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osgas.lan\public\Konkurs\ЗАКУПКИ\В РАБОТЕ\Денис\Конкурс СМП\60.ПИР Б.Черемушкинская 20к1\6.Размещение\"/>
    </mc:Choice>
  </mc:AlternateContent>
  <bookViews>
    <workbookView xWindow="-120" yWindow="-120" windowWidth="19440" windowHeight="15000" tabRatio="836"/>
  </bookViews>
  <sheets>
    <sheet name="Сводная" sheetId="15" r:id="rId1"/>
    <sheet name="РП" sheetId="16" r:id="rId2"/>
    <sheet name="АЗ (2)" sheetId="51" r:id="rId3"/>
    <sheet name="Геофизика" sheetId="53" r:id="rId4"/>
    <sheet name="ОДД " sheetId="44" r:id="rId5"/>
    <sheet name="ПД" sheetId="45" r:id="rId6"/>
    <sheet name="БО" sheetId="8" r:id="rId7"/>
    <sheet name="ГОЧС" sheetId="2" state="hidden" r:id="rId8"/>
    <sheet name="ИЭИ" sheetId="55" r:id="rId9"/>
    <sheet name="ООС-1" sheetId="18" r:id="rId10"/>
    <sheet name="ПБ" sheetId="31" r:id="rId11"/>
    <sheet name="Пож. риск" sheetId="37" r:id="rId12"/>
    <sheet name="ИГИ" sheetId="56" r:id="rId13"/>
    <sheet name="ОВС" sheetId="13" r:id="rId14"/>
    <sheet name="ОСК" sheetId="14" r:id="rId15"/>
    <sheet name="ТБЭ" sheetId="54" r:id="rId16"/>
    <sheet name="раздел СОАН" sheetId="49" state="hidden" r:id="rId17"/>
    <sheet name="ОКН" sheetId="50" r:id="rId18"/>
    <sheet name="Согласования" sheetId="57" r:id="rId19"/>
    <sheet name="Акт ГИКЭ" sheetId="40" state="hidden"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s>
  <definedNames>
    <definedName name="\AUTOEXEC" localSheetId="2">#REF!</definedName>
    <definedName name="\AUTOEXEC" localSheetId="3">#REF!</definedName>
    <definedName name="\AUTOEXEC" localSheetId="8">#REF!</definedName>
    <definedName name="\AUTOEXEC" localSheetId="5">#REF!</definedName>
    <definedName name="\AUTOEXEC" localSheetId="15">#REF!</definedName>
    <definedName name="\AUTOEXEC">#REF!</definedName>
    <definedName name="\AUTOEXEC_14" localSheetId="2">#N/A</definedName>
    <definedName name="\AUTOEXEC_14" localSheetId="3">"#n"/Геофизика!a</definedName>
    <definedName name="\AUTOEXEC_14" localSheetId="8">"#n"/ИЭИ!a</definedName>
    <definedName name="\AUTOEXEC_14" localSheetId="4">#N/A</definedName>
    <definedName name="\AUTOEXEC_14" localSheetId="5">#N/A</definedName>
    <definedName name="\AUTOEXEC_14" localSheetId="15">#N/A</definedName>
    <definedName name="\AUTOEXEC_14">"#n"/[0]!a</definedName>
    <definedName name="\k" localSheetId="2">#REF!</definedName>
    <definedName name="\k" localSheetId="8">#REF!</definedName>
    <definedName name="\k" localSheetId="4">#REF!</definedName>
    <definedName name="\k" localSheetId="5">#REF!</definedName>
    <definedName name="\k">#REF!</definedName>
    <definedName name="\k_14" localSheetId="2">#N/A</definedName>
    <definedName name="\k_14" localSheetId="3">"#n"/Геофизика!a</definedName>
    <definedName name="\k_14" localSheetId="8">"#n"/ИЭИ!a</definedName>
    <definedName name="\k_14" localSheetId="4">#N/A</definedName>
    <definedName name="\k_14" localSheetId="5">#N/A</definedName>
    <definedName name="\k_14" localSheetId="15">#N/A</definedName>
    <definedName name="\k_14">"#n"/[0]!a</definedName>
    <definedName name="\m" localSheetId="2">#REF!</definedName>
    <definedName name="\m" localSheetId="8">#REF!</definedName>
    <definedName name="\m" localSheetId="4">#REF!</definedName>
    <definedName name="\m" localSheetId="5">#REF!</definedName>
    <definedName name="\m">#REF!</definedName>
    <definedName name="\m_14" localSheetId="2">#N/A</definedName>
    <definedName name="\m_14" localSheetId="3">"#n"/Геофизика!a</definedName>
    <definedName name="\m_14" localSheetId="8">"#n"/ИЭИ!a</definedName>
    <definedName name="\m_14" localSheetId="4">#N/A</definedName>
    <definedName name="\m_14" localSheetId="5">#N/A</definedName>
    <definedName name="\m_14" localSheetId="15">#N/A</definedName>
    <definedName name="\m_14">"#n"/[0]!a</definedName>
    <definedName name="\m1">#N/A</definedName>
    <definedName name="\m1_14">"#REF!"</definedName>
    <definedName name="\n">#N/A</definedName>
    <definedName name="\s" localSheetId="2">#REF!</definedName>
    <definedName name="\s" localSheetId="8">#REF!</definedName>
    <definedName name="\s" localSheetId="4">#REF!</definedName>
    <definedName name="\s" localSheetId="5">#REF!</definedName>
    <definedName name="\s">#REF!</definedName>
    <definedName name="\s_14" localSheetId="2">#N/A</definedName>
    <definedName name="\s_14" localSheetId="3">"#n"/Геофизика!a</definedName>
    <definedName name="\s_14" localSheetId="8">"#n"/ИЭИ!a</definedName>
    <definedName name="\s_14" localSheetId="4">#N/A</definedName>
    <definedName name="\s_14" localSheetId="5">#N/A</definedName>
    <definedName name="\s_14" localSheetId="15">#N/A</definedName>
    <definedName name="\s_14">"#n"/[0]!a</definedName>
    <definedName name="\z" localSheetId="2">#REF!</definedName>
    <definedName name="\z" localSheetId="8">#REF!</definedName>
    <definedName name="\z" localSheetId="4">#REF!</definedName>
    <definedName name="\z" localSheetId="5">#REF!</definedName>
    <definedName name="\z">#REF!</definedName>
    <definedName name="\z_14" localSheetId="2">#N/A</definedName>
    <definedName name="\z_14" localSheetId="3">"#n"/Геофизика!a</definedName>
    <definedName name="\z_14" localSheetId="8">"#n"/ИЭИ!a</definedName>
    <definedName name="\z_14" localSheetId="4">#N/A</definedName>
    <definedName name="\z_14" localSheetId="5">#N/A</definedName>
    <definedName name="\z_14" localSheetId="15">#N/A</definedName>
    <definedName name="\z_14">"#n"/[0]!a</definedName>
    <definedName name="\ю">#N/A</definedName>
    <definedName name="_" localSheetId="2">#REF!</definedName>
    <definedName name="_" localSheetId="8">#REF!</definedName>
    <definedName name="_" localSheetId="4">#REF!</definedName>
    <definedName name="_" localSheetId="5">#REF!</definedName>
    <definedName name="_" localSheetId="15">#REF!</definedName>
    <definedName name="_">#REF!</definedName>
    <definedName name="____________________________________________________________________vzs8">#N/A</definedName>
    <definedName name="___________________________________________________________________vzs8">#N/A</definedName>
    <definedName name="__________________________________________________________________vzs8">#N/A</definedName>
    <definedName name="________________________________________________________________vzs8">#N/A</definedName>
    <definedName name="_______________________________________________________________vzs8">#N/A</definedName>
    <definedName name="______________________________________________________________vzs8">#N/A</definedName>
    <definedName name="_____________________________________________________________vzs8">#N/A</definedName>
    <definedName name="____________________________________________________________vzs8">#N/A</definedName>
    <definedName name="___________________________________________________________vzs8">#N/A</definedName>
    <definedName name="__________________________________________________________msw10">#N/A</definedName>
    <definedName name="__________________________________________________________msw1091">#N/A</definedName>
    <definedName name="__________________________________________________________msw11091">#N/A</definedName>
    <definedName name="__________________________________________________________msw112">#N/A</definedName>
    <definedName name="__________________________________________________________msw11291">#N/A</definedName>
    <definedName name="__________________________________________________________MV11">#N/A</definedName>
    <definedName name="__________________________________________________________MV12">#N/A</definedName>
    <definedName name="__________________________________________________________MV13">#N/A</definedName>
    <definedName name="__________________________________________________________MV14">#N/A</definedName>
    <definedName name="__________________________________________________________MV15">#N/A</definedName>
    <definedName name="__________________________________________________________MV16">#N/A</definedName>
    <definedName name="__________________________________________________________MV18">#N/A</definedName>
    <definedName name="__________________________________________________________MV21">#N/A</definedName>
    <definedName name="__________________________________________________________MV22">#N/A</definedName>
    <definedName name="__________________________________________________________obv11">#N/A</definedName>
    <definedName name="__________________________________________________________obv12">#N/A</definedName>
    <definedName name="__________________________________________________________obv13">#N/A</definedName>
    <definedName name="__________________________________________________________obv14">#N/A</definedName>
    <definedName name="__________________________________________________________OBV15">#N/A</definedName>
    <definedName name="__________________________________________________________OBV16">#N/A</definedName>
    <definedName name="__________________________________________________________OBV18">#N/A</definedName>
    <definedName name="__________________________________________________________obv21">#N/A</definedName>
    <definedName name="__________________________________________________________obv22">#N/A</definedName>
    <definedName name="__________________________________________________________osw10">#N/A</definedName>
    <definedName name="__________________________________________________________osw1091">#N/A</definedName>
    <definedName name="__________________________________________________________osw110">#N/A</definedName>
    <definedName name="__________________________________________________________osw11091">#N/A</definedName>
    <definedName name="__________________________________________________________osw112">#N/A</definedName>
    <definedName name="__________________________________________________________osw11291">#N/A</definedName>
    <definedName name="__________________________________________________________prv11">#N/A</definedName>
    <definedName name="__________________________________________________________prv12">#N/A</definedName>
    <definedName name="__________________________________________________________prv13">#N/A</definedName>
    <definedName name="__________________________________________________________prv14">#N/A</definedName>
    <definedName name="__________________________________________________________PRV15">#N/A</definedName>
    <definedName name="__________________________________________________________PRV16">#N/A</definedName>
    <definedName name="__________________________________________________________PRV18">#N/A</definedName>
    <definedName name="__________________________________________________________prv21">#N/A</definedName>
    <definedName name="__________________________________________________________prv22">#N/A</definedName>
    <definedName name="__________________________________________________________psw10">#N/A</definedName>
    <definedName name="__________________________________________________________psw1091">#N/A</definedName>
    <definedName name="__________________________________________________________psw110">#N/A</definedName>
    <definedName name="__________________________________________________________psw11091">#N/A</definedName>
    <definedName name="__________________________________________________________psw112">#N/A</definedName>
    <definedName name="__________________________________________________________psw11291">#N/A</definedName>
    <definedName name="__________________________________________________________ssw10">#N/A</definedName>
    <definedName name="__________________________________________________________ssw1091">#N/A</definedName>
    <definedName name="__________________________________________________________ssw110">#N/A</definedName>
    <definedName name="__________________________________________________________ssw11091">#N/A</definedName>
    <definedName name="__________________________________________________________ssw112">#N/A</definedName>
    <definedName name="__________________________________________________________ssw11291">#N/A</definedName>
    <definedName name="__________________________________________________________sv11">#N/A</definedName>
    <definedName name="__________________________________________________________SV12">#N/A</definedName>
    <definedName name="__________________________________________________________SV13">#N/A</definedName>
    <definedName name="__________________________________________________________SV14">#N/A</definedName>
    <definedName name="__________________________________________________________SV15">#N/A</definedName>
    <definedName name="__________________________________________________________SV16">#N/A</definedName>
    <definedName name="__________________________________________________________SV18">#N/A</definedName>
    <definedName name="__________________________________________________________SV21">#N/A</definedName>
    <definedName name="__________________________________________________________SV22">#N/A</definedName>
    <definedName name="__________________________________________________________vzs8">#N/A</definedName>
    <definedName name="_________________________________________________________msw10">#N/A</definedName>
    <definedName name="_________________________________________________________msw1091">#N/A</definedName>
    <definedName name="_________________________________________________________msw110">#N/A</definedName>
    <definedName name="_________________________________________________________msw11091">#N/A</definedName>
    <definedName name="_________________________________________________________msw112">#N/A</definedName>
    <definedName name="_________________________________________________________msw11291">#N/A</definedName>
    <definedName name="_________________________________________________________MV11">#N/A</definedName>
    <definedName name="_________________________________________________________MV12">#N/A</definedName>
    <definedName name="_________________________________________________________MV13">#N/A</definedName>
    <definedName name="_________________________________________________________MV14">#N/A</definedName>
    <definedName name="_________________________________________________________MV15">#N/A</definedName>
    <definedName name="_________________________________________________________MV16">#N/A</definedName>
    <definedName name="_________________________________________________________MV18">#N/A</definedName>
    <definedName name="_________________________________________________________MV21">#N/A</definedName>
    <definedName name="_________________________________________________________MV22">#N/A</definedName>
    <definedName name="_________________________________________________________obv11">#N/A</definedName>
    <definedName name="_________________________________________________________obv12">#N/A</definedName>
    <definedName name="_________________________________________________________obv13">#N/A</definedName>
    <definedName name="_________________________________________________________obv14">#N/A</definedName>
    <definedName name="_________________________________________________________OBV15">#N/A</definedName>
    <definedName name="_________________________________________________________OBV16">#N/A</definedName>
    <definedName name="_________________________________________________________OBV18">#N/A</definedName>
    <definedName name="_________________________________________________________obv21">#N/A</definedName>
    <definedName name="_________________________________________________________obv22">#N/A</definedName>
    <definedName name="_________________________________________________________osw10">#N/A</definedName>
    <definedName name="_________________________________________________________osw1091">#N/A</definedName>
    <definedName name="_________________________________________________________osw110">#N/A</definedName>
    <definedName name="_________________________________________________________osw11091">#N/A</definedName>
    <definedName name="_________________________________________________________osw112">#N/A</definedName>
    <definedName name="_________________________________________________________osw11291">#N/A</definedName>
    <definedName name="_________________________________________________________prv11">#N/A</definedName>
    <definedName name="_________________________________________________________prv12">#N/A</definedName>
    <definedName name="_________________________________________________________prv13">#N/A</definedName>
    <definedName name="_________________________________________________________prv14">#N/A</definedName>
    <definedName name="_________________________________________________________PRV15">#N/A</definedName>
    <definedName name="_________________________________________________________PRV16">#N/A</definedName>
    <definedName name="_________________________________________________________PRV18">#N/A</definedName>
    <definedName name="_________________________________________________________prv21">#N/A</definedName>
    <definedName name="_________________________________________________________prv22">#N/A</definedName>
    <definedName name="_________________________________________________________psw10">#N/A</definedName>
    <definedName name="_________________________________________________________psw1091">#N/A</definedName>
    <definedName name="_________________________________________________________psw110">#N/A</definedName>
    <definedName name="_________________________________________________________psw11091">#N/A</definedName>
    <definedName name="_________________________________________________________psw112">#N/A</definedName>
    <definedName name="_________________________________________________________psw11291">#N/A</definedName>
    <definedName name="_________________________________________________________ssw10">#N/A</definedName>
    <definedName name="_________________________________________________________ssw1091">#N/A</definedName>
    <definedName name="_________________________________________________________ssw110">#N/A</definedName>
    <definedName name="_________________________________________________________ssw11091">#N/A</definedName>
    <definedName name="_________________________________________________________ssw112">#N/A</definedName>
    <definedName name="_________________________________________________________ssw11291">#N/A</definedName>
    <definedName name="_________________________________________________________sv11">#N/A</definedName>
    <definedName name="_________________________________________________________SV12">#N/A</definedName>
    <definedName name="_________________________________________________________SV13">#N/A</definedName>
    <definedName name="_________________________________________________________SV14">#N/A</definedName>
    <definedName name="_________________________________________________________SV15">#N/A</definedName>
    <definedName name="_________________________________________________________SV16">#N/A</definedName>
    <definedName name="_________________________________________________________SV18">#N/A</definedName>
    <definedName name="_________________________________________________________SV21">#N/A</definedName>
    <definedName name="_________________________________________________________SV22">#N/A</definedName>
    <definedName name="_________________________________________________________vzs8">#N/A</definedName>
    <definedName name="________________________________________________________msw10">#N/A</definedName>
    <definedName name="________________________________________________________msw1091">#N/A</definedName>
    <definedName name="________________________________________________________msw110">#N/A</definedName>
    <definedName name="________________________________________________________msw11091">#N/A</definedName>
    <definedName name="________________________________________________________msw112">#N/A</definedName>
    <definedName name="________________________________________________________msw11291">#N/A</definedName>
    <definedName name="________________________________________________________MV11">#N/A</definedName>
    <definedName name="________________________________________________________MV12">#N/A</definedName>
    <definedName name="________________________________________________________MV13">#N/A</definedName>
    <definedName name="________________________________________________________MV14">#N/A</definedName>
    <definedName name="________________________________________________________MV15">#N/A</definedName>
    <definedName name="________________________________________________________MV16">#N/A</definedName>
    <definedName name="________________________________________________________MV18">#N/A</definedName>
    <definedName name="________________________________________________________MV21">#N/A</definedName>
    <definedName name="________________________________________________________MV22">#N/A</definedName>
    <definedName name="________________________________________________________obv11">#N/A</definedName>
    <definedName name="________________________________________________________obv12">#N/A</definedName>
    <definedName name="________________________________________________________obv13">#N/A</definedName>
    <definedName name="________________________________________________________obv14">#N/A</definedName>
    <definedName name="________________________________________________________OBV15">#N/A</definedName>
    <definedName name="________________________________________________________OBV16">#N/A</definedName>
    <definedName name="________________________________________________________OBV18">#N/A</definedName>
    <definedName name="________________________________________________________obv21">#N/A</definedName>
    <definedName name="________________________________________________________obv22">#N/A</definedName>
    <definedName name="________________________________________________________osw10">#N/A</definedName>
    <definedName name="________________________________________________________osw1091">#N/A</definedName>
    <definedName name="________________________________________________________osw110">#N/A</definedName>
    <definedName name="________________________________________________________osw11091">#N/A</definedName>
    <definedName name="________________________________________________________osw112">#N/A</definedName>
    <definedName name="________________________________________________________osw11291">#N/A</definedName>
    <definedName name="________________________________________________________prv11">#N/A</definedName>
    <definedName name="________________________________________________________prv12">#N/A</definedName>
    <definedName name="________________________________________________________prv13">#N/A</definedName>
    <definedName name="________________________________________________________prv14">#N/A</definedName>
    <definedName name="________________________________________________________PRV15">#N/A</definedName>
    <definedName name="________________________________________________________PRV16">#N/A</definedName>
    <definedName name="________________________________________________________PRV18">#N/A</definedName>
    <definedName name="________________________________________________________prv21">#N/A</definedName>
    <definedName name="________________________________________________________prv22">#N/A</definedName>
    <definedName name="________________________________________________________psw10">#N/A</definedName>
    <definedName name="________________________________________________________psw1091">#N/A</definedName>
    <definedName name="________________________________________________________psw110">#N/A</definedName>
    <definedName name="________________________________________________________psw11091">#N/A</definedName>
    <definedName name="________________________________________________________psw112">#N/A</definedName>
    <definedName name="________________________________________________________psw11291">#N/A</definedName>
    <definedName name="________________________________________________________ssw10">#N/A</definedName>
    <definedName name="________________________________________________________ssw1091">#N/A</definedName>
    <definedName name="________________________________________________________ssw110">#N/A</definedName>
    <definedName name="________________________________________________________ssw11091">#N/A</definedName>
    <definedName name="________________________________________________________ssw112">#N/A</definedName>
    <definedName name="________________________________________________________ssw11291">#N/A</definedName>
    <definedName name="________________________________________________________sv11">#N/A</definedName>
    <definedName name="________________________________________________________SV12">#N/A</definedName>
    <definedName name="________________________________________________________SV13">#N/A</definedName>
    <definedName name="________________________________________________________SV14">#N/A</definedName>
    <definedName name="________________________________________________________SV15">#N/A</definedName>
    <definedName name="________________________________________________________SV16">#N/A</definedName>
    <definedName name="________________________________________________________SV18">#N/A</definedName>
    <definedName name="________________________________________________________SV21">#N/A</definedName>
    <definedName name="________________________________________________________SV22">#N/A</definedName>
    <definedName name="________________________________________________________vzs8">#N/A</definedName>
    <definedName name="_______________________________________________________msw10">#N/A</definedName>
    <definedName name="_______________________________________________________msw1091">#N/A</definedName>
    <definedName name="_______________________________________________________msw110">#N/A</definedName>
    <definedName name="_______________________________________________________msw11091">#N/A</definedName>
    <definedName name="_______________________________________________________msw112">#N/A</definedName>
    <definedName name="_______________________________________________________msw11291">#N/A</definedName>
    <definedName name="_______________________________________________________MV11">#N/A</definedName>
    <definedName name="_______________________________________________________MV12">#N/A</definedName>
    <definedName name="_______________________________________________________MV13">#N/A</definedName>
    <definedName name="_______________________________________________________MV14">#N/A</definedName>
    <definedName name="_______________________________________________________MV15">#N/A</definedName>
    <definedName name="_______________________________________________________MV16">#N/A</definedName>
    <definedName name="_______________________________________________________MV18">#N/A</definedName>
    <definedName name="_______________________________________________________MV21">#N/A</definedName>
    <definedName name="_______________________________________________________MV22">#N/A</definedName>
    <definedName name="_______________________________________________________obv11">#N/A</definedName>
    <definedName name="_______________________________________________________obv12">#N/A</definedName>
    <definedName name="_______________________________________________________obv13">#N/A</definedName>
    <definedName name="_______________________________________________________obv14">#N/A</definedName>
    <definedName name="_______________________________________________________OBV15">#N/A</definedName>
    <definedName name="_______________________________________________________OBV16">#N/A</definedName>
    <definedName name="_______________________________________________________OBV18">#N/A</definedName>
    <definedName name="_______________________________________________________obv21">#N/A</definedName>
    <definedName name="_______________________________________________________obv22">#N/A</definedName>
    <definedName name="_______________________________________________________osw10">#N/A</definedName>
    <definedName name="_______________________________________________________osw1091">#N/A</definedName>
    <definedName name="_______________________________________________________osw110">#N/A</definedName>
    <definedName name="_______________________________________________________osw11091">#N/A</definedName>
    <definedName name="_______________________________________________________osw112">#N/A</definedName>
    <definedName name="_______________________________________________________osw11291">#N/A</definedName>
    <definedName name="_______________________________________________________prv11">#N/A</definedName>
    <definedName name="_______________________________________________________prv12">#N/A</definedName>
    <definedName name="_______________________________________________________prv13">#N/A</definedName>
    <definedName name="_______________________________________________________prv14">#N/A</definedName>
    <definedName name="_______________________________________________________PRV15">#N/A</definedName>
    <definedName name="_______________________________________________________PRV16">#N/A</definedName>
    <definedName name="_______________________________________________________PRV18">#N/A</definedName>
    <definedName name="_______________________________________________________prv21">#N/A</definedName>
    <definedName name="_______________________________________________________prv22">#N/A</definedName>
    <definedName name="_______________________________________________________psw10">#N/A</definedName>
    <definedName name="_______________________________________________________psw1091">#N/A</definedName>
    <definedName name="_______________________________________________________psw110">#N/A</definedName>
    <definedName name="_______________________________________________________psw11091">#N/A</definedName>
    <definedName name="_______________________________________________________psw112">#N/A</definedName>
    <definedName name="_______________________________________________________psw11291">#N/A</definedName>
    <definedName name="_______________________________________________________ssw10">#N/A</definedName>
    <definedName name="_______________________________________________________ssw1091">#N/A</definedName>
    <definedName name="_______________________________________________________ssw110">#N/A</definedName>
    <definedName name="_______________________________________________________ssw11091">#N/A</definedName>
    <definedName name="_______________________________________________________ssw112">#N/A</definedName>
    <definedName name="_______________________________________________________ssw11291">#N/A</definedName>
    <definedName name="_______________________________________________________sv11">#N/A</definedName>
    <definedName name="_______________________________________________________SV12">#N/A</definedName>
    <definedName name="_______________________________________________________SV13">#N/A</definedName>
    <definedName name="_______________________________________________________SV14">#N/A</definedName>
    <definedName name="_______________________________________________________SV15">#N/A</definedName>
    <definedName name="_______________________________________________________SV16">#N/A</definedName>
    <definedName name="_______________________________________________________SV18">#N/A</definedName>
    <definedName name="_______________________________________________________SV21">#N/A</definedName>
    <definedName name="_______________________________________________________SV22">#N/A</definedName>
    <definedName name="_______________________________________________________vzs8">#N/A</definedName>
    <definedName name="______________________________________________________msw10">#N/A</definedName>
    <definedName name="______________________________________________________msw1091">#N/A</definedName>
    <definedName name="______________________________________________________msw110">#N/A</definedName>
    <definedName name="______________________________________________________msw11091">#N/A</definedName>
    <definedName name="______________________________________________________msw112">#N/A</definedName>
    <definedName name="______________________________________________________msw11291">#N/A</definedName>
    <definedName name="______________________________________________________MV11">#N/A</definedName>
    <definedName name="______________________________________________________MV12">#N/A</definedName>
    <definedName name="______________________________________________________MV13">#N/A</definedName>
    <definedName name="______________________________________________________MV14">#N/A</definedName>
    <definedName name="______________________________________________________MV15">#N/A</definedName>
    <definedName name="______________________________________________________MV16">#N/A</definedName>
    <definedName name="______________________________________________________MV18">#N/A</definedName>
    <definedName name="______________________________________________________MV21">#N/A</definedName>
    <definedName name="______________________________________________________MV22">#N/A</definedName>
    <definedName name="______________________________________________________obv11">#N/A</definedName>
    <definedName name="______________________________________________________obv12">#N/A</definedName>
    <definedName name="______________________________________________________obv13">#N/A</definedName>
    <definedName name="______________________________________________________obv14">#N/A</definedName>
    <definedName name="______________________________________________________OBV15">#N/A</definedName>
    <definedName name="______________________________________________________OBV16">#N/A</definedName>
    <definedName name="______________________________________________________OBV18">#N/A</definedName>
    <definedName name="______________________________________________________obv21">#N/A</definedName>
    <definedName name="______________________________________________________obv22">#N/A</definedName>
    <definedName name="______________________________________________________osw10">#N/A</definedName>
    <definedName name="______________________________________________________osw1091">#N/A</definedName>
    <definedName name="______________________________________________________osw110">#N/A</definedName>
    <definedName name="______________________________________________________osw11091">#N/A</definedName>
    <definedName name="______________________________________________________osw112">#N/A</definedName>
    <definedName name="______________________________________________________osw11291">#N/A</definedName>
    <definedName name="______________________________________________________prv11">#N/A</definedName>
    <definedName name="______________________________________________________prv12">#N/A</definedName>
    <definedName name="______________________________________________________prv13">#N/A</definedName>
    <definedName name="______________________________________________________prv14">#N/A</definedName>
    <definedName name="______________________________________________________PRV15">#N/A</definedName>
    <definedName name="______________________________________________________PRV16">#N/A</definedName>
    <definedName name="______________________________________________________PRV18">#N/A</definedName>
    <definedName name="______________________________________________________prv21">#N/A</definedName>
    <definedName name="______________________________________________________prv22">#N/A</definedName>
    <definedName name="______________________________________________________psw10">#N/A</definedName>
    <definedName name="______________________________________________________psw1091">#N/A</definedName>
    <definedName name="______________________________________________________psw110">#N/A</definedName>
    <definedName name="______________________________________________________psw11091">#N/A</definedName>
    <definedName name="______________________________________________________psw112">#N/A</definedName>
    <definedName name="______________________________________________________psw11291">#N/A</definedName>
    <definedName name="______________________________________________________ssw10">#N/A</definedName>
    <definedName name="______________________________________________________ssw1091">#N/A</definedName>
    <definedName name="______________________________________________________ssw110">#N/A</definedName>
    <definedName name="______________________________________________________ssw11091">#N/A</definedName>
    <definedName name="______________________________________________________ssw112">#N/A</definedName>
    <definedName name="______________________________________________________ssw11291">#N/A</definedName>
    <definedName name="______________________________________________________sv11">#N/A</definedName>
    <definedName name="______________________________________________________SV12">#N/A</definedName>
    <definedName name="______________________________________________________SV13">#N/A</definedName>
    <definedName name="______________________________________________________SV14">#N/A</definedName>
    <definedName name="______________________________________________________SV15">#N/A</definedName>
    <definedName name="______________________________________________________SV16">#N/A</definedName>
    <definedName name="______________________________________________________SV18">#N/A</definedName>
    <definedName name="______________________________________________________SV21">#N/A</definedName>
    <definedName name="______________________________________________________SV22">#N/A</definedName>
    <definedName name="______________________________________________________vzs8">#N/A</definedName>
    <definedName name="_____________________________________________________msw10">#N/A</definedName>
    <definedName name="_____________________________________________________msw1091">#N/A</definedName>
    <definedName name="_____________________________________________________msw110">#N/A</definedName>
    <definedName name="_____________________________________________________msw11091">#N/A</definedName>
    <definedName name="_____________________________________________________msw112">#N/A</definedName>
    <definedName name="_____________________________________________________msw11291">#N/A</definedName>
    <definedName name="_____________________________________________________MV11">#N/A</definedName>
    <definedName name="_____________________________________________________MV12">#N/A</definedName>
    <definedName name="_____________________________________________________MV13">#N/A</definedName>
    <definedName name="_____________________________________________________MV14">#N/A</definedName>
    <definedName name="_____________________________________________________MV15">#N/A</definedName>
    <definedName name="_____________________________________________________MV16">#N/A</definedName>
    <definedName name="_____________________________________________________MV18">#N/A</definedName>
    <definedName name="_____________________________________________________MV21">#N/A</definedName>
    <definedName name="_____________________________________________________MV22">#N/A</definedName>
    <definedName name="_____________________________________________________obv11">#N/A</definedName>
    <definedName name="_____________________________________________________obv12">#N/A</definedName>
    <definedName name="_____________________________________________________obv13">#N/A</definedName>
    <definedName name="_____________________________________________________obv14">#N/A</definedName>
    <definedName name="_____________________________________________________OBV15">#N/A</definedName>
    <definedName name="_____________________________________________________OBV16">#N/A</definedName>
    <definedName name="_____________________________________________________OBV18">#N/A</definedName>
    <definedName name="_____________________________________________________obv21">#N/A</definedName>
    <definedName name="_____________________________________________________obv22">#N/A</definedName>
    <definedName name="_____________________________________________________osw10">#N/A</definedName>
    <definedName name="_____________________________________________________osw1091">#N/A</definedName>
    <definedName name="_____________________________________________________osw110">#N/A</definedName>
    <definedName name="_____________________________________________________osw11091">#N/A</definedName>
    <definedName name="_____________________________________________________osw112">#N/A</definedName>
    <definedName name="_____________________________________________________osw11291">#N/A</definedName>
    <definedName name="_____________________________________________________prv11">#N/A</definedName>
    <definedName name="_____________________________________________________prv12">#N/A</definedName>
    <definedName name="_____________________________________________________prv13">#N/A</definedName>
    <definedName name="_____________________________________________________prv14">#N/A</definedName>
    <definedName name="_____________________________________________________PRV15">#N/A</definedName>
    <definedName name="_____________________________________________________PRV16">#N/A</definedName>
    <definedName name="_____________________________________________________PRV18">#N/A</definedName>
    <definedName name="_____________________________________________________prv21">#N/A</definedName>
    <definedName name="_____________________________________________________prv22">#N/A</definedName>
    <definedName name="_____________________________________________________psw10">#N/A</definedName>
    <definedName name="_____________________________________________________psw1091">#N/A</definedName>
    <definedName name="_____________________________________________________psw110">#N/A</definedName>
    <definedName name="_____________________________________________________psw11091">#N/A</definedName>
    <definedName name="_____________________________________________________psw112">#N/A</definedName>
    <definedName name="_____________________________________________________psw11291">#N/A</definedName>
    <definedName name="_____________________________________________________ssw10">#N/A</definedName>
    <definedName name="_____________________________________________________ssw1091">#N/A</definedName>
    <definedName name="_____________________________________________________ssw110">#N/A</definedName>
    <definedName name="_____________________________________________________ssw11091">#N/A</definedName>
    <definedName name="_____________________________________________________ssw112">#N/A</definedName>
    <definedName name="_____________________________________________________ssw11291">#N/A</definedName>
    <definedName name="_____________________________________________________sv11">#N/A</definedName>
    <definedName name="_____________________________________________________SV12">#N/A</definedName>
    <definedName name="_____________________________________________________SV13">#N/A</definedName>
    <definedName name="_____________________________________________________SV14">#N/A</definedName>
    <definedName name="_____________________________________________________SV15">#N/A</definedName>
    <definedName name="_____________________________________________________SV16">#N/A</definedName>
    <definedName name="_____________________________________________________SV18">#N/A</definedName>
    <definedName name="_____________________________________________________SV21">#N/A</definedName>
    <definedName name="_____________________________________________________SV22">#N/A</definedName>
    <definedName name="_____________________________________________________vzs8">#N/A</definedName>
    <definedName name="____________________________________________________msw10">#N/A</definedName>
    <definedName name="____________________________________________________msw1091">#N/A</definedName>
    <definedName name="____________________________________________________msw110">#N/A</definedName>
    <definedName name="____________________________________________________msw11091">#N/A</definedName>
    <definedName name="____________________________________________________msw112">#N/A</definedName>
    <definedName name="____________________________________________________msw11291">#N/A</definedName>
    <definedName name="____________________________________________________MV11">#N/A</definedName>
    <definedName name="____________________________________________________MV12">#N/A</definedName>
    <definedName name="____________________________________________________MV13">#N/A</definedName>
    <definedName name="____________________________________________________MV14">#N/A</definedName>
    <definedName name="____________________________________________________MV15">#N/A</definedName>
    <definedName name="____________________________________________________MV16">#N/A</definedName>
    <definedName name="____________________________________________________MV18">#N/A</definedName>
    <definedName name="____________________________________________________MV21">#N/A</definedName>
    <definedName name="____________________________________________________MV22">#N/A</definedName>
    <definedName name="____________________________________________________obv11">#N/A</definedName>
    <definedName name="____________________________________________________obv12">#N/A</definedName>
    <definedName name="____________________________________________________obv13">#N/A</definedName>
    <definedName name="____________________________________________________obv14">#N/A</definedName>
    <definedName name="____________________________________________________OBV15">#N/A</definedName>
    <definedName name="____________________________________________________OBV16">#N/A</definedName>
    <definedName name="____________________________________________________OBV18">#N/A</definedName>
    <definedName name="____________________________________________________obv21">#N/A</definedName>
    <definedName name="____________________________________________________obv22">#N/A</definedName>
    <definedName name="____________________________________________________osw10">#N/A</definedName>
    <definedName name="____________________________________________________osw1091">#N/A</definedName>
    <definedName name="____________________________________________________osw110">#N/A</definedName>
    <definedName name="____________________________________________________osw11091">#N/A</definedName>
    <definedName name="____________________________________________________osw112">#N/A</definedName>
    <definedName name="____________________________________________________osw11291">#N/A</definedName>
    <definedName name="____________________________________________________prv11">#N/A</definedName>
    <definedName name="____________________________________________________prv12">#N/A</definedName>
    <definedName name="____________________________________________________prv13">#N/A</definedName>
    <definedName name="____________________________________________________prv14">#N/A</definedName>
    <definedName name="____________________________________________________PRV15">#N/A</definedName>
    <definedName name="____________________________________________________PRV16">#N/A</definedName>
    <definedName name="____________________________________________________PRV18">#N/A</definedName>
    <definedName name="____________________________________________________prv21">#N/A</definedName>
    <definedName name="____________________________________________________prv22">#N/A</definedName>
    <definedName name="____________________________________________________psw10">#N/A</definedName>
    <definedName name="____________________________________________________psw1091">#N/A</definedName>
    <definedName name="____________________________________________________psw110">#N/A</definedName>
    <definedName name="____________________________________________________psw11091">#N/A</definedName>
    <definedName name="____________________________________________________psw112">#N/A</definedName>
    <definedName name="____________________________________________________psw11291">#N/A</definedName>
    <definedName name="____________________________________________________ssw10">#N/A</definedName>
    <definedName name="____________________________________________________ssw1091">#N/A</definedName>
    <definedName name="____________________________________________________ssw110">#N/A</definedName>
    <definedName name="____________________________________________________ssw11091">#N/A</definedName>
    <definedName name="____________________________________________________ssw112">#N/A</definedName>
    <definedName name="____________________________________________________ssw11291">#N/A</definedName>
    <definedName name="____________________________________________________sv11">#N/A</definedName>
    <definedName name="____________________________________________________SV12">#N/A</definedName>
    <definedName name="____________________________________________________SV13">#N/A</definedName>
    <definedName name="____________________________________________________SV14">#N/A</definedName>
    <definedName name="____________________________________________________SV15">#N/A</definedName>
    <definedName name="____________________________________________________SV16">#N/A</definedName>
    <definedName name="____________________________________________________SV18">#N/A</definedName>
    <definedName name="____________________________________________________SV21">#N/A</definedName>
    <definedName name="____________________________________________________SV22">#N/A</definedName>
    <definedName name="____________________________________________________vzs8">#N/A</definedName>
    <definedName name="___________________________________________________msw10">#N/A</definedName>
    <definedName name="___________________________________________________msw1091">#N/A</definedName>
    <definedName name="___________________________________________________msw110">#N/A</definedName>
    <definedName name="___________________________________________________msw11091">#N/A</definedName>
    <definedName name="___________________________________________________msw112">#N/A</definedName>
    <definedName name="___________________________________________________msw11291">#N/A</definedName>
    <definedName name="___________________________________________________MV11">#N/A</definedName>
    <definedName name="___________________________________________________MV12">#N/A</definedName>
    <definedName name="___________________________________________________MV13">#N/A</definedName>
    <definedName name="___________________________________________________MV14">#N/A</definedName>
    <definedName name="___________________________________________________MV15">#N/A</definedName>
    <definedName name="___________________________________________________MV16">#N/A</definedName>
    <definedName name="___________________________________________________MV18">#N/A</definedName>
    <definedName name="___________________________________________________MV21">#N/A</definedName>
    <definedName name="___________________________________________________MV22">#N/A</definedName>
    <definedName name="___________________________________________________obv11">#N/A</definedName>
    <definedName name="___________________________________________________obv12">#N/A</definedName>
    <definedName name="___________________________________________________obv13">#N/A</definedName>
    <definedName name="___________________________________________________obv14">#N/A</definedName>
    <definedName name="___________________________________________________OBV15">#N/A</definedName>
    <definedName name="___________________________________________________OBV16">#N/A</definedName>
    <definedName name="___________________________________________________OBV18">#N/A</definedName>
    <definedName name="___________________________________________________obv21">#N/A</definedName>
    <definedName name="___________________________________________________obv22">#N/A</definedName>
    <definedName name="___________________________________________________osw10">#N/A</definedName>
    <definedName name="___________________________________________________osw1091">#N/A</definedName>
    <definedName name="___________________________________________________osw110">#N/A</definedName>
    <definedName name="___________________________________________________osw11091">#N/A</definedName>
    <definedName name="___________________________________________________osw112">#N/A</definedName>
    <definedName name="___________________________________________________osw11291">#N/A</definedName>
    <definedName name="___________________________________________________prv11">#N/A</definedName>
    <definedName name="___________________________________________________prv12">#N/A</definedName>
    <definedName name="___________________________________________________prv13">#N/A</definedName>
    <definedName name="___________________________________________________prv14">#N/A</definedName>
    <definedName name="___________________________________________________PRV15">#N/A</definedName>
    <definedName name="___________________________________________________PRV16">#N/A</definedName>
    <definedName name="___________________________________________________PRV18">#N/A</definedName>
    <definedName name="___________________________________________________prv21">#N/A</definedName>
    <definedName name="___________________________________________________prv22">#N/A</definedName>
    <definedName name="___________________________________________________psw10">#N/A</definedName>
    <definedName name="___________________________________________________psw1091">#N/A</definedName>
    <definedName name="___________________________________________________psw110">#N/A</definedName>
    <definedName name="___________________________________________________psw11091">#N/A</definedName>
    <definedName name="___________________________________________________psw112">#N/A</definedName>
    <definedName name="___________________________________________________psw11291">#N/A</definedName>
    <definedName name="___________________________________________________ssw10">#N/A</definedName>
    <definedName name="___________________________________________________ssw1091">#N/A</definedName>
    <definedName name="___________________________________________________ssw110">#N/A</definedName>
    <definedName name="___________________________________________________ssw11091">#N/A</definedName>
    <definedName name="___________________________________________________ssw112">#N/A</definedName>
    <definedName name="___________________________________________________ssw11291">#N/A</definedName>
    <definedName name="___________________________________________________sv11">#N/A</definedName>
    <definedName name="___________________________________________________SV12">#N/A</definedName>
    <definedName name="___________________________________________________SV13">#N/A</definedName>
    <definedName name="___________________________________________________SV14">#N/A</definedName>
    <definedName name="___________________________________________________SV15">#N/A</definedName>
    <definedName name="___________________________________________________SV16">#N/A</definedName>
    <definedName name="___________________________________________________SV18">#N/A</definedName>
    <definedName name="___________________________________________________SV21">#N/A</definedName>
    <definedName name="___________________________________________________SV22">#N/A</definedName>
    <definedName name="___________________________________________________vzs8">#N/A</definedName>
    <definedName name="__________________________________________________msw10">#N/A</definedName>
    <definedName name="__________________________________________________msw1091">#N/A</definedName>
    <definedName name="__________________________________________________msw110">#N/A</definedName>
    <definedName name="__________________________________________________msw11091">#N/A</definedName>
    <definedName name="__________________________________________________msw112">#N/A</definedName>
    <definedName name="__________________________________________________msw11291">#N/A</definedName>
    <definedName name="__________________________________________________MV11">#N/A</definedName>
    <definedName name="__________________________________________________MV12">#N/A</definedName>
    <definedName name="__________________________________________________MV13">#N/A</definedName>
    <definedName name="__________________________________________________MV14">#N/A</definedName>
    <definedName name="__________________________________________________MV15">#N/A</definedName>
    <definedName name="__________________________________________________MV16">#N/A</definedName>
    <definedName name="__________________________________________________MV18">#N/A</definedName>
    <definedName name="__________________________________________________MV21">#N/A</definedName>
    <definedName name="__________________________________________________MV22">#N/A</definedName>
    <definedName name="__________________________________________________obv11">#N/A</definedName>
    <definedName name="__________________________________________________obv12">#N/A</definedName>
    <definedName name="__________________________________________________obv13">#N/A</definedName>
    <definedName name="__________________________________________________obv14">#N/A</definedName>
    <definedName name="__________________________________________________OBV15">#N/A</definedName>
    <definedName name="__________________________________________________OBV16">#N/A</definedName>
    <definedName name="__________________________________________________OBV18">#N/A</definedName>
    <definedName name="__________________________________________________obv21">#N/A</definedName>
    <definedName name="__________________________________________________obv22">#N/A</definedName>
    <definedName name="__________________________________________________osw10">#N/A</definedName>
    <definedName name="__________________________________________________osw1091">#N/A</definedName>
    <definedName name="__________________________________________________osw110">#N/A</definedName>
    <definedName name="__________________________________________________osw11091">#N/A</definedName>
    <definedName name="__________________________________________________osw112">#N/A</definedName>
    <definedName name="__________________________________________________osw11291">#N/A</definedName>
    <definedName name="__________________________________________________prv11">#N/A</definedName>
    <definedName name="__________________________________________________prv12">#N/A</definedName>
    <definedName name="__________________________________________________prv13">#N/A</definedName>
    <definedName name="__________________________________________________prv14">#N/A</definedName>
    <definedName name="__________________________________________________PRV15">#N/A</definedName>
    <definedName name="__________________________________________________PRV16">#N/A</definedName>
    <definedName name="__________________________________________________PRV18">#N/A</definedName>
    <definedName name="__________________________________________________prv21">#N/A</definedName>
    <definedName name="__________________________________________________prv22">#N/A</definedName>
    <definedName name="__________________________________________________psw10">#N/A</definedName>
    <definedName name="__________________________________________________psw1091">#N/A</definedName>
    <definedName name="__________________________________________________psw110">#N/A</definedName>
    <definedName name="__________________________________________________psw11091">#N/A</definedName>
    <definedName name="__________________________________________________psw112">#N/A</definedName>
    <definedName name="__________________________________________________psw11291">#N/A</definedName>
    <definedName name="__________________________________________________ssw10">#N/A</definedName>
    <definedName name="__________________________________________________ssw1091">#N/A</definedName>
    <definedName name="__________________________________________________ssw110">#N/A</definedName>
    <definedName name="__________________________________________________ssw11091">#N/A</definedName>
    <definedName name="__________________________________________________ssw112">#N/A</definedName>
    <definedName name="__________________________________________________ssw11291">#N/A</definedName>
    <definedName name="__________________________________________________sv11">#N/A</definedName>
    <definedName name="__________________________________________________SV12">#N/A</definedName>
    <definedName name="__________________________________________________SV13">#N/A</definedName>
    <definedName name="__________________________________________________SV14">#N/A</definedName>
    <definedName name="__________________________________________________SV15">#N/A</definedName>
    <definedName name="__________________________________________________SV16">#N/A</definedName>
    <definedName name="__________________________________________________SV18">#N/A</definedName>
    <definedName name="__________________________________________________SV21">#N/A</definedName>
    <definedName name="__________________________________________________SV22">#N/A</definedName>
    <definedName name="__________________________________________________vzs8">#N/A</definedName>
    <definedName name="_________________________________________________msw10">#N/A</definedName>
    <definedName name="_________________________________________________msw1091">#N/A</definedName>
    <definedName name="_________________________________________________msw110">#N/A</definedName>
    <definedName name="_________________________________________________msw11091">#N/A</definedName>
    <definedName name="_________________________________________________msw112">#N/A</definedName>
    <definedName name="_________________________________________________msw11291">#N/A</definedName>
    <definedName name="_________________________________________________MV11">#N/A</definedName>
    <definedName name="_________________________________________________MV12">#N/A</definedName>
    <definedName name="_________________________________________________MV13">#N/A</definedName>
    <definedName name="_________________________________________________MV14">#N/A</definedName>
    <definedName name="_________________________________________________MV15">#N/A</definedName>
    <definedName name="_________________________________________________MV16">#N/A</definedName>
    <definedName name="_________________________________________________MV18">#N/A</definedName>
    <definedName name="_________________________________________________MV21">#N/A</definedName>
    <definedName name="_________________________________________________MV22">#N/A</definedName>
    <definedName name="_________________________________________________obv11">#N/A</definedName>
    <definedName name="_________________________________________________obv12">#N/A</definedName>
    <definedName name="_________________________________________________obv13">#N/A</definedName>
    <definedName name="_________________________________________________obv14">#N/A</definedName>
    <definedName name="_________________________________________________OBV15">#N/A</definedName>
    <definedName name="_________________________________________________OBV16">#N/A</definedName>
    <definedName name="_________________________________________________OBV18">#N/A</definedName>
    <definedName name="_________________________________________________obv21">#N/A</definedName>
    <definedName name="_________________________________________________obv22">#N/A</definedName>
    <definedName name="_________________________________________________osw10">#N/A</definedName>
    <definedName name="_________________________________________________osw1091">#N/A</definedName>
    <definedName name="_________________________________________________osw110">#N/A</definedName>
    <definedName name="_________________________________________________osw11091">#N/A</definedName>
    <definedName name="_________________________________________________osw112">#N/A</definedName>
    <definedName name="_________________________________________________osw11291">#N/A</definedName>
    <definedName name="_________________________________________________prv11">#N/A</definedName>
    <definedName name="_________________________________________________prv12">#N/A</definedName>
    <definedName name="_________________________________________________prv13">#N/A</definedName>
    <definedName name="_________________________________________________prv14">#N/A</definedName>
    <definedName name="_________________________________________________PRV15">#N/A</definedName>
    <definedName name="_________________________________________________PRV16">#N/A</definedName>
    <definedName name="_________________________________________________PRV18">#N/A</definedName>
    <definedName name="_________________________________________________prv21">#N/A</definedName>
    <definedName name="_________________________________________________prv22">#N/A</definedName>
    <definedName name="_________________________________________________psw10">#N/A</definedName>
    <definedName name="_________________________________________________psw1091">#N/A</definedName>
    <definedName name="_________________________________________________psw110">#N/A</definedName>
    <definedName name="_________________________________________________psw11091">#N/A</definedName>
    <definedName name="_________________________________________________psw112">#N/A</definedName>
    <definedName name="_________________________________________________psw11291">#N/A</definedName>
    <definedName name="_________________________________________________ssw10">#N/A</definedName>
    <definedName name="_________________________________________________ssw1091">#N/A</definedName>
    <definedName name="_________________________________________________ssw110">#N/A</definedName>
    <definedName name="_________________________________________________ssw11091">#N/A</definedName>
    <definedName name="_________________________________________________ssw112">#N/A</definedName>
    <definedName name="_________________________________________________ssw11291">#N/A</definedName>
    <definedName name="_________________________________________________sv11">#N/A</definedName>
    <definedName name="_________________________________________________SV12">#N/A</definedName>
    <definedName name="_________________________________________________SV13">#N/A</definedName>
    <definedName name="_________________________________________________SV14">#N/A</definedName>
    <definedName name="_________________________________________________SV15">#N/A</definedName>
    <definedName name="_________________________________________________SV16">#N/A</definedName>
    <definedName name="_________________________________________________SV18">#N/A</definedName>
    <definedName name="_________________________________________________SV21">#N/A</definedName>
    <definedName name="_________________________________________________SV22">#N/A</definedName>
    <definedName name="_________________________________________________vzs8">#N/A</definedName>
    <definedName name="________________________________________________msw10">#N/A</definedName>
    <definedName name="________________________________________________msw1091">#N/A</definedName>
    <definedName name="________________________________________________msw110">#N/A</definedName>
    <definedName name="________________________________________________msw11091">#N/A</definedName>
    <definedName name="________________________________________________msw112">#N/A</definedName>
    <definedName name="________________________________________________msw11291">#N/A</definedName>
    <definedName name="________________________________________________MV11">#N/A</definedName>
    <definedName name="________________________________________________MV12">#N/A</definedName>
    <definedName name="________________________________________________MV13">#N/A</definedName>
    <definedName name="________________________________________________MV14">#N/A</definedName>
    <definedName name="________________________________________________MV15">#N/A</definedName>
    <definedName name="________________________________________________MV16">#N/A</definedName>
    <definedName name="________________________________________________MV18">#N/A</definedName>
    <definedName name="________________________________________________MV21">#N/A</definedName>
    <definedName name="________________________________________________MV22">#N/A</definedName>
    <definedName name="________________________________________________obv11">#N/A</definedName>
    <definedName name="________________________________________________obv12">#N/A</definedName>
    <definedName name="________________________________________________obv13">#N/A</definedName>
    <definedName name="________________________________________________obv14">#N/A</definedName>
    <definedName name="________________________________________________OBV15">#N/A</definedName>
    <definedName name="________________________________________________OBV16">#N/A</definedName>
    <definedName name="________________________________________________OBV18">#N/A</definedName>
    <definedName name="________________________________________________obv21">#N/A</definedName>
    <definedName name="________________________________________________obv22">#N/A</definedName>
    <definedName name="________________________________________________osw10">#N/A</definedName>
    <definedName name="________________________________________________osw1091">#N/A</definedName>
    <definedName name="________________________________________________osw110">#N/A</definedName>
    <definedName name="________________________________________________osw11091">#N/A</definedName>
    <definedName name="________________________________________________osw112">#N/A</definedName>
    <definedName name="________________________________________________osw11291">#N/A</definedName>
    <definedName name="________________________________________________prv11">#N/A</definedName>
    <definedName name="________________________________________________prv12">#N/A</definedName>
    <definedName name="________________________________________________prv13">#N/A</definedName>
    <definedName name="________________________________________________prv14">#N/A</definedName>
    <definedName name="________________________________________________PRV15">#N/A</definedName>
    <definedName name="________________________________________________PRV16">#N/A</definedName>
    <definedName name="________________________________________________PRV18">#N/A</definedName>
    <definedName name="________________________________________________prv21">#N/A</definedName>
    <definedName name="________________________________________________prv22">#N/A</definedName>
    <definedName name="________________________________________________psw10">#N/A</definedName>
    <definedName name="________________________________________________psw1091">#N/A</definedName>
    <definedName name="________________________________________________psw110">#N/A</definedName>
    <definedName name="________________________________________________psw11091">#N/A</definedName>
    <definedName name="________________________________________________psw112">#N/A</definedName>
    <definedName name="________________________________________________psw11291">#N/A</definedName>
    <definedName name="________________________________________________ssw10">#N/A</definedName>
    <definedName name="________________________________________________ssw1091">#N/A</definedName>
    <definedName name="________________________________________________ssw110">#N/A</definedName>
    <definedName name="________________________________________________ssw11091">#N/A</definedName>
    <definedName name="________________________________________________ssw112">#N/A</definedName>
    <definedName name="________________________________________________ssw11291">#N/A</definedName>
    <definedName name="________________________________________________sv11">#N/A</definedName>
    <definedName name="________________________________________________SV12">#N/A</definedName>
    <definedName name="________________________________________________SV13">#N/A</definedName>
    <definedName name="________________________________________________SV14">#N/A</definedName>
    <definedName name="________________________________________________SV15">#N/A</definedName>
    <definedName name="________________________________________________SV16">#N/A</definedName>
    <definedName name="________________________________________________SV18">#N/A</definedName>
    <definedName name="________________________________________________SV21">#N/A</definedName>
    <definedName name="________________________________________________SV22">#N/A</definedName>
    <definedName name="________________________________________________vzs8">#N/A</definedName>
    <definedName name="_______________________________________________msw10">#N/A</definedName>
    <definedName name="_______________________________________________msw1091">#N/A</definedName>
    <definedName name="_______________________________________________msw110">#N/A</definedName>
    <definedName name="_______________________________________________msw11091">#N/A</definedName>
    <definedName name="_______________________________________________msw112">#N/A</definedName>
    <definedName name="_______________________________________________msw11291">#N/A</definedName>
    <definedName name="_______________________________________________MV11">#N/A</definedName>
    <definedName name="_______________________________________________MV12">#N/A</definedName>
    <definedName name="_______________________________________________MV13">#N/A</definedName>
    <definedName name="_______________________________________________MV14">#N/A</definedName>
    <definedName name="_______________________________________________MV15">#N/A</definedName>
    <definedName name="_______________________________________________MV16">#N/A</definedName>
    <definedName name="_______________________________________________MV18">#N/A</definedName>
    <definedName name="_______________________________________________MV21">#N/A</definedName>
    <definedName name="_______________________________________________MV22">#N/A</definedName>
    <definedName name="_______________________________________________obv11">#N/A</definedName>
    <definedName name="_______________________________________________obv12">#N/A</definedName>
    <definedName name="_______________________________________________obv13">#N/A</definedName>
    <definedName name="_______________________________________________obv14">#N/A</definedName>
    <definedName name="_______________________________________________OBV15">#N/A</definedName>
    <definedName name="_______________________________________________OBV16">#N/A</definedName>
    <definedName name="_______________________________________________OBV18">#N/A</definedName>
    <definedName name="_______________________________________________obv21">#N/A</definedName>
    <definedName name="_______________________________________________obv22">#N/A</definedName>
    <definedName name="_______________________________________________osw10">#N/A</definedName>
    <definedName name="_______________________________________________osw1091">#N/A</definedName>
    <definedName name="_______________________________________________osw110">#N/A</definedName>
    <definedName name="_______________________________________________osw11091">#N/A</definedName>
    <definedName name="_______________________________________________osw112">#N/A</definedName>
    <definedName name="_______________________________________________osw11291">#N/A</definedName>
    <definedName name="_______________________________________________prv11">#N/A</definedName>
    <definedName name="_______________________________________________prv12">#N/A</definedName>
    <definedName name="_______________________________________________prv13">#N/A</definedName>
    <definedName name="_______________________________________________prv14">#N/A</definedName>
    <definedName name="_______________________________________________PRV15">#N/A</definedName>
    <definedName name="_______________________________________________PRV16">#N/A</definedName>
    <definedName name="_______________________________________________PRV18">#N/A</definedName>
    <definedName name="_______________________________________________prv21">#N/A</definedName>
    <definedName name="_______________________________________________prv22">#N/A</definedName>
    <definedName name="_______________________________________________psw10">#N/A</definedName>
    <definedName name="_______________________________________________psw1091">#N/A</definedName>
    <definedName name="_______________________________________________psw110">#N/A</definedName>
    <definedName name="_______________________________________________psw11091">#N/A</definedName>
    <definedName name="_______________________________________________psw112">#N/A</definedName>
    <definedName name="_______________________________________________psw11291">#N/A</definedName>
    <definedName name="_______________________________________________ssw10">#N/A</definedName>
    <definedName name="_______________________________________________ssw1091">#N/A</definedName>
    <definedName name="_______________________________________________ssw110">#N/A</definedName>
    <definedName name="_______________________________________________ssw11091">#N/A</definedName>
    <definedName name="_______________________________________________ssw112">#N/A</definedName>
    <definedName name="_______________________________________________ssw11291">#N/A</definedName>
    <definedName name="_______________________________________________sv11">#N/A</definedName>
    <definedName name="_______________________________________________SV12">#N/A</definedName>
    <definedName name="_______________________________________________SV13">#N/A</definedName>
    <definedName name="_______________________________________________SV14">#N/A</definedName>
    <definedName name="_______________________________________________SV15">#N/A</definedName>
    <definedName name="_______________________________________________SV16">#N/A</definedName>
    <definedName name="_______________________________________________SV18">#N/A</definedName>
    <definedName name="_______________________________________________SV21">#N/A</definedName>
    <definedName name="_______________________________________________SV22">#N/A</definedName>
    <definedName name="_______________________________________________vzs8">#N/A</definedName>
    <definedName name="______________________________________________msw10">#N/A</definedName>
    <definedName name="______________________________________________msw1091">#N/A</definedName>
    <definedName name="______________________________________________msw110">#N/A</definedName>
    <definedName name="______________________________________________msw11091">#N/A</definedName>
    <definedName name="______________________________________________msw112">#N/A</definedName>
    <definedName name="______________________________________________msw11291">#N/A</definedName>
    <definedName name="______________________________________________MV11">#N/A</definedName>
    <definedName name="______________________________________________MV12">#N/A</definedName>
    <definedName name="______________________________________________MV13">#N/A</definedName>
    <definedName name="______________________________________________MV14">#N/A</definedName>
    <definedName name="______________________________________________MV15">#N/A</definedName>
    <definedName name="______________________________________________MV16">#N/A</definedName>
    <definedName name="______________________________________________MV18">#N/A</definedName>
    <definedName name="______________________________________________MV21">#N/A</definedName>
    <definedName name="______________________________________________MV22">#N/A</definedName>
    <definedName name="______________________________________________obv11">#N/A</definedName>
    <definedName name="______________________________________________obv12">#N/A</definedName>
    <definedName name="______________________________________________obv13">#N/A</definedName>
    <definedName name="______________________________________________obv14">#N/A</definedName>
    <definedName name="______________________________________________OBV15">#N/A</definedName>
    <definedName name="______________________________________________OBV16">#N/A</definedName>
    <definedName name="______________________________________________OBV18">#N/A</definedName>
    <definedName name="______________________________________________obv21">#N/A</definedName>
    <definedName name="______________________________________________obv22">#N/A</definedName>
    <definedName name="______________________________________________osw10">#N/A</definedName>
    <definedName name="______________________________________________osw1091">#N/A</definedName>
    <definedName name="______________________________________________osw110">#N/A</definedName>
    <definedName name="______________________________________________osw11091">#N/A</definedName>
    <definedName name="______________________________________________osw112">#N/A</definedName>
    <definedName name="______________________________________________osw11291">#N/A</definedName>
    <definedName name="______________________________________________prv11">#N/A</definedName>
    <definedName name="______________________________________________prv12">#N/A</definedName>
    <definedName name="______________________________________________prv13">#N/A</definedName>
    <definedName name="______________________________________________prv14">#N/A</definedName>
    <definedName name="______________________________________________PRV15">#N/A</definedName>
    <definedName name="______________________________________________PRV16">#N/A</definedName>
    <definedName name="______________________________________________PRV18">#N/A</definedName>
    <definedName name="______________________________________________prv21">#N/A</definedName>
    <definedName name="______________________________________________prv22">#N/A</definedName>
    <definedName name="______________________________________________psw10">#N/A</definedName>
    <definedName name="______________________________________________psw1091">#N/A</definedName>
    <definedName name="______________________________________________psw110">#N/A</definedName>
    <definedName name="______________________________________________psw11091">#N/A</definedName>
    <definedName name="______________________________________________psw112">#N/A</definedName>
    <definedName name="______________________________________________psw11291">#N/A</definedName>
    <definedName name="______________________________________________ssw10">#N/A</definedName>
    <definedName name="______________________________________________ssw1091">#N/A</definedName>
    <definedName name="______________________________________________ssw110">#N/A</definedName>
    <definedName name="______________________________________________ssw11091">#N/A</definedName>
    <definedName name="______________________________________________ssw112">#N/A</definedName>
    <definedName name="______________________________________________ssw11291">#N/A</definedName>
    <definedName name="______________________________________________sv11">#N/A</definedName>
    <definedName name="______________________________________________SV12">#N/A</definedName>
    <definedName name="______________________________________________SV13">#N/A</definedName>
    <definedName name="______________________________________________SV14">#N/A</definedName>
    <definedName name="______________________________________________SV15">#N/A</definedName>
    <definedName name="______________________________________________SV16">#N/A</definedName>
    <definedName name="______________________________________________SV18">#N/A</definedName>
    <definedName name="______________________________________________SV21">#N/A</definedName>
    <definedName name="______________________________________________SV22">#N/A</definedName>
    <definedName name="______________________________________________vzs8">#N/A</definedName>
    <definedName name="_____________________________________________msw10">#N/A</definedName>
    <definedName name="_____________________________________________msw1091">#N/A</definedName>
    <definedName name="_____________________________________________msw110">#N/A</definedName>
    <definedName name="_____________________________________________msw11091">#N/A</definedName>
    <definedName name="_____________________________________________msw112">#N/A</definedName>
    <definedName name="_____________________________________________msw11291">#N/A</definedName>
    <definedName name="_____________________________________________MV11">#N/A</definedName>
    <definedName name="_____________________________________________MV12">#N/A</definedName>
    <definedName name="_____________________________________________MV13">#N/A</definedName>
    <definedName name="_____________________________________________MV14">#N/A</definedName>
    <definedName name="_____________________________________________MV15">#N/A</definedName>
    <definedName name="_____________________________________________MV16">#N/A</definedName>
    <definedName name="_____________________________________________MV18">#N/A</definedName>
    <definedName name="_____________________________________________MV21">#N/A</definedName>
    <definedName name="_____________________________________________MV22">#N/A</definedName>
    <definedName name="_____________________________________________obv11">#N/A</definedName>
    <definedName name="_____________________________________________obv12">#N/A</definedName>
    <definedName name="_____________________________________________obv13">#N/A</definedName>
    <definedName name="_____________________________________________obv14">#N/A</definedName>
    <definedName name="_____________________________________________OBV15">#N/A</definedName>
    <definedName name="_____________________________________________OBV16">#N/A</definedName>
    <definedName name="_____________________________________________OBV18">#N/A</definedName>
    <definedName name="_____________________________________________obv21">#N/A</definedName>
    <definedName name="_____________________________________________obv22">#N/A</definedName>
    <definedName name="_____________________________________________osw10">#N/A</definedName>
    <definedName name="_____________________________________________osw1091">#N/A</definedName>
    <definedName name="_____________________________________________osw110">#N/A</definedName>
    <definedName name="_____________________________________________osw11091">#N/A</definedName>
    <definedName name="_____________________________________________osw112">#N/A</definedName>
    <definedName name="_____________________________________________osw11291">#N/A</definedName>
    <definedName name="_____________________________________________prv11">#N/A</definedName>
    <definedName name="_____________________________________________prv12">#N/A</definedName>
    <definedName name="_____________________________________________prv13">#N/A</definedName>
    <definedName name="_____________________________________________prv14">#N/A</definedName>
    <definedName name="_____________________________________________PRV15">#N/A</definedName>
    <definedName name="_____________________________________________PRV16">#N/A</definedName>
    <definedName name="_____________________________________________PRV18">#N/A</definedName>
    <definedName name="_____________________________________________prv21">#N/A</definedName>
    <definedName name="_____________________________________________prv22">#N/A</definedName>
    <definedName name="_____________________________________________psw10">#N/A</definedName>
    <definedName name="_____________________________________________psw1091">#N/A</definedName>
    <definedName name="_____________________________________________psw110">#N/A</definedName>
    <definedName name="_____________________________________________psw11091">#N/A</definedName>
    <definedName name="_____________________________________________psw112">#N/A</definedName>
    <definedName name="_____________________________________________psw11291">#N/A</definedName>
    <definedName name="_____________________________________________ssw10">#N/A</definedName>
    <definedName name="_____________________________________________ssw1091">#N/A</definedName>
    <definedName name="_____________________________________________ssw110">#N/A</definedName>
    <definedName name="_____________________________________________ssw11091">#N/A</definedName>
    <definedName name="_____________________________________________ssw112">#N/A</definedName>
    <definedName name="_____________________________________________ssw11291">#N/A</definedName>
    <definedName name="_____________________________________________sv11">#N/A</definedName>
    <definedName name="_____________________________________________SV12">#N/A</definedName>
    <definedName name="_____________________________________________SV13">#N/A</definedName>
    <definedName name="_____________________________________________SV14">#N/A</definedName>
    <definedName name="_____________________________________________SV15">#N/A</definedName>
    <definedName name="_____________________________________________SV16">#N/A</definedName>
    <definedName name="_____________________________________________SV18">#N/A</definedName>
    <definedName name="_____________________________________________SV21">#N/A</definedName>
    <definedName name="_____________________________________________SV22">#N/A</definedName>
    <definedName name="_____________________________________________vzs8">#N/A</definedName>
    <definedName name="____________________________________________msw10">#N/A</definedName>
    <definedName name="____________________________________________msw1091">#N/A</definedName>
    <definedName name="____________________________________________msw110">#N/A</definedName>
    <definedName name="____________________________________________msw11091">#N/A</definedName>
    <definedName name="____________________________________________msw112">#N/A</definedName>
    <definedName name="____________________________________________msw11291">#N/A</definedName>
    <definedName name="____________________________________________MV11">#N/A</definedName>
    <definedName name="____________________________________________MV12">#N/A</definedName>
    <definedName name="____________________________________________MV13">#N/A</definedName>
    <definedName name="____________________________________________MV14">#N/A</definedName>
    <definedName name="____________________________________________MV15">#N/A</definedName>
    <definedName name="____________________________________________MV16">#N/A</definedName>
    <definedName name="____________________________________________MV18">#N/A</definedName>
    <definedName name="____________________________________________MV21">#N/A</definedName>
    <definedName name="____________________________________________MV22">#N/A</definedName>
    <definedName name="____________________________________________obv11">#N/A</definedName>
    <definedName name="____________________________________________obv12">#N/A</definedName>
    <definedName name="____________________________________________obv13">#N/A</definedName>
    <definedName name="____________________________________________obv14">#N/A</definedName>
    <definedName name="____________________________________________OBV15">#N/A</definedName>
    <definedName name="____________________________________________OBV16">#N/A</definedName>
    <definedName name="____________________________________________OBV18">#N/A</definedName>
    <definedName name="____________________________________________obv21">#N/A</definedName>
    <definedName name="____________________________________________obv22">#N/A</definedName>
    <definedName name="____________________________________________osw10">#N/A</definedName>
    <definedName name="____________________________________________osw1091">#N/A</definedName>
    <definedName name="____________________________________________osw110">#N/A</definedName>
    <definedName name="____________________________________________osw11091">#N/A</definedName>
    <definedName name="____________________________________________osw112">#N/A</definedName>
    <definedName name="____________________________________________osw11291">#N/A</definedName>
    <definedName name="____________________________________________prv11">#N/A</definedName>
    <definedName name="____________________________________________prv12">#N/A</definedName>
    <definedName name="____________________________________________prv13">#N/A</definedName>
    <definedName name="____________________________________________prv14">#N/A</definedName>
    <definedName name="____________________________________________PRV15">#N/A</definedName>
    <definedName name="____________________________________________PRV16">#N/A</definedName>
    <definedName name="____________________________________________PRV18">#N/A</definedName>
    <definedName name="____________________________________________prv21">#N/A</definedName>
    <definedName name="____________________________________________prv22">#N/A</definedName>
    <definedName name="____________________________________________psw10">#N/A</definedName>
    <definedName name="____________________________________________psw1091">#N/A</definedName>
    <definedName name="____________________________________________psw110">#N/A</definedName>
    <definedName name="____________________________________________psw11091">#N/A</definedName>
    <definedName name="____________________________________________psw112">#N/A</definedName>
    <definedName name="____________________________________________psw11291">#N/A</definedName>
    <definedName name="____________________________________________ssw10">#N/A</definedName>
    <definedName name="____________________________________________ssw1091">#N/A</definedName>
    <definedName name="____________________________________________ssw110">#N/A</definedName>
    <definedName name="____________________________________________ssw11091">#N/A</definedName>
    <definedName name="____________________________________________ssw112">#N/A</definedName>
    <definedName name="____________________________________________ssw11291">#N/A</definedName>
    <definedName name="____________________________________________sv11">#N/A</definedName>
    <definedName name="____________________________________________SV12">#N/A</definedName>
    <definedName name="____________________________________________SV13">#N/A</definedName>
    <definedName name="____________________________________________SV14">#N/A</definedName>
    <definedName name="____________________________________________SV15">#N/A</definedName>
    <definedName name="____________________________________________SV16">#N/A</definedName>
    <definedName name="____________________________________________SV18">#N/A</definedName>
    <definedName name="____________________________________________SV21">#N/A</definedName>
    <definedName name="____________________________________________SV22">#N/A</definedName>
    <definedName name="____________________________________________vzs8">#N/A</definedName>
    <definedName name="___________________________________________msw10">#N/A</definedName>
    <definedName name="___________________________________________msw1091">#N/A</definedName>
    <definedName name="___________________________________________msw110">#N/A</definedName>
    <definedName name="___________________________________________msw11091">#N/A</definedName>
    <definedName name="___________________________________________msw112">#N/A</definedName>
    <definedName name="___________________________________________msw11291">#N/A</definedName>
    <definedName name="___________________________________________MV11">#N/A</definedName>
    <definedName name="___________________________________________MV12">#N/A</definedName>
    <definedName name="___________________________________________MV13">#N/A</definedName>
    <definedName name="___________________________________________MV14">#N/A</definedName>
    <definedName name="___________________________________________MV15">#N/A</definedName>
    <definedName name="___________________________________________MV16">#N/A</definedName>
    <definedName name="___________________________________________MV18">#N/A</definedName>
    <definedName name="___________________________________________MV21">#N/A</definedName>
    <definedName name="___________________________________________MV22">#N/A</definedName>
    <definedName name="___________________________________________obv11">#N/A</definedName>
    <definedName name="___________________________________________obv12">#N/A</definedName>
    <definedName name="___________________________________________obv13">#N/A</definedName>
    <definedName name="___________________________________________obv14">#N/A</definedName>
    <definedName name="___________________________________________OBV15">#N/A</definedName>
    <definedName name="___________________________________________OBV16">#N/A</definedName>
    <definedName name="___________________________________________OBV18">#N/A</definedName>
    <definedName name="___________________________________________obv21">#N/A</definedName>
    <definedName name="___________________________________________obv22">#N/A</definedName>
    <definedName name="___________________________________________osw10">#N/A</definedName>
    <definedName name="___________________________________________osw1091">#N/A</definedName>
    <definedName name="___________________________________________osw110">#N/A</definedName>
    <definedName name="___________________________________________osw11091">#N/A</definedName>
    <definedName name="___________________________________________osw112">#N/A</definedName>
    <definedName name="___________________________________________osw11291">#N/A</definedName>
    <definedName name="___________________________________________prv11">#N/A</definedName>
    <definedName name="___________________________________________prv12">#N/A</definedName>
    <definedName name="___________________________________________prv13">#N/A</definedName>
    <definedName name="___________________________________________prv14">#N/A</definedName>
    <definedName name="___________________________________________PRV15">#N/A</definedName>
    <definedName name="___________________________________________PRV16">#N/A</definedName>
    <definedName name="___________________________________________PRV18">#N/A</definedName>
    <definedName name="___________________________________________prv21">#N/A</definedName>
    <definedName name="___________________________________________prv22">#N/A</definedName>
    <definedName name="___________________________________________psw10">#N/A</definedName>
    <definedName name="___________________________________________psw1091">#N/A</definedName>
    <definedName name="___________________________________________psw110">#N/A</definedName>
    <definedName name="___________________________________________psw11091">#N/A</definedName>
    <definedName name="___________________________________________psw112">#N/A</definedName>
    <definedName name="___________________________________________psw11291">#N/A</definedName>
    <definedName name="___________________________________________ssw10">#N/A</definedName>
    <definedName name="___________________________________________ssw1091">#N/A</definedName>
    <definedName name="___________________________________________ssw110">#N/A</definedName>
    <definedName name="___________________________________________ssw11091">#N/A</definedName>
    <definedName name="___________________________________________ssw112">#N/A</definedName>
    <definedName name="___________________________________________ssw11291">#N/A</definedName>
    <definedName name="___________________________________________sv11">#N/A</definedName>
    <definedName name="___________________________________________SV12">#N/A</definedName>
    <definedName name="___________________________________________SV13">#N/A</definedName>
    <definedName name="___________________________________________SV14">#N/A</definedName>
    <definedName name="___________________________________________SV15">#N/A</definedName>
    <definedName name="___________________________________________SV16">#N/A</definedName>
    <definedName name="___________________________________________SV18">#N/A</definedName>
    <definedName name="___________________________________________SV21">#N/A</definedName>
    <definedName name="___________________________________________SV22">#N/A</definedName>
    <definedName name="___________________________________________vzs8">#N/A</definedName>
    <definedName name="__________________________________________msw10">#N/A</definedName>
    <definedName name="__________________________________________msw1091">#N/A</definedName>
    <definedName name="__________________________________________msw110">#N/A</definedName>
    <definedName name="__________________________________________msw11091">#N/A</definedName>
    <definedName name="__________________________________________msw112">#N/A</definedName>
    <definedName name="__________________________________________msw11291">#N/A</definedName>
    <definedName name="__________________________________________MV11">#N/A</definedName>
    <definedName name="__________________________________________MV12">#N/A</definedName>
    <definedName name="__________________________________________MV13">#N/A</definedName>
    <definedName name="__________________________________________MV14">#N/A</definedName>
    <definedName name="__________________________________________MV15">#N/A</definedName>
    <definedName name="__________________________________________MV16">#N/A</definedName>
    <definedName name="__________________________________________MV18">#N/A</definedName>
    <definedName name="__________________________________________MV21">#N/A</definedName>
    <definedName name="__________________________________________MV22">#N/A</definedName>
    <definedName name="__________________________________________obv11">#N/A</definedName>
    <definedName name="__________________________________________obv12">#N/A</definedName>
    <definedName name="__________________________________________obv13">#N/A</definedName>
    <definedName name="__________________________________________obv14">#N/A</definedName>
    <definedName name="__________________________________________OBV15">#N/A</definedName>
    <definedName name="__________________________________________OBV16">#N/A</definedName>
    <definedName name="__________________________________________OBV18">#N/A</definedName>
    <definedName name="__________________________________________obv21">#N/A</definedName>
    <definedName name="__________________________________________obv22">#N/A</definedName>
    <definedName name="__________________________________________osw10">#N/A</definedName>
    <definedName name="__________________________________________osw1091">#N/A</definedName>
    <definedName name="__________________________________________osw110">#N/A</definedName>
    <definedName name="__________________________________________osw11091">#N/A</definedName>
    <definedName name="__________________________________________osw112">#N/A</definedName>
    <definedName name="__________________________________________osw11291">#N/A</definedName>
    <definedName name="__________________________________________prv11">#N/A</definedName>
    <definedName name="__________________________________________prv12">#N/A</definedName>
    <definedName name="__________________________________________prv13">#N/A</definedName>
    <definedName name="__________________________________________prv14">#N/A</definedName>
    <definedName name="__________________________________________PRV15">#N/A</definedName>
    <definedName name="__________________________________________PRV16">#N/A</definedName>
    <definedName name="__________________________________________PRV18">#N/A</definedName>
    <definedName name="__________________________________________prv21">#N/A</definedName>
    <definedName name="__________________________________________prv22">#N/A</definedName>
    <definedName name="__________________________________________psw10">#N/A</definedName>
    <definedName name="__________________________________________psw1091">#N/A</definedName>
    <definedName name="__________________________________________psw110">#N/A</definedName>
    <definedName name="__________________________________________psw11091">#N/A</definedName>
    <definedName name="__________________________________________psw112">#N/A</definedName>
    <definedName name="__________________________________________psw11291">#N/A</definedName>
    <definedName name="__________________________________________ssw10">#N/A</definedName>
    <definedName name="__________________________________________ssw1091">#N/A</definedName>
    <definedName name="__________________________________________ssw110">#N/A</definedName>
    <definedName name="__________________________________________ssw11091">#N/A</definedName>
    <definedName name="__________________________________________ssw112">#N/A</definedName>
    <definedName name="__________________________________________ssw11291">#N/A</definedName>
    <definedName name="__________________________________________sv11">#N/A</definedName>
    <definedName name="__________________________________________SV12">#N/A</definedName>
    <definedName name="__________________________________________SV13">#N/A</definedName>
    <definedName name="__________________________________________SV14">#N/A</definedName>
    <definedName name="__________________________________________SV15">#N/A</definedName>
    <definedName name="__________________________________________SV16">#N/A</definedName>
    <definedName name="__________________________________________SV18">#N/A</definedName>
    <definedName name="__________________________________________SV21">#N/A</definedName>
    <definedName name="__________________________________________SV22">#N/A</definedName>
    <definedName name="__________________________________________vzs8">#N/A</definedName>
    <definedName name="_________________________________________msw10">#N/A</definedName>
    <definedName name="_________________________________________msw1091">#N/A</definedName>
    <definedName name="_________________________________________msw110">#N/A</definedName>
    <definedName name="_________________________________________msw11091">#N/A</definedName>
    <definedName name="_________________________________________msw112">#N/A</definedName>
    <definedName name="_________________________________________msw11291">#N/A</definedName>
    <definedName name="_________________________________________MV11">#N/A</definedName>
    <definedName name="_________________________________________MV12">#N/A</definedName>
    <definedName name="_________________________________________MV13">#N/A</definedName>
    <definedName name="_________________________________________MV14">#N/A</definedName>
    <definedName name="_________________________________________MV15">#N/A</definedName>
    <definedName name="_________________________________________MV16">#N/A</definedName>
    <definedName name="_________________________________________MV18">#N/A</definedName>
    <definedName name="_________________________________________MV21">#N/A</definedName>
    <definedName name="_________________________________________MV22">#N/A</definedName>
    <definedName name="_________________________________________obv11">#N/A</definedName>
    <definedName name="_________________________________________obv12">#N/A</definedName>
    <definedName name="_________________________________________obv13">#N/A</definedName>
    <definedName name="_________________________________________obv14">#N/A</definedName>
    <definedName name="_________________________________________OBV15">#N/A</definedName>
    <definedName name="_________________________________________OBV16">#N/A</definedName>
    <definedName name="_________________________________________OBV18">#N/A</definedName>
    <definedName name="_________________________________________obv21">#N/A</definedName>
    <definedName name="_________________________________________obv22">#N/A</definedName>
    <definedName name="_________________________________________osw10">#N/A</definedName>
    <definedName name="_________________________________________osw1091">#N/A</definedName>
    <definedName name="_________________________________________osw110">#N/A</definedName>
    <definedName name="_________________________________________osw11091">#N/A</definedName>
    <definedName name="_________________________________________osw112">#N/A</definedName>
    <definedName name="_________________________________________osw11291">#N/A</definedName>
    <definedName name="_________________________________________prv11">#N/A</definedName>
    <definedName name="_________________________________________prv12">#N/A</definedName>
    <definedName name="_________________________________________prv13">#N/A</definedName>
    <definedName name="_________________________________________prv14">#N/A</definedName>
    <definedName name="_________________________________________PRV15">#N/A</definedName>
    <definedName name="_________________________________________PRV16">#N/A</definedName>
    <definedName name="_________________________________________PRV18">#N/A</definedName>
    <definedName name="_________________________________________prv21">#N/A</definedName>
    <definedName name="_________________________________________prv22">#N/A</definedName>
    <definedName name="_________________________________________psw10">#N/A</definedName>
    <definedName name="_________________________________________psw1091">#N/A</definedName>
    <definedName name="_________________________________________psw110">#N/A</definedName>
    <definedName name="_________________________________________psw11091">#N/A</definedName>
    <definedName name="_________________________________________psw112">#N/A</definedName>
    <definedName name="_________________________________________psw11291">#N/A</definedName>
    <definedName name="_________________________________________ssw10">#N/A</definedName>
    <definedName name="_________________________________________ssw1091">#N/A</definedName>
    <definedName name="_________________________________________ssw110">#N/A</definedName>
    <definedName name="_________________________________________ssw11091">#N/A</definedName>
    <definedName name="_________________________________________ssw112">#N/A</definedName>
    <definedName name="_________________________________________ssw11291">#N/A</definedName>
    <definedName name="_________________________________________sv11">#N/A</definedName>
    <definedName name="_________________________________________SV12">#N/A</definedName>
    <definedName name="_________________________________________SV13">#N/A</definedName>
    <definedName name="_________________________________________SV14">#N/A</definedName>
    <definedName name="_________________________________________SV15">#N/A</definedName>
    <definedName name="_________________________________________SV16">#N/A</definedName>
    <definedName name="_________________________________________SV18">#N/A</definedName>
    <definedName name="_________________________________________SV21">#N/A</definedName>
    <definedName name="_________________________________________SV22">#N/A</definedName>
    <definedName name="_________________________________________vzs8">#N/A</definedName>
    <definedName name="________________________________________msw10">#N/A</definedName>
    <definedName name="________________________________________msw1091">#N/A</definedName>
    <definedName name="________________________________________msw110">#N/A</definedName>
    <definedName name="________________________________________msw11091">#N/A</definedName>
    <definedName name="________________________________________msw112">#N/A</definedName>
    <definedName name="________________________________________msw11291">#N/A</definedName>
    <definedName name="________________________________________MV11">#N/A</definedName>
    <definedName name="________________________________________MV12">#N/A</definedName>
    <definedName name="________________________________________MV13">#N/A</definedName>
    <definedName name="________________________________________MV14">#N/A</definedName>
    <definedName name="________________________________________MV15">#N/A</definedName>
    <definedName name="________________________________________MV16">#N/A</definedName>
    <definedName name="________________________________________MV18">#N/A</definedName>
    <definedName name="________________________________________MV21">#N/A</definedName>
    <definedName name="________________________________________MV22">#N/A</definedName>
    <definedName name="________________________________________obv11">#N/A</definedName>
    <definedName name="________________________________________obv12">#N/A</definedName>
    <definedName name="________________________________________obv13">#N/A</definedName>
    <definedName name="________________________________________obv14">#N/A</definedName>
    <definedName name="________________________________________OBV15">#N/A</definedName>
    <definedName name="________________________________________OBV16">#N/A</definedName>
    <definedName name="________________________________________OBV18">#N/A</definedName>
    <definedName name="________________________________________obv21">#N/A</definedName>
    <definedName name="________________________________________obv22">#N/A</definedName>
    <definedName name="________________________________________osw10">#N/A</definedName>
    <definedName name="________________________________________osw1091">#N/A</definedName>
    <definedName name="________________________________________osw110">#N/A</definedName>
    <definedName name="________________________________________osw11091">#N/A</definedName>
    <definedName name="________________________________________osw112">#N/A</definedName>
    <definedName name="________________________________________osw11291">#N/A</definedName>
    <definedName name="________________________________________prv11">#N/A</definedName>
    <definedName name="________________________________________prv12">#N/A</definedName>
    <definedName name="________________________________________prv13">#N/A</definedName>
    <definedName name="________________________________________prv14">#N/A</definedName>
    <definedName name="________________________________________PRV15">#N/A</definedName>
    <definedName name="________________________________________PRV16">#N/A</definedName>
    <definedName name="________________________________________PRV18">#N/A</definedName>
    <definedName name="________________________________________prv21">#N/A</definedName>
    <definedName name="________________________________________prv22">#N/A</definedName>
    <definedName name="________________________________________psw10">#N/A</definedName>
    <definedName name="________________________________________psw1091">#N/A</definedName>
    <definedName name="________________________________________psw110">#N/A</definedName>
    <definedName name="________________________________________psw11091">#N/A</definedName>
    <definedName name="________________________________________psw112">#N/A</definedName>
    <definedName name="________________________________________psw11291">#N/A</definedName>
    <definedName name="________________________________________ssw10">#N/A</definedName>
    <definedName name="________________________________________ssw1091">#N/A</definedName>
    <definedName name="________________________________________ssw110">#N/A</definedName>
    <definedName name="________________________________________ssw11091">#N/A</definedName>
    <definedName name="________________________________________ssw112">#N/A</definedName>
    <definedName name="________________________________________ssw11291">#N/A</definedName>
    <definedName name="________________________________________sv11">#N/A</definedName>
    <definedName name="________________________________________SV12">#N/A</definedName>
    <definedName name="________________________________________SV13">#N/A</definedName>
    <definedName name="________________________________________SV14">#N/A</definedName>
    <definedName name="________________________________________SV15">#N/A</definedName>
    <definedName name="________________________________________SV16">#N/A</definedName>
    <definedName name="________________________________________SV18">#N/A</definedName>
    <definedName name="________________________________________SV21">#N/A</definedName>
    <definedName name="________________________________________SV22">#N/A</definedName>
    <definedName name="________________________________________vzs8">#N/A</definedName>
    <definedName name="_______________________________________msw10">#N/A</definedName>
    <definedName name="_______________________________________msw1091">#N/A</definedName>
    <definedName name="_______________________________________msw110">#N/A</definedName>
    <definedName name="_______________________________________msw11091">#N/A</definedName>
    <definedName name="_______________________________________msw112">#N/A</definedName>
    <definedName name="_______________________________________msw11291">#N/A</definedName>
    <definedName name="_______________________________________MV11">#N/A</definedName>
    <definedName name="_______________________________________MV12">#N/A</definedName>
    <definedName name="_______________________________________MV13">#N/A</definedName>
    <definedName name="_______________________________________MV14">#N/A</definedName>
    <definedName name="_______________________________________MV15">#N/A</definedName>
    <definedName name="_______________________________________MV16">#N/A</definedName>
    <definedName name="_______________________________________MV18">#N/A</definedName>
    <definedName name="_______________________________________MV21">#N/A</definedName>
    <definedName name="_______________________________________MV22">#N/A</definedName>
    <definedName name="_______________________________________obv11">#N/A</definedName>
    <definedName name="_______________________________________obv12">#N/A</definedName>
    <definedName name="_______________________________________obv13">#N/A</definedName>
    <definedName name="_______________________________________obv14">#N/A</definedName>
    <definedName name="_______________________________________OBV15">#N/A</definedName>
    <definedName name="_______________________________________OBV16">#N/A</definedName>
    <definedName name="_______________________________________OBV18">#N/A</definedName>
    <definedName name="_______________________________________obv21">#N/A</definedName>
    <definedName name="_______________________________________obv22">#N/A</definedName>
    <definedName name="_______________________________________osw10">#N/A</definedName>
    <definedName name="_______________________________________osw1091">#N/A</definedName>
    <definedName name="_______________________________________osw110">#N/A</definedName>
    <definedName name="_______________________________________osw11091">#N/A</definedName>
    <definedName name="_______________________________________osw112">#N/A</definedName>
    <definedName name="_______________________________________osw11291">#N/A</definedName>
    <definedName name="_______________________________________prv11">#N/A</definedName>
    <definedName name="_______________________________________prv12">#N/A</definedName>
    <definedName name="_______________________________________prv13">#N/A</definedName>
    <definedName name="_______________________________________prv14">#N/A</definedName>
    <definedName name="_______________________________________PRV15">#N/A</definedName>
    <definedName name="_______________________________________PRV16">#N/A</definedName>
    <definedName name="_______________________________________PRV18">#N/A</definedName>
    <definedName name="_______________________________________prv21">#N/A</definedName>
    <definedName name="_______________________________________prv22">#N/A</definedName>
    <definedName name="_______________________________________psw10">#N/A</definedName>
    <definedName name="_______________________________________psw1091">#N/A</definedName>
    <definedName name="_______________________________________psw110">#N/A</definedName>
    <definedName name="_______________________________________psw11091">#N/A</definedName>
    <definedName name="_______________________________________psw112">#N/A</definedName>
    <definedName name="_______________________________________psw11291">#N/A</definedName>
    <definedName name="_______________________________________ssw10">#N/A</definedName>
    <definedName name="_______________________________________ssw1091">#N/A</definedName>
    <definedName name="_______________________________________ssw110">#N/A</definedName>
    <definedName name="_______________________________________ssw11091">#N/A</definedName>
    <definedName name="_______________________________________ssw112">#N/A</definedName>
    <definedName name="_______________________________________ssw11291">#N/A</definedName>
    <definedName name="_______________________________________sv11">#N/A</definedName>
    <definedName name="_______________________________________SV12">#N/A</definedName>
    <definedName name="_______________________________________SV13">#N/A</definedName>
    <definedName name="_______________________________________SV14">#N/A</definedName>
    <definedName name="_______________________________________SV15">#N/A</definedName>
    <definedName name="_______________________________________SV16">#N/A</definedName>
    <definedName name="_______________________________________SV18">#N/A</definedName>
    <definedName name="_______________________________________SV21">#N/A</definedName>
    <definedName name="_______________________________________SV22">#N/A</definedName>
    <definedName name="_______________________________________vzs8">#N/A</definedName>
    <definedName name="______________________________________msw10">#N/A</definedName>
    <definedName name="______________________________________msw1091">#N/A</definedName>
    <definedName name="______________________________________msw110">#N/A</definedName>
    <definedName name="______________________________________msw11091">#N/A</definedName>
    <definedName name="______________________________________msw112">#N/A</definedName>
    <definedName name="______________________________________msw11291">#N/A</definedName>
    <definedName name="______________________________________MV11">#N/A</definedName>
    <definedName name="______________________________________MV12">#N/A</definedName>
    <definedName name="______________________________________MV13">#N/A</definedName>
    <definedName name="______________________________________MV14">#N/A</definedName>
    <definedName name="______________________________________MV15">#N/A</definedName>
    <definedName name="______________________________________MV16">#N/A</definedName>
    <definedName name="______________________________________MV18">#N/A</definedName>
    <definedName name="______________________________________MV21">#N/A</definedName>
    <definedName name="______________________________________MV22">#N/A</definedName>
    <definedName name="______________________________________obv11">#N/A</definedName>
    <definedName name="______________________________________obv12">#N/A</definedName>
    <definedName name="______________________________________obv13">#N/A</definedName>
    <definedName name="______________________________________obv14">#N/A</definedName>
    <definedName name="______________________________________OBV15">#N/A</definedName>
    <definedName name="______________________________________OBV16">#N/A</definedName>
    <definedName name="______________________________________OBV18">#N/A</definedName>
    <definedName name="______________________________________obv21">#N/A</definedName>
    <definedName name="______________________________________obv22">#N/A</definedName>
    <definedName name="______________________________________osw10">#N/A</definedName>
    <definedName name="______________________________________osw1091">#N/A</definedName>
    <definedName name="______________________________________osw110">#N/A</definedName>
    <definedName name="______________________________________osw11091">#N/A</definedName>
    <definedName name="______________________________________osw112">#N/A</definedName>
    <definedName name="______________________________________osw11291">#N/A</definedName>
    <definedName name="______________________________________prv11">#N/A</definedName>
    <definedName name="______________________________________prv12">#N/A</definedName>
    <definedName name="______________________________________prv13">#N/A</definedName>
    <definedName name="______________________________________prv14">#N/A</definedName>
    <definedName name="______________________________________PRV15">#N/A</definedName>
    <definedName name="______________________________________PRV16">#N/A</definedName>
    <definedName name="______________________________________PRV18">#N/A</definedName>
    <definedName name="______________________________________prv21">#N/A</definedName>
    <definedName name="______________________________________prv22">#N/A</definedName>
    <definedName name="______________________________________psw10">#N/A</definedName>
    <definedName name="______________________________________psw1091">#N/A</definedName>
    <definedName name="______________________________________psw110">#N/A</definedName>
    <definedName name="______________________________________psw11091">#N/A</definedName>
    <definedName name="______________________________________psw112">#N/A</definedName>
    <definedName name="______________________________________psw11291">#N/A</definedName>
    <definedName name="______________________________________ssw10">#N/A</definedName>
    <definedName name="______________________________________ssw1091">#N/A</definedName>
    <definedName name="______________________________________ssw110">#N/A</definedName>
    <definedName name="______________________________________ssw11091">#N/A</definedName>
    <definedName name="______________________________________ssw112">#N/A</definedName>
    <definedName name="______________________________________ssw11291">#N/A</definedName>
    <definedName name="______________________________________sv11">#N/A</definedName>
    <definedName name="______________________________________SV12">#N/A</definedName>
    <definedName name="______________________________________SV13">#N/A</definedName>
    <definedName name="______________________________________SV14">#N/A</definedName>
    <definedName name="______________________________________SV15">#N/A</definedName>
    <definedName name="______________________________________SV16">#N/A</definedName>
    <definedName name="______________________________________SV18">#N/A</definedName>
    <definedName name="______________________________________SV21">#N/A</definedName>
    <definedName name="______________________________________SV22">#N/A</definedName>
    <definedName name="______________________________________vzs8">#N/A</definedName>
    <definedName name="_____________________________________msw10">#N/A</definedName>
    <definedName name="_____________________________________msw1091">#N/A</definedName>
    <definedName name="_____________________________________msw110">#N/A</definedName>
    <definedName name="_____________________________________msw11091">#N/A</definedName>
    <definedName name="_____________________________________msw112">#N/A</definedName>
    <definedName name="_____________________________________msw11291">#N/A</definedName>
    <definedName name="_____________________________________MV11">#N/A</definedName>
    <definedName name="_____________________________________MV12">#N/A</definedName>
    <definedName name="_____________________________________MV13">#N/A</definedName>
    <definedName name="_____________________________________MV14">#N/A</definedName>
    <definedName name="_____________________________________MV15">#N/A</definedName>
    <definedName name="_____________________________________MV16">#N/A</definedName>
    <definedName name="_____________________________________MV18">#N/A</definedName>
    <definedName name="_____________________________________MV21">#N/A</definedName>
    <definedName name="_____________________________________MV22">#N/A</definedName>
    <definedName name="_____________________________________obv11">#N/A</definedName>
    <definedName name="_____________________________________obv12">#N/A</definedName>
    <definedName name="_____________________________________obv13">#N/A</definedName>
    <definedName name="_____________________________________obv14">#N/A</definedName>
    <definedName name="_____________________________________OBV15">#N/A</definedName>
    <definedName name="_____________________________________OBV16">#N/A</definedName>
    <definedName name="_____________________________________OBV18">#N/A</definedName>
    <definedName name="_____________________________________obv21">#N/A</definedName>
    <definedName name="_____________________________________obv22">#N/A</definedName>
    <definedName name="_____________________________________osw10">#N/A</definedName>
    <definedName name="_____________________________________osw1091">#N/A</definedName>
    <definedName name="_____________________________________osw110">#N/A</definedName>
    <definedName name="_____________________________________osw11091">#N/A</definedName>
    <definedName name="_____________________________________osw112">#N/A</definedName>
    <definedName name="_____________________________________osw11291">#N/A</definedName>
    <definedName name="_____________________________________prv11">#N/A</definedName>
    <definedName name="_____________________________________prv12">#N/A</definedName>
    <definedName name="_____________________________________prv13">#N/A</definedName>
    <definedName name="_____________________________________prv14">#N/A</definedName>
    <definedName name="_____________________________________PRV15">#N/A</definedName>
    <definedName name="_____________________________________PRV16">#N/A</definedName>
    <definedName name="_____________________________________PRV18">#N/A</definedName>
    <definedName name="_____________________________________prv21">#N/A</definedName>
    <definedName name="_____________________________________prv22">#N/A</definedName>
    <definedName name="_____________________________________psw10">#N/A</definedName>
    <definedName name="_____________________________________psw1091">#N/A</definedName>
    <definedName name="_____________________________________psw110">#N/A</definedName>
    <definedName name="_____________________________________psw11091">#N/A</definedName>
    <definedName name="_____________________________________psw112">#N/A</definedName>
    <definedName name="_____________________________________psw11291">#N/A</definedName>
    <definedName name="_____________________________________ssw10">#N/A</definedName>
    <definedName name="_____________________________________ssw1091">#N/A</definedName>
    <definedName name="_____________________________________ssw110">#N/A</definedName>
    <definedName name="_____________________________________ssw11091">#N/A</definedName>
    <definedName name="_____________________________________ssw112">#N/A</definedName>
    <definedName name="_____________________________________ssw11291">#N/A</definedName>
    <definedName name="_____________________________________sv11">#N/A</definedName>
    <definedName name="_____________________________________SV12">#N/A</definedName>
    <definedName name="_____________________________________SV13">#N/A</definedName>
    <definedName name="_____________________________________SV14">#N/A</definedName>
    <definedName name="_____________________________________SV15">#N/A</definedName>
    <definedName name="_____________________________________SV16">#N/A</definedName>
    <definedName name="_____________________________________SV18">#N/A</definedName>
    <definedName name="_____________________________________SV21">#N/A</definedName>
    <definedName name="_____________________________________SV22">#N/A</definedName>
    <definedName name="_____________________________________vzs8">#N/A</definedName>
    <definedName name="____________________________________msw10">#N/A</definedName>
    <definedName name="____________________________________msw1091">#N/A</definedName>
    <definedName name="____________________________________msw110">#N/A</definedName>
    <definedName name="____________________________________msw11091">#N/A</definedName>
    <definedName name="____________________________________msw112">#N/A</definedName>
    <definedName name="____________________________________msw11291">#N/A</definedName>
    <definedName name="____________________________________MV11">#N/A</definedName>
    <definedName name="____________________________________MV12">#N/A</definedName>
    <definedName name="____________________________________MV13">#N/A</definedName>
    <definedName name="____________________________________MV14">#N/A</definedName>
    <definedName name="____________________________________MV15">#N/A</definedName>
    <definedName name="____________________________________MV16">#N/A</definedName>
    <definedName name="____________________________________MV18">#N/A</definedName>
    <definedName name="____________________________________MV21">#N/A</definedName>
    <definedName name="____________________________________MV22">#N/A</definedName>
    <definedName name="____________________________________obv11">#N/A</definedName>
    <definedName name="____________________________________obv12">#N/A</definedName>
    <definedName name="____________________________________obv13">#N/A</definedName>
    <definedName name="____________________________________obv14">#N/A</definedName>
    <definedName name="____________________________________OBV15">#N/A</definedName>
    <definedName name="____________________________________OBV16">#N/A</definedName>
    <definedName name="____________________________________OBV18">#N/A</definedName>
    <definedName name="____________________________________obv21">#N/A</definedName>
    <definedName name="____________________________________obv22">#N/A</definedName>
    <definedName name="____________________________________osw10">#N/A</definedName>
    <definedName name="____________________________________osw1091">#N/A</definedName>
    <definedName name="____________________________________osw110">#N/A</definedName>
    <definedName name="____________________________________osw11091">#N/A</definedName>
    <definedName name="____________________________________osw112">#N/A</definedName>
    <definedName name="____________________________________osw11291">#N/A</definedName>
    <definedName name="____________________________________prv11">#N/A</definedName>
    <definedName name="____________________________________prv12">#N/A</definedName>
    <definedName name="____________________________________prv13">#N/A</definedName>
    <definedName name="____________________________________prv14">#N/A</definedName>
    <definedName name="____________________________________PRV15">#N/A</definedName>
    <definedName name="____________________________________PRV16">#N/A</definedName>
    <definedName name="____________________________________PRV18">#N/A</definedName>
    <definedName name="____________________________________prv21">#N/A</definedName>
    <definedName name="____________________________________prv22">#N/A</definedName>
    <definedName name="____________________________________psw10">#N/A</definedName>
    <definedName name="____________________________________psw1091">#N/A</definedName>
    <definedName name="____________________________________psw110">#N/A</definedName>
    <definedName name="____________________________________psw11091">#N/A</definedName>
    <definedName name="____________________________________psw112">#N/A</definedName>
    <definedName name="____________________________________psw11291">#N/A</definedName>
    <definedName name="____________________________________ssw10">#N/A</definedName>
    <definedName name="____________________________________ssw1091">#N/A</definedName>
    <definedName name="____________________________________ssw110">#N/A</definedName>
    <definedName name="____________________________________ssw11091">#N/A</definedName>
    <definedName name="____________________________________ssw112">#N/A</definedName>
    <definedName name="____________________________________ssw11291">#N/A</definedName>
    <definedName name="____________________________________sv11">#N/A</definedName>
    <definedName name="____________________________________SV12">#N/A</definedName>
    <definedName name="____________________________________SV13">#N/A</definedName>
    <definedName name="____________________________________SV14">#N/A</definedName>
    <definedName name="____________________________________SV15">#N/A</definedName>
    <definedName name="____________________________________SV16">#N/A</definedName>
    <definedName name="____________________________________SV18">#N/A</definedName>
    <definedName name="____________________________________SV21">#N/A</definedName>
    <definedName name="____________________________________SV22">#N/A</definedName>
    <definedName name="____________________________________vzs8">#N/A</definedName>
    <definedName name="___________________________________msw10">#N/A</definedName>
    <definedName name="___________________________________msw1091">#N/A</definedName>
    <definedName name="___________________________________msw110">#N/A</definedName>
    <definedName name="___________________________________msw11091">#N/A</definedName>
    <definedName name="___________________________________msw112">#N/A</definedName>
    <definedName name="___________________________________msw11291">#N/A</definedName>
    <definedName name="___________________________________MV11">#N/A</definedName>
    <definedName name="___________________________________MV12">#N/A</definedName>
    <definedName name="___________________________________MV13">#N/A</definedName>
    <definedName name="___________________________________MV14">#N/A</definedName>
    <definedName name="___________________________________MV15">#N/A</definedName>
    <definedName name="___________________________________MV16">#N/A</definedName>
    <definedName name="___________________________________MV18">#N/A</definedName>
    <definedName name="___________________________________MV21">#N/A</definedName>
    <definedName name="___________________________________MV22">#N/A</definedName>
    <definedName name="___________________________________obv11">#N/A</definedName>
    <definedName name="___________________________________obv12">#N/A</definedName>
    <definedName name="___________________________________obv13">#N/A</definedName>
    <definedName name="___________________________________obv14">#N/A</definedName>
    <definedName name="___________________________________OBV15">#N/A</definedName>
    <definedName name="___________________________________OBV16">#N/A</definedName>
    <definedName name="___________________________________OBV18">#N/A</definedName>
    <definedName name="___________________________________obv21">#N/A</definedName>
    <definedName name="___________________________________obv22">#N/A</definedName>
    <definedName name="___________________________________osw10">#N/A</definedName>
    <definedName name="___________________________________osw1091">#N/A</definedName>
    <definedName name="___________________________________osw110">#N/A</definedName>
    <definedName name="___________________________________osw11091">#N/A</definedName>
    <definedName name="___________________________________osw112">#N/A</definedName>
    <definedName name="___________________________________osw11291">#N/A</definedName>
    <definedName name="___________________________________prv11">#N/A</definedName>
    <definedName name="___________________________________prv12">#N/A</definedName>
    <definedName name="___________________________________prv13">#N/A</definedName>
    <definedName name="___________________________________prv14">#N/A</definedName>
    <definedName name="___________________________________PRV15">#N/A</definedName>
    <definedName name="___________________________________PRV16">#N/A</definedName>
    <definedName name="___________________________________PRV18">#N/A</definedName>
    <definedName name="___________________________________prv21">#N/A</definedName>
    <definedName name="___________________________________prv22">#N/A</definedName>
    <definedName name="___________________________________psw10">#N/A</definedName>
    <definedName name="___________________________________psw1091">#N/A</definedName>
    <definedName name="___________________________________psw110">#N/A</definedName>
    <definedName name="___________________________________psw11091">#N/A</definedName>
    <definedName name="___________________________________psw112">#N/A</definedName>
    <definedName name="___________________________________psw11291">#N/A</definedName>
    <definedName name="___________________________________ssw10">#N/A</definedName>
    <definedName name="___________________________________ssw1091">#N/A</definedName>
    <definedName name="___________________________________ssw110">#N/A</definedName>
    <definedName name="___________________________________ssw11091">#N/A</definedName>
    <definedName name="___________________________________ssw112">#N/A</definedName>
    <definedName name="___________________________________ssw11291">#N/A</definedName>
    <definedName name="___________________________________sv11">#N/A</definedName>
    <definedName name="___________________________________SV12">#N/A</definedName>
    <definedName name="___________________________________SV13">#N/A</definedName>
    <definedName name="___________________________________SV14">#N/A</definedName>
    <definedName name="___________________________________SV15">#N/A</definedName>
    <definedName name="___________________________________SV16">#N/A</definedName>
    <definedName name="___________________________________SV18">#N/A</definedName>
    <definedName name="___________________________________SV21">#N/A</definedName>
    <definedName name="___________________________________SV22">#N/A</definedName>
    <definedName name="___________________________________vzs8">#N/A</definedName>
    <definedName name="__________________________________msw10">#N/A</definedName>
    <definedName name="__________________________________msw1091">#N/A</definedName>
    <definedName name="__________________________________msw110">#N/A</definedName>
    <definedName name="__________________________________msw11091">#N/A</definedName>
    <definedName name="__________________________________msw112">#N/A</definedName>
    <definedName name="__________________________________msw11291">#N/A</definedName>
    <definedName name="__________________________________MV11">#N/A</definedName>
    <definedName name="__________________________________MV12">#N/A</definedName>
    <definedName name="__________________________________MV13">#N/A</definedName>
    <definedName name="__________________________________MV14">#N/A</definedName>
    <definedName name="__________________________________MV15">#N/A</definedName>
    <definedName name="__________________________________MV16">#N/A</definedName>
    <definedName name="__________________________________MV18">#N/A</definedName>
    <definedName name="__________________________________MV21">#N/A</definedName>
    <definedName name="__________________________________MV22">#N/A</definedName>
    <definedName name="__________________________________obv11">#N/A</definedName>
    <definedName name="__________________________________obv12">#N/A</definedName>
    <definedName name="__________________________________obv13">#N/A</definedName>
    <definedName name="__________________________________obv14">#N/A</definedName>
    <definedName name="__________________________________OBV15">#N/A</definedName>
    <definedName name="__________________________________OBV16">#N/A</definedName>
    <definedName name="__________________________________OBV18">#N/A</definedName>
    <definedName name="__________________________________obv21">#N/A</definedName>
    <definedName name="__________________________________obv22">#N/A</definedName>
    <definedName name="__________________________________osw10">#N/A</definedName>
    <definedName name="__________________________________osw1091">#N/A</definedName>
    <definedName name="__________________________________osw110">#N/A</definedName>
    <definedName name="__________________________________osw11091">#N/A</definedName>
    <definedName name="__________________________________osw112">#N/A</definedName>
    <definedName name="__________________________________osw11291">#N/A</definedName>
    <definedName name="__________________________________prv11">#N/A</definedName>
    <definedName name="__________________________________prv12">#N/A</definedName>
    <definedName name="__________________________________prv13">#N/A</definedName>
    <definedName name="__________________________________prv14">#N/A</definedName>
    <definedName name="__________________________________PRV15">#N/A</definedName>
    <definedName name="__________________________________PRV16">#N/A</definedName>
    <definedName name="__________________________________PRV18">#N/A</definedName>
    <definedName name="__________________________________prv21">#N/A</definedName>
    <definedName name="__________________________________prv22">#N/A</definedName>
    <definedName name="__________________________________psw10">#N/A</definedName>
    <definedName name="__________________________________psw1091">#N/A</definedName>
    <definedName name="__________________________________psw110">#N/A</definedName>
    <definedName name="__________________________________psw11091">#N/A</definedName>
    <definedName name="__________________________________psw112">#N/A</definedName>
    <definedName name="__________________________________psw11291">#N/A</definedName>
    <definedName name="__________________________________ssw10">#N/A</definedName>
    <definedName name="__________________________________ssw1091">#N/A</definedName>
    <definedName name="__________________________________ssw110">#N/A</definedName>
    <definedName name="__________________________________ssw11091">#N/A</definedName>
    <definedName name="__________________________________ssw112">#N/A</definedName>
    <definedName name="__________________________________ssw11291">#N/A</definedName>
    <definedName name="__________________________________sv11">#N/A</definedName>
    <definedName name="__________________________________SV12">#N/A</definedName>
    <definedName name="__________________________________SV13">#N/A</definedName>
    <definedName name="__________________________________SV14">#N/A</definedName>
    <definedName name="__________________________________SV15">#N/A</definedName>
    <definedName name="__________________________________SV16">#N/A</definedName>
    <definedName name="__________________________________SV18">#N/A</definedName>
    <definedName name="__________________________________SV21">#N/A</definedName>
    <definedName name="__________________________________SV22">#N/A</definedName>
    <definedName name="__________________________________vzs8">#N/A</definedName>
    <definedName name="_________________________________msw10">#N/A</definedName>
    <definedName name="_________________________________msw1091">#N/A</definedName>
    <definedName name="_________________________________msw110">#N/A</definedName>
    <definedName name="_________________________________msw11091">#N/A</definedName>
    <definedName name="_________________________________msw112">#N/A</definedName>
    <definedName name="_________________________________msw11291">#N/A</definedName>
    <definedName name="_________________________________MV11">#N/A</definedName>
    <definedName name="_________________________________MV12">#N/A</definedName>
    <definedName name="_________________________________MV13">#N/A</definedName>
    <definedName name="_________________________________MV14">#N/A</definedName>
    <definedName name="_________________________________MV15">#N/A</definedName>
    <definedName name="_________________________________MV16">#N/A</definedName>
    <definedName name="_________________________________MV18">#N/A</definedName>
    <definedName name="_________________________________MV21">#N/A</definedName>
    <definedName name="_________________________________MV22">#N/A</definedName>
    <definedName name="_________________________________obv11">#N/A</definedName>
    <definedName name="_________________________________obv12">#N/A</definedName>
    <definedName name="_________________________________obv13">#N/A</definedName>
    <definedName name="_________________________________obv14">#N/A</definedName>
    <definedName name="_________________________________OBV15">#N/A</definedName>
    <definedName name="_________________________________OBV16">#N/A</definedName>
    <definedName name="_________________________________OBV18">#N/A</definedName>
    <definedName name="_________________________________obv21">#N/A</definedName>
    <definedName name="_________________________________obv22">#N/A</definedName>
    <definedName name="_________________________________osw10">#N/A</definedName>
    <definedName name="_________________________________osw1091">#N/A</definedName>
    <definedName name="_________________________________osw110">#N/A</definedName>
    <definedName name="_________________________________osw11091">#N/A</definedName>
    <definedName name="_________________________________osw112">#N/A</definedName>
    <definedName name="_________________________________osw11291">#N/A</definedName>
    <definedName name="_________________________________prv11">#N/A</definedName>
    <definedName name="_________________________________prv12">#N/A</definedName>
    <definedName name="_________________________________prv13">#N/A</definedName>
    <definedName name="_________________________________prv14">#N/A</definedName>
    <definedName name="_________________________________PRV15">#N/A</definedName>
    <definedName name="_________________________________PRV16">#N/A</definedName>
    <definedName name="_________________________________PRV18">#N/A</definedName>
    <definedName name="_________________________________prv21">#N/A</definedName>
    <definedName name="_________________________________prv22">#N/A</definedName>
    <definedName name="_________________________________psw10">#N/A</definedName>
    <definedName name="_________________________________psw1091">#N/A</definedName>
    <definedName name="_________________________________psw110">#N/A</definedName>
    <definedName name="_________________________________psw11091">#N/A</definedName>
    <definedName name="_________________________________psw112">#N/A</definedName>
    <definedName name="_________________________________psw11291">#N/A</definedName>
    <definedName name="_________________________________ssw10">#N/A</definedName>
    <definedName name="_________________________________ssw1091">#N/A</definedName>
    <definedName name="_________________________________ssw110">#N/A</definedName>
    <definedName name="_________________________________ssw11091">#N/A</definedName>
    <definedName name="_________________________________ssw112">#N/A</definedName>
    <definedName name="_________________________________ssw11291">#N/A</definedName>
    <definedName name="_________________________________sv11">#N/A</definedName>
    <definedName name="_________________________________SV12">#N/A</definedName>
    <definedName name="_________________________________SV13">#N/A</definedName>
    <definedName name="_________________________________SV14">#N/A</definedName>
    <definedName name="_________________________________SV15">#N/A</definedName>
    <definedName name="_________________________________SV16">#N/A</definedName>
    <definedName name="_________________________________SV18">#N/A</definedName>
    <definedName name="_________________________________SV21">#N/A</definedName>
    <definedName name="_________________________________SV22">#N/A</definedName>
    <definedName name="_________________________________vzs8">#N/A</definedName>
    <definedName name="________________________________msw10">#N/A</definedName>
    <definedName name="________________________________msw1091">#N/A</definedName>
    <definedName name="________________________________msw110">#N/A</definedName>
    <definedName name="________________________________msw11091">#N/A</definedName>
    <definedName name="________________________________msw112">#N/A</definedName>
    <definedName name="________________________________msw11291">#N/A</definedName>
    <definedName name="________________________________MV11">#N/A</definedName>
    <definedName name="________________________________MV12">#N/A</definedName>
    <definedName name="________________________________MV13">#N/A</definedName>
    <definedName name="________________________________MV14">#N/A</definedName>
    <definedName name="________________________________MV15">#N/A</definedName>
    <definedName name="________________________________MV16">#N/A</definedName>
    <definedName name="________________________________MV18">#N/A</definedName>
    <definedName name="________________________________MV21">#N/A</definedName>
    <definedName name="________________________________MV22">#N/A</definedName>
    <definedName name="________________________________obv11">#N/A</definedName>
    <definedName name="________________________________obv12">#N/A</definedName>
    <definedName name="________________________________obv13">#N/A</definedName>
    <definedName name="________________________________obv14">#N/A</definedName>
    <definedName name="________________________________OBV15">#N/A</definedName>
    <definedName name="________________________________OBV16">#N/A</definedName>
    <definedName name="________________________________OBV18">#N/A</definedName>
    <definedName name="________________________________obv21">#N/A</definedName>
    <definedName name="________________________________obv22">#N/A</definedName>
    <definedName name="________________________________osw10">#N/A</definedName>
    <definedName name="________________________________osw1091">#N/A</definedName>
    <definedName name="________________________________osw110">#N/A</definedName>
    <definedName name="________________________________osw11091">#N/A</definedName>
    <definedName name="________________________________osw112">#N/A</definedName>
    <definedName name="________________________________osw11291">#N/A</definedName>
    <definedName name="________________________________prv11">#N/A</definedName>
    <definedName name="________________________________prv12">#N/A</definedName>
    <definedName name="________________________________prv13">#N/A</definedName>
    <definedName name="________________________________prv14">#N/A</definedName>
    <definedName name="________________________________PRV15">#N/A</definedName>
    <definedName name="________________________________PRV16">#N/A</definedName>
    <definedName name="________________________________PRV18">#N/A</definedName>
    <definedName name="________________________________prv21">#N/A</definedName>
    <definedName name="________________________________prv22">#N/A</definedName>
    <definedName name="________________________________psw10">#N/A</definedName>
    <definedName name="________________________________psw1091">#N/A</definedName>
    <definedName name="________________________________psw110">#N/A</definedName>
    <definedName name="________________________________psw11091">#N/A</definedName>
    <definedName name="________________________________psw112">#N/A</definedName>
    <definedName name="________________________________psw11291">#N/A</definedName>
    <definedName name="________________________________ssw10">#N/A</definedName>
    <definedName name="________________________________ssw1091">#N/A</definedName>
    <definedName name="________________________________ssw110">#N/A</definedName>
    <definedName name="________________________________ssw11091">#N/A</definedName>
    <definedName name="________________________________ssw112">#N/A</definedName>
    <definedName name="________________________________ssw11291">#N/A</definedName>
    <definedName name="________________________________sv11">#N/A</definedName>
    <definedName name="________________________________SV12">#N/A</definedName>
    <definedName name="________________________________SV13">#N/A</definedName>
    <definedName name="________________________________SV14">#N/A</definedName>
    <definedName name="________________________________SV15">#N/A</definedName>
    <definedName name="________________________________SV16">#N/A</definedName>
    <definedName name="________________________________SV18">#N/A</definedName>
    <definedName name="________________________________SV21">#N/A</definedName>
    <definedName name="________________________________SV22">#N/A</definedName>
    <definedName name="________________________________vzs8">#N/A</definedName>
    <definedName name="_______________________________msw10">#N/A</definedName>
    <definedName name="_______________________________msw1091">#N/A</definedName>
    <definedName name="_______________________________msw110">#N/A</definedName>
    <definedName name="_______________________________msw11091">#N/A</definedName>
    <definedName name="_______________________________msw112">#N/A</definedName>
    <definedName name="_______________________________msw11291">#N/A</definedName>
    <definedName name="_______________________________MV11">#N/A</definedName>
    <definedName name="_______________________________MV12">#N/A</definedName>
    <definedName name="_______________________________MV13">#N/A</definedName>
    <definedName name="_______________________________MV14">#N/A</definedName>
    <definedName name="_______________________________MV15">#N/A</definedName>
    <definedName name="_______________________________MV16">#N/A</definedName>
    <definedName name="_______________________________MV18">#N/A</definedName>
    <definedName name="_______________________________MV21">#N/A</definedName>
    <definedName name="_______________________________MV22">#N/A</definedName>
    <definedName name="_______________________________obv11">#N/A</definedName>
    <definedName name="_______________________________obv12">#N/A</definedName>
    <definedName name="_______________________________obv13">#N/A</definedName>
    <definedName name="_______________________________obv14">#N/A</definedName>
    <definedName name="_______________________________OBV15">#N/A</definedName>
    <definedName name="_______________________________OBV16">#N/A</definedName>
    <definedName name="_______________________________OBV18">#N/A</definedName>
    <definedName name="_______________________________obv21">#N/A</definedName>
    <definedName name="_______________________________obv22">#N/A</definedName>
    <definedName name="_______________________________osw10">#N/A</definedName>
    <definedName name="_______________________________osw1091">#N/A</definedName>
    <definedName name="_______________________________osw110">#N/A</definedName>
    <definedName name="_______________________________osw11091">#N/A</definedName>
    <definedName name="_______________________________osw112">#N/A</definedName>
    <definedName name="_______________________________osw11291">#N/A</definedName>
    <definedName name="_______________________________prv11">#N/A</definedName>
    <definedName name="_______________________________prv12">#N/A</definedName>
    <definedName name="_______________________________prv13">#N/A</definedName>
    <definedName name="_______________________________prv14">#N/A</definedName>
    <definedName name="_______________________________PRV15">#N/A</definedName>
    <definedName name="_______________________________PRV16">#N/A</definedName>
    <definedName name="_______________________________PRV18">#N/A</definedName>
    <definedName name="_______________________________prv21">#N/A</definedName>
    <definedName name="_______________________________prv22">#N/A</definedName>
    <definedName name="_______________________________psw10">#N/A</definedName>
    <definedName name="_______________________________psw1091">#N/A</definedName>
    <definedName name="_______________________________psw110">#N/A</definedName>
    <definedName name="_______________________________psw11091">#N/A</definedName>
    <definedName name="_______________________________psw112">#N/A</definedName>
    <definedName name="_______________________________psw11291">#N/A</definedName>
    <definedName name="_______________________________ssw10">#N/A</definedName>
    <definedName name="_______________________________ssw1091">#N/A</definedName>
    <definedName name="_______________________________ssw110">#N/A</definedName>
    <definedName name="_______________________________ssw11091">#N/A</definedName>
    <definedName name="_______________________________ssw112">#N/A</definedName>
    <definedName name="_______________________________ssw11291">#N/A</definedName>
    <definedName name="_______________________________sv11">#N/A</definedName>
    <definedName name="_______________________________SV12">#N/A</definedName>
    <definedName name="_______________________________SV13">#N/A</definedName>
    <definedName name="_______________________________SV14">#N/A</definedName>
    <definedName name="_______________________________SV15">#N/A</definedName>
    <definedName name="_______________________________SV16">#N/A</definedName>
    <definedName name="_______________________________SV18">#N/A</definedName>
    <definedName name="_______________________________SV21">#N/A</definedName>
    <definedName name="_______________________________SV22">#N/A</definedName>
    <definedName name="_______________________________vzs8">#N/A</definedName>
    <definedName name="______________________________msw10">#N/A</definedName>
    <definedName name="______________________________msw1091">#N/A</definedName>
    <definedName name="______________________________msw110">#N/A</definedName>
    <definedName name="______________________________msw11091">#N/A</definedName>
    <definedName name="______________________________msw112">#N/A</definedName>
    <definedName name="______________________________msw11291">#N/A</definedName>
    <definedName name="______________________________MV11">#N/A</definedName>
    <definedName name="______________________________MV12">#N/A</definedName>
    <definedName name="______________________________MV13">#N/A</definedName>
    <definedName name="______________________________MV14">#N/A</definedName>
    <definedName name="______________________________MV15">#N/A</definedName>
    <definedName name="______________________________MV16">#N/A</definedName>
    <definedName name="______________________________MV18">#N/A</definedName>
    <definedName name="______________________________MV21">#N/A</definedName>
    <definedName name="______________________________MV22">#N/A</definedName>
    <definedName name="______________________________obv11">#N/A</definedName>
    <definedName name="______________________________obv12">#N/A</definedName>
    <definedName name="______________________________obv13">#N/A</definedName>
    <definedName name="______________________________obv14">#N/A</definedName>
    <definedName name="______________________________OBV15">#N/A</definedName>
    <definedName name="______________________________OBV16">#N/A</definedName>
    <definedName name="______________________________OBV18">#N/A</definedName>
    <definedName name="______________________________obv21">#N/A</definedName>
    <definedName name="______________________________obv22">#N/A</definedName>
    <definedName name="______________________________osw10">#N/A</definedName>
    <definedName name="______________________________osw1091">#N/A</definedName>
    <definedName name="______________________________osw110">#N/A</definedName>
    <definedName name="______________________________osw11091">#N/A</definedName>
    <definedName name="______________________________osw112">#N/A</definedName>
    <definedName name="______________________________osw11291">#N/A</definedName>
    <definedName name="______________________________prv11">#N/A</definedName>
    <definedName name="______________________________prv12">#N/A</definedName>
    <definedName name="______________________________prv13">#N/A</definedName>
    <definedName name="______________________________prv14">#N/A</definedName>
    <definedName name="______________________________PRV15">#N/A</definedName>
    <definedName name="______________________________PRV16">#N/A</definedName>
    <definedName name="______________________________PRV18">#N/A</definedName>
    <definedName name="______________________________prv21">#N/A</definedName>
    <definedName name="______________________________prv22">#N/A</definedName>
    <definedName name="______________________________psw10">#N/A</definedName>
    <definedName name="______________________________psw1091">#N/A</definedName>
    <definedName name="______________________________psw110">#N/A</definedName>
    <definedName name="______________________________psw11091">#N/A</definedName>
    <definedName name="______________________________psw112">#N/A</definedName>
    <definedName name="______________________________psw11291">#N/A</definedName>
    <definedName name="______________________________ssw10">#N/A</definedName>
    <definedName name="______________________________ssw1091">#N/A</definedName>
    <definedName name="______________________________ssw110">#N/A</definedName>
    <definedName name="______________________________ssw11091">#N/A</definedName>
    <definedName name="______________________________ssw112">#N/A</definedName>
    <definedName name="______________________________ssw11291">#N/A</definedName>
    <definedName name="______________________________sv11">#N/A</definedName>
    <definedName name="______________________________SV12">#N/A</definedName>
    <definedName name="______________________________SV13">#N/A</definedName>
    <definedName name="______________________________SV14">#N/A</definedName>
    <definedName name="______________________________SV15">#N/A</definedName>
    <definedName name="______________________________SV16">#N/A</definedName>
    <definedName name="______________________________SV18">#N/A</definedName>
    <definedName name="______________________________SV21">#N/A</definedName>
    <definedName name="______________________________SV22">#N/A</definedName>
    <definedName name="______________________________vzs8">#N/A</definedName>
    <definedName name="_____________________________msw10">#N/A</definedName>
    <definedName name="_____________________________msw1091">#N/A</definedName>
    <definedName name="_____________________________msw110">#N/A</definedName>
    <definedName name="_____________________________msw11091">#N/A</definedName>
    <definedName name="_____________________________msw112">#N/A</definedName>
    <definedName name="_____________________________msw11291">#N/A</definedName>
    <definedName name="_____________________________MV11">#N/A</definedName>
    <definedName name="_____________________________MV12">#N/A</definedName>
    <definedName name="_____________________________MV13">#N/A</definedName>
    <definedName name="_____________________________MV14">#N/A</definedName>
    <definedName name="_____________________________MV15">#N/A</definedName>
    <definedName name="_____________________________MV16">#N/A</definedName>
    <definedName name="_____________________________MV18">#N/A</definedName>
    <definedName name="_____________________________MV21">#N/A</definedName>
    <definedName name="_____________________________MV22">#N/A</definedName>
    <definedName name="_____________________________obv11">#N/A</definedName>
    <definedName name="_____________________________obv12">#N/A</definedName>
    <definedName name="_____________________________obv13">#N/A</definedName>
    <definedName name="_____________________________obv14">#N/A</definedName>
    <definedName name="_____________________________OBV15">#N/A</definedName>
    <definedName name="_____________________________OBV16">#N/A</definedName>
    <definedName name="_____________________________OBV18">#N/A</definedName>
    <definedName name="_____________________________obv21">#N/A</definedName>
    <definedName name="_____________________________obv22">#N/A</definedName>
    <definedName name="_____________________________osw10">#N/A</definedName>
    <definedName name="_____________________________osw1091">#N/A</definedName>
    <definedName name="_____________________________osw110">#N/A</definedName>
    <definedName name="_____________________________osw11091">#N/A</definedName>
    <definedName name="_____________________________osw112">#N/A</definedName>
    <definedName name="_____________________________osw11291">#N/A</definedName>
    <definedName name="_____________________________prv11">#N/A</definedName>
    <definedName name="_____________________________prv12">#N/A</definedName>
    <definedName name="_____________________________prv13">#N/A</definedName>
    <definedName name="_____________________________prv14">#N/A</definedName>
    <definedName name="_____________________________PRV15">#N/A</definedName>
    <definedName name="_____________________________PRV16">#N/A</definedName>
    <definedName name="_____________________________PRV18">#N/A</definedName>
    <definedName name="_____________________________prv21">#N/A</definedName>
    <definedName name="_____________________________prv22">#N/A</definedName>
    <definedName name="_____________________________psw10">#N/A</definedName>
    <definedName name="_____________________________psw1091">#N/A</definedName>
    <definedName name="_____________________________psw110">#N/A</definedName>
    <definedName name="_____________________________psw11091">#N/A</definedName>
    <definedName name="_____________________________psw112">#N/A</definedName>
    <definedName name="_____________________________psw11291">#N/A</definedName>
    <definedName name="_____________________________ssw10">#N/A</definedName>
    <definedName name="_____________________________ssw1091">#N/A</definedName>
    <definedName name="_____________________________ssw110">#N/A</definedName>
    <definedName name="_____________________________ssw11091">#N/A</definedName>
    <definedName name="_____________________________ssw112">#N/A</definedName>
    <definedName name="_____________________________ssw11291">#N/A</definedName>
    <definedName name="_____________________________sv11">#N/A</definedName>
    <definedName name="_____________________________SV12">#N/A</definedName>
    <definedName name="_____________________________SV13">#N/A</definedName>
    <definedName name="_____________________________SV14">#N/A</definedName>
    <definedName name="_____________________________SV15">#N/A</definedName>
    <definedName name="_____________________________SV16">#N/A</definedName>
    <definedName name="_____________________________SV18">#N/A</definedName>
    <definedName name="_____________________________SV21">#N/A</definedName>
    <definedName name="_____________________________SV22">#N/A</definedName>
    <definedName name="_____________________________vzs8">#N/A</definedName>
    <definedName name="____________________________msw10">#N/A</definedName>
    <definedName name="____________________________msw1091">#N/A</definedName>
    <definedName name="____________________________msw110">#N/A</definedName>
    <definedName name="____________________________msw11091">#N/A</definedName>
    <definedName name="____________________________msw112">#N/A</definedName>
    <definedName name="____________________________msw11291">#N/A</definedName>
    <definedName name="____________________________MV11">#N/A</definedName>
    <definedName name="____________________________MV12">#N/A</definedName>
    <definedName name="____________________________MV13">#N/A</definedName>
    <definedName name="____________________________MV14">#N/A</definedName>
    <definedName name="____________________________MV15">#N/A</definedName>
    <definedName name="____________________________MV16">#N/A</definedName>
    <definedName name="____________________________MV18">#N/A</definedName>
    <definedName name="____________________________MV21">#N/A</definedName>
    <definedName name="____________________________MV22">#N/A</definedName>
    <definedName name="____________________________obv11">#N/A</definedName>
    <definedName name="____________________________obv12">#N/A</definedName>
    <definedName name="____________________________obv13">#N/A</definedName>
    <definedName name="____________________________obv14">#N/A</definedName>
    <definedName name="____________________________OBV15">#N/A</definedName>
    <definedName name="____________________________OBV16">#N/A</definedName>
    <definedName name="____________________________OBV18">#N/A</definedName>
    <definedName name="____________________________obv21">#N/A</definedName>
    <definedName name="____________________________obv22">#N/A</definedName>
    <definedName name="____________________________osw10">#N/A</definedName>
    <definedName name="____________________________osw1091">#N/A</definedName>
    <definedName name="____________________________osw110">#N/A</definedName>
    <definedName name="____________________________osw11091">#N/A</definedName>
    <definedName name="____________________________osw112">#N/A</definedName>
    <definedName name="____________________________osw11291">#N/A</definedName>
    <definedName name="____________________________prv11">#N/A</definedName>
    <definedName name="____________________________prv12">#N/A</definedName>
    <definedName name="____________________________prv13">#N/A</definedName>
    <definedName name="____________________________prv14">#N/A</definedName>
    <definedName name="____________________________PRV15">#N/A</definedName>
    <definedName name="____________________________PRV16">#N/A</definedName>
    <definedName name="____________________________PRV18">#N/A</definedName>
    <definedName name="____________________________prv21">#N/A</definedName>
    <definedName name="____________________________prv22">#N/A</definedName>
    <definedName name="____________________________psw10">#N/A</definedName>
    <definedName name="____________________________psw1091">#N/A</definedName>
    <definedName name="____________________________psw110">#N/A</definedName>
    <definedName name="____________________________psw11091">#N/A</definedName>
    <definedName name="____________________________psw112">#N/A</definedName>
    <definedName name="____________________________psw11291">#N/A</definedName>
    <definedName name="____________________________ssw10">#N/A</definedName>
    <definedName name="____________________________ssw1091">#N/A</definedName>
    <definedName name="____________________________ssw110">#N/A</definedName>
    <definedName name="____________________________ssw11091">#N/A</definedName>
    <definedName name="____________________________ssw112">#N/A</definedName>
    <definedName name="____________________________ssw11291">#N/A</definedName>
    <definedName name="____________________________sv11">#N/A</definedName>
    <definedName name="____________________________SV12">#N/A</definedName>
    <definedName name="____________________________SV13">#N/A</definedName>
    <definedName name="____________________________SV14">#N/A</definedName>
    <definedName name="____________________________SV15">#N/A</definedName>
    <definedName name="____________________________SV16">#N/A</definedName>
    <definedName name="____________________________SV18">#N/A</definedName>
    <definedName name="____________________________SV21">#N/A</definedName>
    <definedName name="____________________________SV22">#N/A</definedName>
    <definedName name="____________________________vzs8">#N/A</definedName>
    <definedName name="___________________________msw10">#N/A</definedName>
    <definedName name="___________________________msw1091">#N/A</definedName>
    <definedName name="___________________________msw110">#N/A</definedName>
    <definedName name="___________________________msw11091">#N/A</definedName>
    <definedName name="___________________________msw112">#N/A</definedName>
    <definedName name="___________________________msw11291">#N/A</definedName>
    <definedName name="___________________________MV11">#N/A</definedName>
    <definedName name="___________________________MV12">#N/A</definedName>
    <definedName name="___________________________MV13">#N/A</definedName>
    <definedName name="___________________________MV14">#N/A</definedName>
    <definedName name="___________________________MV15">#N/A</definedName>
    <definedName name="___________________________MV16">#N/A</definedName>
    <definedName name="___________________________MV18">#N/A</definedName>
    <definedName name="___________________________MV21">#N/A</definedName>
    <definedName name="___________________________MV22">#N/A</definedName>
    <definedName name="___________________________obv11">#N/A</definedName>
    <definedName name="___________________________obv12">#N/A</definedName>
    <definedName name="___________________________obv13">#N/A</definedName>
    <definedName name="___________________________obv14">#N/A</definedName>
    <definedName name="___________________________OBV15">#N/A</definedName>
    <definedName name="___________________________OBV16">#N/A</definedName>
    <definedName name="___________________________OBV18">#N/A</definedName>
    <definedName name="___________________________obv21">#N/A</definedName>
    <definedName name="___________________________obv22">#N/A</definedName>
    <definedName name="___________________________osw10">#N/A</definedName>
    <definedName name="___________________________osw1091">#N/A</definedName>
    <definedName name="___________________________osw110">#N/A</definedName>
    <definedName name="___________________________osw11091">#N/A</definedName>
    <definedName name="___________________________osw112">#N/A</definedName>
    <definedName name="___________________________osw11291">#N/A</definedName>
    <definedName name="___________________________prv11">#N/A</definedName>
    <definedName name="___________________________prv12">#N/A</definedName>
    <definedName name="___________________________prv13">#N/A</definedName>
    <definedName name="___________________________prv14">#N/A</definedName>
    <definedName name="___________________________PRV15">#N/A</definedName>
    <definedName name="___________________________PRV16">#N/A</definedName>
    <definedName name="___________________________PRV18">#N/A</definedName>
    <definedName name="___________________________prv21">#N/A</definedName>
    <definedName name="___________________________prv22">#N/A</definedName>
    <definedName name="___________________________psw10">#N/A</definedName>
    <definedName name="___________________________psw1091">#N/A</definedName>
    <definedName name="___________________________psw110">#N/A</definedName>
    <definedName name="___________________________psw11091">#N/A</definedName>
    <definedName name="___________________________psw112">#N/A</definedName>
    <definedName name="___________________________psw11291">#N/A</definedName>
    <definedName name="___________________________ssw10">#N/A</definedName>
    <definedName name="___________________________ssw1091">#N/A</definedName>
    <definedName name="___________________________ssw110">#N/A</definedName>
    <definedName name="___________________________ssw11091">#N/A</definedName>
    <definedName name="___________________________ssw112">#N/A</definedName>
    <definedName name="___________________________ssw11291">#N/A</definedName>
    <definedName name="___________________________sv11">#N/A</definedName>
    <definedName name="___________________________SV12">#N/A</definedName>
    <definedName name="___________________________SV13">#N/A</definedName>
    <definedName name="___________________________SV14">#N/A</definedName>
    <definedName name="___________________________SV15">#N/A</definedName>
    <definedName name="___________________________SV16">#N/A</definedName>
    <definedName name="___________________________SV18">#N/A</definedName>
    <definedName name="___________________________SV21">#N/A</definedName>
    <definedName name="___________________________SV22">#N/A</definedName>
    <definedName name="___________________________vzs8">#N/A</definedName>
    <definedName name="__________________________msw10">#N/A</definedName>
    <definedName name="__________________________msw1091">#N/A</definedName>
    <definedName name="__________________________msw110">#N/A</definedName>
    <definedName name="__________________________msw11091">#N/A</definedName>
    <definedName name="__________________________msw112">#N/A</definedName>
    <definedName name="__________________________msw11291">#N/A</definedName>
    <definedName name="__________________________MV11">#N/A</definedName>
    <definedName name="__________________________MV12">#N/A</definedName>
    <definedName name="__________________________MV13">#N/A</definedName>
    <definedName name="__________________________MV14">#N/A</definedName>
    <definedName name="__________________________MV15">#N/A</definedName>
    <definedName name="__________________________MV16">#N/A</definedName>
    <definedName name="__________________________MV18">#N/A</definedName>
    <definedName name="__________________________MV21">#N/A</definedName>
    <definedName name="__________________________MV22">#N/A</definedName>
    <definedName name="__________________________obv11">#N/A</definedName>
    <definedName name="__________________________obv12">#N/A</definedName>
    <definedName name="__________________________obv13">#N/A</definedName>
    <definedName name="__________________________obv14">#N/A</definedName>
    <definedName name="__________________________OBV15">#N/A</definedName>
    <definedName name="__________________________OBV16">#N/A</definedName>
    <definedName name="__________________________OBV18">#N/A</definedName>
    <definedName name="__________________________obv21">#N/A</definedName>
    <definedName name="__________________________obv22">#N/A</definedName>
    <definedName name="__________________________osw10">#N/A</definedName>
    <definedName name="__________________________osw1091">#N/A</definedName>
    <definedName name="__________________________osw110">#N/A</definedName>
    <definedName name="__________________________osw11091">#N/A</definedName>
    <definedName name="__________________________osw112">#N/A</definedName>
    <definedName name="__________________________osw11291">#N/A</definedName>
    <definedName name="__________________________prv11">#N/A</definedName>
    <definedName name="__________________________prv12">#N/A</definedName>
    <definedName name="__________________________prv13">#N/A</definedName>
    <definedName name="__________________________prv14">#N/A</definedName>
    <definedName name="__________________________PRV15">#N/A</definedName>
    <definedName name="__________________________PRV16">#N/A</definedName>
    <definedName name="__________________________PRV18">#N/A</definedName>
    <definedName name="__________________________prv21">#N/A</definedName>
    <definedName name="__________________________prv22">#N/A</definedName>
    <definedName name="__________________________psw10">#N/A</definedName>
    <definedName name="__________________________psw1091">#N/A</definedName>
    <definedName name="__________________________psw110">#N/A</definedName>
    <definedName name="__________________________psw11091">#N/A</definedName>
    <definedName name="__________________________psw112">#N/A</definedName>
    <definedName name="__________________________psw11291">#N/A</definedName>
    <definedName name="__________________________ssw10">#N/A</definedName>
    <definedName name="__________________________ssw1091">#N/A</definedName>
    <definedName name="__________________________ssw110">#N/A</definedName>
    <definedName name="__________________________ssw11091">#N/A</definedName>
    <definedName name="__________________________ssw112">#N/A</definedName>
    <definedName name="__________________________ssw11291">#N/A</definedName>
    <definedName name="__________________________sv11">#N/A</definedName>
    <definedName name="__________________________SV12">#N/A</definedName>
    <definedName name="__________________________SV13">#N/A</definedName>
    <definedName name="__________________________SV14">#N/A</definedName>
    <definedName name="__________________________SV15">#N/A</definedName>
    <definedName name="__________________________SV16">#N/A</definedName>
    <definedName name="__________________________SV18">#N/A</definedName>
    <definedName name="__________________________SV21">#N/A</definedName>
    <definedName name="__________________________SV22">#N/A</definedName>
    <definedName name="__________________________vzs8">#N/A</definedName>
    <definedName name="_________________________msw10">#N/A</definedName>
    <definedName name="_________________________msw1091">#N/A</definedName>
    <definedName name="_________________________msw110">#N/A</definedName>
    <definedName name="_________________________msw11091">#N/A</definedName>
    <definedName name="_________________________msw112">#N/A</definedName>
    <definedName name="_________________________msw11291">#N/A</definedName>
    <definedName name="_________________________MV11">#N/A</definedName>
    <definedName name="_________________________MV12">#N/A</definedName>
    <definedName name="_________________________MV13">#N/A</definedName>
    <definedName name="_________________________MV14">#N/A</definedName>
    <definedName name="_________________________MV15">#N/A</definedName>
    <definedName name="_________________________MV16">#N/A</definedName>
    <definedName name="_________________________MV18">#N/A</definedName>
    <definedName name="_________________________MV21">#N/A</definedName>
    <definedName name="_________________________MV22">#N/A</definedName>
    <definedName name="_________________________obv11">#N/A</definedName>
    <definedName name="_________________________obv12">#N/A</definedName>
    <definedName name="_________________________obv13">#N/A</definedName>
    <definedName name="_________________________obv14">#N/A</definedName>
    <definedName name="_________________________OBV15">#N/A</definedName>
    <definedName name="_________________________OBV16">#N/A</definedName>
    <definedName name="_________________________OBV18">#N/A</definedName>
    <definedName name="_________________________obv21">#N/A</definedName>
    <definedName name="_________________________obv22">#N/A</definedName>
    <definedName name="_________________________osw10">#N/A</definedName>
    <definedName name="_________________________osw1091">#N/A</definedName>
    <definedName name="_________________________osw110">#N/A</definedName>
    <definedName name="_________________________osw11091">#N/A</definedName>
    <definedName name="_________________________osw112">#N/A</definedName>
    <definedName name="_________________________osw11291">#N/A</definedName>
    <definedName name="_________________________prv11">#N/A</definedName>
    <definedName name="_________________________prv12">#N/A</definedName>
    <definedName name="_________________________prv13">#N/A</definedName>
    <definedName name="_________________________prv14">#N/A</definedName>
    <definedName name="_________________________PRV15">#N/A</definedName>
    <definedName name="_________________________PRV16">#N/A</definedName>
    <definedName name="_________________________PRV18">#N/A</definedName>
    <definedName name="_________________________prv21">#N/A</definedName>
    <definedName name="_________________________prv22">#N/A</definedName>
    <definedName name="_________________________psw10">#N/A</definedName>
    <definedName name="_________________________psw1091">#N/A</definedName>
    <definedName name="_________________________psw110">#N/A</definedName>
    <definedName name="_________________________psw11091">#N/A</definedName>
    <definedName name="_________________________psw112">#N/A</definedName>
    <definedName name="_________________________psw11291">#N/A</definedName>
    <definedName name="_________________________ssw10">#N/A</definedName>
    <definedName name="_________________________ssw1091">#N/A</definedName>
    <definedName name="_________________________ssw110">#N/A</definedName>
    <definedName name="_________________________ssw11091">#N/A</definedName>
    <definedName name="_________________________ssw112">#N/A</definedName>
    <definedName name="_________________________ssw11291">#N/A</definedName>
    <definedName name="_________________________sv11">#N/A</definedName>
    <definedName name="_________________________SV12">#N/A</definedName>
    <definedName name="_________________________SV13">#N/A</definedName>
    <definedName name="_________________________SV14">#N/A</definedName>
    <definedName name="_________________________SV15">#N/A</definedName>
    <definedName name="_________________________SV16">#N/A</definedName>
    <definedName name="_________________________SV18">#N/A</definedName>
    <definedName name="_________________________SV21">#N/A</definedName>
    <definedName name="_________________________SV22">#N/A</definedName>
    <definedName name="_________________________vzs8">#N/A</definedName>
    <definedName name="________________________msw10">#N/A</definedName>
    <definedName name="________________________msw1091">#N/A</definedName>
    <definedName name="________________________msw110">#N/A</definedName>
    <definedName name="________________________msw11091">#N/A</definedName>
    <definedName name="________________________msw112">#N/A</definedName>
    <definedName name="________________________msw11291">#N/A</definedName>
    <definedName name="________________________MV11">#N/A</definedName>
    <definedName name="________________________MV12">#N/A</definedName>
    <definedName name="________________________MV13">#N/A</definedName>
    <definedName name="________________________MV14">#N/A</definedName>
    <definedName name="________________________MV15">#N/A</definedName>
    <definedName name="________________________MV16">#N/A</definedName>
    <definedName name="________________________MV18">#N/A</definedName>
    <definedName name="________________________MV21">#N/A</definedName>
    <definedName name="________________________MV22">#N/A</definedName>
    <definedName name="________________________obv11">#N/A</definedName>
    <definedName name="________________________obv12">#N/A</definedName>
    <definedName name="________________________obv13">#N/A</definedName>
    <definedName name="________________________obv14">#N/A</definedName>
    <definedName name="________________________OBV15">#N/A</definedName>
    <definedName name="________________________OBV16">#N/A</definedName>
    <definedName name="________________________OBV18">#N/A</definedName>
    <definedName name="________________________obv21">#N/A</definedName>
    <definedName name="________________________obv22">#N/A</definedName>
    <definedName name="________________________osw10">#N/A</definedName>
    <definedName name="________________________osw1091">#N/A</definedName>
    <definedName name="________________________osw110">#N/A</definedName>
    <definedName name="________________________osw11091">#N/A</definedName>
    <definedName name="________________________osw112">#N/A</definedName>
    <definedName name="________________________osw11291">#N/A</definedName>
    <definedName name="________________________prv11">#N/A</definedName>
    <definedName name="________________________prv12">#N/A</definedName>
    <definedName name="________________________prv13">#N/A</definedName>
    <definedName name="________________________prv14">#N/A</definedName>
    <definedName name="________________________PRV15">#N/A</definedName>
    <definedName name="________________________PRV16">#N/A</definedName>
    <definedName name="________________________PRV18">#N/A</definedName>
    <definedName name="________________________prv21">#N/A</definedName>
    <definedName name="________________________prv22">#N/A</definedName>
    <definedName name="________________________psw10">#N/A</definedName>
    <definedName name="________________________psw1091">#N/A</definedName>
    <definedName name="________________________psw110">#N/A</definedName>
    <definedName name="________________________psw11091">#N/A</definedName>
    <definedName name="________________________psw112">#N/A</definedName>
    <definedName name="________________________psw11291">#N/A</definedName>
    <definedName name="________________________ssw10">#N/A</definedName>
    <definedName name="________________________ssw1091">#N/A</definedName>
    <definedName name="________________________ssw110">#N/A</definedName>
    <definedName name="________________________ssw11091">#N/A</definedName>
    <definedName name="________________________ssw112">#N/A</definedName>
    <definedName name="________________________ssw11291">#N/A</definedName>
    <definedName name="________________________sv11">#N/A</definedName>
    <definedName name="________________________SV12">#N/A</definedName>
    <definedName name="________________________SV13">#N/A</definedName>
    <definedName name="________________________SV14">#N/A</definedName>
    <definedName name="________________________SV15">#N/A</definedName>
    <definedName name="________________________SV16">#N/A</definedName>
    <definedName name="________________________SV18">#N/A</definedName>
    <definedName name="________________________SV21">#N/A</definedName>
    <definedName name="________________________SV22">#N/A</definedName>
    <definedName name="________________________vzs8">#N/A</definedName>
    <definedName name="_______________________msw10">#N/A</definedName>
    <definedName name="_______________________msw1091">#N/A</definedName>
    <definedName name="_______________________msw110">#N/A</definedName>
    <definedName name="_______________________msw11091">#N/A</definedName>
    <definedName name="_______________________msw112">#N/A</definedName>
    <definedName name="_______________________msw11291">#N/A</definedName>
    <definedName name="_______________________MV11">#N/A</definedName>
    <definedName name="_______________________MV12">#N/A</definedName>
    <definedName name="_______________________MV13">#N/A</definedName>
    <definedName name="_______________________MV14">#N/A</definedName>
    <definedName name="_______________________MV15">#N/A</definedName>
    <definedName name="_______________________MV16">#N/A</definedName>
    <definedName name="_______________________MV18">#N/A</definedName>
    <definedName name="_______________________MV21">#N/A</definedName>
    <definedName name="_______________________MV22">#N/A</definedName>
    <definedName name="_______________________obv11">#N/A</definedName>
    <definedName name="_______________________obv12">#N/A</definedName>
    <definedName name="_______________________obv13">#N/A</definedName>
    <definedName name="_______________________obv14">#N/A</definedName>
    <definedName name="_______________________OBV15">#N/A</definedName>
    <definedName name="_______________________OBV16">#N/A</definedName>
    <definedName name="_______________________OBV18">#N/A</definedName>
    <definedName name="_______________________obv21">#N/A</definedName>
    <definedName name="_______________________obv22">#N/A</definedName>
    <definedName name="_______________________osw10">#N/A</definedName>
    <definedName name="_______________________osw1091">#N/A</definedName>
    <definedName name="_______________________osw110">#N/A</definedName>
    <definedName name="_______________________osw11091">#N/A</definedName>
    <definedName name="_______________________osw112">#N/A</definedName>
    <definedName name="_______________________osw11291">#N/A</definedName>
    <definedName name="_______________________prv11">#N/A</definedName>
    <definedName name="_______________________prv12">#N/A</definedName>
    <definedName name="_______________________prv13">#N/A</definedName>
    <definedName name="_______________________prv14">#N/A</definedName>
    <definedName name="_______________________PRV15">#N/A</definedName>
    <definedName name="_______________________PRV16">#N/A</definedName>
    <definedName name="_______________________PRV18">#N/A</definedName>
    <definedName name="_______________________prv21">#N/A</definedName>
    <definedName name="_______________________prv22">#N/A</definedName>
    <definedName name="_______________________psw10">#N/A</definedName>
    <definedName name="_______________________psw1091">#N/A</definedName>
    <definedName name="_______________________psw110">#N/A</definedName>
    <definedName name="_______________________psw11091">#N/A</definedName>
    <definedName name="_______________________psw112">#N/A</definedName>
    <definedName name="_______________________psw11291">#N/A</definedName>
    <definedName name="_______________________ssw10">#N/A</definedName>
    <definedName name="_______________________ssw1091">#N/A</definedName>
    <definedName name="_______________________ssw110">#N/A</definedName>
    <definedName name="_______________________ssw11091">#N/A</definedName>
    <definedName name="_______________________ssw112">#N/A</definedName>
    <definedName name="_______________________ssw11291">#N/A</definedName>
    <definedName name="_______________________sv11">#N/A</definedName>
    <definedName name="_______________________SV12">#N/A</definedName>
    <definedName name="_______________________SV13">#N/A</definedName>
    <definedName name="_______________________SV14">#N/A</definedName>
    <definedName name="_______________________SV15">#N/A</definedName>
    <definedName name="_______________________SV16">#N/A</definedName>
    <definedName name="_______________________SV18">#N/A</definedName>
    <definedName name="_______________________SV21">#N/A</definedName>
    <definedName name="_______________________SV22">#N/A</definedName>
    <definedName name="_______________________vzs8">#N/A</definedName>
    <definedName name="______________________msw10">#N/A</definedName>
    <definedName name="______________________msw1091">#N/A</definedName>
    <definedName name="______________________msw110">#N/A</definedName>
    <definedName name="______________________msw11091">#N/A</definedName>
    <definedName name="______________________msw112">#N/A</definedName>
    <definedName name="______________________msw11291">#N/A</definedName>
    <definedName name="______________________MV11">#N/A</definedName>
    <definedName name="______________________MV12">#N/A</definedName>
    <definedName name="______________________MV13">#N/A</definedName>
    <definedName name="______________________MV14">#N/A</definedName>
    <definedName name="______________________MV15">#N/A</definedName>
    <definedName name="______________________MV16">#N/A</definedName>
    <definedName name="______________________MV18">#N/A</definedName>
    <definedName name="______________________MV21">#N/A</definedName>
    <definedName name="______________________MV22">#N/A</definedName>
    <definedName name="______________________obv11">#N/A</definedName>
    <definedName name="______________________obv12">#N/A</definedName>
    <definedName name="______________________obv13">#N/A</definedName>
    <definedName name="______________________obv14">#N/A</definedName>
    <definedName name="______________________OBV15">#N/A</definedName>
    <definedName name="______________________OBV16">#N/A</definedName>
    <definedName name="______________________OBV18">#N/A</definedName>
    <definedName name="______________________obv21">#N/A</definedName>
    <definedName name="______________________obv22">#N/A</definedName>
    <definedName name="______________________osw10">#N/A</definedName>
    <definedName name="______________________osw1091">#N/A</definedName>
    <definedName name="______________________osw110">#N/A</definedName>
    <definedName name="______________________osw11091">#N/A</definedName>
    <definedName name="______________________osw112">#N/A</definedName>
    <definedName name="______________________osw11291">#N/A</definedName>
    <definedName name="______________________prv11">#N/A</definedName>
    <definedName name="______________________prv12">#N/A</definedName>
    <definedName name="______________________prv13">#N/A</definedName>
    <definedName name="______________________prv14">#N/A</definedName>
    <definedName name="______________________PRV15">#N/A</definedName>
    <definedName name="______________________PRV16">#N/A</definedName>
    <definedName name="______________________PRV18">#N/A</definedName>
    <definedName name="______________________prv21">#N/A</definedName>
    <definedName name="______________________prv22">#N/A</definedName>
    <definedName name="______________________psw10">#N/A</definedName>
    <definedName name="______________________psw1091">#N/A</definedName>
    <definedName name="______________________psw110">#N/A</definedName>
    <definedName name="______________________psw11091">#N/A</definedName>
    <definedName name="______________________psw112">#N/A</definedName>
    <definedName name="______________________psw11291">#N/A</definedName>
    <definedName name="______________________ssw10">#N/A</definedName>
    <definedName name="______________________ssw1091">#N/A</definedName>
    <definedName name="______________________ssw110">#N/A</definedName>
    <definedName name="______________________ssw11091">#N/A</definedName>
    <definedName name="______________________ssw112">#N/A</definedName>
    <definedName name="______________________ssw11291">#N/A</definedName>
    <definedName name="______________________sv11">#N/A</definedName>
    <definedName name="______________________SV12">#N/A</definedName>
    <definedName name="______________________SV13">#N/A</definedName>
    <definedName name="______________________SV14">#N/A</definedName>
    <definedName name="______________________SV15">#N/A</definedName>
    <definedName name="______________________SV16">#N/A</definedName>
    <definedName name="______________________SV18">#N/A</definedName>
    <definedName name="______________________SV21">#N/A</definedName>
    <definedName name="______________________SV22">#N/A</definedName>
    <definedName name="______________________vzs8">#N/A</definedName>
    <definedName name="_____________________msw10">#N/A</definedName>
    <definedName name="_____________________msw1091">#N/A</definedName>
    <definedName name="_____________________msw110">#N/A</definedName>
    <definedName name="_____________________msw11091">#N/A</definedName>
    <definedName name="_____________________msw112">#N/A</definedName>
    <definedName name="_____________________msw11291">#N/A</definedName>
    <definedName name="_____________________MV11">#N/A</definedName>
    <definedName name="_____________________MV12">#N/A</definedName>
    <definedName name="_____________________MV13">#N/A</definedName>
    <definedName name="_____________________MV14">#N/A</definedName>
    <definedName name="_____________________MV15">#N/A</definedName>
    <definedName name="_____________________MV16">#N/A</definedName>
    <definedName name="_____________________MV18">#N/A</definedName>
    <definedName name="_____________________MV21">#N/A</definedName>
    <definedName name="_____________________MV22">#N/A</definedName>
    <definedName name="_____________________obv11">#N/A</definedName>
    <definedName name="_____________________obv12">#N/A</definedName>
    <definedName name="_____________________obv13">#N/A</definedName>
    <definedName name="_____________________obv14">#N/A</definedName>
    <definedName name="_____________________OBV15">#N/A</definedName>
    <definedName name="_____________________OBV16">#N/A</definedName>
    <definedName name="_____________________OBV18">#N/A</definedName>
    <definedName name="_____________________obv21">#N/A</definedName>
    <definedName name="_____________________obv22">#N/A</definedName>
    <definedName name="_____________________osw10">#N/A</definedName>
    <definedName name="_____________________osw1091">#N/A</definedName>
    <definedName name="_____________________osw110">#N/A</definedName>
    <definedName name="_____________________osw11091">#N/A</definedName>
    <definedName name="_____________________osw112">#N/A</definedName>
    <definedName name="_____________________osw11291">#N/A</definedName>
    <definedName name="_____________________prv11">#N/A</definedName>
    <definedName name="_____________________prv12">#N/A</definedName>
    <definedName name="_____________________prv13">#N/A</definedName>
    <definedName name="_____________________prv14">#N/A</definedName>
    <definedName name="_____________________PRV15">#N/A</definedName>
    <definedName name="_____________________PRV16">#N/A</definedName>
    <definedName name="_____________________PRV18">#N/A</definedName>
    <definedName name="_____________________prv21">#N/A</definedName>
    <definedName name="_____________________prv22">#N/A</definedName>
    <definedName name="_____________________psw10">#N/A</definedName>
    <definedName name="_____________________psw1091">#N/A</definedName>
    <definedName name="_____________________psw110">#N/A</definedName>
    <definedName name="_____________________psw11091">#N/A</definedName>
    <definedName name="_____________________psw112">#N/A</definedName>
    <definedName name="_____________________psw11291">#N/A</definedName>
    <definedName name="_____________________ssw10">#N/A</definedName>
    <definedName name="_____________________ssw1091">#N/A</definedName>
    <definedName name="_____________________ssw110">#N/A</definedName>
    <definedName name="_____________________ssw11091">#N/A</definedName>
    <definedName name="_____________________ssw112">#N/A</definedName>
    <definedName name="_____________________ssw11291">#N/A</definedName>
    <definedName name="_____________________sv11">#N/A</definedName>
    <definedName name="_____________________SV12">#N/A</definedName>
    <definedName name="_____________________SV13">#N/A</definedName>
    <definedName name="_____________________SV14">#N/A</definedName>
    <definedName name="_____________________SV15">#N/A</definedName>
    <definedName name="_____________________SV16">#N/A</definedName>
    <definedName name="_____________________SV18">#N/A</definedName>
    <definedName name="_____________________SV21">#N/A</definedName>
    <definedName name="_____________________SV22">#N/A</definedName>
    <definedName name="_____________________vzs8">#N/A</definedName>
    <definedName name="____________________msw10">#N/A</definedName>
    <definedName name="____________________msw1091">#N/A</definedName>
    <definedName name="____________________msw110">#N/A</definedName>
    <definedName name="____________________msw11091">#N/A</definedName>
    <definedName name="____________________msw112">#N/A</definedName>
    <definedName name="____________________msw11291">#N/A</definedName>
    <definedName name="____________________MV11">#N/A</definedName>
    <definedName name="____________________MV12">#N/A</definedName>
    <definedName name="____________________MV13">#N/A</definedName>
    <definedName name="____________________MV14">#N/A</definedName>
    <definedName name="____________________MV15">#N/A</definedName>
    <definedName name="____________________MV16">#N/A</definedName>
    <definedName name="____________________MV18">#N/A</definedName>
    <definedName name="____________________MV21">#N/A</definedName>
    <definedName name="____________________MV22">#N/A</definedName>
    <definedName name="____________________obv11">#N/A</definedName>
    <definedName name="____________________obv12">#N/A</definedName>
    <definedName name="____________________obv13">#N/A</definedName>
    <definedName name="____________________obv14">#N/A</definedName>
    <definedName name="____________________OBV15">#N/A</definedName>
    <definedName name="____________________OBV16">#N/A</definedName>
    <definedName name="____________________OBV18">#N/A</definedName>
    <definedName name="____________________obv21">#N/A</definedName>
    <definedName name="____________________obv22">#N/A</definedName>
    <definedName name="____________________osw10">#N/A</definedName>
    <definedName name="____________________osw1091">#N/A</definedName>
    <definedName name="____________________osw110">#N/A</definedName>
    <definedName name="____________________osw11091">#N/A</definedName>
    <definedName name="____________________osw112">#N/A</definedName>
    <definedName name="____________________osw11291">#N/A</definedName>
    <definedName name="____________________prv11">#N/A</definedName>
    <definedName name="____________________prv12">#N/A</definedName>
    <definedName name="____________________prv13">#N/A</definedName>
    <definedName name="____________________prv14">#N/A</definedName>
    <definedName name="____________________PRV15">#N/A</definedName>
    <definedName name="____________________PRV16">#N/A</definedName>
    <definedName name="____________________PRV18">#N/A</definedName>
    <definedName name="____________________prv21">#N/A</definedName>
    <definedName name="____________________prv22">#N/A</definedName>
    <definedName name="____________________psw10">#N/A</definedName>
    <definedName name="____________________psw1091">#N/A</definedName>
    <definedName name="____________________psw110">#N/A</definedName>
    <definedName name="____________________psw11091">#N/A</definedName>
    <definedName name="____________________psw112">#N/A</definedName>
    <definedName name="____________________psw11291">#N/A</definedName>
    <definedName name="____________________ssw10">#N/A</definedName>
    <definedName name="____________________ssw1091">#N/A</definedName>
    <definedName name="____________________ssw110">#N/A</definedName>
    <definedName name="____________________ssw11091">#N/A</definedName>
    <definedName name="____________________ssw112">#N/A</definedName>
    <definedName name="____________________ssw11291">#N/A</definedName>
    <definedName name="____________________sv11">#N/A</definedName>
    <definedName name="____________________SV12">#N/A</definedName>
    <definedName name="____________________SV13">#N/A</definedName>
    <definedName name="____________________SV14">#N/A</definedName>
    <definedName name="____________________SV15">#N/A</definedName>
    <definedName name="____________________SV16">#N/A</definedName>
    <definedName name="____________________SV18">#N/A</definedName>
    <definedName name="____________________SV21">#N/A</definedName>
    <definedName name="____________________SV22">#N/A</definedName>
    <definedName name="____________________vzs8">#N/A</definedName>
    <definedName name="___________________msw10">#N/A</definedName>
    <definedName name="___________________msw1091">#N/A</definedName>
    <definedName name="___________________msw110">#N/A</definedName>
    <definedName name="___________________msw11091">#N/A</definedName>
    <definedName name="___________________msw112">#N/A</definedName>
    <definedName name="___________________msw11291">#N/A</definedName>
    <definedName name="___________________MV11">#N/A</definedName>
    <definedName name="___________________MV12">#N/A</definedName>
    <definedName name="___________________MV13">#N/A</definedName>
    <definedName name="___________________MV14">#N/A</definedName>
    <definedName name="___________________MV15">#N/A</definedName>
    <definedName name="___________________MV16">#N/A</definedName>
    <definedName name="___________________MV18">#N/A</definedName>
    <definedName name="___________________MV21">#N/A</definedName>
    <definedName name="___________________MV22">#N/A</definedName>
    <definedName name="___________________obv11">#N/A</definedName>
    <definedName name="___________________obv12">#N/A</definedName>
    <definedName name="___________________obv13">#N/A</definedName>
    <definedName name="___________________obv14">#N/A</definedName>
    <definedName name="___________________OBV15">#N/A</definedName>
    <definedName name="___________________OBV16">#N/A</definedName>
    <definedName name="___________________OBV18">#N/A</definedName>
    <definedName name="___________________obv21">#N/A</definedName>
    <definedName name="___________________obv22">#N/A</definedName>
    <definedName name="___________________osw10">#N/A</definedName>
    <definedName name="___________________osw1091">#N/A</definedName>
    <definedName name="___________________osw110">#N/A</definedName>
    <definedName name="___________________osw11091">#N/A</definedName>
    <definedName name="___________________osw112">#N/A</definedName>
    <definedName name="___________________osw11291">#N/A</definedName>
    <definedName name="___________________prv11">#N/A</definedName>
    <definedName name="___________________prv12">#N/A</definedName>
    <definedName name="___________________prv13">#N/A</definedName>
    <definedName name="___________________prv14">#N/A</definedName>
    <definedName name="___________________PRV15">#N/A</definedName>
    <definedName name="___________________PRV16">#N/A</definedName>
    <definedName name="___________________PRV18">#N/A</definedName>
    <definedName name="___________________prv21">#N/A</definedName>
    <definedName name="___________________prv22">#N/A</definedName>
    <definedName name="___________________psw10">#N/A</definedName>
    <definedName name="___________________psw1091">#N/A</definedName>
    <definedName name="___________________psw110">#N/A</definedName>
    <definedName name="___________________psw11091">#N/A</definedName>
    <definedName name="___________________psw112">#N/A</definedName>
    <definedName name="___________________psw11291">#N/A</definedName>
    <definedName name="___________________ssw10">#N/A</definedName>
    <definedName name="___________________ssw1091">#N/A</definedName>
    <definedName name="___________________ssw110">#N/A</definedName>
    <definedName name="___________________ssw11091">#N/A</definedName>
    <definedName name="___________________ssw112">#N/A</definedName>
    <definedName name="___________________ssw11291">#N/A</definedName>
    <definedName name="___________________sv11">#N/A</definedName>
    <definedName name="___________________SV12">#N/A</definedName>
    <definedName name="___________________SV13">#N/A</definedName>
    <definedName name="___________________SV14">#N/A</definedName>
    <definedName name="___________________SV15">#N/A</definedName>
    <definedName name="___________________SV16">#N/A</definedName>
    <definedName name="___________________SV18">#N/A</definedName>
    <definedName name="___________________SV21">#N/A</definedName>
    <definedName name="___________________SV22">#N/A</definedName>
    <definedName name="___________________vzs8">#N/A</definedName>
    <definedName name="__________________msw10">#N/A</definedName>
    <definedName name="__________________msw1091">#N/A</definedName>
    <definedName name="__________________msw110">#N/A</definedName>
    <definedName name="__________________msw11091">#N/A</definedName>
    <definedName name="__________________msw112">#N/A</definedName>
    <definedName name="__________________msw11291">#N/A</definedName>
    <definedName name="__________________MV11">#N/A</definedName>
    <definedName name="__________________MV12">#N/A</definedName>
    <definedName name="__________________MV13">#N/A</definedName>
    <definedName name="__________________MV14">#N/A</definedName>
    <definedName name="__________________MV15">#N/A</definedName>
    <definedName name="__________________MV16">#N/A</definedName>
    <definedName name="__________________MV18">#N/A</definedName>
    <definedName name="__________________MV21">#N/A</definedName>
    <definedName name="__________________MV22">#N/A</definedName>
    <definedName name="__________________obv11">#N/A</definedName>
    <definedName name="__________________obv12">#N/A</definedName>
    <definedName name="__________________obv13">#N/A</definedName>
    <definedName name="__________________obv14">#N/A</definedName>
    <definedName name="__________________OBV15">#N/A</definedName>
    <definedName name="__________________OBV16">#N/A</definedName>
    <definedName name="__________________OBV18">#N/A</definedName>
    <definedName name="__________________obv21">#N/A</definedName>
    <definedName name="__________________obv22">#N/A</definedName>
    <definedName name="__________________osw10">#N/A</definedName>
    <definedName name="__________________osw1091">#N/A</definedName>
    <definedName name="__________________osw110">#N/A</definedName>
    <definedName name="__________________osw11091">#N/A</definedName>
    <definedName name="__________________osw112">#N/A</definedName>
    <definedName name="__________________osw11291">#N/A</definedName>
    <definedName name="__________________prv11">#N/A</definedName>
    <definedName name="__________________prv12">#N/A</definedName>
    <definedName name="__________________prv13">#N/A</definedName>
    <definedName name="__________________prv14">#N/A</definedName>
    <definedName name="__________________PRV15">#N/A</definedName>
    <definedName name="__________________PRV16">#N/A</definedName>
    <definedName name="__________________PRV18">#N/A</definedName>
    <definedName name="__________________prv21">#N/A</definedName>
    <definedName name="__________________prv22">#N/A</definedName>
    <definedName name="__________________psw10">#N/A</definedName>
    <definedName name="__________________psw1091">#N/A</definedName>
    <definedName name="__________________psw110">#N/A</definedName>
    <definedName name="__________________psw11091">#N/A</definedName>
    <definedName name="__________________psw112">#N/A</definedName>
    <definedName name="__________________psw11291">#N/A</definedName>
    <definedName name="__________________ssw10">#N/A</definedName>
    <definedName name="__________________ssw1091">#N/A</definedName>
    <definedName name="__________________ssw110">#N/A</definedName>
    <definedName name="__________________ssw11091">#N/A</definedName>
    <definedName name="__________________ssw112">#N/A</definedName>
    <definedName name="__________________ssw11291">#N/A</definedName>
    <definedName name="__________________sv11">#N/A</definedName>
    <definedName name="__________________SV12">#N/A</definedName>
    <definedName name="__________________SV13">#N/A</definedName>
    <definedName name="__________________SV14">#N/A</definedName>
    <definedName name="__________________SV15">#N/A</definedName>
    <definedName name="__________________SV16">#N/A</definedName>
    <definedName name="__________________SV18">#N/A</definedName>
    <definedName name="__________________SV21">#N/A</definedName>
    <definedName name="__________________SV22">#N/A</definedName>
    <definedName name="__________________vzs8">#N/A</definedName>
    <definedName name="_________________msw10">#N/A</definedName>
    <definedName name="_________________msw1091">#N/A</definedName>
    <definedName name="_________________msw110">#N/A</definedName>
    <definedName name="_________________msw11091">#N/A</definedName>
    <definedName name="_________________msw112">#N/A</definedName>
    <definedName name="_________________msw11291">#N/A</definedName>
    <definedName name="_________________MV11">#N/A</definedName>
    <definedName name="_________________MV12">#N/A</definedName>
    <definedName name="_________________MV13">#N/A</definedName>
    <definedName name="_________________MV14">#N/A</definedName>
    <definedName name="_________________MV15">#N/A</definedName>
    <definedName name="_________________MV16">#N/A</definedName>
    <definedName name="_________________MV18">#N/A</definedName>
    <definedName name="_________________MV21">#N/A</definedName>
    <definedName name="_________________MV22">#N/A</definedName>
    <definedName name="_________________obv11">#N/A</definedName>
    <definedName name="_________________obv12">#N/A</definedName>
    <definedName name="_________________obv13">#N/A</definedName>
    <definedName name="_________________obv14">#N/A</definedName>
    <definedName name="_________________OBV15">#N/A</definedName>
    <definedName name="_________________OBV16">#N/A</definedName>
    <definedName name="_________________OBV18">#N/A</definedName>
    <definedName name="_________________obv21">#N/A</definedName>
    <definedName name="_________________obv22">#N/A</definedName>
    <definedName name="_________________osw10">#N/A</definedName>
    <definedName name="_________________osw1091">#N/A</definedName>
    <definedName name="_________________osw110">#N/A</definedName>
    <definedName name="_________________osw11091">#N/A</definedName>
    <definedName name="_________________osw112">#N/A</definedName>
    <definedName name="_________________osw11291">#N/A</definedName>
    <definedName name="_________________prv11">#N/A</definedName>
    <definedName name="_________________prv12">#N/A</definedName>
    <definedName name="_________________prv13">#N/A</definedName>
    <definedName name="_________________prv14">#N/A</definedName>
    <definedName name="_________________PRV15">#N/A</definedName>
    <definedName name="_________________PRV16">#N/A</definedName>
    <definedName name="_________________PRV18">#N/A</definedName>
    <definedName name="_________________prv21">#N/A</definedName>
    <definedName name="_________________prv22">#N/A</definedName>
    <definedName name="_________________psw10">#N/A</definedName>
    <definedName name="_________________psw1091">#N/A</definedName>
    <definedName name="_________________psw110">#N/A</definedName>
    <definedName name="_________________psw11091">#N/A</definedName>
    <definedName name="_________________psw112">#N/A</definedName>
    <definedName name="_________________psw11291">#N/A</definedName>
    <definedName name="_________________ssw10">#N/A</definedName>
    <definedName name="_________________ssw1091">#N/A</definedName>
    <definedName name="_________________ssw110">#N/A</definedName>
    <definedName name="_________________ssw11091">#N/A</definedName>
    <definedName name="_________________ssw112">#N/A</definedName>
    <definedName name="_________________ssw11291">#N/A</definedName>
    <definedName name="_________________sv11">#N/A</definedName>
    <definedName name="_________________SV12">#N/A</definedName>
    <definedName name="_________________SV13">#N/A</definedName>
    <definedName name="_________________SV14">#N/A</definedName>
    <definedName name="_________________SV15">#N/A</definedName>
    <definedName name="_________________SV16">#N/A</definedName>
    <definedName name="_________________SV18">#N/A</definedName>
    <definedName name="_________________SV21">#N/A</definedName>
    <definedName name="_________________SV22">#N/A</definedName>
    <definedName name="_________________vzs8">#N/A</definedName>
    <definedName name="________________a2">#N/A</definedName>
    <definedName name="________________msw10">#N/A</definedName>
    <definedName name="________________msw1091">#N/A</definedName>
    <definedName name="________________msw110">#N/A</definedName>
    <definedName name="________________msw11091">#N/A</definedName>
    <definedName name="________________msw112">#N/A</definedName>
    <definedName name="________________msw11291">#N/A</definedName>
    <definedName name="________________MV11">#N/A</definedName>
    <definedName name="________________MV12">#N/A</definedName>
    <definedName name="________________MV13">#N/A</definedName>
    <definedName name="________________MV14">#N/A</definedName>
    <definedName name="________________MV15">#N/A</definedName>
    <definedName name="________________MV16">#N/A</definedName>
    <definedName name="________________MV18">#N/A</definedName>
    <definedName name="________________MV21">#N/A</definedName>
    <definedName name="________________MV22">#N/A</definedName>
    <definedName name="________________obv11">#N/A</definedName>
    <definedName name="________________obv12">#N/A</definedName>
    <definedName name="________________obv13">#N/A</definedName>
    <definedName name="________________obv14">#N/A</definedName>
    <definedName name="________________OBV15">#N/A</definedName>
    <definedName name="________________OBV16">#N/A</definedName>
    <definedName name="________________OBV18">#N/A</definedName>
    <definedName name="________________obv21">#N/A</definedName>
    <definedName name="________________obv22">#N/A</definedName>
    <definedName name="________________osw10">#N/A</definedName>
    <definedName name="________________osw1091">#N/A</definedName>
    <definedName name="________________osw110">#N/A</definedName>
    <definedName name="________________osw11091">#N/A</definedName>
    <definedName name="________________osw112">#N/A</definedName>
    <definedName name="________________osw11291">#N/A</definedName>
    <definedName name="________________prv11">#N/A</definedName>
    <definedName name="________________prv12">#N/A</definedName>
    <definedName name="________________prv13">#N/A</definedName>
    <definedName name="________________prv14">#N/A</definedName>
    <definedName name="________________PRV15">#N/A</definedName>
    <definedName name="________________PRV16">#N/A</definedName>
    <definedName name="________________PRV18">#N/A</definedName>
    <definedName name="________________prv21">#N/A</definedName>
    <definedName name="________________prv22">#N/A</definedName>
    <definedName name="________________psw10">#N/A</definedName>
    <definedName name="________________psw1091">#N/A</definedName>
    <definedName name="________________psw110">#N/A</definedName>
    <definedName name="________________psw11091">#N/A</definedName>
    <definedName name="________________psw112">#N/A</definedName>
    <definedName name="________________psw11291">#N/A</definedName>
    <definedName name="________________ssw10">#N/A</definedName>
    <definedName name="________________ssw1091">#N/A</definedName>
    <definedName name="________________ssw110">#N/A</definedName>
    <definedName name="________________ssw11091">#N/A</definedName>
    <definedName name="________________ssw112">#N/A</definedName>
    <definedName name="________________ssw11291">#N/A</definedName>
    <definedName name="________________sv11">#N/A</definedName>
    <definedName name="________________SV12">#N/A</definedName>
    <definedName name="________________SV13">#N/A</definedName>
    <definedName name="________________SV14">#N/A</definedName>
    <definedName name="________________SV15">#N/A</definedName>
    <definedName name="________________SV16">#N/A</definedName>
    <definedName name="________________SV18">#N/A</definedName>
    <definedName name="________________SV21">#N/A</definedName>
    <definedName name="________________SV22">#N/A</definedName>
    <definedName name="________________vzs8">#N/A</definedName>
    <definedName name="_______________msw10">#N/A</definedName>
    <definedName name="_______________msw1091">#N/A</definedName>
    <definedName name="_______________msw110">#N/A</definedName>
    <definedName name="_______________msw11091">#N/A</definedName>
    <definedName name="_______________msw112">#N/A</definedName>
    <definedName name="_______________msw11291">#N/A</definedName>
    <definedName name="_______________MV11">#N/A</definedName>
    <definedName name="_______________MV12">#N/A</definedName>
    <definedName name="_______________MV13">#N/A</definedName>
    <definedName name="_______________MV14">#N/A</definedName>
    <definedName name="_______________MV15">#N/A</definedName>
    <definedName name="_______________MV16">#N/A</definedName>
    <definedName name="_______________MV18">#N/A</definedName>
    <definedName name="_______________MV21">#N/A</definedName>
    <definedName name="_______________MV22">#N/A</definedName>
    <definedName name="_______________obv11">#N/A</definedName>
    <definedName name="_______________obv12">#N/A</definedName>
    <definedName name="_______________obv13">#N/A</definedName>
    <definedName name="_______________obv14">#N/A</definedName>
    <definedName name="_______________OBV15">#N/A</definedName>
    <definedName name="_______________OBV16">#N/A</definedName>
    <definedName name="_______________OBV18">#N/A</definedName>
    <definedName name="_______________obv21">#N/A</definedName>
    <definedName name="_______________obv22">#N/A</definedName>
    <definedName name="_______________osw10">#N/A</definedName>
    <definedName name="_______________osw1091">#N/A</definedName>
    <definedName name="_______________osw110">#N/A</definedName>
    <definedName name="_______________osw11091">#N/A</definedName>
    <definedName name="_______________osw112">#N/A</definedName>
    <definedName name="_______________osw11291">#N/A</definedName>
    <definedName name="_______________prv11">#N/A</definedName>
    <definedName name="_______________prv12">#N/A</definedName>
    <definedName name="_______________prv13">#N/A</definedName>
    <definedName name="_______________prv14">#N/A</definedName>
    <definedName name="_______________PRV15">#N/A</definedName>
    <definedName name="_______________PRV16">#N/A</definedName>
    <definedName name="_______________PRV18">#N/A</definedName>
    <definedName name="_______________prv21">#N/A</definedName>
    <definedName name="_______________prv22">#N/A</definedName>
    <definedName name="_______________psw10">#N/A</definedName>
    <definedName name="_______________psw1091">#N/A</definedName>
    <definedName name="_______________psw110">#N/A</definedName>
    <definedName name="_______________psw11091">#N/A</definedName>
    <definedName name="_______________psw112">#N/A</definedName>
    <definedName name="_______________psw11291">#N/A</definedName>
    <definedName name="_______________ssw10">#N/A</definedName>
    <definedName name="_______________ssw1091">#N/A</definedName>
    <definedName name="_______________ssw110">#N/A</definedName>
    <definedName name="_______________ssw11091">#N/A</definedName>
    <definedName name="_______________ssw112">#N/A</definedName>
    <definedName name="_______________ssw11291">#N/A</definedName>
    <definedName name="_______________sv11">#N/A</definedName>
    <definedName name="_______________SV12">#N/A</definedName>
    <definedName name="_______________SV13">#N/A</definedName>
    <definedName name="_______________SV14">#N/A</definedName>
    <definedName name="_______________SV15">#N/A</definedName>
    <definedName name="_______________SV16">#N/A</definedName>
    <definedName name="_______________SV18">#N/A</definedName>
    <definedName name="_______________SV21">#N/A</definedName>
    <definedName name="_______________SV22">#N/A</definedName>
    <definedName name="_______________vzs8">#N/A</definedName>
    <definedName name="______________msw10">#N/A</definedName>
    <definedName name="______________msw1091">#N/A</definedName>
    <definedName name="______________msw110">#N/A</definedName>
    <definedName name="______________msw11091">#N/A</definedName>
    <definedName name="______________msw112">#N/A</definedName>
    <definedName name="______________msw11291">#N/A</definedName>
    <definedName name="______________MV11">#N/A</definedName>
    <definedName name="______________MV12">#N/A</definedName>
    <definedName name="______________MV13">#N/A</definedName>
    <definedName name="______________MV14">#N/A</definedName>
    <definedName name="______________MV15">#N/A</definedName>
    <definedName name="______________MV16">#N/A</definedName>
    <definedName name="______________MV18">#N/A</definedName>
    <definedName name="______________MV21">#N/A</definedName>
    <definedName name="______________MV22">#N/A</definedName>
    <definedName name="______________obv11">#N/A</definedName>
    <definedName name="______________obv12">#N/A</definedName>
    <definedName name="______________obv13">#N/A</definedName>
    <definedName name="______________obv14">#N/A</definedName>
    <definedName name="______________OBV15">#N/A</definedName>
    <definedName name="______________OBV16">#N/A</definedName>
    <definedName name="______________OBV18">#N/A</definedName>
    <definedName name="______________obv21">#N/A</definedName>
    <definedName name="______________obv22">#N/A</definedName>
    <definedName name="______________osw10">#N/A</definedName>
    <definedName name="______________osw1091">#N/A</definedName>
    <definedName name="______________osw110">#N/A</definedName>
    <definedName name="______________osw11091">#N/A</definedName>
    <definedName name="______________osw112">#N/A</definedName>
    <definedName name="______________osw11291">#N/A</definedName>
    <definedName name="______________prv11">#N/A</definedName>
    <definedName name="______________prv12">#N/A</definedName>
    <definedName name="______________prv13">#N/A</definedName>
    <definedName name="______________prv14">#N/A</definedName>
    <definedName name="______________PRV15">#N/A</definedName>
    <definedName name="______________PRV16">#N/A</definedName>
    <definedName name="______________PRV18">#N/A</definedName>
    <definedName name="______________prv21">#N/A</definedName>
    <definedName name="______________prv22">#N/A</definedName>
    <definedName name="______________psw10">#N/A</definedName>
    <definedName name="______________psw1091">#N/A</definedName>
    <definedName name="______________psw110">#N/A</definedName>
    <definedName name="______________psw11091">#N/A</definedName>
    <definedName name="______________psw112">#N/A</definedName>
    <definedName name="______________psw11291">#N/A</definedName>
    <definedName name="______________ssw10">#N/A</definedName>
    <definedName name="______________ssw1091">#N/A</definedName>
    <definedName name="______________ssw110">#N/A</definedName>
    <definedName name="______________ssw11091">#N/A</definedName>
    <definedName name="______________ssw112">#N/A</definedName>
    <definedName name="______________ssw11291">#N/A</definedName>
    <definedName name="______________sv11">#N/A</definedName>
    <definedName name="______________SV12">#N/A</definedName>
    <definedName name="______________SV13">#N/A</definedName>
    <definedName name="______________SV14">#N/A</definedName>
    <definedName name="______________SV15">#N/A</definedName>
    <definedName name="______________SV16">#N/A</definedName>
    <definedName name="______________SV18">#N/A</definedName>
    <definedName name="______________SV21">#N/A</definedName>
    <definedName name="______________SV22">#N/A</definedName>
    <definedName name="______________vzs8">#N/A</definedName>
    <definedName name="_____________msw10">#N/A</definedName>
    <definedName name="_____________msw1091">#N/A</definedName>
    <definedName name="_____________msw110">#N/A</definedName>
    <definedName name="_____________msw11091">#N/A</definedName>
    <definedName name="_____________msw112">#N/A</definedName>
    <definedName name="_____________msw11291">#N/A</definedName>
    <definedName name="_____________MV11">#N/A</definedName>
    <definedName name="_____________MV12">#N/A</definedName>
    <definedName name="_____________MV13">#N/A</definedName>
    <definedName name="_____________MV14">#N/A</definedName>
    <definedName name="_____________MV15">#N/A</definedName>
    <definedName name="_____________MV16">#N/A</definedName>
    <definedName name="_____________MV18">#N/A</definedName>
    <definedName name="_____________MV21">#N/A</definedName>
    <definedName name="_____________MV22">#N/A</definedName>
    <definedName name="_____________obv11">#N/A</definedName>
    <definedName name="_____________obv12">#N/A</definedName>
    <definedName name="_____________obv13">#N/A</definedName>
    <definedName name="_____________obv14">#N/A</definedName>
    <definedName name="_____________OBV15">#N/A</definedName>
    <definedName name="_____________OBV16">#N/A</definedName>
    <definedName name="_____________OBV18">#N/A</definedName>
    <definedName name="_____________obv21">#N/A</definedName>
    <definedName name="_____________obv22">#N/A</definedName>
    <definedName name="_____________osw10">#N/A</definedName>
    <definedName name="_____________osw1091">#N/A</definedName>
    <definedName name="_____________osw110">#N/A</definedName>
    <definedName name="_____________osw11091">#N/A</definedName>
    <definedName name="_____________osw112">#N/A</definedName>
    <definedName name="_____________osw11291">#N/A</definedName>
    <definedName name="_____________prv11">#N/A</definedName>
    <definedName name="_____________prv12">#N/A</definedName>
    <definedName name="_____________prv13">#N/A</definedName>
    <definedName name="_____________prv14">#N/A</definedName>
    <definedName name="_____________PRV15">#N/A</definedName>
    <definedName name="_____________PRV16">#N/A</definedName>
    <definedName name="_____________PRV18">#N/A</definedName>
    <definedName name="_____________prv21">#N/A</definedName>
    <definedName name="_____________prv22">#N/A</definedName>
    <definedName name="_____________psw10">#N/A</definedName>
    <definedName name="_____________psw1091">#N/A</definedName>
    <definedName name="_____________psw110">#N/A</definedName>
    <definedName name="_____________psw11091">#N/A</definedName>
    <definedName name="_____________psw112">#N/A</definedName>
    <definedName name="_____________psw11291">#N/A</definedName>
    <definedName name="_____________ssw10">#N/A</definedName>
    <definedName name="_____________ssw1091">#N/A</definedName>
    <definedName name="_____________ssw110">#N/A</definedName>
    <definedName name="_____________ssw11091">#N/A</definedName>
    <definedName name="_____________ssw112">#N/A</definedName>
    <definedName name="_____________ssw11291">#N/A</definedName>
    <definedName name="_____________sv11">#N/A</definedName>
    <definedName name="_____________SV12">#N/A</definedName>
    <definedName name="_____________SV13">#N/A</definedName>
    <definedName name="_____________SV14">#N/A</definedName>
    <definedName name="_____________SV15">#N/A</definedName>
    <definedName name="_____________SV16">#N/A</definedName>
    <definedName name="_____________SV18">#N/A</definedName>
    <definedName name="_____________SV21">#N/A</definedName>
    <definedName name="_____________SV22">#N/A</definedName>
    <definedName name="_____________vzs8">#N/A</definedName>
    <definedName name="____________msw10">#N/A</definedName>
    <definedName name="____________msw1091">#N/A</definedName>
    <definedName name="____________msw110">#N/A</definedName>
    <definedName name="____________msw11091">#N/A</definedName>
    <definedName name="____________msw112">#N/A</definedName>
    <definedName name="____________msw11291">#N/A</definedName>
    <definedName name="____________MV11">#N/A</definedName>
    <definedName name="____________MV12">#N/A</definedName>
    <definedName name="____________MV13">#N/A</definedName>
    <definedName name="____________MV14">#N/A</definedName>
    <definedName name="____________MV15">#N/A</definedName>
    <definedName name="____________MV16">#N/A</definedName>
    <definedName name="____________MV18">#N/A</definedName>
    <definedName name="____________MV21">#N/A</definedName>
    <definedName name="____________MV22">#N/A</definedName>
    <definedName name="____________obv11">#N/A</definedName>
    <definedName name="____________obv12">#N/A</definedName>
    <definedName name="____________obv13">#N/A</definedName>
    <definedName name="____________obv14">#N/A</definedName>
    <definedName name="____________OBV15">#N/A</definedName>
    <definedName name="____________OBV16">#N/A</definedName>
    <definedName name="____________OBV18">#N/A</definedName>
    <definedName name="____________obv21">#N/A</definedName>
    <definedName name="____________obv22">#N/A</definedName>
    <definedName name="____________osw10">#N/A</definedName>
    <definedName name="____________osw1091">#N/A</definedName>
    <definedName name="____________osw110">#N/A</definedName>
    <definedName name="____________osw11091">#N/A</definedName>
    <definedName name="____________osw112">#N/A</definedName>
    <definedName name="____________osw11291">#N/A</definedName>
    <definedName name="____________prv11">#N/A</definedName>
    <definedName name="____________prv12">#N/A</definedName>
    <definedName name="____________prv13">#N/A</definedName>
    <definedName name="____________prv14">#N/A</definedName>
    <definedName name="____________PRV15">#N/A</definedName>
    <definedName name="____________PRV16">#N/A</definedName>
    <definedName name="____________PRV18">#N/A</definedName>
    <definedName name="____________prv21">#N/A</definedName>
    <definedName name="____________prv22">#N/A</definedName>
    <definedName name="____________psw10">#N/A</definedName>
    <definedName name="____________psw1091">#N/A</definedName>
    <definedName name="____________psw110">#N/A</definedName>
    <definedName name="____________psw11091">#N/A</definedName>
    <definedName name="____________psw112">#N/A</definedName>
    <definedName name="____________psw11291">#N/A</definedName>
    <definedName name="____________ssw10">#N/A</definedName>
    <definedName name="____________ssw1091">#N/A</definedName>
    <definedName name="____________ssw110">#N/A</definedName>
    <definedName name="____________ssw11091">#N/A</definedName>
    <definedName name="____________ssw112">#N/A</definedName>
    <definedName name="____________ssw11291">#N/A</definedName>
    <definedName name="____________sv11">#N/A</definedName>
    <definedName name="____________SV12">#N/A</definedName>
    <definedName name="____________SV13">#N/A</definedName>
    <definedName name="____________SV14">#N/A</definedName>
    <definedName name="____________SV15">#N/A</definedName>
    <definedName name="____________SV16">#N/A</definedName>
    <definedName name="____________SV18">#N/A</definedName>
    <definedName name="____________SV21">#N/A</definedName>
    <definedName name="____________SV22">#N/A</definedName>
    <definedName name="____________vzs8">#N/A</definedName>
    <definedName name="___________msw10">#N/A</definedName>
    <definedName name="___________msw1091">#N/A</definedName>
    <definedName name="___________msw110">#N/A</definedName>
    <definedName name="___________msw11091">#N/A</definedName>
    <definedName name="___________msw112">#N/A</definedName>
    <definedName name="___________msw11291">#N/A</definedName>
    <definedName name="___________MV11">#N/A</definedName>
    <definedName name="___________MV12">#N/A</definedName>
    <definedName name="___________MV13">#N/A</definedName>
    <definedName name="___________MV14">#N/A</definedName>
    <definedName name="___________MV15">#N/A</definedName>
    <definedName name="___________MV16">#N/A</definedName>
    <definedName name="___________MV18">#N/A</definedName>
    <definedName name="___________MV21">#N/A</definedName>
    <definedName name="___________MV22">#N/A</definedName>
    <definedName name="___________obv11">#N/A</definedName>
    <definedName name="___________obv12">#N/A</definedName>
    <definedName name="___________obv13">#N/A</definedName>
    <definedName name="___________obv14">#N/A</definedName>
    <definedName name="___________OBV15">#N/A</definedName>
    <definedName name="___________OBV16">#N/A</definedName>
    <definedName name="___________OBV18">#N/A</definedName>
    <definedName name="___________obv21">#N/A</definedName>
    <definedName name="___________obv22">#N/A</definedName>
    <definedName name="___________osw10">#N/A</definedName>
    <definedName name="___________osw1091">#N/A</definedName>
    <definedName name="___________osw110">#N/A</definedName>
    <definedName name="___________osw11091">#N/A</definedName>
    <definedName name="___________osw112">#N/A</definedName>
    <definedName name="___________osw11291">#N/A</definedName>
    <definedName name="___________prv11">#N/A</definedName>
    <definedName name="___________prv12">#N/A</definedName>
    <definedName name="___________prv13">#N/A</definedName>
    <definedName name="___________prv14">#N/A</definedName>
    <definedName name="___________PRV15">#N/A</definedName>
    <definedName name="___________PRV16">#N/A</definedName>
    <definedName name="___________PRV18">#N/A</definedName>
    <definedName name="___________prv21">#N/A</definedName>
    <definedName name="___________prv22">#N/A</definedName>
    <definedName name="___________psw10">#N/A</definedName>
    <definedName name="___________psw1091">#N/A</definedName>
    <definedName name="___________psw110">#N/A</definedName>
    <definedName name="___________psw11091">#N/A</definedName>
    <definedName name="___________psw112">#N/A</definedName>
    <definedName name="___________psw11291">#N/A</definedName>
    <definedName name="___________ssw10">#N/A</definedName>
    <definedName name="___________ssw1091">#N/A</definedName>
    <definedName name="___________ssw110">#N/A</definedName>
    <definedName name="___________ssw11091">#N/A</definedName>
    <definedName name="___________ssw112">#N/A</definedName>
    <definedName name="___________ssw11291">#N/A</definedName>
    <definedName name="___________sv11">#N/A</definedName>
    <definedName name="___________SV12">#N/A</definedName>
    <definedName name="___________SV13">#N/A</definedName>
    <definedName name="___________SV14">#N/A</definedName>
    <definedName name="___________SV15">#N/A</definedName>
    <definedName name="___________SV16">#N/A</definedName>
    <definedName name="___________SV18">#N/A</definedName>
    <definedName name="___________SV21">#N/A</definedName>
    <definedName name="___________SV22">#N/A</definedName>
    <definedName name="___________vzs8">#N/A</definedName>
    <definedName name="__________a2">#N/A</definedName>
    <definedName name="__________msw10">#N/A</definedName>
    <definedName name="__________msw1091">#N/A</definedName>
    <definedName name="__________msw110">#N/A</definedName>
    <definedName name="__________msw11091">#N/A</definedName>
    <definedName name="__________msw112">#N/A</definedName>
    <definedName name="__________msw11291">#N/A</definedName>
    <definedName name="__________MV11">#N/A</definedName>
    <definedName name="__________MV12">#N/A</definedName>
    <definedName name="__________MV13">#N/A</definedName>
    <definedName name="__________MV14">#N/A</definedName>
    <definedName name="__________MV15">#N/A</definedName>
    <definedName name="__________MV16">#N/A</definedName>
    <definedName name="__________MV18">#N/A</definedName>
    <definedName name="__________MV21">#N/A</definedName>
    <definedName name="__________MV22">#N/A</definedName>
    <definedName name="__________obv11">#N/A</definedName>
    <definedName name="__________obv12">#N/A</definedName>
    <definedName name="__________obv13">#N/A</definedName>
    <definedName name="__________obv14">#N/A</definedName>
    <definedName name="__________OBV15">#N/A</definedName>
    <definedName name="__________OBV16">#N/A</definedName>
    <definedName name="__________OBV18">#N/A</definedName>
    <definedName name="__________obv21">#N/A</definedName>
    <definedName name="__________obv22">#N/A</definedName>
    <definedName name="__________osw10">#N/A</definedName>
    <definedName name="__________osw1091">#N/A</definedName>
    <definedName name="__________osw110">#N/A</definedName>
    <definedName name="__________osw11091">#N/A</definedName>
    <definedName name="__________osw112">#N/A</definedName>
    <definedName name="__________osw11291">#N/A</definedName>
    <definedName name="__________prv11">#N/A</definedName>
    <definedName name="__________prv12">#N/A</definedName>
    <definedName name="__________prv13">#N/A</definedName>
    <definedName name="__________prv14">#N/A</definedName>
    <definedName name="__________PRV15">#N/A</definedName>
    <definedName name="__________PRV16">#N/A</definedName>
    <definedName name="__________PRV18">#N/A</definedName>
    <definedName name="__________prv21">#N/A</definedName>
    <definedName name="__________prv22">#N/A</definedName>
    <definedName name="__________psw10">#N/A</definedName>
    <definedName name="__________psw1091">#N/A</definedName>
    <definedName name="__________psw110">#N/A</definedName>
    <definedName name="__________psw11091">#N/A</definedName>
    <definedName name="__________psw112">#N/A</definedName>
    <definedName name="__________psw11291">#N/A</definedName>
    <definedName name="__________ssw10">#N/A</definedName>
    <definedName name="__________ssw1091">#N/A</definedName>
    <definedName name="__________ssw110">#N/A</definedName>
    <definedName name="__________ssw11091">#N/A</definedName>
    <definedName name="__________ssw112">#N/A</definedName>
    <definedName name="__________ssw11291">#N/A</definedName>
    <definedName name="__________sv11">#N/A</definedName>
    <definedName name="__________SV12">#N/A</definedName>
    <definedName name="__________SV13">#N/A</definedName>
    <definedName name="__________SV14">#N/A</definedName>
    <definedName name="__________SV15">#N/A</definedName>
    <definedName name="__________SV16">#N/A</definedName>
    <definedName name="__________SV18">#N/A</definedName>
    <definedName name="__________SV21">#N/A</definedName>
    <definedName name="__________SV22">#N/A</definedName>
    <definedName name="__________vzs8">#N/A</definedName>
    <definedName name="_________a2">#N/A</definedName>
    <definedName name="_________msw10">#N/A</definedName>
    <definedName name="_________msw1091">#N/A</definedName>
    <definedName name="_________msw110">#N/A</definedName>
    <definedName name="_________msw11091">#N/A</definedName>
    <definedName name="_________msw112">#N/A</definedName>
    <definedName name="_________msw11291">#N/A</definedName>
    <definedName name="_________MV11">#N/A</definedName>
    <definedName name="_________MV12">#N/A</definedName>
    <definedName name="_________MV13">#N/A</definedName>
    <definedName name="_________MV14">#N/A</definedName>
    <definedName name="_________MV15">#N/A</definedName>
    <definedName name="_________MV16">#N/A</definedName>
    <definedName name="_________MV18">#N/A</definedName>
    <definedName name="_________MV21">#N/A</definedName>
    <definedName name="_________MV22">#N/A</definedName>
    <definedName name="_________obv11">#N/A</definedName>
    <definedName name="_________obv12">#N/A</definedName>
    <definedName name="_________obv13">#N/A</definedName>
    <definedName name="_________obv14">#N/A</definedName>
    <definedName name="_________OBV15">#N/A</definedName>
    <definedName name="_________OBV16">#N/A</definedName>
    <definedName name="_________OBV18">#N/A</definedName>
    <definedName name="_________obv21">#N/A</definedName>
    <definedName name="_________obv22">#N/A</definedName>
    <definedName name="_________osw10">#N/A</definedName>
    <definedName name="_________osw1091">#N/A</definedName>
    <definedName name="_________osw110">#N/A</definedName>
    <definedName name="_________osw11091">#N/A</definedName>
    <definedName name="_________osw112">#N/A</definedName>
    <definedName name="_________osw11291">#N/A</definedName>
    <definedName name="_________prv11">#N/A</definedName>
    <definedName name="_________prv12">#N/A</definedName>
    <definedName name="_________prv13">#N/A</definedName>
    <definedName name="_________prv14">#N/A</definedName>
    <definedName name="_________PRV15">#N/A</definedName>
    <definedName name="_________PRV16">#N/A</definedName>
    <definedName name="_________PRV18">#N/A</definedName>
    <definedName name="_________prv21">#N/A</definedName>
    <definedName name="_________prv22">#N/A</definedName>
    <definedName name="_________psw10">#N/A</definedName>
    <definedName name="_________psw1091">#N/A</definedName>
    <definedName name="_________psw110">#N/A</definedName>
    <definedName name="_________psw11091">#N/A</definedName>
    <definedName name="_________psw112">#N/A</definedName>
    <definedName name="_________psw11291">#N/A</definedName>
    <definedName name="_________ssw10">#N/A</definedName>
    <definedName name="_________ssw1091">#N/A</definedName>
    <definedName name="_________ssw110">#N/A</definedName>
    <definedName name="_________ssw11091">#N/A</definedName>
    <definedName name="_________ssw112">#N/A</definedName>
    <definedName name="_________ssw11291">#N/A</definedName>
    <definedName name="_________sv11">#N/A</definedName>
    <definedName name="_________SV12">#N/A</definedName>
    <definedName name="_________SV13">#N/A</definedName>
    <definedName name="_________SV14">#N/A</definedName>
    <definedName name="_________SV15">#N/A</definedName>
    <definedName name="_________SV16">#N/A</definedName>
    <definedName name="_________SV18">#N/A</definedName>
    <definedName name="_________SV21">#N/A</definedName>
    <definedName name="_________SV22">#N/A</definedName>
    <definedName name="_________vzs8">#N/A</definedName>
    <definedName name="________a2">#N/A</definedName>
    <definedName name="________msw10">#N/A</definedName>
    <definedName name="________msw1091">#N/A</definedName>
    <definedName name="________msw110">#N/A</definedName>
    <definedName name="________msw11091">#N/A</definedName>
    <definedName name="________msw112">#N/A</definedName>
    <definedName name="________msw11291">#N/A</definedName>
    <definedName name="________MV11">#N/A</definedName>
    <definedName name="________MV12">#N/A</definedName>
    <definedName name="________MV13">#N/A</definedName>
    <definedName name="________MV14">#N/A</definedName>
    <definedName name="________MV15">#N/A</definedName>
    <definedName name="________MV16">#N/A</definedName>
    <definedName name="________MV18">#N/A</definedName>
    <definedName name="________MV21">#N/A</definedName>
    <definedName name="________MV22">#N/A</definedName>
    <definedName name="________obv11">#N/A</definedName>
    <definedName name="________obv12">#N/A</definedName>
    <definedName name="________obv13">#N/A</definedName>
    <definedName name="________obv14">#N/A</definedName>
    <definedName name="________OBV15">#N/A</definedName>
    <definedName name="________OBV16">#N/A</definedName>
    <definedName name="________OBV18">#N/A</definedName>
    <definedName name="________obv21">#N/A</definedName>
    <definedName name="________obv22">#N/A</definedName>
    <definedName name="________osw10">#N/A</definedName>
    <definedName name="________osw1091">#N/A</definedName>
    <definedName name="________osw110">#N/A</definedName>
    <definedName name="________osw11091">#N/A</definedName>
    <definedName name="________osw112">#N/A</definedName>
    <definedName name="________osw11291">#N/A</definedName>
    <definedName name="________prv11">#N/A</definedName>
    <definedName name="________prv12">#N/A</definedName>
    <definedName name="________prv13">#N/A</definedName>
    <definedName name="________prv14">#N/A</definedName>
    <definedName name="________PRV15">#N/A</definedName>
    <definedName name="________PRV16">#N/A</definedName>
    <definedName name="________PRV18">#N/A</definedName>
    <definedName name="________prv21">#N/A</definedName>
    <definedName name="________prv22">#N/A</definedName>
    <definedName name="________psw10">#N/A</definedName>
    <definedName name="________psw1091">#N/A</definedName>
    <definedName name="________psw110">#N/A</definedName>
    <definedName name="________psw11091">#N/A</definedName>
    <definedName name="________psw112">#N/A</definedName>
    <definedName name="________psw11291">#N/A</definedName>
    <definedName name="________ssw10">#N/A</definedName>
    <definedName name="________ssw1091">#N/A</definedName>
    <definedName name="________ssw110">#N/A</definedName>
    <definedName name="________ssw11091">#N/A</definedName>
    <definedName name="________ssw112">#N/A</definedName>
    <definedName name="________ssw11291">#N/A</definedName>
    <definedName name="________sv11">#N/A</definedName>
    <definedName name="________SV12">#N/A</definedName>
    <definedName name="________SV13">#N/A</definedName>
    <definedName name="________SV14">#N/A</definedName>
    <definedName name="________SV15">#N/A</definedName>
    <definedName name="________SV16">#N/A</definedName>
    <definedName name="________SV18">#N/A</definedName>
    <definedName name="________SV21">#N/A</definedName>
    <definedName name="________SV22">#N/A</definedName>
    <definedName name="________vzs8">#N/A</definedName>
    <definedName name="_______a2">#N/A</definedName>
    <definedName name="_______msw10">#N/A</definedName>
    <definedName name="_______msw1091">#N/A</definedName>
    <definedName name="_______msw110">#N/A</definedName>
    <definedName name="_______msw11091">#N/A</definedName>
    <definedName name="_______msw112">#N/A</definedName>
    <definedName name="_______msw11291">#N/A</definedName>
    <definedName name="_______MV11">#N/A</definedName>
    <definedName name="_______MV12">#N/A</definedName>
    <definedName name="_______MV13">#N/A</definedName>
    <definedName name="_______MV14">#N/A</definedName>
    <definedName name="_______MV15">#N/A</definedName>
    <definedName name="_______MV16">#N/A</definedName>
    <definedName name="_______MV18">#N/A</definedName>
    <definedName name="_______MV21">#N/A</definedName>
    <definedName name="_______MV22">#N/A</definedName>
    <definedName name="_______obv11">#N/A</definedName>
    <definedName name="_______obv12">#N/A</definedName>
    <definedName name="_______obv13">#N/A</definedName>
    <definedName name="_______obv14">#N/A</definedName>
    <definedName name="_______OBV15">#N/A</definedName>
    <definedName name="_______OBV16">#N/A</definedName>
    <definedName name="_______OBV18">#N/A</definedName>
    <definedName name="_______obv21">#N/A</definedName>
    <definedName name="_______obv22">#N/A</definedName>
    <definedName name="_______osw10">#N/A</definedName>
    <definedName name="_______osw1091">#N/A</definedName>
    <definedName name="_______osw110">#N/A</definedName>
    <definedName name="_______osw11091">#N/A</definedName>
    <definedName name="_______osw112">#N/A</definedName>
    <definedName name="_______osw11291">#N/A</definedName>
    <definedName name="_______prv11">#N/A</definedName>
    <definedName name="_______prv12">#N/A</definedName>
    <definedName name="_______prv13">#N/A</definedName>
    <definedName name="_______prv14">#N/A</definedName>
    <definedName name="_______PRV15">#N/A</definedName>
    <definedName name="_______PRV16">#N/A</definedName>
    <definedName name="_______PRV18">#N/A</definedName>
    <definedName name="_______prv21">#N/A</definedName>
    <definedName name="_______prv22">#N/A</definedName>
    <definedName name="_______psw10">#N/A</definedName>
    <definedName name="_______psw1091">#N/A</definedName>
    <definedName name="_______psw110">#N/A</definedName>
    <definedName name="_______psw11091">#N/A</definedName>
    <definedName name="_______psw112">#N/A</definedName>
    <definedName name="_______psw11291">#N/A</definedName>
    <definedName name="_______ssw10">#N/A</definedName>
    <definedName name="_______ssw1091">#N/A</definedName>
    <definedName name="_______ssw110">#N/A</definedName>
    <definedName name="_______ssw11091">#N/A</definedName>
    <definedName name="_______ssw112">#N/A</definedName>
    <definedName name="_______ssw11291">#N/A</definedName>
    <definedName name="_______sv11">#N/A</definedName>
    <definedName name="_______SV12">#N/A</definedName>
    <definedName name="_______SV13">#N/A</definedName>
    <definedName name="_______SV14">#N/A</definedName>
    <definedName name="_______SV15">#N/A</definedName>
    <definedName name="_______SV16">#N/A</definedName>
    <definedName name="_______SV18">#N/A</definedName>
    <definedName name="_______SV21">#N/A</definedName>
    <definedName name="_______SV22">#N/A</definedName>
    <definedName name="_______vzs8">#N/A</definedName>
    <definedName name="______a2">#N/A</definedName>
    <definedName name="______A65560">#N/A</definedName>
    <definedName name="______E65560">#N/A</definedName>
    <definedName name="______msw10">#N/A</definedName>
    <definedName name="______msw1091">#N/A</definedName>
    <definedName name="______msw110">#N/A</definedName>
    <definedName name="______msw11091">#N/A</definedName>
    <definedName name="______msw112">#N/A</definedName>
    <definedName name="______msw11291">#N/A</definedName>
    <definedName name="______MV11">#N/A</definedName>
    <definedName name="______MV12">#N/A</definedName>
    <definedName name="______MV13">#N/A</definedName>
    <definedName name="______MV14">#N/A</definedName>
    <definedName name="______MV15">#N/A</definedName>
    <definedName name="______MV16">#N/A</definedName>
    <definedName name="______MV18">#N/A</definedName>
    <definedName name="______MV21">#N/A</definedName>
    <definedName name="______MV22">#N/A</definedName>
    <definedName name="______obv11">#N/A</definedName>
    <definedName name="______obv12">#N/A</definedName>
    <definedName name="______obv13">#N/A</definedName>
    <definedName name="______obv14">#N/A</definedName>
    <definedName name="______OBV15">#N/A</definedName>
    <definedName name="______OBV16">#N/A</definedName>
    <definedName name="______OBV18">#N/A</definedName>
    <definedName name="______obv21">#N/A</definedName>
    <definedName name="______obv22">#N/A</definedName>
    <definedName name="______osw10">#N/A</definedName>
    <definedName name="______osw1091">#N/A</definedName>
    <definedName name="______osw110">#N/A</definedName>
    <definedName name="______osw11091">#N/A</definedName>
    <definedName name="______osw112">#N/A</definedName>
    <definedName name="______osw11291">#N/A</definedName>
    <definedName name="______prv11">#N/A</definedName>
    <definedName name="______prv12">#N/A</definedName>
    <definedName name="______prv13">#N/A</definedName>
    <definedName name="______prv14">#N/A</definedName>
    <definedName name="______PRV15">#N/A</definedName>
    <definedName name="______PRV16">#N/A</definedName>
    <definedName name="______PRV18">#N/A</definedName>
    <definedName name="______prv21">#N/A</definedName>
    <definedName name="______prv22">#N/A</definedName>
    <definedName name="______psw10">#N/A</definedName>
    <definedName name="______psw1091">#N/A</definedName>
    <definedName name="______psw110">#N/A</definedName>
    <definedName name="______psw11091">#N/A</definedName>
    <definedName name="______psw112">#N/A</definedName>
    <definedName name="______psw11291">#N/A</definedName>
    <definedName name="______ssw10">#N/A</definedName>
    <definedName name="______ssw1091">#N/A</definedName>
    <definedName name="______ssw110">#N/A</definedName>
    <definedName name="______ssw11091">#N/A</definedName>
    <definedName name="______ssw112">#N/A</definedName>
    <definedName name="______ssw11291">#N/A</definedName>
    <definedName name="______sv11">#N/A</definedName>
    <definedName name="______SV12">#N/A</definedName>
    <definedName name="______SV13">#N/A</definedName>
    <definedName name="______SV14">#N/A</definedName>
    <definedName name="______SV15">#N/A</definedName>
    <definedName name="______SV16">#N/A</definedName>
    <definedName name="______SV18">#N/A</definedName>
    <definedName name="______SV21">#N/A</definedName>
    <definedName name="______SV22">#N/A</definedName>
    <definedName name="______vzs8">#N/A</definedName>
    <definedName name="______xlnm.Print_Area_1">#N/A</definedName>
    <definedName name="_____a2">#N/A</definedName>
    <definedName name="_____msw10">#N/A</definedName>
    <definedName name="_____msw1091">#N/A</definedName>
    <definedName name="_____msw110">#N/A</definedName>
    <definedName name="_____msw11091">#N/A</definedName>
    <definedName name="_____msw112">#N/A</definedName>
    <definedName name="_____msw11291">#N/A</definedName>
    <definedName name="_____MV11">#N/A</definedName>
    <definedName name="_____MV12">#N/A</definedName>
    <definedName name="_____MV13">#N/A</definedName>
    <definedName name="_____MV14">#N/A</definedName>
    <definedName name="_____MV15">#N/A</definedName>
    <definedName name="_____MV16">#N/A</definedName>
    <definedName name="_____MV18">#N/A</definedName>
    <definedName name="_____MV21">#N/A</definedName>
    <definedName name="_____MV22">#N/A</definedName>
    <definedName name="_____obv11">#N/A</definedName>
    <definedName name="_____obv12">#N/A</definedName>
    <definedName name="_____obv13">#N/A</definedName>
    <definedName name="_____obv14">#N/A</definedName>
    <definedName name="_____OBV15">#N/A</definedName>
    <definedName name="_____OBV16">#N/A</definedName>
    <definedName name="_____OBV18">#N/A</definedName>
    <definedName name="_____obv21">#N/A</definedName>
    <definedName name="_____obv22">#N/A</definedName>
    <definedName name="_____osw10">#N/A</definedName>
    <definedName name="_____osw1091">#N/A</definedName>
    <definedName name="_____osw110">#N/A</definedName>
    <definedName name="_____osw11091">#N/A</definedName>
    <definedName name="_____osw112">#N/A</definedName>
    <definedName name="_____osw11291">#N/A</definedName>
    <definedName name="_____prv11">#N/A</definedName>
    <definedName name="_____prv12">#N/A</definedName>
    <definedName name="_____prv13">#N/A</definedName>
    <definedName name="_____prv14">#N/A</definedName>
    <definedName name="_____PRV15">#N/A</definedName>
    <definedName name="_____PRV16">#N/A</definedName>
    <definedName name="_____PRV18">#N/A</definedName>
    <definedName name="_____prv21">#N/A</definedName>
    <definedName name="_____prv22">#N/A</definedName>
    <definedName name="_____psw10">#N/A</definedName>
    <definedName name="_____psw1091">#N/A</definedName>
    <definedName name="_____psw110">#N/A</definedName>
    <definedName name="_____psw11091">#N/A</definedName>
    <definedName name="_____psw112">#N/A</definedName>
    <definedName name="_____psw11291">#N/A</definedName>
    <definedName name="_____ssw10">#N/A</definedName>
    <definedName name="_____ssw1091">#N/A</definedName>
    <definedName name="_____ssw110">#N/A</definedName>
    <definedName name="_____ssw11091">#N/A</definedName>
    <definedName name="_____ssw112">#N/A</definedName>
    <definedName name="_____ssw11291">#N/A</definedName>
    <definedName name="_____sv11">#N/A</definedName>
    <definedName name="_____SV12">#N/A</definedName>
    <definedName name="_____SV13">#N/A</definedName>
    <definedName name="_____SV14">#N/A</definedName>
    <definedName name="_____SV15">#N/A</definedName>
    <definedName name="_____SV16">#N/A</definedName>
    <definedName name="_____SV18">#N/A</definedName>
    <definedName name="_____SV21">#N/A</definedName>
    <definedName name="_____SV22">#N/A</definedName>
    <definedName name="_____vzs8">#N/A</definedName>
    <definedName name="_____xlnm.Database">#N/A</definedName>
    <definedName name="_____xlnm.Print_Area_1">#N/A</definedName>
    <definedName name="____a2">#N/A</definedName>
    <definedName name="____msw10">#N/A</definedName>
    <definedName name="____msw1091">#N/A</definedName>
    <definedName name="____msw110">#N/A</definedName>
    <definedName name="____msw11091">#N/A</definedName>
    <definedName name="____msw112">#N/A</definedName>
    <definedName name="____msw11291">#N/A</definedName>
    <definedName name="____MV11">#N/A</definedName>
    <definedName name="____MV12">#N/A</definedName>
    <definedName name="____MV13">#N/A</definedName>
    <definedName name="____MV14">#N/A</definedName>
    <definedName name="____MV15">#N/A</definedName>
    <definedName name="____MV16">#N/A</definedName>
    <definedName name="____MV18">#N/A</definedName>
    <definedName name="____MV21">#N/A</definedName>
    <definedName name="____MV22">#N/A</definedName>
    <definedName name="____obv11">#N/A</definedName>
    <definedName name="____obv12">#N/A</definedName>
    <definedName name="____obv13">#N/A</definedName>
    <definedName name="____obv14">#N/A</definedName>
    <definedName name="____OBV15">#N/A</definedName>
    <definedName name="____OBV16">#N/A</definedName>
    <definedName name="____OBV18">#N/A</definedName>
    <definedName name="____obv21">#N/A</definedName>
    <definedName name="____obv22">#N/A</definedName>
    <definedName name="____osw10">#N/A</definedName>
    <definedName name="____osw1091">#N/A</definedName>
    <definedName name="____osw110">#N/A</definedName>
    <definedName name="____osw11091">#N/A</definedName>
    <definedName name="____osw112">#N/A</definedName>
    <definedName name="____osw11291">#N/A</definedName>
    <definedName name="____prv11">#N/A</definedName>
    <definedName name="____prv12">#N/A</definedName>
    <definedName name="____prv13">#N/A</definedName>
    <definedName name="____prv14">#N/A</definedName>
    <definedName name="____PRV15">#N/A</definedName>
    <definedName name="____PRV16">#N/A</definedName>
    <definedName name="____PRV18">#N/A</definedName>
    <definedName name="____prv21">#N/A</definedName>
    <definedName name="____prv22">#N/A</definedName>
    <definedName name="____psw10">#N/A</definedName>
    <definedName name="____psw1091">#N/A</definedName>
    <definedName name="____psw110">#N/A</definedName>
    <definedName name="____psw11091">#N/A</definedName>
    <definedName name="____psw112">#N/A</definedName>
    <definedName name="____psw11291">#N/A</definedName>
    <definedName name="____ssw10">#N/A</definedName>
    <definedName name="____ssw1091">#N/A</definedName>
    <definedName name="____ssw110">#N/A</definedName>
    <definedName name="____ssw11091">#N/A</definedName>
    <definedName name="____ssw112">#N/A</definedName>
    <definedName name="____ssw11291">#N/A</definedName>
    <definedName name="____sv11">#N/A</definedName>
    <definedName name="____SV12">#N/A</definedName>
    <definedName name="____SV13">#N/A</definedName>
    <definedName name="____SV14">#N/A</definedName>
    <definedName name="____SV15">#N/A</definedName>
    <definedName name="____SV16">#N/A</definedName>
    <definedName name="____SV18">#N/A</definedName>
    <definedName name="____SV21">#N/A</definedName>
    <definedName name="____SV22">#N/A</definedName>
    <definedName name="____vzs8">#N/A</definedName>
    <definedName name="____xlnm.Database">"#REF!"</definedName>
    <definedName name="____xlnm.Database_16">"#REF!"</definedName>
    <definedName name="____xlnm.Database_6">"#REF!"</definedName>
    <definedName name="____xlnm.Database_7">"#REF!"</definedName>
    <definedName name="____xlnm.Print_Area_1">#N/A</definedName>
    <definedName name="____xlnm.Print_Area_10">#N/A</definedName>
    <definedName name="____xlnm.Print_Area_11">#N/A</definedName>
    <definedName name="____xlnm.Print_Area_12">#N/A</definedName>
    <definedName name="____xlnm.Print_Area_13">#N/A</definedName>
    <definedName name="____xlnm.Print_Area_14">#N/A</definedName>
    <definedName name="____xlnm.Print_Area_15">#N/A</definedName>
    <definedName name="____xlnm.Print_Area_16">#N/A</definedName>
    <definedName name="____xlnm.Print_Area_3">#N/A</definedName>
    <definedName name="____xlnm.Print_Area_4">#N/A</definedName>
    <definedName name="____xlnm.Print_Area_5">#N/A</definedName>
    <definedName name="____xlnm.Print_Area_6">#N/A</definedName>
    <definedName name="____xlnm.Print_Area_7">#N/A</definedName>
    <definedName name="____xlnm.Print_Area_8">#N/A</definedName>
    <definedName name="____xlnm.Print_Area_9">#N/A</definedName>
    <definedName name="____xlnm.Print_Titles_5">#N/A</definedName>
    <definedName name="___a2">#N/A</definedName>
    <definedName name="___msw10">#N/A</definedName>
    <definedName name="___msw1091">#N/A</definedName>
    <definedName name="___msw110">#N/A</definedName>
    <definedName name="___msw11091">#N/A</definedName>
    <definedName name="___msw112">#N/A</definedName>
    <definedName name="___msw11291">#N/A</definedName>
    <definedName name="___MV11">#N/A</definedName>
    <definedName name="___MV12">#N/A</definedName>
    <definedName name="___MV13">#N/A</definedName>
    <definedName name="___MV14">#N/A</definedName>
    <definedName name="___MV15">#N/A</definedName>
    <definedName name="___MV16">#N/A</definedName>
    <definedName name="___MV18">#N/A</definedName>
    <definedName name="___MV21">#N/A</definedName>
    <definedName name="___MV22">#N/A</definedName>
    <definedName name="___obv11">#N/A</definedName>
    <definedName name="___obv12">#N/A</definedName>
    <definedName name="___obv13">#N/A</definedName>
    <definedName name="___obv14">#N/A</definedName>
    <definedName name="___OBV15">#N/A</definedName>
    <definedName name="___OBV16">#N/A</definedName>
    <definedName name="___OBV18">#N/A</definedName>
    <definedName name="___obv21">#N/A</definedName>
    <definedName name="___obv22">#N/A</definedName>
    <definedName name="___osw10">#N/A</definedName>
    <definedName name="___osw1091">#N/A</definedName>
    <definedName name="___osw110">#N/A</definedName>
    <definedName name="___osw11091">#N/A</definedName>
    <definedName name="___osw112">#N/A</definedName>
    <definedName name="___osw11291">#N/A</definedName>
    <definedName name="___prv11">#N/A</definedName>
    <definedName name="___prv12">#N/A</definedName>
    <definedName name="___prv13">#N/A</definedName>
    <definedName name="___prv14">#N/A</definedName>
    <definedName name="___PRV15">#N/A</definedName>
    <definedName name="___PRV16">#N/A</definedName>
    <definedName name="___PRV18">#N/A</definedName>
    <definedName name="___prv21">#N/A</definedName>
    <definedName name="___prv22">#N/A</definedName>
    <definedName name="___psw10">#N/A</definedName>
    <definedName name="___psw1091">#N/A</definedName>
    <definedName name="___psw110">#N/A</definedName>
    <definedName name="___psw11091">#N/A</definedName>
    <definedName name="___psw112">#N/A</definedName>
    <definedName name="___psw11291">#N/A</definedName>
    <definedName name="___ssw10">#N/A</definedName>
    <definedName name="___ssw1091">#N/A</definedName>
    <definedName name="___ssw110">#N/A</definedName>
    <definedName name="___ssw11091">#N/A</definedName>
    <definedName name="___ssw112">#N/A</definedName>
    <definedName name="___ssw11291">#N/A</definedName>
    <definedName name="___sv11">#N/A</definedName>
    <definedName name="___SV12">#N/A</definedName>
    <definedName name="___SV13">#N/A</definedName>
    <definedName name="___SV14">#N/A</definedName>
    <definedName name="___SV15">#N/A</definedName>
    <definedName name="___SV16">#N/A</definedName>
    <definedName name="___SV18">#N/A</definedName>
    <definedName name="___SV21">#N/A</definedName>
    <definedName name="___SV22">#N/A</definedName>
    <definedName name="___vzs8">#N/A</definedName>
    <definedName name="___xlfn.BAHTTEXT" hidden="1">#NAME?</definedName>
    <definedName name="___xlnm.Database">"#REF!"</definedName>
    <definedName name="___xlnm.Database_16">"#REF!"</definedName>
    <definedName name="___xlnm.Database_6">"#REF!"</definedName>
    <definedName name="___xlnm.Database_7">"#REF!"</definedName>
    <definedName name="___xlnm.Print_Area_1">#N/A</definedName>
    <definedName name="___xlnm.Print_Area_10">#N/A</definedName>
    <definedName name="___xlnm.Print_Area_11">#N/A</definedName>
    <definedName name="___xlnm.Print_Area_12">#N/A</definedName>
    <definedName name="___xlnm.Print_Area_13">#N/A</definedName>
    <definedName name="___xlnm.Print_Area_14">#N/A</definedName>
    <definedName name="___xlnm.Print_Area_15">#N/A</definedName>
    <definedName name="___xlnm.Print_Area_16">#N/A</definedName>
    <definedName name="___xlnm.Print_Area_3">#N/A</definedName>
    <definedName name="___xlnm.Print_Area_4">#N/A</definedName>
    <definedName name="___xlnm.Print_Area_5">#N/A</definedName>
    <definedName name="___xlnm.Print_Area_6">#N/A</definedName>
    <definedName name="___xlnm.Print_Area_7">#N/A</definedName>
    <definedName name="___xlnm.Print_Area_8">#N/A</definedName>
    <definedName name="___xlnm.Print_Area_9">#N/A</definedName>
    <definedName name="___xlnm.Print_Titles_1">#N/A</definedName>
    <definedName name="___xlnm.Print_Titles_2">#N/A</definedName>
    <definedName name="___xlnm.Print_Titles_3">#N/A</definedName>
    <definedName name="___xlnm.Print_Titles_5">#N/A</definedName>
    <definedName name="__1_AUTOEXEC_1">#N/A</definedName>
    <definedName name="__a2">#N/A</definedName>
    <definedName name="__msw10">#N/A</definedName>
    <definedName name="__msw1091">#N/A</definedName>
    <definedName name="__msw110">#N/A</definedName>
    <definedName name="__msw11091">#N/A</definedName>
    <definedName name="__msw112">#N/A</definedName>
    <definedName name="__msw11291">#N/A</definedName>
    <definedName name="__MV11">#N/A</definedName>
    <definedName name="__MV12">#N/A</definedName>
    <definedName name="__MV13">#N/A</definedName>
    <definedName name="__MV14">#N/A</definedName>
    <definedName name="__MV15">#N/A</definedName>
    <definedName name="__MV16">#N/A</definedName>
    <definedName name="__MV18">#N/A</definedName>
    <definedName name="__MV21">#N/A</definedName>
    <definedName name="__MV22">#N/A</definedName>
    <definedName name="__obv11">#N/A</definedName>
    <definedName name="__obv12">#N/A</definedName>
    <definedName name="__obv13">#N/A</definedName>
    <definedName name="__obv14">#N/A</definedName>
    <definedName name="__OBV15">#N/A</definedName>
    <definedName name="__OBV16">#N/A</definedName>
    <definedName name="__OBV18">#N/A</definedName>
    <definedName name="__obv21">#N/A</definedName>
    <definedName name="__obv22">#N/A</definedName>
    <definedName name="__osw10">#N/A</definedName>
    <definedName name="__osw1091">#N/A</definedName>
    <definedName name="__osw110">#N/A</definedName>
    <definedName name="__osw11091">#N/A</definedName>
    <definedName name="__osw112">#N/A</definedName>
    <definedName name="__osw11291">#N/A</definedName>
    <definedName name="__prv11">#N/A</definedName>
    <definedName name="__prv12">#N/A</definedName>
    <definedName name="__prv13">#N/A</definedName>
    <definedName name="__prv14">#N/A</definedName>
    <definedName name="__PRV15">#N/A</definedName>
    <definedName name="__PRV16">#N/A</definedName>
    <definedName name="__PRV18">#N/A</definedName>
    <definedName name="__prv21">#N/A</definedName>
    <definedName name="__prv22">#N/A</definedName>
    <definedName name="__psw10">#N/A</definedName>
    <definedName name="__psw1091">#N/A</definedName>
    <definedName name="__psw110">#N/A</definedName>
    <definedName name="__psw11091">#N/A</definedName>
    <definedName name="__psw112">#N/A</definedName>
    <definedName name="__psw11291">#N/A</definedName>
    <definedName name="__ssw10">#N/A</definedName>
    <definedName name="__ssw1091">#N/A</definedName>
    <definedName name="__ssw110">#N/A</definedName>
    <definedName name="__ssw11091">#N/A</definedName>
    <definedName name="__ssw112">#N/A</definedName>
    <definedName name="__ssw11291">#N/A</definedName>
    <definedName name="__sv11">#N/A</definedName>
    <definedName name="__SV12">#N/A</definedName>
    <definedName name="__SV13">#N/A</definedName>
    <definedName name="__SV14">#N/A</definedName>
    <definedName name="__SV15">#N/A</definedName>
    <definedName name="__SV16">#N/A</definedName>
    <definedName name="__SV18">#N/A</definedName>
    <definedName name="__SV21">#N/A</definedName>
    <definedName name="__SV22">#N/A</definedName>
    <definedName name="__vzs8">#N/A</definedName>
    <definedName name="__xlfn.BAHTTEXT" hidden="1">#NAME?</definedName>
    <definedName name="__xlnm.Database">"#REF!"</definedName>
    <definedName name="__xlnm.Database_16">"#REF!"</definedName>
    <definedName name="__xlnm.Database_6">"#REF!"</definedName>
    <definedName name="__xlnm.Database_7">"#REF!"</definedName>
    <definedName name="__xlnm.Print_Area" localSheetId="2">#REF!</definedName>
    <definedName name="__xlnm.Print_Area" localSheetId="3">#REF!</definedName>
    <definedName name="__xlnm.Print_Area" localSheetId="8">#REF!</definedName>
    <definedName name="__xlnm.Print_Area" localSheetId="9">#REF!</definedName>
    <definedName name="__xlnm.Print_Area" localSheetId="5">#REF!</definedName>
    <definedName name="__xlnm.Print_Area" localSheetId="1">#REF!</definedName>
    <definedName name="__xlnm.Print_Area" localSheetId="0">#REF!</definedName>
    <definedName name="__xlnm.Print_Area" localSheetId="15">#REF!</definedName>
    <definedName name="__xlnm.Print_Area">#REF!</definedName>
    <definedName name="__xlnm.Print_Area_1" localSheetId="2">#N/A</definedName>
    <definedName name="__xlnm.Print_Area_1" localSheetId="3">"#n"/Геофизика!a</definedName>
    <definedName name="__xlnm.Print_Area_1" localSheetId="8">"#n"/ИЭИ!a</definedName>
    <definedName name="__xlnm.Print_Area_1" localSheetId="4">#N/A</definedName>
    <definedName name="__xlnm.Print_Area_1" localSheetId="5">#N/A</definedName>
    <definedName name="__xlnm.Print_Area_1" localSheetId="15">#N/A</definedName>
    <definedName name="__xlnm.Print_Area_1">"#n"/[0]!a</definedName>
    <definedName name="__xlnm.Print_Area_10" localSheetId="2">#N/A</definedName>
    <definedName name="__xlnm.Print_Area_10" localSheetId="3">"#n"/Геофизика!a</definedName>
    <definedName name="__xlnm.Print_Area_10" localSheetId="8">"#n"/ИЭИ!a</definedName>
    <definedName name="__xlnm.Print_Area_10" localSheetId="4">#N/A</definedName>
    <definedName name="__xlnm.Print_Area_10" localSheetId="5">#N/A</definedName>
    <definedName name="__xlnm.Print_Area_10" localSheetId="15">#N/A</definedName>
    <definedName name="__xlnm.Print_Area_10">"#n"/[0]!a</definedName>
    <definedName name="__xlnm.Print_Area_11" localSheetId="2">#N/A</definedName>
    <definedName name="__xlnm.Print_Area_11" localSheetId="3">"#n"/Геофизика!a</definedName>
    <definedName name="__xlnm.Print_Area_11" localSheetId="8">"#n"/ИЭИ!a</definedName>
    <definedName name="__xlnm.Print_Area_11" localSheetId="4">#N/A</definedName>
    <definedName name="__xlnm.Print_Area_11" localSheetId="5">#N/A</definedName>
    <definedName name="__xlnm.Print_Area_11" localSheetId="15">#N/A</definedName>
    <definedName name="__xlnm.Print_Area_11">"#n"/[0]!a</definedName>
    <definedName name="__xlnm.Print_Area_12">#N/A</definedName>
    <definedName name="__xlnm.Print_Area_13" localSheetId="2">#N/A</definedName>
    <definedName name="__xlnm.Print_Area_13" localSheetId="3">"#n"/Геофизика!a</definedName>
    <definedName name="__xlnm.Print_Area_13" localSheetId="8">"#n"/ИЭИ!a</definedName>
    <definedName name="__xlnm.Print_Area_13" localSheetId="4">#N/A</definedName>
    <definedName name="__xlnm.Print_Area_13" localSheetId="5">#N/A</definedName>
    <definedName name="__xlnm.Print_Area_13" localSheetId="15">#N/A</definedName>
    <definedName name="__xlnm.Print_Area_13">"#n"/[0]!a</definedName>
    <definedName name="__xlnm.Print_Area_14" localSheetId="2">#N/A</definedName>
    <definedName name="__xlnm.Print_Area_14" localSheetId="3">"#n"/Геофизика!a</definedName>
    <definedName name="__xlnm.Print_Area_14" localSheetId="8">"#n"/ИЭИ!a</definedName>
    <definedName name="__xlnm.Print_Area_14" localSheetId="4">#N/A</definedName>
    <definedName name="__xlnm.Print_Area_14" localSheetId="5">#N/A</definedName>
    <definedName name="__xlnm.Print_Area_14" localSheetId="15">#N/A</definedName>
    <definedName name="__xlnm.Print_Area_14">"#n"/[0]!a</definedName>
    <definedName name="__xlnm.Print_Area_15">#N/A</definedName>
    <definedName name="__xlnm.Print_Area_16">#N/A</definedName>
    <definedName name="__xlnm.Print_Area_2">#N/A</definedName>
    <definedName name="__xlnm.Print_Area_3" localSheetId="2">#N/A</definedName>
    <definedName name="__xlnm.Print_Area_3" localSheetId="3">"#n"/Геофизика!a</definedName>
    <definedName name="__xlnm.Print_Area_3" localSheetId="8">"#n"/ИЭИ!a</definedName>
    <definedName name="__xlnm.Print_Area_3" localSheetId="4">#N/A</definedName>
    <definedName name="__xlnm.Print_Area_3" localSheetId="5">#N/A</definedName>
    <definedName name="__xlnm.Print_Area_3" localSheetId="15">#N/A</definedName>
    <definedName name="__xlnm.Print_Area_3">"#n"/[0]!a</definedName>
    <definedName name="__xlnm.Print_Area_4">#N/A</definedName>
    <definedName name="__xlnm.Print_Area_5" localSheetId="2">#N/A</definedName>
    <definedName name="__xlnm.Print_Area_5" localSheetId="3">"#n"/Геофизика!a</definedName>
    <definedName name="__xlnm.Print_Area_5" localSheetId="8">"#n"/ИЭИ!a</definedName>
    <definedName name="__xlnm.Print_Area_5" localSheetId="4">#N/A</definedName>
    <definedName name="__xlnm.Print_Area_5" localSheetId="5">#N/A</definedName>
    <definedName name="__xlnm.Print_Area_5" localSheetId="15">#N/A</definedName>
    <definedName name="__xlnm.Print_Area_5">"#n"/[0]!a</definedName>
    <definedName name="__xlnm.Print_Area_6" localSheetId="2">#N/A</definedName>
    <definedName name="__xlnm.Print_Area_6" localSheetId="3">"#n"/Геофизика!a</definedName>
    <definedName name="__xlnm.Print_Area_6" localSheetId="8">"#n"/ИЭИ!a</definedName>
    <definedName name="__xlnm.Print_Area_6" localSheetId="4">#N/A</definedName>
    <definedName name="__xlnm.Print_Area_6" localSheetId="5">#N/A</definedName>
    <definedName name="__xlnm.Print_Area_6" localSheetId="15">#N/A</definedName>
    <definedName name="__xlnm.Print_Area_6">"#n"/[0]!a</definedName>
    <definedName name="__xlnm.Print_Area_7">#N/A</definedName>
    <definedName name="__xlnm.Print_Area_8">#N/A</definedName>
    <definedName name="__xlnm.Print_Area_9" localSheetId="2">#N/A</definedName>
    <definedName name="__xlnm.Print_Area_9" localSheetId="3">"#n"/Геофизика!a</definedName>
    <definedName name="__xlnm.Print_Area_9" localSheetId="8">"#n"/ИЭИ!a</definedName>
    <definedName name="__xlnm.Print_Area_9" localSheetId="4">#N/A</definedName>
    <definedName name="__xlnm.Print_Area_9" localSheetId="5">#N/A</definedName>
    <definedName name="__xlnm.Print_Area_9" localSheetId="15">#N/A</definedName>
    <definedName name="__xlnm.Print_Area_9">"#n"/[0]!a</definedName>
    <definedName name="__xlnm.Print_Titles" localSheetId="3">#REF!</definedName>
    <definedName name="__xlnm.Print_Titles" localSheetId="8">#REF!</definedName>
    <definedName name="__xlnm.Print_Titles" localSheetId="9">#REF!</definedName>
    <definedName name="__xlnm.Print_Titles" localSheetId="5">#REF!</definedName>
    <definedName name="__xlnm.Print_Titles" localSheetId="1">#REF!</definedName>
    <definedName name="__xlnm.Print_Titles" localSheetId="0">#REF!</definedName>
    <definedName name="__xlnm.Print_Titles" localSheetId="15">#REF!</definedName>
    <definedName name="__xlnm.Print_Titles">#REF!</definedName>
    <definedName name="__xlnm.Print_Titles_1">#N/A</definedName>
    <definedName name="__xlnm.Print_Titles_2">#N/A</definedName>
    <definedName name="__xlnm.Print_Titles_3">#N/A</definedName>
    <definedName name="__xlnm.Print_Titles_5" localSheetId="2">#N/A</definedName>
    <definedName name="__xlnm.Print_Titles_5" localSheetId="3">"#n"/Геофизика!a</definedName>
    <definedName name="__xlnm.Print_Titles_5" localSheetId="8">"#n"/ИЭИ!a</definedName>
    <definedName name="__xlnm.Print_Titles_5" localSheetId="4">#N/A</definedName>
    <definedName name="__xlnm.Print_Titles_5" localSheetId="5">#N/A</definedName>
    <definedName name="__xlnm.Print_Titles_5" localSheetId="15">#N/A</definedName>
    <definedName name="__xlnm.Print_Titles_5">"#n"/[0]!a</definedName>
    <definedName name="_1" localSheetId="3">#REF!</definedName>
    <definedName name="_1" localSheetId="8">#REF!</definedName>
    <definedName name="_1" localSheetId="9">#REF!</definedName>
    <definedName name="_1" localSheetId="5">#REF!</definedName>
    <definedName name="_1" localSheetId="1">#REF!</definedName>
    <definedName name="_1" localSheetId="0">#REF!</definedName>
    <definedName name="_1" localSheetId="15">#REF!</definedName>
    <definedName name="_1">#REF!</definedName>
    <definedName name="_1.1.1.12.">#N/A</definedName>
    <definedName name="_1_AUTOEXEC_1">"#REF!"</definedName>
    <definedName name="_10_z_1">#N/A</definedName>
    <definedName name="_10_z_38_1" localSheetId="2">#N/A</definedName>
    <definedName name="_10_z_38_1" localSheetId="3">"#n"/Геофизика!a</definedName>
    <definedName name="_10_z_38_1" localSheetId="8">"#n"/ИЭИ!a</definedName>
    <definedName name="_10_z_38_1" localSheetId="4">#N/A</definedName>
    <definedName name="_10_z_38_1" localSheetId="5">#N/A</definedName>
    <definedName name="_10_z_38_1" localSheetId="15">#N/A</definedName>
    <definedName name="_10_z_38_1">"#n"/[0]!a</definedName>
    <definedName name="_10Excel_BuiltIn_Database_16_1">"#REF!"</definedName>
    <definedName name="_11Excel_BuiltIn_Database_1">#N/A</definedName>
    <definedName name="_11Excel_BuiltIn_Database_20_1">"#REF!"</definedName>
    <definedName name="_12Excel_BuiltIn_Database_10_1">#N/A</definedName>
    <definedName name="_12Excel_BuiltIn_Database_21_1">"#REF!"</definedName>
    <definedName name="_12TOPB" localSheetId="2">[1]GD!#REF!</definedName>
    <definedName name="_12TOPB" localSheetId="8">[1]GD!#REF!</definedName>
    <definedName name="_12TOPB" localSheetId="4">[1]GD!#REF!</definedName>
    <definedName name="_12TOPB" localSheetId="5">[1]GD!#REF!</definedName>
    <definedName name="_12TOPB" localSheetId="15">[1]GD!#REF!</definedName>
    <definedName name="_12TOPB">[1]GD!#REF!</definedName>
    <definedName name="_13Excel_BuiltIn_Database_12_1">#N/A</definedName>
    <definedName name="_14Excel_BuiltIn_Database_15_1">#N/A</definedName>
    <definedName name="_15Excel_BuiltIn_Database_16_1">#N/A</definedName>
    <definedName name="_16Excel_BuiltIn_Database_20_1">#N/A</definedName>
    <definedName name="_17Excel_BuiltIn_Database_21_1">#N/A</definedName>
    <definedName name="_1Excel_BuiltIn_Print_Area_21_1" localSheetId="8">#REF!</definedName>
    <definedName name="_1Excel_BuiltIn_Print_Area_21_1" localSheetId="4">#REF!</definedName>
    <definedName name="_1Excel_BuiltIn_Print_Area_21_1" localSheetId="5">#REF!</definedName>
    <definedName name="_1Excel_BuiltIn_Print_Area_21_1" localSheetId="15">#REF!</definedName>
    <definedName name="_1Excel_BuiltIn_Print_Area_21_1">#REF!</definedName>
    <definedName name="_2" localSheetId="8">#REF!</definedName>
    <definedName name="_2" localSheetId="4">#REF!</definedName>
    <definedName name="_2" localSheetId="5">#REF!</definedName>
    <definedName name="_2" localSheetId="15">#REF!</definedName>
    <definedName name="_2">#REF!</definedName>
    <definedName name="_2_AUTOEXEC_1">#N/A</definedName>
    <definedName name="_2_AUTOEXEC_38_1" localSheetId="2">#N/A</definedName>
    <definedName name="_2_AUTOEXEC_38_1" localSheetId="3">"#n"/Геофизика!a</definedName>
    <definedName name="_2_AUTOEXEC_38_1" localSheetId="8">"#n"/ИЭИ!a</definedName>
    <definedName name="_2_AUTOEXEC_38_1" localSheetId="4">#N/A</definedName>
    <definedName name="_2_AUTOEXEC_38_1" localSheetId="5">#N/A</definedName>
    <definedName name="_2_AUTOEXEC_38_1" localSheetId="15">#N/A</definedName>
    <definedName name="_2_AUTOEXEC_38_1">"#n"/[0]!a</definedName>
    <definedName name="_2_k_1">"#REF!"</definedName>
    <definedName name="_21" localSheetId="8">#REF!</definedName>
    <definedName name="_21" localSheetId="4">#REF!</definedName>
    <definedName name="_21" localSheetId="5">#REF!</definedName>
    <definedName name="_21" localSheetId="15">#REF!</definedName>
    <definedName name="_21">#REF!</definedName>
    <definedName name="_2Excel_BuiltIn_Print_Area_36_1" localSheetId="8">#REF!</definedName>
    <definedName name="_2Excel_BuiltIn_Print_Area_36_1" localSheetId="4">#REF!</definedName>
    <definedName name="_2Excel_BuiltIn_Print_Area_36_1" localSheetId="5">#REF!</definedName>
    <definedName name="_2Excel_BuiltIn_Print_Area_36_1">#REF!</definedName>
    <definedName name="_3_k_1">#N/A</definedName>
    <definedName name="_3_m_1">"#REF!"</definedName>
    <definedName name="_3Excel_BuiltIn_Print_Area_37_1" localSheetId="8">#REF!</definedName>
    <definedName name="_3Excel_BuiltIn_Print_Area_37_1" localSheetId="4">#REF!</definedName>
    <definedName name="_3Excel_BuiltIn_Print_Area_37_1" localSheetId="5">#REF!</definedName>
    <definedName name="_3Excel_BuiltIn_Print_Area_37_1" localSheetId="15">#REF!</definedName>
    <definedName name="_3Excel_BuiltIn_Print_Area_37_1">#REF!</definedName>
    <definedName name="_4_k_1">#N/A</definedName>
    <definedName name="_4_k_38_1" localSheetId="2">#N/A</definedName>
    <definedName name="_4_k_38_1" localSheetId="3">"#n"/Геофизика!a</definedName>
    <definedName name="_4_k_38_1" localSheetId="8">"#n"/ИЭИ!a</definedName>
    <definedName name="_4_k_38_1" localSheetId="4">#N/A</definedName>
    <definedName name="_4_k_38_1" localSheetId="5">#N/A</definedName>
    <definedName name="_4_k_38_1" localSheetId="15">#N/A</definedName>
    <definedName name="_4_k_38_1">"#n"/[0]!a</definedName>
    <definedName name="_4_s_1">"#REF!"</definedName>
    <definedName name="_5_m_1">#N/A</definedName>
    <definedName name="_5_z_1">"#REF!"</definedName>
    <definedName name="_6_m_1">#N/A</definedName>
    <definedName name="_6_m_38_1" localSheetId="2">#N/A</definedName>
    <definedName name="_6_m_38_1" localSheetId="3">"#n"/Геофизика!a</definedName>
    <definedName name="_6_m_38_1" localSheetId="8">"#n"/ИЭИ!a</definedName>
    <definedName name="_6_m_38_1" localSheetId="4">#N/A</definedName>
    <definedName name="_6_m_38_1" localSheetId="5">#N/A</definedName>
    <definedName name="_6_m_38_1" localSheetId="15">#N/A</definedName>
    <definedName name="_6_m_38_1">"#n"/[0]!a</definedName>
    <definedName name="_6Excel_BuiltIn_Database_1">"#REF!"</definedName>
    <definedName name="_7_s_1">#N/A</definedName>
    <definedName name="_7Excel_BuiltIn_Database_10_1">"#REF!"</definedName>
    <definedName name="_8_s_1">#N/A</definedName>
    <definedName name="_8_s_38_1" localSheetId="2">#N/A</definedName>
    <definedName name="_8_s_38_1" localSheetId="3">"#n"/Геофизика!a</definedName>
    <definedName name="_8_s_38_1" localSheetId="8">"#n"/ИЭИ!a</definedName>
    <definedName name="_8_s_38_1" localSheetId="4">#N/A</definedName>
    <definedName name="_8_s_38_1" localSheetId="5">#N/A</definedName>
    <definedName name="_8_s_38_1" localSheetId="15">#N/A</definedName>
    <definedName name="_8_s_38_1">"#n"/[0]!a</definedName>
    <definedName name="_8Excel_BuiltIn_Database_12_1">"#REF!"</definedName>
    <definedName name="_9_z_1">#N/A</definedName>
    <definedName name="_9Excel_BuiltIn_Database_15_1">"#REF!"</definedName>
    <definedName name="_a2">#N/A</definedName>
    <definedName name="_a2_10">#N/A</definedName>
    <definedName name="_a2_12">#N/A</definedName>
    <definedName name="_a2_14">"#REF!"</definedName>
    <definedName name="_a2_15">#N/A</definedName>
    <definedName name="_a2_16">#N/A</definedName>
    <definedName name="_a2_16_1">"#REF!"</definedName>
    <definedName name="_a2_20">#N/A</definedName>
    <definedName name="_a2_21">#N/A</definedName>
    <definedName name="_a2_6">"#REF!"</definedName>
    <definedName name="_a2_7">"#REF!"</definedName>
    <definedName name="_AUTOEXEC">#N/A</definedName>
    <definedName name="_AUTOEXEC___0">#N/A</definedName>
    <definedName name="_AUTOEXEC___0_10">#N/A</definedName>
    <definedName name="_AUTOEXEC___0_12">#N/A</definedName>
    <definedName name="_AUTOEXEC___0_14">"#REF!"</definedName>
    <definedName name="_AUTOEXEC___0_15">#N/A</definedName>
    <definedName name="_AUTOEXEC___0_16">#N/A</definedName>
    <definedName name="_AUTOEXEC___0_16_1">"#REF!"</definedName>
    <definedName name="_AUTOEXEC___0_20">#N/A</definedName>
    <definedName name="_AUTOEXEC___0_21">#N/A</definedName>
    <definedName name="_AUTOEXEC___0_38" localSheetId="2">#N/A</definedName>
    <definedName name="_AUTOEXEC___0_38" localSheetId="3">"#n"/Геофизика!a</definedName>
    <definedName name="_AUTOEXEC___0_38" localSheetId="8">"#n"/ИЭИ!a</definedName>
    <definedName name="_AUTOEXEC___0_38" localSheetId="4">#N/A</definedName>
    <definedName name="_AUTOEXEC___0_38" localSheetId="5">#N/A</definedName>
    <definedName name="_AUTOEXEC___0_38" localSheetId="15">#N/A</definedName>
    <definedName name="_AUTOEXEC___0_38">"#n"/[0]!a</definedName>
    <definedName name="_AUTOEXEC___0_6">"#REF!"</definedName>
    <definedName name="_AUTOEXEC___0_7">"#REF!"</definedName>
    <definedName name="_AUTOEXEC___1">#N/A</definedName>
    <definedName name="_AUTOEXEC___1_10">#N/A</definedName>
    <definedName name="_AUTOEXEC___1_12">#N/A</definedName>
    <definedName name="_AUTOEXEC___1_14">"#REF!"</definedName>
    <definedName name="_AUTOEXEC___1_15">#N/A</definedName>
    <definedName name="_AUTOEXEC___1_16">#N/A</definedName>
    <definedName name="_AUTOEXEC___1_16_1">"#REF!"</definedName>
    <definedName name="_AUTOEXEC___1_20">#N/A</definedName>
    <definedName name="_AUTOEXEC___1_21">#N/A</definedName>
    <definedName name="_AUTOEXEC___1_38" localSheetId="2">#N/A</definedName>
    <definedName name="_AUTOEXEC___1_38" localSheetId="3">"#n"/Геофизика!a</definedName>
    <definedName name="_AUTOEXEC___1_38" localSheetId="8">"#n"/ИЭИ!a</definedName>
    <definedName name="_AUTOEXEC___1_38" localSheetId="4">#N/A</definedName>
    <definedName name="_AUTOEXEC___1_38" localSheetId="5">#N/A</definedName>
    <definedName name="_AUTOEXEC___1_38" localSheetId="15">#N/A</definedName>
    <definedName name="_AUTOEXEC___1_38">"#n"/[0]!a</definedName>
    <definedName name="_AUTOEXEC___1_6">"#REF!"</definedName>
    <definedName name="_AUTOEXEC___1_7">"#REF!"</definedName>
    <definedName name="_AUTOEXEC___8">#N/A</definedName>
    <definedName name="_AUTOEXEC___8_10">#N/A</definedName>
    <definedName name="_AUTOEXEC___8_12">#N/A</definedName>
    <definedName name="_AUTOEXEC___8_14">"#REF!"</definedName>
    <definedName name="_AUTOEXEC___8_15">#N/A</definedName>
    <definedName name="_AUTOEXEC___8_16">#N/A</definedName>
    <definedName name="_AUTOEXEC___8_16_1">"#REF!"</definedName>
    <definedName name="_AUTOEXEC___8_20">#N/A</definedName>
    <definedName name="_AUTOEXEC___8_21">#N/A</definedName>
    <definedName name="_AUTOEXEC___8_38" localSheetId="2">#N/A</definedName>
    <definedName name="_AUTOEXEC___8_38" localSheetId="3">"#n"/Геофизика!a</definedName>
    <definedName name="_AUTOEXEC___8_38" localSheetId="8">"#n"/ИЭИ!a</definedName>
    <definedName name="_AUTOEXEC___8_38" localSheetId="4">#N/A</definedName>
    <definedName name="_AUTOEXEC___8_38" localSheetId="5">#N/A</definedName>
    <definedName name="_AUTOEXEC___8_38" localSheetId="15">#N/A</definedName>
    <definedName name="_AUTOEXEC___8_38">"#n"/[0]!a</definedName>
    <definedName name="_AUTOEXEC___8_6">"#REF!"</definedName>
    <definedName name="_AUTOEXEC___8_7">"#REF!"</definedName>
    <definedName name="_AUTOEXEC___9">#N/A</definedName>
    <definedName name="_AUTOEXEC___9_10">#N/A</definedName>
    <definedName name="_AUTOEXEC___9_12">#N/A</definedName>
    <definedName name="_AUTOEXEC___9_14">"#REF!"</definedName>
    <definedName name="_AUTOEXEC___9_15">#N/A</definedName>
    <definedName name="_AUTOEXEC___9_16">#N/A</definedName>
    <definedName name="_AUTOEXEC___9_16_1">"#REF!"</definedName>
    <definedName name="_AUTOEXEC___9_20">#N/A</definedName>
    <definedName name="_AUTOEXEC___9_21">#N/A</definedName>
    <definedName name="_AUTOEXEC___9_38" localSheetId="2">#N/A</definedName>
    <definedName name="_AUTOEXEC___9_38" localSheetId="3">"#n"/Геофизика!a</definedName>
    <definedName name="_AUTOEXEC___9_38" localSheetId="8">"#n"/ИЭИ!a</definedName>
    <definedName name="_AUTOEXEC___9_38" localSheetId="4">#N/A</definedName>
    <definedName name="_AUTOEXEC___9_38" localSheetId="5">#N/A</definedName>
    <definedName name="_AUTOEXEC___9_38" localSheetId="15">#N/A</definedName>
    <definedName name="_AUTOEXEC___9_38">"#n"/[0]!a</definedName>
    <definedName name="_AUTOEXEC___9_6">"#REF!"</definedName>
    <definedName name="_AUTOEXEC___9_7">"#REF!"</definedName>
    <definedName name="_AUTOEXEC_10">#N/A</definedName>
    <definedName name="_AUTOEXEC_12">#N/A</definedName>
    <definedName name="_AUTOEXEC_14">"#REF!"</definedName>
    <definedName name="_AUTOEXEC_15">#N/A</definedName>
    <definedName name="_AUTOEXEC_16">#N/A</definedName>
    <definedName name="_AUTOEXEC_16_1">"#REF!"</definedName>
    <definedName name="_AUTOEXEC_20">#N/A</definedName>
    <definedName name="_AUTOEXEC_21">#N/A</definedName>
    <definedName name="_AUTOEXEC_38" localSheetId="2">#N/A</definedName>
    <definedName name="_AUTOEXEC_38" localSheetId="3">"#n"/Геофизика!a</definedName>
    <definedName name="_AUTOEXEC_38" localSheetId="8">"#n"/ИЭИ!a</definedName>
    <definedName name="_AUTOEXEC_38" localSheetId="4">#N/A</definedName>
    <definedName name="_AUTOEXEC_38" localSheetId="5">#N/A</definedName>
    <definedName name="_AUTOEXEC_38" localSheetId="15">#N/A</definedName>
    <definedName name="_AUTOEXEC_38">"#n"/[0]!a</definedName>
    <definedName name="_AUTOEXEC_6">"#REF!"</definedName>
    <definedName name="_AUTOEXEC_7">"#REF!"</definedName>
    <definedName name="_k">#N/A</definedName>
    <definedName name="_k___0">#N/A</definedName>
    <definedName name="_k___0_10">#N/A</definedName>
    <definedName name="_k___0_12">#N/A</definedName>
    <definedName name="_k___0_14">"#REF!"</definedName>
    <definedName name="_k___0_15">#N/A</definedName>
    <definedName name="_k___0_16">#N/A</definedName>
    <definedName name="_k___0_16_1">"#REF!"</definedName>
    <definedName name="_k___0_20">#N/A</definedName>
    <definedName name="_k___0_21">#N/A</definedName>
    <definedName name="_k___0_38" localSheetId="2">#N/A</definedName>
    <definedName name="_k___0_38" localSheetId="3">"#n"/Геофизика!a</definedName>
    <definedName name="_k___0_38" localSheetId="8">"#n"/ИЭИ!a</definedName>
    <definedName name="_k___0_38" localSheetId="4">#N/A</definedName>
    <definedName name="_k___0_38" localSheetId="5">#N/A</definedName>
    <definedName name="_k___0_38" localSheetId="15">#N/A</definedName>
    <definedName name="_k___0_38">"#n"/[0]!a</definedName>
    <definedName name="_k___0_6">"#REF!"</definedName>
    <definedName name="_k___0_7">"#REF!"</definedName>
    <definedName name="_k___1">#N/A</definedName>
    <definedName name="_k___1_10">#N/A</definedName>
    <definedName name="_k___1_12">#N/A</definedName>
    <definedName name="_k___1_14">"#REF!"</definedName>
    <definedName name="_k___1_15">#N/A</definedName>
    <definedName name="_k___1_16">#N/A</definedName>
    <definedName name="_k___1_16_1">"#REF!"</definedName>
    <definedName name="_k___1_20">#N/A</definedName>
    <definedName name="_k___1_21">#N/A</definedName>
    <definedName name="_k___1_38" localSheetId="2">#N/A</definedName>
    <definedName name="_k___1_38" localSheetId="3">"#n"/Геофизика!a</definedName>
    <definedName name="_k___1_38" localSheetId="8">"#n"/ИЭИ!a</definedName>
    <definedName name="_k___1_38" localSheetId="4">#N/A</definedName>
    <definedName name="_k___1_38" localSheetId="5">#N/A</definedName>
    <definedName name="_k___1_38" localSheetId="15">#N/A</definedName>
    <definedName name="_k___1_38">"#n"/[0]!a</definedName>
    <definedName name="_k___1_6">"#REF!"</definedName>
    <definedName name="_k___1_7">"#REF!"</definedName>
    <definedName name="_k___8">#N/A</definedName>
    <definedName name="_k___8_10">#N/A</definedName>
    <definedName name="_k___8_12">#N/A</definedName>
    <definedName name="_k___8_14">"#REF!"</definedName>
    <definedName name="_k___8_15">#N/A</definedName>
    <definedName name="_k___8_16">#N/A</definedName>
    <definedName name="_k___8_16_1">"#REF!"</definedName>
    <definedName name="_k___8_20">#N/A</definedName>
    <definedName name="_k___8_21">#N/A</definedName>
    <definedName name="_k___8_38" localSheetId="2">#N/A</definedName>
    <definedName name="_k___8_38" localSheetId="3">"#n"/Геофизика!a</definedName>
    <definedName name="_k___8_38" localSheetId="8">"#n"/ИЭИ!a</definedName>
    <definedName name="_k___8_38" localSheetId="4">#N/A</definedName>
    <definedName name="_k___8_38" localSheetId="5">#N/A</definedName>
    <definedName name="_k___8_38" localSheetId="15">#N/A</definedName>
    <definedName name="_k___8_38">"#n"/[0]!a</definedName>
    <definedName name="_k___8_6">"#REF!"</definedName>
    <definedName name="_k___8_7">"#REF!"</definedName>
    <definedName name="_k___9">#N/A</definedName>
    <definedName name="_k___9_10">#N/A</definedName>
    <definedName name="_k___9_12">#N/A</definedName>
    <definedName name="_k___9_14">"#REF!"</definedName>
    <definedName name="_k___9_15">#N/A</definedName>
    <definedName name="_k___9_16">#N/A</definedName>
    <definedName name="_k___9_16_1">"#REF!"</definedName>
    <definedName name="_k___9_20">#N/A</definedName>
    <definedName name="_k___9_21">#N/A</definedName>
    <definedName name="_k___9_38" localSheetId="2">#N/A</definedName>
    <definedName name="_k___9_38" localSheetId="3">"#n"/Геофизика!a</definedName>
    <definedName name="_k___9_38" localSheetId="8">"#n"/ИЭИ!a</definedName>
    <definedName name="_k___9_38" localSheetId="4">#N/A</definedName>
    <definedName name="_k___9_38" localSheetId="5">#N/A</definedName>
    <definedName name="_k___9_38" localSheetId="15">#N/A</definedName>
    <definedName name="_k___9_38">"#n"/[0]!a</definedName>
    <definedName name="_k___9_6">"#REF!"</definedName>
    <definedName name="_k___9_7">"#REF!"</definedName>
    <definedName name="_k_10">#N/A</definedName>
    <definedName name="_k_12">#N/A</definedName>
    <definedName name="_k_14">"#REF!"</definedName>
    <definedName name="_k_15">#N/A</definedName>
    <definedName name="_k_16">#N/A</definedName>
    <definedName name="_k_16_1">"#REF!"</definedName>
    <definedName name="_k_20">#N/A</definedName>
    <definedName name="_k_21">#N/A</definedName>
    <definedName name="_k_38" localSheetId="2">#N/A</definedName>
    <definedName name="_k_38" localSheetId="3">"#n"/Геофизика!a</definedName>
    <definedName name="_k_38" localSheetId="8">"#n"/ИЭИ!a</definedName>
    <definedName name="_k_38" localSheetId="4">#N/A</definedName>
    <definedName name="_k_38" localSheetId="5">#N/A</definedName>
    <definedName name="_k_38" localSheetId="15">#N/A</definedName>
    <definedName name="_k_38">"#n"/[0]!a</definedName>
    <definedName name="_k_6">"#REF!"</definedName>
    <definedName name="_k_7">"#REF!"</definedName>
    <definedName name="_m">#N/A</definedName>
    <definedName name="_m___0">#N/A</definedName>
    <definedName name="_m___0_10">#N/A</definedName>
    <definedName name="_m___0_12">#N/A</definedName>
    <definedName name="_m___0_14">"#REF!"</definedName>
    <definedName name="_m___0_15">#N/A</definedName>
    <definedName name="_m___0_16">#N/A</definedName>
    <definedName name="_m___0_16_1">"#REF!"</definedName>
    <definedName name="_m___0_20">#N/A</definedName>
    <definedName name="_m___0_21">#N/A</definedName>
    <definedName name="_m___0_38" localSheetId="2">#N/A</definedName>
    <definedName name="_m___0_38" localSheetId="3">"#n"/Геофизика!a</definedName>
    <definedName name="_m___0_38" localSheetId="8">"#n"/ИЭИ!a</definedName>
    <definedName name="_m___0_38" localSheetId="4">#N/A</definedName>
    <definedName name="_m___0_38" localSheetId="5">#N/A</definedName>
    <definedName name="_m___0_38" localSheetId="15">#N/A</definedName>
    <definedName name="_m___0_38">"#n"/[0]!a</definedName>
    <definedName name="_m___0_6">"#REF!"</definedName>
    <definedName name="_m___0_7">"#REF!"</definedName>
    <definedName name="_m___1">#N/A</definedName>
    <definedName name="_m___1_10">#N/A</definedName>
    <definedName name="_m___1_12">#N/A</definedName>
    <definedName name="_m___1_14">"#REF!"</definedName>
    <definedName name="_m___1_15">#N/A</definedName>
    <definedName name="_m___1_16">#N/A</definedName>
    <definedName name="_m___1_16_1">"#REF!"</definedName>
    <definedName name="_m___1_20">#N/A</definedName>
    <definedName name="_m___1_21">#N/A</definedName>
    <definedName name="_m___1_38" localSheetId="2">#N/A</definedName>
    <definedName name="_m___1_38" localSheetId="3">"#n"/Геофизика!a</definedName>
    <definedName name="_m___1_38" localSheetId="8">"#n"/ИЭИ!a</definedName>
    <definedName name="_m___1_38" localSheetId="4">#N/A</definedName>
    <definedName name="_m___1_38" localSheetId="5">#N/A</definedName>
    <definedName name="_m___1_38" localSheetId="15">#N/A</definedName>
    <definedName name="_m___1_38">"#n"/[0]!a</definedName>
    <definedName name="_m___1_6">"#REF!"</definedName>
    <definedName name="_m___1_7">"#REF!"</definedName>
    <definedName name="_m___8">#N/A</definedName>
    <definedName name="_m___8_10">#N/A</definedName>
    <definedName name="_m___8_12">#N/A</definedName>
    <definedName name="_m___8_14">"#REF!"</definedName>
    <definedName name="_m___8_15">#N/A</definedName>
    <definedName name="_m___8_16">#N/A</definedName>
    <definedName name="_m___8_16_1">"#REF!"</definedName>
    <definedName name="_m___8_20">#N/A</definedName>
    <definedName name="_m___8_21">#N/A</definedName>
    <definedName name="_m___8_38" localSheetId="2">#N/A</definedName>
    <definedName name="_m___8_38" localSheetId="3">"#n"/Геофизика!a</definedName>
    <definedName name="_m___8_38" localSheetId="8">"#n"/ИЭИ!a</definedName>
    <definedName name="_m___8_38" localSheetId="4">#N/A</definedName>
    <definedName name="_m___8_38" localSheetId="5">#N/A</definedName>
    <definedName name="_m___8_38" localSheetId="15">#N/A</definedName>
    <definedName name="_m___8_38">"#n"/[0]!a</definedName>
    <definedName name="_m___8_6">"#REF!"</definedName>
    <definedName name="_m___8_7">"#REF!"</definedName>
    <definedName name="_m___9">#N/A</definedName>
    <definedName name="_m___9_10">#N/A</definedName>
    <definedName name="_m___9_12">#N/A</definedName>
    <definedName name="_m___9_14">"#REF!"</definedName>
    <definedName name="_m___9_15">#N/A</definedName>
    <definedName name="_m___9_16">#N/A</definedName>
    <definedName name="_m___9_16_1">"#REF!"</definedName>
    <definedName name="_m___9_20">#N/A</definedName>
    <definedName name="_m___9_21">#N/A</definedName>
    <definedName name="_m___9_38" localSheetId="2">#N/A</definedName>
    <definedName name="_m___9_38" localSheetId="3">"#n"/Геофизика!a</definedName>
    <definedName name="_m___9_38" localSheetId="8">"#n"/ИЭИ!a</definedName>
    <definedName name="_m___9_38" localSheetId="4">#N/A</definedName>
    <definedName name="_m___9_38" localSheetId="5">#N/A</definedName>
    <definedName name="_m___9_38" localSheetId="15">#N/A</definedName>
    <definedName name="_m___9_38">"#n"/[0]!a</definedName>
    <definedName name="_m___9_6">"#REF!"</definedName>
    <definedName name="_m___9_7">"#REF!"</definedName>
    <definedName name="_m_10">#N/A</definedName>
    <definedName name="_m_12">#N/A</definedName>
    <definedName name="_m_14">"#REF!"</definedName>
    <definedName name="_m_15">#N/A</definedName>
    <definedName name="_m_16">#N/A</definedName>
    <definedName name="_m_16_1">"#REF!"</definedName>
    <definedName name="_m_20">#N/A</definedName>
    <definedName name="_m_21">#N/A</definedName>
    <definedName name="_m_38" localSheetId="2">#N/A</definedName>
    <definedName name="_m_38" localSheetId="3">"#n"/Геофизика!a</definedName>
    <definedName name="_m_38" localSheetId="8">"#n"/ИЭИ!a</definedName>
    <definedName name="_m_38" localSheetId="4">#N/A</definedName>
    <definedName name="_m_38" localSheetId="5">#N/A</definedName>
    <definedName name="_m_38" localSheetId="15">#N/A</definedName>
    <definedName name="_m_38">"#n"/[0]!a</definedName>
    <definedName name="_m_6">"#REF!"</definedName>
    <definedName name="_m_7">"#REF!"</definedName>
    <definedName name="_m1">#N/A</definedName>
    <definedName name="_m1_38" localSheetId="2">#N/A</definedName>
    <definedName name="_m1_38" localSheetId="3">"#n"/Геофизика!a</definedName>
    <definedName name="_m1_38" localSheetId="8">"#n"/ИЭИ!a</definedName>
    <definedName name="_m1_38" localSheetId="4">#N/A</definedName>
    <definedName name="_m1_38" localSheetId="5">#N/A</definedName>
    <definedName name="_m1_38" localSheetId="15">#N/A</definedName>
    <definedName name="_m1_38">"#n"/[0]!a</definedName>
    <definedName name="_msw10" localSheetId="8">#REF!</definedName>
    <definedName name="_msw10" localSheetId="4">#REF!</definedName>
    <definedName name="_msw10" localSheetId="5">#REF!</definedName>
    <definedName name="_msw10" localSheetId="15">#REF!</definedName>
    <definedName name="_msw10">#REF!</definedName>
    <definedName name="_msw1091" localSheetId="8">#REF!</definedName>
    <definedName name="_msw1091" localSheetId="4">#REF!</definedName>
    <definedName name="_msw1091" localSheetId="5">#REF!</definedName>
    <definedName name="_msw1091" localSheetId="15">#REF!</definedName>
    <definedName name="_msw1091">#REF!</definedName>
    <definedName name="_msw110" localSheetId="8">#REF!</definedName>
    <definedName name="_msw110" localSheetId="4">#REF!</definedName>
    <definedName name="_msw110" localSheetId="5">#REF!</definedName>
    <definedName name="_msw110" localSheetId="15">#REF!</definedName>
    <definedName name="_msw110">#REF!</definedName>
    <definedName name="_msw11091" localSheetId="8">#REF!</definedName>
    <definedName name="_msw11091">#REF!</definedName>
    <definedName name="_msw112" localSheetId="8">#REF!</definedName>
    <definedName name="_msw112">#REF!</definedName>
    <definedName name="_msw11291" localSheetId="8">#REF!</definedName>
    <definedName name="_msw11291">#REF!</definedName>
    <definedName name="_MV11" localSheetId="8">#REF!</definedName>
    <definedName name="_MV11">#REF!</definedName>
    <definedName name="_MV12" localSheetId="8">#REF!</definedName>
    <definedName name="_MV12">#REF!</definedName>
    <definedName name="_MV13" localSheetId="8">#REF!</definedName>
    <definedName name="_MV13">#REF!</definedName>
    <definedName name="_MV14" localSheetId="8">#REF!</definedName>
    <definedName name="_MV14">#REF!</definedName>
    <definedName name="_MV15" localSheetId="8">#REF!</definedName>
    <definedName name="_MV15">#REF!</definedName>
    <definedName name="_MV16" localSheetId="8">#REF!</definedName>
    <definedName name="_MV16">#REF!</definedName>
    <definedName name="_MV18" localSheetId="8">#REF!</definedName>
    <definedName name="_MV18">#REF!</definedName>
    <definedName name="_MV21" localSheetId="8">#REF!</definedName>
    <definedName name="_MV21">#REF!</definedName>
    <definedName name="_MV22" localSheetId="8">#REF!</definedName>
    <definedName name="_MV22">#REF!</definedName>
    <definedName name="_obv11" localSheetId="8">#REF!</definedName>
    <definedName name="_obv11">#REF!</definedName>
    <definedName name="_obv12" localSheetId="8">#REF!</definedName>
    <definedName name="_obv12">#REF!</definedName>
    <definedName name="_obv13" localSheetId="8">#REF!</definedName>
    <definedName name="_obv13">#REF!</definedName>
    <definedName name="_obv14" localSheetId="8">#REF!</definedName>
    <definedName name="_obv14">#REF!</definedName>
    <definedName name="_OBV15" localSheetId="8">#REF!</definedName>
    <definedName name="_OBV15">#REF!</definedName>
    <definedName name="_OBV16" localSheetId="8">#REF!</definedName>
    <definedName name="_OBV16">#REF!</definedName>
    <definedName name="_OBV18" localSheetId="8">#REF!</definedName>
    <definedName name="_OBV18">#REF!</definedName>
    <definedName name="_obv21" localSheetId="8">#REF!</definedName>
    <definedName name="_obv21">#REF!</definedName>
    <definedName name="_obv22" localSheetId="8">#REF!</definedName>
    <definedName name="_obv22">#REF!</definedName>
    <definedName name="_osw10" localSheetId="8">#REF!</definedName>
    <definedName name="_osw10">#REF!</definedName>
    <definedName name="_osw1091" localSheetId="8">#REF!</definedName>
    <definedName name="_osw1091">#REF!</definedName>
    <definedName name="_osw110" localSheetId="8">#REF!</definedName>
    <definedName name="_osw110">#REF!</definedName>
    <definedName name="_osw11091" localSheetId="8">#REF!</definedName>
    <definedName name="_osw11091">#REF!</definedName>
    <definedName name="_osw112" localSheetId="8">#REF!</definedName>
    <definedName name="_osw112">#REF!</definedName>
    <definedName name="_osw11291" localSheetId="8">#REF!</definedName>
    <definedName name="_osw11291">#REF!</definedName>
    <definedName name="_prv11" localSheetId="8">#REF!</definedName>
    <definedName name="_prv11">#REF!</definedName>
    <definedName name="_prv12" localSheetId="8">#REF!</definedName>
    <definedName name="_prv12">#REF!</definedName>
    <definedName name="_prv13" localSheetId="8">#REF!</definedName>
    <definedName name="_prv13">#REF!</definedName>
    <definedName name="_prv14" localSheetId="8">#REF!</definedName>
    <definedName name="_prv14">#REF!</definedName>
    <definedName name="_PRV15" localSheetId="8">#REF!</definedName>
    <definedName name="_PRV15">#REF!</definedName>
    <definedName name="_PRV16" localSheetId="8">#REF!</definedName>
    <definedName name="_PRV16">#REF!</definedName>
    <definedName name="_PRV18" localSheetId="8">#REF!</definedName>
    <definedName name="_PRV18">#REF!</definedName>
    <definedName name="_prv21" localSheetId="8">#REF!</definedName>
    <definedName name="_prv21">#REF!</definedName>
    <definedName name="_prv22" localSheetId="8">#REF!</definedName>
    <definedName name="_prv22">#REF!</definedName>
    <definedName name="_psw10" localSheetId="8">#REF!</definedName>
    <definedName name="_psw10">#REF!</definedName>
    <definedName name="_psw1091" localSheetId="8">#REF!</definedName>
    <definedName name="_psw1091">#REF!</definedName>
    <definedName name="_psw110" localSheetId="8">#REF!</definedName>
    <definedName name="_psw110">#REF!</definedName>
    <definedName name="_psw11091" localSheetId="8">#REF!</definedName>
    <definedName name="_psw11091">#REF!</definedName>
    <definedName name="_psw112" localSheetId="8">#REF!</definedName>
    <definedName name="_psw112">#REF!</definedName>
    <definedName name="_psw11291" localSheetId="8">#REF!</definedName>
    <definedName name="_psw11291">#REF!</definedName>
    <definedName name="_s">#N/A</definedName>
    <definedName name="_s___0">#N/A</definedName>
    <definedName name="_s___0_10">#N/A</definedName>
    <definedName name="_s___0_12">#N/A</definedName>
    <definedName name="_s___0_14">"#REF!"</definedName>
    <definedName name="_s___0_15">#N/A</definedName>
    <definedName name="_s___0_16">#N/A</definedName>
    <definedName name="_s___0_16_1">"#REF!"</definedName>
    <definedName name="_s___0_20">#N/A</definedName>
    <definedName name="_s___0_21">#N/A</definedName>
    <definedName name="_s___0_38" localSheetId="2">#N/A</definedName>
    <definedName name="_s___0_38" localSheetId="3">"#n"/Геофизика!a</definedName>
    <definedName name="_s___0_38" localSheetId="8">"#n"/ИЭИ!a</definedName>
    <definedName name="_s___0_38" localSheetId="4">#N/A</definedName>
    <definedName name="_s___0_38" localSheetId="5">#N/A</definedName>
    <definedName name="_s___0_38" localSheetId="15">#N/A</definedName>
    <definedName name="_s___0_38">"#n"/[0]!a</definedName>
    <definedName name="_s___0_6">"#REF!"</definedName>
    <definedName name="_s___0_7">"#REF!"</definedName>
    <definedName name="_s___1">#N/A</definedName>
    <definedName name="_s___1_10">#N/A</definedName>
    <definedName name="_s___1_12">#N/A</definedName>
    <definedName name="_s___1_14">"#REF!"</definedName>
    <definedName name="_s___1_15">#N/A</definedName>
    <definedName name="_s___1_16">#N/A</definedName>
    <definedName name="_s___1_16_1">"#REF!"</definedName>
    <definedName name="_s___1_20">#N/A</definedName>
    <definedName name="_s___1_21">#N/A</definedName>
    <definedName name="_s___1_38" localSheetId="2">#N/A</definedName>
    <definedName name="_s___1_38" localSheetId="3">"#n"/Геофизика!a</definedName>
    <definedName name="_s___1_38" localSheetId="8">"#n"/ИЭИ!a</definedName>
    <definedName name="_s___1_38" localSheetId="4">#N/A</definedName>
    <definedName name="_s___1_38" localSheetId="5">#N/A</definedName>
    <definedName name="_s___1_38" localSheetId="15">#N/A</definedName>
    <definedName name="_s___1_38">"#n"/[0]!a</definedName>
    <definedName name="_s___1_6">"#REF!"</definedName>
    <definedName name="_s___1_7">"#REF!"</definedName>
    <definedName name="_s___8">#N/A</definedName>
    <definedName name="_s___8_10">#N/A</definedName>
    <definedName name="_s___8_12">#N/A</definedName>
    <definedName name="_s___8_14">"#REF!"</definedName>
    <definedName name="_s___8_15">#N/A</definedName>
    <definedName name="_s___8_16">#N/A</definedName>
    <definedName name="_s___8_16_1">"#REF!"</definedName>
    <definedName name="_s___8_20">#N/A</definedName>
    <definedName name="_s___8_21">#N/A</definedName>
    <definedName name="_s___8_38" localSheetId="2">#N/A</definedName>
    <definedName name="_s___8_38" localSheetId="3">"#n"/Геофизика!a</definedName>
    <definedName name="_s___8_38" localSheetId="8">"#n"/ИЭИ!a</definedName>
    <definedName name="_s___8_38" localSheetId="4">#N/A</definedName>
    <definedName name="_s___8_38" localSheetId="5">#N/A</definedName>
    <definedName name="_s___8_38" localSheetId="15">#N/A</definedName>
    <definedName name="_s___8_38">"#n"/[0]!a</definedName>
    <definedName name="_s___8_6">"#REF!"</definedName>
    <definedName name="_s___8_7">"#REF!"</definedName>
    <definedName name="_s___9">#N/A</definedName>
    <definedName name="_s___9_10">#N/A</definedName>
    <definedName name="_s___9_12">#N/A</definedName>
    <definedName name="_s___9_14">"#REF!"</definedName>
    <definedName name="_s___9_15">#N/A</definedName>
    <definedName name="_s___9_16">#N/A</definedName>
    <definedName name="_s___9_16_1">"#REF!"</definedName>
    <definedName name="_s___9_20">#N/A</definedName>
    <definedName name="_s___9_21">#N/A</definedName>
    <definedName name="_s___9_38" localSheetId="2">#N/A</definedName>
    <definedName name="_s___9_38" localSheetId="3">"#n"/Геофизика!a</definedName>
    <definedName name="_s___9_38" localSheetId="8">"#n"/ИЭИ!a</definedName>
    <definedName name="_s___9_38" localSheetId="4">#N/A</definedName>
    <definedName name="_s___9_38" localSheetId="5">#N/A</definedName>
    <definedName name="_s___9_38" localSheetId="15">#N/A</definedName>
    <definedName name="_s___9_38">"#n"/[0]!a</definedName>
    <definedName name="_s___9_6">"#REF!"</definedName>
    <definedName name="_s___9_7">"#REF!"</definedName>
    <definedName name="_s_10">#N/A</definedName>
    <definedName name="_s_12">#N/A</definedName>
    <definedName name="_s_14">"#REF!"</definedName>
    <definedName name="_s_15">#N/A</definedName>
    <definedName name="_s_16">#N/A</definedName>
    <definedName name="_s_16_1">"#REF!"</definedName>
    <definedName name="_s_20">#N/A</definedName>
    <definedName name="_s_21">#N/A</definedName>
    <definedName name="_s_38" localSheetId="2">#N/A</definedName>
    <definedName name="_s_38" localSheetId="3">"#n"/Геофизика!a</definedName>
    <definedName name="_s_38" localSheetId="8">"#n"/ИЭИ!a</definedName>
    <definedName name="_s_38" localSheetId="4">#N/A</definedName>
    <definedName name="_s_38" localSheetId="5">#N/A</definedName>
    <definedName name="_s_38" localSheetId="15">#N/A</definedName>
    <definedName name="_s_38">"#n"/[0]!a</definedName>
    <definedName name="_s_6">"#REF!"</definedName>
    <definedName name="_s_7">"#REF!"</definedName>
    <definedName name="_ssw10" localSheetId="2">#REF!</definedName>
    <definedName name="_ssw10" localSheetId="3">#REF!</definedName>
    <definedName name="_ssw10" localSheetId="8">#REF!</definedName>
    <definedName name="_ssw10" localSheetId="5">#REF!</definedName>
    <definedName name="_ssw10" localSheetId="15">#REF!</definedName>
    <definedName name="_ssw10">#REF!</definedName>
    <definedName name="_ssw1091" localSheetId="8">#REF!</definedName>
    <definedName name="_ssw1091" localSheetId="5">#REF!</definedName>
    <definedName name="_ssw1091" localSheetId="15">#REF!</definedName>
    <definedName name="_ssw1091">#REF!</definedName>
    <definedName name="_ssw110" localSheetId="8">#REF!</definedName>
    <definedName name="_ssw110" localSheetId="5">#REF!</definedName>
    <definedName name="_ssw110" localSheetId="15">#REF!</definedName>
    <definedName name="_ssw110">#REF!</definedName>
    <definedName name="_ssw11091" localSheetId="8">#REF!</definedName>
    <definedName name="_ssw11091">#REF!</definedName>
    <definedName name="_ssw112" localSheetId="8">#REF!</definedName>
    <definedName name="_ssw112">#REF!</definedName>
    <definedName name="_ssw11291" localSheetId="8">#REF!</definedName>
    <definedName name="_ssw11291">#REF!</definedName>
    <definedName name="_sv11" localSheetId="8">#REF!</definedName>
    <definedName name="_sv11">#REF!</definedName>
    <definedName name="_SV12" localSheetId="8">#REF!</definedName>
    <definedName name="_SV12">#REF!</definedName>
    <definedName name="_SV13" localSheetId="8">#REF!</definedName>
    <definedName name="_SV13">#REF!</definedName>
    <definedName name="_SV14" localSheetId="8">#REF!</definedName>
    <definedName name="_SV14">#REF!</definedName>
    <definedName name="_SV15" localSheetId="8">#REF!</definedName>
    <definedName name="_SV15">#REF!</definedName>
    <definedName name="_SV16" localSheetId="8">#REF!</definedName>
    <definedName name="_SV16">#REF!</definedName>
    <definedName name="_SV18" localSheetId="8">#REF!</definedName>
    <definedName name="_SV18">#REF!</definedName>
    <definedName name="_SV21" localSheetId="8">#REF!</definedName>
    <definedName name="_SV21">#REF!</definedName>
    <definedName name="_SV22" localSheetId="8">#REF!</definedName>
    <definedName name="_SV22">#REF!</definedName>
    <definedName name="_vzs8" localSheetId="8">#REF!</definedName>
    <definedName name="_vzs8">#REF!</definedName>
    <definedName name="_z">#N/A</definedName>
    <definedName name="_z___0">#N/A</definedName>
    <definedName name="_z___0_10">#N/A</definedName>
    <definedName name="_z___0_12">#N/A</definedName>
    <definedName name="_z___0_14">"#REF!"</definedName>
    <definedName name="_z___0_15">#N/A</definedName>
    <definedName name="_z___0_16">#N/A</definedName>
    <definedName name="_z___0_16_1">"#REF!"</definedName>
    <definedName name="_z___0_20">#N/A</definedName>
    <definedName name="_z___0_21">#N/A</definedName>
    <definedName name="_z___0_38" localSheetId="2">#N/A</definedName>
    <definedName name="_z___0_38" localSheetId="3">"#n"/Геофизика!a</definedName>
    <definedName name="_z___0_38" localSheetId="8">"#n"/ИЭИ!a</definedName>
    <definedName name="_z___0_38" localSheetId="4">#N/A</definedName>
    <definedName name="_z___0_38" localSheetId="5">#N/A</definedName>
    <definedName name="_z___0_38" localSheetId="15">#N/A</definedName>
    <definedName name="_z___0_38">"#n"/[0]!a</definedName>
    <definedName name="_z___0_6">"#REF!"</definedName>
    <definedName name="_z___0_7">"#REF!"</definedName>
    <definedName name="_z___1">#N/A</definedName>
    <definedName name="_z___1_10">#N/A</definedName>
    <definedName name="_z___1_12">#N/A</definedName>
    <definedName name="_z___1_14">"#REF!"</definedName>
    <definedName name="_z___1_15">#N/A</definedName>
    <definedName name="_z___1_16">#N/A</definedName>
    <definedName name="_z___1_16_1">"#REF!"</definedName>
    <definedName name="_z___1_20">#N/A</definedName>
    <definedName name="_z___1_21">#N/A</definedName>
    <definedName name="_z___1_38" localSheetId="2">#N/A</definedName>
    <definedName name="_z___1_38" localSheetId="3">"#n"/Геофизика!a</definedName>
    <definedName name="_z___1_38" localSheetId="8">"#n"/ИЭИ!a</definedName>
    <definedName name="_z___1_38" localSheetId="4">#N/A</definedName>
    <definedName name="_z___1_38" localSheetId="5">#N/A</definedName>
    <definedName name="_z___1_38" localSheetId="15">#N/A</definedName>
    <definedName name="_z___1_38">"#n"/[0]!a</definedName>
    <definedName name="_z___1_6">"#REF!"</definedName>
    <definedName name="_z___1_7">"#REF!"</definedName>
    <definedName name="_z___8">#N/A</definedName>
    <definedName name="_z___8_10">#N/A</definedName>
    <definedName name="_z___8_12">#N/A</definedName>
    <definedName name="_z___8_14">"#REF!"</definedName>
    <definedName name="_z___8_15">#N/A</definedName>
    <definedName name="_z___8_16">#N/A</definedName>
    <definedName name="_z___8_16_1">"#REF!"</definedName>
    <definedName name="_z___8_20">#N/A</definedName>
    <definedName name="_z___8_21">#N/A</definedName>
    <definedName name="_z___8_38" localSheetId="2">#N/A</definedName>
    <definedName name="_z___8_38" localSheetId="3">"#n"/Геофизика!a</definedName>
    <definedName name="_z___8_38" localSheetId="8">"#n"/ИЭИ!a</definedName>
    <definedName name="_z___8_38" localSheetId="4">#N/A</definedName>
    <definedName name="_z___8_38" localSheetId="5">#N/A</definedName>
    <definedName name="_z___8_38" localSheetId="15">#N/A</definedName>
    <definedName name="_z___8_38">"#n"/[0]!a</definedName>
    <definedName name="_z___8_6">"#REF!"</definedName>
    <definedName name="_z___8_7">"#REF!"</definedName>
    <definedName name="_z___9">#N/A</definedName>
    <definedName name="_z___9_10">#N/A</definedName>
    <definedName name="_z___9_12">#N/A</definedName>
    <definedName name="_z___9_14">"#REF!"</definedName>
    <definedName name="_z___9_15">#N/A</definedName>
    <definedName name="_z___9_16">#N/A</definedName>
    <definedName name="_z___9_16_1">"#REF!"</definedName>
    <definedName name="_z___9_20">#N/A</definedName>
    <definedName name="_z___9_21">#N/A</definedName>
    <definedName name="_z___9_38" localSheetId="2">#N/A</definedName>
    <definedName name="_z___9_38" localSheetId="3">"#n"/Геофизика!a</definedName>
    <definedName name="_z___9_38" localSheetId="8">"#n"/ИЭИ!a</definedName>
    <definedName name="_z___9_38" localSheetId="4">#N/A</definedName>
    <definedName name="_z___9_38" localSheetId="5">#N/A</definedName>
    <definedName name="_z___9_38" localSheetId="15">#N/A</definedName>
    <definedName name="_z___9_38">"#n"/[0]!a</definedName>
    <definedName name="_z___9_6">"#REF!"</definedName>
    <definedName name="_z___9_7">"#REF!"</definedName>
    <definedName name="_z_10">#N/A</definedName>
    <definedName name="_z_12">#N/A</definedName>
    <definedName name="_z_14">"#REF!"</definedName>
    <definedName name="_z_15">#N/A</definedName>
    <definedName name="_z_16">#N/A</definedName>
    <definedName name="_z_16_1">"#REF!"</definedName>
    <definedName name="_z_20">#N/A</definedName>
    <definedName name="_z_21">#N/A</definedName>
    <definedName name="_z_38" localSheetId="2">#N/A</definedName>
    <definedName name="_z_38" localSheetId="3">"#n"/Геофизика!a</definedName>
    <definedName name="_z_38" localSheetId="8">"#n"/ИЭИ!a</definedName>
    <definedName name="_z_38" localSheetId="4">#N/A</definedName>
    <definedName name="_z_38" localSheetId="5">#N/A</definedName>
    <definedName name="_z_38" localSheetId="15">#N/A</definedName>
    <definedName name="_z_38">"#n"/[0]!a</definedName>
    <definedName name="_z_6">"#REF!"</definedName>
    <definedName name="_z_7">"#REF!"</definedName>
    <definedName name="_АдрНаим" localSheetId="2">[2]Данные!$E$5:$E$49</definedName>
    <definedName name="_АдрНаим" localSheetId="8">[3]Данные!$E$5:$E$49</definedName>
    <definedName name="_АдрНаим" localSheetId="17">[2]Данные!$E$5:$E$49</definedName>
    <definedName name="_АдрНаим" localSheetId="5">[2]Данные!$E$5:$E$49</definedName>
    <definedName name="_АдрНаим">[2]Данные!$E$5:$E$49</definedName>
    <definedName name="_Брош" localSheetId="2">[2]Данные!$BB$5:$BB$49</definedName>
    <definedName name="_Брош" localSheetId="8">[3]Данные!$BB$5:$BB$49</definedName>
    <definedName name="_Брош" localSheetId="17">[2]Данные!$BB$5:$BB$49</definedName>
    <definedName name="_Брош" localSheetId="5">[2]Данные!$BB$5:$BB$49</definedName>
    <definedName name="_Брош">[2]Данные!$BB$5:$BB$49</definedName>
    <definedName name="_БрошКомм" localSheetId="2">'[2]Данный Коммун'!$T$2:$T$189</definedName>
    <definedName name="_БрошКомм" localSheetId="8">'[3]Данный Коммун'!$T$2:$T$189</definedName>
    <definedName name="_БрошКомм" localSheetId="17">'[2]Данный Коммун'!$T$2:$T$189</definedName>
    <definedName name="_БрошКомм" localSheetId="5">'[2]Данный Коммун'!$T$2:$T$189</definedName>
    <definedName name="_БрошКомм">'[2]Данный Коммун'!$T$2:$T$189</definedName>
    <definedName name="_ВесКамМон" localSheetId="2">[2]Данные!$F$160:$K$162</definedName>
    <definedName name="_ВесКамМон" localSheetId="8">[3]Данные!$F$160:$K$162</definedName>
    <definedName name="_ВесКамМон" localSheetId="17">[2]Данные!$F$160:$K$162</definedName>
    <definedName name="_ВесКамМон" localSheetId="5">[2]Данные!$F$160:$K$162</definedName>
    <definedName name="_ВесКамМон">[2]Данные!$F$160:$K$162</definedName>
    <definedName name="_видВскр">[4]Данные!$DN$5:$DN$118</definedName>
    <definedName name="_ВКЛ" localSheetId="2">[2]Данные!$C$5:$C$49</definedName>
    <definedName name="_ВКЛ" localSheetId="8">[3]Данные!$C$5:$C$49</definedName>
    <definedName name="_ВКЛ" localSheetId="17">[2]Данные!$C$5:$C$49</definedName>
    <definedName name="_ВКЛ" localSheetId="5">[2]Данные!$C$5:$C$49</definedName>
    <definedName name="_ВКЛ">[2]Данные!$C$5:$C$49</definedName>
    <definedName name="_вривур" localSheetId="2">{"","одинz","дваz","триz","четыреz","пятьz","шестьz","семьz","восемьz","девятьz"}</definedName>
    <definedName name="_вривур" localSheetId="3">{"","одинz","дваz","триz","четыреz","пятьz","шестьz","семьz","восемьz","девятьz"}</definedName>
    <definedName name="_вривур" localSheetId="8">{"","одинz","дваz","триz","четыреz","пятьz","шестьz","семьz","восемьz","девятьz"}</definedName>
    <definedName name="_вривур" localSheetId="4">{"","одинz","дваz","триz","четыреz","пятьz","шестьz","семьz","восемьz","девятьz"}</definedName>
    <definedName name="_вривур" localSheetId="5">{"","одинz","дваz","триz","четыреz","пятьz","шестьz","семьz","восемьz","девятьz"}</definedName>
    <definedName name="_вривур" localSheetId="15">{"","одинz","дваz","триz","четыреz","пятьz","шестьz","семьz","восемьz","девятьz"}</definedName>
    <definedName name="_вривур">{"","одинz","дваz","триz","четыреz","пятьz","шестьz","семьz","восемьz","девятьz"}</definedName>
    <definedName name="_ВсеЗначМон" localSheetId="2">[2]Данные!$F$147:$K$157</definedName>
    <definedName name="_ВсеЗначМон" localSheetId="8">[3]Данные!$F$147:$K$157</definedName>
    <definedName name="_ВсеЗначМон" localSheetId="17">[2]Данные!$F$147:$K$157</definedName>
    <definedName name="_ВсеЗначМон" localSheetId="5">[2]Данные!$F$147:$K$157</definedName>
    <definedName name="_ВсеЗначМон">[2]Данные!$F$147:$K$157</definedName>
    <definedName name="_ВскНом" localSheetId="2">[2]Данные!$BN$5:$BN$49</definedName>
    <definedName name="_ВскНом" localSheetId="8">[3]Данные!$BN$5:$BN$49</definedName>
    <definedName name="_ВскНом" localSheetId="17">[2]Данные!$BN$5:$BN$49</definedName>
    <definedName name="_ВскНом" localSheetId="5">[2]Данные!$BN$5:$BN$49</definedName>
    <definedName name="_ВскНом">[2]Данные!$BN$5:$BN$49</definedName>
    <definedName name="_Вскр" localSheetId="2">[2]Данные!$BH$5:$BH$49</definedName>
    <definedName name="_Вскр" localSheetId="8">[3]Данные!$BH$5:$BH$49</definedName>
    <definedName name="_Вскр" localSheetId="17">[2]Данные!$BH$5:$BH$49</definedName>
    <definedName name="_Вскр" localSheetId="5">[2]Данные!$BH$5:$BH$49</definedName>
    <definedName name="_Вскр">[2]Данные!$BH$5:$BH$49</definedName>
    <definedName name="_ВЫС" localSheetId="2">[2]Данные!$H$5:$H$49</definedName>
    <definedName name="_ВЫС" localSheetId="8">[3]Данные!$H$5:$H$49</definedName>
    <definedName name="_ВЫС" localSheetId="17">[2]Данные!$H$5:$H$49</definedName>
    <definedName name="_ВЫС" localSheetId="5">[2]Данные!$H$5:$H$49</definedName>
    <definedName name="_ВЫС">[2]Данные!$H$5:$H$49</definedName>
    <definedName name="_высота" localSheetId="2">[2]ДанныеМ!$Q$90:$Q$119</definedName>
    <definedName name="_высота" localSheetId="8">[3]ДанныеМ!$Q$90:$Q$119</definedName>
    <definedName name="_высота" localSheetId="17">[2]ДанныеМ!$Q$90:$Q$119</definedName>
    <definedName name="_высота" localSheetId="5">[2]ДанныеМ!$Q$90:$Q$119</definedName>
    <definedName name="_высота">[2]ДанныеМ!$Q$90:$Q$119</definedName>
    <definedName name="_ВысСоор" localSheetId="2">'[2]Данные соор.'!$K$2:$K$61</definedName>
    <definedName name="_ВысСоор" localSheetId="8">'[3]Данные соор.'!$K$2:$K$61</definedName>
    <definedName name="_ВысСоор" localSheetId="17">'[2]Данные соор.'!$K$2:$K$61</definedName>
    <definedName name="_ВысСоор" localSheetId="5">'[2]Данные соор.'!$K$2:$K$61</definedName>
    <definedName name="_ВысСоор">'[2]Данные соор.'!$K$2:$K$61</definedName>
    <definedName name="_г" localSheetId="2">'[5]Структура МРР'!$F$2:$F$12</definedName>
    <definedName name="_г" localSheetId="8">'[6]Структура МРР'!$F$2:$F$12</definedName>
    <definedName name="_г" localSheetId="17">'[5]Структура МРР'!$F$2:$F$12</definedName>
    <definedName name="_г" localSheetId="5">'[5]Структура МРР'!$F$2:$F$12</definedName>
    <definedName name="_г">'[5]Структура МРР'!$F$2:$F$12</definedName>
    <definedName name="_глубДлЗонд">[4]Данные!$DM$5:$DM$118</definedName>
    <definedName name="_глубШурф2">[7]Данные!$L$2</definedName>
    <definedName name="_гСБЦ" localSheetId="2">[2]Данные!$O$87:$O$91</definedName>
    <definedName name="_гСБЦ" localSheetId="8">[3]Данные!$O$87:$O$91</definedName>
    <definedName name="_гСБЦ" localSheetId="17">[2]Данные!$O$87:$O$91</definedName>
    <definedName name="_гСБЦ" localSheetId="5">[2]Данные!$O$87:$O$91</definedName>
    <definedName name="_гСБЦ">[2]Данные!$O$87:$O$91</definedName>
    <definedName name="_диаметр" localSheetId="2">[2]ДанныеМ!$P$90:$P$119</definedName>
    <definedName name="_диаметр" localSheetId="8">[3]ДанныеМ!$P$90:$P$119</definedName>
    <definedName name="_диаметр" localSheetId="17">[2]ДанныеМ!$P$90:$P$119</definedName>
    <definedName name="_диаметр" localSheetId="5">[2]ДанныеМ!$P$90:$P$119</definedName>
    <definedName name="_диаметр">[2]ДанныеМ!$P$90:$P$119</definedName>
    <definedName name="_ДиамКомм" localSheetId="2">'[2]Данный Коммун'!$J$2:$J$187</definedName>
    <definedName name="_ДиамКомм" localSheetId="8">'[3]Данный Коммун'!$J$2:$J$187</definedName>
    <definedName name="_ДиамКомм" localSheetId="17">'[2]Данный Коммун'!$J$2:$J$187</definedName>
    <definedName name="_ДиамКомм" localSheetId="5">'[2]Данный Коммун'!$J$2:$J$187</definedName>
    <definedName name="_ДиамКомм">'[2]Данный Коммун'!$J$2:$J$187</definedName>
    <definedName name="_ДиамОш" localSheetId="2">'[2]Данный Коммун'!$A$2:$A$188</definedName>
    <definedName name="_ДиамОш" localSheetId="8">'[3]Данный Коммун'!$A$2:$A$188</definedName>
    <definedName name="_ДиамОш" localSheetId="17">'[2]Данный Коммун'!$A$2:$A$188</definedName>
    <definedName name="_ДиамОш" localSheetId="5">'[2]Данный Коммун'!$A$2:$A$188</definedName>
    <definedName name="_ДиамОш">'[2]Данный Коммун'!$A$2:$A$188</definedName>
    <definedName name="_длина" localSheetId="2">[2]ДанныеМ!$R$90:$R$119</definedName>
    <definedName name="_длина" localSheetId="8">[3]ДанныеМ!$R$90:$R$119</definedName>
    <definedName name="_длина" localSheetId="17">[2]ДанныеМ!$R$90:$R$119</definedName>
    <definedName name="_длина" localSheetId="5">[2]ДанныеМ!$R$90:$R$119</definedName>
    <definedName name="_длина">[2]ДанныеМ!$R$90:$R$119</definedName>
    <definedName name="_ДлинКомм" localSheetId="2">'[2]Данный Коммун'!$P$2:$P$187</definedName>
    <definedName name="_ДлинКомм" localSheetId="8">'[3]Данный Коммун'!$P$2:$P$187</definedName>
    <definedName name="_ДлинКомм" localSheetId="17">'[2]Данный Коммун'!$P$2:$P$187</definedName>
    <definedName name="_ДлинКомм" localSheetId="5">'[2]Данный Коммун'!$P$2:$P$187</definedName>
    <definedName name="_ДлинКомм">'[2]Данный Коммун'!$P$2:$P$187</definedName>
    <definedName name="_ДлинСоор" localSheetId="2">'[2]Данные соор.'!$O$2:$O$61</definedName>
    <definedName name="_ДлинСоор" localSheetId="8">'[3]Данные соор.'!$O$2:$O$61</definedName>
    <definedName name="_ДлинСоор" localSheetId="17">'[2]Данные соор.'!$O$2:$O$61</definedName>
    <definedName name="_ДлинСоор" localSheetId="5">'[2]Данные соор.'!$O$2:$O$61</definedName>
    <definedName name="_ДлинСоор">'[2]Данные соор.'!$O$2:$O$61</definedName>
    <definedName name="_дляСсыл">[4]СВОД.!$AB$16:$AG$27</definedName>
    <definedName name="_Договор">[4]Данные!$F$2</definedName>
    <definedName name="_ДогРам1">[4]ДанныеРам.!$AJ$45:$AR$64</definedName>
    <definedName name="_ДогРам2">[4]ДанныеРам.!$AJ$67:$AR$86</definedName>
    <definedName name="_ДогРам3">[7]ДанныеРам.!$AJ$89:$AR$108</definedName>
    <definedName name="_ДостОб" localSheetId="2">[2]Данные!$AZ$5:$AZ$49</definedName>
    <definedName name="_ДостОб" localSheetId="8">[3]Данные!$AZ$5:$AZ$49</definedName>
    <definedName name="_ДостОб" localSheetId="17">[2]Данные!$AZ$5:$AZ$49</definedName>
    <definedName name="_ДостОб" localSheetId="5">[2]Данные!$AZ$5:$AZ$49</definedName>
    <definedName name="_ДостОб">[2]Данные!$AZ$5:$AZ$49</definedName>
    <definedName name="_Запр1Кат">[7]Данные!$T$183:$T$208</definedName>
    <definedName name="_здаиСор" localSheetId="2">[2]Данные!$A$5:$A$49</definedName>
    <definedName name="_здаиСор" localSheetId="8">[3]Данные!$A$5:$A$49</definedName>
    <definedName name="_здаиСор" localSheetId="17">[2]Данные!$A$5:$A$49</definedName>
    <definedName name="_здаиСор" localSheetId="5">[2]Данные!$A$5:$A$49</definedName>
    <definedName name="_здаиСор">[2]Данные!$A$5:$A$49</definedName>
    <definedName name="_зданПоз" localSheetId="2">[2]Данные!$B$5:$B$49</definedName>
    <definedName name="_зданПоз" localSheetId="8">[3]Данные!$B$5:$B$49</definedName>
    <definedName name="_зданПоз" localSheetId="17">[2]Данные!$B$5:$B$49</definedName>
    <definedName name="_зданПоз" localSheetId="5">[2]Данные!$B$5:$B$49</definedName>
    <definedName name="_зданПоз">[2]Данные!$B$5:$B$49</definedName>
    <definedName name="_Зонд" localSheetId="2">[2]Данные!$BG$5:$BG$49</definedName>
    <definedName name="_Зонд" localSheetId="8">[3]Данные!$BG$5:$BG$49</definedName>
    <definedName name="_Зонд" localSheetId="17">[2]Данные!$BG$5:$BG$49</definedName>
    <definedName name="_Зонд" localSheetId="5">[2]Данные!$BG$5:$BG$49</definedName>
    <definedName name="_Зонд">[2]Данные!$BG$5:$BG$49</definedName>
    <definedName name="_Зонд№" localSheetId="2">[2]Данные!$BM$5:$BM$49</definedName>
    <definedName name="_Зонд№" localSheetId="8">[3]Данные!$BM$5:$BM$49</definedName>
    <definedName name="_Зонд№" localSheetId="17">[2]Данные!$BM$5:$BM$49</definedName>
    <definedName name="_Зонд№" localSheetId="5">[2]Данные!$BM$5:$BM$49</definedName>
    <definedName name="_Зонд№">[2]Данные!$BM$5:$BM$49</definedName>
    <definedName name="_ИККров" localSheetId="2">[2]Данные!$AY$5:$AY$49</definedName>
    <definedName name="_ИККров" localSheetId="8">[3]Данные!$AY$5:$AY$49</definedName>
    <definedName name="_ИККров" localSheetId="17">[2]Данные!$AY$5:$AY$49</definedName>
    <definedName name="_ИККров" localSheetId="5">[2]Данные!$AY$5:$AY$49</definedName>
    <definedName name="_ИККров">[2]Данные!$AY$5:$AY$49</definedName>
    <definedName name="_ИКЛест" localSheetId="2">[2]Данные!$AW$5:$AW$49</definedName>
    <definedName name="_ИКЛест" localSheetId="8">[3]Данные!$AW$5:$AW$49</definedName>
    <definedName name="_ИКЛест" localSheetId="17">[2]Данные!$AW$5:$AW$49</definedName>
    <definedName name="_ИКЛест" localSheetId="5">[2]Данные!$AW$5:$AW$49</definedName>
    <definedName name="_ИКЛест">[2]Данные!$AW$5:$AW$49</definedName>
    <definedName name="_ИКПер" localSheetId="2">[2]Данные!$AV$5:$AV$49</definedName>
    <definedName name="_ИКПер" localSheetId="8">[3]Данные!$AV$5:$AV$49</definedName>
    <definedName name="_ИКПер" localSheetId="17">[2]Данные!$AV$5:$AV$49</definedName>
    <definedName name="_ИКПер" localSheetId="5">[2]Данные!$AV$5:$AV$49</definedName>
    <definedName name="_ИКПер">[2]Данные!$AV$5:$AV$49</definedName>
    <definedName name="_ИКС" localSheetId="2">[2]Данные!$AU$5:$AU$49</definedName>
    <definedName name="_ИКС" localSheetId="8">[3]Данные!$AU$5:$AU$49</definedName>
    <definedName name="_ИКС" localSheetId="17">[2]Данные!$AU$5:$AU$49</definedName>
    <definedName name="_ИКС" localSheetId="5">[2]Данные!$AU$5:$AU$49</definedName>
    <definedName name="_ИКС">[2]Данные!$AU$5:$AU$49</definedName>
    <definedName name="_ИКФ" localSheetId="2">[2]Данные!$AT$5:$AT$49</definedName>
    <definedName name="_ИКФ" localSheetId="8">[3]Данные!$AT$5:$AT$49</definedName>
    <definedName name="_ИКФ" localSheetId="17">[2]Данные!$AT$5:$AT$49</definedName>
    <definedName name="_ИКФ" localSheetId="5">[2]Данные!$AT$5:$AT$49</definedName>
    <definedName name="_ИКФ">[2]Данные!$AT$5:$AT$49</definedName>
    <definedName name="_ИКФерСтр" localSheetId="2">[2]Данные!$AX$5:$AX$49</definedName>
    <definedName name="_ИКФерСтр" localSheetId="8">[3]Данные!$AX$5:$AX$49</definedName>
    <definedName name="_ИКФерСтр" localSheetId="17">[2]Данные!$AX$5:$AX$49</definedName>
    <definedName name="_ИКФерСтр" localSheetId="5">[2]Данные!$AX$5:$AX$49</definedName>
    <definedName name="_ИКФерСтр">[2]Данные!$AX$5:$AX$49</definedName>
    <definedName name="_ИмД" localSheetId="2">[2]Данные!$AS$5:$AS$49</definedName>
    <definedName name="_ИмД" localSheetId="8">[3]Данные!$AS$5:$AS$49</definedName>
    <definedName name="_ИмД" localSheetId="17">[2]Данные!$AS$5:$AS$49</definedName>
    <definedName name="_ИмД" localSheetId="5">[2]Данные!$AS$5:$AS$49</definedName>
    <definedName name="_ИмД">[2]Данные!$AS$5:$AS$49</definedName>
    <definedName name="_ИменКомм" localSheetId="2">'[2]Данный Коммун'!$E$2:$E$185</definedName>
    <definedName name="_ИменКомм" localSheetId="8">'[3]Данный Коммун'!$E$2:$E$185</definedName>
    <definedName name="_ИменКомм" localSheetId="17">'[2]Данный Коммун'!$E$2:$E$185</definedName>
    <definedName name="_ИменКомм" localSheetId="5">'[2]Данный Коммун'!$E$2:$E$185</definedName>
    <definedName name="_ИменКомм">'[2]Данный Коммун'!$E$2:$E$185</definedName>
    <definedName name="_инструмВс">[4]Данные!$CO$1:$DL$4</definedName>
    <definedName name="_ИСМРзнач">[4]СВОДд!$H$11:$H$14</definedName>
    <definedName name="_К.пер.Б" localSheetId="2">[2]Данные!$O$87:$O$91</definedName>
    <definedName name="_К.пер.Б" localSheetId="8">[3]Данные!$O$87:$O$91</definedName>
    <definedName name="_К.пер.Б" localSheetId="17">[2]Данные!$O$87:$O$91</definedName>
    <definedName name="_К.пер.Б" localSheetId="5">[2]Данные!$O$87:$O$91</definedName>
    <definedName name="_К.пер.Б">[2]Данные!$O$87:$O$91</definedName>
    <definedName name="_К.пер.Баз1" localSheetId="2">[2]Данные!$P$87:$S$91</definedName>
    <definedName name="_К.пер.Баз1" localSheetId="8">[3]Данные!$P$87:$S$91</definedName>
    <definedName name="_К.пер.Баз1" localSheetId="17">[2]Данные!$P$87:$S$91</definedName>
    <definedName name="_К.пер.Баз1" localSheetId="5">[2]Данные!$P$87:$S$91</definedName>
    <definedName name="_К.пер.Баз1">[2]Данные!$P$87:$S$91</definedName>
    <definedName name="_К.пер.МРР" localSheetId="2">[2]Данные!$G$86:$K$95</definedName>
    <definedName name="_К.пер.МРР" localSheetId="8">[3]Данные!$G$86:$K$95</definedName>
    <definedName name="_К.пер.МРР" localSheetId="17">[2]Данные!$G$86:$K$95</definedName>
    <definedName name="_К.пер.МРР" localSheetId="5">[2]Данные!$G$86:$K$95</definedName>
    <definedName name="_К.пер.МРР">[2]Данные!$G$86:$K$95</definedName>
    <definedName name="_К10">[4]Данные!$Z$5:$Z$118</definedName>
    <definedName name="_К2" localSheetId="2">[2]Данные!$N$5:$N$49</definedName>
    <definedName name="_К2" localSheetId="8">[3]Данные!$N$5:$N$49</definedName>
    <definedName name="_К2" localSheetId="17">[2]Данные!$N$5:$N$49</definedName>
    <definedName name="_К2" localSheetId="5">[2]Данные!$N$5:$N$49</definedName>
    <definedName name="_К2">[2]Данные!$N$5:$N$49</definedName>
    <definedName name="_К3а" localSheetId="2">[2]Данные!$O$5:$O$49</definedName>
    <definedName name="_К3а" localSheetId="8">[3]Данные!$O$5:$O$49</definedName>
    <definedName name="_К3а" localSheetId="17">[2]Данные!$O$5:$O$49</definedName>
    <definedName name="_К3а" localSheetId="5">[2]Данные!$O$5:$O$49</definedName>
    <definedName name="_К3а">[2]Данные!$O$5:$O$49</definedName>
    <definedName name="_К3б" localSheetId="2">[2]Данные!$P$5:$P$49</definedName>
    <definedName name="_К3б" localSheetId="8">[3]Данные!$P$5:$P$49</definedName>
    <definedName name="_К3б" localSheetId="17">[2]Данные!$P$5:$P$49</definedName>
    <definedName name="_К3б" localSheetId="5">[2]Данные!$P$5:$P$49</definedName>
    <definedName name="_К3б">[2]Данные!$P$5:$P$49</definedName>
    <definedName name="_К3в" localSheetId="2">[2]Данные!$Q$5:$Q$49</definedName>
    <definedName name="_К3в" localSheetId="8">[3]Данные!$Q$5:$Q$49</definedName>
    <definedName name="_К3в" localSheetId="17">[2]Данные!$Q$5:$Q$49</definedName>
    <definedName name="_К3в" localSheetId="5">[2]Данные!$Q$5:$Q$49</definedName>
    <definedName name="_К3в">[2]Данные!$Q$5:$Q$49</definedName>
    <definedName name="_К3г" localSheetId="2">[2]Данные!$R$5:$R$49</definedName>
    <definedName name="_К3г" localSheetId="8">[3]Данные!$R$5:$R$49</definedName>
    <definedName name="_К3г" localSheetId="17">[2]Данные!$R$5:$R$49</definedName>
    <definedName name="_К3г" localSheetId="5">[2]Данные!$R$5:$R$49</definedName>
    <definedName name="_К3г">[2]Данные!$R$5:$R$49</definedName>
    <definedName name="_К3д" localSheetId="2">[2]Данные!$S$5:$S$49</definedName>
    <definedName name="_К3д" localSheetId="8">[3]Данные!$S$5:$S$49</definedName>
    <definedName name="_К3д" localSheetId="17">[2]Данные!$S$5:$S$49</definedName>
    <definedName name="_К3д" localSheetId="5">[2]Данные!$S$5:$S$49</definedName>
    <definedName name="_К3д">[2]Данные!$S$5:$S$49</definedName>
    <definedName name="_К4" localSheetId="2">[2]Данные!$T$5:$T$49</definedName>
    <definedName name="_К4" localSheetId="8">[3]Данные!$T$5:$T$49</definedName>
    <definedName name="_К4" localSheetId="17">[2]Данные!$T$5:$T$49</definedName>
    <definedName name="_К4" localSheetId="5">[2]Данные!$T$5:$T$49</definedName>
    <definedName name="_К4">[2]Данные!$T$5:$T$49</definedName>
    <definedName name="_К6" localSheetId="2">[2]Данные!$U$5:$U$49</definedName>
    <definedName name="_К6" localSheetId="8">[3]Данные!$U$5:$U$49</definedName>
    <definedName name="_К6" localSheetId="17">[2]Данные!$U$5:$U$49</definedName>
    <definedName name="_К6" localSheetId="5">[2]Данные!$U$5:$U$49</definedName>
    <definedName name="_К6">[2]Данные!$U$5:$U$49</definedName>
    <definedName name="_К7" localSheetId="2">[2]Данные!$V$5:$V$49</definedName>
    <definedName name="_К7" localSheetId="8">[3]Данные!$V$5:$V$49</definedName>
    <definedName name="_К7" localSheetId="17">[2]Данные!$V$5:$V$49</definedName>
    <definedName name="_К7" localSheetId="5">[2]Данные!$V$5:$V$49</definedName>
    <definedName name="_К7">[2]Данные!$V$5:$V$49</definedName>
    <definedName name="_К8" localSheetId="2">[2]Данные!$W$5:$W$49</definedName>
    <definedName name="_К8" localSheetId="8">[3]Данные!$W$5:$W$49</definedName>
    <definedName name="_К8" localSheetId="17">[2]Данные!$W$5:$W$49</definedName>
    <definedName name="_К8" localSheetId="5">[2]Данные!$W$5:$W$49</definedName>
    <definedName name="_К8">[2]Данные!$W$5:$W$49</definedName>
    <definedName name="_К9" localSheetId="2">[2]Данные!$X$5:$X$49</definedName>
    <definedName name="_К9" localSheetId="8">[3]Данные!$X$5:$X$49</definedName>
    <definedName name="_К9" localSheetId="17">[2]Данные!$X$5:$X$49</definedName>
    <definedName name="_К9" localSheetId="5">[2]Данные!$X$5:$X$49</definedName>
    <definedName name="_К9">[2]Данные!$X$5:$X$49</definedName>
    <definedName name="_КамИнж">[4]Данные!$BD$119:$BK$119</definedName>
    <definedName name="_КапНекап">[4]Данные!$T$242:$T$444</definedName>
    <definedName name="_КасМон" localSheetId="2">[2]Данные!$F$160:$F$162</definedName>
    <definedName name="_КасМон" localSheetId="8">[3]Данные!$F$160:$F$162</definedName>
    <definedName name="_КасМон" localSheetId="17">[2]Данные!$F$160:$F$162</definedName>
    <definedName name="_КасМон" localSheetId="5">[2]Данные!$F$160:$F$162</definedName>
    <definedName name="_КасМон">[2]Данные!$F$160:$F$162</definedName>
    <definedName name="_КатРаб" localSheetId="2">[2]Данные!$M$5:$M$49</definedName>
    <definedName name="_КатРаб" localSheetId="8">[3]Данные!$M$5:$M$49</definedName>
    <definedName name="_КатРаб" localSheetId="17">[2]Данные!$M$5:$M$49</definedName>
    <definedName name="_КатРаб" localSheetId="5">[2]Данные!$M$5:$M$49</definedName>
    <definedName name="_КатРаб">[2]Данные!$M$5:$M$49</definedName>
    <definedName name="_КатСлЗ" localSheetId="2">[2]Данные!$L$5:$L$49</definedName>
    <definedName name="_КатСлЗ" localSheetId="8">[3]Данные!$L$5:$L$49</definedName>
    <definedName name="_КатСлЗ" localSheetId="17">[2]Данные!$L$5:$L$49</definedName>
    <definedName name="_КатСлЗ" localSheetId="5">[2]Данные!$L$5:$L$49</definedName>
    <definedName name="_КатСлЗ">[2]Данные!$L$5:$L$49</definedName>
    <definedName name="_КВскУз" localSheetId="2">[2]Данные!$AP$5:$AP$49</definedName>
    <definedName name="_КВскУз" localSheetId="8">[3]Данные!$AP$5:$AP$49</definedName>
    <definedName name="_КВскУз" localSheetId="17">[2]Данные!$AP$5:$AP$49</definedName>
    <definedName name="_КВскУз" localSheetId="5">[2]Данные!$AP$5:$AP$49</definedName>
    <definedName name="_КВскУз">[2]Данные!$AP$5:$AP$49</definedName>
    <definedName name="_КИ">[4]Данные!$BD$4:$BK$4</definedName>
    <definedName name="_КЛест" localSheetId="2">[2]Данные!$AO$5:$AO$49</definedName>
    <definedName name="_КЛест" localSheetId="8">[3]Данные!$AO$5:$AO$49</definedName>
    <definedName name="_КЛест" localSheetId="17">[2]Данные!$AO$5:$AO$49</definedName>
    <definedName name="_КЛест" localSheetId="5">[2]Данные!$AO$5:$AO$49</definedName>
    <definedName name="_КЛест">[2]Данные!$AO$5:$AO$49</definedName>
    <definedName name="_КО">[4]Данные!$AM$4:$AV$4</definedName>
    <definedName name="_Кофтабл.Кам">[4]Данные!$AM$121:$AV$121</definedName>
    <definedName name="_Кофтабл.Пол1">[4]Данные!$AA$121:$AL$121</definedName>
    <definedName name="_коэф.Армир">[4]Данные!$DP$5:$DP$118</definedName>
    <definedName name="_коэф.ДеревПер">[4]Данные!$DQ$5:$DQ$118</definedName>
    <definedName name="_коэф.Достав">[4]Данные!$DS$5:$DS$118</definedName>
    <definedName name="_коэф.Пл">[4]Данные!$DO$5:$DO$118</definedName>
    <definedName name="_КПер" localSheetId="2">[2]Данные!$AM$5:$AM$49</definedName>
    <definedName name="_КПер" localSheetId="8">[3]Данные!$AM$5:$AM$49</definedName>
    <definedName name="_КПер" localSheetId="17">[2]Данные!$AM$5:$AM$49</definedName>
    <definedName name="_КПер" localSheetId="5">[2]Данные!$AM$5:$AM$49</definedName>
    <definedName name="_КПер">[2]Данные!$AM$5:$AM$49</definedName>
    <definedName name="_КПлан" localSheetId="2">[2]Данные!$AL$5:$AL$49</definedName>
    <definedName name="_КПлан" localSheetId="8">[3]Данные!$AL$5:$AL$49</definedName>
    <definedName name="_КПлан" localSheetId="17">[2]Данные!$AL$5:$AL$49</definedName>
    <definedName name="_КПлан" localSheetId="5">[2]Данные!$AL$5:$AL$49</definedName>
    <definedName name="_КПлан">[2]Данные!$AL$5:$AL$49</definedName>
    <definedName name="_КПСтроп" localSheetId="2">[2]Данные!$AN$5:$AN$49</definedName>
    <definedName name="_КПСтроп" localSheetId="8">[3]Данные!$AN$5:$AN$49</definedName>
    <definedName name="_КПСтроп" localSheetId="17">[2]Данные!$AN$5:$AN$49</definedName>
    <definedName name="_КПСтроп" localSheetId="5">[2]Данные!$AN$5:$AN$49</definedName>
    <definedName name="_КПСтроп">[2]Данные!$AN$5:$AN$49</definedName>
    <definedName name="_КРаз" localSheetId="2">[2]Данные!$AJ$5:$AJ$49</definedName>
    <definedName name="_КРаз" localSheetId="8">[3]Данные!$AJ$5:$AJ$49</definedName>
    <definedName name="_КРаз" localSheetId="17">[2]Данные!$AJ$5:$AJ$49</definedName>
    <definedName name="_КРаз" localSheetId="5">[2]Данные!$AJ$5:$AJ$49</definedName>
    <definedName name="_КРаз">[2]Данные!$AJ$5:$AJ$49</definedName>
    <definedName name="_КСтен" localSheetId="2">[2]Данные!$AR$5:$AR$49</definedName>
    <definedName name="_КСтен" localSheetId="8">[3]Данные!$AR$5:$AR$49</definedName>
    <definedName name="_КСтен" localSheetId="17">[2]Данные!$AR$5:$AR$49</definedName>
    <definedName name="_КСтен" localSheetId="5">[2]Данные!$AR$5:$AR$49</definedName>
    <definedName name="_КСтен">[2]Данные!$AR$5:$AR$49</definedName>
    <definedName name="_Кстолб" localSheetId="2">[2]Данные!$H$86:$K$86</definedName>
    <definedName name="_Кстолб" localSheetId="8">[3]Данные!$H$86:$K$86</definedName>
    <definedName name="_Кстолб" localSheetId="17">[2]Данные!$H$86:$K$86</definedName>
    <definedName name="_Кстолб" localSheetId="5">[2]Данные!$H$86:$K$86</definedName>
    <definedName name="_Кстолб">[2]Данные!$H$86:$K$86</definedName>
    <definedName name="_Кстр" localSheetId="2">[2]Данные!$G$87:$G$95</definedName>
    <definedName name="_Кстр" localSheetId="8">[3]Данные!$G$87:$G$95</definedName>
    <definedName name="_Кстр" localSheetId="17">[2]Данные!$G$87:$G$95</definedName>
    <definedName name="_Кстр" localSheetId="5">[2]Данные!$G$87:$G$95</definedName>
    <definedName name="_Кстр">[2]Данные!$G$87:$G$95</definedName>
    <definedName name="_Ктабл.Кам">[4]Данные!$BD$121:$BK$121</definedName>
    <definedName name="_Ктабл.Пол">[4]Данные!$AW$121:$BC$121</definedName>
    <definedName name="_КФас" localSheetId="2">[2]Данные!$AK$5:$AK$49</definedName>
    <definedName name="_КФас" localSheetId="8">[3]Данные!$AK$5:$AK$49</definedName>
    <definedName name="_КФас" localSheetId="17">[2]Данные!$AK$5:$AK$49</definedName>
    <definedName name="_КФас" localSheetId="5">[2]Данные!$AK$5:$AK$49</definedName>
    <definedName name="_КФас">[2]Данные!$AK$5:$AK$49</definedName>
    <definedName name="_КШ" localSheetId="2">[2]Данные!$AI$5:$AI$49</definedName>
    <definedName name="_КШ" localSheetId="8">[3]Данные!$AI$5:$AI$49</definedName>
    <definedName name="_КШ" localSheetId="17">[2]Данные!$AI$5:$AI$49</definedName>
    <definedName name="_КШ" localSheetId="5">[2]Данные!$AI$5:$AI$49</definedName>
    <definedName name="_КШ">[2]Данные!$AI$5:$AI$49</definedName>
    <definedName name="_КЭлСтр" localSheetId="2">[2]Данные!$AQ$5:$AQ$49</definedName>
    <definedName name="_КЭлСтр" localSheetId="8">[3]Данные!$AQ$5:$AQ$49</definedName>
    <definedName name="_КЭлСтр" localSheetId="17">[2]Данные!$AQ$5:$AQ$49</definedName>
    <definedName name="_КЭлСтр" localSheetId="5">[2]Данные!$AQ$5:$AQ$49</definedName>
    <definedName name="_КЭлСтр">[2]Данные!$AQ$5:$AQ$49</definedName>
    <definedName name="_линВниз" localSheetId="2">[2]ДанныеМ!$K$90:$K$119</definedName>
    <definedName name="_линВниз" localSheetId="8">[3]ДанныеМ!$K$90:$K$119</definedName>
    <definedName name="_линВниз" localSheetId="17">[2]ДанныеМ!$K$90:$K$119</definedName>
    <definedName name="_линВниз" localSheetId="5">[2]ДанныеМ!$K$90:$K$119</definedName>
    <definedName name="_линВниз">[2]ДанныеМ!$K$90:$K$119</definedName>
    <definedName name="_М1">#REF!</definedName>
    <definedName name="_М11">#REF!</definedName>
    <definedName name="_М121">#REF!</definedName>
    <definedName name="_М2">#REF!</definedName>
    <definedName name="_М21">#REF!</definedName>
    <definedName name="_М3">#REF!</definedName>
    <definedName name="_М31">#REF!</definedName>
    <definedName name="_М4">#REF!</definedName>
    <definedName name="_М41">#REF!</definedName>
    <definedName name="_МасИнст">[4]Данные!$CO$119:$DL$119</definedName>
    <definedName name="_МетроКр." localSheetId="2">[2]ДанныеМ!$J$90:$J$104</definedName>
    <definedName name="_МетроКр." localSheetId="8">[3]ДанныеМ!$J$90:$J$104</definedName>
    <definedName name="_МетроКр." localSheetId="17">[2]ДанныеМ!$J$90:$J$104</definedName>
    <definedName name="_МетроКр." localSheetId="5">[2]ДанныеМ!$J$90:$J$104</definedName>
    <definedName name="_МетроКр.">[2]ДанныеМ!$J$90:$J$104</definedName>
    <definedName name="_Мобщая" localSheetId="2">[2]ДанныеМ!$K$90:$N$119</definedName>
    <definedName name="_Мобщая" localSheetId="8">[3]ДанныеМ!$K$90:$N$119</definedName>
    <definedName name="_Мобщая" localSheetId="17">[2]ДанныеМ!$K$90:$N$119</definedName>
    <definedName name="_Мобщая" localSheetId="5">[2]ДанныеМ!$K$90:$N$119</definedName>
    <definedName name="_Мобщая">[2]ДанныеМ!$K$90:$N$119</definedName>
    <definedName name="_МШ" localSheetId="2">[2]Данные!$BF$5:$BF$49</definedName>
    <definedName name="_МШ" localSheetId="8">[3]Данные!$BF$5:$BF$49</definedName>
    <definedName name="_МШ" localSheetId="17">[2]Данные!$BF$5:$BF$49</definedName>
    <definedName name="_МШ" localSheetId="5">[2]Данные!$BF$5:$BF$49</definedName>
    <definedName name="_МШ">[2]Данные!$BF$5:$BF$49</definedName>
    <definedName name="_МШСоор" localSheetId="2">'[2]Данные соор.'!$U$2:$U$61</definedName>
    <definedName name="_МШСоор" localSheetId="8">'[3]Данные соор.'!$U$2:$U$61</definedName>
    <definedName name="_МШСоор" localSheetId="17">'[2]Данные соор.'!$U$2:$U$61</definedName>
    <definedName name="_МШСоор" localSheetId="5">'[2]Данные соор.'!$U$2:$U$61</definedName>
    <definedName name="_МШСоор">'[2]Данные соор.'!$U$2:$U$61</definedName>
    <definedName name="_НазвГеод." localSheetId="2">[2]Данные!$F$147:$F$157</definedName>
    <definedName name="_НазвГеод." localSheetId="8">[3]Данные!$F$147:$F$157</definedName>
    <definedName name="_НазвГеод." localSheetId="17">[2]Данные!$F$147:$F$157</definedName>
    <definedName name="_НазвГеод." localSheetId="5">[2]Данные!$F$147:$F$157</definedName>
    <definedName name="_НазвГеод.">[2]Данные!$F$147:$F$157</definedName>
    <definedName name="_НаимСоор" localSheetId="2">'[2]Данные соор.'!$E$2:$E$61</definedName>
    <definedName name="_НаимСоор" localSheetId="8">'[3]Данные соор.'!$E$2:$E$61</definedName>
    <definedName name="_НаимСоор" localSheetId="17">'[2]Данные соор.'!$E$2:$E$61</definedName>
    <definedName name="_НаимСоор" localSheetId="5">'[2]Данные соор.'!$E$2:$E$61</definedName>
    <definedName name="_НаимСоор">'[2]Данные соор.'!$E$2:$E$61</definedName>
    <definedName name="_Нтабл.К">[4]Данные!$AM$120:$AV$120</definedName>
    <definedName name="_Нтабл.Кам">[4]Данные!$BD$120:$BK$120</definedName>
    <definedName name="_Нтабл.П">[4]Данные!$AA$120:$AL$120</definedName>
    <definedName name="_Нтабл.Пол">[4]Данные!$AW$120:$BC$120</definedName>
    <definedName name="_НумерСоор" localSheetId="2">'[2]Данные соор.'!$Q$2:$Q$61</definedName>
    <definedName name="_НумерСоор" localSheetId="8">'[3]Данные соор.'!$Q$2:$Q$61</definedName>
    <definedName name="_НумерСоор" localSheetId="17">'[2]Данные соор.'!$Q$2:$Q$61</definedName>
    <definedName name="_НумерСоор" localSheetId="5">'[2]Данные соор.'!$Q$2:$Q$61</definedName>
    <definedName name="_НумерСоор">'[2]Данные соор.'!$Q$2:$Q$61</definedName>
    <definedName name="_обб" localSheetId="2">[8]Лист1!$A$1:$F$16</definedName>
    <definedName name="_обб" localSheetId="8">[9]Лист1!$A$1:$F$16</definedName>
    <definedName name="_обб" localSheetId="17">[8]Лист1!$A$1:$F$16</definedName>
    <definedName name="_обб" localSheetId="5">[8]Лист1!$A$1:$F$16</definedName>
    <definedName name="_обб">[8]Лист1!$A$1:$F$16</definedName>
    <definedName name="_ОбсОб" localSheetId="2">[2]Данные!$K$5:$K$49</definedName>
    <definedName name="_ОбсОб" localSheetId="8">[3]Данные!$K$5:$K$49</definedName>
    <definedName name="_ОбсОб" localSheetId="17">[2]Данные!$K$5:$K$49</definedName>
    <definedName name="_ОбсОб" localSheetId="5">[2]Данные!$K$5:$K$49</definedName>
    <definedName name="_ОбсОб">[2]Данные!$K$5:$K$49</definedName>
    <definedName name="_объем" localSheetId="2">[2]ДанныеМ!$O$90:$O$119</definedName>
    <definedName name="_объем" localSheetId="8">[3]ДанныеМ!$O$90:$O$119</definedName>
    <definedName name="_объем" localSheetId="17">[2]ДанныеМ!$O$90:$O$119</definedName>
    <definedName name="_объем" localSheetId="5">[2]ДанныеМ!$O$90:$O$119</definedName>
    <definedName name="_объем">[2]ДанныеМ!$O$90:$O$119</definedName>
    <definedName name="_ОВСПД">#REF!</definedName>
    <definedName name="_ОпрАрм" localSheetId="2">[2]Данные!$BE$5:$BE$49</definedName>
    <definedName name="_ОпрАрм" localSheetId="8">[3]Данные!$BE$5:$BE$49</definedName>
    <definedName name="_ОпрАрм" localSheetId="17">[2]Данные!$BE$5:$BE$49</definedName>
    <definedName name="_ОпрАрм" localSheetId="5">[2]Данные!$BE$5:$BE$49</definedName>
    <definedName name="_ОпрАрм">[2]Данные!$BE$5:$BE$49</definedName>
    <definedName name="_Отбив" localSheetId="2">[2]Данные!$BC$5:$BC$49</definedName>
    <definedName name="_Отбив" localSheetId="8">[3]Данные!$BC$5:$BC$49</definedName>
    <definedName name="_Отбив" localSheetId="17">[2]Данные!$BC$5:$BC$49</definedName>
    <definedName name="_Отбив" localSheetId="5">[2]Данные!$BC$5:$BC$49</definedName>
    <definedName name="_Отбив">[2]Данные!$BC$5:$BC$49</definedName>
    <definedName name="_ОшибкКомм" localSheetId="2">'[2]Данный Коммун'!$B$2:$B$189</definedName>
    <definedName name="_ОшибкКомм" localSheetId="8">'[3]Данный Коммун'!$B$2:$B$189</definedName>
    <definedName name="_ОшибкКомм" localSheetId="17">'[2]Данный Коммун'!$B$2:$B$189</definedName>
    <definedName name="_ОшибкКомм" localSheetId="5">'[2]Данный Коммун'!$B$2:$B$189</definedName>
    <definedName name="_ОшибкКомм">'[2]Данный Коммун'!$B$2:$B$189</definedName>
    <definedName name="_ПВскУз" localSheetId="2">[2]Данные!$AF$5:$AF$49</definedName>
    <definedName name="_ПВскУз" localSheetId="8">[3]Данные!$AF$5:$AF$49</definedName>
    <definedName name="_ПВскУз" localSheetId="17">[2]Данные!$AF$5:$AF$49</definedName>
    <definedName name="_ПВскУз" localSheetId="5">[2]Данные!$AF$5:$AF$49</definedName>
    <definedName name="_ПВскУз">[2]Данные!$AF$5:$AF$49</definedName>
    <definedName name="_ПИ">[4]Данные!$AW$4:$BC$4</definedName>
    <definedName name="_ПисСбц2" localSheetId="2">[2]Данные!$U$87:$X$91</definedName>
    <definedName name="_ПисСбц2" localSheetId="8">[3]Данные!$U$87:$X$91</definedName>
    <definedName name="_ПисСбц2" localSheetId="17">[2]Данные!$U$87:$X$91</definedName>
    <definedName name="_ПисСбц2" localSheetId="5">[2]Данные!$U$87:$X$91</definedName>
    <definedName name="_ПисСбц2">[2]Данные!$U$87:$X$91</definedName>
    <definedName name="_ПЛест" localSheetId="2">[2]Данные!$AE$5:$AE$49</definedName>
    <definedName name="_ПЛест" localSheetId="8">[3]Данные!$AE$5:$AE$49</definedName>
    <definedName name="_ПЛест" localSheetId="17">[2]Данные!$AE$5:$AE$49</definedName>
    <definedName name="_ПЛест" localSheetId="5">[2]Данные!$AE$5:$AE$49</definedName>
    <definedName name="_ПЛест">[2]Данные!$AE$5:$AE$49</definedName>
    <definedName name="_Площ" localSheetId="2">[2]Данные!$F$5:$F$49</definedName>
    <definedName name="_Площ" localSheetId="8">[3]Данные!$F$5:$F$49</definedName>
    <definedName name="_Площ" localSheetId="17">[2]Данные!$F$5:$F$49</definedName>
    <definedName name="_Площ" localSheetId="5">[2]Данные!$F$5:$F$49</definedName>
    <definedName name="_Площ">[2]Данные!$F$5:$F$49</definedName>
    <definedName name="_ПО">[4]Данные!$AA$4:$AL$4</definedName>
    <definedName name="_ПозКомм" localSheetId="2">'[2]Данный Коммун'!$F$2:$F$185</definedName>
    <definedName name="_ПозКомм" localSheetId="8">'[3]Данный Коммун'!$F$2:$F$185</definedName>
    <definedName name="_ПозКомм" localSheetId="17">'[2]Данный Коммун'!$F$2:$F$185</definedName>
    <definedName name="_ПозКомм" localSheetId="5">'[2]Данный Коммун'!$F$2:$F$185</definedName>
    <definedName name="_ПозКомм">'[2]Данный Коммун'!$F$2:$F$185</definedName>
    <definedName name="_ПозСоор" localSheetId="2">'[2]Данные соор.'!$F$2:$F$61</definedName>
    <definedName name="_ПозСоор" localSheetId="8">'[3]Данные соор.'!$F$2:$F$61</definedName>
    <definedName name="_ПозСоор" localSheetId="17">'[2]Данные соор.'!$F$2:$F$61</definedName>
    <definedName name="_ПозСоор" localSheetId="5">'[2]Данные соор.'!$F$2:$F$61</definedName>
    <definedName name="_ПозСоор">'[2]Данные соор.'!$F$2:$F$61</definedName>
    <definedName name="_ПолИнж.">[4]Данные!$AW$119:$BC$119</definedName>
    <definedName name="_ПолКам.">[4]Данные!$AM$119:$AV$119</definedName>
    <definedName name="_ПолОбсл.">[4]Данные!$AA$119:$AL$119</definedName>
    <definedName name="_Посл" localSheetId="2">[2]Данные!$D$5:$D$49</definedName>
    <definedName name="_Посл" localSheetId="8">[3]Данные!$D$5:$D$49</definedName>
    <definedName name="_Посл" localSheetId="17">[2]Данные!$D$5:$D$49</definedName>
    <definedName name="_Посл" localSheetId="5">[2]Данные!$D$5:$D$49</definedName>
    <definedName name="_Посл">[2]Данные!$D$5:$D$49</definedName>
    <definedName name="_ПослАвт.">[4]СВОД.!$Q$16:$Q$27</definedName>
    <definedName name="_ППер" localSheetId="2">[2]Данные!$AC$5:$AC$49</definedName>
    <definedName name="_ППер" localSheetId="8">[3]Данные!$AC$5:$AC$49</definedName>
    <definedName name="_ППер" localSheetId="17">[2]Данные!$AC$5:$AC$49</definedName>
    <definedName name="_ППер" localSheetId="5">[2]Данные!$AC$5:$AC$49</definedName>
    <definedName name="_ППер">[2]Данные!$AC$5:$AC$49</definedName>
    <definedName name="_ППлан" localSheetId="2">[2]Данные!$AB$5:$AB$49</definedName>
    <definedName name="_ППлан" localSheetId="8">[3]Данные!$AB$5:$AB$49</definedName>
    <definedName name="_ППлан" localSheetId="17">[2]Данные!$AB$5:$AB$49</definedName>
    <definedName name="_ППлан" localSheetId="5">[2]Данные!$AB$5:$AB$49</definedName>
    <definedName name="_ППлан">[2]Данные!$AB$5:$AB$49</definedName>
    <definedName name="_ППСтроп" localSheetId="2">[2]Данные!$AD$5:$AD$49</definedName>
    <definedName name="_ППСтроп" localSheetId="8">[3]Данные!$AD$5:$AD$49</definedName>
    <definedName name="_ППСтроп" localSheetId="17">[2]Данные!$AD$5:$AD$49</definedName>
    <definedName name="_ППСтроп" localSheetId="5">[2]Данные!$AD$5:$AD$49</definedName>
    <definedName name="_ППСтроп">[2]Данные!$AD$5:$AD$49</definedName>
    <definedName name="_ПРаз" localSheetId="2">[2]Данные!$Z$5:$Z$49</definedName>
    <definedName name="_ПРаз" localSheetId="8">[3]Данные!$Z$5:$Z$49</definedName>
    <definedName name="_ПРаз" localSheetId="17">[2]Данные!$Z$5:$Z$49</definedName>
    <definedName name="_ПРаз" localSheetId="5">[2]Данные!$Z$5:$Z$49</definedName>
    <definedName name="_ПРаз">[2]Данные!$Z$5:$Z$49</definedName>
    <definedName name="_ПрикМРР">[7]Данные!$B$156:$E$166</definedName>
    <definedName name="_ПСтен" localSheetId="2">[2]Данные!$AH$5:$AH$49</definedName>
    <definedName name="_ПСтен" localSheetId="8">[3]Данные!$AH$5:$AH$49</definedName>
    <definedName name="_ПСтен" localSheetId="17">[2]Данные!$AH$5:$AH$49</definedName>
    <definedName name="_ПСтен" localSheetId="5">[2]Данные!$AH$5:$AH$49</definedName>
    <definedName name="_ПСтен">[2]Данные!$AH$5:$AH$49</definedName>
    <definedName name="_ПФас" localSheetId="2">[2]Данные!$AA$5:$AA$49</definedName>
    <definedName name="_ПФас" localSheetId="8">[3]Данные!$AA$5:$AA$49</definedName>
    <definedName name="_ПФас" localSheetId="17">[2]Данные!$AA$5:$AA$49</definedName>
    <definedName name="_ПФас" localSheetId="5">[2]Данные!$AA$5:$AA$49</definedName>
    <definedName name="_ПФас">[2]Данные!$AA$5:$AA$49</definedName>
    <definedName name="_ПШ" localSheetId="2">[2]Данные!$Y$5:$Y$49</definedName>
    <definedName name="_ПШ" localSheetId="8">[3]Данные!$Y$5:$Y$49</definedName>
    <definedName name="_ПШ" localSheetId="17">[2]Данные!$Y$5:$Y$49</definedName>
    <definedName name="_ПШ" localSheetId="5">[2]Данные!$Y$5:$Y$49</definedName>
    <definedName name="_ПШ">[2]Данные!$Y$5:$Y$49</definedName>
    <definedName name="_ПЭлСтр" localSheetId="2">[2]Данные!$AG$5:$AG$49</definedName>
    <definedName name="_ПЭлСтр" localSheetId="8">[3]Данные!$AG$5:$AG$49</definedName>
    <definedName name="_ПЭлСтр" localSheetId="17">[2]Данные!$AG$5:$AG$49</definedName>
    <definedName name="_ПЭлСтр" localSheetId="5">[2]Данные!$AG$5:$AG$49</definedName>
    <definedName name="_ПЭлСтр">[2]Данные!$AG$5:$AG$49</definedName>
    <definedName name="_РамПрог">[7]ДанныеРам.!$M$32:$O$36</definedName>
    <definedName name="_РасКр" localSheetId="2">[2]Данные!$BT$5:$BT$49</definedName>
    <definedName name="_РасКр" localSheetId="8">[3]Данные!$BT$5:$BT$49</definedName>
    <definedName name="_РасКр" localSheetId="17">[2]Данные!$BT$5:$BT$49</definedName>
    <definedName name="_РасКр" localSheetId="5">[2]Данные!$BT$5:$BT$49</definedName>
    <definedName name="_РасКр">[2]Данные!$BT$5:$BT$49</definedName>
    <definedName name="_РасЛест" localSheetId="2">[2]Данные!$BR$5:$BR$49</definedName>
    <definedName name="_РасЛест" localSheetId="8">[3]Данные!$BR$5:$BR$49</definedName>
    <definedName name="_РасЛест" localSheetId="17">[2]Данные!$BR$5:$BR$49</definedName>
    <definedName name="_РасЛест" localSheetId="5">[2]Данные!$BR$5:$BR$49</definedName>
    <definedName name="_РасЛест">[2]Данные!$BR$5:$BR$49</definedName>
    <definedName name="_РасПерек" localSheetId="2">[2]Данные!$BQ$5:$BQ$49</definedName>
    <definedName name="_РасПерек" localSheetId="8">[3]Данные!$BQ$5:$BQ$49</definedName>
    <definedName name="_РасПерек" localSheetId="17">[2]Данные!$BQ$5:$BQ$49</definedName>
    <definedName name="_РасПерек" localSheetId="5">[2]Данные!$BQ$5:$BQ$49</definedName>
    <definedName name="_РасПерек">[2]Данные!$BQ$5:$BQ$49</definedName>
    <definedName name="_РасПрогМон1">[7]ДанныеРам.!$BG$48:$BI$52</definedName>
    <definedName name="_РасПрогМон2">[7]ДанныеРам.!$BG$55:$BI$59</definedName>
    <definedName name="_РасПрогМон3">[7]ДанныеРам.!$BG$62:$BI$66</definedName>
    <definedName name="_РасФ" localSheetId="2">[2]Данные!$BO$5:$BO$49</definedName>
    <definedName name="_РасФ" localSheetId="8">[3]Данные!$BO$5:$BO$49</definedName>
    <definedName name="_РасФ" localSheetId="17">[2]Данные!$BO$5:$BO$49</definedName>
    <definedName name="_РасФ" localSheetId="5">[2]Данные!$BO$5:$BO$49</definedName>
    <definedName name="_РасФ">[2]Данные!$BO$5:$BO$49</definedName>
    <definedName name="_РасФерСтр" localSheetId="2">[2]Данные!$BS$5:$BS$49</definedName>
    <definedName name="_РасФерСтр" localSheetId="8">[3]Данные!$BS$5:$BS$49</definedName>
    <definedName name="_РасФерСтр" localSheetId="17">[2]Данные!$BS$5:$BS$49</definedName>
    <definedName name="_РасФерСтр" localSheetId="5">[2]Данные!$BS$5:$BS$49</definedName>
    <definedName name="_РасФерСтр">[2]Данные!$BS$5:$BS$49</definedName>
    <definedName name="_ССЫЛ_для_ССЫЛ">[4]Данные!$G$242:$Q$444</definedName>
    <definedName name="_Стр.Об" localSheetId="2">[2]Данные!$J$5:$J$49</definedName>
    <definedName name="_Стр.Об" localSheetId="8">[3]Данные!$J$5:$J$49</definedName>
    <definedName name="_Стр.Об" localSheetId="17">[2]Данные!$J$5:$J$49</definedName>
    <definedName name="_Стр.Об" localSheetId="5">[2]Данные!$J$5:$J$49</definedName>
    <definedName name="_Стр.Об">[2]Данные!$J$5:$J$49</definedName>
    <definedName name="_Таблица_6.6" localSheetId="2">[10]БАЗА!$B$66:$B$67</definedName>
    <definedName name="_Таблица_6.6" localSheetId="3">[10]БАЗА!$B$66:$B$67</definedName>
    <definedName name="_Таблица_6.6" localSheetId="4">[10]БАЗА!$B$66:$B$67</definedName>
    <definedName name="_Таблица_6.6" localSheetId="5">[10]БАЗА!$B$66:$B$67</definedName>
    <definedName name="_Таблица_6.6" localSheetId="15">[10]БАЗА!$B$66:$B$67</definedName>
    <definedName name="_Таблица_6.6">[11]БАЗА!$B$66:$B$67</definedName>
    <definedName name="_УзКомм" localSheetId="2">'[2]Данный Коммун'!$U$2:$U$189</definedName>
    <definedName name="_УзКомм" localSheetId="8">'[3]Данный Коммун'!$U$2:$U$189</definedName>
    <definedName name="_УзКомм" localSheetId="17">'[2]Данный Коммун'!$U$2:$U$189</definedName>
    <definedName name="_УзКомм" localSheetId="5">'[2]Данный Коммун'!$U$2:$U$189</definedName>
    <definedName name="_УзКомм">'[2]Данный Коммун'!$U$2:$U$189</definedName>
    <definedName name="_УзСоор" localSheetId="2">'[2]Данные соор.'!$T$2:$T$61</definedName>
    <definedName name="_УзСоор" localSheetId="8">'[3]Данные соор.'!$T$2:$T$61</definedName>
    <definedName name="_УзСоор" localSheetId="17">'[2]Данные соор.'!$T$2:$T$61</definedName>
    <definedName name="_УзСоор" localSheetId="5">'[2]Данные соор.'!$T$2:$T$61</definedName>
    <definedName name="_УзСоор">'[2]Данные соор.'!$T$2:$T$61</definedName>
    <definedName name="_УлЗ" localSheetId="2">[2]Данные!$BD$5:$BD$49</definedName>
    <definedName name="_УлЗ" localSheetId="8">[3]Данные!$BD$5:$BD$49</definedName>
    <definedName name="_УлЗ" localSheetId="17">[2]Данные!$BD$5:$BD$49</definedName>
    <definedName name="_УлЗ" localSheetId="5">[2]Данные!$BD$5:$BD$49</definedName>
    <definedName name="_УлЗ">[2]Данные!$BD$5:$BD$49</definedName>
    <definedName name="_xlnm._FilterDatabase" localSheetId="6" hidden="1">БО!$A$24:$N$30</definedName>
    <definedName name="_xlnm._FilterDatabase" localSheetId="7" hidden="1">ГОЧС!$A$24:$N$41</definedName>
    <definedName name="_xlnm._FilterDatabase" localSheetId="11" hidden="1">'Пож. риск'!$A$16:$K$41</definedName>
    <definedName name="_xlnm._FilterDatabase" localSheetId="18" hidden="1">Согласования!$A$16:$K$41</definedName>
    <definedName name="_Фот" localSheetId="2">[2]Данные!$BA$5:$BA$49</definedName>
    <definedName name="_Фот" localSheetId="8">[3]Данные!$BA$5:$BA$49</definedName>
    <definedName name="_Фот" localSheetId="17">[2]Данные!$BA$5:$BA$49</definedName>
    <definedName name="_Фот" localSheetId="5">[2]Данные!$BA$5:$BA$49</definedName>
    <definedName name="_Фот">[2]Данные!$BA$5:$BA$49</definedName>
    <definedName name="_ФотКом" localSheetId="2">'[2]Данный Коммун'!$S$2:$S$189</definedName>
    <definedName name="_ФотКом" localSheetId="8">'[3]Данный Коммун'!$S$2:$S$189</definedName>
    <definedName name="_ФотКом" localSheetId="17">'[2]Данный Коммун'!$S$2:$S$189</definedName>
    <definedName name="_ФотКом" localSheetId="5">'[2]Данный Коммун'!$S$2:$S$189</definedName>
    <definedName name="_ФотКом">'[2]Данный Коммун'!$S$2:$S$189</definedName>
    <definedName name="_фотоСоор" localSheetId="2">'[2]Данные соор.'!$R$2:$R$61</definedName>
    <definedName name="_фотоСоор" localSheetId="8">'[3]Данные соор.'!$R$2:$R$61</definedName>
    <definedName name="_фотоСоор" localSheetId="17">'[2]Данные соор.'!$R$2:$R$61</definedName>
    <definedName name="_фотоСоор" localSheetId="5">'[2]Данные соор.'!$R$2:$R$61</definedName>
    <definedName name="_фотоСоор">'[2]Данные соор.'!$R$2:$R$61</definedName>
    <definedName name="_ширина" localSheetId="2">[2]ДанныеМ!$S$90:$S$119</definedName>
    <definedName name="_ширина" localSheetId="8">[3]ДанныеМ!$S$90:$S$119</definedName>
    <definedName name="_ширина" localSheetId="17">[2]ДанныеМ!$S$90:$S$119</definedName>
    <definedName name="_ширина" localSheetId="5">[2]ДанныеМ!$S$90:$S$119</definedName>
    <definedName name="_ширина">[2]ДанныеМ!$S$90:$S$119</definedName>
    <definedName name="_ШирСоор" localSheetId="2">'[2]Данные соор.'!$L$2:$L$61</definedName>
    <definedName name="_ШирСоор" localSheetId="8">'[3]Данные соор.'!$L$2:$L$61</definedName>
    <definedName name="_ШирСоор" localSheetId="17">'[2]Данные соор.'!$L$2:$L$61</definedName>
    <definedName name="_ШирСоор" localSheetId="5">'[2]Данные соор.'!$L$2:$L$61</definedName>
    <definedName name="_ШирСоор">'[2]Данные соор.'!$L$2:$L$61</definedName>
    <definedName name="_Шурф2">[7]Данные!$K$2</definedName>
    <definedName name="a" localSheetId="2">{"","одинz","дваz","триz","четыреz","пятьz","шестьz","семьz","восемьz","девятьz"}</definedName>
    <definedName name="a" localSheetId="3">{"","одинz","дваz","триz","четыреz","пятьz","шестьz","семьz","восемьz","девятьz"}</definedName>
    <definedName name="a" localSheetId="8">{"","одинz","дваz","триz","четыреz","пятьz","шестьz","семьz","восемьz","девятьz"}</definedName>
    <definedName name="a" localSheetId="4">{"","одинz","дваz","триz","четыреz","пятьz","шестьz","семьz","восемьz","девятьz"}</definedName>
    <definedName name="a" localSheetId="5">{"","одинz","дваz","триz","четыреz","пятьz","шестьz","семьz","восемьz","девятьz"}</definedName>
    <definedName name="a" localSheetId="15">{"","одинz","дваz","триz","четыреz","пятьz","шестьz","семьz","восемьz","девятьz"}</definedName>
    <definedName name="a">{"","одинz","дваz","триz","четыреz","пятьz","шестьz","семьz","восемьz","девятьz"}</definedName>
    <definedName name="a_10">#N/A</definedName>
    <definedName name="a_12">#N/A</definedName>
    <definedName name="a_15">#N/A</definedName>
    <definedName name="a_16">#N/A</definedName>
    <definedName name="a_16_1">"#REF!"</definedName>
    <definedName name="a_20">#N/A</definedName>
    <definedName name="a_21">#N/A</definedName>
    <definedName name="a_6">"#REF!"</definedName>
    <definedName name="a_7">"#REF!"</definedName>
    <definedName name="a01_СС_Титул_pre_rep">"#REF!"</definedName>
    <definedName name="a02_СС_Шапка_pre_rep">"#REF!"</definedName>
    <definedName name="a06_СС_Лимитированные_pre_rep">"#REF!"</definedName>
    <definedName name="a08_СС_ЗаголовокЛимит_pre_rep">"#REF!"</definedName>
    <definedName name="a14_О_ИтогГрафы_pre_rep">"#REF!"</definedName>
    <definedName name="a2_38" localSheetId="2">#N/A</definedName>
    <definedName name="a2_38" localSheetId="3">"#n"/Геофизика!a</definedName>
    <definedName name="a2_38" localSheetId="8">"#n"/ИЭИ!a</definedName>
    <definedName name="a2_38" localSheetId="4">#N/A</definedName>
    <definedName name="a2_38" localSheetId="5">#N/A</definedName>
    <definedName name="a2_38" localSheetId="15">#N/A</definedName>
    <definedName name="a2_38">"#n"/[0]!a</definedName>
    <definedName name="a24_С_ИтогГрафы_pre_rep">"#REF!"</definedName>
    <definedName name="a27_С_Концовка_pre_rep">"#REF!"</definedName>
    <definedName name="a33_Р_Заголовок_pre_rep">"#REF!"</definedName>
    <definedName name="a34_Р_ИтогГрафы_pre_rep">"#REF!"</definedName>
    <definedName name="a51_Ст_Строка_pre_rep">"#REF!"</definedName>
    <definedName name="Access_Button" hidden="1">"Активное_оборудование_Cabletron_Devices_Таблица1"</definedName>
    <definedName name="AccessDatabase" hidden="1">"C:\Мои документы\Благовещенск\Активное оборудование.mdb"</definedName>
    <definedName name="AdrM" localSheetId="15">'[12]лист 32-07'!$B$12</definedName>
    <definedName name="AdrM">'[13]лист 32-07'!$B$12</definedName>
    <definedName name="asd">#N/A</definedName>
    <definedName name="Autor" localSheetId="8">#REF!</definedName>
    <definedName name="Autor" localSheetId="4">#REF!</definedName>
    <definedName name="Autor" localSheetId="5">#REF!</definedName>
    <definedName name="Autor" localSheetId="15">#REF!</definedName>
    <definedName name="Autor">#REF!</definedName>
    <definedName name="Cambio_dollari" localSheetId="3">#REF!</definedName>
    <definedName name="Cambio_dollari" localSheetId="8">#REF!</definedName>
    <definedName name="Cambio_dollari" localSheetId="9">#REF!</definedName>
    <definedName name="Cambio_dollari" localSheetId="5">#REF!</definedName>
    <definedName name="Cambio_dollari" localSheetId="15">#REF!</definedName>
    <definedName name="Cambio_dollari">#REF!</definedName>
    <definedName name="ccod_dog" localSheetId="3">#REF!</definedName>
    <definedName name="ccod_dog" localSheetId="8">#REF!</definedName>
    <definedName name="ccod_dog" localSheetId="4">#REF!</definedName>
    <definedName name="ccod_dog" localSheetId="9">#REF!</definedName>
    <definedName name="ccod_dog" localSheetId="5">#REF!</definedName>
    <definedName name="ccod_dog" localSheetId="15">#N/A</definedName>
    <definedName name="ccod_dog">#REF!</definedName>
    <definedName name="CDOLG_IS" localSheetId="3">#REF!</definedName>
    <definedName name="CDOLG_IS" localSheetId="8">#REF!</definedName>
    <definedName name="CDOLG_IS" localSheetId="4">#REF!</definedName>
    <definedName name="CDOLG_IS" localSheetId="9">#REF!</definedName>
    <definedName name="CDOLG_IS" localSheetId="5">#REF!</definedName>
    <definedName name="CDOLG_IS" localSheetId="15">#N/A</definedName>
    <definedName name="CDOLG_IS">#REF!</definedName>
    <definedName name="cdolg_zac" localSheetId="3">#REF!</definedName>
    <definedName name="cdolg_zac" localSheetId="8">#REF!</definedName>
    <definedName name="cdolg_zac" localSheetId="4">#REF!</definedName>
    <definedName name="cdolg_zac" localSheetId="9">#REF!</definedName>
    <definedName name="cdolg_zac" localSheetId="5">#REF!</definedName>
    <definedName name="cdolg_zac" localSheetId="15">#N/A</definedName>
    <definedName name="cdolg_zac">#REF!</definedName>
    <definedName name="CFIO_IS" localSheetId="3">#REF!</definedName>
    <definedName name="CFIO_IS" localSheetId="8">#REF!</definedName>
    <definedName name="CFIO_IS" localSheetId="4">#REF!</definedName>
    <definedName name="CFIO_IS" localSheetId="9">#REF!</definedName>
    <definedName name="CFIO_IS" localSheetId="5">#REF!</definedName>
    <definedName name="CFIO_IS" localSheetId="15">#N/A</definedName>
    <definedName name="CFIO_IS">#REF!</definedName>
    <definedName name="cfio_zac" localSheetId="3">#REF!</definedName>
    <definedName name="cfio_zac" localSheetId="8">#REF!</definedName>
    <definedName name="cfio_zac" localSheetId="4">#REF!</definedName>
    <definedName name="cfio_zac" localSheetId="9">#REF!</definedName>
    <definedName name="cfio_zac" localSheetId="5">#REF!</definedName>
    <definedName name="cfio_zac" localSheetId="15">#N/A</definedName>
    <definedName name="cfio_zac">#REF!</definedName>
    <definedName name="CGP_PROC" localSheetId="3">#REF!</definedName>
    <definedName name="CGP_PROC" localSheetId="8">#REF!</definedName>
    <definedName name="CGP_PROC" localSheetId="4">#REF!</definedName>
    <definedName name="CGP_PROC" localSheetId="9">#REF!</definedName>
    <definedName name="CGP_PROC" localSheetId="5">#REF!</definedName>
    <definedName name="CGP_PROC" localSheetId="15">#N/A</definedName>
    <definedName name="CGP_PROC">#REF!</definedName>
    <definedName name="chm">#N/A</definedName>
    <definedName name="cht">#N/A</definedName>
    <definedName name="CiscoFOB">[14]Коэф!$A$2</definedName>
    <definedName name="CNAME_I" localSheetId="3">#REF!</definedName>
    <definedName name="CNAME_I" localSheetId="8">#REF!</definedName>
    <definedName name="CNAME_I" localSheetId="4">#REF!</definedName>
    <definedName name="CNAME_I" localSheetId="9">#REF!</definedName>
    <definedName name="CNAME_I" localSheetId="5">#REF!</definedName>
    <definedName name="CNAME_I" localSheetId="15">#N/A</definedName>
    <definedName name="CNAME_I">#REF!</definedName>
    <definedName name="cname_z" localSheetId="3">#REF!</definedName>
    <definedName name="cname_z" localSheetId="8">#REF!</definedName>
    <definedName name="cname_z" localSheetId="4">#REF!</definedName>
    <definedName name="cname_z" localSheetId="9">#REF!</definedName>
    <definedName name="cname_z" localSheetId="5">#REF!</definedName>
    <definedName name="cname_z" localSheetId="15">#N/A</definedName>
    <definedName name="cname_z">#REF!</definedName>
    <definedName name="CnfName">#N/A</definedName>
    <definedName name="CnfName_1">#N/A</definedName>
    <definedName name="CnfName_1_14" localSheetId="2">#N/A</definedName>
    <definedName name="CnfName_1_14" localSheetId="3">"#n"/Геофизика!a</definedName>
    <definedName name="CnfName_1_14" localSheetId="8">"#n"/ИЭИ!a</definedName>
    <definedName name="CnfName_1_14" localSheetId="4">#N/A</definedName>
    <definedName name="CnfName_1_14" localSheetId="5">#N/A</definedName>
    <definedName name="CnfName_1_14" localSheetId="15">#N/A</definedName>
    <definedName name="CnfName_1_14">"#n"/[0]!a</definedName>
    <definedName name="CnfName_1_38">#N/A</definedName>
    <definedName name="CnfName_14" localSheetId="2">#N/A</definedName>
    <definedName name="CnfName_14" localSheetId="3">"#n"/Геофизика!a</definedName>
    <definedName name="CnfName_14" localSheetId="8">"#n"/ИЭИ!a</definedName>
    <definedName name="CnfName_14" localSheetId="4">#N/A</definedName>
    <definedName name="CnfName_14" localSheetId="5">#N/A</definedName>
    <definedName name="CnfName_14" localSheetId="15">#N/A</definedName>
    <definedName name="CnfName_14">"#n"/[0]!a</definedName>
    <definedName name="CnfName_38">#N/A</definedName>
    <definedName name="Concrete_modulus">'[15]Характеристики бетона'!$D$18:$N$20</definedName>
    <definedName name="Concrete_resistance">'[15]Характеристики бетона'!$D$5:$N$14</definedName>
    <definedName name="ConfName">#N/A</definedName>
    <definedName name="ConfName_1">#N/A</definedName>
    <definedName name="ConfName_1_14" localSheetId="2">#N/A</definedName>
    <definedName name="ConfName_1_14" localSheetId="3">"#n"/Геофизика!a</definedName>
    <definedName name="ConfName_1_14" localSheetId="8">"#n"/ИЭИ!a</definedName>
    <definedName name="ConfName_1_14" localSheetId="4">#N/A</definedName>
    <definedName name="ConfName_1_14" localSheetId="5">#N/A</definedName>
    <definedName name="ConfName_1_14" localSheetId="15">#N/A</definedName>
    <definedName name="ConfName_1_14">"#n"/[0]!a</definedName>
    <definedName name="ConfName_1_38">#N/A</definedName>
    <definedName name="ConfName_14" localSheetId="2">#N/A</definedName>
    <definedName name="ConfName_14" localSheetId="3">"#n"/Геофизика!a</definedName>
    <definedName name="ConfName_14" localSheetId="8">"#n"/ИЭИ!a</definedName>
    <definedName name="ConfName_14" localSheetId="4">#N/A</definedName>
    <definedName name="ConfName_14" localSheetId="5">#N/A</definedName>
    <definedName name="ConfName_14" localSheetId="15">#N/A</definedName>
    <definedName name="ConfName_14">"#n"/[0]!a</definedName>
    <definedName name="ConfName_38">#N/A</definedName>
    <definedName name="Constr_2">#N/A</definedName>
    <definedName name="Constr_3">#N/A</definedName>
    <definedName name="CPRIDMET" localSheetId="3">#REF!</definedName>
    <definedName name="CPRIDMET" localSheetId="8">#REF!</definedName>
    <definedName name="CPRIDMET" localSheetId="4">#REF!</definedName>
    <definedName name="CPRIDMET" localSheetId="9">#REF!</definedName>
    <definedName name="CPRIDMET" localSheetId="5">#REF!</definedName>
    <definedName name="CPRIDMET" localSheetId="15">#N/A</definedName>
    <definedName name="CPRIDMET">#REF!</definedName>
    <definedName name="CWORK" localSheetId="3">#REF!</definedName>
    <definedName name="CWORK" localSheetId="8">#REF!</definedName>
    <definedName name="CWORK" localSheetId="4">#REF!</definedName>
    <definedName name="CWORK" localSheetId="9">#REF!</definedName>
    <definedName name="CWORK" localSheetId="5">#REF!</definedName>
    <definedName name="CWORK" localSheetId="15">#N/A</definedName>
    <definedName name="CWORK">#REF!</definedName>
    <definedName name="d5r7" localSheetId="8">[16]СПЕЦИФИКАЦИЯ!#REF!</definedName>
    <definedName name="d5r7">[16]СПЕЦИФИКАЦИЯ!#REF!</definedName>
    <definedName name="das">#N/A</definedName>
    <definedName name="DateColJournal">#N/A</definedName>
    <definedName name="DateColJournal_10">#N/A</definedName>
    <definedName name="DateColJournal_12">#N/A</definedName>
    <definedName name="DateColJournal_15">#N/A</definedName>
    <definedName name="DateColJournal_16">#N/A</definedName>
    <definedName name="DateColJournal_16_1">"#REF!"</definedName>
    <definedName name="DateColJournal_20">#N/A</definedName>
    <definedName name="DateColJournal_21">#N/A</definedName>
    <definedName name="DateColJournal_6">"#REF!"</definedName>
    <definedName name="DateColJournal_7">"#REF!"</definedName>
    <definedName name="dck" localSheetId="3">[17]топография!#REF!</definedName>
    <definedName name="dck" localSheetId="8">[17]топография!#REF!</definedName>
    <definedName name="dck" localSheetId="4">[18]топография!#REF!</definedName>
    <definedName name="dck" localSheetId="5">[17]топография!#REF!</definedName>
    <definedName name="dck" localSheetId="15">[18]топография!#REF!</definedName>
    <definedName name="dck">[17]топография!#REF!</definedName>
    <definedName name="dck_14" localSheetId="2">#N/A</definedName>
    <definedName name="dck_14" localSheetId="3">"#n"/Геофизика!a</definedName>
    <definedName name="dck_14" localSheetId="8">"#n"/ИЭИ!a</definedName>
    <definedName name="dck_14" localSheetId="4">#N/A</definedName>
    <definedName name="dck_14" localSheetId="5">#N/A</definedName>
    <definedName name="dck_14" localSheetId="15">#N/A</definedName>
    <definedName name="dck_14">"#n"/[0]!a</definedName>
    <definedName name="dck_38">#N/A</definedName>
    <definedName name="ddate" localSheetId="3">#REF!</definedName>
    <definedName name="ddate" localSheetId="8">#REF!</definedName>
    <definedName name="ddate" localSheetId="4">#REF!</definedName>
    <definedName name="ddate" localSheetId="9">#REF!</definedName>
    <definedName name="ddate" localSheetId="5">#REF!</definedName>
    <definedName name="ddate" localSheetId="15">#N/A</definedName>
    <definedName name="ddate">#REF!</definedName>
    <definedName name="dds">#N/A</definedName>
    <definedName name="ddt">#N/A</definedName>
    <definedName name="dewe" localSheetId="8">#REF!</definedName>
    <definedName name="dewe" localSheetId="4">#REF!</definedName>
    <definedName name="dewe" localSheetId="5">#REF!</definedName>
    <definedName name="dewe" localSheetId="15">#REF!</definedName>
    <definedName name="dewe">#REF!</definedName>
    <definedName name="Dgv" localSheetId="15">[19]Лист3!$A$22</definedName>
    <definedName name="Dgv">[20]Лист3!$A$22</definedName>
    <definedName name="Dgvr" localSheetId="15">'[12]лист 32-07'!$B$6</definedName>
    <definedName name="Dgvr">'[13]лист 32-07'!$B$6</definedName>
    <definedName name="distinfo_1" localSheetId="3">#REF!</definedName>
    <definedName name="distinfo_1" localSheetId="8">#REF!</definedName>
    <definedName name="distinfo_1" localSheetId="9">#REF!</definedName>
    <definedName name="distinfo_1" localSheetId="5">#REF!</definedName>
    <definedName name="distinfo_1" localSheetId="15">#REF!</definedName>
    <definedName name="distinfo_1">#REF!</definedName>
    <definedName name="DM">#N/A</definedName>
    <definedName name="DM_10">#N/A</definedName>
    <definedName name="DM_12">#N/A</definedName>
    <definedName name="DM_15">#N/A</definedName>
    <definedName name="DM_16">#N/A</definedName>
    <definedName name="DM_16_1">"#REF!"</definedName>
    <definedName name="DM_20">#N/A</definedName>
    <definedName name="DM_21">#N/A</definedName>
    <definedName name="DM_6">"#REF!"</definedName>
    <definedName name="DM_7">"#REF!"</definedName>
    <definedName name="dog2v2" localSheetId="2">#REF!</definedName>
    <definedName name="dog2v2" localSheetId="3">#REF!</definedName>
    <definedName name="dog2v2" localSheetId="8">#REF!</definedName>
    <definedName name="dog2v2" localSheetId="5">#REF!</definedName>
    <definedName name="dog2v2" localSheetId="15">#REF!</definedName>
    <definedName name="dog2v2">#REF!</definedName>
    <definedName name="Dp_11" localSheetId="15">[21]Лист3!$B$17</definedName>
    <definedName name="Dp_11">[22]Лист3!$B$17</definedName>
    <definedName name="Dp_12" localSheetId="15">[21]Лист3!$B$18</definedName>
    <definedName name="Dp_12">[22]Лист3!$B$18</definedName>
    <definedName name="drh">#N/A</definedName>
    <definedName name="DtDgv" localSheetId="15">[21]Лист3!$B$13</definedName>
    <definedName name="DtDgv">[22]Лист3!$B$13</definedName>
    <definedName name="DtDgv_l" localSheetId="15">[19]Лист3!$B$23</definedName>
    <definedName name="DtDgv_l">[20]Лист3!$B$23</definedName>
    <definedName name="DtDgv_t" localSheetId="15">[19]Лист3!$D$23</definedName>
    <definedName name="DtDgv_t">[20]Лист3!$D$23</definedName>
    <definedName name="DtDgvMM" localSheetId="15">'[12]лист 32-07'!$B$7</definedName>
    <definedName name="DtDgvMM">'[13]лист 32-07'!$B$7</definedName>
    <definedName name="DtDgvMMM" localSheetId="15">'[12]лист 32-07'!$C$7</definedName>
    <definedName name="DtDgvMMM">'[13]лист 32-07'!$C$7</definedName>
    <definedName name="DtDgvMMMM" localSheetId="15">'[12]лист 32-07'!$E$7</definedName>
    <definedName name="DtDgvMMMM">'[13]лист 32-07'!$E$7</definedName>
    <definedName name="DtDt1" localSheetId="15">'[12]лист 32-07'!$B$8</definedName>
    <definedName name="DtDt1">'[13]лист 32-07'!$B$8</definedName>
    <definedName name="DtDt2" localSheetId="15">'[12]лист 32-07'!$B$9</definedName>
    <definedName name="DtDt2">'[13]лист 32-07'!$B$9</definedName>
    <definedName name="DtDt3" localSheetId="15">'[12]лист 32-07'!$B$10</definedName>
    <definedName name="DtDt3">'[13]лист 32-07'!$B$10</definedName>
    <definedName name="DtSpr1" localSheetId="15">[21]Лист3!$B$14</definedName>
    <definedName name="DtSpr1">[22]Лист3!$B$14</definedName>
    <definedName name="DtSpr3" localSheetId="15">'[12]лист 32-07'!$B$8</definedName>
    <definedName name="DtSpr3">'[13]лист 32-07'!$B$8</definedName>
    <definedName name="dxfh">#N/A</definedName>
    <definedName name="dzg2v2" localSheetId="2">#REF!</definedName>
    <definedName name="dzg2v2" localSheetId="3">#REF!</definedName>
    <definedName name="dzg2v2" localSheetId="8">#REF!</definedName>
    <definedName name="dzg2v2" localSheetId="5">#REF!</definedName>
    <definedName name="dzg2v2" localSheetId="15">#REF!</definedName>
    <definedName name="dzg2v2">#REF!</definedName>
    <definedName name="dziv1" localSheetId="8">#REF!</definedName>
    <definedName name="dziv1" localSheetId="5">#REF!</definedName>
    <definedName name="dziv1" localSheetId="15">#REF!</definedName>
    <definedName name="dziv1">#REF!</definedName>
    <definedName name="dziv2" localSheetId="8">#REF!</definedName>
    <definedName name="dziv2" localSheetId="5">#REF!</definedName>
    <definedName name="dziv2" localSheetId="15">#REF!</definedName>
    <definedName name="dziv2">#REF!</definedName>
    <definedName name="dziv3">#N/A</definedName>
    <definedName name="dznsv1" localSheetId="2">#REF!</definedName>
    <definedName name="dznsv1" localSheetId="3">#REF!</definedName>
    <definedName name="dznsv1" localSheetId="8">#REF!</definedName>
    <definedName name="dznsv1" localSheetId="5">#REF!</definedName>
    <definedName name="dznsv1" localSheetId="15">#REF!</definedName>
    <definedName name="dznsv1">#REF!</definedName>
    <definedName name="dznsv2" localSheetId="8">#REF!</definedName>
    <definedName name="dznsv2" localSheetId="5">#REF!</definedName>
    <definedName name="dznsv2" localSheetId="15">#REF!</definedName>
    <definedName name="dznsv2">#REF!</definedName>
    <definedName name="dzpr1" localSheetId="8">#REF!</definedName>
    <definedName name="dzpr1" localSheetId="5">#REF!</definedName>
    <definedName name="dzpr1" localSheetId="15">#REF!</definedName>
    <definedName name="dzpr1">#REF!</definedName>
    <definedName name="dzpr10">#N/A</definedName>
    <definedName name="dzpr2" localSheetId="2">#REF!</definedName>
    <definedName name="dzpr2" localSheetId="3">#REF!</definedName>
    <definedName name="dzpr2" localSheetId="8">#REF!</definedName>
    <definedName name="dzpr2" localSheetId="5">#REF!</definedName>
    <definedName name="dzpr2" localSheetId="15">#REF!</definedName>
    <definedName name="dzpr2">#REF!</definedName>
    <definedName name="dzrv1_" localSheetId="8">#REF!</definedName>
    <definedName name="dzrv1_" localSheetId="5">#REF!</definedName>
    <definedName name="dzrv1_" localSheetId="15">#REF!</definedName>
    <definedName name="dzrv1_">#REF!</definedName>
    <definedName name="dzrv2" localSheetId="8">#REF!</definedName>
    <definedName name="dzrv2" localSheetId="5">#REF!</definedName>
    <definedName name="dzrv2" localSheetId="15">#REF!</definedName>
    <definedName name="dzrv2">#REF!</definedName>
    <definedName name="dzvl1" localSheetId="8">#REF!</definedName>
    <definedName name="dzvl1">#REF!</definedName>
    <definedName name="dzvl2" localSheetId="8">#REF!</definedName>
    <definedName name="dzvl2">#REF!</definedName>
    <definedName name="dzvmv1" localSheetId="8">#REF!</definedName>
    <definedName name="dzvmv1">#REF!</definedName>
    <definedName name="dzvmv2" localSheetId="8">#REF!</definedName>
    <definedName name="dzvmv2">#REF!</definedName>
    <definedName name="ee" localSheetId="2" hidden="1">{"IMRAK42x8x8",#N/A,TRUE,"IMRAK 1400 42U 800X800";"IMRAK32x6x6",#N/A,TRUE,"IMRAK 1400 32U 600x600";"IMRAK42x12x8",#N/A,TRUE,"IMRAK 1400 42U 1200x800";"IMRAK15x6x4",#N/A,TRUE,"IMRAK 400 15U FRONT SECTION"}</definedName>
    <definedName name="ee" localSheetId="3" hidden="1">{"IMRAK42x8x8",#N/A,TRUE,"IMRAK 1400 42U 800X800";"IMRAK32x6x6",#N/A,TRUE,"IMRAK 1400 32U 600x600";"IMRAK42x12x8",#N/A,TRUE,"IMRAK 1400 42U 1200x800";"IMRAK15x6x4",#N/A,TRUE,"IMRAK 400 15U FRONT SECTION"}</definedName>
    <definedName name="ee" localSheetId="8" hidden="1">{"IMRAK42x8x8",#N/A,TRUE,"IMRAK 1400 42U 800X800";"IMRAK32x6x6",#N/A,TRUE,"IMRAK 1400 32U 600x600";"IMRAK42x12x8",#N/A,TRUE,"IMRAK 1400 42U 1200x800";"IMRAK15x6x4",#N/A,TRUE,"IMRAK 400 15U FRONT SECTION"}</definedName>
    <definedName name="ee" localSheetId="4" hidden="1">{"IMRAK42x8x8",#N/A,TRUE,"IMRAK 1400 42U 800X800";"IMRAK32x6x6",#N/A,TRUE,"IMRAK 1400 32U 600x600";"IMRAK42x12x8",#N/A,TRUE,"IMRAK 1400 42U 1200x800";"IMRAK15x6x4",#N/A,TRUE,"IMRAK 400 15U FRONT SECTION"}</definedName>
    <definedName name="ee" localSheetId="9" hidden="1">{"IMRAK42x8x8",#N/A,TRUE,"IMRAK 1400 42U 800X800";"IMRAK32x6x6",#N/A,TRUE,"IMRAK 1400 32U 600x600";"IMRAK42x12x8",#N/A,TRUE,"IMRAK 1400 42U 1200x800";"IMRAK15x6x4",#N/A,TRUE,"IMRAK 400 15U FRONT SECTION"}</definedName>
    <definedName name="ee" localSheetId="5" hidden="1">{"IMRAK42x8x8",#N/A,TRUE,"IMRAK 1400 42U 800X800";"IMRAK32x6x6",#N/A,TRUE,"IMRAK 1400 32U 600x600";"IMRAK42x12x8",#N/A,TRUE,"IMRAK 1400 42U 1200x800";"IMRAK15x6x4",#N/A,TRUE,"IMRAK 400 15U FRONT SECTION"}</definedName>
    <definedName name="ee" localSheetId="15" hidden="1">{"IMRAK42x8x8",#N/A,TRUE,"IMRAK 1400 42U 800X800";"IMRAK32x6x6",#N/A,TRUE,"IMRAK 1400 32U 600x600";"IMRAK42x12x8",#N/A,TRUE,"IMRAK 1400 42U 1200x800";"IMRAK15x6x4",#N/A,TRUE,"IMRAK 400 15U FRONT SECTION"}</definedName>
    <definedName name="ee" hidden="1">{"IMRAK42x8x8",#N/A,TRUE,"IMRAK 1400 42U 800X800";"IMRAK32x6x6",#N/A,TRUE,"IMRAK 1400 32U 600x600";"IMRAK42x12x8",#N/A,TRUE,"IMRAK 1400 42U 1200x800";"IMRAK15x6x4",#N/A,TRUE,"IMRAK 400 15U FRONT SECTION"}</definedName>
    <definedName name="EILName">#N/A</definedName>
    <definedName name="EILName_1">#N/A</definedName>
    <definedName name="EILName_1_14" localSheetId="2">#N/A</definedName>
    <definedName name="EILName_1_14" localSheetId="3">"#n"/Геофизика!a</definedName>
    <definedName name="EILName_1_14" localSheetId="8">"#n"/ИЭИ!a</definedName>
    <definedName name="EILName_1_14" localSheetId="4">#N/A</definedName>
    <definedName name="EILName_1_14" localSheetId="5">#N/A</definedName>
    <definedName name="EILName_1_14" localSheetId="15">#N/A</definedName>
    <definedName name="EILName_1_14">"#n"/[0]!a</definedName>
    <definedName name="EILName_1_38">#N/A</definedName>
    <definedName name="EILName_14" localSheetId="2">#N/A</definedName>
    <definedName name="EILName_14" localSheetId="3">"#n"/Геофизика!a</definedName>
    <definedName name="EILName_14" localSheetId="8">"#n"/ИЭИ!a</definedName>
    <definedName name="EILName_14" localSheetId="4">#N/A</definedName>
    <definedName name="EILName_14" localSheetId="5">#N/A</definedName>
    <definedName name="EILName_14" localSheetId="15">#N/A</definedName>
    <definedName name="EILName_14">"#n"/[0]!a</definedName>
    <definedName name="EILName_38">#N/A</definedName>
    <definedName name="ery" localSheetId="2">[16]СПЕЦИФИКАЦИЯ!#REF!</definedName>
    <definedName name="ery" localSheetId="8">[16]СПЕЦИФИКАЦИЯ!#REF!</definedName>
    <definedName name="ery" localSheetId="4">[16]СПЕЦИФИКАЦИЯ!#REF!</definedName>
    <definedName name="ery" localSheetId="5">[16]СПЕЦИФИКАЦИЯ!#REF!</definedName>
    <definedName name="ery">[16]СПЕЦИФИКАЦИЯ!#REF!</definedName>
    <definedName name="Excel_BuiltIn__FilterDatabase">"#REF!"</definedName>
    <definedName name="Excel_BuiltIn__FilterDatabase_10">#N/A</definedName>
    <definedName name="Excel_BuiltIn__FilterDatabase_11" localSheetId="2">#N/A</definedName>
    <definedName name="Excel_BuiltIn__FilterDatabase_11" localSheetId="3">"#n"/Геофизика!a</definedName>
    <definedName name="Excel_BuiltIn__FilterDatabase_11" localSheetId="8">"#n"/ИЭИ!a</definedName>
    <definedName name="Excel_BuiltIn__FilterDatabase_11" localSheetId="4">#N/A</definedName>
    <definedName name="Excel_BuiltIn__FilterDatabase_11" localSheetId="5">#N/A</definedName>
    <definedName name="Excel_BuiltIn__FilterDatabase_11" localSheetId="15">#N/A</definedName>
    <definedName name="Excel_BuiltIn__FilterDatabase_11">"#n"/[0]!a</definedName>
    <definedName name="Excel_BuiltIn__FilterDatabase_12">#N/A</definedName>
    <definedName name="Excel_BuiltIn__FilterDatabase_13">#N/A</definedName>
    <definedName name="Excel_BuiltIn__FilterDatabase_14">#N/A</definedName>
    <definedName name="Excel_BuiltIn__FilterDatabase_15">#N/A</definedName>
    <definedName name="Excel_BuiltIn__FilterDatabase_16">#N/A</definedName>
    <definedName name="Excel_BuiltIn__FilterDatabase_17">#N/A</definedName>
    <definedName name="Excel_BuiltIn__FilterDatabase_18">#N/A</definedName>
    <definedName name="Excel_BuiltIn__FilterDatabase_19">#N/A</definedName>
    <definedName name="Excel_BuiltIn__FilterDatabase_20" localSheetId="2">#N/A</definedName>
    <definedName name="Excel_BuiltIn__FilterDatabase_20" localSheetId="3">"#n"/Геофизика!a</definedName>
    <definedName name="Excel_BuiltIn__FilterDatabase_20" localSheetId="8">"#n"/ИЭИ!a</definedName>
    <definedName name="Excel_BuiltIn__FilterDatabase_20" localSheetId="4">#N/A</definedName>
    <definedName name="Excel_BuiltIn__FilterDatabase_20" localSheetId="5">#N/A</definedName>
    <definedName name="Excel_BuiltIn__FilterDatabase_20" localSheetId="15">#N/A</definedName>
    <definedName name="Excel_BuiltIn__FilterDatabase_20">"#n"/[0]!a</definedName>
    <definedName name="Excel_BuiltIn__FilterDatabase_21">#N/A</definedName>
    <definedName name="Excel_BuiltIn__FilterDatabase_22" localSheetId="2">#N/A</definedName>
    <definedName name="Excel_BuiltIn__FilterDatabase_22" localSheetId="3">"#n"/Геофизика!a</definedName>
    <definedName name="Excel_BuiltIn__FilterDatabase_22" localSheetId="8">"#n"/ИЭИ!a</definedName>
    <definedName name="Excel_BuiltIn__FilterDatabase_22" localSheetId="4">#N/A</definedName>
    <definedName name="Excel_BuiltIn__FilterDatabase_22" localSheetId="5">#N/A</definedName>
    <definedName name="Excel_BuiltIn__FilterDatabase_22" localSheetId="15">#N/A</definedName>
    <definedName name="Excel_BuiltIn__FilterDatabase_22">"#n"/[0]!a</definedName>
    <definedName name="Excel_BuiltIn__FilterDatabase_23" localSheetId="2">#N/A</definedName>
    <definedName name="Excel_BuiltIn__FilterDatabase_23" localSheetId="3">"#n"/Геофизика!a</definedName>
    <definedName name="Excel_BuiltIn__FilterDatabase_23" localSheetId="8">"#n"/ИЭИ!a</definedName>
    <definedName name="Excel_BuiltIn__FilterDatabase_23" localSheetId="4">#N/A</definedName>
    <definedName name="Excel_BuiltIn__FilterDatabase_23" localSheetId="5">#N/A</definedName>
    <definedName name="Excel_BuiltIn__FilterDatabase_23" localSheetId="15">#N/A</definedName>
    <definedName name="Excel_BuiltIn__FilterDatabase_23">"#n"/[0]!a</definedName>
    <definedName name="Excel_BuiltIn__FilterDatabase_25" localSheetId="2">#N/A</definedName>
    <definedName name="Excel_BuiltIn__FilterDatabase_25" localSheetId="3">"#n"/Геофизика!a</definedName>
    <definedName name="Excel_BuiltIn__FilterDatabase_25" localSheetId="8">"#n"/ИЭИ!a</definedName>
    <definedName name="Excel_BuiltIn__FilterDatabase_25" localSheetId="4">#N/A</definedName>
    <definedName name="Excel_BuiltIn__FilterDatabase_25" localSheetId="5">#N/A</definedName>
    <definedName name="Excel_BuiltIn__FilterDatabase_25" localSheetId="15">#N/A</definedName>
    <definedName name="Excel_BuiltIn__FilterDatabase_25">"#n"/[0]!a</definedName>
    <definedName name="Excel_BuiltIn__FilterDatabase_26" localSheetId="2">#N/A</definedName>
    <definedName name="Excel_BuiltIn__FilterDatabase_26" localSheetId="3">"#n"/Геофизика!a</definedName>
    <definedName name="Excel_BuiltIn__FilterDatabase_26" localSheetId="8">"#n"/ИЭИ!a</definedName>
    <definedName name="Excel_BuiltIn__FilterDatabase_26" localSheetId="4">#N/A</definedName>
    <definedName name="Excel_BuiltIn__FilterDatabase_26" localSheetId="5">#N/A</definedName>
    <definedName name="Excel_BuiltIn__FilterDatabase_26" localSheetId="15">#N/A</definedName>
    <definedName name="Excel_BuiltIn__FilterDatabase_26">"#n"/[0]!a</definedName>
    <definedName name="Excel_BuiltIn__FilterDatabase_38" localSheetId="2">#N/A</definedName>
    <definedName name="Excel_BuiltIn__FilterDatabase_38" localSheetId="3">"#n"/Геофизика!a</definedName>
    <definedName name="Excel_BuiltIn__FilterDatabase_38" localSheetId="8">"#n"/ИЭИ!a</definedName>
    <definedName name="Excel_BuiltIn__FilterDatabase_38" localSheetId="4">#N/A</definedName>
    <definedName name="Excel_BuiltIn__FilterDatabase_38" localSheetId="5">#N/A</definedName>
    <definedName name="Excel_BuiltIn__FilterDatabase_38" localSheetId="15">#N/A</definedName>
    <definedName name="Excel_BuiltIn__FilterDatabase_38">"#n"/[0]!a</definedName>
    <definedName name="Excel_BuiltIn__FilterDatabase_40" localSheetId="2">#N/A</definedName>
    <definedName name="Excel_BuiltIn__FilterDatabase_40" localSheetId="3">"#n"/Геофизика!a</definedName>
    <definedName name="Excel_BuiltIn__FilterDatabase_40" localSheetId="8">"#n"/ИЭИ!a</definedName>
    <definedName name="Excel_BuiltIn__FilterDatabase_40" localSheetId="4">#N/A</definedName>
    <definedName name="Excel_BuiltIn__FilterDatabase_40" localSheetId="5">#N/A</definedName>
    <definedName name="Excel_BuiltIn__FilterDatabase_40" localSheetId="15">#N/A</definedName>
    <definedName name="Excel_BuiltIn__FilterDatabase_40">"#n"/[0]!a</definedName>
    <definedName name="Excel_BuiltIn__FilterDatabase_5">#N/A</definedName>
    <definedName name="Excel_BuiltIn__FilterDatabase_6" localSheetId="2">#N/A</definedName>
    <definedName name="Excel_BuiltIn__FilterDatabase_6" localSheetId="3">"#n"/Геофизика!a</definedName>
    <definedName name="Excel_BuiltIn__FilterDatabase_6" localSheetId="8">"#n"/ИЭИ!a</definedName>
    <definedName name="Excel_BuiltIn__FilterDatabase_6" localSheetId="4">#N/A</definedName>
    <definedName name="Excel_BuiltIn__FilterDatabase_6" localSheetId="5">#N/A</definedName>
    <definedName name="Excel_BuiltIn__FilterDatabase_6" localSheetId="15">#N/A</definedName>
    <definedName name="Excel_BuiltIn__FilterDatabase_6">"#n"/[0]!a</definedName>
    <definedName name="Excel_BuiltIn__FilterDatabase_7">#N/A</definedName>
    <definedName name="Excel_BuiltIn__FilterDatabase_8">#N/A</definedName>
    <definedName name="Excel_BuiltIn__FilterDatabase_9">#N/A</definedName>
    <definedName name="Excel_BuiltIn_Database">#N/A</definedName>
    <definedName name="Excel_BuiltIn_Database_10">#N/A</definedName>
    <definedName name="Excel_BuiltIn_Database_12">#N/A</definedName>
    <definedName name="Excel_BuiltIn_Database_15">#N/A</definedName>
    <definedName name="Excel_BuiltIn_Database_16">#N/A</definedName>
    <definedName name="Excel_BuiltIn_Database_16_1">"#REF!"</definedName>
    <definedName name="Excel_BuiltIn_Database_20">#N/A</definedName>
    <definedName name="Excel_BuiltIn_Database_21">#N/A</definedName>
    <definedName name="Excel_BuiltIn_Database_6">"#REF!"</definedName>
    <definedName name="Excel_BuiltIn_Database_7">"#REF!"</definedName>
    <definedName name="Excel_BuiltIn_Print_Area_1" localSheetId="8">#REF!</definedName>
    <definedName name="Excel_BuiltIn_Print_Area_1" localSheetId="4">#REF!</definedName>
    <definedName name="Excel_BuiltIn_Print_Area_1" localSheetId="5">#REF!</definedName>
    <definedName name="Excel_BuiltIn_Print_Area_1">#REF!</definedName>
    <definedName name="Excel_BuiltIn_Print_Area_2">#N/A</definedName>
    <definedName name="Excel_BuiltIn_Print_Area_2_10">#N/A</definedName>
    <definedName name="Excel_BuiltIn_Print_Area_2_12">#N/A</definedName>
    <definedName name="Excel_BuiltIn_Print_Area_2_15">#N/A</definedName>
    <definedName name="Excel_BuiltIn_Print_Area_2_16">#N/A</definedName>
    <definedName name="Excel_BuiltIn_Print_Area_2_16_1">"#REF!"</definedName>
    <definedName name="Excel_BuiltIn_Print_Area_2_20">#N/A</definedName>
    <definedName name="Excel_BuiltIn_Print_Area_2_21">#N/A</definedName>
    <definedName name="Excel_BuiltIn_Print_Area_2_6">"#REF!"</definedName>
    <definedName name="Excel_BuiltIn_Print_Area_2_7">"#REF!"</definedName>
    <definedName name="Excel_BuiltIn_Print_Area_6">#N/A</definedName>
    <definedName name="Excel_BuiltIn_Print_Area_6_10">#N/A</definedName>
    <definedName name="Excel_BuiltIn_Print_Area_6_12">#N/A</definedName>
    <definedName name="Excel_BuiltIn_Print_Area_6_15">#N/A</definedName>
    <definedName name="Excel_BuiltIn_Print_Area_6_16">#N/A</definedName>
    <definedName name="Excel_BuiltIn_Print_Area_6_16_1">"#REF!"</definedName>
    <definedName name="Excel_BuiltIn_Print_Area_6_20">#N/A</definedName>
    <definedName name="Excel_BuiltIn_Print_Area_6_21">#N/A</definedName>
    <definedName name="Excel_BuiltIn_Print_Area_6_6">"#REF!"</definedName>
    <definedName name="Excel_BuiltIn_Print_Area_6_7">"#REF!"</definedName>
    <definedName name="Excel_BuiltIn_Print_Titles_1" localSheetId="2">#N/A</definedName>
    <definedName name="Excel_BuiltIn_Print_Titles_1" localSheetId="3">#N/A</definedName>
    <definedName name="Excel_BuiltIn_Print_Titles_1" localSheetId="8">#REF!</definedName>
    <definedName name="Excel_BuiltIn_Print_Titles_1" localSheetId="4">#REF!</definedName>
    <definedName name="Excel_BuiltIn_Print_Titles_1" localSheetId="17">#REF!</definedName>
    <definedName name="Excel_BuiltIn_Print_Titles_1" localSheetId="9">#N/A</definedName>
    <definedName name="Excel_BuiltIn_Print_Titles_1" localSheetId="5">#N/A</definedName>
    <definedName name="Excel_BuiltIn_Print_Titles_1" localSheetId="1">#N/A</definedName>
    <definedName name="Excel_BuiltIn_Print_Titles_1" localSheetId="15">#N/A</definedName>
    <definedName name="Excel_BuiltIn_Print_Titles_1">#REF!</definedName>
    <definedName name="Excel_BuiltIn_Print_Titles_2">#N/A</definedName>
    <definedName name="Excel_BuiltIn_Print_Titles_2_10">#N/A</definedName>
    <definedName name="Excel_BuiltIn_Print_Titles_2_12">#N/A</definedName>
    <definedName name="Excel_BuiltIn_Print_Titles_2_15">#N/A</definedName>
    <definedName name="Excel_BuiltIn_Print_Titles_2_16">#N/A</definedName>
    <definedName name="Excel_BuiltIn_Print_Titles_2_16_1">"#REF!"</definedName>
    <definedName name="Excel_BuiltIn_Print_Titles_2_20">#N/A</definedName>
    <definedName name="Excel_BuiltIn_Print_Titles_2_21">#N/A</definedName>
    <definedName name="Excel_BuiltIn_Print_Titles_2_6">"#REF!"</definedName>
    <definedName name="Excel_BuiltIn_Print_Titles_2_7">"#REF!"</definedName>
    <definedName name="Excel_BuiltIn_Print_Titles_3_1">"#REF!"</definedName>
    <definedName name="f" localSheetId="2">[16]СПЕЦИФИКАЦИЯ!#REF!</definedName>
    <definedName name="f" localSheetId="8">[16]СПЕЦИФИКАЦИЯ!#REF!</definedName>
    <definedName name="f" localSheetId="4">[16]СПЕЦИФИКАЦИЯ!#REF!</definedName>
    <definedName name="f" localSheetId="5">[16]СПЕЦИФИКАЦИЯ!#REF!</definedName>
    <definedName name="f" localSheetId="15">[16]СПЕЦИФИКАЦИЯ!#REF!</definedName>
    <definedName name="f">[16]СПЕЦИФИКАЦИЯ!#REF!</definedName>
    <definedName name="FIO" localSheetId="15">'[12]лист 32-07'!$B$16</definedName>
    <definedName name="FIO">'[13]лист 32-07'!$B$16</definedName>
    <definedName name="FIOO" localSheetId="15">'[12]лист 32-07'!$B$17</definedName>
    <definedName name="FIOO">'[13]лист 32-07'!$B$17</definedName>
    <definedName name="FOT_2">#N/A</definedName>
    <definedName name="FOT_3">#N/A</definedName>
    <definedName name="ft" localSheetId="8">#REF!</definedName>
    <definedName name="ft" localSheetId="4">#REF!</definedName>
    <definedName name="ft" localSheetId="5">#REF!</definedName>
    <definedName name="ft" localSheetId="15">#REF!</definedName>
    <definedName name="ft">#REF!</definedName>
    <definedName name="Fuck" localSheetId="3">#REF!</definedName>
    <definedName name="Fuck" localSheetId="8">#REF!</definedName>
    <definedName name="Fuck" localSheetId="4">#REF!</definedName>
    <definedName name="Fuck" localSheetId="9">#REF!</definedName>
    <definedName name="Fuck" localSheetId="5">#REF!</definedName>
    <definedName name="Fuck" localSheetId="15">#N/A</definedName>
    <definedName name="Fuck">#REF!</definedName>
    <definedName name="g" localSheetId="8">[16]СПЕЦИФИКАЦИЯ!#REF!</definedName>
    <definedName name="g">[16]СПЕЦИФИКАЦИЯ!#REF!</definedName>
    <definedName name="G_b2" localSheetId="2">#REF!</definedName>
    <definedName name="G_b2" localSheetId="3">#REF!</definedName>
    <definedName name="G_b2" localSheetId="5">#REF!</definedName>
    <definedName name="G_b2" localSheetId="15">#REF!</definedName>
    <definedName name="G_b2">#REF!</definedName>
    <definedName name="gcyjk">#N/A</definedName>
    <definedName name="GenDir" localSheetId="15">'[12]лист 32-07'!$B$15</definedName>
    <definedName name="GenDir">'[13]лист 32-07'!$B$15</definedName>
    <definedName name="GG" localSheetId="8">#REF!</definedName>
    <definedName name="GG" localSheetId="4">#REF!</definedName>
    <definedName name="GG" localSheetId="5">#REF!</definedName>
    <definedName name="GG" localSheetId="15">#REF!</definedName>
    <definedName name="GG">#REF!</definedName>
    <definedName name="ggg" localSheetId="2">[23]база!$E$1:$E$65536</definedName>
    <definedName name="ggg" localSheetId="3">[23]база!$E:$E</definedName>
    <definedName name="ggg" localSheetId="9">[23]база!$E:$E</definedName>
    <definedName name="ggg" localSheetId="5">[23]база!$E:$E</definedName>
    <definedName name="ggg" localSheetId="1">[23]база!$E:$E</definedName>
    <definedName name="ggg" localSheetId="15">[24]база!$E$1:$E$65536</definedName>
    <definedName name="ggg">[25]база!$E$1:$E$65536</definedName>
    <definedName name="gs" localSheetId="8">#REF!</definedName>
    <definedName name="gs" localSheetId="4">#REF!</definedName>
    <definedName name="gs" localSheetId="5">#REF!</definedName>
    <definedName name="gs" localSheetId="15">#REF!</definedName>
    <definedName name="gs">#REF!</definedName>
    <definedName name="hhm">#N/A</definedName>
    <definedName name="hjh" localSheetId="8">#REF!</definedName>
    <definedName name="hjh" localSheetId="4">#REF!</definedName>
    <definedName name="hjh" localSheetId="5">#REF!</definedName>
    <definedName name="hjh" localSheetId="15">#REF!</definedName>
    <definedName name="hjh">#REF!</definedName>
    <definedName name="hklhlk">NA()</definedName>
    <definedName name="hklhlk_1">NA()</definedName>
    <definedName name="hPriceRange">#N/A</definedName>
    <definedName name="hPriceRange_1">#N/A</definedName>
    <definedName name="hPriceRange_1_14" localSheetId="2">#N/A</definedName>
    <definedName name="hPriceRange_1_14" localSheetId="3">"#n"/Геофизика!a</definedName>
    <definedName name="hPriceRange_1_14" localSheetId="8">"#n"/ИЭИ!a</definedName>
    <definedName name="hPriceRange_1_14" localSheetId="4">#N/A</definedName>
    <definedName name="hPriceRange_1_14" localSheetId="5">#N/A</definedName>
    <definedName name="hPriceRange_1_14" localSheetId="15">#N/A</definedName>
    <definedName name="hPriceRange_1_14">"#n"/[0]!a</definedName>
    <definedName name="hPriceRange_1_38">#N/A</definedName>
    <definedName name="hPriceRange_14" localSheetId="2">#N/A</definedName>
    <definedName name="hPriceRange_14" localSheetId="3">"#n"/Геофизика!a</definedName>
    <definedName name="hPriceRange_14" localSheetId="8">"#n"/ИЭИ!a</definedName>
    <definedName name="hPriceRange_14" localSheetId="4">#N/A</definedName>
    <definedName name="hPriceRange_14" localSheetId="5">#N/A</definedName>
    <definedName name="hPriceRange_14" localSheetId="15">#N/A</definedName>
    <definedName name="hPriceRange_14">"#n"/[0]!a</definedName>
    <definedName name="hPriceRange_38">#N/A</definedName>
    <definedName name="HPким" localSheetId="8">#REF!</definedName>
    <definedName name="HPким" localSheetId="4">#REF!</definedName>
    <definedName name="HPким" localSheetId="5">#REF!</definedName>
    <definedName name="HPким" localSheetId="15">#REF!</definedName>
    <definedName name="HPким">#REF!</definedName>
    <definedName name="hst">#N/A</definedName>
    <definedName name="i" localSheetId="8">[16]СПЕЦИФИКАЦИЯ!#REF!</definedName>
    <definedName name="i" localSheetId="4">[16]СПЕЦИФИКАЦИЯ!#REF!</definedName>
    <definedName name="i" localSheetId="5">[16]СПЕЦИФИКАЦИЯ!#REF!</definedName>
    <definedName name="i" localSheetId="15">[16]СПЕЦИФИКАЦИЯ!#REF!</definedName>
    <definedName name="i">[16]СПЕЦИФИКАЦИЯ!#REF!</definedName>
    <definedName name="idPriceColumn">#N/A</definedName>
    <definedName name="idPriceColumn_1">#N/A</definedName>
    <definedName name="idPriceColumn_1_14" localSheetId="2">#N/A</definedName>
    <definedName name="idPriceColumn_1_14" localSheetId="3">"#n"/Геофизика!a</definedName>
    <definedName name="idPriceColumn_1_14" localSheetId="8">"#n"/ИЭИ!a</definedName>
    <definedName name="idPriceColumn_1_14" localSheetId="4">#N/A</definedName>
    <definedName name="idPriceColumn_1_14" localSheetId="5">#N/A</definedName>
    <definedName name="idPriceColumn_1_14" localSheetId="15">#N/A</definedName>
    <definedName name="idPriceColumn_1_14">"#n"/[0]!a</definedName>
    <definedName name="idPriceColumn_1_38">#N/A</definedName>
    <definedName name="idPriceColumn_14" localSheetId="2">#N/A</definedName>
    <definedName name="idPriceColumn_14" localSheetId="3">"#n"/Геофизика!a</definedName>
    <definedName name="idPriceColumn_14" localSheetId="8">"#n"/ИЭИ!a</definedName>
    <definedName name="idPriceColumn_14" localSheetId="4">#N/A</definedName>
    <definedName name="idPriceColumn_14" localSheetId="5">#N/A</definedName>
    <definedName name="idPriceColumn_14" localSheetId="15">#N/A</definedName>
    <definedName name="idPriceColumn_14">"#n"/[0]!a</definedName>
    <definedName name="idPriceColumn_38">#N/A</definedName>
    <definedName name="il" localSheetId="8">#REF!</definedName>
    <definedName name="il" localSheetId="4">#REF!</definedName>
    <definedName name="il" localSheetId="5">#REF!</definedName>
    <definedName name="il" localSheetId="15">#REF!</definedName>
    <definedName name="il">#REF!</definedName>
    <definedName name="Ind_2">#N/A</definedName>
    <definedName name="Ind_3">#N/A</definedName>
    <definedName name="infl">#N/A</definedName>
    <definedName name="isg2v2" localSheetId="8">#REF!</definedName>
    <definedName name="isg2v2" localSheetId="4">#REF!</definedName>
    <definedName name="isg2v2" localSheetId="5">#REF!</definedName>
    <definedName name="isg2v2" localSheetId="15">#REF!</definedName>
    <definedName name="isg2v2">#REF!</definedName>
    <definedName name="iswvrm" localSheetId="8">#REF!</definedName>
    <definedName name="iswvrm" localSheetId="5">#REF!</definedName>
    <definedName name="iswvrm" localSheetId="15">#REF!</definedName>
    <definedName name="iswvrm">#REF!</definedName>
    <definedName name="iswvro" localSheetId="8">#REF!</definedName>
    <definedName name="iswvro" localSheetId="5">#REF!</definedName>
    <definedName name="iswvro" localSheetId="15">#REF!</definedName>
    <definedName name="iswvro">#REF!</definedName>
    <definedName name="iswvrp" localSheetId="8">#REF!</definedName>
    <definedName name="iswvrp">#REF!</definedName>
    <definedName name="iswvrs" localSheetId="8">#REF!</definedName>
    <definedName name="iswvrs">#REF!</definedName>
    <definedName name="Itog" localSheetId="2">#REF!</definedName>
    <definedName name="Itog" localSheetId="8">#REF!</definedName>
    <definedName name="Itog" localSheetId="5">#REF!</definedName>
    <definedName name="Itog">#REF!</definedName>
    <definedName name="iwrp1" localSheetId="8">#REF!</definedName>
    <definedName name="iwrp1">#REF!</definedName>
    <definedName name="iwrp3" localSheetId="8">#REF!</definedName>
    <definedName name="iwrp3">#REF!</definedName>
    <definedName name="j">"#REF!"</definedName>
    <definedName name="jh" localSheetId="2">[26]Авиамоторная!#REF!</definedName>
    <definedName name="jh" localSheetId="8">[26]Авиамоторная!#REF!</definedName>
    <definedName name="jh" localSheetId="4">[26]Авиамоторная!#REF!</definedName>
    <definedName name="jh" localSheetId="5">[26]Авиамоторная!#REF!</definedName>
    <definedName name="jh" localSheetId="15">[26]Авиамоторная!#REF!</definedName>
    <definedName name="jh">[26]Авиамоторная!#REF!</definedName>
    <definedName name="jhhgjk">#N/A</definedName>
    <definedName name="ji" localSheetId="8">[26]Авиамоторная!#REF!</definedName>
    <definedName name="ji" localSheetId="4">[26]Авиамоторная!#REF!</definedName>
    <definedName name="ji" localSheetId="5">[26]Авиамоторная!#REF!</definedName>
    <definedName name="ji" localSheetId="15">[26]Авиамоторная!#REF!</definedName>
    <definedName name="ji">[26]Авиамоторная!#REF!</definedName>
    <definedName name="jj" localSheetId="8">[16]СПЕЦИФИКАЦИЯ!#REF!</definedName>
    <definedName name="jj" localSheetId="4">[16]СПЕЦИФИКАЦИЯ!#REF!</definedName>
    <definedName name="jj" localSheetId="5">[16]СПЕЦИФИКАЦИЯ!#REF!</definedName>
    <definedName name="jj">[16]СПЕЦИФИКАЦИЯ!#REF!</definedName>
    <definedName name="jtyrt" localSheetId="8">#REF!</definedName>
    <definedName name="jtyrt" localSheetId="4">#REF!</definedName>
    <definedName name="jtyrt" localSheetId="5">#REF!</definedName>
    <definedName name="jtyrt" localSheetId="15">#REF!</definedName>
    <definedName name="jtyrt">#REF!</definedName>
    <definedName name="k">#NAME?</definedName>
    <definedName name="kik" localSheetId="3">[16]СПЕЦИФИКАЦИЯ!#REF!</definedName>
    <definedName name="kik" localSheetId="8">[16]СПЕЦИФИКАЦИЯ!#REF!</definedName>
    <definedName name="kik" localSheetId="15">[16]СПЕЦИФИКАЦИЯ!#REF!</definedName>
    <definedName name="kik">[16]СПЕЦИФИКАЦИЯ!#REF!</definedName>
    <definedName name="Kinf" localSheetId="8">#REF!</definedName>
    <definedName name="Kinf" localSheetId="4">#REF!</definedName>
    <definedName name="Kinf" localSheetId="5">#REF!</definedName>
    <definedName name="Kinf">#REF!</definedName>
    <definedName name="kontr" localSheetId="15">'[12]лист 32-07'!$B$14</definedName>
    <definedName name="kontr">'[13]лист 32-07'!$B$14</definedName>
    <definedName name="KP" localSheetId="8">#REF!</definedName>
    <definedName name="KP" localSheetId="4">#REF!</definedName>
    <definedName name="KP" localSheetId="5">#REF!</definedName>
    <definedName name="KP" localSheetId="15">#REF!</definedName>
    <definedName name="KP">#REF!</definedName>
    <definedName name="kpl">#N/A</definedName>
    <definedName name="KPlan" localSheetId="8">#REF!</definedName>
    <definedName name="KPlan" localSheetId="4">#REF!</definedName>
    <definedName name="KPlan" localSheetId="5">#REF!</definedName>
    <definedName name="KPlan" localSheetId="15">#REF!</definedName>
    <definedName name="KPlan">#REF!</definedName>
    <definedName name="ks" localSheetId="8">#REF!</definedName>
    <definedName name="ks" localSheetId="4">#REF!</definedName>
    <definedName name="ks" localSheetId="5">#REF!</definedName>
    <definedName name="ks" localSheetId="15">#REF!</definedName>
    <definedName name="ks">#REF!</definedName>
    <definedName name="kz" localSheetId="8">#REF!</definedName>
    <definedName name="kz" localSheetId="4">#REF!</definedName>
    <definedName name="kz" localSheetId="5">#REF!</definedName>
    <definedName name="kz">#REF!</definedName>
    <definedName name="lg2v1" localSheetId="8">#REF!</definedName>
    <definedName name="lg2v1">#REF!</definedName>
    <definedName name="ljujhunb">#N/A</definedName>
    <definedName name="lkj" localSheetId="8">[16]СПЕЦИФИКАЦИЯ!#REF!</definedName>
    <definedName name="lkj">[16]СПЕЦИФИКАЦИЯ!#REF!</definedName>
    <definedName name="Md" localSheetId="2">#REF!</definedName>
    <definedName name="Md" localSheetId="3">#REF!</definedName>
    <definedName name="Md" localSheetId="5">#REF!</definedName>
    <definedName name="Md" localSheetId="15">#REF!</definedName>
    <definedName name="Md">#REF!</definedName>
    <definedName name="mmm" localSheetId="2" hidden="1">{"IMRAK42x8x8",#N/A,TRUE,"IMRAK 1400 42U 800X800";"IMRAK32x6x6",#N/A,TRUE,"IMRAK 1400 32U 600x600";"IMRAK42x12x8",#N/A,TRUE,"IMRAK 1400 42U 1200x800";"IMRAK15x6x4",#N/A,TRUE,"IMRAK 400 15U FRONT SECTION"}</definedName>
    <definedName name="mmm" localSheetId="3" hidden="1">{"IMRAK42x8x8",#N/A,TRUE,"IMRAK 1400 42U 800X800";"IMRAK32x6x6",#N/A,TRUE,"IMRAK 1400 32U 600x600";"IMRAK42x12x8",#N/A,TRUE,"IMRAK 1400 42U 1200x800";"IMRAK15x6x4",#N/A,TRUE,"IMRAK 400 15U FRONT SECTION"}</definedName>
    <definedName name="mmm" localSheetId="8" hidden="1">{"IMRAK42x8x8",#N/A,TRUE,"IMRAK 1400 42U 800X800";"IMRAK32x6x6",#N/A,TRUE,"IMRAK 1400 32U 600x600";"IMRAK42x12x8",#N/A,TRUE,"IMRAK 1400 42U 1200x800";"IMRAK15x6x4",#N/A,TRUE,"IMRAK 400 15U FRONT SECTION"}</definedName>
    <definedName name="mmm" localSheetId="4" hidden="1">{"IMRAK42x8x8",#N/A,TRUE,"IMRAK 1400 42U 800X800";"IMRAK32x6x6",#N/A,TRUE,"IMRAK 1400 32U 600x600";"IMRAK42x12x8",#N/A,TRUE,"IMRAK 1400 42U 1200x800";"IMRAK15x6x4",#N/A,TRUE,"IMRAK 400 15U FRONT SECTION"}</definedName>
    <definedName name="mmm" localSheetId="9" hidden="1">{"IMRAK42x8x8",#N/A,TRUE,"IMRAK 1400 42U 800X800";"IMRAK32x6x6",#N/A,TRUE,"IMRAK 1400 32U 600x600";"IMRAK42x12x8",#N/A,TRUE,"IMRAK 1400 42U 1200x800";"IMRAK15x6x4",#N/A,TRUE,"IMRAK 400 15U FRONT SECTION"}</definedName>
    <definedName name="mmm" localSheetId="5" hidden="1">{"IMRAK42x8x8",#N/A,TRUE,"IMRAK 1400 42U 800X800";"IMRAK32x6x6",#N/A,TRUE,"IMRAK 1400 32U 600x600";"IMRAK42x12x8",#N/A,TRUE,"IMRAK 1400 42U 1200x800";"IMRAK15x6x4",#N/A,TRUE,"IMRAK 400 15U FRONT SECTION"}</definedName>
    <definedName name="mmm" localSheetId="15" hidden="1">{"IMRAK42x8x8",#N/A,TRUE,"IMRAK 1400 42U 800X800";"IMRAK32x6x6",#N/A,TRUE,"IMRAK 1400 32U 600x600";"IMRAK42x12x8",#N/A,TRUE,"IMRAK 1400 42U 1200x800";"IMRAK15x6x4",#N/A,TRUE,"IMRAK 400 15U FRONT SECTION"}</definedName>
    <definedName name="mmm" hidden="1">{"IMRAK42x8x8",#N/A,TRUE,"IMRAK 1400 42U 800X800";"IMRAK32x6x6",#N/A,TRUE,"IMRAK 1400 32U 600x600";"IMRAK42x12x8",#N/A,TRUE,"IMRAK 1400 42U 1200x800";"IMRAK15x6x4",#N/A,TRUE,"IMRAK 400 15U FRONT SECTION"}</definedName>
    <definedName name="mmmm" localSheetId="2" hidden="1">{"IMRAK42x8x8",#N/A,TRUE,"IMRAK 1400 42U 800X800";"IMRAK32x6x6",#N/A,TRUE,"IMRAK 1400 32U 600x600";"IMRAK42x12x8",#N/A,TRUE,"IMRAK 1400 42U 1200x800";"IMRAK15x6x4",#N/A,TRUE,"IMRAK 400 15U FRONT SECTION"}</definedName>
    <definedName name="mmmm" localSheetId="3" hidden="1">{"IMRAK42x8x8",#N/A,TRUE,"IMRAK 1400 42U 800X800";"IMRAK32x6x6",#N/A,TRUE,"IMRAK 1400 32U 600x600";"IMRAK42x12x8",#N/A,TRUE,"IMRAK 1400 42U 1200x800";"IMRAK15x6x4",#N/A,TRUE,"IMRAK 400 15U FRONT SECTION"}</definedName>
    <definedName name="mmmm" localSheetId="8" hidden="1">{"IMRAK42x8x8",#N/A,TRUE,"IMRAK 1400 42U 800X800";"IMRAK32x6x6",#N/A,TRUE,"IMRAK 1400 32U 600x600";"IMRAK42x12x8",#N/A,TRUE,"IMRAK 1400 42U 1200x800";"IMRAK15x6x4",#N/A,TRUE,"IMRAK 400 15U FRONT SECTION"}</definedName>
    <definedName name="mmmm" localSheetId="4" hidden="1">{"IMRAK42x8x8",#N/A,TRUE,"IMRAK 1400 42U 800X800";"IMRAK32x6x6",#N/A,TRUE,"IMRAK 1400 32U 600x600";"IMRAK42x12x8",#N/A,TRUE,"IMRAK 1400 42U 1200x800";"IMRAK15x6x4",#N/A,TRUE,"IMRAK 400 15U FRONT SECTION"}</definedName>
    <definedName name="mmmm" localSheetId="9" hidden="1">{"IMRAK42x8x8",#N/A,TRUE,"IMRAK 1400 42U 800X800";"IMRAK32x6x6",#N/A,TRUE,"IMRAK 1400 32U 600x600";"IMRAK42x12x8",#N/A,TRUE,"IMRAK 1400 42U 1200x800";"IMRAK15x6x4",#N/A,TRUE,"IMRAK 400 15U FRONT SECTION"}</definedName>
    <definedName name="mmmm" localSheetId="5" hidden="1">{"IMRAK42x8x8",#N/A,TRUE,"IMRAK 1400 42U 800X800";"IMRAK32x6x6",#N/A,TRUE,"IMRAK 1400 32U 600x600";"IMRAK42x12x8",#N/A,TRUE,"IMRAK 1400 42U 1200x800";"IMRAK15x6x4",#N/A,TRUE,"IMRAK 400 15U FRONT SECTION"}</definedName>
    <definedName name="mmmm" localSheetId="15" hidden="1">{"IMRAK42x8x8",#N/A,TRUE,"IMRAK 1400 42U 800X800";"IMRAK32x6x6",#N/A,TRUE,"IMRAK 1400 32U 600x600";"IMRAK42x12x8",#N/A,TRUE,"IMRAK 1400 42U 1200x800";"IMRAK15x6x4",#N/A,TRUE,"IMRAK 400 15U FRONT SECTION"}</definedName>
    <definedName name="mmmm" hidden="1">{"IMRAK42x8x8",#N/A,TRUE,"IMRAK 1400 42U 800X800";"IMRAK32x6x6",#N/A,TRUE,"IMRAK 1400 32U 600x600";"IMRAK42x12x8",#N/A,TRUE,"IMRAK 1400 42U 1200x800";"IMRAK15x6x4",#N/A,TRUE,"IMRAK 400 15U FRONT SECTION"}</definedName>
    <definedName name="mswd1" localSheetId="2">#REF!</definedName>
    <definedName name="mswd1" localSheetId="3">#REF!</definedName>
    <definedName name="mswd1" localSheetId="8">#REF!</definedName>
    <definedName name="mswd1" localSheetId="5">#REF!</definedName>
    <definedName name="mswd1" localSheetId="15">#REF!</definedName>
    <definedName name="mswd1">#REF!</definedName>
    <definedName name="mswd18" localSheetId="8">#REF!</definedName>
    <definedName name="mswd18" localSheetId="5">#REF!</definedName>
    <definedName name="mswd18" localSheetId="15">#REF!</definedName>
    <definedName name="mswd18">#REF!</definedName>
    <definedName name="mswd1891" localSheetId="8">#REF!</definedName>
    <definedName name="mswd1891" localSheetId="5">#REF!</definedName>
    <definedName name="mswd1891" localSheetId="15">#REF!</definedName>
    <definedName name="mswd1891">#REF!</definedName>
    <definedName name="mswd191" localSheetId="8">#REF!</definedName>
    <definedName name="mswd191">#REF!</definedName>
    <definedName name="mswd1991" localSheetId="8">#REF!</definedName>
    <definedName name="mswd1991">#REF!</definedName>
    <definedName name="mswd2" localSheetId="8">#REF!</definedName>
    <definedName name="mswd2">#REF!</definedName>
    <definedName name="mswd291" localSheetId="8">#REF!</definedName>
    <definedName name="mswd291">#REF!</definedName>
    <definedName name="mswd3" localSheetId="8">#REF!</definedName>
    <definedName name="mswd3">#REF!</definedName>
    <definedName name="mswd391" localSheetId="8">#REF!</definedName>
    <definedName name="mswd391">#REF!</definedName>
    <definedName name="mswd4" localSheetId="8">#REF!</definedName>
    <definedName name="mswd4">#REF!</definedName>
    <definedName name="mswd491" localSheetId="8">#REF!</definedName>
    <definedName name="mswd491">#REF!</definedName>
    <definedName name="mswd5" localSheetId="8">#REF!</definedName>
    <definedName name="mswd5">#REF!</definedName>
    <definedName name="mswd591" localSheetId="8">#REF!</definedName>
    <definedName name="mswd591">#REF!</definedName>
    <definedName name="mswd6" localSheetId="8">#REF!</definedName>
    <definedName name="mswd6">#REF!</definedName>
    <definedName name="mswd691" localSheetId="8">#REF!</definedName>
    <definedName name="mswd691">#REF!</definedName>
    <definedName name="mswd8" localSheetId="8">#REF!</definedName>
    <definedName name="mswd8">#REF!</definedName>
    <definedName name="mswd891" localSheetId="8">#REF!</definedName>
    <definedName name="mswd891">#REF!</definedName>
    <definedName name="mswd991" localSheetId="8">#REF!</definedName>
    <definedName name="mswd991">#REF!</definedName>
    <definedName name="MV1G18" localSheetId="8">#REF!</definedName>
    <definedName name="MV1G18">#REF!</definedName>
    <definedName name="n" localSheetId="8">'[27]ЛДЛ-цу пов. Матвеев'!#REF!</definedName>
    <definedName name="n">'[27]ЛДЛ-цу пов. Матвеев'!#REF!</definedName>
    <definedName name="n_1" localSheetId="2">{"","одинz","дваz","триz","четыреz","пятьz","шестьz","семьz","восемьz","девятьz"}</definedName>
    <definedName name="n_1" localSheetId="3">{"","одинz","дваz","триz","четыреz","пятьz","шестьz","семьz","восемьz","девятьz"}</definedName>
    <definedName name="n_1" localSheetId="8">{"","одинz","дваz","триz","четыреz","пятьz","шестьz","семьz","восемьz","девятьz"}</definedName>
    <definedName name="n_1" localSheetId="4">{"","одинz","дваz","триz","четыреz","пятьz","шестьz","семьz","восемьz","девятьz"}</definedName>
    <definedName name="n_1" localSheetId="5">{"","одинz","дваz","триz","четыреz","пятьz","шестьz","семьz","восемьz","девятьz"}</definedName>
    <definedName name="n_1" localSheetId="15">{"","одинz","дваz","триz","четыреz","пятьz","шестьz","семьz","восемьz","девятьz"}</definedName>
    <definedName name="n_1">{"","одинz","дваz","триz","четыреz","пятьz","шестьz","семьz","восемьz","девятьz"}</definedName>
    <definedName name="n_2" localSheetId="2">{"десятьz","одиннадцатьz","двенадцатьz","тринадцатьz","четырнадцатьz","пятнадцатьz","шестнадцатьz","семнадцатьz","восемнадцатьz","девятнадцатьz"}</definedName>
    <definedName name="n_2" localSheetId="3">{"десятьz","одиннадцатьz","двенадцатьz","тринадцатьz","четырнадцатьz","пятнадцатьz","шестнадцатьz","семнадцатьz","восемнадцатьz","девятнадцатьz"}</definedName>
    <definedName name="n_2" localSheetId="8">{"десятьz","одиннадцатьz","двенадцатьz","тринадцатьz","четырнадцатьz","пятнадцатьz","шестнадцатьz","семнадцатьz","восемнадцатьz","девятнадцатьz"}</definedName>
    <definedName name="n_2" localSheetId="4">{"десятьz","одиннадцатьz","двенадцатьz","тринадцатьz","четырнадцатьz","пятнадцатьz","шестнадцатьz","семнадцатьz","восемнадцатьz","девятнадцатьz"}</definedName>
    <definedName name="n_2" localSheetId="5">{"десятьz","одиннадцатьz","двенадцатьz","тринадцатьz","четырнадцатьz","пятнадцатьz","шестнадцатьz","семнадцатьz","восемнадцатьz","девятнадцатьz"}</definedName>
    <definedName name="n_2" localSheetId="15">{"десятьz","одиннадцатьz","двенадцатьz","тринадцатьz","четырнадцатьz","пятнадцатьz","шестнадцатьz","семнадцатьz","восемнадцатьz","девятнадцатьz"}</definedName>
    <definedName name="n_2">{"десятьz","одиннадцатьz","двенадцатьz","тринадцатьz","четырнадцатьz","пятнадцатьz","шестнадцатьz","семнадцатьz","восемнадцатьz","девятнадцатьz"}</definedName>
    <definedName name="n_3" localSheetId="2">{"";"1";"двадцать";"тридцать";"сорок";"пятьдесят";"шестьдесят";"семьдесят";"восемьдесят";"девяносто"}</definedName>
    <definedName name="n_3" localSheetId="3">{"";"1";"двадцать";"тридцать";"сорок";"пятьдесят";"шестьдесят";"семьдесят";"восемьдесят";"девяносто"}</definedName>
    <definedName name="n_3" localSheetId="8">{"";"1";"двадцать";"тридцать";"сорок";"пятьдесят";"шестьдесят";"семьдесят";"восемьдесят";"девяносто"}</definedName>
    <definedName name="n_3" localSheetId="4">{"";"1";"двадцать";"тридцать";"сорок";"пятьдесят";"шестьдесят";"семьдесят";"восемьдесят";"девяносто"}</definedName>
    <definedName name="n_3" localSheetId="5">{"";"1";"двадцать";"тридцать";"сорок";"пятьдесят";"шестьдесят";"семьдесят";"восемьдесят";"девяносто"}</definedName>
    <definedName name="n_3" localSheetId="15">{"";"1";"двадцать";"тридцать";"сорок";"пятьдесят";"шестьдесят";"семьдесят";"восемьдесят";"девяносто"}</definedName>
    <definedName name="n_3">{"";"1";"двадцать";"тридцать";"сорок";"пятьдесят";"шестьдесят";"семьдесят";"восемьдесят";"девяносто"}</definedName>
    <definedName name="n_4" localSheetId="2">{"","стоz","двестиz","тристаz","четырестаz","пятьсотz","шестьсотz","семьсотz","восемьсотz","девятьсотz"}</definedName>
    <definedName name="n_4" localSheetId="3">{"","стоz","двестиz","тристаz","четырестаz","пятьсотz","шестьсотz","семьсотz","восемьсотz","девятьсотz"}</definedName>
    <definedName name="n_4" localSheetId="8">{"","стоz","двестиz","тристаz","четырестаz","пятьсотz","шестьсотz","семьсотz","восемьсотz","девятьсотz"}</definedName>
    <definedName name="n_4" localSheetId="4">{"","стоz","двестиz","тристаz","четырестаz","пятьсотz","шестьсотz","семьсотz","восемьсотz","девятьсотz"}</definedName>
    <definedName name="n_4" localSheetId="5">{"","стоz","двестиz","тристаz","четырестаz","пятьсотz","шестьсотz","семьсотz","восемьсотz","девятьсотz"}</definedName>
    <definedName name="n_4" localSheetId="15">{"","стоz","двестиz","тристаz","четырестаz","пятьсотz","шестьсотz","семьсотz","восемьсотz","девятьсотz"}</definedName>
    <definedName name="n_4">{"","стоz","двестиz","тристаz","четырестаz","пятьсотz","шестьсотz","семьсотz","восемьсотz","девятьсотz"}</definedName>
    <definedName name="n_5" localSheetId="2">{"","однаz","двеz","триz","четыреz","пятьz","шестьz","семьz","восемьz","девятьz"}</definedName>
    <definedName name="n_5" localSheetId="3">{"","однаz","двеz","триz","четыреz","пятьz","шестьz","семьz","восемьz","девятьz"}</definedName>
    <definedName name="n_5" localSheetId="8">{"","однаz","двеz","триz","четыреz","пятьz","шестьz","семьz","восемьz","девятьz"}</definedName>
    <definedName name="n_5" localSheetId="4">{"","однаz","двеz","триz","четыреz","пятьz","шестьz","семьz","восемьz","девятьz"}</definedName>
    <definedName name="n_5" localSheetId="5">{"","однаz","двеz","триz","четыреz","пятьz","шестьz","семьz","восемьz","девятьz"}</definedName>
    <definedName name="n_5" localSheetId="15">{"","однаz","двеz","триz","четыреz","пятьz","шестьz","семьz","восемьz","девятьz"}</definedName>
    <definedName name="n_5">{"","однаz","двеz","триz","четыреz","пятьz","шестьz","семьz","восемьz","девятьz"}</definedName>
    <definedName name="n0">"000000000000,00"</definedName>
    <definedName name="n0x" localSheetId="2">IF('АЗ (2)'!n_3="1",'АЗ (2)'!n_2,IF('АЗ (2)'!n_3="",'АЗ (2)'!n_1,IF('АЗ (2)'!n_1="",'АЗ (2)'!n_3&amp;"z",'АЗ (2)'!n_3&amp;"z"&amp;'АЗ (2)'!n_1)))</definedName>
    <definedName name="n0x" localSheetId="3">IF(Геофизика!n_3="1",Геофизика!n_2,IF(Геофизика!n_3="",Геофизика!n_1,IF(Геофизика!n_1="",Геофизика!n_3&amp;"z",Геофизика!n_3&amp;"z"&amp;Геофизика!n_1)))</definedName>
    <definedName name="n0x" localSheetId="8">IF(ИЭИ!n_3="1",ИЭИ!n_2,IF(ИЭИ!n_3="",ИЭИ!n_1,IF(ИЭИ!n_1="",ИЭИ!n_3&amp;"z",ИЭИ!n_3&amp;"z"&amp;ИЭИ!n_1)))</definedName>
    <definedName name="n0x" localSheetId="4">IF('ОДД '!n_3="1",'ОДД '!n_2,IF('ОДД '!n_3="",'ОДД '!n_1,IF('ОДД '!n_1="",'ОДД '!n_3&amp;"z",'ОДД '!n_3&amp;"z"&amp;'ОДД '!n_1)))</definedName>
    <definedName name="n0x" localSheetId="5">IF(ПД!n_3="1",ПД!n_2,IF(ПД!n_3="",ПД!n_1,IF(ПД!n_1="",ПД!n_3&amp;"z",ПД!n_3&amp;"z"&amp;ПД!n_1)))</definedName>
    <definedName name="n0x" localSheetId="15">IF(ТБЭ!n_3="1",ТБЭ!n_2,IF(ТБЭ!n_3="",ТБЭ!n_1,IF(ТБЭ!n_1="",ТБЭ!n_3&amp;"z",ТБЭ!n_3&amp;"z"&amp;ТБЭ!n_1)))</definedName>
    <definedName name="n0x">IF(n_3="1",n_2,IF(n_3="",n_1,IF(n_1="",n_3&amp;"z",n_3&amp;"z"&amp;n_1)))</definedName>
    <definedName name="n1x" localSheetId="2">IF('АЗ (2)'!n_3="1",'АЗ (2)'!n_2,IF('АЗ (2)'!n_3="",'АЗ (2)'!n_5,IF('АЗ (2)'!n_5="",'АЗ (2)'!n_3&amp;"z",'АЗ (2)'!n_3&amp;"z"&amp;'АЗ (2)'!n_5)))</definedName>
    <definedName name="n1x" localSheetId="3">IF(Геофизика!n_3="1",Геофизика!n_2,IF(Геофизика!n_3="",Геофизика!n_5,IF(Геофизика!n_5="",Геофизика!n_3&amp;"z",Геофизика!n_3&amp;"z"&amp;Геофизика!n_5)))</definedName>
    <definedName name="n1x" localSheetId="8">IF(ИЭИ!n_3="1",ИЭИ!n_2,IF(ИЭИ!n_3="",ИЭИ!n_5,IF(ИЭИ!n_5="",ИЭИ!n_3&amp;"z",ИЭИ!n_3&amp;"z"&amp;ИЭИ!n_5)))</definedName>
    <definedName name="n1x" localSheetId="4">IF('ОДД '!n_3="1",'ОДД '!n_2,IF('ОДД '!n_3="",'ОДД '!n_5,IF('ОДД '!n_5="",'ОДД '!n_3&amp;"z",'ОДД '!n_3&amp;"z"&amp;'ОДД '!n_5)))</definedName>
    <definedName name="n1x" localSheetId="5">IF(ПД!n_3="1",ПД!n_2,IF(ПД!n_3="",ПД!n_5,IF(ПД!n_5="",ПД!n_3&amp;"z",ПД!n_3&amp;"z"&amp;ПД!n_5)))</definedName>
    <definedName name="n1x" localSheetId="15">IF(ТБЭ!n_3="1",ТБЭ!n_2,IF(ТБЭ!n_3="",ТБЭ!n_5,IF(ТБЭ!n_5="",ТБЭ!n_3&amp;"z",ТБЭ!n_3&amp;"z"&amp;ТБЭ!n_5)))</definedName>
    <definedName name="n1x">IF(n_3="1",n_2,IF(n_3="",n_5,IF(n_5="",n_3&amp;"z",n_3&amp;"z"&amp;n_5)))</definedName>
    <definedName name="NDS_A" localSheetId="8">#REF!</definedName>
    <definedName name="NDS_A" localSheetId="4">#REF!</definedName>
    <definedName name="NDS_A" localSheetId="5">#REF!</definedName>
    <definedName name="NDS_A" localSheetId="15">#REF!</definedName>
    <definedName name="NDS_A">#REF!</definedName>
    <definedName name="NDS_VESDA1" localSheetId="8">#REF!</definedName>
    <definedName name="NDS_VESDA1" localSheetId="4">#REF!</definedName>
    <definedName name="NDS_VESDA1" localSheetId="5">#REF!</definedName>
    <definedName name="NDS_VESDA1">#REF!</definedName>
    <definedName name="NDS_VESDA2" localSheetId="8">#REF!</definedName>
    <definedName name="NDS_VESDA2" localSheetId="4">#REF!</definedName>
    <definedName name="NDS_VESDA2" localSheetId="5">#REF!</definedName>
    <definedName name="NDS_VESDA2">#REF!</definedName>
    <definedName name="NDS_VESDA21" localSheetId="8">#REF!</definedName>
    <definedName name="NDS_VESDA21">#REF!</definedName>
    <definedName name="NDS_VESDA3" localSheetId="8">#REF!</definedName>
    <definedName name="NDS_VESDA3">#REF!</definedName>
    <definedName name="NDS_АПМ_ДУ1" localSheetId="8">#REF!</definedName>
    <definedName name="NDS_АПМ_ДУ1">#REF!</definedName>
    <definedName name="NDS_АПМ_ДУ2" localSheetId="8">#REF!</definedName>
    <definedName name="NDS_АПМ_ДУ2">#REF!</definedName>
    <definedName name="NDS_АПМ_ДУ21" localSheetId="8">#REF!</definedName>
    <definedName name="NDS_АПМ_ДУ21">#REF!</definedName>
    <definedName name="NDS_АПМ_ДУ3" localSheetId="8">#REF!</definedName>
    <definedName name="NDS_АПМ_ДУ3">#REF!</definedName>
    <definedName name="NDS_АПМ1" localSheetId="8">#REF!</definedName>
    <definedName name="NDS_АПМ1">#REF!</definedName>
    <definedName name="NDS_АПМ2" localSheetId="8">#REF!</definedName>
    <definedName name="NDS_АПМ2">#REF!</definedName>
    <definedName name="NDS_АПМ21" localSheetId="8">#REF!</definedName>
    <definedName name="NDS_АПМ21">#REF!</definedName>
    <definedName name="NDS_АПМ3" localSheetId="8">#REF!</definedName>
    <definedName name="NDS_АПМ3">#REF!</definedName>
    <definedName name="NDS_ВД1" localSheetId="8">#REF!</definedName>
    <definedName name="NDS_ВД1">#REF!</definedName>
    <definedName name="NDS_ВД2" localSheetId="8">#REF!</definedName>
    <definedName name="NDS_ВД2">#REF!</definedName>
    <definedName name="NDS_ВД21" localSheetId="8">#REF!</definedName>
    <definedName name="NDS_ВД21">#REF!</definedName>
    <definedName name="NDS_ВД3" localSheetId="8">#REF!</definedName>
    <definedName name="NDS_ВД3">#REF!</definedName>
    <definedName name="NDS_ВПТ" localSheetId="8">#REF!</definedName>
    <definedName name="NDS_ВПТ">#REF!</definedName>
    <definedName name="NDS_МПБ1" localSheetId="8">'[28]6,13'!#REF!</definedName>
    <definedName name="NDS_МПБ1">'[28]6,13'!#REF!</definedName>
    <definedName name="NDS_МПБ2" localSheetId="8">'[28]6.26.2'!#REF!</definedName>
    <definedName name="NDS_МПБ2">'[28]6.26.2'!#REF!</definedName>
    <definedName name="NDS_МПБ21" localSheetId="8">#REF!</definedName>
    <definedName name="NDS_МПБ21" localSheetId="4">#REF!</definedName>
    <definedName name="NDS_МПБ21" localSheetId="5">#REF!</definedName>
    <definedName name="NDS_МПБ21" localSheetId="15">#REF!</definedName>
    <definedName name="NDS_МПБ21">#REF!</definedName>
    <definedName name="NDS_МПБ3" localSheetId="8">#REF!</definedName>
    <definedName name="NDS_МПБ3" localSheetId="4">#REF!</definedName>
    <definedName name="NDS_МПБ3" localSheetId="5">#REF!</definedName>
    <definedName name="NDS_МПБ3">#REF!</definedName>
    <definedName name="NDS_ОС1" localSheetId="8">#REF!</definedName>
    <definedName name="NDS_ОС1" localSheetId="4">#REF!</definedName>
    <definedName name="NDS_ОС1" localSheetId="5">#REF!</definedName>
    <definedName name="NDS_ОС1">#REF!</definedName>
    <definedName name="NDS_ОС2" localSheetId="8">#REF!</definedName>
    <definedName name="NDS_ОС2">#REF!</definedName>
    <definedName name="NDS_ОС21" localSheetId="8">#REF!</definedName>
    <definedName name="NDS_ОС21">#REF!</definedName>
    <definedName name="NDS_ОС3" localSheetId="8">#REF!</definedName>
    <definedName name="NDS_ОС3">#REF!</definedName>
    <definedName name="NDS_ППТ1" localSheetId="8">#REF!</definedName>
    <definedName name="NDS_ППТ1">#REF!</definedName>
    <definedName name="NDS_ППТ2" localSheetId="8">#REF!</definedName>
    <definedName name="NDS_ППТ2">#REF!</definedName>
    <definedName name="NDS_ППТ21" localSheetId="8">#REF!</definedName>
    <definedName name="NDS_ППТ21">#REF!</definedName>
    <definedName name="NDS_ППТ3" localSheetId="8">#REF!</definedName>
    <definedName name="NDS_ППТ3">#REF!</definedName>
    <definedName name="NDS_ПС1" localSheetId="8">'[28]1,1'!#REF!</definedName>
    <definedName name="NDS_ПС1">'[28]1,1'!#REF!</definedName>
    <definedName name="NDS_ПС2" localSheetId="8">#REF!</definedName>
    <definedName name="NDS_ПС2" localSheetId="4">#REF!</definedName>
    <definedName name="NDS_ПС2" localSheetId="5">#REF!</definedName>
    <definedName name="NDS_ПС2" localSheetId="15">#REF!</definedName>
    <definedName name="NDS_ПС2">#REF!</definedName>
    <definedName name="NDS_ПС21" localSheetId="8">#REF!</definedName>
    <definedName name="NDS_ПС21" localSheetId="4">#REF!</definedName>
    <definedName name="NDS_ПС21" localSheetId="5">#REF!</definedName>
    <definedName name="NDS_ПС21">#REF!</definedName>
    <definedName name="NDS_ПС3" localSheetId="8">#REF!</definedName>
    <definedName name="NDS_ПС3" localSheetId="4">#REF!</definedName>
    <definedName name="NDS_ПС3" localSheetId="5">#REF!</definedName>
    <definedName name="NDS_ПС3">#REF!</definedName>
    <definedName name="NDS_ПТЭШ1" localSheetId="8">'[28]6,12'!#REF!</definedName>
    <definedName name="NDS_ПТЭШ1" localSheetId="4">'[28]6,12'!#REF!</definedName>
    <definedName name="NDS_ПТЭШ1" localSheetId="5">'[28]6,12'!#REF!</definedName>
    <definedName name="NDS_ПТЭШ1">'[28]6,12'!#REF!</definedName>
    <definedName name="NDS_ПТЭШ2" localSheetId="8">'[28]6.25.2'!#REF!</definedName>
    <definedName name="NDS_ПТЭШ2" localSheetId="4">'[28]6.25.2'!#REF!</definedName>
    <definedName name="NDS_ПТЭШ2" localSheetId="5">'[28]6.25.2'!#REF!</definedName>
    <definedName name="NDS_ПТЭШ2">'[28]6.25.2'!#REF!</definedName>
    <definedName name="NDS_ПТЭШ21" localSheetId="8">'[28]6.25.1'!#REF!</definedName>
    <definedName name="NDS_ПТЭШ21" localSheetId="4">'[28]6.25.1'!#REF!</definedName>
    <definedName name="NDS_ПТЭШ21" localSheetId="5">'[28]6.25.1'!#REF!</definedName>
    <definedName name="NDS_ПТЭШ21">'[28]6.25.1'!#REF!</definedName>
    <definedName name="NDS_ПТЭШ3" localSheetId="8">#REF!</definedName>
    <definedName name="NDS_ПТЭШ3" localSheetId="4">#REF!</definedName>
    <definedName name="NDS_ПТЭШ3" localSheetId="5">#REF!</definedName>
    <definedName name="NDS_ПТЭШ3" localSheetId="15">#REF!</definedName>
    <definedName name="NDS_ПТЭШ3">#REF!</definedName>
    <definedName name="NDS_СКУД1" localSheetId="8">'[28]6,10'!#REF!</definedName>
    <definedName name="NDS_СКУД1" localSheetId="4">'[28]6,10'!#REF!</definedName>
    <definedName name="NDS_СКУД1" localSheetId="5">'[28]6,10'!#REF!</definedName>
    <definedName name="NDS_СКУД1" localSheetId="15">'[28]6,10'!#REF!</definedName>
    <definedName name="NDS_СКУД1">'[28]6,10'!#REF!</definedName>
    <definedName name="NDS_СКУД2" localSheetId="8">'[28]6.23.2'!#REF!</definedName>
    <definedName name="NDS_СКУД2" localSheetId="4">'[28]6.23.2'!#REF!</definedName>
    <definedName name="NDS_СКУД2" localSheetId="5">'[28]6.23.2'!#REF!</definedName>
    <definedName name="NDS_СКУД2">'[28]6.23.2'!#REF!</definedName>
    <definedName name="NDS_СКУД21" localSheetId="8">'[28]6.23.1'!#REF!</definedName>
    <definedName name="NDS_СКУД21" localSheetId="4">'[28]6.23.1'!#REF!</definedName>
    <definedName name="NDS_СКУД21" localSheetId="5">'[28]6.23.1'!#REF!</definedName>
    <definedName name="NDS_СКУД21">'[28]6.23.1'!#REF!</definedName>
    <definedName name="NDS_СКУД3" localSheetId="8">#REF!</definedName>
    <definedName name="NDS_СКУД3" localSheetId="4">#REF!</definedName>
    <definedName name="NDS_СКУД3" localSheetId="5">#REF!</definedName>
    <definedName name="NDS_СКУД3" localSheetId="15">#REF!</definedName>
    <definedName name="NDS_СКУД3">#REF!</definedName>
    <definedName name="NDS_СОУЭ1_1" localSheetId="8">#REF!</definedName>
    <definedName name="NDS_СОУЭ1_1" localSheetId="4">#REF!</definedName>
    <definedName name="NDS_СОУЭ1_1" localSheetId="5">#REF!</definedName>
    <definedName name="NDS_СОУЭ1_1">#REF!</definedName>
    <definedName name="NDS_СОУЭ1_2" localSheetId="8">#REF!</definedName>
    <definedName name="NDS_СОУЭ1_2" localSheetId="4">#REF!</definedName>
    <definedName name="NDS_СОУЭ1_2" localSheetId="5">#REF!</definedName>
    <definedName name="NDS_СОУЭ1_2">#REF!</definedName>
    <definedName name="NDS_СОУЭ1_21" localSheetId="8">#REF!</definedName>
    <definedName name="NDS_СОУЭ1_21">#REF!</definedName>
    <definedName name="NDS_СОУЭ1_3" localSheetId="8">#REF!</definedName>
    <definedName name="NDS_СОУЭ1_3">#REF!</definedName>
    <definedName name="NDS_СОУЭ2_1" localSheetId="8">'[28]6,9'!#REF!</definedName>
    <definedName name="NDS_СОУЭ2_1">'[28]6,9'!#REF!</definedName>
    <definedName name="NDS_СОУЭ2_2" localSheetId="8">'[28]6.22.2'!#REF!</definedName>
    <definedName name="NDS_СОУЭ2_2">'[28]6.22.2'!#REF!</definedName>
    <definedName name="NDS_СОУЭ2_21" localSheetId="8">'[28]6.22.1'!#REF!</definedName>
    <definedName name="NDS_СОУЭ2_21">'[28]6.22.1'!#REF!</definedName>
    <definedName name="NDS_СОУЭ2_3" localSheetId="8">#REF!</definedName>
    <definedName name="NDS_СОУЭ2_3" localSheetId="4">#REF!</definedName>
    <definedName name="NDS_СОУЭ2_3" localSheetId="5">#REF!</definedName>
    <definedName name="NDS_СОУЭ2_3" localSheetId="15">#REF!</definedName>
    <definedName name="NDS_СОУЭ2_3">#REF!</definedName>
    <definedName name="NDS_ЭМ1" localSheetId="8">'[28]6,11'!#REF!</definedName>
    <definedName name="NDS_ЭМ1" localSheetId="4">'[28]6,11'!#REF!</definedName>
    <definedName name="NDS_ЭМ1" localSheetId="15">'[28]6,11'!#REF!</definedName>
    <definedName name="NDS_ЭМ1">'[28]6,11'!#REF!</definedName>
    <definedName name="NDS_ЭМ2" localSheetId="8">'[28]6.24.2'!#REF!</definedName>
    <definedName name="NDS_ЭМ2">'[28]6.24.2'!#REF!</definedName>
    <definedName name="NDS_ЭМ21" localSheetId="8">'[28]6.24.1'!#REF!</definedName>
    <definedName name="NDS_ЭМ21">'[28]6.24.1'!#REF!</definedName>
    <definedName name="NDS_ЭМ3" localSheetId="8">#REF!</definedName>
    <definedName name="NDS_ЭМ3" localSheetId="4">#REF!</definedName>
    <definedName name="NDS_ЭМ3" localSheetId="5">#REF!</definedName>
    <definedName name="NDS_ЭМ3" localSheetId="15">#REF!</definedName>
    <definedName name="NDS_ЭМ3">#REF!</definedName>
    <definedName name="ng" localSheetId="8">#REF!</definedName>
    <definedName name="ng" localSheetId="4">#REF!</definedName>
    <definedName name="ng" localSheetId="5">#REF!</definedName>
    <definedName name="ng">#REF!</definedName>
    <definedName name="NumColJournal">#N/A</definedName>
    <definedName name="NumColJournal_10">#N/A</definedName>
    <definedName name="NumColJournal_12">#N/A</definedName>
    <definedName name="NumColJournal_15">#N/A</definedName>
    <definedName name="NumColJournal_16">#N/A</definedName>
    <definedName name="NumColJournal_16_1">"#REF!"</definedName>
    <definedName name="NumColJournal_20">#N/A</definedName>
    <definedName name="NumColJournal_21">#N/A</definedName>
    <definedName name="NumColJournal_6">"#REF!"</definedName>
    <definedName name="NumColJournal_7">"#REF!"</definedName>
    <definedName name="ob" localSheetId="2">#REF!</definedName>
    <definedName name="ob" localSheetId="3">#REF!</definedName>
    <definedName name="ob" localSheetId="8">#REF!</definedName>
    <definedName name="ob" localSheetId="5">#REF!</definedName>
    <definedName name="ob" localSheetId="15">#REF!</definedName>
    <definedName name="ob">#REF!</definedName>
    <definedName name="Obj_2">NA()</definedName>
    <definedName name="Obj_3">NA()</definedName>
    <definedName name="Object0" localSheetId="8">#REF!</definedName>
    <definedName name="Object0" localSheetId="4">#REF!</definedName>
    <definedName name="Object0" localSheetId="5">#REF!</definedName>
    <definedName name="Object0" localSheetId="15">#REF!</definedName>
    <definedName name="Object0">#REF!</definedName>
    <definedName name="Object1" localSheetId="8">#REF!</definedName>
    <definedName name="Object1" localSheetId="4">#REF!</definedName>
    <definedName name="Object1" localSheetId="5">#REF!</definedName>
    <definedName name="Object1">#REF!</definedName>
    <definedName name="Object2" localSheetId="8">#REF!</definedName>
    <definedName name="Object2" localSheetId="4">#REF!</definedName>
    <definedName name="Object2" localSheetId="5">#REF!</definedName>
    <definedName name="Object2">#REF!</definedName>
    <definedName name="Object21" localSheetId="8">#REF!</definedName>
    <definedName name="Object21">#REF!</definedName>
    <definedName name="Object3" localSheetId="8">#REF!</definedName>
    <definedName name="Object3">#REF!</definedName>
    <definedName name="Obosn_2">#N/A</definedName>
    <definedName name="Obosn_3">#N/A</definedName>
    <definedName name="obswd1" localSheetId="2">#REF!</definedName>
    <definedName name="obswd1" localSheetId="3">#REF!</definedName>
    <definedName name="obswd1" localSheetId="8">#REF!</definedName>
    <definedName name="obswd1" localSheetId="5">#REF!</definedName>
    <definedName name="obswd1" localSheetId="15">#REF!</definedName>
    <definedName name="obswd1">#REF!</definedName>
    <definedName name="obswd18" localSheetId="8">#REF!</definedName>
    <definedName name="obswd18" localSheetId="5">#REF!</definedName>
    <definedName name="obswd18" localSheetId="15">#REF!</definedName>
    <definedName name="obswd18">#REF!</definedName>
    <definedName name="obswd2" localSheetId="8">#REF!</definedName>
    <definedName name="obswd2" localSheetId="5">#REF!</definedName>
    <definedName name="obswd2" localSheetId="15">#REF!</definedName>
    <definedName name="obswd2">#REF!</definedName>
    <definedName name="obswd3" localSheetId="8">#REF!</definedName>
    <definedName name="obswd3">#REF!</definedName>
    <definedName name="obswd4" localSheetId="8">#REF!</definedName>
    <definedName name="obswd4">#REF!</definedName>
    <definedName name="obswd5" localSheetId="8">#REF!</definedName>
    <definedName name="obswd5">#REF!</definedName>
    <definedName name="obswd6" localSheetId="8">#REF!</definedName>
    <definedName name="obswd6">#REF!</definedName>
    <definedName name="obswd8" localSheetId="8">#REF!</definedName>
    <definedName name="obswd8">#REF!</definedName>
    <definedName name="OBV1G18" localSheetId="8">#REF!</definedName>
    <definedName name="OBV1G18">#REF!</definedName>
    <definedName name="OELName">#N/A</definedName>
    <definedName name="OELName_1">#N/A</definedName>
    <definedName name="OELName_1_14" localSheetId="2">#N/A</definedName>
    <definedName name="OELName_1_14" localSheetId="3">"#n"/Геофизика!a</definedName>
    <definedName name="OELName_1_14" localSheetId="8">"#n"/ИЭИ!a</definedName>
    <definedName name="OELName_1_14" localSheetId="4">#N/A</definedName>
    <definedName name="OELName_1_14" localSheetId="5">#N/A</definedName>
    <definedName name="OELName_1_14" localSheetId="15">#N/A</definedName>
    <definedName name="OELName_1_14">"#n"/[0]!a</definedName>
    <definedName name="OELName_1_38">#N/A</definedName>
    <definedName name="OELName_14" localSheetId="2">#N/A</definedName>
    <definedName name="OELName_14" localSheetId="3">"#n"/Геофизика!a</definedName>
    <definedName name="OELName_14" localSheetId="8">"#n"/ИЭИ!a</definedName>
    <definedName name="OELName_14" localSheetId="4">#N/A</definedName>
    <definedName name="OELName_14" localSheetId="5">#N/A</definedName>
    <definedName name="OELName_14" localSheetId="15">#N/A</definedName>
    <definedName name="OELName_14">"#n"/[0]!a</definedName>
    <definedName name="OELName_38">#N/A</definedName>
    <definedName name="og2v2" localSheetId="8">#REF!</definedName>
    <definedName name="og2v2" localSheetId="4">#REF!</definedName>
    <definedName name="og2v2" localSheetId="5">#REF!</definedName>
    <definedName name="og2v2" localSheetId="15">#REF!</definedName>
    <definedName name="og2v2">#REF!</definedName>
    <definedName name="OKPOM" localSheetId="15">'[12]лист 32-07'!$B$13</definedName>
    <definedName name="OKPOM">'[13]лист 32-07'!$B$13</definedName>
    <definedName name="OPLName">#N/A</definedName>
    <definedName name="OPLName_1">#N/A</definedName>
    <definedName name="OPLName_1_14" localSheetId="2">#N/A</definedName>
    <definedName name="OPLName_1_14" localSheetId="3">"#n"/Геофизика!a</definedName>
    <definedName name="OPLName_1_14" localSheetId="8">"#n"/ИЭИ!a</definedName>
    <definedName name="OPLName_1_14" localSheetId="4">#N/A</definedName>
    <definedName name="OPLName_1_14" localSheetId="5">#N/A</definedName>
    <definedName name="OPLName_1_14" localSheetId="15">#N/A</definedName>
    <definedName name="OPLName_1_14">"#n"/[0]!a</definedName>
    <definedName name="OPLName_1_38">#N/A</definedName>
    <definedName name="OPLName_14" localSheetId="2">#N/A</definedName>
    <definedName name="OPLName_14" localSheetId="3">"#n"/Геофизика!a</definedName>
    <definedName name="OPLName_14" localSheetId="8">"#n"/ИЭИ!a</definedName>
    <definedName name="OPLName_14" localSheetId="4">#N/A</definedName>
    <definedName name="OPLName_14" localSheetId="5">#N/A</definedName>
    <definedName name="OPLName_14" localSheetId="15">#N/A</definedName>
    <definedName name="OPLName_14">"#n"/[0]!a</definedName>
    <definedName name="OPLName_38">#N/A</definedName>
    <definedName name="oswd1891" localSheetId="8">#REF!</definedName>
    <definedName name="oswd1891" localSheetId="4">#REF!</definedName>
    <definedName name="oswd1891" localSheetId="5">#REF!</definedName>
    <definedName name="oswd1891" localSheetId="15">#REF!</definedName>
    <definedName name="oswd1891">#REF!</definedName>
    <definedName name="oswd191" localSheetId="8">#REF!</definedName>
    <definedName name="oswd191" localSheetId="4">#REF!</definedName>
    <definedName name="oswd191" localSheetId="5">#REF!</definedName>
    <definedName name="oswd191" localSheetId="15">#REF!</definedName>
    <definedName name="oswd191">#REF!</definedName>
    <definedName name="oswd1991" localSheetId="8">#REF!</definedName>
    <definedName name="oswd1991" localSheetId="5">#REF!</definedName>
    <definedName name="oswd1991" localSheetId="15">#REF!</definedName>
    <definedName name="oswd1991">#REF!</definedName>
    <definedName name="oswd291" localSheetId="8">#REF!</definedName>
    <definedName name="oswd291">#REF!</definedName>
    <definedName name="oswd391" localSheetId="8">#REF!</definedName>
    <definedName name="oswd391">#REF!</definedName>
    <definedName name="oswd491" localSheetId="8">#REF!</definedName>
    <definedName name="oswd491">#REF!</definedName>
    <definedName name="oswd591" localSheetId="8">#REF!</definedName>
    <definedName name="oswd591">#REF!</definedName>
    <definedName name="oswd691" localSheetId="8">#REF!</definedName>
    <definedName name="oswd691">#REF!</definedName>
    <definedName name="oswd891" localSheetId="8">#REF!</definedName>
    <definedName name="oswd891">#REF!</definedName>
    <definedName name="oswd991" localSheetId="8">#REF!</definedName>
    <definedName name="oswd991">#REF!</definedName>
    <definedName name="owg2v2" localSheetId="8">#REF!</definedName>
    <definedName name="owg2v2">#REF!</definedName>
    <definedName name="owg2v2m" localSheetId="8">#REF!</definedName>
    <definedName name="owg2v2m">#REF!</definedName>
    <definedName name="owg2v2s" localSheetId="8">#REF!</definedName>
    <definedName name="owg2v2s">#REF!</definedName>
    <definedName name="p">#N/A</definedName>
    <definedName name="p_1">#N/A</definedName>
    <definedName name="p_1_14" localSheetId="2">#N/A</definedName>
    <definedName name="p_1_14" localSheetId="3">"#n"/Геофизика!a</definedName>
    <definedName name="p_1_14" localSheetId="8">"#n"/ИЭИ!a</definedName>
    <definedName name="p_1_14" localSheetId="4">#N/A</definedName>
    <definedName name="p_1_14" localSheetId="5">#N/A</definedName>
    <definedName name="p_1_14" localSheetId="15">#N/A</definedName>
    <definedName name="p_1_14">"#n"/[0]!a</definedName>
    <definedName name="p_1_38">#N/A</definedName>
    <definedName name="p_14" localSheetId="2">#N/A</definedName>
    <definedName name="p_14" localSheetId="3">"#n"/Геофизика!a</definedName>
    <definedName name="p_14" localSheetId="8">"#n"/ИЭИ!a</definedName>
    <definedName name="p_14" localSheetId="4">#N/A</definedName>
    <definedName name="p_14" localSheetId="5">#N/A</definedName>
    <definedName name="p_14" localSheetId="15">#N/A</definedName>
    <definedName name="p_14">"#n"/[0]!a</definedName>
    <definedName name="p_38">#N/A</definedName>
    <definedName name="pg2v2" localSheetId="8">#REF!</definedName>
    <definedName name="pg2v2" localSheetId="4">#REF!</definedName>
    <definedName name="pg2v2" localSheetId="5">#REF!</definedName>
    <definedName name="pg2v2" localSheetId="15">#REF!</definedName>
    <definedName name="pg2v2">#REF!</definedName>
    <definedName name="PP" localSheetId="8">#REF!</definedName>
    <definedName name="PP" localSheetId="4">#REF!</definedName>
    <definedName name="PP" localSheetId="5">#REF!</definedName>
    <definedName name="PP" localSheetId="15">#REF!</definedName>
    <definedName name="PP">#REF!</definedName>
    <definedName name="pr" localSheetId="8">#REF!</definedName>
    <definedName name="pr" localSheetId="4">#REF!</definedName>
    <definedName name="pr" localSheetId="5">#REF!</definedName>
    <definedName name="pr">#REF!</definedName>
    <definedName name="PriceRange">#N/A</definedName>
    <definedName name="PriceRange_1">#N/A</definedName>
    <definedName name="PriceRange_1_14" localSheetId="2">#N/A</definedName>
    <definedName name="PriceRange_1_14" localSheetId="3">"#n"/Геофизика!a</definedName>
    <definedName name="PriceRange_1_14" localSheetId="8">"#n"/ИЭИ!a</definedName>
    <definedName name="PriceRange_1_14" localSheetId="4">#N/A</definedName>
    <definedName name="PriceRange_1_14" localSheetId="5">#N/A</definedName>
    <definedName name="PriceRange_1_14" localSheetId="15">#N/A</definedName>
    <definedName name="PriceRange_1_14">"#n"/[0]!a</definedName>
    <definedName name="PriceRange_1_38">#N/A</definedName>
    <definedName name="PriceRange_14" localSheetId="2">#N/A</definedName>
    <definedName name="PriceRange_14" localSheetId="3">"#n"/Геофизика!a</definedName>
    <definedName name="PriceRange_14" localSheetId="8">"#n"/ИЭИ!a</definedName>
    <definedName name="PriceRange_14" localSheetId="4">#N/A</definedName>
    <definedName name="PriceRange_14" localSheetId="5">#N/A</definedName>
    <definedName name="PriceRange_14" localSheetId="15">#N/A</definedName>
    <definedName name="PriceRange_14">"#n"/[0]!a</definedName>
    <definedName name="PriceRange_38">#N/A</definedName>
    <definedName name="PROJ0" localSheetId="8">#REF!</definedName>
    <definedName name="PROJ0" localSheetId="4">#REF!</definedName>
    <definedName name="PROJ0" localSheetId="5">#REF!</definedName>
    <definedName name="PROJ0" localSheetId="15">#REF!</definedName>
    <definedName name="PROJ0">#REF!</definedName>
    <definedName name="propis">#N/A</definedName>
    <definedName name="prswd1" localSheetId="8">#REF!</definedName>
    <definedName name="prswd1" localSheetId="4">#REF!</definedName>
    <definedName name="prswd1" localSheetId="5">#REF!</definedName>
    <definedName name="prswd1" localSheetId="15">#REF!</definedName>
    <definedName name="prswd1">#REF!</definedName>
    <definedName name="prswd18" localSheetId="8">#REF!</definedName>
    <definedName name="prswd18" localSheetId="4">#REF!</definedName>
    <definedName name="prswd18" localSheetId="5">#REF!</definedName>
    <definedName name="prswd18" localSheetId="15">#REF!</definedName>
    <definedName name="prswd18">#REF!</definedName>
    <definedName name="prswd2" localSheetId="8">#REF!</definedName>
    <definedName name="prswd2" localSheetId="5">#REF!</definedName>
    <definedName name="prswd2" localSheetId="15">#REF!</definedName>
    <definedName name="prswd2">#REF!</definedName>
    <definedName name="prswd3" localSheetId="8">#REF!</definedName>
    <definedName name="prswd3">#REF!</definedName>
    <definedName name="prswd4" localSheetId="8">#REF!</definedName>
    <definedName name="prswd4">#REF!</definedName>
    <definedName name="prswd5" localSheetId="8">#REF!</definedName>
    <definedName name="prswd5">#REF!</definedName>
    <definedName name="prswd6" localSheetId="8">#REF!</definedName>
    <definedName name="prswd6">#REF!</definedName>
    <definedName name="prswd8" localSheetId="8">#REF!</definedName>
    <definedName name="prswd8">#REF!</definedName>
    <definedName name="PRV1G18" localSheetId="8">#REF!</definedName>
    <definedName name="PRV1G18">#REF!</definedName>
    <definedName name="prvv1" localSheetId="8">#REF!</definedName>
    <definedName name="prvv1">#REF!</definedName>
    <definedName name="prvv2" localSheetId="8">#REF!</definedName>
    <definedName name="prvv2">#REF!</definedName>
    <definedName name="pswd1891" localSheetId="8">#REF!</definedName>
    <definedName name="pswd1891">#REF!</definedName>
    <definedName name="pswd191" localSheetId="8">#REF!</definedName>
    <definedName name="pswd191">#REF!</definedName>
    <definedName name="pswd1991" localSheetId="8">#REF!</definedName>
    <definedName name="pswd1991">#REF!</definedName>
    <definedName name="pswd291" localSheetId="8">#REF!</definedName>
    <definedName name="pswd291">#REF!</definedName>
    <definedName name="pswd391" localSheetId="8">#REF!</definedName>
    <definedName name="pswd391">#REF!</definedName>
    <definedName name="pswd491" localSheetId="8">#REF!</definedName>
    <definedName name="pswd491">#REF!</definedName>
    <definedName name="pswd591" localSheetId="8">#REF!</definedName>
    <definedName name="pswd591">#REF!</definedName>
    <definedName name="pswd691" localSheetId="8">#REF!</definedName>
    <definedName name="pswd691">#REF!</definedName>
    <definedName name="pswd891" localSheetId="8">#REF!</definedName>
    <definedName name="pswd891">#REF!</definedName>
    <definedName name="pswd991" localSheetId="8">#REF!</definedName>
    <definedName name="pswd991">#REF!</definedName>
    <definedName name="q" localSheetId="8">[16]СПЕЦИФИКАЦИЯ!#REF!</definedName>
    <definedName name="q">[16]СПЕЦИФИКАЦИЯ!#REF!</definedName>
    <definedName name="qqq" localSheetId="2" hidden="1">{#N/A,#N/A,FALSE,"Приложение к справке"}</definedName>
    <definedName name="qqq" localSheetId="3" hidden="1">{#N/A,#N/A,FALSE,"Приложение к справке"}</definedName>
    <definedName name="qqq" localSheetId="8" hidden="1">{#N/A,#N/A,FALSE,"Приложение к справке"}</definedName>
    <definedName name="qqq" localSheetId="4" hidden="1">{#N/A,#N/A,FALSE,"Приложение к справке"}</definedName>
    <definedName name="qqq" localSheetId="5" hidden="1">{#N/A,#N/A,FALSE,"Приложение к справке"}</definedName>
    <definedName name="qqq" localSheetId="15" hidden="1">{#N/A,#N/A,FALSE,"Приложение к справке"}</definedName>
    <definedName name="qqq" hidden="1">{#N/A,#N/A,FALSE,"Приложение к справке"}</definedName>
    <definedName name="qqq_1">0</definedName>
    <definedName name="rfwerfwrwerqw" localSheetId="8">[16]СПЕЦИФИКАЦИЯ!#REF!</definedName>
    <definedName name="rfwerfwrwerqw">[16]СПЕЦИФИКАЦИЯ!#REF!</definedName>
    <definedName name="rg2v2" localSheetId="8">#REF!</definedName>
    <definedName name="rg2v2" localSheetId="4">#REF!</definedName>
    <definedName name="rg2v2" localSheetId="5">#REF!</definedName>
    <definedName name="rg2v2" localSheetId="15">#REF!</definedName>
    <definedName name="rg2v2">#REF!</definedName>
    <definedName name="rpg2v2" localSheetId="8">#REF!</definedName>
    <definedName name="rpg2v2" localSheetId="4">#REF!</definedName>
    <definedName name="rpg2v2" localSheetId="5">#REF!</definedName>
    <definedName name="rpg2v2" localSheetId="15">#REF!</definedName>
    <definedName name="rpg2v2">#REF!</definedName>
    <definedName name="rr">#N/A</definedName>
    <definedName name="rtgserw" localSheetId="8">#REF!</definedName>
    <definedName name="rtgserw" localSheetId="4">#REF!</definedName>
    <definedName name="rtgserw" localSheetId="5">#REF!</definedName>
    <definedName name="rtgserw" localSheetId="15">#REF!</definedName>
    <definedName name="rtgserw">#REF!</definedName>
    <definedName name="sht">#N/A</definedName>
    <definedName name="SM">#N/A</definedName>
    <definedName name="SM_SM">#N/A</definedName>
    <definedName name="SM_STO" localSheetId="2">#REF!</definedName>
    <definedName name="SM_STO" localSheetId="8">#REF!</definedName>
    <definedName name="SM_STO" localSheetId="4">#REF!</definedName>
    <definedName name="SM_STO" localSheetId="5">#REF!</definedName>
    <definedName name="SM_STO">#REF!</definedName>
    <definedName name="SM_STO_1">#N/A</definedName>
    <definedName name="SM_STO_1_14" localSheetId="2">#N/A</definedName>
    <definedName name="SM_STO_1_14" localSheetId="3">"#n"/Геофизика!a</definedName>
    <definedName name="SM_STO_1_14" localSheetId="8">"#n"/ИЭИ!a</definedName>
    <definedName name="SM_STO_1_14" localSheetId="4">#N/A</definedName>
    <definedName name="SM_STO_1_14" localSheetId="5">#N/A</definedName>
    <definedName name="SM_STO_1_14" localSheetId="15">#N/A</definedName>
    <definedName name="SM_STO_1_14">"#n"/[0]!a</definedName>
    <definedName name="SM_STO_1_38">#N/A</definedName>
    <definedName name="SM_STO_10">#N/A</definedName>
    <definedName name="SM_STO_12">#N/A</definedName>
    <definedName name="SM_STO_14">"#REF!"</definedName>
    <definedName name="SM_STO_15">#N/A</definedName>
    <definedName name="SM_STO_16">#N/A</definedName>
    <definedName name="SM_STO_16_1">"#REF!"</definedName>
    <definedName name="SM_STO_20">#N/A</definedName>
    <definedName name="SM_STO_21">#N/A</definedName>
    <definedName name="SM_STO_38" localSheetId="2">#N/A</definedName>
    <definedName name="SM_STO_38" localSheetId="3">"#n"/Геофизика!a</definedName>
    <definedName name="SM_STO_38" localSheetId="8">"#n"/ИЭИ!a</definedName>
    <definedName name="SM_STO_38" localSheetId="4">#N/A</definedName>
    <definedName name="SM_STO_38" localSheetId="5">#N/A</definedName>
    <definedName name="SM_STO_38" localSheetId="15">#N/A</definedName>
    <definedName name="SM_STO_38">"#n"/[0]!a</definedName>
    <definedName name="SM_STO_6">"#REF!"</definedName>
    <definedName name="SM_STO_7">"#REF!"</definedName>
    <definedName name="SM_STO1" localSheetId="2">#REF!</definedName>
    <definedName name="SM_STO1" localSheetId="8">#REF!</definedName>
    <definedName name="SM_STO1" localSheetId="4">#REF!</definedName>
    <definedName name="SM_STO1" localSheetId="5">#REF!</definedName>
    <definedName name="SM_STO1">#REF!</definedName>
    <definedName name="SM_STO1_14">"#REF!"</definedName>
    <definedName name="SM_STO1_38" localSheetId="2">#N/A</definedName>
    <definedName name="SM_STO1_38" localSheetId="3">"#n"/Геофизика!a</definedName>
    <definedName name="SM_STO1_38" localSheetId="8">"#n"/ИЭИ!a</definedName>
    <definedName name="SM_STO1_38" localSheetId="4">#N/A</definedName>
    <definedName name="SM_STO1_38" localSheetId="5">#N/A</definedName>
    <definedName name="SM_STO1_38" localSheetId="15">#N/A</definedName>
    <definedName name="SM_STO1_38">"#n"/[0]!a</definedName>
    <definedName name="SM_STO2" localSheetId="2">#REF!</definedName>
    <definedName name="SM_STO2" localSheetId="8">#REF!</definedName>
    <definedName name="SM_STO2" localSheetId="4">#REF!</definedName>
    <definedName name="SM_STO2" localSheetId="5">#REF!</definedName>
    <definedName name="SM_STO2">#REF!</definedName>
    <definedName name="SM_STO2_14">"#REF!"</definedName>
    <definedName name="SM_STO2_38" localSheetId="2">#N/A</definedName>
    <definedName name="SM_STO2_38" localSheetId="3">"#n"/Геофизика!a</definedName>
    <definedName name="SM_STO2_38" localSheetId="8">"#n"/ИЭИ!a</definedName>
    <definedName name="SM_STO2_38" localSheetId="4">#N/A</definedName>
    <definedName name="SM_STO2_38" localSheetId="5">#N/A</definedName>
    <definedName name="SM_STO2_38" localSheetId="15">#N/A</definedName>
    <definedName name="SM_STO2_38">"#n"/[0]!a</definedName>
    <definedName name="SM_STO3" localSheetId="2">#REF!</definedName>
    <definedName name="SM_STO3" localSheetId="8">#REF!</definedName>
    <definedName name="SM_STO3" localSheetId="4">#REF!</definedName>
    <definedName name="SM_STO3" localSheetId="5">#REF!</definedName>
    <definedName name="SM_STO3">#REF!</definedName>
    <definedName name="SM_STO3_10">#N/A</definedName>
    <definedName name="SM_STO3_12">#N/A</definedName>
    <definedName name="SM_STO3_14">"#REF!"</definedName>
    <definedName name="SM_STO3_15">#N/A</definedName>
    <definedName name="SM_STO3_16">#N/A</definedName>
    <definedName name="SM_STO3_16_1">"#REF!"</definedName>
    <definedName name="SM_STO3_20">#N/A</definedName>
    <definedName name="SM_STO3_21">#N/A</definedName>
    <definedName name="SM_STO3_38" localSheetId="2">#N/A</definedName>
    <definedName name="SM_STO3_38" localSheetId="3">"#n"/Геофизика!a</definedName>
    <definedName name="SM_STO3_38" localSheetId="8">"#n"/ИЭИ!a</definedName>
    <definedName name="SM_STO3_38" localSheetId="4">#N/A</definedName>
    <definedName name="SM_STO3_38" localSheetId="5">#N/A</definedName>
    <definedName name="SM_STO3_38" localSheetId="15">#N/A</definedName>
    <definedName name="SM_STO3_38">"#n"/[0]!a</definedName>
    <definedName name="SM_STO3_6">"#REF!"</definedName>
    <definedName name="SM_STO3_7">"#REF!"</definedName>
    <definedName name="smm">#N/A</definedName>
    <definedName name="Smmmmmmmmmmmmmmm">#N/A</definedName>
    <definedName name="SmPr_2">#N/A</definedName>
    <definedName name="SmPr_3">#N/A</definedName>
    <definedName name="smr" localSheetId="2">#REF!</definedName>
    <definedName name="smr" localSheetId="3">#REF!</definedName>
    <definedName name="smr" localSheetId="8">#REF!</definedName>
    <definedName name="smr" localSheetId="5">#REF!</definedName>
    <definedName name="smr" localSheetId="15">#REF!</definedName>
    <definedName name="smr">#REF!</definedName>
    <definedName name="smr19v1" localSheetId="8">#REF!</definedName>
    <definedName name="smr19v1" localSheetId="5">#REF!</definedName>
    <definedName name="smr19v1" localSheetId="15">#REF!</definedName>
    <definedName name="smr19v1">#REF!</definedName>
    <definedName name="smr19v2" localSheetId="8">#REF!</definedName>
    <definedName name="smr19v2" localSheetId="5">#REF!</definedName>
    <definedName name="smr19v2" localSheetId="15">#REF!</definedName>
    <definedName name="smr19v2">#REF!</definedName>
    <definedName name="smt">#N/A</definedName>
    <definedName name="sss" localSheetId="2">[29]база!#REF!</definedName>
    <definedName name="sss" localSheetId="8">[29]база!#REF!</definedName>
    <definedName name="sss" localSheetId="4">[29]база!#REF!</definedName>
    <definedName name="sss" localSheetId="5">[29]база!#REF!</definedName>
    <definedName name="sss" localSheetId="15">[29]база!#REF!</definedName>
    <definedName name="sss">[29]база!#REF!</definedName>
    <definedName name="sswd1" localSheetId="8">#REF!</definedName>
    <definedName name="sswd1" localSheetId="4">#REF!</definedName>
    <definedName name="sswd1" localSheetId="5">#REF!</definedName>
    <definedName name="sswd1" localSheetId="15">#REF!</definedName>
    <definedName name="sswd1">#REF!</definedName>
    <definedName name="sswd18" localSheetId="8">#REF!</definedName>
    <definedName name="sswd18" localSheetId="4">#REF!</definedName>
    <definedName name="sswd18" localSheetId="5">#REF!</definedName>
    <definedName name="sswd18" localSheetId="15">#REF!</definedName>
    <definedName name="sswd18">#REF!</definedName>
    <definedName name="sswd1891" localSheetId="8">#REF!</definedName>
    <definedName name="sswd1891" localSheetId="4">#REF!</definedName>
    <definedName name="sswd1891" localSheetId="5">#REF!</definedName>
    <definedName name="sswd1891" localSheetId="15">#REF!</definedName>
    <definedName name="sswd1891">#REF!</definedName>
    <definedName name="sswd191" localSheetId="8">#REF!</definedName>
    <definedName name="sswd191">#REF!</definedName>
    <definedName name="sswd1991" localSheetId="8">#REF!</definedName>
    <definedName name="sswd1991">#REF!</definedName>
    <definedName name="sswd2" localSheetId="8">#REF!</definedName>
    <definedName name="sswd2">#REF!</definedName>
    <definedName name="sswd291" localSheetId="8">#REF!</definedName>
    <definedName name="sswd291">#REF!</definedName>
    <definedName name="sswd3" localSheetId="8">#REF!</definedName>
    <definedName name="sswd3">#REF!</definedName>
    <definedName name="sswd391" localSheetId="8">#REF!</definedName>
    <definedName name="sswd391">#REF!</definedName>
    <definedName name="sswd4" localSheetId="8">#REF!</definedName>
    <definedName name="sswd4">#REF!</definedName>
    <definedName name="sswd491" localSheetId="8">#REF!</definedName>
    <definedName name="sswd491">#REF!</definedName>
    <definedName name="sswd5" localSheetId="8">#REF!</definedName>
    <definedName name="sswd5">#REF!</definedName>
    <definedName name="sswd591" localSheetId="8">#REF!</definedName>
    <definedName name="sswd591">#REF!</definedName>
    <definedName name="sswd6" localSheetId="8">#REF!</definedName>
    <definedName name="sswd6">#REF!</definedName>
    <definedName name="sswd691" localSheetId="8">#REF!</definedName>
    <definedName name="sswd691">#REF!</definedName>
    <definedName name="sswd8" localSheetId="8">#REF!</definedName>
    <definedName name="sswd8">#REF!</definedName>
    <definedName name="sswd891" localSheetId="8">#REF!</definedName>
    <definedName name="sswd891">#REF!</definedName>
    <definedName name="sswd991" localSheetId="8">#REF!</definedName>
    <definedName name="sswd991">#REF!</definedName>
    <definedName name="STADIA" localSheetId="8">#REF!</definedName>
    <definedName name="STADIA">#REF!</definedName>
    <definedName name="STADIA_N" localSheetId="8">#REF!</definedName>
    <definedName name="STADIA_N">#REF!</definedName>
    <definedName name="SUM_" localSheetId="2">#REF!</definedName>
    <definedName name="SUM_" localSheetId="8">#REF!</definedName>
    <definedName name="SUM_" localSheetId="5">#REF!</definedName>
    <definedName name="SUM_">#REF!</definedName>
    <definedName name="SUM__10">#N/A</definedName>
    <definedName name="SUM__12">#N/A</definedName>
    <definedName name="SUM__15">#N/A</definedName>
    <definedName name="SUM__16">#N/A</definedName>
    <definedName name="SUM__16_1">"#REF!"</definedName>
    <definedName name="SUM__20">#N/A</definedName>
    <definedName name="SUM__21">#N/A</definedName>
    <definedName name="SUM__6">"#REF!"</definedName>
    <definedName name="SUM__7">"#REF!"</definedName>
    <definedName name="SUM_1" localSheetId="2">#REF!</definedName>
    <definedName name="SUM_1" localSheetId="8">#REF!</definedName>
    <definedName name="SUM_1" localSheetId="4">#REF!</definedName>
    <definedName name="SUM_1" localSheetId="5">#REF!</definedName>
    <definedName name="SUM_1">#REF!</definedName>
    <definedName name="sum_2">#N/A</definedName>
    <definedName name="SUM_3" localSheetId="2">#REF!</definedName>
    <definedName name="SUM_3" localSheetId="8">#REF!</definedName>
    <definedName name="SUM_3" localSheetId="4">#REF!</definedName>
    <definedName name="SUM_3">#REF!</definedName>
    <definedName name="SUM_3_10">#N/A</definedName>
    <definedName name="SUM_3_12">#N/A</definedName>
    <definedName name="SUM_3_15">#N/A</definedName>
    <definedName name="SUM_3_16">#N/A</definedName>
    <definedName name="SUM_3_16_1">"#REF!"</definedName>
    <definedName name="SUM_3_20">#N/A</definedName>
    <definedName name="SUM_3_21">#N/A</definedName>
    <definedName name="SUM_3_6">"#REF!"</definedName>
    <definedName name="SUM_3_7">"#REF!"</definedName>
    <definedName name="SV">#N/A</definedName>
    <definedName name="SV1G18" localSheetId="2">#REF!</definedName>
    <definedName name="SV1G18" localSheetId="3">#REF!</definedName>
    <definedName name="SV1G18" localSheetId="8">#REF!</definedName>
    <definedName name="SV1G18" localSheetId="5">#REF!</definedName>
    <definedName name="SV1G18" localSheetId="15">#REF!</definedName>
    <definedName name="SV1G18">#REF!</definedName>
    <definedName name="swd14m" localSheetId="8">#REF!</definedName>
    <definedName name="swd14m" localSheetId="5">#REF!</definedName>
    <definedName name="swd14m" localSheetId="15">#REF!</definedName>
    <definedName name="swd14m">#REF!</definedName>
    <definedName name="swd14m91" localSheetId="8">#REF!</definedName>
    <definedName name="swd14m91" localSheetId="5">#REF!</definedName>
    <definedName name="swd14m91" localSheetId="15">#REF!</definedName>
    <definedName name="swd14m91">#REF!</definedName>
    <definedName name="swd14o91" localSheetId="8">#REF!</definedName>
    <definedName name="swd14o91">#REF!</definedName>
    <definedName name="swd14ob" localSheetId="8">#REF!</definedName>
    <definedName name="swd14ob">#REF!</definedName>
    <definedName name="swd14p91" localSheetId="8">#REF!</definedName>
    <definedName name="swd14p91">#REF!</definedName>
    <definedName name="swd14pr" localSheetId="8">#REF!</definedName>
    <definedName name="swd14pr">#REF!</definedName>
    <definedName name="swd14s" localSheetId="8">#REF!</definedName>
    <definedName name="swd14s">#REF!</definedName>
    <definedName name="swd14s91" localSheetId="8">#REF!</definedName>
    <definedName name="swd14s91">#REF!</definedName>
    <definedName name="swd19m" localSheetId="8">#REF!</definedName>
    <definedName name="swd19m">#REF!</definedName>
    <definedName name="swd19ob" localSheetId="8">#REF!</definedName>
    <definedName name="swd19ob">#REF!</definedName>
    <definedName name="swd19pr" localSheetId="8">#REF!</definedName>
    <definedName name="swd19pr">#REF!</definedName>
    <definedName name="swd19s" localSheetId="8">#REF!</definedName>
    <definedName name="swd19s">#REF!</definedName>
    <definedName name="swdvrm" localSheetId="8">#REF!</definedName>
    <definedName name="swdvrm">#REF!</definedName>
    <definedName name="swdvrs" localSheetId="8">#REF!</definedName>
    <definedName name="swdvrs">#REF!</definedName>
    <definedName name="t3er" localSheetId="2">[16]СПЕЦИФИКАЦИЯ!#REF!</definedName>
    <definedName name="t3er" localSheetId="8">[16]СПЕЦИФИКАЦИЯ!#REF!</definedName>
    <definedName name="t3er" localSheetId="4">[16]СПЕЦИФИКАЦИЯ!#REF!</definedName>
    <definedName name="t3er" localSheetId="5">[16]СПЕЦИФИКАЦИЯ!#REF!</definedName>
    <definedName name="t3er" localSheetId="15">[16]СПЕЦИФИКАЦИЯ!#REF!</definedName>
    <definedName name="t3er">[16]СПЕЦИФИКАЦИЯ!#REF!</definedName>
    <definedName name="te5y67567" localSheetId="8">[16]СПЕЦИФИКАЦИЯ!#REF!</definedName>
    <definedName name="te5y67567" localSheetId="4">[16]СПЕЦИФИКАЦИЯ!#REF!</definedName>
    <definedName name="te5y67567" localSheetId="5">[16]СПЕЦИФИКАЦИЯ!#REF!</definedName>
    <definedName name="te5y67567" localSheetId="15">[16]СПЕЦИФИКАЦИЯ!#REF!</definedName>
    <definedName name="te5y67567">[16]СПЕЦИФИКАЦИЯ!#REF!</definedName>
    <definedName name="text1" localSheetId="15">[19]Лист3!$A$17</definedName>
    <definedName name="text1">[20]Лист3!$A$17</definedName>
    <definedName name="text2" localSheetId="15">[19]Лист3!$A$18</definedName>
    <definedName name="text2">[20]Лист3!$A$18</definedName>
    <definedName name="tpmr91" localSheetId="8">#REF!</definedName>
    <definedName name="tpmr91" localSheetId="4">#REF!</definedName>
    <definedName name="tpmr91" localSheetId="5">#REF!</definedName>
    <definedName name="tpmr91" localSheetId="15">#REF!</definedName>
    <definedName name="tpmr91">#REF!</definedName>
    <definedName name="tpmr92" localSheetId="8">#REF!</definedName>
    <definedName name="tpmr92" localSheetId="4">#REF!</definedName>
    <definedName name="tpmr92" localSheetId="5">#REF!</definedName>
    <definedName name="tpmr92" localSheetId="15">#REF!</definedName>
    <definedName name="tpmr92">#REF!</definedName>
    <definedName name="trpmv1" localSheetId="8">#REF!</definedName>
    <definedName name="trpmv1" localSheetId="4">#REF!</definedName>
    <definedName name="trpmv1" localSheetId="5">#REF!</definedName>
    <definedName name="trpmv1" localSheetId="15">#REF!</definedName>
    <definedName name="trpmv1">#REF!</definedName>
    <definedName name="trpmv2" localSheetId="8">#REF!</definedName>
    <definedName name="trpmv2">#REF!</definedName>
    <definedName name="ttxx" localSheetId="15">[19]Лист3!$A$8</definedName>
    <definedName name="ttxx">[20]Лист3!$A$8</definedName>
    <definedName name="tx_1" localSheetId="15">[19]Лист3!$A$11</definedName>
    <definedName name="tx_1">[20]Лист3!$A$11</definedName>
    <definedName name="tx_2" localSheetId="15">[19]Лист3!$A$12</definedName>
    <definedName name="tx_2">[20]Лист3!$A$12</definedName>
    <definedName name="tx_3" localSheetId="15">[19]Лист3!$A$13</definedName>
    <definedName name="tx_3">[20]Лист3!$A$13</definedName>
    <definedName name="tx_6" localSheetId="15">[19]Лист3!$A$16</definedName>
    <definedName name="tx_6">[20]Лист3!$A$16</definedName>
    <definedName name="txctr" localSheetId="15">'[12]лист 32-07'!$B$2</definedName>
    <definedName name="txctr">'[13]лист 32-07'!$B$2</definedName>
    <definedName name="txs" localSheetId="15">[21]Лист3!$B$2</definedName>
    <definedName name="txs">[22]Лист3!$B$2</definedName>
    <definedName name="txtx" localSheetId="15">'[12]лист 32-07'!$B$4</definedName>
    <definedName name="txtx">'[13]лист 32-07'!$B$4</definedName>
    <definedName name="txx" localSheetId="15">[19]Лист3!$A$6</definedName>
    <definedName name="txx">[20]Лист3!$A$6</definedName>
    <definedName name="US" localSheetId="3">#REF!</definedName>
    <definedName name="US" localSheetId="8">#REF!</definedName>
    <definedName name="US" localSheetId="9">#REF!</definedName>
    <definedName name="US" localSheetId="5">#REF!</definedName>
    <definedName name="US" localSheetId="15">#REF!</definedName>
    <definedName name="US">#REF!</definedName>
    <definedName name="USA">#N/A</definedName>
    <definedName name="USA_1">#N/A</definedName>
    <definedName name="USA_1_10">#N/A</definedName>
    <definedName name="USA_1_12">#N/A</definedName>
    <definedName name="USA_1_14">"#REF!"</definedName>
    <definedName name="USA_1_15">#N/A</definedName>
    <definedName name="USA_1_16">#N/A</definedName>
    <definedName name="USA_1_16_1">"#REF!"</definedName>
    <definedName name="USA_1_20">#N/A</definedName>
    <definedName name="USA_1_21">#N/A</definedName>
    <definedName name="USA_1_38" localSheetId="2">#N/A</definedName>
    <definedName name="USA_1_38" localSheetId="3">"#n"/Геофизика!a</definedName>
    <definedName name="USA_1_38" localSheetId="8">"#n"/ИЭИ!a</definedName>
    <definedName name="USA_1_38" localSheetId="4">#N/A</definedName>
    <definedName name="USA_1_38" localSheetId="5">#N/A</definedName>
    <definedName name="USA_1_38" localSheetId="15">#N/A</definedName>
    <definedName name="USA_1_38">"#n"/[0]!a</definedName>
    <definedName name="USA_1_6">"#REF!"</definedName>
    <definedName name="USA_1_7">"#REF!"</definedName>
    <definedName name="USA_14" localSheetId="2">#N/A</definedName>
    <definedName name="USA_14" localSheetId="3">"#n"/Геофизика!a</definedName>
    <definedName name="USA_14" localSheetId="8">"#n"/ИЭИ!a</definedName>
    <definedName name="USA_14" localSheetId="4">#N/A</definedName>
    <definedName name="USA_14" localSheetId="5">#N/A</definedName>
    <definedName name="USA_14" localSheetId="15">#N/A</definedName>
    <definedName name="USA_14">"#n"/[0]!a</definedName>
    <definedName name="USA_38">#N/A</definedName>
    <definedName name="v1g14m" localSheetId="8">#REF!</definedName>
    <definedName name="v1g14m" localSheetId="4">#REF!</definedName>
    <definedName name="v1g14m" localSheetId="5">#REF!</definedName>
    <definedName name="v1g14m" localSheetId="15">#REF!</definedName>
    <definedName name="v1g14m">#REF!</definedName>
    <definedName name="v1g14ob" localSheetId="8">#REF!</definedName>
    <definedName name="v1g14ob" localSheetId="5">#REF!</definedName>
    <definedName name="v1g14ob" localSheetId="15">#REF!</definedName>
    <definedName name="v1g14ob">#REF!</definedName>
    <definedName name="v1g14pr" localSheetId="8">#REF!</definedName>
    <definedName name="v1g14pr" localSheetId="5">#REF!</definedName>
    <definedName name="v1g14pr" localSheetId="15">#REF!</definedName>
    <definedName name="v1g14pr">#REF!</definedName>
    <definedName name="v1g14s" localSheetId="8">#REF!</definedName>
    <definedName name="v1g14s">#REF!</definedName>
    <definedName name="v1g19m" localSheetId="8">#REF!</definedName>
    <definedName name="v1g19m">#REF!</definedName>
    <definedName name="v1g19ob" localSheetId="8">#REF!</definedName>
    <definedName name="v1g19ob">#REF!</definedName>
    <definedName name="v1g19pr" localSheetId="8">#REF!</definedName>
    <definedName name="v1g19pr">#REF!</definedName>
    <definedName name="v1g19s" localSheetId="8">#REF!</definedName>
    <definedName name="v1g19s">#REF!</definedName>
    <definedName name="v1ivrm" localSheetId="8">#REF!</definedName>
    <definedName name="v1ivrm">#REF!</definedName>
    <definedName name="v1ivrs" localSheetId="8">#REF!</definedName>
    <definedName name="v1ivrs">#REF!</definedName>
    <definedName name="v1vrm" localSheetId="8">#REF!</definedName>
    <definedName name="v1vrm">#REF!</definedName>
    <definedName name="v1vrs" localSheetId="8">#REF!</definedName>
    <definedName name="v1vrs">#REF!</definedName>
    <definedName name="v1wrp2" localSheetId="8">#REF!</definedName>
    <definedName name="v1wrp2">#REF!</definedName>
    <definedName name="v1wrp3" localSheetId="8">#REF!</definedName>
    <definedName name="v1wrp3">#REF!</definedName>
    <definedName name="v2g14m" localSheetId="8">#REF!</definedName>
    <definedName name="v2g14m">#REF!</definedName>
    <definedName name="v2g14ob" localSheetId="8">#REF!</definedName>
    <definedName name="v2g14ob">#REF!</definedName>
    <definedName name="v2g14pr" localSheetId="8">#REF!</definedName>
    <definedName name="v2g14pr">#REF!</definedName>
    <definedName name="v2g14s" localSheetId="8">#REF!</definedName>
    <definedName name="v2g14s">#REF!</definedName>
    <definedName name="v2g18m" localSheetId="8">#REF!</definedName>
    <definedName name="v2g18m">#REF!</definedName>
    <definedName name="v2g18ob" localSheetId="8">#REF!</definedName>
    <definedName name="v2g18ob">#REF!</definedName>
    <definedName name="v2g18pr" localSheetId="8">#REF!</definedName>
    <definedName name="v2g18pr">#REF!</definedName>
    <definedName name="v2g18s" localSheetId="8">#REF!</definedName>
    <definedName name="v2g18s">#REF!</definedName>
    <definedName name="v2ivrm" localSheetId="8">#REF!</definedName>
    <definedName name="v2ivrm">#REF!</definedName>
    <definedName name="v2ivrs" localSheetId="8">#REF!</definedName>
    <definedName name="v2ivrs">#REF!</definedName>
    <definedName name="v2vrm" localSheetId="8">#REF!</definedName>
    <definedName name="v2vrm">#REF!</definedName>
    <definedName name="v2vrs" localSheetId="8">#REF!</definedName>
    <definedName name="v2vrs">#REF!</definedName>
    <definedName name="V2WRP1" localSheetId="8">#REF!</definedName>
    <definedName name="V2WRP1">#REF!</definedName>
    <definedName name="v2wrp2" localSheetId="8">#REF!</definedName>
    <definedName name="v2wrp2">#REF!</definedName>
    <definedName name="VAT">[30]Summary!$B$21</definedName>
    <definedName name="VES" localSheetId="3">#REF!</definedName>
    <definedName name="VES" localSheetId="8">#REF!</definedName>
    <definedName name="VES" localSheetId="4">#REF!</definedName>
    <definedName name="VES" localSheetId="9">#REF!</definedName>
    <definedName name="VES" localSheetId="5">#REF!</definedName>
    <definedName name="VES" localSheetId="15">#N/A</definedName>
    <definedName name="VES">#REF!</definedName>
    <definedName name="VESDA1" localSheetId="8">#REF!</definedName>
    <definedName name="VESDA1" localSheetId="4">#REF!</definedName>
    <definedName name="VESDA1" localSheetId="15">#REF!</definedName>
    <definedName name="VESDA1">#REF!</definedName>
    <definedName name="VESDA2" localSheetId="8">#REF!</definedName>
    <definedName name="VESDA2" localSheetId="4">#REF!</definedName>
    <definedName name="VESDA2" localSheetId="15">#REF!</definedName>
    <definedName name="VESDA2">#REF!</definedName>
    <definedName name="VESDA21" localSheetId="8">#REF!</definedName>
    <definedName name="VESDA21">#REF!</definedName>
    <definedName name="VESDA3" localSheetId="8">#REF!</definedName>
    <definedName name="VESDA3">#REF!</definedName>
    <definedName name="vgt" localSheetId="8">[16]СПЕЦИФИКАЦИЯ!#REF!</definedName>
    <definedName name="vgt">[16]СПЕЦИФИКАЦИЯ!#REF!</definedName>
    <definedName name="vhujk">#N/A</definedName>
    <definedName name="vp">#N/A</definedName>
    <definedName name="vpod" localSheetId="2">#REF!</definedName>
    <definedName name="vpod" localSheetId="3">#REF!</definedName>
    <definedName name="vpod" localSheetId="8">#REF!</definedName>
    <definedName name="vpod" localSheetId="5">#REF!</definedName>
    <definedName name="vpod" localSheetId="15">#REF!</definedName>
    <definedName name="vpod">#REF!</definedName>
    <definedName name="vpyt" localSheetId="8">#REF!</definedName>
    <definedName name="vpyt" localSheetId="5">#REF!</definedName>
    <definedName name="vpyt" localSheetId="15">#REF!</definedName>
    <definedName name="vpyt">#REF!</definedName>
    <definedName name="VSEGO1" localSheetId="8">#REF!</definedName>
    <definedName name="VSEGO1" localSheetId="4">#REF!</definedName>
    <definedName name="VSEGO1" localSheetId="5">#REF!</definedName>
    <definedName name="VSEGO1">#REF!</definedName>
    <definedName name="VSEGO2" localSheetId="8">#REF!</definedName>
    <definedName name="VSEGO2">#REF!</definedName>
    <definedName name="vtrpm" localSheetId="8">#REF!</definedName>
    <definedName name="vtrpm">#REF!</definedName>
    <definedName name="vv">#N/A</definedName>
    <definedName name="vvv">#N/A</definedName>
    <definedName name="vzu" localSheetId="2">#REF!</definedName>
    <definedName name="vzu" localSheetId="3">#REF!</definedName>
    <definedName name="vzu" localSheetId="8">#REF!</definedName>
    <definedName name="vzu" localSheetId="5">#REF!</definedName>
    <definedName name="vzu" localSheetId="15">#REF!</definedName>
    <definedName name="vzu">#REF!</definedName>
    <definedName name="w">#N/A</definedName>
    <definedName name="werrt">#N/A</definedName>
    <definedName name="wertyy">#N/A</definedName>
    <definedName name="wrn.STANDARD._.RACKS." localSheetId="2" hidden="1">{"IMRAK42x8x8",#N/A,TRUE,"IMRAK 1400 42U 800X800";"IMRAK32x6x6",#N/A,TRUE,"IMRAK 1400 32U 600x600";"IMRAK42x12x8",#N/A,TRUE,"IMRAK 1400 42U 1200x800";"IMRAK15x6x4",#N/A,TRUE,"IMRAK 400 15U FRONT SECTION"}</definedName>
    <definedName name="wrn.STANDARD._.RACKS." localSheetId="3" hidden="1">{"IMRAK42x8x8",#N/A,TRUE,"IMRAK 1400 42U 800X800";"IMRAK32x6x6",#N/A,TRUE,"IMRAK 1400 32U 600x600";"IMRAK42x12x8",#N/A,TRUE,"IMRAK 1400 42U 1200x800";"IMRAK15x6x4",#N/A,TRUE,"IMRAK 400 15U FRONT SECTION"}</definedName>
    <definedName name="wrn.STANDARD._.RACKS." localSheetId="8" hidden="1">{"IMRAK42x8x8",#N/A,TRUE,"IMRAK 1400 42U 800X800";"IMRAK32x6x6",#N/A,TRUE,"IMRAK 1400 32U 600x600";"IMRAK42x12x8",#N/A,TRUE,"IMRAK 1400 42U 1200x800";"IMRAK15x6x4",#N/A,TRUE,"IMRAK 400 15U FRONT SECTION"}</definedName>
    <definedName name="wrn.STANDARD._.RACKS." localSheetId="4" hidden="1">{"IMRAK42x8x8",#N/A,TRUE,"IMRAK 1400 42U 800X800";"IMRAK32x6x6",#N/A,TRUE,"IMRAK 1400 32U 600x600";"IMRAK42x12x8",#N/A,TRUE,"IMRAK 1400 42U 1200x800";"IMRAK15x6x4",#N/A,TRUE,"IMRAK 400 15U FRONT SECTION"}</definedName>
    <definedName name="wrn.STANDARD._.RACKS." localSheetId="9" hidden="1">{"IMRAK42x8x8",#N/A,TRUE,"IMRAK 1400 42U 800X800";"IMRAK32x6x6",#N/A,TRUE,"IMRAK 1400 32U 600x600";"IMRAK42x12x8",#N/A,TRUE,"IMRAK 1400 42U 1200x800";"IMRAK15x6x4",#N/A,TRUE,"IMRAK 400 15U FRONT SECTION"}</definedName>
    <definedName name="wrn.STANDARD._.RACKS." localSheetId="5" hidden="1">{"IMRAK42x8x8",#N/A,TRUE,"IMRAK 1400 42U 800X800";"IMRAK32x6x6",#N/A,TRUE,"IMRAK 1400 32U 600x600";"IMRAK42x12x8",#N/A,TRUE,"IMRAK 1400 42U 1200x800";"IMRAK15x6x4",#N/A,TRUE,"IMRAK 400 15U FRONT SECTION"}</definedName>
    <definedName name="wrn.STANDARD._.RACKS." localSheetId="15" hidden="1">{"IMRAK42x8x8",#N/A,TRUE,"IMRAK 1400 42U 800X800";"IMRAK32x6x6",#N/A,TRUE,"IMRAK 1400 32U 600x600";"IMRAK42x12x8",#N/A,TRUE,"IMRAK 1400 42U 1200x800";"IMRAK15x6x4",#N/A,TRUE,"IMRAK 400 15U FRONT SECTION"}</definedName>
    <definedName name="wrn.STANDARD._.RACKS." hidden="1">{"IMRAK42x8x8",#N/A,TRUE,"IMRAK 1400 42U 800X800";"IMRAK32x6x6",#N/A,TRUE,"IMRAK 1400 32U 600x600";"IMRAK42x12x8",#N/A,TRUE,"IMRAK 1400 42U 1200x800";"IMRAK15x6x4",#N/A,TRUE,"IMRAK 400 15U FRONT SECTION"}</definedName>
    <definedName name="wrn.Wys1." localSheetId="2" hidden="1">{#N/A,#N/A,FALSE,"Приложение к справке"}</definedName>
    <definedName name="wrn.Wys1." localSheetId="3" hidden="1">{#N/A,#N/A,FALSE,"Приложение к справке"}</definedName>
    <definedName name="wrn.Wys1." localSheetId="8" hidden="1">{#N/A,#N/A,FALSE,"Приложение к справке"}</definedName>
    <definedName name="wrn.Wys1." localSheetId="4" hidden="1">{#N/A,#N/A,FALSE,"Приложение к справке"}</definedName>
    <definedName name="wrn.Wys1." localSheetId="5" hidden="1">{#N/A,#N/A,FALSE,"Приложение к справке"}</definedName>
    <definedName name="wrn.Wys1." localSheetId="15" hidden="1">{#N/A,#N/A,FALSE,"Приложение к справке"}</definedName>
    <definedName name="wrn.Wys1." hidden="1">{#N/A,#N/A,FALSE,"Приложение к справке"}</definedName>
    <definedName name="wrn.Wys1._1">0</definedName>
    <definedName name="wrn.Wys2" localSheetId="2" hidden="1">{#N/A,#N/A,FALSE,"Приложение к справке"}</definedName>
    <definedName name="wrn.Wys2" localSheetId="3" hidden="1">{#N/A,#N/A,FALSE,"Приложение к справке"}</definedName>
    <definedName name="wrn.Wys2" localSheetId="8" hidden="1">{#N/A,#N/A,FALSE,"Приложение к справке"}</definedName>
    <definedName name="wrn.Wys2" localSheetId="4" hidden="1">{#N/A,#N/A,FALSE,"Приложение к справке"}</definedName>
    <definedName name="wrn.Wys2" localSheetId="5" hidden="1">{#N/A,#N/A,FALSE,"Приложение к справке"}</definedName>
    <definedName name="wrn.Wys2" localSheetId="15" hidden="1">{#N/A,#N/A,FALSE,"Приложение к справке"}</definedName>
    <definedName name="wrn.Wys2" hidden="1">{#N/A,#N/A,FALSE,"Приложение к справке"}</definedName>
    <definedName name="wrn.Wys2_1">0</definedName>
    <definedName name="wrn.Общая._.спецификация." localSheetId="2"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3"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8"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4"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9"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5"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15"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сновная._.спецификация." localSheetId="2"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wrn.Основная._.спецификация." localSheetId="3"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wrn.Основная._.спецификация." localSheetId="8"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wrn.Основная._.спецификация." localSheetId="4"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wrn.Основная._.спецификация." localSheetId="9"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wrn.Основная._.спецификация." localSheetId="5"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wrn.Основная._.спецификация." localSheetId="15"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wrn.Основная._.спецификация."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wrn.СМЕТА._.РЦИ.">NA()</definedName>
    <definedName name="wrn.СМЕТА._.РЦИ._1">NA()</definedName>
    <definedName name="wrn.ССР._.РКЦ.">NA()</definedName>
    <definedName name="wrn.ССР._.РКЦ._1">NA()</definedName>
    <definedName name="xxx" localSheetId="2" hidden="1">{"IMRAK42x8x8",#N/A,TRUE,"IMRAK 1400 42U 800X800";"IMRAK32x6x6",#N/A,TRUE,"IMRAK 1400 32U 600x600";"IMRAK42x12x8",#N/A,TRUE,"IMRAK 1400 42U 1200x800";"IMRAK15x6x4",#N/A,TRUE,"IMRAK 400 15U FRONT SECTION"}</definedName>
    <definedName name="xxx" localSheetId="3" hidden="1">{"IMRAK42x8x8",#N/A,TRUE,"IMRAK 1400 42U 800X800";"IMRAK32x6x6",#N/A,TRUE,"IMRAK 1400 32U 600x600";"IMRAK42x12x8",#N/A,TRUE,"IMRAK 1400 42U 1200x800";"IMRAK15x6x4",#N/A,TRUE,"IMRAK 400 15U FRONT SECTION"}</definedName>
    <definedName name="xxx" localSheetId="8" hidden="1">{"IMRAK42x8x8",#N/A,TRUE,"IMRAK 1400 42U 800X800";"IMRAK32x6x6",#N/A,TRUE,"IMRAK 1400 32U 600x600";"IMRAK42x12x8",#N/A,TRUE,"IMRAK 1400 42U 1200x800";"IMRAK15x6x4",#N/A,TRUE,"IMRAK 400 15U FRONT SECTION"}</definedName>
    <definedName name="xxx" localSheetId="4" hidden="1">{"IMRAK42x8x8",#N/A,TRUE,"IMRAK 1400 42U 800X800";"IMRAK32x6x6",#N/A,TRUE,"IMRAK 1400 32U 600x600";"IMRAK42x12x8",#N/A,TRUE,"IMRAK 1400 42U 1200x800";"IMRAK15x6x4",#N/A,TRUE,"IMRAK 400 15U FRONT SECTION"}</definedName>
    <definedName name="xxx" localSheetId="9" hidden="1">{"IMRAK42x8x8",#N/A,TRUE,"IMRAK 1400 42U 800X800";"IMRAK32x6x6",#N/A,TRUE,"IMRAK 1400 32U 600x600";"IMRAK42x12x8",#N/A,TRUE,"IMRAK 1400 42U 1200x800";"IMRAK15x6x4",#N/A,TRUE,"IMRAK 400 15U FRONT SECTION"}</definedName>
    <definedName name="xxx" localSheetId="5" hidden="1">{"IMRAK42x8x8",#N/A,TRUE,"IMRAK 1400 42U 800X800";"IMRAK32x6x6",#N/A,TRUE,"IMRAK 1400 32U 600x600";"IMRAK42x12x8",#N/A,TRUE,"IMRAK 1400 42U 1200x800";"IMRAK15x6x4",#N/A,TRUE,"IMRAK 400 15U FRONT SECTION"}</definedName>
    <definedName name="xxx" localSheetId="15" hidden="1">{"IMRAK42x8x8",#N/A,TRUE,"IMRAK 1400 42U 800X800";"IMRAK32x6x6",#N/A,TRUE,"IMRAK 1400 32U 600x600";"IMRAK42x12x8",#N/A,TRUE,"IMRAK 1400 42U 1200x800";"IMRAK15x6x4",#N/A,TRUE,"IMRAK 400 15U FRONT SECTION"}</definedName>
    <definedName name="xxx" hidden="1">{"IMRAK42x8x8",#N/A,TRUE,"IMRAK 1400 42U 800X800";"IMRAK32x6x6",#N/A,TRUE,"IMRAK 1400 32U 600x600";"IMRAK42x12x8",#N/A,TRUE,"IMRAK 1400 42U 1200x800";"IMRAK15x6x4",#N/A,TRUE,"IMRAK 400 15U FRONT SECTION"}</definedName>
    <definedName name="yer5ye" localSheetId="8">[16]СПЕЦИФИКАЦИЯ!#REF!</definedName>
    <definedName name="yer5ye">[16]СПЕЦИФИКАЦИЯ!#REF!</definedName>
    <definedName name="YP" localSheetId="8">'[31]5ОборРабМест(HP)'!#REF!</definedName>
    <definedName name="YP">'[31]5ОборРабМест(HP)'!#REF!</definedName>
    <definedName name="yrg2v1" localSheetId="8">#REF!</definedName>
    <definedName name="yrg2v1" localSheetId="4">#REF!</definedName>
    <definedName name="yrg2v1" localSheetId="5">#REF!</definedName>
    <definedName name="yrg2v1" localSheetId="15">#REF!</definedName>
    <definedName name="yrg2v1">#REF!</definedName>
    <definedName name="yt" localSheetId="8">#REF!</definedName>
    <definedName name="yt" localSheetId="4">#REF!</definedName>
    <definedName name="yt" localSheetId="5">#REF!</definedName>
    <definedName name="yt" localSheetId="15">#REF!</definedName>
    <definedName name="yt">#REF!</definedName>
    <definedName name="yyy">#N/A</definedName>
    <definedName name="yyy_10">#N/A</definedName>
    <definedName name="yyy_12">#N/A</definedName>
    <definedName name="yyy_15">#N/A</definedName>
    <definedName name="yyy_16">#N/A</definedName>
    <definedName name="yyy_16_1">"#REF!"</definedName>
    <definedName name="yyy_20">#N/A</definedName>
    <definedName name="yyy_21">#N/A</definedName>
    <definedName name="yyy_6">"#REF!"</definedName>
    <definedName name="yyy_7">"#REF!"</definedName>
    <definedName name="z">#N/A</definedName>
    <definedName name="Z_32BE0561_3E43_11D1_AA21_0080C83F6713_.wvu.FilterData" localSheetId="3">#REF!</definedName>
    <definedName name="Z_32BE0561_3E43_11D1_AA21_0080C83F6713_.wvu.FilterData" localSheetId="8">#REF!</definedName>
    <definedName name="Z_32BE0561_3E43_11D1_AA21_0080C83F6713_.wvu.FilterData" localSheetId="4">#REF!</definedName>
    <definedName name="Z_32BE0561_3E43_11D1_AA21_0080C83F6713_.wvu.FilterData" localSheetId="9">#REF!</definedName>
    <definedName name="Z_32BE0561_3E43_11D1_AA21_0080C83F6713_.wvu.FilterData" localSheetId="5">#REF!</definedName>
    <definedName name="Z_32BE0561_3E43_11D1_AA21_0080C83F6713_.wvu.FilterData" localSheetId="15">#N/A</definedName>
    <definedName name="Z_32BE0561_3E43_11D1_AA21_0080C83F6713_.wvu.FilterData">#REF!</definedName>
    <definedName name="Z_32BE0561_3E43_11D1_AA21_0080C83F6713_.wvu.Rows" localSheetId="3">#REF!</definedName>
    <definedName name="Z_32BE0561_3E43_11D1_AA21_0080C83F6713_.wvu.Rows" localSheetId="8">#REF!</definedName>
    <definedName name="Z_32BE0561_3E43_11D1_AA21_0080C83F6713_.wvu.Rows" localSheetId="4">#REF!</definedName>
    <definedName name="Z_32BE0561_3E43_11D1_AA21_0080C83F6713_.wvu.Rows" localSheetId="9">#REF!</definedName>
    <definedName name="Z_32BE0561_3E43_11D1_AA21_0080C83F6713_.wvu.Rows" localSheetId="5">#REF!</definedName>
    <definedName name="Z_32BE0561_3E43_11D1_AA21_0080C83F6713_.wvu.Rows" localSheetId="15">#N/A</definedName>
    <definedName name="Z_32BE0561_3E43_11D1_AA21_0080C83F6713_.wvu.Rows">#REF!</definedName>
    <definedName name="Z_361DAB21_3E43_11D1_9921_000021579852_.wvu.FilterData" localSheetId="3">#REF!</definedName>
    <definedName name="Z_361DAB21_3E43_11D1_9921_000021579852_.wvu.FilterData" localSheetId="8">#REF!</definedName>
    <definedName name="Z_361DAB21_3E43_11D1_9921_000021579852_.wvu.FilterData" localSheetId="4">#REF!</definedName>
    <definedName name="Z_361DAB21_3E43_11D1_9921_000021579852_.wvu.FilterData" localSheetId="9">#REF!</definedName>
    <definedName name="Z_361DAB21_3E43_11D1_9921_000021579852_.wvu.FilterData" localSheetId="5">#REF!</definedName>
    <definedName name="Z_361DAB21_3E43_11D1_9921_000021579852_.wvu.FilterData" localSheetId="15">#N/A</definedName>
    <definedName name="Z_361DAB21_3E43_11D1_9921_000021579852_.wvu.FilterData">#REF!</definedName>
    <definedName name="Z_6DAEFF01_3E3C_11D1_9921_000021579852_.wvu.FilterData" localSheetId="3">#REF!</definedName>
    <definedName name="Z_6DAEFF01_3E3C_11D1_9921_000021579852_.wvu.FilterData" localSheetId="8">#REF!</definedName>
    <definedName name="Z_6DAEFF01_3E3C_11D1_9921_000021579852_.wvu.FilterData" localSheetId="4">#REF!</definedName>
    <definedName name="Z_6DAEFF01_3E3C_11D1_9921_000021579852_.wvu.FilterData" localSheetId="9">#REF!</definedName>
    <definedName name="Z_6DAEFF01_3E3C_11D1_9921_000021579852_.wvu.FilterData" localSheetId="5">#REF!</definedName>
    <definedName name="Z_6DAEFF01_3E3C_11D1_9921_000021579852_.wvu.FilterData" localSheetId="15">#N/A</definedName>
    <definedName name="Z_6DAEFF01_3E3C_11D1_9921_000021579852_.wvu.FilterData">#REF!</definedName>
    <definedName name="Z_6DAEFF01_3E3C_11D1_9921_000021579852_.wvu.Rows" localSheetId="3">#REF!</definedName>
    <definedName name="Z_6DAEFF01_3E3C_11D1_9921_000021579852_.wvu.Rows" localSheetId="8">#REF!</definedName>
    <definedName name="Z_6DAEFF01_3E3C_11D1_9921_000021579852_.wvu.Rows" localSheetId="4">#REF!</definedName>
    <definedName name="Z_6DAEFF01_3E3C_11D1_9921_000021579852_.wvu.Rows" localSheetId="9">#REF!</definedName>
    <definedName name="Z_6DAEFF01_3E3C_11D1_9921_000021579852_.wvu.Rows" localSheetId="5">#REF!</definedName>
    <definedName name="Z_6DAEFF01_3E3C_11D1_9921_000021579852_.wvu.Rows" localSheetId="15">#N/A</definedName>
    <definedName name="Z_6DAEFF01_3E3C_11D1_9921_000021579852_.wvu.Rows">#REF!</definedName>
    <definedName name="Z_7F3F38C1_B38F_11D1_B73A_0080C83F5DB9_.wvu.FilterData" localSheetId="3">#REF!</definedName>
    <definedName name="Z_7F3F38C1_B38F_11D1_B73A_0080C83F5DB9_.wvu.FilterData" localSheetId="8">#REF!</definedName>
    <definedName name="Z_7F3F38C1_B38F_11D1_B73A_0080C83F5DB9_.wvu.FilterData" localSheetId="4">#REF!</definedName>
    <definedName name="Z_7F3F38C1_B38F_11D1_B73A_0080C83F5DB9_.wvu.FilterData" localSheetId="9">#REF!</definedName>
    <definedName name="Z_7F3F38C1_B38F_11D1_B73A_0080C83F5DB9_.wvu.FilterData" localSheetId="5">#REF!</definedName>
    <definedName name="Z_7F3F38C1_B38F_11D1_B73A_0080C83F5DB9_.wvu.FilterData" localSheetId="15">#N/A</definedName>
    <definedName name="Z_7F3F38C1_B38F_11D1_B73A_0080C83F5DB9_.wvu.FilterData">#REF!</definedName>
    <definedName name="ZAK1" localSheetId="2">#REF!</definedName>
    <definedName name="ZAK1" localSheetId="8">#REF!</definedName>
    <definedName name="ZAK1" localSheetId="5">#REF!</definedName>
    <definedName name="ZAK1">#REF!</definedName>
    <definedName name="ZAK1_10">#N/A</definedName>
    <definedName name="ZAK1_12">#N/A</definedName>
    <definedName name="ZAK1_15">#N/A</definedName>
    <definedName name="ZAK1_16">#N/A</definedName>
    <definedName name="ZAK1_16_1">"#REF!"</definedName>
    <definedName name="ZAK1_20">#N/A</definedName>
    <definedName name="ZAK1_21">#N/A</definedName>
    <definedName name="ZAK1_6">"#REF!"</definedName>
    <definedName name="ZAK1_7">"#REF!"</definedName>
    <definedName name="ZAK2" localSheetId="2">#REF!</definedName>
    <definedName name="ZAK2" localSheetId="8">#REF!</definedName>
    <definedName name="ZAK2" localSheetId="4">#REF!</definedName>
    <definedName name="ZAK2" localSheetId="5">#REF!</definedName>
    <definedName name="ZAK2">#REF!</definedName>
    <definedName name="ZAK2_10">#N/A</definedName>
    <definedName name="ZAK2_12">#N/A</definedName>
    <definedName name="ZAK2_15">#N/A</definedName>
    <definedName name="ZAK2_16">#N/A</definedName>
    <definedName name="ZAK2_16_1">"#REF!"</definedName>
    <definedName name="ZAK2_20">#N/A</definedName>
    <definedName name="ZAK2_21">#N/A</definedName>
    <definedName name="ZAK2_6">"#REF!"</definedName>
    <definedName name="ZAK2_7">"#REF!"</definedName>
    <definedName name="zpg2v2" localSheetId="2">#REF!</definedName>
    <definedName name="zpg2v2" localSheetId="3">#REF!</definedName>
    <definedName name="zpg2v2" localSheetId="8">#REF!</definedName>
    <definedName name="zpg2v2" localSheetId="5">#REF!</definedName>
    <definedName name="zpg2v2" localSheetId="15">#REF!</definedName>
    <definedName name="zpg2v2">#REF!</definedName>
    <definedName name="zrkg2v2" localSheetId="8">#REF!</definedName>
    <definedName name="zrkg2v2" localSheetId="5">#REF!</definedName>
    <definedName name="zrkg2v2" localSheetId="15">#REF!</definedName>
    <definedName name="zrkg2v2">#REF!</definedName>
    <definedName name="zuv1" localSheetId="8">#REF!</definedName>
    <definedName name="zuv1" localSheetId="5">#REF!</definedName>
    <definedName name="zuv1" localSheetId="15">#REF!</definedName>
    <definedName name="zuv1">#REF!</definedName>
    <definedName name="zuv2" localSheetId="8">#REF!</definedName>
    <definedName name="zuv2">#REF!</definedName>
    <definedName name="а">#N/A</definedName>
    <definedName name="а_14">"#REF!"</definedName>
    <definedName name="а_38" localSheetId="2">#N/A</definedName>
    <definedName name="а_38" localSheetId="3">"#n"/Геофизика!a</definedName>
    <definedName name="а_38" localSheetId="8">"#n"/ИЭИ!a</definedName>
    <definedName name="а_38" localSheetId="4">#N/A</definedName>
    <definedName name="а_38" localSheetId="5">#N/A</definedName>
    <definedName name="а_38" localSheetId="15">#N/A</definedName>
    <definedName name="а_38">"#n"/[0]!a</definedName>
    <definedName name="А1">#N/A</definedName>
    <definedName name="А15">#N/A</definedName>
    <definedName name="А16">#N/A</definedName>
    <definedName name="А17">#N/A</definedName>
    <definedName name="А18">#N/A</definedName>
    <definedName name="А2">#N/A</definedName>
    <definedName name="А2_10">#N/A</definedName>
    <definedName name="А2_12">#N/A</definedName>
    <definedName name="А2_15">#N/A</definedName>
    <definedName name="А2_16">#N/A</definedName>
    <definedName name="А2_16_1">"#REF!"</definedName>
    <definedName name="А2_20">#N/A</definedName>
    <definedName name="А2_21">#N/A</definedName>
    <definedName name="А2_6">"#REF!"</definedName>
    <definedName name="А2_7">"#REF!"</definedName>
    <definedName name="а22" localSheetId="2">#REF!</definedName>
    <definedName name="а22" localSheetId="3">#REF!</definedName>
    <definedName name="а22" localSheetId="8">#REF!</definedName>
    <definedName name="а22" localSheetId="4">#REF!</definedName>
    <definedName name="а22" localSheetId="9">#REF!</definedName>
    <definedName name="а22" localSheetId="5">#REF!</definedName>
    <definedName name="а22" localSheetId="1">#REF!</definedName>
    <definedName name="а22" localSheetId="0">#REF!</definedName>
    <definedName name="а22" localSheetId="15">#REF!</definedName>
    <definedName name="а22">#REF!</definedName>
    <definedName name="А25">#N/A</definedName>
    <definedName name="а36" localSheetId="2">#REF!</definedName>
    <definedName name="а36" localSheetId="8">#REF!</definedName>
    <definedName name="а36" localSheetId="4">#REF!</definedName>
    <definedName name="а36" localSheetId="5">#REF!</definedName>
    <definedName name="а36">#REF!</definedName>
    <definedName name="а36___0">#N/A</definedName>
    <definedName name="а36___0_10">#N/A</definedName>
    <definedName name="а36___0_12">#N/A</definedName>
    <definedName name="а36___0_14">"#REF!"</definedName>
    <definedName name="а36___0_15">#N/A</definedName>
    <definedName name="а36___0_16">#N/A</definedName>
    <definedName name="а36___0_16_1">"#REF!"</definedName>
    <definedName name="а36___0_20">#N/A</definedName>
    <definedName name="а36___0_21">#N/A</definedName>
    <definedName name="а36___0_38" localSheetId="2">#N/A</definedName>
    <definedName name="а36___0_38" localSheetId="3">"#n"/Геофизика!a</definedName>
    <definedName name="а36___0_38" localSheetId="8">"#n"/ИЭИ!a</definedName>
    <definedName name="а36___0_38" localSheetId="4">#N/A</definedName>
    <definedName name="а36___0_38" localSheetId="5">#N/A</definedName>
    <definedName name="а36___0_38" localSheetId="15">#N/A</definedName>
    <definedName name="а36___0_38">"#n"/[0]!a</definedName>
    <definedName name="а36___0_6">"#REF!"</definedName>
    <definedName name="а36___0_7">"#REF!"</definedName>
    <definedName name="а36___7">#N/A</definedName>
    <definedName name="а36___7_10">#N/A</definedName>
    <definedName name="а36___7_12">#N/A</definedName>
    <definedName name="а36___7_14">"#REF!"</definedName>
    <definedName name="а36___7_15">#N/A</definedName>
    <definedName name="а36___7_16">#N/A</definedName>
    <definedName name="а36___7_16_1">"#REF!"</definedName>
    <definedName name="а36___7_20">#N/A</definedName>
    <definedName name="а36___7_21">#N/A</definedName>
    <definedName name="а36___7_38" localSheetId="2">#N/A</definedName>
    <definedName name="а36___7_38" localSheetId="3">"#n"/Геофизика!a</definedName>
    <definedName name="а36___7_38" localSheetId="8">"#n"/ИЭИ!a</definedName>
    <definedName name="а36___7_38" localSheetId="4">#N/A</definedName>
    <definedName name="а36___7_38" localSheetId="5">#N/A</definedName>
    <definedName name="а36___7_38" localSheetId="15">#N/A</definedName>
    <definedName name="а36___7_38">"#n"/[0]!a</definedName>
    <definedName name="а36___7_6">"#REF!"</definedName>
    <definedName name="а36___7_7">"#REF!"</definedName>
    <definedName name="а36_10">#N/A</definedName>
    <definedName name="а36_12">#N/A</definedName>
    <definedName name="а36_14">"#REF!"</definedName>
    <definedName name="а36_15">#N/A</definedName>
    <definedName name="а36_16">#N/A</definedName>
    <definedName name="а36_16_1">"#REF!"</definedName>
    <definedName name="а36_20">#N/A</definedName>
    <definedName name="а36_21">#N/A</definedName>
    <definedName name="а36_38" localSheetId="2">#N/A</definedName>
    <definedName name="а36_38" localSheetId="3">"#n"/Геофизика!a</definedName>
    <definedName name="а36_38" localSheetId="8">"#n"/ИЭИ!a</definedName>
    <definedName name="а36_38" localSheetId="4">#N/A</definedName>
    <definedName name="а36_38" localSheetId="5">#N/A</definedName>
    <definedName name="а36_38" localSheetId="15">#N/A</definedName>
    <definedName name="а36_38">"#n"/[0]!a</definedName>
    <definedName name="а36_6">"#REF!"</definedName>
    <definedName name="а36_7">"#REF!"</definedName>
    <definedName name="а60" localSheetId="2">#REF!</definedName>
    <definedName name="а60" localSheetId="3">#REF!</definedName>
    <definedName name="а60" localSheetId="8">#REF!</definedName>
    <definedName name="а60" localSheetId="4">#REF!</definedName>
    <definedName name="а60" localSheetId="9">#REF!</definedName>
    <definedName name="а60" localSheetId="5">#REF!</definedName>
    <definedName name="а60" localSheetId="1">#REF!</definedName>
    <definedName name="а60" localSheetId="0">#REF!</definedName>
    <definedName name="а60" localSheetId="15">#REF!</definedName>
    <definedName name="а60">#REF!</definedName>
    <definedName name="ааа" localSheetId="2">#REF!</definedName>
    <definedName name="ааа" localSheetId="4">#REF!</definedName>
    <definedName name="ааа" localSheetId="5">[32]БАЗА!$B$47:$B$51</definedName>
    <definedName name="ааа" localSheetId="15">[32]БАЗА!$B$47:$B$51</definedName>
    <definedName name="ааа">[32]БАЗА!$B$47:$B$51</definedName>
    <definedName name="ааа_1">0</definedName>
    <definedName name="аааа" localSheetId="8">'[33]исх дан'!#REF!</definedName>
    <definedName name="аааа" localSheetId="4">'[33]исх дан'!#REF!</definedName>
    <definedName name="аааа" localSheetId="5">'[33]исх дан'!#REF!</definedName>
    <definedName name="аааа" localSheetId="15">'[33]исх дан'!#REF!</definedName>
    <definedName name="аааа">'[33]исх дан'!#REF!</definedName>
    <definedName name="АБВ" localSheetId="8">#REF!</definedName>
    <definedName name="АБВ" localSheetId="4">#REF!</definedName>
    <definedName name="АБВ" localSheetId="5">#REF!</definedName>
    <definedName name="АБВ" localSheetId="15">#REF!</definedName>
    <definedName name="АБВ">#REF!</definedName>
    <definedName name="ав">#N/A</definedName>
    <definedName name="АВ.НАд">#N/A</definedName>
    <definedName name="ава" localSheetId="8">#REF!</definedName>
    <definedName name="ава" localSheetId="4">#REF!</definedName>
    <definedName name="ава" localSheetId="15">#REF!</definedName>
    <definedName name="ава">#REF!</definedName>
    <definedName name="авмиви">#N/A</definedName>
    <definedName name="авмиви_14">"#REF!"</definedName>
    <definedName name="авмиви_38">#N/A</definedName>
    <definedName name="авт">#N/A</definedName>
    <definedName name="Автомат">#N/A</definedName>
    <definedName name="Автомат_14" localSheetId="2">#N/A</definedName>
    <definedName name="Автомат_14" localSheetId="3">"#n"/Геофизика!a</definedName>
    <definedName name="Автомат_14" localSheetId="8">"#n"/ИЭИ!a</definedName>
    <definedName name="Автомат_14" localSheetId="4">#N/A</definedName>
    <definedName name="Автомат_14" localSheetId="5">#N/A</definedName>
    <definedName name="Автомат_14" localSheetId="15">#N/A</definedName>
    <definedName name="Автомат_14">"#n"/[0]!a</definedName>
    <definedName name="Автомат_38" localSheetId="2">#N/A</definedName>
    <definedName name="Автомат_38" localSheetId="3">"#n"/Геофизика!a</definedName>
    <definedName name="Автомат_38" localSheetId="8">"#n"/ИЭИ!a</definedName>
    <definedName name="Автомат_38" localSheetId="4">#N/A</definedName>
    <definedName name="Автомат_38" localSheetId="5">#N/A</definedName>
    <definedName name="Автомат_38" localSheetId="15">#N/A</definedName>
    <definedName name="Автомат_38">"#n"/[0]!a</definedName>
    <definedName name="Адрес" localSheetId="3">#REF!</definedName>
    <definedName name="Адрес" localSheetId="8">#REF!</definedName>
    <definedName name="Адрес" localSheetId="9">#REF!</definedName>
    <definedName name="Адрес" localSheetId="5">#REF!</definedName>
    <definedName name="Адрес" localSheetId="1">#REF!</definedName>
    <definedName name="Адрес" localSheetId="0">#REF!</definedName>
    <definedName name="Адрес" localSheetId="15">#REF!</definedName>
    <definedName name="Адрес">#REF!</definedName>
    <definedName name="Ак.р" localSheetId="8">[34]База!#REF!</definedName>
    <definedName name="Ак.р" localSheetId="4">[34]База!#REF!</definedName>
    <definedName name="Ак.р" localSheetId="15">[34]База!#REF!</definedName>
    <definedName name="Ак.р">[34]База!#REF!</definedName>
    <definedName name="Акт" localSheetId="15">#N/A</definedName>
    <definedName name="Акт">#N/A</definedName>
    <definedName name="анг" localSheetId="8">#REF!</definedName>
    <definedName name="анг" localSheetId="4">#REF!</definedName>
    <definedName name="анг" localSheetId="5">#REF!</definedName>
    <definedName name="анг" localSheetId="15">#REF!</definedName>
    <definedName name="анг">#REF!</definedName>
    <definedName name="АННН">#N/A</definedName>
    <definedName name="аолрмб">[35]Вспомогательный!$D$77</definedName>
    <definedName name="апиаоп">#N/A</definedName>
    <definedName name="апиаоп_14" localSheetId="2">#N/A</definedName>
    <definedName name="апиаоп_14" localSheetId="3">"#n"/Геофизика!a</definedName>
    <definedName name="апиаоп_14" localSheetId="8">"#n"/ИЭИ!a</definedName>
    <definedName name="апиаоп_14" localSheetId="4">#N/A</definedName>
    <definedName name="апиаоп_14" localSheetId="5">#N/A</definedName>
    <definedName name="апиаоп_14" localSheetId="15">#N/A</definedName>
    <definedName name="апиаоп_14">"#n"/[0]!a</definedName>
    <definedName name="апиаоп_38" localSheetId="2">#N/A</definedName>
    <definedName name="апиаоп_38" localSheetId="3">"#n"/Геофизика!a</definedName>
    <definedName name="апиаоп_38" localSheetId="8">"#n"/ИЭИ!a</definedName>
    <definedName name="апиаоп_38" localSheetId="4">#N/A</definedName>
    <definedName name="апиаоп_38" localSheetId="5">#N/A</definedName>
    <definedName name="апиаоп_38" localSheetId="15">#N/A</definedName>
    <definedName name="апиаоп_38">"#n"/[0]!a</definedName>
    <definedName name="АПМ_ДУ1" localSheetId="8">#REF!</definedName>
    <definedName name="АПМ_ДУ1" localSheetId="4">#REF!</definedName>
    <definedName name="АПМ_ДУ1" localSheetId="5">#REF!</definedName>
    <definedName name="АПМ_ДУ1" localSheetId="15">#REF!</definedName>
    <definedName name="АПМ_ДУ1">#REF!</definedName>
    <definedName name="АПМ_ДУ2" localSheetId="8">#REF!</definedName>
    <definedName name="АПМ_ДУ2" localSheetId="4">#REF!</definedName>
    <definedName name="АПМ_ДУ2" localSheetId="5">#REF!</definedName>
    <definedName name="АПМ_ДУ2">#REF!</definedName>
    <definedName name="АПМ_ДУ21" localSheetId="8">#REF!</definedName>
    <definedName name="АПМ_ДУ21" localSheetId="4">#REF!</definedName>
    <definedName name="АПМ_ДУ21" localSheetId="5">#REF!</definedName>
    <definedName name="АПМ_ДУ21">#REF!</definedName>
    <definedName name="АПМ_ДУ3" localSheetId="8">#REF!</definedName>
    <definedName name="АПМ_ДУ3">#REF!</definedName>
    <definedName name="АПМ1" localSheetId="8">#REF!</definedName>
    <definedName name="АПМ1">#REF!</definedName>
    <definedName name="АПМ2" localSheetId="8">#REF!</definedName>
    <definedName name="АПМ2">#REF!</definedName>
    <definedName name="АПМ21" localSheetId="8">#REF!</definedName>
    <definedName name="АПМ21">#REF!</definedName>
    <definedName name="АПМ3" localSheetId="8">#REF!</definedName>
    <definedName name="АПМ3">#REF!</definedName>
    <definedName name="апп" localSheetId="8">'[33]исх дан'!#REF!</definedName>
    <definedName name="апп">'[33]исх дан'!#REF!</definedName>
    <definedName name="апр">#N/A</definedName>
    <definedName name="апркр" localSheetId="8">#REF!</definedName>
    <definedName name="апркр" localSheetId="4">#REF!</definedName>
    <definedName name="апркр" localSheetId="5">#REF!</definedName>
    <definedName name="апркр" localSheetId="15">#REF!</definedName>
    <definedName name="апркр">#REF!</definedName>
    <definedName name="апрлоп">'[36]HP и оргтехника'!$D$51</definedName>
    <definedName name="апыврыа">'[37]лист 32-07'!$B$14</definedName>
    <definedName name="арх3" localSheetId="8">#REF!</definedName>
    <definedName name="арх3" localSheetId="4">#REF!</definedName>
    <definedName name="арх3" localSheetId="5">#REF!</definedName>
    <definedName name="арх3" localSheetId="15">#REF!</definedName>
    <definedName name="арх3">#REF!</definedName>
    <definedName name="арх3_30">#N/A</definedName>
    <definedName name="арх3_35">#N/A</definedName>
    <definedName name="арх3_37">#N/A</definedName>
    <definedName name="арх3_38">#N/A</definedName>
    <definedName name="арх3_41">#N/A</definedName>
    <definedName name="арх3_42">#N/A</definedName>
    <definedName name="арх3_43">#N/A</definedName>
    <definedName name="арх3_44">#N/A</definedName>
    <definedName name="арх3_5">#N/A</definedName>
    <definedName name="арх3_6">#N/A</definedName>
    <definedName name="арх3_7">#N/A</definedName>
    <definedName name="арх3_8">#N/A</definedName>
    <definedName name="АСУДД4" localSheetId="8">[16]СПЕЦИФИКАЦИЯ!#REF!</definedName>
    <definedName name="АСУДД4" localSheetId="4">[16]СПЕЦИФИКАЦИЯ!#REF!</definedName>
    <definedName name="АСУДД4" localSheetId="5">[16]СПЕЦИФИКАЦИЯ!#REF!</definedName>
    <definedName name="АСУДД4" localSheetId="15">[16]СПЕЦИФИКАЦИЯ!#REF!</definedName>
    <definedName name="АСУДД4">[16]СПЕЦИФИКАЦИЯ!#REF!</definedName>
    <definedName name="АСУУДД" localSheetId="8">[16]СПЕЦИФИКАЦИЯ!#REF!</definedName>
    <definedName name="АСУУДД" localSheetId="5">[16]СПЕЦИФИКАЦИЯ!#REF!</definedName>
    <definedName name="АСУУДД" localSheetId="15">[16]СПЕЦИФИКАЦИЯ!#REF!</definedName>
    <definedName name="АСУУДД">[16]СПЕЦИФИКАЦИЯ!#REF!</definedName>
    <definedName name="АФС">#N/A</definedName>
    <definedName name="Ахромова" localSheetId="8">'[27]ЛДЛ-цу пов. Матвеев'!#REF!</definedName>
    <definedName name="Ахромова">'[27]ЛДЛ-цу пов. Матвеев'!#REF!</definedName>
    <definedName name="Ахромова2" localSheetId="8">[26]Авиамоторная!#REF!</definedName>
    <definedName name="Ахромова2">[26]Авиамоторная!#REF!</definedName>
    <definedName name="Ахромова22" localSheetId="8">[26]Авиамоторная!#REF!</definedName>
    <definedName name="Ахромова22">[26]Авиамоторная!#REF!</definedName>
    <definedName name="ацуацуй" localSheetId="8">#REF!</definedName>
    <definedName name="ацуацуй" localSheetId="4">#REF!</definedName>
    <definedName name="ацуацуй" localSheetId="5">#REF!</definedName>
    <definedName name="ацуацуй" localSheetId="15">#REF!</definedName>
    <definedName name="ацуацуй">#REF!</definedName>
    <definedName name="_xlnm.Database" localSheetId="3">#REF!</definedName>
    <definedName name="_xlnm.Database" localSheetId="8">#REF!</definedName>
    <definedName name="_xlnm.Database" localSheetId="4">#REF!</definedName>
    <definedName name="_xlnm.Database" localSheetId="9">#REF!</definedName>
    <definedName name="_xlnm.Database" localSheetId="5">#REF!</definedName>
    <definedName name="_xlnm.Database" localSheetId="15">#N/A</definedName>
    <definedName name="_xlnm.Database">#REF!</definedName>
    <definedName name="бббб">#N/A</definedName>
    <definedName name="Бел_к_пов." localSheetId="15">'[38]Бел.-к. поверх.'!$F$43</definedName>
    <definedName name="Бел_к_пов.">'[38]Бел.-к. поверх.'!$F$43</definedName>
    <definedName name="БИРЖА">#NAME?</definedName>
    <definedName name="БИРЖА2" localSheetId="3">'[39]исх дан'!#REF!</definedName>
    <definedName name="БИРЖА2" localSheetId="8">'[39]исх дан'!#REF!</definedName>
    <definedName name="БИРЖА2" localSheetId="9">'[39]исх дан'!#REF!</definedName>
    <definedName name="БИРЖА2" localSheetId="5">'[39]исх дан'!#REF!</definedName>
    <definedName name="БИРЖА2" localSheetId="15">'[40]исх дан'!#REF!</definedName>
    <definedName name="БИРЖА2">'[39]исх дан'!#REF!</definedName>
    <definedName name="блшлщшшщ144" localSheetId="8">#REF!</definedName>
    <definedName name="блшлщшшщ144" localSheetId="4">#REF!</definedName>
    <definedName name="блшлщшшщ144" localSheetId="5">#REF!</definedName>
    <definedName name="блшлщшшщ144" localSheetId="15">#REF!</definedName>
    <definedName name="блшлщшшщ144">#REF!</definedName>
    <definedName name="бпс">#N/A</definedName>
    <definedName name="быч">#N/A</definedName>
    <definedName name="В.В._Василек" localSheetId="2">#REF!</definedName>
    <definedName name="В.В._Василек" localSheetId="3">#REF!</definedName>
    <definedName name="В.В._Василек" localSheetId="8">#REF!</definedName>
    <definedName name="В.В._Василек" localSheetId="9">#REF!</definedName>
    <definedName name="В.В._Василек" localSheetId="5">#REF!</definedName>
    <definedName name="В.В._Василек" localSheetId="1">#REF!</definedName>
    <definedName name="В.В._Василек" localSheetId="0">#REF!</definedName>
    <definedName name="В.В._Василек" localSheetId="15">#REF!</definedName>
    <definedName name="В.В._Василек">#REF!</definedName>
    <definedName name="В10" localSheetId="3">#REF!</definedName>
    <definedName name="В10" localSheetId="8">#REF!</definedName>
    <definedName name="В10" localSheetId="9">#REF!</definedName>
    <definedName name="В10" localSheetId="5">#REF!</definedName>
    <definedName name="В10" localSheetId="1">#REF!</definedName>
    <definedName name="В10" localSheetId="0">#REF!</definedName>
    <definedName name="В10" localSheetId="15">#REF!</definedName>
    <definedName name="В10">#REF!</definedName>
    <definedName name="ва" localSheetId="2">#N/A</definedName>
    <definedName name="ва" localSheetId="3">"#n"/Геофизика!a</definedName>
    <definedName name="ва" localSheetId="8">"#n"/ИЭИ!a</definedName>
    <definedName name="ва" localSheetId="4">#N/A</definedName>
    <definedName name="ва" localSheetId="5">#N/A</definedName>
    <definedName name="ва" localSheetId="15">#N/A</definedName>
    <definedName name="ва">"#n"/[0]!a</definedName>
    <definedName name="вав">#N/A</definedName>
    <definedName name="вава" localSheetId="2">#REF!</definedName>
    <definedName name="вава" localSheetId="8">#REF!</definedName>
    <definedName name="вава" localSheetId="4">#REF!</definedName>
    <definedName name="вава" localSheetId="5">#REF!</definedName>
    <definedName name="вава" localSheetId="15">#REF!</definedName>
    <definedName name="вава">#REF!</definedName>
    <definedName name="вава_29">#N/A</definedName>
    <definedName name="вава_30">#N/A</definedName>
    <definedName name="вава_35">#N/A</definedName>
    <definedName name="вава_37">#N/A</definedName>
    <definedName name="вава_38">#N/A</definedName>
    <definedName name="вава_41">#N/A</definedName>
    <definedName name="вава_42">#N/A</definedName>
    <definedName name="вава_43">#N/A</definedName>
    <definedName name="вава_44">#N/A</definedName>
    <definedName name="вава_5">#N/A</definedName>
    <definedName name="вава_6">#N/A</definedName>
    <definedName name="вава_7">#N/A</definedName>
    <definedName name="вава_8">#N/A</definedName>
    <definedName name="вавып" localSheetId="8">#REF!</definedName>
    <definedName name="вавып" localSheetId="4">#REF!</definedName>
    <definedName name="вавып" localSheetId="5">#REF!</definedName>
    <definedName name="вавып" localSheetId="15">#REF!</definedName>
    <definedName name="вавып">#REF!</definedName>
    <definedName name="ваолп">'[36]HP и оргтехника'!$D$7</definedName>
    <definedName name="вап">#N/A</definedName>
    <definedName name="вв" localSheetId="8">#REF!</definedName>
    <definedName name="вв" localSheetId="4">#REF!</definedName>
    <definedName name="вв" localSheetId="15">#REF!</definedName>
    <definedName name="вв">#REF!</definedName>
    <definedName name="ввв" localSheetId="2">#REF!</definedName>
    <definedName name="ввв" localSheetId="8">#REF!</definedName>
    <definedName name="ввв" localSheetId="4">#REF!</definedName>
    <definedName name="ввв">#REF!</definedName>
    <definedName name="вввв" localSheetId="8">#REF!</definedName>
    <definedName name="вввв" localSheetId="4">#REF!</definedName>
    <definedName name="вввв" localSheetId="5">#REF!</definedName>
    <definedName name="вввв">#REF!</definedName>
    <definedName name="Введенные_значения" localSheetId="2">IF(Сум_кред*Проц_став*Год_кред*Нач_кред&gt;0,1,0)</definedName>
    <definedName name="Введенные_значения" localSheetId="3">IF(Сум_кред*Проц_став*Год_кред*Нач_кред&gt;0,1,0)</definedName>
    <definedName name="Введенные_значения" localSheetId="8">IF(ИЭИ!Сум_кред*ИЭИ!Проц_став*ИЭИ!Год_кред*ИЭИ!Нач_кред&gt;0,1,0)</definedName>
    <definedName name="Введенные_значения" localSheetId="4">IF(Сум_кред*'ОДД '!Проц_став*'ОДД '!Год_кред*'ОДД '!Нач_кред&gt;0,1,0)</definedName>
    <definedName name="Введенные_значения" localSheetId="17">IF(ОКН!Сум_кред*ОКН!Проц_став*ОКН!Год_кред*ОКН!Нач_кред&gt;0,1,0)</definedName>
    <definedName name="Введенные_значения" localSheetId="5">IF(Сум_кред*ПД!Проц_став*ПД!Год_кред*ПД!Нач_кред&gt;0,1,0)</definedName>
    <definedName name="Введенные_значения" localSheetId="15">IF(Сум_кред*Проц_став*ТБЭ!Год_кред*Нач_кред&gt;0,1,0)</definedName>
    <definedName name="Введенные_значения">IF(Сум_кред*Проц_став*Год_кред*Нач_кред&gt;0,1,0)</definedName>
    <definedName name="ВД1" localSheetId="8">#REF!</definedName>
    <definedName name="ВД1" localSheetId="4">#REF!</definedName>
    <definedName name="ВД1" localSheetId="5">#REF!</definedName>
    <definedName name="ВД1" localSheetId="15">#REF!</definedName>
    <definedName name="ВД1">#REF!</definedName>
    <definedName name="ВД2" localSheetId="8">#REF!</definedName>
    <definedName name="ВД2" localSheetId="4">#REF!</definedName>
    <definedName name="ВД2" localSheetId="5">#REF!</definedName>
    <definedName name="ВД2">#REF!</definedName>
    <definedName name="ВД21" localSheetId="8">#REF!</definedName>
    <definedName name="ВД21" localSheetId="4">#REF!</definedName>
    <definedName name="ВД21" localSheetId="5">#REF!</definedName>
    <definedName name="ВД21">#REF!</definedName>
    <definedName name="ВД3" localSheetId="8">#REF!</definedName>
    <definedName name="ВД3">#REF!</definedName>
    <definedName name="ВДНХ" localSheetId="3">#REF!</definedName>
    <definedName name="ВДНХ" localSheetId="8">#REF!</definedName>
    <definedName name="ВДНХ" localSheetId="9">#REF!</definedName>
    <definedName name="ВДНХ" localSheetId="5">#REF!</definedName>
    <definedName name="ВДНХ" localSheetId="1">#REF!</definedName>
    <definedName name="ВДНХ" localSheetId="0">#REF!</definedName>
    <definedName name="ВДНХ" localSheetId="15">#REF!</definedName>
    <definedName name="ВДНХ">#REF!</definedName>
    <definedName name="вентшашты" localSheetId="8">#REF!</definedName>
    <definedName name="вентшашты">#REF!</definedName>
    <definedName name="вера" localSheetId="2">'[41]ЛДЛ-цу пов. Матвеев'!#REF!</definedName>
    <definedName name="вера" localSheetId="3">'[41]ЛДЛ-цу пов. Матвеев'!#REF!</definedName>
    <definedName name="вера" localSheetId="8">'[41]ЛДЛ-цу пов. Матвеев'!#REF!</definedName>
    <definedName name="вера" localSheetId="4">'[41]ЛДЛ-цу пов. Матвеев'!#REF!</definedName>
    <definedName name="вера" localSheetId="5">'[41]ЛДЛ-цу пов. Матвеев'!#REF!</definedName>
    <definedName name="вера" localSheetId="15">'[41]ЛДЛ-цу пов. Матвеев'!#REF!</definedName>
    <definedName name="вера">'[41]ЛДЛ-цу пов. Матвеев'!#REF!</definedName>
    <definedName name="Вид" localSheetId="2">'[42]ОДД (стр-во+экспл.)'!$B$86:$B$87</definedName>
    <definedName name="Вид" localSheetId="3">'[42]ОДД (стр-во+экспл.)'!$B$86:$B$87</definedName>
    <definedName name="Вид" localSheetId="4">'ОДД '!$B$86:$B$87</definedName>
    <definedName name="Вид" localSheetId="9">'[42]ОДД (стр-во+экспл.)'!$B$86:$B$87</definedName>
    <definedName name="Вид" localSheetId="5">'[42]ОДД (стр-во+экспл.)'!$B$86:$B$87</definedName>
    <definedName name="Вид" localSheetId="1">'[42]ОДД (стр-во+экспл.)'!$B$86:$B$87</definedName>
    <definedName name="Вид" localSheetId="15">'[43]ОДД (стр-во+экспл.)'!$B$86:$B$87</definedName>
    <definedName name="Вид">'[44]ОДД (стр-во+экспл.)'!$B$86:$B$87</definedName>
    <definedName name="вид_сметы" localSheetId="2">[45]база!$G$1:$G$65536</definedName>
    <definedName name="вид_сметы" localSheetId="3">[24]база!$G:$G</definedName>
    <definedName name="вид_сметы" localSheetId="13">[46]база!$G$1:$G$65536</definedName>
    <definedName name="вид_сметы" localSheetId="9">[23]база!$G:$G</definedName>
    <definedName name="вид_сметы" localSheetId="5">[24]база!$G:$G</definedName>
    <definedName name="вид_сметы" localSheetId="1">[24]база!$G:$G</definedName>
    <definedName name="вид_сметы" localSheetId="15">[47]база!$G$1:$G$65536</definedName>
    <definedName name="вид_сметы">[48]база!$G$1:$G$65536</definedName>
    <definedName name="вика">#N/A</definedName>
    <definedName name="Внеш_тр">#N/A</definedName>
    <definedName name="ВНИИСТ1">#N/A</definedName>
    <definedName name="ВНИИСТ1_14">"#REF!"</definedName>
    <definedName name="ВНИИСТ1_38">#N/A</definedName>
    <definedName name="Внутр_тр">#N/A</definedName>
    <definedName name="Воробьев" localSheetId="2">#REF!</definedName>
    <definedName name="Воробьев" localSheetId="8">#REF!</definedName>
    <definedName name="Воробьев" localSheetId="4">#REF!</definedName>
    <definedName name="Воробьев" localSheetId="5">#REF!</definedName>
    <definedName name="Воробьев" localSheetId="15">#REF!</definedName>
    <definedName name="Воробьев">#REF!</definedName>
    <definedName name="ВПТ" localSheetId="8">#REF!</definedName>
    <definedName name="ВПТ" localSheetId="4">#REF!</definedName>
    <definedName name="ВПТ" localSheetId="5">#REF!</definedName>
    <definedName name="ВПТ">#REF!</definedName>
    <definedName name="вравар">#N/A</definedName>
    <definedName name="вс">"#REF!"</definedName>
    <definedName name="Всего_смета">#N/A</definedName>
    <definedName name="ВТ">#N/A</definedName>
    <definedName name="ВТ_10">#N/A</definedName>
    <definedName name="ВТ_12">#N/A</definedName>
    <definedName name="ВТ_15">#N/A</definedName>
    <definedName name="ВТ_16">#N/A</definedName>
    <definedName name="ВТ_16_1">"#REF!"</definedName>
    <definedName name="ВТ_20">#N/A</definedName>
    <definedName name="ВТ_21">#N/A</definedName>
    <definedName name="ВТ_6">"#REF!"</definedName>
    <definedName name="ВТ_7">"#REF!"</definedName>
    <definedName name="второй" localSheetId="2">#REF!</definedName>
    <definedName name="второй" localSheetId="3">#REF!</definedName>
    <definedName name="второй" localSheetId="8">#REF!</definedName>
    <definedName name="второй" localSheetId="9">#REF!</definedName>
    <definedName name="второй" localSheetId="5">#REF!</definedName>
    <definedName name="второй" localSheetId="1">#REF!</definedName>
    <definedName name="второй" localSheetId="0">#REF!</definedName>
    <definedName name="второй" localSheetId="15">#REF!</definedName>
    <definedName name="второй">#REF!</definedName>
    <definedName name="ВУКЕП">#N/A</definedName>
    <definedName name="ВУКЕП_14">"#REF!"</definedName>
    <definedName name="ВУКЕП_38">#N/A</definedName>
    <definedName name="выдал" localSheetId="2">[45]база!$E$1:$E$65536</definedName>
    <definedName name="выдал" localSheetId="3">[24]база!$E:$E</definedName>
    <definedName name="выдал" localSheetId="13">[46]база!$E$1:$E$65536</definedName>
    <definedName name="выдал" localSheetId="9">[23]база!$E:$E</definedName>
    <definedName name="выдал" localSheetId="5">[24]база!$E:$E</definedName>
    <definedName name="выдал" localSheetId="1">[24]база!$E:$E</definedName>
    <definedName name="выдал" localSheetId="15">[49]база!$E$1:$E$65536</definedName>
    <definedName name="выдал">[48]база!$E$1:$E$65536</definedName>
    <definedName name="вынос">'[37]лист 32-07'!$B$17</definedName>
    <definedName name="высот" localSheetId="8">#REF!</definedName>
    <definedName name="высот" localSheetId="4">#REF!</definedName>
    <definedName name="высот" localSheetId="5">#REF!</definedName>
    <definedName name="высот" localSheetId="15">#REF!</definedName>
    <definedName name="высот">#REF!</definedName>
    <definedName name="вычисление_сети" localSheetId="8">#REF!</definedName>
    <definedName name="вычисление_сети" localSheetId="4">#REF!</definedName>
    <definedName name="вычисление_сети" localSheetId="5">#REF!</definedName>
    <definedName name="вычисление_сети" localSheetId="15">#REF!</definedName>
    <definedName name="вычисление_сети">#REF!</definedName>
    <definedName name="Вычислительная_техника">#N/A</definedName>
    <definedName name="Вычислительная_техника_1">#N/A</definedName>
    <definedName name="Вычислительная_техника_1_10">#N/A</definedName>
    <definedName name="Вычислительная_техника_1_12">#N/A</definedName>
    <definedName name="Вычислительная_техника_1_14">"#REF!"</definedName>
    <definedName name="Вычислительная_техника_1_15">#N/A</definedName>
    <definedName name="Вычислительная_техника_1_16">#N/A</definedName>
    <definedName name="Вычислительная_техника_1_16_1">"#REF!"</definedName>
    <definedName name="Вычислительная_техника_1_20">#N/A</definedName>
    <definedName name="Вычислительная_техника_1_21">#N/A</definedName>
    <definedName name="Вычислительная_техника_1_38" localSheetId="2">#N/A</definedName>
    <definedName name="Вычислительная_техника_1_38" localSheetId="3">"#n"/Геофизика!a</definedName>
    <definedName name="Вычислительная_техника_1_38" localSheetId="8">"#n"/ИЭИ!a</definedName>
    <definedName name="Вычислительная_техника_1_38" localSheetId="4">#N/A</definedName>
    <definedName name="Вычислительная_техника_1_38" localSheetId="5">#N/A</definedName>
    <definedName name="Вычислительная_техника_1_38" localSheetId="15">#N/A</definedName>
    <definedName name="Вычислительная_техника_1_38">"#n"/[0]!a</definedName>
    <definedName name="Вычислительная_техника_1_6">"#REF!"</definedName>
    <definedName name="Вычислительная_техника_1_7">"#REF!"</definedName>
    <definedName name="Вычислительная_техника_14" localSheetId="2">#N/A</definedName>
    <definedName name="Вычислительная_техника_14" localSheetId="3">"#n"/Геофизика!a</definedName>
    <definedName name="Вычислительная_техника_14" localSheetId="8">"#n"/ИЭИ!a</definedName>
    <definedName name="Вычислительная_техника_14" localSheetId="4">#N/A</definedName>
    <definedName name="Вычислительная_техника_14" localSheetId="5">#N/A</definedName>
    <definedName name="Вычислительная_техника_14" localSheetId="15">#N/A</definedName>
    <definedName name="Вычислительная_техника_14">"#n"/[0]!a</definedName>
    <definedName name="Вычислительная_техника_38" localSheetId="2">#N/A</definedName>
    <definedName name="Вычислительная_техника_38" localSheetId="3">"#n"/Геофизика!a</definedName>
    <definedName name="Вычислительная_техника_38" localSheetId="8">"#n"/ИЭИ!a</definedName>
    <definedName name="Вычислительная_техника_38" localSheetId="4">#N/A</definedName>
    <definedName name="Вычислительная_техника_38" localSheetId="5">#N/A</definedName>
    <definedName name="Вычислительная_техника_38" localSheetId="15">#N/A</definedName>
    <definedName name="Вычислительная_техника_38">"#n"/[0]!a</definedName>
    <definedName name="г" localSheetId="2"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г" localSheetId="3"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г" localSheetId="8"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г" localSheetId="4"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г" localSheetId="9"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г" localSheetId="5"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г" localSheetId="15"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г"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Г_386" localSheetId="18">[50]!t_pojsnen</definedName>
    <definedName name="Г_386">[50]!t_pojsnen</definedName>
    <definedName name="Гаафик" localSheetId="2" hidden="1">{#N/A,#N/A,FALSE,"Приложение к справке"}</definedName>
    <definedName name="Гаафик" localSheetId="3" hidden="1">{#N/A,#N/A,FALSE,"Приложение к справке"}</definedName>
    <definedName name="Гаафик" localSheetId="8" hidden="1">{#N/A,#N/A,FALSE,"Приложение к справке"}</definedName>
    <definedName name="Гаафик" localSheetId="4" hidden="1">{#N/A,#N/A,FALSE,"Приложение к справке"}</definedName>
    <definedName name="Гаафик" localSheetId="5" hidden="1">{#N/A,#N/A,FALSE,"Приложение к справке"}</definedName>
    <definedName name="Гаафик" localSheetId="15" hidden="1">{#N/A,#N/A,FALSE,"Приложение к справке"}</definedName>
    <definedName name="Гаафик" hidden="1">{#N/A,#N/A,FALSE,"Приложение к справке"}</definedName>
    <definedName name="Гаафик_1">0</definedName>
    <definedName name="газ">#N/A</definedName>
    <definedName name="Газ_ГРПБ" localSheetId="2">#REF!</definedName>
    <definedName name="Газ_ГРПБ" localSheetId="3">#REF!</definedName>
    <definedName name="Газ_ГРПБ" localSheetId="8">#REF!</definedName>
    <definedName name="Газ_ГРПБ" localSheetId="5">#REF!</definedName>
    <definedName name="Газ_ГРПБ" localSheetId="15">#REF!</definedName>
    <definedName name="Газ_ГРПБ">#REF!</definedName>
    <definedName name="гггггггггггггггггггггггггггггггггггггггггггггггггггггг">"#REF!"</definedName>
    <definedName name="гггьлаьтт">#N/A</definedName>
    <definedName name="ГГендир" localSheetId="8">#REF!</definedName>
    <definedName name="ГГендир" localSheetId="4">#REF!</definedName>
    <definedName name="ГГендир" localSheetId="5">#REF!</definedName>
    <definedName name="ГГендир" localSheetId="15">#REF!</definedName>
    <definedName name="ГГендир">#REF!</definedName>
    <definedName name="гелог">#N/A</definedName>
    <definedName name="Гендир" localSheetId="2">#REF!</definedName>
    <definedName name="Гендир" localSheetId="3">#REF!</definedName>
    <definedName name="Гендир" localSheetId="8">#REF!</definedName>
    <definedName name="Гендир" localSheetId="9">#REF!</definedName>
    <definedName name="Гендир" localSheetId="5">#REF!</definedName>
    <definedName name="Гендир" localSheetId="1">#REF!</definedName>
    <definedName name="Гендир" localSheetId="0">#REF!</definedName>
    <definedName name="Гендир" localSheetId="15">#REF!</definedName>
    <definedName name="Гендир">#REF!</definedName>
    <definedName name="Генеральный_директор" localSheetId="3">#REF!</definedName>
    <definedName name="Генеральный_директор" localSheetId="8">#REF!</definedName>
    <definedName name="Генеральный_директор" localSheetId="9">#REF!</definedName>
    <definedName name="Генеральный_директор" localSheetId="5">#REF!</definedName>
    <definedName name="Генеральный_директор" localSheetId="1">#REF!</definedName>
    <definedName name="Генеральный_директор" localSheetId="0">#REF!</definedName>
    <definedName name="Генеральный_директор" localSheetId="15">#REF!</definedName>
    <definedName name="Генеральный_директор">#REF!</definedName>
    <definedName name="гео">#N/A</definedName>
    <definedName name="гео_10">#N/A</definedName>
    <definedName name="гео_12">#N/A</definedName>
    <definedName name="гео_15">#N/A</definedName>
    <definedName name="гео_16">#N/A</definedName>
    <definedName name="гео_16_1">"#REF!"</definedName>
    <definedName name="гео_20">#N/A</definedName>
    <definedName name="гео_21">#N/A</definedName>
    <definedName name="гео_6">"#REF!"</definedName>
    <definedName name="гео_7">"#REF!"</definedName>
    <definedName name="геодезия">#N/A</definedName>
    <definedName name="геодезия_10">#N/A</definedName>
    <definedName name="геодезия_12">#N/A</definedName>
    <definedName name="геодезия_15">#N/A</definedName>
    <definedName name="геодезия_16">#N/A</definedName>
    <definedName name="геодезия_16_1">"#REF!"</definedName>
    <definedName name="геодезия_20">#N/A</definedName>
    <definedName name="геодезия_21">#N/A</definedName>
    <definedName name="геодезия_6">"#REF!"</definedName>
    <definedName name="геодезия_7">"#REF!"</definedName>
    <definedName name="геол">#N/A</definedName>
    <definedName name="геол.1">#N/A</definedName>
    <definedName name="геол_14" localSheetId="2">#N/A</definedName>
    <definedName name="геол_14" localSheetId="3">"#n"/Геофизика!a</definedName>
    <definedName name="геол_14" localSheetId="8">"#n"/ИЭИ!a</definedName>
    <definedName name="геол_14" localSheetId="4">#N/A</definedName>
    <definedName name="геол_14" localSheetId="5">#N/A</definedName>
    <definedName name="геол_14" localSheetId="15">#N/A</definedName>
    <definedName name="геол_14">"#n"/[0]!a</definedName>
    <definedName name="геол_38" localSheetId="2">#N/A</definedName>
    <definedName name="геол_38" localSheetId="3">"#n"/Геофизика!a</definedName>
    <definedName name="геол_38" localSheetId="8">"#n"/ИЭИ!a</definedName>
    <definedName name="геол_38" localSheetId="4">#N/A</definedName>
    <definedName name="геол_38" localSheetId="5">#N/A</definedName>
    <definedName name="геол_38" localSheetId="15">#N/A</definedName>
    <definedName name="геол_38">"#n"/[0]!a</definedName>
    <definedName name="Геол_Лазаревск">#N/A</definedName>
    <definedName name="геол1">#N/A</definedName>
    <definedName name="геол1_10">#N/A</definedName>
    <definedName name="геол1_12">#N/A</definedName>
    <definedName name="геол1_15">#N/A</definedName>
    <definedName name="геол1_16">#N/A</definedName>
    <definedName name="геол1_16_1">"#REF!"</definedName>
    <definedName name="геол1_20">#N/A</definedName>
    <definedName name="геол1_21">#N/A</definedName>
    <definedName name="геол1_6">"#REF!"</definedName>
    <definedName name="геол1_7">"#REF!"</definedName>
    <definedName name="геолог" localSheetId="2">#REF!</definedName>
    <definedName name="геолог" localSheetId="8">#REF!</definedName>
    <definedName name="геолог" localSheetId="4">#REF!</definedName>
    <definedName name="геолог" localSheetId="5">#REF!</definedName>
    <definedName name="геолог" localSheetId="15">#REF!</definedName>
    <definedName name="геолог">#REF!</definedName>
    <definedName name="геострой" localSheetId="2">#REF!</definedName>
    <definedName name="геострой" localSheetId="8">#REF!</definedName>
    <definedName name="геострой" localSheetId="4">#REF!</definedName>
    <definedName name="геострой" localSheetId="5">#REF!</definedName>
    <definedName name="геострой">#REF!</definedName>
    <definedName name="геоф">#N/A</definedName>
    <definedName name="геоф_10">#N/A</definedName>
    <definedName name="геоф_12">#N/A</definedName>
    <definedName name="геоф_15">#N/A</definedName>
    <definedName name="геоф_16">#N/A</definedName>
    <definedName name="геоф_16_1">"#REF!"</definedName>
    <definedName name="геоф_20">#N/A</definedName>
    <definedName name="геоф_21">#N/A</definedName>
    <definedName name="геоф_6">"#REF!"</definedName>
    <definedName name="геоф_7">"#REF!"</definedName>
    <definedName name="Геофиз">#N/A</definedName>
    <definedName name="геофизика">#N/A</definedName>
    <definedName name="Гидр">#N/A</definedName>
    <definedName name="Гидро">#N/A</definedName>
    <definedName name="Гидро_14" localSheetId="2">#N/A</definedName>
    <definedName name="Гидро_14" localSheetId="3">"#n"/Геофизика!a</definedName>
    <definedName name="Гидро_14" localSheetId="8">"#n"/ИЭИ!a</definedName>
    <definedName name="Гидро_14" localSheetId="4">#N/A</definedName>
    <definedName name="Гидро_14" localSheetId="5">#N/A</definedName>
    <definedName name="Гидро_14" localSheetId="15">#N/A</definedName>
    <definedName name="Гидро_14">"#n"/[0]!a</definedName>
    <definedName name="Гидро_38" localSheetId="2">#N/A</definedName>
    <definedName name="Гидро_38" localSheetId="3">"#n"/Геофизика!a</definedName>
    <definedName name="Гидро_38" localSheetId="8">"#n"/ИЭИ!a</definedName>
    <definedName name="Гидро_38" localSheetId="4">#N/A</definedName>
    <definedName name="Гидро_38" localSheetId="5">#N/A</definedName>
    <definedName name="Гидро_38" localSheetId="15">#N/A</definedName>
    <definedName name="Гидро_38">"#n"/[0]!a</definedName>
    <definedName name="гидро1">#N/A</definedName>
    <definedName name="гидро1___0">#N/A</definedName>
    <definedName name="гидро1___0_10">#N/A</definedName>
    <definedName name="гидро1___0_12">#N/A</definedName>
    <definedName name="гидро1___0_15">#N/A</definedName>
    <definedName name="гидро1___0_16">#N/A</definedName>
    <definedName name="гидро1___0_16_1">"#REF!"</definedName>
    <definedName name="гидро1___0_20">#N/A</definedName>
    <definedName name="гидро1___0_21">#N/A</definedName>
    <definedName name="гидро1___0_6">"#REF!"</definedName>
    <definedName name="гидро1___0_7">"#REF!"</definedName>
    <definedName name="гидрол">#N/A</definedName>
    <definedName name="Гидролог">#N/A</definedName>
    <definedName name="Гидрология_7.03.08">#N/A</definedName>
    <definedName name="ГИП">#N/A</definedName>
    <definedName name="ГИП_10">#N/A</definedName>
    <definedName name="ГИП_12">#N/A</definedName>
    <definedName name="ГИП_15">#N/A</definedName>
    <definedName name="ГИП_16">#N/A</definedName>
    <definedName name="ГИП_16_1">"#REF!"</definedName>
    <definedName name="ГИП_20">#N/A</definedName>
    <definedName name="ГИП_21">#N/A</definedName>
    <definedName name="ГИП_6">"#REF!"</definedName>
    <definedName name="ГИП_7">"#REF!"</definedName>
    <definedName name="глуб" localSheetId="2">#REF!</definedName>
    <definedName name="глуб" localSheetId="8">#REF!</definedName>
    <definedName name="глуб" localSheetId="4">#REF!</definedName>
    <definedName name="глуб" localSheetId="5">#REF!</definedName>
    <definedName name="глуб" localSheetId="15">#REF!</definedName>
    <definedName name="глуб">#REF!</definedName>
    <definedName name="глубН2О" localSheetId="2">#REF!</definedName>
    <definedName name="глубН2О" localSheetId="8">#REF!</definedName>
    <definedName name="глубН2О" localSheetId="4">#REF!</definedName>
    <definedName name="глубН2О" localSheetId="5">#REF!</definedName>
    <definedName name="глубН2О">#REF!</definedName>
    <definedName name="гнл" localSheetId="2">[16]СПЕЦИФИКАЦИЯ!#REF!</definedName>
    <definedName name="гнл" localSheetId="8">[16]СПЕЦИФИКАЦИЯ!#REF!</definedName>
    <definedName name="гнл" localSheetId="4">[16]СПЕЦИФИКАЦИЯ!#REF!</definedName>
    <definedName name="гнл" localSheetId="5">[16]СПЕЦИФИКАЦИЯ!#REF!</definedName>
    <definedName name="гнл" localSheetId="15">[16]СПЕЦИФИКАЦИЯ!#REF!</definedName>
    <definedName name="гнл">[16]СПЕЦИФИКАЦИЯ!#REF!</definedName>
    <definedName name="Год_кред" localSheetId="8">#REF!</definedName>
    <definedName name="Год_кред" localSheetId="4">#REF!</definedName>
    <definedName name="Год_кред" localSheetId="17">#REF!</definedName>
    <definedName name="Год_кред" localSheetId="5">#REF!</definedName>
    <definedName name="Год_кред" localSheetId="15">#REF!</definedName>
    <definedName name="Год_кред">#REF!</definedName>
    <definedName name="город_инв" localSheetId="2">[51]база!$Y:$Y</definedName>
    <definedName name="город_инв" localSheetId="3">[52]база!$Y:$Y</definedName>
    <definedName name="город_инв" localSheetId="9">[52]база!$Y:$Y</definedName>
    <definedName name="город_инв" localSheetId="5">[52]база!$Y:$Y</definedName>
    <definedName name="город_инв" localSheetId="1">[52]база!$Y:$Y</definedName>
    <definedName name="город_инв" localSheetId="15">[52]база!$Y$1:$Y$65536</definedName>
    <definedName name="город_инв">[52]база!$Y:$Y</definedName>
    <definedName name="гр" localSheetId="8">#REF!</definedName>
    <definedName name="гр" localSheetId="4">#REF!</definedName>
    <definedName name="гр" localSheetId="5">#REF!</definedName>
    <definedName name="гр" localSheetId="15">#REF!</definedName>
    <definedName name="гр">#REF!</definedName>
    <definedName name="граница">#NAME?</definedName>
    <definedName name="гшшг">NA()</definedName>
    <definedName name="д" localSheetId="2">#REF!</definedName>
    <definedName name="д" localSheetId="3">#REF!</definedName>
    <definedName name="д" localSheetId="8">#REF!</definedName>
    <definedName name="д" localSheetId="9">#REF!</definedName>
    <definedName name="д" localSheetId="5">#REF!</definedName>
    <definedName name="д" localSheetId="1">#REF!</definedName>
    <definedName name="д" localSheetId="0">#REF!</definedName>
    <definedName name="д" localSheetId="15">#REF!</definedName>
    <definedName name="д">#REF!</definedName>
    <definedName name="д.3" localSheetId="8">#REF!</definedName>
    <definedName name="д.3">#REF!</definedName>
    <definedName name="Д1" localSheetId="3">#REF!</definedName>
    <definedName name="Д1" localSheetId="8">#REF!</definedName>
    <definedName name="Д1" localSheetId="9">#REF!</definedName>
    <definedName name="Д1" localSheetId="5">#REF!</definedName>
    <definedName name="Д1" localSheetId="1">#REF!</definedName>
    <definedName name="Д1" localSheetId="0">#REF!</definedName>
    <definedName name="Д1" localSheetId="15">#REF!</definedName>
    <definedName name="Д1">#REF!</definedName>
    <definedName name="д10" localSheetId="8">#REF!</definedName>
    <definedName name="д10">#REF!</definedName>
    <definedName name="Д2" localSheetId="3">#REF!</definedName>
    <definedName name="Д2" localSheetId="8">#REF!</definedName>
    <definedName name="Д2" localSheetId="9">#REF!</definedName>
    <definedName name="Д2" localSheetId="5">#REF!</definedName>
    <definedName name="Д2" localSheetId="1">#REF!</definedName>
    <definedName name="Д2" localSheetId="0">#REF!</definedName>
    <definedName name="Д2" localSheetId="15">#REF!</definedName>
    <definedName name="Д2">#REF!</definedName>
    <definedName name="Д21" localSheetId="3">#REF!</definedName>
    <definedName name="Д21" localSheetId="8">#REF!</definedName>
    <definedName name="Д21" localSheetId="9">#REF!</definedName>
    <definedName name="Д21" localSheetId="5">#REF!</definedName>
    <definedName name="Д21" localSheetId="1">#REF!</definedName>
    <definedName name="Д21" localSheetId="0">#REF!</definedName>
    <definedName name="Д21" localSheetId="15">#REF!</definedName>
    <definedName name="Д21">#REF!</definedName>
    <definedName name="Д2201.11.2009" localSheetId="3">#REF!</definedName>
    <definedName name="Д2201.11.2009" localSheetId="8">#REF!</definedName>
    <definedName name="Д2201.11.2009" localSheetId="9">#REF!</definedName>
    <definedName name="Д2201.11.2009" localSheetId="5">#REF!</definedName>
    <definedName name="Д2201.11.2009" localSheetId="1">#REF!</definedName>
    <definedName name="Д2201.11.2009" localSheetId="0">#REF!</definedName>
    <definedName name="Д2201.11.2009" localSheetId="15">#REF!</definedName>
    <definedName name="Д2201.11.2009">#REF!</definedName>
    <definedName name="Д23" localSheetId="3">#REF!</definedName>
    <definedName name="Д23" localSheetId="8">#REF!</definedName>
    <definedName name="Д23" localSheetId="9">#REF!</definedName>
    <definedName name="Д23" localSheetId="5">#REF!</definedName>
    <definedName name="Д23" localSheetId="1">#REF!</definedName>
    <definedName name="Д23" localSheetId="0">#REF!</definedName>
    <definedName name="Д23" localSheetId="15">#REF!</definedName>
    <definedName name="Д23">#REF!</definedName>
    <definedName name="Д3" localSheetId="3">#REF!</definedName>
    <definedName name="Д3" localSheetId="8">#REF!</definedName>
    <definedName name="Д3" localSheetId="9">#REF!</definedName>
    <definedName name="Д3" localSheetId="5">#REF!</definedName>
    <definedName name="Д3" localSheetId="1">#REF!</definedName>
    <definedName name="Д3" localSheetId="0">#REF!</definedName>
    <definedName name="Д3" localSheetId="15">#REF!</definedName>
    <definedName name="Д3">#REF!</definedName>
    <definedName name="Д4" localSheetId="3">#REF!</definedName>
    <definedName name="Д4" localSheetId="8">#REF!</definedName>
    <definedName name="Д4" localSheetId="9">#REF!</definedName>
    <definedName name="Д4" localSheetId="5">#REF!</definedName>
    <definedName name="Д4" localSheetId="1">#REF!</definedName>
    <definedName name="Д4" localSheetId="0">#REF!</definedName>
    <definedName name="Д4" localSheetId="15">#REF!</definedName>
    <definedName name="Д4">#REF!</definedName>
    <definedName name="Д44" localSheetId="8">#REF!</definedName>
    <definedName name="Д44">#REF!</definedName>
    <definedName name="д5" localSheetId="3">#REF!</definedName>
    <definedName name="д5" localSheetId="8">#REF!</definedName>
    <definedName name="д5" localSheetId="9">#REF!</definedName>
    <definedName name="д5" localSheetId="5">#REF!</definedName>
    <definedName name="д5" localSheetId="1">#REF!</definedName>
    <definedName name="д5" localSheetId="0">#REF!</definedName>
    <definedName name="д5" localSheetId="15">#REF!</definedName>
    <definedName name="д5">#REF!</definedName>
    <definedName name="д6" localSheetId="15">[53]Л!$H$3</definedName>
    <definedName name="д6">[54]Л!$H$3</definedName>
    <definedName name="д7" localSheetId="8">#REF!</definedName>
    <definedName name="д7" localSheetId="4">#REF!</definedName>
    <definedName name="д7" localSheetId="5">#REF!</definedName>
    <definedName name="д7" localSheetId="15">#REF!</definedName>
    <definedName name="д7">#REF!</definedName>
    <definedName name="д8" localSheetId="8">#REF!</definedName>
    <definedName name="д8" localSheetId="4">#REF!</definedName>
    <definedName name="д8" localSheetId="5">#REF!</definedName>
    <definedName name="д8">#REF!</definedName>
    <definedName name="д88" localSheetId="8">#REF!</definedName>
    <definedName name="д88" localSheetId="4">#REF!</definedName>
    <definedName name="д88" localSheetId="5">#REF!</definedName>
    <definedName name="д88">#REF!</definedName>
    <definedName name="д9" localSheetId="8">#REF!</definedName>
    <definedName name="д9">#REF!</definedName>
    <definedName name="Да">[55]Арм_бетон_анк_нах!$K$10</definedName>
    <definedName name="Данные" localSheetId="2">#REF!</definedName>
    <definedName name="Данные" localSheetId="3">#REF!</definedName>
    <definedName name="Данные" localSheetId="8">#REF!</definedName>
    <definedName name="Данные" localSheetId="17">#REF!</definedName>
    <definedName name="Данные" localSheetId="15">#REF!</definedName>
    <definedName name="Данные">#REF!</definedName>
    <definedName name="Дат_опл" localSheetId="8">#REF!</definedName>
    <definedName name="Дат_опл" localSheetId="17">#REF!</definedName>
    <definedName name="Дат_опл">#REF!</definedName>
    <definedName name="Дат_плат" localSheetId="2">DATE(YEAR(Нач_кред),MONTH(Нач_кред)+Payment_Number,DAY(Нач_кред))</definedName>
    <definedName name="Дат_плат" localSheetId="3">DATE(YEAR(Нач_кред),MONTH(Нач_кред)+Payment_Number,DAY(Нач_кред))</definedName>
    <definedName name="Дат_плат" localSheetId="8">DATE(YEAR(ИЭИ!Нач_кред),MONTH(ИЭИ!Нач_кред)+Payment_Number,DAY(ИЭИ!Нач_кред))</definedName>
    <definedName name="Дат_плат" localSheetId="4">DATE(YEAR('ОДД '!Нач_кред),MONTH('ОДД '!Нач_кред)+Payment_Number,DAY('ОДД '!Нач_кред))</definedName>
    <definedName name="Дат_плат" localSheetId="17">DATE(YEAR(ОКН!Нач_кред),MONTH(ОКН!Нач_кред)+Payment_Number,DAY(ОКН!Нач_кред))</definedName>
    <definedName name="Дат_плат" localSheetId="5">DATE(YEAR(ПД!Нач_кред),MONTH(ПД!Нач_кред)+Payment_Number,DAY(ПД!Нач_кред))</definedName>
    <definedName name="Дат_плат" localSheetId="18">DATE(YEAR([0]!Нач_кред),MONTH([0]!Нач_кред)+Payment_Number,DAY([0]!Нач_кред))</definedName>
    <definedName name="Дат_плат" localSheetId="15">DATE(YEAR(Нач_кред),MONTH(Нач_кред)+Payment_Number,DAY(Нач_кред))</definedName>
    <definedName name="Дат_плат">DATE(YEAR(Нач_кред),MONTH(Нач_кред)+Payment_Number,DAY(Нач_кред))</definedName>
    <definedName name="дата" localSheetId="2">#REF!</definedName>
    <definedName name="дата" localSheetId="8">#REF!</definedName>
    <definedName name="дата" localSheetId="4">#REF!</definedName>
    <definedName name="дата" localSheetId="5">#REF!</definedName>
    <definedName name="дата" localSheetId="15">#REF!</definedName>
    <definedName name="дата">#REF!</definedName>
    <definedName name="Дата_изменения_группы_строек">"#REF!"</definedName>
    <definedName name="Дата_изменения_локальной_сметы">"#REF!"</definedName>
    <definedName name="Дата_изменения_объекта">"#REF!"</definedName>
    <definedName name="Дата_изменения_объектной_сметы">"#REF!"</definedName>
    <definedName name="Дата_изменения_очереди">"#REF!"</definedName>
    <definedName name="Дата_изменения_пускового_комплекса">"#REF!"</definedName>
    <definedName name="Дата_изменения_сводного_сметного_расчета">"#REF!"</definedName>
    <definedName name="Дата_изменения_стройки">"#REF!"</definedName>
    <definedName name="Дата_создания_группы_строек">"#REF!"</definedName>
    <definedName name="Дата_создания_локальной_сметы">"#REF!"</definedName>
    <definedName name="Дата_создания_объекта">"#REF!"</definedName>
    <definedName name="Дата_создания_объектной_сметы">"#REF!"</definedName>
    <definedName name="Дата_создания_очереди">"#REF!"</definedName>
    <definedName name="Дата_создания_пускового_комплекса">"#REF!"</definedName>
    <definedName name="Дата_создания_сводного_сметного_расчета">"#REF!"</definedName>
    <definedName name="Дата_создания_стройки">"#REF!"</definedName>
    <definedName name="Дата1" localSheetId="15">[56]Лист3!$A$5</definedName>
    <definedName name="Дата1">[57]Лист3!$A$5</definedName>
    <definedName name="дд" localSheetId="8">[58]Смета!#REF!</definedName>
    <definedName name="дд" localSheetId="4">[59]Смета!#REF!</definedName>
    <definedName name="дд" localSheetId="15">[59]Смета!#REF!</definedName>
    <definedName name="дд">[58]Смета!#REF!</definedName>
    <definedName name="дд_14" localSheetId="2">#N/A</definedName>
    <definedName name="дд_14" localSheetId="3">"#n"/Геофизика!a</definedName>
    <definedName name="дд_14" localSheetId="8">"#n"/ИЭИ!a</definedName>
    <definedName name="дд_14" localSheetId="4">#N/A</definedName>
    <definedName name="дд_14" localSheetId="5">#N/A</definedName>
    <definedName name="дд_14" localSheetId="15">#N/A</definedName>
    <definedName name="дд_14">"#n"/[0]!a</definedName>
    <definedName name="дд_38" localSheetId="2">#N/A</definedName>
    <definedName name="дд_38" localSheetId="3">"#n"/Геофизика!a</definedName>
    <definedName name="дд_38" localSheetId="8">"#n"/ИЭИ!a</definedName>
    <definedName name="дд_38" localSheetId="4">#N/A</definedName>
    <definedName name="дд_38" localSheetId="5">#N/A</definedName>
    <definedName name="дд_38" localSheetId="15">#N/A</definedName>
    <definedName name="дд_38">"#n"/[0]!a</definedName>
    <definedName name="ддд" localSheetId="3">[60]база!$L:$L</definedName>
    <definedName name="ддд" localSheetId="5">[60]база!$L:$L</definedName>
    <definedName name="ддд" localSheetId="15">[60]база!$L$1:$L$65536</definedName>
    <definedName name="ддд">[60]база!$L:$L</definedName>
    <definedName name="ДЕМ" localSheetId="8">#REF!</definedName>
    <definedName name="ДЕМ" localSheetId="4">#REF!</definedName>
    <definedName name="ДЕМ" localSheetId="5">#REF!</definedName>
    <definedName name="ДЕМ" localSheetId="15">#REF!</definedName>
    <definedName name="ДЕМ">#REF!</definedName>
    <definedName name="демонтаж" localSheetId="2">#REF!</definedName>
    <definedName name="демонтаж" localSheetId="3">#REF!</definedName>
    <definedName name="демонтаж" localSheetId="8">#REF!</definedName>
    <definedName name="демонтаж" localSheetId="9">#REF!</definedName>
    <definedName name="демонтаж" localSheetId="5">#REF!</definedName>
    <definedName name="демонтаж" localSheetId="1">#REF!</definedName>
    <definedName name="демонтаж" localSheetId="0">#REF!</definedName>
    <definedName name="демонтаж" localSheetId="15">#REF!</definedName>
    <definedName name="демонтаж">#REF!</definedName>
    <definedName name="дендра" localSheetId="3">#REF!</definedName>
    <definedName name="дендра" localSheetId="8">#REF!</definedName>
    <definedName name="дендра" localSheetId="4">#REF!</definedName>
    <definedName name="дендра" localSheetId="9">#REF!</definedName>
    <definedName name="дендра" localSheetId="5">#REF!</definedName>
    <definedName name="дендра" localSheetId="15">#N/A</definedName>
    <definedName name="дендра">#REF!</definedName>
    <definedName name="дендрол" localSheetId="3">#REF!</definedName>
    <definedName name="дендрол" localSheetId="8">#REF!</definedName>
    <definedName name="дендрол" localSheetId="9">#REF!</definedName>
    <definedName name="дендрол" localSheetId="5">#REF!</definedName>
    <definedName name="дендрол" localSheetId="1">#REF!</definedName>
    <definedName name="дендрол" localSheetId="0">#REF!</definedName>
    <definedName name="дендрол" localSheetId="15">#REF!</definedName>
    <definedName name="дендрол">#REF!</definedName>
    <definedName name="Дендрология" localSheetId="3">[61]база!$G:$G</definedName>
    <definedName name="Дендрология" localSheetId="13">[62]база!$G$1:$G$65536</definedName>
    <definedName name="Дендрология" localSheetId="9">[63]база!$G:$G</definedName>
    <definedName name="Дендрология" localSheetId="5">[61]база!$G:$G</definedName>
    <definedName name="Дендрология" localSheetId="1">[61]база!$G:$G</definedName>
    <definedName name="Дендрология" localSheetId="15">[63]база!$G$1:$G$65536</definedName>
    <definedName name="Дендрология">[64]база!$G$1:$G$65536</definedName>
    <definedName name="Денролог.">[65]база!$G$1:$G$65536</definedName>
    <definedName name="Дефлятор">#N/A</definedName>
    <definedName name="Дефлятор_10">#N/A</definedName>
    <definedName name="Дефлятор_12">#N/A</definedName>
    <definedName name="Дефлятор_15">#N/A</definedName>
    <definedName name="Дефлятор_16">#N/A</definedName>
    <definedName name="Дефлятор_16_1">"#REF!"</definedName>
    <definedName name="Дефлятор_20">#N/A</definedName>
    <definedName name="Дефлятор_21">#N/A</definedName>
    <definedName name="Дефлятор_6">"#REF!"</definedName>
    <definedName name="Дефлятор_7">"#REF!"</definedName>
    <definedName name="дж">[35]Вспомогательный!$D$36</definedName>
    <definedName name="дж1">[35]Вспомогательный!$D$38</definedName>
    <definedName name="диаметр_канатный_гладкий">[55]Арм_бетон_анк_нах!$H$34:$H$35</definedName>
    <definedName name="диаметр_канатный_период">[55]Арм_бетон_анк_нах!$H$24:$H$33</definedName>
    <definedName name="диаметр_стандартный">[55]Арм_бетон_анк_нах!$H$2:$H$22</definedName>
    <definedName name="Диск">#N/A</definedName>
    <definedName name="Диск_10">#N/A</definedName>
    <definedName name="Диск_12">#N/A</definedName>
    <definedName name="Диск_15">#N/A</definedName>
    <definedName name="Диск_16">#N/A</definedName>
    <definedName name="Диск_16_1">"#REF!"</definedName>
    <definedName name="Диск_20">#N/A</definedName>
    <definedName name="Диск_21">#N/A</definedName>
    <definedName name="Диск_6">"#REF!"</definedName>
    <definedName name="Диск_7">"#REF!"</definedName>
    <definedName name="дК" localSheetId="2">#REF!</definedName>
    <definedName name="дК" localSheetId="3">#REF!</definedName>
    <definedName name="дК" localSheetId="8">#REF!</definedName>
    <definedName name="дК" localSheetId="5">#REF!</definedName>
    <definedName name="дК" localSheetId="15">#REF!</definedName>
    <definedName name="дК">#REF!</definedName>
    <definedName name="Дконтр" localSheetId="2">#REF!</definedName>
    <definedName name="Дконтр" localSheetId="3">#REF!</definedName>
    <definedName name="Дконтр" localSheetId="8">#REF!</definedName>
    <definedName name="Дконтр" localSheetId="9">#REF!</definedName>
    <definedName name="Дконтр" localSheetId="5">#REF!</definedName>
    <definedName name="Дконтр" localSheetId="1">#REF!</definedName>
    <definedName name="Дконтр" localSheetId="0">#REF!</definedName>
    <definedName name="Дконтр" localSheetId="15">#REF!</definedName>
    <definedName name="Дконтр">#REF!</definedName>
    <definedName name="длина">#N/A</definedName>
    <definedName name="Длинна_границы">#N/A</definedName>
    <definedName name="Длинна_границы_10">#N/A</definedName>
    <definedName name="Длинна_границы_12">#N/A</definedName>
    <definedName name="Длинна_границы_15">#N/A</definedName>
    <definedName name="Длинна_границы_16">#N/A</definedName>
    <definedName name="Длинна_границы_16_1">"#REF!"</definedName>
    <definedName name="Длинна_границы_20">#N/A</definedName>
    <definedName name="Длинна_границы_21">#N/A</definedName>
    <definedName name="Длинна_границы_6">"#REF!"</definedName>
    <definedName name="Длинна_границы_7">"#REF!"</definedName>
    <definedName name="Длинна_трассы">#N/A</definedName>
    <definedName name="Длинна_трассы_10">#N/A</definedName>
    <definedName name="Длинна_трассы_12">#N/A</definedName>
    <definedName name="Длинна_трассы_15">#N/A</definedName>
    <definedName name="Длинна_трассы_16">#N/A</definedName>
    <definedName name="Длинна_трассы_16_1">"#REF!"</definedName>
    <definedName name="Длинна_трассы_20">#N/A</definedName>
    <definedName name="Длинна_трассы_21">#N/A</definedName>
    <definedName name="Длинна_трассы_6">"#REF!"</definedName>
    <definedName name="Длинна_трассы_7">"#REF!"</definedName>
    <definedName name="ДЛО" localSheetId="8">#REF!</definedName>
    <definedName name="ДЛО" localSheetId="4">#REF!</definedName>
    <definedName name="ДЛО" localSheetId="5">#REF!</definedName>
    <definedName name="ДЛО" localSheetId="15">#REF!</definedName>
    <definedName name="ДЛО">#REF!</definedName>
    <definedName name="должность" localSheetId="2">[51]база!$AB:$AB</definedName>
    <definedName name="Должность" localSheetId="15">[56]Лист3!$A$8</definedName>
    <definedName name="Должность">[57]Лист3!$A$8</definedName>
    <definedName name="Доп._оборудование">#N/A</definedName>
    <definedName name="Доп._оборудование_1">#N/A</definedName>
    <definedName name="Доп._оборудование_1_10">#N/A</definedName>
    <definedName name="Доп._оборудование_1_12">#N/A</definedName>
    <definedName name="Доп._оборудование_1_14">"#REF!"</definedName>
    <definedName name="Доп._оборудование_1_15">#N/A</definedName>
    <definedName name="Доп._оборудование_1_16">#N/A</definedName>
    <definedName name="Доп._оборудование_1_16_1">"#REF!"</definedName>
    <definedName name="Доп._оборудование_1_20">#N/A</definedName>
    <definedName name="Доп._оборудование_1_21">#N/A</definedName>
    <definedName name="Доп._оборудование_1_38" localSheetId="2">#N/A</definedName>
    <definedName name="Доп._оборудование_1_38" localSheetId="3">"#n"/Геофизика!a</definedName>
    <definedName name="Доп._оборудование_1_38" localSheetId="8">"#n"/ИЭИ!a</definedName>
    <definedName name="Доп._оборудование_1_38" localSheetId="4">#N/A</definedName>
    <definedName name="Доп._оборудование_1_38" localSheetId="5">#N/A</definedName>
    <definedName name="Доп._оборудование_1_38" localSheetId="15">#N/A</definedName>
    <definedName name="Доп._оборудование_1_38">"#n"/[0]!a</definedName>
    <definedName name="Доп._оборудование_1_6">"#REF!"</definedName>
    <definedName name="Доп._оборудование_1_7">"#REF!"</definedName>
    <definedName name="Доп._оборудование_14" localSheetId="2">#N/A</definedName>
    <definedName name="Доп._оборудование_14" localSheetId="3">"#n"/Геофизика!a</definedName>
    <definedName name="Доп._оборудование_14" localSheetId="8">"#n"/ИЭИ!a</definedName>
    <definedName name="Доп._оборудование_14" localSheetId="4">#N/A</definedName>
    <definedName name="Доп._оборудование_14" localSheetId="5">#N/A</definedName>
    <definedName name="Доп._оборудование_14" localSheetId="15">#N/A</definedName>
    <definedName name="Доп._оборудование_14">"#n"/[0]!a</definedName>
    <definedName name="Доп._оборудование_38" localSheetId="2">#N/A</definedName>
    <definedName name="Доп._оборудование_38" localSheetId="3">"#n"/Геофизика!a</definedName>
    <definedName name="Доп._оборудование_38" localSheetId="8">"#n"/ИЭИ!a</definedName>
    <definedName name="Доп._оборудование_38" localSheetId="4">#N/A</definedName>
    <definedName name="Доп._оборудование_38" localSheetId="5">#N/A</definedName>
    <definedName name="Доп._оборудование_38" localSheetId="15">#N/A</definedName>
    <definedName name="Доп._оборудование_38">"#n"/[0]!a</definedName>
    <definedName name="Доп_оборуд">#N/A</definedName>
    <definedName name="Доп_оборуд_10">#N/A</definedName>
    <definedName name="Доп_оборуд_12">#N/A</definedName>
    <definedName name="Доп_оборуд_14">"#REF!"</definedName>
    <definedName name="Доп_оборуд_15">#N/A</definedName>
    <definedName name="Доп_оборуд_16">#N/A</definedName>
    <definedName name="Доп_оборуд_16_1">"#REF!"</definedName>
    <definedName name="Доп_оборуд_20">#N/A</definedName>
    <definedName name="Доп_оборуд_21">#N/A</definedName>
    <definedName name="Доп_оборуд_38" localSheetId="2">#N/A</definedName>
    <definedName name="Доп_оборуд_38" localSheetId="3">"#n"/Геофизика!a</definedName>
    <definedName name="Доп_оборуд_38" localSheetId="8">"#n"/ИЭИ!a</definedName>
    <definedName name="Доп_оборуд_38" localSheetId="4">#N/A</definedName>
    <definedName name="Доп_оборуд_38" localSheetId="5">#N/A</definedName>
    <definedName name="Доп_оборуд_38" localSheetId="15">#N/A</definedName>
    <definedName name="Доп_оборуд_38">"#n"/[0]!a</definedName>
    <definedName name="Доп_оборуд_6">"#REF!"</definedName>
    <definedName name="Доп_оборуд_7">"#REF!"</definedName>
    <definedName name="Доп_плат" localSheetId="8">#REF!</definedName>
    <definedName name="Доп_плат" localSheetId="4">#REF!</definedName>
    <definedName name="Доп_плат" localSheetId="17">#REF!</definedName>
    <definedName name="Доп_плат" localSheetId="5">#REF!</definedName>
    <definedName name="Доп_плат">#REF!</definedName>
    <definedName name="Дополнение01" localSheetId="3">[66]Смета!$I:$Q,[66]Смета!$AA:$CK</definedName>
    <definedName name="Дополнение01" localSheetId="9">[66]Смета!$I:$Q,[66]Смета!$AA:$CK</definedName>
    <definedName name="Дополнение01" localSheetId="5">[66]Смета!$I:$Q,[66]Смета!$AA:$CK</definedName>
    <definedName name="Дополнение01" localSheetId="15">[66]Смета!$I$1:$Q$65536,[66]Смета!$AA$1:$CK$65536</definedName>
    <definedName name="Дополнение01">[66]Смета!$I:$Q,[66]Смета!$AA:$CK</definedName>
    <definedName name="Дополнение02" localSheetId="3">[66]Смета!$I:$Z,[66]Смета!$AJ:$CK</definedName>
    <definedName name="Дополнение02" localSheetId="9">[66]Смета!$I:$Z,[66]Смета!$AJ:$CK</definedName>
    <definedName name="Дополнение02" localSheetId="5">[66]Смета!$I:$Z,[66]Смета!$AJ:$CK</definedName>
    <definedName name="Дополнение02" localSheetId="15">[66]Смета!$I$1:$Z$65536,[66]Смета!$AJ$1:$CK$65536</definedName>
    <definedName name="Дополнение02">[66]Смета!$I:$Z,[66]Смета!$AJ:$CK</definedName>
    <definedName name="Дополнение03" localSheetId="3">[66]Смета!$I:$AI,[66]Смета!$AS:$AS,[66]Смета!$AT:$CK</definedName>
    <definedName name="Дополнение03" localSheetId="9">[66]Смета!$I:$AI,[66]Смета!$AS:$AS,[66]Смета!$AT:$CK</definedName>
    <definedName name="Дополнение03" localSheetId="5">[66]Смета!$I:$AI,[66]Смета!$AS:$AS,[66]Смета!$AT:$CK</definedName>
    <definedName name="Дополнение03" localSheetId="15">[66]Смета!$I$1:$AI$65536,[66]Смета!$AS$1:$AS$65536,[66]Смета!$AT$1:$CK$65536</definedName>
    <definedName name="Дополнение03">[66]Смета!$I:$AI,[66]Смета!$AS:$AS,[66]Смета!$AT:$CK</definedName>
    <definedName name="Дополнение04" localSheetId="3">[66]Смета!$I:$AR,[66]Смета!$BB:$CK</definedName>
    <definedName name="Дополнение04" localSheetId="9">[66]Смета!$I:$AR,[66]Смета!$BB:$CK</definedName>
    <definedName name="Дополнение04" localSheetId="5">[66]Смета!$I:$AR,[66]Смета!$BB:$CK</definedName>
    <definedName name="Дополнение04" localSheetId="15">[66]Смета!$I$1:$AR$65536,[66]Смета!$BB$1:$CK$65536</definedName>
    <definedName name="Дополнение04">[66]Смета!$I:$AR,[66]Смета!$BB:$CK</definedName>
    <definedName name="Дополнение05" localSheetId="3">[66]Смета!$I:$BA,[66]Смета!$BK:$CK</definedName>
    <definedName name="Дополнение05" localSheetId="9">[66]Смета!$I:$BA,[66]Смета!$BK:$CK</definedName>
    <definedName name="Дополнение05" localSheetId="5">[66]Смета!$I:$BA,[66]Смета!$BK:$CK</definedName>
    <definedName name="Дополнение05" localSheetId="15">[66]Смета!$I$1:$BA$65536,[66]Смета!$BK$1:$CK$65536</definedName>
    <definedName name="Дополнение05">[66]Смета!$I:$BA,[66]Смета!$BK:$CK</definedName>
    <definedName name="Дополнение06" localSheetId="3">[66]Смета!$I:$BJ,[66]Смета!$BT:$CK</definedName>
    <definedName name="Дополнение06" localSheetId="9">[66]Смета!$I:$BJ,[66]Смета!$BT:$CK</definedName>
    <definedName name="Дополнение06" localSheetId="5">[66]Смета!$I:$BJ,[66]Смета!$BT:$CK</definedName>
    <definedName name="Дополнение06" localSheetId="15">[66]Смета!$I$1:$BJ$65536,[66]Смета!$BT$1:$CK$65536</definedName>
    <definedName name="Дополнение06">[66]Смета!$I:$BJ,[66]Смета!$BT:$CK</definedName>
    <definedName name="Дополнение07" localSheetId="3">[66]Смета!$I:$BS,[66]Смета!$CC:$CK</definedName>
    <definedName name="Дополнение07" localSheetId="9">[66]Смета!$I:$BS,[66]Смета!$CC:$CK</definedName>
    <definedName name="Дополнение07" localSheetId="5">[66]Смета!$I:$BS,[66]Смета!$CC:$CK</definedName>
    <definedName name="Дополнение07" localSheetId="15">[66]Смета!$I$1:$BS$65536,[66]Смета!$CC$1:$CK$65536</definedName>
    <definedName name="Дополнение07">[66]Смета!$I:$BS,[66]Смета!$CC:$CK</definedName>
    <definedName name="Дорога">#N/A</definedName>
    <definedName name="Дорога_1">#N/A</definedName>
    <definedName name="Дорога_1_10">#N/A</definedName>
    <definedName name="Дорога_1_12">#N/A</definedName>
    <definedName name="Дорога_1_14">"#REF!"</definedName>
    <definedName name="Дорога_1_15">#N/A</definedName>
    <definedName name="Дорога_1_16">#N/A</definedName>
    <definedName name="Дорога_1_16_1">"#REF!"</definedName>
    <definedName name="Дорога_1_20">#N/A</definedName>
    <definedName name="Дорога_1_21">#N/A</definedName>
    <definedName name="Дорога_1_38" localSheetId="2">#N/A</definedName>
    <definedName name="Дорога_1_38" localSheetId="3">"#n"/Геофизика!a</definedName>
    <definedName name="Дорога_1_38" localSheetId="8">"#n"/ИЭИ!a</definedName>
    <definedName name="Дорога_1_38" localSheetId="4">#N/A</definedName>
    <definedName name="Дорога_1_38" localSheetId="5">#N/A</definedName>
    <definedName name="Дорога_1_38" localSheetId="15">#N/A</definedName>
    <definedName name="Дорога_1_38">"#n"/[0]!a</definedName>
    <definedName name="Дорога_1_6">"#REF!"</definedName>
    <definedName name="Дорога_1_7">"#REF!"</definedName>
    <definedName name="Дорога_14" localSheetId="2">#N/A</definedName>
    <definedName name="Дорога_14" localSheetId="3">"#n"/Геофизика!a</definedName>
    <definedName name="Дорога_14" localSheetId="8">"#n"/ИЭИ!a</definedName>
    <definedName name="Дорога_14" localSheetId="4">#N/A</definedName>
    <definedName name="Дорога_14" localSheetId="5">#N/A</definedName>
    <definedName name="Дорога_14" localSheetId="15">#N/A</definedName>
    <definedName name="Дорога_14">"#n"/[0]!a</definedName>
    <definedName name="Дорога_38">#N/A</definedName>
    <definedName name="Дорожная" localSheetId="2">#REF!</definedName>
    <definedName name="Дорожная" localSheetId="3">#REF!</definedName>
    <definedName name="Дорожная" localSheetId="8">#REF!</definedName>
    <definedName name="Дорожная" localSheetId="9">#REF!</definedName>
    <definedName name="Дорожная" localSheetId="5">#REF!</definedName>
    <definedName name="Дорожная" localSheetId="1">#REF!</definedName>
    <definedName name="Дорожная" localSheetId="0">#REF!</definedName>
    <definedName name="Дорожная" localSheetId="15">#REF!</definedName>
    <definedName name="Дорожная">#REF!</definedName>
    <definedName name="Дост_Кавказ" localSheetId="8">[67]Кабель!#REF!</definedName>
    <definedName name="Дост_Кавказ" localSheetId="4">[67]Кабель!#REF!</definedName>
    <definedName name="Дост_Кавказ" localSheetId="9">[67]Кабель!#REF!</definedName>
    <definedName name="Дост_Кавказ" localSheetId="15">[68]Кабель!#REF!</definedName>
    <definedName name="Дост_Кавказ">[67]Кабель!#REF!</definedName>
    <definedName name="Дост_Промсервис">#NAME?</definedName>
    <definedName name="Доставка_Алюр" localSheetId="3">#REF!</definedName>
    <definedName name="Доставка_Алюр" localSheetId="8">#REF!</definedName>
    <definedName name="Доставка_Алюр" localSheetId="4">#REF!</definedName>
    <definedName name="Доставка_Алюр" localSheetId="9">#REF!</definedName>
    <definedName name="Доставка_Алюр" localSheetId="5">#REF!</definedName>
    <definedName name="Доставка_Алюр" localSheetId="15">#N/A</definedName>
    <definedName name="Доставка_Алюр">#REF!</definedName>
    <definedName name="доставка_андромеда" localSheetId="3">#REF!</definedName>
    <definedName name="доставка_андромеда" localSheetId="8">#REF!</definedName>
    <definedName name="доставка_андромеда" localSheetId="4">#REF!</definedName>
    <definedName name="доставка_андромеда" localSheetId="9">#REF!</definedName>
    <definedName name="доставка_андромеда" localSheetId="5">#REF!</definedName>
    <definedName name="доставка_андромеда" localSheetId="15">#N/A</definedName>
    <definedName name="доставка_андромеда">#REF!</definedName>
    <definedName name="доставка_ВИМкабель" localSheetId="3">#REF!</definedName>
    <definedName name="доставка_ВИМкабель" localSheetId="8">#REF!</definedName>
    <definedName name="доставка_ВИМкабель" localSheetId="4">#REF!</definedName>
    <definedName name="доставка_ВИМкабель" localSheetId="9">#REF!</definedName>
    <definedName name="доставка_ВИМкабель" localSheetId="5">#REF!</definedName>
    <definedName name="доставка_ВИМкабель" localSheetId="15">#N/A</definedName>
    <definedName name="доставка_ВИМкабель">#REF!</definedName>
    <definedName name="Доставка_Дилявер" localSheetId="3">#REF!</definedName>
    <definedName name="Доставка_Дилявер" localSheetId="8">#REF!</definedName>
    <definedName name="Доставка_Дилявер" localSheetId="4">#REF!</definedName>
    <definedName name="Доставка_Дилявер" localSheetId="9">#REF!</definedName>
    <definedName name="Доставка_Дилявер" localSheetId="5">#REF!</definedName>
    <definedName name="Доставка_Дилявер" localSheetId="15">#N/A</definedName>
    <definedName name="Доставка_Дилявер">#REF!</definedName>
    <definedName name="доставка_кавказ" localSheetId="3">#REF!</definedName>
    <definedName name="доставка_кавказ" localSheetId="8">#REF!</definedName>
    <definedName name="доставка_кавказ" localSheetId="4">#REF!</definedName>
    <definedName name="доставка_кавказ" localSheetId="9">#REF!</definedName>
    <definedName name="доставка_кавказ" localSheetId="5">#REF!</definedName>
    <definedName name="доставка_кавказ" localSheetId="15">#N/A</definedName>
    <definedName name="доставка_кавказ">#REF!</definedName>
    <definedName name="дп" localSheetId="8">#REF!</definedName>
    <definedName name="дп" localSheetId="4">#REF!</definedName>
    <definedName name="дп" localSheetId="15">#REF!</definedName>
    <definedName name="дп">#REF!</definedName>
    <definedName name="ДСК" localSheetId="8">[69]топография!#REF!</definedName>
    <definedName name="ДСК" localSheetId="4">[69]топография!#REF!</definedName>
    <definedName name="ДСК" localSheetId="15">[69]топография!#REF!</definedName>
    <definedName name="ДСК">[69]топография!#REF!</definedName>
    <definedName name="ДСК_14" localSheetId="2">#N/A</definedName>
    <definedName name="ДСК_14" localSheetId="3">"#n"/Геофизика!a</definedName>
    <definedName name="ДСК_14" localSheetId="8">"#n"/ИЭИ!a</definedName>
    <definedName name="ДСК_14" localSheetId="4">#N/A</definedName>
    <definedName name="ДСК_14" localSheetId="5">#N/A</definedName>
    <definedName name="ДСК_14" localSheetId="15">#N/A</definedName>
    <definedName name="ДСК_14">"#n"/[0]!a</definedName>
    <definedName name="ДСК_38" localSheetId="2">#N/A</definedName>
    <definedName name="ДСК_38" localSheetId="3">"#n"/Геофизика!a</definedName>
    <definedName name="ДСК_38" localSheetId="8">"#n"/ИЭИ!a</definedName>
    <definedName name="ДСК_38" localSheetId="4">#N/A</definedName>
    <definedName name="ДСК_38" localSheetId="5">#N/A</definedName>
    <definedName name="ДСК_38" localSheetId="15">#N/A</definedName>
    <definedName name="ДСК_38">"#n"/[0]!a</definedName>
    <definedName name="ДтДт" localSheetId="3">#REF!</definedName>
    <definedName name="ДтДт" localSheetId="8">#REF!</definedName>
    <definedName name="ДтДт" localSheetId="9">#REF!</definedName>
    <definedName name="ДтДт" localSheetId="5">#REF!</definedName>
    <definedName name="ДтДт" localSheetId="1">#REF!</definedName>
    <definedName name="ДтДт" localSheetId="0">#REF!</definedName>
    <definedName name="ДтДт" localSheetId="15">#REF!</definedName>
    <definedName name="ДтДт">#REF!</definedName>
    <definedName name="дтс">#N/A</definedName>
    <definedName name="Дубров" localSheetId="3">#REF!</definedName>
    <definedName name="Дубров" localSheetId="8">#REF!</definedName>
    <definedName name="Дубров" localSheetId="9">#REF!</definedName>
    <definedName name="Дубров" localSheetId="5">#REF!</definedName>
    <definedName name="Дубров" localSheetId="1">#REF!</definedName>
    <definedName name="Дубров" localSheetId="0">#REF!</definedName>
    <definedName name="Дубров" localSheetId="15">#REF!</definedName>
    <definedName name="Дубров">#REF!</definedName>
    <definedName name="Дубровка" localSheetId="3">#REF!</definedName>
    <definedName name="Дубровка" localSheetId="8">#REF!</definedName>
    <definedName name="Дубровка" localSheetId="9">#REF!</definedName>
    <definedName name="Дубровка" localSheetId="5">#REF!</definedName>
    <definedName name="Дубровка" localSheetId="1">#REF!</definedName>
    <definedName name="Дубровка" localSheetId="0">#REF!</definedName>
    <definedName name="Дубровка" localSheetId="15">#REF!</definedName>
    <definedName name="Дубровка">#REF!</definedName>
    <definedName name="дэ" localSheetId="8">#REF!</definedName>
    <definedName name="дэ">#REF!</definedName>
    <definedName name="е" localSheetId="2">#REF!</definedName>
    <definedName name="е" localSheetId="3">[70]база!$J:$J</definedName>
    <definedName name="е" localSheetId="9">[70]база!$J:$J</definedName>
    <definedName name="е" localSheetId="5">[70]база!$J:$J</definedName>
    <definedName name="е" localSheetId="15">[71]база!$J$1:$J$65536</definedName>
    <definedName name="е">[70]база!$J:$J</definedName>
    <definedName name="ее">#N/A</definedName>
    <definedName name="епвен" localSheetId="8">#REF!</definedName>
    <definedName name="епвен" localSheetId="4">#REF!</definedName>
    <definedName name="епвен" localSheetId="5">#REF!</definedName>
    <definedName name="епвен" localSheetId="15">#REF!</definedName>
    <definedName name="епвен">#REF!</definedName>
    <definedName name="ерке" localSheetId="2">[16]СПЕЦИФИКАЦИЯ!#REF!</definedName>
    <definedName name="ерке" localSheetId="8">[16]СПЕЦИФИКАЦИЯ!#REF!</definedName>
    <definedName name="ерке" localSheetId="4">[16]СПЕЦИФИКАЦИЯ!#REF!</definedName>
    <definedName name="ерке" localSheetId="5">[16]СПЕЦИФИКАЦИЯ!#REF!</definedName>
    <definedName name="ерке" localSheetId="15">[16]СПЕЦИФИКАЦИЯ!#REF!</definedName>
    <definedName name="ерке">[16]СПЕЦИФИКАЦИЯ!#REF!</definedName>
    <definedName name="ж" localSheetId="8">[16]СПЕЦИФИКАЦИЯ!#REF!</definedName>
    <definedName name="ж" localSheetId="4">[16]СПЕЦИФИКАЦИЯ!#REF!</definedName>
    <definedName name="ж" localSheetId="5">[16]СПЕЦИФИКАЦИЯ!#REF!</definedName>
    <definedName name="ж" localSheetId="15">[16]СПЕЦИФИКАЦИЯ!#REF!</definedName>
    <definedName name="ж">[16]СПЕЦИФИКАЦИЯ!#REF!</definedName>
    <definedName name="ЖАЖА" localSheetId="8">#REF!</definedName>
    <definedName name="ЖАЖА" localSheetId="4">#REF!</definedName>
    <definedName name="ЖАЖА" localSheetId="5">#REF!</definedName>
    <definedName name="ЖАЖА" localSheetId="15">#REF!</definedName>
    <definedName name="ЖАЖА">#REF!</definedName>
    <definedName name="жд">#N/A</definedName>
    <definedName name="жд_15">"#REF!"</definedName>
    <definedName name="жд_16">"#REF!"</definedName>
    <definedName name="жд_38" localSheetId="2">#N/A</definedName>
    <definedName name="жд_38" localSheetId="3">"#n"/Геофизика!a</definedName>
    <definedName name="жд_38" localSheetId="8">"#n"/ИЭИ!a</definedName>
    <definedName name="жд_38" localSheetId="4">#N/A</definedName>
    <definedName name="жд_38" localSheetId="5">#N/A</definedName>
    <definedName name="жд_38" localSheetId="15">#N/A</definedName>
    <definedName name="жд_38">"#n"/[0]!a</definedName>
    <definedName name="жд_5">"#REF!"</definedName>
    <definedName name="жд_6">"#REF!"</definedName>
    <definedName name="жд_7">"#REF!"</definedName>
    <definedName name="жд_9" localSheetId="2">#N/A</definedName>
    <definedName name="жд_9" localSheetId="3">"#n"/Геофизика!a</definedName>
    <definedName name="жд_9" localSheetId="8">"#n"/ИЭИ!a</definedName>
    <definedName name="жд_9" localSheetId="4">#N/A</definedName>
    <definedName name="жд_9" localSheetId="5">#N/A</definedName>
    <definedName name="жд_9" localSheetId="15">#N/A</definedName>
    <definedName name="жд_9">"#n"/[0]!a</definedName>
    <definedName name="жж">[35]Вспомогательный!$D$80</definedName>
    <definedName name="жждлл1477" localSheetId="8">#REF!</definedName>
    <definedName name="жждлл1477" localSheetId="4">#REF!</definedName>
    <definedName name="жждлл1477" localSheetId="5">#REF!</definedName>
    <definedName name="жждлл1477" localSheetId="15">#REF!</definedName>
    <definedName name="жждлл1477">#REF!</definedName>
    <definedName name="жжж">#N/A</definedName>
    <definedName name="жпф">#N/A</definedName>
    <definedName name="_xlnm.Print_Titles" localSheetId="2">'АЗ (2)'!$16:$17</definedName>
    <definedName name="_xlnm.Print_Titles" localSheetId="3">Геофизика!$19:$19</definedName>
    <definedName name="_xlnm.Print_Titles" localSheetId="9">'ООС-1'!$27:$27</definedName>
    <definedName name="_xlnm.Print_Titles" localSheetId="0">Сводная!$33:$35</definedName>
    <definedName name="заказ" localSheetId="2">#REF!</definedName>
    <definedName name="заказ" localSheetId="8">#REF!</definedName>
    <definedName name="заказ" localSheetId="4">#REF!</definedName>
    <definedName name="заказ" localSheetId="5">#REF!</definedName>
    <definedName name="заказ" localSheetId="15">#REF!</definedName>
    <definedName name="заказ">#REF!</definedName>
    <definedName name="Заказчик" localSheetId="2">#REF!</definedName>
    <definedName name="Заказчик" localSheetId="3">#REF!</definedName>
    <definedName name="Заказчик" localSheetId="8">#REF!</definedName>
    <definedName name="Заказчик" localSheetId="9">#REF!</definedName>
    <definedName name="Заказчик" localSheetId="5">#REF!</definedName>
    <definedName name="Заказчик" localSheetId="1">#REF!</definedName>
    <definedName name="Заказчик" localSheetId="0">#REF!</definedName>
    <definedName name="Заказчик" localSheetId="15">#REF!</definedName>
    <definedName name="Заказчик">#REF!</definedName>
    <definedName name="Заказчик_10">#N/A</definedName>
    <definedName name="Заказчик_12">#N/A</definedName>
    <definedName name="Заказчик_15">#N/A</definedName>
    <definedName name="Заказчик_16">#N/A</definedName>
    <definedName name="Заказчик_16_1">"#REF!"</definedName>
    <definedName name="Заказчик_20">#N/A</definedName>
    <definedName name="Заказчик_21">#N/A</definedName>
    <definedName name="Заказчик_6">"#REF!"</definedName>
    <definedName name="Заказчик_7">"#REF!"</definedName>
    <definedName name="заказчики" localSheetId="2">[45]база!$A$1:$A$65536</definedName>
    <definedName name="заказчики" localSheetId="3">[24]база!$A:$A</definedName>
    <definedName name="заказчики" localSheetId="13">[46]база!$A$1:$A$65536</definedName>
    <definedName name="заказчики" localSheetId="9">[23]база!$A:$A</definedName>
    <definedName name="заказчики" localSheetId="5">[24]база!$A:$A</definedName>
    <definedName name="заказчики" localSheetId="1">[24]база!$A:$A</definedName>
    <definedName name="заказчики" localSheetId="15">[47]база!$A$1:$A$65536</definedName>
    <definedName name="заказчики">[48]база!$A$1:$A$65536</definedName>
    <definedName name="ЗаказчикМ" localSheetId="15">'[72]Метро-Стиль'!$A$3</definedName>
    <definedName name="ЗаказчикМ">'[73]Метро-Стиль'!$A$3</definedName>
    <definedName name="закладка_тонн" localSheetId="8">#REF!</definedName>
    <definedName name="закладка_тонн" localSheetId="4">#REF!</definedName>
    <definedName name="закладка_тонн" localSheetId="5">#REF!</definedName>
    <definedName name="закладка_тонн" localSheetId="15">#REF!</definedName>
    <definedName name="закладка_тонн">#REF!</definedName>
    <definedName name="Заключение">#NAME?</definedName>
    <definedName name="Заморенова" localSheetId="2">#REF!</definedName>
    <definedName name="Заморенова" localSheetId="3">#REF!</definedName>
    <definedName name="Заморенова" localSheetId="8">#REF!</definedName>
    <definedName name="Заморенова" localSheetId="5">#REF!</definedName>
    <definedName name="Заморенова" localSheetId="15">#REF!</definedName>
    <definedName name="Заморенова">#REF!</definedName>
    <definedName name="застрой" localSheetId="2">#REF!</definedName>
    <definedName name="застрой" localSheetId="8">#REF!</definedName>
    <definedName name="застрой" localSheetId="4">#REF!</definedName>
    <definedName name="застрой" localSheetId="5">#REF!</definedName>
    <definedName name="застрой">#REF!</definedName>
    <definedName name="ЗИП_Всего">#N/A</definedName>
    <definedName name="ЗИП_Всего_1">#N/A</definedName>
    <definedName name="ЗИП_Всего_1_10">#N/A</definedName>
    <definedName name="ЗИП_Всего_1_12">#N/A</definedName>
    <definedName name="ЗИП_Всего_1_14">"#REF!"</definedName>
    <definedName name="ЗИП_Всего_1_15">#N/A</definedName>
    <definedName name="ЗИП_Всего_1_16">#N/A</definedName>
    <definedName name="ЗИП_Всего_1_16_1">"#REF!"</definedName>
    <definedName name="ЗИП_Всего_1_20">#N/A</definedName>
    <definedName name="ЗИП_Всего_1_21">#N/A</definedName>
    <definedName name="ЗИП_Всего_1_38" localSheetId="2">#N/A</definedName>
    <definedName name="ЗИП_Всего_1_38" localSheetId="3">"#n"/Геофизика!a</definedName>
    <definedName name="ЗИП_Всего_1_38" localSheetId="8">"#n"/ИЭИ!a</definedName>
    <definedName name="ЗИП_Всего_1_38" localSheetId="4">#N/A</definedName>
    <definedName name="ЗИП_Всего_1_38" localSheetId="5">#N/A</definedName>
    <definedName name="ЗИП_Всего_1_38" localSheetId="15">#N/A</definedName>
    <definedName name="ЗИП_Всего_1_38">"#n"/[0]!a</definedName>
    <definedName name="ЗИП_Всего_1_6">"#REF!"</definedName>
    <definedName name="ЗИП_Всего_1_7">"#REF!"</definedName>
    <definedName name="ЗИП_Всего_14" localSheetId="2">#N/A</definedName>
    <definedName name="ЗИП_Всего_14" localSheetId="3">"#n"/Геофизика!a</definedName>
    <definedName name="ЗИП_Всего_14" localSheetId="8">"#n"/ИЭИ!a</definedName>
    <definedName name="ЗИП_Всего_14" localSheetId="4">#N/A</definedName>
    <definedName name="ЗИП_Всего_14" localSheetId="5">#N/A</definedName>
    <definedName name="ЗИП_Всего_14" localSheetId="15">#N/A</definedName>
    <definedName name="ЗИП_Всего_14">"#n"/[0]!a</definedName>
    <definedName name="ЗИП_Всего_38" localSheetId="2">#N/A</definedName>
    <definedName name="ЗИП_Всего_38" localSheetId="3">"#n"/Геофизика!a</definedName>
    <definedName name="ЗИП_Всего_38" localSheetId="8">"#n"/ИЭИ!a</definedName>
    <definedName name="ЗИП_Всего_38" localSheetId="4">#N/A</definedName>
    <definedName name="ЗИП_Всего_38" localSheetId="5">#N/A</definedName>
    <definedName name="ЗИП_Всего_38" localSheetId="15">#N/A</definedName>
    <definedName name="ЗИП_Всего_38">"#n"/[0]!a</definedName>
    <definedName name="и" localSheetId="2" hidden="1">{"IMRAK42x8x8",#N/A,TRUE,"IMRAK 1400 42U 800X800";"IMRAK32x6x6",#N/A,TRUE,"IMRAK 1400 32U 600x600";"IMRAK42x12x8",#N/A,TRUE,"IMRAK 1400 42U 1200x800";"IMRAK15x6x4",#N/A,TRUE,"IMRAK 400 15U FRONT SECTION"}</definedName>
    <definedName name="и" localSheetId="3" hidden="1">{"IMRAK42x8x8",#N/A,TRUE,"IMRAK 1400 42U 800X800";"IMRAK32x6x6",#N/A,TRUE,"IMRAK 1400 32U 600x600";"IMRAK42x12x8",#N/A,TRUE,"IMRAK 1400 42U 1200x800";"IMRAK15x6x4",#N/A,TRUE,"IMRAK 400 15U FRONT SECTION"}</definedName>
    <definedName name="и" localSheetId="8" hidden="1">{"IMRAK42x8x8",#N/A,TRUE,"IMRAK 1400 42U 800X800";"IMRAK32x6x6",#N/A,TRUE,"IMRAK 1400 32U 600x600";"IMRAK42x12x8",#N/A,TRUE,"IMRAK 1400 42U 1200x800";"IMRAK15x6x4",#N/A,TRUE,"IMRAK 400 15U FRONT SECTION"}</definedName>
    <definedName name="и" localSheetId="4" hidden="1">{"IMRAK42x8x8",#N/A,TRUE,"IMRAK 1400 42U 800X800";"IMRAK32x6x6",#N/A,TRUE,"IMRAK 1400 32U 600x600";"IMRAK42x12x8",#N/A,TRUE,"IMRAK 1400 42U 1200x800";"IMRAK15x6x4",#N/A,TRUE,"IMRAK 400 15U FRONT SECTION"}</definedName>
    <definedName name="и" localSheetId="9" hidden="1">{"IMRAK42x8x8",#N/A,TRUE,"IMRAK 1400 42U 800X800";"IMRAK32x6x6",#N/A,TRUE,"IMRAK 1400 32U 600x600";"IMRAK42x12x8",#N/A,TRUE,"IMRAK 1400 42U 1200x800";"IMRAK15x6x4",#N/A,TRUE,"IMRAK 400 15U FRONT SECTION"}</definedName>
    <definedName name="и" localSheetId="5" hidden="1">{"IMRAK42x8x8",#N/A,TRUE,"IMRAK 1400 42U 800X800";"IMRAK32x6x6",#N/A,TRUE,"IMRAK 1400 32U 600x600";"IMRAK42x12x8",#N/A,TRUE,"IMRAK 1400 42U 1200x800";"IMRAK15x6x4",#N/A,TRUE,"IMRAK 400 15U FRONT SECTION"}</definedName>
    <definedName name="и" localSheetId="15" hidden="1">{"IMRAK42x8x8",#N/A,TRUE,"IMRAK 1400 42U 800X800";"IMRAK32x6x6",#N/A,TRUE,"IMRAK 1400 32U 600x600";"IMRAK42x12x8",#N/A,TRUE,"IMRAK 1400 42U 1200x800";"IMRAK15x6x4",#N/A,TRUE,"IMRAK 400 15U FRONT SECTION"}</definedName>
    <definedName name="и" hidden="1">{"IMRAK42x8x8",#N/A,TRUE,"IMRAK 1400 42U 800X800";"IMRAK32x6x6",#N/A,TRUE,"IMRAK 1400 32U 600x600";"IMRAK42x12x8",#N/A,TRUE,"IMRAK 1400 42U 1200x800";"IMRAK15x6x4",#N/A,TRUE,"IMRAK 400 15U FRONT SECTION"}</definedName>
    <definedName name="ии" localSheetId="8">#REF!</definedName>
    <definedName name="ии" localSheetId="4">#REF!</definedName>
    <definedName name="ии" localSheetId="5">#REF!</definedName>
    <definedName name="ии" localSheetId="15">#REF!</definedName>
    <definedName name="ии">#REF!</definedName>
    <definedName name="иииииииии">"#REF!"</definedName>
    <definedName name="ик">#N/A</definedName>
    <definedName name="Имя_файла" localSheetId="2">'[31]5ОборРабМест(HP)'!#REF!</definedName>
    <definedName name="Имя_файла" localSheetId="8">'[31]5ОборРабМест(HP)'!#REF!</definedName>
    <definedName name="Имя_файла" localSheetId="4">'[31]5ОборРабМест(HP)'!#REF!</definedName>
    <definedName name="Имя_файла" localSheetId="5">'[31]5ОборРабМест(HP)'!#REF!</definedName>
    <definedName name="Имя_файла" localSheetId="15">'[31]5ОборРабМест(HP)'!#REF!</definedName>
    <definedName name="Имя_файла">'[31]5ОборРабМест(HP)'!#REF!</definedName>
    <definedName name="Инвестор">"#REF!"</definedName>
    <definedName name="индекс" localSheetId="2">#REF!</definedName>
    <definedName name="индекс" localSheetId="8">#REF!</definedName>
    <definedName name="индекс" localSheetId="4">#REF!</definedName>
    <definedName name="индекс" localSheetId="5">#REF!</definedName>
    <definedName name="индекс" localSheetId="15">#REF!</definedName>
    <definedName name="индекс">#REF!</definedName>
    <definedName name="Индекс_ЛН_группы_строек">"#REF!"</definedName>
    <definedName name="Индекс_ЛН_локальной_сметы">"#REF!"</definedName>
    <definedName name="Индекс_ЛН_объекта">"#REF!"</definedName>
    <definedName name="Индекс_ЛН_объектной_сметы">"#REF!"</definedName>
    <definedName name="Индекс_ЛН_очереди">"#REF!"</definedName>
    <definedName name="Индекс_ЛН_пускового_комплекса">"#REF!"</definedName>
    <definedName name="Индекс_ЛН_сводного_сметного_расчета">"#REF!"</definedName>
    <definedName name="Индекс_ЛН_стройки">"#REF!"</definedName>
    <definedName name="инфл" localSheetId="8">#REF!</definedName>
    <definedName name="инфл" localSheetId="4">#REF!</definedName>
    <definedName name="инфл" localSheetId="5">#REF!</definedName>
    <definedName name="инфл" localSheetId="15">#REF!</definedName>
    <definedName name="инфл">#REF!</definedName>
    <definedName name="инфл_29">#N/A</definedName>
    <definedName name="инфл_30">#N/A</definedName>
    <definedName name="инфл_35">#N/A</definedName>
    <definedName name="инфл_37">#N/A</definedName>
    <definedName name="инфл_38">#N/A</definedName>
    <definedName name="инфл_41">#N/A</definedName>
    <definedName name="инфл_42">#N/A</definedName>
    <definedName name="инфл_43">#N/A</definedName>
    <definedName name="инфл_44">#N/A</definedName>
    <definedName name="инфл_5">#N/A</definedName>
    <definedName name="инфл_6">#N/A</definedName>
    <definedName name="инфл_7">#N/A</definedName>
    <definedName name="инфл_8">#N/A</definedName>
    <definedName name="иолидо">"#REF!"</definedName>
    <definedName name="иордродр">"#REF!"</definedName>
    <definedName name="ип" localSheetId="8">#REF!</definedName>
    <definedName name="ип" localSheetId="4">#REF!</definedName>
    <definedName name="ип" localSheetId="5">#REF!</definedName>
    <definedName name="ип" localSheetId="15">#REF!</definedName>
    <definedName name="ип">#REF!</definedName>
    <definedName name="ИПР" localSheetId="5">#REF!</definedName>
    <definedName name="ИПР" localSheetId="15">#REF!</definedName>
    <definedName name="ИПР">#REF!</definedName>
    <definedName name="ИПусто">#N/A</definedName>
    <definedName name="ИПусто_10">#N/A</definedName>
    <definedName name="ИПусто_12">#N/A</definedName>
    <definedName name="ИПусто_14">"#REF!"</definedName>
    <definedName name="ИПусто_15">#N/A</definedName>
    <definedName name="ИПусто_16">#N/A</definedName>
    <definedName name="ИПусто_16_1">"#REF!"</definedName>
    <definedName name="ИПусто_20">#N/A</definedName>
    <definedName name="ИПусто_21">#N/A</definedName>
    <definedName name="ИПусто_38" localSheetId="2">#N/A</definedName>
    <definedName name="ИПусто_38" localSheetId="3">"#n"/Геофизика!a</definedName>
    <definedName name="ИПусто_38" localSheetId="8">"#n"/ИЭИ!a</definedName>
    <definedName name="ИПусто_38" localSheetId="4">#N/A</definedName>
    <definedName name="ИПусто_38" localSheetId="5">#N/A</definedName>
    <definedName name="ИПусто_38" localSheetId="15">#N/A</definedName>
    <definedName name="ИПусто_38">"#n"/[0]!a</definedName>
    <definedName name="ИПусто_6">"#REF!"</definedName>
    <definedName name="ИПусто_7">"#REF!"</definedName>
    <definedName name="итгого" localSheetId="2">#REF!</definedName>
    <definedName name="итгого" localSheetId="3">#REF!</definedName>
    <definedName name="итгого" localSheetId="8">#REF!</definedName>
    <definedName name="итгого" localSheetId="5">#REF!</definedName>
    <definedName name="итгого" localSheetId="15">#REF!</definedName>
    <definedName name="итгого">#REF!</definedName>
    <definedName name="итгого_поле">#N/A</definedName>
    <definedName name="Итог3">[74]Смета3!$E$10</definedName>
    <definedName name="Итого_ЗПМ__по_рес_расчету_с_учетом_к_тов">"#REF!"</definedName>
    <definedName name="Итого_ЗПМ_в_базисных_ценах">"#REF!"</definedName>
    <definedName name="Итого_ЗПМ_в_базисных_ценах_с_учетом_к_тов">"#REF!"</definedName>
    <definedName name="Итого_ЗПМ_по_акту_вып_работ_в_базисных_ценах_с_учетом_к_тов">"#REF!"</definedName>
    <definedName name="Итого_ЗПМ_по_акту_вып_работ_при_ресурсном_расчете_с_учетом_к_тов">"#REF!"</definedName>
    <definedName name="Итого_ЗПМ_по_акту_выполненных_работ_в_базисных_ценах">"#REF!"</definedName>
    <definedName name="Итого_ЗПМ_по_акту_выполненных_работ_при_ресурсном_расчете">"#REF!"</definedName>
    <definedName name="Итого_ЗПМ_при_расчете_по_стоимости_ч_часа_работы_механизаторов">"#REF!"</definedName>
    <definedName name="Итого_МАТ_по_акту_вып_работ_в_базисных_ценах_с_учетом_к_тов">"#REF!"</definedName>
    <definedName name="Итого_МАТ_по_акту_вып_работ_при_ресурсном_расчете_с_учетом_к_тов">"#REF!"</definedName>
    <definedName name="Итого_материалы">"#REF!"</definedName>
    <definedName name="Итого_материалы__по_рес_расчету_с_учетом_к_тов">"#REF!"</definedName>
    <definedName name="Итого_материалы_в_базисных_ценах">"#REF!"</definedName>
    <definedName name="Итого_материалы_в_базисных_ценах_с_учетом_к_тов">"#REF!"</definedName>
    <definedName name="Итого_материалы_по_акту_выполненных_работ_в_базисных_ценах">"#REF!"</definedName>
    <definedName name="Итого_материалы_по_акту_выполненных_работ_при_ресурсном_расчете">"#REF!"</definedName>
    <definedName name="Итого_машины_и_механизмы">"#REF!"</definedName>
    <definedName name="Итого_машины_и_механизмы_в_базисных_ценах">"#REF!"</definedName>
    <definedName name="Итого_машины_и_механизмы_по_акту_выполненных_работ_в_базисных_ценах">"#REF!"</definedName>
    <definedName name="Итого_машины_и_механизмы_по_акту_выполненных_работ_при_ресурсном_расчете">"#REF!"</definedName>
    <definedName name="Итого_НР_в_базисных_ценах">"#REF!"</definedName>
    <definedName name="Итого_НР_по_акту_в_базисных_ценах">"#REF!"</definedName>
    <definedName name="Итого_НР_по_акту_по_ресурсному_расчету">"#REF!"</definedName>
    <definedName name="Итого_НР_по_ресурсному_расчету">"#REF!"</definedName>
    <definedName name="Итого_ОЗП">"#REF!"</definedName>
    <definedName name="Итого_ОЗП_в_базисных_ценах">"#REF!"</definedName>
    <definedName name="Итого_ОЗП_в_базисных_ценах_с_учетом_к_тов">"#REF!"</definedName>
    <definedName name="Итого_ОЗП_по_акту_вып_работ_в_базисных_ценах_с_учетом_к_тов">"#REF!"</definedName>
    <definedName name="Итого_ОЗП_по_акту_вып_работ_при_ресурсном_расчете_с_учетом_к_тов">"#REF!"</definedName>
    <definedName name="Итого_ОЗП_по_акту_выполненных_работ_в_базисных_ценах">"#REF!"</definedName>
    <definedName name="Итого_ОЗП_по_акту_выполненных_работ_при_ресурсном_расчете">"#REF!"</definedName>
    <definedName name="Итого_ОЗП_по_рес_расчету_с_учетом_к_тов">"#REF!"</definedName>
    <definedName name="Итого_ПЗ">"#REF!"</definedName>
    <definedName name="Итого_ПЗ_в_базисных_ценах">"#REF!"</definedName>
    <definedName name="Итого_ПЗ_в_базисных_ценах_с_учетом_к_тов">"#REF!"</definedName>
    <definedName name="Итого_ПЗ_по_акту_вып_работ_в_базисных_ценах_с_учетом_к_тов">"#REF!"</definedName>
    <definedName name="Итого_ПЗ_по_акту_вып_работ_при_ресурсном_расчете_с_учетом_к_тов">"#REF!"</definedName>
    <definedName name="Итого_ПЗ_по_акту_выполненных_работ_в_базисных_ценах">"#REF!"</definedName>
    <definedName name="Итого_ПЗ_по_акту_выполненных_работ_при_ресурсном_расчете">"#REF!"</definedName>
    <definedName name="Итого_ПЗ_по_рес_расчету_с_учетом_к_тов">"#REF!"</definedName>
    <definedName name="итого_поле">#N/A</definedName>
    <definedName name="Итого_смета" localSheetId="3">#REF!</definedName>
    <definedName name="Итого_смета" localSheetId="8">#REF!</definedName>
    <definedName name="Итого_смета" localSheetId="4">#REF!</definedName>
    <definedName name="Итого_смета" localSheetId="9">#REF!</definedName>
    <definedName name="Итого_смета" localSheetId="5">#REF!</definedName>
    <definedName name="Итого_смета" localSheetId="15">#N/A</definedName>
    <definedName name="Итого_смета">#REF!</definedName>
    <definedName name="Итого_СП_в_базисных_ценах">"#REF!"</definedName>
    <definedName name="Итого_СП_по_акту_в_базисных_ценах">"#REF!"</definedName>
    <definedName name="Итого_СП_по_акту_по_ресурсному_расчету">"#REF!"</definedName>
    <definedName name="Итого_СП_по_ресурсному_расчету">"#REF!"</definedName>
    <definedName name="Итого_ФОТ_в_базисных_ценах">"#REF!"</definedName>
    <definedName name="Итого_ФОТ_по_акту_выполненных_работ_в_базисных_ценах">"#REF!"</definedName>
    <definedName name="Итого_ФОТ_по_акту_выполненных_работ_при_ресурсном_расчете">"#REF!"</definedName>
    <definedName name="Итого_ФОТ_при_расчете_по_доле_з_п_в_стоимости_эксплуатации_машин">"#REF!"</definedName>
    <definedName name="Итого_ЭММ__по_рес_расчету_с_учетом_к_тов">"#REF!"</definedName>
    <definedName name="Итого_ЭММ_в_базисных_ценах_с_учетом_к_тов">"#REF!"</definedName>
    <definedName name="Итого_ЭММ_по_акту_вып_работ_в_базисных_ценах_с_учетом_к_тов">"#REF!"</definedName>
    <definedName name="Итого_ЭММ_по_акту_вып_работ_при_ресурсном_расчете_с_учетом_к_тов">"#REF!"</definedName>
    <definedName name="ить">#N/A</definedName>
    <definedName name="итьб">#REF!</definedName>
    <definedName name="й" localSheetId="2" hidden="1">{"IMRAK42x8x8",#N/A,TRUE,"IMRAK 1400 42U 800X800";"IMRAK32x6x6",#N/A,TRUE,"IMRAK 1400 32U 600x600";"IMRAK42x12x8",#N/A,TRUE,"IMRAK 1400 42U 1200x800";"IMRAK15x6x4",#N/A,TRUE,"IMRAK 400 15U FRONT SECTION"}</definedName>
    <definedName name="й" localSheetId="3" hidden="1">{"IMRAK42x8x8",#N/A,TRUE,"IMRAK 1400 42U 800X800";"IMRAK32x6x6",#N/A,TRUE,"IMRAK 1400 32U 600x600";"IMRAK42x12x8",#N/A,TRUE,"IMRAK 1400 42U 1200x800";"IMRAK15x6x4",#N/A,TRUE,"IMRAK 400 15U FRONT SECTION"}</definedName>
    <definedName name="й" localSheetId="8" hidden="1">{"IMRAK42x8x8",#N/A,TRUE,"IMRAK 1400 42U 800X800";"IMRAK32x6x6",#N/A,TRUE,"IMRAK 1400 32U 600x600";"IMRAK42x12x8",#N/A,TRUE,"IMRAK 1400 42U 1200x800";"IMRAK15x6x4",#N/A,TRUE,"IMRAK 400 15U FRONT SECTION"}</definedName>
    <definedName name="й" localSheetId="4" hidden="1">{"IMRAK42x8x8",#N/A,TRUE,"IMRAK 1400 42U 800X800";"IMRAK32x6x6",#N/A,TRUE,"IMRAK 1400 32U 600x600";"IMRAK42x12x8",#N/A,TRUE,"IMRAK 1400 42U 1200x800";"IMRAK15x6x4",#N/A,TRUE,"IMRAK 400 15U FRONT SECTION"}</definedName>
    <definedName name="й" localSheetId="9" hidden="1">{"IMRAK42x8x8",#N/A,TRUE,"IMRAK 1400 42U 800X800";"IMRAK32x6x6",#N/A,TRUE,"IMRAK 1400 32U 600x600";"IMRAK42x12x8",#N/A,TRUE,"IMRAK 1400 42U 1200x800";"IMRAK15x6x4",#N/A,TRUE,"IMRAK 400 15U FRONT SECTION"}</definedName>
    <definedName name="й" localSheetId="5" hidden="1">{"IMRAK42x8x8",#N/A,TRUE,"IMRAK 1400 42U 800X800";"IMRAK32x6x6",#N/A,TRUE,"IMRAK 1400 32U 600x600";"IMRAK42x12x8",#N/A,TRUE,"IMRAK 1400 42U 1200x800";"IMRAK15x6x4",#N/A,TRUE,"IMRAK 400 15U FRONT SECTION"}</definedName>
    <definedName name="й" localSheetId="15" hidden="1">{"IMRAK42x8x8",#N/A,TRUE,"IMRAK 1400 42U 800X800";"IMRAK32x6x6",#N/A,TRUE,"IMRAK 1400 32U 600x600";"IMRAK42x12x8",#N/A,TRUE,"IMRAK 1400 42U 1200x800";"IMRAK15x6x4",#N/A,TRUE,"IMRAK 400 15U FRONT SECTION"}</definedName>
    <definedName name="й" hidden="1">{"IMRAK42x8x8",#N/A,TRUE,"IMRAK 1400 42U 800X800";"IMRAK32x6x6",#N/A,TRUE,"IMRAK 1400 32U 600x600";"IMRAK42x12x8",#N/A,TRUE,"IMRAK 1400 42U 1200x800";"IMRAK15x6x4",#N/A,TRUE,"IMRAK 400 15U FRONT SECTION"}</definedName>
    <definedName name="й_14">"#REF!"</definedName>
    <definedName name="й_38" localSheetId="2">#N/A</definedName>
    <definedName name="й_38" localSheetId="3">"#n"/Геофизика!a</definedName>
    <definedName name="й_38" localSheetId="8">"#n"/ИЭИ!a</definedName>
    <definedName name="й_38" localSheetId="4">#N/A</definedName>
    <definedName name="й_38" localSheetId="5">#N/A</definedName>
    <definedName name="й_38" localSheetId="15">#N/A</definedName>
    <definedName name="й_38">"#n"/[0]!a</definedName>
    <definedName name="йцйц">NA()</definedName>
    <definedName name="йцу">#N/A</definedName>
    <definedName name="йцукы">NA()</definedName>
    <definedName name="йцукы_1">NA()</definedName>
    <definedName name="к" localSheetId="2">#REF!</definedName>
    <definedName name="к" localSheetId="8">#REF!</definedName>
    <definedName name="к" localSheetId="4">#REF!</definedName>
    <definedName name="к" localSheetId="5">#REF!</definedName>
    <definedName name="к" localSheetId="15">#REF!</definedName>
    <definedName name="к">#REF!</definedName>
    <definedName name="К_Авг.94" localSheetId="2">#REF!</definedName>
    <definedName name="К_Авг.94" localSheetId="3">#REF!</definedName>
    <definedName name="К_Авг.94" localSheetId="8">#REF!</definedName>
    <definedName name="К_Авг.94" localSheetId="9">#REF!</definedName>
    <definedName name="К_Авг.94" localSheetId="5">#REF!</definedName>
    <definedName name="К_Авг.94" localSheetId="1">#REF!</definedName>
    <definedName name="К_Авг.94" localSheetId="0">#REF!</definedName>
    <definedName name="К_Авг.94" localSheetId="15">#REF!</definedName>
    <definedName name="К_Авг.94">#REF!</definedName>
    <definedName name="К_Апр.94" localSheetId="3">#REF!</definedName>
    <definedName name="К_Апр.94" localSheetId="8">#REF!</definedName>
    <definedName name="К_Апр.94" localSheetId="9">#REF!</definedName>
    <definedName name="К_Апр.94" localSheetId="5">#REF!</definedName>
    <definedName name="К_Апр.94" localSheetId="1">#REF!</definedName>
    <definedName name="К_Апр.94" localSheetId="0">#REF!</definedName>
    <definedName name="К_Апр.94" localSheetId="15">#REF!</definedName>
    <definedName name="К_Апр.94">#REF!</definedName>
    <definedName name="К_Дек.94" localSheetId="3">#REF!</definedName>
    <definedName name="К_Дек.94" localSheetId="8">#REF!</definedName>
    <definedName name="К_Дек.94" localSheetId="9">#REF!</definedName>
    <definedName name="К_Дек.94" localSheetId="5">#REF!</definedName>
    <definedName name="К_Дек.94" localSheetId="1">#REF!</definedName>
    <definedName name="К_Дек.94" localSheetId="0">#REF!</definedName>
    <definedName name="К_Дек.94" localSheetId="15">#REF!</definedName>
    <definedName name="К_Дек.94">#REF!</definedName>
    <definedName name="к_ЗПМ">"#REF!"</definedName>
    <definedName name="К_Июл.94" localSheetId="3">#REF!</definedName>
    <definedName name="К_Июл.94" localSheetId="8">#REF!</definedName>
    <definedName name="К_Июл.94" localSheetId="9">#REF!</definedName>
    <definedName name="К_Июл.94" localSheetId="5">#REF!</definedName>
    <definedName name="К_Июл.94" localSheetId="1">#REF!</definedName>
    <definedName name="К_Июл.94" localSheetId="0">#REF!</definedName>
    <definedName name="К_Июл.94" localSheetId="15">#REF!</definedName>
    <definedName name="К_Июл.94">#REF!</definedName>
    <definedName name="К_Июн.94" localSheetId="3">#REF!</definedName>
    <definedName name="К_Июн.94" localSheetId="8">#REF!</definedName>
    <definedName name="К_Июн.94" localSheetId="9">#REF!</definedName>
    <definedName name="К_Июн.94" localSheetId="5">#REF!</definedName>
    <definedName name="К_Июн.94" localSheetId="1">#REF!</definedName>
    <definedName name="К_Июн.94" localSheetId="0">#REF!</definedName>
    <definedName name="К_Июн.94" localSheetId="15">#REF!</definedName>
    <definedName name="К_Июн.94">#REF!</definedName>
    <definedName name="К_Май.94" localSheetId="3">#REF!</definedName>
    <definedName name="К_Май.94" localSheetId="8">#REF!</definedName>
    <definedName name="К_Май.94" localSheetId="9">#REF!</definedName>
    <definedName name="К_Май.94" localSheetId="5">#REF!</definedName>
    <definedName name="К_Май.94" localSheetId="1">#REF!</definedName>
    <definedName name="К_Май.94" localSheetId="0">#REF!</definedName>
    <definedName name="К_Май.94" localSheetId="15">#REF!</definedName>
    <definedName name="К_Май.94">#REF!</definedName>
    <definedName name="К_Мар.94" localSheetId="3">#REF!</definedName>
    <definedName name="К_Мар.94" localSheetId="8">#REF!</definedName>
    <definedName name="К_Мар.94" localSheetId="9">#REF!</definedName>
    <definedName name="К_Мар.94" localSheetId="5">#REF!</definedName>
    <definedName name="К_Мар.94" localSheetId="1">#REF!</definedName>
    <definedName name="К_Мар.94" localSheetId="0">#REF!</definedName>
    <definedName name="К_Мар.94" localSheetId="15">#REF!</definedName>
    <definedName name="К_Мар.94">#REF!</definedName>
    <definedName name="К_Мар.95" localSheetId="8">#REF!</definedName>
    <definedName name="К_Мар.95">#REF!</definedName>
    <definedName name="к_МАТ">"#REF!"</definedName>
    <definedName name="К_Ноя.94" localSheetId="3">#REF!</definedName>
    <definedName name="К_Ноя.94" localSheetId="8">#REF!</definedName>
    <definedName name="К_Ноя.94" localSheetId="9">#REF!</definedName>
    <definedName name="К_Ноя.94" localSheetId="5">#REF!</definedName>
    <definedName name="К_Ноя.94" localSheetId="1">#REF!</definedName>
    <definedName name="К_Ноя.94" localSheetId="0">#REF!</definedName>
    <definedName name="К_Ноя.94" localSheetId="15">#REF!</definedName>
    <definedName name="К_Ноя.94">#REF!</definedName>
    <definedName name="к_ОЗП">"#REF!"</definedName>
    <definedName name="К_Окт.94" localSheetId="3">#REF!</definedName>
    <definedName name="К_Окт.94" localSheetId="8">#REF!</definedName>
    <definedName name="К_Окт.94" localSheetId="9">#REF!</definedName>
    <definedName name="К_Окт.94" localSheetId="5">#REF!</definedName>
    <definedName name="К_Окт.94" localSheetId="1">#REF!</definedName>
    <definedName name="К_Окт.94" localSheetId="0">#REF!</definedName>
    <definedName name="К_Окт.94" localSheetId="15">#REF!</definedName>
    <definedName name="К_Окт.94">#REF!</definedName>
    <definedName name="к_ПЗ">"#REF!"</definedName>
    <definedName name="К_Сен.94" localSheetId="3">#REF!</definedName>
    <definedName name="К_Сен.94" localSheetId="8">#REF!</definedName>
    <definedName name="К_Сен.94" localSheetId="9">#REF!</definedName>
    <definedName name="К_Сен.94" localSheetId="5">#REF!</definedName>
    <definedName name="К_Сен.94" localSheetId="1">#REF!</definedName>
    <definedName name="К_Сен.94" localSheetId="0">#REF!</definedName>
    <definedName name="К_Сен.94" localSheetId="15">#REF!</definedName>
    <definedName name="К_Сен.94">#REF!</definedName>
    <definedName name="К_Фев.94" localSheetId="3">#REF!</definedName>
    <definedName name="К_Фев.94" localSheetId="8">#REF!</definedName>
    <definedName name="К_Фев.94" localSheetId="9">#REF!</definedName>
    <definedName name="К_Фев.94" localSheetId="5">#REF!</definedName>
    <definedName name="К_Фев.94" localSheetId="1">#REF!</definedName>
    <definedName name="К_Фев.94" localSheetId="0">#REF!</definedName>
    <definedName name="К_Фев.94" localSheetId="15">#REF!</definedName>
    <definedName name="К_Фев.94">#REF!</definedName>
    <definedName name="к_ЭМ">"#REF!"</definedName>
    <definedName name="К_Янв.94" localSheetId="3">#REF!</definedName>
    <definedName name="К_Янв.94" localSheetId="8">#REF!</definedName>
    <definedName name="К_Янв.94" localSheetId="9">#REF!</definedName>
    <definedName name="К_Янв.94" localSheetId="5">#REF!</definedName>
    <definedName name="К_Янв.94" localSheetId="1">#REF!</definedName>
    <definedName name="К_Янв.94" localSheetId="0">#REF!</definedName>
    <definedName name="К_Янв.94" localSheetId="15">#REF!</definedName>
    <definedName name="К_Янв.94">#REF!</definedName>
    <definedName name="к1" localSheetId="3">#REF!</definedName>
    <definedName name="к1" localSheetId="8">#REF!</definedName>
    <definedName name="к1" localSheetId="4">#REF!</definedName>
    <definedName name="к1" localSheetId="9">#REF!</definedName>
    <definedName name="к1" localSheetId="5">#REF!</definedName>
    <definedName name="к1" localSheetId="15">#N/A</definedName>
    <definedName name="к1">#REF!</definedName>
    <definedName name="к10" localSheetId="8">#REF!</definedName>
    <definedName name="к10" localSheetId="4">#REF!</definedName>
    <definedName name="к10" localSheetId="15">#REF!</definedName>
    <definedName name="к10">#REF!</definedName>
    <definedName name="к101" localSheetId="8">#REF!</definedName>
    <definedName name="к101" localSheetId="4">#REF!</definedName>
    <definedName name="к101" localSheetId="15">#REF!</definedName>
    <definedName name="к101">#REF!</definedName>
    <definedName name="К105" localSheetId="8">#REF!</definedName>
    <definedName name="К105">#REF!</definedName>
    <definedName name="к11" localSheetId="8">#REF!</definedName>
    <definedName name="к11">#REF!</definedName>
    <definedName name="к12" localSheetId="8">#REF!</definedName>
    <definedName name="к12">#REF!</definedName>
    <definedName name="к13" localSheetId="8">#REF!</definedName>
    <definedName name="к13">#REF!</definedName>
    <definedName name="к14" localSheetId="8">#REF!</definedName>
    <definedName name="к14">#REF!</definedName>
    <definedName name="к15" localSheetId="8">#REF!</definedName>
    <definedName name="к15">#REF!</definedName>
    <definedName name="к16" localSheetId="8">#REF!</definedName>
    <definedName name="к16">#REF!</definedName>
    <definedName name="к17" localSheetId="8">#REF!</definedName>
    <definedName name="к17">#REF!</definedName>
    <definedName name="к18" localSheetId="8">#REF!</definedName>
    <definedName name="к18">#REF!</definedName>
    <definedName name="к19" localSheetId="8">#REF!</definedName>
    <definedName name="к19">#REF!</definedName>
    <definedName name="к2" localSheetId="3">#REF!</definedName>
    <definedName name="к2" localSheetId="8">#REF!</definedName>
    <definedName name="к2" localSheetId="4">#REF!</definedName>
    <definedName name="к2" localSheetId="9">#REF!</definedName>
    <definedName name="к2" localSheetId="5">#REF!</definedName>
    <definedName name="к2" localSheetId="15">#N/A</definedName>
    <definedName name="к2">#REF!</definedName>
    <definedName name="к20" localSheetId="8">#REF!</definedName>
    <definedName name="к20" localSheetId="4">#REF!</definedName>
    <definedName name="к20" localSheetId="15">#REF!</definedName>
    <definedName name="к20">#REF!</definedName>
    <definedName name="к21" localSheetId="8">#REF!</definedName>
    <definedName name="к21" localSheetId="4">#REF!</definedName>
    <definedName name="к21" localSheetId="15">#REF!</definedName>
    <definedName name="к21">#REF!</definedName>
    <definedName name="к22" localSheetId="8">#REF!</definedName>
    <definedName name="к22">#REF!</definedName>
    <definedName name="к23" localSheetId="8">#REF!</definedName>
    <definedName name="к23">#REF!</definedName>
    <definedName name="к231" localSheetId="8">#REF!</definedName>
    <definedName name="к231">#REF!</definedName>
    <definedName name="к24" localSheetId="8">#REF!</definedName>
    <definedName name="к24">#REF!</definedName>
    <definedName name="к25" localSheetId="8">#REF!</definedName>
    <definedName name="к25">#REF!</definedName>
    <definedName name="к26" localSheetId="8">#REF!</definedName>
    <definedName name="к26">#REF!</definedName>
    <definedName name="к27" localSheetId="8">#REF!</definedName>
    <definedName name="к27">#REF!</definedName>
    <definedName name="к28" localSheetId="8">#REF!</definedName>
    <definedName name="к28">#REF!</definedName>
    <definedName name="к29" localSheetId="8">#REF!</definedName>
    <definedName name="к29">#REF!</definedName>
    <definedName name="к2п" localSheetId="8">#REF!</definedName>
    <definedName name="к2п">#REF!</definedName>
    <definedName name="к3" localSheetId="3">#REF!</definedName>
    <definedName name="к3" localSheetId="8">#REF!</definedName>
    <definedName name="к3" localSheetId="4">#REF!</definedName>
    <definedName name="к3" localSheetId="9">#REF!</definedName>
    <definedName name="к3" localSheetId="5">#REF!</definedName>
    <definedName name="к3" localSheetId="15">#N/A</definedName>
    <definedName name="к3">#REF!</definedName>
    <definedName name="к30" localSheetId="8">#REF!</definedName>
    <definedName name="к30" localSheetId="4">#REF!</definedName>
    <definedName name="к30" localSheetId="15">#REF!</definedName>
    <definedName name="к30">#REF!</definedName>
    <definedName name="к3п" localSheetId="8">#REF!</definedName>
    <definedName name="к3п" localSheetId="4">#REF!</definedName>
    <definedName name="к3п" localSheetId="15">#REF!</definedName>
    <definedName name="к3п">#REF!</definedName>
    <definedName name="к5" localSheetId="8">#REF!</definedName>
    <definedName name="к5">#REF!</definedName>
    <definedName name="к6" localSheetId="8">#REF!</definedName>
    <definedName name="к6">#REF!</definedName>
    <definedName name="к7" localSheetId="8">#REF!</definedName>
    <definedName name="к7">#REF!</definedName>
    <definedName name="К7О1400">[55]Арм_бетон_анк_нах!$E$19</definedName>
    <definedName name="К7О1500">[55]Арм_бетон_анк_нах!$E$20</definedName>
    <definedName name="К7О1600">[55]Арм_бетон_анк_нах!$E$21</definedName>
    <definedName name="К7О1700">[55]Арм_бетон_анк_нах!$E$22</definedName>
    <definedName name="К7Т1400">[55]Арм_бетон_анк_нах!$E$15</definedName>
    <definedName name="К7Т1500">[55]Арм_бетон_анк_нах!$E$16</definedName>
    <definedName name="К7Т1600">[55]Арм_бетон_анк_нах!$E$17</definedName>
    <definedName name="К7Т1700">[55]Арм_бетон_анк_нах!$E$18</definedName>
    <definedName name="к8" localSheetId="8">#REF!</definedName>
    <definedName name="к8" localSheetId="4">#REF!</definedName>
    <definedName name="к8" localSheetId="15">#REF!</definedName>
    <definedName name="к8">#REF!</definedName>
    <definedName name="к9" localSheetId="8">#REF!</definedName>
    <definedName name="к9">#REF!</definedName>
    <definedName name="Каб" localSheetId="8">[75]База!#REF!</definedName>
    <definedName name="Каб" localSheetId="4">[75]База!#REF!</definedName>
    <definedName name="Каб" localSheetId="5">[75]База!#REF!</definedName>
    <definedName name="Каб" localSheetId="15">[75]База!#REF!</definedName>
    <definedName name="Каб">[75]База!#REF!</definedName>
    <definedName name="Кабели">#N/A</definedName>
    <definedName name="Кабели_1">#N/A</definedName>
    <definedName name="Кабели_1_10">#N/A</definedName>
    <definedName name="Кабели_1_12">#N/A</definedName>
    <definedName name="Кабели_1_14">"#REF!"</definedName>
    <definedName name="Кабели_1_15">#N/A</definedName>
    <definedName name="Кабели_1_16">#N/A</definedName>
    <definedName name="Кабели_1_16_1">"#REF!"</definedName>
    <definedName name="Кабели_1_20">#N/A</definedName>
    <definedName name="Кабели_1_21">#N/A</definedName>
    <definedName name="Кабели_1_38" localSheetId="2">#N/A</definedName>
    <definedName name="Кабели_1_38" localSheetId="3">"#n"/Геофизика!a</definedName>
    <definedName name="Кабели_1_38" localSheetId="8">"#n"/ИЭИ!a</definedName>
    <definedName name="Кабели_1_38" localSheetId="4">#N/A</definedName>
    <definedName name="Кабели_1_38" localSheetId="5">#N/A</definedName>
    <definedName name="Кабели_1_38" localSheetId="15">#N/A</definedName>
    <definedName name="Кабели_1_38">"#n"/[0]!a</definedName>
    <definedName name="Кабели_1_6">"#REF!"</definedName>
    <definedName name="Кабели_1_7">"#REF!"</definedName>
    <definedName name="Кабели_14" localSheetId="2">#N/A</definedName>
    <definedName name="Кабели_14" localSheetId="3">"#n"/Геофизика!a</definedName>
    <definedName name="Кабели_14" localSheetId="8">"#n"/ИЭИ!a</definedName>
    <definedName name="Кабели_14" localSheetId="4">#N/A</definedName>
    <definedName name="Кабели_14" localSheetId="5">#N/A</definedName>
    <definedName name="Кабели_14" localSheetId="15">#N/A</definedName>
    <definedName name="Кабели_14">"#n"/[0]!a</definedName>
    <definedName name="Кабели_38" localSheetId="2">#N/A</definedName>
    <definedName name="Кабели_38" localSheetId="3">"#n"/Геофизика!a</definedName>
    <definedName name="Кабели_38" localSheetId="8">"#n"/ИЭИ!a</definedName>
    <definedName name="Кабели_38" localSheetId="4">#N/A</definedName>
    <definedName name="Кабели_38" localSheetId="5">#N/A</definedName>
    <definedName name="Кабели_38" localSheetId="15">#N/A</definedName>
    <definedName name="Кабели_38">"#n"/[0]!a</definedName>
    <definedName name="кака">#N/A</definedName>
    <definedName name="калплан">#N/A</definedName>
    <definedName name="калплан_10">#N/A</definedName>
    <definedName name="калплан_12">#N/A</definedName>
    <definedName name="калплан_15">#N/A</definedName>
    <definedName name="калплан_16">#N/A</definedName>
    <definedName name="калплан_16_1">"#REF!"</definedName>
    <definedName name="калплан_20">#N/A</definedName>
    <definedName name="калплан_21">#N/A</definedName>
    <definedName name="калплан_6">"#REF!"</definedName>
    <definedName name="калплан_7">"#REF!"</definedName>
    <definedName name="Камер_итого" localSheetId="3">#REF!</definedName>
    <definedName name="Камер_итого" localSheetId="8">#REF!</definedName>
    <definedName name="Камер_итого" localSheetId="4">#REF!</definedName>
    <definedName name="Камер_итого" localSheetId="9">#REF!</definedName>
    <definedName name="Камер_итого" localSheetId="5">#REF!</definedName>
    <definedName name="Камер_итого" localSheetId="15">#N/A</definedName>
    <definedName name="Камер_итого">#REF!</definedName>
    <definedName name="камеральные_работы" localSheetId="8">#REF!</definedName>
    <definedName name="камеральные_работы" localSheetId="4">#REF!</definedName>
    <definedName name="камеральные_работы" localSheetId="15">#REF!</definedName>
    <definedName name="камеральные_работы">#REF!</definedName>
    <definedName name="Категория_сложности" localSheetId="8">#REF!</definedName>
    <definedName name="Категория_сложности" localSheetId="4">#REF!</definedName>
    <definedName name="Категория_сложности" localSheetId="15">#REF!</definedName>
    <definedName name="Категория_сложности">#REF!</definedName>
    <definedName name="Категория_сложности_10">#N/A</definedName>
    <definedName name="Категория_сложности_12">#N/A</definedName>
    <definedName name="Категория_сложности_15">#N/A</definedName>
    <definedName name="Категория_сложности_16">#N/A</definedName>
    <definedName name="Категория_сложности_16_1">"#REF!"</definedName>
    <definedName name="Категория_сложности_20">#N/A</definedName>
    <definedName name="Категория_сложности_21">#N/A</definedName>
    <definedName name="Категория_сложности_6">"#REF!"</definedName>
    <definedName name="Категория_сложности_7">"#REF!"</definedName>
    <definedName name="КВ" localSheetId="2">[76]БАЗА!$A$2:$A$11</definedName>
    <definedName name="КВ" localSheetId="5">[77]БАЗА!$A$2:$A$11</definedName>
    <definedName name="КВ" localSheetId="15">[78]БАЗА!$A$2:$A$11</definedName>
    <definedName name="КВ">[77]БАЗА!$A$2:$A$11</definedName>
    <definedName name="КВ1" localSheetId="2">[79]БАЗА!$A$2:$A$11</definedName>
    <definedName name="КВ1" localSheetId="8">[80]БАЗА!$A$2:$A$11</definedName>
    <definedName name="КВ1" localSheetId="5">[80]БАЗА!$A$2:$A$11</definedName>
    <definedName name="КВ1" localSheetId="15">#N/A</definedName>
    <definedName name="КВ1">[80]БАЗА!$A$2:$A$11</definedName>
    <definedName name="кгкг">#N/A</definedName>
    <definedName name="кгкг_10">#N/A</definedName>
    <definedName name="кгкг_12">#N/A</definedName>
    <definedName name="кгкг_15">#N/A</definedName>
    <definedName name="кгкг_16">#N/A</definedName>
    <definedName name="кгкг_16_1">"#REF!"</definedName>
    <definedName name="кгкг_20">#N/A</definedName>
    <definedName name="кгкг_21">#N/A</definedName>
    <definedName name="кгкг_6">"#REF!"</definedName>
    <definedName name="кгкг_7">"#REF!"</definedName>
    <definedName name="кейстоун" localSheetId="2">#REF!</definedName>
    <definedName name="кейстоун" localSheetId="3">#REF!</definedName>
    <definedName name="кейстоун" localSheetId="8">#REF!</definedName>
    <definedName name="кейстоун" localSheetId="5">#REF!</definedName>
    <definedName name="кейстоун" localSheetId="15">#REF!</definedName>
    <definedName name="кейстоун">#REF!</definedName>
    <definedName name="кеке">#N/A</definedName>
    <definedName name="кенроолтьб">#N/A</definedName>
    <definedName name="КИП">#N/A</definedName>
    <definedName name="КИП_10">#N/A</definedName>
    <definedName name="КИП_12">#N/A</definedName>
    <definedName name="КИП_15">#N/A</definedName>
    <definedName name="КИП_16">#N/A</definedName>
    <definedName name="КИП_16_1">"#REF!"</definedName>
    <definedName name="КИП_20">#N/A</definedName>
    <definedName name="КИП_21">#N/A</definedName>
    <definedName name="КИП_6">"#REF!"</definedName>
    <definedName name="КИП_7">"#REF!"</definedName>
    <definedName name="КИПиавтом">#N/A</definedName>
    <definedName name="КИПиавтом_10">#N/A</definedName>
    <definedName name="КИПиавтом_12">#N/A</definedName>
    <definedName name="КИПиавтом_15">#N/A</definedName>
    <definedName name="КИПиавтом_16">#N/A</definedName>
    <definedName name="КИПиавтом_16_1">"#REF!"</definedName>
    <definedName name="КИПиавтом_20">#N/A</definedName>
    <definedName name="КИПиавтом_21">#N/A</definedName>
    <definedName name="КИПиавтом_6">"#REF!"</definedName>
    <definedName name="КИПиавтом_7">"#REF!"</definedName>
    <definedName name="кк" localSheetId="2">#REF!</definedName>
    <definedName name="кк" localSheetId="8">#REF!</definedName>
    <definedName name="кк" localSheetId="4">#REF!</definedName>
    <definedName name="кк" localSheetId="5">#REF!</definedName>
    <definedName name="кк" localSheetId="15">#REF!</definedName>
    <definedName name="кк">#REF!</definedName>
    <definedName name="ккее" localSheetId="8">#REF!</definedName>
    <definedName name="ккее" localSheetId="4">#REF!</definedName>
    <definedName name="ккее" localSheetId="5">#REF!</definedName>
    <definedName name="ккее">#REF!</definedName>
    <definedName name="ккк">#N/A</definedName>
    <definedName name="книга">#N/A</definedName>
    <definedName name="КНС">#N/A</definedName>
    <definedName name="ко">"#REF!"</definedName>
    <definedName name="Кобщ" localSheetId="3">#REF!</definedName>
    <definedName name="Кобщ" localSheetId="8">#REF!</definedName>
    <definedName name="Кобщ" localSheetId="9">#REF!</definedName>
    <definedName name="Кобщ" localSheetId="5">#REF!</definedName>
    <definedName name="Кобщ" localSheetId="1">#REF!</definedName>
    <definedName name="Кобщ" localSheetId="0">#REF!</definedName>
    <definedName name="Кобщ" localSheetId="15">#REF!</definedName>
    <definedName name="Кобщ">#REF!</definedName>
    <definedName name="Код_1" localSheetId="3">[66]Смета!#REF!</definedName>
    <definedName name="Код_1" localSheetId="8">[66]Смета!#REF!</definedName>
    <definedName name="Код_1" localSheetId="4">[66]Смета!#REF!</definedName>
    <definedName name="Код_1" localSheetId="9">[66]Смета!#REF!</definedName>
    <definedName name="Код_1" localSheetId="5">[66]Смета!#REF!</definedName>
    <definedName name="Код_1" localSheetId="15">[66]Смета!#REF!</definedName>
    <definedName name="Код_1">[66]Смета!#REF!</definedName>
    <definedName name="Количество_землепользователей">#N/A</definedName>
    <definedName name="Количество_землепользователей_10">#N/A</definedName>
    <definedName name="Количество_землепользователей_12">#N/A</definedName>
    <definedName name="Количество_землепользователей_15">#N/A</definedName>
    <definedName name="Количество_землепользователей_16">#N/A</definedName>
    <definedName name="Количество_землепользователей_16_1">"#REF!"</definedName>
    <definedName name="Количество_землепользователей_20">#N/A</definedName>
    <definedName name="Количество_землепользователей_21">#N/A</definedName>
    <definedName name="Количество_землепользователей_6">"#REF!"</definedName>
    <definedName name="Количество_землепользователей_7">"#REF!"</definedName>
    <definedName name="Количество_контуров">#N/A</definedName>
    <definedName name="Количество_контуров_10">#N/A</definedName>
    <definedName name="Количество_контуров_12">#N/A</definedName>
    <definedName name="Количество_контуров_14">"#REF!"</definedName>
    <definedName name="Количество_контуров_15">#N/A</definedName>
    <definedName name="Количество_контуров_16">#N/A</definedName>
    <definedName name="Количество_контуров_16_1">"#REF!"</definedName>
    <definedName name="Количество_контуров_20">#N/A</definedName>
    <definedName name="Количество_контуров_21">#N/A</definedName>
    <definedName name="Количество_контуров_38" localSheetId="2">#N/A</definedName>
    <definedName name="Количество_контуров_38" localSheetId="3">"#n"/Геофизика!a</definedName>
    <definedName name="Количество_контуров_38" localSheetId="8">"#n"/ИЭИ!a</definedName>
    <definedName name="Количество_контуров_38" localSheetId="4">#N/A</definedName>
    <definedName name="Количество_контуров_38" localSheetId="5">#N/A</definedName>
    <definedName name="Количество_контуров_38" localSheetId="15">#N/A</definedName>
    <definedName name="Количество_контуров_38">"#n"/[0]!a</definedName>
    <definedName name="Количество_контуров_6">"#REF!"</definedName>
    <definedName name="Количество_контуров_7">"#REF!"</definedName>
    <definedName name="Количество_культур">#N/A</definedName>
    <definedName name="Количество_культур_10">#N/A</definedName>
    <definedName name="Количество_культур_12">#N/A</definedName>
    <definedName name="Количество_культур_14">"#REF!"</definedName>
    <definedName name="Количество_культур_15">#N/A</definedName>
    <definedName name="Количество_культур_16">#N/A</definedName>
    <definedName name="Количество_культур_16_1">"#REF!"</definedName>
    <definedName name="Количество_культур_20">#N/A</definedName>
    <definedName name="Количество_культур_21">#N/A</definedName>
    <definedName name="Количество_культур_38" localSheetId="2">#N/A</definedName>
    <definedName name="Количество_культур_38" localSheetId="3">"#n"/Геофизика!a</definedName>
    <definedName name="Количество_культур_38" localSheetId="8">"#n"/ИЭИ!a</definedName>
    <definedName name="Количество_культур_38" localSheetId="4">#N/A</definedName>
    <definedName name="Количество_культур_38" localSheetId="5">#N/A</definedName>
    <definedName name="Количество_культур_38" localSheetId="15">#N/A</definedName>
    <definedName name="Количество_культур_38">"#n"/[0]!a</definedName>
    <definedName name="Количество_культур_6">"#REF!"</definedName>
    <definedName name="Количество_культур_7">"#REF!"</definedName>
    <definedName name="Количество_планшетов">#N/A</definedName>
    <definedName name="Количество_планшетов_10">#N/A</definedName>
    <definedName name="Количество_планшетов_12">#N/A</definedName>
    <definedName name="Количество_планшетов_14">"#REF!"</definedName>
    <definedName name="Количество_планшетов_15">#N/A</definedName>
    <definedName name="Количество_планшетов_16">#N/A</definedName>
    <definedName name="Количество_планшетов_16_1">"#REF!"</definedName>
    <definedName name="Количество_планшетов_20">#N/A</definedName>
    <definedName name="Количество_планшетов_21">#N/A</definedName>
    <definedName name="Количество_планшетов_38" localSheetId="2">#N/A</definedName>
    <definedName name="Количество_планшетов_38" localSheetId="3">"#n"/Геофизика!a</definedName>
    <definedName name="Количество_планшетов_38" localSheetId="8">"#n"/ИЭИ!a</definedName>
    <definedName name="Количество_планшетов_38" localSheetId="4">#N/A</definedName>
    <definedName name="Количество_планшетов_38" localSheetId="5">#N/A</definedName>
    <definedName name="Количество_планшетов_38" localSheetId="15">#N/A</definedName>
    <definedName name="Количество_планшетов_38">"#n"/[0]!a</definedName>
    <definedName name="Количество_планшетов_6">"#REF!"</definedName>
    <definedName name="Количество_планшетов_7">"#REF!"</definedName>
    <definedName name="Количество_предприятий">#N/A</definedName>
    <definedName name="Количество_предприятий_10">#N/A</definedName>
    <definedName name="Количество_предприятий_12">#N/A</definedName>
    <definedName name="Количество_предприятий_14">"#REF!"</definedName>
    <definedName name="Количество_предприятий_15">#N/A</definedName>
    <definedName name="Количество_предприятий_16">#N/A</definedName>
    <definedName name="Количество_предприятий_16_1">"#REF!"</definedName>
    <definedName name="Количество_предприятий_20">#N/A</definedName>
    <definedName name="Количество_предприятий_21">#N/A</definedName>
    <definedName name="Количество_предприятий_38" localSheetId="2">#N/A</definedName>
    <definedName name="Количество_предприятий_38" localSheetId="3">"#n"/Геофизика!a</definedName>
    <definedName name="Количество_предприятий_38" localSheetId="8">"#n"/ИЭИ!a</definedName>
    <definedName name="Количество_предприятий_38" localSheetId="4">#N/A</definedName>
    <definedName name="Количество_предприятий_38" localSheetId="5">#N/A</definedName>
    <definedName name="Количество_предприятий_38" localSheetId="15">#N/A</definedName>
    <definedName name="Количество_предприятий_38">"#n"/[0]!a</definedName>
    <definedName name="Количество_предприятий_6">"#REF!"</definedName>
    <definedName name="Количество_предприятий_7">"#REF!"</definedName>
    <definedName name="Количество_согласований">#N/A</definedName>
    <definedName name="Количество_согласований_10">#N/A</definedName>
    <definedName name="Количество_согласований_12">#N/A</definedName>
    <definedName name="Количество_согласований_15">#N/A</definedName>
    <definedName name="Количество_согласований_16">#N/A</definedName>
    <definedName name="Количество_согласований_16_1">"#REF!"</definedName>
    <definedName name="Количество_согласований_20">#N/A</definedName>
    <definedName name="Количество_согласований_21">#N/A</definedName>
    <definedName name="Количество_согласований_6">"#REF!"</definedName>
    <definedName name="Количество_согласований_7">"#REF!"</definedName>
    <definedName name="количество_точек" localSheetId="2">'[81]Сводка пог.м '!#REF!</definedName>
    <definedName name="количество_точек" localSheetId="8">'[81]Сводка пог.м '!#REF!</definedName>
    <definedName name="количество_точек" localSheetId="4">'[81]Сводка пог.м '!#REF!</definedName>
    <definedName name="количество_точек" localSheetId="5">'[81]Сводка пог.м '!#REF!</definedName>
    <definedName name="количество_точек" localSheetId="15">'[81]Сводка пог.м '!#REF!</definedName>
    <definedName name="количество_точек">'[81]Сводка пог.м '!#REF!</definedName>
    <definedName name="Колп">#N/A</definedName>
    <definedName name="Кольч">#NAME?</definedName>
    <definedName name="КОЛЬЧ_АВББШВ" localSheetId="3">'[39]исх дан'!#REF!</definedName>
    <definedName name="КОЛЬЧ_АВББШВ" localSheetId="8">'[39]исх дан'!#REF!</definedName>
    <definedName name="КОЛЬЧ_АВББШВ" localSheetId="4">'[39]исх дан'!#REF!</definedName>
    <definedName name="КОЛЬЧ_АВББШВ" localSheetId="9">'[39]исх дан'!#REF!</definedName>
    <definedName name="КОЛЬЧ_АВББШВ" localSheetId="15">'[40]исх дан'!#REF!</definedName>
    <definedName name="КОЛЬЧ_АВББШВ">'[39]исх дан'!#REF!</definedName>
    <definedName name="ком">#N/A</definedName>
    <definedName name="ком___0">#N/A</definedName>
    <definedName name="ком___0_14" localSheetId="2">#N/A</definedName>
    <definedName name="ком___0_14" localSheetId="3">"#n"/Геофизика!a</definedName>
    <definedName name="ком___0_14" localSheetId="8">"#n"/ИЭИ!a</definedName>
    <definedName name="ком___0_14" localSheetId="4">#N/A</definedName>
    <definedName name="ком___0_14" localSheetId="5">#N/A</definedName>
    <definedName name="ком___0_14" localSheetId="15">#N/A</definedName>
    <definedName name="ком___0_14">"#n"/[0]!a</definedName>
    <definedName name="ком___0_38" localSheetId="2">#N/A</definedName>
    <definedName name="ком___0_38" localSheetId="3">"#n"/Геофизика!a</definedName>
    <definedName name="ком___0_38" localSheetId="8">"#n"/ИЭИ!a</definedName>
    <definedName name="ком___0_38" localSheetId="4">#N/A</definedName>
    <definedName name="ком___0_38" localSheetId="5">#N/A</definedName>
    <definedName name="ком___0_38" localSheetId="15">#N/A</definedName>
    <definedName name="ком___0_38">"#n"/[0]!a</definedName>
    <definedName name="ком_14" localSheetId="2">#N/A</definedName>
    <definedName name="ком_14" localSheetId="3">"#n"/Геофизика!a</definedName>
    <definedName name="ком_14" localSheetId="8">"#n"/ИЭИ!a</definedName>
    <definedName name="ком_14" localSheetId="4">#N/A</definedName>
    <definedName name="ком_14" localSheetId="5">#N/A</definedName>
    <definedName name="ком_14" localSheetId="15">#N/A</definedName>
    <definedName name="ком_14">"#n"/[0]!a</definedName>
    <definedName name="ком_38" localSheetId="2">#N/A</definedName>
    <definedName name="ком_38" localSheetId="3">"#n"/Геофизика!a</definedName>
    <definedName name="ком_38" localSheetId="8">"#n"/ИЭИ!a</definedName>
    <definedName name="ком_38" localSheetId="4">#N/A</definedName>
    <definedName name="ком_38" localSheetId="5">#N/A</definedName>
    <definedName name="ком_38" localSheetId="15">#N/A</definedName>
    <definedName name="ком_38">"#n"/[0]!a</definedName>
    <definedName name="команд.">#N/A</definedName>
    <definedName name="команд._10">#N/A</definedName>
    <definedName name="команд._12">#N/A</definedName>
    <definedName name="команд._14">"#REF!"</definedName>
    <definedName name="команд._15">#N/A</definedName>
    <definedName name="команд._16">#N/A</definedName>
    <definedName name="команд._16_1">"#REF!"</definedName>
    <definedName name="команд._20">#N/A</definedName>
    <definedName name="команд._21">#N/A</definedName>
    <definedName name="команд._38" localSheetId="2">#N/A</definedName>
    <definedName name="команд._38" localSheetId="3">"#n"/Геофизика!a</definedName>
    <definedName name="команд._38" localSheetId="8">"#n"/ИЭИ!a</definedName>
    <definedName name="команд._38" localSheetId="4">#N/A</definedName>
    <definedName name="команд._38" localSheetId="5">#N/A</definedName>
    <definedName name="команд._38" localSheetId="15">#N/A</definedName>
    <definedName name="команд._38">"#n"/[0]!a</definedName>
    <definedName name="команд._6">"#REF!"</definedName>
    <definedName name="команд._7">"#REF!"</definedName>
    <definedName name="командиров.">#N/A</definedName>
    <definedName name="командиров._14">"#REF!"</definedName>
    <definedName name="командиров._38">#N/A</definedName>
    <definedName name="Командировочные_расходы">#N/A</definedName>
    <definedName name="Командировочные_расходы_10">#N/A</definedName>
    <definedName name="Командировочные_расходы_12">#N/A</definedName>
    <definedName name="Командировочные_расходы_15">#N/A</definedName>
    <definedName name="Командировочные_расходы_16">#N/A</definedName>
    <definedName name="Командировочные_расходы_16_1">"#REF!"</definedName>
    <definedName name="Командировочные_расходы_20">#N/A</definedName>
    <definedName name="Командировочные_расходы_21">#N/A</definedName>
    <definedName name="Командировочные_расходы_6">"#REF!"</definedName>
    <definedName name="Командировочные_расходы_7">"#REF!"</definedName>
    <definedName name="Кон_сал" localSheetId="8">#REF!</definedName>
    <definedName name="Кон_сал" localSheetId="4">#REF!</definedName>
    <definedName name="Кон_сал" localSheetId="17">#REF!</definedName>
    <definedName name="Кон_сал" localSheetId="5">#REF!</definedName>
    <definedName name="Кон_сал">#REF!</definedName>
    <definedName name="Конец" localSheetId="3">#REF!</definedName>
    <definedName name="Конец" localSheetId="8">#REF!</definedName>
    <definedName name="Конец" localSheetId="4">#REF!</definedName>
    <definedName name="Конец" localSheetId="9">#REF!</definedName>
    <definedName name="Конец" localSheetId="5">#REF!</definedName>
    <definedName name="Конец" localSheetId="15">#N/A</definedName>
    <definedName name="Конец">#REF!</definedName>
    <definedName name="конкр150" localSheetId="3">'[39]исх дан'!#REF!</definedName>
    <definedName name="конкр150" localSheetId="8">'[39]исх дан'!#REF!</definedName>
    <definedName name="конкр150" localSheetId="9">'[39]исх дан'!#REF!</definedName>
    <definedName name="конкр150" localSheetId="5">'[39]исх дан'!#REF!</definedName>
    <definedName name="конкр150" localSheetId="15">'[40]исх дан'!#REF!</definedName>
    <definedName name="конкр150">'[39]исх дан'!#REF!</definedName>
    <definedName name="конкр230" localSheetId="3">'[39]исх дан'!#REF!</definedName>
    <definedName name="конкр230" localSheetId="8">'[39]исх дан'!#REF!</definedName>
    <definedName name="конкр230" localSheetId="9">'[39]исх дан'!#REF!</definedName>
    <definedName name="конкр230" localSheetId="15">'[40]исх дан'!#REF!</definedName>
    <definedName name="конкр230">'[39]исх дан'!#REF!</definedName>
    <definedName name="конкр240" localSheetId="3">'[39]исх дан'!#REF!</definedName>
    <definedName name="конкр240" localSheetId="8">'[39]исх дан'!#REF!</definedName>
    <definedName name="конкр240" localSheetId="9">'[39]исх дан'!#REF!</definedName>
    <definedName name="конкр240" localSheetId="15">'[40]исх дан'!#REF!</definedName>
    <definedName name="конкр240">'[39]исх дан'!#REF!</definedName>
    <definedName name="конкурс" localSheetId="8">#REF!</definedName>
    <definedName name="конкурс" localSheetId="4">#REF!</definedName>
    <definedName name="конкурс" localSheetId="5">#REF!</definedName>
    <definedName name="конкурс" localSheetId="15">#REF!</definedName>
    <definedName name="конкурс">#REF!</definedName>
    <definedName name="Контр" localSheetId="2">#REF!</definedName>
    <definedName name="Контр" localSheetId="3">#REF!</definedName>
    <definedName name="Контр" localSheetId="8">#REF!</definedName>
    <definedName name="Контр" localSheetId="9">#REF!</definedName>
    <definedName name="Контр" localSheetId="5">#REF!</definedName>
    <definedName name="Контр" localSheetId="1">#REF!</definedName>
    <definedName name="Контр" localSheetId="0">#REF!</definedName>
    <definedName name="Контр" localSheetId="15">#REF!</definedName>
    <definedName name="Контр">#REF!</definedName>
    <definedName name="Контроллер">#N/A</definedName>
    <definedName name="Контроллер_1">#N/A</definedName>
    <definedName name="Контроллер_1_10">#N/A</definedName>
    <definedName name="Контроллер_1_12">#N/A</definedName>
    <definedName name="Контроллер_1_14">"#REF!"</definedName>
    <definedName name="Контроллер_1_15">#N/A</definedName>
    <definedName name="Контроллер_1_16">#N/A</definedName>
    <definedName name="Контроллер_1_16_1">"#REF!"</definedName>
    <definedName name="Контроллер_1_20">#N/A</definedName>
    <definedName name="Контроллер_1_21">#N/A</definedName>
    <definedName name="Контроллер_1_38" localSheetId="2">#N/A</definedName>
    <definedName name="Контроллер_1_38" localSheetId="3">"#n"/Геофизика!a</definedName>
    <definedName name="Контроллер_1_38" localSheetId="8">"#n"/ИЭИ!a</definedName>
    <definedName name="Контроллер_1_38" localSheetId="4">#N/A</definedName>
    <definedName name="Контроллер_1_38" localSheetId="5">#N/A</definedName>
    <definedName name="Контроллер_1_38" localSheetId="15">#N/A</definedName>
    <definedName name="Контроллер_1_38">"#n"/[0]!a</definedName>
    <definedName name="Контроллер_1_6">"#REF!"</definedName>
    <definedName name="Контроллер_1_7">"#REF!"</definedName>
    <definedName name="Контроллер_14" localSheetId="2">#N/A</definedName>
    <definedName name="Контроллер_14" localSheetId="3">"#n"/Геофизика!a</definedName>
    <definedName name="Контроллер_14" localSheetId="8">"#n"/ИЭИ!a</definedName>
    <definedName name="Контроллер_14" localSheetId="4">#N/A</definedName>
    <definedName name="Контроллер_14" localSheetId="5">#N/A</definedName>
    <definedName name="Контроллер_14" localSheetId="15">#N/A</definedName>
    <definedName name="Контроллер_14">"#n"/[0]!a</definedName>
    <definedName name="Контроллер_38" localSheetId="2">#N/A</definedName>
    <definedName name="Контроллер_38" localSheetId="3">"#n"/Геофизика!a</definedName>
    <definedName name="Контроллер_38" localSheetId="8">"#n"/ИЭИ!a</definedName>
    <definedName name="Контроллер_38" localSheetId="4">#N/A</definedName>
    <definedName name="Контроллер_38" localSheetId="5">#N/A</definedName>
    <definedName name="Контроллер_38" localSheetId="15">#N/A</definedName>
    <definedName name="Контроллер_38">"#n"/[0]!a</definedName>
    <definedName name="КОНТРОЛЬНИК" localSheetId="8">'[39]исх дан'!#REF!</definedName>
    <definedName name="КОНТРОЛЬНИК" localSheetId="4">'[39]исх дан'!#REF!</definedName>
    <definedName name="КОНТРОЛЬНИК" localSheetId="9">'[39]исх дан'!#REF!</definedName>
    <definedName name="КОНТРОЛЬНИК" localSheetId="5">'[39]исх дан'!#REF!</definedName>
    <definedName name="КОНТРОЛЬНИК" localSheetId="15">'[40]исх дан'!#REF!</definedName>
    <definedName name="КОНТРОЛЬНИК">'[39]исх дан'!#REF!</definedName>
    <definedName name="Конюхов" localSheetId="8">#REF!</definedName>
    <definedName name="Конюхов" localSheetId="4">#REF!</definedName>
    <definedName name="Конюхов" localSheetId="5">#REF!</definedName>
    <definedName name="Конюхов" localSheetId="15">#REF!</definedName>
    <definedName name="Конюхов">#REF!</definedName>
    <definedName name="Копилка_объем" localSheetId="8">[66]Материалы!#REF!</definedName>
    <definedName name="Копилка_объем" localSheetId="4">[66]Материалы!#REF!</definedName>
    <definedName name="Копилка_объем" localSheetId="9">[66]Материалы!#REF!</definedName>
    <definedName name="Копилка_объем" localSheetId="15">[66]Материалы!#REF!</definedName>
    <definedName name="Копилка_объем">[66]Материалы!#REF!</definedName>
    <definedName name="Копилка_сумма" localSheetId="8">[66]Материалы!#REF!</definedName>
    <definedName name="Копилка_сумма" localSheetId="4">[66]Материалы!#REF!</definedName>
    <definedName name="Копилка_сумма" localSheetId="9">[66]Материалы!#REF!</definedName>
    <definedName name="Копилка_сумма" localSheetId="15">[66]Материалы!#REF!</definedName>
    <definedName name="Копилка_сумма">[66]Материалы!#REF!</definedName>
    <definedName name="КОРОБ_ДОБ_РОЗН" localSheetId="8">'[39]исх дан'!#REF!</definedName>
    <definedName name="КОРОБ_ДОБ_РОЗН" localSheetId="4">'[39]исх дан'!#REF!</definedName>
    <definedName name="КОРОБ_ДОБ_РОЗН" localSheetId="9">'[39]исх дан'!#REF!</definedName>
    <definedName name="КОРОБ_ДОБ_РОЗН" localSheetId="15">'[40]исх дан'!#REF!</definedName>
    <definedName name="КОРОБ_ДОБ_РОЗН">'[39]исх дан'!#REF!</definedName>
    <definedName name="КОРОБ_РФ" localSheetId="8">'[39]исх дан'!#REF!</definedName>
    <definedName name="КОРОБ_РФ" localSheetId="4">'[39]исх дан'!#REF!</definedName>
    <definedName name="КОРОБ_РФ" localSheetId="15">'[40]исх дан'!#REF!</definedName>
    <definedName name="КОРОБ_РФ">'[39]исх дан'!#REF!</definedName>
    <definedName name="Косино" localSheetId="8">#REF!</definedName>
    <definedName name="Косино" localSheetId="4">#REF!</definedName>
    <definedName name="Косино" localSheetId="5">#REF!</definedName>
    <definedName name="Косино" localSheetId="15">#REF!</definedName>
    <definedName name="Косино">#REF!</definedName>
    <definedName name="коэф">"#REF!"</definedName>
    <definedName name="Коэф.1" localSheetId="3">#REF!</definedName>
    <definedName name="Коэф.1" localSheetId="8">#REF!</definedName>
    <definedName name="Коэф.1" localSheetId="9">#REF!</definedName>
    <definedName name="Коэф.1" localSheetId="5">#REF!</definedName>
    <definedName name="Коэф.1" localSheetId="15">#REF!</definedName>
    <definedName name="Коэф.1">#REF!</definedName>
    <definedName name="коэф_д">"#REF!"</definedName>
    <definedName name="коэфф">[82]база!$L$1:$L$65536</definedName>
    <definedName name="Коэффициент">#N/A</definedName>
    <definedName name="Коэффициент__стадия__ПД_РД" localSheetId="2">[76]БАЗА!$B$54:$B$56</definedName>
    <definedName name="Коэффициент__стадия__ПД_РД" localSheetId="5">[77]БАЗА!$B$54:$B$56</definedName>
    <definedName name="Коэффициент__стадия__ПД_РД" localSheetId="15">[78]БАЗА!$B$54:$B$56</definedName>
    <definedName name="Коэффициент__стадия__ПД_РД">[77]БАЗА!$B$54:$B$56</definedName>
    <definedName name="Коэффициент_10">#N/A</definedName>
    <definedName name="Коэффициент_12">#N/A</definedName>
    <definedName name="Коэффициент_15">#N/A</definedName>
    <definedName name="Коэффициент_16">#N/A</definedName>
    <definedName name="Коэффициент_16_1">"#REF!"</definedName>
    <definedName name="Коэффициент_20">#N/A</definedName>
    <definedName name="Коэффициент_21">#N/A</definedName>
    <definedName name="Коэффициент_6">"#REF!"</definedName>
    <definedName name="Коэффициент_7">"#REF!"</definedName>
    <definedName name="кп" localSheetId="8">#REF!</definedName>
    <definedName name="кп" localSheetId="4">#REF!</definedName>
    <definedName name="кп" localSheetId="5">#REF!</definedName>
    <definedName name="кп" localSheetId="15">#REF!</definedName>
    <definedName name="кп">#REF!</definedName>
    <definedName name="Кпер" localSheetId="8">#REF!</definedName>
    <definedName name="Кпер" localSheetId="4">#REF!</definedName>
    <definedName name="Кпер" localSheetId="5">#REF!</definedName>
    <definedName name="Кпер">#REF!</definedName>
    <definedName name="Кра">#N/A</definedName>
    <definedName name="_xlnm.Criteria" localSheetId="3">#REF!</definedName>
    <definedName name="_xlnm.Criteria" localSheetId="8">#REF!</definedName>
    <definedName name="_xlnm.Criteria" localSheetId="4">#REF!</definedName>
    <definedName name="_xlnm.Criteria" localSheetId="9">#REF!</definedName>
    <definedName name="_xlnm.Criteria" localSheetId="5">#REF!</definedName>
    <definedName name="_xlnm.Criteria" localSheetId="15">#N/A</definedName>
    <definedName name="_xlnm.Criteria">#REF!</definedName>
    <definedName name="кроп">"#REF!"</definedName>
    <definedName name="кс" localSheetId="2" hidden="1">{"IMRAK42x8x8",#N/A,TRUE,"IMRAK 1400 42U 800X800";"IMRAK32x6x6",#N/A,TRUE,"IMRAK 1400 32U 600x600";"IMRAK42x12x8",#N/A,TRUE,"IMRAK 1400 42U 1200x800";"IMRAK15x6x4",#N/A,TRUE,"IMRAK 400 15U FRONT SECTION"}</definedName>
    <definedName name="кс" localSheetId="3" hidden="1">{"IMRAK42x8x8",#N/A,TRUE,"IMRAK 1400 42U 800X800";"IMRAK32x6x6",#N/A,TRUE,"IMRAK 1400 32U 600x600";"IMRAK42x12x8",#N/A,TRUE,"IMRAK 1400 42U 1200x800";"IMRAK15x6x4",#N/A,TRUE,"IMRAK 400 15U FRONT SECTION"}</definedName>
    <definedName name="кс" localSheetId="8" hidden="1">{"IMRAK42x8x8",#N/A,TRUE,"IMRAK 1400 42U 800X800";"IMRAK32x6x6",#N/A,TRUE,"IMRAK 1400 32U 600x600";"IMRAK42x12x8",#N/A,TRUE,"IMRAK 1400 42U 1200x800";"IMRAK15x6x4",#N/A,TRUE,"IMRAK 400 15U FRONT SECTION"}</definedName>
    <definedName name="кс" localSheetId="4" hidden="1">{"IMRAK42x8x8",#N/A,TRUE,"IMRAK 1400 42U 800X800";"IMRAK32x6x6",#N/A,TRUE,"IMRAK 1400 32U 600x600";"IMRAK42x12x8",#N/A,TRUE,"IMRAK 1400 42U 1200x800";"IMRAK15x6x4",#N/A,TRUE,"IMRAK 400 15U FRONT SECTION"}</definedName>
    <definedName name="кс" localSheetId="9" hidden="1">{"IMRAK42x8x8",#N/A,TRUE,"IMRAK 1400 42U 800X800";"IMRAK32x6x6",#N/A,TRUE,"IMRAK 1400 32U 600x600";"IMRAK42x12x8",#N/A,TRUE,"IMRAK 1400 42U 1200x800";"IMRAK15x6x4",#N/A,TRUE,"IMRAK 400 15U FRONT SECTION"}</definedName>
    <definedName name="кс" localSheetId="5" hidden="1">{"IMRAK42x8x8",#N/A,TRUE,"IMRAK 1400 42U 800X800";"IMRAK32x6x6",#N/A,TRUE,"IMRAK 1400 32U 600x600";"IMRAK42x12x8",#N/A,TRUE,"IMRAK 1400 42U 1200x800";"IMRAK15x6x4",#N/A,TRUE,"IMRAK 400 15U FRONT SECTION"}</definedName>
    <definedName name="кс" localSheetId="15" hidden="1">{"IMRAK42x8x8",#N/A,TRUE,"IMRAK 1400 42U 800X800";"IMRAK32x6x6",#N/A,TRUE,"IMRAK 1400 32U 600x600";"IMRAK42x12x8",#N/A,TRUE,"IMRAK 1400 42U 1200x800";"IMRAK15x6x4",#N/A,TRUE,"IMRAK 400 15U FRONT SECTION"}</definedName>
    <definedName name="кс" hidden="1">{"IMRAK42x8x8",#N/A,TRUE,"IMRAK 1400 42U 800X800";"IMRAK32x6x6",#N/A,TRUE,"IMRAK 1400 32U 600x600";"IMRAK42x12x8",#N/A,TRUE,"IMRAK 1400 42U 1200x800";"IMRAK15x6x4",#N/A,TRUE,"IMRAK 400 15U FRONT SECTION"}</definedName>
    <definedName name="куку">#N/A</definedName>
    <definedName name="куку_10">#N/A</definedName>
    <definedName name="куку_12">#N/A</definedName>
    <definedName name="куку_15">#N/A</definedName>
    <definedName name="куку_16">#N/A</definedName>
    <definedName name="куку_16_1">"#REF!"</definedName>
    <definedName name="куку_20">#N/A</definedName>
    <definedName name="куку_21">#N/A</definedName>
    <definedName name="куку_6">"#REF!"</definedName>
    <definedName name="куку_7">"#REF!"</definedName>
    <definedName name="Куриров">#N/A</definedName>
    <definedName name="КУРС" localSheetId="3">'[39]исх дан'!#REF!</definedName>
    <definedName name="КУРС" localSheetId="8">'[39]исх дан'!#REF!</definedName>
    <definedName name="КУРС" localSheetId="4">'[39]исх дан'!#REF!</definedName>
    <definedName name="КУРС" localSheetId="9">'[39]исх дан'!#REF!</definedName>
    <definedName name="КУРС" localSheetId="5">'[39]исх дан'!#REF!</definedName>
    <definedName name="КУРС" localSheetId="15">'[40]исх дан'!#REF!</definedName>
    <definedName name="КУРС">'[39]исх дан'!#REF!</definedName>
    <definedName name="Курс_1">#N/A</definedName>
    <definedName name="Курс_1_10">#N/A</definedName>
    <definedName name="Курс_1_12">#N/A</definedName>
    <definedName name="Курс_1_15">#N/A</definedName>
    <definedName name="Курс_1_16">#N/A</definedName>
    <definedName name="Курс_1_16_1">"#REF!"</definedName>
    <definedName name="Курс_1_20">#N/A</definedName>
    <definedName name="Курс_1_21">#N/A</definedName>
    <definedName name="Курс_1_6">"#REF!"</definedName>
    <definedName name="Курс_1_7">"#REF!"</definedName>
    <definedName name="КУРС_2Й_ЛИСТ" localSheetId="3">'[39]исх дан'!#REF!</definedName>
    <definedName name="КУРС_2Й_ЛИСТ" localSheetId="8">'[39]исх дан'!#REF!</definedName>
    <definedName name="КУРС_2Й_ЛИСТ" localSheetId="4">'[39]исх дан'!#REF!</definedName>
    <definedName name="КУРС_2Й_ЛИСТ" localSheetId="5">'[39]исх дан'!#REF!</definedName>
    <definedName name="КУРС_2Й_ЛИСТ" localSheetId="15">'[40]исх дан'!#REF!</definedName>
    <definedName name="КУРС_2Й_ЛИСТ">'[39]исх дан'!#REF!</definedName>
    <definedName name="Курс_Диалин">#NAME?</definedName>
    <definedName name="курс_дол">#N/A</definedName>
    <definedName name="курс_дол_10">#N/A</definedName>
    <definedName name="курс_дол_12">#N/A</definedName>
    <definedName name="курс_дол_15">#N/A</definedName>
    <definedName name="курс_дол_16">#N/A</definedName>
    <definedName name="курс_дол_16_1">"#REF!"</definedName>
    <definedName name="курс_дол_20">#N/A</definedName>
    <definedName name="курс_дол_21">#N/A</definedName>
    <definedName name="курс_дол_6">"#REF!"</definedName>
    <definedName name="курс_дол_7">"#REF!"</definedName>
    <definedName name="Курс_доллара_США">#N/A</definedName>
    <definedName name="Курс_доллара_США_10">#N/A</definedName>
    <definedName name="Курс_доллара_США_12">#N/A</definedName>
    <definedName name="Курс_доллара_США_15">#N/A</definedName>
    <definedName name="Курс_доллара_США_16">#N/A</definedName>
    <definedName name="Курс_доллара_США_16_1">"#REF!"</definedName>
    <definedName name="Курс_доллара_США_20">#N/A</definedName>
    <definedName name="Курс_доллара_США_21">#N/A</definedName>
    <definedName name="Курс_доллара_США_6">"#REF!"</definedName>
    <definedName name="Курс_доллара_США_7">"#REF!"</definedName>
    <definedName name="КУРС_ЗАПАЗД" localSheetId="3">'[39]исх дан'!#REF!</definedName>
    <definedName name="КУРС_ЗАПАЗД" localSheetId="8">'[39]исх дан'!#REF!</definedName>
    <definedName name="КУРС_ЗАПАЗД" localSheetId="4">'[39]исх дан'!#REF!</definedName>
    <definedName name="КУРС_ЗАПАЗД" localSheetId="5">'[39]исх дан'!#REF!</definedName>
    <definedName name="КУРС_ЗАПАЗД" localSheetId="15">'[40]исх дан'!#REF!</definedName>
    <definedName name="КУРС_ЗАПАЗД">'[39]исх дан'!#REF!</definedName>
    <definedName name="Курс_ИЭК">#NAME?</definedName>
    <definedName name="КУРС_КОЛЬЧ" localSheetId="3">'[39]исх дан'!#REF!</definedName>
    <definedName name="КУРС_КОЛЬЧ" localSheetId="8">'[39]исх дан'!#REF!</definedName>
    <definedName name="КУРС_КОЛЬЧ" localSheetId="4">'[39]исх дан'!#REF!</definedName>
    <definedName name="КУРС_КОЛЬЧ" localSheetId="5">'[39]исх дан'!#REF!</definedName>
    <definedName name="КУРС_КОЛЬЧ" localSheetId="15">'[40]исх дан'!#REF!</definedName>
    <definedName name="КУРС_КОЛЬЧ">'[39]исх дан'!#REF!</definedName>
    <definedName name="КУРС_ЛУК" localSheetId="3">'[39]исх дан'!#REF!</definedName>
    <definedName name="КУРС_ЛУК" localSheetId="8">'[39]исх дан'!#REF!</definedName>
    <definedName name="КУРС_ЛУК" localSheetId="9">'[39]исх дан'!#REF!</definedName>
    <definedName name="КУРС_ЛУК" localSheetId="5">'[39]исх дан'!#REF!</definedName>
    <definedName name="КУРС_ЛУК" localSheetId="15">'[40]исх дан'!#REF!</definedName>
    <definedName name="КУРС_ЛУК">'[39]исх дан'!#REF!</definedName>
    <definedName name="КУРС_ЛУКИ" localSheetId="3">'[39]исх дан'!#REF!</definedName>
    <definedName name="КУРС_ЛУКИ" localSheetId="8">'[39]исх дан'!#REF!</definedName>
    <definedName name="КУРС_ЛУКИ" localSheetId="15">'[40]исх дан'!#REF!</definedName>
    <definedName name="КУРС_ЛУКИ">'[39]исх дан'!#REF!</definedName>
    <definedName name="КУРС_РК" localSheetId="3">'[39]исх дан'!#REF!</definedName>
    <definedName name="КУРС_РК" localSheetId="8">'[39]исх дан'!#REF!</definedName>
    <definedName name="КУРС_РК" localSheetId="15">'[40]исх дан'!#REF!</definedName>
    <definedName name="КУРС_РК">'[39]исх дан'!#REF!</definedName>
    <definedName name="КУРС1" localSheetId="8">'[31]5ОборРабМест(HP)'!#REF!</definedName>
    <definedName name="КУРС1" localSheetId="15">'[31]5ОборРабМест(HP)'!#REF!</definedName>
    <definedName name="КУРС1">'[31]5ОборРабМест(HP)'!#REF!</definedName>
    <definedName name="л" localSheetId="2">#REF!</definedName>
    <definedName name="л" localSheetId="3">#REF!</definedName>
    <definedName name="л" localSheetId="8">#REF!</definedName>
    <definedName name="л" localSheetId="9">#REF!</definedName>
    <definedName name="л" localSheetId="5">#REF!</definedName>
    <definedName name="л" localSheetId="1">#REF!</definedName>
    <definedName name="л" localSheetId="0">#REF!</definedName>
    <definedName name="л" localSheetId="15">#REF!</definedName>
    <definedName name="л">#REF!</definedName>
    <definedName name="Лавр1" localSheetId="15">[83]Лист3!$A$9</definedName>
    <definedName name="Лавр1">[84]Лист3!$A$9</definedName>
    <definedName name="Лавр2" localSheetId="15">[83]Лист3!$A$10</definedName>
    <definedName name="Лавр2">[84]Лист3!$A$10</definedName>
    <definedName name="лбаол" localSheetId="15">#N/A</definedName>
    <definedName name="лбаол">#N/A</definedName>
    <definedName name="лдллл">#N/A</definedName>
    <definedName name="левон_опт" localSheetId="3">#REF!</definedName>
    <definedName name="левон_опт" localSheetId="8">#REF!</definedName>
    <definedName name="левон_опт" localSheetId="4">#REF!</definedName>
    <definedName name="левон_опт" localSheetId="9">#REF!</definedName>
    <definedName name="левон_опт" localSheetId="5">#REF!</definedName>
    <definedName name="левон_опт" localSheetId="15">#N/A</definedName>
    <definedName name="левон_опт">#REF!</definedName>
    <definedName name="левон_розн" localSheetId="3">#REF!</definedName>
    <definedName name="левон_розн" localSheetId="8">#REF!</definedName>
    <definedName name="левон_розн" localSheetId="4">#REF!</definedName>
    <definedName name="левон_розн" localSheetId="9">#REF!</definedName>
    <definedName name="левон_розн" localSheetId="5">#REF!</definedName>
    <definedName name="левон_розн" localSheetId="15">#N/A</definedName>
    <definedName name="левон_розн">#REF!</definedName>
    <definedName name="ленин">#N/A</definedName>
    <definedName name="лист1" localSheetId="3">[85]Кабель!$A$1:$A$123,[85]Кабель!$GF$1:$GG$123,#REF!,#REF!,[85]Кабель!$A$423:$A$1102,[85]Кабель!$GF$423:$GG$1102</definedName>
    <definedName name="лист1" localSheetId="8">[85]Кабель!$A$1:$A$123,[85]Кабель!$GF$1:$GG$123,#REF!,#REF!,[85]Кабель!$A$423:$A$1102,[85]Кабель!$GF$423:$GG$1102</definedName>
    <definedName name="лист1" localSheetId="9">[85]Кабель!$A$1:$A$123,[85]Кабель!$GF$1:$GG$123,#REF!,#REF!,[85]Кабель!$A$423:$A$1102,[85]Кабель!$GF$423:$GG$1102</definedName>
    <definedName name="лист1" localSheetId="5">[85]Кабель!$A$1:$A$123,[85]Кабель!$GF$1:$GG$123,#REF!,#REF!,[85]Кабель!$A$423:$A$1102,[85]Кабель!$GF$423:$GG$1102</definedName>
    <definedName name="лист1" localSheetId="15">#N/A</definedName>
    <definedName name="лист1">[85]Кабель!$A$1:$A$123,[85]Кабель!$GF$1:$GG$123,#REF!,#REF!,[85]Кабель!$A$423:$A$1102,[85]Кабель!$GF$423:$GG$1102</definedName>
    <definedName name="лист1_txt" localSheetId="3">[85]Кабель!$A$10:$A$123,[85]Кабель!$GF$10:$GG$123,#REF!,[85]Кабель!$GF$438:$GG$850</definedName>
    <definedName name="лист1_txt" localSheetId="9">[85]Кабель!$A$10:$A$123,[85]Кабель!$GF$10:$GG$123,#REF!,[85]Кабель!$GF$438:$GG$850</definedName>
    <definedName name="лист1_txt" localSheetId="5">[85]Кабель!$A$10:$A$123,[85]Кабель!$GF$10:$GG$123,#REF!,[85]Кабель!$GF$438:$GG$850</definedName>
    <definedName name="лист1_txt" localSheetId="15">#N/A</definedName>
    <definedName name="лист1_txt">[85]Кабель!$A$10:$A$123,[85]Кабель!$GF$10:$GG$123,#REF!,[85]Кабель!$GF$438:$GG$850</definedName>
    <definedName name="лист10" localSheetId="3">#REF!,#REF!</definedName>
    <definedName name="лист10" localSheetId="8">#REF!,#REF!</definedName>
    <definedName name="лист10" localSheetId="4">#REF!,#REF!</definedName>
    <definedName name="лист10" localSheetId="9">#REF!,#REF!</definedName>
    <definedName name="лист10" localSheetId="5">#REF!,#REF!</definedName>
    <definedName name="лист10" localSheetId="15">#N/A</definedName>
    <definedName name="лист10">#REF!,#REF!</definedName>
    <definedName name="лист2" localSheetId="2">[86]Электрика!#REF!,[86]Электрика!#REF!,[86]Электрика!$B$1:$B$24,[86]Электрика!$AY$1:$AZ$24,[86]Электрика!#REF!,[86]Электрика!#REF!</definedName>
    <definedName name="лист2" localSheetId="3">[86]Электрика!#REF!,[86]Электрика!#REF!,[86]Электрика!$B$1:$B$24,[86]Электрика!$AY$1:$AZ$24,[86]Электрика!#REF!,[86]Электрика!#REF!</definedName>
    <definedName name="лист2" localSheetId="8">[86]Электрика!#REF!,[86]Электрика!#REF!,[86]Электрика!$B$1:$B$24,[86]Электрика!$AY$1:$AZ$24,[86]Электрика!#REF!,[86]Электрика!#REF!</definedName>
    <definedName name="лист2" localSheetId="4">[86]Электрика!#REF!,[86]Электрика!#REF!,[86]Электрика!$B$1:$B$24,[86]Электрика!$AY$1:$AZ$24,[86]Электрика!#REF!,[86]Электрика!#REF!</definedName>
    <definedName name="лист2" localSheetId="9">[86]Электрика!#REF!,[86]Электрика!#REF!,[86]Электрика!$B$1:$B$24,[86]Электрика!$AY$1:$AZ$24,[86]Электрика!#REF!,[86]Электрика!#REF!</definedName>
    <definedName name="лист2" localSheetId="5">[86]Электрика!#REF!,[86]Электрика!#REF!,[86]Электрика!$B$1:$B$24,[86]Электрика!$AY$1:$AZ$24,[86]Электрика!#REF!,[86]Электрика!#REF!</definedName>
    <definedName name="лист2" localSheetId="15">[87]Электрика!#REF!,[87]Электрика!#REF!,[87]Электрика!$B$1:$B$24,[87]Электрика!$AY$1:$AZ$24,[87]Электрика!#REF!,[87]Электрика!#REF!</definedName>
    <definedName name="лист2">[86]Электрика!#REF!,[86]Электрика!#REF!,[86]Электрика!$B$1:$B$24,[86]Электрика!$AY$1:$AZ$24,[86]Электрика!#REF!,[86]Электрика!#REF!</definedName>
    <definedName name="лист2_txt" localSheetId="3">#REF!,[86]Электрика!$A$3:$B$24,[86]Электрика!$AY$3:$AZ$24,[86]Электрика!$AY$69:$AZ$129</definedName>
    <definedName name="лист2_txt" localSheetId="8">#REF!,[86]Электрика!$A$3:$B$24,[86]Электрика!$AY$3:$AZ$24,[86]Электрика!$AY$69:$AZ$129</definedName>
    <definedName name="лист2_txt" localSheetId="4">#REF!,[86]Электрика!$A$3:$B$24,[86]Электрика!$AY$3:$AZ$24,[86]Электрика!$AY$69:$AZ$129</definedName>
    <definedName name="лист2_txt" localSheetId="9">#REF!,[86]Электрика!$A$3:$B$24,[86]Электрика!$AY$3:$AZ$24,[86]Электрика!$AY$69:$AZ$129</definedName>
    <definedName name="лист2_txt" localSheetId="5">#REF!,[86]Электрика!$A$3:$B$24,[86]Электрика!$AY$3:$AZ$24,[86]Электрика!$AY$69:$AZ$129</definedName>
    <definedName name="лист2_txt" localSheetId="15">#N/A</definedName>
    <definedName name="лист2_txt">#REF!,[86]Электрика!$A$3:$B$24,[86]Электрика!$AY$3:$AZ$24,[86]Электрика!$AY$69:$AZ$129</definedName>
    <definedName name="лист3" localSheetId="3">#REF!,#REF!,#REF!,#REF!,#REF!,#REF!</definedName>
    <definedName name="лист3" localSheetId="8">#REF!,#REF!,#REF!,#REF!,#REF!,#REF!</definedName>
    <definedName name="лист3" localSheetId="4">#REF!,#REF!,#REF!,#REF!,#REF!,#REF!</definedName>
    <definedName name="лист3" localSheetId="9">#REF!,#REF!,#REF!,#REF!,#REF!,#REF!</definedName>
    <definedName name="лист3" localSheetId="5">#REF!,#REF!,#REF!,#REF!,#REF!,#REF!</definedName>
    <definedName name="лист3" localSheetId="15">#N/A</definedName>
    <definedName name="лист3">#REF!,#REF!,#REF!,#REF!,#REF!,#REF!</definedName>
    <definedName name="лист3_txt" localSheetId="3">#REF!,#REF!,#REF!,#REF!</definedName>
    <definedName name="лист3_txt" localSheetId="8">#REF!,#REF!,#REF!,#REF!</definedName>
    <definedName name="лист3_txt" localSheetId="4">#REF!,#REF!,#REF!,#REF!</definedName>
    <definedName name="лист3_txt" localSheetId="9">#REF!,#REF!,#REF!,#REF!</definedName>
    <definedName name="лист3_txt" localSheetId="5">#REF!,#REF!,#REF!,#REF!</definedName>
    <definedName name="лист3_txt" localSheetId="15">#N/A</definedName>
    <definedName name="лист3_txt">#REF!,#REF!,#REF!,#REF!</definedName>
    <definedName name="лист4" localSheetId="3">#REF!,#REF!,#REF!,#REF!,#REF!,#REF!</definedName>
    <definedName name="лист4" localSheetId="8">#REF!,#REF!,#REF!,#REF!,#REF!,#REF!</definedName>
    <definedName name="лист4" localSheetId="4">#REF!,#REF!,#REF!,#REF!,#REF!,#REF!</definedName>
    <definedName name="лист4" localSheetId="9">#REF!,#REF!,#REF!,#REF!,#REF!,#REF!</definedName>
    <definedName name="лист4" localSheetId="5">#REF!,#REF!,#REF!,#REF!,#REF!,#REF!</definedName>
    <definedName name="лист4" localSheetId="15">#N/A</definedName>
    <definedName name="лист4">#REF!,#REF!,#REF!,#REF!,#REF!,#REF!</definedName>
    <definedName name="лист4_txt" localSheetId="3">#REF!,#REF!,#REF!,#REF!</definedName>
    <definedName name="лист4_txt" localSheetId="8">#REF!,#REF!,#REF!,#REF!</definedName>
    <definedName name="лист4_txt" localSheetId="4">#REF!,#REF!,#REF!,#REF!</definedName>
    <definedName name="лист4_txt" localSheetId="9">#REF!,#REF!,#REF!,#REF!</definedName>
    <definedName name="лист4_txt" localSheetId="5">#REF!,#REF!,#REF!,#REF!</definedName>
    <definedName name="лист4_txt" localSheetId="15">#N/A</definedName>
    <definedName name="лист4_txt">#REF!,#REF!,#REF!,#REF!</definedName>
    <definedName name="лист8" localSheetId="3">#REF!,#REF!</definedName>
    <definedName name="лист8" localSheetId="8">#REF!,#REF!</definedName>
    <definedName name="лист8" localSheetId="4">#REF!,#REF!</definedName>
    <definedName name="лист8" localSheetId="9">#REF!,#REF!</definedName>
    <definedName name="лист8" localSheetId="5">#REF!,#REF!</definedName>
    <definedName name="лист8" localSheetId="15">#N/A</definedName>
    <definedName name="лист8">#REF!,#REF!</definedName>
    <definedName name="литология" localSheetId="2">#REF!</definedName>
    <definedName name="литология" localSheetId="8">#REF!</definedName>
    <definedName name="литология" localSheetId="4">#REF!</definedName>
    <definedName name="литология" localSheetId="5">#REF!</definedName>
    <definedName name="литология" localSheetId="15">#REF!</definedName>
    <definedName name="литология">#REF!</definedName>
    <definedName name="лл">[35]Вспомогательный!$D$78</definedName>
    <definedName name="ллдж">#N/A</definedName>
    <definedName name="ллл" localSheetId="2">#REF!</definedName>
    <definedName name="ллл" localSheetId="3">[88]БАЗА!$B$54:$B$56</definedName>
    <definedName name="ллл" localSheetId="8">#REF!</definedName>
    <definedName name="ллл" localSheetId="4">#REF!</definedName>
    <definedName name="ллл" localSheetId="5">[88]БАЗА!$B$54:$B$56</definedName>
    <definedName name="ллл" localSheetId="15">[88]БАЗА!$B$54:$B$56</definedName>
    <definedName name="ллл">#REF!</definedName>
    <definedName name="лмрщ">[45]база!$E$1:$E$65536</definedName>
    <definedName name="ЛО" localSheetId="3">[89]база!$L:$L</definedName>
    <definedName name="ЛО" localSheetId="9">[89]база!$L:$L</definedName>
    <definedName name="ЛО" localSheetId="5">[89]база!$L:$L</definedName>
    <definedName name="ЛО" localSheetId="15">[82]база!$L$1:$L$65536</definedName>
    <definedName name="ЛО">[89]база!$L:$L</definedName>
    <definedName name="ЛУКИ" localSheetId="3">#REF!</definedName>
    <definedName name="ЛУКИ" localSheetId="8">#REF!</definedName>
    <definedName name="ЛУКИ" localSheetId="4">#REF!</definedName>
    <definedName name="ЛУКИ" localSheetId="9">#REF!</definedName>
    <definedName name="ЛУКИ" localSheetId="5">#REF!</definedName>
    <definedName name="ЛУКИ" localSheetId="15">#N/A</definedName>
    <definedName name="ЛУКИ">#REF!</definedName>
    <definedName name="ЛУКИ_МЕДЬ" localSheetId="3">'[39]исх дан'!#REF!</definedName>
    <definedName name="ЛУКИ_МЕДЬ" localSheetId="8">'[39]исх дан'!#REF!</definedName>
    <definedName name="ЛУКИ_МЕДЬ" localSheetId="9">'[39]исх дан'!#REF!</definedName>
    <definedName name="ЛУКИ_МЕДЬ" localSheetId="5">'[39]исх дан'!#REF!</definedName>
    <definedName name="ЛУКИ_МЕДЬ" localSheetId="15">'[40]исх дан'!#REF!</definedName>
    <definedName name="ЛУКИ_МЕДЬ">'[39]исх дан'!#REF!</definedName>
    <definedName name="м" localSheetId="2" hidden="1">{"IMRAK42x8x8",#N/A,TRUE,"IMRAK 1400 42U 800X800";"IMRAK32x6x6",#N/A,TRUE,"IMRAK 1400 32U 600x600";"IMRAK42x12x8",#N/A,TRUE,"IMRAK 1400 42U 1200x800";"IMRAK15x6x4",#N/A,TRUE,"IMRAK 400 15U FRONT SECTION"}</definedName>
    <definedName name="м" localSheetId="3" hidden="1">{"IMRAK42x8x8",#N/A,TRUE,"IMRAK 1400 42U 800X800";"IMRAK32x6x6",#N/A,TRUE,"IMRAK 1400 32U 600x600";"IMRAK42x12x8",#N/A,TRUE,"IMRAK 1400 42U 1200x800";"IMRAK15x6x4",#N/A,TRUE,"IMRAK 400 15U FRONT SECTION"}</definedName>
    <definedName name="м" localSheetId="8" hidden="1">{"IMRAK42x8x8",#N/A,TRUE,"IMRAK 1400 42U 800X800";"IMRAK32x6x6",#N/A,TRUE,"IMRAK 1400 32U 600x600";"IMRAK42x12x8",#N/A,TRUE,"IMRAK 1400 42U 1200x800";"IMRAK15x6x4",#N/A,TRUE,"IMRAK 400 15U FRONT SECTION"}</definedName>
    <definedName name="м" localSheetId="4" hidden="1">{"IMRAK42x8x8",#N/A,TRUE,"IMRAK 1400 42U 800X800";"IMRAK32x6x6",#N/A,TRUE,"IMRAK 1400 32U 600x600";"IMRAK42x12x8",#N/A,TRUE,"IMRAK 1400 42U 1200x800";"IMRAK15x6x4",#N/A,TRUE,"IMRAK 400 15U FRONT SECTION"}</definedName>
    <definedName name="м" localSheetId="9" hidden="1">{"IMRAK42x8x8",#N/A,TRUE,"IMRAK 1400 42U 800X800";"IMRAK32x6x6",#N/A,TRUE,"IMRAK 1400 32U 600x600";"IMRAK42x12x8",#N/A,TRUE,"IMRAK 1400 42U 1200x800";"IMRAK15x6x4",#N/A,TRUE,"IMRAK 400 15U FRONT SECTION"}</definedName>
    <definedName name="м" localSheetId="5" hidden="1">{"IMRAK42x8x8",#N/A,TRUE,"IMRAK 1400 42U 800X800";"IMRAK32x6x6",#N/A,TRUE,"IMRAK 1400 32U 600x600";"IMRAK42x12x8",#N/A,TRUE,"IMRAK 1400 42U 1200x800";"IMRAK15x6x4",#N/A,TRUE,"IMRAK 400 15U FRONT SECTION"}</definedName>
    <definedName name="м" localSheetId="15" hidden="1">{"IMRAK42x8x8",#N/A,TRUE,"IMRAK 1400 42U 800X800";"IMRAK32x6x6",#N/A,TRUE,"IMRAK 1400 32U 600x600";"IMRAK42x12x8",#N/A,TRUE,"IMRAK 1400 42U 1200x800";"IMRAK15x6x4",#N/A,TRUE,"IMRAK 400 15U FRONT SECTION"}</definedName>
    <definedName name="м" hidden="1">{"IMRAK42x8x8",#N/A,TRUE,"IMRAK 1400 42U 800X800";"IMRAK32x6x6",#N/A,TRUE,"IMRAK 1400 32U 600x600";"IMRAK42x12x8",#N/A,TRUE,"IMRAK 1400 42U 1200x800";"IMRAK15x6x4",#N/A,TRUE,"IMRAK 400 15U FRONT SECTION"}</definedName>
    <definedName name="М_1" localSheetId="2">#REF!</definedName>
    <definedName name="М_1" localSheetId="3">#REF!</definedName>
    <definedName name="М_1" localSheetId="8">#REF!</definedName>
    <definedName name="М_1" localSheetId="9">#REF!</definedName>
    <definedName name="М_1" localSheetId="5">#REF!</definedName>
    <definedName name="М_1" localSheetId="1">#REF!</definedName>
    <definedName name="М_1" localSheetId="0">#REF!</definedName>
    <definedName name="М_1" localSheetId="15">#REF!</definedName>
    <definedName name="М_1">#REF!</definedName>
    <definedName name="м200">#N/A</definedName>
    <definedName name="Мак">#N/A</definedName>
    <definedName name="Мар.95" localSheetId="2">#REF!</definedName>
    <definedName name="Мар.95" localSheetId="3">#REF!</definedName>
    <definedName name="Мар.95" localSheetId="8">#REF!</definedName>
    <definedName name="Мар.95" localSheetId="9">#REF!</definedName>
    <definedName name="Мар.95" localSheetId="5">#REF!</definedName>
    <definedName name="Мар.95" localSheetId="1">#REF!</definedName>
    <definedName name="Мар.95" localSheetId="0">#REF!</definedName>
    <definedName name="Мар.95" localSheetId="15">#REF!</definedName>
    <definedName name="Мар.95">#REF!</definedName>
    <definedName name="Матвеев" localSheetId="2">'[90]ЛДЛ-цу пов. Матвеев'!#REF!</definedName>
    <definedName name="Матвеев" localSheetId="8">'[90]ЛДЛ-цу пов. Матвеев'!#REF!</definedName>
    <definedName name="Матвеев" localSheetId="9">'[90]ЛДЛ-цу пов. Матвеев'!#REF!</definedName>
    <definedName name="Матвеев" localSheetId="1">'[90]ЛДЛ-цу пов. Матвеев'!#REF!</definedName>
    <definedName name="Матвеев" localSheetId="0">'[90]ЛДЛ-цу пов. Матвеев'!#REF!</definedName>
    <definedName name="Матвеев" localSheetId="15">'[90]ЛДЛ-цу пов. Матвеев'!#REF!</definedName>
    <definedName name="Матвеев">'[90]ЛДЛ-цу пов. Матвеев'!#REF!</definedName>
    <definedName name="Матвеев_1" localSheetId="8">#REF!</definedName>
    <definedName name="Матвеев_1" localSheetId="4">#REF!</definedName>
    <definedName name="Матвеев_1" localSheetId="5">#REF!</definedName>
    <definedName name="Матвеев_1" localSheetId="15">#REF!</definedName>
    <definedName name="Матвеев_1">#REF!</definedName>
    <definedName name="Матвеев_2" localSheetId="8">#REF!</definedName>
    <definedName name="Матвеев_2" localSheetId="4">#REF!</definedName>
    <definedName name="Матвеев_2" localSheetId="5">#REF!</definedName>
    <definedName name="Матвеев_2">#REF!</definedName>
    <definedName name="Материалы01" localSheetId="3">[66]Материалы!$G:$O,[66]Материалы!$Y:$CI</definedName>
    <definedName name="Материалы01" localSheetId="9">[66]Материалы!$G:$O,[66]Материалы!$Y:$CI</definedName>
    <definedName name="Материалы01" localSheetId="5">[66]Материалы!$G:$O,[66]Материалы!$Y:$CI</definedName>
    <definedName name="Материалы01" localSheetId="15">[66]Материалы!$G$1:$O$65536,[66]Материалы!$Y$1:$CI$65536</definedName>
    <definedName name="Материалы01">[66]Материалы!$G:$O,[66]Материалы!$Y:$CI</definedName>
    <definedName name="Материалы02" localSheetId="3">[66]Материалы!$G:$X,[66]Материалы!$AH:$CI</definedName>
    <definedName name="Материалы02" localSheetId="9">[66]Материалы!$G:$X,[66]Материалы!$AH:$CI</definedName>
    <definedName name="Материалы02" localSheetId="5">[66]Материалы!$G:$X,[66]Материалы!$AH:$CI</definedName>
    <definedName name="Материалы02" localSheetId="15">[66]Материалы!$G$1:$X$65536,[66]Материалы!$AH$1:$CI$65536</definedName>
    <definedName name="Материалы02">[66]Материалы!$G:$X,[66]Материалы!$AH:$CI</definedName>
    <definedName name="Материалы03" localSheetId="3">[66]Материалы!$G:$AG,[66]Материалы!$AQ:$CI</definedName>
    <definedName name="Материалы03" localSheetId="9">[66]Материалы!$G:$AG,[66]Материалы!$AQ:$CI</definedName>
    <definedName name="Материалы03" localSheetId="5">[66]Материалы!$G:$AG,[66]Материалы!$AQ:$CI</definedName>
    <definedName name="Материалы03" localSheetId="15">[66]Материалы!$G$1:$AG$65536,[66]Материалы!$AQ$1:$CI$65536</definedName>
    <definedName name="Материалы03">[66]Материалы!$G:$AG,[66]Материалы!$AQ:$CI</definedName>
    <definedName name="Материалы04" localSheetId="3">[66]Материалы!$G:$AP,[66]Материалы!$AZ:$CI</definedName>
    <definedName name="Материалы04" localSheetId="9">[66]Материалы!$G:$AP,[66]Материалы!$AZ:$CI</definedName>
    <definedName name="Материалы04" localSheetId="5">[66]Материалы!$G:$AP,[66]Материалы!$AZ:$CI</definedName>
    <definedName name="Материалы04" localSheetId="15">[66]Материалы!$G$1:$AP$65536,[66]Материалы!$AZ$1:$CI$65536</definedName>
    <definedName name="Материалы04">[66]Материалы!$G:$AP,[66]Материалы!$AZ:$CI</definedName>
    <definedName name="Материалы05" localSheetId="3">[66]Материалы!$G:$AY,[66]Материалы!$BI:$CI</definedName>
    <definedName name="Материалы05" localSheetId="9">[66]Материалы!$G:$AY,[66]Материалы!$BI:$CI</definedName>
    <definedName name="Материалы05" localSheetId="5">[66]Материалы!$G:$AY,[66]Материалы!$BI:$CI</definedName>
    <definedName name="Материалы05" localSheetId="15">[66]Материалы!$G$1:$AY$65536,[66]Материалы!$BI$1:$CI$65536</definedName>
    <definedName name="Материалы05">[66]Материалы!$G:$AY,[66]Материалы!$BI:$CI</definedName>
    <definedName name="Материалы06" localSheetId="3">[66]Материалы!$G:$BH,[66]Материалы!$BR:$CI</definedName>
    <definedName name="Материалы06" localSheetId="9">[66]Материалы!$G:$BH,[66]Материалы!$BR:$CI</definedName>
    <definedName name="Материалы06" localSheetId="5">[66]Материалы!$G:$BH,[66]Материалы!$BR:$CI</definedName>
    <definedName name="Материалы06" localSheetId="15">[66]Материалы!$G$1:$BH$65536,[66]Материалы!$BR$1:$CI$65536</definedName>
    <definedName name="Материалы06">[66]Материалы!$G:$BH,[66]Материалы!$BR:$CI</definedName>
    <definedName name="Материалы07" localSheetId="3">[66]Материалы!$G:$BQ,[66]Материалы!$CA:$CI</definedName>
    <definedName name="Материалы07" localSheetId="9">[66]Материалы!$G:$BQ,[66]Материалы!$CA:$CI</definedName>
    <definedName name="Материалы07" localSheetId="5">[66]Материалы!$G:$BQ,[66]Материалы!$CA:$CI</definedName>
    <definedName name="Материалы07" localSheetId="15">[66]Материалы!$G$1:$BQ$65536,[66]Материалы!$CA$1:$CI$65536</definedName>
    <definedName name="Материалы07">[66]Материалы!$G:$BQ,[66]Материалы!$CA:$CI</definedName>
    <definedName name="метро">#N/A</definedName>
    <definedName name="мж1">#N/A</definedName>
    <definedName name="мил" localSheetId="2">{0,"овz";1,"z";2,"аz";5,"овz"}</definedName>
    <definedName name="мил" localSheetId="3">{0,"овz";1,"z";2,"аz";5,"овz"}</definedName>
    <definedName name="мил" localSheetId="8">{0,"овz";1,"z";2,"аz";5,"овz"}</definedName>
    <definedName name="мил" localSheetId="4">{0,"овz";1,"z";2,"аz";5,"овz"}</definedName>
    <definedName name="мил" localSheetId="5">{0,"овz";1,"z";2,"аz";5,"овz"}</definedName>
    <definedName name="мил" localSheetId="15">{0,"овz";1,"z";2,"аz";5,"овz"}</definedName>
    <definedName name="мил">{0,"овz";1,"z";2,"аz";5,"овz"}</definedName>
    <definedName name="мил2" localSheetId="2">{0,"овz";1,"z";2,"аz";5,"овz"}</definedName>
    <definedName name="мил2" localSheetId="3">{0,"овz";1,"z";2,"аz";5,"овz"}</definedName>
    <definedName name="мил2" localSheetId="8">{0,"овz";1,"z";2,"аz";5,"овz"}</definedName>
    <definedName name="мил2" localSheetId="4">{0,"овz";1,"z";2,"аz";5,"овz"}</definedName>
    <definedName name="мил2" localSheetId="5">{0,"овz";1,"z";2,"аz";5,"овz"}</definedName>
    <definedName name="мил2" localSheetId="15">{0,"овz";1,"z";2,"аz";5,"овz"}</definedName>
    <definedName name="мил2">{0,"овz";1,"z";2,"аz";5,"овz"}</definedName>
    <definedName name="мимимим" localSheetId="2">{"","одинz","дваz","триz","четыреz","пятьz","шестьz","семьz","восемьz","девятьz"}</definedName>
    <definedName name="мимимим" localSheetId="3">{"","одинz","дваz","триz","четыреz","пятьz","шестьz","семьz","восемьz","девятьz"}</definedName>
    <definedName name="мимимим" localSheetId="8">{"","одинz","дваz","триz","четыреz","пятьz","шестьz","семьz","восемьz","девятьz"}</definedName>
    <definedName name="мимимим" localSheetId="4">{"","одинz","дваz","триz","четыреz","пятьz","шестьz","семьz","восемьz","девятьz"}</definedName>
    <definedName name="мимимим" localSheetId="5">{"","одинz","дваz","триz","четыреz","пятьz","шестьz","семьz","восемьz","девятьz"}</definedName>
    <definedName name="мимимим" localSheetId="15">{"","одинz","дваz","триz","четыреz","пятьz","шестьz","семьz","восемьz","девятьz"}</definedName>
    <definedName name="мимимим">{"","одинz","дваz","триz","четыреz","пятьz","шестьz","семьz","восемьz","девятьz"}</definedName>
    <definedName name="мин">#N/A</definedName>
    <definedName name="Мин.нац." localSheetId="8">[67]Кабель!#REF!</definedName>
    <definedName name="Мин.нац." localSheetId="9">[67]Кабель!#REF!</definedName>
    <definedName name="Мин.нац." localSheetId="15">[68]Кабель!#REF!</definedName>
    <definedName name="Мин.нац.">[67]Кабель!#REF!</definedName>
    <definedName name="мин_10">#N/A</definedName>
    <definedName name="мин_12">#N/A</definedName>
    <definedName name="мин_15">#N/A</definedName>
    <definedName name="мин_16">#N/A</definedName>
    <definedName name="мин_16_1">"#REF!"</definedName>
    <definedName name="мин_20">#N/A</definedName>
    <definedName name="мин_21">#N/A</definedName>
    <definedName name="мин_6">"#REF!"</definedName>
    <definedName name="мин_7">"#REF!"</definedName>
    <definedName name="Мин_Нац">#NAME?</definedName>
    <definedName name="Министерство_транспорта__связи_и_автомобильных_дорог_Самарской_области">#N/A</definedName>
    <definedName name="Министерство_транспорта__связи_и_автомобильных_дорог_Самарской_области_10">#N/A</definedName>
    <definedName name="Министерство_транспорта__связи_и_автомобильных_дорог_Самарской_области_12">#N/A</definedName>
    <definedName name="Министерство_транспорта__связи_и_автомобильных_дорог_Самарской_области_15">#N/A</definedName>
    <definedName name="Министерство_транспорта__связи_и_автомобильных_дорог_Самарской_области_16">#N/A</definedName>
    <definedName name="Министерство_транспорта__связи_и_автомобильных_дорог_Самарской_области_16_1">"#REF!"</definedName>
    <definedName name="Министерство_транспорта__связи_и_автомобильных_дорог_Самарской_области_20">#N/A</definedName>
    <definedName name="Министерство_транспорта__связи_и_автомобильных_дорог_Самарской_области_21">#N/A</definedName>
    <definedName name="Министерство_транспорта__связи_и_автомобильных_дорог_Самарской_области_6">"#REF!"</definedName>
    <definedName name="Министерство_транспорта__связи_и_автомобильных_дорог_Самарской_области_7">"#REF!"</definedName>
    <definedName name="мит">#N/A</definedName>
    <definedName name="михайлова" localSheetId="3">[91]База!#REF!</definedName>
    <definedName name="михайлова" localSheetId="8">[91]База!#REF!</definedName>
    <definedName name="михайлова" localSheetId="4">[91]База!#REF!</definedName>
    <definedName name="михайлова" localSheetId="9">[91]База!#REF!</definedName>
    <definedName name="михайлова" localSheetId="5">[91]База!#REF!</definedName>
    <definedName name="михайлова" localSheetId="15">[91]База!#REF!</definedName>
    <definedName name="михайлова">[91]База!#REF!</definedName>
    <definedName name="Михелев" localSheetId="2">#REF!</definedName>
    <definedName name="Михелев" localSheetId="3">#REF!</definedName>
    <definedName name="Михелев" localSheetId="8">#REF!</definedName>
    <definedName name="Михелев" localSheetId="9">#REF!</definedName>
    <definedName name="Михелев" localSheetId="5">#REF!</definedName>
    <definedName name="Михелев" localSheetId="1">#REF!</definedName>
    <definedName name="Михелев" localSheetId="0">#REF!</definedName>
    <definedName name="Михелев" localSheetId="15">#REF!</definedName>
    <definedName name="Михелев">#REF!</definedName>
    <definedName name="мичм">#N/A</definedName>
    <definedName name="мм" localSheetId="2">[26]Авиамоторная!#REF!</definedName>
    <definedName name="мм" localSheetId="8">[26]Авиамоторная!#REF!</definedName>
    <definedName name="мм" localSheetId="4">[26]Авиамоторная!#REF!</definedName>
    <definedName name="мм" localSheetId="5">[26]Авиамоторная!#REF!</definedName>
    <definedName name="мм" localSheetId="15">[26]Авиамоторная!#REF!</definedName>
    <definedName name="мм">[26]Авиамоторная!#REF!</definedName>
    <definedName name="ммм" localSheetId="8">[26]Авиамоторная!#REF!</definedName>
    <definedName name="ммм" localSheetId="4">[26]Авиамоторная!#REF!</definedName>
    <definedName name="ммм" localSheetId="5">[26]Авиамоторная!#REF!</definedName>
    <definedName name="ммм" localSheetId="15">[26]Авиамоторная!#REF!</definedName>
    <definedName name="ммм">[26]Авиамоторная!#REF!</definedName>
    <definedName name="ммммм" localSheetId="8">'[33]исх дан'!#REF!</definedName>
    <definedName name="ммммм" localSheetId="4">'[33]исх дан'!#REF!</definedName>
    <definedName name="ммммм" localSheetId="5">'[33]исх дан'!#REF!</definedName>
    <definedName name="ммммм">'[33]исх дан'!#REF!</definedName>
    <definedName name="мммммм">#N/A</definedName>
    <definedName name="МММММММММ">#N/A</definedName>
    <definedName name="Модуль1.t_pojsnen" localSheetId="18">[92]!Модуль1.t_pojsnen</definedName>
    <definedName name="Модуль1.t_pojsnen">[92]!Модуль1.t_pojsnen</definedName>
    <definedName name="Монтаж">#N/A</definedName>
    <definedName name="Монтаж_10">#N/A</definedName>
    <definedName name="Монтаж_12">#N/A</definedName>
    <definedName name="Монтаж_14">"#REF!"</definedName>
    <definedName name="Монтаж_15">#N/A</definedName>
    <definedName name="Монтаж_16">#N/A</definedName>
    <definedName name="Монтаж_16_1">"#REF!"</definedName>
    <definedName name="Монтаж_20">#N/A</definedName>
    <definedName name="Монтаж_21">#N/A</definedName>
    <definedName name="Монтаж_38" localSheetId="2">#N/A</definedName>
    <definedName name="Монтаж_38" localSheetId="3">"#n"/Геофизика!a</definedName>
    <definedName name="Монтаж_38" localSheetId="8">"#n"/ИЭИ!a</definedName>
    <definedName name="Монтаж_38" localSheetId="4">#N/A</definedName>
    <definedName name="Монтаж_38" localSheetId="5">#N/A</definedName>
    <definedName name="Монтаж_38" localSheetId="15">#N/A</definedName>
    <definedName name="Монтаж_38">"#n"/[0]!a</definedName>
    <definedName name="Монтаж_6">"#REF!"</definedName>
    <definedName name="Монтаж_7">"#REF!"</definedName>
    <definedName name="Монтажные_работы_в_базисных_ценах">"#REF!"</definedName>
    <definedName name="Монтажные_работы_в_текущих_ценах">"#REF!"</definedName>
    <definedName name="Монтажные_работы_в_текущих_ценах_по_ресурсному_расчету">"#REF!"</definedName>
    <definedName name="Монтажные_работы_в_текущих_ценах_после_применения_индексов">"#REF!"</definedName>
    <definedName name="Мост_П">#N/A</definedName>
    <definedName name="мп">#N/A</definedName>
    <definedName name="МПБ1" localSheetId="2">'[28]6,13'!#REF!</definedName>
    <definedName name="МПБ1" localSheetId="8">'[28]6,13'!#REF!</definedName>
    <definedName name="МПБ1" localSheetId="4">'[28]6,13'!#REF!</definedName>
    <definedName name="МПБ1" localSheetId="5">'[28]6,13'!#REF!</definedName>
    <definedName name="МПБ1" localSheetId="15">'[28]6,13'!#REF!</definedName>
    <definedName name="МПБ1">'[28]6,13'!#REF!</definedName>
    <definedName name="МПБ2" localSheetId="8">'[28]6.26.2'!#REF!</definedName>
    <definedName name="МПБ2" localSheetId="4">'[28]6.26.2'!#REF!</definedName>
    <definedName name="МПБ2" localSheetId="5">'[28]6.26.2'!#REF!</definedName>
    <definedName name="МПБ2" localSheetId="15">'[28]6.26.2'!#REF!</definedName>
    <definedName name="МПБ2">'[28]6.26.2'!#REF!</definedName>
    <definedName name="МПБ21" localSheetId="8">#REF!</definedName>
    <definedName name="МПБ21" localSheetId="4">#REF!</definedName>
    <definedName name="МПБ21" localSheetId="5">#REF!</definedName>
    <definedName name="МПБ21" localSheetId="15">#REF!</definedName>
    <definedName name="МПБ21">#REF!</definedName>
    <definedName name="МПБ3" localSheetId="8">#REF!</definedName>
    <definedName name="МПБ3" localSheetId="4">#REF!</definedName>
    <definedName name="МПБ3" localSheetId="5">#REF!</definedName>
    <definedName name="МПБ3">#REF!</definedName>
    <definedName name="мроь" localSheetId="15">#N/A</definedName>
    <definedName name="мроь">#N/A</definedName>
    <definedName name="му" localSheetId="8">#REF!</definedName>
    <definedName name="му" localSheetId="4">#REF!</definedName>
    <definedName name="му" localSheetId="15">#REF!</definedName>
    <definedName name="му">#REF!</definedName>
    <definedName name="Музей_ВС" localSheetId="3">#REF!</definedName>
    <definedName name="Музей_ВС" localSheetId="8">#REF!</definedName>
    <definedName name="Музей_ВС" localSheetId="9">#REF!</definedName>
    <definedName name="Музей_ВС" localSheetId="5">#REF!</definedName>
    <definedName name="Музей_ВС" localSheetId="1">#REF!</definedName>
    <definedName name="Музей_ВС" localSheetId="0">#REF!</definedName>
    <definedName name="Музей_ВС" localSheetId="15">#REF!</definedName>
    <definedName name="Музей_ВС">#REF!</definedName>
    <definedName name="Название_проекта">#N/A</definedName>
    <definedName name="Название_проекта_10">#N/A</definedName>
    <definedName name="Название_проекта_12">#N/A</definedName>
    <definedName name="Название_проекта_15">#N/A</definedName>
    <definedName name="Название_проекта_16">#N/A</definedName>
    <definedName name="Название_проекта_16_1">"#REF!"</definedName>
    <definedName name="Название_проекта_20">#N/A</definedName>
    <definedName name="Название_проекта_21">#N/A</definedName>
    <definedName name="Название_проекта_6">"#REF!"</definedName>
    <definedName name="Название_проекта_7">"#REF!"</definedName>
    <definedName name="назначение" localSheetId="2">#REF!</definedName>
    <definedName name="назначение" localSheetId="8">#REF!</definedName>
    <definedName name="назначение" localSheetId="4">#REF!</definedName>
    <definedName name="назначение" localSheetId="5">#REF!</definedName>
    <definedName name="назначение" localSheetId="15">#REF!</definedName>
    <definedName name="назначение">#REF!</definedName>
    <definedName name="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#N/A</definedName>
    <definedName name="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0">#N/A</definedName>
    <definedName name="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2">#N/A</definedName>
    <definedName name="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5">#N/A</definedName>
    <definedName name="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6">#N/A</definedName>
    <definedName name="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6_1">"#REF!"</definedName>
    <definedName name="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20">#N/A</definedName>
    <definedName name="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21">#N/A</definedName>
    <definedName name="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6">"#REF!"</definedName>
    <definedName name="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7">"#REF!"</definedName>
    <definedName name="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#N/A</definedName>
    <definedName name="Наименование_группы_строек">"#REF!"</definedName>
    <definedName name="Наименование_локальной_сметы">"#REF!"</definedName>
    <definedName name="Наименование_объекта">"#REF!"</definedName>
    <definedName name="Наименование_объектной_сметы">"#REF!"</definedName>
    <definedName name="Наименование_очереди">"#REF!"</definedName>
    <definedName name="Наименование_пускового_комплекса">"#REF!"</definedName>
    <definedName name="Наименование_сводного_сметного_расчета">"#REF!"</definedName>
    <definedName name="Наименование_стройки">"#REF!"</definedName>
    <definedName name="НаименованиеПород">#NAME?</definedName>
    <definedName name="НаимРабот" localSheetId="2">#REF!</definedName>
    <definedName name="НаимРабот" localSheetId="3">#REF!</definedName>
    <definedName name="НаимРабот" localSheetId="8">#REF!</definedName>
    <definedName name="НаимРабот" localSheetId="9">#REF!</definedName>
    <definedName name="НаимРабот" localSheetId="5">#REF!</definedName>
    <definedName name="НаимРабот" localSheetId="1">#REF!</definedName>
    <definedName name="НаимРабот" localSheetId="0">#REF!</definedName>
    <definedName name="НаимРабот" localSheetId="15">#REF!</definedName>
    <definedName name="НаимРабот">#REF!</definedName>
    <definedName name="НаимРабот1" localSheetId="2">#REF!</definedName>
    <definedName name="НаимРабот1" localSheetId="3">#REF!</definedName>
    <definedName name="НаимРабот1" localSheetId="8">#REF!</definedName>
    <definedName name="НаимРабот1" localSheetId="9">#REF!</definedName>
    <definedName name="НаимРабот1" localSheetId="5">#REF!</definedName>
    <definedName name="НаимРабот1" localSheetId="1">#REF!</definedName>
    <definedName name="НаимРабот1" localSheetId="0">#REF!</definedName>
    <definedName name="НаимРабот1" localSheetId="15">#REF!</definedName>
    <definedName name="НаимРабот1">#REF!</definedName>
    <definedName name="НаимРабот2" localSheetId="15">[72]Реквизиты!$A$12</definedName>
    <definedName name="НаимРабот2">[73]Реквизиты!$A$12</definedName>
    <definedName name="НаимРаботМ" localSheetId="15">'[72]Метро-Стиль'!$A$4</definedName>
    <definedName name="НаимРаботМ">'[73]Метро-Стиль'!$A$4</definedName>
    <definedName name="Нак_проц" localSheetId="8">#REF!</definedName>
    <definedName name="Нак_проц" localSheetId="4">#REF!</definedName>
    <definedName name="Нак_проц" localSheetId="17">#REF!</definedName>
    <definedName name="Нак_проц" localSheetId="5">#REF!</definedName>
    <definedName name="Нак_проц">#REF!</definedName>
    <definedName name="Напрягаемая">[55]Арм_бетон_анк_нах!$D$23</definedName>
    <definedName name="Настя" localSheetId="2">#REF!</definedName>
    <definedName name="Настя" localSheetId="3">#REF!</definedName>
    <definedName name="Настя" localSheetId="8">#REF!</definedName>
    <definedName name="Настя" localSheetId="9">#REF!</definedName>
    <definedName name="Настя" localSheetId="5">#REF!</definedName>
    <definedName name="Настя" localSheetId="1">#REF!</definedName>
    <definedName name="Настя" localSheetId="0">#REF!</definedName>
    <definedName name="Настя" localSheetId="15">#REF!</definedName>
    <definedName name="Настя">#REF!</definedName>
    <definedName name="натаа">#N/A</definedName>
    <definedName name="натаа_14">"#REF!"</definedName>
    <definedName name="натаа_38" localSheetId="2">#N/A</definedName>
    <definedName name="натаа_38" localSheetId="3">"#n"/Геофизика!a</definedName>
    <definedName name="натаа_38" localSheetId="8">"#n"/ИЭИ!a</definedName>
    <definedName name="натаа_38" localSheetId="4">#N/A</definedName>
    <definedName name="натаа_38" localSheetId="5">#N/A</definedName>
    <definedName name="натаа_38" localSheetId="15">#N/A</definedName>
    <definedName name="натаа_38">"#n"/[0]!a</definedName>
    <definedName name="НАЦ_ГОФР" localSheetId="8">'[39]исх дан'!#REF!</definedName>
    <definedName name="НАЦ_ГОФР" localSheetId="4">'[39]исх дан'!#REF!</definedName>
    <definedName name="НАЦ_ГОФР" localSheetId="9">'[39]исх дан'!#REF!</definedName>
    <definedName name="НАЦ_ГОФР" localSheetId="5">'[39]исх дан'!#REF!</definedName>
    <definedName name="НАЦ_ГОФР" localSheetId="15">'[40]исх дан'!#REF!</definedName>
    <definedName name="НАЦ_ГОФР">'[39]исх дан'!#REF!</definedName>
    <definedName name="НАЦ_ГОФР_СПЕЦ" localSheetId="3">'[39]исх дан'!#REF!</definedName>
    <definedName name="НАЦ_ГОФР_СПЕЦ" localSheetId="8">'[39]исх дан'!#REF!</definedName>
    <definedName name="НАЦ_ГОФР_СПЕЦ" localSheetId="4">'[39]исх дан'!#REF!</definedName>
    <definedName name="НАЦ_ГОФР_СПЕЦ" localSheetId="9">'[39]исх дан'!#REF!</definedName>
    <definedName name="НАЦ_ГОФР_СПЕЦ" localSheetId="5">'[39]исх дан'!#REF!</definedName>
    <definedName name="НАЦ_ГОФР_СПЕЦ" localSheetId="15">'[40]исх дан'!#REF!</definedName>
    <definedName name="НАЦ_ГОФР_СПЕЦ">'[39]исх дан'!#REF!</definedName>
    <definedName name="НАЦ_КОЛЬЧ" localSheetId="8">'[39]исх дан'!#REF!</definedName>
    <definedName name="НАЦ_КОЛЬЧ" localSheetId="4">'[39]исх дан'!#REF!</definedName>
    <definedName name="НАЦ_КОЛЬЧ" localSheetId="9">'[39]исх дан'!#REF!</definedName>
    <definedName name="НАЦ_КОЛЬЧ" localSheetId="15">'[40]исх дан'!#REF!</definedName>
    <definedName name="НАЦ_КОЛЬЧ">'[39]исх дан'!#REF!</definedName>
    <definedName name="НАЦ_КОРОБ" localSheetId="8">'[39]исх дан'!#REF!</definedName>
    <definedName name="НАЦ_КОРОБ" localSheetId="4">'[39]исх дан'!#REF!</definedName>
    <definedName name="НАЦ_КОРОБ" localSheetId="9">'[39]исх дан'!#REF!</definedName>
    <definedName name="НАЦ_КОРОБ" localSheetId="15">'[40]исх дан'!#REF!</definedName>
    <definedName name="НАЦ_КОРОБ">'[39]исх дан'!#REF!</definedName>
    <definedName name="нац_метрук" localSheetId="8">'[39]исх дан'!#REF!</definedName>
    <definedName name="нац_метрук" localSheetId="4">'[39]исх дан'!#REF!</definedName>
    <definedName name="нац_метрук" localSheetId="15">'[40]исх дан'!#REF!</definedName>
    <definedName name="нац_метрук">'[39]исх дан'!#REF!</definedName>
    <definedName name="нац_након" localSheetId="3">#REF!</definedName>
    <definedName name="нац_након" localSheetId="8">#REF!</definedName>
    <definedName name="нац_након" localSheetId="4">#REF!</definedName>
    <definedName name="нац_након" localSheetId="9">#REF!</definedName>
    <definedName name="нац_након" localSheetId="5">#REF!</definedName>
    <definedName name="нац_након" localSheetId="15">#N/A</definedName>
    <definedName name="нац_након">#REF!</definedName>
    <definedName name="НАЦ_НЕГОРЮЧ" localSheetId="3">#REF!</definedName>
    <definedName name="НАЦ_НЕГОРЮЧ" localSheetId="8">#REF!</definedName>
    <definedName name="НАЦ_НЕГОРЮЧ" localSheetId="4">#REF!</definedName>
    <definedName name="НАЦ_НЕГОРЮЧ" localSheetId="9">#REF!</definedName>
    <definedName name="НАЦ_НЕГОРЮЧ" localSheetId="5">#REF!</definedName>
    <definedName name="НАЦ_НЕГОРЮЧ" localSheetId="15">#N/A</definedName>
    <definedName name="НАЦ_НЕГОРЮЧ">#REF!</definedName>
    <definedName name="НАЦ_ОПТ" localSheetId="8">'[39]исх дан'!#REF!</definedName>
    <definedName name="НАЦ_ОПТ" localSheetId="4">'[39]исх дан'!#REF!</definedName>
    <definedName name="НАЦ_ОПТ" localSheetId="9">'[39]исх дан'!#REF!</definedName>
    <definedName name="НАЦ_ОПТ" localSheetId="15">'[40]исх дан'!#REF!</definedName>
    <definedName name="НАЦ_ОПТ">'[39]исх дан'!#REF!</definedName>
    <definedName name="НАЦ_ОПТ_КОЛЬЧ" localSheetId="8">'[39]исх дан'!#REF!</definedName>
    <definedName name="НАЦ_ОПТ_КОЛЬЧ" localSheetId="4">'[39]исх дан'!#REF!</definedName>
    <definedName name="НАЦ_ОПТ_КОЛЬЧ" localSheetId="9">'[39]исх дан'!#REF!</definedName>
    <definedName name="НАЦ_ОПТ_КОЛЬЧ" localSheetId="15">'[40]исх дан'!#REF!</definedName>
    <definedName name="НАЦ_ОПТ_КОЛЬЧ">'[39]исх дан'!#REF!</definedName>
    <definedName name="НАЦ_ОПТ_КОЛЬЧ_тпп" localSheetId="8">'[39]исх дан'!#REF!</definedName>
    <definedName name="НАЦ_ОПТ_КОЛЬЧ_тпп" localSheetId="4">'[39]исх дан'!#REF!</definedName>
    <definedName name="НАЦ_ОПТ_КОЛЬЧ_тпп" localSheetId="15">'[40]исх дан'!#REF!</definedName>
    <definedName name="НАЦ_ОПТ_КОЛЬЧ_тпп">'[39]исх дан'!#REF!</definedName>
    <definedName name="НАЦ_РЫБ" localSheetId="8">'[39]исх дан'!#REF!</definedName>
    <definedName name="НАЦ_РЫБ" localSheetId="4">'[39]исх дан'!#REF!</definedName>
    <definedName name="НАЦ_РЫБ" localSheetId="15">'[40]исх дан'!#REF!</definedName>
    <definedName name="НАЦ_РЫБ">'[39]исх дан'!#REF!</definedName>
    <definedName name="НАЦ_РЫБ_КРУПН" localSheetId="8">'[39]исх дан'!#REF!</definedName>
    <definedName name="НАЦ_РЫБ_КРУПН" localSheetId="4">'[39]исх дан'!#REF!</definedName>
    <definedName name="НАЦ_РЫБ_КРУПН" localSheetId="15">'[40]исх дан'!#REF!</definedName>
    <definedName name="НАЦ_РЫБ_КРУПН">'[39]исх дан'!#REF!</definedName>
    <definedName name="НАЦ_РЫБ_МЕЛК" localSheetId="8">'[39]исх дан'!#REF!</definedName>
    <definedName name="НАЦ_РЫБ_МЕЛК" localSheetId="4">'[39]исх дан'!#REF!</definedName>
    <definedName name="НАЦ_РЫБ_МЕЛК" localSheetId="15">'[40]исх дан'!#REF!</definedName>
    <definedName name="НАЦ_РЫБ_МЕЛК">'[39]исх дан'!#REF!</definedName>
    <definedName name="НАЦ_СМОЛ_АВВГ" localSheetId="8">'[39]исх дан'!#REF!</definedName>
    <definedName name="НАЦ_СМОЛ_АВВГ" localSheetId="4">'[39]исх дан'!#REF!</definedName>
    <definedName name="НАЦ_СМОЛ_АВВГ" localSheetId="15">'[40]исх дан'!#REF!</definedName>
    <definedName name="НАЦ_СМОЛ_АВВГ">'[39]исх дан'!#REF!</definedName>
    <definedName name="НАЦ_СМОЛ_АПВ" localSheetId="8">'[39]исх дан'!#REF!</definedName>
    <definedName name="НАЦ_СМОЛ_АПВ" localSheetId="4">'[39]исх дан'!#REF!</definedName>
    <definedName name="НАЦ_СМОЛ_АПВ" localSheetId="15">'[40]исх дан'!#REF!</definedName>
    <definedName name="НАЦ_СМОЛ_АПВ">'[39]исх дан'!#REF!</definedName>
    <definedName name="НАЦ_СМОЛ_М" localSheetId="8">'[39]исх дан'!#REF!</definedName>
    <definedName name="НАЦ_СМОЛ_М" localSheetId="4">'[39]исх дан'!#REF!</definedName>
    <definedName name="НАЦ_СМОЛ_М" localSheetId="15">'[40]исх дан'!#REF!</definedName>
    <definedName name="НАЦ_СМОЛ_М">'[39]исх дан'!#REF!</definedName>
    <definedName name="НАЦ_ТУРЦ_ОПТ" localSheetId="3">#REF!</definedName>
    <definedName name="НАЦ_ТУРЦ_ОПТ" localSheetId="8">#REF!</definedName>
    <definedName name="НАЦ_ТУРЦ_ОПТ" localSheetId="4">#REF!</definedName>
    <definedName name="НАЦ_ТУРЦ_ОПТ" localSheetId="9">#REF!</definedName>
    <definedName name="НАЦ_ТУРЦ_ОПТ" localSheetId="5">#REF!</definedName>
    <definedName name="НАЦ_ТУРЦ_ОПТ" localSheetId="15">#N/A</definedName>
    <definedName name="НАЦ_ТУРЦ_ОПТ">#REF!</definedName>
    <definedName name="НАЦ_ТУРЦ_РОЗН" localSheetId="3">#REF!</definedName>
    <definedName name="НАЦ_ТУРЦ_РОЗН" localSheetId="8">#REF!</definedName>
    <definedName name="НАЦ_ТУРЦ_РОЗН" localSheetId="4">#REF!</definedName>
    <definedName name="НАЦ_ТУРЦ_РОЗН" localSheetId="9">#REF!</definedName>
    <definedName name="НАЦ_ТУРЦ_РОЗН" localSheetId="5">#REF!</definedName>
    <definedName name="НАЦ_ТУРЦ_РОЗН" localSheetId="15">#N/A</definedName>
    <definedName name="НАЦ_ТУРЦ_РОЗН">#REF!</definedName>
    <definedName name="НАЦЕНКА" localSheetId="8">'[39]исх дан'!#REF!</definedName>
    <definedName name="НАЦЕНКА" localSheetId="4">'[39]исх дан'!#REF!</definedName>
    <definedName name="НАЦЕНКА" localSheetId="9">'[39]исх дан'!#REF!</definedName>
    <definedName name="НАЦЕНКА" localSheetId="15">'[40]исх дан'!#REF!</definedName>
    <definedName name="НАЦЕНКА">'[39]исх дан'!#REF!</definedName>
    <definedName name="НАЦЕНКА_150" localSheetId="8">'[39]исх дан'!#REF!</definedName>
    <definedName name="НАЦЕНКА_150" localSheetId="4">'[39]исх дан'!#REF!</definedName>
    <definedName name="НАЦЕНКА_150" localSheetId="9">'[39]исх дан'!#REF!</definedName>
    <definedName name="НАЦЕНКА_150" localSheetId="15">'[40]исх дан'!#REF!</definedName>
    <definedName name="НАЦЕНКА_150">'[39]исх дан'!#REF!</definedName>
    <definedName name="НАЦЕНКА_СЧЕТЧ" localSheetId="8">'[39]исх дан'!#REF!</definedName>
    <definedName name="НАЦЕНКА_СЧЕТЧ" localSheetId="4">'[39]исх дан'!#REF!</definedName>
    <definedName name="НАЦЕНКА_СЧЕТЧ" localSheetId="15">'[40]исх дан'!#REF!</definedName>
    <definedName name="НАЦЕНКА_СЧЕТЧ">'[39]исх дан'!#REF!</definedName>
    <definedName name="НАЦЕНКА_СЧЕТЧИКИ" localSheetId="8">'[39]исх дан'!#REF!</definedName>
    <definedName name="НАЦЕНКА_СЧЕТЧИКИ" localSheetId="4">'[39]исх дан'!#REF!</definedName>
    <definedName name="НАЦЕНКА_СЧЕТЧИКИ" localSheetId="15">'[40]исх дан'!#REF!</definedName>
    <definedName name="НАЦЕНКА_СЧЕТЧИКИ">'[39]исх дан'!#REF!</definedName>
    <definedName name="Нач_кред" localSheetId="8">#REF!</definedName>
    <definedName name="Нач_кред" localSheetId="4">#REF!</definedName>
    <definedName name="Нач_кред" localSheetId="17">#REF!</definedName>
    <definedName name="Нач_кред" localSheetId="5">#REF!</definedName>
    <definedName name="Нач_кред">#REF!</definedName>
    <definedName name="Нач_сал" localSheetId="8">#REF!</definedName>
    <definedName name="Нач_сал" localSheetId="4">#REF!</definedName>
    <definedName name="Нач_сал" localSheetId="17">#REF!</definedName>
    <definedName name="Нач_сал" localSheetId="5">#REF!</definedName>
    <definedName name="Нач_сал">#REF!</definedName>
    <definedName name="НДС" localSheetId="2">#REF!</definedName>
    <definedName name="НДС" localSheetId="8">'[39]исх дан'!#REF!</definedName>
    <definedName name="НДС" localSheetId="4">'[39]исх дан'!#REF!</definedName>
    <definedName name="НДС" localSheetId="5">'[39]исх дан'!#REF!</definedName>
    <definedName name="НДС" localSheetId="15">#N/A</definedName>
    <definedName name="НДС">'[39]исх дан'!#REF!</definedName>
    <definedName name="НДС_10">#N/A</definedName>
    <definedName name="НДС_12">#N/A</definedName>
    <definedName name="НДС_14">"#REF!"</definedName>
    <definedName name="НДС_15">#N/A</definedName>
    <definedName name="НДС_16">#N/A</definedName>
    <definedName name="НДС_16_1">"#REF!"</definedName>
    <definedName name="НДС_20">#N/A</definedName>
    <definedName name="НДС_21">#N/A</definedName>
    <definedName name="НДС_38" localSheetId="2">#N/A</definedName>
    <definedName name="НДС_38" localSheetId="3">"#n"/Геофизика!a</definedName>
    <definedName name="НДС_38" localSheetId="8">"#n"/ИЭИ!a</definedName>
    <definedName name="НДС_38" localSheetId="4">#N/A</definedName>
    <definedName name="НДС_38" localSheetId="5">#N/A</definedName>
    <definedName name="НДС_38" localSheetId="15">#N/A</definedName>
    <definedName name="НДС_38">"#n"/[0]!a</definedName>
    <definedName name="НДС_6">"#REF!"</definedName>
    <definedName name="НДС_7">"#REF!"</definedName>
    <definedName name="НДС_ГП" localSheetId="3">#REF!</definedName>
    <definedName name="НДС_ГП" localSheetId="8">#REF!</definedName>
    <definedName name="НДС_ГП" localSheetId="4">#REF!</definedName>
    <definedName name="НДС_ГП" localSheetId="9">#REF!</definedName>
    <definedName name="НДС_ГП" localSheetId="5">#REF!</definedName>
    <definedName name="НДС_ГП" localSheetId="15">#N/A</definedName>
    <definedName name="НДС_ГП">#REF!</definedName>
    <definedName name="неблаг" localSheetId="2">#REF!</definedName>
    <definedName name="неблаг" localSheetId="8">#REF!</definedName>
    <definedName name="неблаг" localSheetId="4">#REF!</definedName>
    <definedName name="неблаг" localSheetId="5">#REF!</definedName>
    <definedName name="неблаг" localSheetId="15">#REF!</definedName>
    <definedName name="неблаг">#REF!</definedName>
    <definedName name="Неблаг_период">#N/A</definedName>
    <definedName name="Ненапрягаемая">[55]Арм_бетон_анк_нах!$D$2</definedName>
    <definedName name="Непредв_расх" localSheetId="3">#REF!</definedName>
    <definedName name="Непредв_расх" localSheetId="8">#REF!</definedName>
    <definedName name="Непредв_расх" localSheetId="4">#REF!</definedName>
    <definedName name="Непредв_расх" localSheetId="9">#REF!</definedName>
    <definedName name="Непредв_расх" localSheetId="5">#REF!</definedName>
    <definedName name="Непредв_расх" localSheetId="15">#N/A</definedName>
    <definedName name="Непредв_расх">#REF!</definedName>
    <definedName name="нет" localSheetId="8">#REF!</definedName>
    <definedName name="нет" localSheetId="4">#REF!</definedName>
    <definedName name="нет" localSheetId="15">#REF!</definedName>
    <definedName name="нет">#REF!</definedName>
    <definedName name="нет_41">#N/A</definedName>
    <definedName name="нет_42">#N/A</definedName>
    <definedName name="нет_43">#N/A</definedName>
    <definedName name="нет_5">#N/A</definedName>
    <definedName name="нет_6">#N/A</definedName>
    <definedName name="нет_7">#N/A</definedName>
    <definedName name="нет_8">#N/A</definedName>
    <definedName name="НК">#N/A</definedName>
    <definedName name="нннн" localSheetId="8">'[33]исх дан'!#REF!</definedName>
    <definedName name="нннн" localSheetId="4">'[33]исх дан'!#REF!</definedName>
    <definedName name="нннн" localSheetId="5">'[33]исх дан'!#REF!</definedName>
    <definedName name="нннн" localSheetId="15">'[33]исх дан'!#REF!</definedName>
    <definedName name="нннн">'[33]исх дан'!#REF!</definedName>
    <definedName name="нннннннн">#N/A</definedName>
    <definedName name="новый">#N/A</definedName>
    <definedName name="новыйадрес" localSheetId="2">#REF!</definedName>
    <definedName name="новыйадрес" localSheetId="8">#REF!</definedName>
    <definedName name="новыйадрес" localSheetId="4">#REF!</definedName>
    <definedName name="новыйадрес" localSheetId="5">#REF!</definedName>
    <definedName name="новыйадрес" localSheetId="15">#REF!</definedName>
    <definedName name="новыйадрес">#REF!</definedName>
    <definedName name="Ном_плат" localSheetId="8">#REF!</definedName>
    <definedName name="Ном_плат" localSheetId="4">#REF!</definedName>
    <definedName name="Ном_плат" localSheetId="17">#REF!</definedName>
    <definedName name="Ном_плат" localSheetId="5">#REF!</definedName>
    <definedName name="Ном_плат">#REF!</definedName>
    <definedName name="Номер_договора">#N/A</definedName>
    <definedName name="Номер_договора_10">#N/A</definedName>
    <definedName name="Номер_договора_12">#N/A</definedName>
    <definedName name="Номер_договора_15">#N/A</definedName>
    <definedName name="Номер_договора_16">#N/A</definedName>
    <definedName name="Номер_договора_16_1">"#REF!"</definedName>
    <definedName name="Номер_договора_20">#N/A</definedName>
    <definedName name="Номер_договора_21">#N/A</definedName>
    <definedName name="Номер_договора_6">"#REF!"</definedName>
    <definedName name="Номер_договора_7">"#REF!"</definedName>
    <definedName name="Норм_трудоемкость_механизаторов_по_смете_с_учетом_к_тов">"#REF!"</definedName>
    <definedName name="Норм_трудоемкость_осн_рабочих_по_смете_с_учетом_к_тов">"#REF!"</definedName>
    <definedName name="Нормативная_трудоемкость_механизаторов_по_смете">"#REF!"</definedName>
    <definedName name="Нормативная_трудоемкость_основных_рабочих_по_смете">"#REF!"</definedName>
    <definedName name="нормачас">"#REF!"</definedName>
    <definedName name="нх" localSheetId="2">#REF!</definedName>
    <definedName name="нх" localSheetId="3">#REF!</definedName>
    <definedName name="нх" localSheetId="8">#REF!</definedName>
    <definedName name="нх" localSheetId="5">#REF!</definedName>
    <definedName name="нх" localSheetId="15">#REF!</definedName>
    <definedName name="нх">#REF!</definedName>
    <definedName name="о" localSheetId="2">#REF!</definedName>
    <definedName name="о" localSheetId="3">[93]база!$E:$E</definedName>
    <definedName name="о" localSheetId="9">[93]база!$E:$E</definedName>
    <definedName name="о" localSheetId="5">[93]база!$E:$E</definedName>
    <definedName name="О" localSheetId="15">[71]база!$E$1:$E$65536</definedName>
    <definedName name="о">[93]база!$E:$E</definedName>
    <definedName name="об" localSheetId="15">#N/A</definedName>
    <definedName name="об">#N/A</definedName>
    <definedName name="_xlnm.Print_Area" localSheetId="2">'АЗ (2)'!$A$1:$K$226</definedName>
    <definedName name="_xlnm.Print_Area" localSheetId="6">БО!$A$1:$N$46</definedName>
    <definedName name="_xlnm.Print_Area" localSheetId="3">Геофизика!$A$1:$J$126</definedName>
    <definedName name="_xlnm.Print_Area" localSheetId="7">ГОЧС!$A$1:$N$56</definedName>
    <definedName name="_xlnm.Print_Area" localSheetId="12">ИГИ!$A$1:$G$51</definedName>
    <definedName name="_xlnm.Print_Area" localSheetId="8">ИЭИ!$B$1:$K$63</definedName>
    <definedName name="_xlnm.Print_Area" localSheetId="13">ОВС!$A$1:$G$36</definedName>
    <definedName name="_xlnm.Print_Area" localSheetId="4">'ОДД '!$A$1:$G$106</definedName>
    <definedName name="_xlnm.Print_Area" localSheetId="17">ОКН!$A$1:$H$55</definedName>
    <definedName name="_xlnm.Print_Area" localSheetId="9">'ООС-1'!$A$1:$P$109</definedName>
    <definedName name="_xlnm.Print_Area" localSheetId="14">ОСК!$A$1:$Q$38</definedName>
    <definedName name="_xlnm.Print_Area" localSheetId="10">ПБ!$A$1:$Q$45</definedName>
    <definedName name="_xlnm.Print_Area" localSheetId="5">ПД!$A$1:$S$142</definedName>
    <definedName name="_xlnm.Print_Area" localSheetId="11">'Пож. риск'!$B$1:$K$50</definedName>
    <definedName name="_xlnm.Print_Area" localSheetId="1">РП!$A$1:$Q$274</definedName>
    <definedName name="_xlnm.Print_Area" localSheetId="0">Сводная!$A$1:$K$61</definedName>
    <definedName name="_xlnm.Print_Area" localSheetId="18">Согласования!$B$1:$K$50</definedName>
    <definedName name="_xlnm.Print_Area" localSheetId="15">ТБЭ!$A$1:$O$30</definedName>
    <definedName name="_xlnm.Print_Area">#REF!</definedName>
    <definedName name="Оборудование_в_базисных_ценах">"#REF!"</definedName>
    <definedName name="Оборудование_в_текущих_ценах">"#REF!"</definedName>
    <definedName name="Оборудование_в_текущих_ценах_по_ресурсному_расчету">"#REF!"</definedName>
    <definedName name="Оборудование_в_текущих_ценах_после_применения_индексов">"#REF!"</definedName>
    <definedName name="Обоснование_поправки">"#REF!"</definedName>
    <definedName name="общая">#N/A</definedName>
    <definedName name="общая_14" localSheetId="2">#N/A</definedName>
    <definedName name="общая_14" localSheetId="3">"#n"/Геофизика!a</definedName>
    <definedName name="общая_14" localSheetId="8">"#n"/ИЭИ!a</definedName>
    <definedName name="общая_14" localSheetId="4">#N/A</definedName>
    <definedName name="общая_14" localSheetId="5">#N/A</definedName>
    <definedName name="общая_14" localSheetId="15">#N/A</definedName>
    <definedName name="общая_14">"#n"/[0]!a</definedName>
    <definedName name="общая_38" localSheetId="2">#N/A</definedName>
    <definedName name="общая_38" localSheetId="3">"#n"/Геофизика!a</definedName>
    <definedName name="общая_38" localSheetId="8">"#n"/ИЭИ!a</definedName>
    <definedName name="общая_38" localSheetId="4">#N/A</definedName>
    <definedName name="общая_38" localSheetId="5">#N/A</definedName>
    <definedName name="общая_38" localSheetId="15">#N/A</definedName>
    <definedName name="общая_38">"#n"/[0]!a</definedName>
    <definedName name="Объект" localSheetId="2">#REF!</definedName>
    <definedName name="Объект" localSheetId="3">#REF!</definedName>
    <definedName name="Объект" localSheetId="8">#REF!</definedName>
    <definedName name="Объект" localSheetId="9">#REF!</definedName>
    <definedName name="Объект" localSheetId="5">#REF!</definedName>
    <definedName name="Объект" localSheetId="1">#REF!</definedName>
    <definedName name="Объект" localSheetId="0">#REF!</definedName>
    <definedName name="Объект" localSheetId="15">#REF!</definedName>
    <definedName name="Объект">#REF!</definedName>
    <definedName name="объем">#N/A</definedName>
    <definedName name="объем___0">#N/A</definedName>
    <definedName name="объем___0___0">#N/A</definedName>
    <definedName name="объем___0___0___0">#N/A</definedName>
    <definedName name="объем___0___0___0___0">#N/A</definedName>
    <definedName name="объем___0___0___0___0___0">#N/A</definedName>
    <definedName name="объем___0___0___0___0___0_10">#N/A</definedName>
    <definedName name="объем___0___0___0___0___0_12">#N/A</definedName>
    <definedName name="объем___0___0___0___0___0_15">#N/A</definedName>
    <definedName name="объем___0___0___0___0___0_16">#N/A</definedName>
    <definedName name="объем___0___0___0___0___0_16_1">"#REF!"</definedName>
    <definedName name="объем___0___0___0___0___0_20">#N/A</definedName>
    <definedName name="объем___0___0___0___0___0_21">#N/A</definedName>
    <definedName name="объем___0___0___0___0___0_6">"#REF!"</definedName>
    <definedName name="объем___0___0___0___0___0_7">"#REF!"</definedName>
    <definedName name="объем___0___0___0___0_10">#N/A</definedName>
    <definedName name="объем___0___0___0___0_12">#N/A</definedName>
    <definedName name="объем___0___0___0___0_15">#N/A</definedName>
    <definedName name="объем___0___0___0___0_16">#N/A</definedName>
    <definedName name="объем___0___0___0___0_16_1">"#REF!"</definedName>
    <definedName name="объем___0___0___0___0_20">#N/A</definedName>
    <definedName name="объем___0___0___0___0_21">#N/A</definedName>
    <definedName name="объем___0___0___0___0_6">"#REF!"</definedName>
    <definedName name="объем___0___0___0___0_7">"#REF!"</definedName>
    <definedName name="объем___0___0___0___3">#N/A</definedName>
    <definedName name="объем___0___0___0___3_10">#N/A</definedName>
    <definedName name="объем___0___0___0___3_12">#N/A</definedName>
    <definedName name="объем___0___0___0___3_15">#N/A</definedName>
    <definedName name="объем___0___0___0___3_16">#N/A</definedName>
    <definedName name="объем___0___0___0___3_16_1">"#REF!"</definedName>
    <definedName name="объем___0___0___0___3_20">#N/A</definedName>
    <definedName name="объем___0___0___0___3_21">#N/A</definedName>
    <definedName name="объем___0___0___0___3_6">"#REF!"</definedName>
    <definedName name="объем___0___0___0___3_7">"#REF!"</definedName>
    <definedName name="объем___0___0___0_10">#N/A</definedName>
    <definedName name="объем___0___0___0_12">#N/A</definedName>
    <definedName name="объем___0___0___0_15">#N/A</definedName>
    <definedName name="объем___0___0___0_16">#N/A</definedName>
    <definedName name="объем___0___0___0_16_1">"#REF!"</definedName>
    <definedName name="объем___0___0___0_20">#N/A</definedName>
    <definedName name="объем___0___0___0_21">#N/A</definedName>
    <definedName name="объем___0___0___0_6">"#REF!"</definedName>
    <definedName name="объем___0___0___0_7">"#REF!"</definedName>
    <definedName name="объем___0___0___2">#N/A</definedName>
    <definedName name="объем___0___0___2_10">#N/A</definedName>
    <definedName name="объем___0___0___2_12">#N/A</definedName>
    <definedName name="объем___0___0___2_15">#N/A</definedName>
    <definedName name="объем___0___0___2_16">#N/A</definedName>
    <definedName name="объем___0___0___2_16_1">"#REF!"</definedName>
    <definedName name="объем___0___0___2_20">#N/A</definedName>
    <definedName name="объем___0___0___2_21">#N/A</definedName>
    <definedName name="объем___0___0___2_6">"#REF!"</definedName>
    <definedName name="объем___0___0___2_7">"#REF!"</definedName>
    <definedName name="объем___0___0___3">#N/A</definedName>
    <definedName name="объем___0___0___3___0">#N/A</definedName>
    <definedName name="объем___0___0___3___0_10">#N/A</definedName>
    <definedName name="объем___0___0___3___0_12">#N/A</definedName>
    <definedName name="объем___0___0___3___0_15">#N/A</definedName>
    <definedName name="объем___0___0___3___0_16">#N/A</definedName>
    <definedName name="объем___0___0___3___0_16_1">"#REF!"</definedName>
    <definedName name="объем___0___0___3___0_20">#N/A</definedName>
    <definedName name="объем___0___0___3___0_21">#N/A</definedName>
    <definedName name="объем___0___0___3___0_6">"#REF!"</definedName>
    <definedName name="объем___0___0___3___0_7">"#REF!"</definedName>
    <definedName name="объем___0___0___3_10">#N/A</definedName>
    <definedName name="объем___0___0___3_12">#N/A</definedName>
    <definedName name="объем___0___0___3_15">#N/A</definedName>
    <definedName name="объем___0___0___3_16">#N/A</definedName>
    <definedName name="объем___0___0___3_16_1">"#REF!"</definedName>
    <definedName name="объем___0___0___3_20">#N/A</definedName>
    <definedName name="объем___0___0___3_21">#N/A</definedName>
    <definedName name="объем___0___0___3_6">"#REF!"</definedName>
    <definedName name="объем___0___0___3_7">"#REF!"</definedName>
    <definedName name="объем___0___0___4">#N/A</definedName>
    <definedName name="объем___0___0___4_10">#N/A</definedName>
    <definedName name="объем___0___0___4_12">#N/A</definedName>
    <definedName name="объем___0___0___4_15">#N/A</definedName>
    <definedName name="объем___0___0___4_16">#N/A</definedName>
    <definedName name="объем___0___0___4_16_1">"#REF!"</definedName>
    <definedName name="объем___0___0___4_20">#N/A</definedName>
    <definedName name="объем___0___0___4_21">#N/A</definedName>
    <definedName name="объем___0___0___4_6">"#REF!"</definedName>
    <definedName name="объем___0___0___4_7">"#REF!"</definedName>
    <definedName name="объем___0___0___5">#N/A</definedName>
    <definedName name="объем___0___0___5_10">#N/A</definedName>
    <definedName name="объем___0___0___5_12">#N/A</definedName>
    <definedName name="объем___0___0___5_15">#N/A</definedName>
    <definedName name="объем___0___0___5_16">#N/A</definedName>
    <definedName name="объем___0___0___5_16_1">"#REF!"</definedName>
    <definedName name="объем___0___0___5_20">#N/A</definedName>
    <definedName name="объем___0___0___5_21">#N/A</definedName>
    <definedName name="объем___0___0___5_6">"#REF!"</definedName>
    <definedName name="объем___0___0___5_7">"#REF!"</definedName>
    <definedName name="объем___0___0___6">#N/A</definedName>
    <definedName name="объем___0___0___6_10">#N/A</definedName>
    <definedName name="объем___0___0___6_12">#N/A</definedName>
    <definedName name="объем___0___0___6_15">#N/A</definedName>
    <definedName name="объем___0___0___6_16">#N/A</definedName>
    <definedName name="объем___0___0___6_16_1">"#REF!"</definedName>
    <definedName name="объем___0___0___6_20">#N/A</definedName>
    <definedName name="объем___0___0___6_21">#N/A</definedName>
    <definedName name="объем___0___0___6_6">"#REF!"</definedName>
    <definedName name="объем___0___0___6_7">"#REF!"</definedName>
    <definedName name="объем___0___0___7">#N/A</definedName>
    <definedName name="объем___0___0___7_10">#N/A</definedName>
    <definedName name="объем___0___0___7_12">#N/A</definedName>
    <definedName name="объем___0___0___7_15">#N/A</definedName>
    <definedName name="объем___0___0___7_16">#N/A</definedName>
    <definedName name="объем___0___0___7_16_1">"#REF!"</definedName>
    <definedName name="объем___0___0___7_20">#N/A</definedName>
    <definedName name="объем___0___0___7_21">#N/A</definedName>
    <definedName name="объем___0___0___7_6">"#REF!"</definedName>
    <definedName name="объем___0___0___7_7">"#REF!"</definedName>
    <definedName name="объем___0___0___8">#N/A</definedName>
    <definedName name="объем___0___0___8_10">#N/A</definedName>
    <definedName name="объем___0___0___8_12">#N/A</definedName>
    <definedName name="объем___0___0___8_15">#N/A</definedName>
    <definedName name="объем___0___0___8_16">#N/A</definedName>
    <definedName name="объем___0___0___8_16_1">"#REF!"</definedName>
    <definedName name="объем___0___0___8_20">#N/A</definedName>
    <definedName name="объем___0___0___8_21">#N/A</definedName>
    <definedName name="объем___0___0___8_6">"#REF!"</definedName>
    <definedName name="объем___0___0___8_7">"#REF!"</definedName>
    <definedName name="объем___0___0___9">#N/A</definedName>
    <definedName name="объем___0___0___9_10">#N/A</definedName>
    <definedName name="объем___0___0___9_12">#N/A</definedName>
    <definedName name="объем___0___0___9_15">#N/A</definedName>
    <definedName name="объем___0___0___9_16">#N/A</definedName>
    <definedName name="объем___0___0___9_16_1">"#REF!"</definedName>
    <definedName name="объем___0___0___9_20">#N/A</definedName>
    <definedName name="объем___0___0___9_21">#N/A</definedName>
    <definedName name="объем___0___0___9_6">"#REF!"</definedName>
    <definedName name="объем___0___0___9_7">"#REF!"</definedName>
    <definedName name="объем___0___0_10">#N/A</definedName>
    <definedName name="объем___0___0_12">#N/A</definedName>
    <definedName name="объем___0___0_15">#N/A</definedName>
    <definedName name="объем___0___0_16">#N/A</definedName>
    <definedName name="объем___0___0_16_1">"#REF!"</definedName>
    <definedName name="объем___0___0_20">#N/A</definedName>
    <definedName name="объем___0___0_21">#N/A</definedName>
    <definedName name="объем___0___0_6">"#REF!"</definedName>
    <definedName name="объем___0___0_7">"#REF!"</definedName>
    <definedName name="объем___0___1">#N/A</definedName>
    <definedName name="объем___0___1___0">#N/A</definedName>
    <definedName name="объем___0___1___0_10">#N/A</definedName>
    <definedName name="объем___0___1___0_12">#N/A</definedName>
    <definedName name="объем___0___1___0_15">#N/A</definedName>
    <definedName name="объем___0___1___0_16">#N/A</definedName>
    <definedName name="объем___0___1___0_16_1">"#REF!"</definedName>
    <definedName name="объем___0___1___0_20">#N/A</definedName>
    <definedName name="объем___0___1___0_21">#N/A</definedName>
    <definedName name="объем___0___1___0_6">"#REF!"</definedName>
    <definedName name="объем___0___1___0_7">"#REF!"</definedName>
    <definedName name="объем___0___1_10">#N/A</definedName>
    <definedName name="объем___0___1_12">#N/A</definedName>
    <definedName name="объем___0___1_15">#N/A</definedName>
    <definedName name="объем___0___1_16">#N/A</definedName>
    <definedName name="объем___0___1_16_1">"#REF!"</definedName>
    <definedName name="объем___0___1_20">#N/A</definedName>
    <definedName name="объем___0___1_21">#N/A</definedName>
    <definedName name="объем___0___1_6">"#REF!"</definedName>
    <definedName name="объем___0___1_7">"#REF!"</definedName>
    <definedName name="объем___0___10">#N/A</definedName>
    <definedName name="объем___0___10_10">#N/A</definedName>
    <definedName name="объем___0___10_12">#N/A</definedName>
    <definedName name="объем___0___10_15">#N/A</definedName>
    <definedName name="объем___0___10_16">#N/A</definedName>
    <definedName name="объем___0___10_16_1">"#REF!"</definedName>
    <definedName name="объем___0___10_20">#N/A</definedName>
    <definedName name="объем___0___10_21">#N/A</definedName>
    <definedName name="объем___0___10_6">"#REF!"</definedName>
    <definedName name="объем___0___10_7">"#REF!"</definedName>
    <definedName name="объем___0___12">#N/A</definedName>
    <definedName name="объем___0___12_10">#N/A</definedName>
    <definedName name="объем___0___12_12">#N/A</definedName>
    <definedName name="объем___0___12_15">#N/A</definedName>
    <definedName name="объем___0___12_16">#N/A</definedName>
    <definedName name="объем___0___12_16_1">"#REF!"</definedName>
    <definedName name="объем___0___12_20">#N/A</definedName>
    <definedName name="объем___0___12_21">#N/A</definedName>
    <definedName name="объем___0___12_6">"#REF!"</definedName>
    <definedName name="объем___0___12_7">"#REF!"</definedName>
    <definedName name="объем___0___2">#N/A</definedName>
    <definedName name="объем___0___2___0">#N/A</definedName>
    <definedName name="объем___0___2___0___0">#N/A</definedName>
    <definedName name="объем___0___2___0___0_10">#N/A</definedName>
    <definedName name="объем___0___2___0___0_12">#N/A</definedName>
    <definedName name="объем___0___2___0___0_15">#N/A</definedName>
    <definedName name="объем___0___2___0___0_16">#N/A</definedName>
    <definedName name="объем___0___2___0___0_16_1">"#REF!"</definedName>
    <definedName name="объем___0___2___0___0_20">#N/A</definedName>
    <definedName name="объем___0___2___0___0_21">#N/A</definedName>
    <definedName name="объем___0___2___0___0_6">"#REF!"</definedName>
    <definedName name="объем___0___2___0___0_7">"#REF!"</definedName>
    <definedName name="объем___0___2___0_10">#N/A</definedName>
    <definedName name="объем___0___2___0_12">#N/A</definedName>
    <definedName name="объем___0___2___0_15">#N/A</definedName>
    <definedName name="объем___0___2___0_16">#N/A</definedName>
    <definedName name="объем___0___2___0_16_1">"#REF!"</definedName>
    <definedName name="объем___0___2___0_20">#N/A</definedName>
    <definedName name="объем___0___2___0_21">#N/A</definedName>
    <definedName name="объем___0___2___0_6">"#REF!"</definedName>
    <definedName name="объем___0___2___0_7">"#REF!"</definedName>
    <definedName name="объем___0___2___5">#N/A</definedName>
    <definedName name="объем___0___2___5_10">#N/A</definedName>
    <definedName name="объем___0___2___5_12">#N/A</definedName>
    <definedName name="объем___0___2___5_15">#N/A</definedName>
    <definedName name="объем___0___2___5_16">#N/A</definedName>
    <definedName name="объем___0___2___5_16_1">"#REF!"</definedName>
    <definedName name="объем___0___2___5_20">#N/A</definedName>
    <definedName name="объем___0___2___5_21">#N/A</definedName>
    <definedName name="объем___0___2___5_6">"#REF!"</definedName>
    <definedName name="объем___0___2___5_7">"#REF!"</definedName>
    <definedName name="объем___0___2_10">#N/A</definedName>
    <definedName name="объем___0___2_12">#N/A</definedName>
    <definedName name="объем___0___2_15">#N/A</definedName>
    <definedName name="объем___0___2_16">#N/A</definedName>
    <definedName name="объем___0___2_16_1">"#REF!"</definedName>
    <definedName name="объем___0___2_20">#N/A</definedName>
    <definedName name="объем___0___2_21">#N/A</definedName>
    <definedName name="объем___0___2_6">"#REF!"</definedName>
    <definedName name="объем___0___2_7">"#REF!"</definedName>
    <definedName name="объем___0___3">#N/A</definedName>
    <definedName name="объем___0___3___0">#N/A</definedName>
    <definedName name="объем___0___3___0_10">#N/A</definedName>
    <definedName name="объем___0___3___0_12">#N/A</definedName>
    <definedName name="объем___0___3___0_15">#N/A</definedName>
    <definedName name="объем___0___3___0_16">#N/A</definedName>
    <definedName name="объем___0___3___0_16_1">"#REF!"</definedName>
    <definedName name="объем___0___3___0_20">#N/A</definedName>
    <definedName name="объем___0___3___0_21">#N/A</definedName>
    <definedName name="объем___0___3___0_6">"#REF!"</definedName>
    <definedName name="объем___0___3___0_7">"#REF!"</definedName>
    <definedName name="объем___0___3___3">#N/A</definedName>
    <definedName name="объем___0___3___3_10">#N/A</definedName>
    <definedName name="объем___0___3___3_12">#N/A</definedName>
    <definedName name="объем___0___3___3_15">#N/A</definedName>
    <definedName name="объем___0___3___3_16">#N/A</definedName>
    <definedName name="объем___0___3___3_16_1">"#REF!"</definedName>
    <definedName name="объем___0___3___3_20">#N/A</definedName>
    <definedName name="объем___0___3___3_21">#N/A</definedName>
    <definedName name="объем___0___3___3_6">"#REF!"</definedName>
    <definedName name="объем___0___3___3_7">"#REF!"</definedName>
    <definedName name="объем___0___3_10">#N/A</definedName>
    <definedName name="объем___0___3_12">#N/A</definedName>
    <definedName name="объем___0___3_15">#N/A</definedName>
    <definedName name="объем___0___3_16">#N/A</definedName>
    <definedName name="объем___0___3_16_1">"#REF!"</definedName>
    <definedName name="объем___0___3_20">#N/A</definedName>
    <definedName name="объем___0___3_21">#N/A</definedName>
    <definedName name="объем___0___3_6">"#REF!"</definedName>
    <definedName name="объем___0___3_7">"#REF!"</definedName>
    <definedName name="объем___0___4">#N/A</definedName>
    <definedName name="объем___0___4___0">#N/A</definedName>
    <definedName name="объем___0___4___0_10">#N/A</definedName>
    <definedName name="объем___0___4___0_12">#N/A</definedName>
    <definedName name="объем___0___4___0_15">#N/A</definedName>
    <definedName name="объем___0___4___0_16">#N/A</definedName>
    <definedName name="объем___0___4___0_16_1">"#REF!"</definedName>
    <definedName name="объем___0___4___0_20">#N/A</definedName>
    <definedName name="объем___0___4___0_21">#N/A</definedName>
    <definedName name="объем___0___4___0_6">"#REF!"</definedName>
    <definedName name="объем___0___4___0_7">"#REF!"</definedName>
    <definedName name="объем___0___4___5">#N/A</definedName>
    <definedName name="объем___0___4___5_10">#N/A</definedName>
    <definedName name="объем___0___4___5_12">#N/A</definedName>
    <definedName name="объем___0___4___5_15">#N/A</definedName>
    <definedName name="объем___0___4___5_16">#N/A</definedName>
    <definedName name="объем___0___4___5_16_1">"#REF!"</definedName>
    <definedName name="объем___0___4___5_20">#N/A</definedName>
    <definedName name="объем___0___4___5_21">#N/A</definedName>
    <definedName name="объем___0___4___5_6">"#REF!"</definedName>
    <definedName name="объем___0___4___5_7">"#REF!"</definedName>
    <definedName name="объем___0___4_10">#N/A</definedName>
    <definedName name="объем___0___4_12">#N/A</definedName>
    <definedName name="объем___0___4_15">#N/A</definedName>
    <definedName name="объем___0___4_16">#N/A</definedName>
    <definedName name="объем___0___4_16_1">"#REF!"</definedName>
    <definedName name="объем___0___4_20">#N/A</definedName>
    <definedName name="объем___0___4_21">#N/A</definedName>
    <definedName name="объем___0___4_6">"#REF!"</definedName>
    <definedName name="объем___0___4_7">"#REF!"</definedName>
    <definedName name="объем___0___5">#N/A</definedName>
    <definedName name="объем___0___5___0">#N/A</definedName>
    <definedName name="объем___0___5___0_10">#N/A</definedName>
    <definedName name="объем___0___5___0_12">#N/A</definedName>
    <definedName name="объем___0___5___0_15">#N/A</definedName>
    <definedName name="объем___0___5___0_16">#N/A</definedName>
    <definedName name="объем___0___5___0_16_1">"#REF!"</definedName>
    <definedName name="объем___0___5___0_20">#N/A</definedName>
    <definedName name="объем___0___5___0_21">#N/A</definedName>
    <definedName name="объем___0___5___0_6">"#REF!"</definedName>
    <definedName name="объем___0___5___0_7">"#REF!"</definedName>
    <definedName name="объем___0___5_10">#N/A</definedName>
    <definedName name="объем___0___5_12">#N/A</definedName>
    <definedName name="объем___0___5_15">#N/A</definedName>
    <definedName name="объем___0___5_16">#N/A</definedName>
    <definedName name="объем___0___5_16_1">"#REF!"</definedName>
    <definedName name="объем___0___5_20">#N/A</definedName>
    <definedName name="объем___0___5_21">#N/A</definedName>
    <definedName name="объем___0___5_6">"#REF!"</definedName>
    <definedName name="объем___0___5_7">"#REF!"</definedName>
    <definedName name="объем___0___6">#N/A</definedName>
    <definedName name="объем___0___6___0">#N/A</definedName>
    <definedName name="объем___0___6___0_10">#N/A</definedName>
    <definedName name="объем___0___6___0_12">#N/A</definedName>
    <definedName name="объем___0___6___0_15">#N/A</definedName>
    <definedName name="объем___0___6___0_16">#N/A</definedName>
    <definedName name="объем___0___6___0_16_1">"#REF!"</definedName>
    <definedName name="объем___0___6___0_20">#N/A</definedName>
    <definedName name="объем___0___6___0_21">#N/A</definedName>
    <definedName name="объем___0___6___0_6">"#REF!"</definedName>
    <definedName name="объем___0___6___0_7">"#REF!"</definedName>
    <definedName name="объем___0___6_10">#N/A</definedName>
    <definedName name="объем___0___6_12">#N/A</definedName>
    <definedName name="объем___0___6_15">#N/A</definedName>
    <definedName name="объем___0___6_16">#N/A</definedName>
    <definedName name="объем___0___6_16_1">"#REF!"</definedName>
    <definedName name="объем___0___6_20">#N/A</definedName>
    <definedName name="объем___0___6_21">#N/A</definedName>
    <definedName name="объем___0___6_6">"#REF!"</definedName>
    <definedName name="объем___0___6_7">"#REF!"</definedName>
    <definedName name="объем___0___7">#N/A</definedName>
    <definedName name="объем___0___7_10">#N/A</definedName>
    <definedName name="объем___0___7_12">#N/A</definedName>
    <definedName name="объем___0___7_15">#N/A</definedName>
    <definedName name="объем___0___7_16">#N/A</definedName>
    <definedName name="объем___0___7_16_1">"#REF!"</definedName>
    <definedName name="объем___0___7_20">#N/A</definedName>
    <definedName name="объем___0___7_21">#N/A</definedName>
    <definedName name="объем___0___7_6">"#REF!"</definedName>
    <definedName name="объем___0___7_7">"#REF!"</definedName>
    <definedName name="объем___0___8">#N/A</definedName>
    <definedName name="объем___0___8___0">#N/A</definedName>
    <definedName name="объем___0___8___0_10">#N/A</definedName>
    <definedName name="объем___0___8___0_12">#N/A</definedName>
    <definedName name="объем___0___8___0_15">#N/A</definedName>
    <definedName name="объем___0___8___0_16">#N/A</definedName>
    <definedName name="объем___0___8___0_16_1">"#REF!"</definedName>
    <definedName name="объем___0___8___0_20">#N/A</definedName>
    <definedName name="объем___0___8___0_21">#N/A</definedName>
    <definedName name="объем___0___8___0_6">"#REF!"</definedName>
    <definedName name="объем___0___8___0_7">"#REF!"</definedName>
    <definedName name="объем___0___8_10">#N/A</definedName>
    <definedName name="объем___0___8_12">#N/A</definedName>
    <definedName name="объем___0___8_15">#N/A</definedName>
    <definedName name="объем___0___8_16">#N/A</definedName>
    <definedName name="объем___0___8_16_1">"#REF!"</definedName>
    <definedName name="объем___0___8_20">#N/A</definedName>
    <definedName name="объем___0___8_21">#N/A</definedName>
    <definedName name="объем___0___8_6">"#REF!"</definedName>
    <definedName name="объем___0___8_7">"#REF!"</definedName>
    <definedName name="объем___0___9">"$#ССЫЛ!.$M$1:$M$32000"</definedName>
    <definedName name="объем___0_10">#N/A</definedName>
    <definedName name="объем___0_12">#N/A</definedName>
    <definedName name="объем___0_15">#N/A</definedName>
    <definedName name="объем___0_16">#N/A</definedName>
    <definedName name="объем___0_16_1">"#REF!"</definedName>
    <definedName name="объем___0_20">#N/A</definedName>
    <definedName name="объем___0_21">#N/A</definedName>
    <definedName name="объем___0_6">"#REF!"</definedName>
    <definedName name="объем___0_7">"#REF!"</definedName>
    <definedName name="объем___1">#N/A</definedName>
    <definedName name="объем___1___0">#N/A</definedName>
    <definedName name="объем___1___0___0">#N/A</definedName>
    <definedName name="объем___1___0___0_10">#N/A</definedName>
    <definedName name="объем___1___0___0_12">#N/A</definedName>
    <definedName name="объем___1___0___0_15">#N/A</definedName>
    <definedName name="объем___1___0___0_16">#N/A</definedName>
    <definedName name="объем___1___0___0_16_1">"#REF!"</definedName>
    <definedName name="объем___1___0___0_20">#N/A</definedName>
    <definedName name="объем___1___0___0_21">#N/A</definedName>
    <definedName name="объем___1___0___0_6">"#REF!"</definedName>
    <definedName name="объем___1___0___0_7">"#REF!"</definedName>
    <definedName name="объем___1___0_10">#N/A</definedName>
    <definedName name="объем___1___0_12">#N/A</definedName>
    <definedName name="объем___1___0_15">#N/A</definedName>
    <definedName name="объем___1___0_16">#N/A</definedName>
    <definedName name="объем___1___0_16_1">"#REF!"</definedName>
    <definedName name="объем___1___0_20">#N/A</definedName>
    <definedName name="объем___1___0_21">#N/A</definedName>
    <definedName name="объем___1___0_6">"#REF!"</definedName>
    <definedName name="объем___1___0_7">"#REF!"</definedName>
    <definedName name="объем___1___5">#N/A</definedName>
    <definedName name="объем___1___5_10">#N/A</definedName>
    <definedName name="объем___1___5_12">#N/A</definedName>
    <definedName name="объем___1___5_15">#N/A</definedName>
    <definedName name="объем___1___5_16">#N/A</definedName>
    <definedName name="объем___1___5_16_1">"#REF!"</definedName>
    <definedName name="объем___1___5_20">#N/A</definedName>
    <definedName name="объем___1___5_21">#N/A</definedName>
    <definedName name="объем___1___5_6">"#REF!"</definedName>
    <definedName name="объем___1___5_7">"#REF!"</definedName>
    <definedName name="объем___1_10">#N/A</definedName>
    <definedName name="объем___1_12">#N/A</definedName>
    <definedName name="объем___1_15">#N/A</definedName>
    <definedName name="объем___1_16">#N/A</definedName>
    <definedName name="объем___1_16_1">"#REF!"</definedName>
    <definedName name="объем___1_20">#N/A</definedName>
    <definedName name="объем___1_21">#N/A</definedName>
    <definedName name="объем___1_6">"#REF!"</definedName>
    <definedName name="объем___1_7">"#REF!"</definedName>
    <definedName name="объем___10">#N/A</definedName>
    <definedName name="объем___10___0">NA()</definedName>
    <definedName name="объем___10___0___0">#N/A</definedName>
    <definedName name="объем___10___0___0___0">#N/A</definedName>
    <definedName name="объем___10___0___0___0_10">#N/A</definedName>
    <definedName name="объем___10___0___0___0_12">#N/A</definedName>
    <definedName name="объем___10___0___0___0_15">#N/A</definedName>
    <definedName name="объем___10___0___0___0_16">#N/A</definedName>
    <definedName name="объем___10___0___0___0_16_1">"#REF!"</definedName>
    <definedName name="объем___10___0___0___0_20">#N/A</definedName>
    <definedName name="объем___10___0___0___0_21">#N/A</definedName>
    <definedName name="объем___10___0___0___0_6">"#REF!"</definedName>
    <definedName name="объем___10___0___0___0_7">"#REF!"</definedName>
    <definedName name="объем___10___0___0_10">#N/A</definedName>
    <definedName name="объем___10___0___0_12">#N/A</definedName>
    <definedName name="объем___10___0___0_15">#N/A</definedName>
    <definedName name="объем___10___0___0_16">#N/A</definedName>
    <definedName name="объем___10___0___0_16_1">"#REF!"</definedName>
    <definedName name="объем___10___0___0_20">#N/A</definedName>
    <definedName name="объем___10___0___0_21">#N/A</definedName>
    <definedName name="объем___10___0___0_6">"#REF!"</definedName>
    <definedName name="объем___10___0___0_7">"#REF!"</definedName>
    <definedName name="объем___10___0___5">NA()</definedName>
    <definedName name="объем___10___1">#N/A</definedName>
    <definedName name="объем___10___1_10">#N/A</definedName>
    <definedName name="объем___10___1_12">#N/A</definedName>
    <definedName name="объем___10___1_15">#N/A</definedName>
    <definedName name="объем___10___1_16">#N/A</definedName>
    <definedName name="объем___10___1_16_1">"#REF!"</definedName>
    <definedName name="объем___10___1_20">#N/A</definedName>
    <definedName name="объем___10___1_21">#N/A</definedName>
    <definedName name="объем___10___1_6">"#REF!"</definedName>
    <definedName name="объем___10___1_7">"#REF!"</definedName>
    <definedName name="объем___10___10">#N/A</definedName>
    <definedName name="объем___10___10_10">#N/A</definedName>
    <definedName name="объем___10___10_12">#N/A</definedName>
    <definedName name="объем___10___10_15">#N/A</definedName>
    <definedName name="объем___10___10_16">#N/A</definedName>
    <definedName name="объем___10___10_16_1">"#REF!"</definedName>
    <definedName name="объем___10___10_20">#N/A</definedName>
    <definedName name="объем___10___10_21">#N/A</definedName>
    <definedName name="объем___10___10_6">"#REF!"</definedName>
    <definedName name="объем___10___10_7">"#REF!"</definedName>
    <definedName name="объем___10___12">#N/A</definedName>
    <definedName name="объем___10___12_10">#N/A</definedName>
    <definedName name="объем___10___12_12">#N/A</definedName>
    <definedName name="объем___10___12_15">#N/A</definedName>
    <definedName name="объем___10___12_16">#N/A</definedName>
    <definedName name="объем___10___12_16_1">"#REF!"</definedName>
    <definedName name="объем___10___12_20">#N/A</definedName>
    <definedName name="объем___10___12_21">#N/A</definedName>
    <definedName name="объем___10___12_6">"#REF!"</definedName>
    <definedName name="объем___10___12_7">"#REF!"</definedName>
    <definedName name="объем___10___2">NA()</definedName>
    <definedName name="объем___10___4">NA()</definedName>
    <definedName name="объем___10___5">#N/A</definedName>
    <definedName name="объем___10___5_10">#N/A</definedName>
    <definedName name="объем___10___5_12">#N/A</definedName>
    <definedName name="объем___10___5_15">#N/A</definedName>
    <definedName name="объем___10___5_16">#N/A</definedName>
    <definedName name="объем___10___5_16_1">"#REF!"</definedName>
    <definedName name="объем___10___5_20">#N/A</definedName>
    <definedName name="объем___10___5_21">#N/A</definedName>
    <definedName name="объем___10___5_6">"#REF!"</definedName>
    <definedName name="объем___10___5_7">"#REF!"</definedName>
    <definedName name="объем___10___6">NA()</definedName>
    <definedName name="объем___10___6___0">NA()</definedName>
    <definedName name="объем___10___8">NA()</definedName>
    <definedName name="объем___10___8___0">NA()</definedName>
    <definedName name="объем___10___9">"$#ССЫЛ!.$M$1:$M$32000"</definedName>
    <definedName name="объем___10_10">#N/A</definedName>
    <definedName name="объем___10_12">#N/A</definedName>
    <definedName name="объем___10_15">#N/A</definedName>
    <definedName name="объем___10_16">#N/A</definedName>
    <definedName name="объем___10_16_1">"#REF!"</definedName>
    <definedName name="объем___10_20">#N/A</definedName>
    <definedName name="объем___10_21">#N/A</definedName>
    <definedName name="объем___10_6">"#REF!"</definedName>
    <definedName name="объем___10_7">"#REF!"</definedName>
    <definedName name="объем___11">#N/A</definedName>
    <definedName name="объем___11___0">NA()</definedName>
    <definedName name="объем___11___10">#N/A</definedName>
    <definedName name="объем___11___10_10">#N/A</definedName>
    <definedName name="объем___11___10_12">#N/A</definedName>
    <definedName name="объем___11___10_15">#N/A</definedName>
    <definedName name="объем___11___10_16">#N/A</definedName>
    <definedName name="объем___11___10_16_1">"#REF!"</definedName>
    <definedName name="объем___11___10_20">#N/A</definedName>
    <definedName name="объем___11___10_21">#N/A</definedName>
    <definedName name="объем___11___10_6">"#REF!"</definedName>
    <definedName name="объем___11___10_7">"#REF!"</definedName>
    <definedName name="объем___11___2">#N/A</definedName>
    <definedName name="объем___11___2_10">#N/A</definedName>
    <definedName name="объем___11___2_12">#N/A</definedName>
    <definedName name="объем___11___2_15">#N/A</definedName>
    <definedName name="объем___11___2_16">#N/A</definedName>
    <definedName name="объем___11___2_16_1">"#REF!"</definedName>
    <definedName name="объем___11___2_20">#N/A</definedName>
    <definedName name="объем___11___2_21">#N/A</definedName>
    <definedName name="объем___11___2_6">"#REF!"</definedName>
    <definedName name="объем___11___2_7">"#REF!"</definedName>
    <definedName name="объем___11___4">#N/A</definedName>
    <definedName name="объем___11___4_10">#N/A</definedName>
    <definedName name="объем___11___4_12">#N/A</definedName>
    <definedName name="объем___11___4_15">#N/A</definedName>
    <definedName name="объем___11___4_16">#N/A</definedName>
    <definedName name="объем___11___4_16_1">"#REF!"</definedName>
    <definedName name="объем___11___4_20">#N/A</definedName>
    <definedName name="объем___11___4_21">#N/A</definedName>
    <definedName name="объем___11___4_6">"#REF!"</definedName>
    <definedName name="объем___11___4_7">"#REF!"</definedName>
    <definedName name="объем___11___6">#N/A</definedName>
    <definedName name="объем___11___6_10">#N/A</definedName>
    <definedName name="объем___11___6_12">#N/A</definedName>
    <definedName name="объем___11___6_15">#N/A</definedName>
    <definedName name="объем___11___6_16">#N/A</definedName>
    <definedName name="объем___11___6_16_1">"#REF!"</definedName>
    <definedName name="объем___11___6_20">#N/A</definedName>
    <definedName name="объем___11___6_21">#N/A</definedName>
    <definedName name="объем___11___6_6">"#REF!"</definedName>
    <definedName name="объем___11___6_7">"#REF!"</definedName>
    <definedName name="объем___11___8">#N/A</definedName>
    <definedName name="объем___11___8_10">#N/A</definedName>
    <definedName name="объем___11___8_12">#N/A</definedName>
    <definedName name="объем___11___8_15">#N/A</definedName>
    <definedName name="объем___11___8_16">#N/A</definedName>
    <definedName name="объем___11___8_16_1">"#REF!"</definedName>
    <definedName name="объем___11___8_20">#N/A</definedName>
    <definedName name="объем___11___8_21">#N/A</definedName>
    <definedName name="объем___11___8_6">"#REF!"</definedName>
    <definedName name="объем___11___8_7">"#REF!"</definedName>
    <definedName name="объем___11_10">#N/A</definedName>
    <definedName name="объем___11_12">#N/A</definedName>
    <definedName name="объем___11_15">#N/A</definedName>
    <definedName name="объем___11_16">#N/A</definedName>
    <definedName name="объем___11_16_1">"#REF!"</definedName>
    <definedName name="объем___11_20">#N/A</definedName>
    <definedName name="объем___11_21">#N/A</definedName>
    <definedName name="объем___11_6">"#REF!"</definedName>
    <definedName name="объем___11_7">"#REF!"</definedName>
    <definedName name="объем___12">NA()</definedName>
    <definedName name="объем___2">#N/A</definedName>
    <definedName name="объем___2___0">#N/A</definedName>
    <definedName name="объем___2___0___0">#N/A</definedName>
    <definedName name="объем___2___0___0___0">#N/A</definedName>
    <definedName name="объем___2___0___0___0___0">#N/A</definedName>
    <definedName name="объем___2___0___0___0___0_10">#N/A</definedName>
    <definedName name="объем___2___0___0___0___0_12">#N/A</definedName>
    <definedName name="объем___2___0___0___0___0_15">#N/A</definedName>
    <definedName name="объем___2___0___0___0___0_16">#N/A</definedName>
    <definedName name="объем___2___0___0___0___0_16_1">"#REF!"</definedName>
    <definedName name="объем___2___0___0___0___0_20">#N/A</definedName>
    <definedName name="объем___2___0___0___0___0_21">#N/A</definedName>
    <definedName name="объем___2___0___0___0___0_6">"#REF!"</definedName>
    <definedName name="объем___2___0___0___0___0_7">"#REF!"</definedName>
    <definedName name="объем___2___0___0___0_10">#N/A</definedName>
    <definedName name="объем___2___0___0___0_12">#N/A</definedName>
    <definedName name="объем___2___0___0___0_15">#N/A</definedName>
    <definedName name="объем___2___0___0___0_16">#N/A</definedName>
    <definedName name="объем___2___0___0___0_16_1">"#REF!"</definedName>
    <definedName name="объем___2___0___0___0_20">#N/A</definedName>
    <definedName name="объем___2___0___0___0_21">#N/A</definedName>
    <definedName name="объем___2___0___0___0_6">"#REF!"</definedName>
    <definedName name="объем___2___0___0___0_7">"#REF!"</definedName>
    <definedName name="объем___2___0___0___3">#N/A</definedName>
    <definedName name="объем___2___0___0___3_10">#N/A</definedName>
    <definedName name="объем___2___0___0___3_12">#N/A</definedName>
    <definedName name="объем___2___0___0___3_15">#N/A</definedName>
    <definedName name="объем___2___0___0___3_16">#N/A</definedName>
    <definedName name="объем___2___0___0___3_16_1">"#REF!"</definedName>
    <definedName name="объем___2___0___0___3_20">#N/A</definedName>
    <definedName name="объем___2___0___0___3_21">#N/A</definedName>
    <definedName name="объем___2___0___0___3_6">"#REF!"</definedName>
    <definedName name="объем___2___0___0___3_7">"#REF!"</definedName>
    <definedName name="объем___2___0___0_10">#N/A</definedName>
    <definedName name="объем___2___0___0_12">#N/A</definedName>
    <definedName name="объем___2___0___0_15">#N/A</definedName>
    <definedName name="объем___2___0___0_16">#N/A</definedName>
    <definedName name="объем___2___0___0_16_1">"#REF!"</definedName>
    <definedName name="объем___2___0___0_20">#N/A</definedName>
    <definedName name="объем___2___0___0_21">#N/A</definedName>
    <definedName name="объем___2___0___0_6">"#REF!"</definedName>
    <definedName name="объем___2___0___0_7">"#REF!"</definedName>
    <definedName name="объем___2___0___3">#N/A</definedName>
    <definedName name="объем___2___0___3_10">#N/A</definedName>
    <definedName name="объем___2___0___3_12">#N/A</definedName>
    <definedName name="объем___2___0___3_15">#N/A</definedName>
    <definedName name="объем___2___0___3_16">#N/A</definedName>
    <definedName name="объем___2___0___3_16_1">"#REF!"</definedName>
    <definedName name="объем___2___0___3_20">#N/A</definedName>
    <definedName name="объем___2___0___3_21">#N/A</definedName>
    <definedName name="объем___2___0___3_6">"#REF!"</definedName>
    <definedName name="объем___2___0___3_7">"#REF!"</definedName>
    <definedName name="объем___2___0___5">#N/A</definedName>
    <definedName name="объем___2___0___5_10">#N/A</definedName>
    <definedName name="объем___2___0___5_12">#N/A</definedName>
    <definedName name="объем___2___0___5_15">#N/A</definedName>
    <definedName name="объем___2___0___5_16">#N/A</definedName>
    <definedName name="объем___2___0___5_16_1">"#REF!"</definedName>
    <definedName name="объем___2___0___5_20">#N/A</definedName>
    <definedName name="объем___2___0___5_21">#N/A</definedName>
    <definedName name="объем___2___0___5_6">"#REF!"</definedName>
    <definedName name="объем___2___0___5_7">"#REF!"</definedName>
    <definedName name="объем___2___0___6">#N/A</definedName>
    <definedName name="объем___2___0___6_10">#N/A</definedName>
    <definedName name="объем___2___0___6_12">#N/A</definedName>
    <definedName name="объем___2___0___6_15">#N/A</definedName>
    <definedName name="объем___2___0___6_16">#N/A</definedName>
    <definedName name="объем___2___0___6_16_1">"#REF!"</definedName>
    <definedName name="объем___2___0___6_20">#N/A</definedName>
    <definedName name="объем___2___0___6_21">#N/A</definedName>
    <definedName name="объем___2___0___6_6">"#REF!"</definedName>
    <definedName name="объем___2___0___6_7">"#REF!"</definedName>
    <definedName name="объем___2___0___7">#N/A</definedName>
    <definedName name="объем___2___0___7_10">#N/A</definedName>
    <definedName name="объем___2___0___7_12">#N/A</definedName>
    <definedName name="объем___2___0___7_15">#N/A</definedName>
    <definedName name="объем___2___0___7_16">#N/A</definedName>
    <definedName name="объем___2___0___7_16_1">"#REF!"</definedName>
    <definedName name="объем___2___0___7_20">#N/A</definedName>
    <definedName name="объем___2___0___7_21">#N/A</definedName>
    <definedName name="объем___2___0___7_6">"#REF!"</definedName>
    <definedName name="объем___2___0___7_7">"#REF!"</definedName>
    <definedName name="объем___2___0___8">#N/A</definedName>
    <definedName name="объем___2___0___8_10">#N/A</definedName>
    <definedName name="объем___2___0___8_12">#N/A</definedName>
    <definedName name="объем___2___0___8_15">#N/A</definedName>
    <definedName name="объем___2___0___8_16">#N/A</definedName>
    <definedName name="объем___2___0___8_16_1">"#REF!"</definedName>
    <definedName name="объем___2___0___8_20">#N/A</definedName>
    <definedName name="объем___2___0___8_21">#N/A</definedName>
    <definedName name="объем___2___0___8_6">"#REF!"</definedName>
    <definedName name="объем___2___0___8_7">"#REF!"</definedName>
    <definedName name="объем___2___0___9">#N/A</definedName>
    <definedName name="объем___2___0___9_10">#N/A</definedName>
    <definedName name="объем___2___0___9_12">#N/A</definedName>
    <definedName name="объем___2___0___9_15">#N/A</definedName>
    <definedName name="объем___2___0___9_16">#N/A</definedName>
    <definedName name="объем___2___0___9_16_1">"#REF!"</definedName>
    <definedName name="объем___2___0___9_20">#N/A</definedName>
    <definedName name="объем___2___0___9_21">#N/A</definedName>
    <definedName name="объем___2___0___9_6">"#REF!"</definedName>
    <definedName name="объем___2___0___9_7">"#REF!"</definedName>
    <definedName name="объем___2___0_10">#N/A</definedName>
    <definedName name="объем___2___0_12">#N/A</definedName>
    <definedName name="объем___2___0_15">#N/A</definedName>
    <definedName name="объем___2___0_16">#N/A</definedName>
    <definedName name="объем___2___0_16_1">"#REF!"</definedName>
    <definedName name="объем___2___0_20">#N/A</definedName>
    <definedName name="объем___2___0_21">#N/A</definedName>
    <definedName name="объем___2___0_6">"#REF!"</definedName>
    <definedName name="объем___2___0_7">"#REF!"</definedName>
    <definedName name="объем___2___1">#N/A</definedName>
    <definedName name="объем___2___1___0">#N/A</definedName>
    <definedName name="объем___2___1___0_10">#N/A</definedName>
    <definedName name="объем___2___1___0_12">#N/A</definedName>
    <definedName name="объем___2___1___0_15">#N/A</definedName>
    <definedName name="объем___2___1___0_16">#N/A</definedName>
    <definedName name="объем___2___1___0_16_1">"#REF!"</definedName>
    <definedName name="объем___2___1___0_20">#N/A</definedName>
    <definedName name="объем___2___1___0_21">#N/A</definedName>
    <definedName name="объем___2___1___0_6">"#REF!"</definedName>
    <definedName name="объем___2___1___0_7">"#REF!"</definedName>
    <definedName name="объем___2___1_10">#N/A</definedName>
    <definedName name="объем___2___1_12">#N/A</definedName>
    <definedName name="объем___2___1_15">#N/A</definedName>
    <definedName name="объем___2___1_16">#N/A</definedName>
    <definedName name="объем___2___1_16_1">"#REF!"</definedName>
    <definedName name="объем___2___1_20">#N/A</definedName>
    <definedName name="объем___2___1_21">#N/A</definedName>
    <definedName name="объем___2___1_6">"#REF!"</definedName>
    <definedName name="объем___2___1_7">"#REF!"</definedName>
    <definedName name="объем___2___10">#N/A</definedName>
    <definedName name="объем___2___10_10">#N/A</definedName>
    <definedName name="объем___2___10_12">#N/A</definedName>
    <definedName name="объем___2___10_15">#N/A</definedName>
    <definedName name="объем___2___10_16">#N/A</definedName>
    <definedName name="объем___2___10_16_1">"#REF!"</definedName>
    <definedName name="объем___2___10_20">#N/A</definedName>
    <definedName name="объем___2___10_21">#N/A</definedName>
    <definedName name="объем___2___10_6">"#REF!"</definedName>
    <definedName name="объем___2___10_7">"#REF!"</definedName>
    <definedName name="объем___2___12">#N/A</definedName>
    <definedName name="объем___2___12_10">#N/A</definedName>
    <definedName name="объем___2___12_12">#N/A</definedName>
    <definedName name="объем___2___12_15">#N/A</definedName>
    <definedName name="объем___2___12_16">#N/A</definedName>
    <definedName name="объем___2___12_16_1">"#REF!"</definedName>
    <definedName name="объем___2___12_20">#N/A</definedName>
    <definedName name="объем___2___12_21">#N/A</definedName>
    <definedName name="объем___2___12_6">"#REF!"</definedName>
    <definedName name="объем___2___12_7">"#REF!"</definedName>
    <definedName name="объем___2___2">#N/A</definedName>
    <definedName name="объем___2___2_10">#N/A</definedName>
    <definedName name="объем___2___2_12">#N/A</definedName>
    <definedName name="объем___2___2_15">#N/A</definedName>
    <definedName name="объем___2___2_16">#N/A</definedName>
    <definedName name="объем___2___2_16_1">"#REF!"</definedName>
    <definedName name="объем___2___2_20">#N/A</definedName>
    <definedName name="объем___2___2_21">#N/A</definedName>
    <definedName name="объем___2___2_6">"#REF!"</definedName>
    <definedName name="объем___2___2_7">"#REF!"</definedName>
    <definedName name="объем___2___3">#N/A</definedName>
    <definedName name="объем___2___3_10">#N/A</definedName>
    <definedName name="объем___2___3_12">#N/A</definedName>
    <definedName name="объем___2___3_15">#N/A</definedName>
    <definedName name="объем___2___3_16">#N/A</definedName>
    <definedName name="объем___2___3_16_1">"#REF!"</definedName>
    <definedName name="объем___2___3_20">#N/A</definedName>
    <definedName name="объем___2___3_21">#N/A</definedName>
    <definedName name="объем___2___3_6">"#REF!"</definedName>
    <definedName name="объем___2___3_7">"#REF!"</definedName>
    <definedName name="объем___2___4">#N/A</definedName>
    <definedName name="объем___2___4___0">#N/A</definedName>
    <definedName name="объем___2___4___0_10">#N/A</definedName>
    <definedName name="объем___2___4___0_12">#N/A</definedName>
    <definedName name="объем___2___4___0_15">#N/A</definedName>
    <definedName name="объем___2___4___0_16">#N/A</definedName>
    <definedName name="объем___2___4___0_16_1">"#REF!"</definedName>
    <definedName name="объем___2___4___0_20">#N/A</definedName>
    <definedName name="объем___2___4___0_21">#N/A</definedName>
    <definedName name="объем___2___4___0_6">"#REF!"</definedName>
    <definedName name="объем___2___4___0_7">"#REF!"</definedName>
    <definedName name="объем___2___4___5">#N/A</definedName>
    <definedName name="объем___2___4___5_10">#N/A</definedName>
    <definedName name="объем___2___4___5_12">#N/A</definedName>
    <definedName name="объем___2___4___5_15">#N/A</definedName>
    <definedName name="объем___2___4___5_16">#N/A</definedName>
    <definedName name="объем___2___4___5_16_1">"#REF!"</definedName>
    <definedName name="объем___2___4___5_20">#N/A</definedName>
    <definedName name="объем___2___4___5_21">#N/A</definedName>
    <definedName name="объем___2___4___5_6">"#REF!"</definedName>
    <definedName name="объем___2___4___5_7">"#REF!"</definedName>
    <definedName name="объем___2___4_10">#N/A</definedName>
    <definedName name="объем___2___4_12">#N/A</definedName>
    <definedName name="объем___2___4_15">#N/A</definedName>
    <definedName name="объем___2___4_16">#N/A</definedName>
    <definedName name="объем___2___4_16_1">"#REF!"</definedName>
    <definedName name="объем___2___4_20">#N/A</definedName>
    <definedName name="объем___2___4_21">#N/A</definedName>
    <definedName name="объем___2___4_6">"#REF!"</definedName>
    <definedName name="объем___2___4_7">"#REF!"</definedName>
    <definedName name="объем___2___5">#N/A</definedName>
    <definedName name="объем___2___5_10">#N/A</definedName>
    <definedName name="объем___2___5_12">#N/A</definedName>
    <definedName name="объем___2___5_15">#N/A</definedName>
    <definedName name="объем___2___5_16">#N/A</definedName>
    <definedName name="объем___2___5_16_1">"#REF!"</definedName>
    <definedName name="объем___2___5_20">#N/A</definedName>
    <definedName name="объем___2___5_21">#N/A</definedName>
    <definedName name="объем___2___5_6">"#REF!"</definedName>
    <definedName name="объем___2___5_7">"#REF!"</definedName>
    <definedName name="объем___2___6">#N/A</definedName>
    <definedName name="объем___2___6___0">#N/A</definedName>
    <definedName name="объем___2___6___0_10">#N/A</definedName>
    <definedName name="объем___2___6___0_12">#N/A</definedName>
    <definedName name="объем___2___6___0_15">#N/A</definedName>
    <definedName name="объем___2___6___0_16">#N/A</definedName>
    <definedName name="объем___2___6___0_16_1">"#REF!"</definedName>
    <definedName name="объем___2___6___0_20">#N/A</definedName>
    <definedName name="объем___2___6___0_21">#N/A</definedName>
    <definedName name="объем___2___6___0_6">"#REF!"</definedName>
    <definedName name="объем___2___6___0_7">"#REF!"</definedName>
    <definedName name="объем___2___6_10">#N/A</definedName>
    <definedName name="объем___2___6_12">#N/A</definedName>
    <definedName name="объем___2___6_15">#N/A</definedName>
    <definedName name="объем___2___6_16">#N/A</definedName>
    <definedName name="объем___2___6_16_1">"#REF!"</definedName>
    <definedName name="объем___2___6_20">#N/A</definedName>
    <definedName name="объем___2___6_21">#N/A</definedName>
    <definedName name="объем___2___6_6">"#REF!"</definedName>
    <definedName name="объем___2___6_7">"#REF!"</definedName>
    <definedName name="объем___2___7">#N/A</definedName>
    <definedName name="объем___2___7_10">#N/A</definedName>
    <definedName name="объем___2___7_12">#N/A</definedName>
    <definedName name="объем___2___7_15">#N/A</definedName>
    <definedName name="объем___2___7_16">#N/A</definedName>
    <definedName name="объем___2___7_16_1">"#REF!"</definedName>
    <definedName name="объем___2___7_20">#N/A</definedName>
    <definedName name="объем___2___7_21">#N/A</definedName>
    <definedName name="объем___2___7_6">"#REF!"</definedName>
    <definedName name="объем___2___7_7">"#REF!"</definedName>
    <definedName name="объем___2___8">#N/A</definedName>
    <definedName name="объем___2___8___0">#N/A</definedName>
    <definedName name="объем___2___8___0_10">#N/A</definedName>
    <definedName name="объем___2___8___0_12">#N/A</definedName>
    <definedName name="объем___2___8___0_15">#N/A</definedName>
    <definedName name="объем___2___8___0_16">#N/A</definedName>
    <definedName name="объем___2___8___0_16_1">"#REF!"</definedName>
    <definedName name="объем___2___8___0_20">#N/A</definedName>
    <definedName name="объем___2___8___0_21">#N/A</definedName>
    <definedName name="объем___2___8___0_6">"#REF!"</definedName>
    <definedName name="объем___2___8___0_7">"#REF!"</definedName>
    <definedName name="объем___2___8_10">#N/A</definedName>
    <definedName name="объем___2___8_12">#N/A</definedName>
    <definedName name="объем___2___8_15">#N/A</definedName>
    <definedName name="объем___2___8_16">#N/A</definedName>
    <definedName name="объем___2___8_16_1">"#REF!"</definedName>
    <definedName name="объем___2___8_20">#N/A</definedName>
    <definedName name="объем___2___8_21">#N/A</definedName>
    <definedName name="объем___2___8_6">"#REF!"</definedName>
    <definedName name="объем___2___8_7">"#REF!"</definedName>
    <definedName name="объем___2___9">"$#ССЫЛ!.$M$1:$M$32000"</definedName>
    <definedName name="объем___2_10">#N/A</definedName>
    <definedName name="объем___2_12">#N/A</definedName>
    <definedName name="объем___2_15">#N/A</definedName>
    <definedName name="объем___2_16">#N/A</definedName>
    <definedName name="объем___2_16_1">"#REF!"</definedName>
    <definedName name="объем___2_20">#N/A</definedName>
    <definedName name="объем___2_21">#N/A</definedName>
    <definedName name="объем___2_6">"#REF!"</definedName>
    <definedName name="объем___2_7">"#REF!"</definedName>
    <definedName name="объем___3">#N/A</definedName>
    <definedName name="объем___3___0">#N/A</definedName>
    <definedName name="объем___3___0___0">NA()</definedName>
    <definedName name="объем___3___0___0___0">NA()</definedName>
    <definedName name="объем___3___0___3">NA()</definedName>
    <definedName name="объем___3___0___5">#N/A</definedName>
    <definedName name="объем___3___0___5_10">#N/A</definedName>
    <definedName name="объем___3___0___5_12">#N/A</definedName>
    <definedName name="объем___3___0___5_15">#N/A</definedName>
    <definedName name="объем___3___0___5_16">#N/A</definedName>
    <definedName name="объем___3___0___5_16_1">"#REF!"</definedName>
    <definedName name="объем___3___0___5_20">#N/A</definedName>
    <definedName name="объем___3___0___5_21">#N/A</definedName>
    <definedName name="объем___3___0___5_6">"#REF!"</definedName>
    <definedName name="объем___3___0___5_7">"#REF!"</definedName>
    <definedName name="объем___3___0_10">#N/A</definedName>
    <definedName name="объем___3___0_12">#N/A</definedName>
    <definedName name="объем___3___0_15">#N/A</definedName>
    <definedName name="объем___3___0_16">#N/A</definedName>
    <definedName name="объем___3___0_16_1">"#REF!"</definedName>
    <definedName name="объем___3___0_20">#N/A</definedName>
    <definedName name="объем___3___0_21">#N/A</definedName>
    <definedName name="объем___3___0_6">"#REF!"</definedName>
    <definedName name="объем___3___0_7">"#REF!"</definedName>
    <definedName name="объем___3___1">#N/A</definedName>
    <definedName name="объем___3___1_10">#N/A</definedName>
    <definedName name="объем___3___1_12">#N/A</definedName>
    <definedName name="объем___3___1_15">#N/A</definedName>
    <definedName name="объем___3___1_16">#N/A</definedName>
    <definedName name="объем___3___1_16_1">"#REF!"</definedName>
    <definedName name="объем___3___1_20">#N/A</definedName>
    <definedName name="объем___3___1_21">#N/A</definedName>
    <definedName name="объем___3___1_6">"#REF!"</definedName>
    <definedName name="объем___3___1_7">"#REF!"</definedName>
    <definedName name="объем___3___10">#N/A</definedName>
    <definedName name="объем___3___10_10">#N/A</definedName>
    <definedName name="объем___3___10_12">#N/A</definedName>
    <definedName name="объем___3___10_15">#N/A</definedName>
    <definedName name="объем___3___10_16">#N/A</definedName>
    <definedName name="объем___3___10_16_1">"#REF!"</definedName>
    <definedName name="объем___3___10_20">#N/A</definedName>
    <definedName name="объем___3___10_21">#N/A</definedName>
    <definedName name="объем___3___10_6">"#REF!"</definedName>
    <definedName name="объем___3___10_7">"#REF!"</definedName>
    <definedName name="объем___3___2">#N/A</definedName>
    <definedName name="объем___3___2_10">#N/A</definedName>
    <definedName name="объем___3___2_12">#N/A</definedName>
    <definedName name="объем___3___2_15">#N/A</definedName>
    <definedName name="объем___3___2_16">#N/A</definedName>
    <definedName name="объем___3___2_16_1">"#REF!"</definedName>
    <definedName name="объем___3___2_20">#N/A</definedName>
    <definedName name="объем___3___2_21">#N/A</definedName>
    <definedName name="объем___3___2_6">"#REF!"</definedName>
    <definedName name="объем___3___2_7">"#REF!"</definedName>
    <definedName name="объем___3___3">#N/A</definedName>
    <definedName name="объем___3___3_10">#N/A</definedName>
    <definedName name="объем___3___3_12">#N/A</definedName>
    <definedName name="объем___3___3_15">#N/A</definedName>
    <definedName name="объем___3___3_16">#N/A</definedName>
    <definedName name="объем___3___3_16_1">"#REF!"</definedName>
    <definedName name="объем___3___3_20">#N/A</definedName>
    <definedName name="объем___3___3_21">#N/A</definedName>
    <definedName name="объем___3___3_6">"#REF!"</definedName>
    <definedName name="объем___3___3_7">"#REF!"</definedName>
    <definedName name="объем___3___4">#N/A</definedName>
    <definedName name="объем___3___4___0">#N/A</definedName>
    <definedName name="объем___3___4___0_10">#N/A</definedName>
    <definedName name="объем___3___4___0_12">#N/A</definedName>
    <definedName name="объем___3___4___0_15">#N/A</definedName>
    <definedName name="объем___3___4___0_16">#N/A</definedName>
    <definedName name="объем___3___4___0_16_1">"#REF!"</definedName>
    <definedName name="объем___3___4___0_20">#N/A</definedName>
    <definedName name="объем___3___4___0_21">#N/A</definedName>
    <definedName name="объем___3___4___0_6">"#REF!"</definedName>
    <definedName name="объем___3___4___0_7">"#REF!"</definedName>
    <definedName name="объем___3___4_10">#N/A</definedName>
    <definedName name="объем___3___4_12">#N/A</definedName>
    <definedName name="объем___3___4_15">#N/A</definedName>
    <definedName name="объем___3___4_16">#N/A</definedName>
    <definedName name="объем___3___4_16_1">"#REF!"</definedName>
    <definedName name="объем___3___4_20">#N/A</definedName>
    <definedName name="объем___3___4_21">#N/A</definedName>
    <definedName name="объем___3___4_6">"#REF!"</definedName>
    <definedName name="объем___3___4_7">"#REF!"</definedName>
    <definedName name="объем___3___5">#N/A</definedName>
    <definedName name="объем___3___5_10">#N/A</definedName>
    <definedName name="объем___3___5_12">#N/A</definedName>
    <definedName name="объем___3___5_15">#N/A</definedName>
    <definedName name="объем___3___5_16">#N/A</definedName>
    <definedName name="объем___3___5_16_1">"#REF!"</definedName>
    <definedName name="объем___3___5_20">#N/A</definedName>
    <definedName name="объем___3___5_21">#N/A</definedName>
    <definedName name="объем___3___5_6">"#REF!"</definedName>
    <definedName name="объем___3___5_7">"#REF!"</definedName>
    <definedName name="объем___3___6">#N/A</definedName>
    <definedName name="объем___3___6_10">#N/A</definedName>
    <definedName name="объем___3___6_12">#N/A</definedName>
    <definedName name="объем___3___6_15">#N/A</definedName>
    <definedName name="объем___3___6_16">#N/A</definedName>
    <definedName name="объем___3___6_16_1">"#REF!"</definedName>
    <definedName name="объем___3___6_20">#N/A</definedName>
    <definedName name="объем___3___6_21">#N/A</definedName>
    <definedName name="объем___3___6_6">"#REF!"</definedName>
    <definedName name="объем___3___6_7">"#REF!"</definedName>
    <definedName name="объем___3___8">#N/A</definedName>
    <definedName name="объем___3___8___0">#N/A</definedName>
    <definedName name="объем___3___8___0_10">#N/A</definedName>
    <definedName name="объем___3___8___0_12">#N/A</definedName>
    <definedName name="объем___3___8___0_15">#N/A</definedName>
    <definedName name="объем___3___8___0_16">#N/A</definedName>
    <definedName name="объем___3___8___0_16_1">"#REF!"</definedName>
    <definedName name="объем___3___8___0_20">#N/A</definedName>
    <definedName name="объем___3___8___0_21">#N/A</definedName>
    <definedName name="объем___3___8___0_6">"#REF!"</definedName>
    <definedName name="объем___3___8___0_7">"#REF!"</definedName>
    <definedName name="объем___3___8_10">#N/A</definedName>
    <definedName name="объем___3___8_12">#N/A</definedName>
    <definedName name="объем___3___8_15">#N/A</definedName>
    <definedName name="объем___3___8_16">#N/A</definedName>
    <definedName name="объем___3___8_16_1">"#REF!"</definedName>
    <definedName name="объем___3___8_20">#N/A</definedName>
    <definedName name="объем___3___8_21">#N/A</definedName>
    <definedName name="объем___3___8_6">"#REF!"</definedName>
    <definedName name="объем___3___8_7">"#REF!"</definedName>
    <definedName name="объем___3___9">#N/A</definedName>
    <definedName name="объем___3___9_10">#N/A</definedName>
    <definedName name="объем___3___9_12">#N/A</definedName>
    <definedName name="объем___3___9_15">#N/A</definedName>
    <definedName name="объем___3___9_16">#N/A</definedName>
    <definedName name="объем___3___9_16_1">"#REF!"</definedName>
    <definedName name="объем___3___9_20">#N/A</definedName>
    <definedName name="объем___3___9_21">#N/A</definedName>
    <definedName name="объем___3___9_6">"#REF!"</definedName>
    <definedName name="объем___3___9_7">"#REF!"</definedName>
    <definedName name="объем___3_10">#N/A</definedName>
    <definedName name="объем___3_12">#N/A</definedName>
    <definedName name="объем___3_15">#N/A</definedName>
    <definedName name="объем___3_16">#N/A</definedName>
    <definedName name="объем___3_16_1">"#REF!"</definedName>
    <definedName name="объем___3_20">#N/A</definedName>
    <definedName name="объем___3_21">#N/A</definedName>
    <definedName name="объем___3_6">"#REF!"</definedName>
    <definedName name="объем___3_7">"#REF!"</definedName>
    <definedName name="объем___4">#N/A</definedName>
    <definedName name="объем___4___0">NA()</definedName>
    <definedName name="объем___4___0___0">#N/A</definedName>
    <definedName name="объем___4___0___0___0">#N/A</definedName>
    <definedName name="объем___4___0___0___0___0">#N/A</definedName>
    <definedName name="объем___4___0___0___0___0_10">#N/A</definedName>
    <definedName name="объем___4___0___0___0___0_12">#N/A</definedName>
    <definedName name="объем___4___0___0___0___0_15">#N/A</definedName>
    <definedName name="объем___4___0___0___0___0_16">#N/A</definedName>
    <definedName name="объем___4___0___0___0___0_16_1">"#REF!"</definedName>
    <definedName name="объем___4___0___0___0___0_20">#N/A</definedName>
    <definedName name="объем___4___0___0___0___0_21">#N/A</definedName>
    <definedName name="объем___4___0___0___0___0_6">"#REF!"</definedName>
    <definedName name="объем___4___0___0___0___0_7">"#REF!"</definedName>
    <definedName name="объем___4___0___0___0_10">#N/A</definedName>
    <definedName name="объем___4___0___0___0_12">#N/A</definedName>
    <definedName name="объем___4___0___0___0_15">#N/A</definedName>
    <definedName name="объем___4___0___0___0_16">#N/A</definedName>
    <definedName name="объем___4___0___0___0_16_1">"#REF!"</definedName>
    <definedName name="объем___4___0___0___0_20">#N/A</definedName>
    <definedName name="объем___4___0___0___0_21">#N/A</definedName>
    <definedName name="объем___4___0___0___0_6">"#REF!"</definedName>
    <definedName name="объем___4___0___0___0_7">"#REF!"</definedName>
    <definedName name="объем___4___0___0___3">#N/A</definedName>
    <definedName name="объем___4___0___0___3_10">#N/A</definedName>
    <definedName name="объем___4___0___0___3_12">#N/A</definedName>
    <definedName name="объем___4___0___0___3_15">#N/A</definedName>
    <definedName name="объем___4___0___0___3_16">#N/A</definedName>
    <definedName name="объем___4___0___0___3_16_1">"#REF!"</definedName>
    <definedName name="объем___4___0___0___3_20">#N/A</definedName>
    <definedName name="объем___4___0___0___3_21">#N/A</definedName>
    <definedName name="объем___4___0___0___3_6">"#REF!"</definedName>
    <definedName name="объем___4___0___0___3_7">"#REF!"</definedName>
    <definedName name="объем___4___0___0_10">#N/A</definedName>
    <definedName name="объем___4___0___0_12">#N/A</definedName>
    <definedName name="объем___4___0___0_15">#N/A</definedName>
    <definedName name="объем___4___0___0_16">#N/A</definedName>
    <definedName name="объем___4___0___0_16_1">"#REF!"</definedName>
    <definedName name="объем___4___0___0_20">#N/A</definedName>
    <definedName name="объем___4___0___0_21">#N/A</definedName>
    <definedName name="объем___4___0___0_6">"#REF!"</definedName>
    <definedName name="объем___4___0___0_7">"#REF!"</definedName>
    <definedName name="объем___4___0___3">#N/A</definedName>
    <definedName name="объем___4___0___3_10">#N/A</definedName>
    <definedName name="объем___4___0___3_12">#N/A</definedName>
    <definedName name="объем___4___0___3_15">#N/A</definedName>
    <definedName name="объем___4___0___3_16">#N/A</definedName>
    <definedName name="объем___4___0___3_16_1">"#REF!"</definedName>
    <definedName name="объем___4___0___3_20">#N/A</definedName>
    <definedName name="объем___4___0___3_21">#N/A</definedName>
    <definedName name="объем___4___0___3_6">"#REF!"</definedName>
    <definedName name="объем___4___0___3_7">"#REF!"</definedName>
    <definedName name="объем___4___0___5">NA()</definedName>
    <definedName name="объем___4___0___6">NA()</definedName>
    <definedName name="объем___4___0___7">NA()</definedName>
    <definedName name="объем___4___0___8">NA()</definedName>
    <definedName name="объем___4___0___9">NA()</definedName>
    <definedName name="объем___4___10">#N/A</definedName>
    <definedName name="объем___4___10_10">#N/A</definedName>
    <definedName name="объем___4___10_12">#N/A</definedName>
    <definedName name="объем___4___10_15">#N/A</definedName>
    <definedName name="объем___4___10_16">#N/A</definedName>
    <definedName name="объем___4___10_16_1">"#REF!"</definedName>
    <definedName name="объем___4___10_20">#N/A</definedName>
    <definedName name="объем___4___10_21">#N/A</definedName>
    <definedName name="объем___4___10_6">"#REF!"</definedName>
    <definedName name="объем___4___10_7">"#REF!"</definedName>
    <definedName name="объем___4___12">#N/A</definedName>
    <definedName name="объем___4___12_10">#N/A</definedName>
    <definedName name="объем___4___12_12">#N/A</definedName>
    <definedName name="объем___4___12_15">#N/A</definedName>
    <definedName name="объем___4___12_16">#N/A</definedName>
    <definedName name="объем___4___12_16_1">"#REF!"</definedName>
    <definedName name="объем___4___12_20">#N/A</definedName>
    <definedName name="объем___4___12_21">#N/A</definedName>
    <definedName name="объем___4___12_6">"#REF!"</definedName>
    <definedName name="объем___4___12_7">"#REF!"</definedName>
    <definedName name="объем___4___2">#N/A</definedName>
    <definedName name="объем___4___2_10">#N/A</definedName>
    <definedName name="объем___4___2_12">#N/A</definedName>
    <definedName name="объем___4___2_15">#N/A</definedName>
    <definedName name="объем___4___2_16">#N/A</definedName>
    <definedName name="объем___4___2_16_1">"#REF!"</definedName>
    <definedName name="объем___4___2_20">#N/A</definedName>
    <definedName name="объем___4___2_21">#N/A</definedName>
    <definedName name="объем___4___2_6">"#REF!"</definedName>
    <definedName name="объем___4___2_7">"#REF!"</definedName>
    <definedName name="объем___4___3">#N/A</definedName>
    <definedName name="объем___4___3___0">#N/A</definedName>
    <definedName name="объем___4___3___0_10">#N/A</definedName>
    <definedName name="объем___4___3___0_12">#N/A</definedName>
    <definedName name="объем___4___3___0_15">#N/A</definedName>
    <definedName name="объем___4___3___0_16">#N/A</definedName>
    <definedName name="объем___4___3___0_16_1">"#REF!"</definedName>
    <definedName name="объем___4___3___0_20">#N/A</definedName>
    <definedName name="объем___4___3___0_21">#N/A</definedName>
    <definedName name="объем___4___3___0_6">"#REF!"</definedName>
    <definedName name="объем___4___3___0_7">"#REF!"</definedName>
    <definedName name="объем___4___3_10">#N/A</definedName>
    <definedName name="объем___4___3_12">#N/A</definedName>
    <definedName name="объем___4___3_15">#N/A</definedName>
    <definedName name="объем___4___3_16">#N/A</definedName>
    <definedName name="объем___4___3_16_1">"#REF!"</definedName>
    <definedName name="объем___4___3_20">#N/A</definedName>
    <definedName name="объем___4___3_21">#N/A</definedName>
    <definedName name="объем___4___3_6">"#REF!"</definedName>
    <definedName name="объем___4___3_7">"#REF!"</definedName>
    <definedName name="объем___4___4">#N/A</definedName>
    <definedName name="объем___4___4_10">#N/A</definedName>
    <definedName name="объем___4___4_12">#N/A</definedName>
    <definedName name="объем___4___4_15">#N/A</definedName>
    <definedName name="объем___4___4_16">#N/A</definedName>
    <definedName name="объем___4___4_16_1">"#REF!"</definedName>
    <definedName name="объем___4___4_20">#N/A</definedName>
    <definedName name="объем___4___4_21">#N/A</definedName>
    <definedName name="объем___4___4_6">"#REF!"</definedName>
    <definedName name="объем___4___4_7">"#REF!"</definedName>
    <definedName name="объем___4___5">#N/A</definedName>
    <definedName name="объем___4___5_10">#N/A</definedName>
    <definedName name="объем___4___5_12">#N/A</definedName>
    <definedName name="объем___4___5_15">#N/A</definedName>
    <definedName name="объем___4___5_16">#N/A</definedName>
    <definedName name="объем___4___5_16_1">"#REF!"</definedName>
    <definedName name="объем___4___5_20">#N/A</definedName>
    <definedName name="объем___4___5_21">#N/A</definedName>
    <definedName name="объем___4___5_6">"#REF!"</definedName>
    <definedName name="объем___4___5_7">"#REF!"</definedName>
    <definedName name="объем___4___6">#N/A</definedName>
    <definedName name="объем___4___6___0">#N/A</definedName>
    <definedName name="объем___4___6___0_10">#N/A</definedName>
    <definedName name="объем___4___6___0_12">#N/A</definedName>
    <definedName name="объем___4___6___0_15">#N/A</definedName>
    <definedName name="объем___4___6___0_16">#N/A</definedName>
    <definedName name="объем___4___6___0_16_1">"#REF!"</definedName>
    <definedName name="объем___4___6___0_20">#N/A</definedName>
    <definedName name="объем___4___6___0_21">#N/A</definedName>
    <definedName name="объем___4___6___0_6">"#REF!"</definedName>
    <definedName name="объем___4___6___0_7">"#REF!"</definedName>
    <definedName name="объем___4___6_10">#N/A</definedName>
    <definedName name="объем___4___6_12">#N/A</definedName>
    <definedName name="объем___4___6_15">#N/A</definedName>
    <definedName name="объем___4___6_16">#N/A</definedName>
    <definedName name="объем___4___6_16_1">"#REF!"</definedName>
    <definedName name="объем___4___6_20">#N/A</definedName>
    <definedName name="объем___4___6_21">#N/A</definedName>
    <definedName name="объем___4___6_6">"#REF!"</definedName>
    <definedName name="объем___4___6_7">"#REF!"</definedName>
    <definedName name="объем___4___7">#N/A</definedName>
    <definedName name="объем___4___7_10">#N/A</definedName>
    <definedName name="объем___4___7_12">#N/A</definedName>
    <definedName name="объем___4___7_15">#N/A</definedName>
    <definedName name="объем___4___7_16">#N/A</definedName>
    <definedName name="объем___4___7_16_1">"#REF!"</definedName>
    <definedName name="объем___4___7_20">#N/A</definedName>
    <definedName name="объем___4___7_21">#N/A</definedName>
    <definedName name="объем___4___7_6">"#REF!"</definedName>
    <definedName name="объем___4___7_7">"#REF!"</definedName>
    <definedName name="объем___4___8">#N/A</definedName>
    <definedName name="объем___4___8___0">#N/A</definedName>
    <definedName name="объем___4___8___0_10">#N/A</definedName>
    <definedName name="объем___4___8___0_12">#N/A</definedName>
    <definedName name="объем___4___8___0_15">#N/A</definedName>
    <definedName name="объем___4___8___0_16">#N/A</definedName>
    <definedName name="объем___4___8___0_16_1">"#REF!"</definedName>
    <definedName name="объем___4___8___0_20">#N/A</definedName>
    <definedName name="объем___4___8___0_21">#N/A</definedName>
    <definedName name="объем___4___8___0_6">"#REF!"</definedName>
    <definedName name="объем___4___8___0_7">"#REF!"</definedName>
    <definedName name="объем___4___8_10">#N/A</definedName>
    <definedName name="объем___4___8_12">#N/A</definedName>
    <definedName name="объем___4___8_15">#N/A</definedName>
    <definedName name="объем___4___8_16">#N/A</definedName>
    <definedName name="объем___4___8_16_1">"#REF!"</definedName>
    <definedName name="объем___4___8_20">#N/A</definedName>
    <definedName name="объем___4___8_21">#N/A</definedName>
    <definedName name="объем___4___8_6">"#REF!"</definedName>
    <definedName name="объем___4___8_7">"#REF!"</definedName>
    <definedName name="объем___4___9">"$#ССЫЛ!.$M$1:$M$32000"</definedName>
    <definedName name="объем___4_10">#N/A</definedName>
    <definedName name="объем___4_12">#N/A</definedName>
    <definedName name="объем___4_15">#N/A</definedName>
    <definedName name="объем___4_16">#N/A</definedName>
    <definedName name="объем___4_16_1">"#REF!"</definedName>
    <definedName name="объем___4_20">#N/A</definedName>
    <definedName name="объем___4_21">#N/A</definedName>
    <definedName name="объем___4_6">"#REF!"</definedName>
    <definedName name="объем___4_7">"#REF!"</definedName>
    <definedName name="объем___5">NA()</definedName>
    <definedName name="объем___5___0">#N/A</definedName>
    <definedName name="объем___5___0___0">#N/A</definedName>
    <definedName name="объем___5___0___0___0">#N/A</definedName>
    <definedName name="объем___5___0___0___0___0">#N/A</definedName>
    <definedName name="объем___5___0___0___0___0_10">#N/A</definedName>
    <definedName name="объем___5___0___0___0___0_12">#N/A</definedName>
    <definedName name="объем___5___0___0___0___0_15">#N/A</definedName>
    <definedName name="объем___5___0___0___0___0_16">#N/A</definedName>
    <definedName name="объем___5___0___0___0___0_16_1">"#REF!"</definedName>
    <definedName name="объем___5___0___0___0___0_20">#N/A</definedName>
    <definedName name="объем___5___0___0___0___0_21">#N/A</definedName>
    <definedName name="объем___5___0___0___0___0_6">"#REF!"</definedName>
    <definedName name="объем___5___0___0___0___0_7">"#REF!"</definedName>
    <definedName name="объем___5___0___0___0_10">#N/A</definedName>
    <definedName name="объем___5___0___0___0_12">#N/A</definedName>
    <definedName name="объем___5___0___0___0_15">#N/A</definedName>
    <definedName name="объем___5___0___0___0_16">#N/A</definedName>
    <definedName name="объем___5___0___0___0_16_1">"#REF!"</definedName>
    <definedName name="объем___5___0___0___0_20">#N/A</definedName>
    <definedName name="объем___5___0___0___0_21">#N/A</definedName>
    <definedName name="объем___5___0___0___0_6">"#REF!"</definedName>
    <definedName name="объем___5___0___0___0_7">"#REF!"</definedName>
    <definedName name="объем___5___0___0_10">#N/A</definedName>
    <definedName name="объем___5___0___0_12">#N/A</definedName>
    <definedName name="объем___5___0___0_15">#N/A</definedName>
    <definedName name="объем___5___0___0_16">#N/A</definedName>
    <definedName name="объем___5___0___0_16_1">"#REF!"</definedName>
    <definedName name="объем___5___0___0_20">#N/A</definedName>
    <definedName name="объем___5___0___0_21">#N/A</definedName>
    <definedName name="объем___5___0___0_6">"#REF!"</definedName>
    <definedName name="объем___5___0___0_7">"#REF!"</definedName>
    <definedName name="объем___5___0___5">#N/A</definedName>
    <definedName name="объем___5___0___5_10">#N/A</definedName>
    <definedName name="объем___5___0___5_12">#N/A</definedName>
    <definedName name="объем___5___0___5_15">#N/A</definedName>
    <definedName name="объем___5___0___5_16">#N/A</definedName>
    <definedName name="объем___5___0___5_16_1">"#REF!"</definedName>
    <definedName name="объем___5___0___5_20">#N/A</definedName>
    <definedName name="объем___5___0___5_21">#N/A</definedName>
    <definedName name="объем___5___0___5_6">"#REF!"</definedName>
    <definedName name="объем___5___0___5_7">"#REF!"</definedName>
    <definedName name="объем___5___0_10">#N/A</definedName>
    <definedName name="объем___5___0_12">#N/A</definedName>
    <definedName name="объем___5___0_15">#N/A</definedName>
    <definedName name="объем___5___0_16">#N/A</definedName>
    <definedName name="объем___5___0_16_1">"#REF!"</definedName>
    <definedName name="объем___5___0_20">#N/A</definedName>
    <definedName name="объем___5___0_21">#N/A</definedName>
    <definedName name="объем___5___0_6">"#REF!"</definedName>
    <definedName name="объем___5___0_7">"#REF!"</definedName>
    <definedName name="объем___5___3">NA()</definedName>
    <definedName name="объем___5___5">NA()</definedName>
    <definedName name="объем___6">NA()</definedName>
    <definedName name="объем___6___0">#N/A</definedName>
    <definedName name="объем___6___0___0">#N/A</definedName>
    <definedName name="объем___6___0___0___0">#N/A</definedName>
    <definedName name="объем___6___0___0___0___0">#N/A</definedName>
    <definedName name="объем___6___0___0___0___0_10">#N/A</definedName>
    <definedName name="объем___6___0___0___0___0_12">#N/A</definedName>
    <definedName name="объем___6___0___0___0___0_15">#N/A</definedName>
    <definedName name="объем___6___0___0___0___0_16">#N/A</definedName>
    <definedName name="объем___6___0___0___0___0_16_1">"#REF!"</definedName>
    <definedName name="объем___6___0___0___0___0_20">#N/A</definedName>
    <definedName name="объем___6___0___0___0___0_21">#N/A</definedName>
    <definedName name="объем___6___0___0___0___0_6">"#REF!"</definedName>
    <definedName name="объем___6___0___0___0___0_7">"#REF!"</definedName>
    <definedName name="объем___6___0___0___0_10">#N/A</definedName>
    <definedName name="объем___6___0___0___0_12">#N/A</definedName>
    <definedName name="объем___6___0___0___0_15">#N/A</definedName>
    <definedName name="объем___6___0___0___0_16">#N/A</definedName>
    <definedName name="объем___6___0___0___0_16_1">"#REF!"</definedName>
    <definedName name="объем___6___0___0___0_20">#N/A</definedName>
    <definedName name="объем___6___0___0___0_21">#N/A</definedName>
    <definedName name="объем___6___0___0___0_6">"#REF!"</definedName>
    <definedName name="объем___6___0___0___0_7">"#REF!"</definedName>
    <definedName name="объем___6___0___0_10">#N/A</definedName>
    <definedName name="объем___6___0___0_12">#N/A</definedName>
    <definedName name="объем___6___0___0_15">#N/A</definedName>
    <definedName name="объем___6___0___0_16">#N/A</definedName>
    <definedName name="объем___6___0___0_16_1">"#REF!"</definedName>
    <definedName name="объем___6___0___0_20">#N/A</definedName>
    <definedName name="объем___6___0___0_21">#N/A</definedName>
    <definedName name="объем___6___0___0_6">"#REF!"</definedName>
    <definedName name="объем___6___0___0_7">"#REF!"</definedName>
    <definedName name="объем___6___0___3">#N/A</definedName>
    <definedName name="объем___6___0___3_10">#N/A</definedName>
    <definedName name="объем___6___0___3_12">#N/A</definedName>
    <definedName name="объем___6___0___3_15">#N/A</definedName>
    <definedName name="объем___6___0___3_16">#N/A</definedName>
    <definedName name="объем___6___0___3_16_1">"#REF!"</definedName>
    <definedName name="объем___6___0___3_20">#N/A</definedName>
    <definedName name="объем___6___0___3_21">#N/A</definedName>
    <definedName name="объем___6___0___3_6">"#REF!"</definedName>
    <definedName name="объем___6___0___3_7">"#REF!"</definedName>
    <definedName name="объем___6___0___5">#N/A</definedName>
    <definedName name="объем___6___0___5_10">#N/A</definedName>
    <definedName name="объем___6___0___5_12">#N/A</definedName>
    <definedName name="объем___6___0___5_15">#N/A</definedName>
    <definedName name="объем___6___0___5_16">#N/A</definedName>
    <definedName name="объем___6___0___5_16_1">"#REF!"</definedName>
    <definedName name="объем___6___0___5_20">#N/A</definedName>
    <definedName name="объем___6___0___5_21">#N/A</definedName>
    <definedName name="объем___6___0___5_6">"#REF!"</definedName>
    <definedName name="объем___6___0___5_7">"#REF!"</definedName>
    <definedName name="объем___6___0_10">#N/A</definedName>
    <definedName name="объем___6___0_12">#N/A</definedName>
    <definedName name="объем___6___0_15">#N/A</definedName>
    <definedName name="объем___6___0_16">#N/A</definedName>
    <definedName name="объем___6___0_16_1">"#REF!"</definedName>
    <definedName name="объем___6___0_20">#N/A</definedName>
    <definedName name="объем___6___0_21">#N/A</definedName>
    <definedName name="объем___6___0_6">"#REF!"</definedName>
    <definedName name="объем___6___0_7">"#REF!"</definedName>
    <definedName name="объем___6___1">#N/A</definedName>
    <definedName name="объем___6___1_10">#N/A</definedName>
    <definedName name="объем___6___1_12">#N/A</definedName>
    <definedName name="объем___6___1_15">#N/A</definedName>
    <definedName name="объем___6___1_16">#N/A</definedName>
    <definedName name="объем___6___1_16_1">"#REF!"</definedName>
    <definedName name="объем___6___1_20">#N/A</definedName>
    <definedName name="объем___6___1_21">#N/A</definedName>
    <definedName name="объем___6___1_6">"#REF!"</definedName>
    <definedName name="объем___6___1_7">"#REF!"</definedName>
    <definedName name="объем___6___10">#N/A</definedName>
    <definedName name="объем___6___10_10">#N/A</definedName>
    <definedName name="объем___6___10_12">#N/A</definedName>
    <definedName name="объем___6___10_15">#N/A</definedName>
    <definedName name="объем___6___10_16">#N/A</definedName>
    <definedName name="объем___6___10_16_1">"#REF!"</definedName>
    <definedName name="объем___6___10_20">#N/A</definedName>
    <definedName name="объем___6___10_21">#N/A</definedName>
    <definedName name="объем___6___10_6">"#REF!"</definedName>
    <definedName name="объем___6___10_7">"#REF!"</definedName>
    <definedName name="объем___6___12">#N/A</definedName>
    <definedName name="объем___6___12_10">#N/A</definedName>
    <definedName name="объем___6___12_12">#N/A</definedName>
    <definedName name="объем___6___12_15">#N/A</definedName>
    <definedName name="объем___6___12_16">#N/A</definedName>
    <definedName name="объем___6___12_16_1">"#REF!"</definedName>
    <definedName name="объем___6___12_20">#N/A</definedName>
    <definedName name="объем___6___12_21">#N/A</definedName>
    <definedName name="объем___6___12_6">"#REF!"</definedName>
    <definedName name="объем___6___12_7">"#REF!"</definedName>
    <definedName name="объем___6___2">#N/A</definedName>
    <definedName name="объем___6___2_10">#N/A</definedName>
    <definedName name="объем___6___2_12">#N/A</definedName>
    <definedName name="объем___6___2_15">#N/A</definedName>
    <definedName name="объем___6___2_16">#N/A</definedName>
    <definedName name="объем___6___2_16_1">"#REF!"</definedName>
    <definedName name="объем___6___2_20">#N/A</definedName>
    <definedName name="объем___6___2_21">#N/A</definedName>
    <definedName name="объем___6___2_6">"#REF!"</definedName>
    <definedName name="объем___6___2_7">"#REF!"</definedName>
    <definedName name="объем___6___3">#N/A</definedName>
    <definedName name="объем___6___3_10">#N/A</definedName>
    <definedName name="объем___6___3_12">#N/A</definedName>
    <definedName name="объем___6___3_15">#N/A</definedName>
    <definedName name="объем___6___3_16">#N/A</definedName>
    <definedName name="объем___6___3_16_1">"#REF!"</definedName>
    <definedName name="объем___6___3_20">#N/A</definedName>
    <definedName name="объем___6___3_21">#N/A</definedName>
    <definedName name="объем___6___3_6">"#REF!"</definedName>
    <definedName name="объем___6___3_7">"#REF!"</definedName>
    <definedName name="объем___6___4">#N/A</definedName>
    <definedName name="объем___6___4_10">#N/A</definedName>
    <definedName name="объем___6___4_12">#N/A</definedName>
    <definedName name="объем___6___4_15">#N/A</definedName>
    <definedName name="объем___6___4_16">#N/A</definedName>
    <definedName name="объем___6___4_16_1">"#REF!"</definedName>
    <definedName name="объем___6___4_20">#N/A</definedName>
    <definedName name="объем___6___4_21">#N/A</definedName>
    <definedName name="объем___6___4_6">"#REF!"</definedName>
    <definedName name="объем___6___4_7">"#REF!"</definedName>
    <definedName name="объем___6___5">NA()</definedName>
    <definedName name="объем___6___6">#N/A</definedName>
    <definedName name="объем___6___6___0">#N/A</definedName>
    <definedName name="объем___6___6___0_10">#N/A</definedName>
    <definedName name="объем___6___6___0_12">#N/A</definedName>
    <definedName name="объем___6___6___0_15">#N/A</definedName>
    <definedName name="объем___6___6___0_16">#N/A</definedName>
    <definedName name="объем___6___6___0_16_1">"#REF!"</definedName>
    <definedName name="объем___6___6___0_20">#N/A</definedName>
    <definedName name="объем___6___6___0_21">#N/A</definedName>
    <definedName name="объем___6___6___0_6">"#REF!"</definedName>
    <definedName name="объем___6___6___0_7">"#REF!"</definedName>
    <definedName name="объем___6___6_10">#N/A</definedName>
    <definedName name="объем___6___6_12">#N/A</definedName>
    <definedName name="объем___6___6_15">#N/A</definedName>
    <definedName name="объем___6___6_16">#N/A</definedName>
    <definedName name="объем___6___6_16_1">"#REF!"</definedName>
    <definedName name="объем___6___6_20">#N/A</definedName>
    <definedName name="объем___6___6_21">#N/A</definedName>
    <definedName name="объем___6___6_6">"#REF!"</definedName>
    <definedName name="объем___6___6_7">"#REF!"</definedName>
    <definedName name="объем___6___7">NA()</definedName>
    <definedName name="объем___6___8">#N/A</definedName>
    <definedName name="объем___6___8___0">#N/A</definedName>
    <definedName name="объем___6___8___0_10">#N/A</definedName>
    <definedName name="объем___6___8___0_12">#N/A</definedName>
    <definedName name="объем___6___8___0_15">#N/A</definedName>
    <definedName name="объем___6___8___0_16">#N/A</definedName>
    <definedName name="объем___6___8___0_16_1">"#REF!"</definedName>
    <definedName name="объем___6___8___0_20">#N/A</definedName>
    <definedName name="объем___6___8___0_21">#N/A</definedName>
    <definedName name="объем___6___8___0_6">"#REF!"</definedName>
    <definedName name="объем___6___8___0_7">"#REF!"</definedName>
    <definedName name="объем___6___8_10">#N/A</definedName>
    <definedName name="объем___6___8_12">#N/A</definedName>
    <definedName name="объем___6___8_15">#N/A</definedName>
    <definedName name="объем___6___8_16">#N/A</definedName>
    <definedName name="объем___6___8_16_1">"#REF!"</definedName>
    <definedName name="объем___6___8_20">#N/A</definedName>
    <definedName name="объем___6___8_21">#N/A</definedName>
    <definedName name="объем___6___8_6">"#REF!"</definedName>
    <definedName name="объем___6___8_7">"#REF!"</definedName>
    <definedName name="объем___6___9">"$#ССЫЛ!.$M$1:$M$32000"</definedName>
    <definedName name="объем___7">#N/A</definedName>
    <definedName name="объем___7___0">#N/A</definedName>
    <definedName name="объем___7___0___0">#N/A</definedName>
    <definedName name="объем___7___0___0_10">#N/A</definedName>
    <definedName name="объем___7___0___0_12">#N/A</definedName>
    <definedName name="объем___7___0___0_15">#N/A</definedName>
    <definedName name="объем___7___0___0_16">#N/A</definedName>
    <definedName name="объем___7___0___0_16_1">"#REF!"</definedName>
    <definedName name="объем___7___0___0_20">#N/A</definedName>
    <definedName name="объем___7___0___0_21">#N/A</definedName>
    <definedName name="объем___7___0___0_6">"#REF!"</definedName>
    <definedName name="объем___7___0___0_7">"#REF!"</definedName>
    <definedName name="объем___7___0_10">#N/A</definedName>
    <definedName name="объем___7___0_12">#N/A</definedName>
    <definedName name="объем___7___0_15">#N/A</definedName>
    <definedName name="объем___7___0_16">#N/A</definedName>
    <definedName name="объем___7___0_16_1">"#REF!"</definedName>
    <definedName name="объем___7___0_20">#N/A</definedName>
    <definedName name="объем___7___0_21">#N/A</definedName>
    <definedName name="объем___7___0_6">"#REF!"</definedName>
    <definedName name="объем___7___0_7">"#REF!"</definedName>
    <definedName name="объем___7___10">#N/A</definedName>
    <definedName name="объем___7___10_10">#N/A</definedName>
    <definedName name="объем___7___10_12">#N/A</definedName>
    <definedName name="объем___7___10_15">#N/A</definedName>
    <definedName name="объем___7___10_16">#N/A</definedName>
    <definedName name="объем___7___10_16_1">"#REF!"</definedName>
    <definedName name="объем___7___10_20">#N/A</definedName>
    <definedName name="объем___7___10_21">#N/A</definedName>
    <definedName name="объем___7___10_6">"#REF!"</definedName>
    <definedName name="объем___7___10_7">"#REF!"</definedName>
    <definedName name="объем___7___2">#N/A</definedName>
    <definedName name="объем___7___2_10">#N/A</definedName>
    <definedName name="объем___7___2_12">#N/A</definedName>
    <definedName name="объем___7___2_15">#N/A</definedName>
    <definedName name="объем___7___2_16">#N/A</definedName>
    <definedName name="объем___7___2_16_1">"#REF!"</definedName>
    <definedName name="объем___7___2_20">#N/A</definedName>
    <definedName name="объем___7___2_21">#N/A</definedName>
    <definedName name="объем___7___2_6">"#REF!"</definedName>
    <definedName name="объем___7___2_7">"#REF!"</definedName>
    <definedName name="объем___7___4">#N/A</definedName>
    <definedName name="объем___7___4_10">#N/A</definedName>
    <definedName name="объем___7___4_12">#N/A</definedName>
    <definedName name="объем___7___4_15">#N/A</definedName>
    <definedName name="объем___7___4_16">#N/A</definedName>
    <definedName name="объем___7___4_16_1">"#REF!"</definedName>
    <definedName name="объем___7___4_20">#N/A</definedName>
    <definedName name="объем___7___4_21">#N/A</definedName>
    <definedName name="объем___7___4_6">"#REF!"</definedName>
    <definedName name="объем___7___4_7">"#REF!"</definedName>
    <definedName name="объем___7___6">#N/A</definedName>
    <definedName name="объем___7___6_10">#N/A</definedName>
    <definedName name="объем___7___6_12">#N/A</definedName>
    <definedName name="объем___7___6_15">#N/A</definedName>
    <definedName name="объем___7___6_16">#N/A</definedName>
    <definedName name="объем___7___6_16_1">"#REF!"</definedName>
    <definedName name="объем___7___6_20">#N/A</definedName>
    <definedName name="объем___7___6_21">#N/A</definedName>
    <definedName name="объем___7___6_6">"#REF!"</definedName>
    <definedName name="объем___7___6_7">"#REF!"</definedName>
    <definedName name="объем___7___8">#N/A</definedName>
    <definedName name="объем___7___8_10">#N/A</definedName>
    <definedName name="объем___7___8_12">#N/A</definedName>
    <definedName name="объем___7___8_15">#N/A</definedName>
    <definedName name="объем___7___8_16">#N/A</definedName>
    <definedName name="объем___7___8_16_1">"#REF!"</definedName>
    <definedName name="объем___7___8_20">#N/A</definedName>
    <definedName name="объем___7___8_21">#N/A</definedName>
    <definedName name="объем___7___8_6">"#REF!"</definedName>
    <definedName name="объем___7___8_7">"#REF!"</definedName>
    <definedName name="объем___7_10">#N/A</definedName>
    <definedName name="объем___7_12">#N/A</definedName>
    <definedName name="объем___7_15">#N/A</definedName>
    <definedName name="объем___7_16">#N/A</definedName>
    <definedName name="объем___7_16_1">"#REF!"</definedName>
    <definedName name="объем___7_20">#N/A</definedName>
    <definedName name="объем___7_21">#N/A</definedName>
    <definedName name="объем___7_6">"#REF!"</definedName>
    <definedName name="объем___7_7">"#REF!"</definedName>
    <definedName name="объем___8">#N/A</definedName>
    <definedName name="объем___8___0">#N/A</definedName>
    <definedName name="объем___8___0___0">#N/A</definedName>
    <definedName name="объем___8___0___0___0">#N/A</definedName>
    <definedName name="объем___8___0___0___0___0">#N/A</definedName>
    <definedName name="объем___8___0___0___0___0_10">#N/A</definedName>
    <definedName name="объем___8___0___0___0___0_12">#N/A</definedName>
    <definedName name="объем___8___0___0___0___0_15">#N/A</definedName>
    <definedName name="объем___8___0___0___0___0_16">#N/A</definedName>
    <definedName name="объем___8___0___0___0___0_16_1">"#REF!"</definedName>
    <definedName name="объем___8___0___0___0___0_20">#N/A</definedName>
    <definedName name="объем___8___0___0___0___0_21">#N/A</definedName>
    <definedName name="объем___8___0___0___0___0_6">"#REF!"</definedName>
    <definedName name="объем___8___0___0___0___0_7">"#REF!"</definedName>
    <definedName name="объем___8___0___0___0_10">#N/A</definedName>
    <definedName name="объем___8___0___0___0_12">#N/A</definedName>
    <definedName name="объем___8___0___0___0_15">#N/A</definedName>
    <definedName name="объем___8___0___0___0_16">#N/A</definedName>
    <definedName name="объем___8___0___0___0_16_1">"#REF!"</definedName>
    <definedName name="объем___8___0___0___0_20">#N/A</definedName>
    <definedName name="объем___8___0___0___0_21">#N/A</definedName>
    <definedName name="объем___8___0___0___0_6">"#REF!"</definedName>
    <definedName name="объем___8___0___0___0_7">"#REF!"</definedName>
    <definedName name="объем___8___0___0_10">#N/A</definedName>
    <definedName name="объем___8___0___0_12">#N/A</definedName>
    <definedName name="объем___8___0___0_15">#N/A</definedName>
    <definedName name="объем___8___0___0_16">#N/A</definedName>
    <definedName name="объем___8___0___0_16_1">"#REF!"</definedName>
    <definedName name="объем___8___0___0_20">#N/A</definedName>
    <definedName name="объем___8___0___0_21">#N/A</definedName>
    <definedName name="объем___8___0___0_6">"#REF!"</definedName>
    <definedName name="объем___8___0___0_7">"#REF!"</definedName>
    <definedName name="объем___8___0___5">#N/A</definedName>
    <definedName name="объем___8___0___5_10">#N/A</definedName>
    <definedName name="объем___8___0___5_12">#N/A</definedName>
    <definedName name="объем___8___0___5_15">#N/A</definedName>
    <definedName name="объем___8___0___5_16">#N/A</definedName>
    <definedName name="объем___8___0___5_16_1">"#REF!"</definedName>
    <definedName name="объем___8___0___5_20">#N/A</definedName>
    <definedName name="объем___8___0___5_21">#N/A</definedName>
    <definedName name="объем___8___0___5_6">"#REF!"</definedName>
    <definedName name="объем___8___0___5_7">"#REF!"</definedName>
    <definedName name="объем___8___0_10">#N/A</definedName>
    <definedName name="объем___8___0_12">#N/A</definedName>
    <definedName name="объем___8___0_15">#N/A</definedName>
    <definedName name="объем___8___0_16">#N/A</definedName>
    <definedName name="объем___8___0_16_1">"#REF!"</definedName>
    <definedName name="объем___8___0_20">#N/A</definedName>
    <definedName name="объем___8___0_21">#N/A</definedName>
    <definedName name="объем___8___0_6">"#REF!"</definedName>
    <definedName name="объем___8___0_7">"#REF!"</definedName>
    <definedName name="объем___8___1">#N/A</definedName>
    <definedName name="объем___8___1_10">#N/A</definedName>
    <definedName name="объем___8___1_12">#N/A</definedName>
    <definedName name="объем___8___1_15">#N/A</definedName>
    <definedName name="объем___8___1_16">#N/A</definedName>
    <definedName name="объем___8___1_16_1">"#REF!"</definedName>
    <definedName name="объем___8___1_20">#N/A</definedName>
    <definedName name="объем___8___1_21">#N/A</definedName>
    <definedName name="объем___8___1_6">"#REF!"</definedName>
    <definedName name="объем___8___1_7">"#REF!"</definedName>
    <definedName name="объем___8___10">#N/A</definedName>
    <definedName name="объем___8___10_10">#N/A</definedName>
    <definedName name="объем___8___10_12">#N/A</definedName>
    <definedName name="объем___8___10_15">#N/A</definedName>
    <definedName name="объем___8___10_16">#N/A</definedName>
    <definedName name="объем___8___10_16_1">"#REF!"</definedName>
    <definedName name="объем___8___10_20">#N/A</definedName>
    <definedName name="объем___8___10_21">#N/A</definedName>
    <definedName name="объем___8___10_6">"#REF!"</definedName>
    <definedName name="объем___8___10_7">"#REF!"</definedName>
    <definedName name="объем___8___12">#N/A</definedName>
    <definedName name="объем___8___12_10">#N/A</definedName>
    <definedName name="объем___8___12_12">#N/A</definedName>
    <definedName name="объем___8___12_15">#N/A</definedName>
    <definedName name="объем___8___12_16">#N/A</definedName>
    <definedName name="объем___8___12_16_1">"#REF!"</definedName>
    <definedName name="объем___8___12_20">#N/A</definedName>
    <definedName name="объем___8___12_21">#N/A</definedName>
    <definedName name="объем___8___12_6">"#REF!"</definedName>
    <definedName name="объем___8___12_7">"#REF!"</definedName>
    <definedName name="объем___8___2">#N/A</definedName>
    <definedName name="объем___8___2_10">#N/A</definedName>
    <definedName name="объем___8___2_12">#N/A</definedName>
    <definedName name="объем___8___2_15">#N/A</definedName>
    <definedName name="объем___8___2_16">#N/A</definedName>
    <definedName name="объем___8___2_16_1">"#REF!"</definedName>
    <definedName name="объем___8___2_20">#N/A</definedName>
    <definedName name="объем___8___2_21">#N/A</definedName>
    <definedName name="объем___8___2_6">"#REF!"</definedName>
    <definedName name="объем___8___2_7">"#REF!"</definedName>
    <definedName name="объем___8___4">#N/A</definedName>
    <definedName name="объем___8___4_10">#N/A</definedName>
    <definedName name="объем___8___4_12">#N/A</definedName>
    <definedName name="объем___8___4_15">#N/A</definedName>
    <definedName name="объем___8___4_16">#N/A</definedName>
    <definedName name="объем___8___4_16_1">"#REF!"</definedName>
    <definedName name="объем___8___4_20">#N/A</definedName>
    <definedName name="объем___8___4_21">#N/A</definedName>
    <definedName name="объем___8___4_6">"#REF!"</definedName>
    <definedName name="объем___8___4_7">"#REF!"</definedName>
    <definedName name="объем___8___5">#N/A</definedName>
    <definedName name="объем___8___5_10">#N/A</definedName>
    <definedName name="объем___8___5_12">#N/A</definedName>
    <definedName name="объем___8___5_15">#N/A</definedName>
    <definedName name="объем___8___5_16">#N/A</definedName>
    <definedName name="объем___8___5_16_1">"#REF!"</definedName>
    <definedName name="объем___8___5_20">#N/A</definedName>
    <definedName name="объем___8___5_21">#N/A</definedName>
    <definedName name="объем___8___5_6">"#REF!"</definedName>
    <definedName name="объем___8___5_7">"#REF!"</definedName>
    <definedName name="объем___8___6">#N/A</definedName>
    <definedName name="объем___8___6___0">#N/A</definedName>
    <definedName name="объем___8___6___0_10">#N/A</definedName>
    <definedName name="объем___8___6___0_12">#N/A</definedName>
    <definedName name="объем___8___6___0_15">#N/A</definedName>
    <definedName name="объем___8___6___0_16">#N/A</definedName>
    <definedName name="объем___8___6___0_16_1">"#REF!"</definedName>
    <definedName name="объем___8___6___0_20">#N/A</definedName>
    <definedName name="объем___8___6___0_21">#N/A</definedName>
    <definedName name="объем___8___6___0_6">"#REF!"</definedName>
    <definedName name="объем___8___6___0_7">"#REF!"</definedName>
    <definedName name="объем___8___6_10">#N/A</definedName>
    <definedName name="объем___8___6_12">#N/A</definedName>
    <definedName name="объем___8___6_15">#N/A</definedName>
    <definedName name="объем___8___6_16">#N/A</definedName>
    <definedName name="объем___8___6_16_1">"#REF!"</definedName>
    <definedName name="объем___8___6_20">#N/A</definedName>
    <definedName name="объем___8___6_21">#N/A</definedName>
    <definedName name="объем___8___6_6">"#REF!"</definedName>
    <definedName name="объем___8___6_7">"#REF!"</definedName>
    <definedName name="объем___8___7">#N/A</definedName>
    <definedName name="объем___8___7_10">#N/A</definedName>
    <definedName name="объем___8___7_12">#N/A</definedName>
    <definedName name="объем___8___7_15">#N/A</definedName>
    <definedName name="объем___8___7_16">#N/A</definedName>
    <definedName name="объем___8___7_16_1">"#REF!"</definedName>
    <definedName name="объем___8___7_20">#N/A</definedName>
    <definedName name="объем___8___7_21">#N/A</definedName>
    <definedName name="объем___8___7_6">"#REF!"</definedName>
    <definedName name="объем___8___7_7">"#REF!"</definedName>
    <definedName name="объем___8___8">#N/A</definedName>
    <definedName name="объем___8___8___0">#N/A</definedName>
    <definedName name="объем___8___8___0_10">#N/A</definedName>
    <definedName name="объем___8___8___0_12">#N/A</definedName>
    <definedName name="объем___8___8___0_15">#N/A</definedName>
    <definedName name="объем___8___8___0_16">#N/A</definedName>
    <definedName name="объем___8___8___0_16_1">"#REF!"</definedName>
    <definedName name="объем___8___8___0_20">#N/A</definedName>
    <definedName name="объем___8___8___0_21">#N/A</definedName>
    <definedName name="объем___8___8___0_6">"#REF!"</definedName>
    <definedName name="объем___8___8___0_7">"#REF!"</definedName>
    <definedName name="объем___8___8_10">#N/A</definedName>
    <definedName name="объем___8___8_12">#N/A</definedName>
    <definedName name="объем___8___8_15">#N/A</definedName>
    <definedName name="объем___8___8_16">#N/A</definedName>
    <definedName name="объем___8___8_16_1">"#REF!"</definedName>
    <definedName name="объем___8___8_20">#N/A</definedName>
    <definedName name="объем___8___8_21">#N/A</definedName>
    <definedName name="объем___8___8_6">"#REF!"</definedName>
    <definedName name="объем___8___8_7">"#REF!"</definedName>
    <definedName name="объем___8___9">"$#ССЫЛ!.$M$1:$M$32000"</definedName>
    <definedName name="объем___8_10">#N/A</definedName>
    <definedName name="объем___8_12">#N/A</definedName>
    <definedName name="объем___8_15">#N/A</definedName>
    <definedName name="объем___8_16">#N/A</definedName>
    <definedName name="объем___8_16_1">"#REF!"</definedName>
    <definedName name="объем___8_20">#N/A</definedName>
    <definedName name="объем___8_21">#N/A</definedName>
    <definedName name="объем___8_6">"#REF!"</definedName>
    <definedName name="объем___8_7">"#REF!"</definedName>
    <definedName name="объем___9">#N/A</definedName>
    <definedName name="объем___9___0">#N/A</definedName>
    <definedName name="объем___9___0___0">#N/A</definedName>
    <definedName name="объем___9___0___0___0">#N/A</definedName>
    <definedName name="объем___9___0___0___0___0">#N/A</definedName>
    <definedName name="объем___9___0___0___0___0_10">#N/A</definedName>
    <definedName name="объем___9___0___0___0___0_12">#N/A</definedName>
    <definedName name="объем___9___0___0___0___0_15">#N/A</definedName>
    <definedName name="объем___9___0___0___0___0_16">#N/A</definedName>
    <definedName name="объем___9___0___0___0___0_16_1">"#REF!"</definedName>
    <definedName name="объем___9___0___0___0___0_20">#N/A</definedName>
    <definedName name="объем___9___0___0___0___0_21">#N/A</definedName>
    <definedName name="объем___9___0___0___0___0_6">"#REF!"</definedName>
    <definedName name="объем___9___0___0___0___0_7">"#REF!"</definedName>
    <definedName name="объем___9___0___0___0_10">#N/A</definedName>
    <definedName name="объем___9___0___0___0_12">#N/A</definedName>
    <definedName name="объем___9___0___0___0_15">#N/A</definedName>
    <definedName name="объем___9___0___0___0_16">#N/A</definedName>
    <definedName name="объем___9___0___0___0_16_1">"#REF!"</definedName>
    <definedName name="объем___9___0___0___0_20">#N/A</definedName>
    <definedName name="объем___9___0___0___0_21">#N/A</definedName>
    <definedName name="объем___9___0___0___0_6">"#REF!"</definedName>
    <definedName name="объем___9___0___0___0_7">"#REF!"</definedName>
    <definedName name="объем___9___0___0_10">#N/A</definedName>
    <definedName name="объем___9___0___0_12">#N/A</definedName>
    <definedName name="объем___9___0___0_15">#N/A</definedName>
    <definedName name="объем___9___0___0_16">#N/A</definedName>
    <definedName name="объем___9___0___0_16_1">"#REF!"</definedName>
    <definedName name="объем___9___0___0_20">#N/A</definedName>
    <definedName name="объем___9___0___0_21">#N/A</definedName>
    <definedName name="объем___9___0___0_6">"#REF!"</definedName>
    <definedName name="объем___9___0___0_7">"#REF!"</definedName>
    <definedName name="объем___9___0___5">#N/A</definedName>
    <definedName name="объем___9___0___5_10">#N/A</definedName>
    <definedName name="объем___9___0___5_12">#N/A</definedName>
    <definedName name="объем___9___0___5_15">#N/A</definedName>
    <definedName name="объем___9___0___5_16">#N/A</definedName>
    <definedName name="объем___9___0___5_16_1">"#REF!"</definedName>
    <definedName name="объем___9___0___5_20">#N/A</definedName>
    <definedName name="объем___9___0___5_21">#N/A</definedName>
    <definedName name="объем___9___0___5_6">"#REF!"</definedName>
    <definedName name="объем___9___0___5_7">"#REF!"</definedName>
    <definedName name="объем___9___0_10">#N/A</definedName>
    <definedName name="объем___9___0_12">#N/A</definedName>
    <definedName name="объем___9___0_15">#N/A</definedName>
    <definedName name="объем___9___0_16">#N/A</definedName>
    <definedName name="объем___9___0_16_1">"#REF!"</definedName>
    <definedName name="объем___9___0_20">#N/A</definedName>
    <definedName name="объем___9___0_21">#N/A</definedName>
    <definedName name="объем___9___0_6">"#REF!"</definedName>
    <definedName name="объем___9___0_7">"#REF!"</definedName>
    <definedName name="объем___9___10">#N/A</definedName>
    <definedName name="объем___9___10_10">#N/A</definedName>
    <definedName name="объем___9___10_12">#N/A</definedName>
    <definedName name="объем___9___10_15">#N/A</definedName>
    <definedName name="объем___9___10_16">#N/A</definedName>
    <definedName name="объем___9___10_16_1">"#REF!"</definedName>
    <definedName name="объем___9___10_20">#N/A</definedName>
    <definedName name="объем___9___10_21">#N/A</definedName>
    <definedName name="объем___9___10_6">"#REF!"</definedName>
    <definedName name="объем___9___10_7">"#REF!"</definedName>
    <definedName name="объем___9___2">#N/A</definedName>
    <definedName name="объем___9___2_10">#N/A</definedName>
    <definedName name="объем___9___2_12">#N/A</definedName>
    <definedName name="объем___9___2_15">#N/A</definedName>
    <definedName name="объем___9___2_16">#N/A</definedName>
    <definedName name="объем___9___2_16_1">"#REF!"</definedName>
    <definedName name="объем___9___2_20">#N/A</definedName>
    <definedName name="объем___9___2_21">#N/A</definedName>
    <definedName name="объем___9___2_6">"#REF!"</definedName>
    <definedName name="объем___9___2_7">"#REF!"</definedName>
    <definedName name="объем___9___4">#N/A</definedName>
    <definedName name="объем___9___4_10">#N/A</definedName>
    <definedName name="объем___9___4_12">#N/A</definedName>
    <definedName name="объем___9___4_15">#N/A</definedName>
    <definedName name="объем___9___4_16">#N/A</definedName>
    <definedName name="объем___9___4_16_1">"#REF!"</definedName>
    <definedName name="объем___9___4_20">#N/A</definedName>
    <definedName name="объем___9___4_21">#N/A</definedName>
    <definedName name="объем___9___4_6">"#REF!"</definedName>
    <definedName name="объем___9___4_7">"#REF!"</definedName>
    <definedName name="объем___9___5">#N/A</definedName>
    <definedName name="объем___9___5_10">#N/A</definedName>
    <definedName name="объем___9___5_12">#N/A</definedName>
    <definedName name="объем___9___5_15">#N/A</definedName>
    <definedName name="объем___9___5_16">#N/A</definedName>
    <definedName name="объем___9___5_16_1">"#REF!"</definedName>
    <definedName name="объем___9___5_20">#N/A</definedName>
    <definedName name="объем___9___5_21">#N/A</definedName>
    <definedName name="объем___9___5_6">"#REF!"</definedName>
    <definedName name="объем___9___5_7">"#REF!"</definedName>
    <definedName name="объем___9___6">#N/A</definedName>
    <definedName name="объем___9___6_10">#N/A</definedName>
    <definedName name="объем___9___6_12">#N/A</definedName>
    <definedName name="объем___9___6_15">#N/A</definedName>
    <definedName name="объем___9___6_16">#N/A</definedName>
    <definedName name="объем___9___6_16_1">"#REF!"</definedName>
    <definedName name="объем___9___6_20">#N/A</definedName>
    <definedName name="объем___9___6_21">#N/A</definedName>
    <definedName name="объем___9___6_6">"#REF!"</definedName>
    <definedName name="объем___9___6_7">"#REF!"</definedName>
    <definedName name="объем___9___8">#N/A</definedName>
    <definedName name="объем___9___8_10">#N/A</definedName>
    <definedName name="объем___9___8_12">#N/A</definedName>
    <definedName name="объем___9___8_15">#N/A</definedName>
    <definedName name="объем___9___8_16">#N/A</definedName>
    <definedName name="объем___9___8_16_1">"#REF!"</definedName>
    <definedName name="объем___9___8_20">#N/A</definedName>
    <definedName name="объем___9___8_21">#N/A</definedName>
    <definedName name="объем___9___8_6">"#REF!"</definedName>
    <definedName name="объем___9___8_7">"#REF!"</definedName>
    <definedName name="объем___9_10">#N/A</definedName>
    <definedName name="объем___9_12">#N/A</definedName>
    <definedName name="объем___9_15">#N/A</definedName>
    <definedName name="объем___9_16">#N/A</definedName>
    <definedName name="объем___9_16_1">"#REF!"</definedName>
    <definedName name="объем___9_20">#N/A</definedName>
    <definedName name="объем___9_21">#N/A</definedName>
    <definedName name="объем___9_6">"#REF!"</definedName>
    <definedName name="объем___9_7">"#REF!"</definedName>
    <definedName name="объем1">#N/A</definedName>
    <definedName name="объем1_10">#N/A</definedName>
    <definedName name="объем1_12">#N/A</definedName>
    <definedName name="объем1_15">#N/A</definedName>
    <definedName name="объем1_16">#N/A</definedName>
    <definedName name="объем1_16_1">"#REF!"</definedName>
    <definedName name="объем1_20">#N/A</definedName>
    <definedName name="объем1_21">#N/A</definedName>
    <definedName name="объем1_6">"#REF!"</definedName>
    <definedName name="объем1_7">"#REF!"</definedName>
    <definedName name="ограда" localSheetId="3">[75]База!#REF!</definedName>
    <definedName name="ограда" localSheetId="8">[75]База!#REF!</definedName>
    <definedName name="ограда" localSheetId="4">[75]База!#REF!</definedName>
    <definedName name="ограда" localSheetId="5">[75]База!#REF!</definedName>
    <definedName name="ограда" localSheetId="15">[75]База!#REF!</definedName>
    <definedName name="ограда">[75]База!#REF!</definedName>
    <definedName name="ОДДДД" localSheetId="2">'[94]ОДД (стр-во+экспл.)'!$B$85:$B$86</definedName>
    <definedName name="ОДДДД" localSheetId="5">'[95]ОДД (стр-во+экспл.)'!$B$85:$B$86</definedName>
    <definedName name="ОДДДД" localSheetId="15">#N/A</definedName>
    <definedName name="ОДДДД">'[95]ОДД (стр-во+экспл.)'!$B$85:$B$86</definedName>
    <definedName name="один" localSheetId="3">#REF!</definedName>
    <definedName name="один" localSheetId="8">#REF!</definedName>
    <definedName name="один" localSheetId="9">#REF!</definedName>
    <definedName name="один" localSheetId="5">#REF!</definedName>
    <definedName name="один" localSheetId="1">#REF!</definedName>
    <definedName name="один" localSheetId="0">#REF!</definedName>
    <definedName name="один" localSheetId="15">#REF!</definedName>
    <definedName name="один">#REF!</definedName>
    <definedName name="ОК">#N/A</definedName>
    <definedName name="олролрт">#N/A</definedName>
    <definedName name="ОЛЯ">#N/A</definedName>
    <definedName name="оо">#N/A</definedName>
    <definedName name="ооо">[77]БАЗА!$B$17:$B$24</definedName>
    <definedName name="ООО__Ромашка" localSheetId="3">#REF!</definedName>
    <definedName name="ООО__Ромашка" localSheetId="8">#REF!</definedName>
    <definedName name="ООО__Ромашка" localSheetId="9">#REF!</definedName>
    <definedName name="ООО__Ромашка" localSheetId="5">#REF!</definedName>
    <definedName name="ООО__Ромашка" localSheetId="1">#REF!</definedName>
    <definedName name="ООО__Ромашка" localSheetId="0">#REF!</definedName>
    <definedName name="ООО__Ромашка" localSheetId="15">#REF!</definedName>
    <definedName name="ООО__Ромашка">#REF!</definedName>
    <definedName name="оооо">#N/A</definedName>
    <definedName name="ооооооооорпрпррпрппрп">"#REF!"</definedName>
    <definedName name="оот">#N/A</definedName>
    <definedName name="Описание_группы_строек">"#REF!"</definedName>
    <definedName name="Описание_локальной_сметы">"#REF!"</definedName>
    <definedName name="Описание_объекта">"#REF!"</definedName>
    <definedName name="Описание_объектной_сметы">"#REF!"</definedName>
    <definedName name="Описание_очереди">"#REF!"</definedName>
    <definedName name="Описание_пускового_комплекса">"#REF!"</definedName>
    <definedName name="Описание_сводного_сметного_расчета">"#REF!"</definedName>
    <definedName name="Описание_стройки">"#REF!"</definedName>
    <definedName name="оппр" localSheetId="8">#REF!</definedName>
    <definedName name="оппр" localSheetId="4">#REF!</definedName>
    <definedName name="оппр" localSheetId="5">#REF!</definedName>
    <definedName name="оппр" localSheetId="15">#REF!</definedName>
    <definedName name="оппр">#REF!</definedName>
    <definedName name="орвыадлора" localSheetId="3">#REF!</definedName>
    <definedName name="орвыадлора" localSheetId="8">#REF!</definedName>
    <definedName name="орвыадлора" localSheetId="9">#REF!</definedName>
    <definedName name="орвыадлора" localSheetId="5">#REF!</definedName>
    <definedName name="орвыадлора" localSheetId="15">#REF!</definedName>
    <definedName name="орвыадлора">#REF!</definedName>
    <definedName name="Орг_ликв">#N/A</definedName>
    <definedName name="орган" localSheetId="2">#REF!</definedName>
    <definedName name="орган" localSheetId="8">#REF!</definedName>
    <definedName name="орган" localSheetId="4">#REF!</definedName>
    <definedName name="орган" localSheetId="5">#REF!</definedName>
    <definedName name="орган" localSheetId="15">#REF!</definedName>
    <definedName name="орган">#REF!</definedName>
    <definedName name="Организация" localSheetId="15">[56]Лист3!$A$7</definedName>
    <definedName name="Организация">[57]Лист3!$A$7</definedName>
    <definedName name="орп">#N/A</definedName>
    <definedName name="орп_14" localSheetId="2">#N/A</definedName>
    <definedName name="орп_14" localSheetId="3">"#n"/Геофизика!a</definedName>
    <definedName name="орп_14" localSheetId="8">"#n"/ИЭИ!a</definedName>
    <definedName name="орп_14" localSheetId="4">#N/A</definedName>
    <definedName name="орп_14" localSheetId="5">#N/A</definedName>
    <definedName name="орп_14" localSheetId="15">#N/A</definedName>
    <definedName name="орп_14">"#n"/[0]!a</definedName>
    <definedName name="орп_38" localSheetId="2">#N/A</definedName>
    <definedName name="орп_38" localSheetId="3">"#n"/Геофизика!a</definedName>
    <definedName name="орп_38" localSheetId="8">"#n"/ИЭИ!a</definedName>
    <definedName name="орп_38" localSheetId="4">#N/A</definedName>
    <definedName name="орп_38" localSheetId="5">#N/A</definedName>
    <definedName name="орп_38" localSheetId="15">#N/A</definedName>
    <definedName name="орп_38">"#n"/[0]!a</definedName>
    <definedName name="ортлд" localSheetId="2">[29]Коэффициенты!#REF!</definedName>
    <definedName name="ортлд" localSheetId="8">[29]Коэффициенты!#REF!</definedName>
    <definedName name="ортлд" localSheetId="4">[29]Коэффициенты!#REF!</definedName>
    <definedName name="ортлд" localSheetId="5">[29]Коэффициенты!#REF!</definedName>
    <definedName name="ортлд">[29]Коэффициенты!#REF!</definedName>
    <definedName name="ОС1" localSheetId="8">#REF!</definedName>
    <definedName name="ОС1" localSheetId="4">#REF!</definedName>
    <definedName name="ОС1" localSheetId="5">#REF!</definedName>
    <definedName name="ОС1" localSheetId="15">#REF!</definedName>
    <definedName name="ОС1">#REF!</definedName>
    <definedName name="ОС2" localSheetId="8">#REF!</definedName>
    <definedName name="ОС2" localSheetId="4">#REF!</definedName>
    <definedName name="ОС2" localSheetId="5">#REF!</definedName>
    <definedName name="ОС2">#REF!</definedName>
    <definedName name="ОС21" localSheetId="8">#REF!</definedName>
    <definedName name="ОС21" localSheetId="4">#REF!</definedName>
    <definedName name="ОС21" localSheetId="5">#REF!</definedName>
    <definedName name="ОС21">#REF!</definedName>
    <definedName name="ОС3" localSheetId="8">#REF!</definedName>
    <definedName name="ОС3">#REF!</definedName>
    <definedName name="Осн_сум" localSheetId="8">#REF!</definedName>
    <definedName name="Осн_сум" localSheetId="17">#REF!</definedName>
    <definedName name="Осн_сум">#REF!</definedName>
    <definedName name="Основание">"#REF!"</definedName>
    <definedName name="от" localSheetId="2">#REF!</definedName>
    <definedName name="от" localSheetId="8">#REF!</definedName>
    <definedName name="от" localSheetId="4">#REF!</definedName>
    <definedName name="от" localSheetId="5">#REF!</definedName>
    <definedName name="от" localSheetId="15">#REF!</definedName>
    <definedName name="от">#REF!</definedName>
    <definedName name="от_БИРЖЕВОГО" localSheetId="3">'[39]исх дан'!#REF!</definedName>
    <definedName name="от_БИРЖЕВОГО" localSheetId="8">'[39]исх дан'!#REF!</definedName>
    <definedName name="от_БИРЖЕВОГО" localSheetId="4">'[39]исх дан'!#REF!</definedName>
    <definedName name="от_БИРЖЕВОГО" localSheetId="5">'[39]исх дан'!#REF!</definedName>
    <definedName name="от_БИРЖЕВОГО" localSheetId="15">'[40]исх дан'!#REF!</definedName>
    <definedName name="от_БИРЖЕВОГО">'[39]исх дан'!#REF!</definedName>
    <definedName name="Отчетный_период__учет_выполненных_работ">"#REF!"</definedName>
    <definedName name="Охр" localSheetId="3">[96]база!$AB:$AB</definedName>
    <definedName name="Охр" localSheetId="5">[96]база!$AB:$AB</definedName>
    <definedName name="Охр" localSheetId="15">[96]база!$AB$1:$AB$65536</definedName>
    <definedName name="Охр">[96]база!$AB:$AB</definedName>
    <definedName name="охр." localSheetId="3">[51]база!$AB:$AB</definedName>
    <definedName name="охр." localSheetId="9">[51]база!$AB:$AB</definedName>
    <definedName name="охр." localSheetId="5">[51]база!$AB:$AB</definedName>
    <definedName name="охр." localSheetId="15">#N/A</definedName>
    <definedName name="охр.">[51]база!$AB:$AB</definedName>
    <definedName name="п" localSheetId="2"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п" localSheetId="3"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п" localSheetId="8"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п" localSheetId="4"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п" localSheetId="9"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п" localSheetId="5"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п" localSheetId="15"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п"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п_10">#N/A</definedName>
    <definedName name="п_12">#N/A</definedName>
    <definedName name="п_15">#N/A</definedName>
    <definedName name="п_16">#N/A</definedName>
    <definedName name="п_16_1">"#REF!"</definedName>
    <definedName name="п_20">#N/A</definedName>
    <definedName name="п_21">#N/A</definedName>
    <definedName name="п_6">"#REF!"</definedName>
    <definedName name="п_7">"#REF!"</definedName>
    <definedName name="паппкп" localSheetId="2">'[31]5ОборРабМест(HP)'!#REF!</definedName>
    <definedName name="паппкп" localSheetId="8">'[31]5ОборРабМест(HP)'!#REF!</definedName>
    <definedName name="паппкп" localSheetId="4">'[31]5ОборРабМест(HP)'!#REF!</definedName>
    <definedName name="паппкп" localSheetId="5">'[31]5ОборРабМест(HP)'!#REF!</definedName>
    <definedName name="паппкп" localSheetId="15">'[31]5ОборРабМест(HP)'!#REF!</definedName>
    <definedName name="паппкп">'[31]5ОборРабМест(HP)'!#REF!</definedName>
    <definedName name="ПБ">#N/A</definedName>
    <definedName name="ПВ" localSheetId="3">'[39]исх дан'!#REF!</definedName>
    <definedName name="ПВ" localSheetId="8">'[39]исх дан'!#REF!</definedName>
    <definedName name="ПВ" localSheetId="4">'[39]исх дан'!#REF!</definedName>
    <definedName name="ПВ" localSheetId="9">'[39]исх дан'!#REF!</definedName>
    <definedName name="ПВ" localSheetId="5">'[39]исх дан'!#REF!</definedName>
    <definedName name="ПВ" localSheetId="15">'[40]исх дан'!#REF!</definedName>
    <definedName name="ПВ">'[39]исх дан'!#REF!</definedName>
    <definedName name="ПВС_ОПТ" localSheetId="3">'[39]исх дан'!#REF!</definedName>
    <definedName name="ПВС_ОПТ" localSheetId="8">'[39]исх дан'!#REF!</definedName>
    <definedName name="ПВС_ОПТ" localSheetId="15">'[40]исх дан'!#REF!</definedName>
    <definedName name="ПВС_ОПТ">'[39]исх дан'!#REF!</definedName>
    <definedName name="ПВС_РОЗН">#NAME?</definedName>
    <definedName name="ПД" localSheetId="2">#REF!</definedName>
    <definedName name="ПД" localSheetId="3">#REF!</definedName>
    <definedName name="ПД" localSheetId="8">#REF!</definedName>
    <definedName name="ПД" localSheetId="9">#REF!</definedName>
    <definedName name="ПД" localSheetId="5">#REF!</definedName>
    <definedName name="ПД" localSheetId="1">#REF!</definedName>
    <definedName name="ПД" localSheetId="0">#REF!</definedName>
    <definedName name="ПД" localSheetId="15">#REF!</definedName>
    <definedName name="ПД">#REF!</definedName>
    <definedName name="первая_кат" localSheetId="3">#REF!</definedName>
    <definedName name="первая_кат" localSheetId="8">#REF!</definedName>
    <definedName name="первая_кат" localSheetId="9">#REF!</definedName>
    <definedName name="первая_кат" localSheetId="5">#REF!</definedName>
    <definedName name="первая_кат" localSheetId="1">#REF!</definedName>
    <definedName name="первая_кат" localSheetId="0">#REF!</definedName>
    <definedName name="первая_кат" localSheetId="15">#REF!</definedName>
    <definedName name="первая_кат">#REF!</definedName>
    <definedName name="первый" localSheetId="3">#REF!</definedName>
    <definedName name="первый" localSheetId="8">#REF!</definedName>
    <definedName name="первый" localSheetId="9">#REF!</definedName>
    <definedName name="первый" localSheetId="5">#REF!</definedName>
    <definedName name="первый" localSheetId="1">#REF!</definedName>
    <definedName name="первый" localSheetId="0">#REF!</definedName>
    <definedName name="первый" localSheetId="15">#REF!</definedName>
    <definedName name="первый">#REF!</definedName>
    <definedName name="перпункт">#N/A</definedName>
    <definedName name="Пи">#N/A</definedName>
    <definedName name="Пи_">#N/A</definedName>
    <definedName name="Пи__10">#N/A</definedName>
    <definedName name="Пи__12">#N/A</definedName>
    <definedName name="Пи__15">#N/A</definedName>
    <definedName name="Пи__16">#N/A</definedName>
    <definedName name="Пи__16_1">"#REF!"</definedName>
    <definedName name="Пи__20">#N/A</definedName>
    <definedName name="Пи__21">#N/A</definedName>
    <definedName name="Пи__6">"#REF!"</definedName>
    <definedName name="Пи__7">"#REF!"</definedName>
    <definedName name="Пи_10">#N/A</definedName>
    <definedName name="Пи_12">#N/A</definedName>
    <definedName name="Пи_15">#N/A</definedName>
    <definedName name="Пи_16">#N/A</definedName>
    <definedName name="Пи_16_1">"#REF!"</definedName>
    <definedName name="Пи_20">#N/A</definedName>
    <definedName name="Пи_21">#N/A</definedName>
    <definedName name="Пи_6">"#REF!"</definedName>
    <definedName name="Пи_7">"#REF!"</definedName>
    <definedName name="письмо" localSheetId="2">#REF!</definedName>
    <definedName name="письмо" localSheetId="8">#REF!</definedName>
    <definedName name="письмо" localSheetId="4">#REF!</definedName>
    <definedName name="письмо" localSheetId="5">#REF!</definedName>
    <definedName name="письмо" localSheetId="15">#REF!</definedName>
    <definedName name="письмо">#REF!</definedName>
    <definedName name="плавДт" localSheetId="3">#REF!</definedName>
    <definedName name="плавДт" localSheetId="8">#REF!</definedName>
    <definedName name="плавДт" localSheetId="9">#REF!</definedName>
    <definedName name="плавДт" localSheetId="5">#REF!</definedName>
    <definedName name="плавДт" localSheetId="1">#REF!</definedName>
    <definedName name="плавДт" localSheetId="0">#REF!</definedName>
    <definedName name="плавДт" localSheetId="15">#REF!</definedName>
    <definedName name="плавДт">#REF!</definedName>
    <definedName name="план" localSheetId="2">#REF!</definedName>
    <definedName name="план" localSheetId="8">#REF!</definedName>
    <definedName name="план" localSheetId="4">#REF!</definedName>
    <definedName name="план">#REF!</definedName>
    <definedName name="План_доп_плат" localSheetId="8">#REF!</definedName>
    <definedName name="План_доп_плат" localSheetId="4">#REF!</definedName>
    <definedName name="План_доп_плат" localSheetId="17">#REF!</definedName>
    <definedName name="План_доп_плат" localSheetId="5">#REF!</definedName>
    <definedName name="План_доп_плат">#REF!</definedName>
    <definedName name="План_мес_плат" localSheetId="8">#REF!</definedName>
    <definedName name="План_мес_плат" localSheetId="17">#REF!</definedName>
    <definedName name="План_мес_плат">#REF!</definedName>
    <definedName name="План_плат" localSheetId="8">#REF!</definedName>
    <definedName name="План_плат" localSheetId="17">#REF!</definedName>
    <definedName name="План_плат">#REF!</definedName>
    <definedName name="План_проц_став" localSheetId="8">#REF!</definedName>
    <definedName name="План_проц_став" localSheetId="17">#REF!</definedName>
    <definedName name="План_проц_став">#REF!</definedName>
    <definedName name="плллл" localSheetId="8">#REF!</definedName>
    <definedName name="плллл">#REF!</definedName>
    <definedName name="плонп" localSheetId="15">#N/A</definedName>
    <definedName name="плонп">#N/A</definedName>
    <definedName name="плопло">NA()</definedName>
    <definedName name="плопло_1">NA()</definedName>
    <definedName name="площадь" localSheetId="15">[97]Коэффициенты!$D$1:$D$3</definedName>
    <definedName name="площадь">[98]Коэффициенты!$D$1:$D$3</definedName>
    <definedName name="Площадь_10">#N/A</definedName>
    <definedName name="Площадь_12">#N/A</definedName>
    <definedName name="Площадь_15">#N/A</definedName>
    <definedName name="Площадь_16">#N/A</definedName>
    <definedName name="Площадь_16_1">"#REF!"</definedName>
    <definedName name="Площадь_20">#N/A</definedName>
    <definedName name="Площадь_21">#N/A</definedName>
    <definedName name="Площадь_6">"#REF!"</definedName>
    <definedName name="Площадь_7">"#REF!"</definedName>
    <definedName name="Площадь_нелинейных_объектов">#N/A</definedName>
    <definedName name="Площадь_нелинейных_объектов_10">#N/A</definedName>
    <definedName name="Площадь_нелинейных_объектов_12">#N/A</definedName>
    <definedName name="Площадь_нелинейных_объектов_15">#N/A</definedName>
    <definedName name="Площадь_нелинейных_объектов_16">#N/A</definedName>
    <definedName name="Площадь_нелинейных_объектов_16_1">"#REF!"</definedName>
    <definedName name="Площадь_нелинейных_объектов_20">#N/A</definedName>
    <definedName name="Площадь_нелинейных_объектов_21">#N/A</definedName>
    <definedName name="Площадь_нелинейных_объектов_6">"#REF!"</definedName>
    <definedName name="Площадь_нелинейных_объектов_7">"#REF!"</definedName>
    <definedName name="Площадь_планшетов">#N/A</definedName>
    <definedName name="Площадь_планшетов_10">#N/A</definedName>
    <definedName name="Площадь_планшетов_12">#N/A</definedName>
    <definedName name="Площадь_планшетов_14">"#REF!"</definedName>
    <definedName name="Площадь_планшетов_15">#N/A</definedName>
    <definedName name="Площадь_планшетов_16">#N/A</definedName>
    <definedName name="Площадь_планшетов_16_1">"#REF!"</definedName>
    <definedName name="Площадь_планшетов_20">#N/A</definedName>
    <definedName name="Площадь_планшетов_21">#N/A</definedName>
    <definedName name="Площадь_планшетов_38" localSheetId="2">#N/A</definedName>
    <definedName name="Площадь_планшетов_38" localSheetId="3">"#n"/Геофизика!a</definedName>
    <definedName name="Площадь_планшетов_38" localSheetId="8">"#n"/ИЭИ!a</definedName>
    <definedName name="Площадь_планшетов_38" localSheetId="4">#N/A</definedName>
    <definedName name="Площадь_планшетов_38" localSheetId="5">#N/A</definedName>
    <definedName name="Площадь_планшетов_38" localSheetId="15">#N/A</definedName>
    <definedName name="Площадь_планшетов_38">"#n"/[0]!a</definedName>
    <definedName name="Площадь_планшетов_6">"#REF!"</definedName>
    <definedName name="Площадь_планшетов_7">"#REF!"</definedName>
    <definedName name="плюс" localSheetId="18">[99]!'[Сумма прописью].sum_prop'</definedName>
    <definedName name="плюс">[99]!'[Сумма прописью].sum_prop'</definedName>
    <definedName name="ПО">"#REF!"</definedName>
    <definedName name="пог">#N/A</definedName>
    <definedName name="ПОД" localSheetId="2">[100]база!#REF!</definedName>
    <definedName name="ПОД" localSheetId="8">[100]база!#REF!</definedName>
    <definedName name="ПОД" localSheetId="4">[100]база!#REF!</definedName>
    <definedName name="ПОД" localSheetId="5">[100]база!#REF!</definedName>
    <definedName name="ПОД" localSheetId="15">[100]база!#REF!</definedName>
    <definedName name="ПОД">[100]база!#REF!</definedName>
    <definedName name="Покупное_ПО">#N/A</definedName>
    <definedName name="Покупное_ПО_10">#N/A</definedName>
    <definedName name="Покупное_ПО_12">#N/A</definedName>
    <definedName name="Покупное_ПО_15">#N/A</definedName>
    <definedName name="Покупное_ПО_16">#N/A</definedName>
    <definedName name="Покупное_ПО_16_1">"#REF!"</definedName>
    <definedName name="Покупное_ПО_20">#N/A</definedName>
    <definedName name="Покупное_ПО_21">#N/A</definedName>
    <definedName name="Покупное_ПО_6">"#REF!"</definedName>
    <definedName name="Покупное_ПО_7">"#REF!"</definedName>
    <definedName name="Покупные">#N/A</definedName>
    <definedName name="Покупные_10">#N/A</definedName>
    <definedName name="Покупные_12">#N/A</definedName>
    <definedName name="Покупные_14">"#REF!"</definedName>
    <definedName name="Покупные_15">#N/A</definedName>
    <definedName name="Покупные_16">#N/A</definedName>
    <definedName name="Покупные_16_1">"#REF!"</definedName>
    <definedName name="Покупные_20">#N/A</definedName>
    <definedName name="Покупные_21">#N/A</definedName>
    <definedName name="Покупные_38" localSheetId="2">#N/A</definedName>
    <definedName name="Покупные_38" localSheetId="3">"#n"/Геофизика!a</definedName>
    <definedName name="Покупные_38" localSheetId="8">"#n"/ИЭИ!a</definedName>
    <definedName name="Покупные_38" localSheetId="4">#N/A</definedName>
    <definedName name="Покупные_38" localSheetId="5">#N/A</definedName>
    <definedName name="Покупные_38" localSheetId="15">#N/A</definedName>
    <definedName name="Покупные_38">"#n"/[0]!a</definedName>
    <definedName name="Покупные_6">"#REF!"</definedName>
    <definedName name="Покупные_7">"#REF!"</definedName>
    <definedName name="Покупные_изделия">#N/A</definedName>
    <definedName name="Покупные_изделия_10">#N/A</definedName>
    <definedName name="Покупные_изделия_12">#N/A</definedName>
    <definedName name="Покупные_изделия_15">#N/A</definedName>
    <definedName name="Покупные_изделия_16">#N/A</definedName>
    <definedName name="Покупные_изделия_16_1">"#REF!"</definedName>
    <definedName name="Покупные_изделия_20">#N/A</definedName>
    <definedName name="Покупные_изделия_21">#N/A</definedName>
    <definedName name="Покупные_изделия_6">"#REF!"</definedName>
    <definedName name="Покупные_изделия_7">"#REF!"</definedName>
    <definedName name="Полевые_итого" localSheetId="3">#REF!</definedName>
    <definedName name="Полевые_итого" localSheetId="8">#REF!</definedName>
    <definedName name="Полевые_итого" localSheetId="4">#REF!</definedName>
    <definedName name="Полевые_итого" localSheetId="9">#REF!</definedName>
    <definedName name="Полевые_итого" localSheetId="5">#REF!</definedName>
    <definedName name="Полевые_итого" localSheetId="15">#N/A</definedName>
    <definedName name="Полевые_итого">#REF!</definedName>
    <definedName name="полеисп" localSheetId="2">#REF!</definedName>
    <definedName name="полеисп" localSheetId="8">#REF!</definedName>
    <definedName name="полеисп" localSheetId="4">#REF!</definedName>
    <definedName name="полеисп" localSheetId="5">#REF!</definedName>
    <definedName name="полеисп" localSheetId="15">#REF!</definedName>
    <definedName name="полеисп">#REF!</definedName>
    <definedName name="Полн_печ" localSheetId="8">#REF!</definedName>
    <definedName name="Полн_печ" localSheetId="4">#REF!</definedName>
    <definedName name="Полн_печ" localSheetId="17">#REF!</definedName>
    <definedName name="Полн_печ" localSheetId="5">#REF!</definedName>
    <definedName name="Полн_печ">#REF!</definedName>
    <definedName name="попр">#N/A</definedName>
    <definedName name="Поправочные_коэффициенты_по_письму_Госстроя_от_25.12.90">#N/A</definedName>
    <definedName name="Поправочные_коэффициенты_по_письму_Госстроя_от_25.12.90___0">#N/A</definedName>
    <definedName name="Поправочные_коэффициенты_по_письму_Госстроя_от_25.12.90___0___0">#N/A</definedName>
    <definedName name="Поправочные_коэффициенты_по_письму_Госстроя_от_25.12.90___0___0___0">#N/A</definedName>
    <definedName name="Поправочные_коэффициенты_по_письму_Госстроя_от_25.12.90___0___0___0___0">#N/A</definedName>
    <definedName name="Поправочные_коэффициенты_по_письму_Госстроя_от_25.12.90___0___0___0___0___0">#N/A</definedName>
    <definedName name="Поправочные_коэффициенты_по_письму_Госстроя_от_25.12.90___0___0___0___0___0_10">#N/A</definedName>
    <definedName name="Поправочные_коэффициенты_по_письму_Госстроя_от_25.12.90___0___0___0___0___0_12">#N/A</definedName>
    <definedName name="Поправочные_коэффициенты_по_письму_Госстроя_от_25.12.90___0___0___0___0___0_15">#N/A</definedName>
    <definedName name="Поправочные_коэффициенты_по_письму_Госстроя_от_25.12.90___0___0___0___0___0_16">#N/A</definedName>
    <definedName name="Поправочные_коэффициенты_по_письму_Госстроя_от_25.12.90___0___0___0___0___0_16_1">"#REF!"</definedName>
    <definedName name="Поправочные_коэффициенты_по_письму_Госстроя_от_25.12.90___0___0___0___0___0_20">#N/A</definedName>
    <definedName name="Поправочные_коэффициенты_по_письму_Госстроя_от_25.12.90___0___0___0___0___0_21">#N/A</definedName>
    <definedName name="Поправочные_коэффициенты_по_письму_Госстроя_от_25.12.90___0___0___0___0___0_6">"#REF!"</definedName>
    <definedName name="Поправочные_коэффициенты_по_письму_Госстроя_от_25.12.90___0___0___0___0___0_7">"#REF!"</definedName>
    <definedName name="Поправочные_коэффициенты_по_письму_Госстроя_от_25.12.90___0___0___0___0_10">#N/A</definedName>
    <definedName name="Поправочные_коэффициенты_по_письму_Госстроя_от_25.12.90___0___0___0___0_12">#N/A</definedName>
    <definedName name="Поправочные_коэффициенты_по_письму_Госстроя_от_25.12.90___0___0___0___0_15">#N/A</definedName>
    <definedName name="Поправочные_коэффициенты_по_письму_Госстроя_от_25.12.90___0___0___0___0_16">#N/A</definedName>
    <definedName name="Поправочные_коэффициенты_по_письму_Госстроя_от_25.12.90___0___0___0___0_16_1">"#REF!"</definedName>
    <definedName name="Поправочные_коэффициенты_по_письму_Госстроя_от_25.12.90___0___0___0___0_20">#N/A</definedName>
    <definedName name="Поправочные_коэффициенты_по_письму_Госстроя_от_25.12.90___0___0___0___0_21">#N/A</definedName>
    <definedName name="Поправочные_коэффициенты_по_письму_Госстроя_от_25.12.90___0___0___0___0_6">"#REF!"</definedName>
    <definedName name="Поправочные_коэффициенты_по_письму_Госстроя_от_25.12.90___0___0___0___0_7">"#REF!"</definedName>
    <definedName name="Поправочные_коэффициенты_по_письму_Госстроя_от_25.12.90___0___0___0___3">#N/A</definedName>
    <definedName name="Поправочные_коэффициенты_по_письму_Госстроя_от_25.12.90___0___0___0___3_10">#N/A</definedName>
    <definedName name="Поправочные_коэффициенты_по_письму_Госстроя_от_25.12.90___0___0___0___3_12">#N/A</definedName>
    <definedName name="Поправочные_коэффициенты_по_письму_Госстроя_от_25.12.90___0___0___0___3_15">#N/A</definedName>
    <definedName name="Поправочные_коэффициенты_по_письму_Госстроя_от_25.12.90___0___0___0___3_16">#N/A</definedName>
    <definedName name="Поправочные_коэффициенты_по_письму_Госстроя_от_25.12.90___0___0___0___3_16_1">"#REF!"</definedName>
    <definedName name="Поправочные_коэффициенты_по_письму_Госстроя_от_25.12.90___0___0___0___3_20">#N/A</definedName>
    <definedName name="Поправочные_коэффициенты_по_письму_Госстроя_от_25.12.90___0___0___0___3_21">#N/A</definedName>
    <definedName name="Поправочные_коэффициенты_по_письму_Госстроя_от_25.12.90___0___0___0___3_6">"#REF!"</definedName>
    <definedName name="Поправочные_коэффициенты_по_письму_Госстроя_от_25.12.90___0___0___0___3_7">"#REF!"</definedName>
    <definedName name="Поправочные_коэффициенты_по_письму_Госстроя_от_25.12.90___0___0___0_10">#N/A</definedName>
    <definedName name="Поправочные_коэффициенты_по_письму_Госстроя_от_25.12.90___0___0___0_12">#N/A</definedName>
    <definedName name="Поправочные_коэффициенты_по_письму_Госстроя_от_25.12.90___0___0___0_14">"#REF!"</definedName>
    <definedName name="Поправочные_коэффициенты_по_письму_Госстроя_от_25.12.90___0___0___0_15">#N/A</definedName>
    <definedName name="Поправочные_коэффициенты_по_письму_Госстроя_от_25.12.90___0___0___0_16">#N/A</definedName>
    <definedName name="Поправочные_коэффициенты_по_письму_Госстроя_от_25.12.90___0___0___0_16_1">"#REF!"</definedName>
    <definedName name="Поправочные_коэффициенты_по_письму_Госстроя_от_25.12.90___0___0___0_20">#N/A</definedName>
    <definedName name="Поправочные_коэффициенты_по_письму_Госстроя_от_25.12.90___0___0___0_21">#N/A</definedName>
    <definedName name="Поправочные_коэффициенты_по_письму_Госстроя_от_25.12.90___0___0___0_38" localSheetId="2">#N/A</definedName>
    <definedName name="Поправочные_коэффициенты_по_письму_Госстроя_от_25.12.90___0___0___0_38" localSheetId="3">"#n"/Геофизика!a</definedName>
    <definedName name="Поправочные_коэффициенты_по_письму_Госстроя_от_25.12.90___0___0___0_38" localSheetId="8">"#n"/ИЭИ!a</definedName>
    <definedName name="Поправочные_коэффициенты_по_письму_Госстроя_от_25.12.90___0___0___0_38" localSheetId="4">#N/A</definedName>
    <definedName name="Поправочные_коэффициенты_по_письму_Госстроя_от_25.12.90___0___0___0_38" localSheetId="5">#N/A</definedName>
    <definedName name="Поправочные_коэффициенты_по_письму_Госстроя_от_25.12.90___0___0___0_38" localSheetId="15">#N/A</definedName>
    <definedName name="Поправочные_коэффициенты_по_письму_Госстроя_от_25.12.90___0___0___0_38">"#n"/[0]!a</definedName>
    <definedName name="Поправочные_коэффициенты_по_письму_Госстроя_от_25.12.90___0___0___0_6">"#REF!"</definedName>
    <definedName name="Поправочные_коэффициенты_по_письму_Госстроя_от_25.12.90___0___0___0_7">"#REF!"</definedName>
    <definedName name="Поправочные_коэффициенты_по_письму_Госстроя_от_25.12.90___0___0___2">#N/A</definedName>
    <definedName name="Поправочные_коэффициенты_по_письму_Госстроя_от_25.12.90___0___0___2_10">#N/A</definedName>
    <definedName name="Поправочные_коэффициенты_по_письму_Госстроя_от_25.12.90___0___0___2_12">#N/A</definedName>
    <definedName name="Поправочные_коэффициенты_по_письму_Госстроя_от_25.12.90___0___0___2_15">#N/A</definedName>
    <definedName name="Поправочные_коэффициенты_по_письму_Госстроя_от_25.12.90___0___0___2_16">#N/A</definedName>
    <definedName name="Поправочные_коэффициенты_по_письму_Госстроя_от_25.12.90___0___0___2_16_1">"#REF!"</definedName>
    <definedName name="Поправочные_коэффициенты_по_письму_Госстроя_от_25.12.90___0___0___2_20">#N/A</definedName>
    <definedName name="Поправочные_коэффициенты_по_письму_Госстроя_от_25.12.90___0___0___2_21">#N/A</definedName>
    <definedName name="Поправочные_коэффициенты_по_письму_Госстроя_от_25.12.90___0___0___2_6">"#REF!"</definedName>
    <definedName name="Поправочные_коэффициенты_по_письму_Госстроя_от_25.12.90___0___0___2_7">"#REF!"</definedName>
    <definedName name="Поправочные_коэффициенты_по_письму_Госстроя_от_25.12.90___0___0___3">#N/A</definedName>
    <definedName name="Поправочные_коэффициенты_по_письму_Госстроя_от_25.12.90___0___0___3_10">#N/A</definedName>
    <definedName name="Поправочные_коэффициенты_по_письму_Госстроя_от_25.12.90___0___0___3_12">#N/A</definedName>
    <definedName name="Поправочные_коэффициенты_по_письму_Госстроя_от_25.12.90___0___0___3_15">#N/A</definedName>
    <definedName name="Поправочные_коэффициенты_по_письму_Госстроя_от_25.12.90___0___0___3_16">#N/A</definedName>
    <definedName name="Поправочные_коэффициенты_по_письму_Госстроя_от_25.12.90___0___0___3_16_1">"#REF!"</definedName>
    <definedName name="Поправочные_коэффициенты_по_письму_Госстроя_от_25.12.90___0___0___3_20">#N/A</definedName>
    <definedName name="Поправочные_коэффициенты_по_письму_Госстроя_от_25.12.90___0___0___3_21">#N/A</definedName>
    <definedName name="Поправочные_коэффициенты_по_письму_Госстроя_от_25.12.90___0___0___3_6">"#REF!"</definedName>
    <definedName name="Поправочные_коэффициенты_по_письму_Госстроя_от_25.12.90___0___0___3_7">"#REF!"</definedName>
    <definedName name="Поправочные_коэффициенты_по_письму_Госстроя_от_25.12.90___0___0___4">#N/A</definedName>
    <definedName name="Поправочные_коэффициенты_по_письму_Госстроя_от_25.12.90___0___0___4_10">#N/A</definedName>
    <definedName name="Поправочные_коэффициенты_по_письму_Госстроя_от_25.12.90___0___0___4_12">#N/A</definedName>
    <definedName name="Поправочные_коэффициенты_по_письму_Госстроя_от_25.12.90___0___0___4_15">#N/A</definedName>
    <definedName name="Поправочные_коэффициенты_по_письму_Госстроя_от_25.12.90___0___0___4_16">#N/A</definedName>
    <definedName name="Поправочные_коэффициенты_по_письму_Госстроя_от_25.12.90___0___0___4_16_1">"#REF!"</definedName>
    <definedName name="Поправочные_коэффициенты_по_письму_Госстроя_от_25.12.90___0___0___4_20">#N/A</definedName>
    <definedName name="Поправочные_коэффициенты_по_письму_Госстроя_от_25.12.90___0___0___4_21">#N/A</definedName>
    <definedName name="Поправочные_коэффициенты_по_письму_Госстроя_от_25.12.90___0___0___4_6">"#REF!"</definedName>
    <definedName name="Поправочные_коэффициенты_по_письму_Госстроя_от_25.12.90___0___0___4_7">"#REF!"</definedName>
    <definedName name="Поправочные_коэффициенты_по_письму_Госстроя_от_25.12.90___0___0___5">#N/A</definedName>
    <definedName name="Поправочные_коэффициенты_по_письму_Госстроя_от_25.12.90___0___0___5_10">#N/A</definedName>
    <definedName name="Поправочные_коэффициенты_по_письму_Госстроя_от_25.12.90___0___0___5_12">#N/A</definedName>
    <definedName name="Поправочные_коэффициенты_по_письму_Госстроя_от_25.12.90___0___0___5_14">"#REF!"</definedName>
    <definedName name="Поправочные_коэффициенты_по_письму_Госстроя_от_25.12.90___0___0___5_15">#N/A</definedName>
    <definedName name="Поправочные_коэффициенты_по_письму_Госстроя_от_25.12.90___0___0___5_16">#N/A</definedName>
    <definedName name="Поправочные_коэффициенты_по_письму_Госстроя_от_25.12.90___0___0___5_16_1">"#REF!"</definedName>
    <definedName name="Поправочные_коэффициенты_по_письму_Госстроя_от_25.12.90___0___0___5_20">#N/A</definedName>
    <definedName name="Поправочные_коэффициенты_по_письму_Госстроя_от_25.12.90___0___0___5_21">#N/A</definedName>
    <definedName name="Поправочные_коэффициенты_по_письму_Госстроя_от_25.12.90___0___0___5_38" localSheetId="2">#N/A</definedName>
    <definedName name="Поправочные_коэффициенты_по_письму_Госстроя_от_25.12.90___0___0___5_38" localSheetId="3">"#n"/Геофизика!a</definedName>
    <definedName name="Поправочные_коэффициенты_по_письму_Госстроя_от_25.12.90___0___0___5_38" localSheetId="8">"#n"/ИЭИ!a</definedName>
    <definedName name="Поправочные_коэффициенты_по_письму_Госстроя_от_25.12.90___0___0___5_38" localSheetId="4">#N/A</definedName>
    <definedName name="Поправочные_коэффициенты_по_письму_Госстроя_от_25.12.90___0___0___5_38" localSheetId="5">#N/A</definedName>
    <definedName name="Поправочные_коэффициенты_по_письму_Госстроя_от_25.12.90___0___0___5_38" localSheetId="15">#N/A</definedName>
    <definedName name="Поправочные_коэффициенты_по_письму_Госстроя_от_25.12.90___0___0___5_38">"#n"/[0]!a</definedName>
    <definedName name="Поправочные_коэффициенты_по_письму_Госстроя_от_25.12.90___0___0___5_6">"#REF!"</definedName>
    <definedName name="Поправочные_коэффициенты_по_письму_Госстроя_от_25.12.90___0___0___5_7">"#REF!"</definedName>
    <definedName name="Поправочные_коэффициенты_по_письму_Госстроя_от_25.12.90___0___0___6">#N/A</definedName>
    <definedName name="Поправочные_коэффициенты_по_письму_Госстроя_от_25.12.90___0___0___6_10">#N/A</definedName>
    <definedName name="Поправочные_коэффициенты_по_письму_Госстроя_от_25.12.90___0___0___6_12">#N/A</definedName>
    <definedName name="Поправочные_коэффициенты_по_письму_Госстроя_от_25.12.90___0___0___6_14">"#REF!"</definedName>
    <definedName name="Поправочные_коэффициенты_по_письму_Госстроя_от_25.12.90___0___0___6_15">#N/A</definedName>
    <definedName name="Поправочные_коэффициенты_по_письму_Госстроя_от_25.12.90___0___0___6_16">#N/A</definedName>
    <definedName name="Поправочные_коэффициенты_по_письму_Госстроя_от_25.12.90___0___0___6_16_1">"#REF!"</definedName>
    <definedName name="Поправочные_коэффициенты_по_письму_Госстроя_от_25.12.90___0___0___6_20">#N/A</definedName>
    <definedName name="Поправочные_коэффициенты_по_письму_Госстроя_от_25.12.90___0___0___6_21">#N/A</definedName>
    <definedName name="Поправочные_коэффициенты_по_письму_Госстроя_от_25.12.90___0___0___6_38" localSheetId="2">#N/A</definedName>
    <definedName name="Поправочные_коэффициенты_по_письму_Госстроя_от_25.12.90___0___0___6_38" localSheetId="3">"#n"/Геофизика!a</definedName>
    <definedName name="Поправочные_коэффициенты_по_письму_Госстроя_от_25.12.90___0___0___6_38" localSheetId="8">"#n"/ИЭИ!a</definedName>
    <definedName name="Поправочные_коэффициенты_по_письму_Госстроя_от_25.12.90___0___0___6_38" localSheetId="4">#N/A</definedName>
    <definedName name="Поправочные_коэффициенты_по_письму_Госстроя_от_25.12.90___0___0___6_38" localSheetId="5">#N/A</definedName>
    <definedName name="Поправочные_коэффициенты_по_письму_Госстроя_от_25.12.90___0___0___6_38" localSheetId="15">#N/A</definedName>
    <definedName name="Поправочные_коэффициенты_по_письму_Госстроя_от_25.12.90___0___0___6_38">"#n"/[0]!a</definedName>
    <definedName name="Поправочные_коэффициенты_по_письму_Госстроя_от_25.12.90___0___0___6_6">"#REF!"</definedName>
    <definedName name="Поправочные_коэффициенты_по_письму_Госстроя_от_25.12.90___0___0___6_7">"#REF!"</definedName>
    <definedName name="Поправочные_коэффициенты_по_письму_Госстроя_от_25.12.90___0___0___7">#N/A</definedName>
    <definedName name="Поправочные_коэффициенты_по_письму_Госстроя_от_25.12.90___0___0___7_10">#N/A</definedName>
    <definedName name="Поправочные_коэффициенты_по_письму_Госстроя_от_25.12.90___0___0___7_12">#N/A</definedName>
    <definedName name="Поправочные_коэффициенты_по_письму_Госстроя_от_25.12.90___0___0___7_14">"#REF!"</definedName>
    <definedName name="Поправочные_коэффициенты_по_письму_Госстроя_от_25.12.90___0___0___7_15">#N/A</definedName>
    <definedName name="Поправочные_коэффициенты_по_письму_Госстроя_от_25.12.90___0___0___7_16">#N/A</definedName>
    <definedName name="Поправочные_коэффициенты_по_письму_Госстроя_от_25.12.90___0___0___7_16_1">"#REF!"</definedName>
    <definedName name="Поправочные_коэффициенты_по_письму_Госстроя_от_25.12.90___0___0___7_20">#N/A</definedName>
    <definedName name="Поправочные_коэффициенты_по_письму_Госстроя_от_25.12.90___0___0___7_21">#N/A</definedName>
    <definedName name="Поправочные_коэффициенты_по_письму_Госстроя_от_25.12.90___0___0___7_38" localSheetId="2">#N/A</definedName>
    <definedName name="Поправочные_коэффициенты_по_письму_Госстроя_от_25.12.90___0___0___7_38" localSheetId="3">"#n"/Геофизика!a</definedName>
    <definedName name="Поправочные_коэффициенты_по_письму_Госстроя_от_25.12.90___0___0___7_38" localSheetId="8">"#n"/ИЭИ!a</definedName>
    <definedName name="Поправочные_коэффициенты_по_письму_Госстроя_от_25.12.90___0___0___7_38" localSheetId="4">#N/A</definedName>
    <definedName name="Поправочные_коэффициенты_по_письму_Госстроя_от_25.12.90___0___0___7_38" localSheetId="5">#N/A</definedName>
    <definedName name="Поправочные_коэффициенты_по_письму_Госстроя_от_25.12.90___0___0___7_38" localSheetId="15">#N/A</definedName>
    <definedName name="Поправочные_коэффициенты_по_письму_Госстроя_от_25.12.90___0___0___7_38">"#n"/[0]!a</definedName>
    <definedName name="Поправочные_коэффициенты_по_письму_Госстроя_от_25.12.90___0___0___7_6">"#REF!"</definedName>
    <definedName name="Поправочные_коэффициенты_по_письму_Госстроя_от_25.12.90___0___0___7_7">"#REF!"</definedName>
    <definedName name="Поправочные_коэффициенты_по_письму_Госстроя_от_25.12.90___0___0___8">#N/A</definedName>
    <definedName name="Поправочные_коэффициенты_по_письму_Госстроя_от_25.12.90___0___0___8_10">#N/A</definedName>
    <definedName name="Поправочные_коэффициенты_по_письму_Госстроя_от_25.12.90___0___0___8_12">#N/A</definedName>
    <definedName name="Поправочные_коэффициенты_по_письму_Госстроя_от_25.12.90___0___0___8_14">"#REF!"</definedName>
    <definedName name="Поправочные_коэффициенты_по_письму_Госстроя_от_25.12.90___0___0___8_15">#N/A</definedName>
    <definedName name="Поправочные_коэффициенты_по_письму_Госстроя_от_25.12.90___0___0___8_16">#N/A</definedName>
    <definedName name="Поправочные_коэффициенты_по_письму_Госстроя_от_25.12.90___0___0___8_16_1">"#REF!"</definedName>
    <definedName name="Поправочные_коэффициенты_по_письму_Госстроя_от_25.12.90___0___0___8_20">#N/A</definedName>
    <definedName name="Поправочные_коэффициенты_по_письму_Госстроя_от_25.12.90___0___0___8_21">#N/A</definedName>
    <definedName name="Поправочные_коэффициенты_по_письму_Госстроя_от_25.12.90___0___0___8_38" localSheetId="2">#N/A</definedName>
    <definedName name="Поправочные_коэффициенты_по_письму_Госстроя_от_25.12.90___0___0___8_38" localSheetId="3">"#n"/Геофизика!a</definedName>
    <definedName name="Поправочные_коэффициенты_по_письму_Госстроя_от_25.12.90___0___0___8_38" localSheetId="8">"#n"/ИЭИ!a</definedName>
    <definedName name="Поправочные_коэффициенты_по_письму_Госстроя_от_25.12.90___0___0___8_38" localSheetId="4">#N/A</definedName>
    <definedName name="Поправочные_коэффициенты_по_письму_Госстроя_от_25.12.90___0___0___8_38" localSheetId="5">#N/A</definedName>
    <definedName name="Поправочные_коэффициенты_по_письму_Госстроя_от_25.12.90___0___0___8_38" localSheetId="15">#N/A</definedName>
    <definedName name="Поправочные_коэффициенты_по_письму_Госстроя_от_25.12.90___0___0___8_38">"#n"/[0]!a</definedName>
    <definedName name="Поправочные_коэффициенты_по_письму_Госстроя_от_25.12.90___0___0___8_6">"#REF!"</definedName>
    <definedName name="Поправочные_коэффициенты_по_письму_Госстроя_от_25.12.90___0___0___8_7">"#REF!"</definedName>
    <definedName name="Поправочные_коэффициенты_по_письму_Госстроя_от_25.12.90___0___0___9">#N/A</definedName>
    <definedName name="Поправочные_коэффициенты_по_письму_Госстроя_от_25.12.90___0___0___9_10">#N/A</definedName>
    <definedName name="Поправочные_коэффициенты_по_письму_Госстроя_от_25.12.90___0___0___9_12">#N/A</definedName>
    <definedName name="Поправочные_коэффициенты_по_письму_Госстроя_от_25.12.90___0___0___9_14">"#REF!"</definedName>
    <definedName name="Поправочные_коэффициенты_по_письму_Госстроя_от_25.12.90___0___0___9_15">#N/A</definedName>
    <definedName name="Поправочные_коэффициенты_по_письму_Госстроя_от_25.12.90___0___0___9_16">#N/A</definedName>
    <definedName name="Поправочные_коэффициенты_по_письму_Госстроя_от_25.12.90___0___0___9_16_1">"#REF!"</definedName>
    <definedName name="Поправочные_коэффициенты_по_письму_Госстроя_от_25.12.90___0___0___9_20">#N/A</definedName>
    <definedName name="Поправочные_коэффициенты_по_письму_Госстроя_от_25.12.90___0___0___9_21">#N/A</definedName>
    <definedName name="Поправочные_коэффициенты_по_письму_Госстроя_от_25.12.90___0___0___9_38" localSheetId="2">#N/A</definedName>
    <definedName name="Поправочные_коэффициенты_по_письму_Госстроя_от_25.12.90___0___0___9_38" localSheetId="3">"#n"/Геофизика!a</definedName>
    <definedName name="Поправочные_коэффициенты_по_письму_Госстроя_от_25.12.90___0___0___9_38" localSheetId="8">"#n"/ИЭИ!a</definedName>
    <definedName name="Поправочные_коэффициенты_по_письму_Госстроя_от_25.12.90___0___0___9_38" localSheetId="4">#N/A</definedName>
    <definedName name="Поправочные_коэффициенты_по_письму_Госстроя_от_25.12.90___0___0___9_38" localSheetId="5">#N/A</definedName>
    <definedName name="Поправочные_коэффициенты_по_письму_Госстроя_от_25.12.90___0___0___9_38" localSheetId="15">#N/A</definedName>
    <definedName name="Поправочные_коэффициенты_по_письму_Госстроя_от_25.12.90___0___0___9_38">"#n"/[0]!a</definedName>
    <definedName name="Поправочные_коэффициенты_по_письму_Госстроя_от_25.12.90___0___0___9_6">"#REF!"</definedName>
    <definedName name="Поправочные_коэффициенты_по_письму_Госстроя_от_25.12.90___0___0___9_7">"#REF!"</definedName>
    <definedName name="Поправочные_коэффициенты_по_письму_Госстроя_от_25.12.90___0___0_10">#N/A</definedName>
    <definedName name="Поправочные_коэффициенты_по_письму_Госстроя_от_25.12.90___0___0_12">#N/A</definedName>
    <definedName name="Поправочные_коэффициенты_по_письму_Госстроя_от_25.12.90___0___0_14">"#REF!"</definedName>
    <definedName name="Поправочные_коэффициенты_по_письму_Госстроя_от_25.12.90___0___0_15">#N/A</definedName>
    <definedName name="Поправочные_коэффициенты_по_письму_Госстроя_от_25.12.90___0___0_16">#N/A</definedName>
    <definedName name="Поправочные_коэффициенты_по_письму_Госстроя_от_25.12.90___0___0_16_1">"#REF!"</definedName>
    <definedName name="Поправочные_коэффициенты_по_письму_Госстроя_от_25.12.90___0___0_20">#N/A</definedName>
    <definedName name="Поправочные_коэффициенты_по_письму_Госстроя_от_25.12.90___0___0_21">#N/A</definedName>
    <definedName name="Поправочные_коэффициенты_по_письму_Госстроя_от_25.12.90___0___0_38" localSheetId="2">#N/A</definedName>
    <definedName name="Поправочные_коэффициенты_по_письму_Госстроя_от_25.12.90___0___0_38" localSheetId="3">"#n"/Геофизика!a</definedName>
    <definedName name="Поправочные_коэффициенты_по_письму_Госстроя_от_25.12.90___0___0_38" localSheetId="8">"#n"/ИЭИ!a</definedName>
    <definedName name="Поправочные_коэффициенты_по_письму_Госстроя_от_25.12.90___0___0_38" localSheetId="4">#N/A</definedName>
    <definedName name="Поправочные_коэффициенты_по_письму_Госстроя_от_25.12.90___0___0_38" localSheetId="5">#N/A</definedName>
    <definedName name="Поправочные_коэффициенты_по_письму_Госстроя_от_25.12.90___0___0_38" localSheetId="15">#N/A</definedName>
    <definedName name="Поправочные_коэффициенты_по_письму_Госстроя_от_25.12.90___0___0_38">"#n"/[0]!a</definedName>
    <definedName name="Поправочные_коэффициенты_по_письму_Госстроя_от_25.12.90___0___0_6">"#REF!"</definedName>
    <definedName name="Поправочные_коэффициенты_по_письму_Госстроя_от_25.12.90___0___0_7">"#REF!"</definedName>
    <definedName name="Поправочные_коэффициенты_по_письму_Госстроя_от_25.12.90___0___1">#N/A</definedName>
    <definedName name="Поправочные_коэффициенты_по_письму_Госстроя_от_25.12.90___0___1___0">#N/A</definedName>
    <definedName name="Поправочные_коэффициенты_по_письму_Госстроя_от_25.12.90___0___1___0_10">#N/A</definedName>
    <definedName name="Поправочные_коэффициенты_по_письму_Госстроя_от_25.12.90___0___1___0_12">#N/A</definedName>
    <definedName name="Поправочные_коэффициенты_по_письму_Госстроя_от_25.12.90___0___1___0_15">#N/A</definedName>
    <definedName name="Поправочные_коэффициенты_по_письму_Госстроя_от_25.12.90___0___1___0_16">#N/A</definedName>
    <definedName name="Поправочные_коэффициенты_по_письму_Госстроя_от_25.12.90___0___1___0_16_1">"#REF!"</definedName>
    <definedName name="Поправочные_коэффициенты_по_письму_Госстроя_от_25.12.90___0___1___0_20">#N/A</definedName>
    <definedName name="Поправочные_коэффициенты_по_письму_Госстроя_от_25.12.90___0___1___0_21">#N/A</definedName>
    <definedName name="Поправочные_коэффициенты_по_письму_Госстроя_от_25.12.90___0___1___0_6">"#REF!"</definedName>
    <definedName name="Поправочные_коэффициенты_по_письму_Госстроя_от_25.12.90___0___1___0_7">"#REF!"</definedName>
    <definedName name="Поправочные_коэффициенты_по_письму_Госстроя_от_25.12.90___0___1_10">#N/A</definedName>
    <definedName name="Поправочные_коэффициенты_по_письму_Госстроя_от_25.12.90___0___1_12">#N/A</definedName>
    <definedName name="Поправочные_коэффициенты_по_письму_Госстроя_от_25.12.90___0___1_15">#N/A</definedName>
    <definedName name="Поправочные_коэффициенты_по_письму_Госстроя_от_25.12.90___0___1_16">#N/A</definedName>
    <definedName name="Поправочные_коэффициенты_по_письму_Госстроя_от_25.12.90___0___1_16_1">"#REF!"</definedName>
    <definedName name="Поправочные_коэффициенты_по_письму_Госстроя_от_25.12.90___0___1_20">#N/A</definedName>
    <definedName name="Поправочные_коэффициенты_по_письму_Госстроя_от_25.12.90___0___1_21">#N/A</definedName>
    <definedName name="Поправочные_коэффициенты_по_письму_Госстроя_от_25.12.90___0___1_6">"#REF!"</definedName>
    <definedName name="Поправочные_коэффициенты_по_письму_Госстроя_от_25.12.90___0___1_7">"#REF!"</definedName>
    <definedName name="Поправочные_коэффициенты_по_письму_Госстроя_от_25.12.90___0___10">#N/A</definedName>
    <definedName name="Поправочные_коэффициенты_по_письму_Госстроя_от_25.12.90___0___10_10">#N/A</definedName>
    <definedName name="Поправочные_коэффициенты_по_письму_Госстроя_от_25.12.90___0___10_12">#N/A</definedName>
    <definedName name="Поправочные_коэффициенты_по_письму_Госстроя_от_25.12.90___0___10_14">"#REF!"</definedName>
    <definedName name="Поправочные_коэффициенты_по_письму_Госстроя_от_25.12.90___0___10_15">#N/A</definedName>
    <definedName name="Поправочные_коэффициенты_по_письму_Госстроя_от_25.12.90___0___10_16">#N/A</definedName>
    <definedName name="Поправочные_коэффициенты_по_письму_Госстроя_от_25.12.90___0___10_16_1">"#REF!"</definedName>
    <definedName name="Поправочные_коэффициенты_по_письму_Госстроя_от_25.12.90___0___10_20">#N/A</definedName>
    <definedName name="Поправочные_коэффициенты_по_письму_Госстроя_от_25.12.90___0___10_21">#N/A</definedName>
    <definedName name="Поправочные_коэффициенты_по_письму_Госстроя_от_25.12.90___0___10_38" localSheetId="2">#N/A</definedName>
    <definedName name="Поправочные_коэффициенты_по_письму_Госстроя_от_25.12.90___0___10_38" localSheetId="3">"#n"/Геофизика!a</definedName>
    <definedName name="Поправочные_коэффициенты_по_письму_Госстроя_от_25.12.90___0___10_38" localSheetId="8">"#n"/ИЭИ!a</definedName>
    <definedName name="Поправочные_коэффициенты_по_письму_Госстроя_от_25.12.90___0___10_38" localSheetId="4">#N/A</definedName>
    <definedName name="Поправочные_коэффициенты_по_письму_Госстроя_от_25.12.90___0___10_38" localSheetId="5">#N/A</definedName>
    <definedName name="Поправочные_коэффициенты_по_письму_Госстроя_от_25.12.90___0___10_38" localSheetId="15">#N/A</definedName>
    <definedName name="Поправочные_коэффициенты_по_письму_Госстроя_от_25.12.90___0___10_38">"#n"/[0]!a</definedName>
    <definedName name="Поправочные_коэффициенты_по_письму_Госстроя_от_25.12.90___0___10_6">"#REF!"</definedName>
    <definedName name="Поправочные_коэффициенты_по_письму_Госстроя_от_25.12.90___0___10_7">"#REF!"</definedName>
    <definedName name="Поправочные_коэффициенты_по_письму_Госстроя_от_25.12.90___0___12">#N/A</definedName>
    <definedName name="Поправочные_коэффициенты_по_письму_Госстроя_от_25.12.90___0___12_10">#N/A</definedName>
    <definedName name="Поправочные_коэффициенты_по_письму_Госстроя_от_25.12.90___0___12_12">#N/A</definedName>
    <definedName name="Поправочные_коэффициенты_по_письму_Госстроя_от_25.12.90___0___12_14">"#REF!"</definedName>
    <definedName name="Поправочные_коэффициенты_по_письму_Госстроя_от_25.12.90___0___12_15">#N/A</definedName>
    <definedName name="Поправочные_коэффициенты_по_письму_Госстроя_от_25.12.90___0___12_16">#N/A</definedName>
    <definedName name="Поправочные_коэффициенты_по_письму_Госстроя_от_25.12.90___0___12_16_1">"#REF!"</definedName>
    <definedName name="Поправочные_коэффициенты_по_письму_Госстроя_от_25.12.90___0___12_20">#N/A</definedName>
    <definedName name="Поправочные_коэффициенты_по_письму_Госстроя_от_25.12.90___0___12_21">#N/A</definedName>
    <definedName name="Поправочные_коэффициенты_по_письму_Госстроя_от_25.12.90___0___12_38" localSheetId="2">#N/A</definedName>
    <definedName name="Поправочные_коэффициенты_по_письму_Госстроя_от_25.12.90___0___12_38" localSheetId="3">"#n"/Геофизика!a</definedName>
    <definedName name="Поправочные_коэффициенты_по_письму_Госстроя_от_25.12.90___0___12_38" localSheetId="8">"#n"/ИЭИ!a</definedName>
    <definedName name="Поправочные_коэффициенты_по_письму_Госстроя_от_25.12.90___0___12_38" localSheetId="4">#N/A</definedName>
    <definedName name="Поправочные_коэффициенты_по_письму_Госстроя_от_25.12.90___0___12_38" localSheetId="5">#N/A</definedName>
    <definedName name="Поправочные_коэффициенты_по_письму_Госстроя_от_25.12.90___0___12_38" localSheetId="15">#N/A</definedName>
    <definedName name="Поправочные_коэффициенты_по_письму_Госстроя_от_25.12.90___0___12_38">"#n"/[0]!a</definedName>
    <definedName name="Поправочные_коэффициенты_по_письму_Госстроя_от_25.12.90___0___12_6">"#REF!"</definedName>
    <definedName name="Поправочные_коэффициенты_по_письму_Госстроя_от_25.12.90___0___12_7">"#REF!"</definedName>
    <definedName name="Поправочные_коэффициенты_по_письму_Госстроя_от_25.12.90___0___2">#N/A</definedName>
    <definedName name="Поправочные_коэффициенты_по_письму_Госстроя_от_25.12.90___0___2___0">#N/A</definedName>
    <definedName name="Поправочные_коэффициенты_по_письму_Госстроя_от_25.12.90___0___2___0___0">#N/A</definedName>
    <definedName name="Поправочные_коэффициенты_по_письму_Госстроя_от_25.12.90___0___2___0___0_10">#N/A</definedName>
    <definedName name="Поправочные_коэффициенты_по_письму_Госстроя_от_25.12.90___0___2___0___0_12">#N/A</definedName>
    <definedName name="Поправочные_коэффициенты_по_письму_Госстроя_от_25.12.90___0___2___0___0_15">#N/A</definedName>
    <definedName name="Поправочные_коэффициенты_по_письму_Госстроя_от_25.12.90___0___2___0___0_16">#N/A</definedName>
    <definedName name="Поправочные_коэффициенты_по_письму_Госстроя_от_25.12.90___0___2___0___0_16_1">"#REF!"</definedName>
    <definedName name="Поправочные_коэффициенты_по_письму_Госстроя_от_25.12.90___0___2___0___0_20">#N/A</definedName>
    <definedName name="Поправочные_коэффициенты_по_письму_Госстроя_от_25.12.90___0___2___0___0_21">#N/A</definedName>
    <definedName name="Поправочные_коэффициенты_по_письму_Госстроя_от_25.12.90___0___2___0___0_6">"#REF!"</definedName>
    <definedName name="Поправочные_коэффициенты_по_письму_Госстроя_от_25.12.90___0___2___0___0_7">"#REF!"</definedName>
    <definedName name="Поправочные_коэффициенты_по_письму_Госстроя_от_25.12.90___0___2___0_10">#N/A</definedName>
    <definedName name="Поправочные_коэффициенты_по_письму_Госстроя_от_25.12.90___0___2___0_12">#N/A</definedName>
    <definedName name="Поправочные_коэффициенты_по_письму_Госстроя_от_25.12.90___0___2___0_15">#N/A</definedName>
    <definedName name="Поправочные_коэффициенты_по_письму_Госстроя_от_25.12.90___0___2___0_16">#N/A</definedName>
    <definedName name="Поправочные_коэффициенты_по_письму_Госстроя_от_25.12.90___0___2___0_16_1">"#REF!"</definedName>
    <definedName name="Поправочные_коэффициенты_по_письму_Госстроя_от_25.12.90___0___2___0_20">#N/A</definedName>
    <definedName name="Поправочные_коэффициенты_по_письму_Госстроя_от_25.12.90___0___2___0_21">#N/A</definedName>
    <definedName name="Поправочные_коэффициенты_по_письму_Госстроя_от_25.12.90___0___2___0_6">"#REF!"</definedName>
    <definedName name="Поправочные_коэффициенты_по_письму_Госстроя_от_25.12.90___0___2___0_7">"#REF!"</definedName>
    <definedName name="Поправочные_коэффициенты_по_письму_Госстроя_от_25.12.90___0___2___5">#N/A</definedName>
    <definedName name="Поправочные_коэффициенты_по_письму_Госстроя_от_25.12.90___0___2___5_10">#N/A</definedName>
    <definedName name="Поправочные_коэффициенты_по_письму_Госстроя_от_25.12.90___0___2___5_12">#N/A</definedName>
    <definedName name="Поправочные_коэффициенты_по_письму_Госстроя_от_25.12.90___0___2___5_15">#N/A</definedName>
    <definedName name="Поправочные_коэффициенты_по_письму_Госстроя_от_25.12.90___0___2___5_16">#N/A</definedName>
    <definedName name="Поправочные_коэффициенты_по_письму_Госстроя_от_25.12.90___0___2___5_16_1">"#REF!"</definedName>
    <definedName name="Поправочные_коэффициенты_по_письму_Госстроя_от_25.12.90___0___2___5_20">#N/A</definedName>
    <definedName name="Поправочные_коэффициенты_по_письму_Госстроя_от_25.12.90___0___2___5_21">#N/A</definedName>
    <definedName name="Поправочные_коэффициенты_по_письму_Госстроя_от_25.12.90___0___2___5_6">"#REF!"</definedName>
    <definedName name="Поправочные_коэффициенты_по_письму_Госстроя_от_25.12.90___0___2___5_7">"#REF!"</definedName>
    <definedName name="Поправочные_коэффициенты_по_письму_Госстроя_от_25.12.90___0___2_10">#N/A</definedName>
    <definedName name="Поправочные_коэффициенты_по_письму_Госстроя_от_25.12.90___0___2_12">#N/A</definedName>
    <definedName name="Поправочные_коэффициенты_по_письму_Госстроя_от_25.12.90___0___2_15">#N/A</definedName>
    <definedName name="Поправочные_коэффициенты_по_письму_Госстроя_от_25.12.90___0___2_16">#N/A</definedName>
    <definedName name="Поправочные_коэффициенты_по_письму_Госстроя_от_25.12.90___0___2_16_1">"#REF!"</definedName>
    <definedName name="Поправочные_коэффициенты_по_письму_Госстроя_от_25.12.90___0___2_20">#N/A</definedName>
    <definedName name="Поправочные_коэффициенты_по_письму_Госстроя_от_25.12.90___0___2_21">#N/A</definedName>
    <definedName name="Поправочные_коэффициенты_по_письму_Госстроя_от_25.12.90___0___2_6">"#REF!"</definedName>
    <definedName name="Поправочные_коэффициенты_по_письму_Госстроя_от_25.12.90___0___2_7">"#REF!"</definedName>
    <definedName name="Поправочные_коэффициенты_по_письму_Госстроя_от_25.12.90___0___3">#N/A</definedName>
    <definedName name="Поправочные_коэффициенты_по_письму_Госстроя_от_25.12.90___0___3___0">#N/A</definedName>
    <definedName name="Поправочные_коэффициенты_по_письму_Госстроя_от_25.12.90___0___3___0___0">#N/A</definedName>
    <definedName name="Поправочные_коэффициенты_по_письму_Госстроя_от_25.12.90___0___3___0___0_10">#N/A</definedName>
    <definedName name="Поправочные_коэффициенты_по_письму_Госстроя_от_25.12.90___0___3___0___0_12">#N/A</definedName>
    <definedName name="Поправочные_коэффициенты_по_письму_Госстроя_от_25.12.90___0___3___0___0_15">#N/A</definedName>
    <definedName name="Поправочные_коэффициенты_по_письму_Госстроя_от_25.12.90___0___3___0___0_16">#N/A</definedName>
    <definedName name="Поправочные_коэффициенты_по_письму_Госстроя_от_25.12.90___0___3___0___0_16_1">"#REF!"</definedName>
    <definedName name="Поправочные_коэффициенты_по_письму_Госстроя_от_25.12.90___0___3___0___0_20">#N/A</definedName>
    <definedName name="Поправочные_коэффициенты_по_письму_Госстроя_от_25.12.90___0___3___0___0_21">#N/A</definedName>
    <definedName name="Поправочные_коэффициенты_по_письму_Госстроя_от_25.12.90___0___3___0___0_6">"#REF!"</definedName>
    <definedName name="Поправочные_коэффициенты_по_письму_Госстроя_от_25.12.90___0___3___0___0_7">"#REF!"</definedName>
    <definedName name="Поправочные_коэффициенты_по_письму_Госстроя_от_25.12.90___0___3___0___3">#N/A</definedName>
    <definedName name="Поправочные_коэффициенты_по_письму_Госстроя_от_25.12.90___0___3___0___3_10">#N/A</definedName>
    <definedName name="Поправочные_коэффициенты_по_письму_Госстроя_от_25.12.90___0___3___0___3_12">#N/A</definedName>
    <definedName name="Поправочные_коэффициенты_по_письму_Госстроя_от_25.12.90___0___3___0___3_15">#N/A</definedName>
    <definedName name="Поправочные_коэффициенты_по_письму_Госстроя_от_25.12.90___0___3___0___3_16">#N/A</definedName>
    <definedName name="Поправочные_коэффициенты_по_письму_Госстроя_от_25.12.90___0___3___0___3_16_1">"#REF!"</definedName>
    <definedName name="Поправочные_коэффициенты_по_письму_Госстроя_от_25.12.90___0___3___0___3_20">#N/A</definedName>
    <definedName name="Поправочные_коэффициенты_по_письму_Госстроя_от_25.12.90___0___3___0___3_21">#N/A</definedName>
    <definedName name="Поправочные_коэффициенты_по_письму_Госстроя_от_25.12.90___0___3___0___3_6">"#REF!"</definedName>
    <definedName name="Поправочные_коэффициенты_по_письму_Госстроя_от_25.12.90___0___3___0___3_7">"#REF!"</definedName>
    <definedName name="Поправочные_коэффициенты_по_письму_Госстроя_от_25.12.90___0___3___0_10">#N/A</definedName>
    <definedName name="Поправочные_коэффициенты_по_письму_Госстроя_от_25.12.90___0___3___0_12">#N/A</definedName>
    <definedName name="Поправочные_коэффициенты_по_письму_Госстроя_от_25.12.90___0___3___0_15">#N/A</definedName>
    <definedName name="Поправочные_коэффициенты_по_письму_Госстроя_от_25.12.90___0___3___0_16">#N/A</definedName>
    <definedName name="Поправочные_коэффициенты_по_письму_Госстроя_от_25.12.90___0___3___0_16_1">"#REF!"</definedName>
    <definedName name="Поправочные_коэффициенты_по_письму_Госстроя_от_25.12.90___0___3___0_20">#N/A</definedName>
    <definedName name="Поправочные_коэффициенты_по_письму_Госстроя_от_25.12.90___0___3___0_21">#N/A</definedName>
    <definedName name="Поправочные_коэффициенты_по_письму_Госстроя_от_25.12.90___0___3___0_6">"#REF!"</definedName>
    <definedName name="Поправочные_коэффициенты_по_письму_Госстроя_от_25.12.90___0___3___0_7">"#REF!"</definedName>
    <definedName name="Поправочные_коэффициенты_по_письму_Госстроя_от_25.12.90___0___3___3">#N/A</definedName>
    <definedName name="Поправочные_коэффициенты_по_письму_Госстроя_от_25.12.90___0___3___3_10">#N/A</definedName>
    <definedName name="Поправочные_коэффициенты_по_письму_Госстроя_от_25.12.90___0___3___3_12">#N/A</definedName>
    <definedName name="Поправочные_коэффициенты_по_письму_Госстроя_от_25.12.90___0___3___3_15">#N/A</definedName>
    <definedName name="Поправочные_коэффициенты_по_письму_Госстроя_от_25.12.90___0___3___3_16">#N/A</definedName>
    <definedName name="Поправочные_коэффициенты_по_письму_Госстроя_от_25.12.90___0___3___3_16_1">"#REF!"</definedName>
    <definedName name="Поправочные_коэффициенты_по_письму_Госстроя_от_25.12.90___0___3___3_20">#N/A</definedName>
    <definedName name="Поправочные_коэффициенты_по_письму_Госстроя_от_25.12.90___0___3___3_21">#N/A</definedName>
    <definedName name="Поправочные_коэффициенты_по_письму_Госстроя_от_25.12.90___0___3___3_6">"#REF!"</definedName>
    <definedName name="Поправочные_коэффициенты_по_письму_Госстроя_от_25.12.90___0___3___3_7">"#REF!"</definedName>
    <definedName name="Поправочные_коэффициенты_по_письму_Госстроя_от_25.12.90___0___3_10">#N/A</definedName>
    <definedName name="Поправочные_коэффициенты_по_письму_Госстроя_от_25.12.90___0___3_12">#N/A</definedName>
    <definedName name="Поправочные_коэффициенты_по_письму_Госстроя_от_25.12.90___0___3_15">#N/A</definedName>
    <definedName name="Поправочные_коэффициенты_по_письму_Госстроя_от_25.12.90___0___3_16">#N/A</definedName>
    <definedName name="Поправочные_коэффициенты_по_письму_Госстроя_от_25.12.90___0___3_16_1">"#REF!"</definedName>
    <definedName name="Поправочные_коэффициенты_по_письму_Госстроя_от_25.12.90___0___3_20">#N/A</definedName>
    <definedName name="Поправочные_коэффициенты_по_письму_Госстроя_от_25.12.90___0___3_21">#N/A</definedName>
    <definedName name="Поправочные_коэффициенты_по_письму_Госстроя_от_25.12.90___0___3_6">"#REF!"</definedName>
    <definedName name="Поправочные_коэффициенты_по_письму_Госстроя_от_25.12.90___0___3_7">"#REF!"</definedName>
    <definedName name="Поправочные_коэффициенты_по_письму_Госстроя_от_25.12.90___0___4">#N/A</definedName>
    <definedName name="Поправочные_коэффициенты_по_письму_Госстроя_от_25.12.90___0___4___0">#N/A</definedName>
    <definedName name="Поправочные_коэффициенты_по_письму_Госстроя_от_25.12.90___0___4___0_10">#N/A</definedName>
    <definedName name="Поправочные_коэффициенты_по_письму_Госстроя_от_25.12.90___0___4___0_12">#N/A</definedName>
    <definedName name="Поправочные_коэффициенты_по_письму_Госстроя_от_25.12.90___0___4___0_15">#N/A</definedName>
    <definedName name="Поправочные_коэффициенты_по_письму_Госстроя_от_25.12.90___0___4___0_16">#N/A</definedName>
    <definedName name="Поправочные_коэффициенты_по_письму_Госстроя_от_25.12.90___0___4___0_16_1">"#REF!"</definedName>
    <definedName name="Поправочные_коэффициенты_по_письму_Госстроя_от_25.12.90___0___4___0_20">#N/A</definedName>
    <definedName name="Поправочные_коэффициенты_по_письму_Госстроя_от_25.12.90___0___4___0_21">#N/A</definedName>
    <definedName name="Поправочные_коэффициенты_по_письму_Госстроя_от_25.12.90___0___4___0_6">"#REF!"</definedName>
    <definedName name="Поправочные_коэффициенты_по_письму_Госстроя_от_25.12.90___0___4___0_7">"#REF!"</definedName>
    <definedName name="Поправочные_коэффициенты_по_письму_Госстроя_от_25.12.90___0___4___5">#N/A</definedName>
    <definedName name="Поправочные_коэффициенты_по_письму_Госстроя_от_25.12.90___0___4___5_10">#N/A</definedName>
    <definedName name="Поправочные_коэффициенты_по_письму_Госстроя_от_25.12.90___0___4___5_12">#N/A</definedName>
    <definedName name="Поправочные_коэффициенты_по_письму_Госстроя_от_25.12.90___0___4___5_15">#N/A</definedName>
    <definedName name="Поправочные_коэффициенты_по_письму_Госстроя_от_25.12.90___0___4___5_16">#N/A</definedName>
    <definedName name="Поправочные_коэффициенты_по_письму_Госстроя_от_25.12.90___0___4___5_16_1">"#REF!"</definedName>
    <definedName name="Поправочные_коэффициенты_по_письму_Госстроя_от_25.12.90___0___4___5_20">#N/A</definedName>
    <definedName name="Поправочные_коэффициенты_по_письму_Госстроя_от_25.12.90___0___4___5_21">#N/A</definedName>
    <definedName name="Поправочные_коэффициенты_по_письму_Госстроя_от_25.12.90___0___4___5_6">"#REF!"</definedName>
    <definedName name="Поправочные_коэффициенты_по_письму_Госстроя_от_25.12.90___0___4___5_7">"#REF!"</definedName>
    <definedName name="Поправочные_коэффициенты_по_письму_Госстроя_от_25.12.90___0___4_10">#N/A</definedName>
    <definedName name="Поправочные_коэффициенты_по_письму_Госстроя_от_25.12.90___0___4_12">#N/A</definedName>
    <definedName name="Поправочные_коэффициенты_по_письму_Госстроя_от_25.12.90___0___4_15">#N/A</definedName>
    <definedName name="Поправочные_коэффициенты_по_письму_Госстроя_от_25.12.90___0___4_16">#N/A</definedName>
    <definedName name="Поправочные_коэффициенты_по_письму_Госстроя_от_25.12.90___0___4_16_1">"#REF!"</definedName>
    <definedName name="Поправочные_коэффициенты_по_письму_Госстроя_от_25.12.90___0___4_20">#N/A</definedName>
    <definedName name="Поправочные_коэффициенты_по_письму_Госстроя_от_25.12.90___0___4_21">#N/A</definedName>
    <definedName name="Поправочные_коэффициенты_по_письму_Госстроя_от_25.12.90___0___4_6">"#REF!"</definedName>
    <definedName name="Поправочные_коэффициенты_по_письму_Госстроя_от_25.12.90___0___4_7">"#REF!"</definedName>
    <definedName name="Поправочные_коэффициенты_по_письму_Госстроя_от_25.12.90___0___5">#N/A</definedName>
    <definedName name="Поправочные_коэффициенты_по_письму_Госстроя_от_25.12.90___0___5___0">#N/A</definedName>
    <definedName name="Поправочные_коэффициенты_по_письму_Госстроя_от_25.12.90___0___5___0_10">#N/A</definedName>
    <definedName name="Поправочные_коэффициенты_по_письму_Госстроя_от_25.12.90___0___5___0_12">#N/A</definedName>
    <definedName name="Поправочные_коэффициенты_по_письму_Госстроя_от_25.12.90___0___5___0_14">"#REF!"</definedName>
    <definedName name="Поправочные_коэффициенты_по_письму_Госстроя_от_25.12.90___0___5___0_15">#N/A</definedName>
    <definedName name="Поправочные_коэффициенты_по_письму_Госстроя_от_25.12.90___0___5___0_16">#N/A</definedName>
    <definedName name="Поправочные_коэффициенты_по_письму_Госстроя_от_25.12.90___0___5___0_16_1">"#REF!"</definedName>
    <definedName name="Поправочные_коэффициенты_по_письму_Госстроя_от_25.12.90___0___5___0_20">#N/A</definedName>
    <definedName name="Поправочные_коэффициенты_по_письму_Госстроя_от_25.12.90___0___5___0_21">#N/A</definedName>
    <definedName name="Поправочные_коэффициенты_по_письму_Госстроя_от_25.12.90___0___5___0_38" localSheetId="2">#N/A</definedName>
    <definedName name="Поправочные_коэффициенты_по_письму_Госстроя_от_25.12.90___0___5___0_38" localSheetId="3">"#n"/Геофизика!a</definedName>
    <definedName name="Поправочные_коэффициенты_по_письму_Госстроя_от_25.12.90___0___5___0_38" localSheetId="8">"#n"/ИЭИ!a</definedName>
    <definedName name="Поправочные_коэффициенты_по_письму_Госстроя_от_25.12.90___0___5___0_38" localSheetId="4">#N/A</definedName>
    <definedName name="Поправочные_коэффициенты_по_письму_Госстроя_от_25.12.90___0___5___0_38" localSheetId="5">#N/A</definedName>
    <definedName name="Поправочные_коэффициенты_по_письму_Госстроя_от_25.12.90___0___5___0_38" localSheetId="15">#N/A</definedName>
    <definedName name="Поправочные_коэффициенты_по_письму_Госстроя_от_25.12.90___0___5___0_38">"#n"/[0]!a</definedName>
    <definedName name="Поправочные_коэффициенты_по_письму_Госстроя_от_25.12.90___0___5___0_6">"#REF!"</definedName>
    <definedName name="Поправочные_коэффициенты_по_письму_Госстроя_от_25.12.90___0___5___0_7">"#REF!"</definedName>
    <definedName name="Поправочные_коэффициенты_по_письму_Госстроя_от_25.12.90___0___5_10">#N/A</definedName>
    <definedName name="Поправочные_коэффициенты_по_письму_Госстроя_от_25.12.90___0___5_12">#N/A</definedName>
    <definedName name="Поправочные_коэффициенты_по_письму_Госстроя_от_25.12.90___0___5_14">"#REF!"</definedName>
    <definedName name="Поправочные_коэффициенты_по_письму_Госстроя_от_25.12.90___0___5_15">#N/A</definedName>
    <definedName name="Поправочные_коэффициенты_по_письму_Госстроя_от_25.12.90___0___5_16">#N/A</definedName>
    <definedName name="Поправочные_коэффициенты_по_письму_Госстроя_от_25.12.90___0___5_16_1">"#REF!"</definedName>
    <definedName name="Поправочные_коэффициенты_по_письму_Госстроя_от_25.12.90___0___5_20">#N/A</definedName>
    <definedName name="Поправочные_коэффициенты_по_письму_Госстроя_от_25.12.90___0___5_21">#N/A</definedName>
    <definedName name="Поправочные_коэффициенты_по_письму_Госстроя_от_25.12.90___0___5_38" localSheetId="2">#N/A</definedName>
    <definedName name="Поправочные_коэффициенты_по_письму_Госстроя_от_25.12.90___0___5_38" localSheetId="3">"#n"/Геофизика!a</definedName>
    <definedName name="Поправочные_коэффициенты_по_письму_Госстроя_от_25.12.90___0___5_38" localSheetId="8">"#n"/ИЭИ!a</definedName>
    <definedName name="Поправочные_коэффициенты_по_письму_Госстроя_от_25.12.90___0___5_38" localSheetId="4">#N/A</definedName>
    <definedName name="Поправочные_коэффициенты_по_письму_Госстроя_от_25.12.90___0___5_38" localSheetId="5">#N/A</definedName>
    <definedName name="Поправочные_коэффициенты_по_письму_Госстроя_от_25.12.90___0___5_38" localSheetId="15">#N/A</definedName>
    <definedName name="Поправочные_коэффициенты_по_письму_Госстроя_от_25.12.90___0___5_38">"#n"/[0]!a</definedName>
    <definedName name="Поправочные_коэффициенты_по_письму_Госстроя_от_25.12.90___0___5_6">"#REF!"</definedName>
    <definedName name="Поправочные_коэффициенты_по_письму_Госстроя_от_25.12.90___0___5_7">"#REF!"</definedName>
    <definedName name="Поправочные_коэффициенты_по_письму_Госстроя_от_25.12.90___0___6">#N/A</definedName>
    <definedName name="Поправочные_коэффициенты_по_письму_Госстроя_от_25.12.90___0___6___0">#N/A</definedName>
    <definedName name="Поправочные_коэффициенты_по_письму_Госстроя_от_25.12.90___0___6___0_10">#N/A</definedName>
    <definedName name="Поправочные_коэффициенты_по_письму_Госстроя_от_25.12.90___0___6___0_12">#N/A</definedName>
    <definedName name="Поправочные_коэффициенты_по_письму_Госстроя_от_25.12.90___0___6___0_15">#N/A</definedName>
    <definedName name="Поправочные_коэффициенты_по_письму_Госстроя_от_25.12.90___0___6___0_16">#N/A</definedName>
    <definedName name="Поправочные_коэффициенты_по_письму_Госстроя_от_25.12.90___0___6___0_16_1">"#REF!"</definedName>
    <definedName name="Поправочные_коэффициенты_по_письму_Госстроя_от_25.12.90___0___6___0_20">#N/A</definedName>
    <definedName name="Поправочные_коэффициенты_по_письму_Госстроя_от_25.12.90___0___6___0_21">#N/A</definedName>
    <definedName name="Поправочные_коэффициенты_по_письму_Госстроя_от_25.12.90___0___6___0_6">"#REF!"</definedName>
    <definedName name="Поправочные_коэффициенты_по_письму_Госстроя_от_25.12.90___0___6___0_7">"#REF!"</definedName>
    <definedName name="Поправочные_коэффициенты_по_письму_Госстроя_от_25.12.90___0___6_10">#N/A</definedName>
    <definedName name="Поправочные_коэффициенты_по_письму_Госстроя_от_25.12.90___0___6_12">#N/A</definedName>
    <definedName name="Поправочные_коэффициенты_по_письму_Госстроя_от_25.12.90___0___6_15">#N/A</definedName>
    <definedName name="Поправочные_коэффициенты_по_письму_Госстроя_от_25.12.90___0___6_16">#N/A</definedName>
    <definedName name="Поправочные_коэффициенты_по_письму_Госстроя_от_25.12.90___0___6_16_1">"#REF!"</definedName>
    <definedName name="Поправочные_коэффициенты_по_письму_Госстроя_от_25.12.90___0___6_20">#N/A</definedName>
    <definedName name="Поправочные_коэффициенты_по_письму_Госстроя_от_25.12.90___0___6_21">#N/A</definedName>
    <definedName name="Поправочные_коэффициенты_по_письму_Госстроя_от_25.12.90___0___6_6">"#REF!"</definedName>
    <definedName name="Поправочные_коэффициенты_по_письму_Госстроя_от_25.12.90___0___6_7">"#REF!"</definedName>
    <definedName name="Поправочные_коэффициенты_по_письму_Госстроя_от_25.12.90___0___7">#N/A</definedName>
    <definedName name="Поправочные_коэффициенты_по_письму_Госстроя_от_25.12.90___0___7_10">#N/A</definedName>
    <definedName name="Поправочные_коэффициенты_по_письму_Госстроя_от_25.12.90___0___7_12">#N/A</definedName>
    <definedName name="Поправочные_коэффициенты_по_письму_Госстроя_от_25.12.90___0___7_14">"#REF!"</definedName>
    <definedName name="Поправочные_коэффициенты_по_письму_Госстроя_от_25.12.90___0___7_15">#N/A</definedName>
    <definedName name="Поправочные_коэффициенты_по_письму_Госстроя_от_25.12.90___0___7_16">#N/A</definedName>
    <definedName name="Поправочные_коэффициенты_по_письму_Госстроя_от_25.12.90___0___7_16_1">"#REF!"</definedName>
    <definedName name="Поправочные_коэффициенты_по_письму_Госстроя_от_25.12.90___0___7_20">#N/A</definedName>
    <definedName name="Поправочные_коэффициенты_по_письму_Госстроя_от_25.12.90___0___7_21">#N/A</definedName>
    <definedName name="Поправочные_коэффициенты_по_письму_Госстроя_от_25.12.90___0___7_38" localSheetId="2">#N/A</definedName>
    <definedName name="Поправочные_коэффициенты_по_письму_Госстроя_от_25.12.90___0___7_38" localSheetId="3">"#n"/Геофизика!a</definedName>
    <definedName name="Поправочные_коэффициенты_по_письму_Госстроя_от_25.12.90___0___7_38" localSheetId="8">"#n"/ИЭИ!a</definedName>
    <definedName name="Поправочные_коэффициенты_по_письму_Госстроя_от_25.12.90___0___7_38" localSheetId="4">#N/A</definedName>
    <definedName name="Поправочные_коэффициенты_по_письму_Госстроя_от_25.12.90___0___7_38" localSheetId="5">#N/A</definedName>
    <definedName name="Поправочные_коэффициенты_по_письму_Госстроя_от_25.12.90___0___7_38" localSheetId="15">#N/A</definedName>
    <definedName name="Поправочные_коэффициенты_по_письму_Госстроя_от_25.12.90___0___7_38">"#n"/[0]!a</definedName>
    <definedName name="Поправочные_коэффициенты_по_письму_Госстроя_от_25.12.90___0___7_6">"#REF!"</definedName>
    <definedName name="Поправочные_коэффициенты_по_письму_Госстроя_от_25.12.90___0___7_7">"#REF!"</definedName>
    <definedName name="Поправочные_коэффициенты_по_письму_Госстроя_от_25.12.90___0___8">#N/A</definedName>
    <definedName name="Поправочные_коэффициенты_по_письму_Госстроя_от_25.12.90___0___8___0">#N/A</definedName>
    <definedName name="Поправочные_коэффициенты_по_письму_Госстроя_от_25.12.90___0___8___0_10">#N/A</definedName>
    <definedName name="Поправочные_коэффициенты_по_письму_Госстроя_от_25.12.90___0___8___0_12">#N/A</definedName>
    <definedName name="Поправочные_коэффициенты_по_письму_Госстроя_от_25.12.90___0___8___0_15">#N/A</definedName>
    <definedName name="Поправочные_коэффициенты_по_письму_Госстроя_от_25.12.90___0___8___0_16">#N/A</definedName>
    <definedName name="Поправочные_коэффициенты_по_письму_Госстроя_от_25.12.90___0___8___0_16_1">"#REF!"</definedName>
    <definedName name="Поправочные_коэффициенты_по_письму_Госстроя_от_25.12.90___0___8___0_20">#N/A</definedName>
    <definedName name="Поправочные_коэффициенты_по_письму_Госстроя_от_25.12.90___0___8___0_21">#N/A</definedName>
    <definedName name="Поправочные_коэффициенты_по_письму_Госстроя_от_25.12.90___0___8___0_6">"#REF!"</definedName>
    <definedName name="Поправочные_коэффициенты_по_письму_Госстроя_от_25.12.90___0___8___0_7">"#REF!"</definedName>
    <definedName name="Поправочные_коэффициенты_по_письму_Госстроя_от_25.12.90___0___8_10">#N/A</definedName>
    <definedName name="Поправочные_коэффициенты_по_письму_Госстроя_от_25.12.90___0___8_12">#N/A</definedName>
    <definedName name="Поправочные_коэффициенты_по_письму_Госстроя_от_25.12.90___0___8_15">#N/A</definedName>
    <definedName name="Поправочные_коэффициенты_по_письму_Госстроя_от_25.12.90___0___8_16">#N/A</definedName>
    <definedName name="Поправочные_коэффициенты_по_письму_Госстроя_от_25.12.90___0___8_16_1">"#REF!"</definedName>
    <definedName name="Поправочные_коэффициенты_по_письму_Госстроя_от_25.12.90___0___8_20">#N/A</definedName>
    <definedName name="Поправочные_коэффициенты_по_письму_Госстроя_от_25.12.90___0___8_21">#N/A</definedName>
    <definedName name="Поправочные_коэффициенты_по_письму_Госстроя_от_25.12.90___0___8_6">"#REF!"</definedName>
    <definedName name="Поправочные_коэффициенты_по_письму_Госстроя_от_25.12.90___0___8_7">"#REF!"</definedName>
    <definedName name="Поправочные_коэффициенты_по_письму_Госстроя_от_25.12.90___0___9">"$#ССЫЛ!.$AC$21:$AN$30"</definedName>
    <definedName name="Поправочные_коэффициенты_по_письму_Госстроя_от_25.12.90___0_10">#N/A</definedName>
    <definedName name="Поправочные_коэффициенты_по_письму_Госстроя_от_25.12.90___0_12">#N/A</definedName>
    <definedName name="Поправочные_коэффициенты_по_письму_Госстроя_от_25.12.90___0_14">"#REF!"</definedName>
    <definedName name="Поправочные_коэффициенты_по_письму_Госстроя_от_25.12.90___0_15">#N/A</definedName>
    <definedName name="Поправочные_коэффициенты_по_письму_Госстроя_от_25.12.90___0_16">#N/A</definedName>
    <definedName name="Поправочные_коэффициенты_по_письму_Госстроя_от_25.12.90___0_16_1">"#REF!"</definedName>
    <definedName name="Поправочные_коэффициенты_по_письму_Госстроя_от_25.12.90___0_20">#N/A</definedName>
    <definedName name="Поправочные_коэффициенты_по_письму_Госстроя_от_25.12.90___0_21">#N/A</definedName>
    <definedName name="Поправочные_коэффициенты_по_письму_Госстроя_от_25.12.90___0_38" localSheetId="2">#N/A</definedName>
    <definedName name="Поправочные_коэффициенты_по_письму_Госстроя_от_25.12.90___0_38" localSheetId="3">"#n"/Геофизика!a</definedName>
    <definedName name="Поправочные_коэффициенты_по_письму_Госстроя_от_25.12.90___0_38" localSheetId="8">"#n"/ИЭИ!a</definedName>
    <definedName name="Поправочные_коэффициенты_по_письму_Госстроя_от_25.12.90___0_38" localSheetId="4">#N/A</definedName>
    <definedName name="Поправочные_коэффициенты_по_письму_Госстроя_от_25.12.90___0_38" localSheetId="5">#N/A</definedName>
    <definedName name="Поправочные_коэффициенты_по_письму_Госстроя_от_25.12.90___0_38" localSheetId="15">#N/A</definedName>
    <definedName name="Поправочные_коэффициенты_по_письму_Госстроя_от_25.12.90___0_38">"#n"/[0]!a</definedName>
    <definedName name="Поправочные_коэффициенты_по_письму_Госстроя_от_25.12.90___0_6">"#REF!"</definedName>
    <definedName name="Поправочные_коэффициенты_по_письму_Госстроя_от_25.12.90___0_7">"#REF!"</definedName>
    <definedName name="Поправочные_коэффициенты_по_письму_Госстроя_от_25.12.90___1">#N/A</definedName>
    <definedName name="Поправочные_коэффициенты_по_письму_Госстроя_от_25.12.90___1___0">#N/A</definedName>
    <definedName name="Поправочные_коэффициенты_по_письму_Госстроя_от_25.12.90___1___0___0">#N/A</definedName>
    <definedName name="Поправочные_коэффициенты_по_письму_Госстроя_от_25.12.90___1___0___0_10">#N/A</definedName>
    <definedName name="Поправочные_коэффициенты_по_письму_Госстроя_от_25.12.90___1___0___0_12">#N/A</definedName>
    <definedName name="Поправочные_коэффициенты_по_письму_Госстроя_от_25.12.90___1___0___0_15">#N/A</definedName>
    <definedName name="Поправочные_коэффициенты_по_письму_Госстроя_от_25.12.90___1___0___0_16">#N/A</definedName>
    <definedName name="Поправочные_коэффициенты_по_письму_Госстроя_от_25.12.90___1___0___0_16_1">"#REF!"</definedName>
    <definedName name="Поправочные_коэффициенты_по_письму_Госстроя_от_25.12.90___1___0___0_20">#N/A</definedName>
    <definedName name="Поправочные_коэффициенты_по_письму_Госстроя_от_25.12.90___1___0___0_21">#N/A</definedName>
    <definedName name="Поправочные_коэффициенты_по_письму_Госстроя_от_25.12.90___1___0___0_6">"#REF!"</definedName>
    <definedName name="Поправочные_коэффициенты_по_письму_Госстроя_от_25.12.90___1___0___0_7">"#REF!"</definedName>
    <definedName name="Поправочные_коэффициенты_по_письму_Госстроя_от_25.12.90___1___0_10">#N/A</definedName>
    <definedName name="Поправочные_коэффициенты_по_письму_Госстроя_от_25.12.90___1___0_12">#N/A</definedName>
    <definedName name="Поправочные_коэффициенты_по_письму_Госстроя_от_25.12.90___1___0_15">#N/A</definedName>
    <definedName name="Поправочные_коэффициенты_по_письму_Госстроя_от_25.12.90___1___0_16">#N/A</definedName>
    <definedName name="Поправочные_коэффициенты_по_письму_Госстроя_от_25.12.90___1___0_16_1">"#REF!"</definedName>
    <definedName name="Поправочные_коэффициенты_по_письму_Госстроя_от_25.12.90___1___0_20">#N/A</definedName>
    <definedName name="Поправочные_коэффициенты_по_письму_Госстроя_от_25.12.90___1___0_21">#N/A</definedName>
    <definedName name="Поправочные_коэффициенты_по_письму_Госстроя_от_25.12.90___1___0_6">"#REF!"</definedName>
    <definedName name="Поправочные_коэффициенты_по_письму_Госстроя_от_25.12.90___1___0_7">"#REF!"</definedName>
    <definedName name="Поправочные_коэффициенты_по_письму_Госстроя_от_25.12.90___1___3">#N/A</definedName>
    <definedName name="Поправочные_коэффициенты_по_письму_Госстроя_от_25.12.90___1___3___0">#N/A</definedName>
    <definedName name="Поправочные_коэффициенты_по_письму_Госстроя_от_25.12.90___1___3___0_10">#N/A</definedName>
    <definedName name="Поправочные_коэффициенты_по_письму_Госстроя_от_25.12.90___1___3___0_12">#N/A</definedName>
    <definedName name="Поправочные_коэффициенты_по_письму_Госстроя_от_25.12.90___1___3___0_15">#N/A</definedName>
    <definedName name="Поправочные_коэффициенты_по_письму_Госстроя_от_25.12.90___1___3___0_16">#N/A</definedName>
    <definedName name="Поправочные_коэффициенты_по_письму_Госстроя_от_25.12.90___1___3___0_16_1">"#REF!"</definedName>
    <definedName name="Поправочные_коэффициенты_по_письму_Госстроя_от_25.12.90___1___3___0_20">#N/A</definedName>
    <definedName name="Поправочные_коэффициенты_по_письму_Госстроя_от_25.12.90___1___3___0_21">#N/A</definedName>
    <definedName name="Поправочные_коэффициенты_по_письму_Госстроя_от_25.12.90___1___3___0_6">"#REF!"</definedName>
    <definedName name="Поправочные_коэффициенты_по_письму_Госстроя_от_25.12.90___1___3___0_7">"#REF!"</definedName>
    <definedName name="Поправочные_коэффициенты_по_письму_Госстроя_от_25.12.90___1___3_10">#N/A</definedName>
    <definedName name="Поправочные_коэффициенты_по_письму_Госстроя_от_25.12.90___1___3_12">#N/A</definedName>
    <definedName name="Поправочные_коэффициенты_по_письму_Госстроя_от_25.12.90___1___3_15">#N/A</definedName>
    <definedName name="Поправочные_коэффициенты_по_письму_Госстроя_от_25.12.90___1___3_16">#N/A</definedName>
    <definedName name="Поправочные_коэффициенты_по_письму_Госстроя_от_25.12.90___1___3_16_1">"#REF!"</definedName>
    <definedName name="Поправочные_коэффициенты_по_письму_Госстроя_от_25.12.90___1___3_20">#N/A</definedName>
    <definedName name="Поправочные_коэффициенты_по_письму_Госстроя_от_25.12.90___1___3_21">#N/A</definedName>
    <definedName name="Поправочные_коэффициенты_по_письму_Госстроя_от_25.12.90___1___3_6">"#REF!"</definedName>
    <definedName name="Поправочные_коэффициенты_по_письму_Госстроя_от_25.12.90___1___3_7">"#REF!"</definedName>
    <definedName name="Поправочные_коэффициенты_по_письму_Госстроя_от_25.12.90___1___5">#N/A</definedName>
    <definedName name="Поправочные_коэффициенты_по_письму_Госстроя_от_25.12.90___1___5_10">#N/A</definedName>
    <definedName name="Поправочные_коэффициенты_по_письму_Госстроя_от_25.12.90___1___5_12">#N/A</definedName>
    <definedName name="Поправочные_коэффициенты_по_письму_Госстроя_от_25.12.90___1___5_15">#N/A</definedName>
    <definedName name="Поправочные_коэффициенты_по_письму_Госстроя_от_25.12.90___1___5_16">#N/A</definedName>
    <definedName name="Поправочные_коэффициенты_по_письму_Госстроя_от_25.12.90___1___5_16_1">"#REF!"</definedName>
    <definedName name="Поправочные_коэффициенты_по_письму_Госстроя_от_25.12.90___1___5_20">#N/A</definedName>
    <definedName name="Поправочные_коэффициенты_по_письму_Госстроя_от_25.12.90___1___5_21">#N/A</definedName>
    <definedName name="Поправочные_коэффициенты_по_письму_Госстроя_от_25.12.90___1___5_6">"#REF!"</definedName>
    <definedName name="Поправочные_коэффициенты_по_письму_Госстроя_от_25.12.90___1___5_7">"#REF!"</definedName>
    <definedName name="Поправочные_коэффициенты_по_письму_Госстроя_от_25.12.90___1_10">#N/A</definedName>
    <definedName name="Поправочные_коэффициенты_по_письму_Госстроя_от_25.12.90___1_12">#N/A</definedName>
    <definedName name="Поправочные_коэффициенты_по_письму_Госстроя_от_25.12.90___1_15">#N/A</definedName>
    <definedName name="Поправочные_коэффициенты_по_письму_Госстроя_от_25.12.90___1_16">#N/A</definedName>
    <definedName name="Поправочные_коэффициенты_по_письму_Госстроя_от_25.12.90___1_16_1">"#REF!"</definedName>
    <definedName name="Поправочные_коэффициенты_по_письму_Госстроя_от_25.12.90___1_20">#N/A</definedName>
    <definedName name="Поправочные_коэффициенты_по_письму_Госстроя_от_25.12.90___1_21">#N/A</definedName>
    <definedName name="Поправочные_коэффициенты_по_письму_Госстроя_от_25.12.90___1_6">"#REF!"</definedName>
    <definedName name="Поправочные_коэффициенты_по_письму_Госстроя_от_25.12.90___1_7">"#REF!"</definedName>
    <definedName name="Поправочные_коэффициенты_по_письму_Госстроя_от_25.12.90___10">#N/A</definedName>
    <definedName name="Поправочные_коэффициенты_по_письму_Госстроя_от_25.12.90___10___0">NA()</definedName>
    <definedName name="Поправочные_коэффициенты_по_письму_Госстроя_от_25.12.90___10___0___0">#N/A</definedName>
    <definedName name="Поправочные_коэффициенты_по_письму_Госстроя_от_25.12.90___10___0___0___0">#N/A</definedName>
    <definedName name="Поправочные_коэффициенты_по_письму_Госстроя_от_25.12.90___10___0___0___0_10">#N/A</definedName>
    <definedName name="Поправочные_коэффициенты_по_письму_Госстроя_от_25.12.90___10___0___0___0_12">#N/A</definedName>
    <definedName name="Поправочные_коэффициенты_по_письму_Госстроя_от_25.12.90___10___0___0___0_14">"#REF!"</definedName>
    <definedName name="Поправочные_коэффициенты_по_письму_Госстроя_от_25.12.90___10___0___0___0_15">#N/A</definedName>
    <definedName name="Поправочные_коэффициенты_по_письму_Госстроя_от_25.12.90___10___0___0___0_16">#N/A</definedName>
    <definedName name="Поправочные_коэффициенты_по_письму_Госстроя_от_25.12.90___10___0___0___0_16_1">"#REF!"</definedName>
    <definedName name="Поправочные_коэффициенты_по_письму_Госстроя_от_25.12.90___10___0___0___0_20">#N/A</definedName>
    <definedName name="Поправочные_коэффициенты_по_письму_Госстроя_от_25.12.90___10___0___0___0_21">#N/A</definedName>
    <definedName name="Поправочные_коэффициенты_по_письму_Госстроя_от_25.12.90___10___0___0___0_38" localSheetId="2">#N/A</definedName>
    <definedName name="Поправочные_коэффициенты_по_письму_Госстроя_от_25.12.90___10___0___0___0_38" localSheetId="3">"#n"/Геофизика!a</definedName>
    <definedName name="Поправочные_коэффициенты_по_письму_Госстроя_от_25.12.90___10___0___0___0_38" localSheetId="8">"#n"/ИЭИ!a</definedName>
    <definedName name="Поправочные_коэффициенты_по_письму_Госстроя_от_25.12.90___10___0___0___0_38" localSheetId="4">#N/A</definedName>
    <definedName name="Поправочные_коэффициенты_по_письму_Госстроя_от_25.12.90___10___0___0___0_38" localSheetId="5">#N/A</definedName>
    <definedName name="Поправочные_коэффициенты_по_письму_Госстроя_от_25.12.90___10___0___0___0_38" localSheetId="15">#N/A</definedName>
    <definedName name="Поправочные_коэффициенты_по_письму_Госстроя_от_25.12.90___10___0___0___0_38">"#n"/[0]!a</definedName>
    <definedName name="Поправочные_коэффициенты_по_письму_Госстроя_от_25.12.90___10___0___0___0_6">"#REF!"</definedName>
    <definedName name="Поправочные_коэффициенты_по_письму_Госстроя_от_25.12.90___10___0___0___0_7">"#REF!"</definedName>
    <definedName name="Поправочные_коэффициенты_по_письму_Госстроя_от_25.12.90___10___0___0_10">#N/A</definedName>
    <definedName name="Поправочные_коэффициенты_по_письму_Госстроя_от_25.12.90___10___0___0_12">#N/A</definedName>
    <definedName name="Поправочные_коэффициенты_по_письму_Госстроя_от_25.12.90___10___0___0_14">"#REF!"</definedName>
    <definedName name="Поправочные_коэффициенты_по_письму_Госстроя_от_25.12.90___10___0___0_15">#N/A</definedName>
    <definedName name="Поправочные_коэффициенты_по_письму_Госстроя_от_25.12.90___10___0___0_16">#N/A</definedName>
    <definedName name="Поправочные_коэффициенты_по_письму_Госстроя_от_25.12.90___10___0___0_16_1">"#REF!"</definedName>
    <definedName name="Поправочные_коэффициенты_по_письму_Госстроя_от_25.12.90___10___0___0_20">#N/A</definedName>
    <definedName name="Поправочные_коэффициенты_по_письму_Госстроя_от_25.12.90___10___0___0_21">#N/A</definedName>
    <definedName name="Поправочные_коэффициенты_по_письму_Госстроя_от_25.12.90___10___0___0_38" localSheetId="2">#N/A</definedName>
    <definedName name="Поправочные_коэффициенты_по_письму_Госстроя_от_25.12.90___10___0___0_38" localSheetId="3">"#n"/Геофизика!a</definedName>
    <definedName name="Поправочные_коэффициенты_по_письму_Госстроя_от_25.12.90___10___0___0_38" localSheetId="8">"#n"/ИЭИ!a</definedName>
    <definedName name="Поправочные_коэффициенты_по_письму_Госстроя_от_25.12.90___10___0___0_38" localSheetId="4">#N/A</definedName>
    <definedName name="Поправочные_коэффициенты_по_письму_Госстроя_от_25.12.90___10___0___0_38" localSheetId="5">#N/A</definedName>
    <definedName name="Поправочные_коэффициенты_по_письму_Госстроя_от_25.12.90___10___0___0_38" localSheetId="15">#N/A</definedName>
    <definedName name="Поправочные_коэффициенты_по_письму_Госстроя_от_25.12.90___10___0___0_38">"#n"/[0]!a</definedName>
    <definedName name="Поправочные_коэффициенты_по_письму_Госстроя_от_25.12.90___10___0___0_6">"#REF!"</definedName>
    <definedName name="Поправочные_коэффициенты_по_письму_Госстроя_от_25.12.90___10___0___0_7">"#REF!"</definedName>
    <definedName name="Поправочные_коэффициенты_по_письму_Госстроя_от_25.12.90___10___0___5">NA()</definedName>
    <definedName name="Поправочные_коэффициенты_по_письму_Госстроя_от_25.12.90___10___1">#N/A</definedName>
    <definedName name="Поправочные_коэффициенты_по_письму_Госстроя_от_25.12.90___10___1_10">#N/A</definedName>
    <definedName name="Поправочные_коэффициенты_по_письму_Госстроя_от_25.12.90___10___1_12">#N/A</definedName>
    <definedName name="Поправочные_коэффициенты_по_письму_Госстроя_от_25.12.90___10___1_15">#N/A</definedName>
    <definedName name="Поправочные_коэффициенты_по_письму_Госстроя_от_25.12.90___10___1_16">#N/A</definedName>
    <definedName name="Поправочные_коэффициенты_по_письму_Госстроя_от_25.12.90___10___1_16_1">"#REF!"</definedName>
    <definedName name="Поправочные_коэффициенты_по_письму_Госстроя_от_25.12.90___10___1_20">#N/A</definedName>
    <definedName name="Поправочные_коэффициенты_по_письму_Госстроя_от_25.12.90___10___1_21">#N/A</definedName>
    <definedName name="Поправочные_коэффициенты_по_письму_Госстроя_от_25.12.90___10___1_6">"#REF!"</definedName>
    <definedName name="Поправочные_коэффициенты_по_письму_Госстроя_от_25.12.90___10___1_7">"#REF!"</definedName>
    <definedName name="Поправочные_коэффициенты_по_письму_Госстроя_от_25.12.90___10___10">#N/A</definedName>
    <definedName name="Поправочные_коэффициенты_по_письму_Госстроя_от_25.12.90___10___10_10">#N/A</definedName>
    <definedName name="Поправочные_коэффициенты_по_письму_Госстроя_от_25.12.90___10___10_12">#N/A</definedName>
    <definedName name="Поправочные_коэффициенты_по_письму_Госстроя_от_25.12.90___10___10_14">"#REF!"</definedName>
    <definedName name="Поправочные_коэффициенты_по_письму_Госстроя_от_25.12.90___10___10_15">#N/A</definedName>
    <definedName name="Поправочные_коэффициенты_по_письму_Госстроя_от_25.12.90___10___10_16">#N/A</definedName>
    <definedName name="Поправочные_коэффициенты_по_письму_Госстроя_от_25.12.90___10___10_16_1">"#REF!"</definedName>
    <definedName name="Поправочные_коэффициенты_по_письму_Госстроя_от_25.12.90___10___10_20">#N/A</definedName>
    <definedName name="Поправочные_коэффициенты_по_письму_Госстроя_от_25.12.90___10___10_21">#N/A</definedName>
    <definedName name="Поправочные_коэффициенты_по_письму_Госстроя_от_25.12.90___10___10_38" localSheetId="2">#N/A</definedName>
    <definedName name="Поправочные_коэффициенты_по_письму_Госстроя_от_25.12.90___10___10_38" localSheetId="3">"#n"/Геофизика!a</definedName>
    <definedName name="Поправочные_коэффициенты_по_письму_Госстроя_от_25.12.90___10___10_38" localSheetId="8">"#n"/ИЭИ!a</definedName>
    <definedName name="Поправочные_коэффициенты_по_письму_Госстроя_от_25.12.90___10___10_38" localSheetId="4">#N/A</definedName>
    <definedName name="Поправочные_коэффициенты_по_письму_Госстроя_от_25.12.90___10___10_38" localSheetId="5">#N/A</definedName>
    <definedName name="Поправочные_коэффициенты_по_письму_Госстроя_от_25.12.90___10___10_38" localSheetId="15">#N/A</definedName>
    <definedName name="Поправочные_коэффициенты_по_письму_Госстроя_от_25.12.90___10___10_38">"#n"/[0]!a</definedName>
    <definedName name="Поправочные_коэффициенты_по_письму_Госстроя_от_25.12.90___10___10_6">"#REF!"</definedName>
    <definedName name="Поправочные_коэффициенты_по_письму_Госстроя_от_25.12.90___10___10_7">"#REF!"</definedName>
    <definedName name="Поправочные_коэффициенты_по_письму_Госстроя_от_25.12.90___10___12">#N/A</definedName>
    <definedName name="Поправочные_коэффициенты_по_письму_Госстроя_от_25.12.90___10___12_10">#N/A</definedName>
    <definedName name="Поправочные_коэффициенты_по_письму_Госстроя_от_25.12.90___10___12_12">#N/A</definedName>
    <definedName name="Поправочные_коэффициенты_по_письму_Госстроя_от_25.12.90___10___12_14">"#REF!"</definedName>
    <definedName name="Поправочные_коэффициенты_по_письму_Госстроя_от_25.12.90___10___12_15">#N/A</definedName>
    <definedName name="Поправочные_коэффициенты_по_письму_Госстроя_от_25.12.90___10___12_16">#N/A</definedName>
    <definedName name="Поправочные_коэффициенты_по_письму_Госстроя_от_25.12.90___10___12_16_1">"#REF!"</definedName>
    <definedName name="Поправочные_коэффициенты_по_письму_Госстроя_от_25.12.90___10___12_20">#N/A</definedName>
    <definedName name="Поправочные_коэффициенты_по_письму_Госстроя_от_25.12.90___10___12_21">#N/A</definedName>
    <definedName name="Поправочные_коэффициенты_по_письму_Госстроя_от_25.12.90___10___12_38" localSheetId="2">#N/A</definedName>
    <definedName name="Поправочные_коэффициенты_по_письму_Госстроя_от_25.12.90___10___12_38" localSheetId="3">"#n"/Геофизика!a</definedName>
    <definedName name="Поправочные_коэффициенты_по_письму_Госстроя_от_25.12.90___10___12_38" localSheetId="8">"#n"/ИЭИ!a</definedName>
    <definedName name="Поправочные_коэффициенты_по_письму_Госстроя_от_25.12.90___10___12_38" localSheetId="4">#N/A</definedName>
    <definedName name="Поправочные_коэффициенты_по_письму_Госстроя_от_25.12.90___10___12_38" localSheetId="5">#N/A</definedName>
    <definedName name="Поправочные_коэффициенты_по_письму_Госстроя_от_25.12.90___10___12_38" localSheetId="15">#N/A</definedName>
    <definedName name="Поправочные_коэффициенты_по_письму_Госстроя_от_25.12.90___10___12_38">"#n"/[0]!a</definedName>
    <definedName name="Поправочные_коэффициенты_по_письму_Госстроя_от_25.12.90___10___12_6">"#REF!"</definedName>
    <definedName name="Поправочные_коэффициенты_по_письму_Госстроя_от_25.12.90___10___12_7">"#REF!"</definedName>
    <definedName name="Поправочные_коэффициенты_по_письму_Госстроя_от_25.12.90___10___2">NA()</definedName>
    <definedName name="Поправочные_коэффициенты_по_письму_Госстроя_от_25.12.90___10___4">NA()</definedName>
    <definedName name="Поправочные_коэффициенты_по_письму_Госстроя_от_25.12.90___10___5">#N/A</definedName>
    <definedName name="Поправочные_коэффициенты_по_письму_Госстроя_от_25.12.90___10___5_10">#N/A</definedName>
    <definedName name="Поправочные_коэффициенты_по_письму_Госстроя_от_25.12.90___10___5_12">#N/A</definedName>
    <definedName name="Поправочные_коэффициенты_по_письму_Госстроя_от_25.12.90___10___5_15">#N/A</definedName>
    <definedName name="Поправочные_коэффициенты_по_письму_Госстроя_от_25.12.90___10___5_16">#N/A</definedName>
    <definedName name="Поправочные_коэффициенты_по_письму_Госстроя_от_25.12.90___10___5_16_1">"#REF!"</definedName>
    <definedName name="Поправочные_коэффициенты_по_письму_Госстроя_от_25.12.90___10___5_20">#N/A</definedName>
    <definedName name="Поправочные_коэффициенты_по_письму_Госстроя_от_25.12.90___10___5_21">#N/A</definedName>
    <definedName name="Поправочные_коэффициенты_по_письму_Госстроя_от_25.12.90___10___5_6">"#REF!"</definedName>
    <definedName name="Поправочные_коэффициенты_по_письму_Госстроя_от_25.12.90___10___5_7">"#REF!"</definedName>
    <definedName name="Поправочные_коэффициенты_по_письму_Госстроя_от_25.12.90___10___6">NA()</definedName>
    <definedName name="Поправочные_коэффициенты_по_письму_Госстроя_от_25.12.90___10___6___0">NA()</definedName>
    <definedName name="Поправочные_коэффициенты_по_письму_Госстроя_от_25.12.90___10___8">NA()</definedName>
    <definedName name="Поправочные_коэффициенты_по_письму_Госстроя_от_25.12.90___10___8___0">NA()</definedName>
    <definedName name="Поправочные_коэффициенты_по_письму_Госстроя_от_25.12.90___10___9">"$#ССЫЛ!.$AC$21:$AN$30"</definedName>
    <definedName name="Поправочные_коэффициенты_по_письму_Госстроя_от_25.12.90___10_10">#N/A</definedName>
    <definedName name="Поправочные_коэффициенты_по_письму_Госстроя_от_25.12.90___10_12">#N/A</definedName>
    <definedName name="Поправочные_коэффициенты_по_письму_Госстроя_от_25.12.90___10_15">#N/A</definedName>
    <definedName name="Поправочные_коэффициенты_по_письму_Госстроя_от_25.12.90___10_16">#N/A</definedName>
    <definedName name="Поправочные_коэффициенты_по_письму_Госстроя_от_25.12.90___10_16_1">"#REF!"</definedName>
    <definedName name="Поправочные_коэффициенты_по_письму_Госстроя_от_25.12.90___10_20">#N/A</definedName>
    <definedName name="Поправочные_коэффициенты_по_письму_Госстроя_от_25.12.90___10_21">#N/A</definedName>
    <definedName name="Поправочные_коэффициенты_по_письму_Госстроя_от_25.12.90___10_6">"#REF!"</definedName>
    <definedName name="Поправочные_коэффициенты_по_письму_Госстроя_от_25.12.90___10_7">"#REF!"</definedName>
    <definedName name="Поправочные_коэффициенты_по_письму_Госстроя_от_25.12.90___11">#N/A</definedName>
    <definedName name="Поправочные_коэффициенты_по_письму_Госстроя_от_25.12.90___11___0">NA()</definedName>
    <definedName name="Поправочные_коэффициенты_по_письму_Госстроя_от_25.12.90___11___0___0">NA()</definedName>
    <definedName name="Поправочные_коэффициенты_по_письму_Госстроя_от_25.12.90___11___10">#N/A</definedName>
    <definedName name="Поправочные_коэффициенты_по_письму_Госстроя_от_25.12.90___11___10_10">#N/A</definedName>
    <definedName name="Поправочные_коэффициенты_по_письму_Госстроя_от_25.12.90___11___10_12">#N/A</definedName>
    <definedName name="Поправочные_коэффициенты_по_письму_Госстроя_от_25.12.90___11___10_14">"#REF!"</definedName>
    <definedName name="Поправочные_коэффициенты_по_письму_Госстроя_от_25.12.90___11___10_15">#N/A</definedName>
    <definedName name="Поправочные_коэффициенты_по_письму_Госстроя_от_25.12.90___11___10_16">#N/A</definedName>
    <definedName name="Поправочные_коэффициенты_по_письму_Госстроя_от_25.12.90___11___10_16_1">"#REF!"</definedName>
    <definedName name="Поправочные_коэффициенты_по_письму_Госстроя_от_25.12.90___11___10_20">#N/A</definedName>
    <definedName name="Поправочные_коэффициенты_по_письму_Госстроя_от_25.12.90___11___10_21">#N/A</definedName>
    <definedName name="Поправочные_коэффициенты_по_письму_Госстроя_от_25.12.90___11___10_38" localSheetId="2">#N/A</definedName>
    <definedName name="Поправочные_коэффициенты_по_письму_Госстроя_от_25.12.90___11___10_38" localSheetId="3">"#n"/Геофизика!a</definedName>
    <definedName name="Поправочные_коэффициенты_по_письму_Госстроя_от_25.12.90___11___10_38" localSheetId="8">"#n"/ИЭИ!a</definedName>
    <definedName name="Поправочные_коэффициенты_по_письму_Госстроя_от_25.12.90___11___10_38" localSheetId="4">#N/A</definedName>
    <definedName name="Поправочные_коэффициенты_по_письму_Госстроя_от_25.12.90___11___10_38" localSheetId="5">#N/A</definedName>
    <definedName name="Поправочные_коэффициенты_по_письму_Госстроя_от_25.12.90___11___10_38" localSheetId="15">#N/A</definedName>
    <definedName name="Поправочные_коэффициенты_по_письму_Госстроя_от_25.12.90___11___10_38">"#n"/[0]!a</definedName>
    <definedName name="Поправочные_коэффициенты_по_письму_Госстроя_от_25.12.90___11___10_6">"#REF!"</definedName>
    <definedName name="Поправочные_коэффициенты_по_письму_Госстроя_от_25.12.90___11___10_7">"#REF!"</definedName>
    <definedName name="Поправочные_коэффициенты_по_письму_Госстроя_от_25.12.90___11___2">#N/A</definedName>
    <definedName name="Поправочные_коэффициенты_по_письму_Госстроя_от_25.12.90___11___2_10">#N/A</definedName>
    <definedName name="Поправочные_коэффициенты_по_письму_Госстроя_от_25.12.90___11___2_12">#N/A</definedName>
    <definedName name="Поправочные_коэффициенты_по_письму_Госстроя_от_25.12.90___11___2_14">"#REF!"</definedName>
    <definedName name="Поправочные_коэффициенты_по_письму_Госстроя_от_25.12.90___11___2_15">#N/A</definedName>
    <definedName name="Поправочные_коэффициенты_по_письму_Госстроя_от_25.12.90___11___2_16">#N/A</definedName>
    <definedName name="Поправочные_коэффициенты_по_письму_Госстроя_от_25.12.90___11___2_16_1">"#REF!"</definedName>
    <definedName name="Поправочные_коэффициенты_по_письму_Госстроя_от_25.12.90___11___2_20">#N/A</definedName>
    <definedName name="Поправочные_коэффициенты_по_письму_Госстроя_от_25.12.90___11___2_21">#N/A</definedName>
    <definedName name="Поправочные_коэффициенты_по_письму_Госстроя_от_25.12.90___11___2_38" localSheetId="2">#N/A</definedName>
    <definedName name="Поправочные_коэффициенты_по_письму_Госстроя_от_25.12.90___11___2_38" localSheetId="3">"#n"/Геофизика!a</definedName>
    <definedName name="Поправочные_коэффициенты_по_письму_Госстроя_от_25.12.90___11___2_38" localSheetId="8">"#n"/ИЭИ!a</definedName>
    <definedName name="Поправочные_коэффициенты_по_письму_Госстроя_от_25.12.90___11___2_38" localSheetId="4">#N/A</definedName>
    <definedName name="Поправочные_коэффициенты_по_письму_Госстроя_от_25.12.90___11___2_38" localSheetId="5">#N/A</definedName>
    <definedName name="Поправочные_коэффициенты_по_письму_Госстроя_от_25.12.90___11___2_38" localSheetId="15">#N/A</definedName>
    <definedName name="Поправочные_коэффициенты_по_письму_Госстроя_от_25.12.90___11___2_38">"#n"/[0]!a</definedName>
    <definedName name="Поправочные_коэффициенты_по_письму_Госстроя_от_25.12.90___11___2_6">"#REF!"</definedName>
    <definedName name="Поправочные_коэффициенты_по_письму_Госстроя_от_25.12.90___11___2_7">"#REF!"</definedName>
    <definedName name="Поправочные_коэффициенты_по_письму_Госстроя_от_25.12.90___11___4">#N/A</definedName>
    <definedName name="Поправочные_коэффициенты_по_письму_Госстроя_от_25.12.90___11___4_10">#N/A</definedName>
    <definedName name="Поправочные_коэффициенты_по_письму_Госстроя_от_25.12.90___11___4_12">#N/A</definedName>
    <definedName name="Поправочные_коэффициенты_по_письму_Госстроя_от_25.12.90___11___4_14">"#REF!"</definedName>
    <definedName name="Поправочные_коэффициенты_по_письму_Госстроя_от_25.12.90___11___4_15">#N/A</definedName>
    <definedName name="Поправочные_коэффициенты_по_письму_Госстроя_от_25.12.90___11___4_16">#N/A</definedName>
    <definedName name="Поправочные_коэффициенты_по_письму_Госстроя_от_25.12.90___11___4_16_1">"#REF!"</definedName>
    <definedName name="Поправочные_коэффициенты_по_письму_Госстроя_от_25.12.90___11___4_20">#N/A</definedName>
    <definedName name="Поправочные_коэффициенты_по_письму_Госстроя_от_25.12.90___11___4_21">#N/A</definedName>
    <definedName name="Поправочные_коэффициенты_по_письму_Госстроя_от_25.12.90___11___4_38" localSheetId="2">#N/A</definedName>
    <definedName name="Поправочные_коэффициенты_по_письму_Госстроя_от_25.12.90___11___4_38" localSheetId="3">"#n"/Геофизика!a</definedName>
    <definedName name="Поправочные_коэффициенты_по_письму_Госстроя_от_25.12.90___11___4_38" localSheetId="8">"#n"/ИЭИ!a</definedName>
    <definedName name="Поправочные_коэффициенты_по_письму_Госстроя_от_25.12.90___11___4_38" localSheetId="4">#N/A</definedName>
    <definedName name="Поправочные_коэффициенты_по_письму_Госстроя_от_25.12.90___11___4_38" localSheetId="5">#N/A</definedName>
    <definedName name="Поправочные_коэффициенты_по_письму_Госстроя_от_25.12.90___11___4_38" localSheetId="15">#N/A</definedName>
    <definedName name="Поправочные_коэффициенты_по_письму_Госстроя_от_25.12.90___11___4_38">"#n"/[0]!a</definedName>
    <definedName name="Поправочные_коэффициенты_по_письму_Госстроя_от_25.12.90___11___4_6">"#REF!"</definedName>
    <definedName name="Поправочные_коэффициенты_по_письму_Госстроя_от_25.12.90___11___4_7">"#REF!"</definedName>
    <definedName name="Поправочные_коэффициенты_по_письму_Госстроя_от_25.12.90___11___6">#N/A</definedName>
    <definedName name="Поправочные_коэффициенты_по_письму_Госстроя_от_25.12.90___11___6___0">#N/A</definedName>
    <definedName name="Поправочные_коэффициенты_по_письму_Госстроя_от_25.12.90___11___6___0_10">#N/A</definedName>
    <definedName name="Поправочные_коэффициенты_по_письму_Госстроя_от_25.12.90___11___6___0_12">#N/A</definedName>
    <definedName name="Поправочные_коэффициенты_по_письму_Госстроя_от_25.12.90___11___6___0_14">"#REF!"</definedName>
    <definedName name="Поправочные_коэффициенты_по_письму_Госстроя_от_25.12.90___11___6___0_15">#N/A</definedName>
    <definedName name="Поправочные_коэффициенты_по_письму_Госстроя_от_25.12.90___11___6___0_16">#N/A</definedName>
    <definedName name="Поправочные_коэффициенты_по_письму_Госстроя_от_25.12.90___11___6___0_16_1">"#REF!"</definedName>
    <definedName name="Поправочные_коэффициенты_по_письму_Госстроя_от_25.12.90___11___6___0_20">#N/A</definedName>
    <definedName name="Поправочные_коэффициенты_по_письму_Госстроя_от_25.12.90___11___6___0_21">#N/A</definedName>
    <definedName name="Поправочные_коэффициенты_по_письму_Госстроя_от_25.12.90___11___6___0_38" localSheetId="2">#N/A</definedName>
    <definedName name="Поправочные_коэффициенты_по_письму_Госстроя_от_25.12.90___11___6___0_38" localSheetId="3">"#n"/Геофизика!a</definedName>
    <definedName name="Поправочные_коэффициенты_по_письму_Госстроя_от_25.12.90___11___6___0_38" localSheetId="8">"#n"/ИЭИ!a</definedName>
    <definedName name="Поправочные_коэффициенты_по_письму_Госстроя_от_25.12.90___11___6___0_38" localSheetId="4">#N/A</definedName>
    <definedName name="Поправочные_коэффициенты_по_письму_Госстроя_от_25.12.90___11___6___0_38" localSheetId="5">#N/A</definedName>
    <definedName name="Поправочные_коэффициенты_по_письму_Госстроя_от_25.12.90___11___6___0_38" localSheetId="15">#N/A</definedName>
    <definedName name="Поправочные_коэффициенты_по_письму_Госстроя_от_25.12.90___11___6___0_38">"#n"/[0]!a</definedName>
    <definedName name="Поправочные_коэффициенты_по_письму_Госстроя_от_25.12.90___11___6___0_6">"#REF!"</definedName>
    <definedName name="Поправочные_коэффициенты_по_письму_Госстроя_от_25.12.90___11___6___0_7">"#REF!"</definedName>
    <definedName name="Поправочные_коэффициенты_по_письму_Госстроя_от_25.12.90___11___6_10">#N/A</definedName>
    <definedName name="Поправочные_коэффициенты_по_письму_Госстроя_от_25.12.90___11___6_12">#N/A</definedName>
    <definedName name="Поправочные_коэффициенты_по_письму_Госстроя_от_25.12.90___11___6_14">"#REF!"</definedName>
    <definedName name="Поправочные_коэффициенты_по_письму_Госстроя_от_25.12.90___11___6_15">#N/A</definedName>
    <definedName name="Поправочные_коэффициенты_по_письму_Госстроя_от_25.12.90___11___6_16">#N/A</definedName>
    <definedName name="Поправочные_коэффициенты_по_письму_Госстроя_от_25.12.90___11___6_16_1">"#REF!"</definedName>
    <definedName name="Поправочные_коэффициенты_по_письму_Госстроя_от_25.12.90___11___6_20">#N/A</definedName>
    <definedName name="Поправочные_коэффициенты_по_письму_Госстроя_от_25.12.90___11___6_21">#N/A</definedName>
    <definedName name="Поправочные_коэффициенты_по_письму_Госстроя_от_25.12.90___11___6_38" localSheetId="2">#N/A</definedName>
    <definedName name="Поправочные_коэффициенты_по_письму_Госстроя_от_25.12.90___11___6_38" localSheetId="3">"#n"/Геофизика!a</definedName>
    <definedName name="Поправочные_коэффициенты_по_письму_Госстроя_от_25.12.90___11___6_38" localSheetId="8">"#n"/ИЭИ!a</definedName>
    <definedName name="Поправочные_коэффициенты_по_письму_Госстроя_от_25.12.90___11___6_38" localSheetId="4">#N/A</definedName>
    <definedName name="Поправочные_коэффициенты_по_письму_Госстроя_от_25.12.90___11___6_38" localSheetId="5">#N/A</definedName>
    <definedName name="Поправочные_коэффициенты_по_письму_Госстроя_от_25.12.90___11___6_38" localSheetId="15">#N/A</definedName>
    <definedName name="Поправочные_коэффициенты_по_письму_Госстроя_от_25.12.90___11___6_38">"#n"/[0]!a</definedName>
    <definedName name="Поправочные_коэффициенты_по_письму_Госстроя_от_25.12.90___11___6_6">"#REF!"</definedName>
    <definedName name="Поправочные_коэффициенты_по_письму_Госстроя_от_25.12.90___11___6_7">"#REF!"</definedName>
    <definedName name="Поправочные_коэффициенты_по_письму_Госстроя_от_25.12.90___11___8">#N/A</definedName>
    <definedName name="Поправочные_коэффициенты_по_письму_Госстроя_от_25.12.90___11___8_10">#N/A</definedName>
    <definedName name="Поправочные_коэффициенты_по_письму_Госстроя_от_25.12.90___11___8_12">#N/A</definedName>
    <definedName name="Поправочные_коэффициенты_по_письму_Госстроя_от_25.12.90___11___8_14">"#REF!"</definedName>
    <definedName name="Поправочные_коэффициенты_по_письму_Госстроя_от_25.12.90___11___8_15">#N/A</definedName>
    <definedName name="Поправочные_коэффициенты_по_письму_Госстроя_от_25.12.90___11___8_16">#N/A</definedName>
    <definedName name="Поправочные_коэффициенты_по_письму_Госстроя_от_25.12.90___11___8_16_1">"#REF!"</definedName>
    <definedName name="Поправочные_коэффициенты_по_письму_Госстроя_от_25.12.90___11___8_20">#N/A</definedName>
    <definedName name="Поправочные_коэффициенты_по_письму_Госстроя_от_25.12.90___11___8_21">#N/A</definedName>
    <definedName name="Поправочные_коэффициенты_по_письму_Госстроя_от_25.12.90___11___8_38" localSheetId="2">#N/A</definedName>
    <definedName name="Поправочные_коэффициенты_по_письму_Госстроя_от_25.12.90___11___8_38" localSheetId="3">"#n"/Геофизика!a</definedName>
    <definedName name="Поправочные_коэффициенты_по_письму_Госстроя_от_25.12.90___11___8_38" localSheetId="8">"#n"/ИЭИ!a</definedName>
    <definedName name="Поправочные_коэффициенты_по_письму_Госстроя_от_25.12.90___11___8_38" localSheetId="4">#N/A</definedName>
    <definedName name="Поправочные_коэффициенты_по_письму_Госстроя_от_25.12.90___11___8_38" localSheetId="5">#N/A</definedName>
    <definedName name="Поправочные_коэффициенты_по_письму_Госстроя_от_25.12.90___11___8_38" localSheetId="15">#N/A</definedName>
    <definedName name="Поправочные_коэффициенты_по_письму_Госстроя_от_25.12.90___11___8_38">"#n"/[0]!a</definedName>
    <definedName name="Поправочные_коэффициенты_по_письму_Госстроя_от_25.12.90___11___8_6">"#REF!"</definedName>
    <definedName name="Поправочные_коэффициенты_по_письму_Госстроя_от_25.12.90___11___8_7">"#REF!"</definedName>
    <definedName name="Поправочные_коэффициенты_по_письму_Госстроя_от_25.12.90___11_10">#N/A</definedName>
    <definedName name="Поправочные_коэффициенты_по_письму_Госстроя_от_25.12.90___11_12">#N/A</definedName>
    <definedName name="Поправочные_коэффициенты_по_письму_Госстроя_от_25.12.90___11_15">#N/A</definedName>
    <definedName name="Поправочные_коэффициенты_по_письму_Госстроя_от_25.12.90___11_16">#N/A</definedName>
    <definedName name="Поправочные_коэффициенты_по_письму_Госстроя_от_25.12.90___11_16_1">"#REF!"</definedName>
    <definedName name="Поправочные_коэффициенты_по_письму_Госстроя_от_25.12.90___11_20">#N/A</definedName>
    <definedName name="Поправочные_коэффициенты_по_письму_Госстроя_от_25.12.90___11_21">#N/A</definedName>
    <definedName name="Поправочные_коэффициенты_по_письму_Госстроя_от_25.12.90___11_6">"#REF!"</definedName>
    <definedName name="Поправочные_коэффициенты_по_письму_Госстроя_от_25.12.90___11_7">"#REF!"</definedName>
    <definedName name="Поправочные_коэффициенты_по_письму_Госстроя_от_25.12.90___12">NA()</definedName>
    <definedName name="Поправочные_коэффициенты_по_письму_Госстроя_от_25.12.90___2">#N/A</definedName>
    <definedName name="Поправочные_коэффициенты_по_письму_Госстроя_от_25.12.90___2___0">#N/A</definedName>
    <definedName name="Поправочные_коэффициенты_по_письму_Госстроя_от_25.12.90___2___0___0">#N/A</definedName>
    <definedName name="Поправочные_коэффициенты_по_письму_Госстроя_от_25.12.90___2___0___0___0">#N/A</definedName>
    <definedName name="Поправочные_коэффициенты_по_письму_Госстроя_от_25.12.90___2___0___0___0___0">#N/A</definedName>
    <definedName name="Поправочные_коэффициенты_по_письму_Госстроя_от_25.12.90___2___0___0___0___0_10">#N/A</definedName>
    <definedName name="Поправочные_коэффициенты_по_письму_Госстроя_от_25.12.90___2___0___0___0___0_12">#N/A</definedName>
    <definedName name="Поправочные_коэффициенты_по_письму_Госстроя_от_25.12.90___2___0___0___0___0_14">"#REF!"</definedName>
    <definedName name="Поправочные_коэффициенты_по_письму_Госстроя_от_25.12.90___2___0___0___0___0_15">#N/A</definedName>
    <definedName name="Поправочные_коэффициенты_по_письму_Госстроя_от_25.12.90___2___0___0___0___0_16">#N/A</definedName>
    <definedName name="Поправочные_коэффициенты_по_письму_Госстроя_от_25.12.90___2___0___0___0___0_16_1">"#REF!"</definedName>
    <definedName name="Поправочные_коэффициенты_по_письму_Госстроя_от_25.12.90___2___0___0___0___0_20">#N/A</definedName>
    <definedName name="Поправочные_коэффициенты_по_письму_Госстроя_от_25.12.90___2___0___0___0___0_21">#N/A</definedName>
    <definedName name="Поправочные_коэффициенты_по_письму_Госстроя_от_25.12.90___2___0___0___0___0_38" localSheetId="2">#N/A</definedName>
    <definedName name="Поправочные_коэффициенты_по_письму_Госстроя_от_25.12.90___2___0___0___0___0_38" localSheetId="3">"#n"/Геофизика!a</definedName>
    <definedName name="Поправочные_коэффициенты_по_письму_Госстроя_от_25.12.90___2___0___0___0___0_38" localSheetId="8">"#n"/ИЭИ!a</definedName>
    <definedName name="Поправочные_коэффициенты_по_письму_Госстроя_от_25.12.90___2___0___0___0___0_38" localSheetId="4">#N/A</definedName>
    <definedName name="Поправочные_коэффициенты_по_письму_Госстроя_от_25.12.90___2___0___0___0___0_38" localSheetId="5">#N/A</definedName>
    <definedName name="Поправочные_коэффициенты_по_письму_Госстроя_от_25.12.90___2___0___0___0___0_38" localSheetId="15">#N/A</definedName>
    <definedName name="Поправочные_коэффициенты_по_письму_Госстроя_от_25.12.90___2___0___0___0___0_38">"#n"/[0]!a</definedName>
    <definedName name="Поправочные_коэффициенты_по_письму_Госстроя_от_25.12.90___2___0___0___0___0_6">"#REF!"</definedName>
    <definedName name="Поправочные_коэффициенты_по_письму_Госстроя_от_25.12.90___2___0___0___0___0_7">"#REF!"</definedName>
    <definedName name="Поправочные_коэффициенты_по_письму_Госстроя_от_25.12.90___2___0___0___0_10">#N/A</definedName>
    <definedName name="Поправочные_коэффициенты_по_письму_Госстроя_от_25.12.90___2___0___0___0_12">#N/A</definedName>
    <definedName name="Поправочные_коэффициенты_по_письму_Госстроя_от_25.12.90___2___0___0___0_14">"#REF!"</definedName>
    <definedName name="Поправочные_коэффициенты_по_письму_Госстроя_от_25.12.90___2___0___0___0_15">#N/A</definedName>
    <definedName name="Поправочные_коэффициенты_по_письму_Госстроя_от_25.12.90___2___0___0___0_16">#N/A</definedName>
    <definedName name="Поправочные_коэффициенты_по_письму_Госстроя_от_25.12.90___2___0___0___0_16_1">"#REF!"</definedName>
    <definedName name="Поправочные_коэффициенты_по_письму_Госстроя_от_25.12.90___2___0___0___0_20">#N/A</definedName>
    <definedName name="Поправочные_коэффициенты_по_письму_Госстроя_от_25.12.90___2___0___0___0_21">#N/A</definedName>
    <definedName name="Поправочные_коэффициенты_по_письму_Госстроя_от_25.12.90___2___0___0___0_38" localSheetId="2">#N/A</definedName>
    <definedName name="Поправочные_коэффициенты_по_письму_Госстроя_от_25.12.90___2___0___0___0_38" localSheetId="3">"#n"/Геофизика!a</definedName>
    <definedName name="Поправочные_коэффициенты_по_письму_Госстроя_от_25.12.90___2___0___0___0_38" localSheetId="8">"#n"/ИЭИ!a</definedName>
    <definedName name="Поправочные_коэффициенты_по_письму_Госстроя_от_25.12.90___2___0___0___0_38" localSheetId="4">#N/A</definedName>
    <definedName name="Поправочные_коэффициенты_по_письму_Госстроя_от_25.12.90___2___0___0___0_38" localSheetId="5">#N/A</definedName>
    <definedName name="Поправочные_коэффициенты_по_письму_Госстроя_от_25.12.90___2___0___0___0_38" localSheetId="15">#N/A</definedName>
    <definedName name="Поправочные_коэффициенты_по_письму_Госстроя_от_25.12.90___2___0___0___0_38">"#n"/[0]!a</definedName>
    <definedName name="Поправочные_коэффициенты_по_письму_Госстроя_от_25.12.90___2___0___0___0_6">"#REF!"</definedName>
    <definedName name="Поправочные_коэффициенты_по_письму_Госстроя_от_25.12.90___2___0___0___0_7">"#REF!"</definedName>
    <definedName name="Поправочные_коэффициенты_по_письму_Госстроя_от_25.12.90___2___0___0___3">#N/A</definedName>
    <definedName name="Поправочные_коэффициенты_по_письму_Госстроя_от_25.12.90___2___0___0___3_10">#N/A</definedName>
    <definedName name="Поправочные_коэффициенты_по_письму_Госстроя_от_25.12.90___2___0___0___3_12">#N/A</definedName>
    <definedName name="Поправочные_коэффициенты_по_письму_Госстроя_от_25.12.90___2___0___0___3_15">#N/A</definedName>
    <definedName name="Поправочные_коэффициенты_по_письму_Госстроя_от_25.12.90___2___0___0___3_16">#N/A</definedName>
    <definedName name="Поправочные_коэффициенты_по_письму_Госстроя_от_25.12.90___2___0___0___3_16_1">"#REF!"</definedName>
    <definedName name="Поправочные_коэффициенты_по_письму_Госстроя_от_25.12.90___2___0___0___3_20">#N/A</definedName>
    <definedName name="Поправочные_коэффициенты_по_письму_Госстроя_от_25.12.90___2___0___0___3_21">#N/A</definedName>
    <definedName name="Поправочные_коэффициенты_по_письму_Госстроя_от_25.12.90___2___0___0___3_6">"#REF!"</definedName>
    <definedName name="Поправочные_коэффициенты_по_письму_Госстроя_от_25.12.90___2___0___0___3_7">"#REF!"</definedName>
    <definedName name="Поправочные_коэффициенты_по_письму_Госстроя_от_25.12.90___2___0___0_10">#N/A</definedName>
    <definedName name="Поправочные_коэффициенты_по_письму_Госстроя_от_25.12.90___2___0___0_12">#N/A</definedName>
    <definedName name="Поправочные_коэффициенты_по_письму_Госстроя_от_25.12.90___2___0___0_15">#N/A</definedName>
    <definedName name="Поправочные_коэффициенты_по_письму_Госстроя_от_25.12.90___2___0___0_16">#N/A</definedName>
    <definedName name="Поправочные_коэффициенты_по_письму_Госстроя_от_25.12.90___2___0___0_16_1">"#REF!"</definedName>
    <definedName name="Поправочные_коэффициенты_по_письму_Госстроя_от_25.12.90___2___0___0_20">#N/A</definedName>
    <definedName name="Поправочные_коэффициенты_по_письму_Госстроя_от_25.12.90___2___0___0_21">#N/A</definedName>
    <definedName name="Поправочные_коэффициенты_по_письму_Госстроя_от_25.12.90___2___0___0_6">"#REF!"</definedName>
    <definedName name="Поправочные_коэффициенты_по_письму_Госстроя_от_25.12.90___2___0___0_7">"#REF!"</definedName>
    <definedName name="Поправочные_коэффициенты_по_письму_Госстроя_от_25.12.90___2___0___3">#N/A</definedName>
    <definedName name="Поправочные_коэффициенты_по_письму_Госстроя_от_25.12.90___2___0___3_10">#N/A</definedName>
    <definedName name="Поправочные_коэффициенты_по_письму_Госстроя_от_25.12.90___2___0___3_12">#N/A</definedName>
    <definedName name="Поправочные_коэффициенты_по_письму_Госстроя_от_25.12.90___2___0___3_15">#N/A</definedName>
    <definedName name="Поправочные_коэффициенты_по_письму_Госстроя_от_25.12.90___2___0___3_16">#N/A</definedName>
    <definedName name="Поправочные_коэффициенты_по_письму_Госстроя_от_25.12.90___2___0___3_16_1">"#REF!"</definedName>
    <definedName name="Поправочные_коэффициенты_по_письму_Госстроя_от_25.12.90___2___0___3_20">#N/A</definedName>
    <definedName name="Поправочные_коэффициенты_по_письму_Госстроя_от_25.12.90___2___0___3_21">#N/A</definedName>
    <definedName name="Поправочные_коэффициенты_по_письму_Госстроя_от_25.12.90___2___0___3_6">"#REF!"</definedName>
    <definedName name="Поправочные_коэффициенты_по_письму_Госстроя_от_25.12.90___2___0___3_7">"#REF!"</definedName>
    <definedName name="Поправочные_коэффициенты_по_письму_Госстроя_от_25.12.90___2___0___5">#N/A</definedName>
    <definedName name="Поправочные_коэффициенты_по_письму_Госстроя_от_25.12.90___2___0___5_10">#N/A</definedName>
    <definedName name="Поправочные_коэффициенты_по_письму_Госстроя_от_25.12.90___2___0___5_12">#N/A</definedName>
    <definedName name="Поправочные_коэффициенты_по_письму_Госстроя_от_25.12.90___2___0___5_15">#N/A</definedName>
    <definedName name="Поправочные_коэффициенты_по_письму_Госстроя_от_25.12.90___2___0___5_16">#N/A</definedName>
    <definedName name="Поправочные_коэффициенты_по_письму_Госстроя_от_25.12.90___2___0___5_16_1">"#REF!"</definedName>
    <definedName name="Поправочные_коэффициенты_по_письму_Госстроя_от_25.12.90___2___0___5_20">#N/A</definedName>
    <definedName name="Поправочные_коэффициенты_по_письму_Госстроя_от_25.12.90___2___0___5_21">#N/A</definedName>
    <definedName name="Поправочные_коэффициенты_по_письму_Госстроя_от_25.12.90___2___0___5_6">"#REF!"</definedName>
    <definedName name="Поправочные_коэффициенты_по_письму_Госстроя_от_25.12.90___2___0___5_7">"#REF!"</definedName>
    <definedName name="Поправочные_коэффициенты_по_письму_Госстроя_от_25.12.90___2___0___6">#N/A</definedName>
    <definedName name="Поправочные_коэффициенты_по_письму_Госстроя_от_25.12.90___2___0___6_10">#N/A</definedName>
    <definedName name="Поправочные_коэффициенты_по_письму_Госстроя_от_25.12.90___2___0___6_12">#N/A</definedName>
    <definedName name="Поправочные_коэффициенты_по_письму_Госстроя_от_25.12.90___2___0___6_15">#N/A</definedName>
    <definedName name="Поправочные_коэффициенты_по_письму_Госстроя_от_25.12.90___2___0___6_16">#N/A</definedName>
    <definedName name="Поправочные_коэффициенты_по_письму_Госстроя_от_25.12.90___2___0___6_16_1">"#REF!"</definedName>
    <definedName name="Поправочные_коэффициенты_по_письму_Госстроя_от_25.12.90___2___0___6_20">#N/A</definedName>
    <definedName name="Поправочные_коэффициенты_по_письму_Госстроя_от_25.12.90___2___0___6_21">#N/A</definedName>
    <definedName name="Поправочные_коэффициенты_по_письму_Госстроя_от_25.12.90___2___0___6_6">"#REF!"</definedName>
    <definedName name="Поправочные_коэффициенты_по_письму_Госстроя_от_25.12.90___2___0___6_7">"#REF!"</definedName>
    <definedName name="Поправочные_коэффициенты_по_письму_Госстроя_от_25.12.90___2___0___7">#N/A</definedName>
    <definedName name="Поправочные_коэффициенты_по_письму_Госстроя_от_25.12.90___2___0___7_10">#N/A</definedName>
    <definedName name="Поправочные_коэффициенты_по_письму_Госстроя_от_25.12.90___2___0___7_12">#N/A</definedName>
    <definedName name="Поправочные_коэффициенты_по_письму_Госстроя_от_25.12.90___2___0___7_15">#N/A</definedName>
    <definedName name="Поправочные_коэффициенты_по_письму_Госстроя_от_25.12.90___2___0___7_16">#N/A</definedName>
    <definedName name="Поправочные_коэффициенты_по_письму_Госстроя_от_25.12.90___2___0___7_16_1">"#REF!"</definedName>
    <definedName name="Поправочные_коэффициенты_по_письму_Госстроя_от_25.12.90___2___0___7_20">#N/A</definedName>
    <definedName name="Поправочные_коэффициенты_по_письму_Госстроя_от_25.12.90___2___0___7_21">#N/A</definedName>
    <definedName name="Поправочные_коэффициенты_по_письму_Госстроя_от_25.12.90___2___0___7_6">"#REF!"</definedName>
    <definedName name="Поправочные_коэффициенты_по_письму_Госстроя_от_25.12.90___2___0___7_7">"#REF!"</definedName>
    <definedName name="Поправочные_коэффициенты_по_письму_Госстроя_от_25.12.90___2___0___8">#N/A</definedName>
    <definedName name="Поправочные_коэффициенты_по_письму_Госстроя_от_25.12.90___2___0___8_10">#N/A</definedName>
    <definedName name="Поправочные_коэффициенты_по_письму_Госстроя_от_25.12.90___2___0___8_12">#N/A</definedName>
    <definedName name="Поправочные_коэффициенты_по_письму_Госстроя_от_25.12.90___2___0___8_15">#N/A</definedName>
    <definedName name="Поправочные_коэффициенты_по_письму_Госстроя_от_25.12.90___2___0___8_16">#N/A</definedName>
    <definedName name="Поправочные_коэффициенты_по_письму_Госстроя_от_25.12.90___2___0___8_16_1">"#REF!"</definedName>
    <definedName name="Поправочные_коэффициенты_по_письму_Госстроя_от_25.12.90___2___0___8_20">#N/A</definedName>
    <definedName name="Поправочные_коэффициенты_по_письму_Госстроя_от_25.12.90___2___0___8_21">#N/A</definedName>
    <definedName name="Поправочные_коэффициенты_по_письму_Госстроя_от_25.12.90___2___0___8_6">"#REF!"</definedName>
    <definedName name="Поправочные_коэффициенты_по_письму_Госстроя_от_25.12.90___2___0___8_7">"#REF!"</definedName>
    <definedName name="Поправочные_коэффициенты_по_письму_Госстроя_от_25.12.90___2___0___9">#N/A</definedName>
    <definedName name="Поправочные_коэффициенты_по_письму_Госстроя_от_25.12.90___2___0___9_10">#N/A</definedName>
    <definedName name="Поправочные_коэффициенты_по_письму_Госстроя_от_25.12.90___2___0___9_12">#N/A</definedName>
    <definedName name="Поправочные_коэффициенты_по_письму_Госстроя_от_25.12.90___2___0___9_15">#N/A</definedName>
    <definedName name="Поправочные_коэффициенты_по_письму_Госстроя_от_25.12.90___2___0___9_16">#N/A</definedName>
    <definedName name="Поправочные_коэффициенты_по_письму_Госстроя_от_25.12.90___2___0___9_16_1">"#REF!"</definedName>
    <definedName name="Поправочные_коэффициенты_по_письму_Госстроя_от_25.12.90___2___0___9_20">#N/A</definedName>
    <definedName name="Поправочные_коэффициенты_по_письму_Госстроя_от_25.12.90___2___0___9_21">#N/A</definedName>
    <definedName name="Поправочные_коэффициенты_по_письму_Госстроя_от_25.12.90___2___0___9_6">"#REF!"</definedName>
    <definedName name="Поправочные_коэффициенты_по_письму_Госстроя_от_25.12.90___2___0___9_7">"#REF!"</definedName>
    <definedName name="Поправочные_коэффициенты_по_письму_Госстроя_от_25.12.90___2___0_10">#N/A</definedName>
    <definedName name="Поправочные_коэффициенты_по_письму_Госстроя_от_25.12.90___2___0_12">#N/A</definedName>
    <definedName name="Поправочные_коэффициенты_по_письму_Госстроя_от_25.12.90___2___0_15">#N/A</definedName>
    <definedName name="Поправочные_коэффициенты_по_письму_Госстроя_от_25.12.90___2___0_16">#N/A</definedName>
    <definedName name="Поправочные_коэффициенты_по_письму_Госстроя_от_25.12.90___2___0_16_1">"#REF!"</definedName>
    <definedName name="Поправочные_коэффициенты_по_письму_Госстроя_от_25.12.90___2___0_20">#N/A</definedName>
    <definedName name="Поправочные_коэффициенты_по_письму_Госстроя_от_25.12.90___2___0_21">#N/A</definedName>
    <definedName name="Поправочные_коэффициенты_по_письму_Госстроя_от_25.12.90___2___0_6">"#REF!"</definedName>
    <definedName name="Поправочные_коэффициенты_по_письму_Госстроя_от_25.12.90___2___0_7">"#REF!"</definedName>
    <definedName name="Поправочные_коэффициенты_по_письму_Госстроя_от_25.12.90___2___1">#N/A</definedName>
    <definedName name="Поправочные_коэффициенты_по_письму_Госстроя_от_25.12.90___2___1___0">#N/A</definedName>
    <definedName name="Поправочные_коэффициенты_по_письму_Госстроя_от_25.12.90___2___1___0_10">#N/A</definedName>
    <definedName name="Поправочные_коэффициенты_по_письму_Госстроя_от_25.12.90___2___1___0_12">#N/A</definedName>
    <definedName name="Поправочные_коэффициенты_по_письму_Госстроя_от_25.12.90___2___1___0_15">#N/A</definedName>
    <definedName name="Поправочные_коэффициенты_по_письму_Госстроя_от_25.12.90___2___1___0_16">#N/A</definedName>
    <definedName name="Поправочные_коэффициенты_по_письму_Госстроя_от_25.12.90___2___1___0_16_1">"#REF!"</definedName>
    <definedName name="Поправочные_коэффициенты_по_письму_Госстроя_от_25.12.90___2___1___0_20">#N/A</definedName>
    <definedName name="Поправочные_коэффициенты_по_письму_Госстроя_от_25.12.90___2___1___0_21">#N/A</definedName>
    <definedName name="Поправочные_коэффициенты_по_письму_Госстроя_от_25.12.90___2___1___0_6">"#REF!"</definedName>
    <definedName name="Поправочные_коэффициенты_по_письму_Госстроя_от_25.12.90___2___1___0_7">"#REF!"</definedName>
    <definedName name="Поправочные_коэффициенты_по_письму_Госстроя_от_25.12.90___2___1_10">#N/A</definedName>
    <definedName name="Поправочные_коэффициенты_по_письму_Госстроя_от_25.12.90___2___1_12">#N/A</definedName>
    <definedName name="Поправочные_коэффициенты_по_письму_Госстроя_от_25.12.90___2___1_15">#N/A</definedName>
    <definedName name="Поправочные_коэффициенты_по_письму_Госстроя_от_25.12.90___2___1_16">#N/A</definedName>
    <definedName name="Поправочные_коэффициенты_по_письму_Госстроя_от_25.12.90___2___1_16_1">"#REF!"</definedName>
    <definedName name="Поправочные_коэффициенты_по_письму_Госстроя_от_25.12.90___2___1_20">#N/A</definedName>
    <definedName name="Поправочные_коэффициенты_по_письму_Госстроя_от_25.12.90___2___1_21">#N/A</definedName>
    <definedName name="Поправочные_коэффициенты_по_письму_Госстроя_от_25.12.90___2___1_6">"#REF!"</definedName>
    <definedName name="Поправочные_коэффициенты_по_письму_Госстроя_от_25.12.90___2___1_7">"#REF!"</definedName>
    <definedName name="Поправочные_коэффициенты_по_письму_Госстроя_от_25.12.90___2___10">#N/A</definedName>
    <definedName name="Поправочные_коэффициенты_по_письму_Госстроя_от_25.12.90___2___10_10">#N/A</definedName>
    <definedName name="Поправочные_коэффициенты_по_письму_Госстроя_от_25.12.90___2___10_12">#N/A</definedName>
    <definedName name="Поправочные_коэффициенты_по_письму_Госстроя_от_25.12.90___2___10_14">"#REF!"</definedName>
    <definedName name="Поправочные_коэффициенты_по_письму_Госстроя_от_25.12.90___2___10_15">#N/A</definedName>
    <definedName name="Поправочные_коэффициенты_по_письму_Госстроя_от_25.12.90___2___10_16">#N/A</definedName>
    <definedName name="Поправочные_коэффициенты_по_письму_Госстроя_от_25.12.90___2___10_16_1">"#REF!"</definedName>
    <definedName name="Поправочные_коэффициенты_по_письму_Госстроя_от_25.12.90___2___10_20">#N/A</definedName>
    <definedName name="Поправочные_коэффициенты_по_письму_Госстроя_от_25.12.90___2___10_21">#N/A</definedName>
    <definedName name="Поправочные_коэффициенты_по_письму_Госстроя_от_25.12.90___2___10_38" localSheetId="2">#N/A</definedName>
    <definedName name="Поправочные_коэффициенты_по_письму_Госстроя_от_25.12.90___2___10_38" localSheetId="3">"#n"/Геофизика!a</definedName>
    <definedName name="Поправочные_коэффициенты_по_письму_Госстроя_от_25.12.90___2___10_38" localSheetId="8">"#n"/ИЭИ!a</definedName>
    <definedName name="Поправочные_коэффициенты_по_письму_Госстроя_от_25.12.90___2___10_38" localSheetId="4">#N/A</definedName>
    <definedName name="Поправочные_коэффициенты_по_письму_Госстроя_от_25.12.90___2___10_38" localSheetId="5">#N/A</definedName>
    <definedName name="Поправочные_коэффициенты_по_письму_Госстроя_от_25.12.90___2___10_38" localSheetId="15">#N/A</definedName>
    <definedName name="Поправочные_коэффициенты_по_письму_Госстроя_от_25.12.90___2___10_38">"#n"/[0]!a</definedName>
    <definedName name="Поправочные_коэффициенты_по_письму_Госстроя_от_25.12.90___2___10_6">"#REF!"</definedName>
    <definedName name="Поправочные_коэффициенты_по_письму_Госстроя_от_25.12.90___2___10_7">"#REF!"</definedName>
    <definedName name="Поправочные_коэффициенты_по_письму_Госстроя_от_25.12.90___2___12">#N/A</definedName>
    <definedName name="Поправочные_коэффициенты_по_письму_Госстроя_от_25.12.90___2___12_10">#N/A</definedName>
    <definedName name="Поправочные_коэффициенты_по_письму_Госстроя_от_25.12.90___2___12_12">#N/A</definedName>
    <definedName name="Поправочные_коэффициенты_по_письму_Госстроя_от_25.12.90___2___12_14">"#REF!"</definedName>
    <definedName name="Поправочные_коэффициенты_по_письму_Госстроя_от_25.12.90___2___12_15">#N/A</definedName>
    <definedName name="Поправочные_коэффициенты_по_письму_Госстроя_от_25.12.90___2___12_16">#N/A</definedName>
    <definedName name="Поправочные_коэффициенты_по_письму_Госстроя_от_25.12.90___2___12_16_1">"#REF!"</definedName>
    <definedName name="Поправочные_коэффициенты_по_письму_Госстроя_от_25.12.90___2___12_20">#N/A</definedName>
    <definedName name="Поправочные_коэффициенты_по_письму_Госстроя_от_25.12.90___2___12_21">#N/A</definedName>
    <definedName name="Поправочные_коэффициенты_по_письму_Госстроя_от_25.12.90___2___12_38" localSheetId="2">#N/A</definedName>
    <definedName name="Поправочные_коэффициенты_по_письму_Госстроя_от_25.12.90___2___12_38" localSheetId="3">"#n"/Геофизика!a</definedName>
    <definedName name="Поправочные_коэффициенты_по_письму_Госстроя_от_25.12.90___2___12_38" localSheetId="8">"#n"/ИЭИ!a</definedName>
    <definedName name="Поправочные_коэффициенты_по_письму_Госстроя_от_25.12.90___2___12_38" localSheetId="4">#N/A</definedName>
    <definedName name="Поправочные_коэффициенты_по_письму_Госстроя_от_25.12.90___2___12_38" localSheetId="5">#N/A</definedName>
    <definedName name="Поправочные_коэффициенты_по_письму_Госстроя_от_25.12.90___2___12_38" localSheetId="15">#N/A</definedName>
    <definedName name="Поправочные_коэффициенты_по_письму_Госстроя_от_25.12.90___2___12_38">"#n"/[0]!a</definedName>
    <definedName name="Поправочные_коэффициенты_по_письму_Госстроя_от_25.12.90___2___12_6">"#REF!"</definedName>
    <definedName name="Поправочные_коэффициенты_по_письму_Госстроя_от_25.12.90___2___12_7">"#REF!"</definedName>
    <definedName name="Поправочные_коэффициенты_по_письму_Госстроя_от_25.12.90___2___2">#N/A</definedName>
    <definedName name="Поправочные_коэффициенты_по_письму_Госстроя_от_25.12.90___2___2_10">#N/A</definedName>
    <definedName name="Поправочные_коэффициенты_по_письму_Госстроя_от_25.12.90___2___2_12">#N/A</definedName>
    <definedName name="Поправочные_коэффициенты_по_письму_Госстроя_от_25.12.90___2___2_15">#N/A</definedName>
    <definedName name="Поправочные_коэффициенты_по_письму_Госстроя_от_25.12.90___2___2_16">#N/A</definedName>
    <definedName name="Поправочные_коэффициенты_по_письму_Госстроя_от_25.12.90___2___2_16_1">"#REF!"</definedName>
    <definedName name="Поправочные_коэффициенты_по_письму_Госстроя_от_25.12.90___2___2_20">#N/A</definedName>
    <definedName name="Поправочные_коэффициенты_по_письму_Госстроя_от_25.12.90___2___2_21">#N/A</definedName>
    <definedName name="Поправочные_коэффициенты_по_письму_Госстроя_от_25.12.90___2___2_6">"#REF!"</definedName>
    <definedName name="Поправочные_коэффициенты_по_письму_Госстроя_от_25.12.90___2___2_7">"#REF!"</definedName>
    <definedName name="Поправочные_коэффициенты_по_письму_Госстроя_от_25.12.90___2___3">#N/A</definedName>
    <definedName name="Поправочные_коэффициенты_по_письму_Госстроя_от_25.12.90___2___3_10">#N/A</definedName>
    <definedName name="Поправочные_коэффициенты_по_письму_Госстроя_от_25.12.90___2___3_12">#N/A</definedName>
    <definedName name="Поправочные_коэффициенты_по_письму_Госстроя_от_25.12.90___2___3_15">#N/A</definedName>
    <definedName name="Поправочные_коэффициенты_по_письму_Госстроя_от_25.12.90___2___3_16">#N/A</definedName>
    <definedName name="Поправочные_коэффициенты_по_письму_Госстроя_от_25.12.90___2___3_16_1">"#REF!"</definedName>
    <definedName name="Поправочные_коэффициенты_по_письму_Госстроя_от_25.12.90___2___3_20">#N/A</definedName>
    <definedName name="Поправочные_коэффициенты_по_письму_Госстроя_от_25.12.90___2___3_21">#N/A</definedName>
    <definedName name="Поправочные_коэффициенты_по_письму_Госстроя_от_25.12.90___2___3_6">"#REF!"</definedName>
    <definedName name="Поправочные_коэффициенты_по_письму_Госстроя_от_25.12.90___2___3_7">"#REF!"</definedName>
    <definedName name="Поправочные_коэффициенты_по_письму_Госстроя_от_25.12.90___2___4">#N/A</definedName>
    <definedName name="Поправочные_коэффициенты_по_письму_Госстроя_от_25.12.90___2___4___0">#N/A</definedName>
    <definedName name="Поправочные_коэффициенты_по_письму_Госстроя_от_25.12.90___2___4___0_10">#N/A</definedName>
    <definedName name="Поправочные_коэффициенты_по_письму_Госстроя_от_25.12.90___2___4___0_12">#N/A</definedName>
    <definedName name="Поправочные_коэффициенты_по_письму_Госстроя_от_25.12.90___2___4___0_15">#N/A</definedName>
    <definedName name="Поправочные_коэффициенты_по_письму_Госстроя_от_25.12.90___2___4___0_16">#N/A</definedName>
    <definedName name="Поправочные_коэффициенты_по_письму_Госстроя_от_25.12.90___2___4___0_16_1">"#REF!"</definedName>
    <definedName name="Поправочные_коэффициенты_по_письму_Госстроя_от_25.12.90___2___4___0_20">#N/A</definedName>
    <definedName name="Поправочные_коэффициенты_по_письму_Госстроя_от_25.12.90___2___4___0_21">#N/A</definedName>
    <definedName name="Поправочные_коэффициенты_по_письму_Госстроя_от_25.12.90___2___4___0_6">"#REF!"</definedName>
    <definedName name="Поправочные_коэффициенты_по_письму_Госстроя_от_25.12.90___2___4___0_7">"#REF!"</definedName>
    <definedName name="Поправочные_коэффициенты_по_письму_Госстроя_от_25.12.90___2___4___5">#N/A</definedName>
    <definedName name="Поправочные_коэффициенты_по_письму_Госстроя_от_25.12.90___2___4___5_10">#N/A</definedName>
    <definedName name="Поправочные_коэффициенты_по_письму_Госстроя_от_25.12.90___2___4___5_12">#N/A</definedName>
    <definedName name="Поправочные_коэффициенты_по_письму_Госстроя_от_25.12.90___2___4___5_15">#N/A</definedName>
    <definedName name="Поправочные_коэффициенты_по_письму_Госстроя_от_25.12.90___2___4___5_16">#N/A</definedName>
    <definedName name="Поправочные_коэффициенты_по_письму_Госстроя_от_25.12.90___2___4___5_16_1">"#REF!"</definedName>
    <definedName name="Поправочные_коэффициенты_по_письму_Госстроя_от_25.12.90___2___4___5_20">#N/A</definedName>
    <definedName name="Поправочные_коэффициенты_по_письму_Госстроя_от_25.12.90___2___4___5_21">#N/A</definedName>
    <definedName name="Поправочные_коэффициенты_по_письму_Госстроя_от_25.12.90___2___4___5_6">"#REF!"</definedName>
    <definedName name="Поправочные_коэффициенты_по_письму_Госстроя_от_25.12.90___2___4___5_7">"#REF!"</definedName>
    <definedName name="Поправочные_коэффициенты_по_письму_Госстроя_от_25.12.90___2___4_10">#N/A</definedName>
    <definedName name="Поправочные_коэффициенты_по_письму_Госстроя_от_25.12.90___2___4_12">#N/A</definedName>
    <definedName name="Поправочные_коэффициенты_по_письму_Госстроя_от_25.12.90___2___4_15">#N/A</definedName>
    <definedName name="Поправочные_коэффициенты_по_письму_Госстроя_от_25.12.90___2___4_16">#N/A</definedName>
    <definedName name="Поправочные_коэффициенты_по_письму_Госстроя_от_25.12.90___2___4_16_1">"#REF!"</definedName>
    <definedName name="Поправочные_коэффициенты_по_письму_Госстроя_от_25.12.90___2___4_20">#N/A</definedName>
    <definedName name="Поправочные_коэффициенты_по_письму_Госстроя_от_25.12.90___2___4_21">#N/A</definedName>
    <definedName name="Поправочные_коэффициенты_по_письму_Госстроя_от_25.12.90___2___4_6">"#REF!"</definedName>
    <definedName name="Поправочные_коэффициенты_по_письму_Госстроя_от_25.12.90___2___4_7">"#REF!"</definedName>
    <definedName name="Поправочные_коэффициенты_по_письму_Госстроя_от_25.12.90___2___5">#N/A</definedName>
    <definedName name="Поправочные_коэффициенты_по_письму_Госстроя_от_25.12.90___2___5_10">#N/A</definedName>
    <definedName name="Поправочные_коэффициенты_по_письму_Госстроя_от_25.12.90___2___5_12">#N/A</definedName>
    <definedName name="Поправочные_коэффициенты_по_письму_Госстроя_от_25.12.90___2___5_15">#N/A</definedName>
    <definedName name="Поправочные_коэффициенты_по_письму_Госстроя_от_25.12.90___2___5_16">#N/A</definedName>
    <definedName name="Поправочные_коэффициенты_по_письму_Госстроя_от_25.12.90___2___5_16_1">"#REF!"</definedName>
    <definedName name="Поправочные_коэффициенты_по_письму_Госстроя_от_25.12.90___2___5_20">#N/A</definedName>
    <definedName name="Поправочные_коэффициенты_по_письму_Госстроя_от_25.12.90___2___5_21">#N/A</definedName>
    <definedName name="Поправочные_коэффициенты_по_письму_Госстроя_от_25.12.90___2___5_6">"#REF!"</definedName>
    <definedName name="Поправочные_коэффициенты_по_письму_Госстроя_от_25.12.90___2___5_7">"#REF!"</definedName>
    <definedName name="Поправочные_коэффициенты_по_письму_Госстроя_от_25.12.90___2___6">#N/A</definedName>
    <definedName name="Поправочные_коэффициенты_по_письму_Госстроя_от_25.12.90___2___6___0">#N/A</definedName>
    <definedName name="Поправочные_коэффициенты_по_письму_Госстроя_от_25.12.90___2___6___0_10">#N/A</definedName>
    <definedName name="Поправочные_коэффициенты_по_письму_Госстроя_от_25.12.90___2___6___0_12">#N/A</definedName>
    <definedName name="Поправочные_коэффициенты_по_письму_Госстроя_от_25.12.90___2___6___0_15">#N/A</definedName>
    <definedName name="Поправочные_коэффициенты_по_письму_Госстроя_от_25.12.90___2___6___0_16">#N/A</definedName>
    <definedName name="Поправочные_коэффициенты_по_письму_Госстроя_от_25.12.90___2___6___0_16_1">"#REF!"</definedName>
    <definedName name="Поправочные_коэффициенты_по_письму_Госстроя_от_25.12.90___2___6___0_20">#N/A</definedName>
    <definedName name="Поправочные_коэффициенты_по_письму_Госстроя_от_25.12.90___2___6___0_21">#N/A</definedName>
    <definedName name="Поправочные_коэффициенты_по_письму_Госстроя_от_25.12.90___2___6___0_6">"#REF!"</definedName>
    <definedName name="Поправочные_коэффициенты_по_письму_Госстроя_от_25.12.90___2___6___0_7">"#REF!"</definedName>
    <definedName name="Поправочные_коэффициенты_по_письму_Госстроя_от_25.12.90___2___6_10">#N/A</definedName>
    <definedName name="Поправочные_коэффициенты_по_письму_Госстроя_от_25.12.90___2___6_12">#N/A</definedName>
    <definedName name="Поправочные_коэффициенты_по_письму_Госстроя_от_25.12.90___2___6_15">#N/A</definedName>
    <definedName name="Поправочные_коэффициенты_по_письму_Госстроя_от_25.12.90___2___6_16">#N/A</definedName>
    <definedName name="Поправочные_коэффициенты_по_письму_Госстроя_от_25.12.90___2___6_16_1">"#REF!"</definedName>
    <definedName name="Поправочные_коэффициенты_по_письму_Госстроя_от_25.12.90___2___6_20">#N/A</definedName>
    <definedName name="Поправочные_коэффициенты_по_письму_Госстроя_от_25.12.90___2___6_21">#N/A</definedName>
    <definedName name="Поправочные_коэффициенты_по_письму_Госстроя_от_25.12.90___2___6_6">"#REF!"</definedName>
    <definedName name="Поправочные_коэффициенты_по_письму_Госстроя_от_25.12.90___2___6_7">"#REF!"</definedName>
    <definedName name="Поправочные_коэффициенты_по_письму_Госстроя_от_25.12.90___2___7">#N/A</definedName>
    <definedName name="Поправочные_коэффициенты_по_письму_Госстроя_от_25.12.90___2___7_10">#N/A</definedName>
    <definedName name="Поправочные_коэффициенты_по_письму_Госстроя_от_25.12.90___2___7_12">#N/A</definedName>
    <definedName name="Поправочные_коэффициенты_по_письму_Госстроя_от_25.12.90___2___7_15">#N/A</definedName>
    <definedName name="Поправочные_коэффициенты_по_письму_Госстроя_от_25.12.90___2___7_16">#N/A</definedName>
    <definedName name="Поправочные_коэффициенты_по_письму_Госстроя_от_25.12.90___2___7_16_1">"#REF!"</definedName>
    <definedName name="Поправочные_коэффициенты_по_письму_Госстроя_от_25.12.90___2___7_20">#N/A</definedName>
    <definedName name="Поправочные_коэффициенты_по_письму_Госстроя_от_25.12.90___2___7_21">#N/A</definedName>
    <definedName name="Поправочные_коэффициенты_по_письму_Госстроя_от_25.12.90___2___7_6">"#REF!"</definedName>
    <definedName name="Поправочные_коэффициенты_по_письму_Госстроя_от_25.12.90___2___7_7">"#REF!"</definedName>
    <definedName name="Поправочные_коэффициенты_по_письму_Госстроя_от_25.12.90___2___8">#N/A</definedName>
    <definedName name="Поправочные_коэффициенты_по_письму_Госстроя_от_25.12.90___2___8___0">#N/A</definedName>
    <definedName name="Поправочные_коэффициенты_по_письму_Госстроя_от_25.12.90___2___8___0_10">#N/A</definedName>
    <definedName name="Поправочные_коэффициенты_по_письму_Госстроя_от_25.12.90___2___8___0_12">#N/A</definedName>
    <definedName name="Поправочные_коэффициенты_по_письму_Госстроя_от_25.12.90___2___8___0_15">#N/A</definedName>
    <definedName name="Поправочные_коэффициенты_по_письму_Госстроя_от_25.12.90___2___8___0_16">#N/A</definedName>
    <definedName name="Поправочные_коэффициенты_по_письму_Госстроя_от_25.12.90___2___8___0_16_1">"#REF!"</definedName>
    <definedName name="Поправочные_коэффициенты_по_письму_Госстроя_от_25.12.90___2___8___0_20">#N/A</definedName>
    <definedName name="Поправочные_коэффициенты_по_письму_Госстроя_от_25.12.90___2___8___0_21">#N/A</definedName>
    <definedName name="Поправочные_коэффициенты_по_письму_Госстроя_от_25.12.90___2___8___0_6">"#REF!"</definedName>
    <definedName name="Поправочные_коэффициенты_по_письму_Госстроя_от_25.12.90___2___8___0_7">"#REF!"</definedName>
    <definedName name="Поправочные_коэффициенты_по_письму_Госстроя_от_25.12.90___2___8_10">#N/A</definedName>
    <definedName name="Поправочные_коэффициенты_по_письму_Госстроя_от_25.12.90___2___8_12">#N/A</definedName>
    <definedName name="Поправочные_коэффициенты_по_письму_Госстроя_от_25.12.90___2___8_15">#N/A</definedName>
    <definedName name="Поправочные_коэффициенты_по_письму_Госстроя_от_25.12.90___2___8_16">#N/A</definedName>
    <definedName name="Поправочные_коэффициенты_по_письму_Госстроя_от_25.12.90___2___8_16_1">"#REF!"</definedName>
    <definedName name="Поправочные_коэффициенты_по_письму_Госстроя_от_25.12.90___2___8_20">#N/A</definedName>
    <definedName name="Поправочные_коэффициенты_по_письму_Госстроя_от_25.12.90___2___8_21">#N/A</definedName>
    <definedName name="Поправочные_коэффициенты_по_письму_Госстроя_от_25.12.90___2___8_6">"#REF!"</definedName>
    <definedName name="Поправочные_коэффициенты_по_письму_Госстроя_от_25.12.90___2___8_7">"#REF!"</definedName>
    <definedName name="Поправочные_коэффициенты_по_письму_Госстроя_от_25.12.90___2___9">"$#ССЫЛ!.$AC$21:$AN$30"</definedName>
    <definedName name="Поправочные_коэффициенты_по_письму_Госстроя_от_25.12.90___2_10">#N/A</definedName>
    <definedName name="Поправочные_коэффициенты_по_письму_Госстроя_от_25.12.90___2_12">#N/A</definedName>
    <definedName name="Поправочные_коэффициенты_по_письму_Госстроя_от_25.12.90___2_15">#N/A</definedName>
    <definedName name="Поправочные_коэффициенты_по_письму_Госстроя_от_25.12.90___2_16">#N/A</definedName>
    <definedName name="Поправочные_коэффициенты_по_письму_Госстроя_от_25.12.90___2_16_1">"#REF!"</definedName>
    <definedName name="Поправочные_коэффициенты_по_письму_Госстроя_от_25.12.90___2_20">#N/A</definedName>
    <definedName name="Поправочные_коэффициенты_по_письму_Госстроя_от_25.12.90___2_21">#N/A</definedName>
    <definedName name="Поправочные_коэффициенты_по_письму_Госстроя_от_25.12.90___2_6">"#REF!"</definedName>
    <definedName name="Поправочные_коэффициенты_по_письму_Госстроя_от_25.12.90___2_7">"#REF!"</definedName>
    <definedName name="Поправочные_коэффициенты_по_письму_Госстроя_от_25.12.90___3">#N/A</definedName>
    <definedName name="Поправочные_коэффициенты_по_письму_Госстроя_от_25.12.90___3___0">#N/A</definedName>
    <definedName name="Поправочные_коэффициенты_по_письму_Госстроя_от_25.12.90___3___0___0">NA()</definedName>
    <definedName name="Поправочные_коэффициенты_по_письму_Госстроя_от_25.12.90___3___0___0___0">NA()</definedName>
    <definedName name="Поправочные_коэффициенты_по_письму_Госстроя_от_25.12.90___3___0___0___3">#N/A</definedName>
    <definedName name="Поправочные_коэффициенты_по_письму_Госстроя_от_25.12.90___3___0___0___3_10">#N/A</definedName>
    <definedName name="Поправочные_коэффициенты_по_письму_Госстроя_от_25.12.90___3___0___0___3_12">#N/A</definedName>
    <definedName name="Поправочные_коэффициенты_по_письму_Госстроя_от_25.12.90___3___0___0___3_15">#N/A</definedName>
    <definedName name="Поправочные_коэффициенты_по_письму_Госстроя_от_25.12.90___3___0___0___3_16">#N/A</definedName>
    <definedName name="Поправочные_коэффициенты_по_письму_Госстроя_от_25.12.90___3___0___0___3_16_1">"#REF!"</definedName>
    <definedName name="Поправочные_коэффициенты_по_письму_Госстроя_от_25.12.90___3___0___0___3_20">#N/A</definedName>
    <definedName name="Поправочные_коэффициенты_по_письму_Госстроя_от_25.12.90___3___0___0___3_21">#N/A</definedName>
    <definedName name="Поправочные_коэффициенты_по_письму_Госстроя_от_25.12.90___3___0___0___3_6">"#REF!"</definedName>
    <definedName name="Поправочные_коэффициенты_по_письму_Госстроя_от_25.12.90___3___0___0___3_7">"#REF!"</definedName>
    <definedName name="Поправочные_коэффициенты_по_письму_Госстроя_от_25.12.90___3___0___2">#N/A</definedName>
    <definedName name="Поправочные_коэффициенты_по_письму_Госстроя_от_25.12.90___3___0___2_10">#N/A</definedName>
    <definedName name="Поправочные_коэффициенты_по_письму_Госстроя_от_25.12.90___3___0___2_12">#N/A</definedName>
    <definedName name="Поправочные_коэффициенты_по_письму_Госстроя_от_25.12.90___3___0___2_15">#N/A</definedName>
    <definedName name="Поправочные_коэффициенты_по_письму_Госстроя_от_25.12.90___3___0___2_16">#N/A</definedName>
    <definedName name="Поправочные_коэффициенты_по_письму_Госстроя_от_25.12.90___3___0___2_16_1">"#REF!"</definedName>
    <definedName name="Поправочные_коэффициенты_по_письму_Госстроя_от_25.12.90___3___0___2_20">#N/A</definedName>
    <definedName name="Поправочные_коэффициенты_по_письму_Госстроя_от_25.12.90___3___0___2_21">#N/A</definedName>
    <definedName name="Поправочные_коэффициенты_по_письму_Госстроя_от_25.12.90___3___0___2_6">"#REF!"</definedName>
    <definedName name="Поправочные_коэффициенты_по_письму_Госстроя_от_25.12.90___3___0___2_7">"#REF!"</definedName>
    <definedName name="Поправочные_коэффициенты_по_письму_Госстроя_от_25.12.90___3___0___3">NA()</definedName>
    <definedName name="Поправочные_коэффициенты_по_письму_Госстроя_от_25.12.90___3___0___3___0">NA()</definedName>
    <definedName name="Поправочные_коэффициенты_по_письму_Госстроя_от_25.12.90___3___0___5">#N/A</definedName>
    <definedName name="Поправочные_коэффициенты_по_письму_Госстроя_от_25.12.90___3___0___5_10">#N/A</definedName>
    <definedName name="Поправочные_коэффициенты_по_письму_Госстроя_от_25.12.90___3___0___5_12">#N/A</definedName>
    <definedName name="Поправочные_коэффициенты_по_письму_Госстроя_от_25.12.90___3___0___5_14">"#REF!"</definedName>
    <definedName name="Поправочные_коэффициенты_по_письму_Госстроя_от_25.12.90___3___0___5_15">#N/A</definedName>
    <definedName name="Поправочные_коэффициенты_по_письму_Госстроя_от_25.12.90___3___0___5_16">#N/A</definedName>
    <definedName name="Поправочные_коэффициенты_по_письму_Госстроя_от_25.12.90___3___0___5_16_1">"#REF!"</definedName>
    <definedName name="Поправочные_коэффициенты_по_письму_Госстроя_от_25.12.90___3___0___5_20">#N/A</definedName>
    <definedName name="Поправочные_коэффициенты_по_письму_Госстроя_от_25.12.90___3___0___5_21">#N/A</definedName>
    <definedName name="Поправочные_коэффициенты_по_письму_Госстроя_от_25.12.90___3___0___5_38" localSheetId="2">#N/A</definedName>
    <definedName name="Поправочные_коэффициенты_по_письму_Госстроя_от_25.12.90___3___0___5_38" localSheetId="3">"#n"/Геофизика!a</definedName>
    <definedName name="Поправочные_коэффициенты_по_письму_Госстроя_от_25.12.90___3___0___5_38" localSheetId="8">"#n"/ИЭИ!a</definedName>
    <definedName name="Поправочные_коэффициенты_по_письму_Госстроя_от_25.12.90___3___0___5_38" localSheetId="4">#N/A</definedName>
    <definedName name="Поправочные_коэффициенты_по_письму_Госстроя_от_25.12.90___3___0___5_38" localSheetId="5">#N/A</definedName>
    <definedName name="Поправочные_коэффициенты_по_письму_Госстроя_от_25.12.90___3___0___5_38" localSheetId="15">#N/A</definedName>
    <definedName name="Поправочные_коэффициенты_по_письму_Госстроя_от_25.12.90___3___0___5_38">"#n"/[0]!a</definedName>
    <definedName name="Поправочные_коэффициенты_по_письму_Госстроя_от_25.12.90___3___0___5_6">"#REF!"</definedName>
    <definedName name="Поправочные_коэффициенты_по_письму_Госстроя_от_25.12.90___3___0___5_7">"#REF!"</definedName>
    <definedName name="Поправочные_коэффициенты_по_письму_Госстроя_от_25.12.90___3___0_10">#N/A</definedName>
    <definedName name="Поправочные_коэффициенты_по_письму_Госстроя_от_25.12.90___3___0_12">#N/A</definedName>
    <definedName name="Поправочные_коэффициенты_по_письму_Госстроя_от_25.12.90___3___0_14">"#REF!"</definedName>
    <definedName name="Поправочные_коэффициенты_по_письму_Госстроя_от_25.12.90___3___0_15">#N/A</definedName>
    <definedName name="Поправочные_коэффициенты_по_письму_Госстроя_от_25.12.90___3___0_16">#N/A</definedName>
    <definedName name="Поправочные_коэффициенты_по_письму_Госстроя_от_25.12.90___3___0_16_1">"#REF!"</definedName>
    <definedName name="Поправочные_коэффициенты_по_письму_Госстроя_от_25.12.90___3___0_20">#N/A</definedName>
    <definedName name="Поправочные_коэффициенты_по_письму_Госстроя_от_25.12.90___3___0_21">#N/A</definedName>
    <definedName name="Поправочные_коэффициенты_по_письму_Госстроя_от_25.12.90___3___0_38" localSheetId="2">#N/A</definedName>
    <definedName name="Поправочные_коэффициенты_по_письму_Госстроя_от_25.12.90___3___0_38" localSheetId="3">"#n"/Геофизика!a</definedName>
    <definedName name="Поправочные_коэффициенты_по_письму_Госстроя_от_25.12.90___3___0_38" localSheetId="8">"#n"/ИЭИ!a</definedName>
    <definedName name="Поправочные_коэффициенты_по_письму_Госстроя_от_25.12.90___3___0_38" localSheetId="4">#N/A</definedName>
    <definedName name="Поправочные_коэффициенты_по_письму_Госстроя_от_25.12.90___3___0_38" localSheetId="5">#N/A</definedName>
    <definedName name="Поправочные_коэффициенты_по_письму_Госстроя_от_25.12.90___3___0_38" localSheetId="15">#N/A</definedName>
    <definedName name="Поправочные_коэффициенты_по_письму_Госстроя_от_25.12.90___3___0_38">"#n"/[0]!a</definedName>
    <definedName name="Поправочные_коэффициенты_по_письму_Госстроя_от_25.12.90___3___0_6">"#REF!"</definedName>
    <definedName name="Поправочные_коэффициенты_по_письму_Госстроя_от_25.12.90___3___0_7">"#REF!"</definedName>
    <definedName name="Поправочные_коэффициенты_по_письму_Госстроя_от_25.12.90___3___1">#N/A</definedName>
    <definedName name="Поправочные_коэффициенты_по_письму_Госстроя_от_25.12.90___3___1_10">#N/A</definedName>
    <definedName name="Поправочные_коэффициенты_по_письму_Госстроя_от_25.12.90___3___1_12">#N/A</definedName>
    <definedName name="Поправочные_коэффициенты_по_письму_Госстроя_от_25.12.90___3___1_15">#N/A</definedName>
    <definedName name="Поправочные_коэффициенты_по_письму_Госстроя_от_25.12.90___3___1_16">#N/A</definedName>
    <definedName name="Поправочные_коэффициенты_по_письму_Госстроя_от_25.12.90___3___1_16_1">"#REF!"</definedName>
    <definedName name="Поправочные_коэффициенты_по_письму_Госстроя_от_25.12.90___3___1_20">#N/A</definedName>
    <definedName name="Поправочные_коэффициенты_по_письму_Госстроя_от_25.12.90___3___1_21">#N/A</definedName>
    <definedName name="Поправочные_коэффициенты_по_письму_Госстроя_от_25.12.90___3___1_6">"#REF!"</definedName>
    <definedName name="Поправочные_коэффициенты_по_письму_Госстроя_от_25.12.90___3___1_7">"#REF!"</definedName>
    <definedName name="Поправочные_коэффициенты_по_письму_Госстроя_от_25.12.90___3___10">#N/A</definedName>
    <definedName name="Поправочные_коэффициенты_по_письму_Госстроя_от_25.12.90___3___10_10">#N/A</definedName>
    <definedName name="Поправочные_коэффициенты_по_письму_Госстроя_от_25.12.90___3___10_12">#N/A</definedName>
    <definedName name="Поправочные_коэффициенты_по_письму_Госстроя_от_25.12.90___3___10_14">"#REF!"</definedName>
    <definedName name="Поправочные_коэффициенты_по_письму_Госстроя_от_25.12.90___3___10_15">#N/A</definedName>
    <definedName name="Поправочные_коэффициенты_по_письму_Госстроя_от_25.12.90___3___10_16">#N/A</definedName>
    <definedName name="Поправочные_коэффициенты_по_письму_Госстроя_от_25.12.90___3___10_16_1">"#REF!"</definedName>
    <definedName name="Поправочные_коэффициенты_по_письму_Госстроя_от_25.12.90___3___10_20">#N/A</definedName>
    <definedName name="Поправочные_коэффициенты_по_письму_Госстроя_от_25.12.90___3___10_21">#N/A</definedName>
    <definedName name="Поправочные_коэффициенты_по_письму_Госстроя_от_25.12.90___3___10_38" localSheetId="2">#N/A</definedName>
    <definedName name="Поправочные_коэффициенты_по_письму_Госстроя_от_25.12.90___3___10_38" localSheetId="3">"#n"/Геофизика!a</definedName>
    <definedName name="Поправочные_коэффициенты_по_письму_Госстроя_от_25.12.90___3___10_38" localSheetId="8">"#n"/ИЭИ!a</definedName>
    <definedName name="Поправочные_коэффициенты_по_письму_Госстроя_от_25.12.90___3___10_38" localSheetId="4">#N/A</definedName>
    <definedName name="Поправочные_коэффициенты_по_письму_Госстроя_от_25.12.90___3___10_38" localSheetId="5">#N/A</definedName>
    <definedName name="Поправочные_коэффициенты_по_письму_Госстроя_от_25.12.90___3___10_38" localSheetId="15">#N/A</definedName>
    <definedName name="Поправочные_коэффициенты_по_письму_Госстроя_от_25.12.90___3___10_38">"#n"/[0]!a</definedName>
    <definedName name="Поправочные_коэффициенты_по_письму_Госстроя_от_25.12.90___3___10_6">"#REF!"</definedName>
    <definedName name="Поправочные_коэффициенты_по_письму_Госстроя_от_25.12.90___3___10_7">"#REF!"</definedName>
    <definedName name="Поправочные_коэффициенты_по_письму_Госстроя_от_25.12.90___3___2">#N/A</definedName>
    <definedName name="Поправочные_коэффициенты_по_письму_Госстроя_от_25.12.90___3___2_10">#N/A</definedName>
    <definedName name="Поправочные_коэффициенты_по_письму_Госстроя_от_25.12.90___3___2_12">#N/A</definedName>
    <definedName name="Поправочные_коэффициенты_по_письму_Госстроя_от_25.12.90___3___2_15">#N/A</definedName>
    <definedName name="Поправочные_коэффициенты_по_письму_Госстроя_от_25.12.90___3___2_16">#N/A</definedName>
    <definedName name="Поправочные_коэффициенты_по_письму_Госстроя_от_25.12.90___3___2_16_1">"#REF!"</definedName>
    <definedName name="Поправочные_коэффициенты_по_письму_Госстроя_от_25.12.90___3___2_20">#N/A</definedName>
    <definedName name="Поправочные_коэффициенты_по_письму_Госстроя_от_25.12.90___3___2_21">#N/A</definedName>
    <definedName name="Поправочные_коэффициенты_по_письму_Госстроя_от_25.12.90___3___2_6">"#REF!"</definedName>
    <definedName name="Поправочные_коэффициенты_по_письму_Госстроя_от_25.12.90___3___2_7">"#REF!"</definedName>
    <definedName name="Поправочные_коэффициенты_по_письму_Госстроя_от_25.12.90___3___3">#N/A</definedName>
    <definedName name="Поправочные_коэффициенты_по_письму_Госстроя_от_25.12.90___3___3_10">#N/A</definedName>
    <definedName name="Поправочные_коэффициенты_по_письму_Госстроя_от_25.12.90___3___3_12">#N/A</definedName>
    <definedName name="Поправочные_коэффициенты_по_письму_Госстроя_от_25.12.90___3___3_15">#N/A</definedName>
    <definedName name="Поправочные_коэффициенты_по_письму_Госстроя_от_25.12.90___3___3_16">#N/A</definedName>
    <definedName name="Поправочные_коэффициенты_по_письму_Госстроя_от_25.12.90___3___3_16_1">"#REF!"</definedName>
    <definedName name="Поправочные_коэффициенты_по_письму_Госстроя_от_25.12.90___3___3_20">#N/A</definedName>
    <definedName name="Поправочные_коэффициенты_по_письму_Госстроя_от_25.12.90___3___3_21">#N/A</definedName>
    <definedName name="Поправочные_коэффициенты_по_письму_Госстроя_от_25.12.90___3___3_6">"#REF!"</definedName>
    <definedName name="Поправочные_коэффициенты_по_письму_Госстроя_от_25.12.90___3___3_7">"#REF!"</definedName>
    <definedName name="Поправочные_коэффициенты_по_письму_Госстроя_от_25.12.90___3___4">#N/A</definedName>
    <definedName name="Поправочные_коэффициенты_по_письму_Госстроя_от_25.12.90___3___4___0">#N/A</definedName>
    <definedName name="Поправочные_коэффициенты_по_письму_Госстроя_от_25.12.90___3___4___0_10">#N/A</definedName>
    <definedName name="Поправочные_коэффициенты_по_письму_Госстроя_от_25.12.90___3___4___0_12">#N/A</definedName>
    <definedName name="Поправочные_коэффициенты_по_письму_Госстроя_от_25.12.90___3___4___0_14">"#REF!"</definedName>
    <definedName name="Поправочные_коэффициенты_по_письму_Госстроя_от_25.12.90___3___4___0_15">#N/A</definedName>
    <definedName name="Поправочные_коэффициенты_по_письму_Госстроя_от_25.12.90___3___4___0_16">#N/A</definedName>
    <definedName name="Поправочные_коэффициенты_по_письму_Госстроя_от_25.12.90___3___4___0_16_1">"#REF!"</definedName>
    <definedName name="Поправочные_коэффициенты_по_письму_Госстроя_от_25.12.90___3___4___0_20">#N/A</definedName>
    <definedName name="Поправочные_коэффициенты_по_письму_Госстроя_от_25.12.90___3___4___0_21">#N/A</definedName>
    <definedName name="Поправочные_коэффициенты_по_письму_Госстроя_от_25.12.90___3___4___0_38" localSheetId="2">#N/A</definedName>
    <definedName name="Поправочные_коэффициенты_по_письму_Госстроя_от_25.12.90___3___4___0_38" localSheetId="3">"#n"/Геофизика!a</definedName>
    <definedName name="Поправочные_коэффициенты_по_письму_Госстроя_от_25.12.90___3___4___0_38" localSheetId="8">"#n"/ИЭИ!a</definedName>
    <definedName name="Поправочные_коэффициенты_по_письму_Госстроя_от_25.12.90___3___4___0_38" localSheetId="4">#N/A</definedName>
    <definedName name="Поправочные_коэффициенты_по_письму_Госстроя_от_25.12.90___3___4___0_38" localSheetId="5">#N/A</definedName>
    <definedName name="Поправочные_коэффициенты_по_письму_Госстроя_от_25.12.90___3___4___0_38" localSheetId="15">#N/A</definedName>
    <definedName name="Поправочные_коэффициенты_по_письму_Госстроя_от_25.12.90___3___4___0_38">"#n"/[0]!a</definedName>
    <definedName name="Поправочные_коэффициенты_по_письму_Госстроя_от_25.12.90___3___4___0_6">"#REF!"</definedName>
    <definedName name="Поправочные_коэффициенты_по_письму_Госстроя_от_25.12.90___3___4___0_7">"#REF!"</definedName>
    <definedName name="Поправочные_коэффициенты_по_письму_Госстроя_от_25.12.90___3___4_10">#N/A</definedName>
    <definedName name="Поправочные_коэффициенты_по_письму_Госстроя_от_25.12.90___3___4_12">#N/A</definedName>
    <definedName name="Поправочные_коэффициенты_по_письму_Госстроя_от_25.12.90___3___4_14">"#REF!"</definedName>
    <definedName name="Поправочные_коэффициенты_по_письму_Госстроя_от_25.12.90___3___4_15">#N/A</definedName>
    <definedName name="Поправочные_коэффициенты_по_письму_Госстроя_от_25.12.90___3___4_16">#N/A</definedName>
    <definedName name="Поправочные_коэффициенты_по_письму_Госстроя_от_25.12.90___3___4_16_1">"#REF!"</definedName>
    <definedName name="Поправочные_коэффициенты_по_письму_Госстроя_от_25.12.90___3___4_20">#N/A</definedName>
    <definedName name="Поправочные_коэффициенты_по_письму_Госстроя_от_25.12.90___3___4_21">#N/A</definedName>
    <definedName name="Поправочные_коэффициенты_по_письму_Госстроя_от_25.12.90___3___4_38" localSheetId="2">#N/A</definedName>
    <definedName name="Поправочные_коэффициенты_по_письму_Госстроя_от_25.12.90___3___4_38" localSheetId="3">"#n"/Геофизика!a</definedName>
    <definedName name="Поправочные_коэффициенты_по_письму_Госстроя_от_25.12.90___3___4_38" localSheetId="8">"#n"/ИЭИ!a</definedName>
    <definedName name="Поправочные_коэффициенты_по_письму_Госстроя_от_25.12.90___3___4_38" localSheetId="4">#N/A</definedName>
    <definedName name="Поправочные_коэффициенты_по_письму_Госстроя_от_25.12.90___3___4_38" localSheetId="5">#N/A</definedName>
    <definedName name="Поправочные_коэффициенты_по_письму_Госстроя_от_25.12.90___3___4_38" localSheetId="15">#N/A</definedName>
    <definedName name="Поправочные_коэффициенты_по_письму_Госстроя_от_25.12.90___3___4_38">"#n"/[0]!a</definedName>
    <definedName name="Поправочные_коэффициенты_по_письму_Госстроя_от_25.12.90___3___4_6">"#REF!"</definedName>
    <definedName name="Поправочные_коэффициенты_по_письму_Госстроя_от_25.12.90___3___4_7">"#REF!"</definedName>
    <definedName name="Поправочные_коэффициенты_по_письму_Госстроя_от_25.12.90___3___5">#N/A</definedName>
    <definedName name="Поправочные_коэффициенты_по_письму_Госстроя_от_25.12.90___3___5_10">#N/A</definedName>
    <definedName name="Поправочные_коэффициенты_по_письму_Госстроя_от_25.12.90___3___5_12">#N/A</definedName>
    <definedName name="Поправочные_коэффициенты_по_письму_Госстроя_от_25.12.90___3___5_15">#N/A</definedName>
    <definedName name="Поправочные_коэффициенты_по_письму_Госстроя_от_25.12.90___3___5_16">#N/A</definedName>
    <definedName name="Поправочные_коэффициенты_по_письму_Госстроя_от_25.12.90___3___5_16_1">"#REF!"</definedName>
    <definedName name="Поправочные_коэффициенты_по_письму_Госстроя_от_25.12.90___3___5_20">#N/A</definedName>
    <definedName name="Поправочные_коэффициенты_по_письму_Госстроя_от_25.12.90___3___5_21">#N/A</definedName>
    <definedName name="Поправочные_коэффициенты_по_письму_Госстроя_от_25.12.90___3___5_6">"#REF!"</definedName>
    <definedName name="Поправочные_коэффициенты_по_письму_Госстроя_от_25.12.90___3___5_7">"#REF!"</definedName>
    <definedName name="Поправочные_коэффициенты_по_письму_Госстроя_от_25.12.90___3___6">#N/A</definedName>
    <definedName name="Поправочные_коэффициенты_по_письму_Госстроя_от_25.12.90___3___6_10">#N/A</definedName>
    <definedName name="Поправочные_коэффициенты_по_письму_Госстроя_от_25.12.90___3___6_12">#N/A</definedName>
    <definedName name="Поправочные_коэффициенты_по_письму_Госстроя_от_25.12.90___3___6_14">"#REF!"</definedName>
    <definedName name="Поправочные_коэффициенты_по_письму_Госстроя_от_25.12.90___3___6_15">#N/A</definedName>
    <definedName name="Поправочные_коэффициенты_по_письму_Госстроя_от_25.12.90___3___6_16">#N/A</definedName>
    <definedName name="Поправочные_коэффициенты_по_письму_Госстроя_от_25.12.90___3___6_16_1">"#REF!"</definedName>
    <definedName name="Поправочные_коэффициенты_по_письму_Госстроя_от_25.12.90___3___6_20">#N/A</definedName>
    <definedName name="Поправочные_коэффициенты_по_письму_Госстроя_от_25.12.90___3___6_21">#N/A</definedName>
    <definedName name="Поправочные_коэффициенты_по_письму_Госстроя_от_25.12.90___3___6_38" localSheetId="2">#N/A</definedName>
    <definedName name="Поправочные_коэффициенты_по_письму_Госстроя_от_25.12.90___3___6_38" localSheetId="3">"#n"/Геофизика!a</definedName>
    <definedName name="Поправочные_коэффициенты_по_письму_Госстроя_от_25.12.90___3___6_38" localSheetId="8">"#n"/ИЭИ!a</definedName>
    <definedName name="Поправочные_коэффициенты_по_письму_Госстроя_от_25.12.90___3___6_38" localSheetId="4">#N/A</definedName>
    <definedName name="Поправочные_коэффициенты_по_письму_Госстроя_от_25.12.90___3___6_38" localSheetId="5">#N/A</definedName>
    <definedName name="Поправочные_коэффициенты_по_письму_Госстроя_от_25.12.90___3___6_38" localSheetId="15">#N/A</definedName>
    <definedName name="Поправочные_коэффициенты_по_письму_Госстроя_от_25.12.90___3___6_38">"#n"/[0]!a</definedName>
    <definedName name="Поправочные_коэффициенты_по_письму_Госстроя_от_25.12.90___3___6_6">"#REF!"</definedName>
    <definedName name="Поправочные_коэффициенты_по_письму_Госстроя_от_25.12.90___3___6_7">"#REF!"</definedName>
    <definedName name="Поправочные_коэффициенты_по_письму_Госстроя_от_25.12.90___3___8">#N/A</definedName>
    <definedName name="Поправочные_коэффициенты_по_письму_Госстроя_от_25.12.90___3___8___0">#N/A</definedName>
    <definedName name="Поправочные_коэффициенты_по_письму_Госстроя_от_25.12.90___3___8___0_10">#N/A</definedName>
    <definedName name="Поправочные_коэффициенты_по_письму_Госстроя_от_25.12.90___3___8___0_12">#N/A</definedName>
    <definedName name="Поправочные_коэффициенты_по_письму_Госстроя_от_25.12.90___3___8___0_14">"#REF!"</definedName>
    <definedName name="Поправочные_коэффициенты_по_письму_Госстроя_от_25.12.90___3___8___0_15">#N/A</definedName>
    <definedName name="Поправочные_коэффициенты_по_письму_Госстроя_от_25.12.90___3___8___0_16">#N/A</definedName>
    <definedName name="Поправочные_коэффициенты_по_письму_Госстроя_от_25.12.90___3___8___0_16_1">"#REF!"</definedName>
    <definedName name="Поправочные_коэффициенты_по_письму_Госстроя_от_25.12.90___3___8___0_20">#N/A</definedName>
    <definedName name="Поправочные_коэффициенты_по_письму_Госстроя_от_25.12.90___3___8___0_21">#N/A</definedName>
    <definedName name="Поправочные_коэффициенты_по_письму_Госстроя_от_25.12.90___3___8___0_38" localSheetId="2">#N/A</definedName>
    <definedName name="Поправочные_коэффициенты_по_письму_Госстроя_от_25.12.90___3___8___0_38" localSheetId="3">"#n"/Геофизика!a</definedName>
    <definedName name="Поправочные_коэффициенты_по_письму_Госстроя_от_25.12.90___3___8___0_38" localSheetId="8">"#n"/ИЭИ!a</definedName>
    <definedName name="Поправочные_коэффициенты_по_письму_Госстроя_от_25.12.90___3___8___0_38" localSheetId="4">#N/A</definedName>
    <definedName name="Поправочные_коэффициенты_по_письму_Госстроя_от_25.12.90___3___8___0_38" localSheetId="5">#N/A</definedName>
    <definedName name="Поправочные_коэффициенты_по_письму_Госстроя_от_25.12.90___3___8___0_38" localSheetId="15">#N/A</definedName>
    <definedName name="Поправочные_коэффициенты_по_письму_Госстроя_от_25.12.90___3___8___0_38">"#n"/[0]!a</definedName>
    <definedName name="Поправочные_коэффициенты_по_письму_Госстроя_от_25.12.90___3___8___0_6">"#REF!"</definedName>
    <definedName name="Поправочные_коэффициенты_по_письму_Госстроя_от_25.12.90___3___8___0_7">"#REF!"</definedName>
    <definedName name="Поправочные_коэффициенты_по_письму_Госстроя_от_25.12.90___3___8_10">#N/A</definedName>
    <definedName name="Поправочные_коэффициенты_по_письму_Госстроя_от_25.12.90___3___8_12">#N/A</definedName>
    <definedName name="Поправочные_коэффициенты_по_письму_Госстроя_от_25.12.90___3___8_14">"#REF!"</definedName>
    <definedName name="Поправочные_коэффициенты_по_письму_Госстроя_от_25.12.90___3___8_15">#N/A</definedName>
    <definedName name="Поправочные_коэффициенты_по_письму_Госстроя_от_25.12.90___3___8_16">#N/A</definedName>
    <definedName name="Поправочные_коэффициенты_по_письму_Госстроя_от_25.12.90___3___8_16_1">"#REF!"</definedName>
    <definedName name="Поправочные_коэффициенты_по_письму_Госстроя_от_25.12.90___3___8_20">#N/A</definedName>
    <definedName name="Поправочные_коэффициенты_по_письму_Госстроя_от_25.12.90___3___8_21">#N/A</definedName>
    <definedName name="Поправочные_коэффициенты_по_письму_Госстроя_от_25.12.90___3___8_38" localSheetId="2">#N/A</definedName>
    <definedName name="Поправочные_коэффициенты_по_письму_Госстроя_от_25.12.90___3___8_38" localSheetId="3">"#n"/Геофизика!a</definedName>
    <definedName name="Поправочные_коэффициенты_по_письму_Госстроя_от_25.12.90___3___8_38" localSheetId="8">"#n"/ИЭИ!a</definedName>
    <definedName name="Поправочные_коэффициенты_по_письму_Госстроя_от_25.12.90___3___8_38" localSheetId="4">#N/A</definedName>
    <definedName name="Поправочные_коэффициенты_по_письму_Госстроя_от_25.12.90___3___8_38" localSheetId="5">#N/A</definedName>
    <definedName name="Поправочные_коэффициенты_по_письму_Госстроя_от_25.12.90___3___8_38" localSheetId="15">#N/A</definedName>
    <definedName name="Поправочные_коэффициенты_по_письму_Госстроя_от_25.12.90___3___8_38">"#n"/[0]!a</definedName>
    <definedName name="Поправочные_коэффициенты_по_письму_Госстроя_от_25.12.90___3___8_6">"#REF!"</definedName>
    <definedName name="Поправочные_коэффициенты_по_письму_Госстроя_от_25.12.90___3___8_7">"#REF!"</definedName>
    <definedName name="Поправочные_коэффициенты_по_письму_Госстроя_от_25.12.90___3___9">#N/A</definedName>
    <definedName name="Поправочные_коэффициенты_по_письму_Госстроя_от_25.12.90___3___9_10">#N/A</definedName>
    <definedName name="Поправочные_коэффициенты_по_письму_Госстроя_от_25.12.90___3___9_12">#N/A</definedName>
    <definedName name="Поправочные_коэффициенты_по_письму_Госстроя_от_25.12.90___3___9_15">#N/A</definedName>
    <definedName name="Поправочные_коэффициенты_по_письму_Госстроя_от_25.12.90___3___9_16">#N/A</definedName>
    <definedName name="Поправочные_коэффициенты_по_письму_Госстроя_от_25.12.90___3___9_16_1">"#REF!"</definedName>
    <definedName name="Поправочные_коэффициенты_по_письму_Госстроя_от_25.12.90___3___9_20">#N/A</definedName>
    <definedName name="Поправочные_коэффициенты_по_письму_Госстроя_от_25.12.90___3___9_21">#N/A</definedName>
    <definedName name="Поправочные_коэффициенты_по_письму_Госстроя_от_25.12.90___3___9_6">"#REF!"</definedName>
    <definedName name="Поправочные_коэффициенты_по_письму_Госстроя_от_25.12.90___3___9_7">"#REF!"</definedName>
    <definedName name="Поправочные_коэффициенты_по_письму_Госстроя_от_25.12.90___3_10">#N/A</definedName>
    <definedName name="Поправочные_коэффициенты_по_письму_Госстроя_от_25.12.90___3_12">#N/A</definedName>
    <definedName name="Поправочные_коэффициенты_по_письму_Госстроя_от_25.12.90___3_15">#N/A</definedName>
    <definedName name="Поправочные_коэффициенты_по_письму_Госстроя_от_25.12.90___3_16">#N/A</definedName>
    <definedName name="Поправочные_коэффициенты_по_письму_Госстроя_от_25.12.90___3_16_1">"#REF!"</definedName>
    <definedName name="Поправочные_коэффициенты_по_письму_Госстроя_от_25.12.90___3_20">#N/A</definedName>
    <definedName name="Поправочные_коэффициенты_по_письму_Госстроя_от_25.12.90___3_21">#N/A</definedName>
    <definedName name="Поправочные_коэффициенты_по_письму_Госстроя_от_25.12.90___3_6">"#REF!"</definedName>
    <definedName name="Поправочные_коэффициенты_по_письму_Госстроя_от_25.12.90___3_7">"#REF!"</definedName>
    <definedName name="Поправочные_коэффициенты_по_письму_Госстроя_от_25.12.90___4">#N/A</definedName>
    <definedName name="Поправочные_коэффициенты_по_письму_Госстроя_от_25.12.90___4___0">NA()</definedName>
    <definedName name="Поправочные_коэффициенты_по_письму_Госстроя_от_25.12.90___4___0___0">#N/A</definedName>
    <definedName name="Поправочные_коэффициенты_по_письму_Госстроя_от_25.12.90___4___0___0___0">#N/A</definedName>
    <definedName name="Поправочные_коэффициенты_по_письму_Госстроя_от_25.12.90___4___0___0___0___0">#N/A</definedName>
    <definedName name="Поправочные_коэффициенты_по_письму_Госстроя_от_25.12.90___4___0___0___0___0_10">#N/A</definedName>
    <definedName name="Поправочные_коэффициенты_по_письму_Госстроя_от_25.12.90___4___0___0___0___0_12">#N/A</definedName>
    <definedName name="Поправочные_коэффициенты_по_письму_Госстроя_от_25.12.90___4___0___0___0___0_14">"#REF!"</definedName>
    <definedName name="Поправочные_коэффициенты_по_письму_Госстроя_от_25.12.90___4___0___0___0___0_15">#N/A</definedName>
    <definedName name="Поправочные_коэффициенты_по_письму_Госстроя_от_25.12.90___4___0___0___0___0_16">#N/A</definedName>
    <definedName name="Поправочные_коэффициенты_по_письму_Госстроя_от_25.12.90___4___0___0___0___0_16_1">"#REF!"</definedName>
    <definedName name="Поправочные_коэффициенты_по_письму_Госстроя_от_25.12.90___4___0___0___0___0_20">#N/A</definedName>
    <definedName name="Поправочные_коэффициенты_по_письму_Госстроя_от_25.12.90___4___0___0___0___0_21">#N/A</definedName>
    <definedName name="Поправочные_коэффициенты_по_письму_Госстроя_от_25.12.90___4___0___0___0___0_38" localSheetId="2">#N/A</definedName>
    <definedName name="Поправочные_коэффициенты_по_письму_Госстроя_от_25.12.90___4___0___0___0___0_38" localSheetId="3">"#n"/Геофизика!a</definedName>
    <definedName name="Поправочные_коэффициенты_по_письму_Госстроя_от_25.12.90___4___0___0___0___0_38" localSheetId="8">"#n"/ИЭИ!a</definedName>
    <definedName name="Поправочные_коэффициенты_по_письму_Госстроя_от_25.12.90___4___0___0___0___0_38" localSheetId="4">#N/A</definedName>
    <definedName name="Поправочные_коэффициенты_по_письму_Госстроя_от_25.12.90___4___0___0___0___0_38" localSheetId="5">#N/A</definedName>
    <definedName name="Поправочные_коэффициенты_по_письму_Госстроя_от_25.12.90___4___0___0___0___0_38" localSheetId="15">#N/A</definedName>
    <definedName name="Поправочные_коэффициенты_по_письму_Госстроя_от_25.12.90___4___0___0___0___0_38">"#n"/[0]!a</definedName>
    <definedName name="Поправочные_коэффициенты_по_письму_Госстроя_от_25.12.90___4___0___0___0___0_6">"#REF!"</definedName>
    <definedName name="Поправочные_коэффициенты_по_письму_Госстроя_от_25.12.90___4___0___0___0___0_7">"#REF!"</definedName>
    <definedName name="Поправочные_коэффициенты_по_письму_Госстроя_от_25.12.90___4___0___0___0_10">#N/A</definedName>
    <definedName name="Поправочные_коэффициенты_по_письму_Госстроя_от_25.12.90___4___0___0___0_12">#N/A</definedName>
    <definedName name="Поправочные_коэффициенты_по_письму_Госстроя_от_25.12.90___4___0___0___0_14">"#REF!"</definedName>
    <definedName name="Поправочные_коэффициенты_по_письму_Госстроя_от_25.12.90___4___0___0___0_15">#N/A</definedName>
    <definedName name="Поправочные_коэффициенты_по_письму_Госстроя_от_25.12.90___4___0___0___0_16">#N/A</definedName>
    <definedName name="Поправочные_коэффициенты_по_письму_Госстроя_от_25.12.90___4___0___0___0_16_1">"#REF!"</definedName>
    <definedName name="Поправочные_коэффициенты_по_письму_Госстроя_от_25.12.90___4___0___0___0_20">#N/A</definedName>
    <definedName name="Поправочные_коэффициенты_по_письму_Госстроя_от_25.12.90___4___0___0___0_21">#N/A</definedName>
    <definedName name="Поправочные_коэффициенты_по_письму_Госстроя_от_25.12.90___4___0___0___0_38" localSheetId="2">#N/A</definedName>
    <definedName name="Поправочные_коэффициенты_по_письму_Госстроя_от_25.12.90___4___0___0___0_38" localSheetId="3">"#n"/Геофизика!a</definedName>
    <definedName name="Поправочные_коэффициенты_по_письму_Госстроя_от_25.12.90___4___0___0___0_38" localSheetId="8">"#n"/ИЭИ!a</definedName>
    <definedName name="Поправочные_коэффициенты_по_письму_Госстроя_от_25.12.90___4___0___0___0_38" localSheetId="4">#N/A</definedName>
    <definedName name="Поправочные_коэффициенты_по_письму_Госстроя_от_25.12.90___4___0___0___0_38" localSheetId="5">#N/A</definedName>
    <definedName name="Поправочные_коэффициенты_по_письму_Госстроя_от_25.12.90___4___0___0___0_38" localSheetId="15">#N/A</definedName>
    <definedName name="Поправочные_коэффициенты_по_письму_Госстроя_от_25.12.90___4___0___0___0_38">"#n"/[0]!a</definedName>
    <definedName name="Поправочные_коэффициенты_по_письму_Госстроя_от_25.12.90___4___0___0___0_6">"#REF!"</definedName>
    <definedName name="Поправочные_коэффициенты_по_письму_Госстроя_от_25.12.90___4___0___0___0_7">"#REF!"</definedName>
    <definedName name="Поправочные_коэффициенты_по_письму_Госстроя_от_25.12.90___4___0___0___3">#N/A</definedName>
    <definedName name="Поправочные_коэффициенты_по_письму_Госстроя_от_25.12.90___4___0___0___3_10">#N/A</definedName>
    <definedName name="Поправочные_коэффициенты_по_письму_Госстроя_от_25.12.90___4___0___0___3_12">#N/A</definedName>
    <definedName name="Поправочные_коэффициенты_по_письму_Госстроя_от_25.12.90___4___0___0___3_15">#N/A</definedName>
    <definedName name="Поправочные_коэффициенты_по_письму_Госстроя_от_25.12.90___4___0___0___3_16">#N/A</definedName>
    <definedName name="Поправочные_коэффициенты_по_письму_Госстроя_от_25.12.90___4___0___0___3_16_1">"#REF!"</definedName>
    <definedName name="Поправочные_коэффициенты_по_письму_Госстроя_от_25.12.90___4___0___0___3_20">#N/A</definedName>
    <definedName name="Поправочные_коэффициенты_по_письму_Госстроя_от_25.12.90___4___0___0___3_21">#N/A</definedName>
    <definedName name="Поправочные_коэффициенты_по_письму_Госстроя_от_25.12.90___4___0___0___3_6">"#REF!"</definedName>
    <definedName name="Поправочные_коэффициенты_по_письму_Госстроя_от_25.12.90___4___0___0___3_7">"#REF!"</definedName>
    <definedName name="Поправочные_коэффициенты_по_письму_Госстроя_от_25.12.90___4___0___0_10">#N/A</definedName>
    <definedName name="Поправочные_коэффициенты_по_письму_Госстроя_от_25.12.90___4___0___0_12">#N/A</definedName>
    <definedName name="Поправочные_коэффициенты_по_письму_Госстроя_от_25.12.90___4___0___0_15">#N/A</definedName>
    <definedName name="Поправочные_коэффициенты_по_письму_Госстроя_от_25.12.90___4___0___0_16">#N/A</definedName>
    <definedName name="Поправочные_коэффициенты_по_письму_Госстроя_от_25.12.90___4___0___0_16_1">"#REF!"</definedName>
    <definedName name="Поправочные_коэффициенты_по_письму_Госстроя_от_25.12.90___4___0___0_20">#N/A</definedName>
    <definedName name="Поправочные_коэффициенты_по_письму_Госстроя_от_25.12.90___4___0___0_21">#N/A</definedName>
    <definedName name="Поправочные_коэффициенты_по_письму_Госстроя_от_25.12.90___4___0___0_6">"#REF!"</definedName>
    <definedName name="Поправочные_коэффициенты_по_письму_Госстроя_от_25.12.90___4___0___0_7">"#REF!"</definedName>
    <definedName name="Поправочные_коэффициенты_по_письму_Госстроя_от_25.12.90___4___0___2">#N/A</definedName>
    <definedName name="Поправочные_коэффициенты_по_письму_Госстроя_от_25.12.90___4___0___2_10">#N/A</definedName>
    <definedName name="Поправочные_коэффициенты_по_письму_Госстроя_от_25.12.90___4___0___2_12">#N/A</definedName>
    <definedName name="Поправочные_коэффициенты_по_письму_Госстроя_от_25.12.90___4___0___2_15">#N/A</definedName>
    <definedName name="Поправочные_коэффициенты_по_письму_Госстроя_от_25.12.90___4___0___2_16">#N/A</definedName>
    <definedName name="Поправочные_коэффициенты_по_письму_Госстроя_от_25.12.90___4___0___2_16_1">"#REF!"</definedName>
    <definedName name="Поправочные_коэффициенты_по_письму_Госстроя_от_25.12.90___4___0___2_20">#N/A</definedName>
    <definedName name="Поправочные_коэффициенты_по_письму_Госстроя_от_25.12.90___4___0___2_21">#N/A</definedName>
    <definedName name="Поправочные_коэффициенты_по_письму_Госстроя_от_25.12.90___4___0___2_6">"#REF!"</definedName>
    <definedName name="Поправочные_коэффициенты_по_письму_Госстроя_от_25.12.90___4___0___2_7">"#REF!"</definedName>
    <definedName name="Поправочные_коэффициенты_по_письму_Госстроя_от_25.12.90___4___0___3">#N/A</definedName>
    <definedName name="Поправочные_коэффициенты_по_письму_Госстроя_от_25.12.90___4___0___3_10">#N/A</definedName>
    <definedName name="Поправочные_коэффициенты_по_письму_Госстроя_от_25.12.90___4___0___3_12">#N/A</definedName>
    <definedName name="Поправочные_коэффициенты_по_письму_Госстроя_от_25.12.90___4___0___3_15">#N/A</definedName>
    <definedName name="Поправочные_коэффициенты_по_письму_Госстроя_от_25.12.90___4___0___3_16">#N/A</definedName>
    <definedName name="Поправочные_коэффициенты_по_письму_Госстроя_от_25.12.90___4___0___3_16_1">"#REF!"</definedName>
    <definedName name="Поправочные_коэффициенты_по_письму_Госстроя_от_25.12.90___4___0___3_20">#N/A</definedName>
    <definedName name="Поправочные_коэффициенты_по_письму_Госстроя_от_25.12.90___4___0___3_21">#N/A</definedName>
    <definedName name="Поправочные_коэффициенты_по_письму_Госстроя_от_25.12.90___4___0___3_6">"#REF!"</definedName>
    <definedName name="Поправочные_коэффициенты_по_письму_Госстроя_от_25.12.90___4___0___3_7">"#REF!"</definedName>
    <definedName name="Поправочные_коэффициенты_по_письму_Госстроя_от_25.12.90___4___0___4">#N/A</definedName>
    <definedName name="Поправочные_коэффициенты_по_письму_Госстроя_от_25.12.90___4___0___4_10">#N/A</definedName>
    <definedName name="Поправочные_коэффициенты_по_письму_Госстроя_от_25.12.90___4___0___4_12">#N/A</definedName>
    <definedName name="Поправочные_коэффициенты_по_письму_Госстроя_от_25.12.90___4___0___4_15">#N/A</definedName>
    <definedName name="Поправочные_коэффициенты_по_письму_Госстроя_от_25.12.90___4___0___4_16">#N/A</definedName>
    <definedName name="Поправочные_коэффициенты_по_письму_Госстроя_от_25.12.90___4___0___4_16_1">"#REF!"</definedName>
    <definedName name="Поправочные_коэффициенты_по_письму_Госстроя_от_25.12.90___4___0___4_20">#N/A</definedName>
    <definedName name="Поправочные_коэффициенты_по_письму_Госстроя_от_25.12.90___4___0___4_21">#N/A</definedName>
    <definedName name="Поправочные_коэффициенты_по_письму_Госстроя_от_25.12.90___4___0___4_6">"#REF!"</definedName>
    <definedName name="Поправочные_коэффициенты_по_письму_Госстроя_от_25.12.90___4___0___4_7">"#REF!"</definedName>
    <definedName name="Поправочные_коэффициенты_по_письму_Госстроя_от_25.12.90___4___0___5">NA()</definedName>
    <definedName name="Поправочные_коэффициенты_по_письму_Госстроя_от_25.12.90___4___0___6">NA()</definedName>
    <definedName name="Поправочные_коэффициенты_по_письму_Госстроя_от_25.12.90___4___0___7">NA()</definedName>
    <definedName name="Поправочные_коэффициенты_по_письму_Госстроя_от_25.12.90___4___0___8">NA()</definedName>
    <definedName name="Поправочные_коэффициенты_по_письму_Госстроя_от_25.12.90___4___0___9">NA()</definedName>
    <definedName name="Поправочные_коэффициенты_по_письму_Госстроя_от_25.12.90___4___10">#N/A</definedName>
    <definedName name="Поправочные_коэффициенты_по_письму_Госстроя_от_25.12.90___4___10_10">#N/A</definedName>
    <definedName name="Поправочные_коэффициенты_по_письму_Госстроя_от_25.12.90___4___10_12">#N/A</definedName>
    <definedName name="Поправочные_коэффициенты_по_письму_Госстроя_от_25.12.90___4___10_14">"#REF!"</definedName>
    <definedName name="Поправочные_коэффициенты_по_письму_Госстроя_от_25.12.90___4___10_15">#N/A</definedName>
    <definedName name="Поправочные_коэффициенты_по_письму_Госстроя_от_25.12.90___4___10_16">#N/A</definedName>
    <definedName name="Поправочные_коэффициенты_по_письму_Госстроя_от_25.12.90___4___10_16_1">"#REF!"</definedName>
    <definedName name="Поправочные_коэффициенты_по_письму_Госстроя_от_25.12.90___4___10_20">#N/A</definedName>
    <definedName name="Поправочные_коэффициенты_по_письму_Госстроя_от_25.12.90___4___10_21">#N/A</definedName>
    <definedName name="Поправочные_коэффициенты_по_письму_Госстроя_от_25.12.90___4___10_38" localSheetId="2">#N/A</definedName>
    <definedName name="Поправочные_коэффициенты_по_письму_Госстроя_от_25.12.90___4___10_38" localSheetId="3">"#n"/Геофизика!a</definedName>
    <definedName name="Поправочные_коэффициенты_по_письму_Госстроя_от_25.12.90___4___10_38" localSheetId="8">"#n"/ИЭИ!a</definedName>
    <definedName name="Поправочные_коэффициенты_по_письму_Госстроя_от_25.12.90___4___10_38" localSheetId="4">#N/A</definedName>
    <definedName name="Поправочные_коэффициенты_по_письму_Госстроя_от_25.12.90___4___10_38" localSheetId="5">#N/A</definedName>
    <definedName name="Поправочные_коэффициенты_по_письму_Госстроя_от_25.12.90___4___10_38" localSheetId="15">#N/A</definedName>
    <definedName name="Поправочные_коэффициенты_по_письму_Госстроя_от_25.12.90___4___10_38">"#n"/[0]!a</definedName>
    <definedName name="Поправочные_коэффициенты_по_письму_Госстроя_от_25.12.90___4___10_6">"#REF!"</definedName>
    <definedName name="Поправочные_коэффициенты_по_письму_Госстроя_от_25.12.90___4___10_7">"#REF!"</definedName>
    <definedName name="Поправочные_коэффициенты_по_письму_Госстроя_от_25.12.90___4___12">#N/A</definedName>
    <definedName name="Поправочные_коэффициенты_по_письму_Госстроя_от_25.12.90___4___12_10">#N/A</definedName>
    <definedName name="Поправочные_коэффициенты_по_письму_Госстроя_от_25.12.90___4___12_12">#N/A</definedName>
    <definedName name="Поправочные_коэффициенты_по_письму_Госстроя_от_25.12.90___4___12_14">"#REF!"</definedName>
    <definedName name="Поправочные_коэффициенты_по_письму_Госстроя_от_25.12.90___4___12_15">#N/A</definedName>
    <definedName name="Поправочные_коэффициенты_по_письму_Госстроя_от_25.12.90___4___12_16">#N/A</definedName>
    <definedName name="Поправочные_коэффициенты_по_письму_Госстроя_от_25.12.90___4___12_16_1">"#REF!"</definedName>
    <definedName name="Поправочные_коэффициенты_по_письму_Госстроя_от_25.12.90___4___12_20">#N/A</definedName>
    <definedName name="Поправочные_коэффициенты_по_письму_Госстроя_от_25.12.90___4___12_21">#N/A</definedName>
    <definedName name="Поправочные_коэффициенты_по_письму_Госстроя_от_25.12.90___4___12_38" localSheetId="2">#N/A</definedName>
    <definedName name="Поправочные_коэффициенты_по_письму_Госстроя_от_25.12.90___4___12_38" localSheetId="3">"#n"/Геофизика!a</definedName>
    <definedName name="Поправочные_коэффициенты_по_письму_Госстроя_от_25.12.90___4___12_38" localSheetId="8">"#n"/ИЭИ!a</definedName>
    <definedName name="Поправочные_коэффициенты_по_письму_Госстроя_от_25.12.90___4___12_38" localSheetId="4">#N/A</definedName>
    <definedName name="Поправочные_коэффициенты_по_письму_Госстроя_от_25.12.90___4___12_38" localSheetId="5">#N/A</definedName>
    <definedName name="Поправочные_коэффициенты_по_письму_Госстроя_от_25.12.90___4___12_38" localSheetId="15">#N/A</definedName>
    <definedName name="Поправочные_коэффициенты_по_письму_Госстроя_от_25.12.90___4___12_38">"#n"/[0]!a</definedName>
    <definedName name="Поправочные_коэффициенты_по_письму_Госстроя_от_25.12.90___4___12_6">"#REF!"</definedName>
    <definedName name="Поправочные_коэффициенты_по_письму_Госстроя_от_25.12.90___4___12_7">"#REF!"</definedName>
    <definedName name="Поправочные_коэффициенты_по_письму_Госстроя_от_25.12.90___4___2">#N/A</definedName>
    <definedName name="Поправочные_коэффициенты_по_письму_Госстроя_от_25.12.90___4___2_10">#N/A</definedName>
    <definedName name="Поправочные_коэффициенты_по_письму_Госстроя_от_25.12.90___4___2_12">#N/A</definedName>
    <definedName name="Поправочные_коэффициенты_по_письму_Госстроя_от_25.12.90___4___2_15">#N/A</definedName>
    <definedName name="Поправочные_коэффициенты_по_письму_Госстроя_от_25.12.90___4___2_16">#N/A</definedName>
    <definedName name="Поправочные_коэффициенты_по_письму_Госстроя_от_25.12.90___4___2_16_1">"#REF!"</definedName>
    <definedName name="Поправочные_коэффициенты_по_письму_Госстроя_от_25.12.90___4___2_20">#N/A</definedName>
    <definedName name="Поправочные_коэффициенты_по_письму_Госстроя_от_25.12.90___4___2_21">#N/A</definedName>
    <definedName name="Поправочные_коэффициенты_по_письму_Госстроя_от_25.12.90___4___2_6">"#REF!"</definedName>
    <definedName name="Поправочные_коэффициенты_по_письму_Госстроя_от_25.12.90___4___2_7">"#REF!"</definedName>
    <definedName name="Поправочные_коэффициенты_по_письму_Госстроя_от_25.12.90___4___3">#N/A</definedName>
    <definedName name="Поправочные_коэффициенты_по_письму_Госстроя_от_25.12.90___4___3___0">#N/A</definedName>
    <definedName name="Поправочные_коэффициенты_по_письму_Госстроя_от_25.12.90___4___3___0___0">#N/A</definedName>
    <definedName name="Поправочные_коэффициенты_по_письму_Госстроя_от_25.12.90___4___3___0___0_10">#N/A</definedName>
    <definedName name="Поправочные_коэффициенты_по_письму_Госстроя_от_25.12.90___4___3___0___0_12">#N/A</definedName>
    <definedName name="Поправочные_коэффициенты_по_письму_Госстроя_от_25.12.90___4___3___0___0_15">#N/A</definedName>
    <definedName name="Поправочные_коэффициенты_по_письму_Госстроя_от_25.12.90___4___3___0___0_16">#N/A</definedName>
    <definedName name="Поправочные_коэффициенты_по_письму_Госстроя_от_25.12.90___4___3___0___0_16_1">"#REF!"</definedName>
    <definedName name="Поправочные_коэффициенты_по_письму_Госстроя_от_25.12.90___4___3___0___0_20">#N/A</definedName>
    <definedName name="Поправочные_коэффициенты_по_письму_Госстроя_от_25.12.90___4___3___0___0_21">#N/A</definedName>
    <definedName name="Поправочные_коэффициенты_по_письму_Госстроя_от_25.12.90___4___3___0___0_6">"#REF!"</definedName>
    <definedName name="Поправочные_коэффициенты_по_письму_Госстроя_от_25.12.90___4___3___0___0_7">"#REF!"</definedName>
    <definedName name="Поправочные_коэффициенты_по_письму_Госстроя_от_25.12.90___4___3___0_10">#N/A</definedName>
    <definedName name="Поправочные_коэффициенты_по_письму_Госстроя_от_25.12.90___4___3___0_12">#N/A</definedName>
    <definedName name="Поправочные_коэффициенты_по_письму_Госстроя_от_25.12.90___4___3___0_15">#N/A</definedName>
    <definedName name="Поправочные_коэффициенты_по_письму_Госстроя_от_25.12.90___4___3___0_16">#N/A</definedName>
    <definedName name="Поправочные_коэффициенты_по_письму_Госстроя_от_25.12.90___4___3___0_16_1">"#REF!"</definedName>
    <definedName name="Поправочные_коэффициенты_по_письму_Госстроя_от_25.12.90___4___3___0_20">#N/A</definedName>
    <definedName name="Поправочные_коэффициенты_по_письму_Госстроя_от_25.12.90___4___3___0_21">#N/A</definedName>
    <definedName name="Поправочные_коэффициенты_по_письму_Госстроя_от_25.12.90___4___3___0_6">"#REF!"</definedName>
    <definedName name="Поправочные_коэффициенты_по_письму_Госстроя_от_25.12.90___4___3___0_7">"#REF!"</definedName>
    <definedName name="Поправочные_коэффициенты_по_письму_Госстроя_от_25.12.90___4___3___3">#N/A</definedName>
    <definedName name="Поправочные_коэффициенты_по_письму_Госстроя_от_25.12.90___4___3___3_10">#N/A</definedName>
    <definedName name="Поправочные_коэффициенты_по_письму_Госстроя_от_25.12.90___4___3___3_12">#N/A</definedName>
    <definedName name="Поправочные_коэффициенты_по_письму_Госстроя_от_25.12.90___4___3___3_15">#N/A</definedName>
    <definedName name="Поправочные_коэффициенты_по_письму_Госстроя_от_25.12.90___4___3___3_16">#N/A</definedName>
    <definedName name="Поправочные_коэффициенты_по_письму_Госстроя_от_25.12.90___4___3___3_16_1">"#REF!"</definedName>
    <definedName name="Поправочные_коэффициенты_по_письму_Госстроя_от_25.12.90___4___3___3_20">#N/A</definedName>
    <definedName name="Поправочные_коэффициенты_по_письму_Госстроя_от_25.12.90___4___3___3_21">#N/A</definedName>
    <definedName name="Поправочные_коэффициенты_по_письму_Госстроя_от_25.12.90___4___3___3_6">"#REF!"</definedName>
    <definedName name="Поправочные_коэффициенты_по_письму_Госстроя_от_25.12.90___4___3___3_7">"#REF!"</definedName>
    <definedName name="Поправочные_коэффициенты_по_письму_Госстроя_от_25.12.90___4___3_10">#N/A</definedName>
    <definedName name="Поправочные_коэффициенты_по_письму_Госстроя_от_25.12.90___4___3_12">#N/A</definedName>
    <definedName name="Поправочные_коэффициенты_по_письму_Госстроя_от_25.12.90___4___3_15">#N/A</definedName>
    <definedName name="Поправочные_коэффициенты_по_письму_Госстроя_от_25.12.90___4___3_16">#N/A</definedName>
    <definedName name="Поправочные_коэффициенты_по_письму_Госстроя_от_25.12.90___4___3_16_1">"#REF!"</definedName>
    <definedName name="Поправочные_коэффициенты_по_письму_Госстроя_от_25.12.90___4___3_20">#N/A</definedName>
    <definedName name="Поправочные_коэффициенты_по_письму_Госстроя_от_25.12.90___4___3_21">#N/A</definedName>
    <definedName name="Поправочные_коэффициенты_по_письму_Госстроя_от_25.12.90___4___3_6">"#REF!"</definedName>
    <definedName name="Поправочные_коэффициенты_по_письму_Госстроя_от_25.12.90___4___3_7">"#REF!"</definedName>
    <definedName name="Поправочные_коэффициенты_по_письму_Госстроя_от_25.12.90___4___4">#N/A</definedName>
    <definedName name="Поправочные_коэффициенты_по_письму_Госстроя_от_25.12.90___4___4_10">#N/A</definedName>
    <definedName name="Поправочные_коэффициенты_по_письму_Госстроя_от_25.12.90___4___4_12">#N/A</definedName>
    <definedName name="Поправочные_коэффициенты_по_письму_Госстроя_от_25.12.90___4___4_15">#N/A</definedName>
    <definedName name="Поправочные_коэффициенты_по_письму_Госстроя_от_25.12.90___4___4_16">#N/A</definedName>
    <definedName name="Поправочные_коэффициенты_по_письму_Госстроя_от_25.12.90___4___4_16_1">"#REF!"</definedName>
    <definedName name="Поправочные_коэффициенты_по_письму_Госстроя_от_25.12.90___4___4_20">#N/A</definedName>
    <definedName name="Поправочные_коэффициенты_по_письму_Госстроя_от_25.12.90___4___4_21">#N/A</definedName>
    <definedName name="Поправочные_коэффициенты_по_письму_Госстроя_от_25.12.90___4___4_6">"#REF!"</definedName>
    <definedName name="Поправочные_коэффициенты_по_письму_Госстроя_от_25.12.90___4___4_7">"#REF!"</definedName>
    <definedName name="Поправочные_коэффициенты_по_письму_Госстроя_от_25.12.90___4___5">#N/A</definedName>
    <definedName name="Поправочные_коэффициенты_по_письму_Госстроя_от_25.12.90___4___5_10">#N/A</definedName>
    <definedName name="Поправочные_коэффициенты_по_письму_Госстроя_от_25.12.90___4___5_12">#N/A</definedName>
    <definedName name="Поправочные_коэффициенты_по_письму_Госстроя_от_25.12.90___4___5_15">#N/A</definedName>
    <definedName name="Поправочные_коэффициенты_по_письму_Госстроя_от_25.12.90___4___5_16">#N/A</definedName>
    <definedName name="Поправочные_коэффициенты_по_письму_Госстроя_от_25.12.90___4___5_16_1">"#REF!"</definedName>
    <definedName name="Поправочные_коэффициенты_по_письму_Госстроя_от_25.12.90___4___5_20">#N/A</definedName>
    <definedName name="Поправочные_коэффициенты_по_письму_Госстроя_от_25.12.90___4___5_21">#N/A</definedName>
    <definedName name="Поправочные_коэффициенты_по_письму_Госстроя_от_25.12.90___4___5_6">"#REF!"</definedName>
    <definedName name="Поправочные_коэффициенты_по_письму_Госстроя_от_25.12.90___4___5_7">"#REF!"</definedName>
    <definedName name="Поправочные_коэффициенты_по_письму_Госстроя_от_25.12.90___4___6">#N/A</definedName>
    <definedName name="Поправочные_коэффициенты_по_письму_Госстроя_от_25.12.90___4___6___0">#N/A</definedName>
    <definedName name="Поправочные_коэффициенты_по_письму_Госстроя_от_25.12.90___4___6___0_10">#N/A</definedName>
    <definedName name="Поправочные_коэффициенты_по_письму_Госстроя_от_25.12.90___4___6___0_12">#N/A</definedName>
    <definedName name="Поправочные_коэффициенты_по_письму_Госстроя_от_25.12.90___4___6___0_15">#N/A</definedName>
    <definedName name="Поправочные_коэффициенты_по_письму_Госстроя_от_25.12.90___4___6___0_16">#N/A</definedName>
    <definedName name="Поправочные_коэффициенты_по_письму_Госстроя_от_25.12.90___4___6___0_16_1">"#REF!"</definedName>
    <definedName name="Поправочные_коэффициенты_по_письму_Госстроя_от_25.12.90___4___6___0_20">#N/A</definedName>
    <definedName name="Поправочные_коэффициенты_по_письму_Госстроя_от_25.12.90___4___6___0_21">#N/A</definedName>
    <definedName name="Поправочные_коэффициенты_по_письму_Госстроя_от_25.12.90___4___6___0_6">"#REF!"</definedName>
    <definedName name="Поправочные_коэффициенты_по_письму_Госстроя_от_25.12.90___4___6___0_7">"#REF!"</definedName>
    <definedName name="Поправочные_коэффициенты_по_письму_Госстроя_от_25.12.90___4___6_10">#N/A</definedName>
    <definedName name="Поправочные_коэффициенты_по_письму_Госстроя_от_25.12.90___4___6_12">#N/A</definedName>
    <definedName name="Поправочные_коэффициенты_по_письму_Госстроя_от_25.12.90___4___6_15">#N/A</definedName>
    <definedName name="Поправочные_коэффициенты_по_письму_Госстроя_от_25.12.90___4___6_16">#N/A</definedName>
    <definedName name="Поправочные_коэффициенты_по_письму_Госстроя_от_25.12.90___4___6_16_1">"#REF!"</definedName>
    <definedName name="Поправочные_коэффициенты_по_письму_Госстроя_от_25.12.90___4___6_20">#N/A</definedName>
    <definedName name="Поправочные_коэффициенты_по_письму_Госстроя_от_25.12.90___4___6_21">#N/A</definedName>
    <definedName name="Поправочные_коэффициенты_по_письму_Госстроя_от_25.12.90___4___6_6">"#REF!"</definedName>
    <definedName name="Поправочные_коэффициенты_по_письму_Госстроя_от_25.12.90___4___6_7">"#REF!"</definedName>
    <definedName name="Поправочные_коэффициенты_по_письму_Госстроя_от_25.12.90___4___7">#N/A</definedName>
    <definedName name="Поправочные_коэффициенты_по_письму_Госстроя_от_25.12.90___4___7_10">#N/A</definedName>
    <definedName name="Поправочные_коэффициенты_по_письму_Госстроя_от_25.12.90___4___7_12">#N/A</definedName>
    <definedName name="Поправочные_коэффициенты_по_письму_Госстроя_от_25.12.90___4___7_15">#N/A</definedName>
    <definedName name="Поправочные_коэффициенты_по_письму_Госстроя_от_25.12.90___4___7_16">#N/A</definedName>
    <definedName name="Поправочные_коэффициенты_по_письму_Госстроя_от_25.12.90___4___7_16_1">"#REF!"</definedName>
    <definedName name="Поправочные_коэффициенты_по_письму_Госстроя_от_25.12.90___4___7_20">#N/A</definedName>
    <definedName name="Поправочные_коэффициенты_по_письму_Госстроя_от_25.12.90___4___7_21">#N/A</definedName>
    <definedName name="Поправочные_коэффициенты_по_письму_Госстроя_от_25.12.90___4___7_6">"#REF!"</definedName>
    <definedName name="Поправочные_коэффициенты_по_письму_Госстроя_от_25.12.90___4___7_7">"#REF!"</definedName>
    <definedName name="Поправочные_коэффициенты_по_письму_Госстроя_от_25.12.90___4___8">#N/A</definedName>
    <definedName name="Поправочные_коэффициенты_по_письму_Госстроя_от_25.12.90___4___8___0">#N/A</definedName>
    <definedName name="Поправочные_коэффициенты_по_письму_Госстроя_от_25.12.90___4___8___0_10">#N/A</definedName>
    <definedName name="Поправочные_коэффициенты_по_письму_Госстроя_от_25.12.90___4___8___0_12">#N/A</definedName>
    <definedName name="Поправочные_коэффициенты_по_письму_Госстроя_от_25.12.90___4___8___0_15">#N/A</definedName>
    <definedName name="Поправочные_коэффициенты_по_письму_Госстроя_от_25.12.90___4___8___0_16">#N/A</definedName>
    <definedName name="Поправочные_коэффициенты_по_письму_Госстроя_от_25.12.90___4___8___0_16_1">"#REF!"</definedName>
    <definedName name="Поправочные_коэффициенты_по_письму_Госстроя_от_25.12.90___4___8___0_20">#N/A</definedName>
    <definedName name="Поправочные_коэффициенты_по_письму_Госстроя_от_25.12.90___4___8___0_21">#N/A</definedName>
    <definedName name="Поправочные_коэффициенты_по_письму_Госстроя_от_25.12.90___4___8___0_6">"#REF!"</definedName>
    <definedName name="Поправочные_коэффициенты_по_письму_Госстроя_от_25.12.90___4___8___0_7">"#REF!"</definedName>
    <definedName name="Поправочные_коэффициенты_по_письму_Госстроя_от_25.12.90___4___8_10">#N/A</definedName>
    <definedName name="Поправочные_коэффициенты_по_письму_Госстроя_от_25.12.90___4___8_12">#N/A</definedName>
    <definedName name="Поправочные_коэффициенты_по_письму_Госстроя_от_25.12.90___4___8_15">#N/A</definedName>
    <definedName name="Поправочные_коэффициенты_по_письму_Госстроя_от_25.12.90___4___8_16">#N/A</definedName>
    <definedName name="Поправочные_коэффициенты_по_письму_Госстроя_от_25.12.90___4___8_16_1">"#REF!"</definedName>
    <definedName name="Поправочные_коэффициенты_по_письму_Госстроя_от_25.12.90___4___8_20">#N/A</definedName>
    <definedName name="Поправочные_коэффициенты_по_письму_Госстроя_от_25.12.90___4___8_21">#N/A</definedName>
    <definedName name="Поправочные_коэффициенты_по_письму_Госстроя_от_25.12.90___4___8_6">"#REF!"</definedName>
    <definedName name="Поправочные_коэффициенты_по_письму_Госстроя_от_25.12.90___4___8_7">"#REF!"</definedName>
    <definedName name="Поправочные_коэффициенты_по_письму_Госстроя_от_25.12.90___4___9">"$#ССЫЛ!.$AC$21:$AN$30"</definedName>
    <definedName name="Поправочные_коэффициенты_по_письму_Госстроя_от_25.12.90___4_10">#N/A</definedName>
    <definedName name="Поправочные_коэффициенты_по_письму_Госстроя_от_25.12.90___4_12">#N/A</definedName>
    <definedName name="Поправочные_коэффициенты_по_письму_Госстроя_от_25.12.90___4_15">#N/A</definedName>
    <definedName name="Поправочные_коэффициенты_по_письму_Госстроя_от_25.12.90___4_16">#N/A</definedName>
    <definedName name="Поправочные_коэффициенты_по_письму_Госстроя_от_25.12.90___4_16_1">"#REF!"</definedName>
    <definedName name="Поправочные_коэффициенты_по_письму_Госстроя_от_25.12.90___4_20">#N/A</definedName>
    <definedName name="Поправочные_коэффициенты_по_письму_Госстроя_от_25.12.90___4_21">#N/A</definedName>
    <definedName name="Поправочные_коэффициенты_по_письму_Госстроя_от_25.12.90___4_6">"#REF!"</definedName>
    <definedName name="Поправочные_коэффициенты_по_письму_Госстроя_от_25.12.90___4_7">"#REF!"</definedName>
    <definedName name="Поправочные_коэффициенты_по_письму_Госстроя_от_25.12.90___5">NA()</definedName>
    <definedName name="Поправочные_коэффициенты_по_письму_Госстроя_от_25.12.90___5___0">#N/A</definedName>
    <definedName name="Поправочные_коэффициенты_по_письму_Госстроя_от_25.12.90___5___0___0">#N/A</definedName>
    <definedName name="Поправочные_коэффициенты_по_письму_Госстроя_от_25.12.90___5___0___0___0">#N/A</definedName>
    <definedName name="Поправочные_коэффициенты_по_письму_Госстроя_от_25.12.90___5___0___0___0___0">#N/A</definedName>
    <definedName name="Поправочные_коэффициенты_по_письму_Госстроя_от_25.12.90___5___0___0___0___0_10">#N/A</definedName>
    <definedName name="Поправочные_коэффициенты_по_письму_Госстроя_от_25.12.90___5___0___0___0___0_12">#N/A</definedName>
    <definedName name="Поправочные_коэффициенты_по_письму_Госстроя_от_25.12.90___5___0___0___0___0_15">#N/A</definedName>
    <definedName name="Поправочные_коэффициенты_по_письму_Госстроя_от_25.12.90___5___0___0___0___0_16">#N/A</definedName>
    <definedName name="Поправочные_коэффициенты_по_письму_Госстроя_от_25.12.90___5___0___0___0___0_16_1">"#REF!"</definedName>
    <definedName name="Поправочные_коэффициенты_по_письму_Госстроя_от_25.12.90___5___0___0___0___0_20">#N/A</definedName>
    <definedName name="Поправочные_коэффициенты_по_письму_Госстроя_от_25.12.90___5___0___0___0___0_21">#N/A</definedName>
    <definedName name="Поправочные_коэффициенты_по_письму_Госстроя_от_25.12.90___5___0___0___0___0_6">"#REF!"</definedName>
    <definedName name="Поправочные_коэффициенты_по_письму_Госстроя_от_25.12.90___5___0___0___0___0_7">"#REF!"</definedName>
    <definedName name="Поправочные_коэффициенты_по_письму_Госстроя_от_25.12.90___5___0___0___0_10">#N/A</definedName>
    <definedName name="Поправочные_коэффициенты_по_письму_Госстроя_от_25.12.90___5___0___0___0_12">#N/A</definedName>
    <definedName name="Поправочные_коэффициенты_по_письму_Госстроя_от_25.12.90___5___0___0___0_15">#N/A</definedName>
    <definedName name="Поправочные_коэффициенты_по_письму_Госстроя_от_25.12.90___5___0___0___0_16">#N/A</definedName>
    <definedName name="Поправочные_коэффициенты_по_письму_Госстроя_от_25.12.90___5___0___0___0_16_1">"#REF!"</definedName>
    <definedName name="Поправочные_коэффициенты_по_письму_Госстроя_от_25.12.90___5___0___0___0_20">#N/A</definedName>
    <definedName name="Поправочные_коэффициенты_по_письму_Госстроя_от_25.12.90___5___0___0___0_21">#N/A</definedName>
    <definedName name="Поправочные_коэффициенты_по_письму_Госстроя_от_25.12.90___5___0___0___0_6">"#REF!"</definedName>
    <definedName name="Поправочные_коэффициенты_по_письму_Госстроя_от_25.12.90___5___0___0___0_7">"#REF!"</definedName>
    <definedName name="Поправочные_коэффициенты_по_письму_Госстроя_от_25.12.90___5___0___0_10">#N/A</definedName>
    <definedName name="Поправочные_коэффициенты_по_письму_Госстроя_от_25.12.90___5___0___0_12">#N/A</definedName>
    <definedName name="Поправочные_коэффициенты_по_письму_Госстроя_от_25.12.90___5___0___0_15">#N/A</definedName>
    <definedName name="Поправочные_коэффициенты_по_письму_Госстроя_от_25.12.90___5___0___0_16">#N/A</definedName>
    <definedName name="Поправочные_коэффициенты_по_письму_Госстроя_от_25.12.90___5___0___0_16_1">"#REF!"</definedName>
    <definedName name="Поправочные_коэффициенты_по_письму_Госстроя_от_25.12.90___5___0___0_20">#N/A</definedName>
    <definedName name="Поправочные_коэффициенты_по_письму_Госстроя_от_25.12.90___5___0___0_21">#N/A</definedName>
    <definedName name="Поправочные_коэффициенты_по_письму_Госстроя_от_25.12.90___5___0___0_6">"#REF!"</definedName>
    <definedName name="Поправочные_коэффициенты_по_письму_Госстроя_от_25.12.90___5___0___0_7">"#REF!"</definedName>
    <definedName name="Поправочные_коэффициенты_по_письму_Госстроя_от_25.12.90___5___0___5">#N/A</definedName>
    <definedName name="Поправочные_коэффициенты_по_письму_Госстроя_от_25.12.90___5___0___5_10">#N/A</definedName>
    <definedName name="Поправочные_коэффициенты_по_письму_Госстроя_от_25.12.90___5___0___5_12">#N/A</definedName>
    <definedName name="Поправочные_коэффициенты_по_письму_Госстроя_от_25.12.90___5___0___5_15">#N/A</definedName>
    <definedName name="Поправочные_коэффициенты_по_письму_Госстроя_от_25.12.90___5___0___5_16">#N/A</definedName>
    <definedName name="Поправочные_коэффициенты_по_письму_Госстроя_от_25.12.90___5___0___5_16_1">"#REF!"</definedName>
    <definedName name="Поправочные_коэффициенты_по_письму_Госстроя_от_25.12.90___5___0___5_20">#N/A</definedName>
    <definedName name="Поправочные_коэффициенты_по_письму_Госстроя_от_25.12.90___5___0___5_21">#N/A</definedName>
    <definedName name="Поправочные_коэффициенты_по_письму_Госстроя_от_25.12.90___5___0___5_6">"#REF!"</definedName>
    <definedName name="Поправочные_коэффициенты_по_письму_Госстроя_от_25.12.90___5___0___5_7">"#REF!"</definedName>
    <definedName name="Поправочные_коэффициенты_по_письму_Госстроя_от_25.12.90___5___0_10">#N/A</definedName>
    <definedName name="Поправочные_коэффициенты_по_письму_Госстроя_от_25.12.90___5___0_12">#N/A</definedName>
    <definedName name="Поправочные_коэффициенты_по_письму_Госстроя_от_25.12.90___5___0_15">#N/A</definedName>
    <definedName name="Поправочные_коэффициенты_по_письму_Госстроя_от_25.12.90___5___0_16">#N/A</definedName>
    <definedName name="Поправочные_коэффициенты_по_письму_Госстроя_от_25.12.90___5___0_16_1">"#REF!"</definedName>
    <definedName name="Поправочные_коэффициенты_по_письму_Госстроя_от_25.12.90___5___0_20">#N/A</definedName>
    <definedName name="Поправочные_коэффициенты_по_письму_Госстроя_от_25.12.90___5___0_21">#N/A</definedName>
    <definedName name="Поправочные_коэффициенты_по_письму_Госстроя_от_25.12.90___5___0_6">"#REF!"</definedName>
    <definedName name="Поправочные_коэффициенты_по_письму_Госстроя_от_25.12.90___5___0_7">"#REF!"</definedName>
    <definedName name="Поправочные_коэффициенты_по_письму_Госстроя_от_25.12.90___5___3">NA()</definedName>
    <definedName name="Поправочные_коэффициенты_по_письму_Госстроя_от_25.12.90___5___5">NA()</definedName>
    <definedName name="Поправочные_коэффициенты_по_письму_Госстроя_от_25.12.90___6">NA()</definedName>
    <definedName name="Поправочные_коэффициенты_по_письму_Госстроя_от_25.12.90___6___0">#N/A</definedName>
    <definedName name="Поправочные_коэффициенты_по_письму_Госстроя_от_25.12.90___6___0___0">#N/A</definedName>
    <definedName name="Поправочные_коэффициенты_по_письму_Госстроя_от_25.12.90___6___0___0___0">#N/A</definedName>
    <definedName name="Поправочные_коэффициенты_по_письму_Госстроя_от_25.12.90___6___0___0___0___0">#N/A</definedName>
    <definedName name="Поправочные_коэффициенты_по_письму_Госстроя_от_25.12.90___6___0___0___0___0_10">#N/A</definedName>
    <definedName name="Поправочные_коэффициенты_по_письму_Госстроя_от_25.12.90___6___0___0___0___0_12">#N/A</definedName>
    <definedName name="Поправочные_коэффициенты_по_письму_Госстроя_от_25.12.90___6___0___0___0___0_14">"#REF!"</definedName>
    <definedName name="Поправочные_коэффициенты_по_письму_Госстроя_от_25.12.90___6___0___0___0___0_15">#N/A</definedName>
    <definedName name="Поправочные_коэффициенты_по_письму_Госстроя_от_25.12.90___6___0___0___0___0_16">#N/A</definedName>
    <definedName name="Поправочные_коэффициенты_по_письму_Госстроя_от_25.12.90___6___0___0___0___0_16_1">"#REF!"</definedName>
    <definedName name="Поправочные_коэффициенты_по_письму_Госстроя_от_25.12.90___6___0___0___0___0_20">#N/A</definedName>
    <definedName name="Поправочные_коэффициенты_по_письму_Госстроя_от_25.12.90___6___0___0___0___0_21">#N/A</definedName>
    <definedName name="Поправочные_коэффициенты_по_письму_Госстроя_от_25.12.90___6___0___0___0___0_38" localSheetId="2">#N/A</definedName>
    <definedName name="Поправочные_коэффициенты_по_письму_Госстроя_от_25.12.90___6___0___0___0___0_38" localSheetId="3">"#n"/Геофизика!a</definedName>
    <definedName name="Поправочные_коэффициенты_по_письму_Госстроя_от_25.12.90___6___0___0___0___0_38" localSheetId="8">"#n"/ИЭИ!a</definedName>
    <definedName name="Поправочные_коэффициенты_по_письму_Госстроя_от_25.12.90___6___0___0___0___0_38" localSheetId="4">#N/A</definedName>
    <definedName name="Поправочные_коэффициенты_по_письму_Госстроя_от_25.12.90___6___0___0___0___0_38" localSheetId="5">#N/A</definedName>
    <definedName name="Поправочные_коэффициенты_по_письму_Госстроя_от_25.12.90___6___0___0___0___0_38" localSheetId="15">#N/A</definedName>
    <definedName name="Поправочные_коэффициенты_по_письму_Госстроя_от_25.12.90___6___0___0___0___0_38">"#n"/[0]!a</definedName>
    <definedName name="Поправочные_коэффициенты_по_письму_Госстроя_от_25.12.90___6___0___0___0___0_6">"#REF!"</definedName>
    <definedName name="Поправочные_коэффициенты_по_письму_Госстроя_от_25.12.90___6___0___0___0___0_7">"#REF!"</definedName>
    <definedName name="Поправочные_коэффициенты_по_письму_Госстроя_от_25.12.90___6___0___0___0_10">#N/A</definedName>
    <definedName name="Поправочные_коэффициенты_по_письму_Госстроя_от_25.12.90___6___0___0___0_12">#N/A</definedName>
    <definedName name="Поправочные_коэффициенты_по_письму_Госстроя_от_25.12.90___6___0___0___0_14">"#REF!"</definedName>
    <definedName name="Поправочные_коэффициенты_по_письму_Госстроя_от_25.12.90___6___0___0___0_15">#N/A</definedName>
    <definedName name="Поправочные_коэффициенты_по_письму_Госстроя_от_25.12.90___6___0___0___0_16">#N/A</definedName>
    <definedName name="Поправочные_коэффициенты_по_письму_Госстроя_от_25.12.90___6___0___0___0_16_1">"#REF!"</definedName>
    <definedName name="Поправочные_коэффициенты_по_письму_Госстроя_от_25.12.90___6___0___0___0_20">#N/A</definedName>
    <definedName name="Поправочные_коэффициенты_по_письму_Госстроя_от_25.12.90___6___0___0___0_21">#N/A</definedName>
    <definedName name="Поправочные_коэффициенты_по_письму_Госстроя_от_25.12.90___6___0___0___0_38" localSheetId="2">#N/A</definedName>
    <definedName name="Поправочные_коэффициенты_по_письму_Госстроя_от_25.12.90___6___0___0___0_38" localSheetId="3">"#n"/Геофизика!a</definedName>
    <definedName name="Поправочные_коэффициенты_по_письму_Госстроя_от_25.12.90___6___0___0___0_38" localSheetId="8">"#n"/ИЭИ!a</definedName>
    <definedName name="Поправочные_коэффициенты_по_письму_Госстроя_от_25.12.90___6___0___0___0_38" localSheetId="4">#N/A</definedName>
    <definedName name="Поправочные_коэффициенты_по_письму_Госстроя_от_25.12.90___6___0___0___0_38" localSheetId="5">#N/A</definedName>
    <definedName name="Поправочные_коэффициенты_по_письму_Госстроя_от_25.12.90___6___0___0___0_38" localSheetId="15">#N/A</definedName>
    <definedName name="Поправочные_коэффициенты_по_письму_Госстроя_от_25.12.90___6___0___0___0_38">"#n"/[0]!a</definedName>
    <definedName name="Поправочные_коэффициенты_по_письму_Госстроя_от_25.12.90___6___0___0___0_6">"#REF!"</definedName>
    <definedName name="Поправочные_коэффициенты_по_письму_Госстроя_от_25.12.90___6___0___0___0_7">"#REF!"</definedName>
    <definedName name="Поправочные_коэффициенты_по_письму_Госстроя_от_25.12.90___6___0___0_10">#N/A</definedName>
    <definedName name="Поправочные_коэффициенты_по_письму_Госстроя_от_25.12.90___6___0___0_12">#N/A</definedName>
    <definedName name="Поправочные_коэффициенты_по_письму_Госстроя_от_25.12.90___6___0___0_14">"#REF!"</definedName>
    <definedName name="Поправочные_коэффициенты_по_письму_Госстроя_от_25.12.90___6___0___0_15">#N/A</definedName>
    <definedName name="Поправочные_коэффициенты_по_письму_Госстроя_от_25.12.90___6___0___0_16">#N/A</definedName>
    <definedName name="Поправочные_коэффициенты_по_письму_Госстроя_от_25.12.90___6___0___0_16_1">"#REF!"</definedName>
    <definedName name="Поправочные_коэффициенты_по_письму_Госстроя_от_25.12.90___6___0___0_20">#N/A</definedName>
    <definedName name="Поправочные_коэффициенты_по_письму_Госстроя_от_25.12.90___6___0___0_21">#N/A</definedName>
    <definedName name="Поправочные_коэффициенты_по_письму_Госстроя_от_25.12.90___6___0___0_38" localSheetId="2">#N/A</definedName>
    <definedName name="Поправочные_коэффициенты_по_письму_Госстроя_от_25.12.90___6___0___0_38" localSheetId="3">"#n"/Геофизика!a</definedName>
    <definedName name="Поправочные_коэффициенты_по_письму_Госстроя_от_25.12.90___6___0___0_38" localSheetId="8">"#n"/ИЭИ!a</definedName>
    <definedName name="Поправочные_коэффициенты_по_письму_Госстроя_от_25.12.90___6___0___0_38" localSheetId="4">#N/A</definedName>
    <definedName name="Поправочные_коэффициенты_по_письму_Госстроя_от_25.12.90___6___0___0_38" localSheetId="5">#N/A</definedName>
    <definedName name="Поправочные_коэффициенты_по_письму_Госстроя_от_25.12.90___6___0___0_38" localSheetId="15">#N/A</definedName>
    <definedName name="Поправочные_коэффициенты_по_письму_Госстроя_от_25.12.90___6___0___0_38">"#n"/[0]!a</definedName>
    <definedName name="Поправочные_коэффициенты_по_письму_Госстроя_от_25.12.90___6___0___0_6">"#REF!"</definedName>
    <definedName name="Поправочные_коэффициенты_по_письму_Госстроя_от_25.12.90___6___0___0_7">"#REF!"</definedName>
    <definedName name="Поправочные_коэффициенты_по_письму_Госстроя_от_25.12.90___6___0___3">#N/A</definedName>
    <definedName name="Поправочные_коэффициенты_по_письму_Госстроя_от_25.12.90___6___0___3_10">#N/A</definedName>
    <definedName name="Поправочные_коэффициенты_по_письму_Госстроя_от_25.12.90___6___0___3_12">#N/A</definedName>
    <definedName name="Поправочные_коэффициенты_по_письму_Госстроя_от_25.12.90___6___0___3_15">#N/A</definedName>
    <definedName name="Поправочные_коэффициенты_по_письму_Госстроя_от_25.12.90___6___0___3_16">#N/A</definedName>
    <definedName name="Поправочные_коэффициенты_по_письму_Госстроя_от_25.12.90___6___0___3_16_1">"#REF!"</definedName>
    <definedName name="Поправочные_коэффициенты_по_письму_Госстроя_от_25.12.90___6___0___3_20">#N/A</definedName>
    <definedName name="Поправочные_коэффициенты_по_письму_Госстроя_от_25.12.90___6___0___3_21">#N/A</definedName>
    <definedName name="Поправочные_коэффициенты_по_письму_Госстроя_от_25.12.90___6___0___3_6">"#REF!"</definedName>
    <definedName name="Поправочные_коэффициенты_по_письму_Госстроя_от_25.12.90___6___0___3_7">"#REF!"</definedName>
    <definedName name="Поправочные_коэффициенты_по_письму_Госстроя_от_25.12.90___6___0___5">#N/A</definedName>
    <definedName name="Поправочные_коэффициенты_по_письму_Госстроя_от_25.12.90___6___0___5_10">#N/A</definedName>
    <definedName name="Поправочные_коэффициенты_по_письму_Госстроя_от_25.12.90___6___0___5_12">#N/A</definedName>
    <definedName name="Поправочные_коэффициенты_по_письму_Госстроя_от_25.12.90___6___0___5_15">#N/A</definedName>
    <definedName name="Поправочные_коэффициенты_по_письму_Госстроя_от_25.12.90___6___0___5_16">#N/A</definedName>
    <definedName name="Поправочные_коэффициенты_по_письму_Госстроя_от_25.12.90___6___0___5_16_1">"#REF!"</definedName>
    <definedName name="Поправочные_коэффициенты_по_письму_Госстроя_от_25.12.90___6___0___5_20">#N/A</definedName>
    <definedName name="Поправочные_коэффициенты_по_письму_Госстроя_от_25.12.90___6___0___5_21">#N/A</definedName>
    <definedName name="Поправочные_коэффициенты_по_письму_Госстроя_от_25.12.90___6___0___5_6">"#REF!"</definedName>
    <definedName name="Поправочные_коэффициенты_по_письму_Госстроя_от_25.12.90___6___0___5_7">"#REF!"</definedName>
    <definedName name="Поправочные_коэффициенты_по_письму_Госстроя_от_25.12.90___6___0_10">#N/A</definedName>
    <definedName name="Поправочные_коэффициенты_по_письму_Госстроя_от_25.12.90___6___0_12">#N/A</definedName>
    <definedName name="Поправочные_коэффициенты_по_письму_Госстроя_от_25.12.90___6___0_15">#N/A</definedName>
    <definedName name="Поправочные_коэффициенты_по_письму_Госстроя_от_25.12.90___6___0_16">#N/A</definedName>
    <definedName name="Поправочные_коэффициенты_по_письму_Госстроя_от_25.12.90___6___0_16_1">"#REF!"</definedName>
    <definedName name="Поправочные_коэффициенты_по_письму_Госстроя_от_25.12.90___6___0_20">#N/A</definedName>
    <definedName name="Поправочные_коэффициенты_по_письму_Госстроя_от_25.12.90___6___0_21">#N/A</definedName>
    <definedName name="Поправочные_коэффициенты_по_письму_Госстроя_от_25.12.90___6___0_6">"#REF!"</definedName>
    <definedName name="Поправочные_коэффициенты_по_письму_Госстроя_от_25.12.90___6___0_7">"#REF!"</definedName>
    <definedName name="Поправочные_коэффициенты_по_письму_Госстроя_от_25.12.90___6___1">#N/A</definedName>
    <definedName name="Поправочные_коэффициенты_по_письму_Госстроя_от_25.12.90___6___1_10">#N/A</definedName>
    <definedName name="Поправочные_коэффициенты_по_письму_Госстроя_от_25.12.90___6___1_12">#N/A</definedName>
    <definedName name="Поправочные_коэффициенты_по_письму_Госстроя_от_25.12.90___6___1_15">#N/A</definedName>
    <definedName name="Поправочные_коэффициенты_по_письму_Госстроя_от_25.12.90___6___1_16">#N/A</definedName>
    <definedName name="Поправочные_коэффициенты_по_письму_Госстроя_от_25.12.90___6___1_16_1">"#REF!"</definedName>
    <definedName name="Поправочные_коэффициенты_по_письму_Госстроя_от_25.12.90___6___1_20">#N/A</definedName>
    <definedName name="Поправочные_коэффициенты_по_письму_Госстроя_от_25.12.90___6___1_21">#N/A</definedName>
    <definedName name="Поправочные_коэффициенты_по_письму_Госстроя_от_25.12.90___6___1_6">"#REF!"</definedName>
    <definedName name="Поправочные_коэффициенты_по_письму_Госстроя_от_25.12.90___6___1_7">"#REF!"</definedName>
    <definedName name="Поправочные_коэффициенты_по_письму_Госстроя_от_25.12.90___6___10">#N/A</definedName>
    <definedName name="Поправочные_коэффициенты_по_письму_Госстроя_от_25.12.90___6___10_10">#N/A</definedName>
    <definedName name="Поправочные_коэффициенты_по_письму_Госстроя_от_25.12.90___6___10_12">#N/A</definedName>
    <definedName name="Поправочные_коэффициенты_по_письму_Госстроя_от_25.12.90___6___10_14">"#REF!"</definedName>
    <definedName name="Поправочные_коэффициенты_по_письму_Госстроя_от_25.12.90___6___10_15">#N/A</definedName>
    <definedName name="Поправочные_коэффициенты_по_письму_Госстроя_от_25.12.90___6___10_16">#N/A</definedName>
    <definedName name="Поправочные_коэффициенты_по_письму_Госстроя_от_25.12.90___6___10_16_1">"#REF!"</definedName>
    <definedName name="Поправочные_коэффициенты_по_письму_Госстроя_от_25.12.90___6___10_20">#N/A</definedName>
    <definedName name="Поправочные_коэффициенты_по_письму_Госстроя_от_25.12.90___6___10_21">#N/A</definedName>
    <definedName name="Поправочные_коэффициенты_по_письму_Госстроя_от_25.12.90___6___10_38" localSheetId="2">#N/A</definedName>
    <definedName name="Поправочные_коэффициенты_по_письму_Госстроя_от_25.12.90___6___10_38" localSheetId="3">"#n"/Геофизика!a</definedName>
    <definedName name="Поправочные_коэффициенты_по_письму_Госстроя_от_25.12.90___6___10_38" localSheetId="8">"#n"/ИЭИ!a</definedName>
    <definedName name="Поправочные_коэффициенты_по_письму_Госстроя_от_25.12.90___6___10_38" localSheetId="4">#N/A</definedName>
    <definedName name="Поправочные_коэффициенты_по_письму_Госстроя_от_25.12.90___6___10_38" localSheetId="5">#N/A</definedName>
    <definedName name="Поправочные_коэффициенты_по_письму_Госстроя_от_25.12.90___6___10_38" localSheetId="15">#N/A</definedName>
    <definedName name="Поправочные_коэффициенты_по_письму_Госстроя_от_25.12.90___6___10_38">"#n"/[0]!a</definedName>
    <definedName name="Поправочные_коэффициенты_по_письму_Госстроя_от_25.12.90___6___10_6">"#REF!"</definedName>
    <definedName name="Поправочные_коэффициенты_по_письму_Госстроя_от_25.12.90___6___10_7">"#REF!"</definedName>
    <definedName name="Поправочные_коэффициенты_по_письму_Госстроя_от_25.12.90___6___12">#N/A</definedName>
    <definedName name="Поправочные_коэффициенты_по_письму_Госстроя_от_25.12.90___6___12_10">#N/A</definedName>
    <definedName name="Поправочные_коэффициенты_по_письму_Госстроя_от_25.12.90___6___12_12">#N/A</definedName>
    <definedName name="Поправочные_коэффициенты_по_письму_Госстроя_от_25.12.90___6___12_14">"#REF!"</definedName>
    <definedName name="Поправочные_коэффициенты_по_письму_Госстроя_от_25.12.90___6___12_15">#N/A</definedName>
    <definedName name="Поправочные_коэффициенты_по_письму_Госстроя_от_25.12.90___6___12_16">#N/A</definedName>
    <definedName name="Поправочные_коэффициенты_по_письму_Госстроя_от_25.12.90___6___12_16_1">"#REF!"</definedName>
    <definedName name="Поправочные_коэффициенты_по_письму_Госстроя_от_25.12.90___6___12_20">#N/A</definedName>
    <definedName name="Поправочные_коэффициенты_по_письму_Госстроя_от_25.12.90___6___12_21">#N/A</definedName>
    <definedName name="Поправочные_коэффициенты_по_письму_Госстроя_от_25.12.90___6___12_38" localSheetId="2">#N/A</definedName>
    <definedName name="Поправочные_коэффициенты_по_письму_Госстроя_от_25.12.90___6___12_38" localSheetId="3">"#n"/Геофизика!a</definedName>
    <definedName name="Поправочные_коэффициенты_по_письму_Госстроя_от_25.12.90___6___12_38" localSheetId="8">"#n"/ИЭИ!a</definedName>
    <definedName name="Поправочные_коэффициенты_по_письму_Госстроя_от_25.12.90___6___12_38" localSheetId="4">#N/A</definedName>
    <definedName name="Поправочные_коэффициенты_по_письму_Госстроя_от_25.12.90___6___12_38" localSheetId="5">#N/A</definedName>
    <definedName name="Поправочные_коэффициенты_по_письму_Госстроя_от_25.12.90___6___12_38" localSheetId="15">#N/A</definedName>
    <definedName name="Поправочные_коэффициенты_по_письму_Госстроя_от_25.12.90___6___12_38">"#n"/[0]!a</definedName>
    <definedName name="Поправочные_коэффициенты_по_письму_Госстроя_от_25.12.90___6___12_6">"#REF!"</definedName>
    <definedName name="Поправочные_коэффициенты_по_письму_Госстроя_от_25.12.90___6___12_7">"#REF!"</definedName>
    <definedName name="Поправочные_коэффициенты_по_письму_Госстроя_от_25.12.90___6___2">#N/A</definedName>
    <definedName name="Поправочные_коэффициенты_по_письму_Госстроя_от_25.12.90___6___2_10">#N/A</definedName>
    <definedName name="Поправочные_коэффициенты_по_письму_Госстроя_от_25.12.90___6___2_12">#N/A</definedName>
    <definedName name="Поправочные_коэффициенты_по_письму_Госстроя_от_25.12.90___6___2_15">#N/A</definedName>
    <definedName name="Поправочные_коэффициенты_по_письму_Госстроя_от_25.12.90___6___2_16">#N/A</definedName>
    <definedName name="Поправочные_коэффициенты_по_письму_Госстроя_от_25.12.90___6___2_16_1">"#REF!"</definedName>
    <definedName name="Поправочные_коэффициенты_по_письму_Госстроя_от_25.12.90___6___2_20">#N/A</definedName>
    <definedName name="Поправочные_коэффициенты_по_письму_Госстроя_от_25.12.90___6___2_21">#N/A</definedName>
    <definedName name="Поправочные_коэффициенты_по_письму_Госстроя_от_25.12.90___6___2_6">"#REF!"</definedName>
    <definedName name="Поправочные_коэффициенты_по_письму_Госстроя_от_25.12.90___6___2_7">"#REF!"</definedName>
    <definedName name="Поправочные_коэффициенты_по_письму_Госстроя_от_25.12.90___6___3">#N/A</definedName>
    <definedName name="Поправочные_коэффициенты_по_письму_Госстроя_от_25.12.90___6___3_10">#N/A</definedName>
    <definedName name="Поправочные_коэффициенты_по_письму_Госстроя_от_25.12.90___6___3_12">#N/A</definedName>
    <definedName name="Поправочные_коэффициенты_по_письму_Госстроя_от_25.12.90___6___3_15">#N/A</definedName>
    <definedName name="Поправочные_коэффициенты_по_письму_Госстроя_от_25.12.90___6___3_16">#N/A</definedName>
    <definedName name="Поправочные_коэффициенты_по_письму_Госстроя_от_25.12.90___6___3_16_1">"#REF!"</definedName>
    <definedName name="Поправочные_коэффициенты_по_письму_Госстроя_от_25.12.90___6___3_20">#N/A</definedName>
    <definedName name="Поправочные_коэффициенты_по_письму_Госстроя_от_25.12.90___6___3_21">#N/A</definedName>
    <definedName name="Поправочные_коэффициенты_по_письму_Госстроя_от_25.12.90___6___3_6">"#REF!"</definedName>
    <definedName name="Поправочные_коэффициенты_по_письму_Госстроя_от_25.12.90___6___3_7">"#REF!"</definedName>
    <definedName name="Поправочные_коэффициенты_по_письму_Госстроя_от_25.12.90___6___4">#N/A</definedName>
    <definedName name="Поправочные_коэффициенты_по_письму_Госстроя_от_25.12.90___6___4_10">#N/A</definedName>
    <definedName name="Поправочные_коэффициенты_по_письму_Госстроя_от_25.12.90___6___4_12">#N/A</definedName>
    <definedName name="Поправочные_коэффициенты_по_письму_Госстроя_от_25.12.90___6___4_15">#N/A</definedName>
    <definedName name="Поправочные_коэффициенты_по_письму_Госстроя_от_25.12.90___6___4_16">#N/A</definedName>
    <definedName name="Поправочные_коэффициенты_по_письму_Госстроя_от_25.12.90___6___4_16_1">"#REF!"</definedName>
    <definedName name="Поправочные_коэффициенты_по_письму_Госстроя_от_25.12.90___6___4_20">#N/A</definedName>
    <definedName name="Поправочные_коэффициенты_по_письму_Госстроя_от_25.12.90___6___4_21">#N/A</definedName>
    <definedName name="Поправочные_коэффициенты_по_письму_Госстроя_от_25.12.90___6___4_6">"#REF!"</definedName>
    <definedName name="Поправочные_коэффициенты_по_письму_Госстроя_от_25.12.90___6___4_7">"#REF!"</definedName>
    <definedName name="Поправочные_коэффициенты_по_письму_Госстроя_от_25.12.90___6___5">NA()</definedName>
    <definedName name="Поправочные_коэффициенты_по_письму_Госстроя_от_25.12.90___6___6">#N/A</definedName>
    <definedName name="Поправочные_коэффициенты_по_письму_Госстроя_от_25.12.90___6___6___0">#N/A</definedName>
    <definedName name="Поправочные_коэффициенты_по_письму_Госстроя_от_25.12.90___6___6___0_10">#N/A</definedName>
    <definedName name="Поправочные_коэффициенты_по_письму_Госстроя_от_25.12.90___6___6___0_12">#N/A</definedName>
    <definedName name="Поправочные_коэффициенты_по_письму_Госстроя_от_25.12.90___6___6___0_15">#N/A</definedName>
    <definedName name="Поправочные_коэффициенты_по_письму_Госстроя_от_25.12.90___6___6___0_16">#N/A</definedName>
    <definedName name="Поправочные_коэффициенты_по_письму_Госстроя_от_25.12.90___6___6___0_16_1">"#REF!"</definedName>
    <definedName name="Поправочные_коэффициенты_по_письму_Госстроя_от_25.12.90___6___6___0_20">#N/A</definedName>
    <definedName name="Поправочные_коэффициенты_по_письму_Госстроя_от_25.12.90___6___6___0_21">#N/A</definedName>
    <definedName name="Поправочные_коэффициенты_по_письму_Госстроя_от_25.12.90___6___6___0_6">"#REF!"</definedName>
    <definedName name="Поправочные_коэффициенты_по_письму_Госстроя_от_25.12.90___6___6___0_7">"#REF!"</definedName>
    <definedName name="Поправочные_коэффициенты_по_письму_Госстроя_от_25.12.90___6___6_10">#N/A</definedName>
    <definedName name="Поправочные_коэффициенты_по_письму_Госстроя_от_25.12.90___6___6_12">#N/A</definedName>
    <definedName name="Поправочные_коэффициенты_по_письму_Госстроя_от_25.12.90___6___6_15">#N/A</definedName>
    <definedName name="Поправочные_коэффициенты_по_письму_Госстроя_от_25.12.90___6___6_16">#N/A</definedName>
    <definedName name="Поправочные_коэффициенты_по_письму_Госстроя_от_25.12.90___6___6_16_1">"#REF!"</definedName>
    <definedName name="Поправочные_коэффициенты_по_письму_Госстроя_от_25.12.90___6___6_20">#N/A</definedName>
    <definedName name="Поправочные_коэффициенты_по_письму_Госстроя_от_25.12.90___6___6_21">#N/A</definedName>
    <definedName name="Поправочные_коэффициенты_по_письму_Госстроя_от_25.12.90___6___6_6">"#REF!"</definedName>
    <definedName name="Поправочные_коэффициенты_по_письму_Госстроя_от_25.12.90___6___6_7">"#REF!"</definedName>
    <definedName name="Поправочные_коэффициенты_по_письму_Госстроя_от_25.12.90___6___7">NA()</definedName>
    <definedName name="Поправочные_коэффициенты_по_письму_Госстроя_от_25.12.90___6___8">#N/A</definedName>
    <definedName name="Поправочные_коэффициенты_по_письму_Госстроя_от_25.12.90___6___8___0">#N/A</definedName>
    <definedName name="Поправочные_коэффициенты_по_письму_Госстроя_от_25.12.90___6___8___0_10">#N/A</definedName>
    <definedName name="Поправочные_коэффициенты_по_письму_Госстроя_от_25.12.90___6___8___0_12">#N/A</definedName>
    <definedName name="Поправочные_коэффициенты_по_письму_Госстроя_от_25.12.90___6___8___0_15">#N/A</definedName>
    <definedName name="Поправочные_коэффициенты_по_письму_Госстроя_от_25.12.90___6___8___0_16">#N/A</definedName>
    <definedName name="Поправочные_коэффициенты_по_письму_Госстроя_от_25.12.90___6___8___0_16_1">"#REF!"</definedName>
    <definedName name="Поправочные_коэффициенты_по_письму_Госстроя_от_25.12.90___6___8___0_20">#N/A</definedName>
    <definedName name="Поправочные_коэффициенты_по_письму_Госстроя_от_25.12.90___6___8___0_21">#N/A</definedName>
    <definedName name="Поправочные_коэффициенты_по_письму_Госстроя_от_25.12.90___6___8___0_6">"#REF!"</definedName>
    <definedName name="Поправочные_коэффициенты_по_письму_Госстроя_от_25.12.90___6___8___0_7">"#REF!"</definedName>
    <definedName name="Поправочные_коэффициенты_по_письму_Госстроя_от_25.12.90___6___8_10">#N/A</definedName>
    <definedName name="Поправочные_коэффициенты_по_письму_Госстроя_от_25.12.90___6___8_12">#N/A</definedName>
    <definedName name="Поправочные_коэффициенты_по_письму_Госстроя_от_25.12.90___6___8_15">#N/A</definedName>
    <definedName name="Поправочные_коэффициенты_по_письму_Госстроя_от_25.12.90___6___8_16">#N/A</definedName>
    <definedName name="Поправочные_коэффициенты_по_письму_Госстроя_от_25.12.90___6___8_16_1">"#REF!"</definedName>
    <definedName name="Поправочные_коэффициенты_по_письму_Госстроя_от_25.12.90___6___8_20">#N/A</definedName>
    <definedName name="Поправочные_коэффициенты_по_письму_Госстроя_от_25.12.90___6___8_21">#N/A</definedName>
    <definedName name="Поправочные_коэффициенты_по_письму_Госстроя_от_25.12.90___6___8_6">"#REF!"</definedName>
    <definedName name="Поправочные_коэффициенты_по_письму_Госстроя_от_25.12.90___6___8_7">"#REF!"</definedName>
    <definedName name="Поправочные_коэффициенты_по_письму_Госстроя_от_25.12.90___6___9">"$#ССЫЛ!.$AC$21:$AN$30"</definedName>
    <definedName name="Поправочные_коэффициенты_по_письму_Госстроя_от_25.12.90___7">#N/A</definedName>
    <definedName name="Поправочные_коэффициенты_по_письму_Госстроя_от_25.12.90___7___0">#N/A</definedName>
    <definedName name="Поправочные_коэффициенты_по_письму_Госстроя_от_25.12.90___7___0___0">#N/A</definedName>
    <definedName name="Поправочные_коэффициенты_по_письму_Госстроя_от_25.12.90___7___0___0_10">#N/A</definedName>
    <definedName name="Поправочные_коэффициенты_по_письму_Госстроя_от_25.12.90___7___0___0_12">#N/A</definedName>
    <definedName name="Поправочные_коэффициенты_по_письму_Госстроя_от_25.12.90___7___0___0_15">#N/A</definedName>
    <definedName name="Поправочные_коэффициенты_по_письму_Госстроя_от_25.12.90___7___0___0_16">#N/A</definedName>
    <definedName name="Поправочные_коэффициенты_по_письму_Госстроя_от_25.12.90___7___0___0_16_1">"#REF!"</definedName>
    <definedName name="Поправочные_коэффициенты_по_письму_Госстроя_от_25.12.90___7___0___0_20">#N/A</definedName>
    <definedName name="Поправочные_коэффициенты_по_письму_Госстроя_от_25.12.90___7___0___0_21">#N/A</definedName>
    <definedName name="Поправочные_коэффициенты_по_письму_Госстроя_от_25.12.90___7___0___0_6">"#REF!"</definedName>
    <definedName name="Поправочные_коэффициенты_по_письму_Госстроя_от_25.12.90___7___0___0_7">"#REF!"</definedName>
    <definedName name="Поправочные_коэффициенты_по_письму_Госстроя_от_25.12.90___7___0_10">#N/A</definedName>
    <definedName name="Поправочные_коэффициенты_по_письму_Госстроя_от_25.12.90___7___0_12">#N/A</definedName>
    <definedName name="Поправочные_коэффициенты_по_письму_Госстроя_от_25.12.90___7___0_15">#N/A</definedName>
    <definedName name="Поправочные_коэффициенты_по_письму_Госстроя_от_25.12.90___7___0_16">#N/A</definedName>
    <definedName name="Поправочные_коэффициенты_по_письму_Госстроя_от_25.12.90___7___0_16_1">"#REF!"</definedName>
    <definedName name="Поправочные_коэффициенты_по_письму_Госстроя_от_25.12.90___7___0_20">#N/A</definedName>
    <definedName name="Поправочные_коэффициенты_по_письму_Госстроя_от_25.12.90___7___0_21">#N/A</definedName>
    <definedName name="Поправочные_коэффициенты_по_письму_Госстроя_от_25.12.90___7___0_6">"#REF!"</definedName>
    <definedName name="Поправочные_коэффициенты_по_письму_Госстроя_от_25.12.90___7___0_7">"#REF!"</definedName>
    <definedName name="Поправочные_коэффициенты_по_письму_Госстроя_от_25.12.90___7___10">#N/A</definedName>
    <definedName name="Поправочные_коэффициенты_по_письму_Госстроя_от_25.12.90___7___10_10">#N/A</definedName>
    <definedName name="Поправочные_коэффициенты_по_письму_Госстроя_от_25.12.90___7___10_12">#N/A</definedName>
    <definedName name="Поправочные_коэффициенты_по_письму_Госстроя_от_25.12.90___7___10_14">"#REF!"</definedName>
    <definedName name="Поправочные_коэффициенты_по_письму_Госстроя_от_25.12.90___7___10_15">#N/A</definedName>
    <definedName name="Поправочные_коэффициенты_по_письму_Госстроя_от_25.12.90___7___10_16">#N/A</definedName>
    <definedName name="Поправочные_коэффициенты_по_письму_Госстроя_от_25.12.90___7___10_16_1">"#REF!"</definedName>
    <definedName name="Поправочные_коэффициенты_по_письму_Госстроя_от_25.12.90___7___10_20">#N/A</definedName>
    <definedName name="Поправочные_коэффициенты_по_письму_Госстроя_от_25.12.90___7___10_21">#N/A</definedName>
    <definedName name="Поправочные_коэффициенты_по_письму_Госстроя_от_25.12.90___7___10_38" localSheetId="2">#N/A</definedName>
    <definedName name="Поправочные_коэффициенты_по_письму_Госстроя_от_25.12.90___7___10_38" localSheetId="3">"#n"/Геофизика!a</definedName>
    <definedName name="Поправочные_коэффициенты_по_письму_Госстроя_от_25.12.90___7___10_38" localSheetId="8">"#n"/ИЭИ!a</definedName>
    <definedName name="Поправочные_коэффициенты_по_письму_Госстроя_от_25.12.90___7___10_38" localSheetId="4">#N/A</definedName>
    <definedName name="Поправочные_коэффициенты_по_письму_Госстроя_от_25.12.90___7___10_38" localSheetId="5">#N/A</definedName>
    <definedName name="Поправочные_коэффициенты_по_письму_Госстроя_от_25.12.90___7___10_38" localSheetId="15">#N/A</definedName>
    <definedName name="Поправочные_коэффициенты_по_письму_Госстроя_от_25.12.90___7___10_38">"#n"/[0]!a</definedName>
    <definedName name="Поправочные_коэффициенты_по_письму_Госстроя_от_25.12.90___7___10_6">"#REF!"</definedName>
    <definedName name="Поправочные_коэффициенты_по_письму_Госстроя_от_25.12.90___7___10_7">"#REF!"</definedName>
    <definedName name="Поправочные_коэффициенты_по_письму_Госстроя_от_25.12.90___7___2">#N/A</definedName>
    <definedName name="Поправочные_коэффициенты_по_письму_Госстроя_от_25.12.90___7___2_10">#N/A</definedName>
    <definedName name="Поправочные_коэффициенты_по_письму_Госстроя_от_25.12.90___7___2_12">#N/A</definedName>
    <definedName name="Поправочные_коэффициенты_по_письму_Госстроя_от_25.12.90___7___2_14">"#REF!"</definedName>
    <definedName name="Поправочные_коэффициенты_по_письму_Госстроя_от_25.12.90___7___2_15">#N/A</definedName>
    <definedName name="Поправочные_коэффициенты_по_письму_Госстроя_от_25.12.90___7___2_16">#N/A</definedName>
    <definedName name="Поправочные_коэффициенты_по_письму_Госстроя_от_25.12.90___7___2_16_1">"#REF!"</definedName>
    <definedName name="Поправочные_коэффициенты_по_письму_Госстроя_от_25.12.90___7___2_20">#N/A</definedName>
    <definedName name="Поправочные_коэффициенты_по_письму_Госстроя_от_25.12.90___7___2_21">#N/A</definedName>
    <definedName name="Поправочные_коэффициенты_по_письму_Госстроя_от_25.12.90___7___2_38" localSheetId="2">#N/A</definedName>
    <definedName name="Поправочные_коэффициенты_по_письму_Госстроя_от_25.12.90___7___2_38" localSheetId="3">"#n"/Геофизика!a</definedName>
    <definedName name="Поправочные_коэффициенты_по_письму_Госстроя_от_25.12.90___7___2_38" localSheetId="8">"#n"/ИЭИ!a</definedName>
    <definedName name="Поправочные_коэффициенты_по_письму_Госстроя_от_25.12.90___7___2_38" localSheetId="4">#N/A</definedName>
    <definedName name="Поправочные_коэффициенты_по_письму_Госстроя_от_25.12.90___7___2_38" localSheetId="5">#N/A</definedName>
    <definedName name="Поправочные_коэффициенты_по_письму_Госстроя_от_25.12.90___7___2_38" localSheetId="15">#N/A</definedName>
    <definedName name="Поправочные_коэффициенты_по_письму_Госстроя_от_25.12.90___7___2_38">"#n"/[0]!a</definedName>
    <definedName name="Поправочные_коэффициенты_по_письму_Госстроя_от_25.12.90___7___2_6">"#REF!"</definedName>
    <definedName name="Поправочные_коэффициенты_по_письму_Госстроя_от_25.12.90___7___2_7">"#REF!"</definedName>
    <definedName name="Поправочные_коэффициенты_по_письму_Госстроя_от_25.12.90___7___4">#N/A</definedName>
    <definedName name="Поправочные_коэффициенты_по_письму_Госстроя_от_25.12.90___7___4_10">#N/A</definedName>
    <definedName name="Поправочные_коэффициенты_по_письму_Госстроя_от_25.12.90___7___4_12">#N/A</definedName>
    <definedName name="Поправочные_коэффициенты_по_письму_Госстроя_от_25.12.90___7___4_14">"#REF!"</definedName>
    <definedName name="Поправочные_коэффициенты_по_письму_Госстроя_от_25.12.90___7___4_15">#N/A</definedName>
    <definedName name="Поправочные_коэффициенты_по_письму_Госстроя_от_25.12.90___7___4_16">#N/A</definedName>
    <definedName name="Поправочные_коэффициенты_по_письму_Госстроя_от_25.12.90___7___4_16_1">"#REF!"</definedName>
    <definedName name="Поправочные_коэффициенты_по_письму_Госстроя_от_25.12.90___7___4_20">#N/A</definedName>
    <definedName name="Поправочные_коэффициенты_по_письму_Госстроя_от_25.12.90___7___4_21">#N/A</definedName>
    <definedName name="Поправочные_коэффициенты_по_письму_Госстроя_от_25.12.90___7___4_38" localSheetId="2">#N/A</definedName>
    <definedName name="Поправочные_коэффициенты_по_письму_Госстроя_от_25.12.90___7___4_38" localSheetId="3">"#n"/Геофизика!a</definedName>
    <definedName name="Поправочные_коэффициенты_по_письму_Госстроя_от_25.12.90___7___4_38" localSheetId="8">"#n"/ИЭИ!a</definedName>
    <definedName name="Поправочные_коэффициенты_по_письму_Госстроя_от_25.12.90___7___4_38" localSheetId="4">#N/A</definedName>
    <definedName name="Поправочные_коэффициенты_по_письму_Госстроя_от_25.12.90___7___4_38" localSheetId="5">#N/A</definedName>
    <definedName name="Поправочные_коэффициенты_по_письму_Госстроя_от_25.12.90___7___4_38" localSheetId="15">#N/A</definedName>
    <definedName name="Поправочные_коэффициенты_по_письму_Госстроя_от_25.12.90___7___4_38">"#n"/[0]!a</definedName>
    <definedName name="Поправочные_коэффициенты_по_письму_Госстроя_от_25.12.90___7___4_6">"#REF!"</definedName>
    <definedName name="Поправочные_коэффициенты_по_письму_Госстроя_от_25.12.90___7___4_7">"#REF!"</definedName>
    <definedName name="Поправочные_коэффициенты_по_письму_Госстроя_от_25.12.90___7___6">#N/A</definedName>
    <definedName name="Поправочные_коэффициенты_по_письму_Госстроя_от_25.12.90___7___6_10">#N/A</definedName>
    <definedName name="Поправочные_коэффициенты_по_письму_Госстроя_от_25.12.90___7___6_12">#N/A</definedName>
    <definedName name="Поправочные_коэффициенты_по_письму_Госстроя_от_25.12.90___7___6_14">"#REF!"</definedName>
    <definedName name="Поправочные_коэффициенты_по_письму_Госстроя_от_25.12.90___7___6_15">#N/A</definedName>
    <definedName name="Поправочные_коэффициенты_по_письму_Госстроя_от_25.12.90___7___6_16">#N/A</definedName>
    <definedName name="Поправочные_коэффициенты_по_письму_Госстроя_от_25.12.90___7___6_16_1">"#REF!"</definedName>
    <definedName name="Поправочные_коэффициенты_по_письму_Госстроя_от_25.12.90___7___6_20">#N/A</definedName>
    <definedName name="Поправочные_коэффициенты_по_письму_Госстроя_от_25.12.90___7___6_21">#N/A</definedName>
    <definedName name="Поправочные_коэффициенты_по_письму_Госстроя_от_25.12.90___7___6_38" localSheetId="2">#N/A</definedName>
    <definedName name="Поправочные_коэффициенты_по_письму_Госстроя_от_25.12.90___7___6_38" localSheetId="3">"#n"/Геофизика!a</definedName>
    <definedName name="Поправочные_коэффициенты_по_письму_Госстроя_от_25.12.90___7___6_38" localSheetId="8">"#n"/ИЭИ!a</definedName>
    <definedName name="Поправочные_коэффициенты_по_письму_Госстроя_от_25.12.90___7___6_38" localSheetId="4">#N/A</definedName>
    <definedName name="Поправочные_коэффициенты_по_письму_Госстроя_от_25.12.90___7___6_38" localSheetId="5">#N/A</definedName>
    <definedName name="Поправочные_коэффициенты_по_письму_Госстроя_от_25.12.90___7___6_38" localSheetId="15">#N/A</definedName>
    <definedName name="Поправочные_коэффициенты_по_письму_Госстроя_от_25.12.90___7___6_38">"#n"/[0]!a</definedName>
    <definedName name="Поправочные_коэффициенты_по_письму_Госстроя_от_25.12.90___7___6_6">"#REF!"</definedName>
    <definedName name="Поправочные_коэффициенты_по_письму_Госстроя_от_25.12.90___7___6_7">"#REF!"</definedName>
    <definedName name="Поправочные_коэффициенты_по_письму_Госстроя_от_25.12.90___7___8">#N/A</definedName>
    <definedName name="Поправочные_коэффициенты_по_письму_Госстроя_от_25.12.90___7___8_10">#N/A</definedName>
    <definedName name="Поправочные_коэффициенты_по_письму_Госстроя_от_25.12.90___7___8_12">#N/A</definedName>
    <definedName name="Поправочные_коэффициенты_по_письму_Госстроя_от_25.12.90___7___8_14">"#REF!"</definedName>
    <definedName name="Поправочные_коэффициенты_по_письму_Госстроя_от_25.12.90___7___8_15">#N/A</definedName>
    <definedName name="Поправочные_коэффициенты_по_письму_Госстроя_от_25.12.90___7___8_16">#N/A</definedName>
    <definedName name="Поправочные_коэффициенты_по_письму_Госстроя_от_25.12.90___7___8_16_1">"#REF!"</definedName>
    <definedName name="Поправочные_коэффициенты_по_письму_Госстроя_от_25.12.90___7___8_20">#N/A</definedName>
    <definedName name="Поправочные_коэффициенты_по_письму_Госстроя_от_25.12.90___7___8_21">#N/A</definedName>
    <definedName name="Поправочные_коэффициенты_по_письму_Госстроя_от_25.12.90___7___8_38" localSheetId="2">#N/A</definedName>
    <definedName name="Поправочные_коэффициенты_по_письму_Госстроя_от_25.12.90___7___8_38" localSheetId="3">"#n"/Геофизика!a</definedName>
    <definedName name="Поправочные_коэффициенты_по_письму_Госстроя_от_25.12.90___7___8_38" localSheetId="8">"#n"/ИЭИ!a</definedName>
    <definedName name="Поправочные_коэффициенты_по_письму_Госстроя_от_25.12.90___7___8_38" localSheetId="4">#N/A</definedName>
    <definedName name="Поправочные_коэффициенты_по_письму_Госстроя_от_25.12.90___7___8_38" localSheetId="5">#N/A</definedName>
    <definedName name="Поправочные_коэффициенты_по_письму_Госстроя_от_25.12.90___7___8_38" localSheetId="15">#N/A</definedName>
    <definedName name="Поправочные_коэффициенты_по_письму_Госстроя_от_25.12.90___7___8_38">"#n"/[0]!a</definedName>
    <definedName name="Поправочные_коэффициенты_по_письму_Госстроя_от_25.12.90___7___8_6">"#REF!"</definedName>
    <definedName name="Поправочные_коэффициенты_по_письму_Госстроя_от_25.12.90___7___8_7">"#REF!"</definedName>
    <definedName name="Поправочные_коэффициенты_по_письму_Госстроя_от_25.12.90___7_10">#N/A</definedName>
    <definedName name="Поправочные_коэффициенты_по_письму_Госстроя_от_25.12.90___7_12">#N/A</definedName>
    <definedName name="Поправочные_коэффициенты_по_письму_Госстроя_от_25.12.90___7_15">#N/A</definedName>
    <definedName name="Поправочные_коэффициенты_по_письму_Госстроя_от_25.12.90___7_16">#N/A</definedName>
    <definedName name="Поправочные_коэффициенты_по_письму_Госстроя_от_25.12.90___7_16_1">"#REF!"</definedName>
    <definedName name="Поправочные_коэффициенты_по_письму_Госстроя_от_25.12.90___7_20">#N/A</definedName>
    <definedName name="Поправочные_коэффициенты_по_письму_Госстроя_от_25.12.90___7_21">#N/A</definedName>
    <definedName name="Поправочные_коэффициенты_по_письму_Госстроя_от_25.12.90___7_6">"#REF!"</definedName>
    <definedName name="Поправочные_коэффициенты_по_письму_Госстроя_от_25.12.90___7_7">"#REF!"</definedName>
    <definedName name="Поправочные_коэффициенты_по_письму_Госстроя_от_25.12.90___8">#N/A</definedName>
    <definedName name="Поправочные_коэффициенты_по_письму_Госстроя_от_25.12.90___8___0">#N/A</definedName>
    <definedName name="Поправочные_коэффициенты_по_письму_Госстроя_от_25.12.90___8___0___0">#N/A</definedName>
    <definedName name="Поправочные_коэффициенты_по_письму_Госстроя_от_25.12.90___8___0___0___0">#N/A</definedName>
    <definedName name="Поправочные_коэффициенты_по_письму_Госстроя_от_25.12.90___8___0___0___0___0">#N/A</definedName>
    <definedName name="Поправочные_коэффициенты_по_письму_Госстроя_от_25.12.90___8___0___0___0___0_10">#N/A</definedName>
    <definedName name="Поправочные_коэффициенты_по_письму_Госстроя_от_25.12.90___8___0___0___0___0_12">#N/A</definedName>
    <definedName name="Поправочные_коэффициенты_по_письму_Госстроя_от_25.12.90___8___0___0___0___0_14">"#REF!"</definedName>
    <definedName name="Поправочные_коэффициенты_по_письму_Госстроя_от_25.12.90___8___0___0___0___0_15">#N/A</definedName>
    <definedName name="Поправочные_коэффициенты_по_письму_Госстроя_от_25.12.90___8___0___0___0___0_16">#N/A</definedName>
    <definedName name="Поправочные_коэффициенты_по_письму_Госстроя_от_25.12.90___8___0___0___0___0_16_1">"#REF!"</definedName>
    <definedName name="Поправочные_коэффициенты_по_письму_Госстроя_от_25.12.90___8___0___0___0___0_20">#N/A</definedName>
    <definedName name="Поправочные_коэффициенты_по_письму_Госстроя_от_25.12.90___8___0___0___0___0_21">#N/A</definedName>
    <definedName name="Поправочные_коэффициенты_по_письму_Госстроя_от_25.12.90___8___0___0___0___0_38" localSheetId="2">#N/A</definedName>
    <definedName name="Поправочные_коэффициенты_по_письму_Госстроя_от_25.12.90___8___0___0___0___0_38" localSheetId="3">"#n"/Геофизика!a</definedName>
    <definedName name="Поправочные_коэффициенты_по_письму_Госстроя_от_25.12.90___8___0___0___0___0_38" localSheetId="8">"#n"/ИЭИ!a</definedName>
    <definedName name="Поправочные_коэффициенты_по_письму_Госстроя_от_25.12.90___8___0___0___0___0_38" localSheetId="4">#N/A</definedName>
    <definedName name="Поправочные_коэффициенты_по_письму_Госстроя_от_25.12.90___8___0___0___0___0_38" localSheetId="5">#N/A</definedName>
    <definedName name="Поправочные_коэффициенты_по_письму_Госстроя_от_25.12.90___8___0___0___0___0_38" localSheetId="15">#N/A</definedName>
    <definedName name="Поправочные_коэффициенты_по_письму_Госстроя_от_25.12.90___8___0___0___0___0_38">"#n"/[0]!a</definedName>
    <definedName name="Поправочные_коэффициенты_по_письму_Госстроя_от_25.12.90___8___0___0___0___0_6">"#REF!"</definedName>
    <definedName name="Поправочные_коэффициенты_по_письму_Госстроя_от_25.12.90___8___0___0___0___0_7">"#REF!"</definedName>
    <definedName name="Поправочные_коэффициенты_по_письму_Госстроя_от_25.12.90___8___0___0___0_10">#N/A</definedName>
    <definedName name="Поправочные_коэффициенты_по_письму_Госстроя_от_25.12.90___8___0___0___0_12">#N/A</definedName>
    <definedName name="Поправочные_коэффициенты_по_письму_Госстроя_от_25.12.90___8___0___0___0_14">"#REF!"</definedName>
    <definedName name="Поправочные_коэффициенты_по_письму_Госстроя_от_25.12.90___8___0___0___0_15">#N/A</definedName>
    <definedName name="Поправочные_коэффициенты_по_письму_Госстроя_от_25.12.90___8___0___0___0_16">#N/A</definedName>
    <definedName name="Поправочные_коэффициенты_по_письму_Госстроя_от_25.12.90___8___0___0___0_16_1">"#REF!"</definedName>
    <definedName name="Поправочные_коэффициенты_по_письму_Госстроя_от_25.12.90___8___0___0___0_20">#N/A</definedName>
    <definedName name="Поправочные_коэффициенты_по_письму_Госстроя_от_25.12.90___8___0___0___0_21">#N/A</definedName>
    <definedName name="Поправочные_коэффициенты_по_письму_Госстроя_от_25.12.90___8___0___0___0_38" localSheetId="2">#N/A</definedName>
    <definedName name="Поправочные_коэффициенты_по_письму_Госстроя_от_25.12.90___8___0___0___0_38" localSheetId="3">"#n"/Геофизика!a</definedName>
    <definedName name="Поправочные_коэффициенты_по_письму_Госстроя_от_25.12.90___8___0___0___0_38" localSheetId="8">"#n"/ИЭИ!a</definedName>
    <definedName name="Поправочные_коэффициенты_по_письму_Госстроя_от_25.12.90___8___0___0___0_38" localSheetId="4">#N/A</definedName>
    <definedName name="Поправочные_коэффициенты_по_письму_Госстроя_от_25.12.90___8___0___0___0_38" localSheetId="5">#N/A</definedName>
    <definedName name="Поправочные_коэффициенты_по_письму_Госстроя_от_25.12.90___8___0___0___0_38" localSheetId="15">#N/A</definedName>
    <definedName name="Поправочные_коэффициенты_по_письму_Госстроя_от_25.12.90___8___0___0___0_38">"#n"/[0]!a</definedName>
    <definedName name="Поправочные_коэффициенты_по_письму_Госстроя_от_25.12.90___8___0___0___0_6">"#REF!"</definedName>
    <definedName name="Поправочные_коэффициенты_по_письму_Госстроя_от_25.12.90___8___0___0___0_7">"#REF!"</definedName>
    <definedName name="Поправочные_коэффициенты_по_письму_Госстроя_от_25.12.90___8___0___0_10">#N/A</definedName>
    <definedName name="Поправочные_коэффициенты_по_письму_Госстроя_от_25.12.90___8___0___0_12">#N/A</definedName>
    <definedName name="Поправочные_коэффициенты_по_письму_Госстроя_от_25.12.90___8___0___0_14">"#REF!"</definedName>
    <definedName name="Поправочные_коэффициенты_по_письму_Госстроя_от_25.12.90___8___0___0_15">#N/A</definedName>
    <definedName name="Поправочные_коэффициенты_по_письму_Госстроя_от_25.12.90___8___0___0_16">#N/A</definedName>
    <definedName name="Поправочные_коэффициенты_по_письму_Госстроя_от_25.12.90___8___0___0_16_1">"#REF!"</definedName>
    <definedName name="Поправочные_коэффициенты_по_письму_Госстроя_от_25.12.90___8___0___0_20">#N/A</definedName>
    <definedName name="Поправочные_коэффициенты_по_письму_Госстроя_от_25.12.90___8___0___0_21">#N/A</definedName>
    <definedName name="Поправочные_коэффициенты_по_письму_Госстроя_от_25.12.90___8___0___0_38" localSheetId="2">#N/A</definedName>
    <definedName name="Поправочные_коэффициенты_по_письму_Госстроя_от_25.12.90___8___0___0_38" localSheetId="3">"#n"/Геофизика!a</definedName>
    <definedName name="Поправочные_коэффициенты_по_письму_Госстроя_от_25.12.90___8___0___0_38" localSheetId="8">"#n"/ИЭИ!a</definedName>
    <definedName name="Поправочные_коэффициенты_по_письму_Госстроя_от_25.12.90___8___0___0_38" localSheetId="4">#N/A</definedName>
    <definedName name="Поправочные_коэффициенты_по_письму_Госстроя_от_25.12.90___8___0___0_38" localSheetId="5">#N/A</definedName>
    <definedName name="Поправочные_коэффициенты_по_письму_Госстроя_от_25.12.90___8___0___0_38" localSheetId="15">#N/A</definedName>
    <definedName name="Поправочные_коэффициенты_по_письму_Госстроя_от_25.12.90___8___0___0_38">"#n"/[0]!a</definedName>
    <definedName name="Поправочные_коэффициенты_по_письму_Госстроя_от_25.12.90___8___0___0_6">"#REF!"</definedName>
    <definedName name="Поправочные_коэффициенты_по_письму_Госстроя_от_25.12.90___8___0___0_7">"#REF!"</definedName>
    <definedName name="Поправочные_коэффициенты_по_письму_Госстроя_от_25.12.90___8___0___5">#N/A</definedName>
    <definedName name="Поправочные_коэффициенты_по_письму_Госстроя_от_25.12.90___8___0___5_10">#N/A</definedName>
    <definedName name="Поправочные_коэффициенты_по_письму_Госстроя_от_25.12.90___8___0___5_12">#N/A</definedName>
    <definedName name="Поправочные_коэффициенты_по_письму_Госстроя_от_25.12.90___8___0___5_15">#N/A</definedName>
    <definedName name="Поправочные_коэффициенты_по_письму_Госстроя_от_25.12.90___8___0___5_16">#N/A</definedName>
    <definedName name="Поправочные_коэффициенты_по_письму_Госстроя_от_25.12.90___8___0___5_16_1">"#REF!"</definedName>
    <definedName name="Поправочные_коэффициенты_по_письму_Госстроя_от_25.12.90___8___0___5_20">#N/A</definedName>
    <definedName name="Поправочные_коэффициенты_по_письму_Госстроя_от_25.12.90___8___0___5_21">#N/A</definedName>
    <definedName name="Поправочные_коэффициенты_по_письму_Госстроя_от_25.12.90___8___0___5_6">"#REF!"</definedName>
    <definedName name="Поправочные_коэффициенты_по_письму_Госстроя_от_25.12.90___8___0___5_7">"#REF!"</definedName>
    <definedName name="Поправочные_коэффициенты_по_письму_Госстроя_от_25.12.90___8___0_10">#N/A</definedName>
    <definedName name="Поправочные_коэффициенты_по_письму_Госстроя_от_25.12.90___8___0_12">#N/A</definedName>
    <definedName name="Поправочные_коэффициенты_по_письму_Госстроя_от_25.12.90___8___0_15">#N/A</definedName>
    <definedName name="Поправочные_коэффициенты_по_письму_Госстроя_от_25.12.90___8___0_16">#N/A</definedName>
    <definedName name="Поправочные_коэффициенты_по_письму_Госстроя_от_25.12.90___8___0_16_1">"#REF!"</definedName>
    <definedName name="Поправочные_коэффициенты_по_письму_Госстроя_от_25.12.90___8___0_20">#N/A</definedName>
    <definedName name="Поправочные_коэффициенты_по_письму_Госстроя_от_25.12.90___8___0_21">#N/A</definedName>
    <definedName name="Поправочные_коэффициенты_по_письму_Госстроя_от_25.12.90___8___0_6">"#REF!"</definedName>
    <definedName name="Поправочные_коэффициенты_по_письму_Госстроя_от_25.12.90___8___0_7">"#REF!"</definedName>
    <definedName name="Поправочные_коэффициенты_по_письму_Госстроя_от_25.12.90___8___1">#N/A</definedName>
    <definedName name="Поправочные_коэффициенты_по_письму_Госстроя_от_25.12.90___8___1_10">#N/A</definedName>
    <definedName name="Поправочные_коэффициенты_по_письму_Госстроя_от_25.12.90___8___1_12">#N/A</definedName>
    <definedName name="Поправочные_коэффициенты_по_письму_Госстроя_от_25.12.90___8___1_15">#N/A</definedName>
    <definedName name="Поправочные_коэффициенты_по_письму_Госстроя_от_25.12.90___8___1_16">#N/A</definedName>
    <definedName name="Поправочные_коэффициенты_по_письму_Госстроя_от_25.12.90___8___1_16_1">"#REF!"</definedName>
    <definedName name="Поправочные_коэффициенты_по_письму_Госстроя_от_25.12.90___8___1_20">#N/A</definedName>
    <definedName name="Поправочные_коэффициенты_по_письму_Госстроя_от_25.12.90___8___1_21">#N/A</definedName>
    <definedName name="Поправочные_коэффициенты_по_письму_Госстроя_от_25.12.90___8___1_6">"#REF!"</definedName>
    <definedName name="Поправочные_коэффициенты_по_письму_Госстроя_от_25.12.90___8___1_7">"#REF!"</definedName>
    <definedName name="Поправочные_коэффициенты_по_письму_Госстроя_от_25.12.90___8___10">#N/A</definedName>
    <definedName name="Поправочные_коэффициенты_по_письму_Госстроя_от_25.12.90___8___10_10">#N/A</definedName>
    <definedName name="Поправочные_коэффициенты_по_письму_Госстроя_от_25.12.90___8___10_12">#N/A</definedName>
    <definedName name="Поправочные_коэффициенты_по_письму_Госстроя_от_25.12.90___8___10_14">"#REF!"</definedName>
    <definedName name="Поправочные_коэффициенты_по_письму_Госстроя_от_25.12.90___8___10_15">#N/A</definedName>
    <definedName name="Поправочные_коэффициенты_по_письму_Госстроя_от_25.12.90___8___10_16">#N/A</definedName>
    <definedName name="Поправочные_коэффициенты_по_письму_Госстроя_от_25.12.90___8___10_16_1">"#REF!"</definedName>
    <definedName name="Поправочные_коэффициенты_по_письму_Госстроя_от_25.12.90___8___10_20">#N/A</definedName>
    <definedName name="Поправочные_коэффициенты_по_письму_Госстроя_от_25.12.90___8___10_21">#N/A</definedName>
    <definedName name="Поправочные_коэффициенты_по_письму_Госстроя_от_25.12.90___8___10_38" localSheetId="2">#N/A</definedName>
    <definedName name="Поправочные_коэффициенты_по_письму_Госстроя_от_25.12.90___8___10_38" localSheetId="3">"#n"/Геофизика!a</definedName>
    <definedName name="Поправочные_коэффициенты_по_письму_Госстроя_от_25.12.90___8___10_38" localSheetId="8">"#n"/ИЭИ!a</definedName>
    <definedName name="Поправочные_коэффициенты_по_письму_Госстроя_от_25.12.90___8___10_38" localSheetId="4">#N/A</definedName>
    <definedName name="Поправочные_коэффициенты_по_письму_Госстроя_от_25.12.90___8___10_38" localSheetId="5">#N/A</definedName>
    <definedName name="Поправочные_коэффициенты_по_письму_Госстроя_от_25.12.90___8___10_38" localSheetId="15">#N/A</definedName>
    <definedName name="Поправочные_коэффициенты_по_письму_Госстроя_от_25.12.90___8___10_38">"#n"/[0]!a</definedName>
    <definedName name="Поправочные_коэффициенты_по_письму_Госстроя_от_25.12.90___8___10_6">"#REF!"</definedName>
    <definedName name="Поправочные_коэффициенты_по_письму_Госстроя_от_25.12.90___8___10_7">"#REF!"</definedName>
    <definedName name="Поправочные_коэффициенты_по_письму_Госстроя_от_25.12.90___8___12">#N/A</definedName>
    <definedName name="Поправочные_коэффициенты_по_письму_Госстроя_от_25.12.90___8___12_10">#N/A</definedName>
    <definedName name="Поправочные_коэффициенты_по_письму_Госстроя_от_25.12.90___8___12_12">#N/A</definedName>
    <definedName name="Поправочные_коэффициенты_по_письму_Госстроя_от_25.12.90___8___12_14">"#REF!"</definedName>
    <definedName name="Поправочные_коэффициенты_по_письму_Госстроя_от_25.12.90___8___12_15">#N/A</definedName>
    <definedName name="Поправочные_коэффициенты_по_письму_Госстроя_от_25.12.90___8___12_16">#N/A</definedName>
    <definedName name="Поправочные_коэффициенты_по_письму_Госстроя_от_25.12.90___8___12_16_1">"#REF!"</definedName>
    <definedName name="Поправочные_коэффициенты_по_письму_Госстроя_от_25.12.90___8___12_20">#N/A</definedName>
    <definedName name="Поправочные_коэффициенты_по_письму_Госстроя_от_25.12.90___8___12_21">#N/A</definedName>
    <definedName name="Поправочные_коэффициенты_по_письму_Госстроя_от_25.12.90___8___12_38" localSheetId="2">#N/A</definedName>
    <definedName name="Поправочные_коэффициенты_по_письму_Госстроя_от_25.12.90___8___12_38" localSheetId="3">"#n"/Геофизика!a</definedName>
    <definedName name="Поправочные_коэффициенты_по_письму_Госстроя_от_25.12.90___8___12_38" localSheetId="8">"#n"/ИЭИ!a</definedName>
    <definedName name="Поправочные_коэффициенты_по_письму_Госстроя_от_25.12.90___8___12_38" localSheetId="4">#N/A</definedName>
    <definedName name="Поправочные_коэффициенты_по_письму_Госстроя_от_25.12.90___8___12_38" localSheetId="5">#N/A</definedName>
    <definedName name="Поправочные_коэффициенты_по_письму_Госстроя_от_25.12.90___8___12_38" localSheetId="15">#N/A</definedName>
    <definedName name="Поправочные_коэффициенты_по_письму_Госстроя_от_25.12.90___8___12_38">"#n"/[0]!a</definedName>
    <definedName name="Поправочные_коэффициенты_по_письму_Госстроя_от_25.12.90___8___12_6">"#REF!"</definedName>
    <definedName name="Поправочные_коэффициенты_по_письму_Госстроя_от_25.12.90___8___12_7">"#REF!"</definedName>
    <definedName name="Поправочные_коэффициенты_по_письму_Госстроя_от_25.12.90___8___2">#N/A</definedName>
    <definedName name="Поправочные_коэффициенты_по_письму_Госстроя_от_25.12.90___8___2_10">#N/A</definedName>
    <definedName name="Поправочные_коэффициенты_по_письму_Госстроя_от_25.12.90___8___2_12">#N/A</definedName>
    <definedName name="Поправочные_коэффициенты_по_письму_Госстроя_от_25.12.90___8___2_15">#N/A</definedName>
    <definedName name="Поправочные_коэффициенты_по_письму_Госстроя_от_25.12.90___8___2_16">#N/A</definedName>
    <definedName name="Поправочные_коэффициенты_по_письму_Госстроя_от_25.12.90___8___2_16_1">"#REF!"</definedName>
    <definedName name="Поправочные_коэффициенты_по_письму_Госстроя_от_25.12.90___8___2_20">#N/A</definedName>
    <definedName name="Поправочные_коэффициенты_по_письму_Госстроя_от_25.12.90___8___2_21">#N/A</definedName>
    <definedName name="Поправочные_коэффициенты_по_письму_Госстроя_от_25.12.90___8___2_6">"#REF!"</definedName>
    <definedName name="Поправочные_коэффициенты_по_письму_Госстроя_от_25.12.90___8___2_7">"#REF!"</definedName>
    <definedName name="Поправочные_коэффициенты_по_письму_Госстроя_от_25.12.90___8___4">#N/A</definedName>
    <definedName name="Поправочные_коэффициенты_по_письму_Госстроя_от_25.12.90___8___4_10">#N/A</definedName>
    <definedName name="Поправочные_коэффициенты_по_письму_Госстроя_от_25.12.90___8___4_12">#N/A</definedName>
    <definedName name="Поправочные_коэффициенты_по_письму_Госстроя_от_25.12.90___8___4_15">#N/A</definedName>
    <definedName name="Поправочные_коэффициенты_по_письму_Госстроя_от_25.12.90___8___4_16">#N/A</definedName>
    <definedName name="Поправочные_коэффициенты_по_письму_Госстроя_от_25.12.90___8___4_16_1">"#REF!"</definedName>
    <definedName name="Поправочные_коэффициенты_по_письму_Госстроя_от_25.12.90___8___4_20">#N/A</definedName>
    <definedName name="Поправочные_коэффициенты_по_письму_Госстроя_от_25.12.90___8___4_21">#N/A</definedName>
    <definedName name="Поправочные_коэффициенты_по_письму_Госстроя_от_25.12.90___8___4_6">"#REF!"</definedName>
    <definedName name="Поправочные_коэффициенты_по_письму_Госстроя_от_25.12.90___8___4_7">"#REF!"</definedName>
    <definedName name="Поправочные_коэффициенты_по_письму_Госстроя_от_25.12.90___8___5">#N/A</definedName>
    <definedName name="Поправочные_коэффициенты_по_письму_Госстроя_от_25.12.90___8___5_10">#N/A</definedName>
    <definedName name="Поправочные_коэффициенты_по_письму_Госстроя_от_25.12.90___8___5_12">#N/A</definedName>
    <definedName name="Поправочные_коэффициенты_по_письму_Госстроя_от_25.12.90___8___5_15">#N/A</definedName>
    <definedName name="Поправочные_коэффициенты_по_письму_Госстроя_от_25.12.90___8___5_16">#N/A</definedName>
    <definedName name="Поправочные_коэффициенты_по_письму_Госстроя_от_25.12.90___8___5_16_1">"#REF!"</definedName>
    <definedName name="Поправочные_коэффициенты_по_письму_Госстроя_от_25.12.90___8___5_20">#N/A</definedName>
    <definedName name="Поправочные_коэффициенты_по_письму_Госстроя_от_25.12.90___8___5_21">#N/A</definedName>
    <definedName name="Поправочные_коэффициенты_по_письму_Госстроя_от_25.12.90___8___5_6">"#REF!"</definedName>
    <definedName name="Поправочные_коэффициенты_по_письму_Госстроя_от_25.12.90___8___5_7">"#REF!"</definedName>
    <definedName name="Поправочные_коэффициенты_по_письму_Госстроя_от_25.12.90___8___6">#N/A</definedName>
    <definedName name="Поправочные_коэффициенты_по_письму_Госстроя_от_25.12.90___8___6___0">#N/A</definedName>
    <definedName name="Поправочные_коэффициенты_по_письму_Госстроя_от_25.12.90___8___6___0_10">#N/A</definedName>
    <definedName name="Поправочные_коэффициенты_по_письму_Госстроя_от_25.12.90___8___6___0_12">#N/A</definedName>
    <definedName name="Поправочные_коэффициенты_по_письму_Госстроя_от_25.12.90___8___6___0_15">#N/A</definedName>
    <definedName name="Поправочные_коэффициенты_по_письму_Госстроя_от_25.12.90___8___6___0_16">#N/A</definedName>
    <definedName name="Поправочные_коэффициенты_по_письму_Госстроя_от_25.12.90___8___6___0_16_1">"#REF!"</definedName>
    <definedName name="Поправочные_коэффициенты_по_письму_Госстроя_от_25.12.90___8___6___0_20">#N/A</definedName>
    <definedName name="Поправочные_коэффициенты_по_письму_Госстроя_от_25.12.90___8___6___0_21">#N/A</definedName>
    <definedName name="Поправочные_коэффициенты_по_письму_Госстроя_от_25.12.90___8___6___0_6">"#REF!"</definedName>
    <definedName name="Поправочные_коэффициенты_по_письму_Госстроя_от_25.12.90___8___6___0_7">"#REF!"</definedName>
    <definedName name="Поправочные_коэффициенты_по_письму_Госстроя_от_25.12.90___8___6_10">#N/A</definedName>
    <definedName name="Поправочные_коэффициенты_по_письму_Госстроя_от_25.12.90___8___6_12">#N/A</definedName>
    <definedName name="Поправочные_коэффициенты_по_письму_Госстроя_от_25.12.90___8___6_15">#N/A</definedName>
    <definedName name="Поправочные_коэффициенты_по_письму_Госстроя_от_25.12.90___8___6_16">#N/A</definedName>
    <definedName name="Поправочные_коэффициенты_по_письму_Госстроя_от_25.12.90___8___6_16_1">"#REF!"</definedName>
    <definedName name="Поправочные_коэффициенты_по_письму_Госстроя_от_25.12.90___8___6_20">#N/A</definedName>
    <definedName name="Поправочные_коэффициенты_по_письму_Госстроя_от_25.12.90___8___6_21">#N/A</definedName>
    <definedName name="Поправочные_коэффициенты_по_письму_Госстроя_от_25.12.90___8___6_6">"#REF!"</definedName>
    <definedName name="Поправочные_коэффициенты_по_письму_Госстроя_от_25.12.90___8___6_7">"#REF!"</definedName>
    <definedName name="Поправочные_коэффициенты_по_письму_Госстроя_от_25.12.90___8___7">#N/A</definedName>
    <definedName name="Поправочные_коэффициенты_по_письму_Госстроя_от_25.12.90___8___7_10">#N/A</definedName>
    <definedName name="Поправочные_коэффициенты_по_письму_Госстроя_от_25.12.90___8___7_12">#N/A</definedName>
    <definedName name="Поправочные_коэффициенты_по_письму_Госстроя_от_25.12.90___8___7_15">#N/A</definedName>
    <definedName name="Поправочные_коэффициенты_по_письму_Госстроя_от_25.12.90___8___7_16">#N/A</definedName>
    <definedName name="Поправочные_коэффициенты_по_письму_Госстроя_от_25.12.90___8___7_16_1">"#REF!"</definedName>
    <definedName name="Поправочные_коэффициенты_по_письму_Госстроя_от_25.12.90___8___7_20">#N/A</definedName>
    <definedName name="Поправочные_коэффициенты_по_письму_Госстроя_от_25.12.90___8___7_21">#N/A</definedName>
    <definedName name="Поправочные_коэффициенты_по_письму_Госстроя_от_25.12.90___8___7_6">"#REF!"</definedName>
    <definedName name="Поправочные_коэффициенты_по_письму_Госстроя_от_25.12.90___8___7_7">"#REF!"</definedName>
    <definedName name="Поправочные_коэффициенты_по_письму_Госстроя_от_25.12.90___8___8">#N/A</definedName>
    <definedName name="Поправочные_коэффициенты_по_письму_Госстроя_от_25.12.90___8___8___0">#N/A</definedName>
    <definedName name="Поправочные_коэффициенты_по_письму_Госстроя_от_25.12.90___8___8___0_10">#N/A</definedName>
    <definedName name="Поправочные_коэффициенты_по_письму_Госстроя_от_25.12.90___8___8___0_12">#N/A</definedName>
    <definedName name="Поправочные_коэффициенты_по_письму_Госстроя_от_25.12.90___8___8___0_15">#N/A</definedName>
    <definedName name="Поправочные_коэффициенты_по_письму_Госстроя_от_25.12.90___8___8___0_16">#N/A</definedName>
    <definedName name="Поправочные_коэффициенты_по_письму_Госстроя_от_25.12.90___8___8___0_16_1">"#REF!"</definedName>
    <definedName name="Поправочные_коэффициенты_по_письму_Госстроя_от_25.12.90___8___8___0_20">#N/A</definedName>
    <definedName name="Поправочные_коэффициенты_по_письму_Госстроя_от_25.12.90___8___8___0_21">#N/A</definedName>
    <definedName name="Поправочные_коэффициенты_по_письму_Госстроя_от_25.12.90___8___8___0_6">"#REF!"</definedName>
    <definedName name="Поправочные_коэффициенты_по_письму_Госстроя_от_25.12.90___8___8___0_7">"#REF!"</definedName>
    <definedName name="Поправочные_коэффициенты_по_письму_Госстроя_от_25.12.90___8___8_10">#N/A</definedName>
    <definedName name="Поправочные_коэффициенты_по_письму_Госстроя_от_25.12.90___8___8_12">#N/A</definedName>
    <definedName name="Поправочные_коэффициенты_по_письму_Госстроя_от_25.12.90___8___8_15">#N/A</definedName>
    <definedName name="Поправочные_коэффициенты_по_письму_Госстроя_от_25.12.90___8___8_16">#N/A</definedName>
    <definedName name="Поправочные_коэффициенты_по_письму_Госстроя_от_25.12.90___8___8_16_1">"#REF!"</definedName>
    <definedName name="Поправочные_коэффициенты_по_письму_Госстроя_от_25.12.90___8___8_20">#N/A</definedName>
    <definedName name="Поправочные_коэффициенты_по_письму_Госстроя_от_25.12.90___8___8_21">#N/A</definedName>
    <definedName name="Поправочные_коэффициенты_по_письму_Госстроя_от_25.12.90___8___8_6">"#REF!"</definedName>
    <definedName name="Поправочные_коэффициенты_по_письму_Госстроя_от_25.12.90___8___8_7">"#REF!"</definedName>
    <definedName name="Поправочные_коэффициенты_по_письму_Госстроя_от_25.12.90___8___9">"$#ССЫЛ!.$AC$21:$AN$30"</definedName>
    <definedName name="Поправочные_коэффициенты_по_письму_Госстроя_от_25.12.90___8_10">#N/A</definedName>
    <definedName name="Поправочные_коэффициенты_по_письму_Госстроя_от_25.12.90___8_12">#N/A</definedName>
    <definedName name="Поправочные_коэффициенты_по_письму_Госстроя_от_25.12.90___8_15">#N/A</definedName>
    <definedName name="Поправочные_коэффициенты_по_письму_Госстроя_от_25.12.90___8_16">#N/A</definedName>
    <definedName name="Поправочные_коэффициенты_по_письму_Госстроя_от_25.12.90___8_16_1">"#REF!"</definedName>
    <definedName name="Поправочные_коэффициенты_по_письму_Госстроя_от_25.12.90___8_20">#N/A</definedName>
    <definedName name="Поправочные_коэффициенты_по_письму_Госстроя_от_25.12.90___8_21">#N/A</definedName>
    <definedName name="Поправочные_коэффициенты_по_письму_Госстроя_от_25.12.90___8_6">"#REF!"</definedName>
    <definedName name="Поправочные_коэффициенты_по_письму_Госстроя_от_25.12.90___8_7">"#REF!"</definedName>
    <definedName name="Поправочные_коэффициенты_по_письму_Госстроя_от_25.12.90___9">#N/A</definedName>
    <definedName name="Поправочные_коэффициенты_по_письму_Госстроя_от_25.12.90___9___0">#N/A</definedName>
    <definedName name="Поправочные_коэффициенты_по_письму_Госстроя_от_25.12.90___9___0___0">#N/A</definedName>
    <definedName name="Поправочные_коэффициенты_по_письму_Госстроя_от_25.12.90___9___0___0___0">#N/A</definedName>
    <definedName name="Поправочные_коэффициенты_по_письму_Госстроя_от_25.12.90___9___0___0___0___0">#N/A</definedName>
    <definedName name="Поправочные_коэффициенты_по_письму_Госстроя_от_25.12.90___9___0___0___0___0_10">#N/A</definedName>
    <definedName name="Поправочные_коэффициенты_по_письму_Госстроя_от_25.12.90___9___0___0___0___0_12">#N/A</definedName>
    <definedName name="Поправочные_коэффициенты_по_письму_Госстроя_от_25.12.90___9___0___0___0___0_15">#N/A</definedName>
    <definedName name="Поправочные_коэффициенты_по_письму_Госстроя_от_25.12.90___9___0___0___0___0_16">#N/A</definedName>
    <definedName name="Поправочные_коэффициенты_по_письму_Госстроя_от_25.12.90___9___0___0___0___0_16_1">"#REF!"</definedName>
    <definedName name="Поправочные_коэффициенты_по_письму_Госстроя_от_25.12.90___9___0___0___0___0_20">#N/A</definedName>
    <definedName name="Поправочные_коэффициенты_по_письму_Госстроя_от_25.12.90___9___0___0___0___0_21">#N/A</definedName>
    <definedName name="Поправочные_коэффициенты_по_письму_Госстроя_от_25.12.90___9___0___0___0___0_6">"#REF!"</definedName>
    <definedName name="Поправочные_коэффициенты_по_письму_Госстроя_от_25.12.90___9___0___0___0___0_7">"#REF!"</definedName>
    <definedName name="Поправочные_коэффициенты_по_письму_Госстроя_от_25.12.90___9___0___0___0_10">#N/A</definedName>
    <definedName name="Поправочные_коэффициенты_по_письму_Госстроя_от_25.12.90___9___0___0___0_12">#N/A</definedName>
    <definedName name="Поправочные_коэффициенты_по_письму_Госстроя_от_25.12.90___9___0___0___0_15">#N/A</definedName>
    <definedName name="Поправочные_коэффициенты_по_письму_Госстроя_от_25.12.90___9___0___0___0_16">#N/A</definedName>
    <definedName name="Поправочные_коэффициенты_по_письму_Госстроя_от_25.12.90___9___0___0___0_16_1">"#REF!"</definedName>
    <definedName name="Поправочные_коэффициенты_по_письму_Госстроя_от_25.12.90___9___0___0___0_20">#N/A</definedName>
    <definedName name="Поправочные_коэффициенты_по_письму_Госстроя_от_25.12.90___9___0___0___0_21">#N/A</definedName>
    <definedName name="Поправочные_коэффициенты_по_письму_Госстроя_от_25.12.90___9___0___0___0_6">"#REF!"</definedName>
    <definedName name="Поправочные_коэффициенты_по_письму_Госстроя_от_25.12.90___9___0___0___0_7">"#REF!"</definedName>
    <definedName name="Поправочные_коэффициенты_по_письму_Госстроя_от_25.12.90___9___0___0_10">#N/A</definedName>
    <definedName name="Поправочные_коэффициенты_по_письму_Госстроя_от_25.12.90___9___0___0_12">#N/A</definedName>
    <definedName name="Поправочные_коэффициенты_по_письму_Госстроя_от_25.12.90___9___0___0_15">#N/A</definedName>
    <definedName name="Поправочные_коэффициенты_по_письму_Госстроя_от_25.12.90___9___0___0_16">#N/A</definedName>
    <definedName name="Поправочные_коэффициенты_по_письму_Госстроя_от_25.12.90___9___0___0_16_1">"#REF!"</definedName>
    <definedName name="Поправочные_коэффициенты_по_письму_Госстроя_от_25.12.90___9___0___0_20">#N/A</definedName>
    <definedName name="Поправочные_коэффициенты_по_письму_Госстроя_от_25.12.90___9___0___0_21">#N/A</definedName>
    <definedName name="Поправочные_коэффициенты_по_письму_Госстроя_от_25.12.90___9___0___0_6">"#REF!"</definedName>
    <definedName name="Поправочные_коэффициенты_по_письму_Госстроя_от_25.12.90___9___0___0_7">"#REF!"</definedName>
    <definedName name="Поправочные_коэффициенты_по_письму_Госстроя_от_25.12.90___9___0___5">#N/A</definedName>
    <definedName name="Поправочные_коэффициенты_по_письму_Госстроя_от_25.12.90___9___0___5_10">#N/A</definedName>
    <definedName name="Поправочные_коэффициенты_по_письму_Госстроя_от_25.12.90___9___0___5_12">#N/A</definedName>
    <definedName name="Поправочные_коэффициенты_по_письму_Госстроя_от_25.12.90___9___0___5_14">"#REF!"</definedName>
    <definedName name="Поправочные_коэффициенты_по_письму_Госстроя_от_25.12.90___9___0___5_15">#N/A</definedName>
    <definedName name="Поправочные_коэффициенты_по_письму_Госстроя_от_25.12.90___9___0___5_16">#N/A</definedName>
    <definedName name="Поправочные_коэффициенты_по_письму_Госстроя_от_25.12.90___9___0___5_16_1">"#REF!"</definedName>
    <definedName name="Поправочные_коэффициенты_по_письму_Госстроя_от_25.12.90___9___0___5_20">#N/A</definedName>
    <definedName name="Поправочные_коэффициенты_по_письму_Госстроя_от_25.12.90___9___0___5_21">#N/A</definedName>
    <definedName name="Поправочные_коэффициенты_по_письму_Госстроя_от_25.12.90___9___0___5_38" localSheetId="2">#N/A</definedName>
    <definedName name="Поправочные_коэффициенты_по_письму_Госстроя_от_25.12.90___9___0___5_38" localSheetId="3">"#n"/Геофизика!a</definedName>
    <definedName name="Поправочные_коэффициенты_по_письму_Госстроя_от_25.12.90___9___0___5_38" localSheetId="8">"#n"/ИЭИ!a</definedName>
    <definedName name="Поправочные_коэффициенты_по_письму_Госстроя_от_25.12.90___9___0___5_38" localSheetId="4">#N/A</definedName>
    <definedName name="Поправочные_коэффициенты_по_письму_Госстроя_от_25.12.90___9___0___5_38" localSheetId="5">#N/A</definedName>
    <definedName name="Поправочные_коэффициенты_по_письму_Госстроя_от_25.12.90___9___0___5_38" localSheetId="15">#N/A</definedName>
    <definedName name="Поправочные_коэффициенты_по_письму_Госстроя_от_25.12.90___9___0___5_38">"#n"/[0]!a</definedName>
    <definedName name="Поправочные_коэффициенты_по_письму_Госстроя_от_25.12.90___9___0___5_6">"#REF!"</definedName>
    <definedName name="Поправочные_коэффициенты_по_письму_Госстроя_от_25.12.90___9___0___5_7">"#REF!"</definedName>
    <definedName name="Поправочные_коэффициенты_по_письму_Госстроя_от_25.12.90___9___0_10">#N/A</definedName>
    <definedName name="Поправочные_коэффициенты_по_письму_Госстроя_от_25.12.90___9___0_12">#N/A</definedName>
    <definedName name="Поправочные_коэффициенты_по_письму_Госстроя_от_25.12.90___9___0_14">"#REF!"</definedName>
    <definedName name="Поправочные_коэффициенты_по_письму_Госстроя_от_25.12.90___9___0_15">#N/A</definedName>
    <definedName name="Поправочные_коэффициенты_по_письму_Госстроя_от_25.12.90___9___0_16">#N/A</definedName>
    <definedName name="Поправочные_коэффициенты_по_письму_Госстроя_от_25.12.90___9___0_16_1">"#REF!"</definedName>
    <definedName name="Поправочные_коэффициенты_по_письму_Госстроя_от_25.12.90___9___0_20">#N/A</definedName>
    <definedName name="Поправочные_коэффициенты_по_письму_Госстроя_от_25.12.90___9___0_21">#N/A</definedName>
    <definedName name="Поправочные_коэффициенты_по_письму_Госстроя_от_25.12.90___9___0_38" localSheetId="2">#N/A</definedName>
    <definedName name="Поправочные_коэффициенты_по_письму_Госстроя_от_25.12.90___9___0_38" localSheetId="3">"#n"/Геофизика!a</definedName>
    <definedName name="Поправочные_коэффициенты_по_письму_Госстроя_от_25.12.90___9___0_38" localSheetId="8">"#n"/ИЭИ!a</definedName>
    <definedName name="Поправочные_коэффициенты_по_письму_Госстроя_от_25.12.90___9___0_38" localSheetId="4">#N/A</definedName>
    <definedName name="Поправочные_коэффициенты_по_письму_Госстроя_от_25.12.90___9___0_38" localSheetId="5">#N/A</definedName>
    <definedName name="Поправочные_коэффициенты_по_письму_Госстроя_от_25.12.90___9___0_38" localSheetId="15">#N/A</definedName>
    <definedName name="Поправочные_коэффициенты_по_письму_Госстроя_от_25.12.90___9___0_38">"#n"/[0]!a</definedName>
    <definedName name="Поправочные_коэффициенты_по_письму_Госстроя_от_25.12.90___9___0_6">"#REF!"</definedName>
    <definedName name="Поправочные_коэффициенты_по_письму_Госстроя_от_25.12.90___9___0_7">"#REF!"</definedName>
    <definedName name="Поправочные_коэффициенты_по_письму_Госстроя_от_25.12.90___9___10">#N/A</definedName>
    <definedName name="Поправочные_коэффициенты_по_письму_Госстроя_от_25.12.90___9___10_10">#N/A</definedName>
    <definedName name="Поправочные_коэффициенты_по_письму_Госстроя_от_25.12.90___9___10_12">#N/A</definedName>
    <definedName name="Поправочные_коэффициенты_по_письму_Госстроя_от_25.12.90___9___10_14">"#REF!"</definedName>
    <definedName name="Поправочные_коэффициенты_по_письму_Госстроя_от_25.12.90___9___10_15">#N/A</definedName>
    <definedName name="Поправочные_коэффициенты_по_письму_Госстроя_от_25.12.90___9___10_16">#N/A</definedName>
    <definedName name="Поправочные_коэффициенты_по_письму_Госстроя_от_25.12.90___9___10_16_1">"#REF!"</definedName>
    <definedName name="Поправочные_коэффициенты_по_письму_Госстроя_от_25.12.90___9___10_20">#N/A</definedName>
    <definedName name="Поправочные_коэффициенты_по_письму_Госстроя_от_25.12.90___9___10_21">#N/A</definedName>
    <definedName name="Поправочные_коэффициенты_по_письму_Госстроя_от_25.12.90___9___10_38" localSheetId="2">#N/A</definedName>
    <definedName name="Поправочные_коэффициенты_по_письму_Госстроя_от_25.12.90___9___10_38" localSheetId="3">"#n"/Геофизика!a</definedName>
    <definedName name="Поправочные_коэффициенты_по_письму_Госстроя_от_25.12.90___9___10_38" localSheetId="8">"#n"/ИЭИ!a</definedName>
    <definedName name="Поправочные_коэффициенты_по_письму_Госстроя_от_25.12.90___9___10_38" localSheetId="4">#N/A</definedName>
    <definedName name="Поправочные_коэффициенты_по_письму_Госстроя_от_25.12.90___9___10_38" localSheetId="5">#N/A</definedName>
    <definedName name="Поправочные_коэффициенты_по_письму_Госстроя_от_25.12.90___9___10_38" localSheetId="15">#N/A</definedName>
    <definedName name="Поправочные_коэффициенты_по_письму_Госстроя_от_25.12.90___9___10_38">"#n"/[0]!a</definedName>
    <definedName name="Поправочные_коэффициенты_по_письму_Госстроя_от_25.12.90___9___10_6">"#REF!"</definedName>
    <definedName name="Поправочные_коэффициенты_по_письму_Госстроя_от_25.12.90___9___10_7">"#REF!"</definedName>
    <definedName name="Поправочные_коэффициенты_по_письму_Госстроя_от_25.12.90___9___2">#N/A</definedName>
    <definedName name="Поправочные_коэффициенты_по_письму_Госстроя_от_25.12.90___9___2_10">#N/A</definedName>
    <definedName name="Поправочные_коэффициенты_по_письму_Госстроя_от_25.12.90___9___2_12">#N/A</definedName>
    <definedName name="Поправочные_коэффициенты_по_письму_Госстроя_от_25.12.90___9___2_14">"#REF!"</definedName>
    <definedName name="Поправочные_коэффициенты_по_письму_Госстроя_от_25.12.90___9___2_15">#N/A</definedName>
    <definedName name="Поправочные_коэффициенты_по_письму_Госстроя_от_25.12.90___9___2_16">#N/A</definedName>
    <definedName name="Поправочные_коэффициенты_по_письму_Госстроя_от_25.12.90___9___2_16_1">"#REF!"</definedName>
    <definedName name="Поправочные_коэффициенты_по_письму_Госстроя_от_25.12.90___9___2_20">#N/A</definedName>
    <definedName name="Поправочные_коэффициенты_по_письму_Госстроя_от_25.12.90___9___2_21">#N/A</definedName>
    <definedName name="Поправочные_коэффициенты_по_письму_Госстроя_от_25.12.90___9___2_38" localSheetId="2">#N/A</definedName>
    <definedName name="Поправочные_коэффициенты_по_письму_Госстроя_от_25.12.90___9___2_38" localSheetId="3">"#n"/Геофизика!a</definedName>
    <definedName name="Поправочные_коэффициенты_по_письму_Госстроя_от_25.12.90___9___2_38" localSheetId="8">"#n"/ИЭИ!a</definedName>
    <definedName name="Поправочные_коэффициенты_по_письму_Госстроя_от_25.12.90___9___2_38" localSheetId="4">#N/A</definedName>
    <definedName name="Поправочные_коэффициенты_по_письму_Госстроя_от_25.12.90___9___2_38" localSheetId="5">#N/A</definedName>
    <definedName name="Поправочные_коэффициенты_по_письму_Госстроя_от_25.12.90___9___2_38" localSheetId="15">#N/A</definedName>
    <definedName name="Поправочные_коэффициенты_по_письму_Госстроя_от_25.12.90___9___2_38">"#n"/[0]!a</definedName>
    <definedName name="Поправочные_коэффициенты_по_письму_Госстроя_от_25.12.90___9___2_6">"#REF!"</definedName>
    <definedName name="Поправочные_коэффициенты_по_письму_Госстроя_от_25.12.90___9___2_7">"#REF!"</definedName>
    <definedName name="Поправочные_коэффициенты_по_письму_Госстроя_от_25.12.90___9___4">#N/A</definedName>
    <definedName name="Поправочные_коэффициенты_по_письму_Госстроя_от_25.12.90___9___4_10">#N/A</definedName>
    <definedName name="Поправочные_коэффициенты_по_письму_Госстроя_от_25.12.90___9___4_12">#N/A</definedName>
    <definedName name="Поправочные_коэффициенты_по_письму_Госстроя_от_25.12.90___9___4_14">"#REF!"</definedName>
    <definedName name="Поправочные_коэффициенты_по_письму_Госстроя_от_25.12.90___9___4_15">#N/A</definedName>
    <definedName name="Поправочные_коэффициенты_по_письму_Госстроя_от_25.12.90___9___4_16">#N/A</definedName>
    <definedName name="Поправочные_коэффициенты_по_письму_Госстроя_от_25.12.90___9___4_16_1">"#REF!"</definedName>
    <definedName name="Поправочные_коэффициенты_по_письму_Госстроя_от_25.12.90___9___4_20">#N/A</definedName>
    <definedName name="Поправочные_коэффициенты_по_письму_Госстроя_от_25.12.90___9___4_21">#N/A</definedName>
    <definedName name="Поправочные_коэффициенты_по_письму_Госстроя_от_25.12.90___9___4_38" localSheetId="2">#N/A</definedName>
    <definedName name="Поправочные_коэффициенты_по_письму_Госстроя_от_25.12.90___9___4_38" localSheetId="3">"#n"/Геофизика!a</definedName>
    <definedName name="Поправочные_коэффициенты_по_письму_Госстроя_от_25.12.90___9___4_38" localSheetId="8">"#n"/ИЭИ!a</definedName>
    <definedName name="Поправочные_коэффициенты_по_письму_Госстроя_от_25.12.90___9___4_38" localSheetId="4">#N/A</definedName>
    <definedName name="Поправочные_коэффициенты_по_письму_Госстроя_от_25.12.90___9___4_38" localSheetId="5">#N/A</definedName>
    <definedName name="Поправочные_коэффициенты_по_письму_Госстроя_от_25.12.90___9___4_38" localSheetId="15">#N/A</definedName>
    <definedName name="Поправочные_коэффициенты_по_письму_Госстроя_от_25.12.90___9___4_38">"#n"/[0]!a</definedName>
    <definedName name="Поправочные_коэффициенты_по_письму_Госстроя_от_25.12.90___9___4_6">"#REF!"</definedName>
    <definedName name="Поправочные_коэффициенты_по_письму_Госстроя_от_25.12.90___9___4_7">"#REF!"</definedName>
    <definedName name="Поправочные_коэффициенты_по_письму_Госстроя_от_25.12.90___9___5">#N/A</definedName>
    <definedName name="Поправочные_коэффициенты_по_письму_Госстроя_от_25.12.90___9___5_10">#N/A</definedName>
    <definedName name="Поправочные_коэффициенты_по_письму_Госстроя_от_25.12.90___9___5_12">#N/A</definedName>
    <definedName name="Поправочные_коэффициенты_по_письму_Госстроя_от_25.12.90___9___5_15">#N/A</definedName>
    <definedName name="Поправочные_коэффициенты_по_письму_Госстроя_от_25.12.90___9___5_16">#N/A</definedName>
    <definedName name="Поправочные_коэффициенты_по_письму_Госстроя_от_25.12.90___9___5_16_1">"#REF!"</definedName>
    <definedName name="Поправочные_коэффициенты_по_письму_Госстроя_от_25.12.90___9___5_20">#N/A</definedName>
    <definedName name="Поправочные_коэффициенты_по_письму_Госстроя_от_25.12.90___9___5_21">#N/A</definedName>
    <definedName name="Поправочные_коэффициенты_по_письму_Госстроя_от_25.12.90___9___5_6">"#REF!"</definedName>
    <definedName name="Поправочные_коэффициенты_по_письму_Госстроя_от_25.12.90___9___5_7">"#REF!"</definedName>
    <definedName name="Поправочные_коэффициенты_по_письму_Госстроя_от_25.12.90___9___6">#N/A</definedName>
    <definedName name="Поправочные_коэффициенты_по_письму_Госстроя_от_25.12.90___9___6_10">#N/A</definedName>
    <definedName name="Поправочные_коэффициенты_по_письму_Госстроя_от_25.12.90___9___6_12">#N/A</definedName>
    <definedName name="Поправочные_коэффициенты_по_письму_Госстроя_от_25.12.90___9___6_14">"#REF!"</definedName>
    <definedName name="Поправочные_коэффициенты_по_письму_Госстроя_от_25.12.90___9___6_15">#N/A</definedName>
    <definedName name="Поправочные_коэффициенты_по_письму_Госстроя_от_25.12.90___9___6_16">#N/A</definedName>
    <definedName name="Поправочные_коэффициенты_по_письму_Госстроя_от_25.12.90___9___6_16_1">"#REF!"</definedName>
    <definedName name="Поправочные_коэффициенты_по_письму_Госстроя_от_25.12.90___9___6_20">#N/A</definedName>
    <definedName name="Поправочные_коэффициенты_по_письму_Госстроя_от_25.12.90___9___6_21">#N/A</definedName>
    <definedName name="Поправочные_коэффициенты_по_письму_Госстроя_от_25.12.90___9___6_38" localSheetId="2">#N/A</definedName>
    <definedName name="Поправочные_коэффициенты_по_письму_Госстроя_от_25.12.90___9___6_38" localSheetId="3">"#n"/Геофизика!a</definedName>
    <definedName name="Поправочные_коэффициенты_по_письму_Госстроя_от_25.12.90___9___6_38" localSheetId="8">"#n"/ИЭИ!a</definedName>
    <definedName name="Поправочные_коэффициенты_по_письму_Госстроя_от_25.12.90___9___6_38" localSheetId="4">#N/A</definedName>
    <definedName name="Поправочные_коэффициенты_по_письму_Госстроя_от_25.12.90___9___6_38" localSheetId="5">#N/A</definedName>
    <definedName name="Поправочные_коэффициенты_по_письму_Госстроя_от_25.12.90___9___6_38" localSheetId="15">#N/A</definedName>
    <definedName name="Поправочные_коэффициенты_по_письму_Госстроя_от_25.12.90___9___6_38">"#n"/[0]!a</definedName>
    <definedName name="Поправочные_коэффициенты_по_письму_Госстроя_от_25.12.90___9___6_6">"#REF!"</definedName>
    <definedName name="Поправочные_коэффициенты_по_письму_Госстроя_от_25.12.90___9___6_7">"#REF!"</definedName>
    <definedName name="Поправочные_коэффициенты_по_письму_Госстроя_от_25.12.90___9___8">#N/A</definedName>
    <definedName name="Поправочные_коэффициенты_по_письму_Госстроя_от_25.12.90___9___8_10">#N/A</definedName>
    <definedName name="Поправочные_коэффициенты_по_письму_Госстроя_от_25.12.90___9___8_12">#N/A</definedName>
    <definedName name="Поправочные_коэффициенты_по_письму_Госстроя_от_25.12.90___9___8_14">"#REF!"</definedName>
    <definedName name="Поправочные_коэффициенты_по_письму_Госстроя_от_25.12.90___9___8_15">#N/A</definedName>
    <definedName name="Поправочные_коэффициенты_по_письму_Госстроя_от_25.12.90___9___8_16">#N/A</definedName>
    <definedName name="Поправочные_коэффициенты_по_письму_Госстроя_от_25.12.90___9___8_16_1">"#REF!"</definedName>
    <definedName name="Поправочные_коэффициенты_по_письму_Госстроя_от_25.12.90___9___8_20">#N/A</definedName>
    <definedName name="Поправочные_коэффициенты_по_письму_Госстроя_от_25.12.90___9___8_21">#N/A</definedName>
    <definedName name="Поправочные_коэффициенты_по_письму_Госстроя_от_25.12.90___9___8_38" localSheetId="2">#N/A</definedName>
    <definedName name="Поправочные_коэффициенты_по_письму_Госстроя_от_25.12.90___9___8_38" localSheetId="3">"#n"/Геофизика!a</definedName>
    <definedName name="Поправочные_коэффициенты_по_письму_Госстроя_от_25.12.90___9___8_38" localSheetId="8">"#n"/ИЭИ!a</definedName>
    <definedName name="Поправочные_коэффициенты_по_письму_Госстроя_от_25.12.90___9___8_38" localSheetId="4">#N/A</definedName>
    <definedName name="Поправочные_коэффициенты_по_письму_Госстроя_от_25.12.90___9___8_38" localSheetId="5">#N/A</definedName>
    <definedName name="Поправочные_коэффициенты_по_письму_Госстроя_от_25.12.90___9___8_38" localSheetId="15">#N/A</definedName>
    <definedName name="Поправочные_коэффициенты_по_письму_Госстроя_от_25.12.90___9___8_38">"#n"/[0]!a</definedName>
    <definedName name="Поправочные_коэффициенты_по_письму_Госстроя_от_25.12.90___9___8_6">"#REF!"</definedName>
    <definedName name="Поправочные_коэффициенты_по_письму_Госстроя_от_25.12.90___9___8_7">"#REF!"</definedName>
    <definedName name="Поправочные_коэффициенты_по_письму_Госстроя_от_25.12.90___9_10">#N/A</definedName>
    <definedName name="Поправочные_коэффициенты_по_письму_Госстроя_от_25.12.90___9_12">#N/A</definedName>
    <definedName name="Поправочные_коэффициенты_по_письму_Госстроя_от_25.12.90___9_15">#N/A</definedName>
    <definedName name="Поправочные_коэффициенты_по_письму_Госстроя_от_25.12.90___9_16">#N/A</definedName>
    <definedName name="Поправочные_коэффициенты_по_письму_Госстроя_от_25.12.90___9_16_1">"#REF!"</definedName>
    <definedName name="Поправочные_коэффициенты_по_письму_Госстроя_от_25.12.90___9_20">#N/A</definedName>
    <definedName name="Поправочные_коэффициенты_по_письму_Госстроя_от_25.12.90___9_21">#N/A</definedName>
    <definedName name="Поправочные_коэффициенты_по_письму_Госстроя_от_25.12.90___9_6">"#REF!"</definedName>
    <definedName name="Поправочные_коэффициенты_по_письму_Госстроя_от_25.12.90___9_7">"#REF!"</definedName>
    <definedName name="попу" localSheetId="2">'[27]ЛДЛ-цу пов. Матвеев'!#REF!</definedName>
    <definedName name="попу" localSheetId="8">'[27]ЛДЛ-цу пов. Матвеев'!#REF!</definedName>
    <definedName name="попу" localSheetId="4">'[27]ЛДЛ-цу пов. Матвеев'!#REF!</definedName>
    <definedName name="попу" localSheetId="5">'[27]ЛДЛ-цу пов. Матвеев'!#REF!</definedName>
    <definedName name="попу" localSheetId="15">'[27]ЛДЛ-цу пов. Матвеев'!#REF!</definedName>
    <definedName name="попу">'[27]ЛДЛ-цу пов. Матвеев'!#REF!</definedName>
    <definedName name="ПОС" localSheetId="8">#REF!</definedName>
    <definedName name="ПОС" localSheetId="4">#REF!</definedName>
    <definedName name="ПОС" localSheetId="5">#REF!</definedName>
    <definedName name="ПОС" localSheetId="15">#REF!</definedName>
    <definedName name="ПОС">#REF!</definedName>
    <definedName name="Посл_строка" localSheetId="2">IF('АЗ (2)'!Введенные_значения,Строка_заг+'АЗ (2)'!Число_платежей,Строка_заг)</definedName>
    <definedName name="Посл_строка" localSheetId="3">IF(Геофизика!Введенные_значения,Строка_заг+Геофизика!Число_платежей,Строка_заг)</definedName>
    <definedName name="Посл_строка" localSheetId="8">IF(ИЭИ!Введенные_значения,Строка_заг+ИЭИ!Число_платежей,Строка_заг)</definedName>
    <definedName name="Посл_строка" localSheetId="4">IF('ОДД '!Введенные_значения,Строка_заг+'ОДД '!Число_платежей,Строка_заг)</definedName>
    <definedName name="Посл_строка" localSheetId="17">IF(ОКН!Введенные_значения,Строка_заг+ОКН!Число_платежей,Строка_заг)</definedName>
    <definedName name="Посл_строка" localSheetId="5">IF(ПД!Введенные_значения,Строка_заг+ПД!Число_платежей,Строка_заг)</definedName>
    <definedName name="Посл_строка" localSheetId="15">IF(ТБЭ!Введенные_значения,Строка_заг+ТБЭ!Число_платежей,Строка_заг)</definedName>
    <definedName name="Посл_строка">IF(Введенные_значения,Строка_заг+Число_платежей,Строка_заг)</definedName>
    <definedName name="пп" localSheetId="2">'[101]Сводка пог.м '!#REF!</definedName>
    <definedName name="пп" localSheetId="8">'[101]Сводка пог.м '!#REF!</definedName>
    <definedName name="пп" localSheetId="4">'[101]Сводка пог.м '!#REF!</definedName>
    <definedName name="пп" localSheetId="5">'[101]Сводка пог.м '!#REF!</definedName>
    <definedName name="пп" localSheetId="15">'[101]Сводка пог.м '!#REF!</definedName>
    <definedName name="пп">'[101]Сводка пог.м '!#REF!</definedName>
    <definedName name="ппп" localSheetId="8">'[81]Сводка пог.м '!#REF!</definedName>
    <definedName name="ппп" localSheetId="4">'[81]Сводка пог.м '!#REF!</definedName>
    <definedName name="ппп" localSheetId="5">'[81]Сводка пог.м '!#REF!</definedName>
    <definedName name="ппп" localSheetId="15">'[81]Сводка пог.м '!#REF!</definedName>
    <definedName name="ппп">'[81]Сводка пог.м '!#REF!</definedName>
    <definedName name="пппп">'[37]лист 32-07'!$B$9</definedName>
    <definedName name="пппппппппппп">"#REF!"</definedName>
    <definedName name="ППТ1" localSheetId="8">#REF!</definedName>
    <definedName name="ППТ1" localSheetId="4">#REF!</definedName>
    <definedName name="ППТ1" localSheetId="5">#REF!</definedName>
    <definedName name="ППТ1" localSheetId="15">#REF!</definedName>
    <definedName name="ППТ1">#REF!</definedName>
    <definedName name="ППТ2" localSheetId="8">#REF!</definedName>
    <definedName name="ППТ2" localSheetId="4">#REF!</definedName>
    <definedName name="ППТ2" localSheetId="5">#REF!</definedName>
    <definedName name="ППТ2">#REF!</definedName>
    <definedName name="ППТ21" localSheetId="8">#REF!</definedName>
    <definedName name="ППТ21" localSheetId="4">#REF!</definedName>
    <definedName name="ППТ21" localSheetId="5">#REF!</definedName>
    <definedName name="ППТ21">#REF!</definedName>
    <definedName name="ППТ3" localSheetId="8">#REF!</definedName>
    <definedName name="ППТ3">#REF!</definedName>
    <definedName name="ПР" localSheetId="2">#REF!</definedName>
    <definedName name="ПР" localSheetId="3">#REF!</definedName>
    <definedName name="ПР" localSheetId="8">#REF!</definedName>
    <definedName name="ПР" localSheetId="4">#REF!</definedName>
    <definedName name="ПР" localSheetId="9">#REF!</definedName>
    <definedName name="ПР" localSheetId="5">#REF!</definedName>
    <definedName name="ПР" localSheetId="1">#REF!</definedName>
    <definedName name="ПР" localSheetId="0">#REF!</definedName>
    <definedName name="ПР" localSheetId="15">#REF!</definedName>
    <definedName name="ПР">#REF!</definedName>
    <definedName name="пределы" localSheetId="2">#REF!</definedName>
    <definedName name="пределы" localSheetId="8">#REF!</definedName>
    <definedName name="пределы" localSheetId="4">#REF!</definedName>
    <definedName name="пределы" localSheetId="5">#REF!</definedName>
    <definedName name="пределы">#REF!</definedName>
    <definedName name="приб">#N/A</definedName>
    <definedName name="Прикладное_ПО">#N/A</definedName>
    <definedName name="Прикладное_ПО_10">#N/A</definedName>
    <definedName name="Прикладное_ПО_12">#N/A</definedName>
    <definedName name="Прикладное_ПО_14">"#REF!"</definedName>
    <definedName name="Прикладное_ПО_15">#N/A</definedName>
    <definedName name="Прикладное_ПО_16">#N/A</definedName>
    <definedName name="Прикладное_ПО_16_1">"#REF!"</definedName>
    <definedName name="Прикладное_ПО_20">#N/A</definedName>
    <definedName name="Прикладное_ПО_21">#N/A</definedName>
    <definedName name="Прикладное_ПО_38" localSheetId="2">#N/A</definedName>
    <definedName name="Прикладное_ПО_38" localSheetId="3">"#n"/Геофизика!a</definedName>
    <definedName name="Прикладное_ПО_38" localSheetId="8">"#n"/ИЭИ!a</definedName>
    <definedName name="Прикладное_ПО_38" localSheetId="4">#N/A</definedName>
    <definedName name="Прикладное_ПО_38" localSheetId="5">#N/A</definedName>
    <definedName name="Прикладное_ПО_38" localSheetId="15">#N/A</definedName>
    <definedName name="Прикладное_ПО_38">"#n"/[0]!a</definedName>
    <definedName name="Прикладное_ПО_6">"#REF!"</definedName>
    <definedName name="Прикладное_ПО_7">"#REF!"</definedName>
    <definedName name="прим">#N/A</definedName>
    <definedName name="Примечание">#NAME?</definedName>
    <definedName name="прл" localSheetId="8">#REF!</definedName>
    <definedName name="прл" localSheetId="4">#REF!</definedName>
    <definedName name="прл" localSheetId="5">#REF!</definedName>
    <definedName name="прл" localSheetId="15">#REF!</definedName>
    <definedName name="прл">#REF!</definedName>
    <definedName name="про">#N/A</definedName>
    <definedName name="пробная" localSheetId="2">#REF!</definedName>
    <definedName name="пробная" localSheetId="8">#REF!</definedName>
    <definedName name="пробная" localSheetId="4">#REF!</definedName>
    <definedName name="пробная" localSheetId="5">#REF!</definedName>
    <definedName name="пробная">#REF!</definedName>
    <definedName name="пробная_10">#N/A</definedName>
    <definedName name="пробная_12">#N/A</definedName>
    <definedName name="пробная_15">#N/A</definedName>
    <definedName name="пробная_16">#N/A</definedName>
    <definedName name="пробная_16_1">"#REF!"</definedName>
    <definedName name="пробная_20">#N/A</definedName>
    <definedName name="пробная_21">#N/A</definedName>
    <definedName name="пробная_6">"#REF!"</definedName>
    <definedName name="пробная_7">"#REF!"</definedName>
    <definedName name="Проверил">"#REF!"</definedName>
    <definedName name="Проект" localSheetId="3">#REF!</definedName>
    <definedName name="Проект" localSheetId="8">#REF!</definedName>
    <definedName name="Проект" localSheetId="9">#REF!</definedName>
    <definedName name="Проект" localSheetId="5">#REF!</definedName>
    <definedName name="Проект" localSheetId="15">#REF!</definedName>
    <definedName name="Проект">#REF!</definedName>
    <definedName name="пролав">#REF!</definedName>
    <definedName name="промбез">#N/A</definedName>
    <definedName name="Промбезоп">#N/A</definedName>
    <definedName name="Проц" localSheetId="8">#REF!</definedName>
    <definedName name="Проц" localSheetId="4">#REF!</definedName>
    <definedName name="Проц" localSheetId="17">#REF!</definedName>
    <definedName name="Проц" localSheetId="5">#REF!</definedName>
    <definedName name="Проц">#REF!</definedName>
    <definedName name="Проц_став" localSheetId="8">#REF!</definedName>
    <definedName name="Проц_став" localSheetId="4">#REF!</definedName>
    <definedName name="Проц_став" localSheetId="17">#REF!</definedName>
    <definedName name="Проц_став" localSheetId="5">#REF!</definedName>
    <definedName name="Проц_став">#REF!</definedName>
    <definedName name="проценты" localSheetId="2">[51]база!$T:$T</definedName>
    <definedName name="проценты" localSheetId="3">[52]база!$T:$T</definedName>
    <definedName name="проценты" localSheetId="9">[52]база!$T:$T</definedName>
    <definedName name="проценты" localSheetId="5">[52]база!$T:$T</definedName>
    <definedName name="проценты" localSheetId="1">[52]база!$T:$T</definedName>
    <definedName name="проценты" localSheetId="15">[52]база!$T$1:$T$65536</definedName>
    <definedName name="проценты">[52]база!$T:$T</definedName>
    <definedName name="Прочие_затраты_в_базисных_ценах">"#REF!"</definedName>
    <definedName name="Прочие_затраты_в_текущих_ценах">"#REF!"</definedName>
    <definedName name="Прочие_затраты_в_текущих_ценах_по_ресурсному_расчету">"#REF!"</definedName>
    <definedName name="Прочие_затраты_в_текущих_ценах_после_применения_индексов">"#REF!"</definedName>
    <definedName name="Прочие_итого" localSheetId="3">#REF!</definedName>
    <definedName name="Прочие_итого" localSheetId="8">#REF!</definedName>
    <definedName name="Прочие_итого" localSheetId="4">#REF!</definedName>
    <definedName name="Прочие_итого" localSheetId="9">#REF!</definedName>
    <definedName name="Прочие_итого" localSheetId="5">#REF!</definedName>
    <definedName name="Прочие_итого" localSheetId="15">#N/A</definedName>
    <definedName name="Прочие_итого">#REF!</definedName>
    <definedName name="прпл">#N/A</definedName>
    <definedName name="прпр">#N/A</definedName>
    <definedName name="прпр_1">#N/A</definedName>
    <definedName name="прпр_1_10">#N/A</definedName>
    <definedName name="прпр_1_12">#N/A</definedName>
    <definedName name="прпр_1_14">"#REF!"</definedName>
    <definedName name="прпр_1_15">#N/A</definedName>
    <definedName name="прпр_1_16">#N/A</definedName>
    <definedName name="прпр_1_16_1">"#REF!"</definedName>
    <definedName name="прпр_1_20">#N/A</definedName>
    <definedName name="прпр_1_21">#N/A</definedName>
    <definedName name="прпр_1_38" localSheetId="2">#N/A</definedName>
    <definedName name="прпр_1_38" localSheetId="3">"#n"/Геофизика!a</definedName>
    <definedName name="прпр_1_38" localSheetId="8">"#n"/ИЭИ!a</definedName>
    <definedName name="прпр_1_38" localSheetId="4">#N/A</definedName>
    <definedName name="прпр_1_38" localSheetId="5">#N/A</definedName>
    <definedName name="прпр_1_38" localSheetId="15">#N/A</definedName>
    <definedName name="прпр_1_38">"#n"/[0]!a</definedName>
    <definedName name="прпр_1_6">"#REF!"</definedName>
    <definedName name="прпр_1_7">"#REF!"</definedName>
    <definedName name="прпр_14" localSheetId="2">#N/A</definedName>
    <definedName name="прпр_14" localSheetId="3">"#n"/Геофизика!a</definedName>
    <definedName name="прпр_14" localSheetId="8">"#n"/ИЭИ!a</definedName>
    <definedName name="прпр_14" localSheetId="4">#N/A</definedName>
    <definedName name="прпр_14" localSheetId="5">#N/A</definedName>
    <definedName name="прпр_14" localSheetId="15">#N/A</definedName>
    <definedName name="прпр_14">"#n"/[0]!a</definedName>
    <definedName name="прпр_38" localSheetId="2">#N/A</definedName>
    <definedName name="прпр_38" localSheetId="3">"#n"/Геофизика!a</definedName>
    <definedName name="прпр_38" localSheetId="8">"#n"/ИЭИ!a</definedName>
    <definedName name="прпр_38" localSheetId="4">#N/A</definedName>
    <definedName name="прпр_38" localSheetId="5">#N/A</definedName>
    <definedName name="прпр_38" localSheetId="15">#N/A</definedName>
    <definedName name="прпр_38">"#n"/[0]!a</definedName>
    <definedName name="прпрпр" localSheetId="2">#REF!</definedName>
    <definedName name="прпрпр" localSheetId="3">#REF!</definedName>
    <definedName name="прпрпр" localSheetId="8">#REF!</definedName>
    <definedName name="прпрпр" localSheetId="9">#REF!</definedName>
    <definedName name="прпрпр" localSheetId="5">#REF!</definedName>
    <definedName name="прпрпр" localSheetId="1">#REF!</definedName>
    <definedName name="прпрпр" localSheetId="0">#REF!</definedName>
    <definedName name="прпрпр" localSheetId="15">#REF!</definedName>
    <definedName name="прпрпр">#REF!</definedName>
    <definedName name="пррпорп" localSheetId="3">[51]база!$Y:$Y</definedName>
    <definedName name="пррпорп" localSheetId="9">[51]база!$Y:$Y</definedName>
    <definedName name="пррпорп" localSheetId="5">[51]база!$Y:$Y</definedName>
    <definedName name="пррпорп" localSheetId="15">#N/A</definedName>
    <definedName name="пррпорп">[51]база!$Y:$Y</definedName>
    <definedName name="пррпропропр">[102]база!$E:$E</definedName>
    <definedName name="ПС1" localSheetId="2">'[28]1,1'!#REF!</definedName>
    <definedName name="ПС1" localSheetId="8">'[28]1,1'!#REF!</definedName>
    <definedName name="ПС1" localSheetId="4">'[28]1,1'!#REF!</definedName>
    <definedName name="ПС1" localSheetId="5">'[28]1,1'!#REF!</definedName>
    <definedName name="ПС1" localSheetId="15">'[28]1,1'!#REF!</definedName>
    <definedName name="ПС1">'[28]1,1'!#REF!</definedName>
    <definedName name="ПС2" localSheetId="8">#REF!</definedName>
    <definedName name="ПС2" localSheetId="4">#REF!</definedName>
    <definedName name="ПС2" localSheetId="5">#REF!</definedName>
    <definedName name="ПС2" localSheetId="15">#REF!</definedName>
    <definedName name="ПС2">#REF!</definedName>
    <definedName name="ПС21" localSheetId="8">#REF!</definedName>
    <definedName name="ПС21" localSheetId="4">#REF!</definedName>
    <definedName name="ПС21" localSheetId="5">#REF!</definedName>
    <definedName name="ПС21">#REF!</definedName>
    <definedName name="ПС3" localSheetId="8">#REF!</definedName>
    <definedName name="ПС3" localSheetId="4">#REF!</definedName>
    <definedName name="ПС3" localSheetId="5">#REF!</definedName>
    <definedName name="ПС3">#REF!</definedName>
    <definedName name="псков">#N/A</definedName>
    <definedName name="ПТЭШ1" localSheetId="2">'[28]6,12'!#REF!</definedName>
    <definedName name="ПТЭШ1" localSheetId="8">'[28]6,12'!#REF!</definedName>
    <definedName name="ПТЭШ1" localSheetId="4">'[28]6,12'!#REF!</definedName>
    <definedName name="ПТЭШ1" localSheetId="5">'[28]6,12'!#REF!</definedName>
    <definedName name="ПТЭШ1" localSheetId="15">'[28]6,12'!#REF!</definedName>
    <definedName name="ПТЭШ1">'[28]6,12'!#REF!</definedName>
    <definedName name="ПТЭШ2" localSheetId="8">'[28]6.25.2'!#REF!</definedName>
    <definedName name="ПТЭШ2" localSheetId="4">'[28]6.25.2'!#REF!</definedName>
    <definedName name="ПТЭШ2" localSheetId="5">'[28]6.25.2'!#REF!</definedName>
    <definedName name="ПТЭШ2" localSheetId="15">'[28]6.25.2'!#REF!</definedName>
    <definedName name="ПТЭШ2">'[28]6.25.2'!#REF!</definedName>
    <definedName name="ПТЭШ21" localSheetId="8">'[28]6.25.1'!#REF!</definedName>
    <definedName name="ПТЭШ21" localSheetId="4">'[28]6.25.1'!#REF!</definedName>
    <definedName name="ПТЭШ21" localSheetId="5">'[28]6.25.1'!#REF!</definedName>
    <definedName name="ПТЭШ21">'[28]6.25.1'!#REF!</definedName>
    <definedName name="ПТЭШ3" localSheetId="8">#REF!</definedName>
    <definedName name="ПТЭШ3" localSheetId="4">#REF!</definedName>
    <definedName name="ПТЭШ3" localSheetId="5">#REF!</definedName>
    <definedName name="ПТЭШ3" localSheetId="15">#REF!</definedName>
    <definedName name="ПТЭШ3">#REF!</definedName>
    <definedName name="ПУНП" localSheetId="3">'[39]исх дан'!#REF!</definedName>
    <definedName name="ПУНП" localSheetId="8">'[39]исх дан'!#REF!</definedName>
    <definedName name="ПУНП" localSheetId="9">'[39]исх дан'!#REF!</definedName>
    <definedName name="ПУНП" localSheetId="5">'[39]исх дан'!#REF!</definedName>
    <definedName name="ПУНП" localSheetId="15">'[40]исх дан'!#REF!</definedName>
    <definedName name="ПУНП">'[39]исх дан'!#REF!</definedName>
    <definedName name="пятый" localSheetId="3">#REF!</definedName>
    <definedName name="пятый" localSheetId="8">#REF!</definedName>
    <definedName name="пятый" localSheetId="9">#REF!</definedName>
    <definedName name="пятый" localSheetId="5">#REF!</definedName>
    <definedName name="пятый" localSheetId="1">#REF!</definedName>
    <definedName name="пятый" localSheetId="0">#REF!</definedName>
    <definedName name="пятый" localSheetId="15">#REF!</definedName>
    <definedName name="пятый">#REF!</definedName>
    <definedName name="Р" localSheetId="2">#REF!</definedName>
    <definedName name="Р" localSheetId="3">#REF!</definedName>
    <definedName name="Р" localSheetId="8">#REF!</definedName>
    <definedName name="Р" localSheetId="4">#REF!</definedName>
    <definedName name="Р" localSheetId="9">#REF!</definedName>
    <definedName name="Р" localSheetId="5">#REF!</definedName>
    <definedName name="Р" localSheetId="1">#REF!</definedName>
    <definedName name="Р" localSheetId="0">#REF!</definedName>
    <definedName name="Р" localSheetId="15">#REF!</definedName>
    <definedName name="Р">#REF!</definedName>
    <definedName name="р_14">"#REF!"</definedName>
    <definedName name="р_38">#N/A</definedName>
    <definedName name="Работа" localSheetId="15">[56]Лист3!$A$1</definedName>
    <definedName name="Работа">[57]Лист3!$A$1</definedName>
    <definedName name="Разделитель">"#REF!"</definedName>
    <definedName name="Разделитель_1">"#REF!"</definedName>
    <definedName name="разность" localSheetId="2">#REF!</definedName>
    <definedName name="разность" localSheetId="8">#REF!</definedName>
    <definedName name="разность" localSheetId="4">#REF!</definedName>
    <definedName name="разность" localSheetId="5">#REF!</definedName>
    <definedName name="разность" localSheetId="15">#REF!</definedName>
    <definedName name="разность">#REF!</definedName>
    <definedName name="Разработка">#N/A</definedName>
    <definedName name="Разработка_">#N/A</definedName>
    <definedName name="Разработка__10">#N/A</definedName>
    <definedName name="Разработка__12">#N/A</definedName>
    <definedName name="Разработка__15">#N/A</definedName>
    <definedName name="Разработка__16">#N/A</definedName>
    <definedName name="Разработка__16_1">"#REF!"</definedName>
    <definedName name="Разработка__20">#N/A</definedName>
    <definedName name="Разработка__21">#N/A</definedName>
    <definedName name="Разработка__6">"#REF!"</definedName>
    <definedName name="Разработка__7">"#REF!"</definedName>
    <definedName name="Разработка_10">#N/A</definedName>
    <definedName name="Разработка_12">#N/A</definedName>
    <definedName name="Разработка_14">"#REF!"</definedName>
    <definedName name="Разработка_15">#N/A</definedName>
    <definedName name="Разработка_16">#N/A</definedName>
    <definedName name="Разработка_16_1">"#REF!"</definedName>
    <definedName name="Разработка_20">#N/A</definedName>
    <definedName name="Разработка_21">#N/A</definedName>
    <definedName name="Разработка_38" localSheetId="2">#N/A</definedName>
    <definedName name="Разработка_38" localSheetId="3">"#n"/Геофизика!a</definedName>
    <definedName name="Разработка_38" localSheetId="8">"#n"/ИЭИ!a</definedName>
    <definedName name="Разработка_38" localSheetId="4">#N/A</definedName>
    <definedName name="Разработка_38" localSheetId="5">#N/A</definedName>
    <definedName name="Разработка_38" localSheetId="15">#N/A</definedName>
    <definedName name="Разработка_38">"#n"/[0]!a</definedName>
    <definedName name="Разработка_6">"#REF!"</definedName>
    <definedName name="Разработка_7">"#REF!"</definedName>
    <definedName name="Районный_к_т_к_ЗП">"#REF!"</definedName>
    <definedName name="Районный_к_т_к_ЗП_по_ресурсному_расчету">"#REF!"</definedName>
    <definedName name="Расход_меди_кг_км_с_отходами" localSheetId="3">#REF!</definedName>
    <definedName name="Расход_меди_кг_км_с_отходами" localSheetId="8">#REF!</definedName>
    <definedName name="Расход_меди_кг_км_с_отходами" localSheetId="4">#REF!</definedName>
    <definedName name="Расход_меди_кг_км_с_отходами" localSheetId="9">#REF!</definedName>
    <definedName name="Расход_меди_кг_км_с_отходами" localSheetId="5">#REF!</definedName>
    <definedName name="Расход_меди_кг_км_с_отходами" localSheetId="15">#N/A</definedName>
    <definedName name="Расход_меди_кг_км_с_отходами">#REF!</definedName>
    <definedName name="расходы">#N/A</definedName>
    <definedName name="расходы_14">"#REF!"</definedName>
    <definedName name="расходы_38">#N/A</definedName>
    <definedName name="расц" localSheetId="3">[75]База!#REF!</definedName>
    <definedName name="расц" localSheetId="8">[75]База!#REF!</definedName>
    <definedName name="расц" localSheetId="4">[75]База!#REF!</definedName>
    <definedName name="расц" localSheetId="9">[75]База!#REF!</definedName>
    <definedName name="расц" localSheetId="5">[75]База!#REF!</definedName>
    <definedName name="расц" localSheetId="15">[75]База!#REF!</definedName>
    <definedName name="расц">[75]База!#REF!</definedName>
    <definedName name="Расценка" localSheetId="3">[34]База!#REF!</definedName>
    <definedName name="Расценка" localSheetId="8">[34]База!#REF!</definedName>
    <definedName name="Расценка" localSheetId="15">[34]База!#REF!</definedName>
    <definedName name="Расценка">[34]База!#REF!</definedName>
    <definedName name="расчет">#N/A</definedName>
    <definedName name="расчет_14" localSheetId="2">#N/A</definedName>
    <definedName name="расчет_14" localSheetId="3">"#n"/Геофизика!a</definedName>
    <definedName name="расчет_14" localSheetId="8">"#n"/ИЭИ!a</definedName>
    <definedName name="расчет_14" localSheetId="4">#N/A</definedName>
    <definedName name="расчет_14" localSheetId="5">#N/A</definedName>
    <definedName name="расчет_14" localSheetId="15">#N/A</definedName>
    <definedName name="расчет_14">"#n"/[0]!a</definedName>
    <definedName name="расчет_38" localSheetId="2">#N/A</definedName>
    <definedName name="расчет_38" localSheetId="3">"#n"/Геофизика!a</definedName>
    <definedName name="расчет_38" localSheetId="8">"#n"/ИЭИ!a</definedName>
    <definedName name="расчет_38" localSheetId="4">#N/A</definedName>
    <definedName name="расчет_38" localSheetId="5">#N/A</definedName>
    <definedName name="расчет_38" localSheetId="15">#N/A</definedName>
    <definedName name="расчет_38">"#n"/[0]!a</definedName>
    <definedName name="Расчёт1">'[103]Смета 7'!$F$1</definedName>
    <definedName name="рд" localSheetId="2">#REF!</definedName>
    <definedName name="рд" localSheetId="3">#REF!</definedName>
    <definedName name="рд" localSheetId="8">#REF!</definedName>
    <definedName name="рд" localSheetId="9">#REF!</definedName>
    <definedName name="рд" localSheetId="5">#REF!</definedName>
    <definedName name="рд" localSheetId="1">#REF!</definedName>
    <definedName name="рд" localSheetId="0">#REF!</definedName>
    <definedName name="рд" localSheetId="15">#REF!</definedName>
    <definedName name="рд">#REF!</definedName>
    <definedName name="РД_10">#N/A</definedName>
    <definedName name="РД_12">#N/A</definedName>
    <definedName name="РД_15">#N/A</definedName>
    <definedName name="РД_16">#N/A</definedName>
    <definedName name="РД_16_1">"#REF!"</definedName>
    <definedName name="РД_20">#N/A</definedName>
    <definedName name="РД_21">#N/A</definedName>
    <definedName name="РД_6">"#REF!"</definedName>
    <definedName name="РД_7">"#REF!"</definedName>
    <definedName name="РД1" localSheetId="3">#REF!</definedName>
    <definedName name="РД1" localSheetId="8">#REF!</definedName>
    <definedName name="РД1" localSheetId="9">#REF!</definedName>
    <definedName name="РД1" localSheetId="5">#REF!</definedName>
    <definedName name="РД1" localSheetId="1">#REF!</definedName>
    <definedName name="РД1" localSheetId="0">#REF!</definedName>
    <definedName name="РД1" localSheetId="15">#REF!</definedName>
    <definedName name="РД1">#REF!</definedName>
    <definedName name="РД3" localSheetId="3">#REF!</definedName>
    <definedName name="РД3" localSheetId="8">#REF!</definedName>
    <definedName name="РД3" localSheetId="9">#REF!</definedName>
    <definedName name="РД3" localSheetId="5">#REF!</definedName>
    <definedName name="РД3" localSheetId="1">#REF!</definedName>
    <definedName name="РД3" localSheetId="0">#REF!</definedName>
    <definedName name="РД3" localSheetId="15">#REF!</definedName>
    <definedName name="РД3">#REF!</definedName>
    <definedName name="РДД" localSheetId="3">#REF!</definedName>
    <definedName name="РДД" localSheetId="8">#REF!</definedName>
    <definedName name="РДД" localSheetId="9">#REF!</definedName>
    <definedName name="РДД" localSheetId="5">#REF!</definedName>
    <definedName name="РДД" localSheetId="1">#REF!</definedName>
    <definedName name="РДД" localSheetId="0">#REF!</definedName>
    <definedName name="РДД" localSheetId="15">#REF!</definedName>
    <definedName name="РДД">#REF!</definedName>
    <definedName name="Регистрационный_номер_группы_строек">"#REF!"</definedName>
    <definedName name="Регистрационный_номер_локальной_сметы">"#REF!"</definedName>
    <definedName name="Регистрационный_номер_объекта">"#REF!"</definedName>
    <definedName name="Регистрационный_номер_объектной_сметы">"#REF!"</definedName>
    <definedName name="Регистрационный_номер_очереди">"#REF!"</definedName>
    <definedName name="Регистрационный_номер_пускового_комплекса">"#REF!"</definedName>
    <definedName name="Регистрационный_номер_сводного_сметного_расчета">"#REF!"</definedName>
    <definedName name="Регистрационный_номер_стройки">"#REF!"</definedName>
    <definedName name="Рекорд">'[104]з-д "Рекорд"'!$F$42</definedName>
    <definedName name="рига">#N/A</definedName>
    <definedName name="рн" localSheetId="8">[16]СПЕЦИФИКАЦИЯ!#REF!</definedName>
    <definedName name="рн" localSheetId="4">[16]СПЕЦИФИКАЦИЯ!#REF!</definedName>
    <definedName name="рн" localSheetId="5">[16]СПЕЦИФИКАЦИЯ!#REF!</definedName>
    <definedName name="рн" localSheetId="15">[16]СПЕЦИФИКАЦИЯ!#REF!</definedName>
    <definedName name="рн">[16]СПЕЦИФИКАЦИЯ!#REF!</definedName>
    <definedName name="ро" localSheetId="2">#REF!</definedName>
    <definedName name="ро" localSheetId="3">#REF!</definedName>
    <definedName name="ро" localSheetId="8">#REF!</definedName>
    <definedName name="ро" localSheetId="9">#REF!</definedName>
    <definedName name="ро" localSheetId="5">#REF!</definedName>
    <definedName name="ро" localSheetId="1">#REF!</definedName>
    <definedName name="ро" localSheetId="0">#REF!</definedName>
    <definedName name="ро" localSheetId="15">#REF!</definedName>
    <definedName name="ро">#REF!</definedName>
    <definedName name="рол">#N/A</definedName>
    <definedName name="ролл">#N/A</definedName>
    <definedName name="ролл_14">"#REF!"</definedName>
    <definedName name="ролл_38" localSheetId="2">#N/A</definedName>
    <definedName name="ролл_38" localSheetId="3">"#n"/Геофизика!a</definedName>
    <definedName name="ролл_38" localSheetId="8">"#n"/ИЭИ!a</definedName>
    <definedName name="ролл_38" localSheetId="4">#N/A</definedName>
    <definedName name="ролл_38" localSheetId="5">#N/A</definedName>
    <definedName name="ролл_38" localSheetId="15">#N/A</definedName>
    <definedName name="ролл_38">"#n"/[0]!a</definedName>
    <definedName name="рома1" localSheetId="3">[67]Кабель!$A$1:$A$136,#REF!,[67]Кабель!$FQ$1:$FQ$136,#REF!,#REF!,#REF!,[67]Кабель!$A$420:$A$1102,#REF!,[67]Кабель!$FQ$420:$FQ$1102</definedName>
    <definedName name="рома1" localSheetId="8">[67]Кабель!$A$1:$A$136,#REF!,[67]Кабель!$FQ$1:$FQ$136,#REF!,#REF!,#REF!,[67]Кабель!$A$420:$A$1102,#REF!,[67]Кабель!$FQ$420:$FQ$1102</definedName>
    <definedName name="рома1" localSheetId="9">[67]Кабель!$A$1:$A$136,#REF!,[67]Кабель!$FQ$1:$FQ$136,#REF!,#REF!,#REF!,[67]Кабель!$A$420:$A$1102,#REF!,[67]Кабель!$FQ$420:$FQ$1102</definedName>
    <definedName name="рома1" localSheetId="5">[67]Кабель!$A$1:$A$136,#REF!,[67]Кабель!$FQ$1:$FQ$136,#REF!,#REF!,#REF!,[67]Кабель!$A$420:$A$1102,#REF!,[67]Кабель!$FQ$420:$FQ$1102</definedName>
    <definedName name="рома1" localSheetId="15">#N/A</definedName>
    <definedName name="рома1">[67]Кабель!$A$1:$A$136,#REF!,[67]Кабель!$FQ$1:$FQ$136,#REF!,#REF!,#REF!,[67]Кабель!$A$420:$A$1102,#REF!,[67]Кабель!$FQ$420:$FQ$1102</definedName>
    <definedName name="рома2" localSheetId="2">[86]Электрика!#REF!,[86]Электрика!#REF!,[86]Электрика!#REF!,[86]Электрика!$B$1:$B$24,[86]Электрика!$AY$1:$AZ$24,[86]Электрика!#REF!,[86]Электрика!#REF!</definedName>
    <definedName name="рома2" localSheetId="3">[86]Электрика!#REF!,[86]Электрика!#REF!,[86]Электрика!#REF!,[86]Электрика!$B$1:$B$24,[86]Электрика!$AY$1:$AZ$24,[86]Электрика!#REF!,[86]Электрика!#REF!</definedName>
    <definedName name="рома2" localSheetId="8">[86]Электрика!#REF!,[86]Электрика!#REF!,[86]Электрика!#REF!,[86]Электрика!$B$1:$B$24,[86]Электрика!$AY$1:$AZ$24,[86]Электрика!#REF!,[86]Электрика!#REF!</definedName>
    <definedName name="рома2" localSheetId="4">[86]Электрика!#REF!,[86]Электрика!#REF!,[86]Электрика!#REF!,[86]Электрика!$B$1:$B$24,[86]Электрика!$AY$1:$AZ$24,[86]Электрика!#REF!,[86]Электрика!#REF!</definedName>
    <definedName name="рома2" localSheetId="9">[86]Электрика!#REF!,[86]Электрика!#REF!,[86]Электрика!#REF!,[86]Электрика!$B$1:$B$24,[86]Электрика!$AY$1:$AZ$24,[86]Электрика!#REF!,[86]Электрика!#REF!</definedName>
    <definedName name="рома2" localSheetId="5">[86]Электрика!#REF!,[86]Электрика!#REF!,[86]Электрика!#REF!,[86]Электрика!$B$1:$B$24,[86]Электрика!$AY$1:$AZ$24,[86]Электрика!#REF!,[86]Электрика!#REF!</definedName>
    <definedName name="рома2" localSheetId="15">[87]Электрика!#REF!,[87]Электрика!#REF!,[87]Электрика!#REF!,[87]Электрика!$B$1:$B$24,[87]Электрика!$AY$1:$AZ$24,[87]Электрика!#REF!,[87]Электрика!#REF!</definedName>
    <definedName name="рома2">[86]Электрика!#REF!,[86]Электрика!#REF!,[86]Электрика!#REF!,[86]Электрика!$B$1:$B$24,[86]Электрика!$AY$1:$AZ$24,[86]Электрика!#REF!,[86]Электрика!#REF!</definedName>
    <definedName name="роо">#N/A</definedName>
    <definedName name="роролролрол">"#REF!"</definedName>
    <definedName name="роролролрол_1">"#REF!"</definedName>
    <definedName name="рпарва" localSheetId="3">#REF!</definedName>
    <definedName name="рпарва" localSheetId="8">#REF!</definedName>
    <definedName name="рпарва" localSheetId="9">#REF!</definedName>
    <definedName name="рпарва" localSheetId="5">#REF!</definedName>
    <definedName name="рпарва" localSheetId="15">#REF!</definedName>
    <definedName name="рпарва">#REF!</definedName>
    <definedName name="рпв">#N/A</definedName>
    <definedName name="рр" localSheetId="2">[16]СПЕЦИФИКАЦИЯ!#REF!</definedName>
    <definedName name="рр" localSheetId="8">[16]СПЕЦИФИКАЦИЯ!#REF!</definedName>
    <definedName name="рр" localSheetId="4">[16]СПЕЦИФИКАЦИЯ!#REF!</definedName>
    <definedName name="рр" localSheetId="5">[16]СПЕЦИФИКАЦИЯ!#REF!</definedName>
    <definedName name="рр" localSheetId="15">[16]СПЕЦИФИКАЦИЯ!#REF!</definedName>
    <definedName name="рр">[16]СПЕЦИФИКАЦИЯ!#REF!</definedName>
    <definedName name="ррннн" localSheetId="8">[16]СПЕЦИФИКАЦИЯ!#REF!</definedName>
    <definedName name="ррннн" localSheetId="4">[16]СПЕЦИФИКАЦИЯ!#REF!</definedName>
    <definedName name="ррннн" localSheetId="5">[16]СПЕЦИФИКАЦИЯ!#REF!</definedName>
    <definedName name="ррннн" localSheetId="15">[16]СПЕЦИФИКАЦИЯ!#REF!</definedName>
    <definedName name="ррннн">[16]СПЕЦИФИКАЦИЯ!#REF!</definedName>
    <definedName name="ррр" localSheetId="2">#REF!</definedName>
    <definedName name="ррр" localSheetId="3">[89]база!$L:$L</definedName>
    <definedName name="ррр" localSheetId="4">#REF!</definedName>
    <definedName name="ррр" localSheetId="5">[89]база!$L:$L</definedName>
    <definedName name="ррр" localSheetId="15">[89]база!$L$1:$L$65536</definedName>
    <definedName name="ррр">[89]база!$L:$L</definedName>
    <definedName name="рррррррррррррррррррррррррррррррррррррррррррррррррр">#N/A</definedName>
    <definedName name="Руководитель">#N/A</definedName>
    <definedName name="Руководитель_10">#N/A</definedName>
    <definedName name="Руководитель_12">#N/A</definedName>
    <definedName name="Руководитель_15">#N/A</definedName>
    <definedName name="Руководитель_16">#N/A</definedName>
    <definedName name="Руководитель_16_1">"#REF!"</definedName>
    <definedName name="Руководитель_20">#N/A</definedName>
    <definedName name="Руководитель_21">#N/A</definedName>
    <definedName name="Руководитель_6">"#REF!"</definedName>
    <definedName name="Руководитель_7">"#REF!"</definedName>
    <definedName name="ручей">#N/A</definedName>
    <definedName name="ручей_10">#N/A</definedName>
    <definedName name="ручей_12">#N/A</definedName>
    <definedName name="ручей_15">#N/A</definedName>
    <definedName name="ручей_16">#N/A</definedName>
    <definedName name="ручей_16_1">"#REF!"</definedName>
    <definedName name="ручей_20">#N/A</definedName>
    <definedName name="ручей_21">#N/A</definedName>
    <definedName name="ручей_6">"#REF!"</definedName>
    <definedName name="ручей_7">"#REF!"</definedName>
    <definedName name="С" localSheetId="2">{"IMRAK42x8x8",#N/A,TRUE,"IMRAK 1400 42U 800X800";"IMRAK32x6x6",#N/A,TRUE,"IMRAK 1400 32U 600x600";"IMRAK42x12x8",#N/A,TRUE,"IMRAK 1400 42U 1200x800";"IMRAK15x6x4",#N/A,TRUE,"IMRAK 400 15U FRONT SECTION"}</definedName>
    <definedName name="С" localSheetId="3">{"IMRAK42x8x8",#N/A,TRUE,"IMRAK 1400 42U 800X800";"IMRAK32x6x6",#N/A,TRUE,"IMRAK 1400 32U 600x600";"IMRAK42x12x8",#N/A,TRUE,"IMRAK 1400 42U 1200x800";"IMRAK15x6x4",#N/A,TRUE,"IMRAK 400 15U FRONT SECTION"}</definedName>
    <definedName name="С" localSheetId="8">{"IMRAK42x8x8",#N/A,TRUE,"IMRAK 1400 42U 800X800";"IMRAK32x6x6",#N/A,TRUE,"IMRAK 1400 32U 600x600";"IMRAK42x12x8",#N/A,TRUE,"IMRAK 1400 42U 1200x800";"IMRAK15x6x4",#N/A,TRUE,"IMRAK 400 15U FRONT SECTION"}</definedName>
    <definedName name="С" localSheetId="4">{"IMRAK42x8x8",#N/A,TRUE,"IMRAK 1400 42U 800X800";"IMRAK32x6x6",#N/A,TRUE,"IMRAK 1400 32U 600x600";"IMRAK42x12x8",#N/A,TRUE,"IMRAK 1400 42U 1200x800";"IMRAK15x6x4",#N/A,TRUE,"IMRAK 400 15U FRONT SECTION"}</definedName>
    <definedName name="С" localSheetId="9">{"IMRAK42x8x8",#N/A,TRUE,"IMRAK 1400 42U 800X800";"IMRAK32x6x6",#N/A,TRUE,"IMRAK 1400 32U 600x600";"IMRAK42x12x8",#N/A,TRUE,"IMRAK 1400 42U 1200x800";"IMRAK15x6x4",#N/A,TRUE,"IMRAK 400 15U FRONT SECTION"}</definedName>
    <definedName name="С" localSheetId="5">{"IMRAK42x8x8",#N/A,TRUE,"IMRAK 1400 42U 800X800";"IMRAK32x6x6",#N/A,TRUE,"IMRAK 1400 32U 600x600";"IMRAK42x12x8",#N/A,TRUE,"IMRAK 1400 42U 1200x800";"IMRAK15x6x4",#N/A,TRUE,"IMRAK 400 15U FRONT SECTION"}</definedName>
    <definedName name="С" localSheetId="15">{"IMRAK42x8x8",#N/A,TRUE,"IMRAK 1400 42U 800X800";"IMRAK32x6x6",#N/A,TRUE,"IMRAK 1400 32U 600x600";"IMRAK42x12x8",#N/A,TRUE,"IMRAK 1400 42U 1200x800";"IMRAK15x6x4",#N/A,TRUE,"IMRAK 400 15U FRONT SECTION"}</definedName>
    <definedName name="С">{"IMRAK42x8x8",#N/A,TRUE,"IMRAK 1400 42U 800X800";"IMRAK32x6x6",#N/A,TRUE,"IMRAK 1400 32U 600x600";"IMRAK42x12x8",#N/A,TRUE,"IMRAK 1400 42U 1200x800";"IMRAK15x6x4",#N/A,TRUE,"IMRAK 400 15U FRONT SECTION"}</definedName>
    <definedName name="С_PRIL_SV_SMETI" localSheetId="3">#REF!</definedName>
    <definedName name="С_PRIL_SV_SMETI" localSheetId="8">#REF!</definedName>
    <definedName name="С_PRIL_SV_SMETI" localSheetId="4">#REF!</definedName>
    <definedName name="С_PRIL_SV_SMETI" localSheetId="9">#REF!</definedName>
    <definedName name="С_PRIL_SV_SMETI" localSheetId="5">#REF!</definedName>
    <definedName name="С_PRIL_SV_SMETI" localSheetId="15">#N/A</definedName>
    <definedName name="С_PRIL_SV_SMETI">#REF!</definedName>
    <definedName name="с1" localSheetId="8">#REF!</definedName>
    <definedName name="с1" localSheetId="4">#REF!</definedName>
    <definedName name="с1" localSheetId="15">#REF!</definedName>
    <definedName name="с1">#REF!</definedName>
    <definedName name="с10" localSheetId="8">#REF!</definedName>
    <definedName name="с10" localSheetId="4">#REF!</definedName>
    <definedName name="с10" localSheetId="15">#REF!</definedName>
    <definedName name="с10">#REF!</definedName>
    <definedName name="с2" localSheetId="8">#REF!</definedName>
    <definedName name="с2">#REF!</definedName>
    <definedName name="с3" localSheetId="8">#REF!</definedName>
    <definedName name="с3">#REF!</definedName>
    <definedName name="с4" localSheetId="8">#REF!</definedName>
    <definedName name="с4">#REF!</definedName>
    <definedName name="с5" localSheetId="8">#REF!</definedName>
    <definedName name="с5">#REF!</definedName>
    <definedName name="с6" localSheetId="8">#REF!</definedName>
    <definedName name="с6">#REF!</definedName>
    <definedName name="с7" localSheetId="8">#REF!</definedName>
    <definedName name="с7">#REF!</definedName>
    <definedName name="с8" localSheetId="8">#REF!</definedName>
    <definedName name="с8">#REF!</definedName>
    <definedName name="с9" localSheetId="8">#REF!</definedName>
    <definedName name="с9">#REF!</definedName>
    <definedName name="савепр">#N/A</definedName>
    <definedName name="савепр_14">"#REF!"</definedName>
    <definedName name="савепр_38">#N/A</definedName>
    <definedName name="Садрес" localSheetId="2">#REF!</definedName>
    <definedName name="Садрес" localSheetId="8">#REF!</definedName>
    <definedName name="Садрес" localSheetId="4">#REF!</definedName>
    <definedName name="Садрес" localSheetId="5">#REF!</definedName>
    <definedName name="Садрес" localSheetId="15">#REF!</definedName>
    <definedName name="Садрес">#REF!</definedName>
    <definedName name="сам">#N/A</definedName>
    <definedName name="сам_10">#N/A</definedName>
    <definedName name="сам_12">#N/A</definedName>
    <definedName name="сам_15">#N/A</definedName>
    <definedName name="сам_16">#N/A</definedName>
    <definedName name="сам_16_1">"#REF!"</definedName>
    <definedName name="сам_20">#N/A</definedName>
    <definedName name="сам_21">#N/A</definedName>
    <definedName name="сам_6">"#REF!"</definedName>
    <definedName name="сам_7">"#REF!"</definedName>
    <definedName name="самар" localSheetId="3">[105]База!#REF!</definedName>
    <definedName name="самар" localSheetId="8">[105]База!#REF!</definedName>
    <definedName name="самар" localSheetId="4">[105]База!#REF!</definedName>
    <definedName name="самар" localSheetId="9">[105]База!#REF!</definedName>
    <definedName name="самар" localSheetId="5">[105]База!#REF!</definedName>
    <definedName name="самар" localSheetId="15">[105]База!#REF!</definedName>
    <definedName name="самар">[105]База!#REF!</definedName>
    <definedName name="сапр">#N/A</definedName>
    <definedName name="Сброс_обл_печати" localSheetId="2">OFFSET(Полн_печ,0,0,'АЗ (2)'!Посл_строка)</definedName>
    <definedName name="Сброс_обл_печати" localSheetId="3">OFFSET(Полн_печ,0,0,Геофизика!Посл_строка)</definedName>
    <definedName name="Сброс_обл_печати" localSheetId="8">OFFSET(ИЭИ!Полн_печ,0,0,ИЭИ!Посл_строка)</definedName>
    <definedName name="Сброс_обл_печати" localSheetId="4">OFFSET('ОДД '!Полн_печ,0,0,'ОДД '!Посл_строка)</definedName>
    <definedName name="Сброс_обл_печати" localSheetId="17">OFFSET(ОКН!Полн_печ,0,0,ОКН!Посл_строка)</definedName>
    <definedName name="Сброс_обл_печати" localSheetId="5">OFFSET(ПД!Полн_печ,0,0,ПД!Посл_строка)</definedName>
    <definedName name="Сброс_обл_печати" localSheetId="15">OFFSET(Полн_печ,0,0,ТБЭ!Посл_строка)</definedName>
    <definedName name="Сброс_обл_печати">OFFSET(Полн_печ,0,0,Посл_строка)</definedName>
    <definedName name="Света">#N/A</definedName>
    <definedName name="светофор" localSheetId="3">#REF!</definedName>
    <definedName name="светофор" localSheetId="8">#REF!</definedName>
    <definedName name="светофор" localSheetId="9">#REF!</definedName>
    <definedName name="светофор" localSheetId="5">#REF!</definedName>
    <definedName name="светофор" localSheetId="15">#REF!</definedName>
    <definedName name="светофор">#REF!</definedName>
    <definedName name="свод1">#N/A</definedName>
    <definedName name="сводная" localSheetId="3">#REF!</definedName>
    <definedName name="сводная" localSheetId="8">#REF!</definedName>
    <definedName name="сводная" localSheetId="15">#REF!</definedName>
    <definedName name="сводная">#REF!</definedName>
    <definedName name="сводная_10">#N/A</definedName>
    <definedName name="сводная_12">#N/A</definedName>
    <definedName name="сводная_15">#N/A</definedName>
    <definedName name="сводная_16">#N/A</definedName>
    <definedName name="сводная_16_1">"#REF!"</definedName>
    <definedName name="сводная_20">#N/A</definedName>
    <definedName name="сводная_21">#N/A</definedName>
    <definedName name="сводная_6">"#REF!"</definedName>
    <definedName name="сводная_7">"#REF!"</definedName>
    <definedName name="сврд">#N/A</definedName>
    <definedName name="СВсм">[35]Вспомогательный!$D$36</definedName>
    <definedName name="Сегодня" localSheetId="8">#REF!</definedName>
    <definedName name="Сегодня" localSheetId="4">#REF!</definedName>
    <definedName name="Сегодня" localSheetId="5">#REF!</definedName>
    <definedName name="Сегодня" localSheetId="15">#REF!</definedName>
    <definedName name="Сегодня">#REF!</definedName>
    <definedName name="Сервис">#N/A</definedName>
    <definedName name="Сервис_10">#N/A</definedName>
    <definedName name="Сервис_12">#N/A</definedName>
    <definedName name="Сервис_14">"#REF!"</definedName>
    <definedName name="Сервис_15">#N/A</definedName>
    <definedName name="Сервис_16">#N/A</definedName>
    <definedName name="Сервис_16_1">"#REF!"</definedName>
    <definedName name="Сервис_20">#N/A</definedName>
    <definedName name="Сервис_21">#N/A</definedName>
    <definedName name="Сервис_38" localSheetId="2">#N/A</definedName>
    <definedName name="Сервис_38" localSheetId="3">"#n"/Геофизика!a</definedName>
    <definedName name="Сервис_38" localSheetId="8">"#n"/ИЭИ!a</definedName>
    <definedName name="Сервис_38" localSheetId="4">#N/A</definedName>
    <definedName name="Сервис_38" localSheetId="5">#N/A</definedName>
    <definedName name="Сервис_38" localSheetId="15">#N/A</definedName>
    <definedName name="Сервис_38">"#n"/[0]!a</definedName>
    <definedName name="Сервис_6">"#REF!"</definedName>
    <definedName name="Сервис_7">"#REF!"</definedName>
    <definedName name="Сервис_Всего">#N/A</definedName>
    <definedName name="Сервис_Всего_1">#N/A</definedName>
    <definedName name="Сервис_Всего_1_10">#N/A</definedName>
    <definedName name="Сервис_Всего_1_12">#N/A</definedName>
    <definedName name="Сервис_Всего_1_14">"#REF!"</definedName>
    <definedName name="Сервис_Всего_1_15">#N/A</definedName>
    <definedName name="Сервис_Всего_1_16">#N/A</definedName>
    <definedName name="Сервис_Всего_1_16_1">"#REF!"</definedName>
    <definedName name="Сервис_Всего_1_20">#N/A</definedName>
    <definedName name="Сервис_Всего_1_21">#N/A</definedName>
    <definedName name="Сервис_Всего_1_38" localSheetId="2">#N/A</definedName>
    <definedName name="Сервис_Всего_1_38" localSheetId="3">"#n"/Геофизика!a</definedName>
    <definedName name="Сервис_Всего_1_38" localSheetId="8">"#n"/ИЭИ!a</definedName>
    <definedName name="Сервис_Всего_1_38" localSheetId="4">#N/A</definedName>
    <definedName name="Сервис_Всего_1_38" localSheetId="5">#N/A</definedName>
    <definedName name="Сервис_Всего_1_38" localSheetId="15">#N/A</definedName>
    <definedName name="Сервис_Всего_1_38">"#n"/[0]!a</definedName>
    <definedName name="Сервис_Всего_1_6">"#REF!"</definedName>
    <definedName name="Сервис_Всего_1_7">"#REF!"</definedName>
    <definedName name="Сервис_Всего_14" localSheetId="2">#N/A</definedName>
    <definedName name="Сервис_Всего_14" localSheetId="3">"#n"/Геофизика!a</definedName>
    <definedName name="Сервис_Всего_14" localSheetId="8">"#n"/ИЭИ!a</definedName>
    <definedName name="Сервис_Всего_14" localSheetId="4">#N/A</definedName>
    <definedName name="Сервис_Всего_14" localSheetId="5">#N/A</definedName>
    <definedName name="Сервис_Всего_14" localSheetId="15">#N/A</definedName>
    <definedName name="Сервис_Всего_14">"#n"/[0]!a</definedName>
    <definedName name="Сервис_Всего_38" localSheetId="2">#N/A</definedName>
    <definedName name="Сервис_Всего_38" localSheetId="3">"#n"/Геофизика!a</definedName>
    <definedName name="Сервис_Всего_38" localSheetId="8">"#n"/ИЭИ!a</definedName>
    <definedName name="Сервис_Всего_38" localSheetId="4">#N/A</definedName>
    <definedName name="Сервис_Всего_38" localSheetId="5">#N/A</definedName>
    <definedName name="Сервис_Всего_38" localSheetId="15">#N/A</definedName>
    <definedName name="Сервис_Всего_38">"#n"/[0]!a</definedName>
    <definedName name="Сервисное_оборудование">#N/A</definedName>
    <definedName name="Сервисное_оборудование_1">#N/A</definedName>
    <definedName name="Сервисное_оборудование_1_10">#N/A</definedName>
    <definedName name="Сервисное_оборудование_1_12">#N/A</definedName>
    <definedName name="Сервисное_оборудование_1_14">"#REF!"</definedName>
    <definedName name="Сервисное_оборудование_1_15">#N/A</definedName>
    <definedName name="Сервисное_оборудование_1_16">#N/A</definedName>
    <definedName name="Сервисное_оборудование_1_16_1">"#REF!"</definedName>
    <definedName name="Сервисное_оборудование_1_20">#N/A</definedName>
    <definedName name="Сервисное_оборудование_1_21">#N/A</definedName>
    <definedName name="Сервисное_оборудование_1_38" localSheetId="2">#N/A</definedName>
    <definedName name="Сервисное_оборудование_1_38" localSheetId="3">"#n"/Геофизика!a</definedName>
    <definedName name="Сервисное_оборудование_1_38" localSheetId="8">"#n"/ИЭИ!a</definedName>
    <definedName name="Сервисное_оборудование_1_38" localSheetId="4">#N/A</definedName>
    <definedName name="Сервисное_оборудование_1_38" localSheetId="5">#N/A</definedName>
    <definedName name="Сервисное_оборудование_1_38" localSheetId="15">#N/A</definedName>
    <definedName name="Сервисное_оборудование_1_38">"#n"/[0]!a</definedName>
    <definedName name="Сервисное_оборудование_1_6">"#REF!"</definedName>
    <definedName name="Сервисное_оборудование_1_7">"#REF!"</definedName>
    <definedName name="Сервисное_оборудование_14" localSheetId="2">#N/A</definedName>
    <definedName name="Сервисное_оборудование_14" localSheetId="3">"#n"/Геофизика!a</definedName>
    <definedName name="Сервисное_оборудование_14" localSheetId="8">"#n"/ИЭИ!a</definedName>
    <definedName name="Сервисное_оборудование_14" localSheetId="4">#N/A</definedName>
    <definedName name="Сервисное_оборудование_14" localSheetId="5">#N/A</definedName>
    <definedName name="Сервисное_оборудование_14" localSheetId="15">#N/A</definedName>
    <definedName name="Сервисное_оборудование_14">"#n"/[0]!a</definedName>
    <definedName name="Сервисное_оборудование_38" localSheetId="2">#N/A</definedName>
    <definedName name="Сервисное_оборудование_38" localSheetId="3">"#n"/Геофизика!a</definedName>
    <definedName name="Сервисное_оборудование_38" localSheetId="8">"#n"/ИЭИ!a</definedName>
    <definedName name="Сервисное_оборудование_38" localSheetId="4">#N/A</definedName>
    <definedName name="Сервисное_оборудование_38" localSheetId="5">#N/A</definedName>
    <definedName name="Сервисное_оборудование_38" localSheetId="15">#N/A</definedName>
    <definedName name="Сервисное_оборудование_38">"#n"/[0]!a</definedName>
    <definedName name="Сжат">[55]Арм_бетон_анк_нах!$M$8</definedName>
    <definedName name="Сзаказ" localSheetId="2">#REF!</definedName>
    <definedName name="Сзаказ" localSheetId="8">#REF!</definedName>
    <definedName name="Сзаказ" localSheetId="4">#REF!</definedName>
    <definedName name="Сзаказ" localSheetId="5">#REF!</definedName>
    <definedName name="Сзаказ" localSheetId="15">#REF!</definedName>
    <definedName name="Сзаказ">#REF!</definedName>
    <definedName name="Сзаказчик" localSheetId="2">#REF!</definedName>
    <definedName name="Сзаказчик" localSheetId="8">#REF!</definedName>
    <definedName name="Сзаказчик" localSheetId="4">#REF!</definedName>
    <definedName name="Сзаказчик" localSheetId="5">#REF!</definedName>
    <definedName name="Сзаказчик">#REF!</definedName>
    <definedName name="СИ" localSheetId="8">#REF!</definedName>
    <definedName name="СИ" localSheetId="4">#REF!</definedName>
    <definedName name="СИ" localSheetId="5">#REF!</definedName>
    <definedName name="СИ">#REF!</definedName>
    <definedName name="СКИДКА_в_КОЛЬЧУГ" localSheetId="3">#REF!</definedName>
    <definedName name="СКИДКА_в_КОЛЬЧУГ" localSheetId="8">#REF!</definedName>
    <definedName name="СКИДКА_в_КОЛЬЧУГ" localSheetId="4">#REF!</definedName>
    <definedName name="СКИДКА_в_КОЛЬЧУГ" localSheetId="9">#REF!</definedName>
    <definedName name="СКИДКА_в_КОЛЬЧУГ" localSheetId="5">#REF!</definedName>
    <definedName name="СКИДКА_в_КОЛЬЧУГ" localSheetId="15">#N/A</definedName>
    <definedName name="СКИДКА_в_КОЛЬЧУГ">#REF!</definedName>
    <definedName name="СКИДКА_КОЛЬЧ">#NAME?</definedName>
    <definedName name="СКСЧ" localSheetId="2" hidden="1">{"IMRAK42x8x8",#N/A,TRUE,"IMRAK 1400 42U 800X800";"IMRAK32x6x6",#N/A,TRUE,"IMRAK 1400 32U 600x600";"IMRAK42x12x8",#N/A,TRUE,"IMRAK 1400 42U 1200x800";"IMRAK15x6x4",#N/A,TRUE,"IMRAK 400 15U FRONT SECTION"}</definedName>
    <definedName name="СКСЧ" localSheetId="3" hidden="1">{"IMRAK42x8x8",#N/A,TRUE,"IMRAK 1400 42U 800X800";"IMRAK32x6x6",#N/A,TRUE,"IMRAK 1400 32U 600x600";"IMRAK42x12x8",#N/A,TRUE,"IMRAK 1400 42U 1200x800";"IMRAK15x6x4",#N/A,TRUE,"IMRAK 400 15U FRONT SECTION"}</definedName>
    <definedName name="СКСЧ" localSheetId="8" hidden="1">{"IMRAK42x8x8",#N/A,TRUE,"IMRAK 1400 42U 800X800";"IMRAK32x6x6",#N/A,TRUE,"IMRAK 1400 32U 600x600";"IMRAK42x12x8",#N/A,TRUE,"IMRAK 1400 42U 1200x800";"IMRAK15x6x4",#N/A,TRUE,"IMRAK 400 15U FRONT SECTION"}</definedName>
    <definedName name="СКСЧ" localSheetId="4" hidden="1">{"IMRAK42x8x8",#N/A,TRUE,"IMRAK 1400 42U 800X800";"IMRAK32x6x6",#N/A,TRUE,"IMRAK 1400 32U 600x600";"IMRAK42x12x8",#N/A,TRUE,"IMRAK 1400 42U 1200x800";"IMRAK15x6x4",#N/A,TRUE,"IMRAK 400 15U FRONT SECTION"}</definedName>
    <definedName name="СКСЧ" localSheetId="9" hidden="1">{"IMRAK42x8x8",#N/A,TRUE,"IMRAK 1400 42U 800X800";"IMRAK32x6x6",#N/A,TRUE,"IMRAK 1400 32U 600x600";"IMRAK42x12x8",#N/A,TRUE,"IMRAK 1400 42U 1200x800";"IMRAK15x6x4",#N/A,TRUE,"IMRAK 400 15U FRONT SECTION"}</definedName>
    <definedName name="СКСЧ" localSheetId="5" hidden="1">{"IMRAK42x8x8",#N/A,TRUE,"IMRAK 1400 42U 800X800";"IMRAK32x6x6",#N/A,TRUE,"IMRAK 1400 32U 600x600";"IMRAK42x12x8",#N/A,TRUE,"IMRAK 1400 42U 1200x800";"IMRAK15x6x4",#N/A,TRUE,"IMRAK 400 15U FRONT SECTION"}</definedName>
    <definedName name="СКСЧ" localSheetId="15" hidden="1">{"IMRAK42x8x8",#N/A,TRUE,"IMRAK 1400 42U 800X800";"IMRAK32x6x6",#N/A,TRUE,"IMRAK 1400 32U 600x600";"IMRAK42x12x8",#N/A,TRUE,"IMRAK 1400 42U 1200x800";"IMRAK15x6x4",#N/A,TRUE,"IMRAK 400 15U FRONT SECTION"}</definedName>
    <definedName name="СКСЧ" hidden="1">{"IMRAK42x8x8",#N/A,TRUE,"IMRAK 1400 42U 800X800";"IMRAK32x6x6",#N/A,TRUE,"IMRAK 1400 32U 600x600";"IMRAK42x12x8",#N/A,TRUE,"IMRAK 1400 42U 1200x800";"IMRAK15x6x4",#N/A,TRUE,"IMRAK 400 15U FRONT SECTION"}</definedName>
    <definedName name="СКУД1" localSheetId="8">'[28]6,10'!#REF!</definedName>
    <definedName name="СКУД1">'[28]6,10'!#REF!</definedName>
    <definedName name="СКУД2" localSheetId="8">'[28]6.23.2'!#REF!</definedName>
    <definedName name="СКУД2">'[28]6.23.2'!#REF!</definedName>
    <definedName name="СКУД21" localSheetId="8">'[28]6.23.1'!#REF!</definedName>
    <definedName name="СКУД21">'[28]6.23.1'!#REF!</definedName>
    <definedName name="СКУД3" localSheetId="8">#REF!</definedName>
    <definedName name="СКУД3" localSheetId="4">#REF!</definedName>
    <definedName name="СКУД3" localSheetId="5">#REF!</definedName>
    <definedName name="СКУД3" localSheetId="15">#REF!</definedName>
    <definedName name="СКУД3">#REF!</definedName>
    <definedName name="см">#N/A</definedName>
    <definedName name="см___0">#N/A</definedName>
    <definedName name="см___0_10">#N/A</definedName>
    <definedName name="см___0_12">#N/A</definedName>
    <definedName name="см___0_14">"#REF!"</definedName>
    <definedName name="см___0_15">#N/A</definedName>
    <definedName name="см___0_16">#N/A</definedName>
    <definedName name="см___0_16_1">"#REF!"</definedName>
    <definedName name="см___0_20">#N/A</definedName>
    <definedName name="см___0_21">#N/A</definedName>
    <definedName name="см___0_38" localSheetId="2">#N/A</definedName>
    <definedName name="см___0_38" localSheetId="3">"#n"/Геофизика!a</definedName>
    <definedName name="см___0_38" localSheetId="8">"#n"/ИЭИ!a</definedName>
    <definedName name="см___0_38" localSheetId="4">#N/A</definedName>
    <definedName name="см___0_38" localSheetId="5">#N/A</definedName>
    <definedName name="см___0_38" localSheetId="15">#N/A</definedName>
    <definedName name="см___0_38">"#n"/[0]!a</definedName>
    <definedName name="см___0_6">"#REF!"</definedName>
    <definedName name="см___0_7">"#REF!"</definedName>
    <definedName name="см_14">"#REF!"</definedName>
    <definedName name="см_38" localSheetId="2">#N/A</definedName>
    <definedName name="см_38" localSheetId="3">"#n"/Геофизика!a</definedName>
    <definedName name="см_38" localSheetId="8">"#n"/ИЭИ!a</definedName>
    <definedName name="см_38" localSheetId="4">#N/A</definedName>
    <definedName name="см_38" localSheetId="5">#N/A</definedName>
    <definedName name="см_38" localSheetId="15">#N/A</definedName>
    <definedName name="см_38">"#n"/[0]!a</definedName>
    <definedName name="см_конк" localSheetId="8">#REF!</definedName>
    <definedName name="см_конк" localSheetId="4">#REF!</definedName>
    <definedName name="см_конк" localSheetId="5">#REF!</definedName>
    <definedName name="см_конк" localSheetId="15">#REF!</definedName>
    <definedName name="см_конк">#REF!</definedName>
    <definedName name="см1">#N/A</definedName>
    <definedName name="См6">'[106]Смета 7'!$F$1</definedName>
    <definedName name="См7">#N/A</definedName>
    <definedName name="См7_14">"#REF!"</definedName>
    <definedName name="См7_38" localSheetId="2">#N/A</definedName>
    <definedName name="См7_38" localSheetId="3">"#n"/Геофизика!a</definedName>
    <definedName name="См7_38" localSheetId="8">"#n"/ИЭИ!a</definedName>
    <definedName name="См7_38" localSheetId="4">#N/A</definedName>
    <definedName name="См7_38" localSheetId="5">#N/A</definedName>
    <definedName name="См7_38" localSheetId="15">#N/A</definedName>
    <definedName name="См7_38">"#n"/[0]!a</definedName>
    <definedName name="Смет1" localSheetId="8">#REF!</definedName>
    <definedName name="Смет1" localSheetId="4">#REF!</definedName>
    <definedName name="Смет1" localSheetId="5">#REF!</definedName>
    <definedName name="Смет1" localSheetId="15">#REF!</definedName>
    <definedName name="Смет1">#REF!</definedName>
    <definedName name="Смет10" localSheetId="8">#REF!</definedName>
    <definedName name="Смет10" localSheetId="4">#REF!</definedName>
    <definedName name="Смет10" localSheetId="5">#REF!</definedName>
    <definedName name="Смет10">#REF!</definedName>
    <definedName name="Смет11" localSheetId="8">#REF!</definedName>
    <definedName name="Смет11" localSheetId="4">#REF!</definedName>
    <definedName name="Смет11" localSheetId="5">#REF!</definedName>
    <definedName name="Смет11">#REF!</definedName>
    <definedName name="Смет12" localSheetId="8">#REF!</definedName>
    <definedName name="Смет12">#REF!</definedName>
    <definedName name="Смет13" localSheetId="8">#REF!</definedName>
    <definedName name="Смет13">#REF!</definedName>
    <definedName name="Смет2" localSheetId="8">#REF!</definedName>
    <definedName name="Смет2">#REF!</definedName>
    <definedName name="Смет3" localSheetId="8">#REF!</definedName>
    <definedName name="Смет3">#REF!</definedName>
    <definedName name="Смет4" localSheetId="8">#REF!</definedName>
    <definedName name="Смет4">#REF!</definedName>
    <definedName name="Смет5" localSheetId="8">#REF!</definedName>
    <definedName name="Смет5">#REF!</definedName>
    <definedName name="Смет6" localSheetId="8">#REF!</definedName>
    <definedName name="Смет6">#REF!</definedName>
    <definedName name="Смет7" localSheetId="8">#REF!</definedName>
    <definedName name="Смет7">#REF!</definedName>
    <definedName name="Смет8" localSheetId="8">#REF!</definedName>
    <definedName name="Смет8">#REF!</definedName>
    <definedName name="Смет9" localSheetId="8">#REF!</definedName>
    <definedName name="Смет9">#REF!</definedName>
    <definedName name="Смета" localSheetId="2">[65]база!$G$1:$G$65536</definedName>
    <definedName name="смета">[45]база!$A$1:$A$65536</definedName>
    <definedName name="Смета_2">'[103]Смета 7'!$F$1</definedName>
    <definedName name="Смета11">'[107]Смета 7'!$F$1</definedName>
    <definedName name="Смета21">'[108]Смета 7'!$F$1</definedName>
    <definedName name="Смета3">[35]Вспомогательный!$D$78</definedName>
    <definedName name="Сметная_стоимость_в_базисных_ценах">"#REF!"</definedName>
    <definedName name="Сметная_стоимость_в_текущих_ценах__после_применения_индексов">"#REF!"</definedName>
    <definedName name="Сметная_стоимость_по_ресурсному_расчету">"#REF!"</definedName>
    <definedName name="сметчикам" localSheetId="2">#REF!</definedName>
    <definedName name="сметчикам" localSheetId="3">[89]база!$L:$L</definedName>
    <definedName name="сметчикам" localSheetId="9">[89]база!$L:$L</definedName>
    <definedName name="сметчикам" localSheetId="5">[89]база!$L:$L</definedName>
    <definedName name="сметчикам" localSheetId="15">[82]база!$L$1:$L$65536</definedName>
    <definedName name="сметчикам">[89]база!$L:$L</definedName>
    <definedName name="сми">#N/A</definedName>
    <definedName name="смьрщг">[65]база!$A$1:$A$65536</definedName>
    <definedName name="Сназн" localSheetId="2">#REF!</definedName>
    <definedName name="Сназн" localSheetId="8">#REF!</definedName>
    <definedName name="Сназн" localSheetId="4">#REF!</definedName>
    <definedName name="Сназн" localSheetId="5">#REF!</definedName>
    <definedName name="Сназн" localSheetId="15">#REF!</definedName>
    <definedName name="Сназн">#REF!</definedName>
    <definedName name="Совх._20.дн" localSheetId="2">#REF!</definedName>
    <definedName name="Совх._20.дн" localSheetId="3">#REF!</definedName>
    <definedName name="Совх._20.дн" localSheetId="8">#REF!</definedName>
    <definedName name="Совх._20.дн" localSheetId="9">#REF!</definedName>
    <definedName name="Совх._20.дн" localSheetId="5">#REF!</definedName>
    <definedName name="Совх._20.дн" localSheetId="1">#REF!</definedName>
    <definedName name="Совх._20.дн" localSheetId="0">#REF!</definedName>
    <definedName name="Совх._20.дн" localSheetId="15">#REF!</definedName>
    <definedName name="Совх._20.дн">#REF!</definedName>
    <definedName name="Согласование">#N/A</definedName>
    <definedName name="Согласование_10">#N/A</definedName>
    <definedName name="Согласование_12">#N/A</definedName>
    <definedName name="Согласование_15">#N/A</definedName>
    <definedName name="Согласование_16">#N/A</definedName>
    <definedName name="Согласование_16_1">"#REF!"</definedName>
    <definedName name="Согласование_20">#N/A</definedName>
    <definedName name="Согласование_21">#N/A</definedName>
    <definedName name="Согласование_6">"#REF!"</definedName>
    <definedName name="Согласование_7">"#REF!"</definedName>
    <definedName name="Согласования" localSheetId="2">#REF!</definedName>
    <definedName name="Согласования" localSheetId="3">#REF!</definedName>
    <definedName name="Согласования" localSheetId="8">#REF!</definedName>
    <definedName name="Согласования" localSheetId="5">#REF!</definedName>
    <definedName name="Согласования" localSheetId="15">#REF!</definedName>
    <definedName name="Согласования">#REF!</definedName>
    <definedName name="Сод_баз">#N/A</definedName>
    <definedName name="Составил" localSheetId="4">'ОДД '!$B$90:$B$104</definedName>
    <definedName name="Составил" localSheetId="15">#N/A</definedName>
    <definedName name="Составил">'[109]ОДД (стр-во+экспл.)'!$B$89:$B$103</definedName>
    <definedName name="Составитель">#N/A</definedName>
    <definedName name="Составитель_10">#N/A</definedName>
    <definedName name="Составитель_12">#N/A</definedName>
    <definedName name="Составитель_15">#N/A</definedName>
    <definedName name="Составитель_16">#N/A</definedName>
    <definedName name="Составитель_16_1">"#REF!"</definedName>
    <definedName name="Составитель_20">#N/A</definedName>
    <definedName name="Составитель_21">#N/A</definedName>
    <definedName name="Составитель_6">"#REF!"</definedName>
    <definedName name="Составитель_7">"#REF!"</definedName>
    <definedName name="СОУЭ1_1" localSheetId="8">#REF!</definedName>
    <definedName name="СОУЭ1_1" localSheetId="4">#REF!</definedName>
    <definedName name="СОУЭ1_1" localSheetId="5">#REF!</definedName>
    <definedName name="СОУЭ1_1" localSheetId="15">#REF!</definedName>
    <definedName name="СОУЭ1_1">#REF!</definedName>
    <definedName name="СОУЭ1_2" localSheetId="8">#REF!</definedName>
    <definedName name="СОУЭ1_2" localSheetId="4">#REF!</definedName>
    <definedName name="СОУЭ1_2" localSheetId="5">#REF!</definedName>
    <definedName name="СОУЭ1_2">#REF!</definedName>
    <definedName name="СОУЭ1_21" localSheetId="8">#REF!</definedName>
    <definedName name="СОУЭ1_21" localSheetId="4">#REF!</definedName>
    <definedName name="СОУЭ1_21" localSheetId="5">#REF!</definedName>
    <definedName name="СОУЭ1_21">#REF!</definedName>
    <definedName name="СОУЭ1_3" localSheetId="8">#REF!</definedName>
    <definedName name="СОУЭ1_3">#REF!</definedName>
    <definedName name="СОУЭ2_1" localSheetId="2">'[28]6,9'!#REF!</definedName>
    <definedName name="СОУЭ2_1" localSheetId="8">'[28]6,9'!#REF!</definedName>
    <definedName name="СОУЭ2_1" localSheetId="4">'[28]6,9'!#REF!</definedName>
    <definedName name="СОУЭ2_1" localSheetId="5">'[28]6,9'!#REF!</definedName>
    <definedName name="СОУЭ2_1" localSheetId="15">'[28]6,9'!#REF!</definedName>
    <definedName name="СОУЭ2_1">'[28]6,9'!#REF!</definedName>
    <definedName name="СОУЭ2_2" localSheetId="8">'[28]6.22.2'!#REF!</definedName>
    <definedName name="СОУЭ2_2" localSheetId="4">'[28]6.22.2'!#REF!</definedName>
    <definedName name="СОУЭ2_2" localSheetId="5">'[28]6.22.2'!#REF!</definedName>
    <definedName name="СОУЭ2_2" localSheetId="15">'[28]6.22.2'!#REF!</definedName>
    <definedName name="СОУЭ2_2">'[28]6.22.2'!#REF!</definedName>
    <definedName name="СОУЭ2_21" localSheetId="8">'[28]6.22.1'!#REF!</definedName>
    <definedName name="СОУЭ2_21" localSheetId="4">'[28]6.22.1'!#REF!</definedName>
    <definedName name="СОУЭ2_21" localSheetId="5">'[28]6.22.1'!#REF!</definedName>
    <definedName name="СОУЭ2_21">'[28]6.22.1'!#REF!</definedName>
    <definedName name="СОУЭ2_3" localSheetId="8">#REF!</definedName>
    <definedName name="СОУЭ2_3" localSheetId="4">#REF!</definedName>
    <definedName name="СОУЭ2_3" localSheetId="5">#REF!</definedName>
    <definedName name="СОУЭ2_3" localSheetId="15">#REF!</definedName>
    <definedName name="СОУЭ2_3">#REF!</definedName>
    <definedName name="сп1" localSheetId="2">#REF!</definedName>
    <definedName name="сп1" localSheetId="8">#REF!</definedName>
    <definedName name="сп1" localSheetId="4">#REF!</definedName>
    <definedName name="сп1" localSheetId="5">#REF!</definedName>
    <definedName name="сп1">#REF!</definedName>
    <definedName name="СП1_14" localSheetId="2">#N/A</definedName>
    <definedName name="СП1_14" localSheetId="3">"#n"/Геофизика!a</definedName>
    <definedName name="СП1_14" localSheetId="8">"#n"/ИЭИ!a</definedName>
    <definedName name="СП1_14" localSheetId="4">#N/A</definedName>
    <definedName name="СП1_14" localSheetId="5">#N/A</definedName>
    <definedName name="СП1_14" localSheetId="15">#N/A</definedName>
    <definedName name="СП1_14">"#n"/[0]!a</definedName>
    <definedName name="СП1_38">#N/A</definedName>
    <definedName name="сп2" localSheetId="8">#REF!</definedName>
    <definedName name="сп2" localSheetId="4">#REF!</definedName>
    <definedName name="сп2" localSheetId="5">#REF!</definedName>
    <definedName name="сп2" localSheetId="15">#REF!</definedName>
    <definedName name="сп2">#REF!</definedName>
    <definedName name="спец" localSheetId="2">#REF!</definedName>
    <definedName name="спец" localSheetId="8">#REF!</definedName>
    <definedName name="спец" localSheetId="4">#REF!</definedName>
    <definedName name="спец" localSheetId="5">#REF!</definedName>
    <definedName name="спец">#REF!</definedName>
    <definedName name="СПЕЦКУРС">#NAME?</definedName>
    <definedName name="Спецрежим">#N/A</definedName>
    <definedName name="СР" localSheetId="2">#REF!</definedName>
    <definedName name="СР" localSheetId="3">#REF!</definedName>
    <definedName name="СР" localSheetId="8">#REF!</definedName>
    <definedName name="СР" localSheetId="5">#REF!</definedName>
    <definedName name="СР" localSheetId="15">#REF!</definedName>
    <definedName name="СР">#REF!</definedName>
    <definedName name="сроки" localSheetId="2">[45]Коэффициенты!$A$1:$A$65536</definedName>
    <definedName name="сроки" localSheetId="3">[24]Коэффициенты!$A:$A</definedName>
    <definedName name="сроки" localSheetId="13">[46]Коэффициенты!$A$1:$A$65536</definedName>
    <definedName name="сроки" localSheetId="4">[110]Коэффициенты!$A:$A</definedName>
    <definedName name="сроки" localSheetId="9">[23]Коэффициенты!$A:$A</definedName>
    <definedName name="сроки" localSheetId="5">[24]Коэффициенты!$A:$A</definedName>
    <definedName name="сроки" localSheetId="1">[24]Коэффициенты!$A:$A</definedName>
    <definedName name="сроки" localSheetId="15">[47]Коэффициенты!$A$1:$A$65536</definedName>
    <definedName name="сроки">[48]Коэффициенты!$A$1:$A$65536</definedName>
    <definedName name="ССвынос" localSheetId="8">#REF!</definedName>
    <definedName name="ССвынос" localSheetId="4">#REF!</definedName>
    <definedName name="ССвынос" localSheetId="5">#REF!</definedName>
    <definedName name="ССвынос" localSheetId="15">#REF!</definedName>
    <definedName name="ССвынос">#REF!</definedName>
    <definedName name="ССР1">NA()</definedName>
    <definedName name="ССР1_1">NA()</definedName>
    <definedName name="ссс">#N/A</definedName>
    <definedName name="ссссссс" localSheetId="2">{"","одинz","дваz","триz","четыреz","пятьz","шестьz","семьz","восемьz","девятьz"}</definedName>
    <definedName name="ссссссс" localSheetId="3">{"","одинz","дваz","триz","четыреz","пятьz","шестьz","семьz","восемьz","девятьz"}</definedName>
    <definedName name="ссссссс" localSheetId="8">{"","одинz","дваz","триz","четыреz","пятьz","шестьz","семьz","восемьz","девятьz"}</definedName>
    <definedName name="ссссссс" localSheetId="4">{"","одинz","дваz","триz","четыреz","пятьz","шестьz","семьz","восемьz","девятьz"}</definedName>
    <definedName name="ссссссс" localSheetId="5">{"","одинz","дваz","триz","четыреz","пятьz","шестьz","семьz","восемьz","девятьz"}</definedName>
    <definedName name="ссссссс" localSheetId="15">{"","одинz","дваz","триz","четыреz","пятьz","шестьz","семьz","восемьz","девятьz"}</definedName>
    <definedName name="ссссссс">{"","одинz","дваz","триz","четыреz","пятьz","шестьz","семьz","восемьz","девятьz"}</definedName>
    <definedName name="СССССССС">#N/A</definedName>
    <definedName name="ссссссссссссссссссссссссссссссссссссссссссссссссссссссссссссссссссссссссссссссссссссссссс">#N/A</definedName>
    <definedName name="СтавкаНДС" localSheetId="3">#REF!</definedName>
    <definedName name="СтавкаНДС" localSheetId="8">#REF!</definedName>
    <definedName name="СтавкаНДС" localSheetId="4">#REF!</definedName>
    <definedName name="СтавкаНДС" localSheetId="9">#REF!</definedName>
    <definedName name="СтавкаНДС" localSheetId="5">#REF!</definedName>
    <definedName name="СтавкаНДС" localSheetId="15">#N/A</definedName>
    <definedName name="СтавкаНДС">#REF!</definedName>
    <definedName name="стадия" localSheetId="2">#REF!</definedName>
    <definedName name="стадия" localSheetId="8">#REF!</definedName>
    <definedName name="стадия" localSheetId="4">#REF!</definedName>
    <definedName name="стадия" localSheetId="5">#REF!</definedName>
    <definedName name="стадия" localSheetId="15">#REF!</definedName>
    <definedName name="стадия">#REF!</definedName>
    <definedName name="Стадия_29">#N/A</definedName>
    <definedName name="Стадия_30">#N/A</definedName>
    <definedName name="Стадия_35">#N/A</definedName>
    <definedName name="Стадия_37">#N/A</definedName>
    <definedName name="Стадия_38">#N/A</definedName>
    <definedName name="Стадия_41">#N/A</definedName>
    <definedName name="Стадия_42">#N/A</definedName>
    <definedName name="Стадия_43">#N/A</definedName>
    <definedName name="Стадия_44">#N/A</definedName>
    <definedName name="Стадия_5">#N/A</definedName>
    <definedName name="Стадия_6">#N/A</definedName>
    <definedName name="Стадия_7">#N/A</definedName>
    <definedName name="Стадия_8">#N/A</definedName>
    <definedName name="стадия_П" localSheetId="2">[45]база!$J$1:$J$65536</definedName>
    <definedName name="стадия_П" localSheetId="3">[24]база!$J:$J</definedName>
    <definedName name="стадия_П" localSheetId="13">[46]база!$J$1:$J$65536</definedName>
    <definedName name="стадия_П" localSheetId="4">[110]база!$J:$J</definedName>
    <definedName name="стадия_П" localSheetId="9">[23]база!$J:$J</definedName>
    <definedName name="стадия_П" localSheetId="5">[24]база!$J:$J</definedName>
    <definedName name="стадия_П" localSheetId="1">[24]база!$J:$J</definedName>
    <definedName name="стадия_П" localSheetId="15">[47]база!$J$1:$J$65536</definedName>
    <definedName name="стадия_П">[48]база!$J$1:$J$65536</definedName>
    <definedName name="СТАР_КУРС">#NAME?</definedName>
    <definedName name="старость">#N/A</definedName>
    <definedName name="старость_14">"#REF!"</definedName>
    <definedName name="старость_38" localSheetId="2">#N/A</definedName>
    <definedName name="старость_38" localSheetId="3">"#n"/Геофизика!a</definedName>
    <definedName name="старость_38" localSheetId="8">"#n"/ИЭИ!a</definedName>
    <definedName name="старость_38" localSheetId="4">#N/A</definedName>
    <definedName name="старость_38" localSheetId="5">#N/A</definedName>
    <definedName name="старость_38" localSheetId="15">#N/A</definedName>
    <definedName name="старость_38">"#n"/[0]!a</definedName>
    <definedName name="Стоимость_по_акту_выполненных_работ_в_базисных_ценах">"#REF!"</definedName>
    <definedName name="Стоимость_по_акту_выполненных_работ_при_ресурсном_расчете">"#REF!"</definedName>
    <definedName name="Строит">NA()</definedName>
    <definedName name="Строит_1">NA()</definedName>
    <definedName name="Строительная_полоса">#N/A</definedName>
    <definedName name="Строительная_полоса_10">#N/A</definedName>
    <definedName name="Строительная_полоса_12">#N/A</definedName>
    <definedName name="Строительная_полоса_15">#N/A</definedName>
    <definedName name="Строительная_полоса_16">#N/A</definedName>
    <definedName name="Строительная_полоса_16_1">"#REF!"</definedName>
    <definedName name="Строительная_полоса_20">#N/A</definedName>
    <definedName name="Строительная_полоса_21">#N/A</definedName>
    <definedName name="Строительная_полоса_6">"#REF!"</definedName>
    <definedName name="Строительная_полоса_7">"#REF!"</definedName>
    <definedName name="Строительные_работы_в_базисных_ценах">"#REF!"</definedName>
    <definedName name="Строительные_работы_в_текущих_ценах">"#REF!"</definedName>
    <definedName name="Строительные_работы_в_текущих_ценах_по_ресурсному_расчету">"#REF!"</definedName>
    <definedName name="Строительные_работы_в_текущих_ценах_после_применения_индексов">"#REF!"</definedName>
    <definedName name="Строка_заг">ROW(#REF!)</definedName>
    <definedName name="Сум_кред" localSheetId="8">#REF!</definedName>
    <definedName name="Сум_кред" localSheetId="17">#REF!</definedName>
    <definedName name="Сум_кред">#REF!</definedName>
    <definedName name="Сум_плат" localSheetId="8">#REF!</definedName>
    <definedName name="Сум_плат" localSheetId="17">#REF!</definedName>
    <definedName name="Сум_плат">#REF!</definedName>
    <definedName name="Сум_проц" localSheetId="8">#REF!</definedName>
    <definedName name="Сум_проц" localSheetId="17">#REF!</definedName>
    <definedName name="Сум_проц">#REF!</definedName>
    <definedName name="СуммаCНДС" localSheetId="3">#REF!</definedName>
    <definedName name="СуммаCНДС" localSheetId="8">#REF!</definedName>
    <definedName name="СуммаCНДС" localSheetId="4">#REF!</definedName>
    <definedName name="СуммаCНДС" localSheetId="9">#REF!</definedName>
    <definedName name="СуммаCНДС" localSheetId="5">#REF!</definedName>
    <definedName name="СуммаCНДС" localSheetId="15">#N/A</definedName>
    <definedName name="СуммаCНДС">#REF!</definedName>
    <definedName name="СуммаБезНДС" localSheetId="3">#REF!</definedName>
    <definedName name="СуммаБезНДС" localSheetId="8">#REF!</definedName>
    <definedName name="СуммаБезНДС" localSheetId="4">#REF!</definedName>
    <definedName name="СуммаБезНДС" localSheetId="9">#REF!</definedName>
    <definedName name="СуммаБезНДС" localSheetId="5">#REF!</definedName>
    <definedName name="СуммаБезНДС" localSheetId="15">#N/A</definedName>
    <definedName name="СуммаБезНДС">#REF!</definedName>
    <definedName name="СуммаБезНДС_ГП" localSheetId="3">#REF!</definedName>
    <definedName name="СуммаБезНДС_ГП" localSheetId="8">#REF!</definedName>
    <definedName name="СуммаБезНДС_ГП" localSheetId="4">#REF!</definedName>
    <definedName name="СуммаБезНДС_ГП" localSheetId="9">#REF!</definedName>
    <definedName name="СуммаБезНДС_ГП" localSheetId="5">#REF!</definedName>
    <definedName name="СуммаБезНДС_ГП" localSheetId="15">#N/A</definedName>
    <definedName name="СуммаБезНДС_ГП">#REF!</definedName>
    <definedName name="СуммаСНДС_ГП" localSheetId="3">#REF!</definedName>
    <definedName name="СуммаСНДС_ГП" localSheetId="8">#REF!</definedName>
    <definedName name="СуммаСНДС_ГП" localSheetId="4">#REF!</definedName>
    <definedName name="СуммаСНДС_ГП" localSheetId="9">#REF!</definedName>
    <definedName name="СуммаСНДС_ГП" localSheetId="5">#REF!</definedName>
    <definedName name="СуммаСНДС_ГП" localSheetId="15">#N/A</definedName>
    <definedName name="СуммаСНДС_ГП">#REF!</definedName>
    <definedName name="Сургут">NA()</definedName>
    <definedName name="Схема" localSheetId="2">#REF!</definedName>
    <definedName name="Схема" localSheetId="3">#REF!</definedName>
    <definedName name="Схема" localSheetId="8">#REF!</definedName>
    <definedName name="Схема" localSheetId="9">#REF!</definedName>
    <definedName name="Схема" localSheetId="5">#REF!</definedName>
    <definedName name="Схема" localSheetId="1">#REF!</definedName>
    <definedName name="Схема" localSheetId="0">#REF!</definedName>
    <definedName name="Схема" localSheetId="15">#REF!</definedName>
    <definedName name="Схема">#REF!</definedName>
    <definedName name="сы342">#N/A</definedName>
    <definedName name="СЭОГ" localSheetId="3">[51]база!$T:$T</definedName>
    <definedName name="СЭОГ" localSheetId="9">[51]база!$T:$T</definedName>
    <definedName name="СЭОГ" localSheetId="5">[51]база!$T:$T</definedName>
    <definedName name="СЭОГ" localSheetId="15">#N/A</definedName>
    <definedName name="СЭОГ">[51]база!$T:$T</definedName>
    <definedName name="т" localSheetId="2" hidden="1">{"IMRAK42x8x8",#N/A,TRUE,"IMRAK 1400 42U 800X800";"IMRAK32x6x6",#N/A,TRUE,"IMRAK 1400 32U 600x600";"IMRAK42x12x8",#N/A,TRUE,"IMRAK 1400 42U 1200x800";"IMRAK15x6x4",#N/A,TRUE,"IMRAK 400 15U FRONT SECTION"}</definedName>
    <definedName name="т" localSheetId="3" hidden="1">{"IMRAK42x8x8",#N/A,TRUE,"IMRAK 1400 42U 800X800";"IMRAK32x6x6",#N/A,TRUE,"IMRAK 1400 32U 600x600";"IMRAK42x12x8",#N/A,TRUE,"IMRAK 1400 42U 1200x800";"IMRAK15x6x4",#N/A,TRUE,"IMRAK 400 15U FRONT SECTION"}</definedName>
    <definedName name="т" localSheetId="8" hidden="1">{"IMRAK42x8x8",#N/A,TRUE,"IMRAK 1400 42U 800X800";"IMRAK32x6x6",#N/A,TRUE,"IMRAK 1400 32U 600x600";"IMRAK42x12x8",#N/A,TRUE,"IMRAK 1400 42U 1200x800";"IMRAK15x6x4",#N/A,TRUE,"IMRAK 400 15U FRONT SECTION"}</definedName>
    <definedName name="т" localSheetId="4" hidden="1">{"IMRAK42x8x8",#N/A,TRUE,"IMRAK 1400 42U 800X800";"IMRAK32x6x6",#N/A,TRUE,"IMRAK 1400 32U 600x600";"IMRAK42x12x8",#N/A,TRUE,"IMRAK 1400 42U 1200x800";"IMRAK15x6x4",#N/A,TRUE,"IMRAK 400 15U FRONT SECTION"}</definedName>
    <definedName name="т" localSheetId="9" hidden="1">{"IMRAK42x8x8",#N/A,TRUE,"IMRAK 1400 42U 800X800";"IMRAK32x6x6",#N/A,TRUE,"IMRAK 1400 32U 600x600";"IMRAK42x12x8",#N/A,TRUE,"IMRAK 1400 42U 1200x800";"IMRAK15x6x4",#N/A,TRUE,"IMRAK 400 15U FRONT SECTION"}</definedName>
    <definedName name="т" localSheetId="5" hidden="1">{"IMRAK42x8x8",#N/A,TRUE,"IMRAK 1400 42U 800X800";"IMRAK32x6x6",#N/A,TRUE,"IMRAK 1400 32U 600x600";"IMRAK42x12x8",#N/A,TRUE,"IMRAK 1400 42U 1200x800";"IMRAK15x6x4",#N/A,TRUE,"IMRAK 400 15U FRONT SECTION"}</definedName>
    <definedName name="т" localSheetId="15" hidden="1">{"IMRAK42x8x8",#N/A,TRUE,"IMRAK 1400 42U 800X800";"IMRAK32x6x6",#N/A,TRUE,"IMRAK 1400 32U 600x600";"IMRAK42x12x8",#N/A,TRUE,"IMRAK 1400 42U 1200x800";"IMRAK15x6x4",#N/A,TRUE,"IMRAK 400 15U FRONT SECTION"}</definedName>
    <definedName name="т" hidden="1">{"IMRAK42x8x8",#N/A,TRUE,"IMRAK 1400 42U 800X800";"IMRAK32x6x6",#N/A,TRUE,"IMRAK 1400 32U 600x600";"IMRAK42x12x8",#N/A,TRUE,"IMRAK 1400 42U 1200x800";"IMRAK15x6x4",#N/A,TRUE,"IMRAK 400 15U FRONT SECTION"}</definedName>
    <definedName name="таб">[88]БАЗА!$B$17:$B$24</definedName>
    <definedName name="Табл.4.2" localSheetId="2">[76]БАЗА!$B$17:$B$24</definedName>
    <definedName name="Табл.4.2" localSheetId="5">[77]БАЗА!$B$17:$B$24</definedName>
    <definedName name="Табл.4.2" localSheetId="15">[78]БАЗА!$B$17:$B$24</definedName>
    <definedName name="Табл.4.2">[77]БАЗА!$B$17:$B$24</definedName>
    <definedName name="Табл.4.2." localSheetId="2">[76]БАЗА!$B$15:$B$16</definedName>
    <definedName name="Табл.4.2." localSheetId="5">[77]БАЗА!$B$15:$B$16</definedName>
    <definedName name="Табл.4.2." localSheetId="15">[78]БАЗА!$B$15:$B$16</definedName>
    <definedName name="Табл.4.2.">[77]БАЗА!$B$15:$B$16</definedName>
    <definedName name="Таблица_3.2.1" localSheetId="2">[76]БАЗА!$B$26:$B$32</definedName>
    <definedName name="Таблица_3.2.1" localSheetId="5">[77]БАЗА!$B$26:$B$32</definedName>
    <definedName name="Таблица_3.2.1" localSheetId="15">[78]БАЗА!$B$26:$B$32</definedName>
    <definedName name="Таблица_3.2.1">[77]БАЗА!$B$26:$B$32</definedName>
    <definedName name="Таблица_3.2.2" localSheetId="2">[76]БАЗА!$B$34:$B$36</definedName>
    <definedName name="Таблица_3.2.2" localSheetId="5">[77]БАЗА!$B$34:$B$36</definedName>
    <definedName name="Таблица_3.2.2" localSheetId="15">[78]БАЗА!$B$34:$B$36</definedName>
    <definedName name="Таблица_3.2.2">[77]БАЗА!$B$34:$B$36</definedName>
    <definedName name="Таблица_3.2.3.1" localSheetId="2">[76]БАЗА!$B$38:$B$44</definedName>
    <definedName name="Таблица_3.2.3.1" localSheetId="5">[77]БАЗА!$B$38:$B$44</definedName>
    <definedName name="Таблица_3.2.3.1" localSheetId="15">[78]БАЗА!$B$38:$B$44</definedName>
    <definedName name="Таблица_3.2.3.1">[77]БАЗА!$B$38:$B$44</definedName>
    <definedName name="Таблица_3.2.3.2" localSheetId="2">[76]БАЗА!$B$47:$B$51</definedName>
    <definedName name="Таблица_3.2.3.2" localSheetId="5">[77]БАЗА!$B$47:$B$51</definedName>
    <definedName name="Таблица_3.2.3.2" localSheetId="15">[78]БАЗА!$B$47:$B$51</definedName>
    <definedName name="Таблица_3.2.3.2">[77]БАЗА!$B$47:$B$51</definedName>
    <definedName name="ТВ" localSheetId="8">#REF!</definedName>
    <definedName name="ТВ" localSheetId="4">#REF!</definedName>
    <definedName name="ТВ" localSheetId="5">#REF!</definedName>
    <definedName name="ТВ" localSheetId="15">#REF!</definedName>
    <definedName name="ТВ">#REF!</definedName>
    <definedName name="тек_курс" localSheetId="8">'[39]исх дан'!#REF!</definedName>
    <definedName name="тек_курс" localSheetId="9">'[39]исх дан'!#REF!</definedName>
    <definedName name="тек_курс" localSheetId="5">'[39]исх дан'!#REF!</definedName>
    <definedName name="тек_курс" localSheetId="15">'[40]исх дан'!#REF!</definedName>
    <definedName name="тек_курс">'[39]исх дан'!#REF!</definedName>
    <definedName name="текст" localSheetId="2">#REF!</definedName>
    <definedName name="текст" localSheetId="8">#REF!</definedName>
    <definedName name="текст" localSheetId="4">#REF!</definedName>
    <definedName name="текст" localSheetId="5">#REF!</definedName>
    <definedName name="текст" localSheetId="15">#REF!</definedName>
    <definedName name="текст">#REF!</definedName>
    <definedName name="текст1" localSheetId="15">[111]Кабель!$A$10:$A$123,[111]Кабель!$GF$10:$GG$123</definedName>
    <definedName name="текст1">[85]Кабель!$A$10:$A$123,[85]Кабель!$GF$10:$GG$123</definedName>
    <definedName name="текст10" localSheetId="3">#REF!,#REF!</definedName>
    <definedName name="текст10" localSheetId="8">#REF!,#REF!</definedName>
    <definedName name="текст10" localSheetId="4">#REF!,#REF!</definedName>
    <definedName name="текст10" localSheetId="9">#REF!,#REF!</definedName>
    <definedName name="текст10" localSheetId="5">#REF!,#REF!</definedName>
    <definedName name="текст10" localSheetId="15">#N/A</definedName>
    <definedName name="текст10">#REF!,#REF!</definedName>
    <definedName name="текст11" localSheetId="3">#REF!,#REF!</definedName>
    <definedName name="текст11" localSheetId="8">#REF!,#REF!</definedName>
    <definedName name="текст11" localSheetId="4">#REF!,#REF!</definedName>
    <definedName name="текст11" localSheetId="9">#REF!,#REF!</definedName>
    <definedName name="текст11" localSheetId="5">#REF!,#REF!</definedName>
    <definedName name="текст11" localSheetId="15">#N/A</definedName>
    <definedName name="текст11">#REF!,#REF!</definedName>
    <definedName name="текст12" localSheetId="3">#REF!,#REF!</definedName>
    <definedName name="текст12" localSheetId="8">#REF!,#REF!</definedName>
    <definedName name="текст12" localSheetId="4">#REF!,#REF!</definedName>
    <definedName name="текст12" localSheetId="9">#REF!,#REF!</definedName>
    <definedName name="текст12" localSheetId="5">#REF!,#REF!</definedName>
    <definedName name="текст12" localSheetId="15">#N/A</definedName>
    <definedName name="текст12">#REF!,#REF!</definedName>
    <definedName name="текст2" localSheetId="3">[67]Кабель!$A$137:$A$419,#REF!</definedName>
    <definedName name="текст2" localSheetId="8">[67]Кабель!$A$137:$A$419,#REF!</definedName>
    <definedName name="текст2" localSheetId="9">[67]Кабель!$A$137:$A$419,#REF!</definedName>
    <definedName name="текст2" localSheetId="5">[67]Кабель!$A$137:$A$419,#REF!</definedName>
    <definedName name="текст2" localSheetId="15">#N/A</definedName>
    <definedName name="текст2">[67]Кабель!$A$137:$A$419,#REF!</definedName>
    <definedName name="текст3" localSheetId="3">#REF!,#REF!</definedName>
    <definedName name="текст3" localSheetId="8">#REF!,#REF!</definedName>
    <definedName name="текст3" localSheetId="4">#REF!,#REF!</definedName>
    <definedName name="текст3" localSheetId="9">#REF!,#REF!</definedName>
    <definedName name="текст3" localSheetId="5">#REF!,#REF!</definedName>
    <definedName name="текст3" localSheetId="15">#N/A</definedName>
    <definedName name="текст3">#REF!,#REF!</definedName>
    <definedName name="текст4" localSheetId="2">[86]Электрика!#REF!,[86]Электрика!#REF!</definedName>
    <definedName name="текст4" localSheetId="3">[86]Электрика!#REF!,[86]Электрика!#REF!</definedName>
    <definedName name="текст4" localSheetId="8">[86]Электрика!#REF!,[86]Электрика!#REF!</definedName>
    <definedName name="текст4" localSheetId="4">[86]Электрика!#REF!,[86]Электрика!#REF!</definedName>
    <definedName name="текст4" localSheetId="9">[86]Электрика!#REF!,[86]Электрика!#REF!</definedName>
    <definedName name="текст4" localSheetId="5">[86]Электрика!#REF!,[86]Электрика!#REF!</definedName>
    <definedName name="текст4" localSheetId="15">[87]Электрика!#REF!,[87]Электрика!#REF!</definedName>
    <definedName name="текст4">[86]Электрика!#REF!,[86]Электрика!#REF!</definedName>
    <definedName name="текст5" localSheetId="15">[87]Электрика!$A$3:$B$24,[87]Электрика!$AY$4:$AZ$24</definedName>
    <definedName name="текст5">[86]Электрика!$A$3:$B$24,[86]Электрика!$AY$4:$AZ$24</definedName>
    <definedName name="текст6" localSheetId="2">[86]Электрика!$A$32:$B$129,[86]Электрика!#REF!</definedName>
    <definedName name="текст6" localSheetId="3">[86]Электрика!$A$32:$B$129,[86]Электрика!#REF!</definedName>
    <definedName name="текст6" localSheetId="8">[86]Электрика!$A$32:$B$129,[86]Электрика!#REF!</definedName>
    <definedName name="текст6" localSheetId="4">[86]Электрика!$A$32:$B$129,[86]Электрика!#REF!</definedName>
    <definedName name="текст6" localSheetId="9">[86]Электрика!$A$32:$B$129,[86]Электрика!#REF!</definedName>
    <definedName name="текст6" localSheetId="5">[86]Электрика!$A$32:$B$129,[86]Электрика!#REF!</definedName>
    <definedName name="текст6" localSheetId="15">[87]Электрика!$A$32:$B$129,[87]Электрика!#REF!</definedName>
    <definedName name="текст6">[86]Электрика!$A$32:$B$129,[86]Электрика!#REF!</definedName>
    <definedName name="текст7" localSheetId="3">#REF!,#REF!</definedName>
    <definedName name="текст7" localSheetId="8">#REF!,#REF!</definedName>
    <definedName name="текст7" localSheetId="4">#REF!,#REF!</definedName>
    <definedName name="текст7" localSheetId="9">#REF!,#REF!</definedName>
    <definedName name="текст7" localSheetId="5">#REF!,#REF!</definedName>
    <definedName name="текст7" localSheetId="15">#N/A</definedName>
    <definedName name="текст7">#REF!,#REF!</definedName>
    <definedName name="текст8" localSheetId="3">#REF!,#REF!</definedName>
    <definedName name="текст8" localSheetId="8">#REF!,#REF!</definedName>
    <definedName name="текст8" localSheetId="4">#REF!,#REF!</definedName>
    <definedName name="текст8" localSheetId="9">#REF!,#REF!</definedName>
    <definedName name="текст8" localSheetId="5">#REF!,#REF!</definedName>
    <definedName name="текст8" localSheetId="15">#N/A</definedName>
    <definedName name="текст8">#REF!,#REF!</definedName>
    <definedName name="текст9" localSheetId="3">#REF!,#REF!</definedName>
    <definedName name="текст9" localSheetId="8">#REF!,#REF!</definedName>
    <definedName name="текст9" localSheetId="4">#REF!,#REF!</definedName>
    <definedName name="текст9" localSheetId="9">#REF!,#REF!</definedName>
    <definedName name="текст9" localSheetId="5">#REF!,#REF!</definedName>
    <definedName name="текст9" localSheetId="15">#N/A</definedName>
    <definedName name="текст9">#REF!,#REF!</definedName>
    <definedName name="ТЕКУЩИЙ">[90]КОЭФФИЦИЕНТЫ!$C$1</definedName>
    <definedName name="тел" localSheetId="2">#REF!</definedName>
    <definedName name="тел" localSheetId="8">#REF!</definedName>
    <definedName name="тел" localSheetId="4">#REF!</definedName>
    <definedName name="тел" localSheetId="5">#REF!</definedName>
    <definedName name="тел" localSheetId="15">#REF!</definedName>
    <definedName name="тел">#REF!</definedName>
    <definedName name="Территориальная_поправка_к_ТЕР">"#REF!"</definedName>
    <definedName name="ТЗ" localSheetId="2">#REF!</definedName>
    <definedName name="ТЗ" localSheetId="8">#REF!</definedName>
    <definedName name="ТЗ" localSheetId="4">#REF!</definedName>
    <definedName name="ТЗ" localSheetId="5">#REF!</definedName>
    <definedName name="ТЗ" localSheetId="15">#REF!</definedName>
    <definedName name="ТЗ">#REF!</definedName>
    <definedName name="тиборпд" localSheetId="3">[34]База!#REF!</definedName>
    <definedName name="тиборпд" localSheetId="8">[34]База!#REF!</definedName>
    <definedName name="тиборпд" localSheetId="4">[34]База!#REF!</definedName>
    <definedName name="тиборпд" localSheetId="9">[34]База!#REF!</definedName>
    <definedName name="тиборпд" localSheetId="5">[34]База!#REF!</definedName>
    <definedName name="тиборпд" localSheetId="15">[34]База!#REF!</definedName>
    <definedName name="тиборпд">[34]База!#REF!</definedName>
    <definedName name="Титул00" localSheetId="3">#REF!</definedName>
    <definedName name="Титул00" localSheetId="8">#REF!</definedName>
    <definedName name="Титул00" localSheetId="4">#REF!</definedName>
    <definedName name="Титул00" localSheetId="9">#REF!</definedName>
    <definedName name="Титул00" localSheetId="5">#REF!</definedName>
    <definedName name="Титул00" localSheetId="15">#N/A</definedName>
    <definedName name="Титул00">#REF!</definedName>
    <definedName name="Титул01" localSheetId="3">[112]Высадка!$F:$I,[112]Высадка!$AB:$DM</definedName>
    <definedName name="Титул01" localSheetId="9">[112]Высадка!$F:$I,[112]Высадка!$AB:$DM</definedName>
    <definedName name="Титул01" localSheetId="5">[112]Высадка!$F:$I,[112]Высадка!$AB:$DM</definedName>
    <definedName name="Титул01" localSheetId="15">#N/A</definedName>
    <definedName name="Титул01">[112]Высадка!$F:$I,[112]Высадка!$AB:$DM</definedName>
    <definedName name="Титул02" localSheetId="3">[112]Высадка!$F:$AA,[112]Высадка!$AT:$DM</definedName>
    <definedName name="Титул02" localSheetId="9">[112]Высадка!$F:$AA,[112]Высадка!$AT:$DM</definedName>
    <definedName name="Титул02" localSheetId="5">[112]Высадка!$F:$AA,[112]Высадка!$AT:$DM</definedName>
    <definedName name="Титул02" localSheetId="15">#N/A</definedName>
    <definedName name="Титул02">[112]Высадка!$F:$AA,[112]Высадка!$AT:$DM</definedName>
    <definedName name="Титул03" localSheetId="3">[112]Высадка!$F:$AS,[112]Высадка!$BL:$DM</definedName>
    <definedName name="Титул03" localSheetId="9">[112]Высадка!$F:$AS,[112]Высадка!$BL:$DM</definedName>
    <definedName name="Титул03" localSheetId="5">[112]Высадка!$F:$AS,[112]Высадка!$BL:$DM</definedName>
    <definedName name="Титул03" localSheetId="15">#N/A</definedName>
    <definedName name="Титул03">[112]Высадка!$F:$AS,[112]Высадка!$BL:$DM</definedName>
    <definedName name="Титул04" localSheetId="3">[112]Высадка!$F:$BK,[112]Высадка!$CD:$DM</definedName>
    <definedName name="Титул04" localSheetId="9">[112]Высадка!$F:$BK,[112]Высадка!$CD:$DM</definedName>
    <definedName name="Титул04" localSheetId="5">[112]Высадка!$F:$BK,[112]Высадка!$CD:$DM</definedName>
    <definedName name="Титул04" localSheetId="15">#N/A</definedName>
    <definedName name="Титул04">[112]Высадка!$F:$BK,[112]Высадка!$CD:$DM</definedName>
    <definedName name="Титул05" localSheetId="3">[112]Высадка!$F:$CC,[112]Высадка!$CV:$DM</definedName>
    <definedName name="Титул05" localSheetId="9">[112]Высадка!$F:$CC,[112]Высадка!$CV:$DM</definedName>
    <definedName name="Титул05" localSheetId="5">[112]Высадка!$F:$CC,[112]Высадка!$CV:$DM</definedName>
    <definedName name="Титул05" localSheetId="15">#N/A</definedName>
    <definedName name="Титул05">[112]Высадка!$F:$CC,[112]Высадка!$CV:$DM</definedName>
    <definedName name="Титул06" localSheetId="3">#REF!</definedName>
    <definedName name="Титул06" localSheetId="8">#REF!</definedName>
    <definedName name="Титул06" localSheetId="4">#REF!</definedName>
    <definedName name="Титул06" localSheetId="9">#REF!</definedName>
    <definedName name="Титул06" localSheetId="5">#REF!</definedName>
    <definedName name="Титул06" localSheetId="15">#N/A</definedName>
    <definedName name="Титул06">#REF!</definedName>
    <definedName name="топ1">#N/A</definedName>
    <definedName name="топ2">#N/A</definedName>
    <definedName name="топо">#N/A</definedName>
    <definedName name="топо_10">#N/A</definedName>
    <definedName name="топо_12">#N/A</definedName>
    <definedName name="топо_15">#N/A</definedName>
    <definedName name="топо_16">#N/A</definedName>
    <definedName name="топо_16_1">"#REF!"</definedName>
    <definedName name="топо_20">#N/A</definedName>
    <definedName name="топо_21">#N/A</definedName>
    <definedName name="топо_6">"#REF!"</definedName>
    <definedName name="топо_7">"#REF!"</definedName>
    <definedName name="Топо_план" localSheetId="2">#REF!</definedName>
    <definedName name="Топо_план" localSheetId="3">#REF!</definedName>
    <definedName name="Топо_план" localSheetId="8">#REF!</definedName>
    <definedName name="Топо_план" localSheetId="5">#REF!</definedName>
    <definedName name="Топо_план" localSheetId="15">#REF!</definedName>
    <definedName name="Топо_план">#REF!</definedName>
    <definedName name="топогр">#N/A</definedName>
    <definedName name="топогр_14" localSheetId="2">#N/A</definedName>
    <definedName name="топогр_14" localSheetId="3">"#n"/Геофизика!a</definedName>
    <definedName name="топогр_14" localSheetId="8">"#n"/ИЭИ!a</definedName>
    <definedName name="топогр_14" localSheetId="4">#N/A</definedName>
    <definedName name="топогр_14" localSheetId="5">#N/A</definedName>
    <definedName name="топогр_14" localSheetId="15">#N/A</definedName>
    <definedName name="топогр_14">"#n"/[0]!a</definedName>
    <definedName name="топогр_38" localSheetId="2">#N/A</definedName>
    <definedName name="топогр_38" localSheetId="3">"#n"/Геофизика!a</definedName>
    <definedName name="топогр_38" localSheetId="8">"#n"/ИЭИ!a</definedName>
    <definedName name="топогр_38" localSheetId="4">#N/A</definedName>
    <definedName name="топогр_38" localSheetId="5">#N/A</definedName>
    <definedName name="топогр_38" localSheetId="15">#N/A</definedName>
    <definedName name="топогр_38">"#n"/[0]!a</definedName>
    <definedName name="топогр1">#N/A</definedName>
    <definedName name="топограф">#N/A</definedName>
    <definedName name="Тп">[113]трудоз!$G$34</definedName>
    <definedName name="ТПП" localSheetId="3">[34]База!#REF!</definedName>
    <definedName name="ТПП" localSheetId="8">[34]База!#REF!</definedName>
    <definedName name="ТПП" localSheetId="4">[34]База!#REF!</definedName>
    <definedName name="ТПП" localSheetId="9">[34]База!#REF!</definedName>
    <definedName name="ТПП" localSheetId="5">[34]База!#REF!</definedName>
    <definedName name="ТПП" localSheetId="15">[34]База!#REF!</definedName>
    <definedName name="ТПП">[34]База!#REF!</definedName>
    <definedName name="ТР" localSheetId="8">[34]База!#REF!</definedName>
    <definedName name="ТР" localSheetId="9">[34]База!#REF!</definedName>
    <definedName name="ТР" localSheetId="15">[34]База!#REF!</definedName>
    <definedName name="ТР">[34]База!#REF!</definedName>
    <definedName name="тракт">#N/A</definedName>
    <definedName name="тракт_14">"#REF!"</definedName>
    <definedName name="тракт_38">#N/A</definedName>
    <definedName name="третий" localSheetId="2">#REF!</definedName>
    <definedName name="третий" localSheetId="3">#REF!</definedName>
    <definedName name="третий" localSheetId="8">#REF!</definedName>
    <definedName name="третий" localSheetId="9">#REF!</definedName>
    <definedName name="третий" localSheetId="5">#REF!</definedName>
    <definedName name="третий" localSheetId="1">#REF!</definedName>
    <definedName name="третий" localSheetId="0">#REF!</definedName>
    <definedName name="третий" localSheetId="15">#REF!</definedName>
    <definedName name="третий">#REF!</definedName>
    <definedName name="третья_кат" localSheetId="3">#REF!</definedName>
    <definedName name="третья_кат" localSheetId="8">#REF!</definedName>
    <definedName name="третья_кат" localSheetId="9">#REF!</definedName>
    <definedName name="третья_кат" localSheetId="5">#REF!</definedName>
    <definedName name="третья_кат" localSheetId="1">#REF!</definedName>
    <definedName name="третья_кат" localSheetId="0">#REF!</definedName>
    <definedName name="третья_кат" localSheetId="15">#REF!</definedName>
    <definedName name="третья_кат">#REF!</definedName>
    <definedName name="тромб">"#REF!"</definedName>
    <definedName name="Труд_механизаторов_по_акту_вып_работ_с_учетом_к_тов">"#REF!"</definedName>
    <definedName name="Труд_основн_рабочих_по_акту_вып_работ_с_учетом_к_тов">"#REF!"</definedName>
    <definedName name="Трудоемкость_механизаторов_по_акту_выполненных_работ">"#REF!"</definedName>
    <definedName name="Трудоемкость_основных_рабочих_по_акту_выполненных_работ">"#REF!"</definedName>
    <definedName name="ТС_дем." localSheetId="2">#REF!</definedName>
    <definedName name="ТС_дем." localSheetId="3">#REF!</definedName>
    <definedName name="ТС_дем." localSheetId="8">#REF!</definedName>
    <definedName name="ТС_дем." localSheetId="5">#REF!</definedName>
    <definedName name="ТС_дем." localSheetId="15">#REF!</definedName>
    <definedName name="ТС_дем.">#REF!</definedName>
    <definedName name="ТС_КАМЕРА" localSheetId="8">#REF!</definedName>
    <definedName name="ТС_КАМЕРА" localSheetId="5">#REF!</definedName>
    <definedName name="ТС_КАМЕРА" localSheetId="15">#REF!</definedName>
    <definedName name="ТС_КАМЕРА">#REF!</definedName>
    <definedName name="ТС_констр.часть" localSheetId="8">#REF!</definedName>
    <definedName name="ТС_констр.часть" localSheetId="5">#REF!</definedName>
    <definedName name="ТС_констр.часть" localSheetId="15">#REF!</definedName>
    <definedName name="ТС_констр.часть">#REF!</definedName>
    <definedName name="ТС1">#N/A</definedName>
    <definedName name="тула1" localSheetId="2">[67]Кабель!$A$1:$A$136,[67]Кабель!#REF!,[67]Кабель!$FQ$1:$FQ$136,#REF!,[67]Кабель!#REF!,#REF!,[67]Кабель!$A$420:$A$1102,[67]Кабель!#REF!,[67]Кабель!$FQ$420:$FQ$1102</definedName>
    <definedName name="тула1" localSheetId="3">[67]Кабель!$A$1:$A$136,[67]Кабель!#REF!,[67]Кабель!$FQ$1:$FQ$136,#REF!,[67]Кабель!#REF!,#REF!,[67]Кабель!$A$420:$A$1102,[67]Кабель!#REF!,[67]Кабель!$FQ$420:$FQ$1102</definedName>
    <definedName name="тула1" localSheetId="8">[67]Кабель!$A$1:$A$136,[67]Кабель!#REF!,[67]Кабель!$FQ$1:$FQ$136,#REF!,[67]Кабель!#REF!,#REF!,[67]Кабель!$A$420:$A$1102,[67]Кабель!#REF!,[67]Кабель!$FQ$420:$FQ$1102</definedName>
    <definedName name="тула1" localSheetId="4">[67]Кабель!$A$1:$A$136,[67]Кабель!#REF!,[67]Кабель!$FQ$1:$FQ$136,#REF!,[67]Кабель!#REF!,#REF!,[67]Кабель!$A$420:$A$1102,[67]Кабель!#REF!,[67]Кабель!$FQ$420:$FQ$1102</definedName>
    <definedName name="тула1" localSheetId="9">[67]Кабель!$A$1:$A$136,[67]Кабель!#REF!,[67]Кабель!$FQ$1:$FQ$136,#REF!,[67]Кабель!#REF!,#REF!,[67]Кабель!$A$420:$A$1102,[67]Кабель!#REF!,[67]Кабель!$FQ$420:$FQ$1102</definedName>
    <definedName name="тула1" localSheetId="5">[67]Кабель!$A$1:$A$136,[67]Кабель!#REF!,[67]Кабель!$FQ$1:$FQ$136,#REF!,[67]Кабель!#REF!,#REF!,[67]Кабель!$A$420:$A$1102,[67]Кабель!#REF!,[67]Кабель!$FQ$420:$FQ$1102</definedName>
    <definedName name="тула1" localSheetId="15">#N/A</definedName>
    <definedName name="тула1">[67]Кабель!$A$1:$A$136,[67]Кабель!#REF!,[67]Кабель!$FQ$1:$FQ$136,#REF!,[67]Кабель!#REF!,#REF!,[67]Кабель!$A$420:$A$1102,[67]Кабель!#REF!,[67]Кабель!$FQ$420:$FQ$1102</definedName>
    <definedName name="тула2" localSheetId="2">[86]Электрика!#REF!,[86]Электрика!#REF!,[86]Электрика!#REF!,[86]Электрика!$B$1:$B$24,[86]Электрика!$Y$1:$Y$2,[86]Электрика!$AZ$1:$AZ$24,[86]Электрика!#REF!,[86]Электрика!#REF!</definedName>
    <definedName name="тула2" localSheetId="3">[86]Электрика!#REF!,[86]Электрика!#REF!,[86]Электрика!#REF!,[86]Электрика!$B$1:$B$24,[86]Электрика!$Y$1:$Y$2,[86]Электрика!$AZ$1:$AZ$24,[86]Электрика!#REF!,[86]Электрика!#REF!</definedName>
    <definedName name="тула2" localSheetId="8">[86]Электрика!#REF!,[86]Электрика!#REF!,[86]Электрика!#REF!,[86]Электрика!$B$1:$B$24,[86]Электрика!$Y$1:$Y$2,[86]Электрика!$AZ$1:$AZ$24,[86]Электрика!#REF!,[86]Электрика!#REF!</definedName>
    <definedName name="тула2" localSheetId="4">[86]Электрика!#REF!,[86]Электрика!#REF!,[86]Электрика!#REF!,[86]Электрика!$B$1:$B$24,[86]Электрика!$Y$1:$Y$2,[86]Электрика!$AZ$1:$AZ$24,[86]Электрика!#REF!,[86]Электрика!#REF!</definedName>
    <definedName name="тула2" localSheetId="9">[86]Электрика!#REF!,[86]Электрика!#REF!,[86]Электрика!#REF!,[86]Электрика!$B$1:$B$24,[86]Электрика!$Y$1:$Y$2,[86]Электрика!$AZ$1:$AZ$24,[86]Электрика!#REF!,[86]Электрика!#REF!</definedName>
    <definedName name="тула2" localSheetId="5">[86]Электрика!#REF!,[86]Электрика!#REF!,[86]Электрика!#REF!,[86]Электрика!$B$1:$B$24,[86]Электрика!$Y$1:$Y$2,[86]Электрика!$AZ$1:$AZ$24,[86]Электрика!#REF!,[86]Электрика!#REF!</definedName>
    <definedName name="тула2" localSheetId="15">[87]Электрика!#REF!,[87]Электрика!#REF!,[87]Электрика!#REF!,[87]Электрика!$B$1:$B$24,[87]Электрика!$Y$1:$Y$2,[87]Электрика!$AZ$1:$AZ$24,[87]Электрика!#REF!,[87]Электрика!#REF!</definedName>
    <definedName name="тула2">[86]Электрика!#REF!,[86]Электрика!#REF!,[86]Электрика!#REF!,[86]Электрика!$B$1:$B$24,[86]Электрика!$Y$1:$Y$2,[86]Электрика!$AZ$1:$AZ$24,[86]Электрика!#REF!,[86]Электрика!#REF!</definedName>
    <definedName name="Тургеневская" localSheetId="2">#REF!</definedName>
    <definedName name="Тургеневская" localSheetId="3">#REF!</definedName>
    <definedName name="Тургеневская" localSheetId="8">#REF!</definedName>
    <definedName name="Тургеневская" localSheetId="9">#REF!</definedName>
    <definedName name="Тургеневская" localSheetId="5">#REF!</definedName>
    <definedName name="Тургеневская" localSheetId="1">#REF!</definedName>
    <definedName name="Тургеневская" localSheetId="0">#REF!</definedName>
    <definedName name="Тургеневская" localSheetId="15">#REF!</definedName>
    <definedName name="Тургеневская">#REF!</definedName>
    <definedName name="тшпип" localSheetId="8">[16]СПЕЦИФИКАЦИЯ!#REF!</definedName>
    <definedName name="тшпип">[16]СПЕЦИФИКАЦИЯ!#REF!</definedName>
    <definedName name="тыс" localSheetId="2">{0,"тысячz";1,"тысячаz";2,"тысячиz";5,"тысячz"}</definedName>
    <definedName name="тыс" localSheetId="3">{0,"тысячz";1,"тысячаz";2,"тысячиz";5,"тысячz"}</definedName>
    <definedName name="тыс" localSheetId="8">{0,"тысячz";1,"тысячаz";2,"тысячиz";5,"тысячz"}</definedName>
    <definedName name="тыс" localSheetId="4">{0,"тысячz";1,"тысячаz";2,"тысячиz";5,"тысячz"}</definedName>
    <definedName name="тыс" localSheetId="5">{0,"тысячz";1,"тысячаz";2,"тысячиz";5,"тысячz"}</definedName>
    <definedName name="тыс" localSheetId="15">{0,"тысячz";1,"тысячаz";2,"тысячиz";5,"тысячz"}</definedName>
    <definedName name="тыс">{0,"тысячz";1,"тысячаz";2,"тысячиz";5,"тысячz"}</definedName>
    <definedName name="тьбю">#N/A</definedName>
    <definedName name="тьмтиб">#N/A</definedName>
    <definedName name="тьмтиб_14">"#REF!"</definedName>
    <definedName name="тьмтиб_38" localSheetId="2">#N/A</definedName>
    <definedName name="тьмтиб_38" localSheetId="3">"#n"/Геофизика!a</definedName>
    <definedName name="тьмтиб_38" localSheetId="8">"#n"/ИЭИ!a</definedName>
    <definedName name="тьмтиб_38" localSheetId="4">#N/A</definedName>
    <definedName name="тьмтиб_38" localSheetId="5">#N/A</definedName>
    <definedName name="тьмтиб_38" localSheetId="15">#N/A</definedName>
    <definedName name="тьмтиб_38">"#n"/[0]!a</definedName>
    <definedName name="тяжелый">[55]Арм_бетон_анк_нах!$A$2</definedName>
    <definedName name="уеыве">"#REF!"</definedName>
    <definedName name="ук">#N/A</definedName>
    <definedName name="уке" localSheetId="8">#REF!</definedName>
    <definedName name="уке" localSheetId="4">#REF!</definedName>
    <definedName name="уке" localSheetId="5">#REF!</definedName>
    <definedName name="уке" localSheetId="15">#REF!</definedName>
    <definedName name="уке">#REF!</definedName>
    <definedName name="Укрупненный_норматив_НР_для_расчета_в_текущих_ценах_и_ценах_2001г.">"#REF!"</definedName>
    <definedName name="Укрупненный_норматив_НР_для_расчета_в_ценах_1984г.">"#REF!"</definedName>
    <definedName name="Укрупненный_норматив_СП_для_расчета_в_текущих_ценах_и_ценах_2001г.">"#REF!"</definedName>
    <definedName name="Укрупненный_норматив_СП_для_расчета_в_ценах_1984г.">"#REF!"</definedName>
    <definedName name="урод" localSheetId="2">#REF!</definedName>
    <definedName name="урод" localSheetId="3">#REF!</definedName>
    <definedName name="урод" localSheetId="8">#REF!</definedName>
    <definedName name="урод" localSheetId="5">#REF!</definedName>
    <definedName name="урод" localSheetId="15">#REF!</definedName>
    <definedName name="урод">#REF!</definedName>
    <definedName name="ускор" localSheetId="2">#REF!</definedName>
    <definedName name="ускор" localSheetId="8">#REF!</definedName>
    <definedName name="ускор" localSheetId="4">#REF!</definedName>
    <definedName name="ускор" localSheetId="5">#REF!</definedName>
    <definedName name="ускор">#REF!</definedName>
    <definedName name="условия" localSheetId="2">#REF!</definedName>
    <definedName name="условия" localSheetId="8">#REF!</definedName>
    <definedName name="условия" localSheetId="4">#REF!</definedName>
    <definedName name="условия" localSheetId="5">#REF!</definedName>
    <definedName name="условия">#REF!</definedName>
    <definedName name="уу">#N/A</definedName>
    <definedName name="уцуц">#N/A</definedName>
    <definedName name="уцуц_10">#N/A</definedName>
    <definedName name="уцуц_12">#N/A</definedName>
    <definedName name="уцуц_15">#N/A</definedName>
    <definedName name="уцуц_16">#N/A</definedName>
    <definedName name="уцуц_16_1">"#REF!"</definedName>
    <definedName name="уцуц_20">#N/A</definedName>
    <definedName name="уцуц_21">#N/A</definedName>
    <definedName name="уцуц_6">"#REF!"</definedName>
    <definedName name="уцуц_7">"#REF!"</definedName>
    <definedName name="Участок">#N/A</definedName>
    <definedName name="Участок_10">#N/A</definedName>
    <definedName name="Участок_12">#N/A</definedName>
    <definedName name="Участок_15">#N/A</definedName>
    <definedName name="Участок_16">#N/A</definedName>
    <definedName name="Участок_16_1">"#REF!"</definedName>
    <definedName name="Участок_20">#N/A</definedName>
    <definedName name="Участок_21">#N/A</definedName>
    <definedName name="Участок_6">"#REF!"</definedName>
    <definedName name="Участок_7">"#REF!"</definedName>
    <definedName name="ф1">#N/A</definedName>
    <definedName name="фев.1994г." localSheetId="2">#REF!</definedName>
    <definedName name="фев.1994г." localSheetId="3">#REF!</definedName>
    <definedName name="фев.1994г." localSheetId="8">#REF!</definedName>
    <definedName name="фев.1994г." localSheetId="9">#REF!</definedName>
    <definedName name="фев.1994г." localSheetId="5">#REF!</definedName>
    <definedName name="фев.1994г." localSheetId="1">#REF!</definedName>
    <definedName name="фев.1994г." localSheetId="0">#REF!</definedName>
    <definedName name="фев.1994г." localSheetId="15">#REF!</definedName>
    <definedName name="фев.1994г.">#REF!</definedName>
    <definedName name="Фев.94" localSheetId="3">#REF!</definedName>
    <definedName name="Фев.94" localSheetId="8">#REF!</definedName>
    <definedName name="Фев.94" localSheetId="9">#REF!</definedName>
    <definedName name="Фев.94" localSheetId="5">#REF!</definedName>
    <definedName name="Фев.94" localSheetId="1">#REF!</definedName>
    <definedName name="Фев.94" localSheetId="0">#REF!</definedName>
    <definedName name="Фев.94" localSheetId="15">#REF!</definedName>
    <definedName name="Фев.94">#REF!</definedName>
    <definedName name="фед">#N/A</definedName>
    <definedName name="Фиксац" localSheetId="3">[114]база!$Y:$Y</definedName>
    <definedName name="Фиксац" localSheetId="5">[114]база!$Y:$Y</definedName>
    <definedName name="Фиксац" localSheetId="15">[114]база!$Y$1:$Y$65536</definedName>
    <definedName name="Фиксац">[114]база!$Y:$Y</definedName>
    <definedName name="Фильтр" localSheetId="8">#REF!</definedName>
    <definedName name="Фильтр" localSheetId="4">#REF!</definedName>
    <definedName name="Фильтр" localSheetId="5">#REF!</definedName>
    <definedName name="Фильтр" localSheetId="15">#REF!</definedName>
    <definedName name="Фильтр">#REF!</definedName>
    <definedName name="ФИО" localSheetId="3">#REF!</definedName>
    <definedName name="ФИО" localSheetId="8">#REF!</definedName>
    <definedName name="ФИО" localSheetId="9">#REF!</definedName>
    <definedName name="ФИО" localSheetId="5">#REF!</definedName>
    <definedName name="ФИО" localSheetId="1">#REF!</definedName>
    <definedName name="ФИО" localSheetId="0">#REF!</definedName>
    <definedName name="ФИО" localSheetId="15">#REF!</definedName>
    <definedName name="ФИО">#REF!</definedName>
    <definedName name="ФИОГенДир" localSheetId="3">#REF!</definedName>
    <definedName name="ФИОГенДир" localSheetId="8">#REF!</definedName>
    <definedName name="ФИОГенДир" localSheetId="9">#REF!</definedName>
    <definedName name="ФИОГенДир" localSheetId="5">#REF!</definedName>
    <definedName name="ФИОГенДир" localSheetId="1">#REF!</definedName>
    <definedName name="ФИОГенДир" localSheetId="0">#REF!</definedName>
    <definedName name="ФИОГенДир" localSheetId="15">#REF!</definedName>
    <definedName name="ФИОГенДир">#REF!</definedName>
    <definedName name="ФИОГенДирМ" localSheetId="15">'[72]Метро-Стиль'!$A$2</definedName>
    <definedName name="ФИОГенДирМ">'[73]Метро-Стиль'!$A$2</definedName>
    <definedName name="фнн">#N/A</definedName>
    <definedName name="форма">#N/A</definedName>
    <definedName name="форма_14">"#REF!"</definedName>
    <definedName name="форма_38" localSheetId="2">#N/A</definedName>
    <definedName name="форма_38" localSheetId="3">"#n"/Геофизика!a</definedName>
    <definedName name="форма_38" localSheetId="8">"#n"/ИЭИ!a</definedName>
    <definedName name="форма_38" localSheetId="4">#N/A</definedName>
    <definedName name="форма_38" localSheetId="5">#N/A</definedName>
    <definedName name="форма_38" localSheetId="15">#N/A</definedName>
    <definedName name="форма_38">"#n"/[0]!a</definedName>
    <definedName name="Формула" localSheetId="2">#REF!</definedName>
    <definedName name="Формула" localSheetId="3">#REF!</definedName>
    <definedName name="Формула" localSheetId="8">#REF!</definedName>
    <definedName name="Формула" localSheetId="9">#REF!</definedName>
    <definedName name="Формула" localSheetId="5">#REF!</definedName>
    <definedName name="Формула" localSheetId="1">#REF!</definedName>
    <definedName name="Формула" localSheetId="0">#REF!</definedName>
    <definedName name="Формула" localSheetId="15">#REF!</definedName>
    <definedName name="Формула">#REF!</definedName>
    <definedName name="фукпф">#N/A</definedName>
    <definedName name="ффггг">#N/A</definedName>
    <definedName name="ффыв">#N/A</definedName>
    <definedName name="фыв">#N/A</definedName>
    <definedName name="фыви">#REF!</definedName>
    <definedName name="характер" localSheetId="2">#REF!</definedName>
    <definedName name="характер" localSheetId="8">#REF!</definedName>
    <definedName name="характер" localSheetId="4">#REF!</definedName>
    <definedName name="характер" localSheetId="5">#REF!</definedName>
    <definedName name="характер" localSheetId="15">#REF!</definedName>
    <definedName name="характер">#REF!</definedName>
    <definedName name="Цветбуль" localSheetId="3">#REF!</definedName>
    <definedName name="Цветбуль" localSheetId="8">#REF!</definedName>
    <definedName name="Цветбуль" localSheetId="9">#REF!</definedName>
    <definedName name="Цветбуль" localSheetId="5">#REF!</definedName>
    <definedName name="Цветбуль" localSheetId="1">#REF!</definedName>
    <definedName name="Цветбуль" localSheetId="0">#REF!</definedName>
    <definedName name="Цветбуль" localSheetId="15">#REF!</definedName>
    <definedName name="Цветбуль">#REF!</definedName>
    <definedName name="цена">#N/A</definedName>
    <definedName name="цена___0">#N/A</definedName>
    <definedName name="цена___0___0">#N/A</definedName>
    <definedName name="цена___0___0___0">#N/A</definedName>
    <definedName name="цена___0___0___0___0">#N/A</definedName>
    <definedName name="цена___0___0___0___0___0">#N/A</definedName>
    <definedName name="цена___0___0___0___0___0_10">#N/A</definedName>
    <definedName name="цена___0___0___0___0___0_12">#N/A</definedName>
    <definedName name="цена___0___0___0___0___0_15">#N/A</definedName>
    <definedName name="цена___0___0___0___0___0_16">#N/A</definedName>
    <definedName name="цена___0___0___0___0___0_16_1">"#REF!"</definedName>
    <definedName name="цена___0___0___0___0___0_20">#N/A</definedName>
    <definedName name="цена___0___0___0___0___0_21">#N/A</definedName>
    <definedName name="цена___0___0___0___0___0_6">"#REF!"</definedName>
    <definedName name="цена___0___0___0___0___0_7">"#REF!"</definedName>
    <definedName name="цена___0___0___0___0_10">#N/A</definedName>
    <definedName name="цена___0___0___0___0_12">#N/A</definedName>
    <definedName name="цена___0___0___0___0_15">#N/A</definedName>
    <definedName name="цена___0___0___0___0_16">#N/A</definedName>
    <definedName name="цена___0___0___0___0_16_1">"#REF!"</definedName>
    <definedName name="цена___0___0___0___0_20">#N/A</definedName>
    <definedName name="цена___0___0___0___0_21">#N/A</definedName>
    <definedName name="цена___0___0___0___0_6">"#REF!"</definedName>
    <definedName name="цена___0___0___0___0_7">"#REF!"</definedName>
    <definedName name="цена___0___0___0___3">#N/A</definedName>
    <definedName name="цена___0___0___0___3_10">#N/A</definedName>
    <definedName name="цена___0___0___0___3_12">#N/A</definedName>
    <definedName name="цена___0___0___0___3_15">#N/A</definedName>
    <definedName name="цена___0___0___0___3_16">#N/A</definedName>
    <definedName name="цена___0___0___0___3_16_1">"#REF!"</definedName>
    <definedName name="цена___0___0___0___3_20">#N/A</definedName>
    <definedName name="цена___0___0___0___3_21">#N/A</definedName>
    <definedName name="цена___0___0___0___3_6">"#REF!"</definedName>
    <definedName name="цена___0___0___0___3_7">"#REF!"</definedName>
    <definedName name="цена___0___0___0_10">#N/A</definedName>
    <definedName name="цена___0___0___0_12">#N/A</definedName>
    <definedName name="цена___0___0___0_15">#N/A</definedName>
    <definedName name="цена___0___0___0_16">#N/A</definedName>
    <definedName name="цена___0___0___0_16_1">"#REF!"</definedName>
    <definedName name="цена___0___0___0_20">#N/A</definedName>
    <definedName name="цена___0___0___0_21">#N/A</definedName>
    <definedName name="цена___0___0___0_6">"#REF!"</definedName>
    <definedName name="цена___0___0___0_7">"#REF!"</definedName>
    <definedName name="цена___0___0___2">#N/A</definedName>
    <definedName name="цена___0___0___2_10">#N/A</definedName>
    <definedName name="цена___0___0___2_12">#N/A</definedName>
    <definedName name="цена___0___0___2_15">#N/A</definedName>
    <definedName name="цена___0___0___2_16">#N/A</definedName>
    <definedName name="цена___0___0___2_16_1">"#REF!"</definedName>
    <definedName name="цена___0___0___2_20">#N/A</definedName>
    <definedName name="цена___0___0___2_21">#N/A</definedName>
    <definedName name="цена___0___0___2_6">"#REF!"</definedName>
    <definedName name="цена___0___0___2_7">"#REF!"</definedName>
    <definedName name="цена___0___0___3">#N/A</definedName>
    <definedName name="цена___0___0___3___0">#N/A</definedName>
    <definedName name="цена___0___0___3___0_10">#N/A</definedName>
    <definedName name="цена___0___0___3___0_12">#N/A</definedName>
    <definedName name="цена___0___0___3___0_15">#N/A</definedName>
    <definedName name="цена___0___0___3___0_16">#N/A</definedName>
    <definedName name="цена___0___0___3___0_16_1">"#REF!"</definedName>
    <definedName name="цена___0___0___3___0_20">#N/A</definedName>
    <definedName name="цена___0___0___3___0_21">#N/A</definedName>
    <definedName name="цена___0___0___3___0_6">"#REF!"</definedName>
    <definedName name="цена___0___0___3___0_7">"#REF!"</definedName>
    <definedName name="цена___0___0___3_10">#N/A</definedName>
    <definedName name="цена___0___0___3_12">#N/A</definedName>
    <definedName name="цена___0___0___3_15">#N/A</definedName>
    <definedName name="цена___0___0___3_16">#N/A</definedName>
    <definedName name="цена___0___0___3_16_1">"#REF!"</definedName>
    <definedName name="цена___0___0___3_20">#N/A</definedName>
    <definedName name="цена___0___0___3_21">#N/A</definedName>
    <definedName name="цена___0___0___3_6">"#REF!"</definedName>
    <definedName name="цена___0___0___3_7">"#REF!"</definedName>
    <definedName name="цена___0___0___4">#N/A</definedName>
    <definedName name="цена___0___0___4_10">#N/A</definedName>
    <definedName name="цена___0___0___4_12">#N/A</definedName>
    <definedName name="цена___0___0___4_15">#N/A</definedName>
    <definedName name="цена___0___0___4_16">#N/A</definedName>
    <definedName name="цена___0___0___4_16_1">"#REF!"</definedName>
    <definedName name="цена___0___0___4_20">#N/A</definedName>
    <definedName name="цена___0___0___4_21">#N/A</definedName>
    <definedName name="цена___0___0___4_6">"#REF!"</definedName>
    <definedName name="цена___0___0___4_7">"#REF!"</definedName>
    <definedName name="цена___0___0___5">#N/A</definedName>
    <definedName name="цена___0___0___5_10">#N/A</definedName>
    <definedName name="цена___0___0___5_12">#N/A</definedName>
    <definedName name="цена___0___0___5_15">#N/A</definedName>
    <definedName name="цена___0___0___5_16">#N/A</definedName>
    <definedName name="цена___0___0___5_16_1">"#REF!"</definedName>
    <definedName name="цена___0___0___5_20">#N/A</definedName>
    <definedName name="цена___0___0___5_21">#N/A</definedName>
    <definedName name="цена___0___0___5_6">"#REF!"</definedName>
    <definedName name="цена___0___0___5_7">"#REF!"</definedName>
    <definedName name="цена___0___0___6">#N/A</definedName>
    <definedName name="цена___0___0___6_10">#N/A</definedName>
    <definedName name="цена___0___0___6_12">#N/A</definedName>
    <definedName name="цена___0___0___6_15">#N/A</definedName>
    <definedName name="цена___0___0___6_16">#N/A</definedName>
    <definedName name="цена___0___0___6_16_1">"#REF!"</definedName>
    <definedName name="цена___0___0___6_20">#N/A</definedName>
    <definedName name="цена___0___0___6_21">#N/A</definedName>
    <definedName name="цена___0___0___6_6">"#REF!"</definedName>
    <definedName name="цена___0___0___6_7">"#REF!"</definedName>
    <definedName name="цена___0___0___7">#N/A</definedName>
    <definedName name="цена___0___0___7_10">#N/A</definedName>
    <definedName name="цена___0___0___7_12">#N/A</definedName>
    <definedName name="цена___0___0___7_15">#N/A</definedName>
    <definedName name="цена___0___0___7_16">#N/A</definedName>
    <definedName name="цена___0___0___7_16_1">"#REF!"</definedName>
    <definedName name="цена___0___0___7_20">#N/A</definedName>
    <definedName name="цена___0___0___7_21">#N/A</definedName>
    <definedName name="цена___0___0___7_6">"#REF!"</definedName>
    <definedName name="цена___0___0___7_7">"#REF!"</definedName>
    <definedName name="цена___0___0___8">#N/A</definedName>
    <definedName name="цена___0___0___8_10">#N/A</definedName>
    <definedName name="цена___0___0___8_12">#N/A</definedName>
    <definedName name="цена___0___0___8_15">#N/A</definedName>
    <definedName name="цена___0___0___8_16">#N/A</definedName>
    <definedName name="цена___0___0___8_16_1">"#REF!"</definedName>
    <definedName name="цена___0___0___8_20">#N/A</definedName>
    <definedName name="цена___0___0___8_21">#N/A</definedName>
    <definedName name="цена___0___0___8_6">"#REF!"</definedName>
    <definedName name="цена___0___0___8_7">"#REF!"</definedName>
    <definedName name="цена___0___0___9">#N/A</definedName>
    <definedName name="цена___0___0___9_10">#N/A</definedName>
    <definedName name="цена___0___0___9_12">#N/A</definedName>
    <definedName name="цена___0___0___9_15">#N/A</definedName>
    <definedName name="цена___0___0___9_16">#N/A</definedName>
    <definedName name="цена___0___0___9_16_1">"#REF!"</definedName>
    <definedName name="цена___0___0___9_20">#N/A</definedName>
    <definedName name="цена___0___0___9_21">#N/A</definedName>
    <definedName name="цена___0___0___9_6">"#REF!"</definedName>
    <definedName name="цена___0___0___9_7">"#REF!"</definedName>
    <definedName name="цена___0___0_10">#N/A</definedName>
    <definedName name="цена___0___0_12">#N/A</definedName>
    <definedName name="цена___0___0_15">#N/A</definedName>
    <definedName name="цена___0___0_16">#N/A</definedName>
    <definedName name="цена___0___0_16_1">"#REF!"</definedName>
    <definedName name="цена___0___0_20">#N/A</definedName>
    <definedName name="цена___0___0_21">#N/A</definedName>
    <definedName name="цена___0___0_6">"#REF!"</definedName>
    <definedName name="цена___0___0_7">"#REF!"</definedName>
    <definedName name="цена___0___1">#N/A</definedName>
    <definedName name="цена___0___1___0">#N/A</definedName>
    <definedName name="цена___0___1___0_10">#N/A</definedName>
    <definedName name="цена___0___1___0_12">#N/A</definedName>
    <definedName name="цена___0___1___0_15">#N/A</definedName>
    <definedName name="цена___0___1___0_16">#N/A</definedName>
    <definedName name="цена___0___1___0_16_1">"#REF!"</definedName>
    <definedName name="цена___0___1___0_20">#N/A</definedName>
    <definedName name="цена___0___1___0_21">#N/A</definedName>
    <definedName name="цена___0___1___0_6">"#REF!"</definedName>
    <definedName name="цена___0___1___0_7">"#REF!"</definedName>
    <definedName name="цена___0___1_10">#N/A</definedName>
    <definedName name="цена___0___1_12">#N/A</definedName>
    <definedName name="цена___0___1_15">#N/A</definedName>
    <definedName name="цена___0___1_16">#N/A</definedName>
    <definedName name="цена___0___1_16_1">"#REF!"</definedName>
    <definedName name="цена___0___1_20">#N/A</definedName>
    <definedName name="цена___0___1_21">#N/A</definedName>
    <definedName name="цена___0___1_6">"#REF!"</definedName>
    <definedName name="цена___0___1_7">"#REF!"</definedName>
    <definedName name="цена___0___10">#N/A</definedName>
    <definedName name="цена___0___10_10">#N/A</definedName>
    <definedName name="цена___0___10_12">#N/A</definedName>
    <definedName name="цена___0___10_15">#N/A</definedName>
    <definedName name="цена___0___10_16">#N/A</definedName>
    <definedName name="цена___0___10_16_1">"#REF!"</definedName>
    <definedName name="цена___0___10_20">#N/A</definedName>
    <definedName name="цена___0___10_21">#N/A</definedName>
    <definedName name="цена___0___10_6">"#REF!"</definedName>
    <definedName name="цена___0___10_7">"#REF!"</definedName>
    <definedName name="цена___0___12">#N/A</definedName>
    <definedName name="цена___0___12_10">#N/A</definedName>
    <definedName name="цена___0___12_12">#N/A</definedName>
    <definedName name="цена___0___12_15">#N/A</definedName>
    <definedName name="цена___0___12_16">#N/A</definedName>
    <definedName name="цена___0___12_16_1">"#REF!"</definedName>
    <definedName name="цена___0___12_20">#N/A</definedName>
    <definedName name="цена___0___12_21">#N/A</definedName>
    <definedName name="цена___0___12_6">"#REF!"</definedName>
    <definedName name="цена___0___12_7">"#REF!"</definedName>
    <definedName name="цена___0___2">#N/A</definedName>
    <definedName name="цена___0___2___0">#N/A</definedName>
    <definedName name="цена___0___2___0___0">#N/A</definedName>
    <definedName name="цена___0___2___0___0_10">#N/A</definedName>
    <definedName name="цена___0___2___0___0_12">#N/A</definedName>
    <definedName name="цена___0___2___0___0_15">#N/A</definedName>
    <definedName name="цена___0___2___0___0_16">#N/A</definedName>
    <definedName name="цена___0___2___0___0_16_1">"#REF!"</definedName>
    <definedName name="цена___0___2___0___0_20">#N/A</definedName>
    <definedName name="цена___0___2___0___0_21">#N/A</definedName>
    <definedName name="цена___0___2___0___0_6">"#REF!"</definedName>
    <definedName name="цена___0___2___0___0_7">"#REF!"</definedName>
    <definedName name="цена___0___2___0_10">#N/A</definedName>
    <definedName name="цена___0___2___0_12">#N/A</definedName>
    <definedName name="цена___0___2___0_15">#N/A</definedName>
    <definedName name="цена___0___2___0_16">#N/A</definedName>
    <definedName name="цена___0___2___0_16_1">"#REF!"</definedName>
    <definedName name="цена___0___2___0_20">#N/A</definedName>
    <definedName name="цена___0___2___0_21">#N/A</definedName>
    <definedName name="цена___0___2___0_6">"#REF!"</definedName>
    <definedName name="цена___0___2___0_7">"#REF!"</definedName>
    <definedName name="цена___0___2___5">#N/A</definedName>
    <definedName name="цена___0___2___5_10">#N/A</definedName>
    <definedName name="цена___0___2___5_12">#N/A</definedName>
    <definedName name="цена___0___2___5_15">#N/A</definedName>
    <definedName name="цена___0___2___5_16">#N/A</definedName>
    <definedName name="цена___0___2___5_16_1">"#REF!"</definedName>
    <definedName name="цена___0___2___5_20">#N/A</definedName>
    <definedName name="цена___0___2___5_21">#N/A</definedName>
    <definedName name="цена___0___2___5_6">"#REF!"</definedName>
    <definedName name="цена___0___2___5_7">"#REF!"</definedName>
    <definedName name="цена___0___2_10">#N/A</definedName>
    <definedName name="цена___0___2_12">#N/A</definedName>
    <definedName name="цена___0___2_15">#N/A</definedName>
    <definedName name="цена___0___2_16">#N/A</definedName>
    <definedName name="цена___0___2_16_1">"#REF!"</definedName>
    <definedName name="цена___0___2_20">#N/A</definedName>
    <definedName name="цена___0___2_21">#N/A</definedName>
    <definedName name="цена___0___2_6">"#REF!"</definedName>
    <definedName name="цена___0___2_7">"#REF!"</definedName>
    <definedName name="цена___0___3">#N/A</definedName>
    <definedName name="цена___0___3___0">#N/A</definedName>
    <definedName name="цена___0___3___0_10">#N/A</definedName>
    <definedName name="цена___0___3___0_12">#N/A</definedName>
    <definedName name="цена___0___3___0_15">#N/A</definedName>
    <definedName name="цена___0___3___0_16">#N/A</definedName>
    <definedName name="цена___0___3___0_16_1">"#REF!"</definedName>
    <definedName name="цена___0___3___0_20">#N/A</definedName>
    <definedName name="цена___0___3___0_21">#N/A</definedName>
    <definedName name="цена___0___3___0_6">"#REF!"</definedName>
    <definedName name="цена___0___3___0_7">"#REF!"</definedName>
    <definedName name="цена___0___3___3">#N/A</definedName>
    <definedName name="цена___0___3___3_10">#N/A</definedName>
    <definedName name="цена___0___3___3_12">#N/A</definedName>
    <definedName name="цена___0___3___3_15">#N/A</definedName>
    <definedName name="цена___0___3___3_16">#N/A</definedName>
    <definedName name="цена___0___3___3_16_1">"#REF!"</definedName>
    <definedName name="цена___0___3___3_20">#N/A</definedName>
    <definedName name="цена___0___3___3_21">#N/A</definedName>
    <definedName name="цена___0___3___3_6">"#REF!"</definedName>
    <definedName name="цена___0___3___3_7">"#REF!"</definedName>
    <definedName name="цена___0___3_10">#N/A</definedName>
    <definedName name="цена___0___3_12">#N/A</definedName>
    <definedName name="цена___0___3_15">#N/A</definedName>
    <definedName name="цена___0___3_16">#N/A</definedName>
    <definedName name="цена___0___3_16_1">"#REF!"</definedName>
    <definedName name="цена___0___3_20">#N/A</definedName>
    <definedName name="цена___0___3_21">#N/A</definedName>
    <definedName name="цена___0___3_6">"#REF!"</definedName>
    <definedName name="цена___0___3_7">"#REF!"</definedName>
    <definedName name="цена___0___4">#N/A</definedName>
    <definedName name="цена___0___4___0">#N/A</definedName>
    <definedName name="цена___0___4___0_10">#N/A</definedName>
    <definedName name="цена___0___4___0_12">#N/A</definedName>
    <definedName name="цена___0___4___0_15">#N/A</definedName>
    <definedName name="цена___0___4___0_16">#N/A</definedName>
    <definedName name="цена___0___4___0_16_1">"#REF!"</definedName>
    <definedName name="цена___0___4___0_20">#N/A</definedName>
    <definedName name="цена___0___4___0_21">#N/A</definedName>
    <definedName name="цена___0___4___0_6">"#REF!"</definedName>
    <definedName name="цена___0___4___0_7">"#REF!"</definedName>
    <definedName name="цена___0___4___5">#N/A</definedName>
    <definedName name="цена___0___4___5_10">#N/A</definedName>
    <definedName name="цена___0___4___5_12">#N/A</definedName>
    <definedName name="цена___0___4___5_15">#N/A</definedName>
    <definedName name="цена___0___4___5_16">#N/A</definedName>
    <definedName name="цена___0___4___5_16_1">"#REF!"</definedName>
    <definedName name="цена___0___4___5_20">#N/A</definedName>
    <definedName name="цена___0___4___5_21">#N/A</definedName>
    <definedName name="цена___0___4___5_6">"#REF!"</definedName>
    <definedName name="цена___0___4___5_7">"#REF!"</definedName>
    <definedName name="цена___0___4_10">#N/A</definedName>
    <definedName name="цена___0___4_12">#N/A</definedName>
    <definedName name="цена___0___4_15">#N/A</definedName>
    <definedName name="цена___0___4_16">#N/A</definedName>
    <definedName name="цена___0___4_16_1">"#REF!"</definedName>
    <definedName name="цена___0___4_20">#N/A</definedName>
    <definedName name="цена___0___4_21">#N/A</definedName>
    <definedName name="цена___0___4_6">"#REF!"</definedName>
    <definedName name="цена___0___4_7">"#REF!"</definedName>
    <definedName name="цена___0___5">#N/A</definedName>
    <definedName name="цена___0___5___0">#N/A</definedName>
    <definedName name="цена___0___5___0_10">#N/A</definedName>
    <definedName name="цена___0___5___0_12">#N/A</definedName>
    <definedName name="цена___0___5___0_15">#N/A</definedName>
    <definedName name="цена___0___5___0_16">#N/A</definedName>
    <definedName name="цена___0___5___0_16_1">"#REF!"</definedName>
    <definedName name="цена___0___5___0_20">#N/A</definedName>
    <definedName name="цена___0___5___0_21">#N/A</definedName>
    <definedName name="цена___0___5___0_6">"#REF!"</definedName>
    <definedName name="цена___0___5___0_7">"#REF!"</definedName>
    <definedName name="цена___0___5_10">#N/A</definedName>
    <definedName name="цена___0___5_12">#N/A</definedName>
    <definedName name="цена___0___5_15">#N/A</definedName>
    <definedName name="цена___0___5_16">#N/A</definedName>
    <definedName name="цена___0___5_16_1">"#REF!"</definedName>
    <definedName name="цена___0___5_20">#N/A</definedName>
    <definedName name="цена___0___5_21">#N/A</definedName>
    <definedName name="цена___0___5_6">"#REF!"</definedName>
    <definedName name="цена___0___5_7">"#REF!"</definedName>
    <definedName name="цена___0___6">#N/A</definedName>
    <definedName name="цена___0___6___0">#N/A</definedName>
    <definedName name="цена___0___6___0_10">#N/A</definedName>
    <definedName name="цена___0___6___0_12">#N/A</definedName>
    <definedName name="цена___0___6___0_15">#N/A</definedName>
    <definedName name="цена___0___6___0_16">#N/A</definedName>
    <definedName name="цена___0___6___0_16_1">"#REF!"</definedName>
    <definedName name="цена___0___6___0_20">#N/A</definedName>
    <definedName name="цена___0___6___0_21">#N/A</definedName>
    <definedName name="цена___0___6___0_6">"#REF!"</definedName>
    <definedName name="цена___0___6___0_7">"#REF!"</definedName>
    <definedName name="цена___0___6_10">#N/A</definedName>
    <definedName name="цена___0___6_12">#N/A</definedName>
    <definedName name="цена___0___6_15">#N/A</definedName>
    <definedName name="цена___0___6_16">#N/A</definedName>
    <definedName name="цена___0___6_16_1">"#REF!"</definedName>
    <definedName name="цена___0___6_20">#N/A</definedName>
    <definedName name="цена___0___6_21">#N/A</definedName>
    <definedName name="цена___0___6_6">"#REF!"</definedName>
    <definedName name="цена___0___6_7">"#REF!"</definedName>
    <definedName name="цена___0___7">#N/A</definedName>
    <definedName name="цена___0___7_10">#N/A</definedName>
    <definedName name="цена___0___7_12">#N/A</definedName>
    <definedName name="цена___0___7_15">#N/A</definedName>
    <definedName name="цена___0___7_16">#N/A</definedName>
    <definedName name="цена___0___7_16_1">"#REF!"</definedName>
    <definedName name="цена___0___7_20">#N/A</definedName>
    <definedName name="цена___0___7_21">#N/A</definedName>
    <definedName name="цена___0___7_6">"#REF!"</definedName>
    <definedName name="цена___0___7_7">"#REF!"</definedName>
    <definedName name="цена___0___8">#N/A</definedName>
    <definedName name="цена___0___8___0">#N/A</definedName>
    <definedName name="цена___0___8___0_10">#N/A</definedName>
    <definedName name="цена___0___8___0_12">#N/A</definedName>
    <definedName name="цена___0___8___0_15">#N/A</definedName>
    <definedName name="цена___0___8___0_16">#N/A</definedName>
    <definedName name="цена___0___8___0_16_1">"#REF!"</definedName>
    <definedName name="цена___0___8___0_20">#N/A</definedName>
    <definedName name="цена___0___8___0_21">#N/A</definedName>
    <definedName name="цена___0___8___0_6">"#REF!"</definedName>
    <definedName name="цена___0___8___0_7">"#REF!"</definedName>
    <definedName name="цена___0___8_10">#N/A</definedName>
    <definedName name="цена___0___8_12">#N/A</definedName>
    <definedName name="цена___0___8_15">#N/A</definedName>
    <definedName name="цена___0___8_16">#N/A</definedName>
    <definedName name="цена___0___8_16_1">"#REF!"</definedName>
    <definedName name="цена___0___8_20">#N/A</definedName>
    <definedName name="цена___0___8_21">#N/A</definedName>
    <definedName name="цена___0___8_6">"#REF!"</definedName>
    <definedName name="цена___0___8_7">"#REF!"</definedName>
    <definedName name="цена___0___9">"$#ССЫЛ!.$L$1:$L$32000"</definedName>
    <definedName name="цена___0_10">#N/A</definedName>
    <definedName name="цена___0_12">#N/A</definedName>
    <definedName name="цена___0_15">#N/A</definedName>
    <definedName name="цена___0_16">#N/A</definedName>
    <definedName name="цена___0_16_1">"#REF!"</definedName>
    <definedName name="цена___0_20">#N/A</definedName>
    <definedName name="цена___0_21">#N/A</definedName>
    <definedName name="цена___0_6">"#REF!"</definedName>
    <definedName name="цена___0_7">"#REF!"</definedName>
    <definedName name="цена___1">#N/A</definedName>
    <definedName name="цена___1___0">#N/A</definedName>
    <definedName name="цена___1___0___0">#N/A</definedName>
    <definedName name="цена___1___0___0_10">#N/A</definedName>
    <definedName name="цена___1___0___0_12">#N/A</definedName>
    <definedName name="цена___1___0___0_15">#N/A</definedName>
    <definedName name="цена___1___0___0_16">#N/A</definedName>
    <definedName name="цена___1___0___0_16_1">"#REF!"</definedName>
    <definedName name="цена___1___0___0_20">#N/A</definedName>
    <definedName name="цена___1___0___0_21">#N/A</definedName>
    <definedName name="цена___1___0___0_6">"#REF!"</definedName>
    <definedName name="цена___1___0___0_7">"#REF!"</definedName>
    <definedName name="цена___1___0_10">#N/A</definedName>
    <definedName name="цена___1___0_12">#N/A</definedName>
    <definedName name="цена___1___0_15">#N/A</definedName>
    <definedName name="цена___1___0_16">#N/A</definedName>
    <definedName name="цена___1___0_16_1">"#REF!"</definedName>
    <definedName name="цена___1___0_20">#N/A</definedName>
    <definedName name="цена___1___0_21">#N/A</definedName>
    <definedName name="цена___1___0_6">"#REF!"</definedName>
    <definedName name="цена___1___0_7">"#REF!"</definedName>
    <definedName name="цена___1___5">#N/A</definedName>
    <definedName name="цена___1___5_10">#N/A</definedName>
    <definedName name="цена___1___5_12">#N/A</definedName>
    <definedName name="цена___1___5_15">#N/A</definedName>
    <definedName name="цена___1___5_16">#N/A</definedName>
    <definedName name="цена___1___5_16_1">"#REF!"</definedName>
    <definedName name="цена___1___5_20">#N/A</definedName>
    <definedName name="цена___1___5_21">#N/A</definedName>
    <definedName name="цена___1___5_6">"#REF!"</definedName>
    <definedName name="цена___1___5_7">"#REF!"</definedName>
    <definedName name="цена___1_10">#N/A</definedName>
    <definedName name="цена___1_12">#N/A</definedName>
    <definedName name="цена___1_15">#N/A</definedName>
    <definedName name="цена___1_16">#N/A</definedName>
    <definedName name="цена___1_16_1">"#REF!"</definedName>
    <definedName name="цена___1_20">#N/A</definedName>
    <definedName name="цена___1_21">#N/A</definedName>
    <definedName name="цена___1_6">"#REF!"</definedName>
    <definedName name="цена___1_7">"#REF!"</definedName>
    <definedName name="цена___10">#N/A</definedName>
    <definedName name="цена___10___0">NA()</definedName>
    <definedName name="цена___10___0___0">#N/A</definedName>
    <definedName name="цена___10___0___0___0">#N/A</definedName>
    <definedName name="цена___10___0___0___0_10">#N/A</definedName>
    <definedName name="цена___10___0___0___0_12">#N/A</definedName>
    <definedName name="цена___10___0___0___0_15">#N/A</definedName>
    <definedName name="цена___10___0___0___0_16">#N/A</definedName>
    <definedName name="цена___10___0___0___0_16_1">"#REF!"</definedName>
    <definedName name="цена___10___0___0___0_20">#N/A</definedName>
    <definedName name="цена___10___0___0___0_21">#N/A</definedName>
    <definedName name="цена___10___0___0___0_6">"#REF!"</definedName>
    <definedName name="цена___10___0___0___0_7">"#REF!"</definedName>
    <definedName name="цена___10___0___0_10">#N/A</definedName>
    <definedName name="цена___10___0___0_12">#N/A</definedName>
    <definedName name="цена___10___0___0_15">#N/A</definedName>
    <definedName name="цена___10___0___0_16">#N/A</definedName>
    <definedName name="цена___10___0___0_16_1">"#REF!"</definedName>
    <definedName name="цена___10___0___0_20">#N/A</definedName>
    <definedName name="цена___10___0___0_21">#N/A</definedName>
    <definedName name="цена___10___0___0_6">"#REF!"</definedName>
    <definedName name="цена___10___0___0_7">"#REF!"</definedName>
    <definedName name="цена___10___0___5">NA()</definedName>
    <definedName name="цена___10___1">#N/A</definedName>
    <definedName name="цена___10___1_10">#N/A</definedName>
    <definedName name="цена___10___1_12">#N/A</definedName>
    <definedName name="цена___10___1_15">#N/A</definedName>
    <definedName name="цена___10___1_16">#N/A</definedName>
    <definedName name="цена___10___1_16_1">"#REF!"</definedName>
    <definedName name="цена___10___1_20">#N/A</definedName>
    <definedName name="цена___10___1_21">#N/A</definedName>
    <definedName name="цена___10___1_6">"#REF!"</definedName>
    <definedName name="цена___10___1_7">"#REF!"</definedName>
    <definedName name="цена___10___10">#N/A</definedName>
    <definedName name="цена___10___10_10">#N/A</definedName>
    <definedName name="цена___10___10_12">#N/A</definedName>
    <definedName name="цена___10___10_15">#N/A</definedName>
    <definedName name="цена___10___10_16">#N/A</definedName>
    <definedName name="цена___10___10_16_1">"#REF!"</definedName>
    <definedName name="цена___10___10_20">#N/A</definedName>
    <definedName name="цена___10___10_21">#N/A</definedName>
    <definedName name="цена___10___10_6">"#REF!"</definedName>
    <definedName name="цена___10___10_7">"#REF!"</definedName>
    <definedName name="цена___10___12">#N/A</definedName>
    <definedName name="цена___10___12_10">#N/A</definedName>
    <definedName name="цена___10___12_12">#N/A</definedName>
    <definedName name="цена___10___12_15">#N/A</definedName>
    <definedName name="цена___10___12_16">#N/A</definedName>
    <definedName name="цена___10___12_16_1">"#REF!"</definedName>
    <definedName name="цена___10___12_20">#N/A</definedName>
    <definedName name="цена___10___12_21">#N/A</definedName>
    <definedName name="цена___10___12_6">"#REF!"</definedName>
    <definedName name="цена___10___12_7">"#REF!"</definedName>
    <definedName name="цена___10___2">NA()</definedName>
    <definedName name="цена___10___4">NA()</definedName>
    <definedName name="цена___10___5">#N/A</definedName>
    <definedName name="цена___10___5_10">#N/A</definedName>
    <definedName name="цена___10___5_12">#N/A</definedName>
    <definedName name="цена___10___5_15">#N/A</definedName>
    <definedName name="цена___10___5_16">#N/A</definedName>
    <definedName name="цена___10___5_16_1">"#REF!"</definedName>
    <definedName name="цена___10___5_20">#N/A</definedName>
    <definedName name="цена___10___5_21">#N/A</definedName>
    <definedName name="цена___10___5_6">"#REF!"</definedName>
    <definedName name="цена___10___5_7">"#REF!"</definedName>
    <definedName name="цена___10___6">NA()</definedName>
    <definedName name="цена___10___6___0">NA()</definedName>
    <definedName name="цена___10___8">NA()</definedName>
    <definedName name="цена___10___8___0">NA()</definedName>
    <definedName name="цена___10___9">"$#ССЫЛ!.$L$1:$L$32000"</definedName>
    <definedName name="цена___10_10">#N/A</definedName>
    <definedName name="цена___10_12">#N/A</definedName>
    <definedName name="цена___10_15">#N/A</definedName>
    <definedName name="цена___10_16">#N/A</definedName>
    <definedName name="цена___10_16_1">"#REF!"</definedName>
    <definedName name="цена___10_20">#N/A</definedName>
    <definedName name="цена___10_21">#N/A</definedName>
    <definedName name="цена___10_6">"#REF!"</definedName>
    <definedName name="цена___10_7">"#REF!"</definedName>
    <definedName name="цена___11">#N/A</definedName>
    <definedName name="цена___11___0">NA()</definedName>
    <definedName name="цена___11___10">#N/A</definedName>
    <definedName name="цена___11___10_10">#N/A</definedName>
    <definedName name="цена___11___10_12">#N/A</definedName>
    <definedName name="цена___11___10_15">#N/A</definedName>
    <definedName name="цена___11___10_16">#N/A</definedName>
    <definedName name="цена___11___10_16_1">"#REF!"</definedName>
    <definedName name="цена___11___10_20">#N/A</definedName>
    <definedName name="цена___11___10_21">#N/A</definedName>
    <definedName name="цена___11___10_6">"#REF!"</definedName>
    <definedName name="цена___11___10_7">"#REF!"</definedName>
    <definedName name="цена___11___2">#N/A</definedName>
    <definedName name="цена___11___2_10">#N/A</definedName>
    <definedName name="цена___11___2_12">#N/A</definedName>
    <definedName name="цена___11___2_15">#N/A</definedName>
    <definedName name="цена___11___2_16">#N/A</definedName>
    <definedName name="цена___11___2_16_1">"#REF!"</definedName>
    <definedName name="цена___11___2_20">#N/A</definedName>
    <definedName name="цена___11___2_21">#N/A</definedName>
    <definedName name="цена___11___2_6">"#REF!"</definedName>
    <definedName name="цена___11___2_7">"#REF!"</definedName>
    <definedName name="цена___11___4">#N/A</definedName>
    <definedName name="цена___11___4_10">#N/A</definedName>
    <definedName name="цена___11___4_12">#N/A</definedName>
    <definedName name="цена___11___4_15">#N/A</definedName>
    <definedName name="цена___11___4_16">#N/A</definedName>
    <definedName name="цена___11___4_16_1">"#REF!"</definedName>
    <definedName name="цена___11___4_20">#N/A</definedName>
    <definedName name="цена___11___4_21">#N/A</definedName>
    <definedName name="цена___11___4_6">"#REF!"</definedName>
    <definedName name="цена___11___4_7">"#REF!"</definedName>
    <definedName name="цена___11___6">#N/A</definedName>
    <definedName name="цена___11___6_10">#N/A</definedName>
    <definedName name="цена___11___6_12">#N/A</definedName>
    <definedName name="цена___11___6_15">#N/A</definedName>
    <definedName name="цена___11___6_16">#N/A</definedName>
    <definedName name="цена___11___6_16_1">"#REF!"</definedName>
    <definedName name="цена___11___6_20">#N/A</definedName>
    <definedName name="цена___11___6_21">#N/A</definedName>
    <definedName name="цена___11___6_6">"#REF!"</definedName>
    <definedName name="цена___11___6_7">"#REF!"</definedName>
    <definedName name="цена___11___8">#N/A</definedName>
    <definedName name="цена___11___8_10">#N/A</definedName>
    <definedName name="цена___11___8_12">#N/A</definedName>
    <definedName name="цена___11___8_15">#N/A</definedName>
    <definedName name="цена___11___8_16">#N/A</definedName>
    <definedName name="цена___11___8_16_1">"#REF!"</definedName>
    <definedName name="цена___11___8_20">#N/A</definedName>
    <definedName name="цена___11___8_21">#N/A</definedName>
    <definedName name="цена___11___8_6">"#REF!"</definedName>
    <definedName name="цена___11___8_7">"#REF!"</definedName>
    <definedName name="цена___11_10">#N/A</definedName>
    <definedName name="цена___11_12">#N/A</definedName>
    <definedName name="цена___11_15">#N/A</definedName>
    <definedName name="цена___11_16">#N/A</definedName>
    <definedName name="цена___11_16_1">"#REF!"</definedName>
    <definedName name="цена___11_20">#N/A</definedName>
    <definedName name="цена___11_21">#N/A</definedName>
    <definedName name="цена___11_6">"#REF!"</definedName>
    <definedName name="цена___11_7">"#REF!"</definedName>
    <definedName name="цена___12">NA()</definedName>
    <definedName name="цена___2">#N/A</definedName>
    <definedName name="цена___2___0">#N/A</definedName>
    <definedName name="цена___2___0___0">#N/A</definedName>
    <definedName name="цена___2___0___0___0">#N/A</definedName>
    <definedName name="цена___2___0___0___0___0">#N/A</definedName>
    <definedName name="цена___2___0___0___0___0_10">#N/A</definedName>
    <definedName name="цена___2___0___0___0___0_12">#N/A</definedName>
    <definedName name="цена___2___0___0___0___0_15">#N/A</definedName>
    <definedName name="цена___2___0___0___0___0_16">#N/A</definedName>
    <definedName name="цена___2___0___0___0___0_16_1">"#REF!"</definedName>
    <definedName name="цена___2___0___0___0___0_20">#N/A</definedName>
    <definedName name="цена___2___0___0___0___0_21">#N/A</definedName>
    <definedName name="цена___2___0___0___0___0_6">"#REF!"</definedName>
    <definedName name="цена___2___0___0___0___0_7">"#REF!"</definedName>
    <definedName name="цена___2___0___0___0_10">#N/A</definedName>
    <definedName name="цена___2___0___0___0_12">#N/A</definedName>
    <definedName name="цена___2___0___0___0_15">#N/A</definedName>
    <definedName name="цена___2___0___0___0_16">#N/A</definedName>
    <definedName name="цена___2___0___0___0_16_1">"#REF!"</definedName>
    <definedName name="цена___2___0___0___0_20">#N/A</definedName>
    <definedName name="цена___2___0___0___0_21">#N/A</definedName>
    <definedName name="цена___2___0___0___0_6">"#REF!"</definedName>
    <definedName name="цена___2___0___0___0_7">"#REF!"</definedName>
    <definedName name="цена___2___0___0___3">#N/A</definedName>
    <definedName name="цена___2___0___0___3_10">#N/A</definedName>
    <definedName name="цена___2___0___0___3_12">#N/A</definedName>
    <definedName name="цена___2___0___0___3_15">#N/A</definedName>
    <definedName name="цена___2___0___0___3_16">#N/A</definedName>
    <definedName name="цена___2___0___0___3_16_1">"#REF!"</definedName>
    <definedName name="цена___2___0___0___3_20">#N/A</definedName>
    <definedName name="цена___2___0___0___3_21">#N/A</definedName>
    <definedName name="цена___2___0___0___3_6">"#REF!"</definedName>
    <definedName name="цена___2___0___0___3_7">"#REF!"</definedName>
    <definedName name="цена___2___0___0_10">#N/A</definedName>
    <definedName name="цена___2___0___0_12">#N/A</definedName>
    <definedName name="цена___2___0___0_15">#N/A</definedName>
    <definedName name="цена___2___0___0_16">#N/A</definedName>
    <definedName name="цена___2___0___0_16_1">"#REF!"</definedName>
    <definedName name="цена___2___0___0_20">#N/A</definedName>
    <definedName name="цена___2___0___0_21">#N/A</definedName>
    <definedName name="цена___2___0___0_6">"#REF!"</definedName>
    <definedName name="цена___2___0___0_7">"#REF!"</definedName>
    <definedName name="цена___2___0___3">#N/A</definedName>
    <definedName name="цена___2___0___3_10">#N/A</definedName>
    <definedName name="цена___2___0___3_12">#N/A</definedName>
    <definedName name="цена___2___0___3_15">#N/A</definedName>
    <definedName name="цена___2___0___3_16">#N/A</definedName>
    <definedName name="цена___2___0___3_16_1">"#REF!"</definedName>
    <definedName name="цена___2___0___3_20">#N/A</definedName>
    <definedName name="цена___2___0___3_21">#N/A</definedName>
    <definedName name="цена___2___0___3_6">"#REF!"</definedName>
    <definedName name="цена___2___0___3_7">"#REF!"</definedName>
    <definedName name="цена___2___0___5">#N/A</definedName>
    <definedName name="цена___2___0___5_10">#N/A</definedName>
    <definedName name="цена___2___0___5_12">#N/A</definedName>
    <definedName name="цена___2___0___5_15">#N/A</definedName>
    <definedName name="цена___2___0___5_16">#N/A</definedName>
    <definedName name="цена___2___0___5_16_1">"#REF!"</definedName>
    <definedName name="цена___2___0___5_20">#N/A</definedName>
    <definedName name="цена___2___0___5_21">#N/A</definedName>
    <definedName name="цена___2___0___5_6">"#REF!"</definedName>
    <definedName name="цена___2___0___5_7">"#REF!"</definedName>
    <definedName name="цена___2___0___6">#N/A</definedName>
    <definedName name="цена___2___0___6_10">#N/A</definedName>
    <definedName name="цена___2___0___6_12">#N/A</definedName>
    <definedName name="цена___2___0___6_15">#N/A</definedName>
    <definedName name="цена___2___0___6_16">#N/A</definedName>
    <definedName name="цена___2___0___6_16_1">"#REF!"</definedName>
    <definedName name="цена___2___0___6_20">#N/A</definedName>
    <definedName name="цена___2___0___6_21">#N/A</definedName>
    <definedName name="цена___2___0___6_6">"#REF!"</definedName>
    <definedName name="цена___2___0___6_7">"#REF!"</definedName>
    <definedName name="цена___2___0___7">#N/A</definedName>
    <definedName name="цена___2___0___7_10">#N/A</definedName>
    <definedName name="цена___2___0___7_12">#N/A</definedName>
    <definedName name="цена___2___0___7_15">#N/A</definedName>
    <definedName name="цена___2___0___7_16">#N/A</definedName>
    <definedName name="цена___2___0___7_16_1">"#REF!"</definedName>
    <definedName name="цена___2___0___7_20">#N/A</definedName>
    <definedName name="цена___2___0___7_21">#N/A</definedName>
    <definedName name="цена___2___0___7_6">"#REF!"</definedName>
    <definedName name="цена___2___0___7_7">"#REF!"</definedName>
    <definedName name="цена___2___0___8">#N/A</definedName>
    <definedName name="цена___2___0___8_10">#N/A</definedName>
    <definedName name="цена___2___0___8_12">#N/A</definedName>
    <definedName name="цена___2___0___8_15">#N/A</definedName>
    <definedName name="цена___2___0___8_16">#N/A</definedName>
    <definedName name="цена___2___0___8_16_1">"#REF!"</definedName>
    <definedName name="цена___2___0___8_20">#N/A</definedName>
    <definedName name="цена___2___0___8_21">#N/A</definedName>
    <definedName name="цена___2___0___8_6">"#REF!"</definedName>
    <definedName name="цена___2___0___8_7">"#REF!"</definedName>
    <definedName name="цена___2___0___9">#N/A</definedName>
    <definedName name="цена___2___0___9_10">#N/A</definedName>
    <definedName name="цена___2___0___9_12">#N/A</definedName>
    <definedName name="цена___2___0___9_15">#N/A</definedName>
    <definedName name="цена___2___0___9_16">#N/A</definedName>
    <definedName name="цена___2___0___9_16_1">"#REF!"</definedName>
    <definedName name="цена___2___0___9_20">#N/A</definedName>
    <definedName name="цена___2___0___9_21">#N/A</definedName>
    <definedName name="цена___2___0___9_6">"#REF!"</definedName>
    <definedName name="цена___2___0___9_7">"#REF!"</definedName>
    <definedName name="цена___2___0_10">#N/A</definedName>
    <definedName name="цена___2___0_12">#N/A</definedName>
    <definedName name="цена___2___0_15">#N/A</definedName>
    <definedName name="цена___2___0_16">#N/A</definedName>
    <definedName name="цена___2___0_16_1">"#REF!"</definedName>
    <definedName name="цена___2___0_20">#N/A</definedName>
    <definedName name="цена___2___0_21">#N/A</definedName>
    <definedName name="цена___2___0_6">"#REF!"</definedName>
    <definedName name="цена___2___0_7">"#REF!"</definedName>
    <definedName name="цена___2___1">#N/A</definedName>
    <definedName name="цена___2___1___0">#N/A</definedName>
    <definedName name="цена___2___1___0_10">#N/A</definedName>
    <definedName name="цена___2___1___0_12">#N/A</definedName>
    <definedName name="цена___2___1___0_15">#N/A</definedName>
    <definedName name="цена___2___1___0_16">#N/A</definedName>
    <definedName name="цена___2___1___0_16_1">"#REF!"</definedName>
    <definedName name="цена___2___1___0_20">#N/A</definedName>
    <definedName name="цена___2___1___0_21">#N/A</definedName>
    <definedName name="цена___2___1___0_6">"#REF!"</definedName>
    <definedName name="цена___2___1___0_7">"#REF!"</definedName>
    <definedName name="цена___2___1_10">#N/A</definedName>
    <definedName name="цена___2___1_12">#N/A</definedName>
    <definedName name="цена___2___1_15">#N/A</definedName>
    <definedName name="цена___2___1_16">#N/A</definedName>
    <definedName name="цена___2___1_16_1">"#REF!"</definedName>
    <definedName name="цена___2___1_20">#N/A</definedName>
    <definedName name="цена___2___1_21">#N/A</definedName>
    <definedName name="цена___2___1_6">"#REF!"</definedName>
    <definedName name="цена___2___1_7">"#REF!"</definedName>
    <definedName name="цена___2___10">#N/A</definedName>
    <definedName name="цена___2___10_10">#N/A</definedName>
    <definedName name="цена___2___10_12">#N/A</definedName>
    <definedName name="цена___2___10_15">#N/A</definedName>
    <definedName name="цена___2___10_16">#N/A</definedName>
    <definedName name="цена___2___10_16_1">"#REF!"</definedName>
    <definedName name="цена___2___10_20">#N/A</definedName>
    <definedName name="цена___2___10_21">#N/A</definedName>
    <definedName name="цена___2___10_6">"#REF!"</definedName>
    <definedName name="цена___2___10_7">"#REF!"</definedName>
    <definedName name="цена___2___12">#N/A</definedName>
    <definedName name="цена___2___12_10">#N/A</definedName>
    <definedName name="цена___2___12_12">#N/A</definedName>
    <definedName name="цена___2___12_15">#N/A</definedName>
    <definedName name="цена___2___12_16">#N/A</definedName>
    <definedName name="цена___2___12_16_1">"#REF!"</definedName>
    <definedName name="цена___2___12_20">#N/A</definedName>
    <definedName name="цена___2___12_21">#N/A</definedName>
    <definedName name="цена___2___12_6">"#REF!"</definedName>
    <definedName name="цена___2___12_7">"#REF!"</definedName>
    <definedName name="цена___2___2">#N/A</definedName>
    <definedName name="цена___2___2_10">#N/A</definedName>
    <definedName name="цена___2___2_12">#N/A</definedName>
    <definedName name="цена___2___2_15">#N/A</definedName>
    <definedName name="цена___2___2_16">#N/A</definedName>
    <definedName name="цена___2___2_16_1">"#REF!"</definedName>
    <definedName name="цена___2___2_20">#N/A</definedName>
    <definedName name="цена___2___2_21">#N/A</definedName>
    <definedName name="цена___2___2_6">"#REF!"</definedName>
    <definedName name="цена___2___2_7">"#REF!"</definedName>
    <definedName name="цена___2___3">#N/A</definedName>
    <definedName name="цена___2___3_10">#N/A</definedName>
    <definedName name="цена___2___3_12">#N/A</definedName>
    <definedName name="цена___2___3_15">#N/A</definedName>
    <definedName name="цена___2___3_16">#N/A</definedName>
    <definedName name="цена___2___3_16_1">"#REF!"</definedName>
    <definedName name="цена___2___3_20">#N/A</definedName>
    <definedName name="цена___2___3_21">#N/A</definedName>
    <definedName name="цена___2___3_6">"#REF!"</definedName>
    <definedName name="цена___2___3_7">"#REF!"</definedName>
    <definedName name="цена___2___4">#N/A</definedName>
    <definedName name="цена___2___4___0">#N/A</definedName>
    <definedName name="цена___2___4___0_10">#N/A</definedName>
    <definedName name="цена___2___4___0_12">#N/A</definedName>
    <definedName name="цена___2___4___0_15">#N/A</definedName>
    <definedName name="цена___2___4___0_16">#N/A</definedName>
    <definedName name="цена___2___4___0_16_1">"#REF!"</definedName>
    <definedName name="цена___2___4___0_20">#N/A</definedName>
    <definedName name="цена___2___4___0_21">#N/A</definedName>
    <definedName name="цена___2___4___0_6">"#REF!"</definedName>
    <definedName name="цена___2___4___0_7">"#REF!"</definedName>
    <definedName name="цена___2___4___5">#N/A</definedName>
    <definedName name="цена___2___4___5_10">#N/A</definedName>
    <definedName name="цена___2___4___5_12">#N/A</definedName>
    <definedName name="цена___2___4___5_15">#N/A</definedName>
    <definedName name="цена___2___4___5_16">#N/A</definedName>
    <definedName name="цена___2___4___5_16_1">"#REF!"</definedName>
    <definedName name="цена___2___4___5_20">#N/A</definedName>
    <definedName name="цена___2___4___5_21">#N/A</definedName>
    <definedName name="цена___2___4___5_6">"#REF!"</definedName>
    <definedName name="цена___2___4___5_7">"#REF!"</definedName>
    <definedName name="цена___2___4_10">#N/A</definedName>
    <definedName name="цена___2___4_12">#N/A</definedName>
    <definedName name="цена___2___4_15">#N/A</definedName>
    <definedName name="цена___2___4_16">#N/A</definedName>
    <definedName name="цена___2___4_16_1">"#REF!"</definedName>
    <definedName name="цена___2___4_20">#N/A</definedName>
    <definedName name="цена___2___4_21">#N/A</definedName>
    <definedName name="цена___2___4_6">"#REF!"</definedName>
    <definedName name="цена___2___4_7">"#REF!"</definedName>
    <definedName name="цена___2___5">#N/A</definedName>
    <definedName name="цена___2___5_10">#N/A</definedName>
    <definedName name="цена___2___5_12">#N/A</definedName>
    <definedName name="цена___2___5_15">#N/A</definedName>
    <definedName name="цена___2___5_16">#N/A</definedName>
    <definedName name="цена___2___5_16_1">"#REF!"</definedName>
    <definedName name="цена___2___5_20">#N/A</definedName>
    <definedName name="цена___2___5_21">#N/A</definedName>
    <definedName name="цена___2___5_6">"#REF!"</definedName>
    <definedName name="цена___2___5_7">"#REF!"</definedName>
    <definedName name="цена___2___6">#N/A</definedName>
    <definedName name="цена___2___6___0">#N/A</definedName>
    <definedName name="цена___2___6___0_10">#N/A</definedName>
    <definedName name="цена___2___6___0_12">#N/A</definedName>
    <definedName name="цена___2___6___0_15">#N/A</definedName>
    <definedName name="цена___2___6___0_16">#N/A</definedName>
    <definedName name="цена___2___6___0_16_1">"#REF!"</definedName>
    <definedName name="цена___2___6___0_20">#N/A</definedName>
    <definedName name="цена___2___6___0_21">#N/A</definedName>
    <definedName name="цена___2___6___0_6">"#REF!"</definedName>
    <definedName name="цена___2___6___0_7">"#REF!"</definedName>
    <definedName name="цена___2___6_10">#N/A</definedName>
    <definedName name="цена___2___6_12">#N/A</definedName>
    <definedName name="цена___2___6_15">#N/A</definedName>
    <definedName name="цена___2___6_16">#N/A</definedName>
    <definedName name="цена___2___6_16_1">"#REF!"</definedName>
    <definedName name="цена___2___6_20">#N/A</definedName>
    <definedName name="цена___2___6_21">#N/A</definedName>
    <definedName name="цена___2___6_6">"#REF!"</definedName>
    <definedName name="цена___2___6_7">"#REF!"</definedName>
    <definedName name="цена___2___7">#N/A</definedName>
    <definedName name="цена___2___7_10">#N/A</definedName>
    <definedName name="цена___2___7_12">#N/A</definedName>
    <definedName name="цена___2___7_15">#N/A</definedName>
    <definedName name="цена___2___7_16">#N/A</definedName>
    <definedName name="цена___2___7_16_1">"#REF!"</definedName>
    <definedName name="цена___2___7_20">#N/A</definedName>
    <definedName name="цена___2___7_21">#N/A</definedName>
    <definedName name="цена___2___7_6">"#REF!"</definedName>
    <definedName name="цена___2___7_7">"#REF!"</definedName>
    <definedName name="цена___2___8">#N/A</definedName>
    <definedName name="цена___2___8___0">#N/A</definedName>
    <definedName name="цена___2___8___0_10">#N/A</definedName>
    <definedName name="цена___2___8___0_12">#N/A</definedName>
    <definedName name="цена___2___8___0_15">#N/A</definedName>
    <definedName name="цена___2___8___0_16">#N/A</definedName>
    <definedName name="цена___2___8___0_16_1">"#REF!"</definedName>
    <definedName name="цена___2___8___0_20">#N/A</definedName>
    <definedName name="цена___2___8___0_21">#N/A</definedName>
    <definedName name="цена___2___8___0_6">"#REF!"</definedName>
    <definedName name="цена___2___8___0_7">"#REF!"</definedName>
    <definedName name="цена___2___8_10">#N/A</definedName>
    <definedName name="цена___2___8_12">#N/A</definedName>
    <definedName name="цена___2___8_15">#N/A</definedName>
    <definedName name="цена___2___8_16">#N/A</definedName>
    <definedName name="цена___2___8_16_1">"#REF!"</definedName>
    <definedName name="цена___2___8_20">#N/A</definedName>
    <definedName name="цена___2___8_21">#N/A</definedName>
    <definedName name="цена___2___8_6">"#REF!"</definedName>
    <definedName name="цена___2___8_7">"#REF!"</definedName>
    <definedName name="цена___2___9">"$#ССЫЛ!.$L$1:$L$32000"</definedName>
    <definedName name="цена___2_10">#N/A</definedName>
    <definedName name="цена___2_12">#N/A</definedName>
    <definedName name="цена___2_15">#N/A</definedName>
    <definedName name="цена___2_16">#N/A</definedName>
    <definedName name="цена___2_16_1">"#REF!"</definedName>
    <definedName name="цена___2_20">#N/A</definedName>
    <definedName name="цена___2_21">#N/A</definedName>
    <definedName name="цена___2_6">"#REF!"</definedName>
    <definedName name="цена___2_7">"#REF!"</definedName>
    <definedName name="цена___3">#N/A</definedName>
    <definedName name="цена___3___0">#N/A</definedName>
    <definedName name="цена___3___0___0">NA()</definedName>
    <definedName name="цена___3___0___0___0">NA()</definedName>
    <definedName name="цена___3___0___3">NA()</definedName>
    <definedName name="цена___3___0___5">#N/A</definedName>
    <definedName name="цена___3___0___5_10">#N/A</definedName>
    <definedName name="цена___3___0___5_12">#N/A</definedName>
    <definedName name="цена___3___0___5_15">#N/A</definedName>
    <definedName name="цена___3___0___5_16">#N/A</definedName>
    <definedName name="цена___3___0___5_16_1">"#REF!"</definedName>
    <definedName name="цена___3___0___5_20">#N/A</definedName>
    <definedName name="цена___3___0___5_21">#N/A</definedName>
    <definedName name="цена___3___0___5_6">"#REF!"</definedName>
    <definedName name="цена___3___0___5_7">"#REF!"</definedName>
    <definedName name="цена___3___0_10">#N/A</definedName>
    <definedName name="цена___3___0_12">#N/A</definedName>
    <definedName name="цена___3___0_15">#N/A</definedName>
    <definedName name="цена___3___0_16">#N/A</definedName>
    <definedName name="цена___3___0_16_1">"#REF!"</definedName>
    <definedName name="цена___3___0_20">#N/A</definedName>
    <definedName name="цена___3___0_21">#N/A</definedName>
    <definedName name="цена___3___0_6">"#REF!"</definedName>
    <definedName name="цена___3___0_7">"#REF!"</definedName>
    <definedName name="цена___3___1">#N/A</definedName>
    <definedName name="цена___3___1_10">#N/A</definedName>
    <definedName name="цена___3___1_12">#N/A</definedName>
    <definedName name="цена___3___1_15">#N/A</definedName>
    <definedName name="цена___3___1_16">#N/A</definedName>
    <definedName name="цена___3___1_16_1">"#REF!"</definedName>
    <definedName name="цена___3___1_20">#N/A</definedName>
    <definedName name="цена___3___1_21">#N/A</definedName>
    <definedName name="цена___3___1_6">"#REF!"</definedName>
    <definedName name="цена___3___1_7">"#REF!"</definedName>
    <definedName name="цена___3___10">#N/A</definedName>
    <definedName name="цена___3___10_10">#N/A</definedName>
    <definedName name="цена___3___10_12">#N/A</definedName>
    <definedName name="цена___3___10_15">#N/A</definedName>
    <definedName name="цена___3___10_16">#N/A</definedName>
    <definedName name="цена___3___10_16_1">"#REF!"</definedName>
    <definedName name="цена___3___10_20">#N/A</definedName>
    <definedName name="цена___3___10_21">#N/A</definedName>
    <definedName name="цена___3___10_6">"#REF!"</definedName>
    <definedName name="цена___3___10_7">"#REF!"</definedName>
    <definedName name="цена___3___2">#N/A</definedName>
    <definedName name="цена___3___2_10">#N/A</definedName>
    <definedName name="цена___3___2_12">#N/A</definedName>
    <definedName name="цена___3___2_15">#N/A</definedName>
    <definedName name="цена___3___2_16">#N/A</definedName>
    <definedName name="цена___3___2_16_1">"#REF!"</definedName>
    <definedName name="цена___3___2_20">#N/A</definedName>
    <definedName name="цена___3___2_21">#N/A</definedName>
    <definedName name="цена___3___2_6">"#REF!"</definedName>
    <definedName name="цена___3___2_7">"#REF!"</definedName>
    <definedName name="цена___3___3">#N/A</definedName>
    <definedName name="цена___3___3_10">#N/A</definedName>
    <definedName name="цена___3___3_12">#N/A</definedName>
    <definedName name="цена___3___3_15">#N/A</definedName>
    <definedName name="цена___3___3_16">#N/A</definedName>
    <definedName name="цена___3___3_16_1">"#REF!"</definedName>
    <definedName name="цена___3___3_20">#N/A</definedName>
    <definedName name="цена___3___3_21">#N/A</definedName>
    <definedName name="цена___3___3_6">"#REF!"</definedName>
    <definedName name="цена___3___3_7">"#REF!"</definedName>
    <definedName name="цена___3___4">#N/A</definedName>
    <definedName name="цена___3___4___0">#N/A</definedName>
    <definedName name="цена___3___4___0_10">#N/A</definedName>
    <definedName name="цена___3___4___0_12">#N/A</definedName>
    <definedName name="цена___3___4___0_15">#N/A</definedName>
    <definedName name="цена___3___4___0_16">#N/A</definedName>
    <definedName name="цена___3___4___0_16_1">"#REF!"</definedName>
    <definedName name="цена___3___4___0_20">#N/A</definedName>
    <definedName name="цена___3___4___0_21">#N/A</definedName>
    <definedName name="цена___3___4___0_6">"#REF!"</definedName>
    <definedName name="цена___3___4___0_7">"#REF!"</definedName>
    <definedName name="цена___3___4_10">#N/A</definedName>
    <definedName name="цена___3___4_12">#N/A</definedName>
    <definedName name="цена___3___4_15">#N/A</definedName>
    <definedName name="цена___3___4_16">#N/A</definedName>
    <definedName name="цена___3___4_16_1">"#REF!"</definedName>
    <definedName name="цена___3___4_20">#N/A</definedName>
    <definedName name="цена___3___4_21">#N/A</definedName>
    <definedName name="цена___3___4_6">"#REF!"</definedName>
    <definedName name="цена___3___4_7">"#REF!"</definedName>
    <definedName name="цена___3___5">#N/A</definedName>
    <definedName name="цена___3___5_10">#N/A</definedName>
    <definedName name="цена___3___5_12">#N/A</definedName>
    <definedName name="цена___3___5_15">#N/A</definedName>
    <definedName name="цена___3___5_16">#N/A</definedName>
    <definedName name="цена___3___5_16_1">"#REF!"</definedName>
    <definedName name="цена___3___5_20">#N/A</definedName>
    <definedName name="цена___3___5_21">#N/A</definedName>
    <definedName name="цена___3___5_6">"#REF!"</definedName>
    <definedName name="цена___3___5_7">"#REF!"</definedName>
    <definedName name="цена___3___6">#N/A</definedName>
    <definedName name="цена___3___6_10">#N/A</definedName>
    <definedName name="цена___3___6_12">#N/A</definedName>
    <definedName name="цена___3___6_15">#N/A</definedName>
    <definedName name="цена___3___6_16">#N/A</definedName>
    <definedName name="цена___3___6_16_1">"#REF!"</definedName>
    <definedName name="цена___3___6_20">#N/A</definedName>
    <definedName name="цена___3___6_21">#N/A</definedName>
    <definedName name="цена___3___6_6">"#REF!"</definedName>
    <definedName name="цена___3___6_7">"#REF!"</definedName>
    <definedName name="цена___3___8">#N/A</definedName>
    <definedName name="цена___3___8___0">#N/A</definedName>
    <definedName name="цена___3___8___0_10">#N/A</definedName>
    <definedName name="цена___3___8___0_12">#N/A</definedName>
    <definedName name="цена___3___8___0_15">#N/A</definedName>
    <definedName name="цена___3___8___0_16">#N/A</definedName>
    <definedName name="цена___3___8___0_16_1">"#REF!"</definedName>
    <definedName name="цена___3___8___0_20">#N/A</definedName>
    <definedName name="цена___3___8___0_21">#N/A</definedName>
    <definedName name="цена___3___8___0_6">"#REF!"</definedName>
    <definedName name="цена___3___8___0_7">"#REF!"</definedName>
    <definedName name="цена___3___8_10">#N/A</definedName>
    <definedName name="цена___3___8_12">#N/A</definedName>
    <definedName name="цена___3___8_15">#N/A</definedName>
    <definedName name="цена___3___8_16">#N/A</definedName>
    <definedName name="цена___3___8_16_1">"#REF!"</definedName>
    <definedName name="цена___3___8_20">#N/A</definedName>
    <definedName name="цена___3___8_21">#N/A</definedName>
    <definedName name="цена___3___8_6">"#REF!"</definedName>
    <definedName name="цена___3___8_7">"#REF!"</definedName>
    <definedName name="цена___3___9">#N/A</definedName>
    <definedName name="цена___3___9_10">#N/A</definedName>
    <definedName name="цена___3___9_12">#N/A</definedName>
    <definedName name="цена___3___9_15">#N/A</definedName>
    <definedName name="цена___3___9_16">#N/A</definedName>
    <definedName name="цена___3___9_16_1">"#REF!"</definedName>
    <definedName name="цена___3___9_20">#N/A</definedName>
    <definedName name="цена___3___9_21">#N/A</definedName>
    <definedName name="цена___3___9_6">"#REF!"</definedName>
    <definedName name="цена___3___9_7">"#REF!"</definedName>
    <definedName name="цена___3_10">#N/A</definedName>
    <definedName name="цена___3_12">#N/A</definedName>
    <definedName name="цена___3_15">#N/A</definedName>
    <definedName name="цена___3_16">#N/A</definedName>
    <definedName name="цена___3_16_1">"#REF!"</definedName>
    <definedName name="цена___3_20">#N/A</definedName>
    <definedName name="цена___3_21">#N/A</definedName>
    <definedName name="цена___3_6">"#REF!"</definedName>
    <definedName name="цена___3_7">"#REF!"</definedName>
    <definedName name="цена___4">#N/A</definedName>
    <definedName name="цена___4___0">NA()</definedName>
    <definedName name="цена___4___0___0">#N/A</definedName>
    <definedName name="цена___4___0___0___0">#N/A</definedName>
    <definedName name="цена___4___0___0___0___0">#N/A</definedName>
    <definedName name="цена___4___0___0___0___0_10">#N/A</definedName>
    <definedName name="цена___4___0___0___0___0_12">#N/A</definedName>
    <definedName name="цена___4___0___0___0___0_15">#N/A</definedName>
    <definedName name="цена___4___0___0___0___0_16">#N/A</definedName>
    <definedName name="цена___4___0___0___0___0_16_1">"#REF!"</definedName>
    <definedName name="цена___4___0___0___0___0_20">#N/A</definedName>
    <definedName name="цена___4___0___0___0___0_21">#N/A</definedName>
    <definedName name="цена___4___0___0___0___0_6">"#REF!"</definedName>
    <definedName name="цена___4___0___0___0___0_7">"#REF!"</definedName>
    <definedName name="цена___4___0___0___0_10">#N/A</definedName>
    <definedName name="цена___4___0___0___0_12">#N/A</definedName>
    <definedName name="цена___4___0___0___0_15">#N/A</definedName>
    <definedName name="цена___4___0___0___0_16">#N/A</definedName>
    <definedName name="цена___4___0___0___0_16_1">"#REF!"</definedName>
    <definedName name="цена___4___0___0___0_20">#N/A</definedName>
    <definedName name="цена___4___0___0___0_21">#N/A</definedName>
    <definedName name="цена___4___0___0___0_6">"#REF!"</definedName>
    <definedName name="цена___4___0___0___0_7">"#REF!"</definedName>
    <definedName name="цена___4___0___0___3">#N/A</definedName>
    <definedName name="цена___4___0___0___3_10">#N/A</definedName>
    <definedName name="цена___4___0___0___3_12">#N/A</definedName>
    <definedName name="цена___4___0___0___3_15">#N/A</definedName>
    <definedName name="цена___4___0___0___3_16">#N/A</definedName>
    <definedName name="цена___4___0___0___3_16_1">"#REF!"</definedName>
    <definedName name="цена___4___0___0___3_20">#N/A</definedName>
    <definedName name="цена___4___0___0___3_21">#N/A</definedName>
    <definedName name="цена___4___0___0___3_6">"#REF!"</definedName>
    <definedName name="цена___4___0___0___3_7">"#REF!"</definedName>
    <definedName name="цена___4___0___0_10">#N/A</definedName>
    <definedName name="цена___4___0___0_12">#N/A</definedName>
    <definedName name="цена___4___0___0_15">#N/A</definedName>
    <definedName name="цена___4___0___0_16">#N/A</definedName>
    <definedName name="цена___4___0___0_16_1">"#REF!"</definedName>
    <definedName name="цена___4___0___0_20">#N/A</definedName>
    <definedName name="цена___4___0___0_21">#N/A</definedName>
    <definedName name="цена___4___0___0_6">"#REF!"</definedName>
    <definedName name="цена___4___0___0_7">"#REF!"</definedName>
    <definedName name="цена___4___0___3">#N/A</definedName>
    <definedName name="цена___4___0___3_10">#N/A</definedName>
    <definedName name="цена___4___0___3_12">#N/A</definedName>
    <definedName name="цена___4___0___3_15">#N/A</definedName>
    <definedName name="цена___4___0___3_16">#N/A</definedName>
    <definedName name="цена___4___0___3_16_1">"#REF!"</definedName>
    <definedName name="цена___4___0___3_20">#N/A</definedName>
    <definedName name="цена___4___0___3_21">#N/A</definedName>
    <definedName name="цена___4___0___3_6">"#REF!"</definedName>
    <definedName name="цена___4___0___3_7">"#REF!"</definedName>
    <definedName name="цена___4___0___5">NA()</definedName>
    <definedName name="цена___4___0___6">NA()</definedName>
    <definedName name="цена___4___0___7">NA()</definedName>
    <definedName name="цена___4___0___8">NA()</definedName>
    <definedName name="цена___4___0___9">NA()</definedName>
    <definedName name="цена___4___10">#N/A</definedName>
    <definedName name="цена___4___10_10">#N/A</definedName>
    <definedName name="цена___4___10_12">#N/A</definedName>
    <definedName name="цена___4___10_15">#N/A</definedName>
    <definedName name="цена___4___10_16">#N/A</definedName>
    <definedName name="цена___4___10_16_1">"#REF!"</definedName>
    <definedName name="цена___4___10_20">#N/A</definedName>
    <definedName name="цена___4___10_21">#N/A</definedName>
    <definedName name="цена___4___10_6">"#REF!"</definedName>
    <definedName name="цена___4___10_7">"#REF!"</definedName>
    <definedName name="цена___4___12">#N/A</definedName>
    <definedName name="цена___4___12_10">#N/A</definedName>
    <definedName name="цена___4___12_12">#N/A</definedName>
    <definedName name="цена___4___12_15">#N/A</definedName>
    <definedName name="цена___4___12_16">#N/A</definedName>
    <definedName name="цена___4___12_16_1">"#REF!"</definedName>
    <definedName name="цена___4___12_20">#N/A</definedName>
    <definedName name="цена___4___12_21">#N/A</definedName>
    <definedName name="цена___4___12_6">"#REF!"</definedName>
    <definedName name="цена___4___12_7">"#REF!"</definedName>
    <definedName name="цена___4___2">#N/A</definedName>
    <definedName name="цена___4___2_10">#N/A</definedName>
    <definedName name="цена___4___2_12">#N/A</definedName>
    <definedName name="цена___4___2_15">#N/A</definedName>
    <definedName name="цена___4___2_16">#N/A</definedName>
    <definedName name="цена___4___2_16_1">"#REF!"</definedName>
    <definedName name="цена___4___2_20">#N/A</definedName>
    <definedName name="цена___4___2_21">#N/A</definedName>
    <definedName name="цена___4___2_6">"#REF!"</definedName>
    <definedName name="цена___4___2_7">"#REF!"</definedName>
    <definedName name="цена___4___3">#N/A</definedName>
    <definedName name="цена___4___3___0">#N/A</definedName>
    <definedName name="цена___4___3___0_10">#N/A</definedName>
    <definedName name="цена___4___3___0_12">#N/A</definedName>
    <definedName name="цена___4___3___0_15">#N/A</definedName>
    <definedName name="цена___4___3___0_16">#N/A</definedName>
    <definedName name="цена___4___3___0_16_1">"#REF!"</definedName>
    <definedName name="цена___4___3___0_20">#N/A</definedName>
    <definedName name="цена___4___3___0_21">#N/A</definedName>
    <definedName name="цена___4___3___0_6">"#REF!"</definedName>
    <definedName name="цена___4___3___0_7">"#REF!"</definedName>
    <definedName name="цена___4___3_10">#N/A</definedName>
    <definedName name="цена___4___3_12">#N/A</definedName>
    <definedName name="цена___4___3_15">#N/A</definedName>
    <definedName name="цена___4___3_16">#N/A</definedName>
    <definedName name="цена___4___3_16_1">"#REF!"</definedName>
    <definedName name="цена___4___3_20">#N/A</definedName>
    <definedName name="цена___4___3_21">#N/A</definedName>
    <definedName name="цена___4___3_6">"#REF!"</definedName>
    <definedName name="цена___4___3_7">"#REF!"</definedName>
    <definedName name="цена___4___4">#N/A</definedName>
    <definedName name="цена___4___4_10">#N/A</definedName>
    <definedName name="цена___4___4_12">#N/A</definedName>
    <definedName name="цена___4___4_15">#N/A</definedName>
    <definedName name="цена___4___4_16">#N/A</definedName>
    <definedName name="цена___4___4_16_1">"#REF!"</definedName>
    <definedName name="цена___4___4_20">#N/A</definedName>
    <definedName name="цена___4___4_21">#N/A</definedName>
    <definedName name="цена___4___4_6">"#REF!"</definedName>
    <definedName name="цена___4___4_7">"#REF!"</definedName>
    <definedName name="цена___4___5">#N/A</definedName>
    <definedName name="цена___4___5_10">#N/A</definedName>
    <definedName name="цена___4___5_12">#N/A</definedName>
    <definedName name="цена___4___5_15">#N/A</definedName>
    <definedName name="цена___4___5_16">#N/A</definedName>
    <definedName name="цена___4___5_16_1">"#REF!"</definedName>
    <definedName name="цена___4___5_20">#N/A</definedName>
    <definedName name="цена___4___5_21">#N/A</definedName>
    <definedName name="цена___4___5_6">"#REF!"</definedName>
    <definedName name="цена___4___5_7">"#REF!"</definedName>
    <definedName name="цена___4___6">#N/A</definedName>
    <definedName name="цена___4___6___0">#N/A</definedName>
    <definedName name="цена___4___6___0_10">#N/A</definedName>
    <definedName name="цена___4___6___0_12">#N/A</definedName>
    <definedName name="цена___4___6___0_15">#N/A</definedName>
    <definedName name="цена___4___6___0_16">#N/A</definedName>
    <definedName name="цена___4___6___0_16_1">"#REF!"</definedName>
    <definedName name="цена___4___6___0_20">#N/A</definedName>
    <definedName name="цена___4___6___0_21">#N/A</definedName>
    <definedName name="цена___4___6___0_6">"#REF!"</definedName>
    <definedName name="цена___4___6___0_7">"#REF!"</definedName>
    <definedName name="цена___4___6_10">#N/A</definedName>
    <definedName name="цена___4___6_12">#N/A</definedName>
    <definedName name="цена___4___6_15">#N/A</definedName>
    <definedName name="цена___4___6_16">#N/A</definedName>
    <definedName name="цена___4___6_16_1">"#REF!"</definedName>
    <definedName name="цена___4___6_20">#N/A</definedName>
    <definedName name="цена___4___6_21">#N/A</definedName>
    <definedName name="цена___4___6_6">"#REF!"</definedName>
    <definedName name="цена___4___6_7">"#REF!"</definedName>
    <definedName name="цена___4___7">#N/A</definedName>
    <definedName name="цена___4___7_10">#N/A</definedName>
    <definedName name="цена___4___7_12">#N/A</definedName>
    <definedName name="цена___4___7_15">#N/A</definedName>
    <definedName name="цена___4___7_16">#N/A</definedName>
    <definedName name="цена___4___7_16_1">"#REF!"</definedName>
    <definedName name="цена___4___7_20">#N/A</definedName>
    <definedName name="цена___4___7_21">#N/A</definedName>
    <definedName name="цена___4___7_6">"#REF!"</definedName>
    <definedName name="цена___4___7_7">"#REF!"</definedName>
    <definedName name="цена___4___8">#N/A</definedName>
    <definedName name="цена___4___8___0">#N/A</definedName>
    <definedName name="цена___4___8___0_10">#N/A</definedName>
    <definedName name="цена___4___8___0_12">#N/A</definedName>
    <definedName name="цена___4___8___0_15">#N/A</definedName>
    <definedName name="цена___4___8___0_16">#N/A</definedName>
    <definedName name="цена___4___8___0_16_1">"#REF!"</definedName>
    <definedName name="цена___4___8___0_20">#N/A</definedName>
    <definedName name="цена___4___8___0_21">#N/A</definedName>
    <definedName name="цена___4___8___0_6">"#REF!"</definedName>
    <definedName name="цена___4___8___0_7">"#REF!"</definedName>
    <definedName name="цена___4___8_10">#N/A</definedName>
    <definedName name="цена___4___8_12">#N/A</definedName>
    <definedName name="цена___4___8_15">#N/A</definedName>
    <definedName name="цена___4___8_16">#N/A</definedName>
    <definedName name="цена___4___8_16_1">"#REF!"</definedName>
    <definedName name="цена___4___8_20">#N/A</definedName>
    <definedName name="цена___4___8_21">#N/A</definedName>
    <definedName name="цена___4___8_6">"#REF!"</definedName>
    <definedName name="цена___4___8_7">"#REF!"</definedName>
    <definedName name="цена___4___9">"$#ССЫЛ!.$L$1:$L$32000"</definedName>
    <definedName name="цена___4_10">#N/A</definedName>
    <definedName name="цена___4_12">#N/A</definedName>
    <definedName name="цена___4_15">#N/A</definedName>
    <definedName name="цена___4_16">#N/A</definedName>
    <definedName name="цена___4_16_1">"#REF!"</definedName>
    <definedName name="цена___4_20">#N/A</definedName>
    <definedName name="цена___4_21">#N/A</definedName>
    <definedName name="цена___4_6">"#REF!"</definedName>
    <definedName name="цена___4_7">"#REF!"</definedName>
    <definedName name="цена___5">NA()</definedName>
    <definedName name="цена___5___0">#N/A</definedName>
    <definedName name="цена___5___0___0">#N/A</definedName>
    <definedName name="цена___5___0___0___0">#N/A</definedName>
    <definedName name="цена___5___0___0___0___0">#N/A</definedName>
    <definedName name="цена___5___0___0___0___0_10">#N/A</definedName>
    <definedName name="цена___5___0___0___0___0_12">#N/A</definedName>
    <definedName name="цена___5___0___0___0___0_15">#N/A</definedName>
    <definedName name="цена___5___0___0___0___0_16">#N/A</definedName>
    <definedName name="цена___5___0___0___0___0_16_1">"#REF!"</definedName>
    <definedName name="цена___5___0___0___0___0_20">#N/A</definedName>
    <definedName name="цена___5___0___0___0___0_21">#N/A</definedName>
    <definedName name="цена___5___0___0___0___0_6">"#REF!"</definedName>
    <definedName name="цена___5___0___0___0___0_7">"#REF!"</definedName>
    <definedName name="цена___5___0___0___0_10">#N/A</definedName>
    <definedName name="цена___5___0___0___0_12">#N/A</definedName>
    <definedName name="цена___5___0___0___0_15">#N/A</definedName>
    <definedName name="цена___5___0___0___0_16">#N/A</definedName>
    <definedName name="цена___5___0___0___0_16_1">"#REF!"</definedName>
    <definedName name="цена___5___0___0___0_20">#N/A</definedName>
    <definedName name="цена___5___0___0___0_21">#N/A</definedName>
    <definedName name="цена___5___0___0___0_6">"#REF!"</definedName>
    <definedName name="цена___5___0___0___0_7">"#REF!"</definedName>
    <definedName name="цена___5___0___0_10">#N/A</definedName>
    <definedName name="цена___5___0___0_12">#N/A</definedName>
    <definedName name="цена___5___0___0_15">#N/A</definedName>
    <definedName name="цена___5___0___0_16">#N/A</definedName>
    <definedName name="цена___5___0___0_16_1">"#REF!"</definedName>
    <definedName name="цена___5___0___0_20">#N/A</definedName>
    <definedName name="цена___5___0___0_21">#N/A</definedName>
    <definedName name="цена___5___0___0_6">"#REF!"</definedName>
    <definedName name="цена___5___0___0_7">"#REF!"</definedName>
    <definedName name="цена___5___0___5">#N/A</definedName>
    <definedName name="цена___5___0___5_10">#N/A</definedName>
    <definedName name="цена___5___0___5_12">#N/A</definedName>
    <definedName name="цена___5___0___5_15">#N/A</definedName>
    <definedName name="цена___5___0___5_16">#N/A</definedName>
    <definedName name="цена___5___0___5_16_1">"#REF!"</definedName>
    <definedName name="цена___5___0___5_20">#N/A</definedName>
    <definedName name="цена___5___0___5_21">#N/A</definedName>
    <definedName name="цена___5___0___5_6">"#REF!"</definedName>
    <definedName name="цена___5___0___5_7">"#REF!"</definedName>
    <definedName name="цена___5___0_10">#N/A</definedName>
    <definedName name="цена___5___0_12">#N/A</definedName>
    <definedName name="цена___5___0_15">#N/A</definedName>
    <definedName name="цена___5___0_16">#N/A</definedName>
    <definedName name="цена___5___0_16_1">"#REF!"</definedName>
    <definedName name="цена___5___0_20">#N/A</definedName>
    <definedName name="цена___5___0_21">#N/A</definedName>
    <definedName name="цена___5___0_6">"#REF!"</definedName>
    <definedName name="цена___5___0_7">"#REF!"</definedName>
    <definedName name="цена___5___3">NA()</definedName>
    <definedName name="цена___5___5">NA()</definedName>
    <definedName name="цена___6">NA()</definedName>
    <definedName name="цена___6___0">#N/A</definedName>
    <definedName name="цена___6___0___0">#N/A</definedName>
    <definedName name="цена___6___0___0___0">#N/A</definedName>
    <definedName name="цена___6___0___0___0___0">#N/A</definedName>
    <definedName name="цена___6___0___0___0___0_10">#N/A</definedName>
    <definedName name="цена___6___0___0___0___0_12">#N/A</definedName>
    <definedName name="цена___6___0___0___0___0_15">#N/A</definedName>
    <definedName name="цена___6___0___0___0___0_16">#N/A</definedName>
    <definedName name="цена___6___0___0___0___0_16_1">"#REF!"</definedName>
    <definedName name="цена___6___0___0___0___0_20">#N/A</definedName>
    <definedName name="цена___6___0___0___0___0_21">#N/A</definedName>
    <definedName name="цена___6___0___0___0___0_6">"#REF!"</definedName>
    <definedName name="цена___6___0___0___0___0_7">"#REF!"</definedName>
    <definedName name="цена___6___0___0___0_10">#N/A</definedName>
    <definedName name="цена___6___0___0___0_12">#N/A</definedName>
    <definedName name="цена___6___0___0___0_15">#N/A</definedName>
    <definedName name="цена___6___0___0___0_16">#N/A</definedName>
    <definedName name="цена___6___0___0___0_16_1">"#REF!"</definedName>
    <definedName name="цена___6___0___0___0_20">#N/A</definedName>
    <definedName name="цена___6___0___0___0_21">#N/A</definedName>
    <definedName name="цена___6___0___0___0_6">"#REF!"</definedName>
    <definedName name="цена___6___0___0___0_7">"#REF!"</definedName>
    <definedName name="цена___6___0___0_10">#N/A</definedName>
    <definedName name="цена___6___0___0_12">#N/A</definedName>
    <definedName name="цена___6___0___0_15">#N/A</definedName>
    <definedName name="цена___6___0___0_16">#N/A</definedName>
    <definedName name="цена___6___0___0_16_1">"#REF!"</definedName>
    <definedName name="цена___6___0___0_20">#N/A</definedName>
    <definedName name="цена___6___0___0_21">#N/A</definedName>
    <definedName name="цена___6___0___0_6">"#REF!"</definedName>
    <definedName name="цена___6___0___0_7">"#REF!"</definedName>
    <definedName name="цена___6___0___3">#N/A</definedName>
    <definedName name="цена___6___0___3_10">#N/A</definedName>
    <definedName name="цена___6___0___3_12">#N/A</definedName>
    <definedName name="цена___6___0___3_15">#N/A</definedName>
    <definedName name="цена___6___0___3_16">#N/A</definedName>
    <definedName name="цена___6___0___3_16_1">"#REF!"</definedName>
    <definedName name="цена___6___0___3_20">#N/A</definedName>
    <definedName name="цена___6___0___3_21">#N/A</definedName>
    <definedName name="цена___6___0___3_6">"#REF!"</definedName>
    <definedName name="цена___6___0___3_7">"#REF!"</definedName>
    <definedName name="цена___6___0___5">#N/A</definedName>
    <definedName name="цена___6___0___5_10">#N/A</definedName>
    <definedName name="цена___6___0___5_12">#N/A</definedName>
    <definedName name="цена___6___0___5_15">#N/A</definedName>
    <definedName name="цена___6___0___5_16">#N/A</definedName>
    <definedName name="цена___6___0___5_16_1">"#REF!"</definedName>
    <definedName name="цена___6___0___5_20">#N/A</definedName>
    <definedName name="цена___6___0___5_21">#N/A</definedName>
    <definedName name="цена___6___0___5_6">"#REF!"</definedName>
    <definedName name="цена___6___0___5_7">"#REF!"</definedName>
    <definedName name="цена___6___0_10">#N/A</definedName>
    <definedName name="цена___6___0_12">#N/A</definedName>
    <definedName name="цена___6___0_15">#N/A</definedName>
    <definedName name="цена___6___0_16">#N/A</definedName>
    <definedName name="цена___6___0_16_1">"#REF!"</definedName>
    <definedName name="цена___6___0_20">#N/A</definedName>
    <definedName name="цена___6___0_21">#N/A</definedName>
    <definedName name="цена___6___0_6">"#REF!"</definedName>
    <definedName name="цена___6___0_7">"#REF!"</definedName>
    <definedName name="цена___6___1">#N/A</definedName>
    <definedName name="цена___6___1_10">#N/A</definedName>
    <definedName name="цена___6___1_12">#N/A</definedName>
    <definedName name="цена___6___1_15">#N/A</definedName>
    <definedName name="цена___6___1_16">#N/A</definedName>
    <definedName name="цена___6___1_16_1">"#REF!"</definedName>
    <definedName name="цена___6___1_20">#N/A</definedName>
    <definedName name="цена___6___1_21">#N/A</definedName>
    <definedName name="цена___6___1_6">"#REF!"</definedName>
    <definedName name="цена___6___1_7">"#REF!"</definedName>
    <definedName name="цена___6___10">#N/A</definedName>
    <definedName name="цена___6___10_10">#N/A</definedName>
    <definedName name="цена___6___10_12">#N/A</definedName>
    <definedName name="цена___6___10_15">#N/A</definedName>
    <definedName name="цена___6___10_16">#N/A</definedName>
    <definedName name="цена___6___10_16_1">"#REF!"</definedName>
    <definedName name="цена___6___10_20">#N/A</definedName>
    <definedName name="цена___6___10_21">#N/A</definedName>
    <definedName name="цена___6___10_6">"#REF!"</definedName>
    <definedName name="цена___6___10_7">"#REF!"</definedName>
    <definedName name="цена___6___12">#N/A</definedName>
    <definedName name="цена___6___12_10">#N/A</definedName>
    <definedName name="цена___6___12_12">#N/A</definedName>
    <definedName name="цена___6___12_15">#N/A</definedName>
    <definedName name="цена___6___12_16">#N/A</definedName>
    <definedName name="цена___6___12_16_1">"#REF!"</definedName>
    <definedName name="цена___6___12_20">#N/A</definedName>
    <definedName name="цена___6___12_21">#N/A</definedName>
    <definedName name="цена___6___12_6">"#REF!"</definedName>
    <definedName name="цена___6___12_7">"#REF!"</definedName>
    <definedName name="цена___6___2">#N/A</definedName>
    <definedName name="цена___6___2_10">#N/A</definedName>
    <definedName name="цена___6___2_12">#N/A</definedName>
    <definedName name="цена___6___2_15">#N/A</definedName>
    <definedName name="цена___6___2_16">#N/A</definedName>
    <definedName name="цена___6___2_16_1">"#REF!"</definedName>
    <definedName name="цена___6___2_20">#N/A</definedName>
    <definedName name="цена___6___2_21">#N/A</definedName>
    <definedName name="цена___6___2_6">"#REF!"</definedName>
    <definedName name="цена___6___2_7">"#REF!"</definedName>
    <definedName name="цена___6___3">#N/A</definedName>
    <definedName name="цена___6___3_10">#N/A</definedName>
    <definedName name="цена___6___3_12">#N/A</definedName>
    <definedName name="цена___6___3_15">#N/A</definedName>
    <definedName name="цена___6___3_16">#N/A</definedName>
    <definedName name="цена___6___3_16_1">"#REF!"</definedName>
    <definedName name="цена___6___3_20">#N/A</definedName>
    <definedName name="цена___6___3_21">#N/A</definedName>
    <definedName name="цена___6___3_6">"#REF!"</definedName>
    <definedName name="цена___6___3_7">"#REF!"</definedName>
    <definedName name="цена___6___4">#N/A</definedName>
    <definedName name="цена___6___4_10">#N/A</definedName>
    <definedName name="цена___6___4_12">#N/A</definedName>
    <definedName name="цена___6___4_15">#N/A</definedName>
    <definedName name="цена___6___4_16">#N/A</definedName>
    <definedName name="цена___6___4_16_1">"#REF!"</definedName>
    <definedName name="цена___6___4_20">#N/A</definedName>
    <definedName name="цена___6___4_21">#N/A</definedName>
    <definedName name="цена___6___4_6">"#REF!"</definedName>
    <definedName name="цена___6___4_7">"#REF!"</definedName>
    <definedName name="цена___6___5">NA()</definedName>
    <definedName name="цена___6___6">#N/A</definedName>
    <definedName name="цена___6___6___0">#N/A</definedName>
    <definedName name="цена___6___6___0_10">#N/A</definedName>
    <definedName name="цена___6___6___0_12">#N/A</definedName>
    <definedName name="цена___6___6___0_15">#N/A</definedName>
    <definedName name="цена___6___6___0_16">#N/A</definedName>
    <definedName name="цена___6___6___0_16_1">"#REF!"</definedName>
    <definedName name="цена___6___6___0_20">#N/A</definedName>
    <definedName name="цена___6___6___0_21">#N/A</definedName>
    <definedName name="цена___6___6___0_6">"#REF!"</definedName>
    <definedName name="цена___6___6___0_7">"#REF!"</definedName>
    <definedName name="цена___6___6_10">#N/A</definedName>
    <definedName name="цена___6___6_12">#N/A</definedName>
    <definedName name="цена___6___6_15">#N/A</definedName>
    <definedName name="цена___6___6_16">#N/A</definedName>
    <definedName name="цена___6___6_16_1">"#REF!"</definedName>
    <definedName name="цена___6___6_20">#N/A</definedName>
    <definedName name="цена___6___6_21">#N/A</definedName>
    <definedName name="цена___6___6_6">"#REF!"</definedName>
    <definedName name="цена___6___6_7">"#REF!"</definedName>
    <definedName name="цена___6___7">NA()</definedName>
    <definedName name="цена___6___8">#N/A</definedName>
    <definedName name="цена___6___8___0">#N/A</definedName>
    <definedName name="цена___6___8___0_10">#N/A</definedName>
    <definedName name="цена___6___8___0_12">#N/A</definedName>
    <definedName name="цена___6___8___0_15">#N/A</definedName>
    <definedName name="цена___6___8___0_16">#N/A</definedName>
    <definedName name="цена___6___8___0_16_1">"#REF!"</definedName>
    <definedName name="цена___6___8___0_20">#N/A</definedName>
    <definedName name="цена___6___8___0_21">#N/A</definedName>
    <definedName name="цена___6___8___0_6">"#REF!"</definedName>
    <definedName name="цена___6___8___0_7">"#REF!"</definedName>
    <definedName name="цена___6___8_10">#N/A</definedName>
    <definedName name="цена___6___8_12">#N/A</definedName>
    <definedName name="цена___6___8_15">#N/A</definedName>
    <definedName name="цена___6___8_16">#N/A</definedName>
    <definedName name="цена___6___8_16_1">"#REF!"</definedName>
    <definedName name="цена___6___8_20">#N/A</definedName>
    <definedName name="цена___6___8_21">#N/A</definedName>
    <definedName name="цена___6___8_6">"#REF!"</definedName>
    <definedName name="цена___6___8_7">"#REF!"</definedName>
    <definedName name="цена___6___9">"$#ССЫЛ!.$L$1:$L$32000"</definedName>
    <definedName name="цена___7">#N/A</definedName>
    <definedName name="цена___7___0">#N/A</definedName>
    <definedName name="цена___7___0___0">#N/A</definedName>
    <definedName name="цена___7___0___0_10">#N/A</definedName>
    <definedName name="цена___7___0___0_12">#N/A</definedName>
    <definedName name="цена___7___0___0_15">#N/A</definedName>
    <definedName name="цена___7___0___0_16">#N/A</definedName>
    <definedName name="цена___7___0___0_16_1">"#REF!"</definedName>
    <definedName name="цена___7___0___0_20">#N/A</definedName>
    <definedName name="цена___7___0___0_21">#N/A</definedName>
    <definedName name="цена___7___0___0_6">"#REF!"</definedName>
    <definedName name="цена___7___0___0_7">"#REF!"</definedName>
    <definedName name="цена___7___0_10">#N/A</definedName>
    <definedName name="цена___7___0_12">#N/A</definedName>
    <definedName name="цена___7___0_15">#N/A</definedName>
    <definedName name="цена___7___0_16">#N/A</definedName>
    <definedName name="цена___7___0_16_1">"#REF!"</definedName>
    <definedName name="цена___7___0_20">#N/A</definedName>
    <definedName name="цена___7___0_21">#N/A</definedName>
    <definedName name="цена___7___0_6">"#REF!"</definedName>
    <definedName name="цена___7___0_7">"#REF!"</definedName>
    <definedName name="цена___7___10">#N/A</definedName>
    <definedName name="цена___7___10_10">#N/A</definedName>
    <definedName name="цена___7___10_12">#N/A</definedName>
    <definedName name="цена___7___10_15">#N/A</definedName>
    <definedName name="цена___7___10_16">#N/A</definedName>
    <definedName name="цена___7___10_16_1">"#REF!"</definedName>
    <definedName name="цена___7___10_20">#N/A</definedName>
    <definedName name="цена___7___10_21">#N/A</definedName>
    <definedName name="цена___7___10_6">"#REF!"</definedName>
    <definedName name="цена___7___10_7">"#REF!"</definedName>
    <definedName name="цена___7___2">#N/A</definedName>
    <definedName name="цена___7___2_10">#N/A</definedName>
    <definedName name="цена___7___2_12">#N/A</definedName>
    <definedName name="цена___7___2_15">#N/A</definedName>
    <definedName name="цена___7___2_16">#N/A</definedName>
    <definedName name="цена___7___2_16_1">"#REF!"</definedName>
    <definedName name="цена___7___2_20">#N/A</definedName>
    <definedName name="цена___7___2_21">#N/A</definedName>
    <definedName name="цена___7___2_6">"#REF!"</definedName>
    <definedName name="цена___7___2_7">"#REF!"</definedName>
    <definedName name="цена___7___4">#N/A</definedName>
    <definedName name="цена___7___4_10">#N/A</definedName>
    <definedName name="цена___7___4_12">#N/A</definedName>
    <definedName name="цена___7___4_15">#N/A</definedName>
    <definedName name="цена___7___4_16">#N/A</definedName>
    <definedName name="цена___7___4_16_1">"#REF!"</definedName>
    <definedName name="цена___7___4_20">#N/A</definedName>
    <definedName name="цена___7___4_21">#N/A</definedName>
    <definedName name="цена___7___4_6">"#REF!"</definedName>
    <definedName name="цена___7___4_7">"#REF!"</definedName>
    <definedName name="цена___7___6">#N/A</definedName>
    <definedName name="цена___7___6_10">#N/A</definedName>
    <definedName name="цена___7___6_12">#N/A</definedName>
    <definedName name="цена___7___6_15">#N/A</definedName>
    <definedName name="цена___7___6_16">#N/A</definedName>
    <definedName name="цена___7___6_16_1">"#REF!"</definedName>
    <definedName name="цена___7___6_20">#N/A</definedName>
    <definedName name="цена___7___6_21">#N/A</definedName>
    <definedName name="цена___7___6_6">"#REF!"</definedName>
    <definedName name="цена___7___6_7">"#REF!"</definedName>
    <definedName name="цена___7___8">#N/A</definedName>
    <definedName name="цена___7___8_10">#N/A</definedName>
    <definedName name="цена___7___8_12">#N/A</definedName>
    <definedName name="цена___7___8_15">#N/A</definedName>
    <definedName name="цена___7___8_16">#N/A</definedName>
    <definedName name="цена___7___8_16_1">"#REF!"</definedName>
    <definedName name="цена___7___8_20">#N/A</definedName>
    <definedName name="цена___7___8_21">#N/A</definedName>
    <definedName name="цена___7___8_6">"#REF!"</definedName>
    <definedName name="цена___7___8_7">"#REF!"</definedName>
    <definedName name="цена___7_10">#N/A</definedName>
    <definedName name="цена___7_12">#N/A</definedName>
    <definedName name="цена___7_15">#N/A</definedName>
    <definedName name="цена___7_16">#N/A</definedName>
    <definedName name="цена___7_16_1">"#REF!"</definedName>
    <definedName name="цена___7_20">#N/A</definedName>
    <definedName name="цена___7_21">#N/A</definedName>
    <definedName name="цена___7_6">"#REF!"</definedName>
    <definedName name="цена___7_7">"#REF!"</definedName>
    <definedName name="цена___8">#N/A</definedName>
    <definedName name="цена___8___0">#N/A</definedName>
    <definedName name="цена___8___0___0">#N/A</definedName>
    <definedName name="цена___8___0___0___0">#N/A</definedName>
    <definedName name="цена___8___0___0___0___0">#N/A</definedName>
    <definedName name="цена___8___0___0___0___0_10">#N/A</definedName>
    <definedName name="цена___8___0___0___0___0_12">#N/A</definedName>
    <definedName name="цена___8___0___0___0___0_15">#N/A</definedName>
    <definedName name="цена___8___0___0___0___0_16">#N/A</definedName>
    <definedName name="цена___8___0___0___0___0_16_1">"#REF!"</definedName>
    <definedName name="цена___8___0___0___0___0_20">#N/A</definedName>
    <definedName name="цена___8___0___0___0___0_21">#N/A</definedName>
    <definedName name="цена___8___0___0___0___0_6">"#REF!"</definedName>
    <definedName name="цена___8___0___0___0___0_7">"#REF!"</definedName>
    <definedName name="цена___8___0___0___0_10">#N/A</definedName>
    <definedName name="цена___8___0___0___0_12">#N/A</definedName>
    <definedName name="цена___8___0___0___0_15">#N/A</definedName>
    <definedName name="цена___8___0___0___0_16">#N/A</definedName>
    <definedName name="цена___8___0___0___0_16_1">"#REF!"</definedName>
    <definedName name="цена___8___0___0___0_20">#N/A</definedName>
    <definedName name="цена___8___0___0___0_21">#N/A</definedName>
    <definedName name="цена___8___0___0___0_6">"#REF!"</definedName>
    <definedName name="цена___8___0___0___0_7">"#REF!"</definedName>
    <definedName name="цена___8___0___0_10">#N/A</definedName>
    <definedName name="цена___8___0___0_12">#N/A</definedName>
    <definedName name="цена___8___0___0_15">#N/A</definedName>
    <definedName name="цена___8___0___0_16">#N/A</definedName>
    <definedName name="цена___8___0___0_16_1">"#REF!"</definedName>
    <definedName name="цена___8___0___0_20">#N/A</definedName>
    <definedName name="цена___8___0___0_21">#N/A</definedName>
    <definedName name="цена___8___0___0_6">"#REF!"</definedName>
    <definedName name="цена___8___0___0_7">"#REF!"</definedName>
    <definedName name="цена___8___0___5">#N/A</definedName>
    <definedName name="цена___8___0___5_10">#N/A</definedName>
    <definedName name="цена___8___0___5_12">#N/A</definedName>
    <definedName name="цена___8___0___5_15">#N/A</definedName>
    <definedName name="цена___8___0___5_16">#N/A</definedName>
    <definedName name="цена___8___0___5_16_1">"#REF!"</definedName>
    <definedName name="цена___8___0___5_20">#N/A</definedName>
    <definedName name="цена___8___0___5_21">#N/A</definedName>
    <definedName name="цена___8___0___5_6">"#REF!"</definedName>
    <definedName name="цена___8___0___5_7">"#REF!"</definedName>
    <definedName name="цена___8___0_10">#N/A</definedName>
    <definedName name="цена___8___0_12">#N/A</definedName>
    <definedName name="цена___8___0_15">#N/A</definedName>
    <definedName name="цена___8___0_16">#N/A</definedName>
    <definedName name="цена___8___0_16_1">"#REF!"</definedName>
    <definedName name="цена___8___0_20">#N/A</definedName>
    <definedName name="цена___8___0_21">#N/A</definedName>
    <definedName name="цена___8___0_6">"#REF!"</definedName>
    <definedName name="цена___8___0_7">"#REF!"</definedName>
    <definedName name="цена___8___1">#N/A</definedName>
    <definedName name="цена___8___1_10">#N/A</definedName>
    <definedName name="цена___8___1_12">#N/A</definedName>
    <definedName name="цена___8___1_15">#N/A</definedName>
    <definedName name="цена___8___1_16">#N/A</definedName>
    <definedName name="цена___8___1_16_1">"#REF!"</definedName>
    <definedName name="цена___8___1_20">#N/A</definedName>
    <definedName name="цена___8___1_21">#N/A</definedName>
    <definedName name="цена___8___1_6">"#REF!"</definedName>
    <definedName name="цена___8___1_7">"#REF!"</definedName>
    <definedName name="цена___8___10">#N/A</definedName>
    <definedName name="цена___8___10_10">#N/A</definedName>
    <definedName name="цена___8___10_12">#N/A</definedName>
    <definedName name="цена___8___10_15">#N/A</definedName>
    <definedName name="цена___8___10_16">#N/A</definedName>
    <definedName name="цена___8___10_16_1">"#REF!"</definedName>
    <definedName name="цена___8___10_20">#N/A</definedName>
    <definedName name="цена___8___10_21">#N/A</definedName>
    <definedName name="цена___8___10_6">"#REF!"</definedName>
    <definedName name="цена___8___10_7">"#REF!"</definedName>
    <definedName name="цена___8___12">#N/A</definedName>
    <definedName name="цена___8___12_10">#N/A</definedName>
    <definedName name="цена___8___12_12">#N/A</definedName>
    <definedName name="цена___8___12_15">#N/A</definedName>
    <definedName name="цена___8___12_16">#N/A</definedName>
    <definedName name="цена___8___12_16_1">"#REF!"</definedName>
    <definedName name="цена___8___12_20">#N/A</definedName>
    <definedName name="цена___8___12_21">#N/A</definedName>
    <definedName name="цена___8___12_6">"#REF!"</definedName>
    <definedName name="цена___8___12_7">"#REF!"</definedName>
    <definedName name="цена___8___2">#N/A</definedName>
    <definedName name="цена___8___2_10">#N/A</definedName>
    <definedName name="цена___8___2_12">#N/A</definedName>
    <definedName name="цена___8___2_15">#N/A</definedName>
    <definedName name="цена___8___2_16">#N/A</definedName>
    <definedName name="цена___8___2_16_1">"#REF!"</definedName>
    <definedName name="цена___8___2_20">#N/A</definedName>
    <definedName name="цена___8___2_21">#N/A</definedName>
    <definedName name="цена___8___2_6">"#REF!"</definedName>
    <definedName name="цена___8___2_7">"#REF!"</definedName>
    <definedName name="цена___8___4">#N/A</definedName>
    <definedName name="цена___8___4_10">#N/A</definedName>
    <definedName name="цена___8___4_12">#N/A</definedName>
    <definedName name="цена___8___4_15">#N/A</definedName>
    <definedName name="цена___8___4_16">#N/A</definedName>
    <definedName name="цена___8___4_16_1">"#REF!"</definedName>
    <definedName name="цена___8___4_20">#N/A</definedName>
    <definedName name="цена___8___4_21">#N/A</definedName>
    <definedName name="цена___8___4_6">"#REF!"</definedName>
    <definedName name="цена___8___4_7">"#REF!"</definedName>
    <definedName name="цена___8___5">#N/A</definedName>
    <definedName name="цена___8___5_10">#N/A</definedName>
    <definedName name="цена___8___5_12">#N/A</definedName>
    <definedName name="цена___8___5_15">#N/A</definedName>
    <definedName name="цена___8___5_16">#N/A</definedName>
    <definedName name="цена___8___5_16_1">"#REF!"</definedName>
    <definedName name="цена___8___5_20">#N/A</definedName>
    <definedName name="цена___8___5_21">#N/A</definedName>
    <definedName name="цена___8___5_6">"#REF!"</definedName>
    <definedName name="цена___8___5_7">"#REF!"</definedName>
    <definedName name="цена___8___6">#N/A</definedName>
    <definedName name="цена___8___6___0">#N/A</definedName>
    <definedName name="цена___8___6___0_10">#N/A</definedName>
    <definedName name="цена___8___6___0_12">#N/A</definedName>
    <definedName name="цена___8___6___0_15">#N/A</definedName>
    <definedName name="цена___8___6___0_16">#N/A</definedName>
    <definedName name="цена___8___6___0_16_1">"#REF!"</definedName>
    <definedName name="цена___8___6___0_20">#N/A</definedName>
    <definedName name="цена___8___6___0_21">#N/A</definedName>
    <definedName name="цена___8___6___0_6">"#REF!"</definedName>
    <definedName name="цена___8___6___0_7">"#REF!"</definedName>
    <definedName name="цена___8___6_10">#N/A</definedName>
    <definedName name="цена___8___6_12">#N/A</definedName>
    <definedName name="цена___8___6_15">#N/A</definedName>
    <definedName name="цена___8___6_16">#N/A</definedName>
    <definedName name="цена___8___6_16_1">"#REF!"</definedName>
    <definedName name="цена___8___6_20">#N/A</definedName>
    <definedName name="цена___8___6_21">#N/A</definedName>
    <definedName name="цена___8___6_6">"#REF!"</definedName>
    <definedName name="цена___8___6_7">"#REF!"</definedName>
    <definedName name="цена___8___7">#N/A</definedName>
    <definedName name="цена___8___7_10">#N/A</definedName>
    <definedName name="цена___8___7_12">#N/A</definedName>
    <definedName name="цена___8___7_15">#N/A</definedName>
    <definedName name="цена___8___7_16">#N/A</definedName>
    <definedName name="цена___8___7_16_1">"#REF!"</definedName>
    <definedName name="цена___8___7_20">#N/A</definedName>
    <definedName name="цена___8___7_21">#N/A</definedName>
    <definedName name="цена___8___7_6">"#REF!"</definedName>
    <definedName name="цена___8___7_7">"#REF!"</definedName>
    <definedName name="цена___8___8">#N/A</definedName>
    <definedName name="цена___8___8___0">#N/A</definedName>
    <definedName name="цена___8___8___0_10">#N/A</definedName>
    <definedName name="цена___8___8___0_12">#N/A</definedName>
    <definedName name="цена___8___8___0_15">#N/A</definedName>
    <definedName name="цена___8___8___0_16">#N/A</definedName>
    <definedName name="цена___8___8___0_16_1">"#REF!"</definedName>
    <definedName name="цена___8___8___0_20">#N/A</definedName>
    <definedName name="цена___8___8___0_21">#N/A</definedName>
    <definedName name="цена___8___8___0_6">"#REF!"</definedName>
    <definedName name="цена___8___8___0_7">"#REF!"</definedName>
    <definedName name="цена___8___8_10">#N/A</definedName>
    <definedName name="цена___8___8_12">#N/A</definedName>
    <definedName name="цена___8___8_15">#N/A</definedName>
    <definedName name="цена___8___8_16">#N/A</definedName>
    <definedName name="цена___8___8_16_1">"#REF!"</definedName>
    <definedName name="цена___8___8_20">#N/A</definedName>
    <definedName name="цена___8___8_21">#N/A</definedName>
    <definedName name="цена___8___8_6">"#REF!"</definedName>
    <definedName name="цена___8___8_7">"#REF!"</definedName>
    <definedName name="цена___8___9">"$#ССЫЛ!.$L$1:$L$32000"</definedName>
    <definedName name="цена___8_10">#N/A</definedName>
    <definedName name="цена___8_12">#N/A</definedName>
    <definedName name="цена___8_15">#N/A</definedName>
    <definedName name="цена___8_16">#N/A</definedName>
    <definedName name="цена___8_16_1">"#REF!"</definedName>
    <definedName name="цена___8_20">#N/A</definedName>
    <definedName name="цена___8_21">#N/A</definedName>
    <definedName name="цена___8_6">"#REF!"</definedName>
    <definedName name="цена___8_7">"#REF!"</definedName>
    <definedName name="цена___9">#N/A</definedName>
    <definedName name="цена___9___0">#N/A</definedName>
    <definedName name="цена___9___0___0">#N/A</definedName>
    <definedName name="цена___9___0___0___0">#N/A</definedName>
    <definedName name="цена___9___0___0___0___0">#N/A</definedName>
    <definedName name="цена___9___0___0___0___0_10">#N/A</definedName>
    <definedName name="цена___9___0___0___0___0_12">#N/A</definedName>
    <definedName name="цена___9___0___0___0___0_15">#N/A</definedName>
    <definedName name="цена___9___0___0___0___0_16">#N/A</definedName>
    <definedName name="цена___9___0___0___0___0_16_1">"#REF!"</definedName>
    <definedName name="цена___9___0___0___0___0_20">#N/A</definedName>
    <definedName name="цена___9___0___0___0___0_21">#N/A</definedName>
    <definedName name="цена___9___0___0___0___0_6">"#REF!"</definedName>
    <definedName name="цена___9___0___0___0___0_7">"#REF!"</definedName>
    <definedName name="цена___9___0___0___0_10">#N/A</definedName>
    <definedName name="цена___9___0___0___0_12">#N/A</definedName>
    <definedName name="цена___9___0___0___0_15">#N/A</definedName>
    <definedName name="цена___9___0___0___0_16">#N/A</definedName>
    <definedName name="цена___9___0___0___0_16_1">"#REF!"</definedName>
    <definedName name="цена___9___0___0___0_20">#N/A</definedName>
    <definedName name="цена___9___0___0___0_21">#N/A</definedName>
    <definedName name="цена___9___0___0___0_6">"#REF!"</definedName>
    <definedName name="цена___9___0___0___0_7">"#REF!"</definedName>
    <definedName name="цена___9___0___0_10">#N/A</definedName>
    <definedName name="цена___9___0___0_12">#N/A</definedName>
    <definedName name="цена___9___0___0_15">#N/A</definedName>
    <definedName name="цена___9___0___0_16">#N/A</definedName>
    <definedName name="цена___9___0___0_16_1">"#REF!"</definedName>
    <definedName name="цена___9___0___0_20">#N/A</definedName>
    <definedName name="цена___9___0___0_21">#N/A</definedName>
    <definedName name="цена___9___0___0_6">"#REF!"</definedName>
    <definedName name="цена___9___0___0_7">"#REF!"</definedName>
    <definedName name="цена___9___0___5">#N/A</definedName>
    <definedName name="цена___9___0___5_10">#N/A</definedName>
    <definedName name="цена___9___0___5_12">#N/A</definedName>
    <definedName name="цена___9___0___5_15">#N/A</definedName>
    <definedName name="цена___9___0___5_16">#N/A</definedName>
    <definedName name="цена___9___0___5_16_1">"#REF!"</definedName>
    <definedName name="цена___9___0___5_20">#N/A</definedName>
    <definedName name="цена___9___0___5_21">#N/A</definedName>
    <definedName name="цена___9___0___5_6">"#REF!"</definedName>
    <definedName name="цена___9___0___5_7">"#REF!"</definedName>
    <definedName name="цена___9___0_10">#N/A</definedName>
    <definedName name="цена___9___0_12">#N/A</definedName>
    <definedName name="цена___9___0_15">#N/A</definedName>
    <definedName name="цена___9___0_16">#N/A</definedName>
    <definedName name="цена___9___0_16_1">"#REF!"</definedName>
    <definedName name="цена___9___0_20">#N/A</definedName>
    <definedName name="цена___9___0_21">#N/A</definedName>
    <definedName name="цена___9___0_6">"#REF!"</definedName>
    <definedName name="цена___9___0_7">"#REF!"</definedName>
    <definedName name="цена___9___10">#N/A</definedName>
    <definedName name="цена___9___10_10">#N/A</definedName>
    <definedName name="цена___9___10_12">#N/A</definedName>
    <definedName name="цена___9___10_15">#N/A</definedName>
    <definedName name="цена___9___10_16">#N/A</definedName>
    <definedName name="цена___9___10_16_1">"#REF!"</definedName>
    <definedName name="цена___9___10_20">#N/A</definedName>
    <definedName name="цена___9___10_21">#N/A</definedName>
    <definedName name="цена___9___10_6">"#REF!"</definedName>
    <definedName name="цена___9___10_7">"#REF!"</definedName>
    <definedName name="цена___9___2">#N/A</definedName>
    <definedName name="цена___9___2_10">#N/A</definedName>
    <definedName name="цена___9___2_12">#N/A</definedName>
    <definedName name="цена___9___2_15">#N/A</definedName>
    <definedName name="цена___9___2_16">#N/A</definedName>
    <definedName name="цена___9___2_16_1">"#REF!"</definedName>
    <definedName name="цена___9___2_20">#N/A</definedName>
    <definedName name="цена___9___2_21">#N/A</definedName>
    <definedName name="цена___9___2_6">"#REF!"</definedName>
    <definedName name="цена___9___2_7">"#REF!"</definedName>
    <definedName name="цена___9___4">#N/A</definedName>
    <definedName name="цена___9___4_10">#N/A</definedName>
    <definedName name="цена___9___4_12">#N/A</definedName>
    <definedName name="цена___9___4_15">#N/A</definedName>
    <definedName name="цена___9___4_16">#N/A</definedName>
    <definedName name="цена___9___4_16_1">"#REF!"</definedName>
    <definedName name="цена___9___4_20">#N/A</definedName>
    <definedName name="цена___9___4_21">#N/A</definedName>
    <definedName name="цена___9___4_6">"#REF!"</definedName>
    <definedName name="цена___9___4_7">"#REF!"</definedName>
    <definedName name="цена___9___5">#N/A</definedName>
    <definedName name="цена___9___5_10">#N/A</definedName>
    <definedName name="цена___9___5_12">#N/A</definedName>
    <definedName name="цена___9___5_15">#N/A</definedName>
    <definedName name="цена___9___5_16">#N/A</definedName>
    <definedName name="цена___9___5_16_1">"#REF!"</definedName>
    <definedName name="цена___9___5_20">#N/A</definedName>
    <definedName name="цена___9___5_21">#N/A</definedName>
    <definedName name="цена___9___5_6">"#REF!"</definedName>
    <definedName name="цена___9___5_7">"#REF!"</definedName>
    <definedName name="цена___9___6">#N/A</definedName>
    <definedName name="цена___9___6_10">#N/A</definedName>
    <definedName name="цена___9___6_12">#N/A</definedName>
    <definedName name="цена___9___6_15">#N/A</definedName>
    <definedName name="цена___9___6_16">#N/A</definedName>
    <definedName name="цена___9___6_16_1">"#REF!"</definedName>
    <definedName name="цена___9___6_20">#N/A</definedName>
    <definedName name="цена___9___6_21">#N/A</definedName>
    <definedName name="цена___9___6_6">"#REF!"</definedName>
    <definedName name="цена___9___6_7">"#REF!"</definedName>
    <definedName name="цена___9___8">#N/A</definedName>
    <definedName name="цена___9___8_10">#N/A</definedName>
    <definedName name="цена___9___8_12">#N/A</definedName>
    <definedName name="цена___9___8_15">#N/A</definedName>
    <definedName name="цена___9___8_16">#N/A</definedName>
    <definedName name="цена___9___8_16_1">"#REF!"</definedName>
    <definedName name="цена___9___8_20">#N/A</definedName>
    <definedName name="цена___9___8_21">#N/A</definedName>
    <definedName name="цена___9___8_6">"#REF!"</definedName>
    <definedName name="цена___9___8_7">"#REF!"</definedName>
    <definedName name="цена___9_10">#N/A</definedName>
    <definedName name="цена___9_12">#N/A</definedName>
    <definedName name="цена___9_15">#N/A</definedName>
    <definedName name="цена___9_16">#N/A</definedName>
    <definedName name="цена___9_16_1">"#REF!"</definedName>
    <definedName name="цена___9_20">#N/A</definedName>
    <definedName name="цена___9_21">#N/A</definedName>
    <definedName name="цена___9_6">"#REF!"</definedName>
    <definedName name="цена___9_7">"#REF!"</definedName>
    <definedName name="цук">#N/A</definedName>
    <definedName name="ццццццццццццццццц" localSheetId="8">#REF!,#REF!,#REF!,#REF!</definedName>
    <definedName name="ццццццццццццццццц" localSheetId="4">#REF!,#REF!,#REF!,#REF!</definedName>
    <definedName name="ццццццццццццццццц" localSheetId="5">#REF!,#REF!,#REF!,#REF!</definedName>
    <definedName name="ццццццццццццццццц" localSheetId="15">#REF!,#REF!,#REF!,#REF!</definedName>
    <definedName name="ццццццццццццццццц">#REF!,#REF!,#REF!,#REF!</definedName>
    <definedName name="четвертый" localSheetId="3">#REF!</definedName>
    <definedName name="четвертый" localSheetId="8">#REF!</definedName>
    <definedName name="четвертый" localSheetId="9">#REF!</definedName>
    <definedName name="четвертый" localSheetId="5">#REF!</definedName>
    <definedName name="четвертый" localSheetId="1">#REF!</definedName>
    <definedName name="четвертый" localSheetId="0">#REF!</definedName>
    <definedName name="четвертый" localSheetId="15">#REF!</definedName>
    <definedName name="четвертый">#REF!</definedName>
    <definedName name="Чис_плат_в_год" localSheetId="8">#REF!</definedName>
    <definedName name="Чис_плат_в_год" localSheetId="17">#REF!</definedName>
    <definedName name="Чис_плат_в_год">#REF!</definedName>
    <definedName name="Число_платежей" localSheetId="2">MATCH(0.01,Кон_сал,-1)+1</definedName>
    <definedName name="Число_платежей" localSheetId="3">MATCH(0.01,Кон_сал,-1)+1</definedName>
    <definedName name="Число_платежей" localSheetId="8">MATCH(0.01,ИЭИ!Кон_сал,-1)+1</definedName>
    <definedName name="Число_платежей" localSheetId="4">MATCH(0.01,'ОДД '!Кон_сал,-1)+1</definedName>
    <definedName name="Число_платежей" localSheetId="17">MATCH(0.01,ОКН!Кон_сал,-1)+1</definedName>
    <definedName name="Число_платежей" localSheetId="5">MATCH(0.01,ПД!Кон_сал,-1)+1</definedName>
    <definedName name="Число_платежей" localSheetId="15">MATCH(0.01,Кон_сал,-1)+1</definedName>
    <definedName name="Число_платежей">MATCH(0.01,Кон_сал,-1)+1</definedName>
    <definedName name="Чистые_пр." localSheetId="3">#REF!</definedName>
    <definedName name="Чистые_пр." localSheetId="8">#REF!</definedName>
    <definedName name="Чистые_пр." localSheetId="9">#REF!</definedName>
    <definedName name="Чистые_пр." localSheetId="5">#REF!</definedName>
    <definedName name="Чистые_пр." localSheetId="1">#REF!</definedName>
    <definedName name="Чистые_пр." localSheetId="0">#REF!</definedName>
    <definedName name="Чистые_пр." localSheetId="15">#REF!</definedName>
    <definedName name="Чистые_пр.">#REF!</definedName>
    <definedName name="чс">#N/A</definedName>
    <definedName name="чть">#N/A</definedName>
    <definedName name="шестой" localSheetId="3">#REF!</definedName>
    <definedName name="шестой" localSheetId="8">#REF!</definedName>
    <definedName name="шестой" localSheetId="9">#REF!</definedName>
    <definedName name="шестой" localSheetId="5">#REF!</definedName>
    <definedName name="шестой" localSheetId="1">#REF!</definedName>
    <definedName name="шестой" localSheetId="0">#REF!</definedName>
    <definedName name="шестой" localSheetId="15">#REF!</definedName>
    <definedName name="шестой">#REF!</definedName>
    <definedName name="Шкафы_ТМ">#N/A</definedName>
    <definedName name="Шкафы_ТМ_10">#N/A</definedName>
    <definedName name="Шкафы_ТМ_12">#N/A</definedName>
    <definedName name="Шкафы_ТМ_15">#N/A</definedName>
    <definedName name="Шкафы_ТМ_16">#N/A</definedName>
    <definedName name="Шкафы_ТМ_16_1">"#REF!"</definedName>
    <definedName name="Шкафы_ТМ_20">#N/A</definedName>
    <definedName name="Шкафы_ТМ_21">#N/A</definedName>
    <definedName name="Шкафы_ТМ_6">"#REF!"</definedName>
    <definedName name="Шкафы_ТМ_7">"#REF!"</definedName>
    <definedName name="шлд">#N/A</definedName>
    <definedName name="шлд_14" localSheetId="2">#N/A</definedName>
    <definedName name="шлд_14" localSheetId="3">"#n"/Геофизика!a</definedName>
    <definedName name="шлд_14" localSheetId="8">"#n"/ИЭИ!a</definedName>
    <definedName name="шлд_14" localSheetId="4">#N/A</definedName>
    <definedName name="шлд_14" localSheetId="5">#N/A</definedName>
    <definedName name="шлд_14" localSheetId="15">#N/A</definedName>
    <definedName name="шлд_14">"#n"/[0]!a</definedName>
    <definedName name="шлд_38" localSheetId="2">#N/A</definedName>
    <definedName name="шлд_38" localSheetId="3">"#n"/Геофизика!a</definedName>
    <definedName name="шлд_38" localSheetId="8">"#n"/ИЭИ!a</definedName>
    <definedName name="шлд_38" localSheetId="4">#N/A</definedName>
    <definedName name="шлд_38" localSheetId="5">#N/A</definedName>
    <definedName name="шлд_38" localSheetId="15">#N/A</definedName>
    <definedName name="шлд_38">"#n"/[0]!a</definedName>
    <definedName name="шщззхъх">#N/A</definedName>
    <definedName name="шщззхъх_14">"#REF!"</definedName>
    <definedName name="шщззхъх_38">#N/A</definedName>
    <definedName name="щн" localSheetId="2">[1]GD!#REF!</definedName>
    <definedName name="щн" localSheetId="8">[1]GD!#REF!</definedName>
    <definedName name="щн" localSheetId="4">[1]GD!#REF!</definedName>
    <definedName name="щн" localSheetId="5">[1]GD!#REF!</definedName>
    <definedName name="щн" localSheetId="15">[1]GD!#REF!</definedName>
    <definedName name="щн">[1]GD!#REF!</definedName>
    <definedName name="щщ">#N/A</definedName>
    <definedName name="ъ" localSheetId="2">#REF!</definedName>
    <definedName name="ъ" localSheetId="3">[70]база!$A:$A</definedName>
    <definedName name="ъ" localSheetId="9">[70]база!$A:$A</definedName>
    <definedName name="ъ" localSheetId="5">[70]база!$A:$A</definedName>
    <definedName name="ъ" localSheetId="15">[71]база!$A$1:$A$65536</definedName>
    <definedName name="ъ">[70]база!$A:$A</definedName>
    <definedName name="ъхз">#N/A</definedName>
    <definedName name="ы" localSheetId="2">[16]СПЕЦИФИКАЦИЯ!#REF!</definedName>
    <definedName name="ы" localSheetId="8">[16]СПЕЦИФИКАЦИЯ!#REF!</definedName>
    <definedName name="ы" localSheetId="4">[16]СПЕЦИФИКАЦИЯ!#REF!</definedName>
    <definedName name="ы" localSheetId="5">[16]СПЕЦИФИКАЦИЯ!#REF!</definedName>
    <definedName name="ы" localSheetId="15">[16]СПЕЦИФИКАЦИЯ!#REF!</definedName>
    <definedName name="ы">[16]СПЕЦИФИКАЦИЯ!#REF!</definedName>
    <definedName name="ЫВGGGGGGGGGGGGGGG">#N/A</definedName>
    <definedName name="ыы">#N/A</definedName>
    <definedName name="ыыы" localSheetId="2">#REF!</definedName>
    <definedName name="ыыы" localSheetId="8">#REF!</definedName>
    <definedName name="ыыы" localSheetId="4">#REF!</definedName>
    <definedName name="ыыы" localSheetId="5">#REF!</definedName>
    <definedName name="ыыы" localSheetId="15">#REF!</definedName>
    <definedName name="ыыы">#REF!</definedName>
    <definedName name="ьсор" localSheetId="15">#REF!</definedName>
    <definedName name="ьсор">#REF!</definedName>
    <definedName name="эк">#N/A</definedName>
    <definedName name="эк1">#N/A</definedName>
    <definedName name="эко">#N/A</definedName>
    <definedName name="эко___0">#N/A</definedName>
    <definedName name="эко___0_10">#N/A</definedName>
    <definedName name="эко___0_12">#N/A</definedName>
    <definedName name="эко___0_15">#N/A</definedName>
    <definedName name="эко___0_16">#N/A</definedName>
    <definedName name="эко___0_16_1">"#REF!"</definedName>
    <definedName name="эко___0_20">#N/A</definedName>
    <definedName name="эко___0_21">#N/A</definedName>
    <definedName name="эко___0_6">"#REF!"</definedName>
    <definedName name="эко___0_7">"#REF!"</definedName>
    <definedName name="эко___4">#N/A</definedName>
    <definedName name="эко___4_10">#N/A</definedName>
    <definedName name="эко___4_12">#N/A</definedName>
    <definedName name="эко___4_15">#N/A</definedName>
    <definedName name="эко___4_16">#N/A</definedName>
    <definedName name="эко___4_16_1">"#REF!"</definedName>
    <definedName name="эко___4_20">#N/A</definedName>
    <definedName name="эко___4_21">#N/A</definedName>
    <definedName name="эко___4_6">"#REF!"</definedName>
    <definedName name="эко___4_7">"#REF!"</definedName>
    <definedName name="эко___5">#N/A</definedName>
    <definedName name="эко___5_10">#N/A</definedName>
    <definedName name="эко___5_12">#N/A</definedName>
    <definedName name="эко___5_15">#N/A</definedName>
    <definedName name="эко___5_16">#N/A</definedName>
    <definedName name="эко___5_16_1">"#REF!"</definedName>
    <definedName name="эко___5_20">#N/A</definedName>
    <definedName name="эко___5_21">#N/A</definedName>
    <definedName name="эко___5_6">"#REF!"</definedName>
    <definedName name="эко___5_7">"#REF!"</definedName>
    <definedName name="эко___6">#N/A</definedName>
    <definedName name="эко___6_10">#N/A</definedName>
    <definedName name="эко___6_12">#N/A</definedName>
    <definedName name="эко___6_15">#N/A</definedName>
    <definedName name="эко___6_16">#N/A</definedName>
    <definedName name="эко___6_16_1">"#REF!"</definedName>
    <definedName name="эко___6_20">#N/A</definedName>
    <definedName name="эко___6_21">#N/A</definedName>
    <definedName name="эко___6_6">"#REF!"</definedName>
    <definedName name="эко___6_7">"#REF!"</definedName>
    <definedName name="эко___7">#N/A</definedName>
    <definedName name="эко___7_10">#N/A</definedName>
    <definedName name="эко___7_12">#N/A</definedName>
    <definedName name="эко___7_15">#N/A</definedName>
    <definedName name="эко___7_16">#N/A</definedName>
    <definedName name="эко___7_16_1">"#REF!"</definedName>
    <definedName name="эко___7_20">#N/A</definedName>
    <definedName name="эко___7_21">#N/A</definedName>
    <definedName name="эко___7_6">"#REF!"</definedName>
    <definedName name="эко___7_7">"#REF!"</definedName>
    <definedName name="эко___8">#N/A</definedName>
    <definedName name="эко___8_10">#N/A</definedName>
    <definedName name="эко___8_12">#N/A</definedName>
    <definedName name="эко___8_15">#N/A</definedName>
    <definedName name="эко___8_16">#N/A</definedName>
    <definedName name="эко___8_16_1">"#REF!"</definedName>
    <definedName name="эко___8_20">#N/A</definedName>
    <definedName name="эко___8_21">#N/A</definedName>
    <definedName name="эко___8_6">"#REF!"</definedName>
    <definedName name="эко___8_7">"#REF!"</definedName>
    <definedName name="эко___9">#N/A</definedName>
    <definedName name="эко___9_10">#N/A</definedName>
    <definedName name="эко___9_12">#N/A</definedName>
    <definedName name="эко___9_15">#N/A</definedName>
    <definedName name="эко___9_16">#N/A</definedName>
    <definedName name="эко___9_16_1">"#REF!"</definedName>
    <definedName name="эко___9_20">#N/A</definedName>
    <definedName name="эко___9_21">#N/A</definedName>
    <definedName name="эко___9_6">"#REF!"</definedName>
    <definedName name="эко___9_7">"#REF!"</definedName>
    <definedName name="эко1">#N/A</definedName>
    <definedName name="эко1_10">#N/A</definedName>
    <definedName name="эко1_12">#N/A</definedName>
    <definedName name="эко1_15">#N/A</definedName>
    <definedName name="эко1_16">#N/A</definedName>
    <definedName name="эко1_16_1">"#REF!"</definedName>
    <definedName name="эко1_20">#N/A</definedName>
    <definedName name="эко1_21">#N/A</definedName>
    <definedName name="эко1_6">"#REF!"</definedName>
    <definedName name="эко1_7">"#REF!"</definedName>
    <definedName name="экол.1">#N/A</definedName>
    <definedName name="экол1">#N/A</definedName>
    <definedName name="экол2">#N/A</definedName>
    <definedName name="Экол3">#N/A</definedName>
    <definedName name="эколог">#N/A</definedName>
    <definedName name="экология">NA()</definedName>
    <definedName name="ЭЛЕКТРОЩИТ" localSheetId="2">#REF!</definedName>
    <definedName name="ЭЛЕКТРОЩИТ" localSheetId="3">#REF!</definedName>
    <definedName name="ЭЛЕКТРОЩИТ" localSheetId="8">#REF!</definedName>
    <definedName name="ЭЛЕКТРОЩИТ" localSheetId="5">#REF!</definedName>
    <definedName name="ЭЛЕКТРОЩИТ" localSheetId="15">#REF!</definedName>
    <definedName name="ЭЛЕКТРОЩИТ">#REF!</definedName>
    <definedName name="ЭлеСи_1">#N/A</definedName>
    <definedName name="ЭлеСи_1_10">#N/A</definedName>
    <definedName name="ЭлеСи_1_12">#N/A</definedName>
    <definedName name="ЭлеСи_1_15">#N/A</definedName>
    <definedName name="ЭлеСи_1_16">#N/A</definedName>
    <definedName name="ЭлеСи_1_16_1">"#REF!"</definedName>
    <definedName name="ЭлеСи_1_20">#N/A</definedName>
    <definedName name="ЭлеСи_1_21">#N/A</definedName>
    <definedName name="ЭлеСи_1_6">"#REF!"</definedName>
    <definedName name="ЭлеСи_1_7">"#REF!"</definedName>
    <definedName name="ЭЛСИ_Т">#N/A</definedName>
    <definedName name="ЭЛСИ_Т_10">#N/A</definedName>
    <definedName name="ЭЛСИ_Т_12">#N/A</definedName>
    <definedName name="ЭЛСИ_Т_14">"#REF!"</definedName>
    <definedName name="ЭЛСИ_Т_15">#N/A</definedName>
    <definedName name="ЭЛСИ_Т_16">#N/A</definedName>
    <definedName name="ЭЛСИ_Т_16_1">"#REF!"</definedName>
    <definedName name="ЭЛСИ_Т_20">#N/A</definedName>
    <definedName name="ЭЛСИ_Т_21">#N/A</definedName>
    <definedName name="ЭЛСИ_Т_38" localSheetId="2">#N/A</definedName>
    <definedName name="ЭЛСИ_Т_38" localSheetId="3">"#n"/Геофизика!a</definedName>
    <definedName name="ЭЛСИ_Т_38" localSheetId="8">"#n"/ИЭИ!a</definedName>
    <definedName name="ЭЛСИ_Т_38" localSheetId="4">#N/A</definedName>
    <definedName name="ЭЛСИ_Т_38" localSheetId="5">#N/A</definedName>
    <definedName name="ЭЛСИ_Т_38" localSheetId="15">#N/A</definedName>
    <definedName name="ЭЛСИ_Т_38">"#n"/[0]!a</definedName>
    <definedName name="ЭЛСИ_Т_6">"#REF!"</definedName>
    <definedName name="ЭЛСИ_Т_7">"#REF!"</definedName>
    <definedName name="ЭМ1" localSheetId="2">'[28]6,11'!#REF!</definedName>
    <definedName name="ЭМ1" localSheetId="8">'[28]6,11'!#REF!</definedName>
    <definedName name="ЭМ1" localSheetId="4">'[28]6,11'!#REF!</definedName>
    <definedName name="ЭМ1" localSheetId="5">'[28]6,11'!#REF!</definedName>
    <definedName name="ЭМ1" localSheetId="15">'[28]6,11'!#REF!</definedName>
    <definedName name="ЭМ1">'[28]6,11'!#REF!</definedName>
    <definedName name="ЭМ2" localSheetId="8">'[28]6.24.2'!#REF!</definedName>
    <definedName name="ЭМ2" localSheetId="4">'[28]6.24.2'!#REF!</definedName>
    <definedName name="ЭМ2" localSheetId="5">'[28]6.24.2'!#REF!</definedName>
    <definedName name="ЭМ2" localSheetId="15">'[28]6.24.2'!#REF!</definedName>
    <definedName name="ЭМ2">'[28]6.24.2'!#REF!</definedName>
    <definedName name="ЭМ21" localSheetId="8">'[28]6.24.1'!#REF!</definedName>
    <definedName name="ЭМ21" localSheetId="4">'[28]6.24.1'!#REF!</definedName>
    <definedName name="ЭМ21" localSheetId="5">'[28]6.24.1'!#REF!</definedName>
    <definedName name="ЭМ21">'[28]6.24.1'!#REF!</definedName>
    <definedName name="ЭМ3" localSheetId="8">#REF!</definedName>
    <definedName name="ЭМ3" localSheetId="4">#REF!</definedName>
    <definedName name="ЭМ3" localSheetId="5">#REF!</definedName>
    <definedName name="ЭМ3" localSheetId="15">#REF!</definedName>
    <definedName name="ЭМ3">#REF!</definedName>
    <definedName name="эмс">#N/A</definedName>
    <definedName name="ЭС" localSheetId="8">#REF!</definedName>
    <definedName name="ЭС" localSheetId="4">#REF!</definedName>
    <definedName name="ЭС" localSheetId="5">#REF!</definedName>
    <definedName name="ЭС" localSheetId="15">#REF!</definedName>
    <definedName name="ЭС">#REF!</definedName>
    <definedName name="этап2">#N/A</definedName>
    <definedName name="эъх">#N/A</definedName>
    <definedName name="эээ">#N/A</definedName>
    <definedName name="ээээээээээээээээээээээээээээээээээээээээээ">#N/A</definedName>
    <definedName name="ЮФУ">#N/A</definedName>
    <definedName name="ЮФУ2">#N/A</definedName>
    <definedName name="я" localSheetId="2" hidden="1">{"IMRAK42x8x8",#N/A,TRUE,"IMRAK 1400 42U 800X800";"IMRAK32x6x6",#N/A,TRUE,"IMRAK 1400 32U 600x600";"IMRAK42x12x8",#N/A,TRUE,"IMRAK 1400 42U 1200x800";"IMRAK15x6x4",#N/A,TRUE,"IMRAK 400 15U FRONT SECTION"}</definedName>
    <definedName name="я" localSheetId="3" hidden="1">{"IMRAK42x8x8",#N/A,TRUE,"IMRAK 1400 42U 800X800";"IMRAK32x6x6",#N/A,TRUE,"IMRAK 1400 32U 600x600";"IMRAK42x12x8",#N/A,TRUE,"IMRAK 1400 42U 1200x800";"IMRAK15x6x4",#N/A,TRUE,"IMRAK 400 15U FRONT SECTION"}</definedName>
    <definedName name="я" localSheetId="8" hidden="1">{"IMRAK42x8x8",#N/A,TRUE,"IMRAK 1400 42U 800X800";"IMRAK32x6x6",#N/A,TRUE,"IMRAK 1400 32U 600x600";"IMRAK42x12x8",#N/A,TRUE,"IMRAK 1400 42U 1200x800";"IMRAK15x6x4",#N/A,TRUE,"IMRAK 400 15U FRONT SECTION"}</definedName>
    <definedName name="я" localSheetId="4" hidden="1">{"IMRAK42x8x8",#N/A,TRUE,"IMRAK 1400 42U 800X800";"IMRAK32x6x6",#N/A,TRUE,"IMRAK 1400 32U 600x600";"IMRAK42x12x8",#N/A,TRUE,"IMRAK 1400 42U 1200x800";"IMRAK15x6x4",#N/A,TRUE,"IMRAK 400 15U FRONT SECTION"}</definedName>
    <definedName name="я" localSheetId="9" hidden="1">{"IMRAK42x8x8",#N/A,TRUE,"IMRAK 1400 42U 800X800";"IMRAK32x6x6",#N/A,TRUE,"IMRAK 1400 32U 600x600";"IMRAK42x12x8",#N/A,TRUE,"IMRAK 1400 42U 1200x800";"IMRAK15x6x4",#N/A,TRUE,"IMRAK 400 15U FRONT SECTION"}</definedName>
    <definedName name="я" localSheetId="5" hidden="1">{"IMRAK42x8x8",#N/A,TRUE,"IMRAK 1400 42U 800X800";"IMRAK32x6x6",#N/A,TRUE,"IMRAK 1400 32U 600x600";"IMRAK42x12x8",#N/A,TRUE,"IMRAK 1400 42U 1200x800";"IMRAK15x6x4",#N/A,TRUE,"IMRAK 400 15U FRONT SECTION"}</definedName>
    <definedName name="я" localSheetId="15" hidden="1">{"IMRAK42x8x8",#N/A,TRUE,"IMRAK 1400 42U 800X800";"IMRAK32x6x6",#N/A,TRUE,"IMRAK 1400 32U 600x600";"IMRAK42x12x8",#N/A,TRUE,"IMRAK 1400 42U 1200x800";"IMRAK15x6x4",#N/A,TRUE,"IMRAK 400 15U FRONT SECTION"}</definedName>
    <definedName name="я" hidden="1">{"IMRAK42x8x8",#N/A,TRUE,"IMRAK 1400 42U 800X800";"IMRAK32x6x6",#N/A,TRUE,"IMRAK 1400 32U 600x600";"IMRAK42x12x8",#N/A,TRUE,"IMRAK 1400 42U 1200x800";"IMRAK15x6x4",#N/A,TRUE,"IMRAK 400 15U FRONT SECTION"}</definedName>
    <definedName name="ЯЯЯ">#N/A</definedName>
    <definedName name="ЯЯЯЯ" localSheetId="2">#N/A</definedName>
    <definedName name="ЯЯЯЯ" localSheetId="3">"#n"/Геофизика!a</definedName>
    <definedName name="ЯЯЯЯ" localSheetId="8">"#n"/ИЭИ!a</definedName>
    <definedName name="ЯЯЯЯ" localSheetId="4">#N/A</definedName>
    <definedName name="ЯЯЯЯ" localSheetId="5">#N/A</definedName>
    <definedName name="ЯЯЯЯ" localSheetId="15">#N/A</definedName>
    <definedName name="ЯЯЯЯ">"#n"/[0]!a</definedName>
  </definedNames>
  <calcPr calcId="162913"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K37" i="57" l="1"/>
  <c r="G43" i="56" l="1"/>
  <c r="Q27" i="31"/>
  <c r="Q37" i="31"/>
  <c r="M99" i="18"/>
  <c r="I8" i="16"/>
  <c r="K40" i="57" l="1"/>
  <c r="G39" i="57"/>
  <c r="D33" i="57"/>
  <c r="G33" i="57" s="1"/>
  <c r="H29" i="57"/>
  <c r="I33" i="57" s="1"/>
  <c r="G29" i="57"/>
  <c r="J25" i="57" s="1"/>
  <c r="N6" i="57"/>
  <c r="J20" i="57" l="1"/>
  <c r="J17" i="57"/>
  <c r="C17" i="57" s="1"/>
  <c r="J24" i="57"/>
  <c r="A24" i="57" s="1"/>
  <c r="J28" i="57"/>
  <c r="A28" i="57" s="1"/>
  <c r="A25" i="57"/>
  <c r="J19" i="57"/>
  <c r="J22" i="57"/>
  <c r="J26" i="57"/>
  <c r="H33" i="57"/>
  <c r="J23" i="57"/>
  <c r="J27" i="57"/>
  <c r="J18" i="57"/>
  <c r="J21" i="57"/>
  <c r="A17" i="57" l="1"/>
  <c r="C18" i="57"/>
  <c r="C19" i="57" s="1"/>
  <c r="C20" i="57" s="1"/>
  <c r="C21" i="57" s="1"/>
  <c r="C22" i="57" s="1"/>
  <c r="C23" i="57" s="1"/>
  <c r="C24" i="57" s="1"/>
  <c r="C25" i="57" s="1"/>
  <c r="C26" i="57" s="1"/>
  <c r="C27" i="57" s="1"/>
  <c r="C28" i="57" s="1"/>
  <c r="A18" i="57"/>
  <c r="A19" i="57"/>
  <c r="A27" i="57"/>
  <c r="J29" i="57"/>
  <c r="J33" i="57" s="1"/>
  <c r="K33" i="57" s="1"/>
  <c r="A23" i="57"/>
  <c r="A26" i="57"/>
  <c r="A21" i="57"/>
  <c r="A22" i="57"/>
  <c r="I37" i="57" l="1"/>
  <c r="K39" i="57" l="1"/>
  <c r="I39" i="57"/>
  <c r="I40" i="57" l="1"/>
  <c r="K41" i="57"/>
  <c r="K50" i="15" s="1"/>
  <c r="C42" i="56"/>
  <c r="I50" i="15" l="1"/>
  <c r="J50" i="15" s="1"/>
  <c r="I22" i="54"/>
  <c r="C29" i="13"/>
  <c r="N6" i="37"/>
  <c r="L77" i="45"/>
  <c r="L70" i="45"/>
  <c r="L63" i="45"/>
  <c r="L56" i="45"/>
  <c r="L49" i="45"/>
  <c r="N4" i="44"/>
  <c r="G29" i="56" l="1"/>
  <c r="D21" i="56"/>
  <c r="M98" i="18" l="1"/>
  <c r="M97" i="18"/>
  <c r="M42" i="18"/>
  <c r="E20" i="16" l="1"/>
  <c r="F44" i="55"/>
  <c r="F18" i="55"/>
  <c r="K18" i="55" s="1"/>
  <c r="C58" i="53"/>
  <c r="C43" i="53"/>
  <c r="C64" i="51"/>
  <c r="C65" i="51" s="1"/>
  <c r="C66" i="51"/>
  <c r="D36" i="56"/>
  <c r="G36" i="56" s="1"/>
  <c r="G34" i="56"/>
  <c r="G22" i="56"/>
  <c r="G21" i="56"/>
  <c r="D18" i="56"/>
  <c r="G18" i="56" s="1"/>
  <c r="G31" i="56"/>
  <c r="G30" i="56"/>
  <c r="G20" i="56"/>
  <c r="G17" i="56"/>
  <c r="G16" i="56"/>
  <c r="F20" i="13"/>
  <c r="M44" i="18"/>
  <c r="M70" i="18"/>
  <c r="M48" i="18"/>
  <c r="M50" i="18"/>
  <c r="D38" i="56" l="1"/>
  <c r="G38" i="56" s="1"/>
  <c r="D35" i="56"/>
  <c r="G35" i="56" s="1"/>
  <c r="D19" i="56"/>
  <c r="G19" i="56" s="1"/>
  <c r="D23" i="56" s="1"/>
  <c r="G23" i="56" s="1"/>
  <c r="D28" i="56"/>
  <c r="G28" i="56" s="1"/>
  <c r="K53" i="55"/>
  <c r="K52" i="55"/>
  <c r="K54" i="55" s="1"/>
  <c r="K44" i="55"/>
  <c r="K43" i="55"/>
  <c r="K40" i="55"/>
  <c r="K39" i="55"/>
  <c r="K38" i="55"/>
  <c r="K37" i="55"/>
  <c r="K36" i="55"/>
  <c r="K35" i="55"/>
  <c r="K34" i="55"/>
  <c r="K33" i="55"/>
  <c r="K32" i="55"/>
  <c r="K31" i="55"/>
  <c r="K30" i="55"/>
  <c r="K29" i="55"/>
  <c r="K28" i="55"/>
  <c r="K27" i="55"/>
  <c r="K26" i="55"/>
  <c r="K25" i="55"/>
  <c r="K24" i="55"/>
  <c r="K23" i="55"/>
  <c r="K17" i="55"/>
  <c r="K16" i="55"/>
  <c r="K15" i="55"/>
  <c r="K14" i="55"/>
  <c r="K13" i="55"/>
  <c r="G46" i="55" l="1"/>
  <c r="G45" i="55"/>
  <c r="D37" i="56"/>
  <c r="G37" i="56" s="1"/>
  <c r="D39" i="56" s="1"/>
  <c r="G39" i="56" s="1"/>
  <c r="G40" i="56" s="1"/>
  <c r="G32" i="56"/>
  <c r="D24" i="56"/>
  <c r="G24" i="56" s="1"/>
  <c r="G25" i="56" s="1"/>
  <c r="K46" i="55"/>
  <c r="K41" i="55"/>
  <c r="K45" i="55"/>
  <c r="K19" i="55"/>
  <c r="G20" i="55" s="1"/>
  <c r="K20" i="55" s="1"/>
  <c r="G21" i="55" s="1"/>
  <c r="G41" i="56" l="1"/>
  <c r="D42" i="56" s="1"/>
  <c r="K47" i="55"/>
  <c r="G48" i="55" s="1"/>
  <c r="K48" i="55" s="1"/>
  <c r="K49" i="55" s="1"/>
  <c r="F50" i="55" s="1"/>
  <c r="K50" i="55" s="1"/>
  <c r="K55" i="55" s="1"/>
  <c r="K42" i="15" s="1"/>
  <c r="K21" i="55"/>
  <c r="N48" i="45"/>
  <c r="C22" i="45"/>
  <c r="N49" i="45" s="1"/>
  <c r="C98" i="16"/>
  <c r="G42" i="56" l="1"/>
  <c r="K45" i="15" s="1"/>
  <c r="M129" i="45"/>
  <c r="A8" i="54"/>
  <c r="G19" i="54"/>
  <c r="K15" i="54"/>
  <c r="N14" i="54"/>
  <c r="L14" i="54"/>
  <c r="O13" i="54" s="1"/>
  <c r="O21" i="54" s="1"/>
  <c r="O22" i="54" s="1"/>
  <c r="F6" i="53"/>
  <c r="I115" i="53"/>
  <c r="I114" i="53"/>
  <c r="I112" i="53"/>
  <c r="I108" i="53"/>
  <c r="I106" i="53"/>
  <c r="I105" i="53"/>
  <c r="H105" i="53"/>
  <c r="I102" i="53"/>
  <c r="I101" i="53"/>
  <c r="I99" i="53"/>
  <c r="H99" i="53"/>
  <c r="I97" i="53"/>
  <c r="I95" i="53"/>
  <c r="H95" i="53"/>
  <c r="I91" i="53"/>
  <c r="I89" i="53"/>
  <c r="I88" i="53"/>
  <c r="I87" i="53"/>
  <c r="I86" i="53"/>
  <c r="I85" i="53"/>
  <c r="I84" i="53"/>
  <c r="I83" i="53"/>
  <c r="H82" i="53"/>
  <c r="C82" i="53"/>
  <c r="I82" i="53" s="1"/>
  <c r="I78" i="53"/>
  <c r="I74" i="53"/>
  <c r="I73" i="53"/>
  <c r="I71" i="53"/>
  <c r="H71" i="53"/>
  <c r="I69" i="53"/>
  <c r="I67" i="53"/>
  <c r="I66" i="53"/>
  <c r="I65" i="53"/>
  <c r="I64" i="53"/>
  <c r="I63" i="53"/>
  <c r="I62" i="53"/>
  <c r="L61" i="53"/>
  <c r="I61" i="53"/>
  <c r="I60" i="53"/>
  <c r="I59" i="53"/>
  <c r="I58" i="53"/>
  <c r="H58" i="53"/>
  <c r="I54" i="53"/>
  <c r="J54" i="53" s="1"/>
  <c r="J53" i="53"/>
  <c r="I52" i="53"/>
  <c r="J52" i="53" s="1"/>
  <c r="I51" i="53"/>
  <c r="I50" i="53"/>
  <c r="I49" i="53"/>
  <c r="I48" i="53"/>
  <c r="I47" i="53"/>
  <c r="I46" i="53"/>
  <c r="I45" i="53"/>
  <c r="I44" i="53"/>
  <c r="I43" i="53"/>
  <c r="J43" i="53" s="1"/>
  <c r="H44" i="53" s="1"/>
  <c r="J44" i="53" s="1"/>
  <c r="H45" i="53" s="1"/>
  <c r="J45" i="53" s="1"/>
  <c r="H46" i="53" s="1"/>
  <c r="J46" i="53" s="1"/>
  <c r="H47" i="53" s="1"/>
  <c r="J47" i="53" s="1"/>
  <c r="H48" i="53" s="1"/>
  <c r="J48" i="53" s="1"/>
  <c r="H49" i="53" s="1"/>
  <c r="J49" i="53" s="1"/>
  <c r="H50" i="53" s="1"/>
  <c r="J50" i="53" s="1"/>
  <c r="H51" i="53" s="1"/>
  <c r="J51" i="53" s="1"/>
  <c r="I40" i="53"/>
  <c r="I38" i="53"/>
  <c r="I37" i="53"/>
  <c r="I36" i="53"/>
  <c r="I35" i="53"/>
  <c r="I34" i="53"/>
  <c r="I33" i="53"/>
  <c r="I32" i="53"/>
  <c r="I31" i="53"/>
  <c r="H29" i="53"/>
  <c r="F29" i="53"/>
  <c r="I29" i="53" s="1"/>
  <c r="J29" i="53" s="1"/>
  <c r="H28" i="53"/>
  <c r="F28" i="53"/>
  <c r="I28" i="53" s="1"/>
  <c r="H27" i="53"/>
  <c r="F27" i="53"/>
  <c r="I27" i="53" s="1"/>
  <c r="J27" i="53" s="1"/>
  <c r="H26" i="53"/>
  <c r="F26" i="53"/>
  <c r="I26" i="53" s="1"/>
  <c r="H25" i="53"/>
  <c r="F25" i="53"/>
  <c r="I25" i="53" s="1"/>
  <c r="J25" i="53" s="1"/>
  <c r="H24" i="53"/>
  <c r="F24" i="53"/>
  <c r="I24" i="53" s="1"/>
  <c r="H23" i="53"/>
  <c r="F23" i="53"/>
  <c r="I23" i="53" s="1"/>
  <c r="J23" i="53" s="1"/>
  <c r="H22" i="53"/>
  <c r="F22" i="53"/>
  <c r="I22" i="53" s="1"/>
  <c r="E66" i="51"/>
  <c r="J88" i="51"/>
  <c r="J58" i="53" l="1"/>
  <c r="H59" i="53" s="1"/>
  <c r="J59" i="53" s="1"/>
  <c r="H60" i="53" s="1"/>
  <c r="J60" i="53" s="1"/>
  <c r="H61" i="53" s="1"/>
  <c r="J61" i="53" s="1"/>
  <c r="H62" i="53" s="1"/>
  <c r="J62" i="53" s="1"/>
  <c r="H63" i="53" s="1"/>
  <c r="J63" i="53" s="1"/>
  <c r="H64" i="53" s="1"/>
  <c r="J64" i="53" s="1"/>
  <c r="H65" i="53" s="1"/>
  <c r="J65" i="53" s="1"/>
  <c r="H66" i="53" s="1"/>
  <c r="J66" i="53" s="1"/>
  <c r="H67" i="53" s="1"/>
  <c r="J67" i="53" s="1"/>
  <c r="H69" i="53" s="1"/>
  <c r="J69" i="53" s="1"/>
  <c r="J22" i="53"/>
  <c r="H31" i="53" s="1"/>
  <c r="J31" i="53" s="1"/>
  <c r="H32" i="53" s="1"/>
  <c r="J32" i="53" s="1"/>
  <c r="H33" i="53" s="1"/>
  <c r="J24" i="53"/>
  <c r="J26" i="53"/>
  <c r="J28" i="53"/>
  <c r="J82" i="53"/>
  <c r="H83" i="53" s="1"/>
  <c r="J83" i="53" s="1"/>
  <c r="H85" i="53" s="1"/>
  <c r="J85" i="53" s="1"/>
  <c r="J33" i="53"/>
  <c r="H34" i="53" s="1"/>
  <c r="J34" i="53" s="1"/>
  <c r="H35" i="53" s="1"/>
  <c r="J35" i="53" s="1"/>
  <c r="H36" i="53" s="1"/>
  <c r="J36" i="53" s="1"/>
  <c r="H37" i="53" s="1"/>
  <c r="J37" i="53" s="1"/>
  <c r="H38" i="53" s="1"/>
  <c r="J38" i="53" s="1"/>
  <c r="H40" i="53" s="1"/>
  <c r="J40" i="53" s="1"/>
  <c r="J95" i="53"/>
  <c r="H97" i="53" s="1"/>
  <c r="J97" i="53" s="1"/>
  <c r="J71" i="53"/>
  <c r="H73" i="53" s="1"/>
  <c r="J73" i="53" s="1"/>
  <c r="H74" i="53" s="1"/>
  <c r="J74" i="53" s="1"/>
  <c r="J99" i="53"/>
  <c r="H101" i="53" s="1"/>
  <c r="J101" i="53" s="1"/>
  <c r="H102" i="53" s="1"/>
  <c r="J102" i="53" s="1"/>
  <c r="J105" i="53"/>
  <c r="H106" i="53" s="1"/>
  <c r="J106" i="53" s="1"/>
  <c r="H108" i="53" s="1"/>
  <c r="J108" i="53" s="1"/>
  <c r="K48" i="15"/>
  <c r="I48" i="15" s="1"/>
  <c r="G16" i="45"/>
  <c r="J214" i="51"/>
  <c r="K93" i="51"/>
  <c r="I94" i="51" s="1"/>
  <c r="K81" i="51"/>
  <c r="I85" i="51" s="1"/>
  <c r="C82" i="51"/>
  <c r="E84" i="51"/>
  <c r="E68" i="51"/>
  <c r="H58" i="51"/>
  <c r="F7" i="51"/>
  <c r="J216" i="51"/>
  <c r="J210" i="51"/>
  <c r="J209" i="51"/>
  <c r="J208" i="51"/>
  <c r="K207" i="51"/>
  <c r="I208" i="51" s="1"/>
  <c r="H207" i="51"/>
  <c r="J205" i="51"/>
  <c r="J204" i="51"/>
  <c r="J203" i="51"/>
  <c r="K202" i="51"/>
  <c r="I203" i="51" s="1"/>
  <c r="H202" i="51"/>
  <c r="J200" i="51"/>
  <c r="J199" i="51"/>
  <c r="J198" i="51"/>
  <c r="K197" i="51"/>
  <c r="I198" i="51" s="1"/>
  <c r="H197" i="51"/>
  <c r="J195" i="51"/>
  <c r="J194" i="51"/>
  <c r="J193" i="51"/>
  <c r="K192" i="51"/>
  <c r="I193" i="51" s="1"/>
  <c r="H192" i="51"/>
  <c r="J190" i="51"/>
  <c r="J189" i="51"/>
  <c r="J188" i="51"/>
  <c r="K187" i="51"/>
  <c r="I188" i="51" s="1"/>
  <c r="H187" i="51"/>
  <c r="G182" i="51"/>
  <c r="J182" i="51" s="1"/>
  <c r="G181" i="51"/>
  <c r="J181" i="51" s="1"/>
  <c r="J180" i="51"/>
  <c r="J179" i="51"/>
  <c r="J178" i="51"/>
  <c r="J177" i="51"/>
  <c r="J176" i="51"/>
  <c r="K175" i="51"/>
  <c r="I176" i="51" s="1"/>
  <c r="G173" i="51"/>
  <c r="J173" i="51" s="1"/>
  <c r="G172" i="51"/>
  <c r="J172" i="51" s="1"/>
  <c r="J171" i="51"/>
  <c r="J170" i="51"/>
  <c r="J169" i="51"/>
  <c r="J168" i="51"/>
  <c r="J167" i="51"/>
  <c r="K166" i="51"/>
  <c r="I167" i="51" s="1"/>
  <c r="K167" i="51" s="1"/>
  <c r="I168" i="51" s="1"/>
  <c r="G164" i="51"/>
  <c r="J164" i="51" s="1"/>
  <c r="G163" i="51"/>
  <c r="J163" i="51" s="1"/>
  <c r="J162" i="51"/>
  <c r="J161" i="51"/>
  <c r="J160" i="51"/>
  <c r="J159" i="51"/>
  <c r="J158" i="51"/>
  <c r="K157" i="51"/>
  <c r="I158" i="51" s="1"/>
  <c r="K158" i="51" s="1"/>
  <c r="I159" i="51" s="1"/>
  <c r="G155" i="51"/>
  <c r="J155" i="51" s="1"/>
  <c r="G154" i="51"/>
  <c r="J154" i="51" s="1"/>
  <c r="J153" i="51"/>
  <c r="J152" i="51"/>
  <c r="J151" i="51"/>
  <c r="J150" i="51"/>
  <c r="J149" i="51"/>
  <c r="K148" i="51"/>
  <c r="I149" i="51" s="1"/>
  <c r="K149" i="51" s="1"/>
  <c r="I150" i="51" s="1"/>
  <c r="G146" i="51"/>
  <c r="J146" i="51" s="1"/>
  <c r="G145" i="51"/>
  <c r="J145" i="51" s="1"/>
  <c r="J144" i="51"/>
  <c r="J143" i="51"/>
  <c r="J142" i="51"/>
  <c r="J141" i="51"/>
  <c r="J140" i="51"/>
  <c r="K139" i="51"/>
  <c r="I140" i="51" s="1"/>
  <c r="K140" i="51" s="1"/>
  <c r="I141" i="51" s="1"/>
  <c r="G137" i="51"/>
  <c r="J137" i="51" s="1"/>
  <c r="G136" i="51"/>
  <c r="J136" i="51" s="1"/>
  <c r="J135" i="51"/>
  <c r="J134" i="51"/>
  <c r="J133" i="51"/>
  <c r="J132" i="51"/>
  <c r="J131" i="51"/>
  <c r="K130" i="51"/>
  <c r="I131" i="51" s="1"/>
  <c r="K131" i="51" s="1"/>
  <c r="I132" i="51" s="1"/>
  <c r="G128" i="51"/>
  <c r="J128" i="51" s="1"/>
  <c r="G127" i="51"/>
  <c r="J127" i="51" s="1"/>
  <c r="J126" i="51"/>
  <c r="J125" i="51"/>
  <c r="J124" i="51"/>
  <c r="J123" i="51"/>
  <c r="J122" i="51"/>
  <c r="K121" i="51"/>
  <c r="I122" i="51" s="1"/>
  <c r="G119" i="51"/>
  <c r="J119" i="51" s="1"/>
  <c r="G118" i="51"/>
  <c r="J118" i="51" s="1"/>
  <c r="J117" i="51"/>
  <c r="J116" i="51"/>
  <c r="J115" i="51"/>
  <c r="J114" i="51"/>
  <c r="J113" i="51"/>
  <c r="K112" i="51"/>
  <c r="I113" i="51" s="1"/>
  <c r="G110" i="51"/>
  <c r="J110" i="51" s="1"/>
  <c r="G109" i="51"/>
  <c r="J109" i="51" s="1"/>
  <c r="J108" i="51"/>
  <c r="J107" i="51"/>
  <c r="J106" i="51"/>
  <c r="J105" i="51"/>
  <c r="J104" i="51"/>
  <c r="G102" i="51"/>
  <c r="K103" i="51" s="1"/>
  <c r="I104" i="51" s="1"/>
  <c r="K104" i="51" s="1"/>
  <c r="I105" i="51" s="1"/>
  <c r="G101" i="51"/>
  <c r="J101" i="51" s="1"/>
  <c r="J100" i="51"/>
  <c r="J99" i="51"/>
  <c r="J98" i="51"/>
  <c r="J97" i="51"/>
  <c r="J96" i="51"/>
  <c r="J95" i="51"/>
  <c r="J94" i="51"/>
  <c r="J91" i="51"/>
  <c r="J90" i="51"/>
  <c r="J89" i="51"/>
  <c r="J87" i="51"/>
  <c r="J86" i="51"/>
  <c r="J85" i="51"/>
  <c r="E83" i="51"/>
  <c r="H81" i="51"/>
  <c r="E82" i="51"/>
  <c r="J78" i="51"/>
  <c r="J77" i="51"/>
  <c r="J75" i="51"/>
  <c r="J74" i="51"/>
  <c r="J70" i="51"/>
  <c r="J69" i="51"/>
  <c r="E67" i="51"/>
  <c r="K64" i="51"/>
  <c r="I69" i="51" s="1"/>
  <c r="H64" i="51"/>
  <c r="G59" i="51"/>
  <c r="J59" i="51" s="1"/>
  <c r="J58" i="51"/>
  <c r="J57" i="51"/>
  <c r="J56" i="51"/>
  <c r="G56" i="51"/>
  <c r="I56" i="51" s="1"/>
  <c r="G52" i="51"/>
  <c r="J52" i="51" s="1"/>
  <c r="J51" i="51"/>
  <c r="H51" i="51"/>
  <c r="J50" i="51"/>
  <c r="J49" i="51"/>
  <c r="I49" i="51"/>
  <c r="G47" i="51"/>
  <c r="J47" i="51" s="1"/>
  <c r="J46" i="51"/>
  <c r="H46" i="51"/>
  <c r="J45" i="51"/>
  <c r="J44" i="51"/>
  <c r="I44" i="51"/>
  <c r="G42" i="51"/>
  <c r="J42" i="51" s="1"/>
  <c r="J41" i="51"/>
  <c r="H41" i="51"/>
  <c r="J40" i="51"/>
  <c r="J39" i="51"/>
  <c r="I39" i="51"/>
  <c r="G36" i="51"/>
  <c r="J36" i="51" s="1"/>
  <c r="J35" i="51"/>
  <c r="H35" i="51"/>
  <c r="J34" i="51"/>
  <c r="I33" i="51"/>
  <c r="J33" i="51"/>
  <c r="G30" i="51"/>
  <c r="J30" i="51" s="1"/>
  <c r="J29" i="51"/>
  <c r="H29" i="51"/>
  <c r="J28" i="51"/>
  <c r="I28" i="51"/>
  <c r="J25" i="51"/>
  <c r="J24" i="51"/>
  <c r="J23" i="51"/>
  <c r="J22" i="51"/>
  <c r="K21" i="51"/>
  <c r="I22" i="51" s="1"/>
  <c r="K176" i="51" l="1"/>
  <c r="I177" i="51" s="1"/>
  <c r="J75" i="53"/>
  <c r="H78" i="53" s="1"/>
  <c r="J78" i="53" s="1"/>
  <c r="H84" i="53"/>
  <c r="J84" i="53" s="1"/>
  <c r="H86" i="53" s="1"/>
  <c r="J86" i="53" s="1"/>
  <c r="H87" i="53" s="1"/>
  <c r="J87" i="53" s="1"/>
  <c r="H88" i="53" s="1"/>
  <c r="J88" i="53" s="1"/>
  <c r="H89" i="53" s="1"/>
  <c r="J89" i="53" s="1"/>
  <c r="J109" i="53" s="1"/>
  <c r="H112" i="53" s="1"/>
  <c r="J112" i="53" s="1"/>
  <c r="E65" i="51"/>
  <c r="K28" i="51"/>
  <c r="I29" i="51" s="1"/>
  <c r="K29" i="51" s="1"/>
  <c r="I30" i="51" s="1"/>
  <c r="K30" i="51" s="1"/>
  <c r="K198" i="51"/>
  <c r="I199" i="51" s="1"/>
  <c r="K199" i="51" s="1"/>
  <c r="I200" i="51" s="1"/>
  <c r="K200" i="51" s="1"/>
  <c r="K105" i="51"/>
  <c r="I106" i="51" s="1"/>
  <c r="K106" i="51" s="1"/>
  <c r="I107" i="51" s="1"/>
  <c r="K107" i="51" s="1"/>
  <c r="I108" i="51" s="1"/>
  <c r="K108" i="51" s="1"/>
  <c r="I109" i="51" s="1"/>
  <c r="K109" i="51" s="1"/>
  <c r="I110" i="51" s="1"/>
  <c r="K110" i="51" s="1"/>
  <c r="K132" i="51"/>
  <c r="I133" i="51" s="1"/>
  <c r="K133" i="51" s="1"/>
  <c r="I134" i="51" s="1"/>
  <c r="K134" i="51" s="1"/>
  <c r="I135" i="51" s="1"/>
  <c r="K135" i="51" s="1"/>
  <c r="I136" i="51" s="1"/>
  <c r="K136" i="51" s="1"/>
  <c r="I137" i="51" s="1"/>
  <c r="K137" i="51" s="1"/>
  <c r="K141" i="51"/>
  <c r="I142" i="51" s="1"/>
  <c r="K142" i="51" s="1"/>
  <c r="I143" i="51" s="1"/>
  <c r="K143" i="51" s="1"/>
  <c r="I144" i="51" s="1"/>
  <c r="K144" i="51" s="1"/>
  <c r="I145" i="51" s="1"/>
  <c r="K145" i="51" s="1"/>
  <c r="I146" i="51" s="1"/>
  <c r="K146" i="51" s="1"/>
  <c r="K150" i="51"/>
  <c r="I151" i="51" s="1"/>
  <c r="K151" i="51" s="1"/>
  <c r="I152" i="51" s="1"/>
  <c r="K152" i="51" s="1"/>
  <c r="I153" i="51" s="1"/>
  <c r="K153" i="51" s="1"/>
  <c r="I154" i="51" s="1"/>
  <c r="K154" i="51" s="1"/>
  <c r="I155" i="51" s="1"/>
  <c r="K155" i="51" s="1"/>
  <c r="K159" i="51"/>
  <c r="I160" i="51" s="1"/>
  <c r="K160" i="51" s="1"/>
  <c r="I161" i="51" s="1"/>
  <c r="K161" i="51" s="1"/>
  <c r="I162" i="51" s="1"/>
  <c r="K162" i="51" s="1"/>
  <c r="I163" i="51" s="1"/>
  <c r="K163" i="51" s="1"/>
  <c r="I164" i="51" s="1"/>
  <c r="K164" i="51" s="1"/>
  <c r="K168" i="51"/>
  <c r="I169" i="51" s="1"/>
  <c r="K169" i="51" s="1"/>
  <c r="I170" i="51" s="1"/>
  <c r="K170" i="51" s="1"/>
  <c r="I171" i="51" s="1"/>
  <c r="K171" i="51" s="1"/>
  <c r="I172" i="51" s="1"/>
  <c r="K172" i="51" s="1"/>
  <c r="I173" i="51" s="1"/>
  <c r="K173" i="51" s="1"/>
  <c r="K22" i="51"/>
  <c r="I23" i="51" s="1"/>
  <c r="K23" i="51" s="1"/>
  <c r="I24" i="51" s="1"/>
  <c r="K24" i="51" s="1"/>
  <c r="I25" i="51" s="1"/>
  <c r="K25" i="51" s="1"/>
  <c r="K49" i="51"/>
  <c r="I50" i="51" s="1"/>
  <c r="K50" i="51" s="1"/>
  <c r="I51" i="51" s="1"/>
  <c r="K51" i="51" s="1"/>
  <c r="I52" i="51" s="1"/>
  <c r="K52" i="51" s="1"/>
  <c r="K33" i="51"/>
  <c r="I34" i="51" s="1"/>
  <c r="K34" i="51" s="1"/>
  <c r="I35" i="51" s="1"/>
  <c r="K35" i="51" s="1"/>
  <c r="I36" i="51" s="1"/>
  <c r="K36" i="51" s="1"/>
  <c r="K208" i="51"/>
  <c r="I209" i="51" s="1"/>
  <c r="K209" i="51" s="1"/>
  <c r="I210" i="51" s="1"/>
  <c r="K210" i="51" s="1"/>
  <c r="K44" i="51"/>
  <c r="I45" i="51" s="1"/>
  <c r="K45" i="51" s="1"/>
  <c r="I46" i="51" s="1"/>
  <c r="K46" i="51" s="1"/>
  <c r="I47" i="51" s="1"/>
  <c r="K203" i="51"/>
  <c r="I204" i="51" s="1"/>
  <c r="K204" i="51" s="1"/>
  <c r="I205" i="51" s="1"/>
  <c r="K205" i="51" s="1"/>
  <c r="K193" i="51"/>
  <c r="I194" i="51" s="1"/>
  <c r="K194" i="51" s="1"/>
  <c r="I195" i="51" s="1"/>
  <c r="K195" i="51" s="1"/>
  <c r="K85" i="51"/>
  <c r="I86" i="51" s="1"/>
  <c r="K86" i="51" s="1"/>
  <c r="I87" i="51" s="1"/>
  <c r="K87" i="51" s="1"/>
  <c r="K94" i="51"/>
  <c r="I95" i="51" s="1"/>
  <c r="K95" i="51" s="1"/>
  <c r="I96" i="51" s="1"/>
  <c r="K96" i="51" s="1"/>
  <c r="I97" i="51" s="1"/>
  <c r="K97" i="51" s="1"/>
  <c r="I98" i="51" s="1"/>
  <c r="K98" i="51" s="1"/>
  <c r="I99" i="51" s="1"/>
  <c r="K99" i="51" s="1"/>
  <c r="I100" i="51" s="1"/>
  <c r="K100" i="51" s="1"/>
  <c r="I101" i="51" s="1"/>
  <c r="K101" i="51" s="1"/>
  <c r="K56" i="51"/>
  <c r="I57" i="51" s="1"/>
  <c r="K57" i="51" s="1"/>
  <c r="I58" i="51" s="1"/>
  <c r="K58" i="51" s="1"/>
  <c r="I59" i="51" s="1"/>
  <c r="K59" i="51" s="1"/>
  <c r="K177" i="51"/>
  <c r="I178" i="51" s="1"/>
  <c r="K178" i="51" s="1"/>
  <c r="I179" i="51" s="1"/>
  <c r="K179" i="51" s="1"/>
  <c r="I180" i="51" s="1"/>
  <c r="K180" i="51" s="1"/>
  <c r="I181" i="51" s="1"/>
  <c r="K181" i="51" s="1"/>
  <c r="I182" i="51" s="1"/>
  <c r="K182" i="51" s="1"/>
  <c r="K39" i="51"/>
  <c r="I40" i="51" s="1"/>
  <c r="K40" i="51" s="1"/>
  <c r="I41" i="51" s="1"/>
  <c r="K41" i="51" s="1"/>
  <c r="I42" i="51" s="1"/>
  <c r="K42" i="51" s="1"/>
  <c r="K69" i="51"/>
  <c r="I70" i="51" s="1"/>
  <c r="K70" i="51" s="1"/>
  <c r="I75" i="51" s="1"/>
  <c r="K75" i="51" s="1"/>
  <c r="I76" i="51" s="1"/>
  <c r="K113" i="51"/>
  <c r="I114" i="51" s="1"/>
  <c r="K114" i="51" s="1"/>
  <c r="I115" i="51" s="1"/>
  <c r="K115" i="51" s="1"/>
  <c r="I116" i="51" s="1"/>
  <c r="K116" i="51" s="1"/>
  <c r="I117" i="51" s="1"/>
  <c r="K117" i="51" s="1"/>
  <c r="I118" i="51" s="1"/>
  <c r="K118" i="51" s="1"/>
  <c r="I119" i="51" s="1"/>
  <c r="K119" i="51" s="1"/>
  <c r="K122" i="51"/>
  <c r="I123" i="51" s="1"/>
  <c r="K123" i="51" s="1"/>
  <c r="I124" i="51" s="1"/>
  <c r="K124" i="51" s="1"/>
  <c r="I125" i="51" s="1"/>
  <c r="K125" i="51" s="1"/>
  <c r="I126" i="51" s="1"/>
  <c r="K126" i="51" s="1"/>
  <c r="I127" i="51" s="1"/>
  <c r="K127" i="51" s="1"/>
  <c r="I128" i="51" s="1"/>
  <c r="K128" i="51" s="1"/>
  <c r="K188" i="51"/>
  <c r="I189" i="51" s="1"/>
  <c r="K189" i="51" s="1"/>
  <c r="I190" i="51" s="1"/>
  <c r="K190" i="51" s="1"/>
  <c r="K47" i="51"/>
  <c r="J113" i="53" l="1"/>
  <c r="K38" i="15" s="1"/>
  <c r="H38" i="15" s="1"/>
  <c r="H91" i="53"/>
  <c r="J91" i="53" s="1"/>
  <c r="G76" i="51"/>
  <c r="J76" i="51" s="1"/>
  <c r="K76" i="51" s="1"/>
  <c r="I77" i="51" s="1"/>
  <c r="K77" i="51" s="1"/>
  <c r="I78" i="51" s="1"/>
  <c r="K78" i="51" s="1"/>
  <c r="K60" i="51"/>
  <c r="L60" i="51"/>
  <c r="I71" i="51"/>
  <c r="K71" i="51" s="1"/>
  <c r="I73" i="51" s="1"/>
  <c r="K73" i="51" s="1"/>
  <c r="I88" i="51"/>
  <c r="K88" i="51" s="1"/>
  <c r="I89" i="51" s="1"/>
  <c r="K89" i="51" s="1"/>
  <c r="I90" i="51" s="1"/>
  <c r="K90" i="51" s="1"/>
  <c r="I91" i="51" s="1"/>
  <c r="K91" i="51" s="1"/>
  <c r="H114" i="53" l="1"/>
  <c r="J114" i="53" s="1"/>
  <c r="H115" i="53" s="1"/>
  <c r="J115" i="53" s="1"/>
  <c r="J116" i="53" s="1"/>
  <c r="J117" i="53" s="1"/>
  <c r="L183" i="51"/>
  <c r="K183" i="51"/>
  <c r="K184" i="51" s="1"/>
  <c r="I74" i="51"/>
  <c r="K74" i="51" s="1"/>
  <c r="I72" i="51"/>
  <c r="K72" i="51" s="1"/>
  <c r="K211" i="51" l="1"/>
  <c r="K214" i="51" s="1"/>
  <c r="K37" i="15" s="1"/>
  <c r="I214" i="51"/>
  <c r="I216" i="51" l="1"/>
  <c r="K216" i="51" s="1"/>
  <c r="K217" i="51" s="1"/>
  <c r="K218" i="51" s="1"/>
  <c r="J78" i="16"/>
  <c r="C32" i="16" l="1"/>
  <c r="C22" i="16" l="1"/>
  <c r="H42" i="50"/>
  <c r="G42" i="50"/>
  <c r="H29" i="50"/>
  <c r="H26" i="50"/>
  <c r="H25" i="50"/>
  <c r="H40" i="50"/>
  <c r="G40" i="50"/>
  <c r="H39" i="50"/>
  <c r="G39" i="50"/>
  <c r="H38" i="50"/>
  <c r="G38" i="50"/>
  <c r="H36" i="50"/>
  <c r="G36" i="50"/>
  <c r="H35" i="50"/>
  <c r="G35" i="50"/>
  <c r="H34" i="50"/>
  <c r="G34" i="50"/>
  <c r="H32" i="50"/>
  <c r="G32" i="50"/>
  <c r="H31" i="50"/>
  <c r="G31" i="50"/>
  <c r="H30" i="50"/>
  <c r="G30" i="50"/>
  <c r="G29" i="50"/>
  <c r="H27" i="50"/>
  <c r="G27" i="50"/>
  <c r="G26" i="50"/>
  <c r="G25" i="50"/>
  <c r="A24" i="50"/>
  <c r="A28" i="50" s="1"/>
  <c r="A31" i="50" s="1"/>
  <c r="A32" i="50" s="1"/>
  <c r="A33" i="50" s="1"/>
  <c r="A36" i="50" s="1"/>
  <c r="H23" i="50"/>
  <c r="G23" i="50"/>
  <c r="H22" i="50"/>
  <c r="G22" i="50"/>
  <c r="A19" i="50"/>
  <c r="A17" i="50"/>
  <c r="H41" i="50" l="1"/>
  <c r="H45" i="50" s="1"/>
  <c r="I22" i="49" l="1"/>
  <c r="G22" i="49"/>
  <c r="A6" i="49"/>
  <c r="H20" i="49"/>
  <c r="G20" i="49"/>
  <c r="H19" i="49"/>
  <c r="G19" i="49"/>
  <c r="H18" i="49"/>
  <c r="G18" i="49"/>
  <c r="H17" i="49"/>
  <c r="G17" i="49"/>
  <c r="H16" i="49"/>
  <c r="G16" i="49"/>
  <c r="H15" i="49"/>
  <c r="G15" i="49"/>
  <c r="I21" i="49" l="1"/>
  <c r="I25" i="49" s="1"/>
  <c r="N27" i="31" l="1"/>
  <c r="J26" i="2"/>
  <c r="D26" i="8"/>
  <c r="N77" i="45"/>
  <c r="A8" i="45"/>
  <c r="N122" i="45"/>
  <c r="L122" i="45"/>
  <c r="N121" i="45"/>
  <c r="N115" i="45"/>
  <c r="L115" i="45"/>
  <c r="N114" i="45"/>
  <c r="L108" i="45"/>
  <c r="N100" i="45"/>
  <c r="L100" i="45"/>
  <c r="N99" i="45"/>
  <c r="N93" i="45"/>
  <c r="L93" i="45"/>
  <c r="N92" i="45"/>
  <c r="L86" i="45"/>
  <c r="N55" i="45"/>
  <c r="L42" i="45"/>
  <c r="L35" i="45"/>
  <c r="L24" i="45"/>
  <c r="J22" i="45"/>
  <c r="N35" i="45"/>
  <c r="J20" i="45"/>
  <c r="N20" i="45" s="1"/>
  <c r="L22" i="45" s="1"/>
  <c r="A20" i="45"/>
  <c r="N62" i="45" l="1"/>
  <c r="N69" i="45"/>
  <c r="N22" i="45"/>
  <c r="J24" i="45" s="1"/>
  <c r="N24" i="45" s="1"/>
  <c r="J25" i="45" s="1"/>
  <c r="N25" i="45" s="1"/>
  <c r="J28" i="45" s="1"/>
  <c r="N28" i="45" s="1"/>
  <c r="N42" i="45"/>
  <c r="N63" i="45"/>
  <c r="N76" i="45"/>
  <c r="N56" i="45"/>
  <c r="N70" i="45"/>
  <c r="A8" i="44" l="1"/>
  <c r="F75" i="44"/>
  <c r="J75" i="44" s="1"/>
  <c r="A74" i="44"/>
  <c r="D73" i="44"/>
  <c r="G73" i="44" s="1"/>
  <c r="J73" i="44" s="1"/>
  <c r="D72" i="44"/>
  <c r="G72" i="44" s="1"/>
  <c r="J72" i="44" s="1"/>
  <c r="D71" i="44"/>
  <c r="G71" i="44" s="1"/>
  <c r="J71" i="44" s="1"/>
  <c r="G70" i="44"/>
  <c r="J70" i="44" s="1"/>
  <c r="D69" i="44"/>
  <c r="G69" i="44" s="1"/>
  <c r="J69" i="44" s="1"/>
  <c r="D68" i="44"/>
  <c r="G68" i="44" s="1"/>
  <c r="J68" i="44" s="1"/>
  <c r="D67" i="44"/>
  <c r="G67" i="44" s="1"/>
  <c r="J67" i="44" s="1"/>
  <c r="D66" i="44"/>
  <c r="G66" i="44" s="1"/>
  <c r="J66" i="44" s="1"/>
  <c r="D64" i="44"/>
  <c r="G64" i="44" s="1"/>
  <c r="J64" i="44" s="1"/>
  <c r="D62" i="44"/>
  <c r="G62" i="44" s="1"/>
  <c r="J62" i="44" s="1"/>
  <c r="D61" i="44"/>
  <c r="G61" i="44" s="1"/>
  <c r="J61" i="44" s="1"/>
  <c r="D60" i="44"/>
  <c r="G60" i="44" s="1"/>
  <c r="J60" i="44" s="1"/>
  <c r="D59" i="44"/>
  <c r="G59" i="44" s="1"/>
  <c r="J59" i="44" s="1"/>
  <c r="D58" i="44"/>
  <c r="G58" i="44" s="1"/>
  <c r="J58" i="44" s="1"/>
  <c r="D57" i="44"/>
  <c r="G57" i="44" s="1"/>
  <c r="J57" i="44" s="1"/>
  <c r="D56" i="44"/>
  <c r="G56" i="44" s="1"/>
  <c r="J56" i="44" s="1"/>
  <c r="D55" i="44"/>
  <c r="G55" i="44" s="1"/>
  <c r="J55" i="44" s="1"/>
  <c r="D54" i="44"/>
  <c r="G54" i="44" s="1"/>
  <c r="D52" i="44"/>
  <c r="G52" i="44" s="1"/>
  <c r="J52" i="44" s="1"/>
  <c r="D51" i="44"/>
  <c r="G51" i="44" s="1"/>
  <c r="J51" i="44" s="1"/>
  <c r="F50" i="44"/>
  <c r="D50" i="44"/>
  <c r="F49" i="44"/>
  <c r="D49" i="44"/>
  <c r="F48" i="44"/>
  <c r="D48" i="44"/>
  <c r="D47" i="44"/>
  <c r="G47" i="44" s="1"/>
  <c r="J47" i="44" s="1"/>
  <c r="D46" i="44"/>
  <c r="G46" i="44" s="1"/>
  <c r="J46" i="44" s="1"/>
  <c r="D44" i="44"/>
  <c r="G44" i="44" s="1"/>
  <c r="J44" i="44" s="1"/>
  <c r="D43" i="44"/>
  <c r="G43" i="44" s="1"/>
  <c r="J43" i="44" s="1"/>
  <c r="D40" i="44"/>
  <c r="G40" i="44" s="1"/>
  <c r="J40" i="44" s="1"/>
  <c r="J39" i="44"/>
  <c r="D39" i="44"/>
  <c r="G39" i="44" s="1"/>
  <c r="G38" i="44"/>
  <c r="F38" i="44"/>
  <c r="J38" i="44" s="1"/>
  <c r="F37" i="44"/>
  <c r="D37" i="44"/>
  <c r="F36" i="44"/>
  <c r="D36" i="44"/>
  <c r="F35" i="44"/>
  <c r="D35" i="44"/>
  <c r="D34" i="44"/>
  <c r="G34" i="44" s="1"/>
  <c r="J34" i="44" s="1"/>
  <c r="D33" i="44"/>
  <c r="G33" i="44" s="1"/>
  <c r="D31" i="44"/>
  <c r="G31" i="44" s="1"/>
  <c r="J31" i="44" s="1"/>
  <c r="D30" i="44"/>
  <c r="G30" i="44" s="1"/>
  <c r="D27" i="44"/>
  <c r="G27" i="44" s="1"/>
  <c r="G25" i="44"/>
  <c r="J25" i="44" s="1"/>
  <c r="F24" i="44"/>
  <c r="D24" i="44"/>
  <c r="D23" i="44"/>
  <c r="G23" i="44" s="1"/>
  <c r="J23" i="44" s="1"/>
  <c r="D22" i="44"/>
  <c r="G22" i="44" s="1"/>
  <c r="J22" i="44" s="1"/>
  <c r="D20" i="44"/>
  <c r="G20" i="44" s="1"/>
  <c r="J20" i="44" s="1"/>
  <c r="E17" i="44"/>
  <c r="F17" i="44" s="1"/>
  <c r="D17" i="44"/>
  <c r="D16" i="44"/>
  <c r="G16" i="44" s="1"/>
  <c r="J16" i="44" s="1"/>
  <c r="F15" i="44"/>
  <c r="D15" i="44"/>
  <c r="G13" i="44"/>
  <c r="N3" i="44"/>
  <c r="N2" i="44"/>
  <c r="J21" i="44" l="1"/>
  <c r="G24" i="44"/>
  <c r="J24" i="44" s="1"/>
  <c r="J18" i="44" s="1"/>
  <c r="G49" i="44"/>
  <c r="J49" i="44" s="1"/>
  <c r="G35" i="44"/>
  <c r="J35" i="44" s="1"/>
  <c r="G37" i="44"/>
  <c r="J37" i="44" s="1"/>
  <c r="G15" i="44"/>
  <c r="J15" i="44" s="1"/>
  <c r="G17" i="44"/>
  <c r="J17" i="44" s="1"/>
  <c r="G48" i="44"/>
  <c r="J48" i="44" s="1"/>
  <c r="G50" i="44"/>
  <c r="J50" i="44" s="1"/>
  <c r="G36" i="44"/>
  <c r="J36" i="44" s="1"/>
  <c r="J29" i="44"/>
  <c r="J42" i="44"/>
  <c r="J63" i="44"/>
  <c r="J65" i="44"/>
  <c r="J19" i="44"/>
  <c r="J27" i="44"/>
  <c r="J32" i="44"/>
  <c r="J33" i="44"/>
  <c r="J53" i="44"/>
  <c r="J54" i="44"/>
  <c r="G53" i="44"/>
  <c r="J45" i="44"/>
  <c r="J30" i="44"/>
  <c r="J13" i="44"/>
  <c r="J41" i="44" l="1"/>
  <c r="J14" i="44"/>
  <c r="G74" i="44"/>
  <c r="G78" i="44" s="1"/>
  <c r="J28" i="44"/>
  <c r="J26" i="44"/>
  <c r="I75" i="44" l="1"/>
  <c r="C70" i="16"/>
  <c r="E58" i="16"/>
  <c r="G23" i="14" l="1"/>
  <c r="E17" i="40" l="1"/>
  <c r="C20" i="40"/>
  <c r="D21" i="40"/>
  <c r="D20" i="40"/>
  <c r="D8" i="40"/>
  <c r="A7" i="40"/>
  <c r="F17" i="40"/>
  <c r="F21" i="40" l="1"/>
  <c r="E20" i="40"/>
  <c r="S23" i="14" l="1"/>
  <c r="B8" i="37"/>
  <c r="Q41" i="37"/>
  <c r="K40" i="37"/>
  <c r="G39" i="37"/>
  <c r="D33" i="37"/>
  <c r="G33" i="37" s="1"/>
  <c r="H29" i="37"/>
  <c r="I33" i="37" s="1"/>
  <c r="G29" i="37"/>
  <c r="J25" i="37" s="1"/>
  <c r="J24" i="37" l="1"/>
  <c r="A24" i="37" s="1"/>
  <c r="J28" i="37"/>
  <c r="A28" i="37" s="1"/>
  <c r="H33" i="37"/>
  <c r="J20" i="37"/>
  <c r="J26" i="37"/>
  <c r="A26" i="37" s="1"/>
  <c r="J18" i="37"/>
  <c r="A18" i="37" s="1"/>
  <c r="J22" i="37"/>
  <c r="A22" i="37" s="1"/>
  <c r="J27" i="37"/>
  <c r="A27" i="37" s="1"/>
  <c r="J19" i="37"/>
  <c r="A19" i="37" s="1"/>
  <c r="J23" i="37"/>
  <c r="A23" i="37" s="1"/>
  <c r="A25" i="37"/>
  <c r="J17" i="37"/>
  <c r="J21" i="37"/>
  <c r="A17" i="37" l="1"/>
  <c r="C17" i="37"/>
  <c r="C18" i="37" s="1"/>
  <c r="C19" i="37" s="1"/>
  <c r="C20" i="37" s="1"/>
  <c r="C21" i="37" s="1"/>
  <c r="C22" i="37" s="1"/>
  <c r="C23" i="37" s="1"/>
  <c r="C24" i="37" s="1"/>
  <c r="C25" i="37" s="1"/>
  <c r="C26" i="37" s="1"/>
  <c r="C27" i="37" s="1"/>
  <c r="C28" i="37" s="1"/>
  <c r="A21" i="37"/>
  <c r="J29" i="37"/>
  <c r="J33" i="37" s="1"/>
  <c r="K33" i="37" s="1"/>
  <c r="I37" i="37" s="1"/>
  <c r="K37" i="37" l="1"/>
  <c r="K39" i="37" l="1"/>
  <c r="I39" i="37"/>
  <c r="K41" i="37" l="1"/>
  <c r="I40" i="37"/>
  <c r="M77" i="18" l="1"/>
  <c r="M63" i="18"/>
  <c r="F27" i="8"/>
  <c r="H9" i="2"/>
  <c r="J27" i="31" l="1"/>
  <c r="F15" i="31"/>
  <c r="F8" i="31"/>
  <c r="C35" i="31"/>
  <c r="H27" i="31" s="1"/>
  <c r="L27" i="31"/>
  <c r="K44" i="15" l="1"/>
  <c r="K211" i="16" l="1"/>
  <c r="K84" i="16"/>
  <c r="J81" i="16"/>
  <c r="J71" i="16"/>
  <c r="J61" i="16"/>
  <c r="J52" i="16"/>
  <c r="J43" i="16"/>
  <c r="J33" i="16"/>
  <c r="T21" i="16" l="1"/>
  <c r="F18" i="13" l="1"/>
  <c r="C143" i="16"/>
  <c r="J115" i="16"/>
  <c r="H8" i="14" l="1"/>
  <c r="C9" i="13"/>
  <c r="G24" i="18"/>
  <c r="I9" i="18"/>
  <c r="M91" i="18"/>
  <c r="M80" i="18"/>
  <c r="M79" i="18"/>
  <c r="M78" i="18"/>
  <c r="M76" i="18"/>
  <c r="M75" i="18"/>
  <c r="M69" i="18"/>
  <c r="M65" i="18"/>
  <c r="M64" i="18"/>
  <c r="M59" i="18"/>
  <c r="M58" i="18"/>
  <c r="M57" i="18"/>
  <c r="M56" i="18"/>
  <c r="M55" i="18"/>
  <c r="M54" i="18"/>
  <c r="M53" i="18"/>
  <c r="M52" i="18"/>
  <c r="M49" i="18"/>
  <c r="J51" i="18" s="1"/>
  <c r="M47" i="18"/>
  <c r="M46" i="18"/>
  <c r="M45" i="18"/>
  <c r="M41" i="18"/>
  <c r="M40" i="18"/>
  <c r="M39" i="18"/>
  <c r="M38" i="18"/>
  <c r="M37" i="18"/>
  <c r="M35" i="18"/>
  <c r="M34" i="18"/>
  <c r="M33" i="18"/>
  <c r="F29" i="2"/>
  <c r="H8" i="8"/>
  <c r="P147" i="16"/>
  <c r="P136" i="16"/>
  <c r="N136" i="16"/>
  <c r="P135" i="16"/>
  <c r="N135" i="16"/>
  <c r="K66" i="16"/>
  <c r="J66" i="16"/>
  <c r="I26" i="49" s="1"/>
  <c r="K56" i="16"/>
  <c r="K55" i="16"/>
  <c r="K47" i="16"/>
  <c r="K46" i="16"/>
  <c r="K221" i="16"/>
  <c r="J221" i="16"/>
  <c r="N215" i="16" s="1"/>
  <c r="J215" i="16"/>
  <c r="G216" i="16" s="1"/>
  <c r="L213" i="16" s="1"/>
  <c r="P214" i="16"/>
  <c r="N214" i="16"/>
  <c r="K214" i="16"/>
  <c r="P213" i="16"/>
  <c r="N213" i="16"/>
  <c r="J60" i="18" l="1"/>
  <c r="J61" i="18" s="1"/>
  <c r="H46" i="50"/>
  <c r="Q213" i="16"/>
  <c r="M51" i="18"/>
  <c r="J67" i="18"/>
  <c r="M67" i="18" s="1"/>
  <c r="J73" i="18" s="1"/>
  <c r="J92" i="18"/>
  <c r="M92" i="18" s="1"/>
  <c r="J93" i="18" s="1"/>
  <c r="M93" i="18" s="1"/>
  <c r="J62" i="18" l="1"/>
  <c r="M62" i="18" s="1"/>
  <c r="J74" i="18"/>
  <c r="M74" i="18"/>
  <c r="M73" i="18"/>
  <c r="K49" i="15"/>
  <c r="I49" i="15" s="1"/>
  <c r="K39" i="15"/>
  <c r="I76" i="44"/>
  <c r="P86" i="45"/>
  <c r="S86" i="45" s="1"/>
  <c r="P100" i="45"/>
  <c r="S100" i="45" s="1"/>
  <c r="P63" i="45"/>
  <c r="S63" i="45" s="1"/>
  <c r="P42" i="45"/>
  <c r="S42" i="45" s="1"/>
  <c r="P56" i="45"/>
  <c r="S56" i="45" s="1"/>
  <c r="P115" i="45"/>
  <c r="S115" i="45" s="1"/>
  <c r="P77" i="45"/>
  <c r="S77" i="45" s="1"/>
  <c r="P70" i="45"/>
  <c r="S70" i="45" s="1"/>
  <c r="P108" i="45"/>
  <c r="S108" i="45" s="1"/>
  <c r="P129" i="45"/>
  <c r="S129" i="45" s="1"/>
  <c r="P93" i="45"/>
  <c r="S93" i="45" s="1"/>
  <c r="P122" i="45"/>
  <c r="S122" i="45" s="1"/>
  <c r="P49" i="45"/>
  <c r="S49" i="45" s="1"/>
  <c r="P35" i="45"/>
  <c r="S35" i="45" s="1"/>
  <c r="M61" i="18"/>
  <c r="M60" i="18"/>
  <c r="J81" i="18" l="1"/>
  <c r="M81" i="18" s="1"/>
  <c r="J82" i="18" s="1"/>
  <c r="S133" i="45"/>
  <c r="K40" i="15" s="1"/>
  <c r="J40" i="15" l="1"/>
  <c r="I40" i="15"/>
  <c r="J83" i="18"/>
  <c r="M83" i="18" s="1"/>
  <c r="M82" i="18" l="1"/>
  <c r="M94" i="18" l="1"/>
  <c r="M95" i="18" s="1"/>
  <c r="K43" i="15" s="1"/>
  <c r="J211" i="16"/>
  <c r="P210" i="16" s="1"/>
  <c r="J208" i="16"/>
  <c r="G211" i="16" s="1"/>
  <c r="L209" i="16" s="1"/>
  <c r="N210" i="16"/>
  <c r="P209" i="16"/>
  <c r="N209" i="16"/>
  <c r="K207" i="16"/>
  <c r="M100" i="18" l="1"/>
  <c r="Q209" i="16"/>
  <c r="I37" i="15"/>
  <c r="T264" i="16"/>
  <c r="J150" i="16"/>
  <c r="P148" i="16" s="1"/>
  <c r="J143" i="16"/>
  <c r="G148" i="16" s="1"/>
  <c r="L146" i="16" s="1"/>
  <c r="K150" i="16"/>
  <c r="N147" i="16"/>
  <c r="K147" i="16"/>
  <c r="P146" i="16"/>
  <c r="N146" i="16"/>
  <c r="K142" i="16"/>
  <c r="C132" i="16"/>
  <c r="G134" i="16" s="1"/>
  <c r="C123" i="16"/>
  <c r="G118" i="16" s="1"/>
  <c r="J98" i="16"/>
  <c r="J69" i="16"/>
  <c r="J68" i="16"/>
  <c r="J60" i="16"/>
  <c r="J56" i="16"/>
  <c r="P54" i="16" s="1"/>
  <c r="E36" i="16"/>
  <c r="N54" i="16"/>
  <c r="P53" i="16"/>
  <c r="N53" i="16"/>
  <c r="P52" i="16"/>
  <c r="N52" i="16"/>
  <c r="J51" i="16"/>
  <c r="K50" i="16"/>
  <c r="J47" i="16"/>
  <c r="P45" i="16" s="1"/>
  <c r="N45" i="16"/>
  <c r="P44" i="16"/>
  <c r="N44" i="16"/>
  <c r="P43" i="16"/>
  <c r="N43" i="16"/>
  <c r="J42" i="16"/>
  <c r="K41" i="16"/>
  <c r="E64" i="16"/>
  <c r="K38" i="16"/>
  <c r="J38" i="16"/>
  <c r="P35" i="16" s="1"/>
  <c r="K30" i="16"/>
  <c r="K31" i="16" s="1"/>
  <c r="J31" i="16"/>
  <c r="J30" i="16"/>
  <c r="N35" i="16"/>
  <c r="P34" i="16"/>
  <c r="N34" i="16"/>
  <c r="P33" i="16"/>
  <c r="N33" i="16"/>
  <c r="P63" i="16"/>
  <c r="N63" i="16"/>
  <c r="P62" i="16"/>
  <c r="N62" i="16"/>
  <c r="P61" i="16"/>
  <c r="N61" i="16"/>
  <c r="K59" i="16"/>
  <c r="G263" i="16"/>
  <c r="L260" i="16" s="1"/>
  <c r="K262" i="16"/>
  <c r="J262" i="16"/>
  <c r="N260" i="16" s="1"/>
  <c r="P260" i="16"/>
  <c r="K257" i="16"/>
  <c r="J257" i="16"/>
  <c r="P255" i="16" s="1"/>
  <c r="N255" i="16"/>
  <c r="P254" i="16"/>
  <c r="N254" i="16"/>
  <c r="J253" i="16"/>
  <c r="G256" i="16" s="1"/>
  <c r="L254" i="16" s="1"/>
  <c r="K252" i="16"/>
  <c r="K249" i="16"/>
  <c r="J249" i="16"/>
  <c r="P247" i="16" s="1"/>
  <c r="J248" i="16"/>
  <c r="N247" i="16" s="1"/>
  <c r="P246" i="16"/>
  <c r="N246" i="16"/>
  <c r="J245" i="16"/>
  <c r="G248" i="16" s="1"/>
  <c r="L246" i="16" s="1"/>
  <c r="K244" i="16"/>
  <c r="K241" i="16"/>
  <c r="J241" i="16"/>
  <c r="P239" i="16" s="1"/>
  <c r="N239" i="16"/>
  <c r="P238" i="16"/>
  <c r="N238" i="16"/>
  <c r="P237" i="16"/>
  <c r="N237" i="16"/>
  <c r="J236" i="16"/>
  <c r="G239" i="16" s="1"/>
  <c r="L237" i="16" s="1"/>
  <c r="K235" i="16"/>
  <c r="K232" i="16"/>
  <c r="J232" i="16"/>
  <c r="P226" i="16" s="1"/>
  <c r="K231" i="16"/>
  <c r="J227" i="16"/>
  <c r="G229" i="16" s="1"/>
  <c r="L225" i="16" s="1"/>
  <c r="N226" i="16"/>
  <c r="K226" i="16"/>
  <c r="P225" i="16"/>
  <c r="N225" i="16"/>
  <c r="J202" i="16"/>
  <c r="P201" i="16" s="1"/>
  <c r="N201" i="16"/>
  <c r="J200" i="16"/>
  <c r="K199" i="16"/>
  <c r="J195" i="16"/>
  <c r="L191" i="16"/>
  <c r="J186" i="16"/>
  <c r="P184" i="16" s="1"/>
  <c r="N184" i="16"/>
  <c r="P183" i="16"/>
  <c r="N183" i="16"/>
  <c r="P182" i="16"/>
  <c r="N182" i="16"/>
  <c r="J181" i="16"/>
  <c r="G184" i="16" s="1"/>
  <c r="L182" i="16" s="1"/>
  <c r="P175" i="16"/>
  <c r="N175" i="16"/>
  <c r="P174" i="16"/>
  <c r="N174" i="16"/>
  <c r="P173" i="16"/>
  <c r="N173" i="16"/>
  <c r="J172" i="16"/>
  <c r="G175" i="16" s="1"/>
  <c r="L173" i="16" s="1"/>
  <c r="P166" i="16"/>
  <c r="N166" i="16"/>
  <c r="P165" i="16"/>
  <c r="N165" i="16"/>
  <c r="P164" i="16"/>
  <c r="N164" i="16"/>
  <c r="J163" i="16"/>
  <c r="G166" i="16" s="1"/>
  <c r="L164" i="16" s="1"/>
  <c r="K162" i="16"/>
  <c r="P157" i="16"/>
  <c r="N157" i="16"/>
  <c r="P156" i="16"/>
  <c r="N156" i="16"/>
  <c r="P155" i="16"/>
  <c r="N155" i="16"/>
  <c r="J154" i="16"/>
  <c r="G157" i="16" s="1"/>
  <c r="L155" i="16" s="1"/>
  <c r="K139" i="16"/>
  <c r="K196" i="16" s="1"/>
  <c r="K203" i="16" s="1"/>
  <c r="J139" i="16"/>
  <c r="J196" i="16" s="1"/>
  <c r="K136" i="16"/>
  <c r="K131" i="16"/>
  <c r="K128" i="16"/>
  <c r="J128" i="16"/>
  <c r="N124" i="16" s="1"/>
  <c r="L124" i="16"/>
  <c r="K119" i="16"/>
  <c r="J119" i="16"/>
  <c r="N116" i="16" s="1"/>
  <c r="L116" i="16"/>
  <c r="K114" i="16"/>
  <c r="K111" i="16"/>
  <c r="J111" i="16"/>
  <c r="N108" i="16" s="1"/>
  <c r="K110" i="16"/>
  <c r="K118" i="16" s="1"/>
  <c r="K109" i="16"/>
  <c r="K125" i="16" s="1"/>
  <c r="J107" i="16"/>
  <c r="K106" i="16"/>
  <c r="K103" i="16"/>
  <c r="J103" i="16"/>
  <c r="P101" i="16" s="1"/>
  <c r="J102" i="16"/>
  <c r="N101" i="16" s="1"/>
  <c r="P100" i="16"/>
  <c r="N100" i="16"/>
  <c r="P99" i="16"/>
  <c r="N99" i="16"/>
  <c r="K97" i="16"/>
  <c r="K94" i="16"/>
  <c r="J94" i="16"/>
  <c r="P92" i="16" s="1"/>
  <c r="J93" i="16"/>
  <c r="N92" i="16" s="1"/>
  <c r="P91" i="16"/>
  <c r="N91" i="16"/>
  <c r="P90" i="16"/>
  <c r="N90" i="16"/>
  <c r="J89" i="16"/>
  <c r="K88" i="16"/>
  <c r="K85" i="16"/>
  <c r="J85" i="16"/>
  <c r="P83" i="16" s="1"/>
  <c r="N83" i="16"/>
  <c r="P82" i="16"/>
  <c r="N82" i="16"/>
  <c r="P81" i="16"/>
  <c r="N81" i="16"/>
  <c r="J80" i="16"/>
  <c r="K79" i="16"/>
  <c r="K76" i="16"/>
  <c r="J76" i="16"/>
  <c r="P73" i="16" s="1"/>
  <c r="N73" i="16"/>
  <c r="P72" i="16"/>
  <c r="N72" i="16"/>
  <c r="P71" i="16"/>
  <c r="N71" i="16"/>
  <c r="K68" i="16"/>
  <c r="K69" i="16" s="1"/>
  <c r="P25" i="16"/>
  <c r="N25" i="16"/>
  <c r="P24" i="16"/>
  <c r="N24" i="16"/>
  <c r="P23" i="16"/>
  <c r="N23" i="16"/>
  <c r="J22" i="16"/>
  <c r="K21" i="16"/>
  <c r="Q116" i="16" l="1"/>
  <c r="C109" i="16"/>
  <c r="G110" i="16"/>
  <c r="L108" i="16" s="1"/>
  <c r="G92" i="16"/>
  <c r="L90" i="16" s="1"/>
  <c r="Q90" i="16" s="1"/>
  <c r="C91" i="16"/>
  <c r="G101" i="16"/>
  <c r="L99" i="16" s="1"/>
  <c r="Q99" i="16" s="1"/>
  <c r="C100" i="16"/>
  <c r="G203" i="16"/>
  <c r="L201" i="16" s="1"/>
  <c r="C202" i="16"/>
  <c r="G45" i="16"/>
  <c r="L43" i="16" s="1"/>
  <c r="Q43" i="16" s="1"/>
  <c r="C44" i="16"/>
  <c r="G25" i="16"/>
  <c r="L23" i="16" s="1"/>
  <c r="C24" i="16"/>
  <c r="C34" i="16" s="1"/>
  <c r="G54" i="16"/>
  <c r="L52" i="16" s="1"/>
  <c r="Q52" i="16" s="1"/>
  <c r="C53" i="16"/>
  <c r="G83" i="16"/>
  <c r="L81" i="16" s="1"/>
  <c r="Q81" i="16" s="1"/>
  <c r="S81" i="16" s="1"/>
  <c r="C82" i="16"/>
  <c r="G63" i="16"/>
  <c r="L61" i="16" s="1"/>
  <c r="C62" i="16"/>
  <c r="Q108" i="16"/>
  <c r="Q237" i="16"/>
  <c r="J37" i="15"/>
  <c r="Q124" i="16"/>
  <c r="Q226" i="16"/>
  <c r="C133" i="16"/>
  <c r="G133" i="16" s="1"/>
  <c r="J123" i="16"/>
  <c r="G126" i="16" s="1"/>
  <c r="K192" i="16"/>
  <c r="K117" i="16"/>
  <c r="K186" i="16"/>
  <c r="C144" i="16"/>
  <c r="G144" i="16" s="1"/>
  <c r="G145" i="16"/>
  <c r="J70" i="16"/>
  <c r="G73" i="16" s="1"/>
  <c r="L71" i="16" s="1"/>
  <c r="P137" i="16"/>
  <c r="Q164" i="16"/>
  <c r="C190" i="16"/>
  <c r="J190" i="16" s="1"/>
  <c r="G193" i="16" s="1"/>
  <c r="J132" i="16"/>
  <c r="Q155" i="16"/>
  <c r="Q173" i="16"/>
  <c r="E74" i="16"/>
  <c r="T68" i="16" s="1"/>
  <c r="E26" i="16"/>
  <c r="J32" i="16"/>
  <c r="G35" i="16" s="1"/>
  <c r="L33" i="16" s="1"/>
  <c r="X33" i="16"/>
  <c r="J36" i="16"/>
  <c r="N36" i="16" s="1"/>
  <c r="J64" i="16"/>
  <c r="N64" i="16" s="1"/>
  <c r="Q182" i="16"/>
  <c r="Q254" i="16"/>
  <c r="N202" i="16"/>
  <c r="N191" i="16"/>
  <c r="Q191" i="16" s="1"/>
  <c r="Q246" i="16"/>
  <c r="Q260" i="16"/>
  <c r="Q33" i="16" l="1"/>
  <c r="Q201" i="16"/>
  <c r="Q61" i="16"/>
  <c r="C72" i="16"/>
  <c r="J149" i="16"/>
  <c r="N148" i="16" s="1"/>
  <c r="Q146" i="16" s="1"/>
  <c r="J74" i="16"/>
  <c r="N74" i="16" s="1"/>
  <c r="Q71" i="16" s="1"/>
  <c r="J26" i="16"/>
  <c r="N26" i="16" s="1"/>
  <c r="Q23" i="16" s="1"/>
  <c r="S29" i="16"/>
  <c r="G137" i="16"/>
  <c r="L135" i="16" s="1"/>
  <c r="J138" i="16"/>
  <c r="N137" i="16" s="1"/>
  <c r="X71" i="16"/>
  <c r="Q135" i="16" l="1"/>
  <c r="Q264" i="16" s="1"/>
  <c r="Y258" i="16"/>
  <c r="K36" i="15" l="1"/>
  <c r="C23" i="31"/>
  <c r="S264" i="16"/>
  <c r="U264" i="16" s="1"/>
  <c r="Q265" i="16"/>
  <c r="T258" i="16"/>
  <c r="H45" i="15" l="1"/>
  <c r="I44" i="15"/>
  <c r="I43" i="15"/>
  <c r="H42" i="15"/>
  <c r="I36" i="15"/>
  <c r="J36" i="15" l="1"/>
  <c r="O23" i="14"/>
  <c r="M23" i="14"/>
  <c r="K23" i="14"/>
  <c r="M22" i="14"/>
  <c r="K22" i="14"/>
  <c r="G18" i="13"/>
  <c r="H30" i="8"/>
  <c r="G30" i="8"/>
  <c r="I28" i="8"/>
  <c r="K27" i="8"/>
  <c r="L26" i="8"/>
  <c r="J26" i="8"/>
  <c r="F26" i="8"/>
  <c r="L25" i="8" s="1"/>
  <c r="J25" i="8"/>
  <c r="T29" i="8" s="1"/>
  <c r="U29" i="8" s="1"/>
  <c r="I25" i="8"/>
  <c r="L24" i="8"/>
  <c r="T28" i="8" s="1"/>
  <c r="U28" i="8" s="1"/>
  <c r="J24" i="8"/>
  <c r="N24" i="8" l="1"/>
  <c r="N36" i="8" s="1"/>
  <c r="G20" i="13"/>
  <c r="Q22" i="14"/>
  <c r="Q29" i="14" s="1"/>
  <c r="Q31" i="14" s="1"/>
  <c r="K47" i="15" s="1"/>
  <c r="G19" i="13"/>
  <c r="K41" i="15" l="1"/>
  <c r="F21" i="13"/>
  <c r="G21" i="13" s="1"/>
  <c r="G22" i="13" s="1"/>
  <c r="G23" i="13" s="1"/>
  <c r="G24" i="13" s="1"/>
  <c r="G25" i="13" s="1"/>
  <c r="G27" i="13" s="1"/>
  <c r="G29" i="13" s="1"/>
  <c r="K46" i="15" s="1"/>
  <c r="H47" i="15"/>
  <c r="I39" i="15"/>
  <c r="J41" i="15" l="1"/>
  <c r="I41" i="15"/>
  <c r="M51" i="15"/>
  <c r="H46" i="15"/>
  <c r="H51" i="15" s="1"/>
  <c r="J39" i="15"/>
  <c r="J51" i="15" s="1"/>
  <c r="G51" i="15" l="1"/>
  <c r="H41" i="2" l="1"/>
  <c r="G41" i="2"/>
  <c r="K36" i="2"/>
  <c r="F35" i="2"/>
  <c r="L33" i="2" s="1"/>
  <c r="N33" i="2" s="1"/>
  <c r="I34" i="2"/>
  <c r="M33" i="2"/>
  <c r="I33" i="2"/>
  <c r="I29" i="2"/>
  <c r="K27" i="2"/>
  <c r="L26" i="2"/>
  <c r="L25" i="2"/>
  <c r="K25" i="2"/>
  <c r="J25" i="2"/>
  <c r="T30" i="2" s="1"/>
  <c r="U30" i="2" s="1"/>
  <c r="I25" i="2"/>
  <c r="M24" i="2"/>
  <c r="L24" i="2"/>
  <c r="I24" i="2"/>
  <c r="T29" i="2" l="1"/>
  <c r="U29" i="2" s="1"/>
  <c r="N24" i="2"/>
  <c r="N42" i="2" s="1"/>
  <c r="K51" i="15" l="1"/>
  <c r="K52" i="15" l="1"/>
  <c r="K53" i="15" s="1"/>
  <c r="I51" i="15"/>
  <c r="L51" i="15" s="1"/>
</calcChain>
</file>

<file path=xl/comments1.xml><?xml version="1.0" encoding="utf-8"?>
<comments xmlns="http://schemas.openxmlformats.org/spreadsheetml/2006/main">
  <authors>
    <author>bulgakova</author>
    <author>Проскурин Э.В.</author>
    <author>Доценко Михаил Владиславович</author>
  </authors>
  <commentList>
    <comment ref="G25" authorId="0" shapeId="0">
      <text>
        <r>
          <rPr>
            <b/>
            <sz val="8"/>
            <color indexed="81"/>
            <rFont val="Tahoma"/>
            <family val="2"/>
            <charset val="204"/>
          </rPr>
          <t>bulgakova:</t>
        </r>
        <r>
          <rPr>
            <sz val="8"/>
            <color indexed="81"/>
            <rFont val="Tahoma"/>
            <family val="2"/>
            <charset val="204"/>
          </rPr>
          <t xml:space="preserve">
Можно применить К=0,6 на неполную реконструкцию!!!
</t>
        </r>
      </text>
    </comment>
    <comment ref="G29"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30"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35"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36"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41"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42"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46"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47"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51"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52"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58"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59"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70" authorId="1" shapeId="0">
      <text>
        <r>
          <rPr>
            <b/>
            <sz val="8"/>
            <color indexed="81"/>
            <rFont val="Tahoma"/>
            <family val="2"/>
            <charset val="204"/>
          </rPr>
          <t>Проскурин Э.В.:</t>
        </r>
        <r>
          <rPr>
            <sz val="8"/>
            <color indexed="81"/>
            <rFont val="Tahoma"/>
            <family val="2"/>
            <charset val="204"/>
          </rPr>
          <t xml:space="preserve">
Напряжение U&lt;=1 кВ - К=0,8;
Напряжение 1 кВ&lt;U&lt;=10 кВ - К=1;
Напряжение U&gt;10 кВ - К=1,2.</t>
        </r>
      </text>
    </comment>
    <comment ref="G71" authorId="1" shapeId="0">
      <text>
        <r>
          <rPr>
            <b/>
            <sz val="8"/>
            <color indexed="81"/>
            <rFont val="Tahoma"/>
            <family val="2"/>
            <charset val="204"/>
          </rPr>
          <t>Проскурин Э.В.:</t>
        </r>
        <r>
          <rPr>
            <sz val="8"/>
            <color indexed="81"/>
            <rFont val="Tahoma"/>
            <family val="2"/>
            <charset val="204"/>
          </rPr>
          <t xml:space="preserve">
Прокладка в траншее - К=1;
Прокладка по стене - К=0,9.</t>
        </r>
      </text>
    </comment>
    <comment ref="G72" authorId="1" shapeId="0">
      <text>
        <r>
          <rPr>
            <b/>
            <sz val="8"/>
            <color indexed="81"/>
            <rFont val="Tahoma"/>
            <family val="2"/>
            <charset val="204"/>
          </rPr>
          <t>Проскурин Э.В.:</t>
        </r>
        <r>
          <rPr>
            <sz val="8"/>
            <color indexed="81"/>
            <rFont val="Tahoma"/>
            <family val="2"/>
            <charset val="204"/>
          </rPr>
          <t xml:space="preserve">
Прокладка в траншее - К=1;
Прокладка по стене - К=0,9.</t>
        </r>
      </text>
    </comment>
    <comment ref="G73" authorId="1" shapeId="0">
      <text>
        <r>
          <rPr>
            <b/>
            <sz val="8"/>
            <color indexed="81"/>
            <rFont val="Tahoma"/>
            <family val="2"/>
            <charset val="204"/>
          </rPr>
          <t>Проскурин Э.В.:</t>
        </r>
        <r>
          <rPr>
            <sz val="8"/>
            <color indexed="81"/>
            <rFont val="Tahoma"/>
            <family val="2"/>
            <charset val="204"/>
          </rPr>
          <t xml:space="preserve">
Прокладка вне коллектора - К=1;
Прокладка в коллекторе - К=1,2.</t>
        </r>
      </text>
    </comment>
    <comment ref="G74"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75" authorId="2" shapeId="0">
      <text>
        <r>
          <rPr>
            <b/>
            <sz val="10"/>
            <color indexed="81"/>
            <rFont val="Tahoma"/>
            <family val="2"/>
            <charset val="204"/>
          </rPr>
          <t xml:space="preserve">Доценко М.В.:
</t>
        </r>
        <r>
          <rPr>
            <sz val="10"/>
            <color indexed="81"/>
            <rFont val="Tahoma"/>
            <family val="2"/>
            <charset val="204"/>
          </rPr>
          <t xml:space="preserve">К=0,8 если длина кабеля </t>
        </r>
        <r>
          <rPr>
            <sz val="10"/>
            <color indexed="81"/>
            <rFont val="Arial Cyr"/>
            <charset val="204"/>
          </rPr>
          <t xml:space="preserve">≤ </t>
        </r>
        <r>
          <rPr>
            <sz val="10"/>
            <color indexed="81"/>
            <rFont val="Tahoma"/>
            <family val="2"/>
            <charset val="204"/>
          </rPr>
          <t>125м
К=1,0 если дляна кабеля &gt; 125м</t>
        </r>
      </text>
    </comment>
    <comment ref="G76" authorId="2" shapeId="0">
      <text>
        <r>
          <rPr>
            <b/>
            <sz val="10"/>
            <color indexed="81"/>
            <rFont val="Tahoma"/>
            <family val="2"/>
            <charset val="204"/>
          </rPr>
          <t xml:space="preserve">Доценко М.В.:
</t>
        </r>
        <r>
          <rPr>
            <sz val="10"/>
            <color indexed="81"/>
            <rFont val="Tahoma"/>
            <family val="2"/>
            <charset val="204"/>
          </rPr>
          <t xml:space="preserve">К=0,8 если длина кабеля </t>
        </r>
        <r>
          <rPr>
            <sz val="10"/>
            <color indexed="81"/>
            <rFont val="Arial Cyr"/>
            <charset val="204"/>
          </rPr>
          <t xml:space="preserve">≤ </t>
        </r>
        <r>
          <rPr>
            <sz val="10"/>
            <color indexed="81"/>
            <rFont val="Tahoma"/>
            <family val="2"/>
            <charset val="204"/>
          </rPr>
          <t>125м
К=1,0 если дляна кабеля &gt; 125м</t>
        </r>
      </text>
    </comment>
    <comment ref="G77"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78"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86" authorId="1" shapeId="0">
      <text>
        <r>
          <rPr>
            <b/>
            <sz val="8"/>
            <color indexed="81"/>
            <rFont val="Tahoma"/>
            <family val="2"/>
            <charset val="204"/>
          </rPr>
          <t>Проскурин Э.В.:</t>
        </r>
        <r>
          <rPr>
            <sz val="8"/>
            <color indexed="81"/>
            <rFont val="Tahoma"/>
            <family val="2"/>
            <charset val="204"/>
          </rPr>
          <t xml:space="preserve">
Напряжение U&lt;=1 кВ - К=0,8;
Напряжение 1 кВ&lt;U&lt;=10 кВ - К=1;
Напряжение U&gt;10 кВ - К=1,2.</t>
        </r>
      </text>
    </comment>
    <comment ref="G87" authorId="1" shapeId="0">
      <text>
        <r>
          <rPr>
            <b/>
            <sz val="8"/>
            <color indexed="81"/>
            <rFont val="Tahoma"/>
            <family val="2"/>
            <charset val="204"/>
          </rPr>
          <t>Проскурин Э.В.:</t>
        </r>
        <r>
          <rPr>
            <sz val="8"/>
            <color indexed="81"/>
            <rFont val="Tahoma"/>
            <family val="2"/>
            <charset val="204"/>
          </rPr>
          <t xml:space="preserve">
Прокладка в траншее - К=1;
Прокладка по стене - К=0,9.</t>
        </r>
      </text>
    </comment>
    <comment ref="G88" authorId="1" shapeId="0">
      <text>
        <r>
          <rPr>
            <b/>
            <sz val="8"/>
            <color indexed="81"/>
            <rFont val="Tahoma"/>
            <family val="2"/>
            <charset val="204"/>
          </rPr>
          <t>Проскурин Э.В.:</t>
        </r>
        <r>
          <rPr>
            <sz val="8"/>
            <color indexed="81"/>
            <rFont val="Tahoma"/>
            <family val="2"/>
            <charset val="204"/>
          </rPr>
          <t xml:space="preserve">
Прокладка вне коллектора - К=1;
Прокладка в коллекторе - К=1,2.</t>
        </r>
      </text>
    </comment>
    <comment ref="G89"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90" authorId="2" shapeId="0">
      <text>
        <r>
          <rPr>
            <b/>
            <sz val="10"/>
            <color indexed="81"/>
            <rFont val="Tahoma"/>
            <family val="2"/>
            <charset val="204"/>
          </rPr>
          <t xml:space="preserve">Доценко М.В.:
</t>
        </r>
        <r>
          <rPr>
            <sz val="10"/>
            <color indexed="81"/>
            <rFont val="Tahoma"/>
            <family val="2"/>
            <charset val="204"/>
          </rPr>
          <t xml:space="preserve">К=0,8 если длина кабеля </t>
        </r>
        <r>
          <rPr>
            <sz val="10"/>
            <color indexed="81"/>
            <rFont val="Arial Cyr"/>
            <charset val="204"/>
          </rPr>
          <t xml:space="preserve">≤ </t>
        </r>
        <r>
          <rPr>
            <sz val="10"/>
            <color indexed="81"/>
            <rFont val="Tahoma"/>
            <family val="2"/>
            <charset val="204"/>
          </rPr>
          <t>125м
К=1,0 если дляна кабеля &gt; 125м</t>
        </r>
      </text>
    </comment>
    <comment ref="G91"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95" authorId="1" shapeId="0">
      <text>
        <r>
          <rPr>
            <b/>
            <sz val="8"/>
            <color indexed="81"/>
            <rFont val="Tahoma"/>
            <family val="2"/>
            <charset val="204"/>
          </rPr>
          <t>Проскурин Э.В.:</t>
        </r>
        <r>
          <rPr>
            <sz val="8"/>
            <color indexed="81"/>
            <rFont val="Tahoma"/>
            <family val="2"/>
            <charset val="204"/>
          </rPr>
          <t xml:space="preserve">
Напряжение U&lt;=1 кВ - К=0,8;
Напряжение 1 кВ&lt;U&lt;=10 кВ - К=1;
Напряжение U&gt;10 кВ - К=1,2.</t>
        </r>
      </text>
    </comment>
    <comment ref="G96" authorId="1" shapeId="0">
      <text>
        <r>
          <rPr>
            <b/>
            <sz val="8"/>
            <color indexed="81"/>
            <rFont val="Tahoma"/>
            <family val="2"/>
            <charset val="204"/>
          </rPr>
          <t>Проскурин Э.В.:</t>
        </r>
        <r>
          <rPr>
            <sz val="8"/>
            <color indexed="81"/>
            <rFont val="Tahoma"/>
            <family val="2"/>
            <charset val="204"/>
          </rPr>
          <t xml:space="preserve">
Прокладка в траншее - К=1;
Прокладка по стене - К=0,9.</t>
        </r>
      </text>
    </comment>
    <comment ref="G97" authorId="1" shapeId="0">
      <text>
        <r>
          <rPr>
            <b/>
            <sz val="8"/>
            <color indexed="81"/>
            <rFont val="Tahoma"/>
            <family val="2"/>
            <charset val="204"/>
          </rPr>
          <t>Проскурин Э.В.:</t>
        </r>
        <r>
          <rPr>
            <sz val="8"/>
            <color indexed="81"/>
            <rFont val="Tahoma"/>
            <family val="2"/>
            <charset val="204"/>
          </rPr>
          <t xml:space="preserve">
Прокладка вне коллектора - К=1;
Прокладка в коллекторе - К=1,2.</t>
        </r>
      </text>
    </comment>
    <comment ref="G98"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99" authorId="2" shapeId="0">
      <text>
        <r>
          <rPr>
            <b/>
            <sz val="10"/>
            <color indexed="81"/>
            <rFont val="Tahoma"/>
            <family val="2"/>
            <charset val="204"/>
          </rPr>
          <t xml:space="preserve">Доценко М.В.:
</t>
        </r>
        <r>
          <rPr>
            <sz val="10"/>
            <color indexed="81"/>
            <rFont val="Tahoma"/>
            <family val="2"/>
            <charset val="204"/>
          </rPr>
          <t xml:space="preserve">К=0,8 если длина кабеля </t>
        </r>
        <r>
          <rPr>
            <sz val="10"/>
            <color indexed="81"/>
            <rFont val="Arial Cyr"/>
            <charset val="204"/>
          </rPr>
          <t xml:space="preserve">≤ </t>
        </r>
        <r>
          <rPr>
            <sz val="10"/>
            <color indexed="81"/>
            <rFont val="Tahoma"/>
            <family val="2"/>
            <charset val="204"/>
          </rPr>
          <t>125м
К=1,0 если дляна кабеля &gt; 125м</t>
        </r>
      </text>
    </comment>
    <comment ref="G100"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101"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105" authorId="1" shapeId="0">
      <text>
        <r>
          <rPr>
            <b/>
            <sz val="8"/>
            <color indexed="81"/>
            <rFont val="Tahoma"/>
            <family val="2"/>
            <charset val="204"/>
          </rPr>
          <t>Проскурин Э.В.:</t>
        </r>
        <r>
          <rPr>
            <sz val="8"/>
            <color indexed="81"/>
            <rFont val="Tahoma"/>
            <family val="2"/>
            <charset val="204"/>
          </rPr>
          <t xml:space="preserve">
Напряжение U&lt;=1 кВ - К=0,8;
Напряжение 1 кВ&lt;U&lt;=10 кВ - К=1;
Напряжение U&gt;10 кВ - К=1,2.</t>
        </r>
      </text>
    </comment>
    <comment ref="G106" authorId="1" shapeId="0">
      <text>
        <r>
          <rPr>
            <b/>
            <sz val="8"/>
            <color indexed="81"/>
            <rFont val="Tahoma"/>
            <family val="2"/>
            <charset val="204"/>
          </rPr>
          <t>Проскурин Э.В.:</t>
        </r>
        <r>
          <rPr>
            <sz val="8"/>
            <color indexed="81"/>
            <rFont val="Tahoma"/>
            <family val="2"/>
            <charset val="204"/>
          </rPr>
          <t xml:space="preserve">
Прокладка в траншее - К=1;
Прокладка по стене - К=0,9.</t>
        </r>
      </text>
    </comment>
    <comment ref="G107" authorId="1" shapeId="0">
      <text>
        <r>
          <rPr>
            <b/>
            <sz val="8"/>
            <color indexed="81"/>
            <rFont val="Tahoma"/>
            <family val="2"/>
            <charset val="204"/>
          </rPr>
          <t>Проскурин Э.В.:</t>
        </r>
        <r>
          <rPr>
            <sz val="8"/>
            <color indexed="81"/>
            <rFont val="Tahoma"/>
            <family val="2"/>
            <charset val="204"/>
          </rPr>
          <t xml:space="preserve">
Прокладка вне коллектора - К=1;
Прокладка в коллекторе - К=1,2.</t>
        </r>
      </text>
    </comment>
    <comment ref="G108"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109" authorId="2" shapeId="0">
      <text>
        <r>
          <rPr>
            <b/>
            <sz val="10"/>
            <color indexed="81"/>
            <rFont val="Tahoma"/>
            <family val="2"/>
            <charset val="204"/>
          </rPr>
          <t xml:space="preserve">Доценко М.В.:
</t>
        </r>
        <r>
          <rPr>
            <sz val="10"/>
            <color indexed="81"/>
            <rFont val="Tahoma"/>
            <family val="2"/>
            <charset val="204"/>
          </rPr>
          <t xml:space="preserve">К=0,8 если длина кабеля </t>
        </r>
        <r>
          <rPr>
            <sz val="10"/>
            <color indexed="81"/>
            <rFont val="Arial Cyr"/>
            <charset val="204"/>
          </rPr>
          <t xml:space="preserve">≤ </t>
        </r>
        <r>
          <rPr>
            <sz val="10"/>
            <color indexed="81"/>
            <rFont val="Tahoma"/>
            <family val="2"/>
            <charset val="204"/>
          </rPr>
          <t>125м
К=1,0 если дляна кабеля &gt; 125м</t>
        </r>
      </text>
    </comment>
    <comment ref="G110"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114" authorId="1" shapeId="0">
      <text>
        <r>
          <rPr>
            <b/>
            <sz val="8"/>
            <color indexed="81"/>
            <rFont val="Tahoma"/>
            <family val="2"/>
            <charset val="204"/>
          </rPr>
          <t>Проскурин Э.В.:</t>
        </r>
        <r>
          <rPr>
            <sz val="8"/>
            <color indexed="81"/>
            <rFont val="Tahoma"/>
            <family val="2"/>
            <charset val="204"/>
          </rPr>
          <t xml:space="preserve">
Напряжение U&lt;=1 кВ - К=0,8;
Напряжение 1 кВ&lt;U&lt;=10 кВ - К=1;
Напряжение U&gt;10 кВ - К=1,2.</t>
        </r>
      </text>
    </comment>
    <comment ref="G115" authorId="1" shapeId="0">
      <text>
        <r>
          <rPr>
            <b/>
            <sz val="8"/>
            <color indexed="81"/>
            <rFont val="Tahoma"/>
            <family val="2"/>
            <charset val="204"/>
          </rPr>
          <t>Проскурин Э.В.:</t>
        </r>
        <r>
          <rPr>
            <sz val="8"/>
            <color indexed="81"/>
            <rFont val="Tahoma"/>
            <family val="2"/>
            <charset val="204"/>
          </rPr>
          <t xml:space="preserve">
Прокладка в траншее - К=1;
Прокладка по стене - К=0,9.</t>
        </r>
      </text>
    </comment>
    <comment ref="G116" authorId="1" shapeId="0">
      <text>
        <r>
          <rPr>
            <b/>
            <sz val="8"/>
            <color indexed="81"/>
            <rFont val="Tahoma"/>
            <family val="2"/>
            <charset val="204"/>
          </rPr>
          <t>Проскурин Э.В.:</t>
        </r>
        <r>
          <rPr>
            <sz val="8"/>
            <color indexed="81"/>
            <rFont val="Tahoma"/>
            <family val="2"/>
            <charset val="204"/>
          </rPr>
          <t xml:space="preserve">
Прокладка вне коллектора - К=1;
Прокладка в коллекторе - К=1,2.</t>
        </r>
      </text>
    </comment>
    <comment ref="G117"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118" authorId="2" shapeId="0">
      <text>
        <r>
          <rPr>
            <b/>
            <sz val="10"/>
            <color indexed="81"/>
            <rFont val="Tahoma"/>
            <family val="2"/>
            <charset val="204"/>
          </rPr>
          <t xml:space="preserve">Доценко М.В.:
</t>
        </r>
        <r>
          <rPr>
            <sz val="10"/>
            <color indexed="81"/>
            <rFont val="Tahoma"/>
            <family val="2"/>
            <charset val="204"/>
          </rPr>
          <t xml:space="preserve">К=0,8 если длина кабеля </t>
        </r>
        <r>
          <rPr>
            <sz val="10"/>
            <color indexed="81"/>
            <rFont val="Arial Cyr"/>
            <charset val="204"/>
          </rPr>
          <t xml:space="preserve">≤ </t>
        </r>
        <r>
          <rPr>
            <sz val="10"/>
            <color indexed="81"/>
            <rFont val="Tahoma"/>
            <family val="2"/>
            <charset val="204"/>
          </rPr>
          <t>125м
К=1,0 если дляна кабеля &gt; 125м</t>
        </r>
      </text>
    </comment>
    <comment ref="G119"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123" authorId="1" shapeId="0">
      <text>
        <r>
          <rPr>
            <b/>
            <sz val="8"/>
            <color indexed="81"/>
            <rFont val="Tahoma"/>
            <family val="2"/>
            <charset val="204"/>
          </rPr>
          <t>Проскурин Э.В.:</t>
        </r>
        <r>
          <rPr>
            <sz val="8"/>
            <color indexed="81"/>
            <rFont val="Tahoma"/>
            <family val="2"/>
            <charset val="204"/>
          </rPr>
          <t xml:space="preserve">
Напряжение U&lt;=1 кВ - К=0,8;
Напряжение 1 кВ&lt;U&lt;=10 кВ - К=1;
Напряжение U&gt;10 кВ - К=1,2.</t>
        </r>
      </text>
    </comment>
    <comment ref="G124" authorId="1" shapeId="0">
      <text>
        <r>
          <rPr>
            <b/>
            <sz val="8"/>
            <color indexed="81"/>
            <rFont val="Tahoma"/>
            <family val="2"/>
            <charset val="204"/>
          </rPr>
          <t>Проскурин Э.В.:</t>
        </r>
        <r>
          <rPr>
            <sz val="8"/>
            <color indexed="81"/>
            <rFont val="Tahoma"/>
            <family val="2"/>
            <charset val="204"/>
          </rPr>
          <t xml:space="preserve">
Прокладка в траншее - К=1;
Прокладка по стене - К=0,9.</t>
        </r>
      </text>
    </comment>
    <comment ref="G125" authorId="1" shapeId="0">
      <text>
        <r>
          <rPr>
            <b/>
            <sz val="8"/>
            <color indexed="81"/>
            <rFont val="Tahoma"/>
            <family val="2"/>
            <charset val="204"/>
          </rPr>
          <t>Проскурин Э.В.:</t>
        </r>
        <r>
          <rPr>
            <sz val="8"/>
            <color indexed="81"/>
            <rFont val="Tahoma"/>
            <family val="2"/>
            <charset val="204"/>
          </rPr>
          <t xml:space="preserve">
Прокладка вне коллектора - К=1;
Прокладка в коллекторе - К=1,2.</t>
        </r>
      </text>
    </comment>
    <comment ref="G126"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127" authorId="2" shapeId="0">
      <text>
        <r>
          <rPr>
            <b/>
            <sz val="10"/>
            <color indexed="81"/>
            <rFont val="Tahoma"/>
            <family val="2"/>
            <charset val="204"/>
          </rPr>
          <t xml:space="preserve">Доценко М.В.:
</t>
        </r>
        <r>
          <rPr>
            <sz val="10"/>
            <color indexed="81"/>
            <rFont val="Tahoma"/>
            <family val="2"/>
            <charset val="204"/>
          </rPr>
          <t xml:space="preserve">К=0,8 если длина кабеля </t>
        </r>
        <r>
          <rPr>
            <sz val="10"/>
            <color indexed="81"/>
            <rFont val="Arial Cyr"/>
            <charset val="204"/>
          </rPr>
          <t xml:space="preserve">≤ </t>
        </r>
        <r>
          <rPr>
            <sz val="10"/>
            <color indexed="81"/>
            <rFont val="Tahoma"/>
            <family val="2"/>
            <charset val="204"/>
          </rPr>
          <t>125м
К=1,0 если дляна кабеля &gt; 125м</t>
        </r>
      </text>
    </comment>
    <comment ref="G128"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132" authorId="1" shapeId="0">
      <text>
        <r>
          <rPr>
            <b/>
            <sz val="8"/>
            <color indexed="81"/>
            <rFont val="Tahoma"/>
            <family val="2"/>
            <charset val="204"/>
          </rPr>
          <t>Проскурин Э.В.:</t>
        </r>
        <r>
          <rPr>
            <sz val="8"/>
            <color indexed="81"/>
            <rFont val="Tahoma"/>
            <family val="2"/>
            <charset val="204"/>
          </rPr>
          <t xml:space="preserve">
Напряжение U&lt;=1 кВ - К=0,8;
Напряжение 1 кВ&lt;U&lt;=10 кВ - К=1;
Напряжение U&gt;10 кВ - К=1,2.</t>
        </r>
      </text>
    </comment>
    <comment ref="G133" authorId="1" shapeId="0">
      <text>
        <r>
          <rPr>
            <b/>
            <sz val="8"/>
            <color indexed="81"/>
            <rFont val="Tahoma"/>
            <family val="2"/>
            <charset val="204"/>
          </rPr>
          <t>Проскурин Э.В.:</t>
        </r>
        <r>
          <rPr>
            <sz val="8"/>
            <color indexed="81"/>
            <rFont val="Tahoma"/>
            <family val="2"/>
            <charset val="204"/>
          </rPr>
          <t xml:space="preserve">
Прокладка в траншее - К=1;
Прокладка по стене - К=0,9.</t>
        </r>
      </text>
    </comment>
    <comment ref="G134" authorId="1" shapeId="0">
      <text>
        <r>
          <rPr>
            <b/>
            <sz val="8"/>
            <color indexed="81"/>
            <rFont val="Tahoma"/>
            <family val="2"/>
            <charset val="204"/>
          </rPr>
          <t>Проскурин Э.В.:</t>
        </r>
        <r>
          <rPr>
            <sz val="8"/>
            <color indexed="81"/>
            <rFont val="Tahoma"/>
            <family val="2"/>
            <charset val="204"/>
          </rPr>
          <t xml:space="preserve">
Прокладка вне коллектора - К=1;
Прокладка в коллекторе - К=1,2.</t>
        </r>
      </text>
    </comment>
    <comment ref="G135"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136" authorId="2" shapeId="0">
      <text>
        <r>
          <rPr>
            <b/>
            <sz val="10"/>
            <color indexed="81"/>
            <rFont val="Tahoma"/>
            <family val="2"/>
            <charset val="204"/>
          </rPr>
          <t xml:space="preserve">Доценко М.В.:
</t>
        </r>
        <r>
          <rPr>
            <sz val="10"/>
            <color indexed="81"/>
            <rFont val="Tahoma"/>
            <family val="2"/>
            <charset val="204"/>
          </rPr>
          <t xml:space="preserve">К=0,8 если длина кабеля </t>
        </r>
        <r>
          <rPr>
            <sz val="10"/>
            <color indexed="81"/>
            <rFont val="Arial Cyr"/>
            <charset val="204"/>
          </rPr>
          <t xml:space="preserve">≤ </t>
        </r>
        <r>
          <rPr>
            <sz val="10"/>
            <color indexed="81"/>
            <rFont val="Tahoma"/>
            <family val="2"/>
            <charset val="204"/>
          </rPr>
          <t>125м
К=1,0 если дляна кабеля &gt; 125м</t>
        </r>
      </text>
    </comment>
    <comment ref="G137"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141" authorId="1" shapeId="0">
      <text>
        <r>
          <rPr>
            <b/>
            <sz val="8"/>
            <color indexed="81"/>
            <rFont val="Tahoma"/>
            <family val="2"/>
            <charset val="204"/>
          </rPr>
          <t>Проскурин Э.В.:</t>
        </r>
        <r>
          <rPr>
            <sz val="8"/>
            <color indexed="81"/>
            <rFont val="Tahoma"/>
            <family val="2"/>
            <charset val="204"/>
          </rPr>
          <t xml:space="preserve">
Напряжение U&lt;=1 кВ - К=0,8;
Напряжение 1 кВ&lt;U&lt;=10 кВ - К=1;
Напряжение U&gt;10 кВ - К=1,2.</t>
        </r>
      </text>
    </comment>
    <comment ref="G142" authorId="1" shapeId="0">
      <text>
        <r>
          <rPr>
            <b/>
            <sz val="8"/>
            <color indexed="81"/>
            <rFont val="Tahoma"/>
            <family val="2"/>
            <charset val="204"/>
          </rPr>
          <t>Проскурин Э.В.:</t>
        </r>
        <r>
          <rPr>
            <sz val="8"/>
            <color indexed="81"/>
            <rFont val="Tahoma"/>
            <family val="2"/>
            <charset val="204"/>
          </rPr>
          <t xml:space="preserve">
Прокладка в траншее - К=1;
Прокладка по стене - К=0,9.</t>
        </r>
      </text>
    </comment>
    <comment ref="G143" authorId="1" shapeId="0">
      <text>
        <r>
          <rPr>
            <b/>
            <sz val="8"/>
            <color indexed="81"/>
            <rFont val="Tahoma"/>
            <family val="2"/>
            <charset val="204"/>
          </rPr>
          <t>Проскурин Э.В.:</t>
        </r>
        <r>
          <rPr>
            <sz val="8"/>
            <color indexed="81"/>
            <rFont val="Tahoma"/>
            <family val="2"/>
            <charset val="204"/>
          </rPr>
          <t xml:space="preserve">
Прокладка вне коллектора - К=1;
Прокладка в коллекторе - К=1,2.</t>
        </r>
      </text>
    </comment>
    <comment ref="G144"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145" authorId="2" shapeId="0">
      <text>
        <r>
          <rPr>
            <b/>
            <sz val="10"/>
            <color indexed="81"/>
            <rFont val="Tahoma"/>
            <family val="2"/>
            <charset val="204"/>
          </rPr>
          <t xml:space="preserve">Доценко М.В.:
</t>
        </r>
        <r>
          <rPr>
            <sz val="10"/>
            <color indexed="81"/>
            <rFont val="Tahoma"/>
            <family val="2"/>
            <charset val="204"/>
          </rPr>
          <t xml:space="preserve">К=0,8 если длина кабеля </t>
        </r>
        <r>
          <rPr>
            <sz val="10"/>
            <color indexed="81"/>
            <rFont val="Arial Cyr"/>
            <charset val="204"/>
          </rPr>
          <t xml:space="preserve">≤ </t>
        </r>
        <r>
          <rPr>
            <sz val="10"/>
            <color indexed="81"/>
            <rFont val="Tahoma"/>
            <family val="2"/>
            <charset val="204"/>
          </rPr>
          <t>125м
К=1,0 если дляна кабеля &gt; 125м</t>
        </r>
      </text>
    </comment>
    <comment ref="G146"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150" authorId="1" shapeId="0">
      <text>
        <r>
          <rPr>
            <b/>
            <sz val="8"/>
            <color indexed="81"/>
            <rFont val="Tahoma"/>
            <family val="2"/>
            <charset val="204"/>
          </rPr>
          <t>Проскурин Э.В.:</t>
        </r>
        <r>
          <rPr>
            <sz val="8"/>
            <color indexed="81"/>
            <rFont val="Tahoma"/>
            <family val="2"/>
            <charset val="204"/>
          </rPr>
          <t xml:space="preserve">
Напряжение U&lt;=1 кВ - К=0,8;
Напряжение 1 кВ&lt;U&lt;=10 кВ - К=1;
Напряжение U&gt;10 кВ - К=1,2.</t>
        </r>
      </text>
    </comment>
    <comment ref="G151" authorId="1" shapeId="0">
      <text>
        <r>
          <rPr>
            <b/>
            <sz val="8"/>
            <color indexed="81"/>
            <rFont val="Tahoma"/>
            <family val="2"/>
            <charset val="204"/>
          </rPr>
          <t>Проскурин Э.В.:</t>
        </r>
        <r>
          <rPr>
            <sz val="8"/>
            <color indexed="81"/>
            <rFont val="Tahoma"/>
            <family val="2"/>
            <charset val="204"/>
          </rPr>
          <t xml:space="preserve">
Прокладка в траншее - К=1;
Прокладка по стене - К=0,9.</t>
        </r>
      </text>
    </comment>
    <comment ref="G152" authorId="1" shapeId="0">
      <text>
        <r>
          <rPr>
            <b/>
            <sz val="8"/>
            <color indexed="81"/>
            <rFont val="Tahoma"/>
            <family val="2"/>
            <charset val="204"/>
          </rPr>
          <t>Проскурин Э.В.:</t>
        </r>
        <r>
          <rPr>
            <sz val="8"/>
            <color indexed="81"/>
            <rFont val="Tahoma"/>
            <family val="2"/>
            <charset val="204"/>
          </rPr>
          <t xml:space="preserve">
Прокладка вне коллектора - К=1;
Прокладка в коллекторе - К=1,2.</t>
        </r>
      </text>
    </comment>
    <comment ref="G153"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154" authorId="2" shapeId="0">
      <text>
        <r>
          <rPr>
            <b/>
            <sz val="10"/>
            <color indexed="81"/>
            <rFont val="Tahoma"/>
            <family val="2"/>
            <charset val="204"/>
          </rPr>
          <t xml:space="preserve">Доценко М.В.:
</t>
        </r>
        <r>
          <rPr>
            <sz val="10"/>
            <color indexed="81"/>
            <rFont val="Tahoma"/>
            <family val="2"/>
            <charset val="204"/>
          </rPr>
          <t xml:space="preserve">К=0,8 если длина кабеля </t>
        </r>
        <r>
          <rPr>
            <sz val="10"/>
            <color indexed="81"/>
            <rFont val="Arial Cyr"/>
            <charset val="204"/>
          </rPr>
          <t xml:space="preserve">≤ </t>
        </r>
        <r>
          <rPr>
            <sz val="10"/>
            <color indexed="81"/>
            <rFont val="Tahoma"/>
            <family val="2"/>
            <charset val="204"/>
          </rPr>
          <t>125м
К=1,0 если дляна кабеля &gt; 125м</t>
        </r>
      </text>
    </comment>
    <comment ref="G155"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159" authorId="1" shapeId="0">
      <text>
        <r>
          <rPr>
            <b/>
            <sz val="8"/>
            <color indexed="81"/>
            <rFont val="Tahoma"/>
            <family val="2"/>
            <charset val="204"/>
          </rPr>
          <t>Проскурин Э.В.:</t>
        </r>
        <r>
          <rPr>
            <sz val="8"/>
            <color indexed="81"/>
            <rFont val="Tahoma"/>
            <family val="2"/>
            <charset val="204"/>
          </rPr>
          <t xml:space="preserve">
Напряжение U&lt;=1 кВ - К=0,8;
Напряжение 1 кВ&lt;U&lt;=10 кВ - К=1;
Напряжение U&gt;10 кВ - К=1,2.</t>
        </r>
      </text>
    </comment>
    <comment ref="G160" authorId="1" shapeId="0">
      <text>
        <r>
          <rPr>
            <b/>
            <sz val="8"/>
            <color indexed="81"/>
            <rFont val="Tahoma"/>
            <family val="2"/>
            <charset val="204"/>
          </rPr>
          <t>Проскурин Э.В.:</t>
        </r>
        <r>
          <rPr>
            <sz val="8"/>
            <color indexed="81"/>
            <rFont val="Tahoma"/>
            <family val="2"/>
            <charset val="204"/>
          </rPr>
          <t xml:space="preserve">
Прокладка в траншее - К=1;
Прокладка по стене - К=0,9.</t>
        </r>
      </text>
    </comment>
    <comment ref="G161" authorId="1" shapeId="0">
      <text>
        <r>
          <rPr>
            <b/>
            <sz val="8"/>
            <color indexed="81"/>
            <rFont val="Tahoma"/>
            <family val="2"/>
            <charset val="204"/>
          </rPr>
          <t>Проскурин Э.В.:</t>
        </r>
        <r>
          <rPr>
            <sz val="8"/>
            <color indexed="81"/>
            <rFont val="Tahoma"/>
            <family val="2"/>
            <charset val="204"/>
          </rPr>
          <t xml:space="preserve">
Прокладка вне коллектора - К=1;
Прокладка в коллекторе - К=1,2.</t>
        </r>
      </text>
    </comment>
    <comment ref="G162"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163" authorId="2" shapeId="0">
      <text>
        <r>
          <rPr>
            <b/>
            <sz val="10"/>
            <color indexed="81"/>
            <rFont val="Tahoma"/>
            <family val="2"/>
            <charset val="204"/>
          </rPr>
          <t xml:space="preserve">Доценко М.В.:
</t>
        </r>
        <r>
          <rPr>
            <sz val="10"/>
            <color indexed="81"/>
            <rFont val="Tahoma"/>
            <family val="2"/>
            <charset val="204"/>
          </rPr>
          <t xml:space="preserve">К=0,8 если длина кабеля </t>
        </r>
        <r>
          <rPr>
            <sz val="10"/>
            <color indexed="81"/>
            <rFont val="Arial Cyr"/>
            <charset val="204"/>
          </rPr>
          <t xml:space="preserve">≤ </t>
        </r>
        <r>
          <rPr>
            <sz val="10"/>
            <color indexed="81"/>
            <rFont val="Tahoma"/>
            <family val="2"/>
            <charset val="204"/>
          </rPr>
          <t>125м
К=1,0 если дляна кабеля &gt; 125м</t>
        </r>
      </text>
    </comment>
    <comment ref="G164"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168" authorId="1" shapeId="0">
      <text>
        <r>
          <rPr>
            <b/>
            <sz val="8"/>
            <color indexed="81"/>
            <rFont val="Tahoma"/>
            <family val="2"/>
            <charset val="204"/>
          </rPr>
          <t>Проскурин Э.В.:</t>
        </r>
        <r>
          <rPr>
            <sz val="8"/>
            <color indexed="81"/>
            <rFont val="Tahoma"/>
            <family val="2"/>
            <charset val="204"/>
          </rPr>
          <t xml:space="preserve">
Напряжение U&lt;=1 кВ - К=0,8;
Напряжение 1 кВ&lt;U&lt;=10 кВ - К=1;
Напряжение U&gt;10 кВ - К=1,2.</t>
        </r>
      </text>
    </comment>
    <comment ref="G169" authorId="1" shapeId="0">
      <text>
        <r>
          <rPr>
            <b/>
            <sz val="8"/>
            <color indexed="81"/>
            <rFont val="Tahoma"/>
            <family val="2"/>
            <charset val="204"/>
          </rPr>
          <t>Проскурин Э.В.:</t>
        </r>
        <r>
          <rPr>
            <sz val="8"/>
            <color indexed="81"/>
            <rFont val="Tahoma"/>
            <family val="2"/>
            <charset val="204"/>
          </rPr>
          <t xml:space="preserve">
Прокладка в траншее - К=1;
Прокладка по стене - К=0,9.</t>
        </r>
      </text>
    </comment>
    <comment ref="G170" authorId="1" shapeId="0">
      <text>
        <r>
          <rPr>
            <b/>
            <sz val="8"/>
            <color indexed="81"/>
            <rFont val="Tahoma"/>
            <family val="2"/>
            <charset val="204"/>
          </rPr>
          <t>Проскурин Э.В.:</t>
        </r>
        <r>
          <rPr>
            <sz val="8"/>
            <color indexed="81"/>
            <rFont val="Tahoma"/>
            <family val="2"/>
            <charset val="204"/>
          </rPr>
          <t xml:space="preserve">
Прокладка вне коллектора - К=1;
Прокладка в коллекторе - К=1,2.</t>
        </r>
      </text>
    </comment>
    <comment ref="G171"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172" authorId="2" shapeId="0">
      <text>
        <r>
          <rPr>
            <b/>
            <sz val="10"/>
            <color indexed="81"/>
            <rFont val="Tahoma"/>
            <family val="2"/>
            <charset val="204"/>
          </rPr>
          <t xml:space="preserve">Доценко М.В.:
</t>
        </r>
        <r>
          <rPr>
            <sz val="10"/>
            <color indexed="81"/>
            <rFont val="Tahoma"/>
            <family val="2"/>
            <charset val="204"/>
          </rPr>
          <t xml:space="preserve">К=0,8 если длина кабеля </t>
        </r>
        <r>
          <rPr>
            <sz val="10"/>
            <color indexed="81"/>
            <rFont val="Arial Cyr"/>
            <charset val="204"/>
          </rPr>
          <t xml:space="preserve">≤ </t>
        </r>
        <r>
          <rPr>
            <sz val="10"/>
            <color indexed="81"/>
            <rFont val="Tahoma"/>
            <family val="2"/>
            <charset val="204"/>
          </rPr>
          <t>125м
К=1,0 если дляна кабеля &gt; 125м</t>
        </r>
      </text>
    </comment>
    <comment ref="G173"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177" authorId="1" shapeId="0">
      <text>
        <r>
          <rPr>
            <b/>
            <sz val="8"/>
            <color indexed="81"/>
            <rFont val="Tahoma"/>
            <family val="2"/>
            <charset val="204"/>
          </rPr>
          <t>Проскурин Э.В.:</t>
        </r>
        <r>
          <rPr>
            <sz val="8"/>
            <color indexed="81"/>
            <rFont val="Tahoma"/>
            <family val="2"/>
            <charset val="204"/>
          </rPr>
          <t xml:space="preserve">
Напряжение U&lt;=1 кВ - К=0,8;
Напряжение 1 кВ&lt;U&lt;=10 кВ - К=1;
Напряжение U&gt;10 кВ - К=1,2.</t>
        </r>
      </text>
    </comment>
    <comment ref="G178" authorId="1" shapeId="0">
      <text>
        <r>
          <rPr>
            <b/>
            <sz val="8"/>
            <color indexed="81"/>
            <rFont val="Tahoma"/>
            <family val="2"/>
            <charset val="204"/>
          </rPr>
          <t>Проскурин Э.В.:</t>
        </r>
        <r>
          <rPr>
            <sz val="8"/>
            <color indexed="81"/>
            <rFont val="Tahoma"/>
            <family val="2"/>
            <charset val="204"/>
          </rPr>
          <t xml:space="preserve">
Прокладка в траншее - К=1;
Прокладка по стене - К=0,9.</t>
        </r>
      </text>
    </comment>
    <comment ref="G179" authorId="1" shapeId="0">
      <text>
        <r>
          <rPr>
            <b/>
            <sz val="8"/>
            <color indexed="81"/>
            <rFont val="Tahoma"/>
            <family val="2"/>
            <charset val="204"/>
          </rPr>
          <t>Проскурин Э.В.:</t>
        </r>
        <r>
          <rPr>
            <sz val="8"/>
            <color indexed="81"/>
            <rFont val="Tahoma"/>
            <family val="2"/>
            <charset val="204"/>
          </rPr>
          <t xml:space="preserve">
Прокладка вне коллектора - К=1;
Прокладка в коллекторе - К=1,2.</t>
        </r>
      </text>
    </comment>
    <comment ref="G180" authorId="1" shapeId="0">
      <text>
        <r>
          <rPr>
            <b/>
            <sz val="8"/>
            <color indexed="81"/>
            <rFont val="Tahoma"/>
            <family val="2"/>
            <charset val="204"/>
          </rPr>
          <t>Проскурин Э.В.:</t>
        </r>
        <r>
          <rPr>
            <sz val="8"/>
            <color indexed="81"/>
            <rFont val="Tahoma"/>
            <family val="2"/>
            <charset val="204"/>
          </rPr>
          <t xml:space="preserve">
Отсутсвие зоны - К=1;
Наличие зоны - К=1,2.</t>
        </r>
      </text>
    </comment>
    <comment ref="G181" authorId="2" shapeId="0">
      <text>
        <r>
          <rPr>
            <b/>
            <sz val="10"/>
            <color indexed="81"/>
            <rFont val="Tahoma"/>
            <family val="2"/>
            <charset val="204"/>
          </rPr>
          <t xml:space="preserve">Доценко М.В.:
</t>
        </r>
        <r>
          <rPr>
            <sz val="10"/>
            <color indexed="81"/>
            <rFont val="Tahoma"/>
            <family val="2"/>
            <charset val="204"/>
          </rPr>
          <t xml:space="preserve">К=0,8 если длина кабеля </t>
        </r>
        <r>
          <rPr>
            <sz val="10"/>
            <color indexed="81"/>
            <rFont val="Arial Cyr"/>
            <charset val="204"/>
          </rPr>
          <t xml:space="preserve">≤ </t>
        </r>
        <r>
          <rPr>
            <sz val="10"/>
            <color indexed="81"/>
            <rFont val="Tahoma"/>
            <family val="2"/>
            <charset val="204"/>
          </rPr>
          <t>125м
К=1,0 если дляна кабеля &gt; 125м</t>
        </r>
      </text>
    </comment>
    <comment ref="G182"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189" authorId="1" shapeId="0">
      <text>
        <r>
          <rPr>
            <b/>
            <sz val="10"/>
            <color indexed="81"/>
            <rFont val="Tahoma"/>
            <family val="2"/>
            <charset val="204"/>
          </rPr>
          <t>Отсутсвие проекта промбезопасности - К=1;
Наличие проекта промбезопасности - К=1,06.</t>
        </r>
      </text>
    </comment>
    <comment ref="G190"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194" authorId="1" shapeId="0">
      <text>
        <r>
          <rPr>
            <b/>
            <sz val="10"/>
            <color indexed="81"/>
            <rFont val="Tahoma"/>
            <family val="2"/>
            <charset val="204"/>
          </rPr>
          <t>Отсутсвие проекта промбезопасности - К=1;
Наличие проекта промбезопасности - К=1,06.</t>
        </r>
      </text>
    </comment>
    <comment ref="G195"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199" authorId="1" shapeId="0">
      <text>
        <r>
          <rPr>
            <b/>
            <sz val="10"/>
            <color indexed="81"/>
            <rFont val="Tahoma"/>
            <family val="2"/>
            <charset val="204"/>
          </rPr>
          <t>Отсутсвие проекта промбезопасности - К=1;
Наличие проекта промбезопасности - К=1,06.</t>
        </r>
      </text>
    </comment>
    <comment ref="G200"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204" authorId="1" shapeId="0">
      <text>
        <r>
          <rPr>
            <b/>
            <sz val="10"/>
            <color indexed="81"/>
            <rFont val="Tahoma"/>
            <family val="2"/>
            <charset val="204"/>
          </rPr>
          <t>Отсутсвие проекта промбезопасности - К=1;
Наличие проекта промбезопасности - К=1,06.</t>
        </r>
      </text>
    </comment>
    <comment ref="G205"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209" authorId="1" shapeId="0">
      <text>
        <r>
          <rPr>
            <b/>
            <sz val="10"/>
            <color indexed="81"/>
            <rFont val="Tahoma"/>
            <family val="2"/>
            <charset val="204"/>
          </rPr>
          <t>Отсутсвие проекта промбезопасности - К=1;
Наличие проекта промбезопасности - К=1,06.</t>
        </r>
      </text>
    </comment>
    <comment ref="G210" authorId="1" shapeId="0">
      <text>
        <r>
          <rPr>
            <b/>
            <sz val="8"/>
            <color indexed="81"/>
            <rFont val="Tahoma"/>
            <family val="2"/>
            <charset val="204"/>
          </rPr>
          <t>Проскурин Э.В.:</t>
        </r>
        <r>
          <rPr>
            <sz val="8"/>
            <color indexed="81"/>
            <rFont val="Tahoma"/>
            <family val="2"/>
            <charset val="204"/>
          </rPr>
          <t xml:space="preserve">
Стадия "П"  - К=0,4;
Стадия "РД" - К=0,6;
Стадия "РП" - К=1.</t>
        </r>
      </text>
    </comment>
    <comment ref="G216" authorId="1" shapeId="0">
      <text>
        <r>
          <rPr>
            <b/>
            <sz val="8"/>
            <color indexed="81"/>
            <rFont val="Tahoma"/>
            <family val="2"/>
            <charset val="204"/>
          </rPr>
          <t>Проскурин Э.В.:</t>
        </r>
        <r>
          <rPr>
            <sz val="8"/>
            <color indexed="81"/>
            <rFont val="Tahoma"/>
            <family val="2"/>
            <charset val="204"/>
          </rPr>
          <t xml:space="preserve">
Городской заказ - К=0,61;
Коммерческий заказ - К=1.</t>
        </r>
      </text>
    </comment>
  </commentList>
</comments>
</file>

<file path=xl/comments2.xml><?xml version="1.0" encoding="utf-8"?>
<comments xmlns="http://schemas.openxmlformats.org/spreadsheetml/2006/main">
  <authors>
    <author>Автор</author>
  </authors>
  <commentList>
    <comment ref="F33" authorId="0" shapeId="0">
      <text>
        <r>
          <rPr>
            <sz val="10"/>
            <color indexed="81"/>
            <rFont val="Tahoma"/>
            <family val="2"/>
            <charset val="204"/>
          </rPr>
          <t>Для УКСовских объектов применяем К=1,13
Для всех остальных заказчиков - из таблицы:
расстояние от КСП                             коэффициент
до места изысканий
    до 5 км                                                1,07
    св. 5 до 10 км                                      1,09
    св. 10 до 15 км                                    1,11
    св. 15 до 20 км                                    1,13
    св. 20 до 25 км                                    1,15</t>
        </r>
      </text>
    </comment>
    <comment ref="F36" authorId="0" shapeId="0">
      <text>
        <r>
          <rPr>
            <b/>
            <sz val="10"/>
            <color indexed="81"/>
            <rFont val="Tahoma"/>
            <family val="2"/>
            <charset val="204"/>
          </rPr>
          <t>K=</t>
        </r>
        <r>
          <rPr>
            <b/>
            <sz val="10"/>
            <color indexed="10"/>
            <rFont val="Tahoma"/>
            <family val="2"/>
            <charset val="204"/>
          </rPr>
          <t>1,05</t>
        </r>
        <r>
          <rPr>
            <b/>
            <sz val="10"/>
            <color indexed="81"/>
            <rFont val="Tahoma"/>
            <family val="2"/>
            <charset val="204"/>
          </rPr>
          <t xml:space="preserve"> для УКСовских объектов
К=</t>
        </r>
        <r>
          <rPr>
            <b/>
            <sz val="10"/>
            <color indexed="10"/>
            <rFont val="Tahoma"/>
            <family val="2"/>
            <charset val="204"/>
          </rPr>
          <t>1,00</t>
        </r>
        <r>
          <rPr>
            <b/>
            <sz val="10"/>
            <color indexed="81"/>
            <rFont val="Tahoma"/>
            <family val="2"/>
            <charset val="204"/>
          </rPr>
          <t xml:space="preserve"> для ВСЕХ ОСТАЛЬНЫХ объектов</t>
        </r>
      </text>
    </comment>
    <comment ref="F37" authorId="0" shapeId="0">
      <text>
        <r>
          <rPr>
            <b/>
            <sz val="10"/>
            <color indexed="81"/>
            <rFont val="Tahoma"/>
            <family val="2"/>
            <charset val="204"/>
          </rPr>
          <t>K=</t>
        </r>
        <r>
          <rPr>
            <b/>
            <sz val="10"/>
            <color indexed="10"/>
            <rFont val="Tahoma"/>
            <family val="2"/>
            <charset val="204"/>
          </rPr>
          <t>1,06</t>
        </r>
        <r>
          <rPr>
            <b/>
            <sz val="10"/>
            <color indexed="81"/>
            <rFont val="Tahoma"/>
            <family val="2"/>
            <charset val="204"/>
          </rPr>
          <t xml:space="preserve"> для УКСовских объектов
К=</t>
        </r>
        <r>
          <rPr>
            <b/>
            <sz val="10"/>
            <color indexed="10"/>
            <rFont val="Tahoma"/>
            <family val="2"/>
            <charset val="204"/>
          </rPr>
          <t>1,00</t>
        </r>
        <r>
          <rPr>
            <b/>
            <sz val="10"/>
            <color indexed="81"/>
            <rFont val="Tahoma"/>
            <family val="2"/>
            <charset val="204"/>
          </rPr>
          <t xml:space="preserve"> для ВСЕХ ОСТАЛЬНЫХ объектов</t>
        </r>
      </text>
    </comment>
    <comment ref="F38" authorId="0" shapeId="0">
      <text>
        <r>
          <rPr>
            <b/>
            <sz val="10"/>
            <color indexed="81"/>
            <rFont val="Tahoma"/>
            <family val="2"/>
            <charset val="204"/>
          </rPr>
          <t>K=</t>
        </r>
        <r>
          <rPr>
            <b/>
            <sz val="10"/>
            <color indexed="10"/>
            <rFont val="Tahoma"/>
            <family val="2"/>
            <charset val="204"/>
          </rPr>
          <t>1,05</t>
        </r>
        <r>
          <rPr>
            <b/>
            <sz val="10"/>
            <color indexed="81"/>
            <rFont val="Tahoma"/>
            <family val="2"/>
            <charset val="204"/>
          </rPr>
          <t xml:space="preserve"> для УКСовских объектов
К=</t>
        </r>
        <r>
          <rPr>
            <b/>
            <sz val="10"/>
            <color indexed="10"/>
            <rFont val="Tahoma"/>
            <family val="2"/>
            <charset val="204"/>
          </rPr>
          <t>1,00</t>
        </r>
        <r>
          <rPr>
            <b/>
            <sz val="10"/>
            <color indexed="81"/>
            <rFont val="Tahoma"/>
            <family val="2"/>
            <charset val="204"/>
          </rPr>
          <t xml:space="preserve"> для ВСЕХ ОСТАЛЬНЫХ объектов</t>
        </r>
      </text>
    </comment>
    <comment ref="F46" authorId="0" shapeId="0">
      <text>
        <r>
          <rPr>
            <sz val="10"/>
            <color indexed="81"/>
            <rFont val="Tahoma"/>
            <family val="2"/>
            <charset val="204"/>
          </rPr>
          <t>Для УКСовских объектов применяем К=1,13
Для всех остальных заказчиков - из таблицы:
расстояние от КСП                             коэффициент
до места изысканий
    до 5 км                                                1,07
    св. 5 до 10 км                                      1,09
    св. 10 до 15 км                                    1,11
    св. 15 до 20 км                                    1,13
    св. 20 до 25 км                                    1,15</t>
        </r>
      </text>
    </comment>
    <comment ref="F52" authorId="0" shapeId="0">
      <text>
        <r>
          <rPr>
            <b/>
            <sz val="10"/>
            <color indexed="81"/>
            <rFont val="Tahoma"/>
            <family val="2"/>
            <charset val="204"/>
          </rPr>
          <t>K=</t>
        </r>
        <r>
          <rPr>
            <b/>
            <sz val="10"/>
            <color indexed="10"/>
            <rFont val="Tahoma"/>
            <family val="2"/>
            <charset val="204"/>
          </rPr>
          <t>1,15</t>
        </r>
        <r>
          <rPr>
            <b/>
            <sz val="10"/>
            <color indexed="81"/>
            <rFont val="Tahoma"/>
            <family val="2"/>
            <charset val="204"/>
          </rPr>
          <t xml:space="preserve"> для УКСовских объектов
К=</t>
        </r>
        <r>
          <rPr>
            <b/>
            <sz val="10"/>
            <color indexed="10"/>
            <rFont val="Tahoma"/>
            <family val="2"/>
            <charset val="204"/>
          </rPr>
          <t>1,00</t>
        </r>
        <r>
          <rPr>
            <b/>
            <sz val="10"/>
            <color indexed="81"/>
            <rFont val="Tahoma"/>
            <family val="2"/>
            <charset val="204"/>
          </rPr>
          <t xml:space="preserve"> для ВСЕХ ОСТАЛЬНЫХ объектов</t>
        </r>
      </text>
    </comment>
    <comment ref="F61" authorId="0" shapeId="0">
      <text>
        <r>
          <rPr>
            <sz val="10"/>
            <color indexed="81"/>
            <rFont val="Tahoma"/>
            <family val="2"/>
            <charset val="204"/>
          </rPr>
          <t>Для УКСовских объектов применяем К=1,13
Для всех остальных заказчиков - из таблицы:
расстояние от КСП                             коэффициент
до места изысканий
    до 5 км                                                1,07
    св. 5 до 10 км                                      1,09
    св. 10 до 15 км                                    1,11
    св. 15 до 20 км                                    1,13
    св. 20 до 25 км                                    1,15</t>
        </r>
      </text>
    </comment>
    <comment ref="F67" authorId="0" shapeId="0">
      <text>
        <r>
          <rPr>
            <b/>
            <sz val="10"/>
            <color indexed="81"/>
            <rFont val="Tahoma"/>
            <family val="2"/>
            <charset val="204"/>
          </rPr>
          <t>K=</t>
        </r>
        <r>
          <rPr>
            <b/>
            <sz val="10"/>
            <color indexed="10"/>
            <rFont val="Tahoma"/>
            <family val="2"/>
            <charset val="204"/>
          </rPr>
          <t>1,15</t>
        </r>
        <r>
          <rPr>
            <b/>
            <sz val="10"/>
            <color indexed="81"/>
            <rFont val="Tahoma"/>
            <family val="2"/>
            <charset val="204"/>
          </rPr>
          <t xml:space="preserve"> для УКСовских объектов
К=</t>
        </r>
        <r>
          <rPr>
            <b/>
            <sz val="10"/>
            <color indexed="10"/>
            <rFont val="Tahoma"/>
            <family val="2"/>
            <charset val="204"/>
          </rPr>
          <t>1,00</t>
        </r>
        <r>
          <rPr>
            <b/>
            <sz val="10"/>
            <color indexed="81"/>
            <rFont val="Tahoma"/>
            <family val="2"/>
            <charset val="204"/>
          </rPr>
          <t xml:space="preserve"> для ВСЕХ ОСТАЛЬНЫХ объектов</t>
        </r>
      </text>
    </comment>
  </commentList>
</comments>
</file>

<file path=xl/comments3.xml><?xml version="1.0" encoding="utf-8"?>
<comments xmlns="http://schemas.openxmlformats.org/spreadsheetml/2006/main">
  <authors>
    <author>Оникова Мария Алексеевна</author>
    <author>Chukin</author>
  </authors>
  <commentList>
    <comment ref="N2" authorId="0" shapeId="0">
      <text>
        <r>
          <rPr>
            <sz val="10"/>
            <color indexed="81"/>
            <rFont val="Tahoma"/>
            <family val="2"/>
            <charset val="204"/>
          </rPr>
          <t>Итоговая сумма</t>
        </r>
      </text>
    </comment>
    <comment ref="N3" authorId="1" shapeId="0">
      <text>
        <r>
          <rPr>
            <sz val="10"/>
            <color indexed="81"/>
            <rFont val="Tahoma"/>
            <family val="2"/>
          </rPr>
          <t>итоговая сумма на стадию П или РД</t>
        </r>
      </text>
    </comment>
    <comment ref="N4" authorId="1" shapeId="0">
      <text>
        <r>
          <rPr>
            <sz val="10"/>
            <color indexed="81"/>
            <rFont val="Tahoma"/>
            <family val="2"/>
          </rPr>
          <t>коэффициент инфляции</t>
        </r>
      </text>
    </comment>
    <comment ref="O4" authorId="1" shapeId="0">
      <text>
        <r>
          <rPr>
            <sz val="10"/>
            <color indexed="81"/>
            <rFont val="Tahoma"/>
            <family val="2"/>
            <charset val="204"/>
          </rPr>
          <t>Текущий к</t>
        </r>
        <r>
          <rPr>
            <sz val="10"/>
            <color indexed="81"/>
            <rFont val="Tahoma"/>
            <family val="2"/>
          </rPr>
          <t>вартал</t>
        </r>
      </text>
    </comment>
    <comment ref="P4" authorId="1" shapeId="0">
      <text>
        <r>
          <rPr>
            <sz val="10"/>
            <color indexed="81"/>
            <rFont val="Tahoma"/>
            <family val="2"/>
          </rPr>
          <t>Текущий год</t>
        </r>
      </text>
    </comment>
    <comment ref="C9" authorId="1" shapeId="0">
      <text>
        <r>
          <rPr>
            <b/>
            <i/>
            <sz val="9"/>
            <color indexed="81"/>
            <rFont val="Tahoma"/>
            <family val="2"/>
            <charset val="204"/>
          </rPr>
          <t>Onikova:</t>
        </r>
        <r>
          <rPr>
            <sz val="8"/>
            <color indexed="81"/>
            <rFont val="Tahoma"/>
            <family val="2"/>
            <charset val="204"/>
          </rPr>
          <t xml:space="preserve">
</t>
        </r>
        <r>
          <rPr>
            <sz val="10"/>
            <color indexed="81"/>
            <rFont val="Tahoma"/>
            <family val="2"/>
          </rPr>
          <t>выбрать стадию проектирования из списка</t>
        </r>
      </text>
    </comment>
  </commentList>
</comments>
</file>

<file path=xl/sharedStrings.xml><?xml version="1.0" encoding="utf-8"?>
<sst xmlns="http://schemas.openxmlformats.org/spreadsheetml/2006/main" count="3114" uniqueCount="1286">
  <si>
    <t>Наименование предприятия, здания, сооружения, стадии проектирования, этапа, вида проектных  и изыскательских работ</t>
  </si>
  <si>
    <t>Наименование проектной организации</t>
  </si>
  <si>
    <t>Наименование организации заказчика</t>
  </si>
  <si>
    <t>АО "МОСГАЗ"</t>
  </si>
  <si>
    <t>п.д.</t>
  </si>
  <si>
    <t>х</t>
  </si>
  <si>
    <t>а</t>
  </si>
  <si>
    <t>в</t>
  </si>
  <si>
    <t>р.д.</t>
  </si>
  <si>
    <t>до 1</t>
  </si>
  <si>
    <t>-</t>
  </si>
  <si>
    <t>р.п.</t>
  </si>
  <si>
    <t>от 1 до 5</t>
  </si>
  <si>
    <t>№№ п/п</t>
  </si>
  <si>
    <t>Характеристика предприятия, здания, сооружения или виды работ</t>
  </si>
  <si>
    <t>Обоснование стоимости</t>
  </si>
  <si>
    <t>Расчет стоимости</t>
  </si>
  <si>
    <t>Стоимость в рублях</t>
  </si>
  <si>
    <t>от 5 до 10</t>
  </si>
  <si>
    <t>от 10 до 15</t>
  </si>
  <si>
    <t>от 15 до 20</t>
  </si>
  <si>
    <t>от 20 до 30</t>
  </si>
  <si>
    <t>от 30 до 40</t>
  </si>
  <si>
    <t>Мероприятия по гражданской обороне, по предупреждению чрезвычайных ситуаций природного и техногенного характера</t>
  </si>
  <si>
    <t>СБЦ МРР-6.3-16</t>
  </si>
  <si>
    <t>*</t>
  </si>
  <si>
    <t>свыше 40</t>
  </si>
  <si>
    <t>гл.2 п. 2.2.</t>
  </si>
  <si>
    <t xml:space="preserve"> -</t>
  </si>
  <si>
    <t>кат.сложн</t>
  </si>
  <si>
    <t>К инфл.</t>
  </si>
  <si>
    <t>т.4п.2</t>
  </si>
  <si>
    <t>га</t>
  </si>
  <si>
    <t>Оценка риска чрезвычайных ситуаций, обусловленных авариями на проектируемом объекте</t>
  </si>
  <si>
    <t>гл.2 т.7</t>
  </si>
  <si>
    <t>И Т О Г О :</t>
  </si>
  <si>
    <t>Категория сложности:</t>
  </si>
  <si>
    <t xml:space="preserve">Ц(б) = </t>
  </si>
  <si>
    <t>Разработка рекомендаций по уточнению проектных решений в результате обследования участка</t>
  </si>
  <si>
    <t>Разработка дендроплана</t>
  </si>
  <si>
    <t>Составление перечетной ведомости</t>
  </si>
  <si>
    <t>Общая стоимость работ:</t>
  </si>
  <si>
    <t>+</t>
  </si>
  <si>
    <t>L =</t>
  </si>
  <si>
    <t>мм</t>
  </si>
  <si>
    <t>К=</t>
  </si>
  <si>
    <t>Кол-во</t>
  </si>
  <si>
    <t xml:space="preserve"> </t>
  </si>
  <si>
    <t>ИТОГО</t>
  </si>
  <si>
    <t>Наименование работ</t>
  </si>
  <si>
    <t>Наименование стадии проектирования,</t>
  </si>
  <si>
    <t>этапа, вида проектных работ</t>
  </si>
  <si>
    <t>Наименование организации Заказчика</t>
  </si>
  <si>
    <t>Наименование организации Подрядчика</t>
  </si>
  <si>
    <t>ИТОГО:</t>
  </si>
  <si>
    <t>№</t>
  </si>
  <si>
    <t>руб.</t>
  </si>
  <si>
    <t>Наименование предприятия, здания, сооружения, стадии проектирования, этапа, вида проектных и изыскательских работ</t>
  </si>
  <si>
    <t>Наименование проектной (изыскательской) организации</t>
  </si>
  <si>
    <t xml:space="preserve">Наименование организации заказчика </t>
  </si>
  <si>
    <t>Состав работ</t>
  </si>
  <si>
    <t>Разработка проектной документации:</t>
  </si>
  <si>
    <t>4.1</t>
  </si>
  <si>
    <t>4.2</t>
  </si>
  <si>
    <t>4.3</t>
  </si>
  <si>
    <t xml:space="preserve">     С М Е Т А  № 6</t>
  </si>
  <si>
    <t>Восстановление благоустройства</t>
  </si>
  <si>
    <t xml:space="preserve"> (</t>
  </si>
  <si>
    <t xml:space="preserve"> +</t>
  </si>
  <si>
    <t>территории</t>
  </si>
  <si>
    <t xml:space="preserve"> )*</t>
  </si>
  <si>
    <t>х=</t>
  </si>
  <si>
    <t>т.2.2.3 п.4.11</t>
  </si>
  <si>
    <t>Описание современного состояния компонентов окружающей среды</t>
  </si>
  <si>
    <t>Характеристика климатических условий</t>
  </si>
  <si>
    <t>Характеристика проектируемых источников загрязнения</t>
  </si>
  <si>
    <t xml:space="preserve">Стадия проектирования </t>
  </si>
  <si>
    <t>Наименование объекта:</t>
  </si>
  <si>
    <t>№№</t>
  </si>
  <si>
    <t>Обоснование</t>
  </si>
  <si>
    <t>Ед. измерения</t>
  </si>
  <si>
    <t>Базовая цена</t>
  </si>
  <si>
    <t>Стоимость (руб.)</t>
  </si>
  <si>
    <t>Сбор, подготовка и анализ информации о геологическом строении, существующих и проектируемых подземных сооружениях, существующих и проектных нагрузках, деформационных параметрах и др.</t>
  </si>
  <si>
    <t>-по горным выработкам</t>
  </si>
  <si>
    <t>1 м выраб.</t>
  </si>
  <si>
    <t>-по цифровым показателям</t>
  </si>
  <si>
    <t>10 цифр. значений</t>
  </si>
  <si>
    <t>Геотехническая схематизация геологических условий и проектных решений, выбор расчетной схемы и расчетных параметров</t>
  </si>
  <si>
    <t>расчетный блок</t>
  </si>
  <si>
    <t xml:space="preserve">Расчет напряженно-деформированного состояния системы «основание-фундамент-сооружение» в условиях плоской и осесимметричной задач методом конечных элементов </t>
  </si>
  <si>
    <t>Итого ( п. 1….3)</t>
  </si>
  <si>
    <t>Графическая интерпретация и анализ результатов расчетов, разработка мероприятий и предложений по предотвращению негативных изменений напряженно-деформированного состояния грунтовых массивов</t>
  </si>
  <si>
    <t>/1/ Т.33 п.9</t>
  </si>
  <si>
    <t>% (от п.1…3)</t>
  </si>
  <si>
    <t>Итого ( п. 4,5)</t>
  </si>
  <si>
    <t>Оформление и выпуск отчета</t>
  </si>
  <si>
    <t>/1/ Т.33 п.10</t>
  </si>
  <si>
    <t>% (от п.6) на каждый экз.</t>
  </si>
  <si>
    <t>Итого по смете в ценах 2000г. (п. 6,7)</t>
  </si>
  <si>
    <t xml:space="preserve">Обмерно-обследовательские работы при обследовании зданий           </t>
  </si>
  <si>
    <t>т.4.3</t>
  </si>
  <si>
    <t>1 кат.сложн.</t>
  </si>
  <si>
    <t>корректирующий коэф., учитывающий степень полноты выполнения работ</t>
  </si>
  <si>
    <t>то же</t>
  </si>
  <si>
    <t>Кинд=</t>
  </si>
  <si>
    <t>т.2.2, п.3г</t>
  </si>
  <si>
    <t>неблаг.период</t>
  </si>
  <si>
    <t>V=</t>
  </si>
  <si>
    <t>ст.объем 100м3</t>
  </si>
  <si>
    <t>Стадийность проектирования</t>
  </si>
  <si>
    <t>Проектная и рабочая документация</t>
  </si>
  <si>
    <t>Перечень выполняемых работ</t>
  </si>
  <si>
    <t>Локальная смета №№</t>
  </si>
  <si>
    <t>Стоимость работ в руб.</t>
  </si>
  <si>
    <t>Прочая документация</t>
  </si>
  <si>
    <t>изыскательских</t>
  </si>
  <si>
    <t>проектных</t>
  </si>
  <si>
    <t>всего</t>
  </si>
  <si>
    <t>стадия "ПД"</t>
  </si>
  <si>
    <t>стадия "РД"</t>
  </si>
  <si>
    <t>Проектные работы по реконструкции газопровода</t>
  </si>
  <si>
    <t>№1</t>
  </si>
  <si>
    <t>№2</t>
  </si>
  <si>
    <t>№3</t>
  </si>
  <si>
    <t>№4</t>
  </si>
  <si>
    <t>№5</t>
  </si>
  <si>
    <t>№6</t>
  </si>
  <si>
    <t>№7</t>
  </si>
  <si>
    <t>№10</t>
  </si>
  <si>
    <t>№11</t>
  </si>
  <si>
    <t>№12</t>
  </si>
  <si>
    <t xml:space="preserve">Составил : </t>
  </si>
  <si>
    <t>Ведущий инженер технического отдела УКС</t>
  </si>
  <si>
    <t>Объем подтвержден:</t>
  </si>
  <si>
    <t>Начальник технического отдела УКС</t>
  </si>
  <si>
    <t>Л.В. Буланова</t>
  </si>
  <si>
    <t xml:space="preserve"> Смета №1</t>
  </si>
  <si>
    <t>АО "Мосгаз"</t>
  </si>
  <si>
    <t>Характеристика сооружений или видов работ</t>
  </si>
  <si>
    <t>№№ частей, глав, таблиц, пунктов указаний к разделам нормативного сборника</t>
  </si>
  <si>
    <t>Стоимость</t>
  </si>
  <si>
    <r>
      <t>С</t>
    </r>
    <r>
      <rPr>
        <b/>
        <vertAlign val="subscript"/>
        <sz val="11"/>
        <rFont val="Arial Narrow"/>
        <family val="2"/>
      </rPr>
      <t>ПР(Т)г/з</t>
    </r>
    <r>
      <rPr>
        <b/>
        <sz val="11"/>
        <rFont val="Arial Narrow"/>
        <family val="2"/>
      </rPr>
      <t xml:space="preserve"> = </t>
    </r>
  </si>
  <si>
    <r>
      <t>Ц</t>
    </r>
    <r>
      <rPr>
        <b/>
        <vertAlign val="subscript"/>
        <sz val="11"/>
        <rFont val="Arial Narrow"/>
        <family val="2"/>
      </rPr>
      <t xml:space="preserve">(б)2000      </t>
    </r>
    <r>
      <rPr>
        <b/>
        <sz val="11"/>
        <rFont val="Arial Narrow"/>
        <family val="2"/>
      </rPr>
      <t>х</t>
    </r>
    <r>
      <rPr>
        <b/>
        <vertAlign val="subscript"/>
        <sz val="11"/>
        <rFont val="Arial Narrow"/>
        <family val="2"/>
      </rPr>
      <t xml:space="preserve"> </t>
    </r>
  </si>
  <si>
    <r>
      <t>N</t>
    </r>
    <r>
      <rPr>
        <b/>
        <vertAlign val="subscript"/>
        <sz val="11"/>
        <rFont val="Arial Narrow"/>
        <family val="2"/>
      </rPr>
      <t xml:space="preserve">г/з  </t>
    </r>
    <r>
      <rPr>
        <b/>
        <sz val="11"/>
        <rFont val="Arial Narrow"/>
        <family val="2"/>
      </rPr>
      <t>х П</t>
    </r>
    <r>
      <rPr>
        <b/>
        <vertAlign val="subscript"/>
        <sz val="11"/>
        <rFont val="Arial Narrow"/>
        <family val="2"/>
      </rPr>
      <t xml:space="preserve">кi  </t>
    </r>
    <r>
      <rPr>
        <b/>
        <sz val="11"/>
        <rFont val="Arial Narrow"/>
        <family val="2"/>
      </rPr>
      <t>х</t>
    </r>
  </si>
  <si>
    <r>
      <t>К</t>
    </r>
    <r>
      <rPr>
        <b/>
        <vertAlign val="subscript"/>
        <sz val="11"/>
        <rFont val="Arial Narrow"/>
        <family val="2"/>
      </rPr>
      <t>пер.</t>
    </r>
  </si>
  <si>
    <r>
      <t>Ц</t>
    </r>
    <r>
      <rPr>
        <b/>
        <vertAlign val="subscript"/>
        <sz val="11"/>
        <rFont val="Arial Narrow"/>
        <family val="2"/>
      </rPr>
      <t>(б)2000</t>
    </r>
    <r>
      <rPr>
        <b/>
        <sz val="11"/>
        <rFont val="Arial Narrow"/>
        <family val="2"/>
      </rPr>
      <t xml:space="preserve"> = а + в х Х </t>
    </r>
  </si>
  <si>
    <t>К -</t>
  </si>
  <si>
    <t>стад. ПД и РД</t>
  </si>
  <si>
    <t>Газопровод. Низкое давление.</t>
  </si>
  <si>
    <t>м</t>
  </si>
  <si>
    <t>а -</t>
  </si>
  <si>
    <t>D =</t>
  </si>
  <si>
    <t>до 600</t>
  </si>
  <si>
    <t>в -</t>
  </si>
  <si>
    <t>х -</t>
  </si>
  <si>
    <r>
      <t>К</t>
    </r>
    <r>
      <rPr>
        <b/>
        <vertAlign val="subscript"/>
        <sz val="10"/>
        <rFont val="Arial Narrow"/>
        <family val="2"/>
      </rPr>
      <t>IIкат.сл.</t>
    </r>
    <r>
      <rPr>
        <b/>
        <sz val="10"/>
        <rFont val="Arial Narrow"/>
        <family val="2"/>
      </rPr>
      <t>-</t>
    </r>
  </si>
  <si>
    <t>Часть 2 п. 2.20</t>
  </si>
  <si>
    <r>
      <t>Ц</t>
    </r>
    <r>
      <rPr>
        <b/>
        <vertAlign val="subscript"/>
        <sz val="10"/>
        <rFont val="Arial Narrow"/>
        <family val="2"/>
      </rPr>
      <t xml:space="preserve">(б)2000 </t>
    </r>
    <r>
      <rPr>
        <sz val="10"/>
        <rFont val="Arial Narrow"/>
        <family val="2"/>
      </rPr>
      <t>=</t>
    </r>
  </si>
  <si>
    <r>
      <t>К</t>
    </r>
    <r>
      <rPr>
        <b/>
        <vertAlign val="subscript"/>
        <sz val="10"/>
        <rFont val="Arial Narrow"/>
        <family val="2"/>
        <charset val="204"/>
      </rPr>
      <t>демонтаж.</t>
    </r>
    <r>
      <rPr>
        <b/>
        <sz val="10"/>
        <rFont val="Arial Narrow"/>
        <family val="2"/>
      </rPr>
      <t xml:space="preserve"> -</t>
    </r>
  </si>
  <si>
    <t>Часть 2 п. 2.13</t>
  </si>
  <si>
    <t>=</t>
  </si>
  <si>
    <t>т.р.</t>
  </si>
  <si>
    <r>
      <t>К</t>
    </r>
    <r>
      <rPr>
        <b/>
        <vertAlign val="subscript"/>
        <sz val="10"/>
        <rFont val="Arial Narrow"/>
        <family val="2"/>
        <charset val="204"/>
      </rPr>
      <t xml:space="preserve"> ж/бет. основ. -</t>
    </r>
  </si>
  <si>
    <t>Часть 2 п. 2.11</t>
  </si>
  <si>
    <t>%</t>
  </si>
  <si>
    <r>
      <t>К</t>
    </r>
    <r>
      <rPr>
        <b/>
        <vertAlign val="subscript"/>
        <sz val="10"/>
        <rFont val="Arial Narrow"/>
        <family val="2"/>
        <charset val="204"/>
      </rPr>
      <t>объем</t>
    </r>
  </si>
  <si>
    <r>
      <t>К</t>
    </r>
    <r>
      <rPr>
        <b/>
        <vertAlign val="subscript"/>
        <sz val="10"/>
        <rFont val="Arial Narrow"/>
        <family val="2"/>
        <charset val="204"/>
      </rPr>
      <t xml:space="preserve"> рек. -</t>
    </r>
  </si>
  <si>
    <r>
      <t>К</t>
    </r>
    <r>
      <rPr>
        <b/>
        <vertAlign val="subscript"/>
        <sz val="10"/>
        <rFont val="Arial Narrow"/>
        <family val="2"/>
      </rPr>
      <t>пер.</t>
    </r>
    <r>
      <rPr>
        <b/>
        <sz val="10"/>
        <rFont val="Arial Narrow"/>
        <family val="2"/>
      </rPr>
      <t xml:space="preserve"> -</t>
    </r>
  </si>
  <si>
    <r>
      <t>К</t>
    </r>
    <r>
      <rPr>
        <b/>
        <vertAlign val="subscript"/>
        <sz val="10"/>
        <rFont val="Arial Narrow"/>
        <family val="2"/>
        <charset val="204"/>
      </rPr>
      <t xml:space="preserve"> стал. футляр -</t>
    </r>
  </si>
  <si>
    <t>т. 3.3 п. 8.</t>
  </si>
  <si>
    <r>
      <t>К</t>
    </r>
    <r>
      <rPr>
        <b/>
        <vertAlign val="subscript"/>
        <sz val="10"/>
        <rFont val="Arial Narrow"/>
        <family val="2"/>
        <charset val="204"/>
      </rPr>
      <t xml:space="preserve"> пром.без. -</t>
    </r>
  </si>
  <si>
    <t>Часть 2 п. 2.8</t>
  </si>
  <si>
    <r>
      <t>К</t>
    </r>
    <r>
      <rPr>
        <b/>
        <vertAlign val="subscript"/>
        <sz val="10"/>
        <rFont val="Arial Narrow"/>
        <family val="2"/>
        <charset val="204"/>
      </rPr>
      <t xml:space="preserve"> метро. -</t>
    </r>
  </si>
  <si>
    <t>т.3.2 прим.2</t>
  </si>
  <si>
    <t>Газопровод  по стене</t>
  </si>
  <si>
    <r>
      <t>К</t>
    </r>
    <r>
      <rPr>
        <b/>
        <vertAlign val="subscript"/>
        <sz val="10"/>
        <rFont val="Arial Narrow"/>
        <family val="2"/>
        <charset val="204"/>
      </rPr>
      <t>в.д..</t>
    </r>
    <r>
      <rPr>
        <b/>
        <sz val="10"/>
        <rFont val="Arial Narrow"/>
        <family val="2"/>
      </rPr>
      <t xml:space="preserve"> -</t>
    </r>
  </si>
  <si>
    <r>
      <t>К</t>
    </r>
    <r>
      <rPr>
        <b/>
        <vertAlign val="subscript"/>
        <sz val="10"/>
        <rFont val="Arial Narrow"/>
        <family val="2"/>
        <charset val="204"/>
      </rPr>
      <t xml:space="preserve"> по стене. -</t>
    </r>
  </si>
  <si>
    <t>т.3.2 прим.5</t>
  </si>
  <si>
    <t>Цокольный ввод</t>
  </si>
  <si>
    <t>т. 3.2  п. 1</t>
  </si>
  <si>
    <t>Демонтаж газопровода. Среднего давления</t>
  </si>
  <si>
    <t>Демонтаж газопровода фасадного</t>
  </si>
  <si>
    <t>т. 3.10.2 п. 2.</t>
  </si>
  <si>
    <t>т. 3.2 п. 1.</t>
  </si>
  <si>
    <t>Lобщ. =</t>
  </si>
  <si>
    <t>Lуч-к. =</t>
  </si>
  <si>
    <t>надземный</t>
  </si>
  <si>
    <t>подземный</t>
  </si>
  <si>
    <r>
      <t>К</t>
    </r>
    <r>
      <rPr>
        <b/>
        <vertAlign val="subscript"/>
        <sz val="10"/>
        <rFont val="Arial Narrow"/>
        <family val="2"/>
        <charset val="204"/>
      </rPr>
      <t xml:space="preserve"> байпас -</t>
    </r>
  </si>
  <si>
    <t>т. 3.2 прим. 4.</t>
  </si>
  <si>
    <r>
      <t>К</t>
    </r>
    <r>
      <rPr>
        <b/>
        <vertAlign val="subscript"/>
        <sz val="10"/>
        <rFont val="Arial Narrow"/>
        <family val="2"/>
        <charset val="204"/>
      </rPr>
      <t>-</t>
    </r>
  </si>
  <si>
    <t>На способ прокладки</t>
  </si>
  <si>
    <t>Газопровод в зоне действующего метро</t>
  </si>
  <si>
    <r>
      <t>К</t>
    </r>
    <r>
      <rPr>
        <b/>
        <vertAlign val="subscript"/>
        <sz val="10"/>
        <rFont val="Arial Narrow"/>
        <family val="2"/>
      </rPr>
      <t>IVкат.сл.</t>
    </r>
    <r>
      <rPr>
        <b/>
        <sz val="10"/>
        <rFont val="Arial Narrow"/>
        <family val="2"/>
      </rPr>
      <t>-</t>
    </r>
  </si>
  <si>
    <t>т. 3.10. 11</t>
  </si>
  <si>
    <t>(18,0+0,27*500 )</t>
  </si>
  <si>
    <t>3.10.п.13</t>
  </si>
  <si>
    <t>3.10.п.5</t>
  </si>
  <si>
    <t>т.4.5.1 п.6.3</t>
  </si>
  <si>
    <t>(IIкв.`11)</t>
  </si>
  <si>
    <t xml:space="preserve">Газопровод </t>
  </si>
  <si>
    <t>т. 3.10.3 п. 5.</t>
  </si>
  <si>
    <t>закрытая прокладка</t>
  </si>
  <si>
    <t>(145+2,36*144)</t>
  </si>
  <si>
    <t>Демонтаж газопровода в зоне действующего метро</t>
  </si>
  <si>
    <t>Демонтаж газопровода</t>
  </si>
  <si>
    <t>(244+0,058*3320,07)</t>
  </si>
  <si>
    <t>Демонтаж байпаса</t>
  </si>
  <si>
    <t>(24,3+0*49)*0,05</t>
  </si>
  <si>
    <t>т. 3.10.2 прим. 4.</t>
  </si>
  <si>
    <t>т. 3.2 п. 3.</t>
  </si>
  <si>
    <t>К-во =</t>
  </si>
  <si>
    <t>шт.</t>
  </si>
  <si>
    <t>Смета составлена на основании МРР-4.9-16</t>
  </si>
  <si>
    <t>Изолирующие соединения</t>
  </si>
  <si>
    <t>т.3.7 п.1</t>
  </si>
  <si>
    <t>Кол-во =</t>
  </si>
  <si>
    <t>(3+19,8*1)</t>
  </si>
  <si>
    <r>
      <t>К</t>
    </r>
    <r>
      <rPr>
        <b/>
        <vertAlign val="subscript"/>
        <sz val="10"/>
        <rFont val="Arial Narrow"/>
        <family val="2"/>
        <charset val="204"/>
      </rPr>
      <t xml:space="preserve"> ИС. -</t>
    </r>
  </si>
  <si>
    <t>т.3.7.прим.5</t>
  </si>
  <si>
    <t>Газовый колодец</t>
  </si>
  <si>
    <r>
      <t>К</t>
    </r>
    <r>
      <rPr>
        <b/>
        <vertAlign val="subscript"/>
        <sz val="10"/>
        <rFont val="Arial Narrow"/>
        <family val="2"/>
        <charset val="204"/>
      </rPr>
      <t>цок.ввод.</t>
    </r>
    <r>
      <rPr>
        <b/>
        <sz val="10"/>
        <rFont val="Arial Narrow"/>
        <family val="2"/>
      </rPr>
      <t xml:space="preserve"> -</t>
    </r>
  </si>
  <si>
    <t>3.10.2прим.5</t>
  </si>
  <si>
    <t>Газорегуляторный пункт шкафного типа. Привязка</t>
  </si>
  <si>
    <t xml:space="preserve"> т. 3.1 п. 3.</t>
  </si>
  <si>
    <t>(5,94+0*1 )*1</t>
  </si>
  <si>
    <t>т.3.1 прим.2</t>
  </si>
  <si>
    <t>Часть 2 п.2.3</t>
  </si>
  <si>
    <t>Молнезащита</t>
  </si>
  <si>
    <t xml:space="preserve"> т. 3.8 п. 1.</t>
  </si>
  <si>
    <t>(10,44+0*1 )*1</t>
  </si>
  <si>
    <t>МРР-4.8.02-18</t>
  </si>
  <si>
    <t>Установка кранов. Опора</t>
  </si>
  <si>
    <t>стад.ПД и РД</t>
  </si>
  <si>
    <t>таб.2 п.1</t>
  </si>
  <si>
    <t>ст-ть баз.=</t>
  </si>
  <si>
    <r>
      <t>Ц</t>
    </r>
    <r>
      <rPr>
        <b/>
        <vertAlign val="subscript"/>
        <sz val="10"/>
        <rFont val="Arial Narrow"/>
        <family val="2"/>
      </rPr>
      <t xml:space="preserve">(б)00 </t>
    </r>
    <r>
      <rPr>
        <sz val="10"/>
        <rFont val="Arial Narrow"/>
        <family val="2"/>
      </rPr>
      <t>=</t>
    </r>
  </si>
  <si>
    <t>1143,18*0,0888</t>
  </si>
  <si>
    <t>С учетом тендерного снижения 2,5%</t>
  </si>
  <si>
    <t>Газопровод. Среднее  давление.</t>
  </si>
  <si>
    <t>Газопровод Низкое давление . Стальной футляр</t>
  </si>
  <si>
    <t>Lуч-ка =</t>
  </si>
  <si>
    <t>Газопровод Низкое давление. Закрытая прокладка</t>
  </si>
  <si>
    <t>Газопровод  Среднее  давление.Стальной футляр</t>
  </si>
  <si>
    <t>Газопровод . Байпас.Низкое давление</t>
  </si>
  <si>
    <t>Газопровод . Байпас.Среднее давление</t>
  </si>
  <si>
    <t>тыс. м3</t>
  </si>
  <si>
    <r>
      <t>К</t>
    </r>
    <r>
      <rPr>
        <b/>
        <vertAlign val="subscript"/>
        <sz val="10"/>
        <rFont val="Arial Narrow"/>
        <family val="2"/>
      </rPr>
      <t>IIIкат.сл.</t>
    </r>
    <r>
      <rPr>
        <b/>
        <sz val="10"/>
        <rFont val="Arial Narrow"/>
        <family val="2"/>
      </rPr>
      <t>-</t>
    </r>
  </si>
  <si>
    <t>Узел врезки</t>
  </si>
  <si>
    <t>МРР-9.10-17</t>
  </si>
  <si>
    <t>т. 3.1. п. 2</t>
  </si>
  <si>
    <t>К</t>
  </si>
  <si>
    <t>прим. П.3</t>
  </si>
  <si>
    <t>82,01+2,92*6</t>
  </si>
  <si>
    <t>(8,3+0,32*56,5)*0,6*0,05</t>
  </si>
  <si>
    <t>(310,96+0*0,33)</t>
  </si>
  <si>
    <t xml:space="preserve"> Смета №2</t>
  </si>
  <si>
    <t>№№ п.п.</t>
  </si>
  <si>
    <t>Характеристика предприятия, здания,сооружения или виды работ</t>
  </si>
  <si>
    <t>№ части и глав табл., пункты указаний к разделу или главе Сборника цен на ПИР</t>
  </si>
  <si>
    <t>Стоимость, руб.</t>
  </si>
  <si>
    <t>цена за ед., руб.</t>
  </si>
  <si>
    <t>кол-во</t>
  </si>
  <si>
    <t xml:space="preserve">Активная защита </t>
  </si>
  <si>
    <t>1.1</t>
  </si>
  <si>
    <t>a=</t>
  </si>
  <si>
    <t>Х=</t>
  </si>
  <si>
    <t>шт. - кол-во</t>
  </si>
  <si>
    <t>b=</t>
  </si>
  <si>
    <t>(a+b•X)</t>
  </si>
  <si>
    <t xml:space="preserve">    наличие зоны метро или ж/д</t>
  </si>
  <si>
    <t xml:space="preserve">    стадийность проекта</t>
  </si>
  <si>
    <t>, табл. 1</t>
  </si>
  <si>
    <t>1.2</t>
  </si>
  <si>
    <t>N=</t>
  </si>
  <si>
    <t>С=</t>
  </si>
  <si>
    <t>, табл. 3.8 п. 1</t>
  </si>
  <si>
    <t>Гальванический анод</t>
  </si>
  <si>
    <t>табл. 3.7, примечание 3</t>
  </si>
  <si>
    <t>(протектор)</t>
  </si>
  <si>
    <t>, табл. 3.7, прим. 3</t>
  </si>
  <si>
    <t>Контрольно-измерительный</t>
  </si>
  <si>
    <t>табл. 3.7, примечание 5</t>
  </si>
  <si>
    <t>пункт (КИП; ПТ)</t>
  </si>
  <si>
    <t>C=</t>
  </si>
  <si>
    <t>, табл. 3.7 (Х=1)</t>
  </si>
  <si>
    <t>, табл. 3.7, прим. 5</t>
  </si>
  <si>
    <t>1.4</t>
  </si>
  <si>
    <t>Электроперемычка (ЭП)</t>
  </si>
  <si>
    <t>1.6</t>
  </si>
  <si>
    <t>Вентильная перемычка (ВП)</t>
  </si>
  <si>
    <t>Изолирующее фланцевое</t>
  </si>
  <si>
    <t>Изолирующая вставка (ИВ)</t>
  </si>
  <si>
    <t>Прокладка кабеля</t>
  </si>
  <si>
    <t>МРР-4.2.02-18</t>
  </si>
  <si>
    <t>2.1</t>
  </si>
  <si>
    <t xml:space="preserve">Прокладка кабеля </t>
  </si>
  <si>
    <t>, табл. 3.6</t>
  </si>
  <si>
    <t>м - длина</t>
  </si>
  <si>
    <r>
      <t>Х</t>
    </r>
    <r>
      <rPr>
        <vertAlign val="subscript"/>
        <sz val="11"/>
        <rFont val="Arial Narrow"/>
        <family val="2"/>
        <charset val="204"/>
      </rPr>
      <t>уч-ка</t>
    </r>
    <r>
      <rPr>
        <sz val="11"/>
        <rFont val="Arial Narrow"/>
        <family val="2"/>
        <charset val="204"/>
      </rPr>
      <t>=</t>
    </r>
  </si>
  <si>
    <t>м в траншее</t>
  </si>
  <si>
    <t>м в трубе</t>
  </si>
  <si>
    <t>шт. - кол-во кабелей</t>
  </si>
  <si>
    <t>, табл. 3.6, прим. 5</t>
  </si>
  <si>
    <t xml:space="preserve">    напряжение до 1 кВ</t>
  </si>
  <si>
    <t>K=</t>
  </si>
  <si>
    <t>, табл. 3.6, прим. 4</t>
  </si>
  <si>
    <t xml:space="preserve">    прокладка по стене здания</t>
  </si>
  <si>
    <t>, табл. 3.6, прим. 8</t>
  </si>
  <si>
    <t xml:space="preserve">    прокладка в коллекторе</t>
  </si>
  <si>
    <t>, табл. 3.6, прим. 6</t>
  </si>
  <si>
    <t xml:space="preserve">    прокладка в трубе</t>
  </si>
  <si>
    <t>Часть 2 п.2.8</t>
  </si>
  <si>
    <t xml:space="preserve">    понижающий коэффициент</t>
  </si>
  <si>
    <t xml:space="preserve">    корректирующий коэффициент</t>
  </si>
  <si>
    <t>на объем</t>
  </si>
  <si>
    <t>, табл.1. п.3</t>
  </si>
  <si>
    <t>2.3</t>
  </si>
  <si>
    <t>2.4</t>
  </si>
  <si>
    <t>Прокладка кабеля для протекторов</t>
  </si>
  <si>
    <t>, табл. 3.6, прим. 11</t>
  </si>
  <si>
    <t>, табл. 3.6, прим. 3</t>
  </si>
  <si>
    <t>, табл. 3.6, прим. 7</t>
  </si>
  <si>
    <t>, п 2.6, п.2.7</t>
  </si>
  <si>
    <t>, табл. 3.6, прим. 10</t>
  </si>
  <si>
    <t>2.5</t>
  </si>
  <si>
    <t>4 участок</t>
  </si>
  <si>
    <t>2.6</t>
  </si>
  <si>
    <t>6 участок</t>
  </si>
  <si>
    <t>2.7</t>
  </si>
  <si>
    <t>7 участок</t>
  </si>
  <si>
    <t>2.8</t>
  </si>
  <si>
    <t>8 участок</t>
  </si>
  <si>
    <t>2.9</t>
  </si>
  <si>
    <t>9 участок</t>
  </si>
  <si>
    <t>2.10</t>
  </si>
  <si>
    <t>10 участок</t>
  </si>
  <si>
    <t>, табл. 3.10.6</t>
  </si>
  <si>
    <t>, табл. 3.10.6, прим. 4</t>
  </si>
  <si>
    <t>, табл. 3.10.6, прим. 3</t>
  </si>
  <si>
    <t>, табл. 3.10.6, прим. 7</t>
  </si>
  <si>
    <t>, табл. 3.10.6, прим. 5</t>
  </si>
  <si>
    <t>, п. 3.10, п/п 5, п/п 7</t>
  </si>
  <si>
    <t>, Изм. №1 к Сборнику , Распоряжение           №11-Р от 18.05.2009</t>
  </si>
  <si>
    <t>, табл. 2.1</t>
  </si>
  <si>
    <t xml:space="preserve">ИТОГО п.п.  1 - 2 </t>
  </si>
  <si>
    <t>Бестраншейная прокладка футляров для инженерных коммуникаций методом горизонтального направленного бурения или бурошнековое бурение</t>
  </si>
  <si>
    <t>3.1</t>
  </si>
  <si>
    <t>1 участок</t>
  </si>
  <si>
    <t>, табл. 3.3, п.8</t>
  </si>
  <si>
    <t>шт. - кол-во бурений</t>
  </si>
  <si>
    <t>, табл. 3.3, прим. 14</t>
  </si>
  <si>
    <t xml:space="preserve">  промышленная безопасность</t>
  </si>
  <si>
    <t>, глава 2, п. 2.8</t>
  </si>
  <si>
    <t xml:space="preserve">  стадийность проекта</t>
  </si>
  <si>
    <t>3.2</t>
  </si>
  <si>
    <t>2 участок</t>
  </si>
  <si>
    <t>3.3</t>
  </si>
  <si>
    <t>3 участок</t>
  </si>
  <si>
    <t>3.4</t>
  </si>
  <si>
    <t>3.5</t>
  </si>
  <si>
    <t>5 участок</t>
  </si>
  <si>
    <t>ИТОГО п. 3.1:</t>
  </si>
  <si>
    <t>Повышающий коэффициент</t>
  </si>
  <si>
    <t>НДС 18%</t>
  </si>
  <si>
    <t>гл.3 табл. 2.2.1 п 11</t>
  </si>
  <si>
    <t>на проектные работы по охране окружающей среды</t>
  </si>
  <si>
    <t>Проектная и рабочая документация.</t>
  </si>
  <si>
    <t>Исходные данные для составления сводного сметного расчета:</t>
  </si>
  <si>
    <t>Стадия проектирования</t>
  </si>
  <si>
    <t>РП</t>
  </si>
  <si>
    <t>Зимний коэффициент на полевые работы</t>
  </si>
  <si>
    <t xml:space="preserve">Площадь территории (га) </t>
  </si>
  <si>
    <t>Категория проходимости</t>
  </si>
  <si>
    <t>Хорошая</t>
  </si>
  <si>
    <t xml:space="preserve">Функциональное назначение территории </t>
  </si>
  <si>
    <t>Обществ.</t>
  </si>
  <si>
    <t>Норматив стоимости проектирования объектов гор. заказа</t>
  </si>
  <si>
    <t>Количество заказываемых транспортных справок</t>
  </si>
  <si>
    <t>Коэффициент персчета базовой стоимости проектных работ в текущий уровень цен</t>
  </si>
  <si>
    <t>Количество заказываемых справок МОСЦГМС-Р</t>
  </si>
  <si>
    <t>Количество зданий (шт.) / длина (км)</t>
  </si>
  <si>
    <t>№/№</t>
  </si>
  <si>
    <t>Ед. изм.</t>
  </si>
  <si>
    <t>к-во</t>
  </si>
  <si>
    <t>базовая цена</t>
  </si>
  <si>
    <t>Коэффициенты</t>
  </si>
  <si>
    <t>Итого</t>
  </si>
  <si>
    <t>Таб., пункты,примечания</t>
  </si>
  <si>
    <t xml:space="preserve">Маршрутное наблюдение </t>
  </si>
  <si>
    <t>т.2 п.1</t>
  </si>
  <si>
    <t>Геоботанические исследования</t>
  </si>
  <si>
    <t>т.2 п.1 прим.2.</t>
  </si>
  <si>
    <t xml:space="preserve">Обледование объектов неблагоприятного техногенного воздействия для определения условий и ограничений для проектирования  </t>
  </si>
  <si>
    <t>объект</t>
  </si>
  <si>
    <t>т.2 п.7</t>
  </si>
  <si>
    <t>Обследование водных объектов</t>
  </si>
  <si>
    <t>т.2 п.8</t>
  </si>
  <si>
    <t>Обследование источников сброса 3В в водные объекты</t>
  </si>
  <si>
    <t>источник</t>
  </si>
  <si>
    <t>т.2 п.11</t>
  </si>
  <si>
    <t xml:space="preserve">Эколого-градостроительный анализ исходных данных </t>
  </si>
  <si>
    <t>т.3 п.2</t>
  </si>
  <si>
    <t>Сбор и анализ архивных и справочных материалов (данных), результатов инженерных изысканий и натуральных исследований</t>
  </si>
  <si>
    <t>т.3 п.6.</t>
  </si>
  <si>
    <t>Сбор и анализ проектных материалов</t>
  </si>
  <si>
    <t>т.3 п.10.</t>
  </si>
  <si>
    <t>Составленеие технического задания</t>
  </si>
  <si>
    <t>т.4. п.2.</t>
  </si>
  <si>
    <t>Ввод исходных графических данных в персональный компьютер. Создание компьютерной геометрической модели объекта</t>
  </si>
  <si>
    <t>т.5 п.3 прим.</t>
  </si>
  <si>
    <t xml:space="preserve">Характеристика современного состояния территории </t>
  </si>
  <si>
    <t>т.7 п.1.</t>
  </si>
  <si>
    <t>т.7 п.2.</t>
  </si>
  <si>
    <t>Характеристика фонового загрезнения компонентов окружающей среды</t>
  </si>
  <si>
    <t>т.7 п.3.</t>
  </si>
  <si>
    <t xml:space="preserve">Опредление санитарно-гигиенических и экологических ограничений </t>
  </si>
  <si>
    <t>т.8.</t>
  </si>
  <si>
    <t>Характеристика проектируемого объекта строительства</t>
  </si>
  <si>
    <t>сооружение</t>
  </si>
  <si>
    <t>т.9 п.2.</t>
  </si>
  <si>
    <t>км</t>
  </si>
  <si>
    <t>т.9 п.11.прим.2.</t>
  </si>
  <si>
    <t>Выполение расчета степени загрязнения хозяйственно-бытовых и производственных  сточных вод</t>
  </si>
  <si>
    <t>т.10 п.6.</t>
  </si>
  <si>
    <t xml:space="preserve">К-во элементов загрязнений </t>
  </si>
  <si>
    <t>т.11</t>
  </si>
  <si>
    <t>Составление схемы водосборного бассейна</t>
  </si>
  <si>
    <t>т.12 п.1</t>
  </si>
  <si>
    <t>Расчет расхода поверхностного стока заданной обеспеченности</t>
  </si>
  <si>
    <t>1 расчет</t>
  </si>
  <si>
    <t xml:space="preserve">т.13 п.1 </t>
  </si>
  <si>
    <t>Расчет суточного объема поверхностного стока заданной обеспеченности</t>
  </si>
  <si>
    <t xml:space="preserve">т.13 п.2 </t>
  </si>
  <si>
    <t>Определение относительного объема годового стока, заданной обеспеченности, поступающего на очистное сооружение</t>
  </si>
  <si>
    <t xml:space="preserve">т.13 п.3 </t>
  </si>
  <si>
    <t>Анализ результатов и обработка рекомендации</t>
  </si>
  <si>
    <t>т.13 п.4</t>
  </si>
  <si>
    <t>Источник загрязнения</t>
  </si>
  <si>
    <t>т.14</t>
  </si>
  <si>
    <t>Расчет массы выбросов (ЗВ) от стационарных источников -неорганизованные</t>
  </si>
  <si>
    <t>К-во расчит.веществ</t>
  </si>
  <si>
    <t>т.15 п.1.2 прим.п.4,п.3</t>
  </si>
  <si>
    <t>Расчет массы выбросов (ЗВ) от стационарных источников -неорганизованные. Сварка дуговая</t>
  </si>
  <si>
    <t>Расчет массы выбросов (ЗВ) от стационарных источников -неорганизованные. Сварка ПЭТ</t>
  </si>
  <si>
    <t>Расчет массы выбросов (ЗВ) от стационарных источников -неорганизованные. Окраска</t>
  </si>
  <si>
    <t>Расчет массы выбросов (ЗВ) от стационарных источников -неорганизованные. Земляные работы</t>
  </si>
  <si>
    <t>Расчет массы выбросов (ЗВ) от стационарных источников -неорганизованные. Укладка асфальта</t>
  </si>
  <si>
    <t>Расчет массы выбросов (ЗВ) от пердвижных источников</t>
  </si>
  <si>
    <t>т.15 п.3 прим.п.5,6</t>
  </si>
  <si>
    <t>Расчет рассеивания З.В.</t>
  </si>
  <si>
    <t>т.16 п.1</t>
  </si>
  <si>
    <t>Разработка предложений по ПДВ</t>
  </si>
  <si>
    <t>т.16 п.3</t>
  </si>
  <si>
    <t xml:space="preserve">Определение границ СЗЗ </t>
  </si>
  <si>
    <t>т.16 п.4</t>
  </si>
  <si>
    <t>Получение акустических характеристик источников шума (расчет по данным измерений или подбор по данным каталогов и справочников)</t>
  </si>
  <si>
    <t>один источник шума</t>
  </si>
  <si>
    <t>Расчет шумовых характеристик транспортных магистралей</t>
  </si>
  <si>
    <t>К-во участков тран.магистр.</t>
  </si>
  <si>
    <t>т.17, п.2. прим.1.</t>
  </si>
  <si>
    <t xml:space="preserve">Выполнение расчетов транс.шума и графическая интерпретация результатов расчетов в плане </t>
  </si>
  <si>
    <t>кол. Объектов</t>
  </si>
  <si>
    <t xml:space="preserve">т.17, п.3. </t>
  </si>
  <si>
    <t>Выполнение расчетов транс.шума и графическая интерпретация результатов расчетов по фасадам</t>
  </si>
  <si>
    <t>т.17, п.4.</t>
  </si>
  <si>
    <t>Анализ результатов натуральных замеров и расчетов ,выработка рекомендаций и разработка мероприятий (п.30 - п.32)</t>
  </si>
  <si>
    <t>т.17, п.5. прим.2.</t>
  </si>
  <si>
    <t xml:space="preserve">Расчет акустических характиристик материалов и конструкций </t>
  </si>
  <si>
    <t>один объект расчета</t>
  </si>
  <si>
    <t>т.18. п.3.</t>
  </si>
  <si>
    <t>Расчет шума проникающего в окружающую среду</t>
  </si>
  <si>
    <t xml:space="preserve">Расчет распространения шума на территории, определение зоны акустического дискомфорта </t>
  </si>
  <si>
    <t>т.18. п.4.</t>
  </si>
  <si>
    <t>Расчет внутри помещения с источниками шума</t>
  </si>
  <si>
    <t>т.18. п.6.</t>
  </si>
  <si>
    <t>Расчет шума, проникающего в защищаеное помещение</t>
  </si>
  <si>
    <t>т.18. п.7.</t>
  </si>
  <si>
    <t xml:space="preserve">Разработка предложений шумозащитных мероприятий </t>
  </si>
  <si>
    <t>Расчет объемов образования ТКО</t>
  </si>
  <si>
    <t>к-во объектов</t>
  </si>
  <si>
    <t>т.23. п.1. прим.1.</t>
  </si>
  <si>
    <t>Расчет объемов, описание условий хранения и утилизации  промышл.отходов</t>
  </si>
  <si>
    <t>к-во отходов</t>
  </si>
  <si>
    <t>Расчет объемов описание условий хранения и утилизации строительных отходов</t>
  </si>
  <si>
    <t xml:space="preserve">т.23. п.4. </t>
  </si>
  <si>
    <t>Определения мест временного хранения отходов, составление карты-схемы</t>
  </si>
  <si>
    <t>Объект</t>
  </si>
  <si>
    <t>т.23. п.5. прим.1,прим.3</t>
  </si>
  <si>
    <t>Подбор организаций,принимающих отходы на утилизацию и переработку,составление маршрутных (транспортных)схем вывоза отходов</t>
  </si>
  <si>
    <t>т.23. п.6. прим.1,прим.3</t>
  </si>
  <si>
    <t>Порядок обращения с отходами разных классов, действия в аварийных ситуациях</t>
  </si>
  <si>
    <t>т.23. п.7.прим.1,прим.3</t>
  </si>
  <si>
    <t xml:space="preserve">Выводы и рекомендации </t>
  </si>
  <si>
    <t>т.27.</t>
  </si>
  <si>
    <t xml:space="preserve">Техническое оформление </t>
  </si>
  <si>
    <t>т.28.п.1.</t>
  </si>
  <si>
    <t>Выпуск проектной продукции</t>
  </si>
  <si>
    <t>т.28.п.2.</t>
  </si>
  <si>
    <t>Прогноз изменения гидрогиологических характеристик территории- сбор и анализ исходных данных</t>
  </si>
  <si>
    <t>водный объект</t>
  </si>
  <si>
    <t>т.26.п.1.</t>
  </si>
  <si>
    <t>Выполнение расчета гидрологических характеристик</t>
  </si>
  <si>
    <t>т.26.п.2.</t>
  </si>
  <si>
    <t>Оформление и выпуск расчета</t>
  </si>
  <si>
    <t>т.26.п.6.</t>
  </si>
  <si>
    <t>Прогноз изменения гидрохимических условий территории- сбор и анализ ис.данных,фондовых и проектных материалов, результатов инж. изысканий</t>
  </si>
  <si>
    <t>т.27.п.1.</t>
  </si>
  <si>
    <t>Расчет и нормирование ПДС загрязняющих веществ в водный объект</t>
  </si>
  <si>
    <t>Выпуск сточных вод</t>
  </si>
  <si>
    <t>т.27.п.2.</t>
  </si>
  <si>
    <t>Анализ результатов расчетов и разработка мероприятий</t>
  </si>
  <si>
    <t>т.27.п.3.</t>
  </si>
  <si>
    <t xml:space="preserve">Оформление и выпуск отчета </t>
  </si>
  <si>
    <t>т.27.п.4.</t>
  </si>
  <si>
    <t>Сбор и подготовка информации о гидрогеологическом строении, существующих и проектируемых подз.сооружений и т.д.</t>
  </si>
  <si>
    <t>1м выработки</t>
  </si>
  <si>
    <t>Графическая интерпретация и анализ результатов расчетов, разработка мероприятий и предложений</t>
  </si>
  <si>
    <t>т.28.п.7.</t>
  </si>
  <si>
    <t>Оформление и выпуск отчета (отп.58,59)</t>
  </si>
  <si>
    <t>т.28.п.8.</t>
  </si>
  <si>
    <t>Итого в базовых ценах</t>
  </si>
  <si>
    <t xml:space="preserve">Итого с учетом коэф.инф.  Кпер. </t>
  </si>
  <si>
    <t>Итого с учетом тендерного снижения 2,3%</t>
  </si>
  <si>
    <t>/1/ Т.34 п.1</t>
  </si>
  <si>
    <t>/1/ Т..34 п.2</t>
  </si>
  <si>
    <t>/1/ Т.34 п.3</t>
  </si>
  <si>
    <t>/1/ Т.34 п.8</t>
  </si>
  <si>
    <t>Мероприятия по гражданской обороне и предупреждению чрезвычайных ситуаций природного и техногенного характера (МРР-6.3-16)</t>
  </si>
  <si>
    <t>№№
ПП</t>
  </si>
  <si>
    <t>ХАРАКТЕРИСТИКА       ПРОЕКТИРУЕМОГО  ОБЪЕКТА  ИЛИ     ВИДА      РАБОТ</t>
  </si>
  <si>
    <t xml:space="preserve"> ОСНОВАНИЕ  СТОИМОСТИ:  СБОРНИК ЦЕН  НА     ПИР</t>
  </si>
  <si>
    <t>ЕДЕНИЦА ИЗМЕРЕНИЙ</t>
  </si>
  <si>
    <t>РАСЧЕТ     СТОИМОСТИ</t>
  </si>
  <si>
    <t xml:space="preserve">       СТОИМОСТЬ,  РУБ.</t>
  </si>
  <si>
    <t>Объем работ</t>
  </si>
  <si>
    <t>Цена</t>
  </si>
  <si>
    <t>Коэфф. на полевые работы</t>
  </si>
  <si>
    <t>Корректирующий коэф.</t>
  </si>
  <si>
    <t>1.</t>
  </si>
  <si>
    <t>ПОЛЕВЫЕ РАБОТЫ</t>
  </si>
  <si>
    <t>1.1.</t>
  </si>
  <si>
    <t>1 км</t>
  </si>
  <si>
    <t>1.2.</t>
  </si>
  <si>
    <t>1 проба</t>
  </si>
  <si>
    <t>Итого полевых работ:</t>
  </si>
  <si>
    <t>2.</t>
  </si>
  <si>
    <t>3.</t>
  </si>
  <si>
    <t>Расходы по организации и ликвидации работ</t>
  </si>
  <si>
    <t>4.</t>
  </si>
  <si>
    <t>ЛАБОРАТОРНЫЕ ИССЛЕДОВАНИЯ</t>
  </si>
  <si>
    <t>4.1.</t>
  </si>
  <si>
    <t>4.2.</t>
  </si>
  <si>
    <t>4.3.</t>
  </si>
  <si>
    <t>4.4.</t>
  </si>
  <si>
    <t>4.5.</t>
  </si>
  <si>
    <t>4.6.</t>
  </si>
  <si>
    <t>4.7.</t>
  </si>
  <si>
    <t>4.8.</t>
  </si>
  <si>
    <t>4.9.</t>
  </si>
  <si>
    <t>4.10.</t>
  </si>
  <si>
    <t>4.11.</t>
  </si>
  <si>
    <t>4.12.</t>
  </si>
  <si>
    <t>1 определение</t>
  </si>
  <si>
    <t>5.</t>
  </si>
  <si>
    <t>КАМЕРАЛЬНЫЕ РАБОТЫ</t>
  </si>
  <si>
    <t>5.1.</t>
  </si>
  <si>
    <t>1 программа</t>
  </si>
  <si>
    <t>5.2.</t>
  </si>
  <si>
    <t>5.3.</t>
  </si>
  <si>
    <t>6.</t>
  </si>
  <si>
    <t>7.</t>
  </si>
  <si>
    <t>1. Полевые работы</t>
  </si>
  <si>
    <t xml:space="preserve"> II категория</t>
  </si>
  <si>
    <t xml:space="preserve"> III категория</t>
  </si>
  <si>
    <t>2. Лабораторные исследования</t>
  </si>
  <si>
    <t>Сокращенный анализ воды для инженерно-геологических целей</t>
  </si>
  <si>
    <t>Итого лабораторных работ:</t>
  </si>
  <si>
    <t>3. Камеральные работы</t>
  </si>
  <si>
    <t>Камеральная обработка результатов лабораторных работ</t>
  </si>
  <si>
    <t>Итого камеральных работ:</t>
  </si>
  <si>
    <t>Натуральный показатель</t>
  </si>
  <si>
    <t>Коэф-т</t>
  </si>
  <si>
    <t>Изучение и анализ исходной информации и документации</t>
  </si>
  <si>
    <t>Размещение въездов-выездов с прилегающих и строительных территорий на улично-дорожную сеть, включенную в площадь проектирования</t>
  </si>
  <si>
    <t>Расстановка дорожных знаков:</t>
  </si>
  <si>
    <t>4.2.1</t>
  </si>
  <si>
    <t>Для инженерного обустройства магистралей и их пересечений</t>
  </si>
  <si>
    <t>Улицы и дороги местного значения:</t>
  </si>
  <si>
    <t>Магистральные улицы районного значения</t>
  </si>
  <si>
    <t>Магистральные улицы общегородского значения:</t>
  </si>
  <si>
    <t>II класса</t>
  </si>
  <si>
    <t>I класса</t>
  </si>
  <si>
    <t>4.2.2</t>
  </si>
  <si>
    <t>Для прокладки инженерных коммуникаций и ремонта дорожной одежды;</t>
  </si>
  <si>
    <t>4.2.3</t>
  </si>
  <si>
    <t>Для инженерного обустройства площадных объектов</t>
  </si>
  <si>
    <t xml:space="preserve">Ккор (при расположении зон производства или площадных объектов ближе 70 м к транспортным пересечениям, перекресткам) </t>
  </si>
  <si>
    <t>Разработка схемы демонтажных работ</t>
  </si>
  <si>
    <t>4.4</t>
  </si>
  <si>
    <t>Разработка схемы нанесения дорожной разметки:</t>
  </si>
  <si>
    <t>4.4.1</t>
  </si>
  <si>
    <t>Для инженерного обустройства магистралей и их пересечений;</t>
  </si>
  <si>
    <t>4.4.2</t>
  </si>
  <si>
    <t>4.4.3</t>
  </si>
  <si>
    <t>Для инженерного обустройтва площадных объектов</t>
  </si>
  <si>
    <t>4.5</t>
  </si>
  <si>
    <t>4.6</t>
  </si>
  <si>
    <t>4.6.1</t>
  </si>
  <si>
    <t>4.6.2</t>
  </si>
  <si>
    <t>4.6.3</t>
  </si>
  <si>
    <t>4.7</t>
  </si>
  <si>
    <t>4.8</t>
  </si>
  <si>
    <t>4.9</t>
  </si>
  <si>
    <t>Размещение остановочных пунктов городского пассажирского транспорта:</t>
  </si>
  <si>
    <t>Для инженерного обустройства магистрали</t>
  </si>
  <si>
    <t>4.10</t>
  </si>
  <si>
    <t>Размещение дорожных ограждений и направляющих устройств для инженерного обустройства магистралей</t>
  </si>
  <si>
    <t>4.11</t>
  </si>
  <si>
    <t>4.12</t>
  </si>
  <si>
    <t>количество до-рожных знаков индивидуального проектирования</t>
  </si>
  <si>
    <t>4.13</t>
  </si>
  <si>
    <t>4.14</t>
  </si>
  <si>
    <t>Размещение автомобильных приобъектных стоянок и проектирование схем расстановки автомобилей</t>
  </si>
  <si>
    <t>площадь автостоянок в кв. м</t>
  </si>
  <si>
    <t>4.15</t>
  </si>
  <si>
    <t>НДС 20%</t>
  </si>
  <si>
    <t>Всего:</t>
  </si>
  <si>
    <t>(24,3+0*6)*0,05</t>
  </si>
  <si>
    <t>(16+0,243*169)</t>
  </si>
  <si>
    <t>(16,0+0,243*315,5)</t>
  </si>
  <si>
    <t>МРР-7.1.03-21</t>
  </si>
  <si>
    <t>Смета</t>
  </si>
  <si>
    <t>СТОИМОСТЬ,  РУБ.</t>
  </si>
  <si>
    <t>Поправила</t>
  </si>
  <si>
    <t>Часть 2 п. 2.10</t>
  </si>
  <si>
    <t>Часть 2 п. 2.21</t>
  </si>
  <si>
    <t>Часть 2 п. 21</t>
  </si>
  <si>
    <t>Наименование должностей исполнителей</t>
  </si>
  <si>
    <t>Ведущий инженер</t>
  </si>
  <si>
    <t>Смета №10</t>
  </si>
  <si>
    <r>
      <t>К</t>
    </r>
    <r>
      <rPr>
        <b/>
        <vertAlign val="subscript"/>
        <sz val="10"/>
        <rFont val="Arial Narrow"/>
        <family val="2"/>
        <charset val="204"/>
      </rPr>
      <t>IIкат.сл.</t>
    </r>
    <r>
      <rPr>
        <b/>
        <sz val="10"/>
        <rFont val="Arial Narrow"/>
        <family val="2"/>
      </rPr>
      <t>-</t>
    </r>
  </si>
  <si>
    <t>Водопонижение  вакумными иглофильтрами или эжекторными иглофильтрами</t>
  </si>
  <si>
    <t>Будет водопонижение и сказал (Перевозов)заложить цементацию на входе и выходе.</t>
  </si>
  <si>
    <t>А.П. Свинцова</t>
  </si>
  <si>
    <t>к Техническому заданию №</t>
  </si>
  <si>
    <t>"___"_____________ ________</t>
  </si>
  <si>
    <t>Сводная смета</t>
  </si>
  <si>
    <t>на проектные работы по реконструкции газопровода</t>
  </si>
  <si>
    <t xml:space="preserve">Цементация грунтов            МРР-9.10-17 </t>
  </si>
  <si>
    <t>МРР-4.9.02-22</t>
  </si>
  <si>
    <t>МРР-4.2.04-22</t>
  </si>
  <si>
    <t>1.3.</t>
  </si>
  <si>
    <t>7.1.</t>
  </si>
  <si>
    <t>7.2.</t>
  </si>
  <si>
    <t xml:space="preserve">на проектные работы по разделу "Мероприятия по обеспечению пожарной безопасности"
</t>
  </si>
  <si>
    <t>Вид коммуникации, сооружения</t>
  </si>
  <si>
    <t>№№ глав и пунктов, сборник цен, коэф-ты</t>
  </si>
  <si>
    <t>Стоимость  (руб.)</t>
  </si>
  <si>
    <t>Базовая стоимость разработки 
проектной документации (П)</t>
  </si>
  <si>
    <t xml:space="preserve">Ц(б)2000 </t>
  </si>
  <si>
    <t xml:space="preserve">Табл. 3.2
Прим. 1
</t>
  </si>
  <si>
    <t>K =</t>
  </si>
  <si>
    <t xml:space="preserve">Для городских и внутренних коммуникаций (газопровод) для стадии </t>
  </si>
  <si>
    <t>Базовые цены на основные</t>
  </si>
  <si>
    <t>Коэффициенты:</t>
  </si>
  <si>
    <t xml:space="preserve">проектные работы </t>
  </si>
  <si>
    <t>Раздел 2 п.2.20</t>
  </si>
  <si>
    <t>а=</t>
  </si>
  <si>
    <t>Ц(б)2000 =</t>
  </si>
  <si>
    <t>И Т О Г О (руб., без НДС):</t>
  </si>
  <si>
    <r>
      <t>К</t>
    </r>
    <r>
      <rPr>
        <sz val="8"/>
        <rFont val="Times New Roman"/>
        <family val="1"/>
        <charset val="204"/>
      </rPr>
      <t>ист.ЧС</t>
    </r>
  </si>
  <si>
    <t>Приложение №2.6</t>
  </si>
  <si>
    <r>
      <t>Демонтаж газопровода</t>
    </r>
    <r>
      <rPr>
        <b/>
        <sz val="11"/>
        <color theme="0"/>
        <rFont val="Arial Narrow"/>
        <family val="2"/>
        <charset val="204"/>
      </rPr>
      <t>. Низкое давление</t>
    </r>
  </si>
  <si>
    <t>т. 3.3 п. 5.</t>
  </si>
  <si>
    <t>Справка о фоновых концентрациях загрязняющих веществ в воздухе и краткая климатическая характеристика. Перечень платных услуг утвержден Приказом ФГБУ "Центральное УГМС" от ”03" декабря 2018г. № 282 (+20%)</t>
  </si>
  <si>
    <t>Расчет фоновых концентраций загрязняющих веществ в атмосферном воздухе для городов и населенных пунктов, где отсутствуют регулярные наблюдения за загрязнением атмосферного воздуха</t>
  </si>
  <si>
    <t>п.2.4.11</t>
  </si>
  <si>
    <t>1 показатель</t>
  </si>
  <si>
    <t>Краткая климатическая характеристика (температурный и ветровой режимы) района расположения объекта для подготовки проектов ПДВ, ПМООС, ОВОС, СЗЗ за 30 летний период</t>
  </si>
  <si>
    <t>п.2.1.9</t>
  </si>
  <si>
    <t>Итого справка и характеристика УГМС</t>
  </si>
  <si>
    <t xml:space="preserve"> т.4.2.3 п. 1                                
</t>
  </si>
  <si>
    <t xml:space="preserve"> т.4.2.4 п. 1                          </t>
  </si>
  <si>
    <t xml:space="preserve"> Статическое зондирование грунтов непрерывным вдавливанием зонда со скоростью не свыше 1 м/мин на глубину до 10 м</t>
  </si>
  <si>
    <t>т. 7.1.1 п 5</t>
  </si>
  <si>
    <t xml:space="preserve"> т. 2.3</t>
  </si>
  <si>
    <t>Коррозионная активность  грунта к стали</t>
  </si>
  <si>
    <t xml:space="preserve"> т.8.2.1  п.4</t>
  </si>
  <si>
    <t xml:space="preserve"> т.8.2.1  п.9</t>
  </si>
  <si>
    <t>Камеральная обработка материалов  изысканий  с гидрогеологическими наблюдениями (II категория ИГУ)</t>
  </si>
  <si>
    <t xml:space="preserve">  т. 9.2.1 п. 2</t>
  </si>
  <si>
    <t>Камеральная обработка результатов полевых исследований грунтов статическим зондированием глубиной до 10,0 м</t>
  </si>
  <si>
    <t xml:space="preserve">  т. 9.2.2 п. 1</t>
  </si>
  <si>
    <t>т. 9.2.5     п. 1, 2, 5</t>
  </si>
  <si>
    <t>Составление технического  отчета по  изысканиям (II категория ИГУ)</t>
  </si>
  <si>
    <t>ВСЕГО  ПО  СМЕТЕ:</t>
  </si>
  <si>
    <t>Базовые цены на маршрутные наблюдения. Наблюдения при передвижении по маршруту при
составлении инженерно-
экологической карты в масштабе: 1:2000 - 1:1000, при хорошей категории проходимости</t>
  </si>
  <si>
    <t>гл.3, т.3.2.1, п.4</t>
  </si>
  <si>
    <t>Базовые цены на отбор точечных проб для анализа на загрязненность по хим.показателям, почво-грунтов (методами конверта, по диагонали и т.п.) Обьединенная проба.</t>
  </si>
  <si>
    <t>гл.4, т.4.1, п.4, пр.1</t>
  </si>
  <si>
    <t>Базовые цены на отбор точечных проб для бактериологического анализа, почво-грунтов с одной продной площадки</t>
  </si>
  <si>
    <t>гл.4, т.4.1, п.8</t>
  </si>
  <si>
    <t>1.4.</t>
  </si>
  <si>
    <t>Базовые цены на отбор точечных проб для гельминтологического анализа, почво-грунтов с одной продной площадки</t>
  </si>
  <si>
    <t>гл.4, т.4.1, п.8, пр.4</t>
  </si>
  <si>
    <t>1.5.</t>
  </si>
  <si>
    <t>Базовые цены на отбор точечных проб для анализа на загрязненность по хим.показателям, почво-грунтов (методами конверта, по диагонали и т.п.)</t>
  </si>
  <si>
    <t>гл.4, т.4.1, п.4</t>
  </si>
  <si>
    <t>1.6.</t>
  </si>
  <si>
    <r>
      <t xml:space="preserve">Базовые цены на отбор точечных проб для анализа на загрязненность по хим.показателям, почво-грунтов (методами конверта, по диагонали и т.п.) </t>
    </r>
    <r>
      <rPr>
        <u/>
        <sz val="10"/>
        <rFont val="Times New Roman"/>
        <family val="1"/>
        <charset val="204"/>
      </rPr>
      <t>Радиоактивное загрязнение проб.</t>
    </r>
  </si>
  <si>
    <t>Итого полевых работ по МРР:</t>
  </si>
  <si>
    <t>Нормативные расходов по внутреннему транспорту</t>
  </si>
  <si>
    <t>Нормативные расходов по организации и ликвидации работ</t>
  </si>
  <si>
    <t>гл.2, т.2.3</t>
  </si>
  <si>
    <t>Приготовление солянокислой вытяжки</t>
  </si>
  <si>
    <t>гл.5, т.5.1, п.84</t>
  </si>
  <si>
    <t>1 образец</t>
  </si>
  <si>
    <t>Водородный показатель рН водной или солевой вытяжки электриметрическим методом</t>
  </si>
  <si>
    <t>гл.5, т.5.1, п.14</t>
  </si>
  <si>
    <t>Определение нефтяных углеводородов хроматографическим методом</t>
  </si>
  <si>
    <t>гл.5, т.5.1, п.63</t>
  </si>
  <si>
    <t>Определение полициклических ароматических углеводородов хроматографическим
методом</t>
  </si>
  <si>
    <t>гл.5, т.5.1, п.66</t>
  </si>
  <si>
    <t>Определение солей тяжелых металлов без пробоподготовки - методом атомной абсорбции
(1 металл) Pb</t>
  </si>
  <si>
    <t>гл.5, т.5.1, п.57</t>
  </si>
  <si>
    <t>Определение солей тяжелых металлов без пробоподготовки - методом атомной абсорбции
(1 металл) Cd</t>
  </si>
  <si>
    <t>Определение солей тяжелых металлов без пробоподготовки - методом атомной абсорбции
(1 металл) Сu</t>
  </si>
  <si>
    <t>Определение солей тяжелых металлов без пробоподготовки - методом атомной абсорбции
(1 металл) Zn</t>
  </si>
  <si>
    <t>Определение солей тяжелых металлов без пробоподготовки - методом атомной абсорбции
(1 металл) Ni</t>
  </si>
  <si>
    <t>Определение солей тяжелых металлов без пробоподготовки - методом атомной абсорбции
(1 металл) As</t>
  </si>
  <si>
    <t xml:space="preserve"> Базовые цены на спектрометрию γ-спектрометрия лабораторно с пробоподготовкой (грунт)</t>
  </si>
  <si>
    <t>Итого лабораторных исследований по МРР</t>
  </si>
  <si>
    <t>Базовые цены на составление программы производства работ)  Категория сложности II</t>
  </si>
  <si>
    <t>гл.6, т.6.1.2, п.1</t>
  </si>
  <si>
    <t xml:space="preserve">Базовые цены на камеральную обработку данных лабораторных работ </t>
  </si>
  <si>
    <t>гл.6, т.6.2.1, п.1</t>
  </si>
  <si>
    <t>Итого камеральных работ по МРР</t>
  </si>
  <si>
    <t>Базовые цены на составление технического отчета</t>
  </si>
  <si>
    <t>гл.6, т.6.3.1, п.1</t>
  </si>
  <si>
    <t>Табл. 3.2 Прим. 1</t>
  </si>
  <si>
    <t xml:space="preserve">Сборник 6.2 "Мероприятия по обеспечению пожарной безопасности. МРР-6.2.03-22" 
</t>
  </si>
  <si>
    <t>Табл. 3.2 Прим. 2</t>
  </si>
  <si>
    <t>(наименование стадии и видов проектных и изыскательских работ)</t>
  </si>
  <si>
    <t>Коэффициент тендерного снижения</t>
  </si>
  <si>
    <t>Для АО "МОСГАЗ"</t>
  </si>
  <si>
    <t>(наименование заказчика)</t>
  </si>
  <si>
    <t>Количество обследуемых коммуникаций</t>
  </si>
  <si>
    <t>Табл. 1. Расчёт коэффициента квалификации-участия</t>
  </si>
  <si>
    <t>№ п/п</t>
  </si>
  <si>
    <r>
      <t xml:space="preserve">Фактическое время участия исполнителя в работе,
дни
</t>
    </r>
    <r>
      <rPr>
        <b/>
        <sz val="11"/>
        <rFont val="Calibri"/>
        <family val="2"/>
        <charset val="204"/>
        <scheme val="minor"/>
      </rPr>
      <t>Т</t>
    </r>
    <r>
      <rPr>
        <b/>
        <vertAlign val="subscript"/>
        <sz val="11"/>
        <rFont val="Calibri"/>
        <family val="2"/>
        <charset val="204"/>
        <scheme val="minor"/>
      </rPr>
      <t>ф</t>
    </r>
  </si>
  <si>
    <r>
      <t xml:space="preserve">Общая продолжитель-ность выполнения работы,
дни
</t>
    </r>
    <r>
      <rPr>
        <b/>
        <sz val="11"/>
        <rFont val="Calibri"/>
        <family val="2"/>
        <charset val="204"/>
        <scheme val="minor"/>
      </rPr>
      <t>Т</t>
    </r>
    <r>
      <rPr>
        <b/>
        <vertAlign val="subscript"/>
        <sz val="11"/>
        <rFont val="Calibri"/>
        <family val="2"/>
        <charset val="204"/>
        <scheme val="minor"/>
      </rPr>
      <t>общ</t>
    </r>
  </si>
  <si>
    <r>
      <t xml:space="preserve">Численность исполнителей одной квалификации,
чел.
</t>
    </r>
    <r>
      <rPr>
        <b/>
        <sz val="11"/>
        <rFont val="Calibri"/>
        <family val="2"/>
        <charset val="204"/>
        <scheme val="minor"/>
      </rPr>
      <t>Ч</t>
    </r>
    <r>
      <rPr>
        <b/>
        <vertAlign val="subscript"/>
        <sz val="11"/>
        <rFont val="Calibri"/>
        <family val="2"/>
        <charset val="204"/>
        <scheme val="minor"/>
      </rPr>
      <t>i</t>
    </r>
  </si>
  <si>
    <t>Индекс квалификации непосредствен-ных исполнителей</t>
  </si>
  <si>
    <r>
      <t xml:space="preserve">Коэффициент квалификации-участия
</t>
    </r>
    <r>
      <rPr>
        <b/>
        <sz val="11"/>
        <rFont val="Calibri"/>
        <family val="2"/>
        <charset val="204"/>
        <scheme val="minor"/>
      </rPr>
      <t>К</t>
    </r>
    <r>
      <rPr>
        <b/>
        <vertAlign val="subscript"/>
        <sz val="11"/>
        <rFont val="Calibri"/>
        <family val="2"/>
        <charset val="204"/>
        <scheme val="minor"/>
      </rPr>
      <t>кв-уч</t>
    </r>
  </si>
  <si>
    <t>Начальник отдела</t>
  </si>
  <si>
    <t>Комплексный ГИП</t>
  </si>
  <si>
    <t>Зам. начальника отдела</t>
  </si>
  <si>
    <t>ГИП</t>
  </si>
  <si>
    <t>Главный специалист</t>
  </si>
  <si>
    <t>Руководитель группы</t>
  </si>
  <si>
    <t>Инж. 1-й категории</t>
  </si>
  <si>
    <t>Инж. 2-й категории</t>
  </si>
  <si>
    <t>Инж. 3-й категории</t>
  </si>
  <si>
    <t>Инженер</t>
  </si>
  <si>
    <t>Техник</t>
  </si>
  <si>
    <t>Табл. 2. Расчёт базовой цены работ</t>
  </si>
  <si>
    <r>
      <t xml:space="preserve">Базовая средне-месячная нормативная зарплата исполнителей,
руб.
</t>
    </r>
    <r>
      <rPr>
        <b/>
        <sz val="11"/>
        <rFont val="Calibri"/>
        <family val="2"/>
        <charset val="204"/>
        <scheme val="minor"/>
      </rPr>
      <t>ЗП</t>
    </r>
    <r>
      <rPr>
        <b/>
        <vertAlign val="subscript"/>
        <sz val="11"/>
        <rFont val="Calibri"/>
        <family val="2"/>
        <charset val="204"/>
        <scheme val="minor"/>
      </rPr>
      <t>ср.дн.</t>
    </r>
  </si>
  <si>
    <t>Количество рабочих дней в месяце,
дни</t>
  </si>
  <si>
    <t>Базовая средне-дневная зарплата исполнителей,
руб.</t>
  </si>
  <si>
    <r>
      <t xml:space="preserve">Удельный вес зарплаты в себестоимости работ,
%
</t>
    </r>
    <r>
      <rPr>
        <b/>
        <sz val="11"/>
        <rFont val="Calibri"/>
        <family val="2"/>
        <charset val="204"/>
        <scheme val="minor"/>
      </rPr>
      <t>К</t>
    </r>
    <r>
      <rPr>
        <b/>
        <vertAlign val="subscript"/>
        <sz val="11"/>
        <rFont val="Calibri"/>
        <family val="2"/>
        <charset val="204"/>
        <scheme val="minor"/>
      </rPr>
      <t>з</t>
    </r>
  </si>
  <si>
    <r>
      <t xml:space="preserve">Рента-бельность
</t>
    </r>
    <r>
      <rPr>
        <b/>
        <sz val="11"/>
        <rFont val="Calibri"/>
        <family val="2"/>
        <charset val="204"/>
        <scheme val="minor"/>
      </rPr>
      <t>Р</t>
    </r>
  </si>
  <si>
    <r>
      <t xml:space="preserve">Базовая средне-дневгая единичная выработка,
руб.
</t>
    </r>
    <r>
      <rPr>
        <b/>
        <sz val="11"/>
        <rFont val="Calibri"/>
        <family val="2"/>
        <charset val="204"/>
        <scheme val="minor"/>
      </rPr>
      <t>В</t>
    </r>
    <r>
      <rPr>
        <b/>
        <vertAlign val="subscript"/>
        <sz val="11"/>
        <rFont val="Calibri"/>
        <family val="2"/>
        <charset val="204"/>
        <scheme val="minor"/>
      </rPr>
      <t>ср.дн.</t>
    </r>
  </si>
  <si>
    <r>
      <t xml:space="preserve">Общая продолжи-тельность выполнения работы,
дни
</t>
    </r>
    <r>
      <rPr>
        <b/>
        <sz val="11"/>
        <rFont val="Calibri"/>
        <family val="2"/>
        <charset val="204"/>
        <scheme val="minor"/>
      </rPr>
      <t>Т</t>
    </r>
    <r>
      <rPr>
        <b/>
        <vertAlign val="subscript"/>
        <sz val="11"/>
        <rFont val="Calibri"/>
        <family val="2"/>
        <charset val="204"/>
        <scheme val="minor"/>
      </rPr>
      <t>общ</t>
    </r>
  </si>
  <si>
    <r>
      <t xml:space="preserve">Численность исполнителей,
чел.
</t>
    </r>
    <r>
      <rPr>
        <b/>
        <sz val="11"/>
        <rFont val="Calibri"/>
        <family val="2"/>
        <charset val="204"/>
        <scheme val="minor"/>
      </rPr>
      <t>Ч</t>
    </r>
    <r>
      <rPr>
        <b/>
        <vertAlign val="subscript"/>
        <sz val="11"/>
        <rFont val="Calibri"/>
        <family val="2"/>
        <charset val="204"/>
        <scheme val="minor"/>
      </rPr>
      <t>п</t>
    </r>
  </si>
  <si>
    <r>
      <t xml:space="preserve">Коэффициент  квалификации (участия)
</t>
    </r>
    <r>
      <rPr>
        <b/>
        <sz val="11"/>
        <rFont val="Calibri"/>
        <family val="2"/>
        <charset val="204"/>
        <scheme val="minor"/>
      </rPr>
      <t>К</t>
    </r>
    <r>
      <rPr>
        <b/>
        <vertAlign val="subscript"/>
        <sz val="11"/>
        <rFont val="Calibri"/>
        <family val="2"/>
        <charset val="204"/>
        <scheme val="minor"/>
      </rPr>
      <t>кв-уч</t>
    </r>
  </si>
  <si>
    <r>
      <t xml:space="preserve">Базовая цена,
руб.
</t>
    </r>
    <r>
      <rPr>
        <b/>
        <sz val="11"/>
        <rFont val="Calibri"/>
        <family val="2"/>
        <charset val="204"/>
        <scheme val="minor"/>
      </rPr>
      <t>Ц</t>
    </r>
    <r>
      <rPr>
        <b/>
        <vertAlign val="subscript"/>
        <sz val="11"/>
        <rFont val="Calibri"/>
        <family val="2"/>
        <charset val="204"/>
        <scheme val="minor"/>
      </rPr>
      <t>б</t>
    </r>
  </si>
  <si>
    <t>Табл. 3. Расчёт стоимости выполняемых работ в текущих ценах</t>
  </si>
  <si>
    <t>Повышающий коэффициент инфляции</t>
  </si>
  <si>
    <t>Пересчитать: 5,01</t>
  </si>
  <si>
    <t>ВСЕГО в текущих ценах:</t>
  </si>
  <si>
    <t>на выполнение расчета пожарного риска для объекта:</t>
  </si>
  <si>
    <t xml:space="preserve">подлежащих выполнению: </t>
  </si>
  <si>
    <t>Всего</t>
  </si>
  <si>
    <t>Характеристика объекта, здания, сооружения или вида работ</t>
  </si>
  <si>
    <t>Таблицы, примечания</t>
  </si>
  <si>
    <t>Стоимость, руб</t>
  </si>
  <si>
    <t>на проведение государственной историко-культурной экспертизы (ГИКЭ) по объекту:</t>
  </si>
  <si>
    <t>Сборник МРР-9.15-20</t>
  </si>
  <si>
    <t>Базовая стоимость</t>
  </si>
  <si>
    <t>Базовая стоимость проведения государственной историко-культурной экспертизы (ГИКЭ)</t>
  </si>
  <si>
    <t>ЗП эксперта табл.3.3 п.3</t>
  </si>
  <si>
    <t>Уровень рентабельности в организации глава 2 п.2.2.</t>
  </si>
  <si>
    <t>Коэффициент, учитывающий долю зарплаты в себестоимости (принимается Кз= 0,4) глава 2 п.2.2.</t>
  </si>
  <si>
    <t>ИТОГО в текущих ценах стоимость проведения государственной историко-культурной экспертизы (ГИКЭ)</t>
  </si>
  <si>
    <r>
      <t xml:space="preserve">Составлена на основании  Сборника 9.15 «Государственная историко-культурная экспертиза. МРР-9.15-20», Сборник утвержден и введен в действие приказом Комитета города Москвы по ценовой политике в строительстве и государственной экспертизе проектов от 25 сентября 2020 г. № МКЭ-ОД/20-50;  </t>
    </r>
    <r>
      <rPr>
        <sz val="10"/>
        <color rgb="FFC00000"/>
        <rFont val="Times New Roman"/>
        <family val="1"/>
        <charset val="204"/>
      </rPr>
      <t xml:space="preserve">с коэфф. пересчета на 4 квартал 2023 года, в соответствии с Приложением к приказу Москомэкспертизы от 12.12.2022 № МКЭ-ОД/22-108                                 </t>
    </r>
  </si>
  <si>
    <t>т.4.1 пп. 1.2, 2.2, 4, 8,9</t>
  </si>
  <si>
    <t>Итого в текущих ценах</t>
  </si>
  <si>
    <t>Раздел 1.</t>
  </si>
  <si>
    <t>МРР-4.9.02-22 т. 3.5  п. 1.3</t>
  </si>
  <si>
    <t>(46+0*1 )*1</t>
  </si>
  <si>
    <t>Газопровод. Низкое давление. Бестраншейная прокладка  методом горизонтального направленного бурения установками ГНБ</t>
  </si>
  <si>
    <t>м по стене</t>
  </si>
  <si>
    <t>2.2</t>
  </si>
  <si>
    <t>№8</t>
  </si>
  <si>
    <t>№9; №9.1</t>
  </si>
  <si>
    <t>№13</t>
  </si>
  <si>
    <t>Смета №7</t>
  </si>
  <si>
    <t>Смета № 8</t>
  </si>
  <si>
    <t>С М Е Т А  № 9</t>
  </si>
  <si>
    <t>С М Е Т А №9.1</t>
  </si>
  <si>
    <t>Приложение №2.14.1</t>
  </si>
  <si>
    <t xml:space="preserve">     С М Е Т А  № 14.1</t>
  </si>
  <si>
    <t>Газопровод Закрытая прокладка. ГНБ</t>
  </si>
  <si>
    <t>т. 3.2. п. 2.</t>
  </si>
  <si>
    <t>т. 3.2  п. 2</t>
  </si>
  <si>
    <t>Смета №3</t>
  </si>
  <si>
    <t>Базовая цена на единицу натуральн. показателя, руб.</t>
  </si>
  <si>
    <t>Анализ существующей дорожно-транспортной ситуации</t>
  </si>
  <si>
    <t>Проведение натурных обследований улично дорожной сети</t>
  </si>
  <si>
    <t>площадь обследуемой улично-дорожной сети, га</t>
  </si>
  <si>
    <t>Замеры интенсивности движения по направлениям</t>
  </si>
  <si>
    <t>количество направлений, шт.</t>
  </si>
  <si>
    <t>Анализ существующей организации дорожного движения</t>
  </si>
  <si>
    <t>площадь улично-дорожной сети, га</t>
  </si>
  <si>
    <t>Разработка схемы расстановки существующих технических средств организации дорожного движения (ТСОДД)</t>
  </si>
  <si>
    <t>2.4.1</t>
  </si>
  <si>
    <t>протяженность магистрали, п.м</t>
  </si>
  <si>
    <t>2.4.2</t>
  </si>
  <si>
    <t>Для транспортных развязок в одном уровне (площадей)</t>
  </si>
  <si>
    <t>площадь обустраиваемой территории, кв.м.</t>
  </si>
  <si>
    <t>Разработка проектных решений, выбор рекомендуемого варианта проектирования (вариантные проработки)</t>
  </si>
  <si>
    <t>количество въездов-выездов,         шт.</t>
  </si>
  <si>
    <t>протяженность магистрали районного значения,      п.м</t>
  </si>
  <si>
    <t>Для инженерного обустройства транспортных развязок в одном уровне (площадей)</t>
  </si>
  <si>
    <t>При проведении строительных, ремонтных и изыскательских работ на существующих проезжих частях</t>
  </si>
  <si>
    <t>количество очередей (захваток),     шт.</t>
  </si>
  <si>
    <t>4.2.4</t>
  </si>
  <si>
    <t>площадь обустраеваимой территории,    кв. м</t>
  </si>
  <si>
    <t>4.2.5</t>
  </si>
  <si>
    <t>Для инженерного обустройства велодорожек (вне проезжей части)</t>
  </si>
  <si>
    <t>протяженность велодорожек, п.м</t>
  </si>
  <si>
    <t>протяженность улично-дорожной сети,  п.м.</t>
  </si>
  <si>
    <t>4.4.4</t>
  </si>
  <si>
    <t>площадь обустраеваимой территории, кв. м</t>
  </si>
  <si>
    <t>4.4.5</t>
  </si>
  <si>
    <t>Размещение и обустройство пешеходных переходов</t>
  </si>
  <si>
    <t>количество переходов,      шт</t>
  </si>
  <si>
    <t>количество посадочных площадок,      шт</t>
  </si>
  <si>
    <t>протяженность ограждения в п.м.</t>
  </si>
  <si>
    <t>Размещение и обустройство железнодорожных переездов</t>
  </si>
  <si>
    <t>количество переездов,      шт</t>
  </si>
  <si>
    <t>Размещение и обустройство искусственных неровностей</t>
  </si>
  <si>
    <t>количество неровностей,      шт</t>
  </si>
  <si>
    <t>Разработка схемы организации движения пешеходов</t>
  </si>
  <si>
    <t>протяженность маршрута,     п.м</t>
  </si>
  <si>
    <t>Разработка схемы организации движения велосипедистов</t>
  </si>
  <si>
    <t>Разработка маршрутов движения грузового транспорта</t>
  </si>
  <si>
    <t>Предложения по размещению и обустройству локальных мероприятий по изменению геометрических параметров проезжей части (уширения, заездные карманы и т.д.)</t>
  </si>
  <si>
    <t>протяженность обустраиваемых участков,        п.м</t>
  </si>
  <si>
    <t>Размещение строительных ограждений и оборудования, обеспечивающего безопасные пешеходные пути</t>
  </si>
  <si>
    <t>Проектирование эскизов информа-ционных дорожных знаков индивидуального проектирования или информационных щитов и способов их установки</t>
  </si>
  <si>
    <t>4.16</t>
  </si>
  <si>
    <t>Расчет количества машино-мест для приобъектных автомобильных стоянок</t>
  </si>
  <si>
    <t>4.17</t>
  </si>
  <si>
    <t>4.18</t>
  </si>
  <si>
    <t>Разработка схем маршрутов объездов по УДС города при закрытии сквозных проездов</t>
  </si>
  <si>
    <t>протяженность маршрута,         п. м</t>
  </si>
  <si>
    <t>4.19</t>
  </si>
  <si>
    <t>Разработка схемы маршрута подъезда строительных машин к объекту строительства и путей следования пешеходов</t>
  </si>
  <si>
    <t>Сокращение сроков</t>
  </si>
  <si>
    <t>раз</t>
  </si>
  <si>
    <t>сто тридцать девять тысяч сто восемьдесят девять</t>
  </si>
  <si>
    <t>Заказчик:</t>
  </si>
  <si>
    <t>Проектная организация:</t>
  </si>
  <si>
    <t xml:space="preserve">Коэффициенты пересчёта в текущие цены: </t>
  </si>
  <si>
    <t>Кпер</t>
  </si>
  <si>
    <t xml:space="preserve"> =</t>
  </si>
  <si>
    <t>К1=</t>
  </si>
  <si>
    <t>пл.до 0,5га п.6.5</t>
  </si>
  <si>
    <t>Приведение численности кустарников к деревьям</t>
  </si>
  <si>
    <t>Исходные данные:</t>
  </si>
  <si>
    <t>К2=</t>
  </si>
  <si>
    <t>пл.от 0,5 до 0,99га</t>
  </si>
  <si>
    <t>/</t>
  </si>
  <si>
    <t>усл. деревьев</t>
  </si>
  <si>
    <t>К3=</t>
  </si>
  <si>
    <t xml:space="preserve">Sобсл </t>
  </si>
  <si>
    <t>пл.св.1 до 20га</t>
  </si>
  <si>
    <t>Всего условных деревьев</t>
  </si>
  <si>
    <r>
      <t>S</t>
    </r>
    <r>
      <rPr>
        <b/>
        <vertAlign val="subscript"/>
        <sz val="10"/>
        <rFont val="Century"/>
        <family val="1"/>
        <charset val="204"/>
      </rPr>
      <t>обсл</t>
    </r>
    <r>
      <rPr>
        <b/>
        <sz val="10"/>
        <rFont val="Century"/>
        <family val="1"/>
        <charset val="204"/>
      </rPr>
      <t xml:space="preserve"> = </t>
    </r>
  </si>
  <si>
    <t>К4=</t>
  </si>
  <si>
    <t>пл.от 20 до 50га</t>
  </si>
  <si>
    <t>усл. дерева</t>
  </si>
  <si>
    <t>К5=</t>
  </si>
  <si>
    <t>пл. свыше 50га</t>
  </si>
  <si>
    <t>На 1 га приходится условное количество деревьев</t>
  </si>
  <si>
    <t>К6=</t>
  </si>
  <si>
    <t>таб.1.1 прим.п.2</t>
  </si>
  <si>
    <t>Кзим=</t>
  </si>
  <si>
    <t>т.47 прим.1(20.10-31.03)</t>
  </si>
  <si>
    <t>допол. дерева</t>
  </si>
  <si>
    <t>Количество деревьев=</t>
  </si>
  <si>
    <t>для III кат.</t>
  </si>
  <si>
    <t>На доп. 50 деревьев приходится цена 1 базовой категории</t>
  </si>
  <si>
    <t>Количество кустарников=</t>
  </si>
  <si>
    <t xml:space="preserve"> - количество используемых базовых цен (С)</t>
  </si>
  <si>
    <t>Первичное обследование территории, составление
инвентаризационного плана и инвентаризационной ведомости 
Полевые работы</t>
  </si>
  <si>
    <t>Базовые цены (в зависимости от категории сложности):</t>
  </si>
  <si>
    <r>
      <t>Ст = Цб3 х К3</t>
    </r>
    <r>
      <rPr>
        <vertAlign val="subscript"/>
        <sz val="10"/>
        <rFont val="Century"/>
        <family val="1"/>
        <charset val="204"/>
      </rPr>
      <t xml:space="preserve"> </t>
    </r>
    <r>
      <rPr>
        <sz val="10"/>
        <rFont val="Century"/>
        <family val="1"/>
        <charset val="204"/>
      </rPr>
      <t>х Кпер</t>
    </r>
  </si>
  <si>
    <t>таблица 2.1</t>
  </si>
  <si>
    <t>І категория</t>
  </si>
  <si>
    <t>Цб3</t>
  </si>
  <si>
    <t>к3</t>
  </si>
  <si>
    <t>ІІ категория</t>
  </si>
  <si>
    <t xml:space="preserve">Ст = </t>
  </si>
  <si>
    <t>ІІІ категория</t>
  </si>
  <si>
    <t>Первичное обследование территории, составление
инвентаризационного плана и инвентаризационной ведомости 
Камеральные работы</t>
  </si>
  <si>
    <t>таблица 2.2</t>
  </si>
  <si>
    <t>К2</t>
  </si>
  <si>
    <t>Составление заключения    по составу инвентаризационного    плана</t>
  </si>
  <si>
    <t>таблица 47</t>
  </si>
  <si>
    <t>принять на площадь объекта</t>
  </si>
  <si>
    <t>1,32 га</t>
  </si>
  <si>
    <t>Обследование участка для разработки дендроплана и составление перечетной ведомости</t>
  </si>
  <si>
    <t>таблица 48</t>
  </si>
  <si>
    <t>таблица 49</t>
  </si>
  <si>
    <t>таблица 50</t>
  </si>
  <si>
    <t>таблица 51</t>
  </si>
  <si>
    <t xml:space="preserve">Природный комплекс ПК №1-ЗелАО </t>
  </si>
  <si>
    <t>искл</t>
  </si>
  <si>
    <t>Природный комплекс ПК №VII</t>
  </si>
  <si>
    <t xml:space="preserve">Разработка проекта компенсационного озеленения и пересадки зеленых насаждени
</t>
  </si>
  <si>
    <t>таблица 61</t>
  </si>
  <si>
    <t>таб.61</t>
  </si>
  <si>
    <t>гл.4, т.4.1, п.4, пр.2</t>
  </si>
  <si>
    <t>ИТОГО по таблице коэффициентов пересчета (инфляционного изменения) базовой стоимости работ градостроительного проектирования, проектных и других видов работ (услуг), осуществляемых с привлечением средств бюджета города Москвы, на 2024-2026 годы</t>
  </si>
  <si>
    <t>Стоимость изысканий с учетом коэффициента пересчета осуществляемых с привлечением средств бюджета города Москвы, на 2024-2026 годы</t>
  </si>
  <si>
    <t xml:space="preserve">Смета составлена на основании                                                                                                                                                                                                                                                                             Сборника 6.3 "Перечень мероприятий по гражданской обороне, мероприятий по предупреждению чрезвычайных ситуаций природного и техногенного характера  МРР-6.3-16", Сборник утвержден и введен в действие с 9 января 2017 г. приказом Комитета города Москвы по ценовой политике в строительстве и государственной экспертизе проектов от 29 декабря 2016 г. No МКЭ-ОД/16-75, с коэфф. пересчета на 1 квартал 2024 года, в соответствии с Приложением к приказу Москомэкспертизы от 21.12.2023 № МКЭ-ОД/23-142                                                                                                                                                                                                                                                                                                                                                                     </t>
  </si>
  <si>
    <t>К5</t>
  </si>
  <si>
    <t xml:space="preserve">Планово-высотная привязка выработок </t>
  </si>
  <si>
    <t>Составление программы производства работ с учетом II категории сложности инженерно-геологических условий</t>
  </si>
  <si>
    <t>№14</t>
  </si>
  <si>
    <t>СМЕТА №11</t>
  </si>
  <si>
    <t xml:space="preserve">     С М Е Т А  №  12</t>
  </si>
  <si>
    <t xml:space="preserve">на разработку Раздела об обеспечении сохранности объектов археологического наследия по объекту:  </t>
  </si>
  <si>
    <t>Наименование  и характеристика работ, расчет стоимости</t>
  </si>
  <si>
    <t>Обоснование стоимости, табл.</t>
  </si>
  <si>
    <t>Ед. измер.</t>
  </si>
  <si>
    <t>Базовая стоимость, руб.</t>
  </si>
  <si>
    <t>Сумма в (руб.)</t>
  </si>
  <si>
    <t xml:space="preserve">Общее описание участка проведения 
работ  </t>
  </si>
  <si>
    <t>МРР-8.5-20 табл.3.1 п.1</t>
  </si>
  <si>
    <t>площадь, га, (до 0,5 га)</t>
  </si>
  <si>
    <t xml:space="preserve">Краткая справка по историко-градостро-
ительному развитию территории, 
на которой располагается участок прове-
дения работ </t>
  </si>
  <si>
    <t>МРР-8.5-20 табл.3.1 п.2</t>
  </si>
  <si>
    <t>площадь, га (до 0,5 га)</t>
  </si>
  <si>
    <t xml:space="preserve">Историко-архивные и библиографиче-
ские исследования </t>
  </si>
  <si>
    <t>МРР-8.5-20 табл.3.1 п.3.3.</t>
  </si>
  <si>
    <t xml:space="preserve">Оценка воздействия проводимых работ 
на объект культурного наследия либо 
объекты культурного наследия. Вывод о 
соответствии документации по обеспе-
чению сохранности объекта (объектов) 
культурного наследия законодательству 
в области государственной охраны объ-
ектов культурного наследия </t>
  </si>
  <si>
    <t>МРР-8.5-20 табл.3.1 п.9.2</t>
  </si>
  <si>
    <t>площадь, га (до 1 га)</t>
  </si>
  <si>
    <t>Подготовка сведений о планируемых работах</t>
  </si>
  <si>
    <t>МРР-8.5-20 табл.3.2 п. 6</t>
  </si>
  <si>
    <t>1 комплект  
документации (протяженность до 500 м.пог.)</t>
  </si>
  <si>
    <t xml:space="preserve">Определение и описание мер по обеспечению 
сохранности ОКН </t>
  </si>
  <si>
    <t>МРР-8.5-20 табл.3.3</t>
  </si>
  <si>
    <t xml:space="preserve">1 лист А4 </t>
  </si>
  <si>
    <t>Итого по разделу 1:</t>
  </si>
  <si>
    <t>Итого по смете:</t>
  </si>
  <si>
    <t xml:space="preserve">Общая протяженность трассы - 250 м.пог. </t>
  </si>
  <si>
    <t>Общий участок проведения работ -0,045 га (450 м2)  ( до 0,5 га)</t>
  </si>
  <si>
    <t>Текущая стоимость проведения работ с применением коэффициента пересчета в соотвествии с приказом Москомэкспертизы №МКЭ-ОД/23-142 от 24.12.2023г. - коэффициент пересчета на 1квартал 2023 года составляет: К=5,398</t>
  </si>
  <si>
    <t xml:space="preserve">  СМЕТА  13</t>
  </si>
  <si>
    <t>1. Объект культурного наследия федерального значения «Грузинский Некрополь  - Церковь Всех Святых в селе Всехсвятском» по адресу: город Москва, САО, Ленинградский проспект, дом 73А.</t>
  </si>
  <si>
    <t>Здание XVIII в., объем - 5,418 тыс.м.куб.</t>
  </si>
  <si>
    <t>2. Объект культурного наследия федерального значения «Грузинский Некрополь - Историческое кладбище деятелей культуры Грузии, XVII-XVIII вв.» по адресу: город Москва, САО, Ленинградский проспект, дом 73А.</t>
  </si>
  <si>
    <t>3. Объект культурного наследия регионального значения (ПСПИ) «Сохранившаяся территория Московского городского Братского кладбища героев Первой мировой войны - мемориального парка» по адресу: г. Москва, САО, Новопесчаная улица, дом 12.</t>
  </si>
  <si>
    <t xml:space="preserve"> Краткая справка по историко-градостро-
ительному развитию территории, 
на которой располагается участок прове-
дения работ </t>
  </si>
  <si>
    <t>объект,  век создания - XVIII в.</t>
  </si>
  <si>
    <t>объект,  век создания -  XVIII в.</t>
  </si>
  <si>
    <t>объект,  век создания -  после XVIII в.</t>
  </si>
  <si>
    <t>Краткая историческая справка об объ-
екте культурного наследия либо объек-
тах культурного наследия</t>
  </si>
  <si>
    <t>МРР-8.5-20 табл.3.1 п.4</t>
  </si>
  <si>
    <t>1 лист А4 справки по памятнику,  век постройки - XVIII в.</t>
  </si>
  <si>
    <t>1 лист А4 справки по памятнику,  век создания - после XVIII в.</t>
  </si>
  <si>
    <t xml:space="preserve">Краткое описание объекта культурного 
наследия либо объектов культурного 
наследия, включая описание особенно-
стей, являющихся основаниями для 
включения объекта культурного насле-
дия в реестр и подлежащих обязатель-
ному сохранению (предмет охраны) </t>
  </si>
  <si>
    <t>МРР-8.5-20 табл.3.1 п.5</t>
  </si>
  <si>
    <t xml:space="preserve">1 лист А4 справки </t>
  </si>
  <si>
    <t xml:space="preserve">Описание правовых режимов использо-
вания земельного участка в границах 
территории объекта культурного насле-
дия либо объектов культурного наследия </t>
  </si>
  <si>
    <t>МРР-8.5-20 табл.3.1 п.6</t>
  </si>
  <si>
    <t xml:space="preserve">Сведения по техническому состоянию 
объекта культурного наследия либо 
объектов культурного наследия </t>
  </si>
  <si>
    <t>7.1</t>
  </si>
  <si>
    <t>МРР-8.5-20 табл.3.1 п.7.2</t>
  </si>
  <si>
    <t>7.2</t>
  </si>
  <si>
    <t>МРР-8.5-20 табл.3.1 п.7.1</t>
  </si>
  <si>
    <t xml:space="preserve"> Материалы фотофиксации объекта куль-
турного наследия либо объектов куль-
турного наследия, участка проведения 
работ со схемой фотофиксации с привяз-
кой точек съемки </t>
  </si>
  <si>
    <t>МРР-8.5-20 табл.3.1 п.8</t>
  </si>
  <si>
    <t xml:space="preserve">1 снимок (4 цветных 
отпечатка 9×12) </t>
  </si>
  <si>
    <t>9.1</t>
  </si>
  <si>
    <t>9.2</t>
  </si>
  <si>
    <t>МРР-8.5-20 табл.3.1 п.9.1</t>
  </si>
  <si>
    <t>1 комплект  
документации (протяженность свыше 1000 м.пог.)</t>
  </si>
  <si>
    <t>МРР-8.5-20 табл.3.1, п. 3.1</t>
  </si>
  <si>
    <t>МРР-8.5-20 табл.3.1, п. 3.2</t>
  </si>
  <si>
    <t>памятник, строительный объем (до 5 тыс. куб.м)</t>
  </si>
  <si>
    <t xml:space="preserve">  СМЕТА  №14</t>
  </si>
  <si>
    <t>0,1км-под АЗ</t>
  </si>
  <si>
    <t>Электрозащитная установка</t>
  </si>
  <si>
    <t xml:space="preserve">(ЭЗУ) от коррозии </t>
  </si>
  <si>
    <t>, табл. 3.7</t>
  </si>
  <si>
    <t xml:space="preserve"> реконструкция</t>
  </si>
  <si>
    <t>наличие зоны метро или ж/д</t>
  </si>
  <si>
    <t>, п. 2.4</t>
  </si>
  <si>
    <t>защита более 5-ти ком-ций</t>
  </si>
  <si>
    <t>, табл. 3.7, прим. 1</t>
  </si>
  <si>
    <t>стадийность проекта</t>
  </si>
  <si>
    <t>Глубинный анодный</t>
  </si>
  <si>
    <t>табл. 3.7, примечание 2</t>
  </si>
  <si>
    <t>заземлитель (Гл.А.З.)</t>
  </si>
  <si>
    <t>1.3</t>
  </si>
  <si>
    <t>соединение (ИС),</t>
  </si>
  <si>
    <t>ИТОГО п.п. 1.1 - 1.4:</t>
  </si>
  <si>
    <t>м в закр. переходе</t>
  </si>
  <si>
    <t>зона охраняемого природного ландшафта</t>
  </si>
  <si>
    <t>Часть 2 п.2.14</t>
  </si>
  <si>
    <t>ИТОГО п.п. 2.1 - 2.2:</t>
  </si>
  <si>
    <t>С учетом Тендерного  снижения 2,2%</t>
  </si>
  <si>
    <t>, п. 2.5</t>
  </si>
  <si>
    <t>Прокладка кабеля сигнального</t>
  </si>
  <si>
    <t xml:space="preserve"> т.4.2.4 п. 4                       </t>
  </si>
  <si>
    <t>Крепление скважины при
бурении диаметром до 160 мм.   глубиной до 50,0 м</t>
  </si>
  <si>
    <t>, табл. 3.8 п.2.1</t>
  </si>
  <si>
    <t>, табл. 3.8, прим. 4</t>
  </si>
  <si>
    <t>Часть 2 п.2.11</t>
  </si>
  <si>
    <t>,табл. 3.8, прим. 9</t>
  </si>
  <si>
    <t>на выполнение инженерно-геологических изысканий 
 ( инженерно-геофизических исследований)</t>
  </si>
  <si>
    <t>Адрес объекта</t>
  </si>
  <si>
    <t>цена за ед.</t>
  </si>
  <si>
    <t>Предварительные</t>
  </si>
  <si>
    <t>изыскания</t>
  </si>
  <si>
    <t>, табл.281, § 1</t>
  </si>
  <si>
    <t>шт. - кол-во УКЗ</t>
  </si>
  <si>
    <t>S=</t>
  </si>
  <si>
    <t>га - площадь (N•0,6)</t>
  </si>
  <si>
    <t>шт. - кол-во протек.</t>
  </si>
  <si>
    <t>га - площадь (N•0,1)</t>
  </si>
  <si>
    <t>шт. - кол-во КИП</t>
  </si>
  <si>
    <t>шт. - кол-во ПТ</t>
  </si>
  <si>
    <t>шт. - кол-во ВП</t>
  </si>
  <si>
    <t>шт. - кол-во ИВ</t>
  </si>
  <si>
    <t>шт. - кол-во ИФС</t>
  </si>
  <si>
    <t>шт. - кол-во ЭП</t>
  </si>
  <si>
    <t xml:space="preserve">    выплата полев. довольствия</t>
  </si>
  <si>
    <t>, общ. указ. п. 14</t>
  </si>
  <si>
    <t xml:space="preserve">    неблагоприятный период</t>
  </si>
  <si>
    <t>, табл. 2, § 3</t>
  </si>
  <si>
    <t xml:space="preserve">    расходы по внутр. транс-ту</t>
  </si>
  <si>
    <t>, табл. 4, § 4</t>
  </si>
  <si>
    <t>, общ. указ. п. 8, прим. 4</t>
  </si>
  <si>
    <t>, дополнения п. 8</t>
  </si>
  <si>
    <t xml:space="preserve">    метрологическое обесп-ние</t>
  </si>
  <si>
    <t>, дополнения п. 14</t>
  </si>
  <si>
    <t xml:space="preserve">    организационные расходы</t>
  </si>
  <si>
    <t>, общ. указ. п. 13, табл. 6, § 3</t>
  </si>
  <si>
    <t xml:space="preserve">    ликвидационные расходы</t>
  </si>
  <si>
    <t xml:space="preserve">    коэф. перевода в 1991 г.</t>
  </si>
  <si>
    <t>Письмо ГС 21-Д от 25.12.90г.</t>
  </si>
  <si>
    <t>Измерение уд. сопр. грунта</t>
  </si>
  <si>
    <t>4-х электродной установкой</t>
  </si>
  <si>
    <t>, табл .282, § 2</t>
  </si>
  <si>
    <t xml:space="preserve">    обработка данных на ЭВМ</t>
  </si>
  <si>
    <t>, общ. указ. п. 15</t>
  </si>
  <si>
    <t>Измерение разности</t>
  </si>
  <si>
    <t>потенциалов самопишущим</t>
  </si>
  <si>
    <t>прибором</t>
  </si>
  <si>
    <t>, табл. 283, § 2</t>
  </si>
  <si>
    <t>Составление техотчета</t>
  </si>
  <si>
    <t>, табл. 294, § 8</t>
  </si>
  <si>
    <t>в текущих ценах</t>
  </si>
  <si>
    <t>Плановая и высотная</t>
  </si>
  <si>
    <t xml:space="preserve">привязка при расстоянии </t>
  </si>
  <si>
    <t xml:space="preserve">между точками </t>
  </si>
  <si>
    <t>, табл. 4.4.6.1 § 2</t>
  </si>
  <si>
    <t>, прим. 1</t>
  </si>
  <si>
    <t>, прим. 3</t>
  </si>
  <si>
    <t>, Гл.2 таб.2.1  §1</t>
  </si>
  <si>
    <t>расходы по внутр. транс-ту</t>
  </si>
  <si>
    <t>, Гл.2 таб.2.2  §4</t>
  </si>
  <si>
    <t xml:space="preserve">, Гл.2 таб.2.3 </t>
  </si>
  <si>
    <t>Составление заключения</t>
  </si>
  <si>
    <t>по материалам изысканий</t>
  </si>
  <si>
    <t>прошлых лет</t>
  </si>
  <si>
    <t>, табл. 294, § 7</t>
  </si>
  <si>
    <t>Составление программы</t>
  </si>
  <si>
    <t>изысканий</t>
  </si>
  <si>
    <t>, табл. 294, § 1</t>
  </si>
  <si>
    <t xml:space="preserve">    составление только предписаний</t>
  </si>
  <si>
    <t>, прим. 4</t>
  </si>
  <si>
    <t>Итого по смете в текущих ценах</t>
  </si>
  <si>
    <t>Итого по смете с Корректирующим к-том К=0,59  в текущих ценах</t>
  </si>
  <si>
    <t>Протокол №МС-2-06 от 26.02.2006г.</t>
  </si>
  <si>
    <t xml:space="preserve">№ </t>
  </si>
  <si>
    <t>Характеристика предприятия, здания, сооружения или вида работ</t>
  </si>
  <si>
    <t xml:space="preserve">№№ частей, глав, табл., пунктов указаний к разделу или главе сборника </t>
  </si>
  <si>
    <t>Расчёт стоимости,руб</t>
  </si>
  <si>
    <t>1</t>
  </si>
  <si>
    <t>Инженерные коммуникации</t>
  </si>
  <si>
    <t>Таб. 4.1 п.3 прим.2</t>
  </si>
  <si>
    <t>Цб(00)</t>
  </si>
  <si>
    <t xml:space="preserve">Стоимость </t>
  </si>
  <si>
    <t>Базовая стоимость за 1 вид</t>
  </si>
  <si>
    <t>Кол-во коммуникаций</t>
  </si>
  <si>
    <t>в ценах 2000 г. ,тыс.руб.</t>
  </si>
  <si>
    <t>Цб(00)=</t>
  </si>
  <si>
    <t>ИТОГО в базовых ценах :</t>
  </si>
  <si>
    <t>ИТОГО в текущих ценах :</t>
  </si>
  <si>
    <r>
      <t>Табл. 1.1</t>
    </r>
    <r>
      <rPr>
        <sz val="11"/>
        <color theme="0"/>
        <rFont val="Times New Roman"/>
        <family val="1"/>
        <charset val="204"/>
      </rPr>
      <t xml:space="preserve"> (без п.8,9,10,13)</t>
    </r>
  </si>
  <si>
    <t>Смета №4</t>
  </si>
  <si>
    <t>СМЕТА № 5</t>
  </si>
  <si>
    <t>Смета № 13</t>
  </si>
  <si>
    <t>от 1 до 3</t>
  </si>
  <si>
    <t>на выполнение инженерно-экологических изысканий по объекту: Реконструкция газопровода низкого давления по адресу: г. Москва , ЮЗАО, Б.Черемушкинская ул. , д. 20, к. 1-ул. Кржижановского, д. 23, к.6</t>
  </si>
  <si>
    <t>гл.2, т.2.2, п.4</t>
  </si>
  <si>
    <t>Определение солей тяжелых металлов без пробоподготовки - методом атомной абсорбции с использованием ртутно-гидридной приставки
(1 металл) Hg</t>
  </si>
  <si>
    <t>гл.5, т.5.1, п.59</t>
  </si>
  <si>
    <t>гл.7, т.7.1, п.3</t>
  </si>
  <si>
    <t>4.13.</t>
  </si>
  <si>
    <t xml:space="preserve">ОКБ (общие (обобщенные) колиформ-ные бактерии, в том числе Escherichia coli (E.coli) </t>
  </si>
  <si>
    <t>гл.5, т.5.5, п.2.1</t>
  </si>
  <si>
    <t>1 исследование</t>
  </si>
  <si>
    <t>4.14.</t>
  </si>
  <si>
    <t>Энтерококки (фекальные)</t>
  </si>
  <si>
    <t>гл.5, т.5.5, п.2.2</t>
  </si>
  <si>
    <t>4.15.</t>
  </si>
  <si>
    <t xml:space="preserve">Патогенные энтеробактерии (сальмо-неллы и др.) </t>
  </si>
  <si>
    <t>гл.5, т.5.5, п.2.3</t>
  </si>
  <si>
    <t>4.16.</t>
  </si>
  <si>
    <t>Ооцисты и цисты простейших</t>
  </si>
  <si>
    <t>гл.5, т.5.5, п.3.1</t>
  </si>
  <si>
    <t>4.17.</t>
  </si>
  <si>
    <t>Яйца гельминтов</t>
  </si>
  <si>
    <t>гл.5, т.5.5, п.3.2</t>
  </si>
  <si>
    <t>4.18.</t>
  </si>
  <si>
    <t>Личинки гельминтов</t>
  </si>
  <si>
    <t>гл.5, т.5.5, п.3.3</t>
  </si>
  <si>
    <t>ИТОГО по Сборнику 3.3, МРР-3.3.02-23</t>
  </si>
  <si>
    <t>5.4.</t>
  </si>
  <si>
    <t xml:space="preserve">Базовые цены на камеральную обработку химических и бактериологических анализов; микробиологических, паразитологических, токсиколого-гигиенических  данных лабораторных работ </t>
  </si>
  <si>
    <t>гл.6, т.6.2.1, п.3</t>
  </si>
  <si>
    <t>Базовые цены на описание проектных намерений</t>
  </si>
  <si>
    <t>Выполнение расчета сточных вод</t>
  </si>
  <si>
    <t>т.15 п.1.2 прим.п.4.</t>
  </si>
  <si>
    <t>т.18. п.1.</t>
  </si>
  <si>
    <t>т.18. п.3. прим.1</t>
  </si>
  <si>
    <t>т.18. п.8.</t>
  </si>
  <si>
    <t>Определение границ СЗЗ по фактору технологического шума</t>
  </si>
  <si>
    <t>т. 6 п2.</t>
  </si>
  <si>
    <t>т.23. п.2.</t>
  </si>
  <si>
    <t>Табл. 3.2, п.5</t>
  </si>
  <si>
    <t>на выполнение инженерно-геологических изысканий по объекту: Реконструкция газопровода низкого давления по адресу: г. Москва , ЮЗАО, Б.Черемушкинская ул. , д. 20, к. 1-ул. Кржижановского, д. 23, к.6</t>
  </si>
  <si>
    <t>2547</t>
  </si>
  <si>
    <t>Гидрогеологические наблюдения при бурении скважин диаметром до 160 мм гулбиной до 10,0 м</t>
  </si>
  <si>
    <t xml:space="preserve"> Отбор монолитов связаных грунтов из буровых скважин с глубины до 10,0 м  </t>
  </si>
  <si>
    <t>т.7.2.1   п. 1</t>
  </si>
  <si>
    <t>Расходы по внутреннему транспорту, расстояние 25,0 км</t>
  </si>
  <si>
    <t>Полный комплекс определений физико-механических свойств глинистых грунтов</t>
  </si>
  <si>
    <t xml:space="preserve">  т. 8.1.2  п. 4</t>
  </si>
  <si>
    <t xml:space="preserve"> т. 9.3.1 п. 1</t>
  </si>
  <si>
    <t>Колонковое бурение 19 скважин  диаметром бурения  до 160 мм глубиной  по 10,0  м в породах:</t>
  </si>
  <si>
    <t>МРР-3.1.02-23    т.4.4.6.1 п.2</t>
  </si>
  <si>
    <t xml:space="preserve"> т. 2.2 п. 5</t>
  </si>
  <si>
    <t>МРР-3.2.02-23                          т.9.1.2 п.3 прим.1</t>
  </si>
  <si>
    <t xml:space="preserve">на проектные работы по электрохимзащите от коррозии </t>
  </si>
  <si>
    <t>на разработку раздела об обеспечении сохранности объектов культурного наследия при проведении работ  по объекту: Реконструкция газопровода низкого давления по адресу: г. Москва , ЮЗАО, Б.Черемушкинская ул. , д. 20, к. 1-ул. Кржижановского, д. 23, к.6</t>
  </si>
  <si>
    <t>приложен.1 п.15</t>
  </si>
  <si>
    <t>Часть 2 п.2.12</t>
  </si>
  <si>
    <t>,табл. 3.6, прим. 10</t>
  </si>
  <si>
    <t>Часть 2 п.2.8; 2.9</t>
  </si>
  <si>
    <t xml:space="preserve">МРР-3.1.02-23 </t>
  </si>
  <si>
    <t>ИТОГО п.п. 1 - 3:</t>
  </si>
  <si>
    <t>инфляции по п.п. 1-3</t>
  </si>
  <si>
    <t>Письмо Минстроя РФ от 29.07.2024 № 43022-ИФ/09</t>
  </si>
  <si>
    <t>ИТОГО п. 5 :</t>
  </si>
  <si>
    <t>инфляции по п. 5</t>
  </si>
  <si>
    <t>Общая протяженность трассы - 2100  м.пог.</t>
  </si>
  <si>
    <t>Общий участок проведения работ - до 2.0 га</t>
  </si>
  <si>
    <t>площадь, га, (до 2 га)</t>
  </si>
  <si>
    <t>площадь, га (до 2 га)</t>
  </si>
  <si>
    <t>площадь, га (до 5 ти)</t>
  </si>
  <si>
    <t>площадь (до 5 га)</t>
  </si>
  <si>
    <t>Справка о фоновых концентрациях загрязняющих веществ в воздухе и краткая климатическая характеристика. Перечень платных услуг утвержден Приказом ФГБУ "Центральное УГМС" от ”03" декабря 2018г. № 282</t>
  </si>
  <si>
    <t>Расчет фоновых концентраций загрязняющих веществ в атмосферном воздухе для городов и населенных пунктов, где отсутствуют регулярные наблюдения за загрязнением атмосферного воздуха. п.2.4.11</t>
  </si>
  <si>
    <t>Всего  по смете</t>
  </si>
  <si>
    <t>Полный комплекс определений физических свойств песчаных грунтов</t>
  </si>
  <si>
    <t>т. 8.1.4 п.1</t>
  </si>
  <si>
    <t>10А</t>
  </si>
  <si>
    <t>С М Е Т А №15</t>
  </si>
  <si>
    <t>Реконструкция газопровода низкого давления по адресу: г. Москва , ЮЗАО, Б.Черемушкинская ул. , д. 20, к. 1-ул. Кржижановского, д. 23, к.6</t>
  </si>
  <si>
    <t>- 2-й кв-л 2025г.</t>
  </si>
  <si>
    <t>Начальник мастерской</t>
  </si>
  <si>
    <t>№15</t>
  </si>
  <si>
    <t xml:space="preserve">Получение платных согласований </t>
  </si>
  <si>
    <t>Составлена в ценах 2000 с коэфф. пересчета на 4 квартал 2025 года , в соответствии с  Приложением   к приказу Москомэкспертизы от 26.12.2024г. № МКЭ-ОД/24-185</t>
  </si>
  <si>
    <t>(4 кв.2025г.)</t>
  </si>
  <si>
    <r>
      <rPr>
        <b/>
        <sz val="9"/>
        <rFont val="Times New Roman"/>
        <family val="1"/>
        <charset val="204"/>
      </rPr>
      <t>Смета №1</t>
    </r>
    <r>
      <rPr>
        <sz val="9"/>
        <rFont val="Times New Roman"/>
        <family val="1"/>
        <charset val="204"/>
      </rPr>
      <t xml:space="preserve"> составлена с применением Сборника 4.2 «Инженерные сети и сооружения. МРР-4.2.04-22», утвержденного и введенного в действие приказом Москомэкспертизы от 26.12.2022 № МКЭ-ОД/22-121, с коэфф. пересчета на 4 квартал 2025 года в соответствии с Приложением к приказу Москомэкспертизы от 26.12.2024г. № МКЭ-ОД/24-185</t>
    </r>
  </si>
  <si>
    <t>Выполнение инженерно-геофизических изысканий</t>
  </si>
  <si>
    <t>Проектные работы по дендрологии</t>
  </si>
  <si>
    <t>Проектные работы по благоустройству и озеленению</t>
  </si>
  <si>
    <t>Выполнение инженерно-экологических изысканий</t>
  </si>
  <si>
    <t>Проектные работы по охране окружающей среды</t>
  </si>
  <si>
    <t>Проектные работы по разделу «Мероприятия по обеспечению пожарной безопасности"</t>
  </si>
  <si>
    <t>Выполнение инженерно-геологических изысканий</t>
  </si>
  <si>
    <t>Разработка раздела оценки (математическое моделирование) влияния на окружающую застройку</t>
  </si>
  <si>
    <t>Разработка раздела техническое обследование существующих зданий и сооружений</t>
  </si>
  <si>
    <t>Разработка раздела "Требования к обеспечению безопасной эксплуатации"</t>
  </si>
  <si>
    <r>
      <rPr>
        <b/>
        <sz val="9"/>
        <rFont val="Times New Roman"/>
        <family val="1"/>
        <charset val="204"/>
      </rPr>
      <t xml:space="preserve">Смета №2 </t>
    </r>
    <r>
      <rPr>
        <sz val="9"/>
        <rFont val="Times New Roman"/>
        <family val="1"/>
        <charset val="204"/>
      </rPr>
      <t xml:space="preserve">составлена с применением Сборника 4.9 «Объекты газооборудования и газоснабжения. МРР-4.9.02-22», утвержденного и введенного в действие приказом Москомэкспертизы от 29.09.2022 № МКЭ-ОД/22-83, Сборника 4.2 «Инженерные сети и сооружения. МРР-4.2.04-22», утвержденного и введенного в действие приказом Москомэкспертизы от 26.12.2022 № МКЭ-ОД/22-121, с коэфф. пересчета на 4 квартал 2025 года в соответствии с Приложением к приказу Москомэкспертизы от 26.12.2024г. № МКЭ-ОД/24-185  </t>
    </r>
  </si>
  <si>
    <r>
      <rPr>
        <b/>
        <sz val="9"/>
        <rFont val="Times New Roman"/>
        <family val="1"/>
        <charset val="204"/>
      </rPr>
      <t>Смета №3</t>
    </r>
    <r>
      <rPr>
        <sz val="9"/>
        <rFont val="Times New Roman"/>
        <family val="1"/>
        <charset val="204"/>
      </rPr>
      <t xml:space="preserve"> составлена на основании Сборника цен на изыскательские работы для капитального строительства, утвержденного  постановлением Госстроя СССР от 16.07.1981 № 121 с учетом дополнений, утвержденных  постановлением Госстроя СССР от 01.03.1990 № 22, с коэфф. пересчета на 1 квартал 2025 года по Приложению к Письму Минстроя России от Письмо Минстроя России № 5170-ИФ/09 от 01.02.2025; Сборника 3.1 «Инженерно-геодезические изыскания. МРР-3.1.02-23», утвержден и введен в действие приказом Комитета города Москвы по ценовой политике в строительстве и государственной экспертизе проектов от 29 декабря 2023 г. № МКЭ-ОД/23-155.,  с коэфф. пересчета на 4 квартал 2025 года, в соответствии с Приложением к приказу Москомэкспертизы от 26.12.2024г. № МКЭ-ОД/24-185                                                                                                                                                                                                                                                                                                                                                                                                                                                                                                                                                                                           </t>
    </r>
  </si>
  <si>
    <r>
      <rPr>
        <b/>
        <sz val="9"/>
        <rFont val="Times New Roman"/>
        <family val="1"/>
        <charset val="204"/>
      </rPr>
      <t>Смета №5</t>
    </r>
    <r>
      <rPr>
        <sz val="9"/>
        <rFont val="Times New Roman"/>
        <family val="1"/>
        <charset val="204"/>
      </rPr>
      <t xml:space="preserve"> составлена с применением Сборника 6.1 «Мероприятия по охране окружающей среды. МРР-6.1.02-19», утвержденного и введенного в действие приказом Москомэкспертизы от 28.06.2019 № МКЭ-ОД/19-41, с коэфф. пересчета на 4 квартал 2025 года в соответствии с Приложением к приказу Москомэкспертизы от 26.12.2024г. № МКЭ-ОД/24-185   </t>
    </r>
  </si>
  <si>
    <r>
      <rPr>
        <b/>
        <sz val="9"/>
        <rFont val="Times New Roman"/>
        <family val="1"/>
        <charset val="204"/>
      </rPr>
      <t>Смета №6</t>
    </r>
    <r>
      <rPr>
        <sz val="9"/>
        <rFont val="Times New Roman"/>
        <family val="1"/>
        <charset val="204"/>
      </rPr>
      <t xml:space="preserve"> составлена с применением Сборника 7.1 «Комплексное благоустройство территорий, крыш зданий и других искусственных оснований. МРР-7.1.03-21», утвержденного и введенного в действие приказом Москомэкспертизы от 31.03.2021 № МКЭ-ОД/21-30, с коэфф. пересчета на 4 квартал 2025 года в соответствии с Приложением к приказу Москомэкспертизы от 26.12.2024г. № МКЭ-ОД/24-185  </t>
    </r>
  </si>
  <si>
    <r>
      <rPr>
        <b/>
        <sz val="9"/>
        <rFont val="Times New Roman"/>
        <family val="1"/>
        <charset val="204"/>
      </rPr>
      <t xml:space="preserve">Смета №7 </t>
    </r>
    <r>
      <rPr>
        <sz val="9"/>
        <rFont val="Times New Roman"/>
        <family val="1"/>
        <charset val="204"/>
      </rPr>
      <t xml:space="preserve">составлена с применением Сборник 3.3 «Инженерно-экологические изыскания. МРР-3.3.02-23», утвержденного и введенного в действие приказом Москомэкспертизы от 25.12.2023 № МКЭ-ОД/23-149, с коэфф. пересчета на 4 квартал 2025 года в соответствии с Приложением к приказу Москомэкспертизы от 26.12.2024г. № МКЭ-ОД/24-185        </t>
    </r>
  </si>
  <si>
    <r>
      <rPr>
        <b/>
        <sz val="9"/>
        <rFont val="Times New Roman"/>
        <family val="1"/>
        <charset val="204"/>
      </rPr>
      <t>Смета №8</t>
    </r>
    <r>
      <rPr>
        <sz val="9"/>
        <rFont val="Times New Roman"/>
        <family val="1"/>
        <charset val="204"/>
      </rPr>
      <t xml:space="preserve"> составлена с применением Сборника 6.1 «Мероприятия по охране окружающей среды. МРР-6.1.02-19», утвержденного и введенного в действие приказом Москомэкспертизы от 28.06.2019 № МКЭ-ОД/19-41, с коэфф. пересчета на 4 квартал 2025 года в соответствии с Приложением к приказу Москомэкспертизы от 26.12.2024г. № МКЭ-ОД/24-185                        </t>
    </r>
  </si>
  <si>
    <r>
      <rPr>
        <b/>
        <sz val="9"/>
        <rFont val="Times New Roman"/>
        <family val="1"/>
        <charset val="204"/>
      </rPr>
      <t xml:space="preserve">Смета №9 </t>
    </r>
    <r>
      <rPr>
        <sz val="9"/>
        <rFont val="Times New Roman"/>
        <family val="1"/>
        <charset val="204"/>
      </rPr>
      <t xml:space="preserve"> составлена с применением Сборника 6.2 «Мероприятия по обеспечению пожарной безопасности. МРР-6.2.03-22», утвержденного и введенного в действие приказом Москомэкспертизы от 15.06.2022 № МКЭ-ОД/22-49, с коэфф. пересчета на 4 квартал 2025 года в соответствии с Приложением к приказу Москомэкспертизы от 26.12.2024г. № МКЭ-ОД/24-185    </t>
    </r>
  </si>
  <si>
    <r>
      <rPr>
        <b/>
        <sz val="9"/>
        <rFont val="Times New Roman"/>
        <family val="1"/>
        <charset val="204"/>
      </rPr>
      <t>Смета №10</t>
    </r>
    <r>
      <rPr>
        <sz val="9"/>
        <rFont val="Times New Roman"/>
        <family val="1"/>
        <charset val="204"/>
      </rPr>
      <t xml:space="preserve"> составлена с применением Сборника 3.2 «Инженерно-геологические изыскания. МРР-3.2.02-23», утвержденного и введенного в действие приказом Москомэкспертизы от 29.12.2023 № МКЭ-ОД/23-156, с коэфф. пересчета на 4 квартал 2025 года в соответствии с Приложением к приказу Москомэкспертизы от 26.12.2024г. № МКЭ-ОД/24-185  </t>
    </r>
  </si>
  <si>
    <r>
      <rPr>
        <b/>
        <sz val="9"/>
        <rFont val="Times New Roman"/>
        <family val="1"/>
        <charset val="204"/>
      </rPr>
      <t>Смета №.9.1</t>
    </r>
    <r>
      <rPr>
        <sz val="9"/>
        <rFont val="Times New Roman"/>
        <family val="1"/>
        <charset val="204"/>
      </rPr>
      <t xml:space="preserve"> составлена с применением Сборника 9.1 «Методика расчета стоимости проектных, научных, нормативно-методических и других видов работ (услуг) на основании нормируемых трудозатрат. МРР-9.1.02-18», утвержденного и введенного в действие приказом Москомэкспертизы от 26.12.2018 № МКЭ-ОД/18-74, с коэфф. пересчета на 4 квартал 2025 года в соответствии с Приложением к приказу Москомэкспертизы от 26.12.2024г. № МКЭ-ОД/24-185  </t>
    </r>
  </si>
  <si>
    <r>
      <rPr>
        <b/>
        <sz val="9"/>
        <rFont val="Times New Roman"/>
        <family val="1"/>
        <charset val="204"/>
      </rPr>
      <t xml:space="preserve">Смета №11 </t>
    </r>
    <r>
      <rPr>
        <sz val="9"/>
        <rFont val="Times New Roman"/>
        <family val="1"/>
        <charset val="204"/>
      </rPr>
      <t xml:space="preserve">составлена с применением Сборника 6.1 «Мероприятия по охране окружающей среды. МРР-6.1.02-19», утвержденного и введенного в действие приказом Москомэкспертизы от 28.06.2019 № МКЭ-ОД/19-41, с коэфф. пересчета на 4 квартал 2025 года в соответствии с Приложением к приказу Москомэкспертизы от 26.12.2024г. № МКЭ-ОД/24-185   </t>
    </r>
  </si>
  <si>
    <r>
      <rPr>
        <b/>
        <sz val="9"/>
        <rFont val="Times New Roman"/>
        <family val="1"/>
        <charset val="204"/>
      </rPr>
      <t>Смета №12</t>
    </r>
    <r>
      <rPr>
        <sz val="9"/>
        <rFont val="Times New Roman"/>
        <family val="1"/>
        <charset val="204"/>
      </rPr>
      <t xml:space="preserve"> составлена с применением Сборника 3.6 «Обследование и мониторинг технического состояния строительных конструкций и инженерного оборудования зданий и сооружений. МРР-3.6.02-19», утвержденного и введенного в действие приказом Москомэкспертизы от 26.09.2019 № МКЭ-ОД/19-59, с коэфф. пересчета на 4 квартал 2025 года в соответствии с Приложением к приказу Москомэкспертизы от 26.12.2024г. № МКЭ-ОД/24-185   </t>
    </r>
  </si>
  <si>
    <r>
      <rPr>
        <b/>
        <sz val="9"/>
        <rFont val="Times New Roman"/>
        <family val="1"/>
        <charset val="204"/>
      </rPr>
      <t>Смета №13</t>
    </r>
    <r>
      <rPr>
        <sz val="9"/>
        <rFont val="Times New Roman"/>
        <family val="1"/>
        <charset val="204"/>
      </rPr>
      <t xml:space="preserve"> составлена с применением Сборника 6.4 "Требования к обеспечению безопасной эксплуатации объектов капитального строительства. МРР-6.4.02-23", утвержденного и введенного в действие приказом Москомэкспертизы от 11.09.2023 № МКЭ-ОД/23-94, с коэфф. пересчета на 4 квартал 2025 года в соответствии с Приложением к приказу Москомэкспертизы от 26.12.2024г. № МКЭ-ОД/24-185   </t>
    </r>
  </si>
  <si>
    <r>
      <rPr>
        <b/>
        <sz val="9"/>
        <rFont val="Times New Roman"/>
        <family val="1"/>
        <charset val="204"/>
      </rPr>
      <t>Смета №.15</t>
    </r>
    <r>
      <rPr>
        <sz val="9"/>
        <rFont val="Times New Roman"/>
        <family val="1"/>
        <charset val="204"/>
      </rPr>
      <t xml:space="preserve"> составлена с применением Сборника 9.1 «Методика расчета стоимости проектных, научных, нормативно-методических и других видов работ (услуг) на основании нормируемых трудозатрат. МРР-9.1.02-18», утвержденного и введенного в действие приказом Москомэкспертизы от 26.12.2018 № МКЭ-ОД/18-74, с коэфф. пересчета на 4 квартал 2025 года в соответствии с Приложением к приказу Москомэкспертизы от 26.12.2024г. № МКЭ-ОД/24-185  </t>
    </r>
  </si>
  <si>
    <t xml:space="preserve">Проектные работы по организации дорожного движения </t>
  </si>
  <si>
    <r>
      <rPr>
        <b/>
        <sz val="9"/>
        <rFont val="Times New Roman"/>
        <family val="1"/>
        <charset val="204"/>
      </rPr>
      <t>Смета №4</t>
    </r>
    <r>
      <rPr>
        <sz val="9"/>
        <rFont val="Times New Roman"/>
        <family val="1"/>
        <charset val="204"/>
      </rPr>
      <t xml:space="preserve"> составлена с применением Сборника 6.6 «Проекты организации дорожного движения. МРР-6.6.02-21»,Сборник утвержден и введен в действие приказом Комитета города Москвы по ценовой политике в строительстве и государственной экспертизе проектов от 30 июня 2021 г. № МКЭ-ОД/21-52, с коэфф. пересчета на 4 квартал 2025 года, в соответствии с Приложением к приказу Москомэкспертизы от 26.12.2024г. № МКЭ-ОД/24-185                                                                                                                                                                                                                                                                                                                                                                       </t>
    </r>
  </si>
  <si>
    <t xml:space="preserve">Раздед по обеспечению сохранности объектов культурного наследия 
Проведение государственной историко-культурной экспертизы (ГИКЭ). </t>
  </si>
  <si>
    <r>
      <rPr>
        <b/>
        <sz val="9"/>
        <color theme="1"/>
        <rFont val="Times New Roman"/>
        <family val="1"/>
        <charset val="204"/>
      </rPr>
      <t>Смета №14</t>
    </r>
    <r>
      <rPr>
        <sz val="9"/>
        <color theme="1"/>
        <rFont val="Times New Roman"/>
        <family val="1"/>
        <charset val="204"/>
      </rPr>
      <t xml:space="preserve"> составлена с применением Сборника 8.5 "Разработка раздела об обеспечении сохранности объекта культурного наследия, выявленного объекта культурного наследия. МРР-8.5-20" утвержденного и введенного в действие приказом Комитета города Москвы по ценовой политике в строительстве и государственной экспертизы проектов от 29 декабря 2020 года N МКЭ-ОД/20-91;  Сборника 9.15 «Государственная историко-культурная экспертиза. МРР-9.15-20», Сборник утвержден и введен в действие приказом Комитета города Москвы по ценовой политике в строительстве и государственной экспертизе проектов от 25 сентября 2020 г. № МКЭ-ОД/20-50;  с коэфф. пересчета на 4 квартал 2025 года, в соответствии с Приложением к приказу Москомэкспертизы от 26.12.2024г. № МКЭ-ОД/24-185   </t>
    </r>
  </si>
  <si>
    <t>Смета составлена с применением Сборника 4.2 «Инженерные сети и сооружения. МРР-4.2.04-22», утвержденного и введенного в действие приказом Москомэкспертизы от 26.12.2022 № МКЭ-ОД/22-121, с коэфф. пересчета на 4 квартал 2025 года в соответствии с Приложением к приказу Москомэкспертизы от 26.12.2024г. № МКЭ-ОД/24-185</t>
  </si>
  <si>
    <t>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t>
  </si>
  <si>
    <t xml:space="preserve"> с коэфф. пересчета на 4 квартал 2025 года в соответствии с Приложением к приказу Москомэкспертизы от 26.12.2024г. № МКЭ-ОД/24-185                               </t>
  </si>
  <si>
    <r>
      <t xml:space="preserve">Смета составлена с применением Сборника 4.9 «Объекты газооборудования и газоснабжения. МРР-4.9.02-22», утвержденного и введенного в действие приказом Москомэкспертизы от 29.09.2022 № МКЭ-ОД/22-83, Сборника 4.2 «Инженерные сети и сооружения. МРР-4.2.04-22», утвержденного и введенного в действие приказом Москомэкспертизы от 26.12.2022 № МКЭ-ОД/22-121, с коэфф. пересчета на 4 квартал 2025 года в соответствии с Приложением к приказу Москомэкспертизы от 26.12.2024г. № МКЭ-ОД/24-185  </t>
    </r>
    <r>
      <rPr>
        <sz val="10"/>
        <color rgb="FFC00000"/>
        <rFont val="Arial Narrow"/>
        <family val="2"/>
        <charset val="204"/>
      </rPr>
      <t xml:space="preserve">                              </t>
    </r>
  </si>
  <si>
    <t xml:space="preserve">Проектные работы по электрохимзащите от коррозии </t>
  </si>
  <si>
    <r>
      <t xml:space="preserve">Смета составлена на основании Сборника цен на изыскательские работы для капитального строительства, утвержденного  постановлением Госстроя СССР от 16.07.1981 № 121 с учетом дополнений, утвержденных  постановлением Госстроя СССР от 01.03.1990 № 22, с коэфф. пересчета на 1 квартал 2025 года по Приложению к Письму Минстроя России от Письмо Минстроя России № 5170-ИФ/09 от 01.02.2025; Сборника 3.1 «Инженерно-геодезические изыскания. МРР-3.1.02-23», утвержден и введен в действие приказом Комитета города Москвы по ценовой политике в строительстве и государственной экспертизе проектов от 29 декабря 2023 г. № МКЭ-ОД/23-155.,  с коэфф. пересчета на 4 квартал 2025 года, в соответствии с Приложением к приказу Москомэкспертизы от 26.12.2024г. № МКЭ-ОД/24-185             </t>
    </r>
    <r>
      <rPr>
        <sz val="9"/>
        <color rgb="FFC00000"/>
        <rFont val="Times New Roman"/>
        <family val="1"/>
        <charset val="204"/>
      </rPr>
      <t xml:space="preserve">                      </t>
    </r>
  </si>
  <si>
    <t xml:space="preserve"> с коэфф. пересчета на 4 квартал 2025 года в соответствии с Приложением к приказу Москомэкспертизы от 26.12.2024г. № МКЭ-ОД/24-185 </t>
  </si>
  <si>
    <t xml:space="preserve"> с коэфф. пересчета на 4 квартал 2025 года в соответствии с Приложением к приказу Москомэкспертизы от 26.12.2024г. № МКЭ-ОД/24-185             </t>
  </si>
  <si>
    <t>4 кв. 2025</t>
  </si>
  <si>
    <t xml:space="preserve"> с коэфф. пересчета на 4 квартал 2025 года в соответствии с Приложением к приказу Москомэкспертизы от 26.12.2024г. № МКЭ-ОД/24-185          </t>
  </si>
  <si>
    <t xml:space="preserve">на проектные работы по организации дорожного движения </t>
  </si>
  <si>
    <t xml:space="preserve">Смета составлена с применением Сборника 6.6 «Проекты организации дорожного движения. МРР-6.6.02-21»,Сборник утвержден и введен в действие приказом Комитета города Москвы по ценовой политике в строительстве и государственной экспертизе проектов от 30 июня 2021 г. № МКЭ-ОД/21-52, с коэфф. пересчета на 4 квартал 2025 года, в соответствии с Приложением к приказу Москомэкспертизы от 26.12.2024г. № МКЭ-ОД/24-185     
</t>
  </si>
  <si>
    <t xml:space="preserve">на проектные работы по дендрологии </t>
  </si>
  <si>
    <t xml:space="preserve">Смета составлена с применением Сборника 6.1 «Мероприятия по охране окружающей среды. МРР-6.1.02-19», утвержденного и введенного в действие приказом Москомэкспертизы от 28.06.2019 № МКЭ-ОД/19-41, с коэфф. пересчета на 4 квартал 2025 года в соответствии с Приложением к приказу Москомэкспертизы от 26.12.2024г. № МКЭ-ОД/24-185    </t>
  </si>
  <si>
    <t xml:space="preserve">Смета составлена с применением Сборника 7.1 «Комплексное благоустройство территорий, крыш зданий и других искусственных оснований. МРР-7.1.03-21», утвержденного и введенного в действие приказом Москомэкспертизы от 31.03.2021 № МКЭ-ОД/21-30, с коэфф. пересчета на 4 квартал 2025 года, в соответствии с Приложением к приказу Москомэкспертизы от 26.12.2024г. № МКЭ-ОД/24-185                                   </t>
  </si>
  <si>
    <t>на проектные работы по благоустройству и озеленению</t>
  </si>
  <si>
    <t xml:space="preserve">Смета составлена с применением Сборник 3.3 «Инженерно-экологические изыскания. МРР-3.3.02-23», утвержденного и введенного в действие приказом Москомэкспертизы от 25.12.2023 № МКЭ-ОД/23-149, с коэфф. пересчета на 4 квартал 2025 года в соответствии с Приложением к приказу Москомэкспертизы от 26.12.2024г. № МКЭ-ОД/24-185      </t>
  </si>
  <si>
    <t xml:space="preserve">на выполнение инженерно-экологических изысканий </t>
  </si>
  <si>
    <r>
      <t xml:space="preserve">Смета составлена с применением Сборника 6.1 «Мероприятия по охране окружающей среды. МРР-6.1.02-19», утвержденного и введенного в действие приказом Москомэкспертизы от 28.06.2019 № МКЭ-ОД/19-41, с коэфф. пересчета на 4 квартал 2025 года в соответствии с Приложением к приказу Москомэкспертизы от 26.12.2024г. № МКЭ-ОД/24-185              </t>
    </r>
    <r>
      <rPr>
        <sz val="10"/>
        <color rgb="FFC00000"/>
        <rFont val="Arial Narrow"/>
        <family val="2"/>
        <charset val="204"/>
      </rPr>
      <t xml:space="preserve">                                                                                                                                                                                                                                                                                                                              </t>
    </r>
  </si>
  <si>
    <t xml:space="preserve">Смета составлена с применением Сборника 6.2 «Мероприятия по обеспечению пожарной безопасности. МРР-6.2.03-22», утвержденного и введенного в действие приказом Москомэкспертизы от 15.06.2022 № МКЭ-ОД/22-49, с коэфф. пересчета на 4 квартал 2025 года в соответствии с Приложением к приказу Москомэкспертизы от 26.12.2024г. № МКЭ-ОД/24-185                                                                                                                                                                                                                                                                                                                                                                        </t>
  </si>
  <si>
    <t xml:space="preserve"> с коэфф. пересчета на 4 квартал 2025 года в соответствии с Приложением к приказу Москомэкспертизы от 26.12.2024г. № МКЭ-ОД/24-185         </t>
  </si>
  <si>
    <t xml:space="preserve">Смета составлена с применением Сборника 9.1 «Методика расчета стоимости проектных, научных, нормативно-методических и других видов работ (услуг) на основании нормируемых трудозатрат. МРР-9.1.02-18», утвержденного и введенного в действие приказом Москомэкспертизы от 26.12.2018 № МКЭ-ОД/18-74, с коэфф. пересчета на 4 квартал 2025 года в соответствии с Приложением к приказу Москомэкспертизы от 26.12.2024г. № МКЭ-ОД/24-185       </t>
  </si>
  <si>
    <t xml:space="preserve"> с коэфф. пересчета на 4 квартал 2025 года в соответствии с Приложением к приказу Москомэкспертизы от 26.12.2024г. № МКЭ-ОД/24-185                                      </t>
  </si>
  <si>
    <t xml:space="preserve">на выполнение инженерно-геологических изысканий </t>
  </si>
  <si>
    <t xml:space="preserve">Смета составлена с применением Сборника 3.2 «Инженерно-геологические изыскания. МРР-3.2.02-23», утвержденного и введенного в действие приказом Москомэкспертизы от 29.12.2023 № МКЭ-ОД/23-156, с коэфф. пересчета на 4 квартал 2025 года в соответствии с Приложением к приказу Москомэкспертизы от 26.12.2024г. № МКЭ-ОД/24-185  </t>
  </si>
  <si>
    <t xml:space="preserve">на разработку раздела оценки (математическое моделирование) влияния на окружающую застройку  </t>
  </si>
  <si>
    <t xml:space="preserve">Смета составлена с применением Сборника 6.1 «Мероприятия по охране окружающей среды. МРР-6.1.02-19», утвержденного и введенного в действие приказом Москомэкспертизы от 28.06.2019 № МКЭ-ОД/19-41, с коэфф. пересчета на 4 квартал 2025 года в соответствии с Приложением к приказу Москомэкспертизы от 26.12.2024г. № МКЭ-ОД/24-185   </t>
  </si>
  <si>
    <t xml:space="preserve">на разработку раздела техническое обследование существующих зданий и сооружений </t>
  </si>
  <si>
    <t xml:space="preserve">Смета составлена с применением Сборника 3.6 «Обследование и мониторинг технического состояния строительных конструкций и инженерного оборудования зданий и сооружений. МРР-3.6.02-19», утвержденного и введенного в действие приказом Москомэкспертизы от 26.09.2019 № МКЭ-ОД/19-59, с коэфф. пересчета на 4 квартал 2025 года в соответствии с Приложением к приказу Москомэкспертизы от 26.12.2024г. № МКЭ-ОД/24-185                                  </t>
  </si>
  <si>
    <t>на разработку раздела "Требования к обеспечению безопасной эксплуатации"</t>
  </si>
  <si>
    <t xml:space="preserve">Смета составлена с применением Сборника 6.4 "Требования к обеспечению безопасной эксплуатации объектов капитального строительства. МРР-6.4.02-23", утвержденного и введенного в действие приказом Москомэкспертизы от 11.09.2023 № МКЭ-ОД/23-94, с коэфф. пересчета на 4 квартал 2025 года в соответствии с Приложением к приказу Москомэкспертизы от 26.12.2024г. № МКЭ-ОД/24-185 </t>
  </si>
  <si>
    <t xml:space="preserve">Смета составлена с применением Сборника 9.1 «Методика расчета стоимости проектных, научных, нормативно-методических и других видов работ (услуг) на основании нормируемых трудозатрат. МРР-9.1.02-18», утвержденного и введенного в действие приказом Москомэкспертизы от 26.12.2018 № МКЭ-ОД/18-74, с коэфф. пересчета на 4 квартал 2025 года в соответствии с Приложением к приказу Москомэкспертизы от 26.12.2024г. № МКЭ-ОД/24-185   </t>
  </si>
  <si>
    <t xml:space="preserve">Смета составлена с применением Сборника 8.5 "Разработка раздела об обеспечении сохранности объекта культурного наследия, выявленного объекта культурного наследия. МРР-8.5-20" утвержденного и введенного в действие приказом Комитета города Москвы по ценовой политике в строительстве и государственной экспертизы проектов от 29 декабря 2020 года N МКЭ-ОД/20-91;  Сборника 9.15 «Государственная историко-культурная экспертиза. МРР-9.15-20», Сборник утвержден и введен в действие приказом Комитета города Москвы по ценовой политике в строительстве и государственной экспертизе проектов от 25 сентября 2020 г. № МКЭ-ОД/20-50;  с коэфф. пересчета на 4 квартал 2025 года, в соответствии с Приложением к приказу Москомэкспертизы от 26.12.2024г. № МКЭ-ОД/24-185   </t>
  </si>
  <si>
    <t>Приложение №1</t>
  </si>
  <si>
    <t>к ПНМЦД</t>
  </si>
  <si>
    <t>Приложение №1.1</t>
  </si>
  <si>
    <t>Приложение №1.2</t>
  </si>
  <si>
    <t>Приложение №1.3</t>
  </si>
  <si>
    <t>Приложение №1.4</t>
  </si>
  <si>
    <t>Приложение №1.5</t>
  </si>
  <si>
    <t>Приложение №1.6</t>
  </si>
  <si>
    <t>Приложение №1.7</t>
  </si>
  <si>
    <t>Приложение №1.8</t>
  </si>
  <si>
    <t>Приложение №1.9</t>
  </si>
  <si>
    <t>Приложение №1.9.1</t>
  </si>
  <si>
    <t>Приложение №1.10</t>
  </si>
  <si>
    <t>Приложение №1.11</t>
  </si>
  <si>
    <t>Приложение №1.12</t>
  </si>
  <si>
    <t>Приложение №1.13</t>
  </si>
  <si>
    <t>Приложение №1.14</t>
  </si>
  <si>
    <t>Приложение №1.15</t>
  </si>
  <si>
    <t>на получение платных согласований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</si>
</sst>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64" formatCode="_-* #,##0.00\ _₽_-;\-* #,##0.00\ _₽_-;_-* &quot;-&quot;??\ _₽_-;_-@_-"/>
    <numFmt numFmtId="165" formatCode="0.0"/>
    <numFmt numFmtId="166" formatCode="_-* #,##0.00_р_._-;\-* #,##0.00_р_._-;_-* &quot;-&quot;??_р_._-;_-@_-"/>
    <numFmt numFmtId="167" formatCode="_-* #,##0.000_р_._-;\-* #,##0.000_р_._-;_-* &quot;-&quot;??_р_._-;_-@_-"/>
    <numFmt numFmtId="168" formatCode="0.0000"/>
    <numFmt numFmtId="169" formatCode="0.000"/>
    <numFmt numFmtId="170" formatCode="#,##0.0"/>
    <numFmt numFmtId="171" formatCode="#,##0.00&quot;р.&quot;"/>
    <numFmt numFmtId="172" formatCode="#,##0.000"/>
    <numFmt numFmtId="173" formatCode="#,##0.00000"/>
    <numFmt numFmtId="174" formatCode="_-* #,##0_р_._-;\-* #,##0_р_._-;_-* &quot;-&quot;??_р_._-;_-@_-"/>
    <numFmt numFmtId="175" formatCode="0.000%"/>
    <numFmt numFmtId="176" formatCode="#,##0.00_р_."/>
    <numFmt numFmtId="177" formatCode="_(* #,##0.00_);_(* \(#,##0.00\);_(* &quot;-&quot;??_);_(@_)"/>
    <numFmt numFmtId="178" formatCode="#,##0&quot;р.&quot;"/>
    <numFmt numFmtId="179" formatCode="#,##0_р_."/>
    <numFmt numFmtId="180" formatCode="#,##0.0_р_."/>
    <numFmt numFmtId="181" formatCode="#,##0.00_ ;\-#,##0.00\ "/>
  </numFmts>
  <fonts count="19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8"/>
      <name val="Times New Roman"/>
      <family val="1"/>
      <charset val="204"/>
    </font>
    <font>
      <b/>
      <sz val="10"/>
      <name val="Arial Cyr"/>
      <family val="2"/>
      <charset val="204"/>
    </font>
    <font>
      <b/>
      <u/>
      <sz val="12"/>
      <name val="Arial Cyr"/>
      <family val="2"/>
      <charset val="204"/>
    </font>
    <font>
      <b/>
      <sz val="12"/>
      <name val="Arial Cyr"/>
      <family val="2"/>
      <charset val="204"/>
    </font>
    <font>
      <sz val="10"/>
      <name val="Arial Cyr"/>
      <family val="2"/>
      <charset val="204"/>
    </font>
    <font>
      <sz val="10"/>
      <name val="Arial"/>
      <family val="2"/>
      <charset val="204"/>
    </font>
    <font>
      <b/>
      <sz val="11"/>
      <name val="Arial Cyr"/>
      <charset val="204"/>
    </font>
    <font>
      <b/>
      <sz val="9"/>
      <name val="Arial"/>
      <family val="2"/>
      <charset val="204"/>
    </font>
    <font>
      <sz val="9"/>
      <name val="Arial"/>
      <family val="2"/>
      <charset val="204"/>
    </font>
    <font>
      <b/>
      <sz val="9"/>
      <color theme="1"/>
      <name val="Arial"/>
      <family val="2"/>
      <charset val="204"/>
    </font>
    <font>
      <b/>
      <sz val="9"/>
      <color indexed="18"/>
      <name val="Arial"/>
      <family val="2"/>
      <charset val="204"/>
    </font>
    <font>
      <b/>
      <sz val="10"/>
      <color indexed="18"/>
      <name val="Arial"/>
      <family val="2"/>
      <charset val="204"/>
    </font>
    <font>
      <b/>
      <sz val="10"/>
      <color indexed="18"/>
      <name val="Arial Cyr"/>
      <family val="2"/>
      <charset val="204"/>
    </font>
    <font>
      <u/>
      <sz val="11"/>
      <color theme="10"/>
      <name val="Calibri"/>
      <family val="2"/>
      <charset val="204"/>
    </font>
    <font>
      <sz val="9"/>
      <name val="Times New Roman"/>
      <family val="1"/>
      <charset val="204"/>
    </font>
    <font>
      <sz val="8"/>
      <color theme="1"/>
      <name val="Times New Roman"/>
      <family val="1"/>
      <charset val="204"/>
    </font>
    <font>
      <sz val="9"/>
      <name val="Arial Cyr"/>
      <charset val="204"/>
    </font>
    <font>
      <b/>
      <sz val="9"/>
      <name val="Arial Cyr"/>
      <charset val="204"/>
    </font>
    <font>
      <sz val="9"/>
      <color rgb="FF0070C0"/>
      <name val="Arial Cyr"/>
      <charset val="204"/>
    </font>
    <font>
      <i/>
      <sz val="9"/>
      <color indexed="53"/>
      <name val="Arial Cyr"/>
      <charset val="204"/>
    </font>
    <font>
      <i/>
      <sz val="9"/>
      <color indexed="12"/>
      <name val="Arial Cyr"/>
      <charset val="204"/>
    </font>
    <font>
      <sz val="10"/>
      <name val="Times New Roman"/>
      <family val="1"/>
      <charset val="204"/>
    </font>
    <font>
      <b/>
      <sz val="10"/>
      <name val="Times New Roman"/>
      <family val="1"/>
      <charset val="204"/>
    </font>
    <font>
      <b/>
      <sz val="12"/>
      <name val="Arial Cyr"/>
      <charset val="204"/>
    </font>
    <font>
      <sz val="9"/>
      <color rgb="FF000000"/>
      <name val="Times New Roman"/>
      <family val="1"/>
      <charset val="204"/>
    </font>
    <font>
      <sz val="9"/>
      <color theme="1"/>
      <name val="Times New Roman"/>
      <family val="1"/>
      <charset val="204"/>
    </font>
    <font>
      <sz val="12"/>
      <name val="Arial Cyr"/>
      <family val="2"/>
      <charset val="204"/>
    </font>
    <font>
      <sz val="12"/>
      <name val="Times New Roman"/>
      <family val="1"/>
      <charset val="204"/>
    </font>
    <font>
      <b/>
      <sz val="10"/>
      <name val="Arial Cyr"/>
      <charset val="204"/>
    </font>
    <font>
      <sz val="11"/>
      <name val="Arial Cyr"/>
      <charset val="204"/>
    </font>
    <font>
      <sz val="9"/>
      <color indexed="8"/>
      <name val="Times New Roman"/>
      <family val="1"/>
      <charset val="204"/>
    </font>
    <font>
      <sz val="12"/>
      <name val="Arial Narrow"/>
      <family val="2"/>
    </font>
    <font>
      <sz val="11"/>
      <name val="Arial Narrow"/>
      <family val="2"/>
    </font>
    <font>
      <sz val="10"/>
      <name val="Arial Narrow"/>
      <family val="2"/>
    </font>
    <font>
      <b/>
      <sz val="15"/>
      <name val="Arial Narrow"/>
      <family val="2"/>
    </font>
    <font>
      <i/>
      <u/>
      <sz val="13"/>
      <name val="Arial Narrow"/>
      <family val="2"/>
      <charset val="204"/>
    </font>
    <font>
      <b/>
      <i/>
      <sz val="11"/>
      <name val="Arial Narrow"/>
      <family val="2"/>
    </font>
    <font>
      <b/>
      <i/>
      <sz val="13"/>
      <name val="Arial Narrow"/>
      <family val="2"/>
    </font>
    <font>
      <sz val="11"/>
      <name val="Arial"/>
      <family val="2"/>
      <charset val="204"/>
    </font>
    <font>
      <sz val="11"/>
      <name val="Times New Roman"/>
      <family val="1"/>
    </font>
    <font>
      <sz val="10"/>
      <name val="Times New Roman"/>
      <family val="1"/>
    </font>
    <font>
      <sz val="11"/>
      <name val="Arial Narrow"/>
      <family val="2"/>
      <charset val="204"/>
    </font>
    <font>
      <sz val="9"/>
      <name val="Arial Narrow"/>
      <family val="2"/>
    </font>
    <font>
      <b/>
      <sz val="9"/>
      <name val="Arial Narrow"/>
      <family val="2"/>
    </font>
    <font>
      <b/>
      <sz val="10"/>
      <name val="Arial Narrow"/>
      <family val="2"/>
    </font>
    <font>
      <b/>
      <sz val="11"/>
      <name val="Arial Narrow"/>
      <family val="2"/>
    </font>
    <font>
      <b/>
      <vertAlign val="subscript"/>
      <sz val="11"/>
      <name val="Arial Narrow"/>
      <family val="2"/>
    </font>
    <font>
      <b/>
      <sz val="11"/>
      <name val="Arial Narrow"/>
      <family val="2"/>
      <charset val="204"/>
    </font>
    <font>
      <vertAlign val="subscript"/>
      <sz val="11"/>
      <name val="Arial Narrow"/>
      <family val="2"/>
      <charset val="204"/>
    </font>
    <font>
      <sz val="11"/>
      <name val="Times New Roman"/>
      <family val="1"/>
      <charset val="204"/>
    </font>
    <font>
      <sz val="12"/>
      <color indexed="8"/>
      <name val="Times New Roman"/>
      <family val="1"/>
      <charset val="204"/>
    </font>
    <font>
      <sz val="10"/>
      <color indexed="8"/>
      <name val="Times New Roman"/>
      <family val="1"/>
      <charset val="204"/>
    </font>
    <font>
      <b/>
      <sz val="12"/>
      <color indexed="8"/>
      <name val="Times New Roman"/>
      <family val="1"/>
      <charset val="204"/>
    </font>
    <font>
      <b/>
      <sz val="12"/>
      <name val="Times New Roman"/>
      <family val="1"/>
      <charset val="204"/>
    </font>
    <font>
      <b/>
      <sz val="11"/>
      <name val="Times New Roman"/>
      <family val="1"/>
      <charset val="204"/>
    </font>
    <font>
      <sz val="12"/>
      <name val="Arial Cyr"/>
      <charset val="204"/>
    </font>
    <font>
      <sz val="9"/>
      <color indexed="18"/>
      <name val="Arial Cyr"/>
      <charset val="204"/>
    </font>
    <font>
      <sz val="8"/>
      <name val="Arial Cyr"/>
      <family val="2"/>
      <charset val="204"/>
    </font>
    <font>
      <b/>
      <sz val="10"/>
      <name val="Arial"/>
      <family val="2"/>
      <charset val="204"/>
    </font>
    <font>
      <i/>
      <sz val="12"/>
      <name val="Times New Roman"/>
      <family val="1"/>
      <charset val="204"/>
    </font>
    <font>
      <b/>
      <i/>
      <sz val="12"/>
      <name val="Arial Narrow"/>
      <family val="2"/>
      <charset val="204"/>
    </font>
    <font>
      <sz val="10"/>
      <name val="Arial Narrow"/>
      <family val="2"/>
      <charset val="204"/>
    </font>
    <font>
      <sz val="12"/>
      <name val="Arial Narrow"/>
      <family val="2"/>
      <charset val="204"/>
    </font>
    <font>
      <b/>
      <sz val="10"/>
      <name val="Arial Narrow"/>
      <family val="2"/>
      <charset val="204"/>
    </font>
    <font>
      <b/>
      <sz val="12"/>
      <name val="Arial Narrow"/>
      <family val="2"/>
      <charset val="204"/>
    </font>
    <font>
      <b/>
      <sz val="16"/>
      <name val="Times New Roman"/>
      <family val="1"/>
      <charset val="204"/>
    </font>
    <font>
      <sz val="18"/>
      <name val="Arial Cyr"/>
      <charset val="204"/>
    </font>
    <font>
      <sz val="11"/>
      <color theme="1"/>
      <name val="Times New Roman"/>
      <family val="1"/>
      <charset val="204"/>
    </font>
    <font>
      <b/>
      <sz val="10"/>
      <color indexed="10"/>
      <name val="Times New Roman"/>
      <family val="1"/>
      <charset val="204"/>
    </font>
    <font>
      <sz val="13"/>
      <name val="Times New Roman"/>
      <family val="1"/>
      <charset val="204"/>
    </font>
    <font>
      <b/>
      <sz val="13"/>
      <name val="Times New Roman"/>
      <family val="1"/>
      <charset val="204"/>
    </font>
    <font>
      <b/>
      <sz val="13"/>
      <name val="Arial Narrow"/>
      <family val="2"/>
    </font>
    <font>
      <sz val="13"/>
      <name val="Arial Narrow"/>
      <family val="2"/>
    </font>
    <font>
      <sz val="13"/>
      <name val="Arial Cyr"/>
      <charset val="204"/>
    </font>
    <font>
      <u/>
      <sz val="12"/>
      <name val="Times New Roman"/>
      <family val="1"/>
      <charset val="204"/>
    </font>
    <font>
      <b/>
      <i/>
      <sz val="11"/>
      <name val="Arial Narrow"/>
      <family val="2"/>
      <charset val="204"/>
    </font>
    <font>
      <b/>
      <sz val="8"/>
      <name val="Arial Narrow"/>
      <family val="2"/>
    </font>
    <font>
      <b/>
      <vertAlign val="subscript"/>
      <sz val="10"/>
      <name val="Arial Narrow"/>
      <family val="2"/>
    </font>
    <font>
      <b/>
      <vertAlign val="subscript"/>
      <sz val="10"/>
      <name val="Arial Narrow"/>
      <family val="2"/>
      <charset val="204"/>
    </font>
    <font>
      <sz val="10"/>
      <color rgb="FFFF0000"/>
      <name val="Times New Roman"/>
      <family val="1"/>
    </font>
    <font>
      <sz val="8"/>
      <name val="Arial Narrow"/>
      <family val="2"/>
    </font>
    <font>
      <sz val="12"/>
      <name val="Times New Roman"/>
      <family val="1"/>
    </font>
    <font>
      <sz val="9"/>
      <name val="Arial Narrow"/>
      <family val="2"/>
      <charset val="204"/>
    </font>
    <font>
      <sz val="8"/>
      <name val="Arial Narrow"/>
      <family val="2"/>
      <charset val="204"/>
    </font>
    <font>
      <sz val="11"/>
      <name val="Calibri"/>
      <family val="2"/>
      <scheme val="minor"/>
    </font>
    <font>
      <b/>
      <sz val="8"/>
      <color indexed="81"/>
      <name val="Tahoma"/>
      <family val="2"/>
      <charset val="204"/>
    </font>
    <font>
      <sz val="8"/>
      <color indexed="81"/>
      <name val="Tahoma"/>
      <family val="2"/>
      <charset val="204"/>
    </font>
    <font>
      <b/>
      <sz val="10"/>
      <color indexed="81"/>
      <name val="Tahoma"/>
      <family val="2"/>
      <charset val="204"/>
    </font>
    <font>
      <sz val="10"/>
      <color indexed="81"/>
      <name val="Tahoma"/>
      <family val="2"/>
      <charset val="204"/>
    </font>
    <font>
      <sz val="10"/>
      <color indexed="81"/>
      <name val="Arial Cyr"/>
      <charset val="204"/>
    </font>
    <font>
      <sz val="14"/>
      <name val="Times New Roman"/>
      <family val="1"/>
      <charset val="204"/>
    </font>
    <font>
      <b/>
      <sz val="9"/>
      <name val="Arial Narrow"/>
      <family val="2"/>
      <charset val="204"/>
    </font>
    <font>
      <sz val="11"/>
      <name val="Calibri"/>
      <family val="2"/>
      <charset val="204"/>
    </font>
    <font>
      <b/>
      <sz val="10"/>
      <color indexed="8"/>
      <name val="Times New Roman"/>
      <family val="1"/>
      <charset val="204"/>
    </font>
    <font>
      <b/>
      <sz val="14"/>
      <name val="Times New Roman"/>
      <family val="1"/>
      <charset val="204"/>
    </font>
    <font>
      <b/>
      <i/>
      <sz val="10"/>
      <name val="Arial"/>
      <family val="2"/>
      <charset val="204"/>
    </font>
    <font>
      <b/>
      <i/>
      <sz val="10"/>
      <name val="Times New Roman"/>
      <family val="1"/>
      <charset val="204"/>
    </font>
    <font>
      <b/>
      <sz val="11"/>
      <name val="Times New Roman"/>
      <family val="1"/>
    </font>
    <font>
      <b/>
      <sz val="12"/>
      <name val="Times New Roman"/>
      <family val="1"/>
    </font>
    <font>
      <sz val="12"/>
      <color indexed="9"/>
      <name val="Times New Roman"/>
      <family val="1"/>
    </font>
    <font>
      <sz val="10"/>
      <color indexed="9"/>
      <name val="Arial Cyr"/>
      <charset val="204"/>
    </font>
    <font>
      <sz val="10"/>
      <color indexed="81"/>
      <name val="Tahoma"/>
      <family val="2"/>
    </font>
    <font>
      <sz val="10"/>
      <color rgb="FF000000"/>
      <name val="Arial Cyr"/>
    </font>
    <font>
      <b/>
      <sz val="9"/>
      <name val="Times New Roman"/>
      <family val="1"/>
      <charset val="204"/>
    </font>
    <font>
      <u/>
      <sz val="10"/>
      <name val="Times New Roman"/>
      <family val="1"/>
      <charset val="204"/>
    </font>
    <font>
      <sz val="11"/>
      <color rgb="FFFF0000"/>
      <name val="Times New Roman"/>
      <family val="1"/>
      <charset val="204"/>
    </font>
    <font>
      <sz val="11"/>
      <color indexed="8"/>
      <name val="Calibri"/>
      <family val="2"/>
      <charset val="204"/>
    </font>
    <font>
      <b/>
      <sz val="10"/>
      <color rgb="FFFF0000"/>
      <name val="Times New Roman"/>
      <family val="1"/>
      <charset val="204"/>
    </font>
    <font>
      <b/>
      <i/>
      <sz val="12"/>
      <name val="Arial"/>
      <family val="2"/>
      <charset val="204"/>
    </font>
    <font>
      <sz val="11"/>
      <color indexed="8"/>
      <name val="Times New Roman"/>
      <family val="1"/>
      <charset val="204"/>
    </font>
    <font>
      <b/>
      <sz val="11"/>
      <color indexed="8"/>
      <name val="Times New Roman"/>
      <family val="1"/>
      <charset val="204"/>
    </font>
    <font>
      <b/>
      <sz val="24"/>
      <name val="Times New Roman"/>
      <family val="1"/>
      <charset val="204"/>
    </font>
    <font>
      <u/>
      <sz val="11"/>
      <name val="Times New Roman"/>
      <family val="1"/>
      <charset val="204"/>
    </font>
    <font>
      <sz val="11"/>
      <color indexed="9"/>
      <name val="Times New Roman"/>
      <family val="1"/>
      <charset val="204"/>
    </font>
    <font>
      <i/>
      <sz val="11"/>
      <color indexed="8"/>
      <name val="Times New Roman"/>
      <family val="1"/>
      <charset val="204"/>
    </font>
    <font>
      <b/>
      <i/>
      <sz val="12"/>
      <color theme="1"/>
      <name val="Times New Roman"/>
      <family val="1"/>
      <charset val="204"/>
    </font>
    <font>
      <b/>
      <i/>
      <sz val="12"/>
      <name val="Times New Roman"/>
      <family val="1"/>
      <charset val="204"/>
    </font>
    <font>
      <sz val="7.5"/>
      <name val="Times New Roman"/>
      <family val="1"/>
      <charset val="204"/>
    </font>
    <font>
      <b/>
      <u/>
      <sz val="11"/>
      <color indexed="8"/>
      <name val="Times New Roman"/>
      <family val="1"/>
      <charset val="204"/>
    </font>
    <font>
      <b/>
      <u/>
      <sz val="12"/>
      <name val="Times New Roman"/>
      <family val="1"/>
      <charset val="204"/>
    </font>
    <font>
      <sz val="9"/>
      <color rgb="FF0070C0"/>
      <name val="Times New Roman"/>
      <family val="1"/>
      <charset val="204"/>
    </font>
    <font>
      <i/>
      <sz val="9"/>
      <color indexed="53"/>
      <name val="Times New Roman"/>
      <family val="1"/>
      <charset val="204"/>
    </font>
    <font>
      <i/>
      <sz val="9"/>
      <color indexed="12"/>
      <name val="Times New Roman"/>
      <family val="1"/>
      <charset val="204"/>
    </font>
    <font>
      <sz val="10"/>
      <color indexed="10"/>
      <name val="Times New Roman"/>
      <family val="1"/>
      <charset val="204"/>
    </font>
    <font>
      <b/>
      <sz val="11"/>
      <color theme="1"/>
      <name val="Times New Roman"/>
      <family val="1"/>
      <charset val="204"/>
    </font>
    <font>
      <b/>
      <sz val="11"/>
      <color indexed="18"/>
      <name val="Times New Roman"/>
      <family val="1"/>
      <charset val="204"/>
    </font>
    <font>
      <b/>
      <i/>
      <sz val="11"/>
      <color theme="1"/>
      <name val="Times New Roman"/>
      <family val="1"/>
      <charset val="204"/>
    </font>
    <font>
      <b/>
      <sz val="11"/>
      <color theme="0"/>
      <name val="Arial Narrow"/>
      <family val="2"/>
      <charset val="204"/>
    </font>
    <font>
      <sz val="10"/>
      <color rgb="FFC00000"/>
      <name val="Arial Narrow"/>
      <family val="2"/>
      <charset val="204"/>
    </font>
    <font>
      <b/>
      <sz val="8"/>
      <name val="Times New Roman"/>
      <family val="1"/>
      <charset val="204"/>
    </font>
    <font>
      <sz val="9"/>
      <color rgb="FFC00000"/>
      <name val="Times New Roman"/>
      <family val="1"/>
      <charset val="204"/>
    </font>
    <font>
      <b/>
      <sz val="10"/>
      <name val="Times New Roman Cyr"/>
      <family val="1"/>
      <charset val="204"/>
    </font>
    <font>
      <sz val="10"/>
      <name val="Times New Roman Cyr"/>
      <charset val="204"/>
    </font>
    <font>
      <sz val="10"/>
      <color rgb="FFC00000"/>
      <name val="Times New Roman"/>
      <family val="1"/>
      <charset val="204"/>
    </font>
    <font>
      <b/>
      <sz val="11"/>
      <name val="Arial"/>
      <family val="2"/>
      <charset val="204"/>
    </font>
    <font>
      <sz val="8"/>
      <name val="Calibri"/>
      <family val="2"/>
      <scheme val="minor"/>
    </font>
    <font>
      <sz val="8"/>
      <name val="Calibri"/>
      <family val="2"/>
      <charset val="204"/>
      <scheme val="minor"/>
    </font>
    <font>
      <b/>
      <sz val="11"/>
      <name val="Calibri"/>
      <family val="2"/>
      <charset val="204"/>
      <scheme val="minor"/>
    </font>
    <font>
      <sz val="11"/>
      <name val="Calibri"/>
      <family val="2"/>
      <charset val="204"/>
      <scheme val="minor"/>
    </font>
    <font>
      <b/>
      <vertAlign val="subscript"/>
      <sz val="11"/>
      <name val="Calibri"/>
      <family val="2"/>
      <charset val="204"/>
      <scheme val="minor"/>
    </font>
    <font>
      <b/>
      <i/>
      <sz val="9"/>
      <name val="Calibri"/>
      <family val="2"/>
      <charset val="204"/>
      <scheme val="minor"/>
    </font>
    <font>
      <b/>
      <i/>
      <sz val="9"/>
      <color theme="1"/>
      <name val="Calibri"/>
      <family val="2"/>
      <charset val="204"/>
      <scheme val="minor"/>
    </font>
    <font>
      <sz val="10"/>
      <name val="Helv"/>
      <charset val="204"/>
    </font>
    <font>
      <sz val="10"/>
      <color theme="1"/>
      <name val="Calibri"/>
      <family val="2"/>
      <scheme val="minor"/>
    </font>
    <font>
      <sz val="10"/>
      <color theme="0"/>
      <name val="Times New Roman"/>
      <family val="1"/>
      <charset val="204"/>
    </font>
    <font>
      <sz val="8"/>
      <name val="Courier New"/>
      <family val="3"/>
      <charset val="204"/>
    </font>
    <font>
      <b/>
      <sz val="14"/>
      <name val="Times New Roman"/>
      <family val="1"/>
    </font>
    <font>
      <b/>
      <u/>
      <sz val="12"/>
      <name val="Times New Roman"/>
      <family val="1"/>
    </font>
    <font>
      <b/>
      <i/>
      <sz val="12"/>
      <name val="Times New Roman"/>
      <family val="1"/>
    </font>
    <font>
      <sz val="9"/>
      <name val="Times New Roman"/>
      <family val="1"/>
    </font>
    <font>
      <b/>
      <i/>
      <sz val="9"/>
      <color indexed="81"/>
      <name val="Tahoma"/>
      <family val="2"/>
      <charset val="204"/>
    </font>
    <font>
      <b/>
      <sz val="10"/>
      <name val="Century"/>
      <family val="1"/>
      <charset val="204"/>
    </font>
    <font>
      <sz val="10"/>
      <name val="Century"/>
      <family val="1"/>
      <charset val="204"/>
    </font>
    <font>
      <b/>
      <sz val="8"/>
      <name val="Century"/>
      <family val="1"/>
      <charset val="204"/>
    </font>
    <font>
      <sz val="8"/>
      <name val="Century"/>
      <family val="1"/>
      <charset val="204"/>
    </font>
    <font>
      <b/>
      <vertAlign val="subscript"/>
      <sz val="10"/>
      <name val="Century"/>
      <family val="1"/>
      <charset val="204"/>
    </font>
    <font>
      <b/>
      <sz val="10"/>
      <color rgb="FFC00000"/>
      <name val="Arial Cyr"/>
      <charset val="204"/>
    </font>
    <font>
      <sz val="10"/>
      <color indexed="9"/>
      <name val="Century"/>
      <family val="1"/>
      <charset val="204"/>
    </font>
    <font>
      <sz val="9"/>
      <name val="Century"/>
      <family val="1"/>
      <charset val="204"/>
    </font>
    <font>
      <vertAlign val="subscript"/>
      <sz val="10"/>
      <name val="Century"/>
      <family val="1"/>
      <charset val="204"/>
    </font>
    <font>
      <b/>
      <sz val="9"/>
      <name val="Century"/>
      <family val="1"/>
      <charset val="204"/>
    </font>
    <font>
      <b/>
      <sz val="10"/>
      <color indexed="60"/>
      <name val="Arial Cyr"/>
      <charset val="204"/>
    </font>
    <font>
      <b/>
      <sz val="10"/>
      <color theme="1"/>
      <name val="Times New Roman"/>
      <family val="1"/>
      <charset val="204"/>
    </font>
    <font>
      <sz val="10"/>
      <color theme="1"/>
      <name val="Times New Roman"/>
      <family val="1"/>
      <charset val="204"/>
    </font>
    <font>
      <sz val="10"/>
      <color rgb="FFFF0000"/>
      <name val="Arial Cyr"/>
      <charset val="204"/>
    </font>
    <font>
      <sz val="9"/>
      <color rgb="FFFF0000"/>
      <name val="Arial Cyr"/>
      <charset val="204"/>
    </font>
    <font>
      <sz val="9"/>
      <color theme="1"/>
      <name val="Calibri"/>
      <family val="2"/>
      <scheme val="minor"/>
    </font>
    <font>
      <b/>
      <sz val="12"/>
      <name val="Arial Narrow"/>
      <family val="2"/>
    </font>
    <font>
      <sz val="8"/>
      <name val="Arial Cyr"/>
      <charset val="204"/>
    </font>
    <font>
      <sz val="8"/>
      <name val="Arial"/>
      <family val="2"/>
      <charset val="204"/>
    </font>
    <font>
      <sz val="7"/>
      <name val="Arial"/>
      <family val="2"/>
      <charset val="204"/>
    </font>
    <font>
      <i/>
      <sz val="11"/>
      <name val="Arial"/>
      <family val="2"/>
      <charset val="204"/>
    </font>
    <font>
      <b/>
      <sz val="10"/>
      <color indexed="10"/>
      <name val="Tahoma"/>
      <family val="2"/>
      <charset val="204"/>
    </font>
    <font>
      <b/>
      <sz val="12"/>
      <name val="Arial"/>
      <family val="2"/>
      <charset val="204"/>
    </font>
    <font>
      <i/>
      <sz val="12"/>
      <name val="Arial"/>
      <family val="2"/>
      <charset val="204"/>
    </font>
    <font>
      <sz val="12"/>
      <name val="Times New Roman Cyr"/>
      <charset val="204"/>
    </font>
    <font>
      <sz val="12"/>
      <name val="Arial"/>
      <family val="2"/>
      <charset val="204"/>
    </font>
    <font>
      <sz val="11"/>
      <color theme="0"/>
      <name val="Times New Roman"/>
      <family val="1"/>
      <charset val="204"/>
    </font>
    <font>
      <b/>
      <i/>
      <sz val="10"/>
      <name val="Arial Narrow"/>
      <family val="2"/>
      <charset val="204"/>
    </font>
    <font>
      <sz val="9"/>
      <color rgb="FFC00000"/>
      <name val="Arial Narrow"/>
      <family val="2"/>
      <charset val="204"/>
    </font>
    <font>
      <sz val="10"/>
      <color rgb="FFFF0000"/>
      <name val="Arial"/>
      <family val="2"/>
      <charset val="204"/>
    </font>
    <font>
      <b/>
      <sz val="9"/>
      <color theme="1"/>
      <name val="Times New Roman"/>
      <family val="1"/>
      <charset val="204"/>
    </font>
    <font>
      <b/>
      <sz val="10"/>
      <color theme="1"/>
      <name val="Arial Narrow"/>
      <family val="2"/>
    </font>
    <font>
      <b/>
      <sz val="9"/>
      <color theme="1"/>
      <name val="Arial Narrow"/>
      <family val="2"/>
    </font>
    <font>
      <sz val="10"/>
      <color theme="1"/>
      <name val="Arial Narrow"/>
      <family val="2"/>
      <charset val="204"/>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rgb="FFFFFFCC"/>
        <bgColor indexed="64"/>
      </patternFill>
    </fill>
    <fill>
      <patternFill patternType="solid">
        <fgColor rgb="FFCCFFCC"/>
        <bgColor indexed="64"/>
      </patternFill>
    </fill>
    <fill>
      <patternFill patternType="solid">
        <fgColor indexed="13"/>
        <bgColor indexed="64"/>
      </patternFill>
    </fill>
    <fill>
      <patternFill patternType="solid">
        <fgColor indexed="22"/>
        <bgColor indexed="64"/>
      </patternFill>
    </fill>
    <fill>
      <patternFill patternType="solid">
        <fgColor theme="0" tint="-0.14999847407452621"/>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ck">
        <color indexed="21"/>
      </left>
      <right style="thick">
        <color indexed="21"/>
      </right>
      <top/>
      <bottom/>
      <diagonal/>
    </border>
    <border>
      <left/>
      <right style="thick">
        <color indexed="21"/>
      </right>
      <top/>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right/>
      <top/>
      <bottom style="thin">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8"/>
      </top>
      <bottom style="thin">
        <color indexed="8"/>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8"/>
      </bottom>
      <diagonal/>
    </border>
    <border>
      <left/>
      <right style="thin">
        <color indexed="64"/>
      </right>
      <top style="thin">
        <color indexed="8"/>
      </top>
      <bottom style="thin">
        <color indexed="8"/>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thin">
        <color indexed="64"/>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right style="medium">
        <color auto="1"/>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ck">
        <color indexed="21"/>
      </right>
      <top style="medium">
        <color auto="1"/>
      </top>
      <bottom/>
      <diagonal/>
    </border>
    <border>
      <left style="thick">
        <color indexed="21"/>
      </left>
      <right style="thick">
        <color indexed="21"/>
      </right>
      <top style="medium">
        <color auto="1"/>
      </top>
      <bottom/>
      <diagonal/>
    </border>
    <border>
      <left/>
      <right style="medium">
        <color auto="1"/>
      </right>
      <top style="medium">
        <color auto="1"/>
      </top>
      <bottom/>
      <diagonal/>
    </border>
    <border>
      <left style="medium">
        <color auto="1"/>
      </left>
      <right style="thin">
        <color auto="1"/>
      </right>
      <top/>
      <bottom/>
      <diagonal/>
    </border>
    <border>
      <left style="thick">
        <color indexed="21"/>
      </left>
      <right style="thin">
        <color auto="1"/>
      </right>
      <top style="medium">
        <color auto="1"/>
      </top>
      <bottom/>
      <diagonal/>
    </border>
    <border>
      <left style="thick">
        <color indexed="21"/>
      </left>
      <right style="thin">
        <color auto="1"/>
      </right>
      <top/>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style="thin">
        <color auto="1"/>
      </left>
      <right/>
      <top/>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64"/>
      </right>
      <top style="thin">
        <color indexed="64"/>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indexed="64"/>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thin">
        <color auto="1"/>
      </bottom>
      <diagonal/>
    </border>
    <border>
      <left/>
      <right style="thin">
        <color indexed="64"/>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46">
    <xf numFmtId="0" fontId="0" fillId="0" borderId="0"/>
    <xf numFmtId="0" fontId="8" fillId="0" borderId="0"/>
    <xf numFmtId="0" fontId="8" fillId="0" borderId="0"/>
    <xf numFmtId="0" fontId="8" fillId="0" borderId="0"/>
    <xf numFmtId="0" fontId="22" fillId="0" borderId="0" applyNumberFormat="0" applyFill="0" applyBorder="0" applyAlignment="0" applyProtection="0">
      <alignment vertical="top"/>
      <protection locked="0"/>
    </xf>
    <xf numFmtId="166" fontId="8" fillId="0" borderId="0" applyFont="0" applyFill="0" applyBorder="0" applyAlignment="0" applyProtection="0"/>
    <xf numFmtId="0" fontId="8" fillId="0" borderId="0"/>
    <xf numFmtId="0" fontId="13" fillId="0" borderId="0"/>
    <xf numFmtId="0" fontId="7" fillId="0" borderId="0"/>
    <xf numFmtId="0" fontId="14" fillId="0" borderId="0"/>
    <xf numFmtId="0" fontId="14" fillId="0" borderId="0"/>
    <xf numFmtId="0" fontId="64" fillId="0" borderId="0"/>
    <xf numFmtId="164" fontId="8" fillId="0" borderId="0" applyFont="0" applyFill="0" applyBorder="0" applyAlignment="0" applyProtection="0"/>
    <xf numFmtId="0" fontId="7" fillId="0" borderId="0"/>
    <xf numFmtId="0" fontId="64" fillId="0" borderId="0"/>
    <xf numFmtId="0" fontId="14" fillId="0" borderId="0"/>
    <xf numFmtId="0" fontId="8" fillId="0" borderId="0"/>
    <xf numFmtId="0" fontId="8" fillId="0" borderId="0"/>
    <xf numFmtId="0" fontId="36"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6" fillId="0" borderId="0"/>
    <xf numFmtId="177" fontId="14" fillId="0" borderId="0" applyFont="0" applyFill="0" applyBorder="0" applyAlignment="0" applyProtection="0"/>
    <xf numFmtId="0" fontId="14" fillId="0" borderId="0"/>
    <xf numFmtId="0" fontId="115" fillId="0" borderId="0"/>
    <xf numFmtId="0" fontId="8" fillId="0" borderId="0"/>
    <xf numFmtId="9" fontId="14" fillId="0" borderId="0" applyFont="0" applyFill="0" applyBorder="0" applyAlignment="0" applyProtection="0"/>
    <xf numFmtId="0" fontId="14" fillId="0" borderId="0"/>
    <xf numFmtId="0" fontId="5" fillId="0" borderId="0"/>
    <xf numFmtId="0" fontId="151" fillId="0" borderId="0"/>
    <xf numFmtId="0" fontId="154" fillId="0" borderId="0"/>
    <xf numFmtId="0" fontId="154" fillId="0" borderId="0"/>
    <xf numFmtId="166" fontId="4" fillId="0" borderId="0" applyFont="0" applyFill="0" applyBorder="0" applyAlignment="0" applyProtection="0"/>
    <xf numFmtId="0" fontId="14" fillId="0" borderId="0"/>
    <xf numFmtId="0" fontId="8" fillId="0" borderId="0"/>
    <xf numFmtId="0" fontId="8" fillId="0" borderId="0"/>
    <xf numFmtId="0" fontId="3" fillId="0" borderId="0"/>
    <xf numFmtId="0" fontId="3" fillId="0" borderId="0"/>
    <xf numFmtId="0" fontId="14" fillId="0" borderId="0"/>
    <xf numFmtId="0" fontId="14" fillId="0" borderId="0" applyNumberFormat="0" applyFont="0" applyFill="0" applyBorder="0" applyAlignment="0" applyProtection="0">
      <alignment vertical="top"/>
    </xf>
    <xf numFmtId="0" fontId="14" fillId="0" borderId="0"/>
    <xf numFmtId="0" fontId="184" fillId="0" borderId="0"/>
    <xf numFmtId="0" fontId="1" fillId="0" borderId="0"/>
  </cellStyleXfs>
  <cellXfs count="2338">
    <xf numFmtId="0" fontId="0" fillId="0" borderId="0" xfId="0"/>
    <xf numFmtId="0" fontId="8" fillId="0" borderId="0" xfId="1"/>
    <xf numFmtId="0" fontId="11" fillId="0" borderId="0" xfId="1" applyFont="1"/>
    <xf numFmtId="0" fontId="9" fillId="0" borderId="0" xfId="2" applyFont="1" applyAlignment="1">
      <alignment vertical="center"/>
    </xf>
    <xf numFmtId="0" fontId="12" fillId="0" borderId="0" xfId="1" applyFont="1"/>
    <xf numFmtId="0" fontId="8" fillId="0" borderId="0" xfId="1" applyAlignment="1">
      <alignment horizontal="center"/>
    </xf>
    <xf numFmtId="0" fontId="15" fillId="2" borderId="0" xfId="1" applyFont="1" applyFill="1" applyAlignment="1">
      <alignment vertical="center" wrapText="1"/>
    </xf>
    <xf numFmtId="0" fontId="14" fillId="0" borderId="0" xfId="1" applyFont="1"/>
    <xf numFmtId="0" fontId="15" fillId="0" borderId="0" xfId="1" applyFont="1" applyAlignment="1">
      <alignment vertical="center" wrapText="1"/>
    </xf>
    <xf numFmtId="0" fontId="17" fillId="0" borderId="0" xfId="1" applyFont="1"/>
    <xf numFmtId="0" fontId="19" fillId="0" borderId="0" xfId="1" applyFont="1" applyAlignment="1">
      <alignment vertical="top" wrapText="1"/>
    </xf>
    <xf numFmtId="0" fontId="20" fillId="0" borderId="0" xfId="1" applyFont="1" applyAlignment="1">
      <alignment vertical="top" wrapText="1"/>
    </xf>
    <xf numFmtId="0" fontId="21" fillId="0" borderId="0" xfId="1" applyFont="1" applyAlignment="1">
      <alignment horizontal="left" vertical="top" wrapText="1"/>
    </xf>
    <xf numFmtId="0" fontId="13" fillId="0" borderId="0" xfId="1" applyFont="1"/>
    <xf numFmtId="0" fontId="13" fillId="0" borderId="1" xfId="1" applyFont="1" applyBorder="1"/>
    <xf numFmtId="0" fontId="23" fillId="0" borderId="0" xfId="4" applyFont="1" applyAlignment="1" applyProtection="1">
      <alignment horizontal="left" wrapText="1"/>
    </xf>
    <xf numFmtId="165" fontId="8" fillId="0" borderId="1" xfId="1" applyNumberFormat="1" applyBorder="1"/>
    <xf numFmtId="165" fontId="13" fillId="0" borderId="1" xfId="1" applyNumberFormat="1" applyFont="1" applyBorder="1" applyAlignment="1">
      <alignment horizontal="center" vertical="center"/>
    </xf>
    <xf numFmtId="0" fontId="24" fillId="0" borderId="0" xfId="1" applyFont="1"/>
    <xf numFmtId="0" fontId="8" fillId="0" borderId="0" xfId="1" applyAlignment="1">
      <alignment horizontal="center" vertical="center" wrapText="1"/>
    </xf>
    <xf numFmtId="0" fontId="10" fillId="0" borderId="0" xfId="1" applyFont="1" applyAlignment="1">
      <alignment horizontal="center" vertical="center" wrapText="1"/>
    </xf>
    <xf numFmtId="0" fontId="10" fillId="0" borderId="0" xfId="1" applyFont="1" applyAlignment="1">
      <alignment horizontal="center" vertical="top" wrapText="1"/>
    </xf>
    <xf numFmtId="4" fontId="10" fillId="0" borderId="0" xfId="1" applyNumberFormat="1" applyFont="1" applyAlignment="1">
      <alignment horizontal="center" vertical="center" wrapText="1"/>
    </xf>
    <xf numFmtId="0" fontId="8" fillId="0" borderId="1" xfId="1" applyBorder="1"/>
    <xf numFmtId="0" fontId="30" fillId="0" borderId="0" xfId="6" applyFont="1"/>
    <xf numFmtId="0" fontId="13" fillId="0" borderId="0" xfId="1" applyFont="1" applyAlignment="1">
      <alignment horizontal="center"/>
    </xf>
    <xf numFmtId="0" fontId="30" fillId="0" borderId="0" xfId="1" applyFont="1"/>
    <xf numFmtId="0" fontId="31" fillId="0" borderId="0" xfId="1" applyFont="1" applyAlignment="1">
      <alignment vertical="center"/>
    </xf>
    <xf numFmtId="0" fontId="30" fillId="0" borderId="0" xfId="1" applyFont="1" applyAlignment="1">
      <alignment vertical="center"/>
    </xf>
    <xf numFmtId="0" fontId="8" fillId="0" borderId="0" xfId="1" applyAlignment="1">
      <alignment vertical="center" wrapText="1"/>
    </xf>
    <xf numFmtId="0" fontId="12" fillId="0" borderId="0" xfId="1" applyFont="1" applyAlignment="1">
      <alignment horizontal="center"/>
    </xf>
    <xf numFmtId="0" fontId="32" fillId="0" borderId="0" xfId="1" applyFont="1" applyAlignment="1">
      <alignment vertical="center" wrapText="1"/>
    </xf>
    <xf numFmtId="0" fontId="36" fillId="0" borderId="0" xfId="6" applyFont="1"/>
    <xf numFmtId="0" fontId="36" fillId="0" borderId="0" xfId="1" applyFont="1"/>
    <xf numFmtId="0" fontId="36" fillId="0" borderId="0" xfId="1" applyFont="1" applyAlignment="1">
      <alignment vertical="center"/>
    </xf>
    <xf numFmtId="0" fontId="30" fillId="0" borderId="0" xfId="2" applyFont="1" applyAlignment="1">
      <alignment horizontal="left" vertical="center"/>
    </xf>
    <xf numFmtId="0" fontId="30" fillId="0" borderId="0" xfId="2" applyFont="1" applyAlignment="1">
      <alignment vertical="center"/>
    </xf>
    <xf numFmtId="0" fontId="37" fillId="0" borderId="0" xfId="1" applyFont="1"/>
    <xf numFmtId="0" fontId="40" fillId="0" borderId="0" xfId="2" applyFont="1" applyAlignment="1">
      <alignment vertical="center"/>
    </xf>
    <xf numFmtId="0" fontId="41" fillId="0" borderId="0" xfId="2" applyFont="1" applyAlignment="1">
      <alignment vertical="center"/>
    </xf>
    <xf numFmtId="0" fontId="8" fillId="0" borderId="0" xfId="2"/>
    <xf numFmtId="0" fontId="8" fillId="0" borderId="0" xfId="2" applyAlignment="1">
      <alignment horizontal="right"/>
    </xf>
    <xf numFmtId="0" fontId="42" fillId="0" borderId="0" xfId="3" applyFont="1" applyAlignment="1">
      <alignment horizontal="center" vertical="center"/>
    </xf>
    <xf numFmtId="0" fontId="8" fillId="0" borderId="0" xfId="3" applyAlignment="1">
      <alignment horizontal="center"/>
    </xf>
    <xf numFmtId="0" fontId="41" fillId="0" borderId="0" xfId="3" applyFont="1" applyAlignment="1">
      <alignment horizontal="left" vertical="center"/>
    </xf>
    <xf numFmtId="0" fontId="41" fillId="0" borderId="0" xfId="3" applyFont="1" applyAlignment="1">
      <alignment horizontal="center" vertical="center"/>
    </xf>
    <xf numFmtId="0" fontId="38" fillId="0" borderId="0" xfId="3" applyFont="1" applyAlignment="1">
      <alignment vertical="center"/>
    </xf>
    <xf numFmtId="0" fontId="45" fillId="0" borderId="0" xfId="3" applyFont="1" applyAlignment="1">
      <alignment vertical="center" wrapText="1"/>
    </xf>
    <xf numFmtId="0" fontId="8" fillId="0" borderId="0" xfId="3"/>
    <xf numFmtId="0" fontId="38" fillId="0" borderId="0" xfId="2" applyFont="1"/>
    <xf numFmtId="0" fontId="45" fillId="0" borderId="0" xfId="3" applyFont="1" applyAlignment="1">
      <alignment horizontal="left" vertical="center"/>
    </xf>
    <xf numFmtId="0" fontId="47" fillId="0" borderId="0" xfId="9" applyFont="1"/>
    <xf numFmtId="0" fontId="48" fillId="0" borderId="0" xfId="9" applyFont="1"/>
    <xf numFmtId="0" fontId="14" fillId="0" borderId="0" xfId="9"/>
    <xf numFmtId="0" fontId="48" fillId="0" borderId="0" xfId="3" applyFont="1"/>
    <xf numFmtId="0" fontId="49" fillId="0" borderId="0" xfId="3" applyFont="1"/>
    <xf numFmtId="0" fontId="40" fillId="0" borderId="0" xfId="1" applyFont="1" applyAlignment="1">
      <alignment vertical="center"/>
    </xf>
    <xf numFmtId="0" fontId="56" fillId="0" borderId="0" xfId="1" applyFont="1" applyAlignment="1">
      <alignment vertical="center"/>
    </xf>
    <xf numFmtId="0" fontId="58" fillId="0" borderId="0" xfId="6" applyFont="1"/>
    <xf numFmtId="0" fontId="60" fillId="0" borderId="0" xfId="1" applyFont="1"/>
    <xf numFmtId="0" fontId="58" fillId="0" borderId="0" xfId="1" applyFont="1"/>
    <xf numFmtId="0" fontId="63" fillId="0" borderId="0" xfId="1" applyFont="1"/>
    <xf numFmtId="0" fontId="59" fillId="0" borderId="0" xfId="1" applyFont="1"/>
    <xf numFmtId="4" fontId="59" fillId="0" borderId="0" xfId="1" applyNumberFormat="1" applyFont="1"/>
    <xf numFmtId="0" fontId="64" fillId="0" borderId="0" xfId="11"/>
    <xf numFmtId="0" fontId="24" fillId="0" borderId="0" xfId="1" applyFont="1" applyAlignment="1">
      <alignment wrapText="1"/>
    </xf>
    <xf numFmtId="0" fontId="66" fillId="0" borderId="0" xfId="1" applyFont="1"/>
    <xf numFmtId="0" fontId="9" fillId="0" borderId="0" xfId="1" applyFont="1"/>
    <xf numFmtId="0" fontId="9" fillId="0" borderId="0" xfId="1" applyFont="1" applyAlignment="1">
      <alignment vertical="center"/>
    </xf>
    <xf numFmtId="0" fontId="66" fillId="0" borderId="0" xfId="1" applyFont="1" applyAlignment="1">
      <alignment vertical="center"/>
    </xf>
    <xf numFmtId="0" fontId="50" fillId="0" borderId="0" xfId="2" applyFont="1" applyAlignment="1">
      <alignment vertical="center"/>
    </xf>
    <xf numFmtId="0" fontId="45" fillId="0" borderId="0" xfId="2" applyFont="1" applyAlignment="1">
      <alignment vertical="center"/>
    </xf>
    <xf numFmtId="0" fontId="56" fillId="0" borderId="0" xfId="2" applyFont="1" applyAlignment="1">
      <alignment vertical="center"/>
    </xf>
    <xf numFmtId="0" fontId="38" fillId="0" borderId="0" xfId="2" applyFont="1" applyAlignment="1">
      <alignment vertical="center"/>
    </xf>
    <xf numFmtId="0" fontId="54" fillId="0" borderId="0" xfId="2" applyFont="1" applyAlignment="1">
      <alignment vertical="center"/>
    </xf>
    <xf numFmtId="0" fontId="41" fillId="0" borderId="0" xfId="3" applyFont="1" applyAlignment="1">
      <alignment vertical="center"/>
    </xf>
    <xf numFmtId="0" fontId="68" fillId="0" borderId="0" xfId="16" applyFont="1" applyAlignment="1">
      <alignment vertical="center"/>
    </xf>
    <xf numFmtId="0" fontId="58" fillId="0" borderId="0" xfId="15" applyFont="1" applyAlignment="1">
      <alignment vertical="center"/>
    </xf>
    <xf numFmtId="0" fontId="58" fillId="0" borderId="0" xfId="15" applyFont="1"/>
    <xf numFmtId="0" fontId="63" fillId="0" borderId="0" xfId="1" applyFont="1" applyAlignment="1">
      <alignment vertical="top" wrapText="1"/>
    </xf>
    <xf numFmtId="0" fontId="62" fillId="0" borderId="0" xfId="1" applyFont="1"/>
    <xf numFmtId="4" fontId="8" fillId="0" borderId="0" xfId="1" applyNumberFormat="1"/>
    <xf numFmtId="0" fontId="63" fillId="0" borderId="0" xfId="6" applyFont="1"/>
    <xf numFmtId="0" fontId="41" fillId="0" borderId="0" xfId="6" applyFont="1"/>
    <xf numFmtId="0" fontId="62" fillId="0" borderId="0" xfId="6" applyFont="1"/>
    <xf numFmtId="0" fontId="40" fillId="0" borderId="0" xfId="6" applyFont="1"/>
    <xf numFmtId="0" fontId="78" fillId="0" borderId="0" xfId="1" applyFont="1"/>
    <xf numFmtId="0" fontId="78" fillId="0" borderId="0" xfId="1" applyFont="1" applyAlignment="1">
      <alignment vertical="center"/>
    </xf>
    <xf numFmtId="0" fontId="79" fillId="0" borderId="0" xfId="1" applyFont="1"/>
    <xf numFmtId="0" fontId="78" fillId="0" borderId="0" xfId="1" applyFont="1" applyAlignment="1">
      <alignment horizontal="center" vertical="center" wrapText="1"/>
    </xf>
    <xf numFmtId="0" fontId="80" fillId="0" borderId="0" xfId="1" applyFont="1" applyAlignment="1">
      <alignment vertical="center"/>
    </xf>
    <xf numFmtId="0" fontId="64" fillId="0" borderId="0" xfId="1" applyFont="1"/>
    <xf numFmtId="0" fontId="81" fillId="0" borderId="0" xfId="1" applyFont="1" applyAlignment="1">
      <alignment vertical="center"/>
    </xf>
    <xf numFmtId="0" fontId="82" fillId="0" borderId="0" xfId="1" applyFont="1"/>
    <xf numFmtId="0" fontId="25" fillId="0" borderId="0" xfId="1" applyFont="1" applyAlignment="1">
      <alignment horizontal="center" vertical="center" wrapText="1"/>
    </xf>
    <xf numFmtId="3" fontId="25" fillId="0" borderId="0" xfId="1" applyNumberFormat="1" applyFont="1" applyAlignment="1">
      <alignment horizontal="center" vertical="center" wrapText="1"/>
    </xf>
    <xf numFmtId="0" fontId="25" fillId="0" borderId="0" xfId="1" applyFont="1" applyAlignment="1">
      <alignment horizontal="center"/>
    </xf>
    <xf numFmtId="0" fontId="25" fillId="0" borderId="0" xfId="1" quotePrefix="1" applyFont="1" applyAlignment="1">
      <alignment horizontal="center"/>
    </xf>
    <xf numFmtId="0" fontId="25" fillId="0" borderId="0" xfId="1" applyFont="1" applyAlignment="1">
      <alignment horizontal="center" vertical="center"/>
    </xf>
    <xf numFmtId="0" fontId="26" fillId="0" borderId="0" xfId="1" applyFont="1" applyAlignment="1">
      <alignment horizontal="center" vertical="top" wrapText="1"/>
    </xf>
    <xf numFmtId="0" fontId="25" fillId="0" borderId="0" xfId="1" applyFont="1" applyAlignment="1">
      <alignment horizontal="center" vertical="top" wrapText="1"/>
    </xf>
    <xf numFmtId="0" fontId="25" fillId="0" borderId="0" xfId="1" applyFont="1" applyAlignment="1">
      <alignment horizontal="left" vertical="top" wrapText="1"/>
    </xf>
    <xf numFmtId="0" fontId="27" fillId="0" borderId="0" xfId="1" applyFont="1" applyAlignment="1">
      <alignment horizontal="center"/>
    </xf>
    <xf numFmtId="0" fontId="25" fillId="0" borderId="0" xfId="1" applyFont="1"/>
    <xf numFmtId="0" fontId="65" fillId="0" borderId="0" xfId="1" applyFont="1" applyAlignment="1">
      <alignment horizontal="center"/>
    </xf>
    <xf numFmtId="168" fontId="25" fillId="0" borderId="0" xfId="1" applyNumberFormat="1" applyFont="1"/>
    <xf numFmtId="169" fontId="25" fillId="0" borderId="0" xfId="1" applyNumberFormat="1" applyFont="1" applyAlignment="1">
      <alignment horizontal="left"/>
    </xf>
    <xf numFmtId="0" fontId="25" fillId="0" borderId="30" xfId="1" applyFont="1" applyBorder="1"/>
    <xf numFmtId="168" fontId="25" fillId="0" borderId="30" xfId="1" applyNumberFormat="1" applyFont="1" applyBorder="1" applyAlignment="1">
      <alignment horizontal="left"/>
    </xf>
    <xf numFmtId="0" fontId="25" fillId="0" borderId="30" xfId="1" applyFont="1" applyBorder="1" applyAlignment="1">
      <alignment horizontal="center"/>
    </xf>
    <xf numFmtId="0" fontId="29" fillId="0" borderId="0" xfId="1" applyFont="1" applyAlignment="1">
      <alignment horizontal="center"/>
    </xf>
    <xf numFmtId="0" fontId="28" fillId="0" borderId="0" xfId="1" applyFont="1" applyAlignment="1">
      <alignment horizontal="center"/>
    </xf>
    <xf numFmtId="4" fontId="26" fillId="0" borderId="34" xfId="1" applyNumberFormat="1" applyFont="1" applyBorder="1" applyAlignment="1">
      <alignment horizontal="center" vertical="center" wrapText="1"/>
    </xf>
    <xf numFmtId="0" fontId="25" fillId="0" borderId="34" xfId="1" applyFont="1" applyBorder="1" applyAlignment="1">
      <alignment horizontal="center" vertical="center" wrapText="1"/>
    </xf>
    <xf numFmtId="0" fontId="25" fillId="0" borderId="34" xfId="1" applyFont="1" applyBorder="1"/>
    <xf numFmtId="0" fontId="25" fillId="0" borderId="39" xfId="1" applyFont="1" applyBorder="1"/>
    <xf numFmtId="0" fontId="25" fillId="0" borderId="77" xfId="1" applyFont="1" applyBorder="1" applyAlignment="1">
      <alignment horizontal="center"/>
    </xf>
    <xf numFmtId="0" fontId="25" fillId="0" borderId="29" xfId="1" applyFont="1" applyBorder="1" applyAlignment="1">
      <alignment horizontal="center"/>
    </xf>
    <xf numFmtId="0" fontId="10" fillId="0" borderId="27" xfId="1" applyFont="1" applyBorder="1" applyAlignment="1">
      <alignment horizontal="center" vertical="top" wrapText="1"/>
    </xf>
    <xf numFmtId="0" fontId="25" fillId="0" borderId="27" xfId="1" applyFont="1" applyBorder="1" applyAlignment="1">
      <alignment horizontal="left" vertical="top" wrapText="1"/>
    </xf>
    <xf numFmtId="0" fontId="25" fillId="0" borderId="27" xfId="1" applyFont="1" applyBorder="1" applyAlignment="1">
      <alignment horizontal="center" vertical="top" wrapText="1"/>
    </xf>
    <xf numFmtId="0" fontId="25" fillId="0" borderId="27" xfId="1" applyFont="1" applyBorder="1"/>
    <xf numFmtId="0" fontId="25" fillId="0" borderId="32" xfId="1" applyFont="1" applyBorder="1"/>
    <xf numFmtId="0" fontId="25" fillId="0" borderId="27" xfId="1" applyFont="1" applyBorder="1" applyAlignment="1">
      <alignment horizontal="left" vertical="center" wrapText="1"/>
    </xf>
    <xf numFmtId="0" fontId="25" fillId="0" borderId="27" xfId="1" applyFont="1" applyBorder="1" applyAlignment="1">
      <alignment horizontal="center" vertical="center" wrapText="1"/>
    </xf>
    <xf numFmtId="168" fontId="25" fillId="0" borderId="27" xfId="1" applyNumberFormat="1" applyFont="1" applyBorder="1" applyAlignment="1">
      <alignment horizontal="left"/>
    </xf>
    <xf numFmtId="169" fontId="29" fillId="0" borderId="32" xfId="1" applyNumberFormat="1" applyFont="1" applyBorder="1" applyAlignment="1">
      <alignment horizontal="left"/>
    </xf>
    <xf numFmtId="0" fontId="10" fillId="0" borderId="27" xfId="1" applyFont="1" applyBorder="1" applyAlignment="1">
      <alignment horizontal="center" vertical="center" wrapText="1"/>
    </xf>
    <xf numFmtId="2" fontId="25" fillId="0" borderId="27" xfId="1" applyNumberFormat="1" applyFont="1" applyBorder="1" applyAlignment="1">
      <alignment horizontal="center" vertical="center" wrapText="1"/>
    </xf>
    <xf numFmtId="0" fontId="25" fillId="0" borderId="27" xfId="1" applyFont="1" applyBorder="1" applyAlignment="1">
      <alignment horizontal="center"/>
    </xf>
    <xf numFmtId="0" fontId="10" fillId="0" borderId="77" xfId="1" applyFont="1" applyBorder="1" applyAlignment="1">
      <alignment horizontal="center"/>
    </xf>
    <xf numFmtId="0" fontId="8" fillId="0" borderId="27" xfId="1" applyBorder="1"/>
    <xf numFmtId="0" fontId="10" fillId="0" borderId="34" xfId="1" applyFont="1" applyBorder="1" applyAlignment="1">
      <alignment horizontal="center" vertical="center" wrapText="1"/>
    </xf>
    <xf numFmtId="0" fontId="10" fillId="0" borderId="17" xfId="1" applyFont="1" applyBorder="1" applyAlignment="1">
      <alignment horizontal="center"/>
    </xf>
    <xf numFmtId="0" fontId="10" fillId="0" borderId="69" xfId="1" applyFont="1" applyBorder="1" applyAlignment="1">
      <alignment horizontal="center" vertical="center" wrapText="1"/>
    </xf>
    <xf numFmtId="0" fontId="81" fillId="0" borderId="0" xfId="3" applyFont="1" applyAlignment="1">
      <alignment horizontal="center" vertical="center"/>
    </xf>
    <xf numFmtId="0" fontId="8" fillId="0" borderId="41" xfId="1" applyBorder="1" applyAlignment="1">
      <alignment horizontal="center" vertical="center" wrapText="1"/>
    </xf>
    <xf numFmtId="0" fontId="37" fillId="0" borderId="27" xfId="1" applyFont="1" applyBorder="1" applyAlignment="1">
      <alignment vertical="center" wrapText="1"/>
    </xf>
    <xf numFmtId="0" fontId="8" fillId="0" borderId="27" xfId="1" applyBorder="1" applyAlignment="1">
      <alignment horizontal="left" vertical="center" wrapText="1"/>
    </xf>
    <xf numFmtId="3" fontId="8" fillId="0" borderId="41" xfId="1" applyNumberFormat="1" applyBorder="1" applyAlignment="1">
      <alignment horizontal="center" vertical="center" wrapText="1"/>
    </xf>
    <xf numFmtId="0" fontId="93" fillId="0" borderId="27" xfId="1" applyFont="1" applyBorder="1" applyAlignment="1">
      <alignment horizontal="left" vertical="center" wrapText="1"/>
    </xf>
    <xf numFmtId="3" fontId="37" fillId="0" borderId="41" xfId="1" applyNumberFormat="1" applyFont="1" applyBorder="1" applyAlignment="1">
      <alignment horizontal="center" vertical="center" wrapText="1"/>
    </xf>
    <xf numFmtId="49" fontId="8" fillId="0" borderId="41" xfId="1" applyNumberFormat="1" applyBorder="1" applyAlignment="1">
      <alignment horizontal="center" vertical="center" wrapText="1"/>
    </xf>
    <xf numFmtId="3" fontId="8" fillId="0" borderId="0" xfId="1" applyNumberFormat="1" applyAlignment="1">
      <alignment horizontal="center" vertical="center" wrapText="1"/>
    </xf>
    <xf numFmtId="9" fontId="91" fillId="0" borderId="27" xfId="1" applyNumberFormat="1" applyFont="1" applyBorder="1" applyAlignment="1">
      <alignment horizontal="left" vertical="center" wrapText="1"/>
    </xf>
    <xf numFmtId="0" fontId="37" fillId="0" borderId="41" xfId="1" applyFont="1" applyBorder="1" applyAlignment="1">
      <alignment horizontal="center" vertical="center" wrapText="1"/>
    </xf>
    <xf numFmtId="166" fontId="49" fillId="0" borderId="0" xfId="22" applyFont="1" applyFill="1" applyAlignment="1">
      <alignment horizontal="center" vertical="center"/>
    </xf>
    <xf numFmtId="174" fontId="38" fillId="0" borderId="0" xfId="22" applyNumberFormat="1" applyFont="1" applyFill="1"/>
    <xf numFmtId="0" fontId="99" fillId="0" borderId="0" xfId="1" applyFont="1"/>
    <xf numFmtId="0" fontId="59" fillId="0" borderId="0" xfId="1" applyFont="1" applyAlignment="1">
      <alignment horizontal="center" vertical="top"/>
    </xf>
    <xf numFmtId="0" fontId="63" fillId="0" borderId="0" xfId="1" applyFont="1" applyAlignment="1">
      <alignment vertical="center" wrapText="1"/>
    </xf>
    <xf numFmtId="0" fontId="73" fillId="0" borderId="0" xfId="2" applyFont="1" applyAlignment="1">
      <alignment vertical="center"/>
    </xf>
    <xf numFmtId="3" fontId="8" fillId="0" borderId="0" xfId="2" applyNumberFormat="1"/>
    <xf numFmtId="0" fontId="14" fillId="0" borderId="0" xfId="23"/>
    <xf numFmtId="0" fontId="91" fillId="0" borderId="0" xfId="23" applyFont="1" applyAlignment="1">
      <alignment horizontal="left" vertical="top" wrapText="1"/>
    </xf>
    <xf numFmtId="0" fontId="17" fillId="0" borderId="0" xfId="23" applyFont="1"/>
    <xf numFmtId="0" fontId="17" fillId="0" borderId="86" xfId="23" applyFont="1" applyBorder="1"/>
    <xf numFmtId="0" fontId="17" fillId="0" borderId="60" xfId="23" applyFont="1" applyBorder="1"/>
    <xf numFmtId="0" fontId="17" fillId="0" borderId="80" xfId="23" applyFont="1" applyBorder="1"/>
    <xf numFmtId="0" fontId="17" fillId="0" borderId="59" xfId="23" applyFont="1" applyBorder="1"/>
    <xf numFmtId="0" fontId="17" fillId="0" borderId="55" xfId="23" applyFont="1" applyBorder="1"/>
    <xf numFmtId="0" fontId="17" fillId="0" borderId="67" xfId="23" applyFont="1" applyBorder="1"/>
    <xf numFmtId="0" fontId="17" fillId="0" borderId="70" xfId="23" applyFont="1" applyBorder="1"/>
    <xf numFmtId="0" fontId="17" fillId="0" borderId="85" xfId="23" applyFont="1" applyBorder="1"/>
    <xf numFmtId="0" fontId="91" fillId="0" borderId="55" xfId="23" applyFont="1" applyBorder="1"/>
    <xf numFmtId="0" fontId="17" fillId="0" borderId="85" xfId="23" applyFont="1" applyBorder="1" applyAlignment="1">
      <alignment vertical="center"/>
    </xf>
    <xf numFmtId="0" fontId="17" fillId="0" borderId="67" xfId="23" applyFont="1" applyBorder="1" applyAlignment="1">
      <alignment vertical="center"/>
    </xf>
    <xf numFmtId="0" fontId="17" fillId="0" borderId="70" xfId="23" applyFont="1" applyBorder="1" applyAlignment="1">
      <alignment vertical="center"/>
    </xf>
    <xf numFmtId="0" fontId="17" fillId="0" borderId="43" xfId="23" applyFont="1" applyBorder="1"/>
    <xf numFmtId="0" fontId="17" fillId="0" borderId="44" xfId="23" applyFont="1" applyBorder="1"/>
    <xf numFmtId="0" fontId="17" fillId="0" borderId="63" xfId="23" applyFont="1" applyBorder="1"/>
    <xf numFmtId="0" fontId="17" fillId="0" borderId="62" xfId="23" applyFont="1" applyBorder="1"/>
    <xf numFmtId="0" fontId="100" fillId="0" borderId="14" xfId="23" applyFont="1" applyBorder="1" applyAlignment="1">
      <alignment vertical="center"/>
    </xf>
    <xf numFmtId="0" fontId="100" fillId="0" borderId="15" xfId="23" applyFont="1" applyBorder="1" applyAlignment="1">
      <alignment horizontal="center" vertical="center"/>
    </xf>
    <xf numFmtId="0" fontId="100" fillId="0" borderId="15" xfId="23" applyFont="1" applyBorder="1" applyAlignment="1">
      <alignment horizontal="center" vertical="center" wrapText="1"/>
    </xf>
    <xf numFmtId="0" fontId="91" fillId="0" borderId="0" xfId="23" applyFont="1"/>
    <xf numFmtId="0" fontId="100" fillId="0" borderId="55" xfId="23" applyFont="1" applyBorder="1" applyAlignment="1">
      <alignment horizontal="center" vertical="center"/>
    </xf>
    <xf numFmtId="0" fontId="100" fillId="0" borderId="68" xfId="23" applyFont="1" applyBorder="1" applyAlignment="1">
      <alignment horizontal="center" vertical="center"/>
    </xf>
    <xf numFmtId="0" fontId="100" fillId="0" borderId="68" xfId="23" applyFont="1" applyBorder="1" applyAlignment="1">
      <alignment horizontal="center" vertical="center" wrapText="1"/>
    </xf>
    <xf numFmtId="0" fontId="100" fillId="0" borderId="70" xfId="23" applyFont="1" applyBorder="1" applyAlignment="1">
      <alignment horizontal="center" vertical="center"/>
    </xf>
    <xf numFmtId="0" fontId="91" fillId="0" borderId="55" xfId="23" applyFont="1" applyBorder="1" applyAlignment="1">
      <alignment horizontal="center" vertical="center"/>
    </xf>
    <xf numFmtId="0" fontId="91" fillId="0" borderId="85" xfId="23" applyFont="1" applyBorder="1"/>
    <xf numFmtId="0" fontId="91" fillId="0" borderId="67" xfId="23" applyFont="1" applyBorder="1"/>
    <xf numFmtId="0" fontId="91" fillId="0" borderId="70" xfId="23" applyFont="1" applyBorder="1"/>
    <xf numFmtId="4" fontId="91" fillId="0" borderId="68" xfId="23" applyNumberFormat="1" applyFont="1" applyBorder="1" applyAlignment="1">
      <alignment horizontal="center"/>
    </xf>
    <xf numFmtId="0" fontId="91" fillId="0" borderId="69" xfId="23" applyFont="1" applyBorder="1"/>
    <xf numFmtId="0" fontId="91" fillId="0" borderId="87" xfId="23" applyFont="1" applyBorder="1" applyAlignment="1">
      <alignment horizontal="center" vertical="center"/>
    </xf>
    <xf numFmtId="0" fontId="91" fillId="0" borderId="46" xfId="23" applyFont="1" applyBorder="1"/>
    <xf numFmtId="0" fontId="91" fillId="0" borderId="47" xfId="23" applyFont="1" applyBorder="1"/>
    <xf numFmtId="4" fontId="91" fillId="0" borderId="23" xfId="23" applyNumberFormat="1" applyFont="1" applyBorder="1" applyAlignment="1">
      <alignment horizontal="center"/>
    </xf>
    <xf numFmtId="0" fontId="91" fillId="0" borderId="38" xfId="23" applyFont="1" applyBorder="1"/>
    <xf numFmtId="0" fontId="91" fillId="0" borderId="81" xfId="23" applyFont="1" applyBorder="1"/>
    <xf numFmtId="172" fontId="91" fillId="0" borderId="68" xfId="23" applyNumberFormat="1" applyFont="1" applyBorder="1" applyAlignment="1">
      <alignment horizontal="center"/>
    </xf>
    <xf numFmtId="0" fontId="100" fillId="0" borderId="85" xfId="23" applyFont="1" applyBorder="1"/>
    <xf numFmtId="4" fontId="100" fillId="0" borderId="68" xfId="23" applyNumberFormat="1" applyFont="1" applyBorder="1" applyAlignment="1">
      <alignment horizontal="center"/>
    </xf>
    <xf numFmtId="0" fontId="14" fillId="0" borderId="0" xfId="23" applyAlignment="1">
      <alignment horizontal="center" vertical="center"/>
    </xf>
    <xf numFmtId="0" fontId="56" fillId="0" borderId="0" xfId="3" applyFont="1" applyAlignment="1">
      <alignment horizontal="left" vertical="center"/>
    </xf>
    <xf numFmtId="0" fontId="63" fillId="2" borderId="0" xfId="1" applyFont="1" applyFill="1" applyAlignment="1">
      <alignment vertical="center" wrapText="1"/>
    </xf>
    <xf numFmtId="0" fontId="56" fillId="0" borderId="0" xfId="2" applyFont="1" applyAlignment="1">
      <alignment horizontal="left" vertical="center"/>
    </xf>
    <xf numFmtId="0" fontId="58" fillId="0" borderId="0" xfId="9" applyFont="1"/>
    <xf numFmtId="0" fontId="8" fillId="0" borderId="0" xfId="1" applyAlignment="1">
      <alignment vertical="top"/>
    </xf>
    <xf numFmtId="0" fontId="8" fillId="0" borderId="0" xfId="1" applyAlignment="1" applyProtection="1">
      <alignment horizontal="left" vertical="top"/>
      <protection hidden="1"/>
    </xf>
    <xf numFmtId="0" fontId="8" fillId="0" borderId="0" xfId="1" applyAlignment="1" applyProtection="1">
      <alignment vertical="top"/>
      <protection hidden="1"/>
    </xf>
    <xf numFmtId="0" fontId="8" fillId="0" borderId="0" xfId="1" applyAlignment="1" applyProtection="1">
      <alignment vertical="top"/>
      <protection locked="0"/>
    </xf>
    <xf numFmtId="4" fontId="8" fillId="0" borderId="0" xfId="1" applyNumberFormat="1" applyAlignment="1">
      <alignment vertical="top"/>
    </xf>
    <xf numFmtId="2" fontId="8" fillId="0" borderId="0" xfId="1" applyNumberFormat="1"/>
    <xf numFmtId="49" fontId="107" fillId="0" borderId="41" xfId="1" applyNumberFormat="1" applyFont="1" applyBorder="1" applyAlignment="1" applyProtection="1">
      <alignment horizontal="center" vertical="top" wrapText="1"/>
      <protection hidden="1"/>
    </xf>
    <xf numFmtId="0" fontId="8" fillId="0" borderId="0" xfId="1" applyAlignment="1">
      <alignment horizontal="center" vertical="top"/>
    </xf>
    <xf numFmtId="0" fontId="8" fillId="0" borderId="0" xfId="1" applyAlignment="1">
      <alignment horizontal="left" vertical="top"/>
    </xf>
    <xf numFmtId="0" fontId="109" fillId="0" borderId="0" xfId="1" applyFont="1" applyAlignment="1">
      <alignment horizontal="left" vertical="top"/>
    </xf>
    <xf numFmtId="0" fontId="106" fillId="0" borderId="0" xfId="1" applyFont="1" applyAlignment="1" applyProtection="1">
      <alignment horizontal="center" vertical="top"/>
      <protection hidden="1"/>
    </xf>
    <xf numFmtId="0" fontId="35" fillId="0" borderId="0" xfId="1" applyFont="1" applyAlignment="1" applyProtection="1">
      <alignment horizontal="left" vertical="top"/>
      <protection hidden="1"/>
    </xf>
    <xf numFmtId="0" fontId="48" fillId="0" borderId="0" xfId="1" applyFont="1" applyAlignment="1" applyProtection="1">
      <alignment horizontal="center" vertical="top"/>
      <protection hidden="1"/>
    </xf>
    <xf numFmtId="2" fontId="26" fillId="2" borderId="0" xfId="1" applyNumberFormat="1" applyFont="1" applyFill="1" applyAlignment="1">
      <alignment horizontal="center" vertical="top" wrapText="1"/>
    </xf>
    <xf numFmtId="0" fontId="58" fillId="0" borderId="0" xfId="2" applyFont="1" applyAlignment="1">
      <alignment horizontal="left" vertical="center"/>
    </xf>
    <xf numFmtId="0" fontId="58" fillId="0" borderId="0" xfId="2" applyFont="1" applyAlignment="1">
      <alignment vertical="center"/>
    </xf>
    <xf numFmtId="0" fontId="8" fillId="0" borderId="0" xfId="1" applyAlignment="1">
      <alignment horizontal="center" vertical="center" wrapText="1"/>
    </xf>
    <xf numFmtId="0" fontId="63" fillId="0" borderId="0" xfId="3" applyFont="1" applyAlignment="1">
      <alignment horizontal="left" vertical="center"/>
    </xf>
    <xf numFmtId="0" fontId="63" fillId="0" borderId="0" xfId="1" applyFont="1" applyAlignment="1">
      <alignment vertical="top" wrapText="1"/>
    </xf>
    <xf numFmtId="0" fontId="8" fillId="0" borderId="0" xfId="1" applyAlignment="1">
      <alignment horizontal="center"/>
    </xf>
    <xf numFmtId="0" fontId="13" fillId="0" borderId="0" xfId="1" applyFont="1" applyAlignment="1">
      <alignment horizontal="center"/>
    </xf>
    <xf numFmtId="0" fontId="30" fillId="0" borderId="0" xfId="1" applyFont="1" applyAlignment="1">
      <alignment horizontal="center" vertical="center" wrapText="1"/>
    </xf>
    <xf numFmtId="0" fontId="62" fillId="0" borderId="0" xfId="1" applyFont="1" applyAlignment="1">
      <alignment horizontal="center"/>
    </xf>
    <xf numFmtId="0" fontId="23" fillId="0" borderId="0" xfId="1" applyFont="1" applyAlignment="1">
      <alignment horizontal="center" vertical="center" wrapText="1"/>
    </xf>
    <xf numFmtId="0" fontId="70" fillId="0" borderId="0" xfId="1" applyFont="1" applyBorder="1" applyAlignment="1">
      <alignment vertical="center" wrapText="1"/>
    </xf>
    <xf numFmtId="0" fontId="14" fillId="0" borderId="0" xfId="30"/>
    <xf numFmtId="1" fontId="14" fillId="0" borderId="0" xfId="30" applyNumberFormat="1"/>
    <xf numFmtId="0" fontId="14" fillId="0" borderId="0" xfId="30" applyAlignment="1">
      <alignment wrapText="1"/>
    </xf>
    <xf numFmtId="0" fontId="30" fillId="0" borderId="0" xfId="30" applyFont="1" applyAlignment="1">
      <alignment horizontal="center" vertical="top" wrapText="1"/>
    </xf>
    <xf numFmtId="0" fontId="30" fillId="0" borderId="0" xfId="30" applyFont="1" applyAlignment="1">
      <alignment vertical="top" wrapText="1"/>
    </xf>
    <xf numFmtId="3" fontId="30" fillId="0" borderId="0" xfId="30" applyNumberFormat="1" applyFont="1" applyAlignment="1">
      <alignment horizontal="center" vertical="top" wrapText="1"/>
    </xf>
    <xf numFmtId="0" fontId="104" fillId="0" borderId="0" xfId="30" applyFont="1"/>
    <xf numFmtId="0" fontId="67" fillId="0" borderId="0" xfId="30" applyFont="1"/>
    <xf numFmtId="0" fontId="31" fillId="0" borderId="0" xfId="30" applyFont="1" applyAlignment="1">
      <alignment vertical="top" wrapText="1"/>
    </xf>
    <xf numFmtId="0" fontId="67" fillId="0" borderId="0" xfId="30" applyFont="1" applyAlignment="1">
      <alignment vertical="top" wrapText="1"/>
    </xf>
    <xf numFmtId="0" fontId="14" fillId="0" borderId="0" xfId="30" applyAlignment="1">
      <alignment vertical="top" wrapText="1"/>
    </xf>
    <xf numFmtId="0" fontId="105" fillId="0" borderId="0" xfId="30" applyFont="1" applyAlignment="1">
      <alignment horizontal="center" vertical="top" wrapText="1"/>
    </xf>
    <xf numFmtId="0" fontId="105" fillId="0" borderId="0" xfId="30" applyFont="1" applyAlignment="1">
      <alignment vertical="top" wrapText="1"/>
    </xf>
    <xf numFmtId="0" fontId="59" fillId="0" borderId="0" xfId="1" applyFont="1" applyAlignment="1">
      <alignment horizontal="left"/>
    </xf>
    <xf numFmtId="0" fontId="36" fillId="0" borderId="0" xfId="1" applyFont="1" applyAlignment="1">
      <alignment horizontal="left" vertical="top"/>
    </xf>
    <xf numFmtId="0" fontId="62" fillId="0" borderId="0" xfId="1" applyFont="1" applyAlignment="1">
      <alignment horizontal="left" vertical="top"/>
    </xf>
    <xf numFmtId="0" fontId="118" fillId="0" borderId="100" xfId="1" applyFont="1" applyBorder="1" applyAlignment="1">
      <alignment horizontal="center" vertical="top" wrapText="1"/>
    </xf>
    <xf numFmtId="4" fontId="118" fillId="0" borderId="105" xfId="1" applyNumberFormat="1" applyFont="1" applyBorder="1" applyAlignment="1">
      <alignment horizontal="center" vertical="top" wrapText="1"/>
    </xf>
    <xf numFmtId="0" fontId="119" fillId="0" borderId="106" xfId="1" applyFont="1" applyBorder="1" applyAlignment="1">
      <alignment horizontal="center" vertical="top"/>
    </xf>
    <xf numFmtId="3" fontId="119" fillId="0" borderId="110" xfId="1" applyNumberFormat="1" applyFont="1" applyBorder="1" applyAlignment="1">
      <alignment horizontal="center" vertical="center" wrapText="1"/>
    </xf>
    <xf numFmtId="0" fontId="119" fillId="0" borderId="97" xfId="1" applyFont="1" applyBorder="1" applyAlignment="1">
      <alignment horizontal="center" vertical="top"/>
    </xf>
    <xf numFmtId="0" fontId="119" fillId="0" borderId="0" xfId="1" applyFont="1" applyAlignment="1">
      <alignment horizontal="center" vertical="top" wrapText="1"/>
    </xf>
    <xf numFmtId="0" fontId="119" fillId="0" borderId="8" xfId="1" applyFont="1" applyBorder="1" applyAlignment="1">
      <alignment horizontal="center" vertical="top" wrapText="1"/>
    </xf>
    <xf numFmtId="0" fontId="119" fillId="0" borderId="0" xfId="1" applyFont="1" applyAlignment="1">
      <alignment horizontal="center" vertical="center" wrapText="1"/>
    </xf>
    <xf numFmtId="0" fontId="119" fillId="0" borderId="96" xfId="1" applyFont="1" applyBorder="1" applyAlignment="1">
      <alignment horizontal="center" vertical="center" wrapText="1"/>
    </xf>
    <xf numFmtId="3" fontId="119" fillId="0" borderId="27" xfId="1" applyNumberFormat="1" applyFont="1" applyBorder="1" applyAlignment="1">
      <alignment horizontal="center" vertical="center" wrapText="1"/>
    </xf>
    <xf numFmtId="0" fontId="119" fillId="0" borderId="41" xfId="1" applyFont="1" applyBorder="1" applyAlignment="1">
      <alignment horizontal="center" vertical="top"/>
    </xf>
    <xf numFmtId="0" fontId="119" fillId="0" borderId="27" xfId="1" applyFont="1" applyBorder="1" applyAlignment="1">
      <alignment horizontal="center" vertical="center" wrapText="1"/>
    </xf>
    <xf numFmtId="0" fontId="118" fillId="0" borderId="84" xfId="1" applyFont="1" applyBorder="1" applyAlignment="1">
      <alignment horizontal="left"/>
    </xf>
    <xf numFmtId="171" fontId="118" fillId="0" borderId="0" xfId="1" applyNumberFormat="1" applyFont="1" applyAlignment="1">
      <alignment horizontal="left" wrapText="1"/>
    </xf>
    <xf numFmtId="0" fontId="118" fillId="0" borderId="0" xfId="1" applyFont="1" applyAlignment="1">
      <alignment horizontal="left" vertical="center"/>
    </xf>
    <xf numFmtId="0" fontId="58" fillId="0" borderId="27" xfId="1" applyFont="1" applyBorder="1" applyAlignment="1">
      <alignment horizontal="left" vertical="center"/>
    </xf>
    <xf numFmtId="3" fontId="58" fillId="0" borderId="84" xfId="1" applyNumberFormat="1" applyFont="1" applyBorder="1" applyAlignment="1">
      <alignment horizontal="center" vertical="center" wrapText="1"/>
    </xf>
    <xf numFmtId="2" fontId="58" fillId="0" borderId="0" xfId="1" applyNumberFormat="1" applyFont="1" applyAlignment="1">
      <alignment vertical="center" wrapText="1"/>
    </xf>
    <xf numFmtId="169" fontId="58" fillId="0" borderId="0" xfId="1" applyNumberFormat="1" applyFont="1" applyAlignment="1">
      <alignment horizontal="center" vertical="center" wrapText="1"/>
    </xf>
    <xf numFmtId="2" fontId="58" fillId="0" borderId="0" xfId="1" applyNumberFormat="1" applyFont="1" applyAlignment="1">
      <alignment horizontal="center" vertical="center" wrapText="1"/>
    </xf>
    <xf numFmtId="4" fontId="119" fillId="0" borderId="41" xfId="1" applyNumberFormat="1" applyFont="1" applyBorder="1" applyAlignment="1">
      <alignment horizontal="center" vertical="center" wrapText="1"/>
    </xf>
    <xf numFmtId="0" fontId="120" fillId="0" borderId="0" xfId="1" applyFont="1" applyAlignment="1">
      <alignment wrapText="1"/>
    </xf>
    <xf numFmtId="0" fontId="118" fillId="0" borderId="41" xfId="1" applyFont="1" applyBorder="1" applyAlignment="1">
      <alignment horizontal="center" vertical="top"/>
    </xf>
    <xf numFmtId="0" fontId="118" fillId="0" borderId="84" xfId="1" applyFont="1" applyBorder="1" applyAlignment="1">
      <alignment horizontal="left" vertical="top"/>
    </xf>
    <xf numFmtId="2" fontId="118" fillId="0" borderId="0" xfId="1" applyNumberFormat="1" applyFont="1" applyAlignment="1">
      <alignment horizontal="left" vertical="top"/>
    </xf>
    <xf numFmtId="0" fontId="118" fillId="0" borderId="27" xfId="1" applyFont="1" applyBorder="1" applyAlignment="1">
      <alignment horizontal="left" vertical="top"/>
    </xf>
    <xf numFmtId="3" fontId="58" fillId="0" borderId="84" xfId="1" applyNumberFormat="1" applyFont="1" applyBorder="1" applyAlignment="1">
      <alignment vertical="top" wrapText="1"/>
    </xf>
    <xf numFmtId="0" fontId="58" fillId="0" borderId="0" xfId="1" applyFont="1" applyAlignment="1">
      <alignment vertical="top" wrapText="1"/>
    </xf>
    <xf numFmtId="0" fontId="118" fillId="0" borderId="0" xfId="1" applyFont="1" applyAlignment="1">
      <alignment horizontal="left" vertical="top"/>
    </xf>
    <xf numFmtId="0" fontId="121" fillId="0" borderId="0" xfId="1" applyFont="1" applyAlignment="1">
      <alignment horizontal="left" vertical="center"/>
    </xf>
    <xf numFmtId="0" fontId="121" fillId="0" borderId="27" xfId="1" applyFont="1" applyBorder="1" applyAlignment="1">
      <alignment horizontal="left" vertical="center"/>
    </xf>
    <xf numFmtId="0" fontId="58" fillId="0" borderId="84" xfId="1" applyFont="1" applyBorder="1" applyAlignment="1">
      <alignment horizontal="left" vertical="center"/>
    </xf>
    <xf numFmtId="165" fontId="58" fillId="2" borderId="0" xfId="1" applyNumberFormat="1" applyFont="1" applyFill="1" applyAlignment="1">
      <alignment horizontal="left" vertical="center"/>
    </xf>
    <xf numFmtId="0" fontId="36" fillId="0" borderId="0" xfId="1" applyFont="1" applyAlignment="1">
      <alignment horizontal="left" vertical="center"/>
    </xf>
    <xf numFmtId="0" fontId="36" fillId="0" borderId="27" xfId="1" applyFont="1" applyBorder="1" applyAlignment="1">
      <alignment horizontal="left" vertical="center" wrapText="1"/>
    </xf>
    <xf numFmtId="3" fontId="58" fillId="0" borderId="84" xfId="1" applyNumberFormat="1" applyFont="1" applyBorder="1" applyAlignment="1">
      <alignment horizontal="center" vertical="top" wrapText="1"/>
    </xf>
    <xf numFmtId="0" fontId="58" fillId="0" borderId="0" xfId="1" applyFont="1" applyAlignment="1">
      <alignment horizontal="center" vertical="top" wrapText="1"/>
    </xf>
    <xf numFmtId="0" fontId="58" fillId="0" borderId="0" xfId="1" applyFont="1" applyAlignment="1">
      <alignment horizontal="left" vertical="center"/>
    </xf>
    <xf numFmtId="178" fontId="118" fillId="0" borderId="0" xfId="1" applyNumberFormat="1" applyFont="1"/>
    <xf numFmtId="0" fontId="118" fillId="0" borderId="27" xfId="1" applyFont="1" applyBorder="1"/>
    <xf numFmtId="0" fontId="118" fillId="0" borderId="84" xfId="1" applyFont="1" applyBorder="1" applyAlignment="1">
      <alignment horizontal="left" vertical="center"/>
    </xf>
    <xf numFmtId="0" fontId="58" fillId="0" borderId="27" xfId="1" applyFont="1" applyBorder="1" applyAlignment="1">
      <alignment horizontal="left" vertical="center" wrapText="1"/>
    </xf>
    <xf numFmtId="166" fontId="118" fillId="0" borderId="84" xfId="5" applyFont="1" applyBorder="1" applyAlignment="1">
      <alignment horizontal="center" vertical="center" wrapText="1"/>
    </xf>
    <xf numFmtId="0" fontId="118" fillId="0" borderId="0" xfId="1" applyFont="1" applyAlignment="1">
      <alignment vertical="center" wrapText="1"/>
    </xf>
    <xf numFmtId="2" fontId="118" fillId="0" borderId="0" xfId="1" applyNumberFormat="1" applyFont="1" applyAlignment="1">
      <alignment horizontal="center" vertical="center" wrapText="1"/>
    </xf>
    <xf numFmtId="0" fontId="118" fillId="0" borderId="0" xfId="1" applyFont="1" applyAlignment="1">
      <alignment horizontal="center" vertical="center" wrapText="1"/>
    </xf>
    <xf numFmtId="0" fontId="122" fillId="0" borderId="0" xfId="1" applyFont="1" applyAlignment="1">
      <alignment horizontal="center" vertical="center" wrapText="1"/>
    </xf>
    <xf numFmtId="4" fontId="122" fillId="0" borderId="0" xfId="1" applyNumberFormat="1" applyFont="1" applyAlignment="1">
      <alignment horizontal="center" vertical="center" wrapText="1"/>
    </xf>
    <xf numFmtId="0" fontId="38" fillId="0" borderId="0" xfId="1" applyFont="1" applyAlignment="1">
      <alignment horizontal="center" vertical="center" wrapText="1"/>
    </xf>
    <xf numFmtId="0" fontId="118" fillId="0" borderId="23" xfId="1" applyFont="1" applyBorder="1" applyAlignment="1">
      <alignment horizontal="center" vertical="top"/>
    </xf>
    <xf numFmtId="0" fontId="123" fillId="0" borderId="46" xfId="1" applyFont="1" applyBorder="1" applyAlignment="1">
      <alignment horizontal="center"/>
    </xf>
    <xf numFmtId="0" fontId="118" fillId="0" borderId="38" xfId="1" quotePrefix="1" applyFont="1" applyBorder="1" applyAlignment="1">
      <alignment horizontal="center"/>
    </xf>
    <xf numFmtId="168" fontId="118" fillId="0" borderId="47" xfId="1" applyNumberFormat="1" applyFont="1" applyBorder="1" applyAlignment="1">
      <alignment horizontal="left"/>
    </xf>
    <xf numFmtId="4" fontId="118" fillId="0" borderId="46" xfId="1" applyNumberFormat="1" applyFont="1" applyBorder="1" applyAlignment="1">
      <alignment horizontal="center" vertical="center" wrapText="1"/>
    </xf>
    <xf numFmtId="0" fontId="118" fillId="0" borderId="38" xfId="1" applyFont="1" applyBorder="1" applyAlignment="1">
      <alignment vertical="center" wrapText="1"/>
    </xf>
    <xf numFmtId="2" fontId="118" fillId="0" borderId="38" xfId="1" applyNumberFormat="1" applyFont="1" applyBorder="1" applyAlignment="1">
      <alignment horizontal="center" vertical="center" wrapText="1"/>
    </xf>
    <xf numFmtId="0" fontId="118" fillId="0" borderId="38" xfId="1" applyFont="1" applyBorder="1"/>
    <xf numFmtId="165" fontId="118" fillId="0" borderId="38" xfId="1" applyNumberFormat="1" applyFont="1" applyBorder="1" applyAlignment="1">
      <alignment horizontal="center" vertical="center" wrapText="1"/>
    </xf>
    <xf numFmtId="0" fontId="118" fillId="0" borderId="38" xfId="1" applyFont="1" applyBorder="1" applyAlignment="1">
      <alignment horizontal="center" vertical="center" wrapText="1"/>
    </xf>
    <xf numFmtId="4" fontId="118" fillId="0" borderId="38" xfId="1" applyNumberFormat="1" applyFont="1" applyBorder="1" applyAlignment="1">
      <alignment horizontal="center" vertical="center" wrapText="1"/>
    </xf>
    <xf numFmtId="0" fontId="38" fillId="0" borderId="38" xfId="1" applyFont="1" applyBorder="1" applyAlignment="1">
      <alignment horizontal="center" vertical="center" wrapText="1"/>
    </xf>
    <xf numFmtId="4" fontId="119" fillId="0" borderId="23" xfId="1" applyNumberFormat="1" applyFont="1" applyBorder="1" applyAlignment="1">
      <alignment horizontal="center" vertical="center" wrapText="1"/>
    </xf>
    <xf numFmtId="0" fontId="118" fillId="0" borderId="0" xfId="1" applyFont="1" applyAlignment="1">
      <alignment horizontal="center" vertical="top"/>
    </xf>
    <xf numFmtId="0" fontId="123" fillId="0" borderId="0" xfId="1" applyFont="1" applyAlignment="1">
      <alignment horizontal="center"/>
    </xf>
    <xf numFmtId="0" fontId="118" fillId="0" borderId="0" xfId="1" quotePrefix="1" applyFont="1" applyAlignment="1">
      <alignment horizontal="center"/>
    </xf>
    <xf numFmtId="168" fontId="118" fillId="0" borderId="0" xfId="1" applyNumberFormat="1" applyFont="1" applyAlignment="1">
      <alignment horizontal="left"/>
    </xf>
    <xf numFmtId="4" fontId="118" fillId="0" borderId="0" xfId="1" applyNumberFormat="1" applyFont="1" applyAlignment="1">
      <alignment horizontal="center" vertical="center" wrapText="1"/>
    </xf>
    <xf numFmtId="0" fontId="118" fillId="0" borderId="0" xfId="1" applyFont="1"/>
    <xf numFmtId="165" fontId="118" fillId="0" borderId="0" xfId="1" applyNumberFormat="1" applyFont="1" applyAlignment="1">
      <alignment horizontal="center" vertical="center" wrapText="1"/>
    </xf>
    <xf numFmtId="4" fontId="119" fillId="0" borderId="0" xfId="1" applyNumberFormat="1" applyFont="1" applyAlignment="1">
      <alignment horizontal="center" vertical="center" wrapText="1"/>
    </xf>
    <xf numFmtId="0" fontId="63" fillId="0" borderId="0" xfId="15" applyFont="1" applyAlignment="1">
      <alignment vertical="center" wrapText="1"/>
    </xf>
    <xf numFmtId="0" fontId="30" fillId="0" borderId="0" xfId="15" applyFont="1"/>
    <xf numFmtId="0" fontId="62" fillId="0" borderId="0" xfId="16" applyFont="1" applyAlignment="1">
      <alignment vertical="center"/>
    </xf>
    <xf numFmtId="0" fontId="30" fillId="0" borderId="0" xfId="17" applyFont="1" applyAlignment="1">
      <alignment vertical="center" wrapText="1"/>
    </xf>
    <xf numFmtId="0" fontId="124" fillId="0" borderId="0" xfId="16" applyFont="1" applyAlignment="1">
      <alignment vertical="center" wrapText="1" shrinkToFit="1"/>
    </xf>
    <xf numFmtId="0" fontId="125" fillId="0" borderId="0" xfId="16" applyFont="1" applyAlignment="1">
      <alignment vertical="center"/>
    </xf>
    <xf numFmtId="0" fontId="58" fillId="0" borderId="0" xfId="16" applyFont="1" applyAlignment="1">
      <alignment vertical="center"/>
    </xf>
    <xf numFmtId="0" fontId="63" fillId="0" borderId="0" xfId="15" applyFont="1" applyAlignment="1">
      <alignment vertical="center"/>
    </xf>
    <xf numFmtId="0" fontId="30" fillId="0" borderId="0" xfId="1" applyFont="1" applyBorder="1" applyAlignment="1">
      <alignment vertical="center" wrapText="1"/>
    </xf>
    <xf numFmtId="0" fontId="30" fillId="0" borderId="14" xfId="18" applyFont="1" applyBorder="1" applyAlignment="1">
      <alignment horizontal="center" vertical="center"/>
    </xf>
    <xf numFmtId="0" fontId="30" fillId="0" borderId="15" xfId="18" applyFont="1" applyBorder="1" applyAlignment="1">
      <alignment horizontal="center" vertical="center"/>
    </xf>
    <xf numFmtId="0" fontId="30" fillId="0" borderId="15" xfId="18" applyFont="1" applyBorder="1" applyAlignment="1">
      <alignment horizontal="center" wrapText="1"/>
    </xf>
    <xf numFmtId="0" fontId="30" fillId="0" borderId="15" xfId="18" applyFont="1" applyBorder="1" applyAlignment="1">
      <alignment horizontal="center" vertical="center" wrapText="1"/>
    </xf>
    <xf numFmtId="0" fontId="30" fillId="0" borderId="16" xfId="18" applyFont="1" applyBorder="1" applyAlignment="1">
      <alignment horizontal="center" wrapText="1"/>
    </xf>
    <xf numFmtId="0" fontId="36" fillId="0" borderId="0" xfId="18" applyFont="1"/>
    <xf numFmtId="0" fontId="36" fillId="0" borderId="17" xfId="18" applyFont="1" applyBorder="1" applyAlignment="1">
      <alignment horizontal="center"/>
    </xf>
    <xf numFmtId="0" fontId="36" fillId="0" borderId="1" xfId="18" applyFont="1" applyBorder="1" applyAlignment="1">
      <alignment horizontal="center"/>
    </xf>
    <xf numFmtId="0" fontId="36" fillId="0" borderId="18" xfId="18" applyFont="1" applyBorder="1" applyAlignment="1">
      <alignment horizontal="center"/>
    </xf>
    <xf numFmtId="0" fontId="30" fillId="0" borderId="1" xfId="18" applyFont="1" applyBorder="1" applyAlignment="1">
      <alignment vertical="center" wrapText="1"/>
    </xf>
    <xf numFmtId="0" fontId="30" fillId="0" borderId="1" xfId="18" applyFont="1" applyBorder="1" applyAlignment="1">
      <alignment vertical="center" wrapText="1" shrinkToFit="1"/>
    </xf>
    <xf numFmtId="0" fontId="36" fillId="0" borderId="1" xfId="18" applyFont="1" applyBorder="1" applyAlignment="1">
      <alignment horizontal="center" vertical="center" wrapText="1" shrinkToFit="1"/>
    </xf>
    <xf numFmtId="4" fontId="36" fillId="0" borderId="18" xfId="18" applyNumberFormat="1" applyFont="1" applyBorder="1" applyAlignment="1">
      <alignment horizontal="center" vertical="center" wrapText="1" shrinkToFit="1"/>
    </xf>
    <xf numFmtId="49" fontId="30" fillId="0" borderId="1" xfId="18" applyNumberFormat="1" applyFont="1" applyBorder="1" applyAlignment="1">
      <alignment vertical="center" wrapText="1" shrinkToFit="1"/>
    </xf>
    <xf numFmtId="0" fontId="30" fillId="0" borderId="1" xfId="18" applyFont="1" applyBorder="1" applyAlignment="1">
      <alignment horizontal="center" vertical="center" wrapText="1" shrinkToFit="1"/>
    </xf>
    <xf numFmtId="166" fontId="36" fillId="0" borderId="18" xfId="19" applyFont="1" applyBorder="1" applyAlignment="1">
      <alignment horizontal="center" vertical="center" wrapText="1" shrinkToFit="1"/>
    </xf>
    <xf numFmtId="0" fontId="30" fillId="0" borderId="17" xfId="18" applyFont="1" applyBorder="1" applyAlignment="1">
      <alignment horizontal="center" vertical="center"/>
    </xf>
    <xf numFmtId="0" fontId="36" fillId="2" borderId="1" xfId="18" applyFont="1" applyFill="1" applyBorder="1" applyAlignment="1">
      <alignment horizontal="center" vertical="center" wrapText="1" shrinkToFit="1"/>
    </xf>
    <xf numFmtId="3" fontId="36" fillId="2" borderId="1" xfId="18" applyNumberFormat="1" applyFont="1" applyFill="1" applyBorder="1" applyAlignment="1">
      <alignment horizontal="center" vertical="center" wrapText="1" shrinkToFit="1"/>
    </xf>
    <xf numFmtId="166" fontId="36" fillId="2" borderId="18" xfId="19" applyFont="1" applyFill="1" applyBorder="1" applyAlignment="1">
      <alignment horizontal="center" vertical="center" wrapText="1" shrinkToFit="1"/>
    </xf>
    <xf numFmtId="49" fontId="31" fillId="0" borderId="1" xfId="18" applyNumberFormat="1" applyFont="1" applyBorder="1" applyAlignment="1">
      <alignment vertical="center" wrapText="1" shrinkToFit="1"/>
    </xf>
    <xf numFmtId="0" fontId="31" fillId="0" borderId="1" xfId="18" applyFont="1" applyBorder="1" applyAlignment="1">
      <alignment horizontal="center" vertical="center" wrapText="1" shrinkToFit="1"/>
    </xf>
    <xf numFmtId="0" fontId="62" fillId="0" borderId="1" xfId="18" applyFont="1" applyBorder="1" applyAlignment="1">
      <alignment horizontal="center" vertical="center" wrapText="1" shrinkToFit="1"/>
    </xf>
    <xf numFmtId="166" fontId="62" fillId="0" borderId="18" xfId="19" applyFont="1" applyBorder="1" applyAlignment="1">
      <alignment horizontal="center" vertical="center" wrapText="1" shrinkToFit="1"/>
    </xf>
    <xf numFmtId="0" fontId="30" fillId="2" borderId="1" xfId="18" applyFont="1" applyFill="1" applyBorder="1" applyAlignment="1">
      <alignment horizontal="center" vertical="center" wrapText="1" shrinkToFit="1"/>
    </xf>
    <xf numFmtId="0" fontId="31" fillId="0" borderId="1" xfId="18" applyFont="1" applyBorder="1" applyAlignment="1">
      <alignment vertical="center" wrapText="1" shrinkToFit="1"/>
    </xf>
    <xf numFmtId="165" fontId="36" fillId="0" borderId="18" xfId="18" applyNumberFormat="1" applyFont="1" applyBorder="1" applyAlignment="1">
      <alignment horizontal="center" vertical="center" wrapText="1" shrinkToFit="1"/>
    </xf>
    <xf numFmtId="0" fontId="36" fillId="0" borderId="17" xfId="18" applyFont="1" applyBorder="1" applyAlignment="1">
      <alignment horizontal="center" vertical="center"/>
    </xf>
    <xf numFmtId="0" fontId="31" fillId="0" borderId="49" xfId="18" applyFont="1" applyBorder="1" applyAlignment="1">
      <alignment vertical="center" wrapText="1"/>
    </xf>
    <xf numFmtId="0" fontId="36" fillId="2" borderId="50" xfId="18" applyFont="1" applyFill="1" applyBorder="1" applyAlignment="1">
      <alignment horizontal="center" vertical="center"/>
    </xf>
    <xf numFmtId="4" fontId="36" fillId="2" borderId="18" xfId="18" applyNumberFormat="1" applyFont="1" applyFill="1" applyBorder="1" applyAlignment="1">
      <alignment horizontal="center" vertical="center"/>
    </xf>
    <xf numFmtId="0" fontId="36" fillId="0" borderId="0" xfId="18" applyFont="1" applyAlignment="1">
      <alignment horizontal="center" vertical="center"/>
    </xf>
    <xf numFmtId="0" fontId="31" fillId="0" borderId="0" xfId="18" applyFont="1" applyAlignment="1">
      <alignment vertical="center" wrapText="1"/>
    </xf>
    <xf numFmtId="0" fontId="126" fillId="0" borderId="0" xfId="18" applyFont="1" applyAlignment="1">
      <alignment horizontal="left" vertical="center" wrapText="1"/>
    </xf>
    <xf numFmtId="0" fontId="36" fillId="0" borderId="0" xfId="18" applyFont="1" applyAlignment="1">
      <alignment horizontal="center"/>
    </xf>
    <xf numFmtId="0" fontId="36" fillId="2" borderId="0" xfId="18" applyFont="1" applyFill="1" applyAlignment="1">
      <alignment horizontal="center" vertical="center"/>
    </xf>
    <xf numFmtId="4" fontId="36" fillId="0" borderId="0" xfId="18" applyNumberFormat="1" applyFont="1" applyAlignment="1">
      <alignment horizontal="center" vertical="center"/>
    </xf>
    <xf numFmtId="0" fontId="118" fillId="0" borderId="0" xfId="1" applyFont="1" applyAlignment="1">
      <alignment horizontal="center"/>
    </xf>
    <xf numFmtId="0" fontId="119" fillId="0" borderId="0" xfId="1" applyFont="1"/>
    <xf numFmtId="0" fontId="127" fillId="0" borderId="0" xfId="1" applyFont="1"/>
    <xf numFmtId="0" fontId="118" fillId="0" borderId="0" xfId="1" applyFont="1" applyAlignment="1">
      <alignment horizontal="left" vertical="top" wrapText="1"/>
    </xf>
    <xf numFmtId="0" fontId="118" fillId="0" borderId="0" xfId="1" applyFont="1" applyAlignment="1">
      <alignment horizontal="left"/>
    </xf>
    <xf numFmtId="0" fontId="118" fillId="0" borderId="0" xfId="1" applyFont="1" applyAlignment="1">
      <alignment vertical="top" wrapText="1"/>
    </xf>
    <xf numFmtId="0" fontId="76" fillId="0" borderId="4" xfId="1" applyFont="1" applyBorder="1" applyAlignment="1">
      <alignment vertical="center"/>
    </xf>
    <xf numFmtId="0" fontId="119" fillId="0" borderId="1" xfId="1" applyFont="1" applyBorder="1" applyAlignment="1">
      <alignment horizontal="center"/>
    </xf>
    <xf numFmtId="0" fontId="119" fillId="0" borderId="1" xfId="1" applyFont="1" applyBorder="1" applyAlignment="1">
      <alignment horizontal="center" vertical="center" wrapText="1"/>
    </xf>
    <xf numFmtId="0" fontId="118" fillId="0" borderId="9" xfId="1" applyFont="1" applyBorder="1" applyAlignment="1">
      <alignment horizontal="center"/>
    </xf>
    <xf numFmtId="0" fontId="118" fillId="0" borderId="7" xfId="1" applyFont="1" applyBorder="1"/>
    <xf numFmtId="0" fontId="118" fillId="0" borderId="8" xfId="1" applyFont="1" applyBorder="1" applyAlignment="1">
      <alignment horizontal="center" vertical="center" wrapText="1"/>
    </xf>
    <xf numFmtId="0" fontId="118" fillId="0" borderId="7" xfId="1" applyFont="1" applyBorder="1" applyAlignment="1">
      <alignment horizontal="center" vertical="center" wrapText="1"/>
    </xf>
    <xf numFmtId="169" fontId="118" fillId="0" borderId="0" xfId="1" applyNumberFormat="1" applyFont="1" applyAlignment="1">
      <alignment horizontal="center" vertical="center" wrapText="1"/>
    </xf>
    <xf numFmtId="3" fontId="118" fillId="0" borderId="0" xfId="1" applyNumberFormat="1" applyFont="1" applyAlignment="1">
      <alignment horizontal="center" vertical="center" wrapText="1"/>
    </xf>
    <xf numFmtId="0" fontId="118" fillId="0" borderId="27" xfId="1" applyFont="1" applyBorder="1" applyAlignment="1">
      <alignment horizontal="center" vertical="center" wrapText="1"/>
    </xf>
    <xf numFmtId="4" fontId="118" fillId="0" borderId="8" xfId="1" applyNumberFormat="1" applyFont="1" applyBorder="1" applyAlignment="1">
      <alignment horizontal="center" vertical="center" wrapText="1"/>
    </xf>
    <xf numFmtId="0" fontId="118" fillId="0" borderId="7" xfId="1" applyFont="1" applyBorder="1" applyAlignment="1">
      <alignment horizontal="center"/>
    </xf>
    <xf numFmtId="0" fontId="123" fillId="0" borderId="7" xfId="1" applyFont="1" applyBorder="1" applyAlignment="1">
      <alignment horizontal="left" vertical="center" wrapText="1"/>
    </xf>
    <xf numFmtId="49" fontId="118" fillId="0" borderId="0" xfId="1" quotePrefix="1" applyNumberFormat="1" applyFont="1" applyAlignment="1">
      <alignment horizontal="center" vertical="center"/>
    </xf>
    <xf numFmtId="169" fontId="118" fillId="0" borderId="0" xfId="1" applyNumberFormat="1" applyFont="1" applyAlignment="1">
      <alignment horizontal="center" vertical="center"/>
    </xf>
    <xf numFmtId="2" fontId="118" fillId="0" borderId="0" xfId="1" applyNumberFormat="1" applyFont="1" applyAlignment="1">
      <alignment horizontal="center" vertical="center"/>
    </xf>
    <xf numFmtId="49" fontId="118" fillId="0" borderId="0" xfId="1" applyNumberFormat="1" applyFont="1" applyAlignment="1">
      <alignment horizontal="center" vertical="center" wrapText="1"/>
    </xf>
    <xf numFmtId="4" fontId="118" fillId="0" borderId="8" xfId="1" applyNumberFormat="1" applyFont="1" applyBorder="1"/>
    <xf numFmtId="0" fontId="123" fillId="0" borderId="0" xfId="1" applyFont="1" applyAlignment="1">
      <alignment horizontal="left" vertical="center" wrapText="1"/>
    </xf>
    <xf numFmtId="0" fontId="118" fillId="0" borderId="0" xfId="1" applyFont="1" applyAlignment="1">
      <alignment horizontal="left" vertical="center" wrapText="1"/>
    </xf>
    <xf numFmtId="0" fontId="123" fillId="0" borderId="7" xfId="1" applyFont="1" applyBorder="1" applyAlignment="1">
      <alignment horizontal="center" vertical="center" wrapText="1"/>
    </xf>
    <xf numFmtId="0" fontId="118" fillId="0" borderId="27" xfId="1" quotePrefix="1" applyFont="1" applyBorder="1" applyAlignment="1">
      <alignment horizontal="center"/>
    </xf>
    <xf numFmtId="0" fontId="118" fillId="0" borderId="8" xfId="1" applyFont="1" applyBorder="1" applyAlignment="1">
      <alignment horizontal="left" vertical="center" wrapText="1"/>
    </xf>
    <xf numFmtId="49" fontId="118" fillId="0" borderId="0" xfId="1" applyNumberFormat="1" applyFont="1" applyAlignment="1">
      <alignment horizontal="center" vertical="center"/>
    </xf>
    <xf numFmtId="0" fontId="118" fillId="0" borderId="12" xfId="1" applyFont="1" applyBorder="1" applyAlignment="1">
      <alignment horizontal="center"/>
    </xf>
    <xf numFmtId="0" fontId="123" fillId="0" borderId="12" xfId="1" applyFont="1" applyBorder="1" applyAlignment="1">
      <alignment horizontal="center" vertical="center" wrapText="1"/>
    </xf>
    <xf numFmtId="0" fontId="118" fillId="0" borderId="4" xfId="1" quotePrefix="1" applyFont="1" applyBorder="1" applyAlignment="1">
      <alignment horizontal="center"/>
    </xf>
    <xf numFmtId="0" fontId="118" fillId="0" borderId="57" xfId="1" quotePrefix="1" applyFont="1" applyBorder="1" applyAlignment="1">
      <alignment horizontal="center"/>
    </xf>
    <xf numFmtId="0" fontId="118" fillId="0" borderId="13" xfId="1" applyFont="1" applyBorder="1" applyAlignment="1">
      <alignment horizontal="left" vertical="center" wrapText="1"/>
    </xf>
    <xf numFmtId="0" fontId="118" fillId="0" borderId="12" xfId="1" applyFont="1" applyBorder="1" applyAlignment="1">
      <alignment horizontal="center" vertical="center" wrapText="1"/>
    </xf>
    <xf numFmtId="0" fontId="118" fillId="0" borderId="4" xfId="1" applyFont="1" applyBorder="1" applyAlignment="1">
      <alignment horizontal="center" vertical="center" wrapText="1"/>
    </xf>
    <xf numFmtId="0" fontId="118" fillId="0" borderId="13" xfId="1" applyFont="1" applyBorder="1" applyAlignment="1">
      <alignment horizontal="center" vertical="center" wrapText="1"/>
    </xf>
    <xf numFmtId="4" fontId="118" fillId="0" borderId="13" xfId="1" applyNumberFormat="1" applyFont="1" applyBorder="1" applyAlignment="1">
      <alignment horizontal="center" vertical="center" wrapText="1"/>
    </xf>
    <xf numFmtId="0" fontId="118" fillId="0" borderId="58" xfId="1" applyFont="1" applyBorder="1" applyAlignment="1">
      <alignment horizontal="center" vertical="center" wrapText="1"/>
    </xf>
    <xf numFmtId="0" fontId="118" fillId="0" borderId="10" xfId="1" applyFont="1" applyBorder="1" applyAlignment="1">
      <alignment horizontal="center"/>
    </xf>
    <xf numFmtId="0" fontId="118" fillId="0" borderId="10" xfId="1" applyFont="1" applyBorder="1" applyAlignment="1">
      <alignment horizontal="center" vertical="center" wrapText="1"/>
    </xf>
    <xf numFmtId="0" fontId="118" fillId="0" borderId="10" xfId="1" applyFont="1" applyBorder="1"/>
    <xf numFmtId="4" fontId="118" fillId="0" borderId="10" xfId="1" applyNumberFormat="1" applyFont="1" applyBorder="1" applyAlignment="1">
      <alignment horizontal="center"/>
    </xf>
    <xf numFmtId="0" fontId="118" fillId="0" borderId="0" xfId="1" applyFont="1" applyAlignment="1">
      <alignment horizontal="center" vertical="top" wrapText="1"/>
    </xf>
    <xf numFmtId="0" fontId="58" fillId="0" borderId="0" xfId="1" applyFont="1" applyAlignment="1">
      <alignment horizontal="center"/>
    </xf>
    <xf numFmtId="0" fontId="58" fillId="0" borderId="0" xfId="1" applyFont="1" applyAlignment="1">
      <alignment vertical="center"/>
    </xf>
    <xf numFmtId="0" fontId="63" fillId="0" borderId="0" xfId="1" applyFont="1" applyAlignment="1">
      <alignment vertical="center"/>
    </xf>
    <xf numFmtId="0" fontId="119" fillId="0" borderId="0" xfId="1" applyFont="1" applyAlignment="1">
      <alignment horizontal="center"/>
    </xf>
    <xf numFmtId="0" fontId="30" fillId="0" borderId="0" xfId="1" applyFont="1" applyAlignment="1">
      <alignment horizontal="center"/>
    </xf>
    <xf numFmtId="0" fontId="128" fillId="0" borderId="0" xfId="1" applyFont="1"/>
    <xf numFmtId="0" fontId="23" fillId="0" borderId="0" xfId="1" applyFont="1"/>
    <xf numFmtId="0" fontId="30" fillId="0" borderId="1" xfId="1" applyFont="1" applyBorder="1"/>
    <xf numFmtId="165" fontId="30" fillId="0" borderId="1" xfId="1" applyNumberFormat="1" applyFont="1" applyBorder="1"/>
    <xf numFmtId="0" fontId="31" fillId="0" borderId="17" xfId="1" applyFont="1" applyBorder="1" applyAlignment="1">
      <alignment horizontal="center"/>
    </xf>
    <xf numFmtId="0" fontId="31" fillId="0" borderId="56" xfId="1" applyFont="1" applyBorder="1" applyAlignment="1">
      <alignment horizontal="center" vertical="center" wrapText="1"/>
    </xf>
    <xf numFmtId="0" fontId="31" fillId="0" borderId="0" xfId="1" applyFont="1" applyAlignment="1">
      <alignment horizontal="center" vertical="center" wrapText="1"/>
    </xf>
    <xf numFmtId="0" fontId="31" fillId="0" borderId="77" xfId="1" applyFont="1" applyBorder="1" applyAlignment="1">
      <alignment horizontal="center"/>
    </xf>
    <xf numFmtId="0" fontId="31" fillId="0" borderId="0" xfId="1" applyFont="1" applyAlignment="1">
      <alignment horizontal="center" vertical="top" wrapText="1"/>
    </xf>
    <xf numFmtId="0" fontId="31" fillId="0" borderId="27" xfId="1" applyFont="1" applyBorder="1" applyAlignment="1">
      <alignment horizontal="center" vertical="top" wrapText="1"/>
    </xf>
    <xf numFmtId="0" fontId="30" fillId="0" borderId="27" xfId="1" applyFont="1" applyBorder="1"/>
    <xf numFmtId="0" fontId="31" fillId="0" borderId="27" xfId="1" applyFont="1" applyBorder="1" applyAlignment="1">
      <alignment horizontal="center" vertical="center" wrapText="1"/>
    </xf>
    <xf numFmtId="0" fontId="31" fillId="0" borderId="34" xfId="1" applyFont="1" applyBorder="1" applyAlignment="1">
      <alignment horizontal="center" vertical="center" wrapText="1"/>
    </xf>
    <xf numFmtId="0" fontId="23" fillId="0" borderId="77" xfId="1" applyFont="1" applyBorder="1" applyAlignment="1">
      <alignment horizontal="center"/>
    </xf>
    <xf numFmtId="3" fontId="23" fillId="0" borderId="0" xfId="1" applyNumberFormat="1" applyFont="1" applyAlignment="1">
      <alignment horizontal="center" vertical="center" wrapText="1"/>
    </xf>
    <xf numFmtId="166" fontId="23" fillId="0" borderId="0" xfId="5" applyFont="1" applyBorder="1" applyAlignment="1">
      <alignment horizontal="center" vertical="center" wrapText="1"/>
    </xf>
    <xf numFmtId="2" fontId="23" fillId="0" borderId="27" xfId="1" applyNumberFormat="1" applyFont="1" applyBorder="1" applyAlignment="1">
      <alignment horizontal="center" vertical="center" wrapText="1"/>
    </xf>
    <xf numFmtId="4" fontId="112" fillId="0" borderId="34" xfId="1" applyNumberFormat="1" applyFont="1" applyBorder="1" applyAlignment="1">
      <alignment horizontal="center" vertical="center" wrapText="1"/>
    </xf>
    <xf numFmtId="4" fontId="31" fillId="0" borderId="0" xfId="1" applyNumberFormat="1" applyFont="1" applyAlignment="1">
      <alignment horizontal="center" vertical="center" wrapText="1"/>
    </xf>
    <xf numFmtId="165" fontId="30" fillId="0" borderId="1" xfId="1" applyNumberFormat="1" applyFont="1" applyBorder="1" applyAlignment="1">
      <alignment horizontal="center" vertical="center"/>
    </xf>
    <xf numFmtId="0" fontId="23" fillId="0" borderId="0" xfId="1" applyFont="1" applyAlignment="1">
      <alignment horizontal="center"/>
    </xf>
    <xf numFmtId="0" fontId="23" fillId="0" borderId="34" xfId="1" applyFont="1" applyBorder="1" applyAlignment="1">
      <alignment horizontal="center" vertical="center" wrapText="1"/>
    </xf>
    <xf numFmtId="0" fontId="23" fillId="0" borderId="0" xfId="1" quotePrefix="1" applyFont="1" applyAlignment="1">
      <alignment horizontal="center"/>
    </xf>
    <xf numFmtId="0" fontId="23" fillId="0" borderId="27" xfId="1" applyFont="1" applyBorder="1" applyAlignment="1">
      <alignment horizontal="left" vertical="center" wrapText="1"/>
    </xf>
    <xf numFmtId="0" fontId="23" fillId="0" borderId="0" xfId="1" applyFont="1" applyAlignment="1">
      <alignment horizontal="center" vertical="center"/>
    </xf>
    <xf numFmtId="0" fontId="23" fillId="0" borderId="27" xfId="1" applyFont="1" applyBorder="1" applyAlignment="1">
      <alignment horizontal="center" vertical="center" wrapText="1"/>
    </xf>
    <xf numFmtId="0" fontId="23" fillId="0" borderId="27" xfId="1" applyFont="1" applyBorder="1" applyAlignment="1">
      <alignment horizontal="left"/>
    </xf>
    <xf numFmtId="0" fontId="23" fillId="0" borderId="0" xfId="1" applyFont="1" applyAlignment="1">
      <alignment horizontal="left" vertical="top" wrapText="1"/>
    </xf>
    <xf numFmtId="0" fontId="23" fillId="0" borderId="27" xfId="1" applyFont="1" applyBorder="1" applyAlignment="1">
      <alignment horizontal="left" vertical="top" wrapText="1"/>
    </xf>
    <xf numFmtId="0" fontId="23" fillId="0" borderId="27" xfId="1" applyFont="1" applyBorder="1"/>
    <xf numFmtId="167" fontId="23" fillId="0" borderId="0" xfId="5" applyNumberFormat="1" applyFont="1" applyBorder="1" applyAlignment="1">
      <alignment horizontal="center" vertical="center" wrapText="1"/>
    </xf>
    <xf numFmtId="0" fontId="129" fillId="0" borderId="0" xfId="1" applyFont="1" applyAlignment="1">
      <alignment horizontal="center"/>
    </xf>
    <xf numFmtId="0" fontId="130" fillId="0" borderId="0" xfId="1" applyFont="1" applyAlignment="1">
      <alignment horizontal="center"/>
    </xf>
    <xf numFmtId="168" fontId="23" fillId="0" borderId="27" xfId="1" applyNumberFormat="1" applyFont="1" applyBorder="1" applyAlignment="1">
      <alignment horizontal="left"/>
    </xf>
    <xf numFmtId="168" fontId="23" fillId="0" borderId="0" xfId="1" applyNumberFormat="1" applyFont="1"/>
    <xf numFmtId="169" fontId="23" fillId="0" borderId="0" xfId="1" applyNumberFormat="1" applyFont="1" applyAlignment="1">
      <alignment horizontal="left"/>
    </xf>
    <xf numFmtId="0" fontId="23" fillId="0" borderId="29" xfId="1" applyFont="1" applyBorder="1" applyAlignment="1">
      <alignment horizontal="center"/>
    </xf>
    <xf numFmtId="0" fontId="23" fillId="0" borderId="30" xfId="1" applyFont="1" applyBorder="1"/>
    <xf numFmtId="0" fontId="23" fillId="0" borderId="32" xfId="1" applyFont="1" applyBorder="1"/>
    <xf numFmtId="169" fontId="131" fillId="0" borderId="32" xfId="1" applyNumberFormat="1" applyFont="1" applyBorder="1" applyAlignment="1">
      <alignment horizontal="left"/>
    </xf>
    <xf numFmtId="168" fontId="23" fillId="0" borderId="30" xfId="1" applyNumberFormat="1" applyFont="1" applyBorder="1" applyAlignment="1">
      <alignment horizontal="left"/>
    </xf>
    <xf numFmtId="0" fontId="23" fillId="0" borderId="30" xfId="1" applyFont="1" applyBorder="1" applyAlignment="1">
      <alignment horizontal="center"/>
    </xf>
    <xf numFmtId="0" fontId="23" fillId="0" borderId="39" xfId="1" applyFont="1" applyBorder="1"/>
    <xf numFmtId="0" fontId="132" fillId="0" borderId="0" xfId="1" applyFont="1" applyAlignment="1">
      <alignment horizontal="left"/>
    </xf>
    <xf numFmtId="0" fontId="31" fillId="0" borderId="0" xfId="1" applyFont="1"/>
    <xf numFmtId="0" fontId="30" fillId="0" borderId="0" xfId="1" applyFont="1" applyAlignment="1">
      <alignment vertical="center" wrapText="1"/>
    </xf>
    <xf numFmtId="0" fontId="30" fillId="0" borderId="0" xfId="1" applyFont="1" applyAlignment="1">
      <alignment horizontal="left" vertical="center" wrapText="1"/>
    </xf>
    <xf numFmtId="0" fontId="63" fillId="0" borderId="0" xfId="3" applyFont="1" applyAlignment="1">
      <alignment vertical="center"/>
    </xf>
    <xf numFmtId="0" fontId="134" fillId="0" borderId="0" xfId="1" applyFont="1" applyAlignment="1">
      <alignment vertical="top" wrapText="1"/>
    </xf>
    <xf numFmtId="0" fontId="134" fillId="0" borderId="0" xfId="1" applyFont="1" applyAlignment="1">
      <alignment horizontal="left" vertical="top" wrapText="1"/>
    </xf>
    <xf numFmtId="0" fontId="135" fillId="0" borderId="0" xfId="16" applyFont="1" applyAlignment="1">
      <alignment horizontal="center" vertical="center" wrapText="1" shrinkToFit="1"/>
    </xf>
    <xf numFmtId="0" fontId="50" fillId="0" borderId="0" xfId="6" applyFont="1"/>
    <xf numFmtId="0" fontId="38" fillId="0" borderId="0" xfId="1" applyFont="1"/>
    <xf numFmtId="0" fontId="50" fillId="0" borderId="0" xfId="1" applyFont="1" applyAlignment="1">
      <alignment vertical="center"/>
    </xf>
    <xf numFmtId="0" fontId="58" fillId="0" borderId="0" xfId="1" applyFont="1" applyAlignment="1">
      <alignment horizontal="center" vertical="center" wrapText="1"/>
    </xf>
    <xf numFmtId="0" fontId="47" fillId="0" borderId="0" xfId="23" applyFont="1" applyAlignment="1">
      <alignment horizontal="center" vertical="center"/>
    </xf>
    <xf numFmtId="0" fontId="47" fillId="0" borderId="0" xfId="23" applyFont="1"/>
    <xf numFmtId="0" fontId="58" fillId="0" borderId="0" xfId="1" applyFont="1" applyAlignment="1">
      <alignment vertical="center" wrapText="1"/>
    </xf>
    <xf numFmtId="0" fontId="31" fillId="0" borderId="0" xfId="6" applyFont="1"/>
    <xf numFmtId="0" fontId="70" fillId="0" borderId="0" xfId="6" applyFont="1"/>
    <xf numFmtId="0" fontId="72" fillId="0" borderId="0" xfId="1" applyFont="1" applyAlignment="1">
      <alignment vertical="center"/>
    </xf>
    <xf numFmtId="0" fontId="8" fillId="0" borderId="0" xfId="1" applyFont="1"/>
    <xf numFmtId="0" fontId="70" fillId="0" borderId="0" xfId="1" applyFont="1" applyAlignment="1">
      <alignment vertical="center"/>
    </xf>
    <xf numFmtId="0" fontId="8" fillId="0" borderId="0" xfId="1" applyFont="1" applyAlignment="1">
      <alignment horizontal="center"/>
    </xf>
    <xf numFmtId="0" fontId="8" fillId="0" borderId="0" xfId="1" applyFont="1" applyAlignment="1">
      <alignment vertical="center" wrapText="1"/>
    </xf>
    <xf numFmtId="0" fontId="8" fillId="0" borderId="0" xfId="1" applyFont="1" applyAlignment="1">
      <alignment horizontal="left" vertical="center" wrapText="1"/>
    </xf>
    <xf numFmtId="0" fontId="8" fillId="0" borderId="0" xfId="1" applyFill="1"/>
    <xf numFmtId="0" fontId="42" fillId="0" borderId="0" xfId="3" applyFont="1" applyFill="1" applyAlignment="1">
      <alignment horizontal="center" vertical="center"/>
    </xf>
    <xf numFmtId="3" fontId="42" fillId="0" borderId="0" xfId="3" applyNumberFormat="1" applyFont="1" applyFill="1" applyAlignment="1">
      <alignment horizontal="center" vertical="center"/>
    </xf>
    <xf numFmtId="0" fontId="8" fillId="0" borderId="0" xfId="3" applyFill="1" applyAlignment="1">
      <alignment horizontal="center"/>
    </xf>
    <xf numFmtId="0" fontId="41" fillId="0" borderId="0" xfId="3" applyFont="1" applyFill="1" applyAlignment="1">
      <alignment horizontal="left" vertical="center"/>
    </xf>
    <xf numFmtId="0" fontId="41" fillId="0" borderId="0" xfId="3" applyFont="1" applyFill="1" applyAlignment="1">
      <alignment horizontal="center" vertical="center"/>
    </xf>
    <xf numFmtId="3" fontId="41" fillId="0" borderId="0" xfId="3" applyNumberFormat="1" applyFont="1" applyFill="1" applyAlignment="1">
      <alignment horizontal="center" vertical="center"/>
    </xf>
    <xf numFmtId="0" fontId="38" fillId="0" borderId="0" xfId="3" applyFont="1" applyFill="1" applyAlignment="1">
      <alignment vertical="center"/>
    </xf>
    <xf numFmtId="0" fontId="45" fillId="0" borderId="0" xfId="3" applyFont="1" applyFill="1" applyAlignment="1">
      <alignment vertical="center" wrapText="1"/>
    </xf>
    <xf numFmtId="0" fontId="46" fillId="0" borderId="0" xfId="3" applyFont="1" applyFill="1" applyAlignment="1">
      <alignment vertical="center" wrapText="1"/>
    </xf>
    <xf numFmtId="0" fontId="8" fillId="0" borderId="0" xfId="3" applyFill="1"/>
    <xf numFmtId="0" fontId="84" fillId="0" borderId="0" xfId="3" applyFont="1" applyFill="1" applyAlignment="1">
      <alignment horizontal="left" vertical="center"/>
    </xf>
    <xf numFmtId="0" fontId="46" fillId="0" borderId="0" xfId="3" applyFont="1" applyFill="1" applyAlignment="1">
      <alignment vertical="center"/>
    </xf>
    <xf numFmtId="0" fontId="81" fillId="0" borderId="0" xfId="3" applyFont="1" applyFill="1" applyAlignment="1">
      <alignment horizontal="center" vertical="center"/>
    </xf>
    <xf numFmtId="0" fontId="41" fillId="0" borderId="0" xfId="2" applyFont="1" applyFill="1" applyAlignment="1">
      <alignment vertical="center"/>
    </xf>
    <xf numFmtId="0" fontId="38" fillId="0" borderId="0" xfId="2" applyFont="1" applyFill="1"/>
    <xf numFmtId="0" fontId="45" fillId="0" borderId="0" xfId="2" applyFont="1" applyFill="1" applyAlignment="1">
      <alignment horizontal="left" vertical="center"/>
    </xf>
    <xf numFmtId="0" fontId="8" fillId="0" borderId="0" xfId="2" applyFill="1"/>
    <xf numFmtId="0" fontId="47" fillId="0" borderId="0" xfId="9" applyFont="1" applyFill="1"/>
    <xf numFmtId="0" fontId="48" fillId="0" borderId="0" xfId="9" applyFont="1" applyFill="1"/>
    <xf numFmtId="0" fontId="14" fillId="0" borderId="0" xfId="9" applyFill="1"/>
    <xf numFmtId="0" fontId="48" fillId="0" borderId="0" xfId="3" applyFont="1" applyFill="1"/>
    <xf numFmtId="0" fontId="41" fillId="0" borderId="0" xfId="3" applyFont="1" applyFill="1" applyAlignment="1">
      <alignment vertical="center"/>
    </xf>
    <xf numFmtId="0" fontId="45" fillId="0" borderId="0" xfId="3" applyFont="1" applyFill="1" applyAlignment="1">
      <alignment horizontal="left" vertical="center"/>
    </xf>
    <xf numFmtId="0" fontId="49" fillId="0" borderId="0" xfId="3" applyFont="1" applyFill="1"/>
    <xf numFmtId="0" fontId="8" fillId="0" borderId="0" xfId="1" applyFill="1" applyAlignment="1">
      <alignment horizontal="center" vertical="center" wrapText="1"/>
    </xf>
    <xf numFmtId="0" fontId="85" fillId="0" borderId="14" xfId="3" applyFont="1" applyFill="1" applyBorder="1" applyAlignment="1">
      <alignment horizontal="center" vertical="center" wrapText="1"/>
    </xf>
    <xf numFmtId="0" fontId="52" fillId="0" borderId="61" xfId="3" applyFont="1" applyFill="1" applyBorder="1" applyAlignment="1">
      <alignment horizontal="center" vertical="center"/>
    </xf>
    <xf numFmtId="0" fontId="49" fillId="0" borderId="0" xfId="3" applyFont="1" applyFill="1" applyAlignment="1">
      <alignment horizontal="center"/>
    </xf>
    <xf numFmtId="0" fontId="54" fillId="0" borderId="55" xfId="3" applyFont="1" applyFill="1" applyBorder="1" applyAlignment="1">
      <alignment horizontal="center" vertical="center" wrapText="1"/>
    </xf>
    <xf numFmtId="2" fontId="54" fillId="0" borderId="67" xfId="3" applyNumberFormat="1" applyFont="1" applyFill="1" applyBorder="1" applyAlignment="1">
      <alignment horizontal="left" vertical="center"/>
    </xf>
    <xf numFmtId="0" fontId="54" fillId="0" borderId="67" xfId="3" applyFont="1" applyFill="1" applyBorder="1" applyAlignment="1">
      <alignment horizontal="center" vertical="center"/>
    </xf>
    <xf numFmtId="0" fontId="54" fillId="0" borderId="70" xfId="3" applyFont="1" applyFill="1" applyBorder="1" applyAlignment="1">
      <alignment horizontal="center" vertical="center"/>
    </xf>
    <xf numFmtId="0" fontId="54" fillId="0" borderId="69" xfId="3" applyFont="1" applyFill="1" applyBorder="1" applyAlignment="1">
      <alignment vertical="center"/>
    </xf>
    <xf numFmtId="0" fontId="38" fillId="0" borderId="0" xfId="3" applyFont="1" applyFill="1"/>
    <xf numFmtId="4" fontId="38" fillId="0" borderId="0" xfId="3" applyNumberFormat="1" applyFont="1" applyFill="1"/>
    <xf numFmtId="0" fontId="54" fillId="0" borderId="71" xfId="3" applyFont="1" applyFill="1" applyBorder="1" applyAlignment="1">
      <alignment horizontal="center" vertical="center" wrapText="1"/>
    </xf>
    <xf numFmtId="3" fontId="54" fillId="0" borderId="0" xfId="3" applyNumberFormat="1" applyFont="1" applyFill="1" applyAlignment="1">
      <alignment horizontal="left" vertical="center"/>
    </xf>
    <xf numFmtId="0" fontId="54" fillId="0" borderId="0" xfId="3" applyFont="1" applyFill="1" applyAlignment="1">
      <alignment vertical="center"/>
    </xf>
    <xf numFmtId="2" fontId="54" fillId="0" borderId="0" xfId="3" applyNumberFormat="1" applyFont="1" applyFill="1" applyAlignment="1">
      <alignment horizontal="center" vertical="center"/>
    </xf>
    <xf numFmtId="169" fontId="54" fillId="0" borderId="0" xfId="3" applyNumberFormat="1" applyFont="1" applyFill="1" applyAlignment="1">
      <alignment horizontal="center" vertical="center"/>
    </xf>
    <xf numFmtId="0" fontId="54" fillId="0" borderId="0" xfId="3" applyFont="1" applyFill="1" applyAlignment="1">
      <alignment horizontal="center" vertical="center"/>
    </xf>
    <xf numFmtId="2" fontId="54" fillId="0" borderId="0" xfId="3" applyNumberFormat="1" applyFont="1" applyFill="1" applyAlignment="1">
      <alignment horizontal="left" vertical="center"/>
    </xf>
    <xf numFmtId="0" fontId="53" fillId="0" borderId="26" xfId="3" applyFont="1" applyFill="1" applyBorder="1" applyAlignment="1">
      <alignment horizontal="left" vertical="center"/>
    </xf>
    <xf numFmtId="2" fontId="53" fillId="0" borderId="0" xfId="3" applyNumberFormat="1" applyFont="1" applyFill="1" applyAlignment="1">
      <alignment horizontal="left" vertical="center"/>
    </xf>
    <xf numFmtId="0" fontId="42" fillId="0" borderId="27" xfId="3" applyFont="1" applyFill="1" applyBorder="1" applyAlignment="1">
      <alignment horizontal="left" vertical="center"/>
    </xf>
    <xf numFmtId="0" fontId="54" fillId="0" borderId="0" xfId="3" applyFont="1" applyFill="1" applyAlignment="1">
      <alignment horizontal="center" vertical="center" wrapText="1"/>
    </xf>
    <xf numFmtId="0" fontId="54" fillId="0" borderId="27" xfId="3" applyFont="1" applyFill="1" applyBorder="1" applyAlignment="1">
      <alignment horizontal="center" vertical="center"/>
    </xf>
    <xf numFmtId="0" fontId="54" fillId="0" borderId="34" xfId="3" applyFont="1" applyFill="1" applyBorder="1" applyAlignment="1">
      <alignment vertical="center"/>
    </xf>
    <xf numFmtId="0" fontId="42" fillId="0" borderId="77" xfId="3" applyFont="1" applyFill="1" applyBorder="1" applyAlignment="1">
      <alignment horizontal="center" vertical="center"/>
    </xf>
    <xf numFmtId="0" fontId="53" fillId="0" borderId="0" xfId="3" applyFont="1" applyFill="1" applyAlignment="1">
      <alignment horizontal="left" vertical="center"/>
    </xf>
    <xf numFmtId="4" fontId="53" fillId="0" borderId="0" xfId="3" applyNumberFormat="1" applyFont="1" applyFill="1" applyAlignment="1">
      <alignment horizontal="center" vertical="center"/>
    </xf>
    <xf numFmtId="0" fontId="42" fillId="0" borderId="0" xfId="3" applyFont="1" applyFill="1" applyAlignment="1">
      <alignment horizontal="left" vertical="center"/>
    </xf>
    <xf numFmtId="0" fontId="53" fillId="0" borderId="27" xfId="3" applyFont="1" applyFill="1" applyBorder="1" applyAlignment="1">
      <alignment horizontal="center" vertical="center"/>
    </xf>
    <xf numFmtId="0" fontId="53" fillId="0" borderId="26" xfId="3" applyFont="1" applyFill="1" applyBorder="1" applyAlignment="1">
      <alignment vertical="center"/>
    </xf>
    <xf numFmtId="165" fontId="53" fillId="0" borderId="0" xfId="3" applyNumberFormat="1" applyFont="1" applyFill="1" applyAlignment="1">
      <alignment horizontal="left" vertical="center"/>
    </xf>
    <xf numFmtId="0" fontId="51" fillId="0" borderId="27" xfId="3" applyFont="1" applyFill="1" applyBorder="1" applyAlignment="1">
      <alignment horizontal="left" vertical="center" wrapText="1"/>
    </xf>
    <xf numFmtId="3" fontId="42" fillId="0" borderId="26" xfId="3" applyNumberFormat="1" applyFont="1" applyFill="1" applyBorder="1" applyAlignment="1">
      <alignment horizontal="center" vertical="center"/>
    </xf>
    <xf numFmtId="0" fontId="42" fillId="0" borderId="27" xfId="3" applyFont="1" applyFill="1" applyBorder="1" applyAlignment="1">
      <alignment horizontal="center" vertical="center"/>
    </xf>
    <xf numFmtId="0" fontId="42" fillId="0" borderId="34" xfId="3" applyFont="1" applyFill="1" applyBorder="1" applyAlignment="1">
      <alignment horizontal="center" vertical="center"/>
    </xf>
    <xf numFmtId="3" fontId="49" fillId="0" borderId="0" xfId="3" applyNumberFormat="1" applyFont="1" applyFill="1" applyAlignment="1">
      <alignment horizontal="center" vertical="center"/>
    </xf>
    <xf numFmtId="4" fontId="49" fillId="0" borderId="0" xfId="3" applyNumberFormat="1" applyFont="1" applyFill="1" applyAlignment="1">
      <alignment horizontal="center"/>
    </xf>
    <xf numFmtId="2" fontId="42" fillId="0" borderId="0" xfId="3" applyNumberFormat="1" applyFont="1" applyFill="1" applyAlignment="1">
      <alignment horizontal="center" vertical="center"/>
    </xf>
    <xf numFmtId="169" fontId="53" fillId="0" borderId="0" xfId="3" applyNumberFormat="1" applyFont="1" applyFill="1" applyAlignment="1">
      <alignment horizontal="left" vertical="center"/>
    </xf>
    <xf numFmtId="0" fontId="49" fillId="0" borderId="26" xfId="3" applyFont="1" applyFill="1" applyBorder="1" applyAlignment="1">
      <alignment horizontal="center" vertical="center"/>
    </xf>
    <xf numFmtId="0" fontId="49" fillId="0" borderId="0" xfId="3" applyFont="1" applyFill="1" applyAlignment="1">
      <alignment horizontal="center" vertical="center"/>
    </xf>
    <xf numFmtId="0" fontId="49" fillId="0" borderId="27" xfId="3" applyFont="1" applyFill="1" applyBorder="1" applyAlignment="1">
      <alignment horizontal="center" vertical="center"/>
    </xf>
    <xf numFmtId="0" fontId="49" fillId="0" borderId="34" xfId="3" applyFont="1" applyFill="1" applyBorder="1" applyAlignment="1">
      <alignment horizontal="center" vertical="center"/>
    </xf>
    <xf numFmtId="0" fontId="49" fillId="0" borderId="0" xfId="3" applyFont="1" applyFill="1" applyAlignment="1">
      <alignment horizontal="left"/>
    </xf>
    <xf numFmtId="165" fontId="42" fillId="0" borderId="0" xfId="3" applyNumberFormat="1" applyFont="1" applyFill="1" applyAlignment="1">
      <alignment horizontal="center" vertical="center"/>
    </xf>
    <xf numFmtId="165" fontId="42" fillId="0" borderId="27" xfId="3" applyNumberFormat="1" applyFont="1" applyFill="1" applyBorder="1" applyAlignment="1">
      <alignment horizontal="center" vertical="center"/>
    </xf>
    <xf numFmtId="4" fontId="41" fillId="0" borderId="34" xfId="3" applyNumberFormat="1" applyFont="1" applyFill="1" applyBorder="1" applyAlignment="1">
      <alignment horizontal="center" vertical="center"/>
    </xf>
    <xf numFmtId="3" fontId="116" fillId="0" borderId="0" xfId="3" applyNumberFormat="1" applyFont="1" applyFill="1" applyAlignment="1">
      <alignment horizontal="center" vertical="center" wrapText="1"/>
    </xf>
    <xf numFmtId="0" fontId="42" fillId="0" borderId="26" xfId="3" applyFont="1" applyFill="1" applyBorder="1" applyAlignment="1">
      <alignment horizontal="center" vertical="center"/>
    </xf>
    <xf numFmtId="169" fontId="42" fillId="0" borderId="0" xfId="3" applyNumberFormat="1" applyFont="1" applyFill="1" applyAlignment="1">
      <alignment horizontal="center" vertical="center"/>
    </xf>
    <xf numFmtId="165" fontId="49" fillId="0" borderId="27" xfId="3" applyNumberFormat="1" applyFont="1" applyFill="1" applyBorder="1" applyAlignment="1">
      <alignment horizontal="center" vertical="center"/>
    </xf>
    <xf numFmtId="3" fontId="49" fillId="0" borderId="0" xfId="3" applyNumberFormat="1" applyFont="1" applyFill="1" applyAlignment="1">
      <alignment horizontal="center" vertical="center" wrapText="1"/>
    </xf>
    <xf numFmtId="0" fontId="42" fillId="0" borderId="0" xfId="3" applyFont="1" applyFill="1" applyAlignment="1">
      <alignment horizontal="left" vertical="center" wrapText="1" shrinkToFit="1"/>
    </xf>
    <xf numFmtId="0" fontId="53" fillId="0" borderId="0" xfId="3" applyFont="1" applyFill="1" applyAlignment="1">
      <alignment horizontal="center" vertical="center"/>
    </xf>
    <xf numFmtId="169" fontId="49" fillId="0" borderId="27" xfId="3" applyNumberFormat="1" applyFont="1" applyFill="1" applyBorder="1" applyAlignment="1">
      <alignment horizontal="center" vertical="center"/>
    </xf>
    <xf numFmtId="0" fontId="72" fillId="0" borderId="0" xfId="3" applyFont="1" applyFill="1" applyAlignment="1">
      <alignment horizontal="left" vertical="center" wrapText="1" shrinkToFit="1"/>
    </xf>
    <xf numFmtId="2" fontId="72" fillId="0" borderId="0" xfId="3" applyNumberFormat="1" applyFont="1" applyFill="1" applyAlignment="1">
      <alignment horizontal="left" vertical="center" wrapText="1" shrinkToFit="1"/>
    </xf>
    <xf numFmtId="0" fontId="72" fillId="0" borderId="0" xfId="3" applyFont="1" applyFill="1" applyAlignment="1">
      <alignment horizontal="center" vertical="center"/>
    </xf>
    <xf numFmtId="168" fontId="53" fillId="0" borderId="0" xfId="3" applyNumberFormat="1" applyFont="1" applyFill="1" applyAlignment="1">
      <alignment horizontal="left" vertical="center"/>
    </xf>
    <xf numFmtId="168" fontId="42" fillId="0" borderId="0" xfId="3" applyNumberFormat="1" applyFont="1" applyFill="1" applyAlignment="1">
      <alignment horizontal="center" vertical="center"/>
    </xf>
    <xf numFmtId="0" fontId="53" fillId="0" borderId="46" xfId="3" applyFont="1" applyFill="1" applyBorder="1" applyAlignment="1">
      <alignment horizontal="left" vertical="center"/>
    </xf>
    <xf numFmtId="0" fontId="42" fillId="0" borderId="38" xfId="3" applyFont="1" applyFill="1" applyBorder="1" applyAlignment="1">
      <alignment horizontal="left" vertical="center" wrapText="1" shrinkToFit="1"/>
    </xf>
    <xf numFmtId="0" fontId="53" fillId="0" borderId="38" xfId="3" applyFont="1" applyFill="1" applyBorder="1" applyAlignment="1">
      <alignment horizontal="center" vertical="center"/>
    </xf>
    <xf numFmtId="4" fontId="53" fillId="0" borderId="38" xfId="3" applyNumberFormat="1" applyFont="1" applyFill="1" applyBorder="1" applyAlignment="1">
      <alignment horizontal="center" vertical="center"/>
    </xf>
    <xf numFmtId="0" fontId="53" fillId="0" borderId="47" xfId="3" applyFont="1" applyFill="1" applyBorder="1" applyAlignment="1">
      <alignment horizontal="center" vertical="center"/>
    </xf>
    <xf numFmtId="0" fontId="53" fillId="0" borderId="38" xfId="3" applyFont="1" applyFill="1" applyBorder="1" applyAlignment="1">
      <alignment horizontal="left" vertical="center"/>
    </xf>
    <xf numFmtId="0" fontId="51" fillId="0" borderId="47" xfId="3" applyFont="1" applyFill="1" applyBorder="1" applyAlignment="1">
      <alignment horizontal="left" vertical="center"/>
    </xf>
    <xf numFmtId="0" fontId="42" fillId="0" borderId="46" xfId="3" applyFont="1" applyFill="1" applyBorder="1" applyAlignment="1">
      <alignment horizontal="center" vertical="center"/>
    </xf>
    <xf numFmtId="0" fontId="42" fillId="0" borderId="38" xfId="3" applyFont="1" applyFill="1" applyBorder="1" applyAlignment="1">
      <alignment horizontal="center" vertical="center"/>
    </xf>
    <xf numFmtId="169" fontId="42" fillId="0" borderId="38" xfId="3" applyNumberFormat="1" applyFont="1" applyFill="1" applyBorder="1" applyAlignment="1">
      <alignment horizontal="center" vertical="center"/>
    </xf>
    <xf numFmtId="0" fontId="49" fillId="0" borderId="47" xfId="3" applyFont="1" applyFill="1" applyBorder="1" applyAlignment="1">
      <alignment horizontal="center"/>
    </xf>
    <xf numFmtId="0" fontId="42" fillId="0" borderId="24" xfId="3" applyFont="1" applyFill="1" applyBorder="1" applyAlignment="1">
      <alignment horizontal="center" vertical="center"/>
    </xf>
    <xf numFmtId="4" fontId="49" fillId="0" borderId="0" xfId="3" applyNumberFormat="1" applyFont="1" applyFill="1" applyAlignment="1">
      <alignment vertical="center"/>
    </xf>
    <xf numFmtId="2" fontId="49" fillId="0" borderId="0" xfId="3" applyNumberFormat="1" applyFont="1" applyFill="1" applyAlignment="1">
      <alignment horizontal="center"/>
    </xf>
    <xf numFmtId="0" fontId="53" fillId="0" borderId="26" xfId="3" applyFont="1" applyFill="1" applyBorder="1" applyAlignment="1">
      <alignment horizontal="left" vertical="center"/>
    </xf>
    <xf numFmtId="169" fontId="49" fillId="0" borderId="0" xfId="3" applyNumberFormat="1" applyFont="1" applyFill="1" applyAlignment="1">
      <alignment horizontal="center" vertical="center"/>
    </xf>
    <xf numFmtId="172" fontId="53" fillId="0" borderId="0" xfId="3" applyNumberFormat="1" applyFont="1" applyFill="1" applyAlignment="1">
      <alignment horizontal="center" vertical="center"/>
    </xf>
    <xf numFmtId="0" fontId="49" fillId="0" borderId="27" xfId="3" applyFont="1" applyFill="1" applyBorder="1" applyAlignment="1">
      <alignment horizontal="center"/>
    </xf>
    <xf numFmtId="0" fontId="42" fillId="0" borderId="22" xfId="3" applyFont="1" applyFill="1" applyBorder="1" applyAlignment="1">
      <alignment horizontal="center" vertical="center"/>
    </xf>
    <xf numFmtId="165" fontId="42" fillId="0" borderId="38" xfId="3" applyNumberFormat="1" applyFont="1" applyFill="1" applyBorder="1" applyAlignment="1">
      <alignment horizontal="center" vertical="center"/>
    </xf>
    <xf numFmtId="165" fontId="49" fillId="0" borderId="47" xfId="3" applyNumberFormat="1" applyFont="1" applyFill="1" applyBorder="1" applyAlignment="1">
      <alignment horizontal="center" vertical="center"/>
    </xf>
    <xf numFmtId="0" fontId="42" fillId="0" borderId="81" xfId="3" applyFont="1" applyFill="1" applyBorder="1" applyAlignment="1">
      <alignment horizontal="center" vertical="center"/>
    </xf>
    <xf numFmtId="0" fontId="54" fillId="0" borderId="77" xfId="3" applyFont="1" applyFill="1" applyBorder="1" applyAlignment="1">
      <alignment horizontal="center" vertical="center" wrapText="1"/>
    </xf>
    <xf numFmtId="10" fontId="42" fillId="0" borderId="0" xfId="3" applyNumberFormat="1" applyFont="1" applyFill="1" applyAlignment="1">
      <alignment horizontal="center" vertical="center"/>
    </xf>
    <xf numFmtId="3" fontId="41" fillId="0" borderId="34" xfId="3" applyNumberFormat="1" applyFont="1" applyFill="1" applyBorder="1" applyAlignment="1">
      <alignment horizontal="center" vertical="center"/>
    </xf>
    <xf numFmtId="0" fontId="42" fillId="0" borderId="71" xfId="3" applyFont="1" applyFill="1" applyBorder="1" applyAlignment="1">
      <alignment horizontal="center" vertical="center"/>
    </xf>
    <xf numFmtId="0" fontId="69" fillId="0" borderId="73" xfId="3" applyFont="1" applyFill="1" applyBorder="1" applyAlignment="1">
      <alignment horizontal="left"/>
    </xf>
    <xf numFmtId="0" fontId="49" fillId="0" borderId="73" xfId="3" applyFont="1" applyFill="1" applyBorder="1" applyAlignment="1">
      <alignment horizontal="center"/>
    </xf>
    <xf numFmtId="3" fontId="42" fillId="0" borderId="72" xfId="3" applyNumberFormat="1" applyFont="1" applyFill="1" applyBorder="1" applyAlignment="1">
      <alignment horizontal="center" vertical="center"/>
    </xf>
    <xf numFmtId="0" fontId="42" fillId="0" borderId="73" xfId="3" applyFont="1" applyFill="1" applyBorder="1" applyAlignment="1">
      <alignment horizontal="center" vertical="center"/>
    </xf>
    <xf numFmtId="0" fontId="42" fillId="0" borderId="82" xfId="3" applyFont="1" applyFill="1" applyBorder="1" applyAlignment="1">
      <alignment horizontal="center" vertical="center"/>
    </xf>
    <xf numFmtId="3" fontId="41" fillId="0" borderId="83" xfId="3" applyNumberFormat="1" applyFont="1" applyFill="1" applyBorder="1" applyAlignment="1">
      <alignment horizontal="center" vertical="center"/>
    </xf>
    <xf numFmtId="0" fontId="56" fillId="0" borderId="0" xfId="3" applyFont="1" applyFill="1" applyAlignment="1">
      <alignment horizontal="left"/>
    </xf>
    <xf numFmtId="2" fontId="49" fillId="0" borderId="0" xfId="3" applyNumberFormat="1" applyFont="1" applyFill="1" applyAlignment="1">
      <alignment horizontal="center" vertical="center"/>
    </xf>
    <xf numFmtId="169" fontId="42" fillId="0" borderId="27" xfId="3" applyNumberFormat="1" applyFont="1" applyFill="1" applyBorder="1" applyAlignment="1">
      <alignment horizontal="center" vertical="center"/>
    </xf>
    <xf numFmtId="2" fontId="42" fillId="0" borderId="27" xfId="3" applyNumberFormat="1" applyFont="1" applyFill="1" applyBorder="1" applyAlignment="1">
      <alignment horizontal="center" vertical="center"/>
    </xf>
    <xf numFmtId="0" fontId="51" fillId="0" borderId="27" xfId="3" applyFont="1" applyFill="1" applyBorder="1" applyAlignment="1">
      <alignment horizontal="left" vertical="center"/>
    </xf>
    <xf numFmtId="0" fontId="49" fillId="0" borderId="38" xfId="3" applyFont="1" applyFill="1" applyBorder="1" applyAlignment="1">
      <alignment horizontal="center"/>
    </xf>
    <xf numFmtId="0" fontId="56" fillId="0" borderId="77" xfId="3" applyFont="1" applyFill="1" applyBorder="1" applyAlignment="1">
      <alignment horizontal="center" vertical="center" wrapText="1"/>
    </xf>
    <xf numFmtId="0" fontId="72" fillId="0" borderId="84" xfId="3" applyFont="1" applyFill="1" applyBorder="1" applyAlignment="1">
      <alignment horizontal="left" vertical="center"/>
    </xf>
    <xf numFmtId="2" fontId="72" fillId="0" borderId="0" xfId="3" applyNumberFormat="1" applyFont="1" applyFill="1" applyAlignment="1">
      <alignment horizontal="left" vertical="center"/>
    </xf>
    <xf numFmtId="0" fontId="70" fillId="0" borderId="27" xfId="3" applyFont="1" applyFill="1" applyBorder="1" applyAlignment="1">
      <alignment horizontal="left" vertical="center"/>
    </xf>
    <xf numFmtId="0" fontId="56" fillId="0" borderId="0" xfId="3" applyFont="1" applyFill="1" applyAlignment="1">
      <alignment horizontal="center" vertical="center" wrapText="1"/>
    </xf>
    <xf numFmtId="0" fontId="56" fillId="0" borderId="0" xfId="3" applyFont="1" applyFill="1" applyAlignment="1">
      <alignment horizontal="center" vertical="center"/>
    </xf>
    <xf numFmtId="0" fontId="56" fillId="0" borderId="27" xfId="3" applyFont="1" applyFill="1" applyBorder="1" applyAlignment="1">
      <alignment horizontal="center" vertical="center"/>
    </xf>
    <xf numFmtId="0" fontId="56" fillId="0" borderId="34" xfId="3" applyFont="1" applyFill="1" applyBorder="1" applyAlignment="1">
      <alignment vertical="center"/>
    </xf>
    <xf numFmtId="0" fontId="70" fillId="0" borderId="77" xfId="3" applyFont="1" applyFill="1" applyBorder="1" applyAlignment="1">
      <alignment horizontal="center" vertical="center"/>
    </xf>
    <xf numFmtId="0" fontId="56" fillId="0" borderId="0" xfId="3" applyFont="1" applyFill="1" applyAlignment="1">
      <alignment vertical="center"/>
    </xf>
    <xf numFmtId="4" fontId="72" fillId="0" borderId="0" xfId="3" applyNumberFormat="1" applyFont="1" applyFill="1" applyAlignment="1">
      <alignment horizontal="center" vertical="center"/>
    </xf>
    <xf numFmtId="0" fontId="72" fillId="0" borderId="27" xfId="3" applyFont="1" applyFill="1" applyBorder="1" applyAlignment="1">
      <alignment horizontal="center" vertical="center"/>
    </xf>
    <xf numFmtId="0" fontId="72" fillId="0" borderId="84" xfId="3" applyFont="1" applyFill="1" applyBorder="1" applyAlignment="1">
      <alignment vertical="center"/>
    </xf>
    <xf numFmtId="0" fontId="91" fillId="0" borderId="27" xfId="3" applyFont="1" applyFill="1" applyBorder="1" applyAlignment="1">
      <alignment horizontal="left" vertical="center" wrapText="1"/>
    </xf>
    <xf numFmtId="3" fontId="70" fillId="0" borderId="84" xfId="3" applyNumberFormat="1" applyFont="1" applyFill="1" applyBorder="1" applyAlignment="1">
      <alignment horizontal="center" vertical="center"/>
    </xf>
    <xf numFmtId="0" fontId="70" fillId="0" borderId="0" xfId="3" applyFont="1" applyFill="1" applyAlignment="1">
      <alignment horizontal="center" vertical="center"/>
    </xf>
    <xf numFmtId="0" fontId="70" fillId="0" borderId="27" xfId="3" applyFont="1" applyFill="1" applyBorder="1" applyAlignment="1">
      <alignment horizontal="center" vertical="center"/>
    </xf>
    <xf numFmtId="0" fontId="70" fillId="0" borderId="34" xfId="3" applyFont="1" applyFill="1" applyBorder="1" applyAlignment="1">
      <alignment horizontal="center" vertical="center"/>
    </xf>
    <xf numFmtId="4" fontId="30" fillId="0" borderId="0" xfId="3" applyNumberFormat="1" applyFont="1" applyFill="1" applyAlignment="1">
      <alignment horizontal="center"/>
    </xf>
    <xf numFmtId="0" fontId="30" fillId="0" borderId="0" xfId="3" applyFont="1" applyFill="1" applyAlignment="1">
      <alignment horizontal="center"/>
    </xf>
    <xf numFmtId="0" fontId="70" fillId="0" borderId="0" xfId="3" applyFont="1" applyFill="1" applyAlignment="1">
      <alignment horizontal="left" vertical="center"/>
    </xf>
    <xf numFmtId="2" fontId="70" fillId="0" borderId="0" xfId="3" applyNumberFormat="1" applyFont="1" applyFill="1" applyAlignment="1">
      <alignment horizontal="center" vertical="center"/>
    </xf>
    <xf numFmtId="169" fontId="72" fillId="0" borderId="0" xfId="3" applyNumberFormat="1" applyFont="1" applyFill="1" applyAlignment="1">
      <alignment horizontal="left" vertical="center"/>
    </xf>
    <xf numFmtId="0" fontId="30" fillId="0" borderId="84" xfId="3" applyFont="1" applyFill="1" applyBorder="1" applyAlignment="1">
      <alignment horizontal="center" vertical="center"/>
    </xf>
    <xf numFmtId="0" fontId="30" fillId="0" borderId="0" xfId="3" applyFont="1" applyFill="1" applyAlignment="1">
      <alignment horizontal="center" vertical="center"/>
    </xf>
    <xf numFmtId="0" fontId="30" fillId="0" borderId="27" xfId="3" applyFont="1" applyFill="1" applyBorder="1" applyAlignment="1">
      <alignment horizontal="center" vertical="center"/>
    </xf>
    <xf numFmtId="0" fontId="30" fillId="0" borderId="34" xfId="3" applyFont="1" applyFill="1" applyBorder="1" applyAlignment="1">
      <alignment horizontal="center" vertical="center"/>
    </xf>
    <xf numFmtId="0" fontId="72" fillId="0" borderId="0" xfId="3" applyFont="1" applyFill="1" applyAlignment="1">
      <alignment horizontal="left" vertical="center"/>
    </xf>
    <xf numFmtId="0" fontId="30" fillId="0" borderId="0" xfId="3" applyFont="1" applyFill="1" applyAlignment="1">
      <alignment horizontal="left"/>
    </xf>
    <xf numFmtId="165" fontId="72" fillId="0" borderId="0" xfId="3" applyNumberFormat="1" applyFont="1" applyFill="1" applyAlignment="1">
      <alignment horizontal="left" vertical="center"/>
    </xf>
    <xf numFmtId="165" fontId="70" fillId="0" borderId="0" xfId="3" applyNumberFormat="1" applyFont="1" applyFill="1" applyAlignment="1">
      <alignment horizontal="center" vertical="center"/>
    </xf>
    <xf numFmtId="2" fontId="70" fillId="0" borderId="27" xfId="3" applyNumberFormat="1" applyFont="1" applyFill="1" applyBorder="1" applyAlignment="1">
      <alignment horizontal="center" vertical="center"/>
    </xf>
    <xf numFmtId="4" fontId="50" fillId="0" borderId="34" xfId="3" applyNumberFormat="1" applyFont="1" applyFill="1" applyBorder="1" applyAlignment="1">
      <alignment horizontal="center" vertical="center"/>
    </xf>
    <xf numFmtId="0" fontId="70" fillId="0" borderId="84" xfId="3" applyFont="1" applyFill="1" applyBorder="1" applyAlignment="1">
      <alignment horizontal="center" vertical="center"/>
    </xf>
    <xf numFmtId="169" fontId="70" fillId="0" borderId="0" xfId="3" applyNumberFormat="1" applyFont="1" applyFill="1" applyAlignment="1">
      <alignment horizontal="center" vertical="center"/>
    </xf>
    <xf numFmtId="169" fontId="30" fillId="0" borderId="27" xfId="3" applyNumberFormat="1" applyFont="1" applyFill="1" applyBorder="1" applyAlignment="1">
      <alignment horizontal="center" vertical="center"/>
    </xf>
    <xf numFmtId="0" fontId="70" fillId="0" borderId="22" xfId="3" applyFont="1" applyFill="1" applyBorder="1" applyAlignment="1">
      <alignment horizontal="center" vertical="center"/>
    </xf>
    <xf numFmtId="0" fontId="72" fillId="0" borderId="38" xfId="3" applyFont="1" applyFill="1" applyBorder="1" applyAlignment="1">
      <alignment horizontal="left" vertical="center"/>
    </xf>
    <xf numFmtId="0" fontId="70" fillId="0" borderId="38" xfId="3" applyFont="1" applyFill="1" applyBorder="1" applyAlignment="1">
      <alignment horizontal="left" vertical="center" wrapText="1" shrinkToFit="1"/>
    </xf>
    <xf numFmtId="0" fontId="72" fillId="0" borderId="38" xfId="3" applyFont="1" applyFill="1" applyBorder="1" applyAlignment="1">
      <alignment horizontal="center" vertical="center"/>
    </xf>
    <xf numFmtId="4" fontId="72" fillId="0" borderId="38" xfId="3" applyNumberFormat="1" applyFont="1" applyFill="1" applyBorder="1" applyAlignment="1">
      <alignment horizontal="center" vertical="center"/>
    </xf>
    <xf numFmtId="0" fontId="72" fillId="0" borderId="47" xfId="3" applyFont="1" applyFill="1" applyBorder="1" applyAlignment="1">
      <alignment horizontal="center" vertical="center"/>
    </xf>
    <xf numFmtId="0" fontId="72" fillId="0" borderId="46" xfId="3" applyFont="1" applyFill="1" applyBorder="1" applyAlignment="1">
      <alignment horizontal="left" vertical="center"/>
    </xf>
    <xf numFmtId="0" fontId="91" fillId="0" borderId="47" xfId="3" applyFont="1" applyFill="1" applyBorder="1" applyAlignment="1">
      <alignment horizontal="left" vertical="center"/>
    </xf>
    <xf numFmtId="0" fontId="70" fillId="0" borderId="46" xfId="3" applyFont="1" applyFill="1" applyBorder="1" applyAlignment="1">
      <alignment horizontal="center" vertical="center"/>
    </xf>
    <xf numFmtId="0" fontId="70" fillId="0" borderId="38" xfId="3" applyFont="1" applyFill="1" applyBorder="1" applyAlignment="1">
      <alignment horizontal="center" vertical="center"/>
    </xf>
    <xf numFmtId="169" fontId="70" fillId="0" borderId="38" xfId="3" applyNumberFormat="1" applyFont="1" applyFill="1" applyBorder="1" applyAlignment="1">
      <alignment horizontal="center" vertical="center"/>
    </xf>
    <xf numFmtId="165" fontId="70" fillId="0" borderId="38" xfId="3" applyNumberFormat="1" applyFont="1" applyFill="1" applyBorder="1" applyAlignment="1">
      <alignment horizontal="center" vertical="center"/>
    </xf>
    <xf numFmtId="169" fontId="30" fillId="0" borderId="47" xfId="3" applyNumberFormat="1" applyFont="1" applyFill="1" applyBorder="1" applyAlignment="1">
      <alignment horizontal="center" vertical="center"/>
    </xf>
    <xf numFmtId="0" fontId="70" fillId="0" borderId="81" xfId="3" applyFont="1" applyFill="1" applyBorder="1" applyAlignment="1">
      <alignment horizontal="center" vertical="center"/>
    </xf>
    <xf numFmtId="0" fontId="70" fillId="0" borderId="27" xfId="3" applyFont="1" applyFill="1" applyBorder="1" applyAlignment="1">
      <alignment vertical="center" wrapText="1"/>
    </xf>
    <xf numFmtId="3" fontId="50" fillId="0" borderId="34" xfId="3" applyNumberFormat="1" applyFont="1" applyFill="1" applyBorder="1" applyAlignment="1">
      <alignment horizontal="center" vertical="center"/>
    </xf>
    <xf numFmtId="0" fontId="92" fillId="0" borderId="0" xfId="3" applyFont="1" applyFill="1" applyAlignment="1">
      <alignment horizontal="center" vertical="center"/>
    </xf>
    <xf numFmtId="0" fontId="91" fillId="0" borderId="27" xfId="3" applyFont="1" applyFill="1" applyBorder="1" applyAlignment="1">
      <alignment vertical="center" wrapText="1"/>
    </xf>
    <xf numFmtId="165" fontId="70" fillId="0" borderId="27" xfId="3" applyNumberFormat="1" applyFont="1" applyFill="1" applyBorder="1" applyAlignment="1">
      <alignment horizontal="center" vertical="center"/>
    </xf>
    <xf numFmtId="170" fontId="72" fillId="0" borderId="0" xfId="3" applyNumberFormat="1" applyFont="1" applyFill="1" applyAlignment="1">
      <alignment horizontal="center" vertical="center"/>
    </xf>
    <xf numFmtId="169" fontId="30" fillId="0" borderId="0" xfId="3" applyNumberFormat="1" applyFont="1" applyFill="1" applyAlignment="1">
      <alignment horizontal="center" vertical="center"/>
    </xf>
    <xf numFmtId="169" fontId="30" fillId="0" borderId="0" xfId="3" applyNumberFormat="1" applyFont="1" applyFill="1" applyAlignment="1">
      <alignment horizontal="center"/>
    </xf>
    <xf numFmtId="169" fontId="70" fillId="0" borderId="27" xfId="3" applyNumberFormat="1" applyFont="1" applyFill="1" applyBorder="1" applyAlignment="1">
      <alignment horizontal="center" vertical="center"/>
    </xf>
    <xf numFmtId="0" fontId="70" fillId="0" borderId="0" xfId="3" applyFont="1" applyFill="1" applyAlignment="1">
      <alignment horizontal="left" vertical="center" wrapText="1" shrinkToFit="1"/>
    </xf>
    <xf numFmtId="3" fontId="70" fillId="0" borderId="0" xfId="3" applyNumberFormat="1" applyFont="1" applyFill="1" applyAlignment="1">
      <alignment horizontal="center" vertical="center"/>
    </xf>
    <xf numFmtId="0" fontId="91" fillId="0" borderId="47" xfId="3" applyFont="1" applyFill="1" applyBorder="1" applyAlignment="1">
      <alignment vertical="center"/>
    </xf>
    <xf numFmtId="3" fontId="70" fillId="0" borderId="38" xfId="3" applyNumberFormat="1" applyFont="1" applyFill="1" applyBorder="1" applyAlignment="1">
      <alignment horizontal="center" vertical="center"/>
    </xf>
    <xf numFmtId="0" fontId="70" fillId="0" borderId="47" xfId="3" applyFont="1" applyFill="1" applyBorder="1" applyAlignment="1">
      <alignment horizontal="center" vertical="center"/>
    </xf>
    <xf numFmtId="3" fontId="50" fillId="0" borderId="81" xfId="3" applyNumberFormat="1" applyFont="1" applyFill="1" applyBorder="1" applyAlignment="1">
      <alignment horizontal="center" vertical="center"/>
    </xf>
    <xf numFmtId="0" fontId="8" fillId="0" borderId="38" xfId="1" applyFill="1" applyBorder="1" applyAlignment="1">
      <alignment horizontal="center" vertical="center" wrapText="1"/>
    </xf>
    <xf numFmtId="0" fontId="8" fillId="0" borderId="69" xfId="1" applyFill="1" applyBorder="1" applyAlignment="1">
      <alignment horizontal="center" vertical="center" wrapText="1"/>
    </xf>
    <xf numFmtId="0" fontId="49" fillId="0" borderId="34" xfId="3" applyFont="1" applyFill="1" applyBorder="1" applyAlignment="1">
      <alignment horizontal="center"/>
    </xf>
    <xf numFmtId="3" fontId="88" fillId="0" borderId="0" xfId="3" applyNumberFormat="1" applyFont="1" applyFill="1" applyAlignment="1">
      <alignment horizontal="left" vertical="center"/>
    </xf>
    <xf numFmtId="0" fontId="89" fillId="0" borderId="27" xfId="3" applyFont="1" applyFill="1" applyBorder="1" applyAlignment="1">
      <alignment horizontal="left" vertical="center" wrapText="1"/>
    </xf>
    <xf numFmtId="2" fontId="54" fillId="0" borderId="27" xfId="3" applyNumberFormat="1" applyFont="1" applyFill="1" applyBorder="1" applyAlignment="1">
      <alignment horizontal="left" vertical="center"/>
    </xf>
    <xf numFmtId="0" fontId="50" fillId="0" borderId="0" xfId="3" applyFont="1" applyFill="1" applyAlignment="1">
      <alignment horizontal="left" vertical="center"/>
    </xf>
    <xf numFmtId="0" fontId="54" fillId="0" borderId="27" xfId="3" applyFont="1" applyFill="1" applyBorder="1" applyAlignment="1">
      <alignment horizontal="center" vertical="center" wrapText="1"/>
    </xf>
    <xf numFmtId="3" fontId="49" fillId="0" borderId="0" xfId="21" applyNumberFormat="1" applyFont="1" applyFill="1" applyAlignment="1">
      <alignment horizontal="center"/>
    </xf>
    <xf numFmtId="4" fontId="90" fillId="0" borderId="0" xfId="21" applyNumberFormat="1" applyFont="1" applyFill="1" applyAlignment="1">
      <alignment horizontal="center"/>
    </xf>
    <xf numFmtId="4" fontId="49" fillId="0" borderId="0" xfId="21" applyNumberFormat="1" applyFont="1" applyFill="1" applyAlignment="1">
      <alignment horizontal="center"/>
    </xf>
    <xf numFmtId="0" fontId="49" fillId="0" borderId="0" xfId="21" applyFont="1" applyFill="1" applyAlignment="1">
      <alignment horizontal="center"/>
    </xf>
    <xf numFmtId="0" fontId="54" fillId="0" borderId="26" xfId="3" applyFont="1" applyFill="1" applyBorder="1" applyAlignment="1">
      <alignment vertical="center"/>
    </xf>
    <xf numFmtId="175" fontId="53" fillId="0" borderId="0" xfId="3" applyNumberFormat="1" applyFont="1" applyFill="1" applyAlignment="1">
      <alignment horizontal="left" vertical="center"/>
    </xf>
    <xf numFmtId="4" fontId="42" fillId="0" borderId="26" xfId="3" applyNumberFormat="1" applyFont="1" applyFill="1" applyBorder="1" applyAlignment="1">
      <alignment horizontal="center" vertical="center"/>
    </xf>
    <xf numFmtId="2" fontId="49" fillId="0" borderId="27" xfId="3" applyNumberFormat="1" applyFont="1" applyFill="1" applyBorder="1" applyAlignment="1">
      <alignment horizontal="center" vertical="center"/>
    </xf>
    <xf numFmtId="173" fontId="90" fillId="0" borderId="0" xfId="21" applyNumberFormat="1" applyFont="1" applyFill="1" applyAlignment="1">
      <alignment horizontal="center"/>
    </xf>
    <xf numFmtId="0" fontId="51" fillId="0" borderId="27" xfId="3" applyFont="1" applyFill="1" applyBorder="1" applyAlignment="1">
      <alignment horizontal="center" vertical="center"/>
    </xf>
    <xf numFmtId="169" fontId="49" fillId="0" borderId="0" xfId="3" applyNumberFormat="1" applyFont="1" applyFill="1" applyAlignment="1">
      <alignment horizontal="center"/>
    </xf>
    <xf numFmtId="3" fontId="42" fillId="0" borderId="46" xfId="3" applyNumberFormat="1" applyFont="1" applyFill="1" applyBorder="1" applyAlignment="1">
      <alignment horizontal="center" vertical="center"/>
    </xf>
    <xf numFmtId="2" fontId="42" fillId="0" borderId="38" xfId="3" applyNumberFormat="1" applyFont="1" applyFill="1" applyBorder="1" applyAlignment="1">
      <alignment horizontal="center" vertical="center"/>
    </xf>
    <xf numFmtId="0" fontId="42" fillId="0" borderId="47" xfId="3" applyFont="1" applyFill="1" applyBorder="1" applyAlignment="1">
      <alignment horizontal="center" vertical="center"/>
    </xf>
    <xf numFmtId="3" fontId="41" fillId="0" borderId="81" xfId="3" applyNumberFormat="1" applyFont="1" applyFill="1" applyBorder="1" applyAlignment="1">
      <alignment horizontal="center" vertical="center"/>
    </xf>
    <xf numFmtId="0" fontId="64" fillId="0" borderId="0" xfId="11" applyFill="1"/>
    <xf numFmtId="4" fontId="54" fillId="0" borderId="81" xfId="21" applyNumberFormat="1" applyFont="1" applyFill="1" applyBorder="1" applyAlignment="1">
      <alignment horizontal="center" vertical="center"/>
    </xf>
    <xf numFmtId="4" fontId="8" fillId="0" borderId="0" xfId="3" applyNumberFormat="1" applyFill="1" applyAlignment="1">
      <alignment horizontal="center"/>
    </xf>
    <xf numFmtId="0" fontId="54" fillId="0" borderId="67" xfId="21" applyFont="1" applyFill="1" applyBorder="1" applyAlignment="1">
      <alignment vertical="center" wrapText="1"/>
    </xf>
    <xf numFmtId="0" fontId="54" fillId="0" borderId="70" xfId="21" applyFont="1" applyFill="1" applyBorder="1" applyAlignment="1">
      <alignment vertical="center" wrapText="1"/>
    </xf>
    <xf numFmtId="0" fontId="42" fillId="0" borderId="0" xfId="3" applyFont="1" applyFill="1" applyAlignment="1">
      <alignment vertical="center"/>
    </xf>
    <xf numFmtId="0" fontId="30" fillId="0" borderId="0" xfId="1" applyFont="1" applyFill="1"/>
    <xf numFmtId="0" fontId="30" fillId="0" borderId="0" xfId="6" applyFont="1" applyFill="1"/>
    <xf numFmtId="0" fontId="63" fillId="0" borderId="0" xfId="6" applyFont="1" applyFill="1"/>
    <xf numFmtId="0" fontId="58" fillId="0" borderId="0" xfId="6" applyFont="1" applyFill="1"/>
    <xf numFmtId="0" fontId="41" fillId="0" borderId="0" xfId="6" applyFont="1" applyFill="1"/>
    <xf numFmtId="0" fontId="36" fillId="0" borderId="0" xfId="6" applyFont="1" applyFill="1"/>
    <xf numFmtId="0" fontId="62" fillId="0" borderId="0" xfId="6" applyFont="1" applyFill="1"/>
    <xf numFmtId="0" fontId="40" fillId="0" borderId="0" xfId="6" applyFont="1" applyFill="1"/>
    <xf numFmtId="0" fontId="31" fillId="0" borderId="0" xfId="1" applyFont="1" applyFill="1" applyAlignment="1">
      <alignment vertical="center"/>
    </xf>
    <xf numFmtId="0" fontId="78" fillId="0" borderId="0" xfId="1" applyFont="1" applyFill="1"/>
    <xf numFmtId="0" fontId="78" fillId="0" borderId="0" xfId="1" applyFont="1" applyFill="1" applyAlignment="1">
      <alignment vertical="center"/>
    </xf>
    <xf numFmtId="0" fontId="79" fillId="0" borderId="0" xfId="1" applyFont="1" applyFill="1"/>
    <xf numFmtId="0" fontId="78" fillId="0" borderId="0" xfId="1" applyFont="1" applyFill="1" applyAlignment="1">
      <alignment horizontal="center" vertical="center" wrapText="1"/>
    </xf>
    <xf numFmtId="0" fontId="80" fillId="0" borderId="0" xfId="1" applyFont="1" applyFill="1" applyAlignment="1">
      <alignment vertical="center"/>
    </xf>
    <xf numFmtId="0" fontId="82" fillId="0" borderId="0" xfId="1" applyFont="1" applyFill="1"/>
    <xf numFmtId="0" fontId="30" fillId="0" borderId="0" xfId="1" applyFont="1" applyFill="1" applyAlignment="1">
      <alignment vertical="center"/>
    </xf>
    <xf numFmtId="0" fontId="36" fillId="0" borderId="0" xfId="1" applyFont="1" applyFill="1"/>
    <xf numFmtId="0" fontId="64" fillId="0" borderId="0" xfId="1" applyFont="1" applyFill="1"/>
    <xf numFmtId="0" fontId="81" fillId="0" borderId="0" xfId="1" applyFont="1" applyFill="1" applyAlignment="1">
      <alignment vertical="center"/>
    </xf>
    <xf numFmtId="0" fontId="36" fillId="0" borderId="0" xfId="1" applyFont="1" applyFill="1" applyAlignment="1">
      <alignment vertical="center"/>
    </xf>
    <xf numFmtId="0" fontId="40" fillId="0" borderId="0" xfId="1" applyFont="1" applyFill="1" applyAlignment="1">
      <alignment vertical="center"/>
    </xf>
    <xf numFmtId="0" fontId="118" fillId="0" borderId="0" xfId="1" applyFont="1" applyAlignment="1">
      <alignment horizontal="left"/>
    </xf>
    <xf numFmtId="0" fontId="118" fillId="0" borderId="0" xfId="1" applyFont="1" applyAlignment="1">
      <alignment horizontal="center"/>
    </xf>
    <xf numFmtId="0" fontId="58" fillId="0" borderId="0" xfId="30" applyFont="1"/>
    <xf numFmtId="0" fontId="31" fillId="0" borderId="0" xfId="30" applyFont="1" applyAlignment="1">
      <alignment horizontal="center" vertical="top" wrapText="1"/>
    </xf>
    <xf numFmtId="3" fontId="31" fillId="0" borderId="0" xfId="30" applyNumberFormat="1" applyFont="1" applyAlignment="1">
      <alignment horizontal="center" vertical="top" wrapText="1"/>
    </xf>
    <xf numFmtId="0" fontId="58" fillId="0" borderId="0" xfId="2" applyFont="1" applyAlignment="1">
      <alignment horizontal="right" vertical="center"/>
    </xf>
    <xf numFmtId="0" fontId="5" fillId="0" borderId="0" xfId="31" applyAlignment="1">
      <alignment horizontal="center" vertical="center" wrapText="1"/>
    </xf>
    <xf numFmtId="0" fontId="5" fillId="0" borderId="19" xfId="31" applyBorder="1" applyAlignment="1">
      <alignment horizontal="right" vertical="center" wrapText="1"/>
    </xf>
    <xf numFmtId="0" fontId="5" fillId="0" borderId="20" xfId="31" applyBorder="1" applyAlignment="1" applyProtection="1">
      <alignment horizontal="left" vertical="center" wrapText="1"/>
      <protection locked="0"/>
    </xf>
    <xf numFmtId="49" fontId="5" fillId="0" borderId="21" xfId="31" applyNumberFormat="1" applyBorder="1" applyAlignment="1">
      <alignment vertical="center" wrapText="1"/>
    </xf>
    <xf numFmtId="0" fontId="147" fillId="0" borderId="0" xfId="31" applyFont="1" applyAlignment="1">
      <alignment horizontal="center" vertical="center" wrapText="1"/>
    </xf>
    <xf numFmtId="0" fontId="147" fillId="0" borderId="93" xfId="31" applyFont="1" applyBorder="1" applyAlignment="1">
      <alignment horizontal="center" vertical="center" wrapText="1"/>
    </xf>
    <xf numFmtId="0" fontId="5" fillId="0" borderId="0" xfId="31" applyAlignment="1">
      <alignment wrapText="1"/>
    </xf>
    <xf numFmtId="0" fontId="5" fillId="0" borderId="93" xfId="31" applyBorder="1" applyAlignment="1">
      <alignment horizontal="center" vertical="center" wrapText="1"/>
    </xf>
    <xf numFmtId="2" fontId="5" fillId="0" borderId="93" xfId="31" applyNumberFormat="1" applyBorder="1" applyAlignment="1">
      <alignment horizontal="center" vertical="center" wrapText="1"/>
    </xf>
    <xf numFmtId="169" fontId="5" fillId="0" borderId="93" xfId="31" applyNumberFormat="1" applyBorder="1" applyAlignment="1">
      <alignment horizontal="center" vertical="center" wrapText="1"/>
    </xf>
    <xf numFmtId="0" fontId="5" fillId="5" borderId="0" xfId="31" applyFill="1" applyAlignment="1">
      <alignment horizontal="center" vertical="center" wrapText="1"/>
    </xf>
    <xf numFmtId="0" fontId="5" fillId="5" borderId="93" xfId="31" applyFill="1" applyBorder="1" applyAlignment="1">
      <alignment horizontal="center" vertical="center" wrapText="1"/>
    </xf>
    <xf numFmtId="2" fontId="5" fillId="5" borderId="93" xfId="31" applyNumberFormat="1" applyFill="1" applyBorder="1" applyAlignment="1">
      <alignment horizontal="center" vertical="center" wrapText="1"/>
    </xf>
    <xf numFmtId="169" fontId="5" fillId="5" borderId="93" xfId="31" applyNumberFormat="1" applyFill="1" applyBorder="1" applyAlignment="1">
      <alignment horizontal="center" vertical="center" wrapText="1"/>
    </xf>
    <xf numFmtId="0" fontId="146" fillId="0" borderId="93" xfId="31" applyFont="1" applyBorder="1" applyAlignment="1">
      <alignment horizontal="center" vertical="center" wrapText="1"/>
    </xf>
    <xf numFmtId="169" fontId="146" fillId="0" borderId="93" xfId="31" applyNumberFormat="1" applyFont="1" applyBorder="1" applyAlignment="1">
      <alignment horizontal="center" vertical="center" wrapText="1"/>
    </xf>
    <xf numFmtId="0" fontId="147" fillId="0" borderId="93" xfId="10" applyFont="1" applyBorder="1" applyAlignment="1">
      <alignment horizontal="center"/>
    </xf>
    <xf numFmtId="9" fontId="147" fillId="0" borderId="93" xfId="10" applyNumberFormat="1" applyFont="1" applyBorder="1" applyAlignment="1">
      <alignment horizontal="center"/>
    </xf>
    <xf numFmtId="3" fontId="147" fillId="0" borderId="93" xfId="10" applyNumberFormat="1" applyFont="1" applyBorder="1" applyAlignment="1">
      <alignment horizontal="center"/>
    </xf>
    <xf numFmtId="172" fontId="147" fillId="0" borderId="93" xfId="10" applyNumberFormat="1" applyFont="1" applyBorder="1" applyAlignment="1">
      <alignment horizontal="center"/>
    </xf>
    <xf numFmtId="4" fontId="146" fillId="0" borderId="93" xfId="10" applyNumberFormat="1" applyFont="1" applyBorder="1" applyAlignment="1">
      <alignment horizontal="center"/>
    </xf>
    <xf numFmtId="0" fontId="147" fillId="0" borderId="0" xfId="31" applyFont="1" applyAlignment="1">
      <alignment wrapText="1"/>
    </xf>
    <xf numFmtId="0" fontId="147" fillId="0" borderId="46" xfId="31" applyFont="1" applyBorder="1" applyAlignment="1">
      <alignment horizontal="right" vertical="center" wrapText="1"/>
    </xf>
    <xf numFmtId="0" fontId="147" fillId="0" borderId="38" xfId="31" applyFont="1" applyBorder="1" applyAlignment="1">
      <alignment horizontal="left" vertical="center" wrapText="1"/>
    </xf>
    <xf numFmtId="49" fontId="147" fillId="0" borderId="47" xfId="31" applyNumberFormat="1" applyFont="1" applyBorder="1" applyAlignment="1">
      <alignment horizontal="center" vertical="center" wrapText="1"/>
    </xf>
    <xf numFmtId="0" fontId="146" fillId="0" borderId="0" xfId="31" applyFont="1" applyAlignment="1">
      <alignment horizontal="center" vertical="center" wrapText="1"/>
    </xf>
    <xf numFmtId="0" fontId="5" fillId="0" borderId="94" xfId="31" applyBorder="1" applyAlignment="1">
      <alignment horizontal="right" vertical="center" wrapText="1"/>
    </xf>
    <xf numFmtId="0" fontId="5" fillId="0" borderId="95" xfId="31" applyBorder="1" applyAlignment="1">
      <alignment horizontal="left" vertical="center" wrapText="1"/>
    </xf>
    <xf numFmtId="49" fontId="5" fillId="0" borderId="70" xfId="31" applyNumberFormat="1" applyBorder="1" applyAlignment="1">
      <alignment horizontal="center" vertical="center" wrapText="1"/>
    </xf>
    <xf numFmtId="4" fontId="146" fillId="0" borderId="93" xfId="31" applyNumberFormat="1" applyFont="1" applyBorder="1" applyAlignment="1">
      <alignment horizontal="center" vertical="center" wrapText="1"/>
    </xf>
    <xf numFmtId="0" fontId="5" fillId="6" borderId="0" xfId="31" applyFill="1" applyAlignment="1">
      <alignment horizontal="center" vertical="center" wrapText="1"/>
    </xf>
    <xf numFmtId="4" fontId="146" fillId="5" borderId="93" xfId="31" applyNumberFormat="1" applyFont="1" applyFill="1" applyBorder="1" applyAlignment="1">
      <alignment horizontal="center" vertical="center" wrapText="1"/>
    </xf>
    <xf numFmtId="0" fontId="8" fillId="0" borderId="0" xfId="31" applyFont="1"/>
    <xf numFmtId="0" fontId="13" fillId="0" borderId="0" xfId="11" applyFont="1" applyAlignment="1">
      <alignment horizontal="center" vertical="center"/>
    </xf>
    <xf numFmtId="0" fontId="30" fillId="0" borderId="0" xfId="20" applyFont="1"/>
    <xf numFmtId="0" fontId="31" fillId="0" borderId="0" xfId="20" applyFont="1"/>
    <xf numFmtId="1" fontId="30" fillId="0" borderId="0" xfId="20" applyNumberFormat="1" applyFont="1"/>
    <xf numFmtId="0" fontId="30" fillId="2" borderId="0" xfId="30" applyFont="1" applyFill="1" applyAlignment="1">
      <alignment vertical="center"/>
    </xf>
    <xf numFmtId="0" fontId="31" fillId="2" borderId="93" xfId="30" applyFont="1" applyFill="1" applyBorder="1" applyAlignment="1">
      <alignment horizontal="center" vertical="center" wrapText="1"/>
    </xf>
    <xf numFmtId="0" fontId="30" fillId="2" borderId="93" xfId="30" applyFont="1" applyFill="1" applyBorder="1" applyAlignment="1">
      <alignment horizontal="center" vertical="center" wrapText="1"/>
    </xf>
    <xf numFmtId="4" fontId="30" fillId="2" borderId="93" xfId="30" applyNumberFormat="1" applyFont="1" applyFill="1" applyBorder="1" applyAlignment="1">
      <alignment horizontal="center" vertical="center" wrapText="1"/>
    </xf>
    <xf numFmtId="172" fontId="30" fillId="2" borderId="93" xfId="30" applyNumberFormat="1" applyFont="1" applyFill="1" applyBorder="1" applyAlignment="1">
      <alignment horizontal="center" vertical="center" wrapText="1"/>
    </xf>
    <xf numFmtId="0" fontId="30" fillId="0" borderId="0" xfId="30" applyFont="1"/>
    <xf numFmtId="4" fontId="30" fillId="2" borderId="98" xfId="30" applyNumberFormat="1" applyFont="1" applyFill="1" applyBorder="1" applyAlignment="1">
      <alignment horizontal="center" vertical="center" wrapText="1"/>
    </xf>
    <xf numFmtId="9" fontId="30" fillId="2" borderId="94" xfId="30" applyNumberFormat="1" applyFont="1" applyFill="1" applyBorder="1" applyAlignment="1">
      <alignment horizontal="center" vertical="center"/>
    </xf>
    <xf numFmtId="0" fontId="30" fillId="0" borderId="41" xfId="30" applyFont="1" applyBorder="1" applyAlignment="1">
      <alignment horizontal="center" vertical="center" wrapText="1"/>
    </xf>
    <xf numFmtId="0" fontId="112" fillId="0" borderId="0" xfId="20" applyFont="1" applyAlignment="1">
      <alignment vertical="top" wrapText="1"/>
    </xf>
    <xf numFmtId="0" fontId="112" fillId="0" borderId="0" xfId="20" applyFont="1" applyAlignment="1">
      <alignment vertical="top"/>
    </xf>
    <xf numFmtId="0" fontId="119" fillId="0" borderId="0" xfId="1" applyFont="1" applyAlignment="1"/>
    <xf numFmtId="0" fontId="118" fillId="0" borderId="0" xfId="1" applyFont="1" applyAlignment="1"/>
    <xf numFmtId="0" fontId="23" fillId="0" borderId="0" xfId="2" applyFont="1" applyAlignment="1">
      <alignment horizontal="right" vertical="center"/>
    </xf>
    <xf numFmtId="0" fontId="30" fillId="0" borderId="0" xfId="30" applyFont="1" applyAlignment="1">
      <alignment vertical="top"/>
    </xf>
    <xf numFmtId="0" fontId="30" fillId="2" borderId="0" xfId="30" applyFont="1" applyFill="1" applyAlignment="1">
      <alignment vertical="top" wrapText="1"/>
    </xf>
    <xf numFmtId="0" fontId="30" fillId="2" borderId="0" xfId="30" applyFont="1" applyFill="1" applyAlignment="1">
      <alignment vertical="top"/>
    </xf>
    <xf numFmtId="0" fontId="30" fillId="0" borderId="97" xfId="30" applyFont="1" applyBorder="1"/>
    <xf numFmtId="4" fontId="31" fillId="2" borderId="23" xfId="30" applyNumberFormat="1" applyFont="1" applyFill="1" applyBorder="1" applyAlignment="1">
      <alignment vertical="top"/>
    </xf>
    <xf numFmtId="0" fontId="30" fillId="0" borderId="0" xfId="1" applyFont="1" applyFill="1" applyAlignment="1">
      <alignment horizontal="left" vertical="top"/>
    </xf>
    <xf numFmtId="0" fontId="58" fillId="0" borderId="0" xfId="2" applyFont="1" applyFill="1" applyAlignment="1">
      <alignment horizontal="right" vertical="center"/>
    </xf>
    <xf numFmtId="0" fontId="75" fillId="0" borderId="0" xfId="1" applyFont="1" applyFill="1" applyAlignment="1">
      <alignment horizontal="center"/>
    </xf>
    <xf numFmtId="0" fontId="15" fillId="0" borderId="0" xfId="1" applyFont="1" applyFill="1" applyAlignment="1">
      <alignment vertical="center" wrapText="1"/>
    </xf>
    <xf numFmtId="0" fontId="74" fillId="0" borderId="0" xfId="1" applyFont="1" applyFill="1" applyAlignment="1">
      <alignment wrapText="1"/>
    </xf>
    <xf numFmtId="0" fontId="58" fillId="0" borderId="0" xfId="1" applyFont="1" applyFill="1"/>
    <xf numFmtId="0" fontId="31" fillId="0" borderId="0" xfId="1" applyFont="1" applyFill="1" applyAlignment="1">
      <alignment horizontal="left" vertical="top"/>
    </xf>
    <xf numFmtId="0" fontId="63" fillId="0" borderId="0" xfId="1" applyFont="1" applyFill="1"/>
    <xf numFmtId="0" fontId="63" fillId="0" borderId="0" xfId="1" applyFont="1" applyFill="1" applyAlignment="1">
      <alignment vertical="top" wrapText="1"/>
    </xf>
    <xf numFmtId="0" fontId="31" fillId="0" borderId="0" xfId="1" applyFont="1" applyFill="1" applyAlignment="1">
      <alignment wrapText="1"/>
    </xf>
    <xf numFmtId="0" fontId="62" fillId="0" borderId="0" xfId="1" applyFont="1" applyFill="1"/>
    <xf numFmtId="0" fontId="23" fillId="0" borderId="0" xfId="20" applyFont="1" applyFill="1"/>
    <xf numFmtId="0" fontId="23" fillId="0" borderId="0" xfId="1" applyFont="1" applyFill="1"/>
    <xf numFmtId="0" fontId="34" fillId="0" borderId="0" xfId="1" applyFont="1" applyFill="1" applyAlignment="1">
      <alignment horizontal="left" wrapText="1"/>
    </xf>
    <xf numFmtId="0" fontId="23" fillId="0" borderId="0" xfId="1" applyFont="1" applyFill="1" applyAlignment="1">
      <alignment horizontal="left" vertical="center" wrapText="1"/>
    </xf>
    <xf numFmtId="0" fontId="33" fillId="0" borderId="0" xfId="1" applyFont="1" applyFill="1" applyAlignment="1">
      <alignment horizontal="left" vertical="center" wrapText="1"/>
    </xf>
    <xf numFmtId="0" fontId="23" fillId="0" borderId="0" xfId="4" applyFont="1" applyFill="1" applyAlignment="1" applyProtection="1">
      <alignment horizontal="left" vertical="center" wrapText="1"/>
    </xf>
    <xf numFmtId="0" fontId="23" fillId="0" borderId="0" xfId="4" applyFont="1" applyFill="1" applyAlignment="1" applyProtection="1">
      <alignment vertical="center" wrapText="1"/>
    </xf>
    <xf numFmtId="0" fontId="34" fillId="0" borderId="0" xfId="1" applyFont="1" applyFill="1" applyAlignment="1">
      <alignment horizontal="left" vertical="top" wrapText="1"/>
    </xf>
    <xf numFmtId="0" fontId="30" fillId="0" borderId="0" xfId="1" applyFont="1" applyFill="1" applyAlignment="1">
      <alignment horizontal="center" vertical="center"/>
    </xf>
    <xf numFmtId="4" fontId="76" fillId="0" borderId="0" xfId="1" applyNumberFormat="1" applyFont="1" applyFill="1" applyAlignment="1">
      <alignment horizontal="center" vertical="center"/>
    </xf>
    <xf numFmtId="4" fontId="58" fillId="0" borderId="0" xfId="1" applyNumberFormat="1" applyFont="1" applyFill="1" applyAlignment="1">
      <alignment horizontal="center" vertical="center"/>
    </xf>
    <xf numFmtId="4" fontId="63" fillId="0" borderId="0" xfId="1" applyNumberFormat="1" applyFont="1" applyFill="1" applyAlignment="1">
      <alignment horizontal="center" vertical="center"/>
    </xf>
    <xf numFmtId="4" fontId="30" fillId="0" borderId="0" xfId="1" applyNumberFormat="1" applyFont="1" applyFill="1" applyAlignment="1">
      <alignment vertical="center"/>
    </xf>
    <xf numFmtId="0" fontId="30" fillId="0" borderId="0" xfId="0" applyFont="1" applyFill="1" applyAlignment="1">
      <alignment vertical="center"/>
    </xf>
    <xf numFmtId="0" fontId="31" fillId="0" borderId="0" xfId="1" applyFont="1" applyFill="1" applyAlignment="1">
      <alignment horizontal="left" vertical="center"/>
    </xf>
    <xf numFmtId="0" fontId="31" fillId="0" borderId="0" xfId="1" applyFont="1" applyFill="1" applyAlignment="1">
      <alignment horizontal="center" vertical="center"/>
    </xf>
    <xf numFmtId="0" fontId="31" fillId="0" borderId="0" xfId="1" applyFont="1" applyFill="1" applyAlignment="1">
      <alignment horizontal="right" vertical="center"/>
    </xf>
    <xf numFmtId="4" fontId="77" fillId="0" borderId="0" xfId="1" applyNumberFormat="1" applyFont="1" applyFill="1" applyAlignment="1">
      <alignment horizontal="right" vertical="center"/>
    </xf>
    <xf numFmtId="0" fontId="30" fillId="0" borderId="0" xfId="1" applyFont="1" applyFill="1" applyAlignment="1">
      <alignment horizontal="left"/>
    </xf>
    <xf numFmtId="0" fontId="8" fillId="0" borderId="0" xfId="1" applyFill="1" applyAlignment="1">
      <alignment horizontal="left"/>
    </xf>
    <xf numFmtId="4" fontId="30" fillId="0" borderId="0" xfId="1" applyNumberFormat="1" applyFont="1" applyFill="1" applyAlignment="1">
      <alignment horizontal="center" vertical="center"/>
    </xf>
    <xf numFmtId="0" fontId="58" fillId="0" borderId="0" xfId="20" applyFont="1" applyFill="1"/>
    <xf numFmtId="0" fontId="62" fillId="0" borderId="0" xfId="20" applyFont="1" applyFill="1" applyAlignment="1">
      <alignment horizontal="left" vertical="center"/>
    </xf>
    <xf numFmtId="0" fontId="36" fillId="0" borderId="0" xfId="20" applyFont="1" applyFill="1" applyAlignment="1">
      <alignment horizontal="left"/>
    </xf>
    <xf numFmtId="3" fontId="62" fillId="0" borderId="0" xfId="2" applyNumberFormat="1" applyFont="1" applyFill="1"/>
    <xf numFmtId="0" fontId="30" fillId="0" borderId="0" xfId="0" applyFont="1" applyFill="1"/>
    <xf numFmtId="0" fontId="36" fillId="0" borderId="0" xfId="20" applyFont="1" applyFill="1" applyAlignment="1">
      <alignment horizontal="left" vertical="top"/>
    </xf>
    <xf numFmtId="0" fontId="62" fillId="0" borderId="0" xfId="2" applyFont="1" applyFill="1" applyAlignment="1">
      <alignment horizontal="left"/>
    </xf>
    <xf numFmtId="0" fontId="83" fillId="0" borderId="0" xfId="2" applyFont="1" applyFill="1" applyAlignment="1">
      <alignment horizontal="right" vertical="center"/>
    </xf>
    <xf numFmtId="0" fontId="69" fillId="0" borderId="0" xfId="14" applyFont="1" applyFill="1"/>
    <xf numFmtId="4" fontId="118" fillId="0" borderId="0" xfId="1" quotePrefix="1" applyNumberFormat="1" applyFont="1" applyAlignment="1">
      <alignment horizontal="center" vertical="center"/>
    </xf>
    <xf numFmtId="4" fontId="118" fillId="0" borderId="111" xfId="1" applyNumberFormat="1" applyFont="1" applyBorder="1" applyAlignment="1">
      <alignment horizontal="center"/>
    </xf>
    <xf numFmtId="172" fontId="153" fillId="2" borderId="93" xfId="30" applyNumberFormat="1" applyFont="1" applyFill="1" applyBorder="1" applyAlignment="1">
      <alignment horizontal="center" vertical="center" wrapText="1"/>
    </xf>
    <xf numFmtId="0" fontId="8" fillId="0" borderId="92" xfId="1" applyBorder="1" applyAlignment="1">
      <alignment horizontal="center" vertical="center" wrapText="1"/>
    </xf>
    <xf numFmtId="0" fontId="8" fillId="0" borderId="89" xfId="1" applyBorder="1" applyAlignment="1">
      <alignment vertical="center" wrapText="1"/>
    </xf>
    <xf numFmtId="3" fontId="8" fillId="0" borderId="92" xfId="1" applyNumberFormat="1" applyBorder="1" applyAlignment="1">
      <alignment horizontal="center" vertical="center" wrapText="1"/>
    </xf>
    <xf numFmtId="3" fontId="37" fillId="0" borderId="92" xfId="1" applyNumberFormat="1" applyFont="1" applyBorder="1" applyAlignment="1">
      <alignment horizontal="center" vertical="center" wrapText="1"/>
    </xf>
    <xf numFmtId="0" fontId="8" fillId="0" borderId="117" xfId="1" applyBorder="1" applyAlignment="1">
      <alignment horizontal="center" vertical="center" wrapText="1"/>
    </xf>
    <xf numFmtId="0" fontId="8" fillId="0" borderId="115" xfId="1" applyBorder="1" applyAlignment="1">
      <alignment horizontal="right" vertical="center" wrapText="1"/>
    </xf>
    <xf numFmtId="3" fontId="8" fillId="0" borderId="117" xfId="1" applyNumberFormat="1" applyBorder="1" applyAlignment="1">
      <alignment horizontal="center" vertical="center" wrapText="1"/>
    </xf>
    <xf numFmtId="3" fontId="37" fillId="0" borderId="117" xfId="1" applyNumberFormat="1" applyFont="1" applyBorder="1" applyAlignment="1">
      <alignment horizontal="center" vertical="center" wrapText="1"/>
    </xf>
    <xf numFmtId="0" fontId="37" fillId="0" borderId="92" xfId="1" applyFont="1" applyBorder="1" applyAlignment="1">
      <alignment horizontal="center" vertical="center" wrapText="1"/>
    </xf>
    <xf numFmtId="0" fontId="37" fillId="0" borderId="91" xfId="1" applyFont="1" applyBorder="1" applyAlignment="1">
      <alignment horizontal="left" vertical="center" wrapText="1"/>
    </xf>
    <xf numFmtId="0" fontId="37" fillId="0" borderId="90" xfId="1" applyFont="1" applyBorder="1" applyAlignment="1">
      <alignment horizontal="center" vertical="center" wrapText="1"/>
    </xf>
    <xf numFmtId="0" fontId="37" fillId="0" borderId="91" xfId="1" applyFont="1" applyBorder="1" applyAlignment="1">
      <alignment horizontal="center" vertical="center" wrapText="1"/>
    </xf>
    <xf numFmtId="0" fontId="50" fillId="0" borderId="84" xfId="1" applyFont="1" applyBorder="1" applyAlignment="1">
      <alignment horizontal="center" vertical="center" wrapText="1"/>
    </xf>
    <xf numFmtId="0" fontId="91" fillId="0" borderId="27" xfId="1" applyFont="1" applyBorder="1" applyAlignment="1">
      <alignment horizontal="left" vertical="center" wrapText="1"/>
    </xf>
    <xf numFmtId="49" fontId="8" fillId="0" borderId="92" xfId="1" applyNumberFormat="1" applyBorder="1" applyAlignment="1">
      <alignment horizontal="center" vertical="center" wrapText="1"/>
    </xf>
    <xf numFmtId="0" fontId="37" fillId="0" borderId="91" xfId="1" applyFont="1" applyBorder="1" applyAlignment="1">
      <alignment vertical="center" wrapText="1"/>
    </xf>
    <xf numFmtId="0" fontId="8" fillId="0" borderId="91" xfId="1" applyBorder="1" applyAlignment="1">
      <alignment horizontal="left" vertical="center" wrapText="1"/>
    </xf>
    <xf numFmtId="0" fontId="37" fillId="0" borderId="118" xfId="1" applyFont="1" applyBorder="1" applyAlignment="1">
      <alignment horizontal="center" vertical="center" wrapText="1"/>
    </xf>
    <xf numFmtId="0" fontId="37" fillId="0" borderId="114" xfId="1" applyFont="1" applyBorder="1" applyAlignment="1">
      <alignment horizontal="left" vertical="center" wrapText="1"/>
    </xf>
    <xf numFmtId="3" fontId="8" fillId="0" borderId="118" xfId="1" applyNumberFormat="1" applyBorder="1" applyAlignment="1">
      <alignment horizontal="center" vertical="center" wrapText="1"/>
    </xf>
    <xf numFmtId="3" fontId="37" fillId="0" borderId="118" xfId="1" applyNumberFormat="1" applyFont="1" applyBorder="1" applyAlignment="1">
      <alignment horizontal="center" vertical="center" wrapText="1"/>
    </xf>
    <xf numFmtId="4" fontId="37" fillId="0" borderId="117" xfId="1" applyNumberFormat="1" applyFont="1" applyBorder="1" applyAlignment="1">
      <alignment horizontal="center" vertical="center" wrapText="1"/>
    </xf>
    <xf numFmtId="0" fontId="58" fillId="0" borderId="118" xfId="1" applyFont="1" applyFill="1" applyBorder="1" applyAlignment="1">
      <alignment horizontal="center" vertical="center"/>
    </xf>
    <xf numFmtId="4" fontId="58" fillId="0" borderId="118" xfId="1" applyNumberFormat="1" applyFont="1" applyFill="1" applyBorder="1" applyAlignment="1">
      <alignment horizontal="center" vertical="center"/>
    </xf>
    <xf numFmtId="0" fontId="103" fillId="0" borderId="0" xfId="1" applyFont="1" applyAlignment="1" applyProtection="1">
      <alignment horizontal="center" vertical="top"/>
      <protection hidden="1"/>
    </xf>
    <xf numFmtId="0" fontId="30" fillId="0" borderId="0" xfId="1" applyFont="1" applyAlignment="1">
      <alignment horizontal="center" vertical="center" wrapText="1"/>
    </xf>
    <xf numFmtId="0" fontId="58" fillId="0" borderId="27" xfId="1" applyFont="1" applyBorder="1" applyAlignment="1">
      <alignment horizontal="left" vertical="center"/>
    </xf>
    <xf numFmtId="0" fontId="30" fillId="0" borderId="41" xfId="30" applyFont="1" applyBorder="1" applyAlignment="1">
      <alignment horizontal="center" vertical="center" wrapText="1"/>
    </xf>
    <xf numFmtId="0" fontId="8" fillId="0" borderId="112" xfId="1" applyBorder="1" applyAlignment="1">
      <alignment vertical="top"/>
    </xf>
    <xf numFmtId="0" fontId="8" fillId="0" borderId="113" xfId="1" applyBorder="1" applyAlignment="1">
      <alignment vertical="top"/>
    </xf>
    <xf numFmtId="0" fontId="8" fillId="0" borderId="114" xfId="1" applyBorder="1" applyAlignment="1">
      <alignment vertical="top"/>
    </xf>
    <xf numFmtId="0" fontId="8" fillId="0" borderId="84" xfId="1" applyBorder="1" applyAlignment="1">
      <alignment vertical="top"/>
    </xf>
    <xf numFmtId="0" fontId="8" fillId="0" borderId="27" xfId="1" applyBorder="1" applyAlignment="1">
      <alignment vertical="top"/>
    </xf>
    <xf numFmtId="0" fontId="156" fillId="0" borderId="0" xfId="1" applyFont="1" applyAlignment="1" applyProtection="1">
      <alignment horizontal="center" vertical="top"/>
      <protection hidden="1"/>
    </xf>
    <xf numFmtId="0" fontId="157" fillId="0" borderId="0" xfId="1" applyFont="1" applyAlignment="1" applyProtection="1">
      <alignment horizontal="center" vertical="top"/>
      <protection locked="0"/>
    </xf>
    <xf numFmtId="0" fontId="8" fillId="0" borderId="115" xfId="1" applyBorder="1" applyAlignment="1">
      <alignment vertical="top"/>
    </xf>
    <xf numFmtId="0" fontId="8" fillId="0" borderId="38" xfId="1" applyBorder="1" applyAlignment="1">
      <alignment vertical="top"/>
    </xf>
    <xf numFmtId="0" fontId="8" fillId="0" borderId="116" xfId="1" applyBorder="1" applyAlignment="1">
      <alignment vertical="top"/>
    </xf>
    <xf numFmtId="0" fontId="90" fillId="0" borderId="118" xfId="1" applyFont="1" applyBorder="1" applyAlignment="1" applyProtection="1">
      <alignment horizontal="center" vertical="top" wrapText="1"/>
      <protection hidden="1"/>
    </xf>
    <xf numFmtId="0" fontId="48" fillId="0" borderId="118" xfId="1" applyFont="1" applyBorder="1" applyAlignment="1" applyProtection="1">
      <alignment horizontal="center" vertical="top" wrapText="1"/>
      <protection hidden="1"/>
    </xf>
    <xf numFmtId="0" fontId="90" fillId="0" borderId="92" xfId="1" applyFont="1" applyBorder="1" applyAlignment="1" applyProtection="1">
      <alignment horizontal="center" vertical="top" wrapText="1"/>
      <protection hidden="1"/>
    </xf>
    <xf numFmtId="0" fontId="107" fillId="0" borderId="118" xfId="1" applyFont="1" applyBorder="1" applyAlignment="1" applyProtection="1">
      <alignment horizontal="center" vertical="top" wrapText="1"/>
      <protection hidden="1"/>
    </xf>
    <xf numFmtId="0" fontId="107" fillId="0" borderId="118" xfId="1" applyFont="1" applyBorder="1" applyAlignment="1" applyProtection="1">
      <alignment horizontal="left" vertical="top" wrapText="1"/>
      <protection hidden="1"/>
    </xf>
    <xf numFmtId="170" fontId="90" fillId="0" borderId="112" xfId="1" applyNumberFormat="1" applyFont="1" applyBorder="1" applyAlignment="1" applyProtection="1">
      <alignment horizontal="center" vertical="top" wrapText="1"/>
      <protection hidden="1"/>
    </xf>
    <xf numFmtId="1" fontId="107" fillId="0" borderId="118" xfId="1" applyNumberFormat="1" applyFont="1" applyBorder="1" applyAlignment="1" applyProtection="1">
      <alignment vertical="top" wrapText="1"/>
      <protection locked="0" hidden="1"/>
    </xf>
    <xf numFmtId="0" fontId="90" fillId="0" borderId="114" xfId="1" applyFont="1" applyBorder="1" applyAlignment="1" applyProtection="1">
      <alignment horizontal="right" vertical="top" wrapText="1"/>
      <protection hidden="1"/>
    </xf>
    <xf numFmtId="4" fontId="90" fillId="0" borderId="118" xfId="1" applyNumberFormat="1" applyFont="1" applyBorder="1" applyAlignment="1" applyProtection="1">
      <alignment horizontal="right" vertical="top" wrapText="1"/>
      <protection hidden="1"/>
    </xf>
    <xf numFmtId="0" fontId="107" fillId="0" borderId="118" xfId="1" applyFont="1" applyBorder="1" applyAlignment="1" applyProtection="1">
      <alignment vertical="top" wrapText="1"/>
      <protection hidden="1"/>
    </xf>
    <xf numFmtId="49" fontId="107" fillId="0" borderId="92" xfId="1" applyNumberFormat="1" applyFont="1" applyBorder="1" applyAlignment="1" applyProtection="1">
      <alignment horizontal="center" vertical="top" wrapText="1"/>
      <protection hidden="1"/>
    </xf>
    <xf numFmtId="0" fontId="62" fillId="0" borderId="118" xfId="1" applyFont="1" applyBorder="1" applyAlignment="1" applyProtection="1">
      <alignment horizontal="left" vertical="top" wrapText="1"/>
      <protection hidden="1"/>
    </xf>
    <xf numFmtId="0" fontId="90" fillId="0" borderId="118" xfId="1" applyFont="1" applyBorder="1" applyAlignment="1" applyProtection="1">
      <alignment vertical="top" wrapText="1"/>
      <protection hidden="1"/>
    </xf>
    <xf numFmtId="0" fontId="90" fillId="0" borderId="118" xfId="1" applyFont="1" applyBorder="1" applyAlignment="1" applyProtection="1">
      <alignment horizontal="right" vertical="top" wrapText="1"/>
      <protection hidden="1"/>
    </xf>
    <xf numFmtId="0" fontId="90" fillId="0" borderId="117" xfId="1" applyFont="1" applyBorder="1" applyAlignment="1" applyProtection="1">
      <alignment horizontal="left" vertical="top" wrapText="1"/>
      <protection hidden="1"/>
    </xf>
    <xf numFmtId="170" fontId="90" fillId="0" borderId="115" xfId="1" applyNumberFormat="1" applyFont="1" applyBorder="1" applyAlignment="1" applyProtection="1">
      <alignment horizontal="center" vertical="top" wrapText="1"/>
      <protection hidden="1"/>
    </xf>
    <xf numFmtId="165" fontId="107" fillId="0" borderId="118" xfId="1" applyNumberFormat="1" applyFont="1" applyBorder="1" applyAlignment="1" applyProtection="1">
      <alignment vertical="top" wrapText="1"/>
      <protection locked="0" hidden="1"/>
    </xf>
    <xf numFmtId="0" fontId="90" fillId="0" borderId="116" xfId="1" applyFont="1" applyBorder="1" applyAlignment="1" applyProtection="1">
      <alignment horizontal="right" vertical="top" wrapText="1"/>
      <protection hidden="1"/>
    </xf>
    <xf numFmtId="4" fontId="90" fillId="0" borderId="117" xfId="1" applyNumberFormat="1" applyFont="1" applyBorder="1" applyAlignment="1" applyProtection="1">
      <alignment horizontal="right" vertical="top" wrapText="1"/>
      <protection hidden="1"/>
    </xf>
    <xf numFmtId="0" fontId="90" fillId="0" borderId="118" xfId="1" applyFont="1" applyBorder="1" applyAlignment="1" applyProtection="1">
      <alignment horizontal="left" vertical="top" wrapText="1"/>
      <protection hidden="1"/>
    </xf>
    <xf numFmtId="49" fontId="107" fillId="0" borderId="117" xfId="1" applyNumberFormat="1" applyFont="1" applyBorder="1" applyAlignment="1" applyProtection="1">
      <alignment horizontal="center" vertical="top" wrapText="1"/>
      <protection hidden="1"/>
    </xf>
    <xf numFmtId="49" fontId="107" fillId="7" borderId="118" xfId="1" applyNumberFormat="1" applyFont="1" applyFill="1" applyBorder="1" applyAlignment="1" applyProtection="1">
      <alignment horizontal="center" vertical="top" wrapText="1"/>
      <protection hidden="1"/>
    </xf>
    <xf numFmtId="0" fontId="62" fillId="7" borderId="118" xfId="1" applyFont="1" applyFill="1" applyBorder="1" applyAlignment="1" applyProtection="1">
      <alignment horizontal="left" vertical="top" wrapText="1"/>
      <protection hidden="1"/>
    </xf>
    <xf numFmtId="0" fontId="90" fillId="7" borderId="118" xfId="1" applyFont="1" applyFill="1" applyBorder="1" applyAlignment="1" applyProtection="1">
      <alignment horizontal="center" vertical="top" wrapText="1"/>
      <protection hidden="1"/>
    </xf>
    <xf numFmtId="170" fontId="90" fillId="7" borderId="112" xfId="1" applyNumberFormat="1" applyFont="1" applyFill="1" applyBorder="1" applyAlignment="1" applyProtection="1">
      <alignment horizontal="center" vertical="top" wrapText="1"/>
      <protection hidden="1"/>
    </xf>
    <xf numFmtId="1" fontId="107" fillId="7" borderId="118" xfId="1" applyNumberFormat="1" applyFont="1" applyFill="1" applyBorder="1" applyAlignment="1" applyProtection="1">
      <alignment vertical="top" wrapText="1"/>
      <protection locked="0" hidden="1"/>
    </xf>
    <xf numFmtId="0" fontId="90" fillId="7" borderId="114" xfId="1" applyFont="1" applyFill="1" applyBorder="1" applyAlignment="1" applyProtection="1">
      <alignment horizontal="right" vertical="top" wrapText="1"/>
      <protection hidden="1"/>
    </xf>
    <xf numFmtId="4" fontId="90" fillId="7" borderId="118" xfId="1" applyNumberFormat="1" applyFont="1" applyFill="1" applyBorder="1" applyAlignment="1" applyProtection="1">
      <alignment horizontal="right" vertical="top" wrapText="1"/>
      <protection hidden="1"/>
    </xf>
    <xf numFmtId="49" fontId="107" fillId="0" borderId="118" xfId="1" applyNumberFormat="1" applyFont="1" applyBorder="1" applyAlignment="1" applyProtection="1">
      <alignment horizontal="center" vertical="top" wrapText="1"/>
      <protection hidden="1"/>
    </xf>
    <xf numFmtId="0" fontId="90" fillId="0" borderId="112" xfId="1" applyFont="1" applyBorder="1" applyAlignment="1" applyProtection="1">
      <alignment horizontal="center" vertical="top" wrapText="1"/>
      <protection hidden="1"/>
    </xf>
    <xf numFmtId="1" fontId="107" fillId="0" borderId="118" xfId="1" applyNumberFormat="1" applyFont="1" applyBorder="1" applyAlignment="1" applyProtection="1">
      <alignment vertical="top" wrapText="1"/>
      <protection hidden="1"/>
    </xf>
    <xf numFmtId="2" fontId="90" fillId="0" borderId="118" xfId="1" applyNumberFormat="1" applyFont="1" applyBorder="1" applyAlignment="1" applyProtection="1">
      <alignment horizontal="right" vertical="top" wrapText="1"/>
      <protection hidden="1"/>
    </xf>
    <xf numFmtId="0" fontId="8" fillId="3" borderId="0" xfId="1" applyFill="1" applyAlignment="1">
      <alignment vertical="top"/>
    </xf>
    <xf numFmtId="0" fontId="68" fillId="0" borderId="118" xfId="1" applyFont="1" applyBorder="1" applyAlignment="1" applyProtection="1">
      <alignment horizontal="left" vertical="top" wrapText="1"/>
      <protection hidden="1"/>
    </xf>
    <xf numFmtId="0" fontId="90" fillId="0" borderId="117" xfId="1" applyFont="1" applyBorder="1" applyAlignment="1" applyProtection="1">
      <alignment vertical="top" wrapText="1"/>
      <protection hidden="1"/>
    </xf>
    <xf numFmtId="165" fontId="107" fillId="0" borderId="118" xfId="1" applyNumberFormat="1" applyFont="1" applyBorder="1" applyAlignment="1" applyProtection="1">
      <alignment horizontal="center" vertical="center" wrapText="1"/>
      <protection locked="0" hidden="1"/>
    </xf>
    <xf numFmtId="0" fontId="90" fillId="0" borderId="114" xfId="1" applyFont="1" applyBorder="1" applyAlignment="1" applyProtection="1">
      <alignment horizontal="center" vertical="center" wrapText="1"/>
      <protection hidden="1"/>
    </xf>
    <xf numFmtId="4" fontId="108" fillId="0" borderId="118" xfId="1" applyNumberFormat="1" applyFont="1" applyBorder="1" applyAlignment="1" applyProtection="1">
      <alignment horizontal="right" vertical="center" wrapText="1"/>
      <protection hidden="1"/>
    </xf>
    <xf numFmtId="49" fontId="107" fillId="7" borderId="117" xfId="1" applyNumberFormat="1" applyFont="1" applyFill="1" applyBorder="1" applyAlignment="1" applyProtection="1">
      <alignment horizontal="center" vertical="top" wrapText="1"/>
      <protection hidden="1"/>
    </xf>
    <xf numFmtId="0" fontId="90" fillId="7" borderId="117" xfId="1" applyFont="1" applyFill="1" applyBorder="1" applyAlignment="1" applyProtection="1">
      <alignment horizontal="center" vertical="top" wrapText="1"/>
      <protection hidden="1"/>
    </xf>
    <xf numFmtId="165" fontId="107" fillId="7" borderId="118" xfId="1" applyNumberFormat="1" applyFont="1" applyFill="1" applyBorder="1" applyAlignment="1" applyProtection="1">
      <alignment horizontal="center" vertical="center" wrapText="1"/>
      <protection locked="0" hidden="1"/>
    </xf>
    <xf numFmtId="0" fontId="90" fillId="7" borderId="114" xfId="1" applyFont="1" applyFill="1" applyBorder="1" applyAlignment="1" applyProtection="1">
      <alignment horizontal="center" vertical="center" wrapText="1"/>
      <protection hidden="1"/>
    </xf>
    <xf numFmtId="4" fontId="90" fillId="7" borderId="118" xfId="1" applyNumberFormat="1" applyFont="1" applyFill="1" applyBorder="1" applyAlignment="1" applyProtection="1">
      <alignment horizontal="right" vertical="center" wrapText="1"/>
      <protection hidden="1"/>
    </xf>
    <xf numFmtId="165" fontId="107" fillId="0" borderId="118" xfId="1" applyNumberFormat="1" applyFont="1" applyBorder="1" applyAlignment="1" applyProtection="1">
      <alignment vertical="top" wrapText="1"/>
      <protection hidden="1"/>
    </xf>
    <xf numFmtId="0" fontId="90" fillId="0" borderId="92" xfId="1" applyFont="1" applyBorder="1" applyAlignment="1" applyProtection="1">
      <alignment vertical="top" wrapText="1"/>
      <protection hidden="1"/>
    </xf>
    <xf numFmtId="0" fontId="90" fillId="0" borderId="114" xfId="1" applyFont="1" applyBorder="1" applyAlignment="1" applyProtection="1">
      <alignment horizontal="left" vertical="top" wrapText="1"/>
      <protection hidden="1"/>
    </xf>
    <xf numFmtId="170" fontId="90" fillId="0" borderId="89" xfId="1" applyNumberFormat="1" applyFont="1" applyBorder="1" applyAlignment="1" applyProtection="1">
      <alignment horizontal="center" vertical="top" wrapText="1"/>
      <protection hidden="1"/>
    </xf>
    <xf numFmtId="170" fontId="90" fillId="7" borderId="115" xfId="1" applyNumberFormat="1" applyFont="1" applyFill="1" applyBorder="1" applyAlignment="1" applyProtection="1">
      <alignment horizontal="center" vertical="top" wrapText="1"/>
      <protection hidden="1"/>
    </xf>
    <xf numFmtId="165" fontId="107" fillId="7" borderId="118" xfId="1" applyNumberFormat="1" applyFont="1" applyFill="1" applyBorder="1" applyAlignment="1" applyProtection="1">
      <alignment vertical="top" wrapText="1"/>
      <protection locked="0" hidden="1"/>
    </xf>
    <xf numFmtId="0" fontId="107" fillId="7" borderId="118" xfId="1" applyFont="1" applyFill="1" applyBorder="1" applyAlignment="1" applyProtection="1">
      <alignment horizontal="left" vertical="top" wrapText="1"/>
      <protection hidden="1"/>
    </xf>
    <xf numFmtId="49" fontId="107" fillId="0" borderId="118" xfId="1" applyNumberFormat="1" applyFont="1" applyFill="1" applyBorder="1" applyAlignment="1" applyProtection="1">
      <alignment horizontal="center" vertical="top" wrapText="1"/>
      <protection hidden="1"/>
    </xf>
    <xf numFmtId="0" fontId="107" fillId="0" borderId="118" xfId="1" applyFont="1" applyFill="1" applyBorder="1" applyAlignment="1" applyProtection="1">
      <alignment horizontal="left" vertical="top" wrapText="1"/>
      <protection hidden="1"/>
    </xf>
    <xf numFmtId="0" fontId="90" fillId="0" borderId="118" xfId="1" applyFont="1" applyFill="1" applyBorder="1" applyAlignment="1" applyProtection="1">
      <alignment horizontal="center" vertical="top" wrapText="1"/>
      <protection hidden="1"/>
    </xf>
    <xf numFmtId="170" fontId="90" fillId="0" borderId="112" xfId="1" applyNumberFormat="1" applyFont="1" applyFill="1" applyBorder="1" applyAlignment="1" applyProtection="1">
      <alignment horizontal="center" vertical="top" wrapText="1"/>
      <protection hidden="1"/>
    </xf>
    <xf numFmtId="165" fontId="107" fillId="0" borderId="118" xfId="1" applyNumberFormat="1" applyFont="1" applyFill="1" applyBorder="1" applyAlignment="1" applyProtection="1">
      <alignment vertical="top" wrapText="1"/>
      <protection locked="0" hidden="1"/>
    </xf>
    <xf numFmtId="0" fontId="90" fillId="0" borderId="114" xfId="1" applyFont="1" applyFill="1" applyBorder="1" applyAlignment="1" applyProtection="1">
      <alignment horizontal="right" vertical="top" wrapText="1"/>
      <protection hidden="1"/>
    </xf>
    <xf numFmtId="4" fontId="90" fillId="0" borderId="118" xfId="1" applyNumberFormat="1" applyFont="1" applyFill="1" applyBorder="1" applyAlignment="1" applyProtection="1">
      <alignment horizontal="right" vertical="top" wrapText="1"/>
      <protection hidden="1"/>
    </xf>
    <xf numFmtId="0" fontId="8" fillId="0" borderId="0" xfId="1" applyFill="1" applyAlignment="1">
      <alignment vertical="top"/>
    </xf>
    <xf numFmtId="4" fontId="8" fillId="0" borderId="0" xfId="1" applyNumberFormat="1" applyFill="1" applyAlignment="1">
      <alignment vertical="top"/>
    </xf>
    <xf numFmtId="0" fontId="90" fillId="0" borderId="117" xfId="1" applyFont="1" applyFill="1" applyBorder="1" applyAlignment="1" applyProtection="1">
      <alignment horizontal="left" vertical="top" wrapText="1"/>
      <protection hidden="1"/>
    </xf>
    <xf numFmtId="0" fontId="90" fillId="0" borderId="118" xfId="1" applyFont="1" applyFill="1" applyBorder="1" applyAlignment="1" applyProtection="1">
      <alignment horizontal="left" vertical="top" wrapText="1"/>
      <protection hidden="1"/>
    </xf>
    <xf numFmtId="0" fontId="90" fillId="0" borderId="118" xfId="1" applyFont="1" applyBorder="1" applyAlignment="1" applyProtection="1">
      <alignment horizontal="center" vertical="center" wrapText="1"/>
      <protection hidden="1"/>
    </xf>
    <xf numFmtId="0" fontId="48" fillId="0" borderId="92" xfId="1" applyFont="1" applyBorder="1" applyAlignment="1" applyProtection="1">
      <alignment horizontal="center" vertical="top" wrapText="1"/>
      <protection hidden="1"/>
    </xf>
    <xf numFmtId="0" fontId="107" fillId="0" borderId="118" xfId="1" applyFont="1" applyBorder="1" applyAlignment="1" applyProtection="1">
      <alignment horizontal="left" vertical="top"/>
      <protection hidden="1"/>
    </xf>
    <xf numFmtId="4" fontId="107" fillId="0" borderId="118" xfId="1" applyNumberFormat="1" applyFont="1" applyBorder="1" applyAlignment="1" applyProtection="1">
      <alignment horizontal="right" vertical="top" wrapText="1"/>
      <protection hidden="1"/>
    </xf>
    <xf numFmtId="0" fontId="90" fillId="0" borderId="118" xfId="1" applyFont="1" applyBorder="1" applyAlignment="1" applyProtection="1">
      <alignment horizontal="left" vertical="top"/>
      <protection hidden="1"/>
    </xf>
    <xf numFmtId="2" fontId="90" fillId="0" borderId="118" xfId="1" applyNumberFormat="1" applyFont="1" applyBorder="1" applyAlignment="1" applyProtection="1">
      <alignment horizontal="center" vertical="top" wrapText="1"/>
      <protection locked="0" hidden="1"/>
    </xf>
    <xf numFmtId="0" fontId="90" fillId="0" borderId="114" xfId="1" applyFont="1" applyBorder="1" applyAlignment="1" applyProtection="1">
      <alignment vertical="top" wrapText="1"/>
      <protection hidden="1"/>
    </xf>
    <xf numFmtId="0" fontId="107" fillId="0" borderId="118" xfId="1" applyFont="1" applyBorder="1" applyAlignment="1" applyProtection="1">
      <alignment horizontal="center" vertical="top" wrapText="1"/>
      <protection locked="0" hidden="1"/>
    </xf>
    <xf numFmtId="4" fontId="90" fillId="0" borderId="114" xfId="1" applyNumberFormat="1" applyFont="1" applyBorder="1" applyAlignment="1" applyProtection="1">
      <alignment horizontal="right" vertical="top" wrapText="1"/>
      <protection hidden="1"/>
    </xf>
    <xf numFmtId="0" fontId="8" fillId="0" borderId="0" xfId="1" applyFont="1" applyAlignment="1">
      <alignment horizontal="left" vertical="top"/>
    </xf>
    <xf numFmtId="0" fontId="8" fillId="0" borderId="0" xfId="1" applyFont="1" applyAlignment="1">
      <alignment vertical="top"/>
    </xf>
    <xf numFmtId="0" fontId="161" fillId="0" borderId="0" xfId="1" applyFont="1" applyAlignment="1">
      <alignment vertical="top"/>
    </xf>
    <xf numFmtId="0" fontId="160" fillId="0" borderId="0" xfId="1" applyFont="1" applyAlignment="1">
      <alignment horizontal="center" vertical="center" wrapText="1"/>
    </xf>
    <xf numFmtId="0" fontId="161" fillId="0" borderId="0" xfId="1" applyFont="1"/>
    <xf numFmtId="0" fontId="45" fillId="0" borderId="0" xfId="3" applyFont="1" applyAlignment="1">
      <alignment horizontal="center" vertical="center"/>
    </xf>
    <xf numFmtId="0" fontId="161" fillId="0" borderId="0" xfId="1" applyFont="1" applyAlignment="1">
      <alignment horizontal="left" vertical="center" wrapText="1"/>
    </xf>
    <xf numFmtId="0" fontId="161" fillId="0" borderId="0" xfId="1" applyFont="1" applyAlignment="1">
      <alignment wrapText="1"/>
    </xf>
    <xf numFmtId="172" fontId="161" fillId="0" borderId="0" xfId="1" applyNumberFormat="1" applyFont="1" applyAlignment="1">
      <alignment wrapText="1"/>
    </xf>
    <xf numFmtId="0" fontId="161" fillId="0" borderId="0" xfId="1" applyFont="1" applyAlignment="1">
      <alignment horizontal="center" wrapText="1"/>
    </xf>
    <xf numFmtId="0" fontId="161" fillId="0" borderId="0" xfId="1" applyFont="1" applyAlignment="1">
      <alignment horizontal="left" wrapText="1"/>
    </xf>
    <xf numFmtId="4" fontId="161" fillId="0" borderId="0" xfId="1" applyNumberFormat="1" applyFont="1" applyAlignment="1">
      <alignment horizontal="center" wrapText="1"/>
    </xf>
    <xf numFmtId="0" fontId="161" fillId="0" borderId="88" xfId="1" applyFont="1" applyBorder="1" applyAlignment="1">
      <alignment horizontal="left" vertical="center"/>
    </xf>
    <xf numFmtId="0" fontId="161" fillId="0" borderId="52" xfId="1" applyFont="1" applyBorder="1" applyAlignment="1">
      <alignment horizontal="left" vertical="center" wrapText="1"/>
    </xf>
    <xf numFmtId="0" fontId="160" fillId="0" borderId="0" xfId="1" applyFont="1" applyAlignment="1">
      <alignment horizontal="left"/>
    </xf>
    <xf numFmtId="0" fontId="162" fillId="0" borderId="14" xfId="1" applyFont="1" applyBorder="1" applyAlignment="1">
      <alignment horizontal="center" vertical="center" wrapText="1"/>
    </xf>
    <xf numFmtId="0" fontId="162" fillId="0" borderId="16" xfId="1" applyFont="1" applyBorder="1" applyAlignment="1">
      <alignment horizontal="center" vertical="center" wrapText="1"/>
    </xf>
    <xf numFmtId="0" fontId="162" fillId="0" borderId="77" xfId="1" applyFont="1" applyBorder="1" applyAlignment="1">
      <alignment horizontal="center" vertical="center" wrapText="1"/>
    </xf>
    <xf numFmtId="0" fontId="160" fillId="0" borderId="84" xfId="1" applyFont="1" applyBorder="1" applyAlignment="1">
      <alignment horizontal="center" vertical="center" wrapText="1"/>
    </xf>
    <xf numFmtId="0" fontId="160" fillId="0" borderId="0" xfId="1" applyFont="1" applyBorder="1" applyAlignment="1">
      <alignment horizontal="center" vertical="center" wrapText="1"/>
    </xf>
    <xf numFmtId="0" fontId="161" fillId="0" borderId="92" xfId="1" applyFont="1" applyBorder="1" applyAlignment="1">
      <alignment horizontal="left"/>
    </xf>
    <xf numFmtId="4" fontId="161" fillId="0" borderId="92" xfId="1" applyNumberFormat="1" applyFont="1" applyBorder="1" applyAlignment="1">
      <alignment horizontal="left"/>
    </xf>
    <xf numFmtId="0" fontId="163" fillId="0" borderId="92" xfId="1" applyFont="1" applyBorder="1" applyAlignment="1">
      <alignment horizontal="left"/>
    </xf>
    <xf numFmtId="0" fontId="162" fillId="0" borderId="28" xfId="1" applyFont="1" applyBorder="1" applyAlignment="1">
      <alignment horizontal="center" vertical="center" wrapText="1"/>
    </xf>
    <xf numFmtId="0" fontId="161" fillId="0" borderId="118" xfId="1" applyFont="1" applyBorder="1" applyAlignment="1">
      <alignment horizontal="left"/>
    </xf>
    <xf numFmtId="4" fontId="161" fillId="0" borderId="118" xfId="1" applyNumberFormat="1" applyFont="1" applyBorder="1" applyAlignment="1">
      <alignment horizontal="left"/>
    </xf>
    <xf numFmtId="0" fontId="163" fillId="0" borderId="118" xfId="1" applyFont="1" applyBorder="1" applyAlignment="1">
      <alignment horizontal="left"/>
    </xf>
    <xf numFmtId="0" fontId="161" fillId="0" borderId="89" xfId="1" applyFont="1" applyBorder="1" applyAlignment="1">
      <alignment horizontal="center" vertical="center"/>
    </xf>
    <xf numFmtId="0" fontId="161" fillId="0" borderId="90" xfId="1" applyFont="1" applyBorder="1" applyAlignment="1">
      <alignment horizontal="center" vertical="center"/>
    </xf>
    <xf numFmtId="1" fontId="161" fillId="0" borderId="90" xfId="1" applyNumberFormat="1" applyFont="1" applyBorder="1" applyAlignment="1">
      <alignment horizontal="center" vertical="center"/>
    </xf>
    <xf numFmtId="0" fontId="161" fillId="0" borderId="90" xfId="1" applyFont="1" applyBorder="1" applyAlignment="1">
      <alignment horizontal="left" vertical="center"/>
    </xf>
    <xf numFmtId="0" fontId="161" fillId="0" borderId="122" xfId="1" applyFont="1" applyBorder="1"/>
    <xf numFmtId="0" fontId="161" fillId="0" borderId="0" xfId="1" applyFont="1" applyBorder="1"/>
    <xf numFmtId="4" fontId="160" fillId="0" borderId="118" xfId="1" applyNumberFormat="1" applyFont="1" applyBorder="1" applyAlignment="1">
      <alignment horizontal="left"/>
    </xf>
    <xf numFmtId="0" fontId="161" fillId="0" borderId="28" xfId="1" applyFont="1" applyBorder="1"/>
    <xf numFmtId="0" fontId="160" fillId="0" borderId="0" xfId="1" applyFont="1" applyBorder="1" applyAlignment="1">
      <alignment horizontal="left"/>
    </xf>
    <xf numFmtId="172" fontId="160" fillId="0" borderId="0" xfId="1" applyNumberFormat="1" applyFont="1" applyBorder="1" applyAlignment="1">
      <alignment horizontal="left"/>
    </xf>
    <xf numFmtId="4" fontId="160" fillId="0" borderId="0" xfId="1" applyNumberFormat="1" applyFont="1" applyBorder="1"/>
    <xf numFmtId="0" fontId="160" fillId="0" borderId="0" xfId="1" applyFont="1" applyBorder="1" applyAlignment="1">
      <alignment horizontal="center"/>
    </xf>
    <xf numFmtId="0" fontId="161" fillId="0" borderId="84" xfId="1" applyFont="1" applyBorder="1" applyAlignment="1">
      <alignment horizontal="center"/>
    </xf>
    <xf numFmtId="0" fontId="161" fillId="0" borderId="0" xfId="1" applyFont="1" applyBorder="1" applyAlignment="1">
      <alignment horizontal="center"/>
    </xf>
    <xf numFmtId="1" fontId="161" fillId="0" borderId="0" xfId="1" applyNumberFormat="1" applyFont="1" applyBorder="1" applyAlignment="1">
      <alignment horizontal="center"/>
    </xf>
    <xf numFmtId="2" fontId="37" fillId="0" borderId="0" xfId="1" applyNumberFormat="1" applyFont="1" applyAlignment="1"/>
    <xf numFmtId="0" fontId="165" fillId="0" borderId="0" xfId="1" applyFont="1"/>
    <xf numFmtId="1" fontId="161" fillId="0" borderId="84" xfId="1" applyNumberFormat="1" applyFont="1" applyBorder="1" applyAlignment="1">
      <alignment horizontal="center" vertical="center"/>
    </xf>
    <xf numFmtId="0" fontId="161" fillId="0" borderId="0" xfId="1" applyFont="1" applyBorder="1" applyAlignment="1">
      <alignment horizontal="center" vertical="center"/>
    </xf>
    <xf numFmtId="169" fontId="161" fillId="0" borderId="0" xfId="1" applyNumberFormat="1" applyFont="1" applyBorder="1" applyAlignment="1">
      <alignment horizontal="center" vertical="center"/>
    </xf>
    <xf numFmtId="1" fontId="161" fillId="0" borderId="0" xfId="1" applyNumberFormat="1" applyFont="1" applyBorder="1" applyAlignment="1">
      <alignment horizontal="center" vertical="center"/>
    </xf>
    <xf numFmtId="0" fontId="161" fillId="0" borderId="0" xfId="1" applyFont="1" applyBorder="1" applyAlignment="1">
      <alignment horizontal="left" wrapText="1"/>
    </xf>
    <xf numFmtId="3" fontId="160" fillId="0" borderId="0" xfId="1" applyNumberFormat="1" applyFont="1" applyBorder="1" applyAlignment="1">
      <alignment horizontal="center"/>
    </xf>
    <xf numFmtId="4" fontId="160" fillId="0" borderId="0" xfId="1" applyNumberFormat="1" applyFont="1" applyBorder="1" applyAlignment="1">
      <alignment horizontal="center"/>
    </xf>
    <xf numFmtId="1" fontId="166" fillId="0" borderId="0" xfId="1" applyNumberFormat="1" applyFont="1" applyBorder="1" applyAlignment="1">
      <alignment horizontal="center"/>
    </xf>
    <xf numFmtId="0" fontId="166" fillId="0" borderId="0" xfId="1" applyFont="1" applyBorder="1" applyAlignment="1">
      <alignment horizontal="center"/>
    </xf>
    <xf numFmtId="0" fontId="163" fillId="0" borderId="84" xfId="1" applyFont="1" applyBorder="1"/>
    <xf numFmtId="0" fontId="163" fillId="0" borderId="0" xfId="1" applyFont="1" applyBorder="1"/>
    <xf numFmtId="0" fontId="161" fillId="0" borderId="84" xfId="1" applyFont="1" applyBorder="1"/>
    <xf numFmtId="0" fontId="161" fillId="0" borderId="27" xfId="1" applyFont="1" applyBorder="1"/>
    <xf numFmtId="0" fontId="161" fillId="0" borderId="0" xfId="1" applyFont="1" applyBorder="1" applyAlignment="1">
      <alignment horizontal="center" vertical="center" wrapText="1"/>
    </xf>
    <xf numFmtId="0" fontId="161" fillId="0" borderId="115" xfId="1" applyFont="1" applyBorder="1"/>
    <xf numFmtId="0" fontId="161" fillId="0" borderId="38" xfId="1" applyFont="1" applyBorder="1"/>
    <xf numFmtId="0" fontId="161" fillId="0" borderId="116" xfId="1" applyFont="1" applyBorder="1"/>
    <xf numFmtId="1" fontId="166" fillId="0" borderId="84" xfId="1" applyNumberFormat="1" applyFont="1" applyBorder="1" applyAlignment="1">
      <alignment horizontal="center"/>
    </xf>
    <xf numFmtId="3" fontId="166" fillId="0" borderId="0" xfId="1" applyNumberFormat="1" applyFont="1" applyBorder="1" applyAlignment="1">
      <alignment horizontal="center"/>
    </xf>
    <xf numFmtId="2" fontId="166" fillId="0" borderId="0" xfId="1" applyNumberFormat="1" applyFont="1" applyBorder="1" applyAlignment="1">
      <alignment horizontal="center"/>
    </xf>
    <xf numFmtId="0" fontId="160" fillId="0" borderId="0" xfId="1" applyFont="1" applyBorder="1" applyAlignment="1">
      <alignment vertical="center" wrapText="1"/>
    </xf>
    <xf numFmtId="0" fontId="160" fillId="0" borderId="38" xfId="1" applyFont="1" applyBorder="1" applyAlignment="1">
      <alignment wrapText="1"/>
    </xf>
    <xf numFmtId="0" fontId="166" fillId="0" borderId="115" xfId="1" applyFont="1" applyBorder="1" applyAlignment="1">
      <alignment horizontal="center"/>
    </xf>
    <xf numFmtId="0" fontId="166" fillId="0" borderId="38" xfId="1" applyFont="1" applyBorder="1" applyAlignment="1">
      <alignment horizontal="center"/>
    </xf>
    <xf numFmtId="0" fontId="161" fillId="0" borderId="24" xfId="1" applyFont="1" applyBorder="1"/>
    <xf numFmtId="0" fontId="161" fillId="0" borderId="84" xfId="1" applyFont="1" applyBorder="1" applyAlignment="1">
      <alignment vertical="center"/>
    </xf>
    <xf numFmtId="0" fontId="161" fillId="0" borderId="0" xfId="1" applyFont="1" applyBorder="1" applyAlignment="1">
      <alignment vertical="center"/>
    </xf>
    <xf numFmtId="4" fontId="161" fillId="0" borderId="0" xfId="1" applyNumberFormat="1" applyFont="1" applyBorder="1" applyAlignment="1">
      <alignment horizontal="center"/>
    </xf>
    <xf numFmtId="172" fontId="161" fillId="0" borderId="0" xfId="1" applyNumberFormat="1" applyFont="1" applyBorder="1" applyAlignment="1">
      <alignment horizontal="center" vertical="top" wrapText="1"/>
    </xf>
    <xf numFmtId="4" fontId="161" fillId="0" borderId="28" xfId="1" applyNumberFormat="1" applyFont="1" applyBorder="1" applyAlignment="1">
      <alignment horizontal="center"/>
    </xf>
    <xf numFmtId="0" fontId="161" fillId="0" borderId="84" xfId="1" applyFont="1" applyBorder="1" applyAlignment="1">
      <alignment horizontal="right"/>
    </xf>
    <xf numFmtId="3" fontId="161" fillId="0" borderId="0" xfId="1" applyNumberFormat="1" applyFont="1" applyBorder="1" applyAlignment="1">
      <alignment horizontal="center"/>
    </xf>
    <xf numFmtId="2" fontId="161" fillId="0" borderId="0" xfId="1" applyNumberFormat="1" applyFont="1" applyBorder="1" applyAlignment="1">
      <alignment horizontal="center"/>
    </xf>
    <xf numFmtId="0" fontId="161" fillId="0" borderId="38" xfId="1" applyFont="1" applyBorder="1" applyAlignment="1">
      <alignment horizontal="left" vertical="center"/>
    </xf>
    <xf numFmtId="172" fontId="161" fillId="0" borderId="38" xfId="1" applyNumberFormat="1" applyFont="1" applyBorder="1" applyAlignment="1">
      <alignment horizontal="left" vertical="center"/>
    </xf>
    <xf numFmtId="0" fontId="161" fillId="0" borderId="38" xfId="1" applyFont="1" applyBorder="1" applyAlignment="1">
      <alignment horizontal="center" wrapText="1"/>
    </xf>
    <xf numFmtId="0" fontId="161" fillId="0" borderId="116" xfId="1" applyFont="1" applyBorder="1" applyAlignment="1">
      <alignment horizontal="center" wrapText="1"/>
    </xf>
    <xf numFmtId="0" fontId="161" fillId="0" borderId="38" xfId="1" applyFont="1" applyBorder="1" applyAlignment="1">
      <alignment horizontal="center"/>
    </xf>
    <xf numFmtId="172" fontId="161" fillId="0" borderId="0" xfId="1" applyNumberFormat="1" applyFont="1" applyBorder="1" applyAlignment="1">
      <alignment horizontal="center"/>
    </xf>
    <xf numFmtId="0" fontId="161" fillId="0" borderId="0" xfId="1" applyFont="1" applyBorder="1" applyAlignment="1">
      <alignment horizontal="right"/>
    </xf>
    <xf numFmtId="0" fontId="161" fillId="0" borderId="115" xfId="1" applyFont="1" applyBorder="1" applyAlignment="1">
      <alignment wrapText="1"/>
    </xf>
    <xf numFmtId="0" fontId="161" fillId="0" borderId="38" xfId="1" applyFont="1" applyBorder="1" applyAlignment="1">
      <alignment wrapText="1"/>
    </xf>
    <xf numFmtId="0" fontId="161" fillId="0" borderId="116" xfId="1" applyFont="1" applyBorder="1" applyAlignment="1">
      <alignment wrapText="1"/>
    </xf>
    <xf numFmtId="172" fontId="161" fillId="0" borderId="38" xfId="1" applyNumberFormat="1" applyFont="1" applyBorder="1" applyAlignment="1">
      <alignment horizontal="center"/>
    </xf>
    <xf numFmtId="2" fontId="161" fillId="0" borderId="38" xfId="1" applyNumberFormat="1" applyFont="1" applyBorder="1" applyAlignment="1">
      <alignment horizontal="center"/>
    </xf>
    <xf numFmtId="0" fontId="161" fillId="0" borderId="115" xfId="1" applyFont="1" applyBorder="1" applyAlignment="1">
      <alignment horizontal="left" vertical="center"/>
    </xf>
    <xf numFmtId="0" fontId="163" fillId="0" borderId="84" xfId="1" applyFont="1" applyBorder="1" applyAlignment="1">
      <alignment wrapText="1"/>
    </xf>
    <xf numFmtId="0" fontId="163" fillId="0" borderId="0" xfId="1" applyFont="1" applyBorder="1" applyAlignment="1">
      <alignment wrapText="1"/>
    </xf>
    <xf numFmtId="0" fontId="163" fillId="0" borderId="27" xfId="1" applyFont="1" applyBorder="1" applyAlignment="1">
      <alignment wrapText="1"/>
    </xf>
    <xf numFmtId="1" fontId="161" fillId="0" borderId="22" xfId="1" applyNumberFormat="1" applyFont="1" applyBorder="1" applyAlignment="1">
      <alignment horizontal="center" vertical="center"/>
    </xf>
    <xf numFmtId="0" fontId="167" fillId="0" borderId="115" xfId="1" applyFont="1" applyBorder="1" applyAlignment="1">
      <alignment horizontal="center" vertical="center" wrapText="1"/>
    </xf>
    <xf numFmtId="0" fontId="167" fillId="0" borderId="38" xfId="1" applyFont="1" applyBorder="1" applyAlignment="1">
      <alignment horizontal="center" vertical="center" wrapText="1"/>
    </xf>
    <xf numFmtId="0" fontId="167" fillId="0" borderId="116" xfId="1" applyFont="1" applyBorder="1" applyAlignment="1">
      <alignment horizontal="center" vertical="center" wrapText="1"/>
    </xf>
    <xf numFmtId="0" fontId="163" fillId="0" borderId="38" xfId="1" applyFont="1" applyBorder="1" applyAlignment="1">
      <alignment wrapText="1"/>
    </xf>
    <xf numFmtId="0" fontId="163" fillId="0" borderId="116" xfId="1" applyFont="1" applyBorder="1" applyAlignment="1">
      <alignment wrapText="1"/>
    </xf>
    <xf numFmtId="0" fontId="161" fillId="0" borderId="38" xfId="1" applyFont="1" applyBorder="1" applyAlignment="1">
      <alignment horizontal="right"/>
    </xf>
    <xf numFmtId="1" fontId="161" fillId="0" borderId="29" xfId="1" applyNumberFormat="1" applyFont="1" applyBorder="1" applyAlignment="1">
      <alignment horizontal="center" vertical="center"/>
    </xf>
    <xf numFmtId="0" fontId="163" fillId="7" borderId="30" xfId="1" applyFont="1" applyFill="1" applyBorder="1" applyAlignment="1">
      <alignment wrapText="1"/>
    </xf>
    <xf numFmtId="0" fontId="163" fillId="7" borderId="32" xfId="1" applyFont="1" applyFill="1" applyBorder="1" applyAlignment="1">
      <alignment wrapText="1"/>
    </xf>
    <xf numFmtId="0" fontId="161" fillId="7" borderId="30" xfId="1" applyFont="1" applyFill="1" applyBorder="1" applyAlignment="1">
      <alignment horizontal="right"/>
    </xf>
    <xf numFmtId="4" fontId="161" fillId="7" borderId="52" xfId="1" applyNumberFormat="1" applyFont="1" applyFill="1" applyBorder="1" applyAlignment="1">
      <alignment horizontal="center"/>
    </xf>
    <xf numFmtId="0" fontId="161" fillId="7" borderId="52" xfId="1" applyFont="1" applyFill="1" applyBorder="1" applyAlignment="1">
      <alignment horizontal="center"/>
    </xf>
    <xf numFmtId="172" fontId="161" fillId="7" borderId="52" xfId="1" applyNumberFormat="1" applyFont="1" applyFill="1" applyBorder="1" applyAlignment="1">
      <alignment horizontal="center"/>
    </xf>
    <xf numFmtId="2" fontId="161" fillId="7" borderId="52" xfId="1" applyNumberFormat="1" applyFont="1" applyFill="1" applyBorder="1" applyAlignment="1">
      <alignment horizontal="center"/>
    </xf>
    <xf numFmtId="0" fontId="161" fillId="7" borderId="53" xfId="1" applyFont="1" applyFill="1" applyBorder="1"/>
    <xf numFmtId="0" fontId="161" fillId="7" borderId="28" xfId="1" applyFont="1" applyFill="1" applyBorder="1"/>
    <xf numFmtId="0" fontId="161" fillId="7" borderId="84" xfId="1" applyFont="1" applyFill="1" applyBorder="1" applyAlignment="1">
      <alignment vertical="center"/>
    </xf>
    <xf numFmtId="0" fontId="161" fillId="7" borderId="0" xfId="1" applyFont="1" applyFill="1" applyBorder="1" applyAlignment="1">
      <alignment vertical="center"/>
    </xf>
    <xf numFmtId="0" fontId="161" fillId="7" borderId="0" xfId="1" applyFont="1" applyFill="1" applyBorder="1" applyAlignment="1">
      <alignment horizontal="center"/>
    </xf>
    <xf numFmtId="0" fontId="161" fillId="7" borderId="0" xfId="1" applyFont="1" applyFill="1" applyBorder="1"/>
    <xf numFmtId="4" fontId="161" fillId="7" borderId="0" xfId="1" applyNumberFormat="1" applyFont="1" applyFill="1" applyBorder="1" applyAlignment="1">
      <alignment horizontal="center"/>
    </xf>
    <xf numFmtId="172" fontId="161" fillId="7" borderId="0" xfId="1" applyNumberFormat="1" applyFont="1" applyFill="1" applyBorder="1" applyAlignment="1">
      <alignment horizontal="center" vertical="top" wrapText="1"/>
    </xf>
    <xf numFmtId="4" fontId="161" fillId="7" borderId="28" xfId="1" applyNumberFormat="1" applyFont="1" applyFill="1" applyBorder="1" applyAlignment="1">
      <alignment horizontal="center"/>
    </xf>
    <xf numFmtId="0" fontId="161" fillId="7" borderId="84" xfId="1" applyFont="1" applyFill="1" applyBorder="1" applyAlignment="1">
      <alignment horizontal="right"/>
    </xf>
    <xf numFmtId="3" fontId="161" fillId="7" borderId="0" xfId="1" applyNumberFormat="1" applyFont="1" applyFill="1" applyBorder="1" applyAlignment="1">
      <alignment horizontal="center"/>
    </xf>
    <xf numFmtId="2" fontId="161" fillId="7" borderId="0" xfId="1" applyNumberFormat="1" applyFont="1" applyFill="1" applyBorder="1" applyAlignment="1">
      <alignment horizontal="center"/>
    </xf>
    <xf numFmtId="0" fontId="170" fillId="0" borderId="0" xfId="1" applyFont="1"/>
    <xf numFmtId="0" fontId="161" fillId="7" borderId="38" xfId="1" applyFont="1" applyFill="1" applyBorder="1" applyAlignment="1">
      <alignment horizontal="left" vertical="center"/>
    </xf>
    <xf numFmtId="172" fontId="161" fillId="7" borderId="38" xfId="1" applyNumberFormat="1" applyFont="1" applyFill="1" applyBorder="1" applyAlignment="1">
      <alignment horizontal="left" vertical="center"/>
    </xf>
    <xf numFmtId="0" fontId="161" fillId="7" borderId="38" xfId="1" applyFont="1" applyFill="1" applyBorder="1" applyAlignment="1">
      <alignment horizontal="center" wrapText="1"/>
    </xf>
    <xf numFmtId="0" fontId="161" fillId="7" borderId="116" xfId="1" applyFont="1" applyFill="1" applyBorder="1" applyAlignment="1">
      <alignment horizontal="center" wrapText="1"/>
    </xf>
    <xf numFmtId="0" fontId="161" fillId="7" borderId="115" xfId="1" applyFont="1" applyFill="1" applyBorder="1"/>
    <xf numFmtId="0" fontId="161" fillId="7" borderId="38" xfId="1" applyFont="1" applyFill="1" applyBorder="1"/>
    <xf numFmtId="0" fontId="161" fillId="7" borderId="38" xfId="1" applyFont="1" applyFill="1" applyBorder="1" applyAlignment="1">
      <alignment horizontal="center"/>
    </xf>
    <xf numFmtId="0" fontId="161" fillId="7" borderId="24" xfId="1" applyFont="1" applyFill="1" applyBorder="1"/>
    <xf numFmtId="0" fontId="161" fillId="7" borderId="122" xfId="1" applyFont="1" applyFill="1" applyBorder="1"/>
    <xf numFmtId="0" fontId="161" fillId="7" borderId="0" xfId="1" applyFont="1" applyFill="1" applyBorder="1" applyAlignment="1">
      <alignment horizontal="right"/>
    </xf>
    <xf numFmtId="172" fontId="161" fillId="7" borderId="0" xfId="1" applyNumberFormat="1" applyFont="1" applyFill="1" applyBorder="1" applyAlignment="1">
      <alignment horizontal="center"/>
    </xf>
    <xf numFmtId="0" fontId="161" fillId="7" borderId="115" xfId="1" applyFont="1" applyFill="1" applyBorder="1" applyAlignment="1">
      <alignment wrapText="1"/>
    </xf>
    <xf numFmtId="0" fontId="161" fillId="7" borderId="38" xfId="1" applyFont="1" applyFill="1" applyBorder="1" applyAlignment="1">
      <alignment wrapText="1"/>
    </xf>
    <xf numFmtId="0" fontId="161" fillId="7" borderId="116" xfId="1" applyFont="1" applyFill="1" applyBorder="1" applyAlignment="1">
      <alignment wrapText="1"/>
    </xf>
    <xf numFmtId="172" fontId="161" fillId="7" borderId="38" xfId="1" applyNumberFormat="1" applyFont="1" applyFill="1" applyBorder="1" applyAlignment="1">
      <alignment horizontal="center"/>
    </xf>
    <xf numFmtId="2" fontId="161" fillId="7" borderId="38" xfId="1" applyNumberFormat="1" applyFont="1" applyFill="1" applyBorder="1" applyAlignment="1">
      <alignment horizontal="center"/>
    </xf>
    <xf numFmtId="0" fontId="161" fillId="7" borderId="115" xfId="1" applyFont="1" applyFill="1" applyBorder="1" applyAlignment="1">
      <alignment horizontal="left" vertical="center"/>
    </xf>
    <xf numFmtId="1" fontId="161" fillId="0" borderId="51" xfId="1" applyNumberFormat="1" applyFont="1" applyBorder="1" applyAlignment="1">
      <alignment horizontal="center" vertical="center"/>
    </xf>
    <xf numFmtId="0" fontId="163" fillId="7" borderId="52" xfId="1" applyFont="1" applyFill="1" applyBorder="1" applyAlignment="1">
      <alignment wrapText="1"/>
    </xf>
    <xf numFmtId="0" fontId="163" fillId="7" borderId="64" xfId="1" applyFont="1" applyFill="1" applyBorder="1" applyAlignment="1">
      <alignment wrapText="1"/>
    </xf>
    <xf numFmtId="0" fontId="161" fillId="7" borderId="52" xfId="1" applyFont="1" applyFill="1" applyBorder="1" applyAlignment="1">
      <alignment horizontal="right"/>
    </xf>
    <xf numFmtId="4" fontId="23" fillId="0" borderId="0" xfId="1" applyNumberFormat="1" applyFont="1" applyBorder="1" applyAlignment="1">
      <alignment horizontal="center"/>
    </xf>
    <xf numFmtId="0" fontId="8" fillId="0" borderId="0" xfId="1" applyBorder="1"/>
    <xf numFmtId="1" fontId="161" fillId="0" borderId="77" xfId="1" applyNumberFormat="1" applyFont="1" applyBorder="1" applyAlignment="1">
      <alignment horizontal="center" vertical="center"/>
    </xf>
    <xf numFmtId="0" fontId="167" fillId="0" borderId="84" xfId="1" applyFont="1" applyBorder="1" applyAlignment="1">
      <alignment horizontal="center" vertical="center" wrapText="1"/>
    </xf>
    <xf numFmtId="0" fontId="167" fillId="0" borderId="0" xfId="1" applyFont="1" applyBorder="1" applyAlignment="1">
      <alignment horizontal="center" vertical="center" wrapText="1"/>
    </xf>
    <xf numFmtId="0" fontId="167" fillId="0" borderId="27" xfId="1" applyFont="1" applyBorder="1" applyAlignment="1">
      <alignment horizontal="center" vertical="center" wrapText="1"/>
    </xf>
    <xf numFmtId="0" fontId="161" fillId="0" borderId="19" xfId="1" applyFont="1" applyBorder="1" applyAlignment="1">
      <alignment horizontal="center" vertical="center"/>
    </xf>
    <xf numFmtId="0" fontId="161" fillId="0" borderId="62" xfId="1" applyFont="1" applyBorder="1" applyAlignment="1">
      <alignment vertical="center"/>
    </xf>
    <xf numFmtId="0" fontId="161" fillId="0" borderId="124" xfId="1" applyFont="1" applyBorder="1" applyAlignment="1">
      <alignment vertical="center"/>
    </xf>
    <xf numFmtId="0" fontId="161" fillId="0" borderId="125" xfId="1" applyFont="1" applyBorder="1" applyAlignment="1">
      <alignment vertical="center"/>
    </xf>
    <xf numFmtId="4" fontId="160" fillId="0" borderId="21" xfId="1" applyNumberFormat="1" applyFont="1" applyBorder="1" applyAlignment="1">
      <alignment horizontal="center" vertical="center"/>
    </xf>
    <xf numFmtId="169" fontId="30" fillId="0" borderId="118" xfId="30" applyNumberFormat="1" applyFont="1" applyBorder="1" applyAlignment="1">
      <alignment horizontal="center" vertical="top" wrapText="1"/>
    </xf>
    <xf numFmtId="2" fontId="30" fillId="0" borderId="118" xfId="30" applyNumberFormat="1" applyFont="1" applyBorder="1" applyAlignment="1">
      <alignment horizontal="center" vertical="top" wrapText="1"/>
    </xf>
    <xf numFmtId="1" fontId="30" fillId="0" borderId="118" xfId="30" applyNumberFormat="1" applyFont="1" applyBorder="1" applyAlignment="1">
      <alignment horizontal="center" vertical="top" wrapText="1"/>
    </xf>
    <xf numFmtId="0" fontId="31" fillId="0" borderId="118" xfId="30" applyFont="1" applyBorder="1" applyAlignment="1">
      <alignment vertical="top" wrapText="1"/>
    </xf>
    <xf numFmtId="165" fontId="31" fillId="0" borderId="118" xfId="30" applyNumberFormat="1" applyFont="1" applyBorder="1" applyAlignment="1">
      <alignment horizontal="center" vertical="top" wrapText="1"/>
    </xf>
    <xf numFmtId="2" fontId="31" fillId="0" borderId="118" xfId="30" applyNumberFormat="1" applyFont="1" applyBorder="1" applyAlignment="1">
      <alignment horizontal="center" vertical="top" wrapText="1"/>
    </xf>
    <xf numFmtId="9" fontId="31" fillId="0" borderId="118" xfId="30" applyNumberFormat="1" applyFont="1" applyBorder="1" applyAlignment="1">
      <alignment horizontal="center" vertical="top" wrapText="1"/>
    </xf>
    <xf numFmtId="49" fontId="138" fillId="0" borderId="118" xfId="30" applyNumberFormat="1" applyFont="1" applyBorder="1" applyAlignment="1">
      <alignment horizontal="center" vertical="top" wrapText="1"/>
    </xf>
    <xf numFmtId="0" fontId="30" fillId="0" borderId="118" xfId="30" applyFont="1" applyBorder="1" applyAlignment="1">
      <alignment horizontal="left" vertical="top" wrapText="1"/>
    </xf>
    <xf numFmtId="0" fontId="105" fillId="0" borderId="118" xfId="30" applyFont="1" applyBorder="1" applyAlignment="1">
      <alignment horizontal="center" vertical="top" wrapText="1"/>
    </xf>
    <xf numFmtId="0" fontId="105" fillId="0" borderId="118" xfId="30" applyFont="1" applyBorder="1" applyAlignment="1">
      <alignment vertical="top" wrapText="1"/>
    </xf>
    <xf numFmtId="2" fontId="105" fillId="0" borderId="118" xfId="30" applyNumberFormat="1" applyFont="1" applyBorder="1" applyAlignment="1">
      <alignment horizontal="center" vertical="top" wrapText="1"/>
    </xf>
    <xf numFmtId="0" fontId="31" fillId="0" borderId="118" xfId="30" applyFont="1" applyBorder="1" applyAlignment="1">
      <alignment horizontal="center" vertical="center" wrapText="1"/>
    </xf>
    <xf numFmtId="169" fontId="105" fillId="0" borderId="118" xfId="30" applyNumberFormat="1" applyFont="1" applyBorder="1" applyAlignment="1">
      <alignment vertical="top" wrapText="1"/>
    </xf>
    <xf numFmtId="1" fontId="31" fillId="0" borderId="118" xfId="30" applyNumberFormat="1" applyFont="1" applyBorder="1" applyAlignment="1">
      <alignment horizontal="center" vertical="top" wrapText="1"/>
    </xf>
    <xf numFmtId="4" fontId="30" fillId="0" borderId="118" xfId="30" applyNumberFormat="1" applyFont="1" applyBorder="1" applyAlignment="1">
      <alignment horizontal="center" vertical="top" wrapText="1"/>
    </xf>
    <xf numFmtId="4" fontId="105" fillId="0" borderId="118" xfId="30" applyNumberFormat="1" applyFont="1" applyBorder="1" applyAlignment="1">
      <alignment horizontal="center" vertical="top" wrapText="1"/>
    </xf>
    <xf numFmtId="0" fontId="153" fillId="0" borderId="118" xfId="30" applyFont="1" applyBorder="1" applyAlignment="1">
      <alignment horizontal="center" vertical="top" wrapText="1"/>
    </xf>
    <xf numFmtId="9" fontId="30" fillId="0" borderId="118" xfId="30" applyNumberFormat="1" applyFont="1" applyBorder="1" applyAlignment="1">
      <alignment horizontal="center" vertical="top" wrapText="1"/>
    </xf>
    <xf numFmtId="4" fontId="31" fillId="0" borderId="118" xfId="30" applyNumberFormat="1" applyFont="1" applyBorder="1" applyAlignment="1">
      <alignment horizontal="center" vertical="top" wrapText="1"/>
    </xf>
    <xf numFmtId="49" fontId="141" fillId="4" borderId="118" xfId="30" applyNumberFormat="1" applyFont="1" applyFill="1" applyBorder="1" applyAlignment="1">
      <alignment horizontal="left" vertical="top" wrapText="1"/>
    </xf>
    <xf numFmtId="4" fontId="31" fillId="0" borderId="118" xfId="30" applyNumberFormat="1" applyFont="1" applyBorder="1" applyAlignment="1">
      <alignment horizontal="center" vertical="top"/>
    </xf>
    <xf numFmtId="0" fontId="30" fillId="0" borderId="0" xfId="1" applyFont="1" applyBorder="1" applyAlignment="1">
      <alignment horizontal="center"/>
    </xf>
    <xf numFmtId="0" fontId="24" fillId="0" borderId="0" xfId="1" applyFont="1" applyBorder="1" applyAlignment="1">
      <alignment vertical="center"/>
    </xf>
    <xf numFmtId="0" fontId="24" fillId="0" borderId="0" xfId="1" applyFont="1" applyBorder="1"/>
    <xf numFmtId="0" fontId="24" fillId="0" borderId="0" xfId="1" applyFont="1" applyBorder="1" applyAlignment="1">
      <alignment wrapText="1"/>
    </xf>
    <xf numFmtId="9" fontId="30" fillId="2" borderId="115" xfId="30" applyNumberFormat="1" applyFont="1" applyFill="1" applyBorder="1" applyAlignment="1">
      <alignment horizontal="center" vertical="center"/>
    </xf>
    <xf numFmtId="4" fontId="30" fillId="2" borderId="84" xfId="30" applyNumberFormat="1" applyFont="1" applyFill="1" applyBorder="1" applyAlignment="1">
      <alignment horizontal="center" vertical="center" wrapText="1"/>
    </xf>
    <xf numFmtId="4" fontId="30" fillId="2" borderId="112" xfId="30" applyNumberFormat="1" applyFont="1" applyFill="1" applyBorder="1" applyAlignment="1">
      <alignment horizontal="center" vertical="center" wrapText="1"/>
    </xf>
    <xf numFmtId="0" fontId="30" fillId="0" borderId="127" xfId="30" applyFont="1" applyBorder="1"/>
    <xf numFmtId="0" fontId="8" fillId="0" borderId="0" xfId="37"/>
    <xf numFmtId="2" fontId="78" fillId="0" borderId="0" xfId="38" applyNumberFormat="1" applyFont="1" applyAlignment="1" applyProtection="1">
      <alignment horizontal="left" vertical="center"/>
      <protection locked="0"/>
    </xf>
    <xf numFmtId="0" fontId="78" fillId="0" borderId="0" xfId="38" applyFont="1" applyAlignment="1">
      <alignment horizontal="left" vertical="center"/>
    </xf>
    <xf numFmtId="0" fontId="58" fillId="0" borderId="0" xfId="39" applyFont="1" applyAlignment="1">
      <alignment horizontal="center" vertical="center" wrapText="1"/>
    </xf>
    <xf numFmtId="0" fontId="58" fillId="0" borderId="0" xfId="39" applyFont="1" applyAlignment="1">
      <alignment horizontal="left" vertical="center" wrapText="1"/>
    </xf>
    <xf numFmtId="0" fontId="99" fillId="0" borderId="0" xfId="39" applyFont="1" applyAlignment="1">
      <alignment horizontal="center" vertical="center"/>
    </xf>
    <xf numFmtId="4" fontId="63" fillId="0" borderId="0" xfId="39" applyNumberFormat="1" applyFont="1" applyAlignment="1">
      <alignment vertical="center"/>
    </xf>
    <xf numFmtId="0" fontId="30" fillId="0" borderId="118" xfId="39" applyFont="1" applyBorder="1" applyAlignment="1">
      <alignment horizontal="center" vertical="center"/>
    </xf>
    <xf numFmtId="0" fontId="30" fillId="0" borderId="23" xfId="39" applyFont="1" applyBorder="1" applyAlignment="1">
      <alignment horizontal="center" vertical="center"/>
    </xf>
    <xf numFmtId="0" fontId="30" fillId="0" borderId="112" xfId="39" applyFont="1" applyBorder="1" applyAlignment="1">
      <alignment horizontal="center" vertical="center"/>
    </xf>
    <xf numFmtId="0" fontId="0" fillId="0" borderId="0" xfId="0" applyFill="1"/>
    <xf numFmtId="0" fontId="30" fillId="2" borderId="118" xfId="37" applyFont="1" applyFill="1" applyBorder="1" applyAlignment="1">
      <alignment horizontal="center" vertical="center" wrapText="1"/>
    </xf>
    <xf numFmtId="0" fontId="30" fillId="2" borderId="118" xfId="37" applyFont="1" applyFill="1" applyBorder="1" applyAlignment="1">
      <alignment vertical="center" wrapText="1"/>
    </xf>
    <xf numFmtId="0" fontId="23" fillId="2" borderId="112" xfId="37" applyFont="1" applyFill="1" applyBorder="1" applyAlignment="1">
      <alignment horizontal="center" vertical="center" wrapText="1"/>
    </xf>
    <xf numFmtId="0" fontId="23" fillId="2" borderId="118" xfId="37" applyFont="1" applyFill="1" applyBorder="1" applyAlignment="1">
      <alignment horizontal="center" vertical="center" wrapText="1"/>
    </xf>
    <xf numFmtId="4" fontId="30" fillId="2" borderId="118" xfId="37" applyNumberFormat="1" applyFont="1" applyFill="1" applyBorder="1" applyAlignment="1">
      <alignment horizontal="center" vertical="center"/>
    </xf>
    <xf numFmtId="2" fontId="30" fillId="2" borderId="92" xfId="0" applyNumberFormat="1" applyFont="1" applyFill="1" applyBorder="1" applyAlignment="1">
      <alignment horizontal="right" vertical="center"/>
    </xf>
    <xf numFmtId="0" fontId="0" fillId="2" borderId="0" xfId="0" applyFill="1"/>
    <xf numFmtId="1" fontId="30" fillId="2" borderId="118" xfId="37" applyNumberFormat="1" applyFont="1" applyFill="1" applyBorder="1" applyAlignment="1">
      <alignment horizontal="center" vertical="center" wrapText="1"/>
    </xf>
    <xf numFmtId="0" fontId="62" fillId="0" borderId="113" xfId="37" applyFont="1" applyFill="1" applyBorder="1" applyAlignment="1">
      <alignment vertical="center"/>
    </xf>
    <xf numFmtId="0" fontId="31" fillId="0" borderId="113" xfId="39" applyFont="1" applyBorder="1" applyAlignment="1">
      <alignment horizontal="left" vertical="center" wrapText="1"/>
    </xf>
    <xf numFmtId="0" fontId="31" fillId="0" borderId="114" xfId="39" applyFont="1" applyBorder="1" applyAlignment="1">
      <alignment horizontal="left" vertical="center" wrapText="1"/>
    </xf>
    <xf numFmtId="0" fontId="30" fillId="0" borderId="119" xfId="39" applyFont="1" applyBorder="1" applyAlignment="1">
      <alignment horizontal="center" vertical="center"/>
    </xf>
    <xf numFmtId="0" fontId="30" fillId="2" borderId="119" xfId="37" applyFont="1" applyFill="1" applyBorder="1" applyAlignment="1">
      <alignment horizontal="center" vertical="center" wrapText="1"/>
    </xf>
    <xf numFmtId="0" fontId="62" fillId="8" borderId="128" xfId="37" applyFont="1" applyFill="1" applyBorder="1" applyAlignment="1">
      <alignment vertical="center"/>
    </xf>
    <xf numFmtId="0" fontId="0" fillId="0" borderId="0" xfId="0" applyBorder="1"/>
    <xf numFmtId="4" fontId="102" fillId="0" borderId="129" xfId="37" applyNumberFormat="1" applyFont="1" applyFill="1" applyBorder="1" applyAlignment="1">
      <alignment vertical="center"/>
    </xf>
    <xf numFmtId="0" fontId="30" fillId="0" borderId="0" xfId="30" applyFont="1" applyBorder="1"/>
    <xf numFmtId="4" fontId="31" fillId="0" borderId="129" xfId="39" applyNumberFormat="1" applyFont="1" applyBorder="1" applyAlignment="1">
      <alignment horizontal="center" vertical="center" wrapText="1"/>
    </xf>
    <xf numFmtId="4" fontId="31" fillId="0" borderId="131" xfId="39" applyNumberFormat="1" applyFont="1" applyBorder="1" applyAlignment="1">
      <alignment horizontal="center" vertical="center" wrapText="1"/>
    </xf>
    <xf numFmtId="0" fontId="58" fillId="0" borderId="0" xfId="39" applyFont="1" applyFill="1" applyAlignment="1">
      <alignment horizontal="center" vertical="center"/>
    </xf>
    <xf numFmtId="0" fontId="58" fillId="0" borderId="0" xfId="39" applyFont="1" applyFill="1" applyAlignment="1">
      <alignment horizontal="left" vertical="center"/>
    </xf>
    <xf numFmtId="0" fontId="58" fillId="0" borderId="0" xfId="39" applyFont="1" applyFill="1" applyAlignment="1">
      <alignment vertical="center"/>
    </xf>
    <xf numFmtId="0" fontId="63" fillId="0" borderId="0" xfId="37" applyFont="1" applyAlignment="1">
      <alignment horizontal="right"/>
    </xf>
    <xf numFmtId="0" fontId="76" fillId="0" borderId="0" xfId="39" applyFont="1" applyFill="1" applyAlignment="1">
      <alignment vertical="center"/>
    </xf>
    <xf numFmtId="0" fontId="99" fillId="0" borderId="0" xfId="39" applyFont="1" applyFill="1" applyAlignment="1">
      <alignment horizontal="center" vertical="center"/>
    </xf>
    <xf numFmtId="4" fontId="63" fillId="0" borderId="0" xfId="39" applyNumberFormat="1" applyFont="1" applyFill="1" applyAlignment="1">
      <alignment vertical="center"/>
    </xf>
    <xf numFmtId="0" fontId="172" fillId="0" borderId="0" xfId="39" applyFont="1" applyFill="1" applyAlignment="1">
      <alignment vertical="center"/>
    </xf>
    <xf numFmtId="0" fontId="30" fillId="0" borderId="118" xfId="39" applyFont="1" applyFill="1" applyBorder="1" applyAlignment="1">
      <alignment horizontal="center" vertical="center"/>
    </xf>
    <xf numFmtId="0" fontId="30" fillId="0" borderId="23" xfId="39" applyFont="1" applyFill="1" applyBorder="1" applyAlignment="1">
      <alignment horizontal="center" vertical="center"/>
    </xf>
    <xf numFmtId="0" fontId="30" fillId="0" borderId="112" xfId="39" applyFont="1" applyFill="1" applyBorder="1" applyAlignment="1">
      <alignment horizontal="center" vertical="center"/>
    </xf>
    <xf numFmtId="0" fontId="172" fillId="9" borderId="0" xfId="37" applyFont="1" applyFill="1" applyAlignment="1">
      <alignment vertical="center"/>
    </xf>
    <xf numFmtId="0" fontId="30" fillId="0" borderId="118" xfId="37" applyFont="1" applyFill="1" applyBorder="1" applyAlignment="1">
      <alignment horizontal="center" vertical="center" wrapText="1"/>
    </xf>
    <xf numFmtId="0" fontId="30" fillId="0" borderId="118" xfId="37" applyFont="1" applyFill="1" applyBorder="1" applyAlignment="1">
      <alignment vertical="center" wrapText="1"/>
    </xf>
    <xf numFmtId="0" fontId="23" fillId="0" borderId="112" xfId="37" applyFont="1" applyFill="1" applyBorder="1" applyAlignment="1">
      <alignment horizontal="center" vertical="center" wrapText="1"/>
    </xf>
    <xf numFmtId="0" fontId="23" fillId="0" borderId="118" xfId="37" applyFont="1" applyFill="1" applyBorder="1" applyAlignment="1">
      <alignment horizontal="center" vertical="center" wrapText="1"/>
    </xf>
    <xf numFmtId="4" fontId="30" fillId="0" borderId="118" xfId="37" applyNumberFormat="1" applyFont="1" applyFill="1" applyBorder="1" applyAlignment="1">
      <alignment horizontal="center" vertical="center"/>
    </xf>
    <xf numFmtId="0" fontId="76" fillId="0" borderId="0" xfId="37" applyFont="1" applyFill="1" applyAlignment="1">
      <alignment vertical="center"/>
    </xf>
    <xf numFmtId="49" fontId="30" fillId="0" borderId="118" xfId="37" applyNumberFormat="1" applyFont="1" applyFill="1" applyBorder="1" applyAlignment="1">
      <alignment horizontal="center" vertical="center" wrapText="1"/>
    </xf>
    <xf numFmtId="0" fontId="76" fillId="0" borderId="118" xfId="37" applyFont="1" applyFill="1" applyBorder="1" applyAlignment="1">
      <alignment vertical="center"/>
    </xf>
    <xf numFmtId="1" fontId="30" fillId="0" borderId="118" xfId="37" applyNumberFormat="1" applyFont="1" applyFill="1" applyBorder="1" applyAlignment="1">
      <alignment horizontal="center" vertical="center" wrapText="1"/>
    </xf>
    <xf numFmtId="0" fontId="62" fillId="9" borderId="112" xfId="37" applyFont="1" applyFill="1" applyBorder="1" applyAlignment="1">
      <alignment vertical="center"/>
    </xf>
    <xf numFmtId="0" fontId="62" fillId="9" borderId="113" xfId="37" applyFont="1" applyFill="1" applyBorder="1" applyAlignment="1">
      <alignment vertical="center"/>
    </xf>
    <xf numFmtId="0" fontId="31" fillId="0" borderId="113" xfId="39" applyFont="1" applyFill="1" applyBorder="1" applyAlignment="1">
      <alignment horizontal="left" vertical="center" wrapText="1"/>
    </xf>
    <xf numFmtId="0" fontId="172" fillId="0" borderId="0" xfId="37" applyFont="1" applyFill="1" applyAlignment="1">
      <alignment vertical="center"/>
    </xf>
    <xf numFmtId="0" fontId="62" fillId="0" borderId="0" xfId="37" applyFont="1"/>
    <xf numFmtId="0" fontId="36" fillId="0" borderId="0" xfId="37" applyFont="1"/>
    <xf numFmtId="0" fontId="76" fillId="0" borderId="0" xfId="37" applyFont="1" applyFill="1" applyBorder="1" applyAlignment="1">
      <alignment vertical="center"/>
    </xf>
    <xf numFmtId="0" fontId="23" fillId="0" borderId="0" xfId="40" applyFont="1" applyFill="1" applyAlignment="1">
      <alignment horizontal="center" vertical="center"/>
    </xf>
    <xf numFmtId="0" fontId="23" fillId="0" borderId="0" xfId="40" applyFont="1" applyFill="1" applyAlignment="1">
      <alignment horizontal="left" vertical="center"/>
    </xf>
    <xf numFmtId="0" fontId="23" fillId="0" borderId="0" xfId="40" applyFont="1" applyFill="1" applyAlignment="1">
      <alignment vertical="center"/>
    </xf>
    <xf numFmtId="0" fontId="31" fillId="0" borderId="118" xfId="37" applyFont="1" applyFill="1" applyBorder="1" applyAlignment="1">
      <alignment horizontal="center" vertical="center" wrapText="1"/>
    </xf>
    <xf numFmtId="4" fontId="31" fillId="0" borderId="112" xfId="37" applyNumberFormat="1" applyFont="1" applyFill="1" applyBorder="1" applyAlignment="1">
      <alignment horizontal="center" vertical="center" wrapText="1"/>
    </xf>
    <xf numFmtId="4" fontId="76" fillId="0" borderId="118" xfId="1" applyNumberFormat="1" applyFont="1" applyFill="1" applyBorder="1" applyAlignment="1">
      <alignment horizontal="center" vertical="center"/>
    </xf>
    <xf numFmtId="0" fontId="31" fillId="0" borderId="118" xfId="0" applyFont="1" applyFill="1" applyBorder="1" applyAlignment="1">
      <alignment horizontal="center" vertical="center"/>
    </xf>
    <xf numFmtId="4" fontId="31" fillId="0" borderId="118" xfId="0" applyNumberFormat="1" applyFont="1" applyFill="1" applyBorder="1" applyAlignment="1">
      <alignment horizontal="center" vertical="center"/>
    </xf>
    <xf numFmtId="0" fontId="8" fillId="0" borderId="0" xfId="1" applyAlignment="1">
      <alignment horizontal="center" vertical="center" wrapText="1"/>
    </xf>
    <xf numFmtId="0" fontId="8" fillId="0" borderId="27" xfId="1" applyBorder="1" applyAlignment="1">
      <alignment horizontal="center" vertical="center" wrapText="1"/>
    </xf>
    <xf numFmtId="0" fontId="8" fillId="0" borderId="0" xfId="1" applyAlignment="1">
      <alignment horizontal="left" vertical="center" wrapText="1"/>
    </xf>
    <xf numFmtId="0" fontId="8" fillId="0" borderId="0" xfId="1" applyAlignment="1">
      <alignment vertical="center" wrapText="1"/>
    </xf>
    <xf numFmtId="0" fontId="8" fillId="0" borderId="27" xfId="1" applyBorder="1" applyAlignment="1">
      <alignment vertical="center" wrapText="1"/>
    </xf>
    <xf numFmtId="0" fontId="37" fillId="0" borderId="0" xfId="1" applyFont="1" applyAlignment="1">
      <alignment horizontal="left" vertical="center" wrapText="1"/>
    </xf>
    <xf numFmtId="0" fontId="84" fillId="0" borderId="0" xfId="3" applyFont="1" applyAlignment="1">
      <alignment horizontal="left" vertical="center"/>
    </xf>
    <xf numFmtId="0" fontId="8" fillId="0" borderId="90" xfId="1" applyBorder="1" applyAlignment="1">
      <alignment horizontal="left" vertical="center" wrapText="1"/>
    </xf>
    <xf numFmtId="0" fontId="8" fillId="0" borderId="91" xfId="1" applyBorder="1" applyAlignment="1">
      <alignment horizontal="center" vertical="center" wrapText="1"/>
    </xf>
    <xf numFmtId="0" fontId="8" fillId="0" borderId="84" xfId="1" applyBorder="1" applyAlignment="1">
      <alignment horizontal="center" vertical="center" wrapText="1"/>
    </xf>
    <xf numFmtId="3" fontId="8" fillId="0" borderId="84" xfId="1" applyNumberFormat="1" applyBorder="1" applyAlignment="1">
      <alignment horizontal="center" vertical="center" wrapText="1"/>
    </xf>
    <xf numFmtId="0" fontId="8" fillId="0" borderId="89" xfId="1" applyBorder="1" applyAlignment="1">
      <alignment horizontal="right" vertical="center" wrapText="1"/>
    </xf>
    <xf numFmtId="0" fontId="8" fillId="0" borderId="90" xfId="1" applyBorder="1" applyAlignment="1">
      <alignment vertical="center" wrapText="1"/>
    </xf>
    <xf numFmtId="0" fontId="8" fillId="0" borderId="91" xfId="1" applyBorder="1" applyAlignment="1">
      <alignment vertical="center" wrapText="1"/>
    </xf>
    <xf numFmtId="0" fontId="8" fillId="0" borderId="84" xfId="1" applyBorder="1" applyAlignment="1">
      <alignment horizontal="right" vertical="center" wrapText="1"/>
    </xf>
    <xf numFmtId="0" fontId="37" fillId="0" borderId="27" xfId="1" applyFont="1" applyBorder="1" applyAlignment="1">
      <alignment horizontal="left" vertical="center" wrapText="1"/>
    </xf>
    <xf numFmtId="0" fontId="8" fillId="0" borderId="118" xfId="1" applyBorder="1" applyAlignment="1">
      <alignment horizontal="center" vertical="center" wrapText="1"/>
    </xf>
    <xf numFmtId="0" fontId="8" fillId="0" borderId="114" xfId="1" applyBorder="1" applyAlignment="1">
      <alignment vertical="center" wrapText="1"/>
    </xf>
    <xf numFmtId="0" fontId="53" fillId="0" borderId="126" xfId="3" applyFont="1" applyFill="1" applyBorder="1" applyAlignment="1">
      <alignment horizontal="left" vertical="center"/>
    </xf>
    <xf numFmtId="0" fontId="42" fillId="0" borderId="126" xfId="3" applyFont="1" applyFill="1" applyBorder="1" applyAlignment="1">
      <alignment horizontal="left" vertical="center" wrapText="1" shrinkToFit="1"/>
    </xf>
    <xf numFmtId="0" fontId="53" fillId="0" borderId="126" xfId="3" applyFont="1" applyFill="1" applyBorder="1" applyAlignment="1">
      <alignment horizontal="center" vertical="center"/>
    </xf>
    <xf numFmtId="4" fontId="53" fillId="0" borderId="126" xfId="3" applyNumberFormat="1" applyFont="1" applyFill="1" applyBorder="1" applyAlignment="1">
      <alignment horizontal="center" vertical="center"/>
    </xf>
    <xf numFmtId="0" fontId="53" fillId="0" borderId="127" xfId="3" applyFont="1" applyFill="1" applyBorder="1" applyAlignment="1">
      <alignment horizontal="center" vertical="center"/>
    </xf>
    <xf numFmtId="0" fontId="53" fillId="0" borderId="115" xfId="3" applyFont="1" applyFill="1" applyBorder="1" applyAlignment="1">
      <alignment horizontal="left" vertical="center"/>
    </xf>
    <xf numFmtId="2" fontId="53" fillId="0" borderId="126" xfId="3" applyNumberFormat="1" applyFont="1" applyFill="1" applyBorder="1" applyAlignment="1">
      <alignment horizontal="left" vertical="center"/>
    </xf>
    <xf numFmtId="0" fontId="51" fillId="0" borderId="127" xfId="3" applyFont="1" applyFill="1" applyBorder="1" applyAlignment="1">
      <alignment horizontal="left" vertical="center" wrapText="1"/>
    </xf>
    <xf numFmtId="0" fontId="42" fillId="0" borderId="115" xfId="3" applyFont="1" applyFill="1" applyBorder="1" applyAlignment="1">
      <alignment horizontal="center" vertical="center"/>
    </xf>
    <xf numFmtId="0" fontId="42" fillId="0" borderId="126" xfId="3" applyFont="1" applyFill="1" applyBorder="1" applyAlignment="1">
      <alignment horizontal="center" vertical="center"/>
    </xf>
    <xf numFmtId="169" fontId="42" fillId="0" borderId="126" xfId="3" applyNumberFormat="1" applyFont="1" applyFill="1" applyBorder="1" applyAlignment="1">
      <alignment horizontal="center" vertical="center"/>
    </xf>
    <xf numFmtId="165" fontId="42" fillId="0" borderId="126" xfId="3" applyNumberFormat="1" applyFont="1" applyFill="1" applyBorder="1" applyAlignment="1">
      <alignment horizontal="center" vertical="center"/>
    </xf>
    <xf numFmtId="165" fontId="49" fillId="0" borderId="127" xfId="3" applyNumberFormat="1" applyFont="1" applyFill="1" applyBorder="1" applyAlignment="1">
      <alignment horizontal="center" vertical="center"/>
    </xf>
    <xf numFmtId="0" fontId="8" fillId="0" borderId="127" xfId="1" applyBorder="1" applyAlignment="1">
      <alignment horizontal="center" vertical="center" wrapText="1"/>
    </xf>
    <xf numFmtId="0" fontId="8" fillId="0" borderId="118" xfId="1" applyFont="1" applyBorder="1" applyAlignment="1">
      <alignment horizontal="center" vertical="center" wrapText="1"/>
    </xf>
    <xf numFmtId="49" fontId="8" fillId="0" borderId="92" xfId="1" applyNumberFormat="1" applyFont="1" applyBorder="1" applyAlignment="1">
      <alignment horizontal="center" vertical="center" wrapText="1"/>
    </xf>
    <xf numFmtId="3" fontId="8" fillId="0" borderId="91" xfId="1" applyNumberFormat="1" applyFont="1" applyBorder="1" applyAlignment="1">
      <alignment horizontal="center" vertical="center" wrapText="1"/>
    </xf>
    <xf numFmtId="3" fontId="8" fillId="0" borderId="92" xfId="1" applyNumberFormat="1" applyFont="1" applyBorder="1" applyAlignment="1">
      <alignment horizontal="center" vertical="center" wrapText="1"/>
    </xf>
    <xf numFmtId="0" fontId="8" fillId="0" borderId="41" xfId="1" applyFont="1" applyBorder="1" applyAlignment="1">
      <alignment horizontal="center" vertical="center" wrapText="1"/>
    </xf>
    <xf numFmtId="0" fontId="8" fillId="0" borderId="84" xfId="1" applyFont="1" applyBorder="1" applyAlignment="1">
      <alignment horizontal="right" vertical="center" wrapText="1"/>
    </xf>
    <xf numFmtId="0" fontId="8" fillId="0" borderId="27" xfId="1" applyFont="1" applyBorder="1" applyAlignment="1">
      <alignment horizontal="left" vertical="center" wrapText="1"/>
    </xf>
    <xf numFmtId="3" fontId="8" fillId="0" borderId="27" xfId="1" applyNumberFormat="1" applyFont="1" applyBorder="1" applyAlignment="1">
      <alignment horizontal="center" vertical="center" wrapText="1"/>
    </xf>
    <xf numFmtId="3" fontId="8" fillId="0" borderId="41" xfId="1" applyNumberFormat="1" applyFont="1" applyBorder="1" applyAlignment="1">
      <alignment horizontal="center" vertical="center" wrapText="1"/>
    </xf>
    <xf numFmtId="0" fontId="8" fillId="0" borderId="84" xfId="1" applyFont="1" applyBorder="1" applyAlignment="1">
      <alignment horizontal="center" vertical="center" wrapText="1"/>
    </xf>
    <xf numFmtId="0" fontId="8" fillId="0" borderId="27" xfId="1" applyFont="1" applyBorder="1" applyAlignment="1">
      <alignment vertical="center" wrapText="1"/>
    </xf>
    <xf numFmtId="0" fontId="8" fillId="0" borderId="117" xfId="1" applyFont="1" applyBorder="1" applyAlignment="1">
      <alignment horizontal="center" vertical="center" wrapText="1"/>
    </xf>
    <xf numFmtId="0" fontId="8" fillId="0" borderId="127" xfId="1" applyFont="1" applyBorder="1" applyAlignment="1">
      <alignment horizontal="left" vertical="center" wrapText="1"/>
    </xf>
    <xf numFmtId="0" fontId="8" fillId="0" borderId="115" xfId="1" applyFont="1" applyBorder="1" applyAlignment="1">
      <alignment horizontal="right" vertical="center" wrapText="1"/>
    </xf>
    <xf numFmtId="0" fontId="8" fillId="0" borderId="126" xfId="1" applyFont="1" applyBorder="1" applyAlignment="1">
      <alignment horizontal="left" vertical="center" wrapText="1"/>
    </xf>
    <xf numFmtId="3" fontId="8" fillId="0" borderId="127" xfId="1" applyNumberFormat="1" applyFont="1" applyBorder="1" applyAlignment="1">
      <alignment horizontal="center" vertical="center" wrapText="1"/>
    </xf>
    <xf numFmtId="0" fontId="8" fillId="0" borderId="92" xfId="1" applyFont="1" applyBorder="1" applyAlignment="1">
      <alignment horizontal="center" vertical="center" wrapText="1"/>
    </xf>
    <xf numFmtId="3" fontId="8" fillId="0" borderId="117" xfId="1" applyNumberFormat="1" applyFont="1" applyBorder="1" applyAlignment="1">
      <alignment horizontal="center" vertical="center" wrapText="1"/>
    </xf>
    <xf numFmtId="0" fontId="8" fillId="0" borderId="127" xfId="1" applyBorder="1" applyAlignment="1">
      <alignment horizontal="left" vertical="center" wrapText="1"/>
    </xf>
    <xf numFmtId="0" fontId="8" fillId="0" borderId="126" xfId="1" applyBorder="1" applyAlignment="1">
      <alignment horizontal="left" vertical="center" wrapText="1"/>
    </xf>
    <xf numFmtId="49" fontId="8" fillId="0" borderId="41" xfId="1" applyNumberFormat="1" applyFont="1" applyBorder="1" applyAlignment="1">
      <alignment horizontal="center" vertical="center" wrapText="1"/>
    </xf>
    <xf numFmtId="0" fontId="37" fillId="0" borderId="89" xfId="1" applyFont="1" applyBorder="1" applyAlignment="1">
      <alignment horizontal="center" vertical="center" wrapText="1"/>
    </xf>
    <xf numFmtId="0" fontId="0" fillId="0" borderId="27" xfId="1" applyFont="1" applyBorder="1" applyAlignment="1">
      <alignment horizontal="left" vertical="center" wrapText="1"/>
    </xf>
    <xf numFmtId="0" fontId="0" fillId="0" borderId="0" xfId="1" applyFont="1" applyAlignment="1">
      <alignment horizontal="left" vertical="center" wrapText="1"/>
    </xf>
    <xf numFmtId="0" fontId="8" fillId="0" borderId="0" xfId="1" applyFont="1" applyAlignment="1">
      <alignment horizontal="right" vertical="center" wrapText="1"/>
    </xf>
    <xf numFmtId="0" fontId="93" fillId="0" borderId="127" xfId="1" applyFont="1" applyBorder="1" applyAlignment="1">
      <alignment horizontal="left" vertical="center" wrapText="1"/>
    </xf>
    <xf numFmtId="0" fontId="8" fillId="0" borderId="27" xfId="1" applyFont="1" applyBorder="1" applyAlignment="1">
      <alignment horizontal="center" vertical="center" wrapText="1"/>
    </xf>
    <xf numFmtId="49" fontId="0" fillId="0" borderId="92" xfId="1" applyNumberFormat="1" applyFont="1" applyBorder="1" applyAlignment="1">
      <alignment horizontal="center" vertical="center" wrapText="1"/>
    </xf>
    <xf numFmtId="0" fontId="8" fillId="0" borderId="89" xfId="1" applyFont="1" applyBorder="1" applyAlignment="1">
      <alignment horizontal="right" vertical="center" wrapText="1"/>
    </xf>
    <xf numFmtId="0" fontId="8" fillId="0" borderId="90" xfId="1" applyFont="1" applyBorder="1" applyAlignment="1">
      <alignment horizontal="left" vertical="center" wrapText="1"/>
    </xf>
    <xf numFmtId="0" fontId="8" fillId="0" borderId="91" xfId="1" applyFont="1" applyBorder="1" applyAlignment="1">
      <alignment horizontal="left" vertical="center" wrapText="1"/>
    </xf>
    <xf numFmtId="0" fontId="173" fillId="0" borderId="91" xfId="1" applyFont="1" applyBorder="1" applyAlignment="1">
      <alignment horizontal="left" vertical="center" wrapText="1"/>
    </xf>
    <xf numFmtId="0" fontId="173" fillId="0" borderId="27" xfId="1" applyFont="1" applyBorder="1" applyAlignment="1">
      <alignment horizontal="left" vertical="center" wrapText="1"/>
    </xf>
    <xf numFmtId="0" fontId="174" fillId="0" borderId="27" xfId="1" applyFont="1" applyBorder="1" applyAlignment="1">
      <alignment horizontal="left" vertical="center" wrapText="1"/>
    </xf>
    <xf numFmtId="0" fontId="173" fillId="0" borderId="127" xfId="1" applyFont="1" applyBorder="1" applyAlignment="1">
      <alignment horizontal="left" vertical="center" wrapText="1"/>
    </xf>
    <xf numFmtId="0" fontId="0" fillId="0" borderId="91" xfId="1" applyFont="1" applyBorder="1" applyAlignment="1">
      <alignment horizontal="left" vertical="center" wrapText="1"/>
    </xf>
    <xf numFmtId="0" fontId="0" fillId="0" borderId="127" xfId="1" applyFont="1" applyBorder="1" applyAlignment="1">
      <alignment horizontal="left" vertical="center" wrapText="1"/>
    </xf>
    <xf numFmtId="0" fontId="8" fillId="0" borderId="127" xfId="1" applyBorder="1" applyAlignment="1">
      <alignment vertical="center" wrapText="1"/>
    </xf>
    <xf numFmtId="169" fontId="8" fillId="0" borderId="126" xfId="1" applyNumberFormat="1" applyBorder="1" applyAlignment="1">
      <alignment horizontal="left" vertical="center" wrapText="1"/>
    </xf>
    <xf numFmtId="4" fontId="8" fillId="0" borderId="117" xfId="1" applyNumberFormat="1" applyBorder="1" applyAlignment="1">
      <alignment horizontal="center" vertical="center" wrapText="1"/>
    </xf>
    <xf numFmtId="4" fontId="37" fillId="0" borderId="118" xfId="1" applyNumberFormat="1" applyFont="1" applyBorder="1" applyAlignment="1">
      <alignment horizontal="center" vertical="center" wrapText="1"/>
    </xf>
    <xf numFmtId="4" fontId="8" fillId="0" borderId="118" xfId="1" applyNumberFormat="1" applyBorder="1" applyAlignment="1">
      <alignment horizontal="center" vertical="center" wrapText="1"/>
    </xf>
    <xf numFmtId="0" fontId="175" fillId="0" borderId="27" xfId="1" applyFont="1" applyBorder="1" applyAlignment="1">
      <alignment horizontal="left" vertical="center" wrapText="1"/>
    </xf>
    <xf numFmtId="0" fontId="45" fillId="0" borderId="0" xfId="2" applyFont="1" applyAlignment="1">
      <alignment horizontal="center" vertical="center"/>
    </xf>
    <xf numFmtId="0" fontId="62" fillId="0" borderId="0" xfId="2" applyFont="1" applyAlignment="1">
      <alignment vertical="center"/>
    </xf>
    <xf numFmtId="0" fontId="63" fillId="0" borderId="0" xfId="2" applyFont="1" applyAlignment="1">
      <alignment vertical="center"/>
    </xf>
    <xf numFmtId="0" fontId="63" fillId="0" borderId="0" xfId="2" applyFont="1" applyAlignment="1">
      <alignment horizontal="left" vertical="center"/>
    </xf>
    <xf numFmtId="0" fontId="31" fillId="0" borderId="0" xfId="2" applyFont="1"/>
    <xf numFmtId="0" fontId="30" fillId="0" borderId="0" xfId="2" applyFont="1" applyAlignment="1">
      <alignment horizontal="left"/>
    </xf>
    <xf numFmtId="0" fontId="84" fillId="0" borderId="0" xfId="41" applyFont="1" applyAlignment="1">
      <alignment vertical="center" wrapText="1"/>
    </xf>
    <xf numFmtId="0" fontId="56" fillId="0" borderId="0" xfId="2" applyFont="1" applyAlignment="1">
      <alignment vertical="center" wrapText="1"/>
    </xf>
    <xf numFmtId="0" fontId="56" fillId="0" borderId="0" xfId="2" applyFont="1" applyAlignment="1">
      <alignment horizontal="center" vertical="center" wrapText="1"/>
    </xf>
    <xf numFmtId="0" fontId="41" fillId="0" borderId="0" xfId="2" applyFont="1" applyAlignment="1">
      <alignment horizontal="left" vertical="center"/>
    </xf>
    <xf numFmtId="0" fontId="41" fillId="0" borderId="0" xfId="2" applyFont="1" applyAlignment="1">
      <alignment horizontal="center" vertical="center"/>
    </xf>
    <xf numFmtId="0" fontId="8" fillId="0" borderId="0" xfId="2" applyAlignment="1">
      <alignment horizontal="center"/>
    </xf>
    <xf numFmtId="0" fontId="46" fillId="0" borderId="0" xfId="2" applyFont="1" applyAlignment="1">
      <alignment horizontal="left" vertical="center"/>
    </xf>
    <xf numFmtId="0" fontId="56" fillId="0" borderId="0" xfId="9" applyFont="1"/>
    <xf numFmtId="0" fontId="84" fillId="0" borderId="0" xfId="3" applyFont="1" applyAlignment="1">
      <alignment horizontal="center" vertical="center"/>
    </xf>
    <xf numFmtId="0" fontId="8" fillId="0" borderId="118" xfId="28" applyBorder="1" applyAlignment="1">
      <alignment horizontal="center" vertical="center" wrapText="1"/>
    </xf>
    <xf numFmtId="0" fontId="8" fillId="0" borderId="119" xfId="28" applyBorder="1" applyAlignment="1">
      <alignment horizontal="center" vertical="center" wrapText="1"/>
    </xf>
    <xf numFmtId="0" fontId="8" fillId="0" borderId="120" xfId="28" applyBorder="1" applyAlignment="1">
      <alignment horizontal="center" vertical="center" wrapText="1"/>
    </xf>
    <xf numFmtId="0" fontId="8" fillId="0" borderId="121" xfId="28" applyBorder="1" applyAlignment="1">
      <alignment horizontal="center" vertical="center" wrapText="1"/>
    </xf>
    <xf numFmtId="179" fontId="8" fillId="0" borderId="138" xfId="28" applyNumberFormat="1" applyBorder="1" applyAlignment="1">
      <alignment horizontal="center" vertical="center" wrapText="1"/>
    </xf>
    <xf numFmtId="0" fontId="8" fillId="0" borderId="138" xfId="28" applyBorder="1" applyAlignment="1">
      <alignment horizontal="center" vertical="center" wrapText="1"/>
    </xf>
    <xf numFmtId="1" fontId="8" fillId="0" borderId="122" xfId="28" applyNumberFormat="1" applyBorder="1" applyAlignment="1">
      <alignment horizontal="center" vertical="center" wrapText="1"/>
    </xf>
    <xf numFmtId="0" fontId="8" fillId="0" borderId="0" xfId="28" applyAlignment="1">
      <alignment wrapText="1"/>
    </xf>
    <xf numFmtId="0" fontId="8" fillId="0" borderId="77" xfId="28" applyBorder="1" applyAlignment="1">
      <alignment horizontal="center" vertical="center" wrapText="1"/>
    </xf>
    <xf numFmtId="0" fontId="8" fillId="0" borderId="84" xfId="28" applyBorder="1" applyAlignment="1">
      <alignment horizontal="right" vertical="center" wrapText="1"/>
    </xf>
    <xf numFmtId="0" fontId="8" fillId="0" borderId="0" xfId="28" applyAlignment="1">
      <alignment horizontal="left" vertical="center" wrapText="1"/>
    </xf>
    <xf numFmtId="0" fontId="177" fillId="0" borderId="27" xfId="28" applyFont="1" applyBorder="1" applyAlignment="1">
      <alignment horizontal="left" vertical="center" wrapText="1"/>
    </xf>
    <xf numFmtId="179" fontId="8" fillId="0" borderId="41" xfId="28" applyNumberFormat="1" applyBorder="1" applyAlignment="1">
      <alignment horizontal="center" vertical="center" wrapText="1"/>
    </xf>
    <xf numFmtId="0" fontId="8" fillId="0" borderId="41" xfId="28" applyBorder="1" applyAlignment="1">
      <alignment horizontal="center" vertical="center" wrapText="1"/>
    </xf>
    <xf numFmtId="1" fontId="8" fillId="0" borderId="28" xfId="28" applyNumberFormat="1" applyBorder="1" applyAlignment="1">
      <alignment horizontal="center" vertical="center" wrapText="1"/>
    </xf>
    <xf numFmtId="0" fontId="8" fillId="0" borderId="84" xfId="28" applyBorder="1" applyAlignment="1">
      <alignment horizontal="right" wrapText="1"/>
    </xf>
    <xf numFmtId="0" fontId="177" fillId="0" borderId="27" xfId="28" applyFont="1" applyBorder="1" applyAlignment="1">
      <alignment wrapText="1"/>
    </xf>
    <xf numFmtId="176" fontId="8" fillId="0" borderId="41" xfId="28" applyNumberFormat="1" applyBorder="1" applyAlignment="1">
      <alignment horizontal="center" vertical="center" wrapText="1"/>
    </xf>
    <xf numFmtId="176" fontId="8" fillId="0" borderId="28" xfId="28" applyNumberFormat="1" applyBorder="1" applyAlignment="1">
      <alignment horizontal="center" vertical="center" wrapText="1"/>
    </xf>
    <xf numFmtId="0" fontId="8" fillId="0" borderId="27" xfId="28" applyBorder="1" applyAlignment="1">
      <alignment horizontal="left" vertical="center" wrapText="1"/>
    </xf>
    <xf numFmtId="3" fontId="37" fillId="0" borderId="28" xfId="28" applyNumberFormat="1" applyFont="1" applyBorder="1" applyAlignment="1">
      <alignment horizontal="center" vertical="center" wrapText="1"/>
    </xf>
    <xf numFmtId="0" fontId="8" fillId="0" borderId="22" xfId="28" applyBorder="1" applyAlignment="1">
      <alignment horizontal="center" vertical="center" wrapText="1"/>
    </xf>
    <xf numFmtId="0" fontId="8" fillId="0" borderId="115" xfId="28" applyBorder="1" applyAlignment="1">
      <alignment horizontal="right" vertical="center" wrapText="1"/>
    </xf>
    <xf numFmtId="0" fontId="8" fillId="0" borderId="126" xfId="28" applyBorder="1" applyAlignment="1">
      <alignment horizontal="left" vertical="center" wrapText="1"/>
    </xf>
    <xf numFmtId="0" fontId="8" fillId="0" borderId="127" xfId="28" applyBorder="1" applyAlignment="1">
      <alignment horizontal="left" vertical="center" wrapText="1"/>
    </xf>
    <xf numFmtId="176" fontId="8" fillId="0" borderId="117" xfId="28" applyNumberFormat="1" applyBorder="1" applyAlignment="1">
      <alignment horizontal="center" vertical="center" wrapText="1"/>
    </xf>
    <xf numFmtId="176" fontId="37" fillId="0" borderId="24" xfId="28" applyNumberFormat="1" applyFont="1" applyBorder="1" applyAlignment="1">
      <alignment horizontal="center" vertical="center" wrapText="1"/>
    </xf>
    <xf numFmtId="3" fontId="8" fillId="0" borderId="28" xfId="28" applyNumberFormat="1" applyBorder="1" applyAlignment="1">
      <alignment vertical="center" wrapText="1"/>
    </xf>
    <xf numFmtId="166" fontId="8" fillId="0" borderId="28" xfId="5" applyFont="1" applyFill="1" applyBorder="1" applyAlignment="1">
      <alignment vertical="center" wrapText="1"/>
    </xf>
    <xf numFmtId="180" fontId="8" fillId="0" borderId="41" xfId="28" applyNumberFormat="1" applyBorder="1" applyAlignment="1">
      <alignment horizontal="center" vertical="center" wrapText="1"/>
    </xf>
    <xf numFmtId="0" fontId="8" fillId="0" borderId="117" xfId="28" applyBorder="1" applyAlignment="1">
      <alignment horizontal="center" vertical="center" wrapText="1"/>
    </xf>
    <xf numFmtId="166" fontId="37" fillId="0" borderId="28" xfId="5" applyFont="1" applyFill="1" applyBorder="1" applyAlignment="1">
      <alignment vertical="center" wrapText="1"/>
    </xf>
    <xf numFmtId="3" fontId="8" fillId="0" borderId="122" xfId="28" applyNumberFormat="1" applyBorder="1" applyAlignment="1">
      <alignment vertical="center" wrapText="1"/>
    </xf>
    <xf numFmtId="181" fontId="25" fillId="0" borderId="28" xfId="5" applyNumberFormat="1" applyFont="1" applyFill="1" applyBorder="1" applyAlignment="1">
      <alignment horizontal="center" vertical="center" wrapText="1"/>
    </xf>
    <xf numFmtId="0" fontId="25" fillId="0" borderId="77" xfId="28" applyFont="1" applyBorder="1" applyAlignment="1">
      <alignment horizontal="center" vertical="center" wrapText="1"/>
    </xf>
    <xf numFmtId="0" fontId="25" fillId="0" borderId="84" xfId="28" applyFont="1" applyBorder="1" applyAlignment="1">
      <alignment horizontal="right" vertical="center" wrapText="1"/>
    </xf>
    <xf numFmtId="0" fontId="25" fillId="0" borderId="0" xfId="28" applyFont="1" applyAlignment="1">
      <alignment horizontal="left" vertical="center" wrapText="1"/>
    </xf>
    <xf numFmtId="176" fontId="25" fillId="0" borderId="41" xfId="28" applyNumberFormat="1" applyFont="1" applyBorder="1" applyAlignment="1">
      <alignment horizontal="center" vertical="center" wrapText="1"/>
    </xf>
    <xf numFmtId="0" fontId="25" fillId="0" borderId="41" xfId="28" applyFont="1" applyBorder="1" applyAlignment="1">
      <alignment horizontal="center" vertical="center" wrapText="1"/>
    </xf>
    <xf numFmtId="0" fontId="25" fillId="0" borderId="0" xfId="37" applyFont="1"/>
    <xf numFmtId="0" fontId="25" fillId="0" borderId="22" xfId="28" applyFont="1" applyBorder="1" applyAlignment="1">
      <alignment horizontal="center" vertical="center" wrapText="1"/>
    </xf>
    <xf numFmtId="0" fontId="25" fillId="0" borderId="115" xfId="28" applyFont="1" applyBorder="1" applyAlignment="1">
      <alignment horizontal="right" vertical="center" wrapText="1"/>
    </xf>
    <xf numFmtId="0" fontId="25" fillId="0" borderId="126" xfId="28" applyFont="1" applyBorder="1" applyAlignment="1">
      <alignment horizontal="left" vertical="center" wrapText="1"/>
    </xf>
    <xf numFmtId="0" fontId="25" fillId="0" borderId="127" xfId="28" applyFont="1" applyBorder="1" applyAlignment="1">
      <alignment horizontal="left" vertical="center" wrapText="1"/>
    </xf>
    <xf numFmtId="176" fontId="25" fillId="0" borderId="117" xfId="28" applyNumberFormat="1" applyFont="1" applyBorder="1" applyAlignment="1">
      <alignment horizontal="center" vertical="center" wrapText="1"/>
    </xf>
    <xf numFmtId="0" fontId="25" fillId="0" borderId="117" xfId="28" applyFont="1" applyBorder="1" applyAlignment="1">
      <alignment horizontal="center" vertical="center" wrapText="1"/>
    </xf>
    <xf numFmtId="181" fontId="26" fillId="0" borderId="28" xfId="5" applyNumberFormat="1" applyFont="1" applyFill="1" applyBorder="1" applyAlignment="1">
      <alignment horizontal="center" vertical="center" wrapText="1"/>
    </xf>
    <xf numFmtId="3" fontId="37" fillId="0" borderId="122" xfId="28" applyNumberFormat="1" applyFont="1" applyBorder="1" applyAlignment="1">
      <alignment vertical="center" wrapText="1"/>
    </xf>
    <xf numFmtId="0" fontId="25" fillId="0" borderId="27" xfId="28" applyFont="1" applyBorder="1" applyAlignment="1">
      <alignment horizontal="left" vertical="center" wrapText="1"/>
    </xf>
    <xf numFmtId="176" fontId="37" fillId="0" borderId="28" xfId="28" applyNumberFormat="1" applyFont="1" applyBorder="1" applyAlignment="1">
      <alignment horizontal="center" vertical="center" wrapText="1"/>
    </xf>
    <xf numFmtId="0" fontId="25" fillId="0" borderId="27" xfId="28" applyFont="1" applyBorder="1" applyAlignment="1">
      <alignment horizontal="center" vertical="center" wrapText="1"/>
    </xf>
    <xf numFmtId="0" fontId="25" fillId="0" borderId="115" xfId="28" applyFont="1" applyBorder="1" applyAlignment="1">
      <alignment horizontal="left" vertical="center" wrapText="1"/>
    </xf>
    <xf numFmtId="0" fontId="25" fillId="0" borderId="127" xfId="28" applyFont="1" applyBorder="1" applyAlignment="1">
      <alignment horizontal="center" vertical="center" wrapText="1"/>
    </xf>
    <xf numFmtId="179" fontId="8" fillId="0" borderId="118" xfId="28" applyNumberFormat="1" applyBorder="1" applyAlignment="1">
      <alignment horizontal="center" vertical="center" wrapText="1"/>
    </xf>
    <xf numFmtId="4" fontId="37" fillId="0" borderId="120" xfId="28" applyNumberFormat="1" applyFont="1" applyBorder="1" applyAlignment="1">
      <alignment horizontal="center" vertical="center" wrapText="1"/>
    </xf>
    <xf numFmtId="4" fontId="8" fillId="0" borderId="122" xfId="28" applyNumberFormat="1" applyBorder="1" applyAlignment="1">
      <alignment vertical="center" wrapText="1"/>
    </xf>
    <xf numFmtId="4" fontId="8" fillId="0" borderId="28" xfId="28" applyNumberFormat="1" applyBorder="1" applyAlignment="1">
      <alignment vertical="center" wrapText="1"/>
    </xf>
    <xf numFmtId="4" fontId="37" fillId="0" borderId="24" xfId="5" applyNumberFormat="1" applyFont="1" applyFill="1" applyBorder="1" applyAlignment="1">
      <alignment vertical="center" wrapText="1"/>
    </xf>
    <xf numFmtId="4" fontId="8" fillId="0" borderId="122" xfId="28" applyNumberFormat="1" applyBorder="1" applyAlignment="1">
      <alignment horizontal="center" vertical="center" wrapText="1"/>
    </xf>
    <xf numFmtId="4" fontId="8" fillId="0" borderId="28" xfId="28" applyNumberFormat="1" applyBorder="1" applyAlignment="1">
      <alignment horizontal="center" vertical="center" wrapText="1"/>
    </xf>
    <xf numFmtId="4" fontId="8" fillId="0" borderId="28" xfId="5" applyNumberFormat="1" applyFont="1" applyFill="1" applyBorder="1" applyAlignment="1">
      <alignment horizontal="center" vertical="center" wrapText="1"/>
    </xf>
    <xf numFmtId="4" fontId="37" fillId="0" borderId="28" xfId="5" applyNumberFormat="1" applyFont="1" applyFill="1" applyBorder="1" applyAlignment="1">
      <alignment horizontal="center" vertical="center" wrapText="1"/>
    </xf>
    <xf numFmtId="4" fontId="37" fillId="0" borderId="122" xfId="28" applyNumberFormat="1" applyFont="1" applyBorder="1" applyAlignment="1">
      <alignment horizontal="center" vertical="center" wrapText="1"/>
    </xf>
    <xf numFmtId="4" fontId="37" fillId="0" borderId="28" xfId="28" applyNumberFormat="1" applyFont="1" applyBorder="1" applyAlignment="1">
      <alignment horizontal="center" vertical="center" wrapText="1"/>
    </xf>
    <xf numFmtId="0" fontId="8" fillId="0" borderId="127" xfId="28" applyBorder="1" applyAlignment="1">
      <alignment horizontal="center" vertical="center" wrapText="1"/>
    </xf>
    <xf numFmtId="179" fontId="8" fillId="0" borderId="117" xfId="28" applyNumberFormat="1" applyBorder="1" applyAlignment="1">
      <alignment horizontal="center" vertical="center" wrapText="1"/>
    </xf>
    <xf numFmtId="4" fontId="37" fillId="0" borderId="24" xfId="28" applyNumberFormat="1" applyFont="1" applyBorder="1" applyAlignment="1">
      <alignment horizontal="center" vertical="center" wrapText="1"/>
    </xf>
    <xf numFmtId="0" fontId="8" fillId="0" borderId="27" xfId="28" applyBorder="1" applyAlignment="1">
      <alignment horizontal="center" vertical="center" wrapText="1"/>
    </xf>
    <xf numFmtId="0" fontId="8" fillId="0" borderId="115" xfId="28" applyBorder="1" applyAlignment="1">
      <alignment horizontal="left" vertical="center" wrapText="1"/>
    </xf>
    <xf numFmtId="0" fontId="70" fillId="0" borderId="84" xfId="28" applyFont="1" applyBorder="1" applyAlignment="1">
      <alignment vertical="center" wrapText="1"/>
    </xf>
    <xf numFmtId="0" fontId="70" fillId="0" borderId="0" xfId="28" applyFont="1" applyAlignment="1">
      <alignment vertical="center" wrapText="1"/>
    </xf>
    <xf numFmtId="0" fontId="70" fillId="0" borderId="27" xfId="28" applyFont="1" applyBorder="1" applyAlignment="1">
      <alignment vertical="center" wrapText="1"/>
    </xf>
    <xf numFmtId="4" fontId="37" fillId="0" borderId="24" xfId="5" applyNumberFormat="1" applyFont="1" applyBorder="1" applyAlignment="1">
      <alignment horizontal="center" vertical="center" wrapText="1"/>
    </xf>
    <xf numFmtId="0" fontId="8" fillId="0" borderId="112" xfId="28" applyBorder="1" applyAlignment="1">
      <alignment horizontal="right" vertical="center" wrapText="1"/>
    </xf>
    <xf numFmtId="0" fontId="8" fillId="0" borderId="113" xfId="28" applyBorder="1" applyAlignment="1">
      <alignment horizontal="left" vertical="center" wrapText="1"/>
    </xf>
    <xf numFmtId="0" fontId="8" fillId="0" borderId="114" xfId="28" applyBorder="1" applyAlignment="1">
      <alignment horizontal="left" vertical="center" wrapText="1"/>
    </xf>
    <xf numFmtId="176" fontId="8" fillId="0" borderId="118" xfId="28" applyNumberFormat="1" applyBorder="1" applyAlignment="1">
      <alignment horizontal="center" vertical="center" wrapText="1"/>
    </xf>
    <xf numFmtId="4" fontId="37" fillId="0" borderId="120" xfId="5" applyNumberFormat="1" applyFont="1" applyBorder="1" applyAlignment="1">
      <alignment horizontal="center" vertical="center" wrapText="1"/>
    </xf>
    <xf numFmtId="0" fontId="14" fillId="0" borderId="112" xfId="9" applyBorder="1" applyAlignment="1">
      <alignment vertical="center"/>
    </xf>
    <xf numFmtId="0" fontId="14" fillId="0" borderId="113" xfId="9" applyBorder="1" applyAlignment="1">
      <alignment horizontal="left" vertical="center"/>
    </xf>
    <xf numFmtId="0" fontId="179" fillId="0" borderId="114" xfId="9" applyFont="1" applyBorder="1" applyAlignment="1">
      <alignment vertical="center" wrapText="1"/>
    </xf>
    <xf numFmtId="4" fontId="14" fillId="0" borderId="118" xfId="9" applyNumberFormat="1" applyBorder="1" applyAlignment="1">
      <alignment horizontal="center" vertical="center"/>
    </xf>
    <xf numFmtId="2" fontId="14" fillId="0" borderId="118" xfId="9" applyNumberFormat="1" applyBorder="1" applyAlignment="1">
      <alignment horizontal="center" vertical="center"/>
    </xf>
    <xf numFmtId="4" fontId="67" fillId="0" borderId="120" xfId="22" applyNumberFormat="1" applyFont="1" applyBorder="1" applyAlignment="1">
      <alignment horizontal="center" vertical="center"/>
    </xf>
    <xf numFmtId="0" fontId="8" fillId="0" borderId="14" xfId="28" applyBorder="1" applyAlignment="1">
      <alignment horizontal="center" vertical="center" wrapText="1"/>
    </xf>
    <xf numFmtId="0" fontId="14" fillId="0" borderId="113" xfId="9" applyBorder="1" applyAlignment="1">
      <alignment horizontal="center" vertical="center"/>
    </xf>
    <xf numFmtId="0" fontId="8" fillId="0" borderId="80" xfId="28" applyBorder="1" applyAlignment="1">
      <alignment horizontal="left" vertical="center" wrapText="1"/>
    </xf>
    <xf numFmtId="176" fontId="8" fillId="0" borderId="15" xfId="28" applyNumberFormat="1" applyBorder="1" applyAlignment="1">
      <alignment horizontal="center" vertical="center" wrapText="1"/>
    </xf>
    <xf numFmtId="0" fontId="8" fillId="0" borderId="15" xfId="28" applyBorder="1" applyAlignment="1">
      <alignment horizontal="center" vertical="center" wrapText="1"/>
    </xf>
    <xf numFmtId="4" fontId="37" fillId="0" borderId="16" xfId="28" applyNumberFormat="1" applyFont="1" applyBorder="1" applyAlignment="1">
      <alignment horizontal="center" vertical="center" wrapText="1"/>
    </xf>
    <xf numFmtId="0" fontId="8" fillId="0" borderId="19" xfId="28" applyBorder="1" applyAlignment="1">
      <alignment horizontal="center" vertical="center" wrapText="1"/>
    </xf>
    <xf numFmtId="0" fontId="8" fillId="0" borderId="133" xfId="28" applyBorder="1" applyAlignment="1">
      <alignment horizontal="center" vertical="center" wrapText="1"/>
    </xf>
    <xf numFmtId="4" fontId="37" fillId="0" borderId="134" xfId="28" applyNumberFormat="1" applyFont="1" applyBorder="1" applyAlignment="1">
      <alignment horizontal="center" vertical="center" wrapText="1"/>
    </xf>
    <xf numFmtId="49" fontId="180" fillId="0" borderId="0" xfId="37" applyNumberFormat="1" applyFont="1" applyAlignment="1">
      <alignment horizontal="left" vertical="center" wrapText="1"/>
    </xf>
    <xf numFmtId="0" fontId="35" fillId="0" borderId="0" xfId="37" applyFont="1"/>
    <xf numFmtId="0" fontId="12" fillId="0" borderId="0" xfId="37" applyFont="1"/>
    <xf numFmtId="0" fontId="41" fillId="0" borderId="0" xfId="6" applyFont="1" applyAlignment="1">
      <alignment horizontal="left"/>
    </xf>
    <xf numFmtId="0" fontId="71" fillId="0" borderId="0" xfId="37" applyFont="1" applyAlignment="1">
      <alignment horizontal="left"/>
    </xf>
    <xf numFmtId="0" fontId="54" fillId="0" borderId="0" xfId="6" applyFont="1"/>
    <xf numFmtId="0" fontId="71" fillId="0" borderId="0" xfId="37" applyFont="1" applyAlignment="1">
      <alignment horizontal="left" vertical="top"/>
    </xf>
    <xf numFmtId="0" fontId="180" fillId="0" borderId="0" xfId="37" applyFont="1" applyAlignment="1">
      <alignment wrapText="1"/>
    </xf>
    <xf numFmtId="0" fontId="30" fillId="0" borderId="0" xfId="43" applyFont="1" applyAlignment="1">
      <alignment horizontal="center" vertical="top" wrapText="1"/>
    </xf>
    <xf numFmtId="0" fontId="183" fillId="0" borderId="0" xfId="43" applyFont="1" applyAlignment="1">
      <alignment horizontal="center" vertical="center" wrapText="1"/>
    </xf>
    <xf numFmtId="0" fontId="14" fillId="0" borderId="0" xfId="43" applyAlignment="1">
      <alignment horizontal="left" vertical="top" wrapText="1"/>
    </xf>
    <xf numFmtId="0" fontId="67" fillId="0" borderId="0" xfId="43" applyFont="1" applyAlignment="1">
      <alignment horizontal="right"/>
    </xf>
    <xf numFmtId="0" fontId="67" fillId="0" borderId="0" xfId="43" applyFont="1" applyAlignment="1">
      <alignment horizontal="left" vertical="top" wrapText="1"/>
    </xf>
    <xf numFmtId="0" fontId="14" fillId="0" borderId="0" xfId="43" applyAlignment="1">
      <alignment horizontal="center" vertical="top" wrapText="1"/>
    </xf>
    <xf numFmtId="0" fontId="185" fillId="0" borderId="118" xfId="44" applyFont="1" applyBorder="1" applyAlignment="1">
      <alignment horizontal="center" vertical="center" wrapText="1"/>
    </xf>
    <xf numFmtId="0" fontId="23" fillId="0" borderId="0" xfId="43" applyFont="1" applyAlignment="1">
      <alignment horizontal="center" vertical="top" wrapText="1"/>
    </xf>
    <xf numFmtId="0" fontId="47" fillId="0" borderId="84" xfId="44" applyFont="1" applyBorder="1" applyAlignment="1">
      <alignment horizontal="center"/>
    </xf>
    <xf numFmtId="0" fontId="47" fillId="0" borderId="0" xfId="44" applyFont="1" applyAlignment="1">
      <alignment horizontal="center"/>
    </xf>
    <xf numFmtId="0" fontId="47" fillId="0" borderId="84" xfId="44" applyFont="1" applyBorder="1"/>
    <xf numFmtId="0" fontId="47" fillId="0" borderId="0" xfId="44" applyFont="1" applyAlignment="1">
      <alignment horizontal="left"/>
    </xf>
    <xf numFmtId="0" fontId="47" fillId="0" borderId="0" xfId="44" applyFont="1" applyAlignment="1">
      <alignment wrapText="1"/>
    </xf>
    <xf numFmtId="3" fontId="47" fillId="0" borderId="84" xfId="44" applyNumberFormat="1" applyFont="1" applyBorder="1" applyAlignment="1">
      <alignment horizontal="center"/>
    </xf>
    <xf numFmtId="2" fontId="47" fillId="0" borderId="0" xfId="44" applyNumberFormat="1" applyFont="1" applyAlignment="1">
      <alignment horizontal="center"/>
    </xf>
    <xf numFmtId="0" fontId="47" fillId="0" borderId="0" xfId="44" applyFont="1"/>
    <xf numFmtId="165" fontId="47" fillId="0" borderId="27" xfId="44" applyNumberFormat="1" applyFont="1" applyBorder="1" applyAlignment="1">
      <alignment horizontal="center"/>
    </xf>
    <xf numFmtId="0" fontId="47" fillId="0" borderId="27" xfId="44" applyFont="1" applyBorder="1"/>
    <xf numFmtId="2" fontId="47" fillId="0" borderId="0" xfId="44" applyNumberFormat="1" applyFont="1" applyAlignment="1">
      <alignment horizontal="left"/>
    </xf>
    <xf numFmtId="0" fontId="143" fillId="0" borderId="0" xfId="44" applyFont="1"/>
    <xf numFmtId="0" fontId="47" fillId="0" borderId="115" xfId="44" applyFont="1" applyBorder="1"/>
    <xf numFmtId="0" fontId="47" fillId="0" borderId="126" xfId="44" applyFont="1" applyBorder="1"/>
    <xf numFmtId="0" fontId="47" fillId="0" borderId="126" xfId="44" applyFont="1" applyBorder="1" applyAlignment="1">
      <alignment horizontal="left"/>
    </xf>
    <xf numFmtId="0" fontId="185" fillId="0" borderId="112" xfId="44" applyFont="1" applyBorder="1"/>
    <xf numFmtId="0" fontId="185" fillId="0" borderId="113" xfId="44" applyFont="1" applyBorder="1"/>
    <xf numFmtId="181" fontId="182" fillId="0" borderId="118" xfId="44" applyNumberFormat="1" applyFont="1" applyBorder="1" applyAlignment="1">
      <alignment horizontal="center"/>
    </xf>
    <xf numFmtId="0" fontId="36" fillId="0" borderId="1" xfId="18" applyFont="1" applyFill="1" applyBorder="1" applyAlignment="1">
      <alignment horizontal="center" vertical="center" wrapText="1" shrinkToFit="1"/>
    </xf>
    <xf numFmtId="4" fontId="161" fillId="0" borderId="0" xfId="1" applyNumberFormat="1" applyFont="1" applyBorder="1" applyAlignment="1">
      <alignment horizontal="center"/>
    </xf>
    <xf numFmtId="0" fontId="9" fillId="0" borderId="118" xfId="30" applyFont="1" applyBorder="1" applyAlignment="1">
      <alignment horizontal="center" vertical="top" wrapText="1"/>
    </xf>
    <xf numFmtId="0" fontId="31" fillId="0" borderId="118" xfId="30" applyFont="1" applyBorder="1" applyAlignment="1">
      <alignment horizontal="center" vertical="top" wrapText="1"/>
    </xf>
    <xf numFmtId="0" fontId="30" fillId="0" borderId="118" xfId="30" applyFont="1" applyBorder="1" applyAlignment="1">
      <alignment horizontal="center" vertical="top" wrapText="1"/>
    </xf>
    <xf numFmtId="0" fontId="30" fillId="0" borderId="118" xfId="30" applyFont="1" applyBorder="1" applyAlignment="1">
      <alignment vertical="top" wrapText="1"/>
    </xf>
    <xf numFmtId="0" fontId="31" fillId="0" borderId="118" xfId="30" applyFont="1" applyBorder="1" applyAlignment="1">
      <alignment horizontal="center" vertical="top" wrapText="1"/>
    </xf>
    <xf numFmtId="0" fontId="30" fillId="0" borderId="118" xfId="30" applyFont="1" applyBorder="1" applyAlignment="1">
      <alignment horizontal="center" vertical="top" wrapText="1"/>
    </xf>
    <xf numFmtId="0" fontId="30" fillId="0" borderId="118" xfId="30" applyFont="1" applyBorder="1" applyAlignment="1">
      <alignment vertical="top" wrapText="1"/>
    </xf>
    <xf numFmtId="0" fontId="14" fillId="0" borderId="0" xfId="30" applyFont="1"/>
    <xf numFmtId="1" fontId="14" fillId="0" borderId="0" xfId="30" applyNumberFormat="1" applyFont="1"/>
    <xf numFmtId="0" fontId="14" fillId="0" borderId="0" xfId="30" applyFont="1" applyAlignment="1">
      <alignment horizontal="center"/>
    </xf>
    <xf numFmtId="0" fontId="14" fillId="0" borderId="0" xfId="30" applyFont="1" applyAlignment="1">
      <alignment wrapText="1"/>
    </xf>
    <xf numFmtId="0" fontId="31" fillId="0" borderId="143" xfId="30" applyFont="1" applyBorder="1" applyAlignment="1">
      <alignment horizontal="center" vertical="top" wrapText="1"/>
    </xf>
    <xf numFmtId="16" fontId="30" fillId="0" borderId="118" xfId="30" applyNumberFormat="1" applyFont="1" applyBorder="1" applyAlignment="1">
      <alignment horizontal="center" vertical="top" wrapText="1"/>
    </xf>
    <xf numFmtId="1" fontId="30" fillId="0" borderId="118" xfId="20" applyNumberFormat="1" applyFont="1" applyBorder="1" applyAlignment="1">
      <alignment horizontal="center" vertical="top" wrapText="1"/>
    </xf>
    <xf numFmtId="0" fontId="105" fillId="0" borderId="118" xfId="20" applyFont="1" applyBorder="1" applyAlignment="1">
      <alignment vertical="top" wrapText="1"/>
    </xf>
    <xf numFmtId="0" fontId="188" fillId="0" borderId="55" xfId="23" applyFont="1" applyBorder="1" applyAlignment="1">
      <alignment horizontal="center" vertical="center"/>
    </xf>
    <xf numFmtId="0" fontId="188" fillId="0" borderId="67" xfId="23" applyFont="1" applyBorder="1"/>
    <xf numFmtId="4" fontId="188" fillId="0" borderId="68" xfId="23" applyNumberFormat="1" applyFont="1" applyBorder="1" applyAlignment="1">
      <alignment horizontal="center"/>
    </xf>
    <xf numFmtId="0" fontId="188" fillId="0" borderId="69" xfId="23" applyFont="1" applyBorder="1"/>
    <xf numFmtId="0" fontId="188" fillId="0" borderId="0" xfId="23" applyFont="1"/>
    <xf numFmtId="0" fontId="30" fillId="0" borderId="118" xfId="30" applyFont="1" applyBorder="1" applyAlignment="1">
      <alignment horizontal="center" vertical="top" wrapText="1"/>
    </xf>
    <xf numFmtId="0" fontId="30" fillId="0" borderId="118" xfId="30" applyFont="1" applyBorder="1" applyAlignment="1">
      <alignment vertical="top" wrapText="1"/>
    </xf>
    <xf numFmtId="0" fontId="8" fillId="0" borderId="27" xfId="1" applyFont="1" applyBorder="1" applyAlignment="1">
      <alignment horizontal="center" vertical="center" wrapText="1"/>
    </xf>
    <xf numFmtId="0" fontId="30" fillId="0" borderId="118" xfId="30" applyFont="1" applyBorder="1" applyAlignment="1">
      <alignment horizontal="center" vertical="top" wrapText="1"/>
    </xf>
    <xf numFmtId="0" fontId="30" fillId="0" borderId="118" xfId="30" applyFont="1" applyBorder="1" applyAlignment="1">
      <alignment vertical="top" wrapText="1"/>
    </xf>
    <xf numFmtId="4" fontId="91" fillId="0" borderId="68" xfId="23" applyNumberFormat="1" applyFont="1" applyBorder="1" applyAlignment="1">
      <alignment horizontal="center" vertical="center"/>
    </xf>
    <xf numFmtId="0" fontId="100" fillId="0" borderId="67" xfId="23" applyFont="1" applyBorder="1"/>
    <xf numFmtId="0" fontId="100" fillId="0" borderId="70" xfId="23" applyFont="1" applyBorder="1"/>
    <xf numFmtId="0" fontId="100" fillId="0" borderId="69" xfId="23" applyFont="1" applyBorder="1"/>
    <xf numFmtId="0" fontId="9" fillId="0" borderId="93" xfId="30" applyFont="1" applyBorder="1" applyAlignment="1">
      <alignment horizontal="center" vertical="top" wrapText="1"/>
    </xf>
    <xf numFmtId="0" fontId="30" fillId="0" borderId="93" xfId="30" applyFont="1" applyBorder="1" applyAlignment="1">
      <alignment vertical="top" wrapText="1"/>
    </xf>
    <xf numFmtId="0" fontId="30" fillId="0" borderId="93" xfId="30" applyFont="1" applyBorder="1" applyAlignment="1">
      <alignment horizontal="center" vertical="top" wrapText="1"/>
    </xf>
    <xf numFmtId="1" fontId="30" fillId="0" borderId="93" xfId="30" applyNumberFormat="1" applyFont="1" applyBorder="1" applyAlignment="1">
      <alignment vertical="top" wrapText="1"/>
    </xf>
    <xf numFmtId="2" fontId="30" fillId="0" borderId="93" xfId="30" applyNumberFormat="1" applyFont="1" applyBorder="1" applyAlignment="1">
      <alignment horizontal="center" vertical="top" wrapText="1"/>
    </xf>
    <xf numFmtId="2" fontId="30" fillId="0" borderId="93" xfId="30" applyNumberFormat="1" applyFont="1" applyBorder="1" applyAlignment="1">
      <alignment horizontal="center" vertical="center" wrapText="1"/>
    </xf>
    <xf numFmtId="0" fontId="14" fillId="0" borderId="93" xfId="30" applyBorder="1" applyAlignment="1">
      <alignment vertical="top" wrapText="1"/>
    </xf>
    <xf numFmtId="1" fontId="30" fillId="0" borderId="93" xfId="30" applyNumberFormat="1" applyFont="1" applyBorder="1" applyAlignment="1">
      <alignment horizontal="center" vertical="top" wrapText="1"/>
    </xf>
    <xf numFmtId="4" fontId="30" fillId="0" borderId="93" xfId="30" applyNumberFormat="1" applyFont="1" applyBorder="1" applyAlignment="1">
      <alignment horizontal="center" vertical="top" wrapText="1"/>
    </xf>
    <xf numFmtId="0" fontId="31" fillId="0" borderId="93" xfId="30" applyFont="1" applyBorder="1" applyAlignment="1">
      <alignment vertical="top" wrapText="1"/>
    </xf>
    <xf numFmtId="4" fontId="31" fillId="0" borderId="93" xfId="30" applyNumberFormat="1" applyFont="1" applyBorder="1" applyAlignment="1">
      <alignment horizontal="center" vertical="top" wrapText="1"/>
    </xf>
    <xf numFmtId="0" fontId="30" fillId="0" borderId="93" xfId="30" applyFont="1" applyBorder="1" applyAlignment="1">
      <alignment vertical="top" wrapText="1"/>
    </xf>
    <xf numFmtId="3" fontId="30" fillId="0" borderId="93" xfId="30" applyNumberFormat="1" applyFont="1" applyBorder="1" applyAlignment="1">
      <alignment horizontal="center" vertical="top" wrapText="1"/>
    </xf>
    <xf numFmtId="4" fontId="30" fillId="0" borderId="93" xfId="30" applyNumberFormat="1" applyFont="1" applyBorder="1" applyAlignment="1">
      <alignment vertical="top" wrapText="1"/>
    </xf>
    <xf numFmtId="0" fontId="30" fillId="0" borderId="93" xfId="30" applyFont="1" applyBorder="1" applyAlignment="1">
      <alignment horizontal="left" vertical="top" wrapText="1"/>
    </xf>
    <xf numFmtId="172" fontId="30" fillId="0" borderId="93" xfId="30" applyNumberFormat="1" applyFont="1" applyBorder="1" applyAlignment="1">
      <alignment horizontal="center" vertical="top" wrapText="1"/>
    </xf>
    <xf numFmtId="0" fontId="63" fillId="0" borderId="93" xfId="30" applyFont="1" applyBorder="1" applyAlignment="1">
      <alignment vertical="top" wrapText="1"/>
    </xf>
    <xf numFmtId="0" fontId="23" fillId="0" borderId="93" xfId="30" applyFont="1" applyBorder="1" applyAlignment="1">
      <alignment vertical="top" wrapText="1"/>
    </xf>
    <xf numFmtId="1" fontId="23" fillId="0" borderId="93" xfId="30" applyNumberFormat="1" applyFont="1" applyBorder="1" applyAlignment="1">
      <alignment vertical="top" wrapText="1"/>
    </xf>
    <xf numFmtId="0" fontId="189" fillId="0" borderId="0" xfId="30" applyFont="1"/>
    <xf numFmtId="0" fontId="189" fillId="0" borderId="0" xfId="30" applyFont="1" applyAlignment="1">
      <alignment horizontal="center"/>
    </xf>
    <xf numFmtId="0" fontId="30" fillId="0" borderId="93" xfId="30" applyFont="1" applyBorder="1" applyAlignment="1">
      <alignment horizontal="center" vertical="top" wrapText="1"/>
    </xf>
    <xf numFmtId="0" fontId="30" fillId="0" borderId="93" xfId="30" applyFont="1" applyBorder="1" applyAlignment="1">
      <alignment vertical="top" wrapText="1"/>
    </xf>
    <xf numFmtId="0" fontId="91" fillId="0" borderId="94" xfId="23" applyFont="1" applyBorder="1"/>
    <xf numFmtId="0" fontId="91" fillId="0" borderId="113" xfId="23" applyFont="1" applyBorder="1"/>
    <xf numFmtId="4" fontId="91" fillId="0" borderId="93" xfId="23" applyNumberFormat="1" applyFont="1" applyBorder="1" applyAlignment="1">
      <alignment horizontal="center"/>
    </xf>
    <xf numFmtId="172" fontId="91" fillId="0" borderId="93" xfId="23" applyNumberFormat="1" applyFont="1" applyBorder="1" applyAlignment="1">
      <alignment horizontal="center"/>
    </xf>
    <xf numFmtId="4" fontId="100" fillId="0" borderId="93" xfId="23" applyNumberFormat="1" applyFont="1" applyBorder="1" applyAlignment="1">
      <alignment horizontal="center"/>
    </xf>
    <xf numFmtId="0" fontId="91" fillId="0" borderId="129" xfId="23" applyFont="1" applyBorder="1"/>
    <xf numFmtId="0" fontId="91" fillId="0" borderId="94" xfId="23" applyFont="1" applyBorder="1" applyAlignment="1">
      <alignment horizontal="left" vertical="center" wrapText="1"/>
    </xf>
    <xf numFmtId="0" fontId="0" fillId="0" borderId="114" xfId="0" applyBorder="1" applyAlignment="1">
      <alignment horizontal="left" vertical="center" wrapText="1"/>
    </xf>
    <xf numFmtId="4" fontId="153" fillId="0" borderId="93" xfId="30" applyNumberFormat="1" applyFont="1" applyBorder="1" applyAlignment="1">
      <alignment horizontal="center" vertical="top" wrapText="1"/>
    </xf>
    <xf numFmtId="16" fontId="30" fillId="0" borderId="93" xfId="30" applyNumberFormat="1" applyFont="1" applyBorder="1" applyAlignment="1">
      <alignment horizontal="center" vertical="top" wrapText="1"/>
    </xf>
    <xf numFmtId="0" fontId="58" fillId="0" borderId="0" xfId="1" applyFont="1" applyAlignment="1">
      <alignment horizontal="center" vertical="center" wrapText="1"/>
    </xf>
    <xf numFmtId="0" fontId="5" fillId="0" borderId="93" xfId="31" applyBorder="1" applyAlignment="1">
      <alignment horizontal="center" vertical="center" wrapText="1"/>
    </xf>
    <xf numFmtId="0" fontId="5" fillId="5" borderId="93" xfId="31" applyFill="1" applyBorder="1" applyAlignment="1">
      <alignment horizontal="center" vertical="center" wrapText="1"/>
    </xf>
    <xf numFmtId="0" fontId="5" fillId="0" borderId="0" xfId="31" applyAlignment="1">
      <alignment horizontal="center" vertical="center" wrapText="1"/>
    </xf>
    <xf numFmtId="0" fontId="147" fillId="0" borderId="93" xfId="31" applyFont="1" applyBorder="1" applyAlignment="1">
      <alignment horizontal="center" vertical="center" wrapText="1"/>
    </xf>
    <xf numFmtId="0" fontId="147" fillId="0" borderId="0" xfId="31" applyFont="1" applyAlignment="1">
      <alignment horizontal="center" vertical="center" wrapText="1"/>
    </xf>
    <xf numFmtId="49" fontId="2" fillId="0" borderId="21" xfId="31" applyNumberFormat="1" applyFont="1" applyBorder="1" applyAlignment="1" applyProtection="1">
      <alignment vertical="center" wrapText="1"/>
      <protection locked="0"/>
    </xf>
    <xf numFmtId="0" fontId="5" fillId="0" borderId="0" xfId="31" applyFill="1" applyAlignment="1">
      <alignment horizontal="center" vertical="center" wrapText="1"/>
    </xf>
    <xf numFmtId="0" fontId="5" fillId="0" borderId="93" xfId="31" applyFill="1" applyBorder="1" applyAlignment="1">
      <alignment horizontal="center" vertical="center" wrapText="1"/>
    </xf>
    <xf numFmtId="2" fontId="5" fillId="0" borderId="93" xfId="31" applyNumberFormat="1" applyFill="1" applyBorder="1" applyAlignment="1">
      <alignment horizontal="center" vertical="center" wrapText="1"/>
    </xf>
    <xf numFmtId="169" fontId="5" fillId="0" borderId="93" xfId="31" applyNumberFormat="1" applyFill="1" applyBorder="1" applyAlignment="1">
      <alignment horizontal="center" vertical="center" wrapText="1"/>
    </xf>
    <xf numFmtId="0" fontId="5" fillId="0" borderId="0" xfId="31" applyFill="1" applyAlignment="1">
      <alignment wrapText="1"/>
    </xf>
    <xf numFmtId="0" fontId="8" fillId="0" borderId="0" xfId="1" applyAlignment="1">
      <alignment horizontal="center" vertical="center" wrapText="1"/>
    </xf>
    <xf numFmtId="0" fontId="8" fillId="0" borderId="0" xfId="1" applyAlignment="1">
      <alignment horizontal="center" vertical="center"/>
    </xf>
    <xf numFmtId="0" fontId="8" fillId="0" borderId="0" xfId="1" applyAlignment="1" applyProtection="1">
      <alignment vertical="top"/>
      <protection hidden="1"/>
    </xf>
    <xf numFmtId="0" fontId="8" fillId="0" borderId="90" xfId="1" applyBorder="1" applyAlignment="1" applyProtection="1">
      <alignment vertical="top"/>
      <protection hidden="1"/>
    </xf>
    <xf numFmtId="0" fontId="8" fillId="0" borderId="0" xfId="1" applyAlignment="1">
      <alignment horizontal="center"/>
    </xf>
    <xf numFmtId="0" fontId="14" fillId="0" borderId="0" xfId="1" applyFont="1" applyAlignment="1">
      <alignment horizontal="left"/>
    </xf>
    <xf numFmtId="0" fontId="18" fillId="0" borderId="0" xfId="1" applyFont="1" applyAlignment="1">
      <alignment horizontal="center" vertical="top" wrapText="1"/>
    </xf>
    <xf numFmtId="0" fontId="30" fillId="0" borderId="0" xfId="1" applyFont="1" applyAlignment="1">
      <alignment horizontal="center" vertical="center" wrapText="1"/>
    </xf>
    <xf numFmtId="0" fontId="58" fillId="0" borderId="0" xfId="1" applyFont="1" applyAlignment="1">
      <alignment horizontal="center" vertical="center" wrapText="1"/>
    </xf>
    <xf numFmtId="0" fontId="14" fillId="0" borderId="0" xfId="30" applyFont="1" applyAlignment="1">
      <alignment horizontal="center"/>
    </xf>
    <xf numFmtId="0" fontId="5" fillId="0" borderId="0" xfId="31" applyAlignment="1">
      <alignment horizontal="center" vertical="center" wrapText="1"/>
    </xf>
    <xf numFmtId="0" fontId="58" fillId="0" borderId="0" xfId="16" applyFont="1" applyAlignment="1">
      <alignment horizontal="left" vertical="center"/>
    </xf>
    <xf numFmtId="4" fontId="31" fillId="0" borderId="113" xfId="39" applyNumberFormat="1" applyFont="1" applyFill="1" applyBorder="1" applyAlignment="1">
      <alignment horizontal="center" vertical="center" wrapText="1"/>
    </xf>
    <xf numFmtId="4" fontId="30" fillId="0" borderId="118" xfId="37" applyNumberFormat="1" applyFont="1" applyFill="1" applyBorder="1" applyAlignment="1">
      <alignment horizontal="center" vertical="center"/>
    </xf>
    <xf numFmtId="4" fontId="171" fillId="9" borderId="113" xfId="37" applyNumberFormat="1" applyFont="1" applyFill="1" applyBorder="1" applyAlignment="1">
      <alignment horizontal="center" vertical="center"/>
    </xf>
    <xf numFmtId="0" fontId="76" fillId="0" borderId="112" xfId="37" applyFont="1" applyFill="1" applyBorder="1" applyAlignment="1">
      <alignment horizontal="center" vertical="center"/>
    </xf>
    <xf numFmtId="0" fontId="76" fillId="0" borderId="118" xfId="37" applyFont="1" applyFill="1" applyBorder="1" applyAlignment="1">
      <alignment horizontal="center" vertical="center"/>
    </xf>
    <xf numFmtId="0" fontId="30" fillId="0" borderId="118" xfId="39" applyFont="1" applyFill="1" applyBorder="1" applyAlignment="1">
      <alignment horizontal="center" vertical="center"/>
    </xf>
    <xf numFmtId="0" fontId="62" fillId="0" borderId="0" xfId="39" applyFont="1" applyFill="1" applyAlignment="1">
      <alignment horizontal="center" vertical="center" wrapText="1"/>
    </xf>
    <xf numFmtId="0" fontId="8" fillId="0" borderId="0" xfId="1" applyAlignment="1">
      <alignment vertical="center"/>
    </xf>
    <xf numFmtId="0" fontId="8" fillId="0" borderId="0" xfId="1" applyBorder="1" applyAlignment="1">
      <alignment vertical="center"/>
    </xf>
    <xf numFmtId="0" fontId="8" fillId="0" borderId="0" xfId="1" applyBorder="1" applyAlignment="1">
      <alignment horizontal="center" vertical="center"/>
    </xf>
    <xf numFmtId="0" fontId="14" fillId="0" borderId="0" xfId="30" applyAlignment="1"/>
    <xf numFmtId="0" fontId="191" fillId="0" borderId="38" xfId="3" applyFont="1" applyFill="1" applyBorder="1" applyAlignment="1">
      <alignment horizontal="left" vertical="center"/>
    </xf>
    <xf numFmtId="0" fontId="192" fillId="0" borderId="47" xfId="3" applyFont="1" applyFill="1" applyBorder="1" applyAlignment="1">
      <alignment horizontal="left" vertical="center"/>
    </xf>
    <xf numFmtId="0" fontId="13" fillId="0" borderId="118" xfId="1" applyFont="1" applyBorder="1"/>
    <xf numFmtId="0" fontId="147" fillId="0" borderId="0" xfId="31" applyFont="1" applyAlignment="1">
      <alignment horizontal="left" wrapText="1"/>
    </xf>
    <xf numFmtId="0" fontId="5" fillId="0" borderId="77" xfId="31" applyBorder="1" applyAlignment="1">
      <alignment horizontal="center" vertical="center" wrapText="1"/>
    </xf>
    <xf numFmtId="0" fontId="5" fillId="0" borderId="41" xfId="31" applyBorder="1" applyAlignment="1">
      <alignment horizontal="center" vertical="center" wrapText="1"/>
    </xf>
    <xf numFmtId="0" fontId="5" fillId="0" borderId="28" xfId="31" applyBorder="1" applyAlignment="1">
      <alignment horizontal="center" vertical="center" wrapText="1"/>
    </xf>
    <xf numFmtId="0" fontId="58" fillId="0" borderId="0" xfId="30" applyFont="1" applyAlignment="1"/>
    <xf numFmtId="0" fontId="60" fillId="0" borderId="0" xfId="1" applyFont="1" applyBorder="1" applyAlignment="1">
      <alignment vertical="center"/>
    </xf>
    <xf numFmtId="0" fontId="1" fillId="0" borderId="0" xfId="45" applyFont="1" applyAlignment="1">
      <alignment horizontal="left" vertical="center" wrapText="1"/>
    </xf>
    <xf numFmtId="0" fontId="1" fillId="0" borderId="0" xfId="45" applyAlignment="1">
      <alignment horizontal="left" vertical="center" wrapText="1"/>
    </xf>
    <xf numFmtId="0" fontId="1" fillId="0" borderId="0" xfId="45" applyAlignment="1">
      <alignment horizontal="center" vertical="center" wrapText="1"/>
    </xf>
    <xf numFmtId="0" fontId="30" fillId="0" borderId="118" xfId="1" applyFont="1" applyFill="1" applyBorder="1" applyAlignment="1">
      <alignment horizontal="center" vertical="center"/>
    </xf>
    <xf numFmtId="4" fontId="58" fillId="0" borderId="118" xfId="5" applyNumberFormat="1" applyFont="1" applyFill="1" applyBorder="1" applyAlignment="1">
      <alignment horizontal="center" vertical="center"/>
    </xf>
    <xf numFmtId="0" fontId="30" fillId="0" borderId="118" xfId="1" applyFont="1" applyFill="1" applyBorder="1" applyAlignment="1">
      <alignment vertical="center"/>
    </xf>
    <xf numFmtId="0" fontId="31" fillId="0" borderId="118" xfId="1" applyFont="1" applyFill="1" applyBorder="1" applyAlignment="1">
      <alignment horizontal="center" vertical="center"/>
    </xf>
    <xf numFmtId="4" fontId="63" fillId="0" borderId="118" xfId="1" applyNumberFormat="1" applyFont="1" applyFill="1" applyBorder="1" applyAlignment="1">
      <alignment horizontal="center" vertical="center"/>
    </xf>
    <xf numFmtId="0" fontId="30" fillId="0" borderId="118" xfId="0" applyFont="1" applyFill="1" applyBorder="1" applyAlignment="1">
      <alignment vertical="center"/>
    </xf>
    <xf numFmtId="4" fontId="30" fillId="0" borderId="118" xfId="0" applyNumberFormat="1" applyFont="1" applyFill="1" applyBorder="1" applyAlignment="1">
      <alignment horizontal="center" vertical="center"/>
    </xf>
    <xf numFmtId="0" fontId="23" fillId="0" borderId="0" xfId="1" applyFont="1" applyFill="1" applyAlignment="1">
      <alignment horizontal="left" vertical="center" wrapText="1"/>
    </xf>
    <xf numFmtId="0" fontId="23" fillId="0" borderId="0" xfId="1" applyFont="1" applyFill="1" applyAlignment="1">
      <alignment horizontal="left" wrapText="1"/>
    </xf>
    <xf numFmtId="0" fontId="31" fillId="0" borderId="0" xfId="1" applyFont="1" applyFill="1" applyAlignment="1">
      <alignment horizontal="left" vertical="top" wrapText="1"/>
    </xf>
    <xf numFmtId="0" fontId="63" fillId="0" borderId="0" xfId="3" applyFont="1" applyFill="1" applyAlignment="1">
      <alignment horizontal="left" vertical="center"/>
    </xf>
    <xf numFmtId="0" fontId="63" fillId="0" borderId="0" xfId="1" applyFont="1" applyFill="1" applyAlignment="1">
      <alignment vertical="top" wrapText="1"/>
    </xf>
    <xf numFmtId="0" fontId="34" fillId="0" borderId="0" xfId="20" applyFont="1" applyFill="1" applyAlignment="1">
      <alignment horizontal="left" vertical="center" wrapText="1"/>
    </xf>
    <xf numFmtId="0" fontId="30" fillId="0" borderId="118" xfId="1" applyFont="1" applyFill="1" applyBorder="1" applyAlignment="1">
      <alignment horizontal="center" wrapText="1"/>
    </xf>
    <xf numFmtId="0" fontId="30" fillId="0" borderId="118" xfId="1" applyFont="1" applyFill="1" applyBorder="1" applyAlignment="1">
      <alignment horizontal="center" vertical="center"/>
    </xf>
    <xf numFmtId="0" fontId="30" fillId="0" borderId="118" xfId="1" applyFont="1" applyFill="1" applyBorder="1" applyAlignment="1">
      <alignment horizontal="center" vertical="center" wrapText="1"/>
    </xf>
    <xf numFmtId="0" fontId="74" fillId="0" borderId="0" xfId="1" applyFont="1" applyFill="1" applyAlignment="1">
      <alignment horizontal="center" vertical="center"/>
    </xf>
    <xf numFmtId="0" fontId="58" fillId="0" borderId="118" xfId="0" applyFont="1" applyBorder="1" applyAlignment="1">
      <alignment horizontal="left" vertical="center" wrapText="1"/>
    </xf>
    <xf numFmtId="0" fontId="58" fillId="0" borderId="118" xfId="1" applyFont="1" applyFill="1" applyBorder="1" applyAlignment="1">
      <alignment horizontal="left" vertical="center" wrapText="1"/>
    </xf>
    <xf numFmtId="0" fontId="34" fillId="0" borderId="0" xfId="1" applyFont="1" applyFill="1" applyAlignment="1">
      <alignment horizontal="left" wrapText="1"/>
    </xf>
    <xf numFmtId="0" fontId="30" fillId="0" borderId="0" xfId="1" applyFont="1" applyFill="1" applyAlignment="1">
      <alignment horizontal="center" vertical="center" wrapText="1"/>
    </xf>
    <xf numFmtId="0" fontId="76" fillId="0" borderId="118" xfId="1" applyFont="1" applyFill="1" applyBorder="1" applyAlignment="1">
      <alignment horizontal="left" vertical="center" wrapText="1"/>
    </xf>
    <xf numFmtId="4" fontId="31" fillId="0" borderId="118" xfId="0" applyNumberFormat="1" applyFont="1" applyFill="1" applyBorder="1" applyAlignment="1">
      <alignment horizontal="left" vertical="center"/>
    </xf>
    <xf numFmtId="4" fontId="30" fillId="0" borderId="118" xfId="0" applyNumberFormat="1" applyFont="1" applyFill="1" applyBorder="1" applyAlignment="1">
      <alignment horizontal="left" vertical="center"/>
    </xf>
    <xf numFmtId="0" fontId="31" fillId="0" borderId="118" xfId="1" applyFont="1" applyFill="1" applyBorder="1" applyAlignment="1">
      <alignment horizontal="left" vertical="center"/>
    </xf>
    <xf numFmtId="0" fontId="58" fillId="0" borderId="118" xfId="1" applyFont="1" applyBorder="1" applyAlignment="1">
      <alignment horizontal="left" vertical="center" wrapText="1"/>
    </xf>
    <xf numFmtId="0" fontId="8" fillId="0" borderId="118" xfId="1" applyFill="1" applyBorder="1" applyAlignment="1">
      <alignment horizontal="left" vertical="center" wrapText="1"/>
    </xf>
    <xf numFmtId="0" fontId="54" fillId="0" borderId="55" xfId="21" applyFont="1" applyFill="1" applyBorder="1" applyAlignment="1">
      <alignment horizontal="left" vertical="center" wrapText="1"/>
    </xf>
    <xf numFmtId="0" fontId="14" fillId="0" borderId="67" xfId="21" applyFill="1" applyBorder="1" applyAlignment="1">
      <alignment horizontal="left" vertical="center" wrapText="1"/>
    </xf>
    <xf numFmtId="0" fontId="14" fillId="0" borderId="70" xfId="21" applyFill="1" applyBorder="1" applyAlignment="1">
      <alignment horizontal="left" vertical="center" wrapText="1"/>
    </xf>
    <xf numFmtId="0" fontId="54" fillId="0" borderId="55" xfId="21" applyFont="1" applyFill="1" applyBorder="1" applyAlignment="1">
      <alignment horizontal="center" vertical="center" wrapText="1"/>
    </xf>
    <xf numFmtId="0" fontId="54" fillId="0" borderId="67" xfId="21" applyFont="1" applyFill="1" applyBorder="1" applyAlignment="1">
      <alignment horizontal="center" vertical="center" wrapText="1"/>
    </xf>
    <xf numFmtId="0" fontId="42" fillId="0" borderId="0" xfId="3" applyFont="1" applyFill="1" applyAlignment="1">
      <alignment horizontal="left" vertical="center" wrapText="1" shrinkToFit="1"/>
    </xf>
    <xf numFmtId="0" fontId="42" fillId="0" borderId="27" xfId="3" applyFont="1" applyFill="1" applyBorder="1" applyAlignment="1">
      <alignment horizontal="left" vertical="center" wrapText="1" shrinkToFit="1"/>
    </xf>
    <xf numFmtId="0" fontId="70" fillId="0" borderId="38" xfId="1" applyFont="1" applyFill="1" applyBorder="1" applyAlignment="1">
      <alignment horizontal="left" vertical="center" wrapText="1"/>
    </xf>
    <xf numFmtId="0" fontId="70" fillId="0" borderId="0" xfId="3" applyFont="1" applyFill="1" applyAlignment="1">
      <alignment horizontal="left" vertical="center" wrapText="1" shrinkToFit="1"/>
    </xf>
    <xf numFmtId="0" fontId="70" fillId="0" borderId="27" xfId="3" applyFont="1" applyFill="1" applyBorder="1" applyAlignment="1">
      <alignment horizontal="left" vertical="center" wrapText="1" shrinkToFit="1"/>
    </xf>
    <xf numFmtId="0" fontId="56" fillId="0" borderId="72" xfId="3" applyFont="1" applyFill="1" applyBorder="1" applyAlignment="1">
      <alignment horizontal="left" vertical="center" wrapText="1"/>
    </xf>
    <xf numFmtId="0" fontId="56" fillId="0" borderId="73" xfId="3" applyFont="1" applyFill="1" applyBorder="1" applyAlignment="1">
      <alignment horizontal="left" vertical="center" wrapText="1"/>
    </xf>
    <xf numFmtId="0" fontId="56" fillId="0" borderId="82" xfId="3" applyFont="1" applyFill="1" applyBorder="1" applyAlignment="1">
      <alignment horizontal="left" vertical="center" wrapText="1"/>
    </xf>
    <xf numFmtId="3" fontId="56" fillId="0" borderId="84" xfId="3" applyNumberFormat="1" applyFont="1" applyFill="1" applyBorder="1" applyAlignment="1">
      <alignment horizontal="left" vertical="center" wrapText="1"/>
    </xf>
    <xf numFmtId="3" fontId="56" fillId="0" borderId="0" xfId="3" applyNumberFormat="1" applyFont="1" applyFill="1" applyAlignment="1">
      <alignment horizontal="left" vertical="center" wrapText="1"/>
    </xf>
    <xf numFmtId="3" fontId="56" fillId="0" borderId="27" xfId="3" applyNumberFormat="1" applyFont="1" applyFill="1" applyBorder="1" applyAlignment="1">
      <alignment horizontal="left" vertical="center" wrapText="1"/>
    </xf>
    <xf numFmtId="0" fontId="54" fillId="0" borderId="26" xfId="3" applyFont="1" applyFill="1" applyBorder="1" applyAlignment="1">
      <alignment vertical="center" wrapText="1"/>
    </xf>
    <xf numFmtId="0" fontId="8" fillId="0" borderId="0" xfId="1" applyFill="1" applyAlignment="1">
      <alignment vertical="center" wrapText="1"/>
    </xf>
    <xf numFmtId="0" fontId="8" fillId="0" borderId="27" xfId="1" applyFill="1" applyBorder="1" applyAlignment="1">
      <alignment vertical="center" wrapText="1"/>
    </xf>
    <xf numFmtId="4" fontId="49" fillId="0" borderId="0" xfId="3" applyNumberFormat="1" applyFont="1" applyFill="1" applyAlignment="1">
      <alignment horizontal="center" vertical="center"/>
    </xf>
    <xf numFmtId="0" fontId="43" fillId="0" borderId="0" xfId="3" applyFont="1" applyFill="1" applyAlignment="1">
      <alignment horizontal="center" vertical="center"/>
    </xf>
    <xf numFmtId="0" fontId="44" fillId="0" borderId="0" xfId="3" applyFont="1" applyFill="1" applyAlignment="1">
      <alignment horizontal="center" vertical="center"/>
    </xf>
    <xf numFmtId="0" fontId="45" fillId="0" borderId="0" xfId="3" applyFont="1" applyFill="1" applyAlignment="1">
      <alignment horizontal="left" vertical="center" wrapText="1"/>
    </xf>
    <xf numFmtId="0" fontId="52" fillId="0" borderId="59" xfId="3" applyFont="1" applyFill="1" applyBorder="1" applyAlignment="1">
      <alignment horizontal="center" vertical="center" wrapText="1" shrinkToFit="1"/>
    </xf>
    <xf numFmtId="0" fontId="52" fillId="0" borderId="60" xfId="3" applyFont="1" applyFill="1" applyBorder="1" applyAlignment="1">
      <alignment horizontal="center" vertical="center" wrapText="1" shrinkToFit="1"/>
    </xf>
    <xf numFmtId="0" fontId="51" fillId="0" borderId="60" xfId="3" applyFont="1" applyFill="1" applyBorder="1" applyAlignment="1">
      <alignment horizontal="center" vertical="center" wrapText="1" shrinkToFit="1"/>
    </xf>
    <xf numFmtId="0" fontId="51" fillId="0" borderId="80" xfId="3" applyFont="1" applyFill="1" applyBorder="1" applyAlignment="1">
      <alignment horizontal="center" vertical="center" wrapText="1" shrinkToFit="1"/>
    </xf>
    <xf numFmtId="0" fontId="52" fillId="0" borderId="59" xfId="3" applyFont="1" applyFill="1" applyBorder="1" applyAlignment="1">
      <alignment horizontal="center" vertical="center" wrapText="1"/>
    </xf>
    <xf numFmtId="0" fontId="52" fillId="0" borderId="60" xfId="3" applyFont="1" applyFill="1" applyBorder="1" applyAlignment="1">
      <alignment horizontal="center" vertical="center" wrapText="1"/>
    </xf>
    <xf numFmtId="0" fontId="52" fillId="0" borderId="80" xfId="3" applyFont="1" applyFill="1" applyBorder="1" applyAlignment="1">
      <alignment horizontal="center" vertical="center" wrapText="1"/>
    </xf>
    <xf numFmtId="0" fontId="52" fillId="0" borderId="59" xfId="3" applyFont="1" applyFill="1" applyBorder="1" applyAlignment="1">
      <alignment horizontal="center" vertical="center"/>
    </xf>
    <xf numFmtId="0" fontId="17" fillId="0" borderId="60" xfId="21" applyFont="1" applyFill="1" applyBorder="1" applyAlignment="1">
      <alignment horizontal="center" vertical="center"/>
    </xf>
    <xf numFmtId="0" fontId="17" fillId="0" borderId="80" xfId="21" applyFont="1" applyFill="1" applyBorder="1" applyAlignment="1">
      <alignment horizontal="center" vertical="center"/>
    </xf>
    <xf numFmtId="0" fontId="52" fillId="0" borderId="26" xfId="3" applyFont="1" applyFill="1" applyBorder="1" applyAlignment="1">
      <alignment horizontal="center" vertical="center" wrapText="1"/>
    </xf>
    <xf numFmtId="0" fontId="52" fillId="0" borderId="0" xfId="3" applyFont="1" applyFill="1" applyAlignment="1">
      <alignment horizontal="center" vertical="center" wrapText="1"/>
    </xf>
    <xf numFmtId="3" fontId="54" fillId="0" borderId="67" xfId="3" applyNumberFormat="1" applyFont="1" applyFill="1" applyBorder="1" applyAlignment="1">
      <alignment horizontal="left" vertical="center"/>
    </xf>
    <xf numFmtId="0" fontId="54" fillId="0" borderId="67" xfId="3" applyFont="1" applyFill="1" applyBorder="1" applyAlignment="1">
      <alignment vertical="center"/>
    </xf>
    <xf numFmtId="2" fontId="54" fillId="0" borderId="67" xfId="3" applyNumberFormat="1" applyFont="1" applyFill="1" applyBorder="1" applyAlignment="1">
      <alignment horizontal="center" vertical="center"/>
    </xf>
    <xf numFmtId="0" fontId="114" fillId="0" borderId="33" xfId="3" applyFont="1" applyFill="1" applyBorder="1" applyAlignment="1">
      <alignment vertical="center" wrapText="1"/>
    </xf>
    <xf numFmtId="0" fontId="114" fillId="0" borderId="33" xfId="0" applyFont="1" applyFill="1" applyBorder="1" applyAlignment="1">
      <alignment vertical="center" wrapText="1"/>
    </xf>
    <xf numFmtId="0" fontId="54" fillId="0" borderId="26" xfId="3" applyFont="1" applyFill="1" applyBorder="1" applyAlignment="1">
      <alignment horizontal="left" vertical="center" wrapText="1"/>
    </xf>
    <xf numFmtId="0" fontId="54" fillId="0" borderId="0" xfId="3" applyFont="1" applyFill="1" applyAlignment="1">
      <alignment horizontal="left" vertical="center" wrapText="1"/>
    </xf>
    <xf numFmtId="0" fontId="54" fillId="0" borderId="27" xfId="3" applyFont="1" applyFill="1" applyBorder="1" applyAlignment="1">
      <alignment horizontal="left" vertical="center" wrapText="1"/>
    </xf>
    <xf numFmtId="0" fontId="193" fillId="0" borderId="30" xfId="1" applyFont="1" applyFill="1" applyBorder="1" applyAlignment="1">
      <alignment vertical="center" wrapText="1"/>
    </xf>
    <xf numFmtId="0" fontId="54" fillId="0" borderId="67" xfId="3" applyFont="1" applyFill="1" applyBorder="1" applyAlignment="1">
      <alignment horizontal="center" vertical="center" wrapText="1"/>
    </xf>
    <xf numFmtId="169" fontId="54" fillId="0" borderId="67" xfId="3" applyNumberFormat="1" applyFont="1" applyFill="1" applyBorder="1" applyAlignment="1">
      <alignment horizontal="center" vertical="center"/>
    </xf>
    <xf numFmtId="0" fontId="54" fillId="0" borderId="67" xfId="3" applyFont="1" applyFill="1" applyBorder="1" applyAlignment="1">
      <alignment horizontal="center" vertical="center"/>
    </xf>
    <xf numFmtId="0" fontId="53" fillId="0" borderId="26" xfId="3" applyFont="1" applyFill="1" applyBorder="1" applyAlignment="1">
      <alignment horizontal="left" vertical="center" wrapText="1"/>
    </xf>
    <xf numFmtId="0" fontId="53" fillId="0" borderId="0" xfId="3" applyFont="1" applyFill="1" applyAlignment="1">
      <alignment horizontal="left" vertical="center" wrapText="1"/>
    </xf>
    <xf numFmtId="0" fontId="53" fillId="0" borderId="27" xfId="3" applyFont="1" applyFill="1" applyBorder="1" applyAlignment="1">
      <alignment horizontal="left" vertical="center" wrapText="1"/>
    </xf>
    <xf numFmtId="0" fontId="0" fillId="0" borderId="0" xfId="0" applyFill="1" applyAlignment="1">
      <alignment vertical="center" wrapText="1"/>
    </xf>
    <xf numFmtId="0" fontId="0" fillId="0" borderId="27" xfId="0" applyFill="1" applyBorder="1" applyAlignment="1">
      <alignment vertical="center" wrapText="1"/>
    </xf>
    <xf numFmtId="3" fontId="8" fillId="0" borderId="0" xfId="1" applyNumberFormat="1" applyFont="1" applyAlignment="1">
      <alignment horizontal="center" vertical="center" wrapText="1"/>
    </xf>
    <xf numFmtId="0" fontId="8" fillId="0" borderId="27" xfId="1" applyFont="1" applyBorder="1" applyAlignment="1">
      <alignment horizontal="center" vertical="center" wrapText="1"/>
    </xf>
    <xf numFmtId="0" fontId="8" fillId="0" borderId="118" xfId="1" applyBorder="1" applyAlignment="1">
      <alignment horizontal="center" vertical="center" wrapText="1"/>
    </xf>
    <xf numFmtId="0" fontId="8" fillId="0" borderId="112" xfId="1" applyBorder="1" applyAlignment="1">
      <alignment horizontal="center" vertical="center" wrapText="1"/>
    </xf>
    <xf numFmtId="0" fontId="43" fillId="0" borderId="0" xfId="3" applyFont="1" applyAlignment="1">
      <alignment horizontal="center" vertical="center"/>
    </xf>
    <xf numFmtId="0" fontId="44" fillId="0" borderId="0" xfId="3" applyFont="1" applyAlignment="1">
      <alignment horizontal="center" vertical="center"/>
    </xf>
    <xf numFmtId="0" fontId="105" fillId="0" borderId="0" xfId="3" applyFont="1" applyAlignment="1">
      <alignment horizontal="left" vertical="center" wrapText="1"/>
    </xf>
    <xf numFmtId="0" fontId="63" fillId="0" borderId="0" xfId="2" applyFont="1" applyAlignment="1">
      <alignment horizontal="center" vertical="center"/>
    </xf>
    <xf numFmtId="0" fontId="63" fillId="0" borderId="0" xfId="20" applyFont="1" applyAlignment="1">
      <alignment horizontal="center" vertical="center"/>
    </xf>
    <xf numFmtId="0" fontId="8" fillId="0" borderId="84" xfId="1" applyFont="1" applyBorder="1" applyAlignment="1">
      <alignment vertical="center" wrapText="1"/>
    </xf>
    <xf numFmtId="0" fontId="8" fillId="0" borderId="0" xfId="1" applyFont="1" applyAlignment="1">
      <alignment vertical="center" wrapText="1"/>
    </xf>
    <xf numFmtId="0" fontId="8" fillId="0" borderId="115" xfId="1" applyFont="1" applyBorder="1" applyAlignment="1">
      <alignment vertical="center" wrapText="1"/>
    </xf>
    <xf numFmtId="0" fontId="8" fillId="0" borderId="126" xfId="1" applyFont="1" applyBorder="1" applyAlignment="1">
      <alignment vertical="center" wrapText="1"/>
    </xf>
    <xf numFmtId="0" fontId="37" fillId="0" borderId="89" xfId="1" applyFont="1" applyBorder="1" applyAlignment="1">
      <alignment horizontal="left" vertical="center" wrapText="1"/>
    </xf>
    <xf numFmtId="0" fontId="37" fillId="0" borderId="90" xfId="1" applyFont="1" applyBorder="1" applyAlignment="1">
      <alignment vertical="center" wrapText="1"/>
    </xf>
    <xf numFmtId="0" fontId="8" fillId="0" borderId="89" xfId="1" applyFont="1" applyBorder="1" applyAlignment="1">
      <alignment horizontal="center" vertical="center" wrapText="1"/>
    </xf>
    <xf numFmtId="0" fontId="8" fillId="0" borderId="90" xfId="1" applyFont="1" applyBorder="1" applyAlignment="1">
      <alignment horizontal="center" vertical="center" wrapText="1"/>
    </xf>
    <xf numFmtId="0" fontId="8" fillId="0" borderId="91" xfId="1" applyFont="1" applyBorder="1" applyAlignment="1">
      <alignment horizontal="center" vertical="center" wrapText="1"/>
    </xf>
    <xf numFmtId="0" fontId="37" fillId="0" borderId="118" xfId="1" applyFont="1" applyBorder="1" applyAlignment="1">
      <alignment horizontal="left" vertical="center" wrapText="1"/>
    </xf>
    <xf numFmtId="0" fontId="37" fillId="0" borderId="112" xfId="1" applyFont="1" applyBorder="1" applyAlignment="1">
      <alignment horizontal="left" vertical="center" wrapText="1"/>
    </xf>
    <xf numFmtId="0" fontId="37" fillId="0" borderId="118" xfId="1" applyFont="1" applyBorder="1" applyAlignment="1">
      <alignment horizontal="center" vertical="center" wrapText="1"/>
    </xf>
    <xf numFmtId="0" fontId="8" fillId="0" borderId="89" xfId="1" applyFont="1" applyBorder="1" applyAlignment="1">
      <alignment horizontal="right" vertical="center" wrapText="1"/>
    </xf>
    <xf numFmtId="0" fontId="8" fillId="0" borderId="90" xfId="1" applyFont="1" applyBorder="1" applyAlignment="1">
      <alignment vertical="center" wrapText="1"/>
    </xf>
    <xf numFmtId="0" fontId="8" fillId="0" borderId="91" xfId="1" applyFont="1" applyBorder="1" applyAlignment="1">
      <alignment vertical="center" wrapText="1"/>
    </xf>
    <xf numFmtId="0" fontId="37" fillId="0" borderId="84" xfId="1" applyFont="1" applyBorder="1" applyAlignment="1">
      <alignment horizontal="left" vertical="center" wrapText="1"/>
    </xf>
    <xf numFmtId="0" fontId="37" fillId="0" borderId="0" xfId="1" applyFont="1" applyAlignment="1">
      <alignment vertical="center" wrapText="1"/>
    </xf>
    <xf numFmtId="0" fontId="8" fillId="0" borderId="84" xfId="1" applyFont="1" applyBorder="1" applyAlignment="1">
      <alignment horizontal="left" vertical="center" wrapText="1"/>
    </xf>
    <xf numFmtId="0" fontId="8" fillId="0" borderId="0" xfId="1" applyFont="1" applyAlignment="1">
      <alignment horizontal="left" vertical="center" wrapText="1"/>
    </xf>
    <xf numFmtId="0" fontId="8" fillId="0" borderId="115" xfId="1" applyFont="1" applyBorder="1" applyAlignment="1">
      <alignment horizontal="left" vertical="center" wrapText="1"/>
    </xf>
    <xf numFmtId="0" fontId="8" fillId="0" borderId="126" xfId="1" applyFont="1" applyBorder="1" applyAlignment="1">
      <alignment horizontal="left" vertical="center" wrapText="1"/>
    </xf>
    <xf numFmtId="0" fontId="37" fillId="0" borderId="89" xfId="1" applyFont="1" applyBorder="1" applyAlignment="1">
      <alignment vertical="center" wrapText="1"/>
    </xf>
    <xf numFmtId="0" fontId="37" fillId="0" borderId="84" xfId="1" applyFont="1" applyBorder="1" applyAlignment="1">
      <alignment vertical="center" wrapText="1"/>
    </xf>
    <xf numFmtId="0" fontId="8" fillId="0" borderId="84" xfId="1" applyFont="1" applyBorder="1" applyAlignment="1">
      <alignment horizontal="right" vertical="center" wrapText="1"/>
    </xf>
    <xf numFmtId="0" fontId="8" fillId="0" borderId="27" xfId="1" applyFont="1" applyBorder="1" applyAlignment="1">
      <alignment vertical="center" wrapText="1"/>
    </xf>
    <xf numFmtId="0" fontId="37" fillId="0" borderId="0" xfId="1" applyFont="1" applyAlignment="1">
      <alignment horizontal="left" vertical="center" wrapText="1"/>
    </xf>
    <xf numFmtId="0" fontId="8" fillId="0" borderId="84" xfId="1" applyBorder="1" applyAlignment="1">
      <alignment horizontal="left" vertical="center" wrapText="1"/>
    </xf>
    <xf numFmtId="0" fontId="8" fillId="0" borderId="0" xfId="1" applyAlignment="1">
      <alignment horizontal="left" vertical="center" wrapText="1"/>
    </xf>
    <xf numFmtId="0" fontId="8" fillId="0" borderId="115" xfId="1" applyBorder="1" applyAlignment="1">
      <alignment horizontal="left" vertical="center" wrapText="1"/>
    </xf>
    <xf numFmtId="0" fontId="8" fillId="0" borderId="126" xfId="1" applyBorder="1" applyAlignment="1">
      <alignment horizontal="left" vertical="center" wrapText="1"/>
    </xf>
    <xf numFmtId="0" fontId="8" fillId="0" borderId="89" xfId="1" applyBorder="1" applyAlignment="1">
      <alignment horizontal="center" vertical="center" wrapText="1"/>
    </xf>
    <xf numFmtId="0" fontId="8" fillId="0" borderId="90" xfId="1" applyBorder="1" applyAlignment="1">
      <alignment horizontal="center" vertical="center" wrapText="1"/>
    </xf>
    <xf numFmtId="0" fontId="8" fillId="0" borderId="91" xfId="1" applyBorder="1" applyAlignment="1">
      <alignment horizontal="center" vertical="center" wrapText="1"/>
    </xf>
    <xf numFmtId="0" fontId="8" fillId="0" borderId="84" xfId="1" applyBorder="1" applyAlignment="1">
      <alignment vertical="center" wrapText="1"/>
    </xf>
    <xf numFmtId="0" fontId="8" fillId="0" borderId="0" xfId="1" applyAlignment="1">
      <alignment vertical="center" wrapText="1"/>
    </xf>
    <xf numFmtId="0" fontId="37" fillId="0" borderId="113" xfId="1" applyFont="1" applyBorder="1" applyAlignment="1">
      <alignment horizontal="left" vertical="center" wrapText="1"/>
    </xf>
    <xf numFmtId="0" fontId="8" fillId="0" borderId="112" xfId="1" applyBorder="1" applyAlignment="1">
      <alignment horizontal="right" vertical="center" wrapText="1"/>
    </xf>
    <xf numFmtId="0" fontId="8" fillId="0" borderId="113" xfId="1" applyBorder="1" applyAlignment="1">
      <alignment horizontal="right" vertical="center" wrapText="1"/>
    </xf>
    <xf numFmtId="0" fontId="8" fillId="0" borderId="114" xfId="1" applyBorder="1" applyAlignment="1">
      <alignment horizontal="right" vertical="center" wrapText="1"/>
    </xf>
    <xf numFmtId="0" fontId="37" fillId="0" borderId="89" xfId="1" applyFont="1" applyBorder="1" applyAlignment="1">
      <alignment horizontal="center" vertical="center" wrapText="1"/>
    </xf>
    <xf numFmtId="0" fontId="37" fillId="0" borderId="90" xfId="1" applyFont="1" applyBorder="1" applyAlignment="1">
      <alignment horizontal="center" vertical="center" wrapText="1"/>
    </xf>
    <xf numFmtId="0" fontId="37" fillId="0" borderId="91" xfId="1" applyFont="1" applyBorder="1" applyAlignment="1">
      <alignment horizontal="center" vertical="center" wrapText="1"/>
    </xf>
    <xf numFmtId="0" fontId="8" fillId="0" borderId="84" xfId="1" applyFont="1" applyBorder="1" applyAlignment="1">
      <alignment horizontal="center" vertical="center" wrapText="1"/>
    </xf>
    <xf numFmtId="0" fontId="8" fillId="0" borderId="0" xfId="1" applyFont="1" applyAlignment="1">
      <alignment horizontal="center" vertical="center" wrapText="1"/>
    </xf>
    <xf numFmtId="0" fontId="25" fillId="0" borderId="84" xfId="1" applyFont="1" applyBorder="1" applyAlignment="1">
      <alignment horizontal="left" vertical="center" wrapText="1"/>
    </xf>
    <xf numFmtId="0" fontId="25" fillId="0" borderId="0" xfId="1" applyFont="1" applyAlignment="1">
      <alignment horizontal="left" vertical="center" wrapText="1"/>
    </xf>
    <xf numFmtId="0" fontId="70" fillId="0" borderId="84" xfId="1" applyFont="1" applyBorder="1" applyAlignment="1">
      <alignment horizontal="left" vertical="center" wrapText="1"/>
    </xf>
    <xf numFmtId="0" fontId="70" fillId="0" borderId="0" xfId="1" applyFont="1" applyAlignment="1">
      <alignment horizontal="left" vertical="center" wrapText="1"/>
    </xf>
    <xf numFmtId="0" fontId="37" fillId="0" borderId="90" xfId="1" applyFont="1" applyBorder="1" applyAlignment="1">
      <alignment horizontal="left" vertical="center" wrapText="1"/>
    </xf>
    <xf numFmtId="3" fontId="8" fillId="0" borderId="84" xfId="1" applyNumberFormat="1" applyBorder="1" applyAlignment="1">
      <alignment horizontal="center" vertical="center" wrapText="1"/>
    </xf>
    <xf numFmtId="0" fontId="8" fillId="0" borderId="27" xfId="1" applyBorder="1" applyAlignment="1">
      <alignment horizontal="center" vertical="center" wrapText="1"/>
    </xf>
    <xf numFmtId="0" fontId="72" fillId="0" borderId="89" xfId="1" applyFont="1" applyBorder="1" applyAlignment="1">
      <alignment horizontal="left" vertical="center" wrapText="1"/>
    </xf>
    <xf numFmtId="0" fontId="72" fillId="0" borderId="90" xfId="1" applyFont="1" applyBorder="1" applyAlignment="1">
      <alignment horizontal="left" vertical="center" wrapText="1"/>
    </xf>
    <xf numFmtId="0" fontId="72" fillId="0" borderId="91" xfId="1" applyFont="1" applyBorder="1" applyAlignment="1">
      <alignment horizontal="left" vertical="center" wrapText="1"/>
    </xf>
    <xf numFmtId="3" fontId="8" fillId="0" borderId="84" xfId="1" applyNumberFormat="1" applyFont="1" applyBorder="1" applyAlignment="1">
      <alignment horizontal="center" vertical="center" wrapText="1"/>
    </xf>
    <xf numFmtId="3" fontId="8" fillId="0" borderId="27" xfId="1" applyNumberFormat="1" applyFont="1" applyBorder="1" applyAlignment="1">
      <alignment horizontal="center" vertical="center" wrapText="1"/>
    </xf>
    <xf numFmtId="0" fontId="8" fillId="0" borderId="118" xfId="1" applyBorder="1" applyAlignment="1">
      <alignment horizontal="right" vertical="center" wrapText="1"/>
    </xf>
    <xf numFmtId="0" fontId="37" fillId="0" borderId="84" xfId="1" applyFont="1" applyBorder="1" applyAlignment="1">
      <alignment horizontal="center" vertical="center" wrapText="1"/>
    </xf>
    <xf numFmtId="0" fontId="37" fillId="0" borderId="0" xfId="1" applyFont="1" applyAlignment="1">
      <alignment horizontal="center" vertical="center" wrapText="1"/>
    </xf>
    <xf numFmtId="0" fontId="37" fillId="0" borderId="27" xfId="1" applyFont="1" applyBorder="1" applyAlignment="1">
      <alignment horizontal="center" vertical="center" wrapText="1"/>
    </xf>
    <xf numFmtId="0" fontId="92" fillId="0" borderId="135" xfId="1" applyFont="1" applyBorder="1" applyAlignment="1">
      <alignment horizontal="center" vertical="center" wrapText="1"/>
    </xf>
    <xf numFmtId="0" fontId="92" fillId="0" borderId="136" xfId="1" applyFont="1" applyBorder="1" applyAlignment="1">
      <alignment horizontal="center" vertical="center" wrapText="1"/>
    </xf>
    <xf numFmtId="0" fontId="92" fillId="0" borderId="137" xfId="1" applyFont="1" applyBorder="1" applyAlignment="1">
      <alignment horizontal="center" vertical="center" wrapText="1"/>
    </xf>
    <xf numFmtId="0" fontId="92" fillId="0" borderId="84" xfId="1" applyFont="1" applyBorder="1" applyAlignment="1">
      <alignment horizontal="center" vertical="center" wrapText="1"/>
    </xf>
    <xf numFmtId="0" fontId="92" fillId="0" borderId="0" xfId="1" applyFont="1" applyBorder="1" applyAlignment="1">
      <alignment horizontal="center" vertical="center" wrapText="1"/>
    </xf>
    <xf numFmtId="0" fontId="92" fillId="0" borderId="27" xfId="1" applyFont="1" applyBorder="1" applyAlignment="1">
      <alignment horizontal="center" vertical="center" wrapText="1"/>
    </xf>
    <xf numFmtId="0" fontId="70" fillId="0" borderId="0" xfId="1" applyFont="1" applyBorder="1" applyAlignment="1">
      <alignment horizontal="left" vertical="center" wrapText="1"/>
    </xf>
    <xf numFmtId="0" fontId="8" fillId="0" borderId="112" xfId="1" applyBorder="1" applyAlignment="1">
      <alignment horizontal="left" vertical="center" wrapText="1"/>
    </xf>
    <xf numFmtId="0" fontId="8" fillId="0" borderId="113" xfId="1" applyBorder="1" applyAlignment="1">
      <alignment vertical="center" wrapText="1"/>
    </xf>
    <xf numFmtId="0" fontId="8" fillId="0" borderId="114" xfId="1" applyBorder="1" applyAlignment="1">
      <alignment vertical="center" wrapText="1"/>
    </xf>
    <xf numFmtId="0" fontId="8" fillId="0" borderId="0" xfId="1" applyAlignment="1">
      <alignment horizontal="center" vertical="center" wrapText="1"/>
    </xf>
    <xf numFmtId="0" fontId="8" fillId="0" borderId="115" xfId="1" applyBorder="1" applyAlignment="1">
      <alignment horizontal="center" vertical="center" wrapText="1"/>
    </xf>
    <xf numFmtId="0" fontId="8" fillId="0" borderId="126" xfId="1" applyBorder="1" applyAlignment="1">
      <alignment vertical="center" wrapText="1"/>
    </xf>
    <xf numFmtId="0" fontId="0" fillId="0" borderId="89" xfId="1" applyFont="1" applyBorder="1" applyAlignment="1">
      <alignment horizontal="left" vertical="center" wrapText="1"/>
    </xf>
    <xf numFmtId="0" fontId="8" fillId="0" borderId="90" xfId="1" applyBorder="1" applyAlignment="1">
      <alignment horizontal="left" vertical="center" wrapText="1"/>
    </xf>
    <xf numFmtId="0" fontId="8" fillId="0" borderId="135" xfId="1" applyBorder="1" applyAlignment="1">
      <alignment horizontal="left" vertical="center" wrapText="1"/>
    </xf>
    <xf numFmtId="0" fontId="8" fillId="0" borderId="136" xfId="1" applyBorder="1" applyAlignment="1">
      <alignment horizontal="left" vertical="center" wrapText="1"/>
    </xf>
    <xf numFmtId="0" fontId="8" fillId="0" borderId="0" xfId="1" applyBorder="1" applyAlignment="1">
      <alignment horizontal="left" vertical="center" wrapText="1"/>
    </xf>
    <xf numFmtId="0" fontId="8" fillId="0" borderId="14" xfId="28" applyBorder="1" applyAlignment="1">
      <alignment horizontal="center" vertical="center" wrapText="1"/>
    </xf>
    <xf numFmtId="0" fontId="8" fillId="0" borderId="119" xfId="28" applyBorder="1" applyAlignment="1">
      <alignment horizontal="center" vertical="center" wrapText="1"/>
    </xf>
    <xf numFmtId="0" fontId="8" fillId="0" borderId="139" xfId="28" applyBorder="1" applyAlignment="1">
      <alignment horizontal="center" vertical="center" wrapText="1"/>
    </xf>
    <xf numFmtId="0" fontId="8" fillId="0" borderId="36" xfId="28" applyBorder="1" applyAlignment="1">
      <alignment horizontal="center" vertical="center" wrapText="1"/>
    </xf>
    <xf numFmtId="0" fontId="8" fillId="0" borderId="37" xfId="28" applyBorder="1" applyAlignment="1">
      <alignment horizontal="center" vertical="center" wrapText="1"/>
    </xf>
    <xf numFmtId="0" fontId="8" fillId="0" borderId="115" xfId="28" applyBorder="1" applyAlignment="1">
      <alignment horizontal="center" vertical="center" wrapText="1"/>
    </xf>
    <xf numFmtId="0" fontId="8" fillId="0" borderId="126" xfId="28" applyBorder="1" applyAlignment="1">
      <alignment horizontal="center" vertical="center" wrapText="1"/>
    </xf>
    <xf numFmtId="0" fontId="8" fillId="0" borderId="127" xfId="28" applyBorder="1" applyAlignment="1">
      <alignment horizontal="center" vertical="center" wrapText="1"/>
    </xf>
    <xf numFmtId="0" fontId="8" fillId="0" borderId="15" xfId="28" applyBorder="1" applyAlignment="1">
      <alignment horizontal="center" vertical="center" wrapText="1"/>
    </xf>
    <xf numFmtId="0" fontId="8" fillId="0" borderId="118" xfId="28" applyBorder="1" applyAlignment="1">
      <alignment horizontal="center" vertical="center" wrapText="1"/>
    </xf>
    <xf numFmtId="0" fontId="8" fillId="0" borderId="16" xfId="28" applyBorder="1" applyAlignment="1">
      <alignment horizontal="center" vertical="center" wrapText="1"/>
    </xf>
    <xf numFmtId="0" fontId="8" fillId="0" borderId="120" xfId="28" applyBorder="1" applyAlignment="1">
      <alignment horizontal="center" vertical="center" wrapText="1"/>
    </xf>
    <xf numFmtId="0" fontId="8" fillId="0" borderId="112" xfId="28" applyBorder="1" applyAlignment="1">
      <alignment horizontal="center" vertical="center" wrapText="1"/>
    </xf>
    <xf numFmtId="0" fontId="8" fillId="0" borderId="113" xfId="28" applyBorder="1" applyAlignment="1">
      <alignment horizontal="center" vertical="center" wrapText="1"/>
    </xf>
    <xf numFmtId="0" fontId="8" fillId="0" borderId="114" xfId="28" applyBorder="1" applyAlignment="1">
      <alignment horizontal="center" vertical="center" wrapText="1"/>
    </xf>
    <xf numFmtId="0" fontId="176" fillId="0" borderId="0" xfId="2" applyFont="1" applyAlignment="1">
      <alignment horizontal="center" vertical="center" wrapText="1"/>
    </xf>
    <xf numFmtId="0" fontId="73" fillId="0" borderId="0" xfId="2" applyFont="1" applyAlignment="1">
      <alignment horizontal="center" vertical="center" wrapText="1"/>
    </xf>
    <xf numFmtId="0" fontId="50" fillId="0" borderId="0" xfId="2" applyFont="1" applyAlignment="1">
      <alignment horizontal="left" vertical="center" wrapText="1"/>
    </xf>
    <xf numFmtId="0" fontId="187" fillId="0" borderId="0" xfId="41" applyFont="1" applyAlignment="1">
      <alignment horizontal="center" vertical="center" wrapText="1"/>
    </xf>
    <xf numFmtId="0" fontId="56" fillId="0" borderId="0" xfId="2" applyFont="1" applyAlignment="1">
      <alignment horizontal="center" vertical="center" wrapText="1"/>
    </xf>
    <xf numFmtId="0" fontId="23" fillId="0" borderId="0" xfId="20" applyFont="1" applyAlignment="1">
      <alignment horizontal="left" vertical="center" wrapText="1"/>
    </xf>
    <xf numFmtId="0" fontId="177" fillId="0" borderId="84" xfId="28" applyFont="1" applyBorder="1" applyAlignment="1">
      <alignment horizontal="left" wrapText="1"/>
    </xf>
    <xf numFmtId="0" fontId="177" fillId="0" borderId="0" xfId="28" applyFont="1" applyAlignment="1">
      <alignment horizontal="left" wrapText="1"/>
    </xf>
    <xf numFmtId="0" fontId="177" fillId="0" borderId="27" xfId="28" applyFont="1" applyBorder="1" applyAlignment="1">
      <alignment horizontal="left" wrapText="1"/>
    </xf>
    <xf numFmtId="0" fontId="37" fillId="0" borderId="135" xfId="28" applyFont="1" applyBorder="1" applyAlignment="1">
      <alignment horizontal="left" vertical="center" wrapText="1"/>
    </xf>
    <xf numFmtId="0" fontId="37" fillId="0" borderId="136" xfId="28" applyFont="1" applyBorder="1" applyAlignment="1">
      <alignment horizontal="left" vertical="center" wrapText="1"/>
    </xf>
    <xf numFmtId="0" fontId="37" fillId="0" borderId="137" xfId="28" applyFont="1" applyBorder="1" applyAlignment="1">
      <alignment horizontal="left" vertical="center" wrapText="1"/>
    </xf>
    <xf numFmtId="0" fontId="8" fillId="0" borderId="135" xfId="28" applyBorder="1" applyAlignment="1">
      <alignment horizontal="right" vertical="center" wrapText="1"/>
    </xf>
    <xf numFmtId="0" fontId="8" fillId="0" borderId="136" xfId="28" applyBorder="1" applyAlignment="1">
      <alignment vertical="center" wrapText="1"/>
    </xf>
    <xf numFmtId="0" fontId="8" fillId="0" borderId="137" xfId="28" applyBorder="1" applyAlignment="1">
      <alignment vertical="center" wrapText="1"/>
    </xf>
    <xf numFmtId="0" fontId="37" fillId="0" borderId="84" xfId="28" applyFont="1" applyBorder="1" applyAlignment="1">
      <alignment horizontal="left" vertical="center" wrapText="1"/>
    </xf>
    <xf numFmtId="0" fontId="8" fillId="0" borderId="0" xfId="28" applyAlignment="1">
      <alignment horizontal="left" vertical="center" wrapText="1"/>
    </xf>
    <xf numFmtId="0" fontId="8" fillId="0" borderId="27" xfId="28" applyBorder="1" applyAlignment="1">
      <alignment horizontal="left" vertical="center" wrapText="1"/>
    </xf>
    <xf numFmtId="0" fontId="8" fillId="0" borderId="84" xfId="28" applyBorder="1" applyAlignment="1">
      <alignment horizontal="left" vertical="center" wrapText="1"/>
    </xf>
    <xf numFmtId="0" fontId="37" fillId="0" borderId="0" xfId="28" applyFont="1" applyAlignment="1">
      <alignment horizontal="left" vertical="center" wrapText="1"/>
    </xf>
    <xf numFmtId="0" fontId="37" fillId="0" borderId="27" xfId="28" applyFont="1" applyBorder="1" applyAlignment="1">
      <alignment horizontal="left" vertical="center" wrapText="1"/>
    </xf>
    <xf numFmtId="0" fontId="8" fillId="0" borderId="84" xfId="28" applyBorder="1" applyAlignment="1">
      <alignment horizontal="right" vertical="center" wrapText="1"/>
    </xf>
    <xf numFmtId="0" fontId="8" fillId="0" borderId="0" xfId="28" applyAlignment="1">
      <alignment horizontal="right" vertical="center" wrapText="1"/>
    </xf>
    <xf numFmtId="0" fontId="8" fillId="0" borderId="27" xfId="28" applyBorder="1" applyAlignment="1">
      <alignment horizontal="right" vertical="center" wrapText="1"/>
    </xf>
    <xf numFmtId="0" fontId="25" fillId="0" borderId="84" xfId="28" applyFont="1" applyBorder="1" applyAlignment="1">
      <alignment horizontal="left" vertical="center" wrapText="1"/>
    </xf>
    <xf numFmtId="0" fontId="25" fillId="0" borderId="0" xfId="28" applyFont="1" applyAlignment="1">
      <alignment horizontal="left" vertical="center" wrapText="1"/>
    </xf>
    <xf numFmtId="0" fontId="25" fillId="0" borderId="27" xfId="28" applyFont="1" applyBorder="1" applyAlignment="1">
      <alignment horizontal="left" vertical="center" wrapText="1"/>
    </xf>
    <xf numFmtId="0" fontId="8" fillId="0" borderId="84" xfId="28" applyBorder="1" applyAlignment="1">
      <alignment horizontal="center" vertical="center" wrapText="1"/>
    </xf>
    <xf numFmtId="0" fontId="8" fillId="0" borderId="0" xfId="28" applyAlignment="1">
      <alignment horizontal="center" vertical="center" wrapText="1"/>
    </xf>
    <xf numFmtId="0" fontId="8" fillId="0" borderId="27" xfId="28" applyBorder="1" applyAlignment="1">
      <alignment horizontal="center" vertical="center" wrapText="1"/>
    </xf>
    <xf numFmtId="0" fontId="177" fillId="0" borderId="115" xfId="28" applyFont="1" applyBorder="1" applyAlignment="1">
      <alignment horizontal="left" wrapText="1"/>
    </xf>
    <xf numFmtId="0" fontId="177" fillId="0" borderId="126" xfId="28" applyFont="1" applyBorder="1" applyAlignment="1">
      <alignment horizontal="left" wrapText="1"/>
    </xf>
    <xf numFmtId="0" fontId="177" fillId="0" borderId="127" xfId="28" applyFont="1" applyBorder="1" applyAlignment="1">
      <alignment horizontal="left" wrapText="1"/>
    </xf>
    <xf numFmtId="0" fontId="8" fillId="0" borderId="115" xfId="28" applyBorder="1" applyAlignment="1">
      <alignment horizontal="left" vertical="center" wrapText="1"/>
    </xf>
    <xf numFmtId="0" fontId="8" fillId="0" borderId="126" xfId="28" applyBorder="1" applyAlignment="1">
      <alignment horizontal="left" vertical="center" wrapText="1"/>
    </xf>
    <xf numFmtId="0" fontId="8" fillId="0" borderId="127" xfId="28" applyBorder="1" applyAlignment="1">
      <alignment horizontal="left" vertical="center" wrapText="1"/>
    </xf>
    <xf numFmtId="0" fontId="8" fillId="0" borderId="136" xfId="28" applyBorder="1" applyAlignment="1">
      <alignment horizontal="right" vertical="center" wrapText="1"/>
    </xf>
    <xf numFmtId="0" fontId="8" fillId="0" borderId="137" xfId="28" applyBorder="1" applyAlignment="1">
      <alignment horizontal="right" vertical="center" wrapText="1"/>
    </xf>
    <xf numFmtId="0" fontId="25" fillId="0" borderId="84" xfId="28" applyFont="1" applyBorder="1" applyAlignment="1">
      <alignment horizontal="center" vertical="center" wrapText="1"/>
    </xf>
    <xf numFmtId="0" fontId="25" fillId="0" borderId="0" xfId="28" applyFont="1" applyAlignment="1">
      <alignment horizontal="center" vertical="center" wrapText="1"/>
    </xf>
    <xf numFmtId="0" fontId="25" fillId="0" borderId="27" xfId="28" applyFont="1" applyBorder="1" applyAlignment="1">
      <alignment horizontal="center" vertical="center" wrapText="1"/>
    </xf>
    <xf numFmtId="0" fontId="37" fillId="0" borderId="112" xfId="28" applyFont="1" applyBorder="1" applyAlignment="1">
      <alignment horizontal="left" vertical="center" wrapText="1"/>
    </xf>
    <xf numFmtId="0" fontId="37" fillId="0" borderId="113" xfId="28" applyFont="1" applyBorder="1" applyAlignment="1">
      <alignment horizontal="left" vertical="center" wrapText="1"/>
    </xf>
    <xf numFmtId="0" fontId="37" fillId="0" borderId="114" xfId="28" applyFont="1" applyBorder="1" applyAlignment="1">
      <alignment horizontal="left" vertical="center" wrapText="1"/>
    </xf>
    <xf numFmtId="0" fontId="8" fillId="0" borderId="118" xfId="28" applyBorder="1" applyAlignment="1">
      <alignment horizontal="left" vertical="center" wrapText="1"/>
    </xf>
    <xf numFmtId="0" fontId="8" fillId="0" borderId="135" xfId="28" applyBorder="1" applyAlignment="1">
      <alignment horizontal="left" vertical="center" wrapText="1"/>
    </xf>
    <xf numFmtId="0" fontId="8" fillId="0" borderId="136" xfId="28" applyBorder="1" applyAlignment="1">
      <alignment horizontal="left" vertical="center" wrapText="1"/>
    </xf>
    <xf numFmtId="0" fontId="8" fillId="0" borderId="137" xfId="28" applyBorder="1" applyAlignment="1">
      <alignment horizontal="left" vertical="center" wrapText="1"/>
    </xf>
    <xf numFmtId="0" fontId="0" fillId="0" borderId="135" xfId="28" applyFont="1" applyBorder="1" applyAlignment="1">
      <alignment horizontal="center" vertical="center" wrapText="1"/>
    </xf>
    <xf numFmtId="0" fontId="8" fillId="0" borderId="136" xfId="28" applyBorder="1" applyAlignment="1">
      <alignment horizontal="center" vertical="center" wrapText="1"/>
    </xf>
    <xf numFmtId="0" fontId="8" fillId="0" borderId="137" xfId="28" applyBorder="1" applyAlignment="1">
      <alignment horizontal="center" vertical="center" wrapText="1"/>
    </xf>
    <xf numFmtId="0" fontId="8" fillId="0" borderId="0" xfId="28" applyAlignment="1">
      <alignment vertical="center" wrapText="1"/>
    </xf>
    <xf numFmtId="0" fontId="8" fillId="0" borderId="27" xfId="28" applyBorder="1" applyAlignment="1">
      <alignment vertical="center" wrapText="1"/>
    </xf>
    <xf numFmtId="0" fontId="25" fillId="0" borderId="115" xfId="28" applyFont="1" applyBorder="1" applyAlignment="1">
      <alignment horizontal="left" vertical="center" wrapText="1"/>
    </xf>
    <xf numFmtId="0" fontId="25" fillId="0" borderId="126" xfId="28" applyFont="1" applyBorder="1" applyAlignment="1">
      <alignment horizontal="left" vertical="center" wrapText="1"/>
    </xf>
    <xf numFmtId="0" fontId="25" fillId="0" borderId="127" xfId="28" applyFont="1" applyBorder="1" applyAlignment="1">
      <alignment horizontal="left" vertical="center" wrapText="1"/>
    </xf>
    <xf numFmtId="0" fontId="17" fillId="0" borderId="84" xfId="28" applyFont="1" applyBorder="1" applyAlignment="1">
      <alignment horizontal="left" vertical="center" wrapText="1"/>
    </xf>
    <xf numFmtId="0" fontId="17" fillId="0" borderId="0" xfId="28" applyFont="1" applyAlignment="1">
      <alignment horizontal="left" vertical="center" wrapText="1"/>
    </xf>
    <xf numFmtId="0" fontId="17" fillId="0" borderId="27" xfId="28" applyFont="1" applyBorder="1" applyAlignment="1">
      <alignment horizontal="left" vertical="center" wrapText="1"/>
    </xf>
    <xf numFmtId="0" fontId="178" fillId="0" borderId="84" xfId="28" applyFont="1" applyBorder="1" applyAlignment="1">
      <alignment horizontal="left" vertical="center" wrapText="1"/>
    </xf>
    <xf numFmtId="0" fontId="178" fillId="0" borderId="0" xfId="28" applyFont="1" applyAlignment="1">
      <alignment horizontal="left" vertical="center" wrapText="1"/>
    </xf>
    <xf numFmtId="0" fontId="178" fillId="0" borderId="27" xfId="28" applyFont="1" applyBorder="1" applyAlignment="1">
      <alignment horizontal="left" vertical="center" wrapText="1"/>
    </xf>
    <xf numFmtId="0" fontId="37" fillId="0" borderId="115" xfId="28" applyFont="1" applyBorder="1" applyAlignment="1">
      <alignment horizontal="left" vertical="center" wrapText="1"/>
    </xf>
    <xf numFmtId="0" fontId="37" fillId="0" borderId="126" xfId="28" applyFont="1" applyBorder="1" applyAlignment="1">
      <alignment horizontal="left" vertical="center" wrapText="1"/>
    </xf>
    <xf numFmtId="0" fontId="37" fillId="0" borderId="127" xfId="28" applyFont="1" applyBorder="1" applyAlignment="1">
      <alignment horizontal="left" vertical="center" wrapText="1"/>
    </xf>
    <xf numFmtId="0" fontId="25" fillId="0" borderId="135" xfId="28" applyFont="1" applyBorder="1" applyAlignment="1">
      <alignment horizontal="center" vertical="center" wrapText="1"/>
    </xf>
    <xf numFmtId="0" fontId="25" fillId="0" borderId="136" xfId="28" applyFont="1" applyBorder="1" applyAlignment="1">
      <alignment horizontal="center" vertical="center" wrapText="1"/>
    </xf>
    <xf numFmtId="0" fontId="25" fillId="0" borderId="137" xfId="28" applyFont="1" applyBorder="1" applyAlignment="1">
      <alignment horizontal="center" vertical="center" wrapText="1"/>
    </xf>
    <xf numFmtId="0" fontId="177" fillId="0" borderId="84" xfId="28" applyFont="1" applyBorder="1" applyAlignment="1">
      <alignment horizontal="left" vertical="center" wrapText="1"/>
    </xf>
    <xf numFmtId="0" fontId="177" fillId="0" borderId="0" xfId="28" applyFont="1" applyAlignment="1">
      <alignment horizontal="left" vertical="center" wrapText="1"/>
    </xf>
    <xf numFmtId="0" fontId="177" fillId="0" borderId="27" xfId="28" applyFont="1" applyBorder="1" applyAlignment="1">
      <alignment horizontal="left" vertical="center" wrapText="1"/>
    </xf>
    <xf numFmtId="0" fontId="37" fillId="0" borderId="59" xfId="28" applyFont="1" applyBorder="1" applyAlignment="1">
      <alignment horizontal="center" vertical="center" wrapText="1"/>
    </xf>
    <xf numFmtId="0" fontId="37" fillId="0" borderId="60" xfId="28" applyFont="1" applyBorder="1" applyAlignment="1">
      <alignment horizontal="center" vertical="center" wrapText="1"/>
    </xf>
    <xf numFmtId="0" fontId="37" fillId="0" borderId="80" xfId="28" applyFont="1" applyBorder="1" applyAlignment="1">
      <alignment horizontal="center" vertical="center" wrapText="1"/>
    </xf>
    <xf numFmtId="0" fontId="8" fillId="0" borderId="117" xfId="28" applyBorder="1" applyAlignment="1">
      <alignment horizontal="right" vertical="center" wrapText="1"/>
    </xf>
    <xf numFmtId="0" fontId="8" fillId="0" borderId="117" xfId="28" applyBorder="1" applyAlignment="1">
      <alignment vertical="center" wrapText="1"/>
    </xf>
    <xf numFmtId="0" fontId="37" fillId="0" borderId="132" xfId="28" applyFont="1" applyBorder="1" applyAlignment="1">
      <alignment horizontal="left" vertical="center" wrapText="1"/>
    </xf>
    <xf numFmtId="0" fontId="37" fillId="0" borderId="124" xfId="28" applyFont="1" applyBorder="1" applyAlignment="1">
      <alignment horizontal="left" vertical="center" wrapText="1"/>
    </xf>
    <xf numFmtId="0" fontId="37" fillId="0" borderId="125" xfId="28" applyFont="1" applyBorder="1" applyAlignment="1">
      <alignment horizontal="left" vertical="center" wrapText="1"/>
    </xf>
    <xf numFmtId="0" fontId="8" fillId="0" borderId="133" xfId="28" applyBorder="1" applyAlignment="1">
      <alignment horizontal="right" vertical="center" wrapText="1"/>
    </xf>
    <xf numFmtId="0" fontId="8" fillId="0" borderId="133" xfId="28" applyBorder="1" applyAlignment="1">
      <alignment vertical="center" wrapText="1"/>
    </xf>
    <xf numFmtId="0" fontId="70" fillId="0" borderId="135" xfId="28" applyFont="1" applyBorder="1" applyAlignment="1">
      <alignment horizontal="center" vertical="center" wrapText="1"/>
    </xf>
    <xf numFmtId="0" fontId="70" fillId="0" borderId="136" xfId="28" applyFont="1" applyBorder="1" applyAlignment="1">
      <alignment horizontal="center" vertical="center" wrapText="1"/>
    </xf>
    <xf numFmtId="0" fontId="70" fillId="0" borderId="137" xfId="28" applyFont="1" applyBorder="1" applyAlignment="1">
      <alignment horizontal="center" vertical="center" wrapText="1"/>
    </xf>
    <xf numFmtId="0" fontId="0" fillId="0" borderId="84" xfId="28" applyFont="1" applyBorder="1" applyAlignment="1">
      <alignment horizontal="left" vertical="center" wrapText="1"/>
    </xf>
    <xf numFmtId="0" fontId="112" fillId="0" borderId="128" xfId="42" applyNumberFormat="1" applyFont="1" applyFill="1" applyBorder="1" applyAlignment="1" applyProtection="1">
      <alignment horizontal="left" vertical="center" wrapText="1"/>
    </xf>
    <xf numFmtId="0" fontId="112" fillId="0" borderId="113" xfId="42" applyNumberFormat="1" applyFont="1" applyFill="1" applyBorder="1" applyAlignment="1" applyProtection="1">
      <alignment horizontal="left" vertical="center" wrapText="1"/>
    </xf>
    <xf numFmtId="0" fontId="112" fillId="0" borderId="114" xfId="42" applyNumberFormat="1" applyFont="1" applyFill="1" applyBorder="1" applyAlignment="1" applyProtection="1">
      <alignment horizontal="left" vertical="center" wrapText="1"/>
    </xf>
    <xf numFmtId="0" fontId="8" fillId="0" borderId="84" xfId="1" applyBorder="1" applyAlignment="1" applyProtection="1">
      <alignment horizontal="left" vertical="top"/>
      <protection locked="0"/>
    </xf>
    <xf numFmtId="0" fontId="8" fillId="0" borderId="0" xfId="1" applyAlignment="1" applyProtection="1">
      <alignment horizontal="left" vertical="top"/>
      <protection locked="0"/>
    </xf>
    <xf numFmtId="0" fontId="107" fillId="0" borderId="118" xfId="1" applyFont="1" applyBorder="1" applyAlignment="1" applyProtection="1">
      <alignment horizontal="left" vertical="top"/>
      <protection hidden="1"/>
    </xf>
    <xf numFmtId="0" fontId="90" fillId="0" borderId="92" xfId="1" applyFont="1" applyBorder="1" applyAlignment="1" applyProtection="1">
      <alignment horizontal="center" vertical="center" wrapText="1"/>
      <protection hidden="1"/>
    </xf>
    <xf numFmtId="0" fontId="90" fillId="0" borderId="41" xfId="1" applyFont="1" applyBorder="1" applyAlignment="1" applyProtection="1">
      <alignment horizontal="center" vertical="center" wrapText="1"/>
      <protection hidden="1"/>
    </xf>
    <xf numFmtId="0" fontId="90" fillId="0" borderId="92" xfId="1" applyFont="1" applyFill="1" applyBorder="1" applyAlignment="1" applyProtection="1">
      <alignment horizontal="center" vertical="center" wrapText="1"/>
      <protection hidden="1"/>
    </xf>
    <xf numFmtId="0" fontId="90" fillId="0" borderId="41" xfId="1" applyFont="1" applyFill="1" applyBorder="1" applyAlignment="1" applyProtection="1">
      <alignment horizontal="center" vertical="center" wrapText="1"/>
      <protection hidden="1"/>
    </xf>
    <xf numFmtId="0" fontId="90" fillId="0" borderId="117" xfId="1" applyFont="1" applyFill="1" applyBorder="1" applyAlignment="1" applyProtection="1">
      <alignment horizontal="center" vertical="center" wrapText="1"/>
      <protection hidden="1"/>
    </xf>
    <xf numFmtId="0" fontId="107" fillId="0" borderId="112" xfId="1" applyFont="1" applyBorder="1" applyAlignment="1" applyProtection="1">
      <alignment horizontal="left" vertical="top"/>
      <protection hidden="1"/>
    </xf>
    <xf numFmtId="0" fontId="107" fillId="0" borderId="113" xfId="1" applyFont="1" applyBorder="1" applyAlignment="1" applyProtection="1">
      <alignment horizontal="left" vertical="top"/>
      <protection hidden="1"/>
    </xf>
    <xf numFmtId="0" fontId="107" fillId="0" borderId="114" xfId="1" applyFont="1" applyBorder="1" applyAlignment="1" applyProtection="1">
      <alignment horizontal="left" vertical="top"/>
      <protection hidden="1"/>
    </xf>
    <xf numFmtId="0" fontId="36" fillId="0" borderId="112" xfId="1" applyFont="1" applyBorder="1" applyAlignment="1" applyProtection="1">
      <alignment horizontal="left" vertical="top" wrapText="1"/>
      <protection hidden="1"/>
    </xf>
    <xf numFmtId="0" fontId="36" fillId="0" borderId="113" xfId="1" applyFont="1" applyBorder="1" applyAlignment="1" applyProtection="1">
      <alignment horizontal="left" vertical="top" wrapText="1"/>
      <protection hidden="1"/>
    </xf>
    <xf numFmtId="0" fontId="36" fillId="0" borderId="114" xfId="1" applyFont="1" applyBorder="1" applyAlignment="1" applyProtection="1">
      <alignment horizontal="left" vertical="top" wrapText="1"/>
      <protection hidden="1"/>
    </xf>
    <xf numFmtId="0" fontId="103" fillId="0" borderId="0" xfId="1" applyFont="1" applyAlignment="1" applyProtection="1">
      <alignment horizontal="center" vertical="top"/>
      <protection hidden="1"/>
    </xf>
    <xf numFmtId="4" fontId="8" fillId="0" borderId="0" xfId="1" applyNumberFormat="1" applyAlignment="1">
      <alignment horizontal="center" vertical="top"/>
    </xf>
    <xf numFmtId="49" fontId="35" fillId="0" borderId="0" xfId="1" applyNumberFormat="1" applyFont="1" applyAlignment="1" applyProtection="1">
      <alignment horizontal="left" vertical="top"/>
      <protection locked="0"/>
    </xf>
    <xf numFmtId="0" fontId="155" fillId="0" borderId="0" xfId="1" applyFont="1" applyAlignment="1" applyProtection="1">
      <alignment horizontal="center" vertical="top"/>
      <protection locked="0"/>
    </xf>
    <xf numFmtId="0" fontId="8" fillId="0" borderId="0" xfId="1" applyAlignment="1" applyProtection="1">
      <alignment vertical="top"/>
      <protection locked="0"/>
    </xf>
    <xf numFmtId="0" fontId="63" fillId="0" borderId="0" xfId="1" applyFont="1" applyAlignment="1" applyProtection="1">
      <alignment horizontal="center" vertical="center" wrapText="1"/>
      <protection locked="0"/>
    </xf>
    <xf numFmtId="0" fontId="38" fillId="0" borderId="0" xfId="1" applyFont="1" applyAlignment="1" applyProtection="1">
      <alignment horizontal="center" vertical="center" wrapText="1"/>
      <protection locked="0"/>
    </xf>
    <xf numFmtId="0" fontId="158" fillId="0" borderId="0" xfId="1" applyFont="1" applyAlignment="1">
      <alignment horizontal="left" vertical="center" wrapText="1"/>
    </xf>
    <xf numFmtId="0" fontId="8" fillId="0" borderId="0" xfId="1" applyAlignment="1">
      <alignment horizontal="left" vertical="center"/>
    </xf>
    <xf numFmtId="0" fontId="90" fillId="0" borderId="41" xfId="1" applyFont="1" applyBorder="1" applyAlignment="1" applyProtection="1">
      <alignment horizontal="center" vertical="top" wrapText="1"/>
      <protection hidden="1"/>
    </xf>
    <xf numFmtId="0" fontId="90" fillId="0" borderId="117" xfId="1" applyFont="1" applyBorder="1" applyAlignment="1" applyProtection="1">
      <alignment horizontal="center" vertical="top" wrapText="1"/>
      <protection hidden="1"/>
    </xf>
    <xf numFmtId="1" fontId="161" fillId="0" borderId="77" xfId="1" applyNumberFormat="1" applyFont="1" applyBorder="1" applyAlignment="1">
      <alignment horizontal="center" vertical="center"/>
    </xf>
    <xf numFmtId="1" fontId="161" fillId="0" borderId="22" xfId="1" applyNumberFormat="1" applyFont="1" applyBorder="1" applyAlignment="1">
      <alignment horizontal="center" vertical="center"/>
    </xf>
    <xf numFmtId="0" fontId="167" fillId="7" borderId="84" xfId="1" applyFont="1" applyFill="1" applyBorder="1" applyAlignment="1">
      <alignment horizontal="center" vertical="center" wrapText="1"/>
    </xf>
    <xf numFmtId="0" fontId="167" fillId="7" borderId="0" xfId="1" applyFont="1" applyFill="1" applyBorder="1" applyAlignment="1">
      <alignment horizontal="center" vertical="center" wrapText="1"/>
    </xf>
    <xf numFmtId="0" fontId="167" fillId="7" borderId="27" xfId="1" applyFont="1" applyFill="1" applyBorder="1" applyAlignment="1">
      <alignment horizontal="center" vertical="center" wrapText="1"/>
    </xf>
    <xf numFmtId="0" fontId="167" fillId="7" borderId="115" xfId="1" applyFont="1" applyFill="1" applyBorder="1" applyAlignment="1">
      <alignment horizontal="center" vertical="center" wrapText="1"/>
    </xf>
    <xf numFmtId="0" fontId="167" fillId="7" borderId="38" xfId="1" applyFont="1" applyFill="1" applyBorder="1" applyAlignment="1">
      <alignment horizontal="center" vertical="center" wrapText="1"/>
    </xf>
    <xf numFmtId="0" fontId="167" fillId="7" borderId="116" xfId="1" applyFont="1" applyFill="1" applyBorder="1" applyAlignment="1">
      <alignment horizontal="center" vertical="center" wrapText="1"/>
    </xf>
    <xf numFmtId="0" fontId="161" fillId="7" borderId="0" xfId="1" applyFont="1" applyFill="1" applyBorder="1" applyAlignment="1">
      <alignment horizontal="left" wrapText="1"/>
    </xf>
    <xf numFmtId="0" fontId="161" fillId="7" borderId="27" xfId="1" applyFont="1" applyFill="1" applyBorder="1" applyAlignment="1">
      <alignment horizontal="left" wrapText="1"/>
    </xf>
    <xf numFmtId="0" fontId="161" fillId="7" borderId="84" xfId="1" applyFont="1" applyFill="1" applyBorder="1" applyAlignment="1">
      <alignment horizontal="center" vertical="center"/>
    </xf>
    <xf numFmtId="0" fontId="161" fillId="7" borderId="0" xfId="1" applyFont="1" applyFill="1" applyBorder="1" applyAlignment="1">
      <alignment horizontal="center" vertical="center"/>
    </xf>
    <xf numFmtId="0" fontId="161" fillId="7" borderId="27" xfId="1" applyFont="1" applyFill="1" applyBorder="1" applyAlignment="1">
      <alignment horizontal="center" vertical="center"/>
    </xf>
    <xf numFmtId="0" fontId="161" fillId="7" borderId="38" xfId="1" applyFont="1" applyFill="1" applyBorder="1" applyAlignment="1">
      <alignment horizontal="center" vertical="center"/>
    </xf>
    <xf numFmtId="0" fontId="161" fillId="7" borderId="116" xfId="1" applyFont="1" applyFill="1" applyBorder="1" applyAlignment="1">
      <alignment horizontal="center" vertical="center"/>
    </xf>
    <xf numFmtId="0" fontId="161" fillId="7" borderId="113" xfId="1" applyFont="1" applyFill="1" applyBorder="1" applyAlignment="1">
      <alignment horizontal="center"/>
    </xf>
    <xf numFmtId="0" fontId="160" fillId="0" borderId="62" xfId="1" applyFont="1" applyBorder="1" applyAlignment="1">
      <alignment horizontal="center" vertical="center"/>
    </xf>
    <xf numFmtId="0" fontId="160" fillId="0" borderId="124" xfId="1" applyFont="1" applyBorder="1" applyAlignment="1">
      <alignment horizontal="center" vertical="center"/>
    </xf>
    <xf numFmtId="0" fontId="160" fillId="0" borderId="125" xfId="1" applyFont="1" applyBorder="1" applyAlignment="1">
      <alignment horizontal="center" vertical="center"/>
    </xf>
    <xf numFmtId="4" fontId="161" fillId="7" borderId="38" xfId="1" applyNumberFormat="1" applyFont="1" applyFill="1" applyBorder="1" applyAlignment="1">
      <alignment horizontal="center"/>
    </xf>
    <xf numFmtId="1" fontId="161" fillId="0" borderId="121" xfId="1" applyNumberFormat="1" applyFont="1" applyBorder="1" applyAlignment="1">
      <alignment horizontal="center" vertical="center"/>
    </xf>
    <xf numFmtId="0" fontId="167" fillId="0" borderId="89" xfId="1" applyFont="1" applyBorder="1" applyAlignment="1">
      <alignment horizontal="center" vertical="center" wrapText="1"/>
    </xf>
    <xf numFmtId="0" fontId="167" fillId="0" borderId="90" xfId="1" applyFont="1" applyBorder="1" applyAlignment="1">
      <alignment horizontal="center" vertical="center" wrapText="1"/>
    </xf>
    <xf numFmtId="0" fontId="167" fillId="0" borderId="91" xfId="1" applyFont="1" applyBorder="1" applyAlignment="1">
      <alignment horizontal="center" vertical="center" wrapText="1"/>
    </xf>
    <xf numFmtId="0" fontId="167" fillId="0" borderId="84" xfId="1" applyFont="1" applyBorder="1" applyAlignment="1">
      <alignment horizontal="center" vertical="center" wrapText="1"/>
    </xf>
    <xf numFmtId="0" fontId="167" fillId="0" borderId="0" xfId="1" applyFont="1" applyBorder="1" applyAlignment="1">
      <alignment horizontal="center" vertical="center" wrapText="1"/>
    </xf>
    <xf numFmtId="0" fontId="167" fillId="0" borderId="27" xfId="1" applyFont="1" applyBorder="1" applyAlignment="1">
      <alignment horizontal="center" vertical="center" wrapText="1"/>
    </xf>
    <xf numFmtId="0" fontId="161" fillId="0" borderId="0" xfId="1" applyFont="1" applyBorder="1" applyAlignment="1">
      <alignment horizontal="left" wrapText="1"/>
    </xf>
    <xf numFmtId="0" fontId="161" fillId="0" borderId="27" xfId="1" applyFont="1" applyBorder="1" applyAlignment="1">
      <alignment horizontal="left" wrapText="1"/>
    </xf>
    <xf numFmtId="0" fontId="161" fillId="0" borderId="89" xfId="1" applyFont="1" applyBorder="1" applyAlignment="1">
      <alignment horizontal="center" vertical="center"/>
    </xf>
    <xf numFmtId="0" fontId="161" fillId="0" borderId="90" xfId="1" applyFont="1" applyBorder="1" applyAlignment="1">
      <alignment horizontal="center" vertical="center"/>
    </xf>
    <xf numFmtId="0" fontId="161" fillId="0" borderId="91" xfId="1" applyFont="1" applyBorder="1" applyAlignment="1">
      <alignment horizontal="center" vertical="center"/>
    </xf>
    <xf numFmtId="0" fontId="161" fillId="0" borderId="84" xfId="1" applyFont="1" applyBorder="1" applyAlignment="1">
      <alignment horizontal="center" vertical="center"/>
    </xf>
    <xf numFmtId="0" fontId="161" fillId="0" borderId="0" xfId="1" applyFont="1" applyBorder="1" applyAlignment="1">
      <alignment horizontal="center" vertical="center"/>
    </xf>
    <xf numFmtId="0" fontId="161" fillId="0" borderId="27" xfId="1" applyFont="1" applyBorder="1" applyAlignment="1">
      <alignment horizontal="center" vertical="center"/>
    </xf>
    <xf numFmtId="0" fontId="161" fillId="0" borderId="38" xfId="1" applyFont="1" applyBorder="1" applyAlignment="1">
      <alignment horizontal="center" vertical="center"/>
    </xf>
    <xf numFmtId="0" fontId="161" fillId="0" borderId="116" xfId="1" applyFont="1" applyBorder="1" applyAlignment="1">
      <alignment horizontal="center" vertical="center"/>
    </xf>
    <xf numFmtId="0" fontId="161" fillId="0" borderId="113" xfId="1" applyFont="1" applyBorder="1" applyAlignment="1">
      <alignment horizontal="center"/>
    </xf>
    <xf numFmtId="0" fontId="161" fillId="0" borderId="112" xfId="1" applyFont="1" applyBorder="1" applyAlignment="1">
      <alignment horizontal="center"/>
    </xf>
    <xf numFmtId="0" fontId="161" fillId="0" borderId="114" xfId="1" applyFont="1" applyBorder="1" applyAlignment="1">
      <alignment horizontal="center"/>
    </xf>
    <xf numFmtId="0" fontId="167" fillId="7" borderId="89" xfId="1" applyFont="1" applyFill="1" applyBorder="1" applyAlignment="1">
      <alignment horizontal="center" vertical="center" wrapText="1"/>
    </xf>
    <xf numFmtId="0" fontId="167" fillId="7" borderId="90" xfId="1" applyFont="1" applyFill="1" applyBorder="1" applyAlignment="1">
      <alignment horizontal="center" vertical="center" wrapText="1"/>
    </xf>
    <xf numFmtId="0" fontId="167" fillId="7" borderId="91" xfId="1" applyFont="1" applyFill="1" applyBorder="1" applyAlignment="1">
      <alignment horizontal="center" vertical="center" wrapText="1"/>
    </xf>
    <xf numFmtId="0" fontId="161" fillId="7" borderId="112" xfId="1" applyFont="1" applyFill="1" applyBorder="1" applyAlignment="1">
      <alignment horizontal="center"/>
    </xf>
    <xf numFmtId="0" fontId="161" fillId="7" borderId="114" xfId="1" applyFont="1" applyFill="1" applyBorder="1" applyAlignment="1">
      <alignment horizontal="center"/>
    </xf>
    <xf numFmtId="4" fontId="161" fillId="0" borderId="0" xfId="1" applyNumberFormat="1" applyFont="1" applyBorder="1" applyAlignment="1">
      <alignment horizontal="center"/>
    </xf>
    <xf numFmtId="4" fontId="161" fillId="0" borderId="27" xfId="1" applyNumberFormat="1" applyFont="1" applyBorder="1" applyAlignment="1">
      <alignment horizontal="center"/>
    </xf>
    <xf numFmtId="0" fontId="161" fillId="7" borderId="89" xfId="1" applyFont="1" applyFill="1" applyBorder="1" applyAlignment="1">
      <alignment horizontal="center" vertical="center"/>
    </xf>
    <xf numFmtId="0" fontId="161" fillId="7" borderId="90" xfId="1" applyFont="1" applyFill="1" applyBorder="1" applyAlignment="1">
      <alignment horizontal="center" vertical="center"/>
    </xf>
    <xf numFmtId="0" fontId="161" fillId="7" borderId="91" xfId="1" applyFont="1" applyFill="1" applyBorder="1" applyAlignment="1">
      <alignment horizontal="center" vertical="center"/>
    </xf>
    <xf numFmtId="0" fontId="161" fillId="7" borderId="112" xfId="1" applyFont="1" applyFill="1" applyBorder="1" applyAlignment="1">
      <alignment horizontal="center" wrapText="1"/>
    </xf>
    <xf numFmtId="0" fontId="161" fillId="7" borderId="114" xfId="1" applyFont="1" applyFill="1" applyBorder="1" applyAlignment="1">
      <alignment horizontal="center" wrapText="1"/>
    </xf>
    <xf numFmtId="4" fontId="161" fillId="7" borderId="0" xfId="1" applyNumberFormat="1" applyFont="1" applyFill="1" applyBorder="1" applyAlignment="1">
      <alignment horizontal="center"/>
    </xf>
    <xf numFmtId="4" fontId="161" fillId="7" borderId="27" xfId="1" applyNumberFormat="1" applyFont="1" applyFill="1" applyBorder="1" applyAlignment="1">
      <alignment horizontal="center"/>
    </xf>
    <xf numFmtId="0" fontId="161" fillId="7" borderId="90" xfId="1" applyFont="1" applyFill="1" applyBorder="1" applyAlignment="1">
      <alignment horizontal="left" wrapText="1"/>
    </xf>
    <xf numFmtId="0" fontId="161" fillId="7" borderId="91" xfId="1" applyFont="1" applyFill="1" applyBorder="1" applyAlignment="1">
      <alignment horizontal="left" wrapText="1"/>
    </xf>
    <xf numFmtId="0" fontId="169" fillId="7" borderId="123" xfId="1" applyFont="1" applyFill="1" applyBorder="1" applyAlignment="1">
      <alignment horizontal="center" vertical="center" wrapText="1"/>
    </xf>
    <xf numFmtId="0" fontId="169" fillId="7" borderId="52" xfId="1" applyFont="1" applyFill="1" applyBorder="1" applyAlignment="1">
      <alignment horizontal="center" vertical="center" wrapText="1"/>
    </xf>
    <xf numFmtId="0" fontId="169" fillId="7" borderId="64" xfId="1" applyFont="1" applyFill="1" applyBorder="1" applyAlignment="1">
      <alignment horizontal="center" vertical="center" wrapText="1"/>
    </xf>
    <xf numFmtId="0" fontId="169" fillId="7" borderId="31" xfId="1" applyFont="1" applyFill="1" applyBorder="1" applyAlignment="1">
      <alignment horizontal="center" vertical="center" wrapText="1"/>
    </xf>
    <xf numFmtId="0" fontId="169" fillId="7" borderId="30" xfId="1" applyFont="1" applyFill="1" applyBorder="1" applyAlignment="1">
      <alignment horizontal="center" vertical="center" wrapText="1"/>
    </xf>
    <xf numFmtId="0" fontId="169" fillId="7" borderId="32" xfId="1" applyFont="1" applyFill="1" applyBorder="1" applyAlignment="1">
      <alignment horizontal="center" vertical="center" wrapText="1"/>
    </xf>
    <xf numFmtId="4" fontId="161" fillId="0" borderId="38" xfId="1" applyNumberFormat="1" applyFont="1" applyBorder="1" applyAlignment="1">
      <alignment horizontal="center"/>
    </xf>
    <xf numFmtId="0" fontId="167" fillId="0" borderId="115" xfId="1" applyFont="1" applyBorder="1" applyAlignment="1">
      <alignment horizontal="center" vertical="center" wrapText="1"/>
    </xf>
    <xf numFmtId="0" fontId="167" fillId="0" borderId="38" xfId="1" applyFont="1" applyBorder="1" applyAlignment="1">
      <alignment horizontal="center" vertical="center" wrapText="1"/>
    </xf>
    <xf numFmtId="0" fontId="167" fillId="0" borderId="116" xfId="1" applyFont="1" applyBorder="1" applyAlignment="1">
      <alignment horizontal="center" vertical="center" wrapText="1"/>
    </xf>
    <xf numFmtId="0" fontId="161" fillId="0" borderId="112" xfId="1" applyFont="1" applyBorder="1" applyAlignment="1">
      <alignment horizontal="center" wrapText="1"/>
    </xf>
    <xf numFmtId="0" fontId="161" fillId="0" borderId="114" xfId="1" applyFont="1" applyBorder="1" applyAlignment="1">
      <alignment horizontal="center" wrapText="1"/>
    </xf>
    <xf numFmtId="0" fontId="161" fillId="0" borderId="90" xfId="1" applyFont="1" applyBorder="1" applyAlignment="1">
      <alignment horizontal="left" wrapText="1"/>
    </xf>
    <xf numFmtId="0" fontId="161" fillId="0" borderId="91" xfId="1" applyFont="1" applyBorder="1" applyAlignment="1">
      <alignment horizontal="left" wrapText="1"/>
    </xf>
    <xf numFmtId="0" fontId="116" fillId="0" borderId="33" xfId="1" applyFont="1" applyBorder="1" applyAlignment="1">
      <alignment horizontal="left" vertical="center" wrapText="1"/>
    </xf>
    <xf numFmtId="0" fontId="163" fillId="0" borderId="84" xfId="1" applyFont="1" applyBorder="1" applyAlignment="1">
      <alignment horizontal="left" vertical="center"/>
    </xf>
    <xf numFmtId="0" fontId="163" fillId="0" borderId="0" xfId="1" applyFont="1" applyBorder="1" applyAlignment="1">
      <alignment horizontal="left" vertical="center"/>
    </xf>
    <xf numFmtId="0" fontId="163" fillId="0" borderId="27" xfId="1" applyFont="1" applyBorder="1" applyAlignment="1">
      <alignment horizontal="left" vertical="center"/>
    </xf>
    <xf numFmtId="0" fontId="161" fillId="0" borderId="89" xfId="1" applyFont="1" applyBorder="1" applyAlignment="1">
      <alignment horizontal="left" wrapText="1"/>
    </xf>
    <xf numFmtId="0" fontId="163" fillId="0" borderId="84" xfId="1" applyFont="1" applyBorder="1" applyAlignment="1">
      <alignment horizontal="left"/>
    </xf>
    <xf numFmtId="0" fontId="163" fillId="0" borderId="0" xfId="1" applyFont="1" applyBorder="1" applyAlignment="1">
      <alignment horizontal="left"/>
    </xf>
    <xf numFmtId="0" fontId="163" fillId="0" borderId="27" xfId="1" applyFont="1" applyBorder="1" applyAlignment="1">
      <alignment horizontal="left"/>
    </xf>
    <xf numFmtId="0" fontId="161" fillId="0" borderId="84" xfId="1" applyFont="1" applyBorder="1" applyAlignment="1">
      <alignment horizontal="left"/>
    </xf>
    <xf numFmtId="0" fontId="161" fillId="0" borderId="0" xfId="1" applyFont="1" applyBorder="1" applyAlignment="1">
      <alignment horizontal="left"/>
    </xf>
    <xf numFmtId="0" fontId="161" fillId="0" borderId="27" xfId="1" applyFont="1" applyBorder="1" applyAlignment="1">
      <alignment horizontal="left"/>
    </xf>
    <xf numFmtId="0" fontId="166" fillId="0" borderId="0" xfId="1" applyFont="1" applyBorder="1" applyAlignment="1">
      <alignment horizontal="center" vertical="center"/>
    </xf>
    <xf numFmtId="0" fontId="166" fillId="0" borderId="27" xfId="1" applyFont="1" applyBorder="1" applyAlignment="1">
      <alignment horizontal="center" vertical="center"/>
    </xf>
    <xf numFmtId="0" fontId="163" fillId="0" borderId="84" xfId="1" applyFont="1" applyBorder="1" applyAlignment="1">
      <alignment horizontal="left" vertical="top" wrapText="1"/>
    </xf>
    <xf numFmtId="0" fontId="163" fillId="0" borderId="0" xfId="1" applyFont="1" applyBorder="1" applyAlignment="1">
      <alignment horizontal="left" vertical="top" wrapText="1"/>
    </xf>
    <xf numFmtId="0" fontId="163" fillId="0" borderId="27" xfId="1" applyFont="1" applyBorder="1" applyAlignment="1">
      <alignment horizontal="left" vertical="top" wrapText="1"/>
    </xf>
    <xf numFmtId="0" fontId="163" fillId="0" borderId="84" xfId="1" applyFont="1" applyBorder="1" applyAlignment="1">
      <alignment horizontal="left" vertical="center" wrapText="1"/>
    </xf>
    <xf numFmtId="0" fontId="163" fillId="0" borderId="0" xfId="1" applyFont="1" applyBorder="1" applyAlignment="1">
      <alignment horizontal="left" vertical="center" wrapText="1"/>
    </xf>
    <xf numFmtId="0" fontId="161" fillId="0" borderId="84" xfId="1" applyFont="1" applyBorder="1" applyAlignment="1">
      <alignment horizontal="left" vertical="center" wrapText="1"/>
    </xf>
    <xf numFmtId="0" fontId="161" fillId="0" borderId="0" xfId="1" applyFont="1" applyBorder="1" applyAlignment="1">
      <alignment horizontal="left" vertical="center" wrapText="1"/>
    </xf>
    <xf numFmtId="0" fontId="166" fillId="0" borderId="0" xfId="1" applyFont="1" applyBorder="1" applyAlignment="1">
      <alignment horizontal="center" vertical="top" wrapText="1"/>
    </xf>
    <xf numFmtId="0" fontId="166" fillId="0" borderId="27" xfId="1" applyFont="1" applyBorder="1" applyAlignment="1">
      <alignment horizontal="center" vertical="top" wrapText="1"/>
    </xf>
    <xf numFmtId="0" fontId="166" fillId="0" borderId="38" xfId="1" applyFont="1" applyBorder="1" applyAlignment="1">
      <alignment horizontal="center" vertical="top" wrapText="1"/>
    </xf>
    <xf numFmtId="0" fontId="166" fillId="0" borderId="116" xfId="1" applyFont="1" applyBorder="1" applyAlignment="1">
      <alignment horizontal="center" vertical="top" wrapText="1"/>
    </xf>
    <xf numFmtId="0" fontId="161" fillId="0" borderId="52" xfId="1" applyFont="1" applyBorder="1" applyAlignment="1">
      <alignment horizontal="left" vertical="center" wrapText="1"/>
    </xf>
    <xf numFmtId="0" fontId="161" fillId="0" borderId="65" xfId="1" applyFont="1" applyBorder="1" applyAlignment="1">
      <alignment horizontal="left" vertical="center" wrapText="1"/>
    </xf>
    <xf numFmtId="0" fontId="161" fillId="0" borderId="33" xfId="1" applyFont="1" applyBorder="1" applyAlignment="1">
      <alignment horizontal="center" vertical="center" wrapText="1"/>
    </xf>
    <xf numFmtId="0" fontId="161" fillId="0" borderId="0" xfId="1" applyFont="1" applyBorder="1" applyAlignment="1">
      <alignment horizontal="center" vertical="center" wrapText="1"/>
    </xf>
    <xf numFmtId="4" fontId="160" fillId="0" borderId="0" xfId="1" applyNumberFormat="1" applyFont="1" applyAlignment="1">
      <alignment horizontal="left"/>
    </xf>
    <xf numFmtId="0" fontId="162" fillId="0" borderId="15" xfId="1" applyFont="1" applyBorder="1" applyAlignment="1">
      <alignment horizontal="center" vertical="center" wrapText="1"/>
    </xf>
    <xf numFmtId="0" fontId="162" fillId="0" borderId="15" xfId="1" applyFont="1" applyBorder="1" applyAlignment="1">
      <alignment horizontal="center" vertical="center"/>
    </xf>
    <xf numFmtId="0" fontId="160" fillId="0" borderId="0" xfId="1" applyFont="1" applyAlignment="1">
      <alignment horizontal="center" vertical="center"/>
    </xf>
    <xf numFmtId="0" fontId="62" fillId="0" borderId="0" xfId="1" applyFont="1" applyAlignment="1">
      <alignment horizontal="center" vertical="center" wrapText="1"/>
    </xf>
    <xf numFmtId="0" fontId="56" fillId="0" borderId="0" xfId="2" applyFont="1" applyAlignment="1">
      <alignment horizontal="center" vertical="center"/>
    </xf>
    <xf numFmtId="0" fontId="45" fillId="0" borderId="0" xfId="3" applyFont="1" applyAlignment="1">
      <alignment horizontal="center" vertical="center"/>
    </xf>
    <xf numFmtId="0" fontId="161" fillId="0" borderId="0" xfId="1" applyFont="1" applyAlignment="1">
      <alignment horizontal="left" vertical="center" wrapText="1"/>
    </xf>
    <xf numFmtId="0" fontId="8" fillId="0" borderId="0" xfId="1" applyAlignment="1">
      <alignment horizontal="right"/>
    </xf>
    <xf numFmtId="0" fontId="14" fillId="0" borderId="0" xfId="1" applyFont="1" applyAlignment="1">
      <alignment horizontal="left" vertical="center" wrapText="1"/>
    </xf>
    <xf numFmtId="0" fontId="14" fillId="0" borderId="0" xfId="1" applyFont="1" applyAlignment="1">
      <alignment horizontal="left"/>
    </xf>
    <xf numFmtId="0" fontId="16" fillId="0" borderId="0" xfId="1" applyFont="1" applyAlignment="1">
      <alignment horizontal="center" vertical="center" wrapText="1"/>
    </xf>
    <xf numFmtId="0" fontId="103" fillId="0" borderId="0" xfId="1" applyFont="1" applyAlignment="1">
      <alignment horizontal="center"/>
    </xf>
    <xf numFmtId="0" fontId="31" fillId="2" borderId="0" xfId="1" applyFont="1" applyFill="1" applyAlignment="1">
      <alignment horizontal="center" vertical="center" wrapText="1"/>
    </xf>
    <xf numFmtId="0" fontId="15" fillId="0" borderId="0" xfId="0" applyFont="1" applyAlignment="1">
      <alignment horizontal="center"/>
    </xf>
    <xf numFmtId="0" fontId="18" fillId="0" borderId="0" xfId="1" applyFont="1" applyAlignment="1">
      <alignment horizontal="center" vertical="top" wrapText="1"/>
    </xf>
    <xf numFmtId="0" fontId="10" fillId="0" borderId="67" xfId="1" applyFont="1" applyBorder="1" applyAlignment="1">
      <alignment horizontal="center" vertical="top" wrapText="1"/>
    </xf>
    <xf numFmtId="0" fontId="10" fillId="0" borderId="70" xfId="1" applyFont="1" applyBorder="1" applyAlignment="1">
      <alignment horizontal="center" vertical="top" wrapText="1"/>
    </xf>
    <xf numFmtId="0" fontId="10" fillId="0" borderId="67" xfId="1" applyFont="1" applyBorder="1" applyAlignment="1">
      <alignment horizontal="center" vertical="center" wrapText="1"/>
    </xf>
    <xf numFmtId="0" fontId="10" fillId="0" borderId="70" xfId="1" applyFont="1" applyBorder="1" applyAlignment="1">
      <alignment horizontal="center" vertical="center" wrapText="1"/>
    </xf>
    <xf numFmtId="0" fontId="8" fillId="0" borderId="36" xfId="1" applyBorder="1" applyAlignment="1">
      <alignment horizontal="center" vertical="top" wrapText="1"/>
    </xf>
    <xf numFmtId="0" fontId="8" fillId="0" borderId="37" xfId="1" applyBorder="1" applyAlignment="1">
      <alignment horizontal="center" vertical="top" wrapText="1"/>
    </xf>
    <xf numFmtId="0" fontId="8" fillId="0" borderId="0" xfId="1" applyAlignment="1">
      <alignment horizontal="center" vertical="top" wrapText="1"/>
    </xf>
    <xf numFmtId="0" fontId="8" fillId="0" borderId="27" xfId="1" applyBorder="1" applyAlignment="1">
      <alignment horizontal="center" vertical="top" wrapText="1"/>
    </xf>
    <xf numFmtId="0" fontId="8" fillId="0" borderId="74" xfId="1" applyBorder="1" applyAlignment="1">
      <alignment horizontal="center" vertical="center" wrapText="1"/>
    </xf>
    <xf numFmtId="0" fontId="8" fillId="0" borderId="75" xfId="1" applyBorder="1" applyAlignment="1">
      <alignment horizontal="center" vertical="center" wrapText="1"/>
    </xf>
    <xf numFmtId="0" fontId="8" fillId="0" borderId="78" xfId="1" applyBorder="1" applyAlignment="1">
      <alignment horizontal="center" vertical="center" wrapText="1"/>
    </xf>
    <xf numFmtId="0" fontId="8" fillId="0" borderId="3" xfId="1" applyBorder="1" applyAlignment="1">
      <alignment horizontal="center" vertical="center" wrapText="1"/>
    </xf>
    <xf numFmtId="0" fontId="8" fillId="0" borderId="2" xfId="1" applyBorder="1" applyAlignment="1">
      <alignment horizontal="center" vertical="center" wrapText="1"/>
    </xf>
    <xf numFmtId="0" fontId="8" fillId="0" borderId="79" xfId="1" applyBorder="1" applyAlignment="1">
      <alignment horizontal="center" vertical="center" wrapText="1"/>
    </xf>
    <xf numFmtId="0" fontId="8" fillId="0" borderId="36" xfId="1" applyBorder="1" applyAlignment="1">
      <alignment horizontal="center" vertical="center" wrapText="1"/>
    </xf>
    <xf numFmtId="0" fontId="8" fillId="0" borderId="37" xfId="1" applyBorder="1" applyAlignment="1">
      <alignment horizontal="center" vertical="center" wrapText="1"/>
    </xf>
    <xf numFmtId="0" fontId="23" fillId="0" borderId="0" xfId="4" applyFont="1" applyAlignment="1" applyProtection="1">
      <alignment horizontal="left" vertical="center" wrapText="1"/>
    </xf>
    <xf numFmtId="0" fontId="8" fillId="0" borderId="76" xfId="1" applyBorder="1" applyAlignment="1">
      <alignment horizontal="center" vertical="center" wrapText="1"/>
    </xf>
    <xf numFmtId="0" fontId="8" fillId="0" borderId="34" xfId="1" applyBorder="1" applyAlignment="1">
      <alignment horizontal="center" vertical="center" wrapText="1"/>
    </xf>
    <xf numFmtId="0" fontId="25" fillId="0" borderId="0" xfId="1" applyFont="1" applyAlignment="1">
      <alignment horizontal="right" vertical="top" wrapText="1"/>
    </xf>
    <xf numFmtId="0" fontId="26" fillId="0" borderId="0" xfId="1" applyFont="1" applyAlignment="1">
      <alignment horizontal="center"/>
    </xf>
    <xf numFmtId="0" fontId="26" fillId="0" borderId="27" xfId="1" applyFont="1" applyBorder="1" applyAlignment="1">
      <alignment horizontal="center"/>
    </xf>
    <xf numFmtId="0" fontId="8" fillId="0" borderId="0" xfId="1" applyAlignment="1">
      <alignment horizontal="center"/>
    </xf>
    <xf numFmtId="0" fontId="25" fillId="0" borderId="0" xfId="1" applyFont="1" applyAlignment="1">
      <alignment horizontal="left" vertical="top" wrapText="1"/>
    </xf>
    <xf numFmtId="0" fontId="25" fillId="0" borderId="27" xfId="1" applyFont="1" applyBorder="1" applyAlignment="1">
      <alignment horizontal="left" vertical="top" wrapText="1"/>
    </xf>
    <xf numFmtId="0" fontId="25" fillId="0" borderId="0" xfId="1" applyFont="1" applyAlignment="1">
      <alignment horizontal="left"/>
    </xf>
    <xf numFmtId="0" fontId="25" fillId="0" borderId="27" xfId="1" applyFont="1" applyBorder="1" applyAlignment="1">
      <alignment horizontal="left"/>
    </xf>
    <xf numFmtId="0" fontId="25" fillId="0" borderId="0" xfId="1" applyFont="1" applyAlignment="1">
      <alignment horizontal="left" wrapText="1"/>
    </xf>
    <xf numFmtId="0" fontId="25" fillId="0" borderId="27" xfId="1" applyFont="1" applyBorder="1" applyAlignment="1">
      <alignment horizontal="left" wrapText="1"/>
    </xf>
    <xf numFmtId="0" fontId="8" fillId="0" borderId="35" xfId="1" applyBorder="1" applyAlignment="1">
      <alignment horizontal="center" vertical="center" wrapText="1"/>
    </xf>
    <xf numFmtId="0" fontId="8" fillId="0" borderId="77" xfId="1" applyBorder="1" applyAlignment="1">
      <alignment horizontal="center" vertical="center" wrapText="1"/>
    </xf>
    <xf numFmtId="0" fontId="23" fillId="0" borderId="0" xfId="1" applyFont="1" applyBorder="1" applyAlignment="1">
      <alignment horizontal="left" vertical="center" wrapText="1"/>
    </xf>
    <xf numFmtId="0" fontId="133" fillId="0" borderId="0" xfId="1" applyFont="1" applyAlignment="1">
      <alignment horizontal="center" vertical="top" wrapText="1"/>
    </xf>
    <xf numFmtId="0" fontId="58" fillId="0" borderId="0" xfId="1" applyFont="1" applyAlignment="1">
      <alignment horizontal="left"/>
    </xf>
    <xf numFmtId="0" fontId="30" fillId="0" borderId="0" xfId="1" applyFont="1" applyAlignment="1">
      <alignment horizontal="right"/>
    </xf>
    <xf numFmtId="0" fontId="58" fillId="0" borderId="0" xfId="1" applyFont="1" applyAlignment="1">
      <alignment horizontal="left" vertical="center" wrapText="1"/>
    </xf>
    <xf numFmtId="0" fontId="138" fillId="2" borderId="0" xfId="1" applyFont="1" applyFill="1" applyAlignment="1">
      <alignment horizontal="center" vertical="center" wrapText="1"/>
    </xf>
    <xf numFmtId="0" fontId="58" fillId="0" borderId="0" xfId="1" applyFont="1" applyAlignment="1">
      <alignment horizontal="center" vertical="center" wrapText="1"/>
    </xf>
    <xf numFmtId="0" fontId="30" fillId="0" borderId="35" xfId="1" applyFont="1" applyBorder="1" applyAlignment="1">
      <alignment horizontal="center" vertical="center" wrapText="1"/>
    </xf>
    <xf numFmtId="0" fontId="30" fillId="0" borderId="77" xfId="1" applyFont="1" applyBorder="1" applyAlignment="1">
      <alignment horizontal="center" vertical="center" wrapText="1"/>
    </xf>
    <xf numFmtId="0" fontId="30" fillId="0" borderId="36" xfId="1" applyFont="1" applyBorder="1" applyAlignment="1">
      <alignment horizontal="center" vertical="top" wrapText="1"/>
    </xf>
    <xf numFmtId="0" fontId="30" fillId="0" borderId="37" xfId="1" applyFont="1" applyBorder="1" applyAlignment="1">
      <alignment horizontal="center" vertical="top" wrapText="1"/>
    </xf>
    <xf numFmtId="0" fontId="30" fillId="0" borderId="0" xfId="1" applyFont="1" applyAlignment="1">
      <alignment horizontal="center" vertical="top" wrapText="1"/>
    </xf>
    <xf numFmtId="0" fontId="30" fillId="0" borderId="27" xfId="1" applyFont="1" applyBorder="1" applyAlignment="1">
      <alignment horizontal="center" vertical="top" wrapText="1"/>
    </xf>
    <xf numFmtId="0" fontId="30" fillId="0" borderId="74" xfId="1" applyFont="1" applyBorder="1" applyAlignment="1">
      <alignment horizontal="center" vertical="center" wrapText="1"/>
    </xf>
    <xf numFmtId="0" fontId="30" fillId="0" borderId="75" xfId="1" applyFont="1" applyBorder="1" applyAlignment="1">
      <alignment horizontal="center" vertical="center" wrapText="1"/>
    </xf>
    <xf numFmtId="0" fontId="30" fillId="0" borderId="78" xfId="1" applyFont="1" applyBorder="1" applyAlignment="1">
      <alignment horizontal="center" vertical="center" wrapText="1"/>
    </xf>
    <xf numFmtId="0" fontId="30" fillId="0" borderId="3" xfId="1" applyFont="1" applyBorder="1" applyAlignment="1">
      <alignment horizontal="center" vertical="center" wrapText="1"/>
    </xf>
    <xf numFmtId="0" fontId="30" fillId="0" borderId="2" xfId="1" applyFont="1" applyBorder="1" applyAlignment="1">
      <alignment horizontal="center" vertical="center" wrapText="1"/>
    </xf>
    <xf numFmtId="0" fontId="30" fillId="0" borderId="79" xfId="1" applyFont="1" applyBorder="1" applyAlignment="1">
      <alignment horizontal="center" vertical="center" wrapText="1"/>
    </xf>
    <xf numFmtId="0" fontId="30" fillId="0" borderId="36" xfId="1" applyFont="1" applyBorder="1" applyAlignment="1">
      <alignment horizontal="center" vertical="center" wrapText="1"/>
    </xf>
    <xf numFmtId="0" fontId="30" fillId="0" borderId="37" xfId="1" applyFont="1" applyBorder="1" applyAlignment="1">
      <alignment horizontal="center" vertical="center" wrapText="1"/>
    </xf>
    <xf numFmtId="0" fontId="30" fillId="0" borderId="0" xfId="1" applyFont="1" applyAlignment="1">
      <alignment horizontal="center" vertical="center" wrapText="1"/>
    </xf>
    <xf numFmtId="0" fontId="30" fillId="0" borderId="27" xfId="1" applyFont="1" applyBorder="1" applyAlignment="1">
      <alignment horizontal="center" vertical="center" wrapText="1"/>
    </xf>
    <xf numFmtId="0" fontId="30" fillId="0" borderId="76" xfId="1" applyFont="1" applyBorder="1" applyAlignment="1">
      <alignment horizontal="center" vertical="center" wrapText="1"/>
    </xf>
    <xf numFmtId="0" fontId="30" fillId="0" borderId="34" xfId="1" applyFont="1" applyBorder="1" applyAlignment="1">
      <alignment horizontal="center" vertical="center" wrapText="1"/>
    </xf>
    <xf numFmtId="0" fontId="30" fillId="0" borderId="0" xfId="1" applyFont="1" applyAlignment="1">
      <alignment horizontal="center"/>
    </xf>
    <xf numFmtId="0" fontId="63" fillId="0" borderId="0" xfId="1" applyFont="1" applyAlignment="1">
      <alignment horizontal="center" vertical="center" wrapText="1"/>
    </xf>
    <xf numFmtId="0" fontId="23" fillId="0" borderId="0" xfId="1" applyFont="1" applyAlignment="1">
      <alignment horizontal="left" vertical="top" wrapText="1"/>
    </xf>
    <xf numFmtId="0" fontId="23" fillId="0" borderId="27" xfId="1" applyFont="1" applyBorder="1" applyAlignment="1">
      <alignment horizontal="left" vertical="top" wrapText="1"/>
    </xf>
    <xf numFmtId="0" fontId="23" fillId="0" borderId="0" xfId="1" applyFont="1" applyAlignment="1">
      <alignment horizontal="left" wrapText="1"/>
    </xf>
    <xf numFmtId="0" fontId="23" fillId="0" borderId="27" xfId="1" applyFont="1" applyBorder="1" applyAlignment="1">
      <alignment horizontal="left" wrapText="1"/>
    </xf>
    <xf numFmtId="0" fontId="23" fillId="0" borderId="0" xfId="1" applyFont="1" applyAlignment="1">
      <alignment horizontal="left"/>
    </xf>
    <xf numFmtId="0" fontId="23" fillId="0" borderId="27" xfId="1" applyFont="1" applyBorder="1" applyAlignment="1">
      <alignment horizontal="left"/>
    </xf>
    <xf numFmtId="0" fontId="112" fillId="0" borderId="0" xfId="1" applyFont="1" applyAlignment="1">
      <alignment horizontal="center"/>
    </xf>
    <xf numFmtId="0" fontId="112" fillId="0" borderId="27" xfId="1" applyFont="1" applyBorder="1" applyAlignment="1">
      <alignment horizontal="center"/>
    </xf>
    <xf numFmtId="0" fontId="132" fillId="0" borderId="0" xfId="1" applyFont="1" applyAlignment="1">
      <alignment horizontal="left"/>
    </xf>
    <xf numFmtId="0" fontId="31" fillId="0" borderId="67" xfId="1" applyFont="1" applyBorder="1" applyAlignment="1">
      <alignment horizontal="center" vertical="top" wrapText="1"/>
    </xf>
    <xf numFmtId="0" fontId="31" fillId="0" borderId="70" xfId="1" applyFont="1" applyBorder="1" applyAlignment="1">
      <alignment horizontal="center" vertical="top" wrapText="1"/>
    </xf>
    <xf numFmtId="0" fontId="31" fillId="0" borderId="67" xfId="1" applyFont="1" applyBorder="1" applyAlignment="1">
      <alignment horizontal="center" vertical="center" wrapText="1"/>
    </xf>
    <xf numFmtId="0" fontId="31" fillId="0" borderId="70" xfId="1" applyFont="1" applyBorder="1" applyAlignment="1">
      <alignment horizontal="center" vertical="center" wrapText="1"/>
    </xf>
    <xf numFmtId="0" fontId="62" fillId="0" borderId="0" xfId="30" applyFont="1" applyBorder="1" applyAlignment="1">
      <alignment horizontal="center"/>
    </xf>
    <xf numFmtId="0" fontId="117" fillId="0" borderId="0" xfId="30" applyFont="1" applyBorder="1" applyAlignment="1">
      <alignment horizontal="center"/>
    </xf>
    <xf numFmtId="0" fontId="58" fillId="0" borderId="144" xfId="30" applyFont="1" applyBorder="1" applyAlignment="1">
      <alignment horizontal="center" vertical="center" wrapText="1"/>
    </xf>
    <xf numFmtId="0" fontId="14" fillId="0" borderId="141" xfId="30" applyFont="1" applyBorder="1" applyAlignment="1">
      <alignment vertical="center"/>
    </xf>
    <xf numFmtId="0" fontId="14" fillId="0" borderId="142" xfId="30" applyFont="1" applyBorder="1" applyAlignment="1">
      <alignment vertical="center"/>
    </xf>
    <xf numFmtId="0" fontId="9" fillId="0" borderId="118" xfId="30" applyFont="1" applyBorder="1" applyAlignment="1">
      <alignment horizontal="center" vertical="top" wrapText="1"/>
    </xf>
    <xf numFmtId="0" fontId="14" fillId="0" borderId="118" xfId="30" applyFont="1" applyBorder="1" applyAlignment="1">
      <alignment horizontal="center" vertical="top" wrapText="1"/>
    </xf>
    <xf numFmtId="0" fontId="9" fillId="0" borderId="118" xfId="30" applyFont="1" applyBorder="1" applyAlignment="1">
      <alignment horizontal="center" vertical="center" wrapText="1"/>
    </xf>
    <xf numFmtId="0" fontId="14" fillId="0" borderId="118" xfId="30" applyFont="1" applyBorder="1" applyAlignment="1">
      <alignment horizontal="center" vertical="center" wrapText="1"/>
    </xf>
    <xf numFmtId="0" fontId="31" fillId="0" borderId="0" xfId="30" applyFont="1" applyBorder="1" applyAlignment="1">
      <alignment horizontal="center" vertical="center" wrapText="1"/>
    </xf>
    <xf numFmtId="0" fontId="14" fillId="0" borderId="0" xfId="30" applyFont="1" applyAlignment="1">
      <alignment horizontal="center"/>
    </xf>
    <xf numFmtId="0" fontId="31" fillId="0" borderId="140" xfId="30" applyFont="1" applyBorder="1" applyAlignment="1">
      <alignment horizontal="left" vertical="center" wrapText="1"/>
    </xf>
    <xf numFmtId="0" fontId="31" fillId="0" borderId="141" xfId="30" applyFont="1" applyBorder="1" applyAlignment="1">
      <alignment horizontal="left" vertical="center" wrapText="1"/>
    </xf>
    <xf numFmtId="0" fontId="14" fillId="0" borderId="142" xfId="30" applyFont="1" applyBorder="1" applyAlignment="1">
      <alignment horizontal="left" wrapText="1"/>
    </xf>
    <xf numFmtId="49" fontId="140" fillId="4" borderId="112" xfId="30" applyNumberFormat="1" applyFont="1" applyFill="1" applyBorder="1" applyAlignment="1">
      <alignment horizontal="left" vertical="top" wrapText="1"/>
    </xf>
    <xf numFmtId="49" fontId="140" fillId="4" borderId="113" xfId="30" applyNumberFormat="1" applyFont="1" applyFill="1" applyBorder="1" applyAlignment="1">
      <alignment horizontal="left" vertical="top" wrapText="1"/>
    </xf>
    <xf numFmtId="49" fontId="140" fillId="4" borderId="114" xfId="30" applyNumberFormat="1" applyFont="1" applyFill="1" applyBorder="1" applyAlignment="1">
      <alignment horizontal="left" vertical="top" wrapText="1"/>
    </xf>
    <xf numFmtId="0" fontId="31" fillId="0" borderId="112" xfId="30" applyFont="1" applyBorder="1" applyAlignment="1">
      <alignment horizontal="left" vertical="top" wrapText="1"/>
    </xf>
    <xf numFmtId="0" fontId="31" fillId="0" borderId="113" xfId="30" applyFont="1" applyBorder="1" applyAlignment="1">
      <alignment horizontal="left" vertical="top" wrapText="1"/>
    </xf>
    <xf numFmtId="0" fontId="31" fillId="0" borderId="114" xfId="30" applyFont="1" applyBorder="1" applyAlignment="1">
      <alignment horizontal="left" vertical="top" wrapText="1"/>
    </xf>
    <xf numFmtId="0" fontId="36" fillId="0" borderId="112" xfId="30" applyFont="1" applyBorder="1" applyAlignment="1">
      <alignment horizontal="left" vertical="top" wrapText="1"/>
    </xf>
    <xf numFmtId="0" fontId="36" fillId="0" borderId="113" xfId="30" applyFont="1" applyBorder="1" applyAlignment="1">
      <alignment horizontal="left" vertical="top" wrapText="1"/>
    </xf>
    <xf numFmtId="0" fontId="36" fillId="0" borderId="114" xfId="30" applyFont="1" applyBorder="1" applyAlignment="1">
      <alignment horizontal="left" vertical="top" wrapText="1"/>
    </xf>
    <xf numFmtId="0" fontId="17" fillId="0" borderId="55" xfId="23" applyFont="1" applyBorder="1" applyAlignment="1">
      <alignment horizontal="left" vertical="center" wrapText="1"/>
    </xf>
    <xf numFmtId="0" fontId="17" fillId="0" borderId="67" xfId="23" applyFont="1" applyBorder="1" applyAlignment="1">
      <alignment horizontal="left" vertical="center" wrapText="1"/>
    </xf>
    <xf numFmtId="0" fontId="17" fillId="0" borderId="70" xfId="23" applyFont="1" applyBorder="1" applyAlignment="1">
      <alignment horizontal="left" vertical="center" wrapText="1"/>
    </xf>
    <xf numFmtId="0" fontId="17" fillId="0" borderId="85" xfId="23" applyFont="1" applyBorder="1" applyAlignment="1">
      <alignment horizontal="center" vertical="center"/>
    </xf>
    <xf numFmtId="0" fontId="17" fillId="0" borderId="70" xfId="23" applyFont="1" applyBorder="1" applyAlignment="1">
      <alignment horizontal="center" vertical="center"/>
    </xf>
    <xf numFmtId="0" fontId="17" fillId="0" borderId="85" xfId="23" applyFont="1" applyBorder="1" applyAlignment="1">
      <alignment horizontal="center"/>
    </xf>
    <xf numFmtId="0" fontId="17" fillId="0" borderId="67" xfId="23" applyFont="1" applyBorder="1" applyAlignment="1">
      <alignment horizontal="center"/>
    </xf>
    <xf numFmtId="0" fontId="17" fillId="0" borderId="69" xfId="23" applyFont="1" applyBorder="1" applyAlignment="1">
      <alignment horizontal="center"/>
    </xf>
    <xf numFmtId="0" fontId="17" fillId="0" borderId="59" xfId="23" applyFont="1" applyBorder="1" applyAlignment="1">
      <alignment horizontal="center"/>
    </xf>
    <xf numFmtId="0" fontId="17" fillId="0" borderId="80" xfId="23" applyFont="1" applyBorder="1" applyAlignment="1">
      <alignment horizontal="center"/>
    </xf>
    <xf numFmtId="0" fontId="17" fillId="0" borderId="60" xfId="23" applyFont="1" applyBorder="1" applyAlignment="1">
      <alignment horizontal="center"/>
    </xf>
    <xf numFmtId="0" fontId="17" fillId="0" borderId="61" xfId="23" applyFont="1" applyBorder="1" applyAlignment="1">
      <alignment horizontal="center"/>
    </xf>
    <xf numFmtId="165" fontId="17" fillId="0" borderId="85" xfId="23" applyNumberFormat="1" applyFont="1" applyBorder="1" applyAlignment="1">
      <alignment horizontal="center"/>
    </xf>
    <xf numFmtId="165" fontId="17" fillId="0" borderId="70" xfId="23" applyNumberFormat="1" applyFont="1" applyBorder="1" applyAlignment="1">
      <alignment horizontal="center"/>
    </xf>
    <xf numFmtId="0" fontId="62" fillId="0" borderId="0" xfId="1" applyFont="1" applyAlignment="1">
      <alignment horizontal="center"/>
    </xf>
    <xf numFmtId="0" fontId="61" fillId="0" borderId="0" xfId="1" applyFont="1" applyAlignment="1">
      <alignment horizontal="center" wrapText="1"/>
    </xf>
    <xf numFmtId="0" fontId="63" fillId="0" borderId="0" xfId="1" applyFont="1" applyAlignment="1">
      <alignment horizontal="left" vertical="center" wrapText="1"/>
    </xf>
    <xf numFmtId="0" fontId="17" fillId="0" borderId="70" xfId="23" applyFont="1" applyBorder="1" applyAlignment="1">
      <alignment horizontal="center"/>
    </xf>
    <xf numFmtId="0" fontId="100" fillId="0" borderId="85" xfId="23" applyFont="1" applyBorder="1" applyAlignment="1">
      <alignment horizontal="center" vertical="center"/>
    </xf>
    <xf numFmtId="0" fontId="100" fillId="0" borderId="67" xfId="23" applyFont="1" applyBorder="1" applyAlignment="1">
      <alignment horizontal="center" vertical="center"/>
    </xf>
    <xf numFmtId="0" fontId="100" fillId="0" borderId="70" xfId="23" applyFont="1" applyBorder="1" applyAlignment="1">
      <alignment horizontal="center" vertical="center"/>
    </xf>
    <xf numFmtId="0" fontId="100" fillId="0" borderId="69" xfId="23" applyFont="1" applyBorder="1" applyAlignment="1">
      <alignment horizontal="center" vertical="center"/>
    </xf>
    <xf numFmtId="0" fontId="91" fillId="0" borderId="85" xfId="23" applyFont="1" applyBorder="1" applyAlignment="1">
      <alignment horizontal="center"/>
    </xf>
    <xf numFmtId="0" fontId="91" fillId="0" borderId="70" xfId="23" applyFont="1" applyBorder="1" applyAlignment="1">
      <alignment horizontal="center"/>
    </xf>
    <xf numFmtId="0" fontId="91" fillId="0" borderId="85" xfId="23" applyFont="1" applyBorder="1" applyAlignment="1">
      <alignment horizontal="left" wrapText="1"/>
    </xf>
    <xf numFmtId="0" fontId="91" fillId="0" borderId="67" xfId="23" applyFont="1" applyBorder="1" applyAlignment="1">
      <alignment horizontal="left" wrapText="1"/>
    </xf>
    <xf numFmtId="0" fontId="91" fillId="0" borderId="70" xfId="23" applyFont="1" applyBorder="1" applyAlignment="1">
      <alignment horizontal="left" wrapText="1"/>
    </xf>
    <xf numFmtId="0" fontId="91" fillId="0" borderId="85" xfId="23" applyFont="1" applyBorder="1" applyAlignment="1">
      <alignment horizontal="center" vertical="center"/>
    </xf>
    <xf numFmtId="0" fontId="91" fillId="0" borderId="70" xfId="23" applyFont="1" applyBorder="1" applyAlignment="1">
      <alignment horizontal="center" vertical="center"/>
    </xf>
    <xf numFmtId="0" fontId="17" fillId="0" borderId="62" xfId="23" applyFont="1" applyBorder="1" applyAlignment="1">
      <alignment horizontal="center"/>
    </xf>
    <xf numFmtId="0" fontId="17" fillId="0" borderId="63" xfId="23" applyFont="1" applyBorder="1" applyAlignment="1">
      <alignment horizontal="center"/>
    </xf>
    <xf numFmtId="0" fontId="17" fillId="0" borderId="44" xfId="23" applyFont="1" applyBorder="1" applyAlignment="1">
      <alignment horizontal="center"/>
    </xf>
    <xf numFmtId="0" fontId="17" fillId="0" borderId="45" xfId="23" applyFont="1" applyBorder="1" applyAlignment="1">
      <alignment horizontal="center"/>
    </xf>
    <xf numFmtId="0" fontId="100" fillId="0" borderId="59" xfId="23" applyFont="1" applyBorder="1" applyAlignment="1">
      <alignment horizontal="center" vertical="center"/>
    </xf>
    <xf numFmtId="0" fontId="100" fillId="0" borderId="60" xfId="23" applyFont="1" applyBorder="1" applyAlignment="1">
      <alignment horizontal="center" vertical="center"/>
    </xf>
    <xf numFmtId="0" fontId="100" fillId="0" borderId="80" xfId="23" applyFont="1" applyBorder="1" applyAlignment="1">
      <alignment horizontal="center" vertical="center"/>
    </xf>
    <xf numFmtId="0" fontId="100" fillId="0" borderId="61" xfId="23" applyFont="1" applyBorder="1" applyAlignment="1">
      <alignment horizontal="center" vertical="center"/>
    </xf>
    <xf numFmtId="0" fontId="91" fillId="0" borderId="46" xfId="23" applyFont="1" applyBorder="1" applyAlignment="1">
      <alignment horizontal="left" wrapText="1"/>
    </xf>
    <xf numFmtId="0" fontId="91" fillId="0" borderId="38" xfId="23" applyFont="1" applyBorder="1" applyAlignment="1">
      <alignment horizontal="left" wrapText="1"/>
    </xf>
    <xf numFmtId="0" fontId="91" fillId="0" borderId="47" xfId="23" applyFont="1" applyBorder="1" applyAlignment="1">
      <alignment horizontal="left" wrapText="1"/>
    </xf>
    <xf numFmtId="0" fontId="91" fillId="0" borderId="85" xfId="23" applyFont="1" applyBorder="1" applyAlignment="1">
      <alignment horizontal="left" vertical="center" wrapText="1"/>
    </xf>
    <xf numFmtId="0" fontId="91" fillId="0" borderId="67" xfId="23" applyFont="1" applyBorder="1" applyAlignment="1">
      <alignment horizontal="left" vertical="center" wrapText="1"/>
    </xf>
    <xf numFmtId="0" fontId="91" fillId="0" borderId="70" xfId="23" applyFont="1" applyBorder="1" applyAlignment="1">
      <alignment horizontal="left" vertical="center" wrapText="1"/>
    </xf>
    <xf numFmtId="0" fontId="91" fillId="0" borderId="85" xfId="23" applyFont="1" applyBorder="1" applyAlignment="1">
      <alignment horizontal="center" vertical="center" wrapText="1"/>
    </xf>
    <xf numFmtId="0" fontId="91" fillId="0" borderId="70" xfId="23" applyFont="1" applyBorder="1" applyAlignment="1">
      <alignment horizontal="center" vertical="center" wrapText="1"/>
    </xf>
    <xf numFmtId="0" fontId="91" fillId="0" borderId="85" xfId="23" applyFont="1" applyBorder="1" applyAlignment="1">
      <alignment vertical="center"/>
    </xf>
    <xf numFmtId="0" fontId="91" fillId="0" borderId="67" xfId="23" applyFont="1" applyBorder="1" applyAlignment="1">
      <alignment vertical="center"/>
    </xf>
    <xf numFmtId="0" fontId="91" fillId="0" borderId="70" xfId="23" applyFont="1" applyBorder="1" applyAlignment="1">
      <alignment vertical="center"/>
    </xf>
    <xf numFmtId="0" fontId="91" fillId="0" borderId="85" xfId="23" applyFont="1" applyBorder="1" applyAlignment="1">
      <alignment horizontal="center" wrapText="1"/>
    </xf>
    <xf numFmtId="0" fontId="91" fillId="0" borderId="70" xfId="23" applyFont="1" applyBorder="1" applyAlignment="1">
      <alignment horizontal="center" wrapText="1"/>
    </xf>
    <xf numFmtId="9" fontId="91" fillId="0" borderId="85" xfId="23" applyNumberFormat="1" applyFont="1" applyBorder="1" applyAlignment="1">
      <alignment horizontal="center" vertical="center"/>
    </xf>
    <xf numFmtId="9" fontId="91" fillId="0" borderId="85" xfId="23" applyNumberFormat="1" applyFont="1" applyBorder="1" applyAlignment="1">
      <alignment horizontal="center"/>
    </xf>
    <xf numFmtId="0" fontId="91" fillId="0" borderId="85" xfId="23" applyFont="1" applyBorder="1" applyAlignment="1">
      <alignment vertical="center" wrapText="1"/>
    </xf>
    <xf numFmtId="0" fontId="101" fillId="0" borderId="67" xfId="24" applyFont="1" applyBorder="1" applyAlignment="1">
      <alignment vertical="center" wrapText="1"/>
    </xf>
    <xf numFmtId="0" fontId="101" fillId="0" borderId="70" xfId="24" applyFont="1" applyBorder="1" applyAlignment="1">
      <alignment vertical="center" wrapText="1"/>
    </xf>
    <xf numFmtId="0" fontId="188" fillId="0" borderId="85" xfId="23" applyFont="1" applyBorder="1" applyAlignment="1">
      <alignment horizontal="left" vertical="center" wrapText="1"/>
    </xf>
    <xf numFmtId="0" fontId="188" fillId="0" borderId="67" xfId="23" applyFont="1" applyBorder="1" applyAlignment="1">
      <alignment horizontal="left" vertical="center" wrapText="1"/>
    </xf>
    <xf numFmtId="0" fontId="188" fillId="0" borderId="70" xfId="23" applyFont="1" applyBorder="1" applyAlignment="1">
      <alignment horizontal="left" vertical="center" wrapText="1"/>
    </xf>
    <xf numFmtId="0" fontId="188" fillId="0" borderId="85" xfId="23" applyFont="1" applyBorder="1" applyAlignment="1">
      <alignment horizontal="center" vertical="center"/>
    </xf>
    <xf numFmtId="0" fontId="188" fillId="0" borderId="70" xfId="23" applyFont="1" applyBorder="1" applyAlignment="1">
      <alignment horizontal="center" vertical="center"/>
    </xf>
    <xf numFmtId="0" fontId="13" fillId="0" borderId="0" xfId="11" applyFont="1" applyAlignment="1">
      <alignment horizontal="center"/>
    </xf>
    <xf numFmtId="49" fontId="141" fillId="4" borderId="94" xfId="0" applyNumberFormat="1" applyFont="1" applyFill="1" applyBorder="1" applyAlignment="1">
      <alignment horizontal="left" vertical="top" wrapText="1"/>
    </xf>
    <xf numFmtId="49" fontId="141" fillId="4" borderId="113" xfId="0" applyNumberFormat="1" applyFont="1" applyFill="1" applyBorder="1" applyAlignment="1">
      <alignment horizontal="left" vertical="top" wrapText="1"/>
    </xf>
    <xf numFmtId="49" fontId="141" fillId="4" borderId="129" xfId="0" applyNumberFormat="1" applyFont="1" applyFill="1" applyBorder="1" applyAlignment="1">
      <alignment horizontal="left" vertical="top" wrapText="1"/>
    </xf>
    <xf numFmtId="0" fontId="91" fillId="0" borderId="94" xfId="23" applyFont="1" applyBorder="1" applyAlignment="1">
      <alignment wrapText="1"/>
    </xf>
    <xf numFmtId="0" fontId="0" fillId="0" borderId="113" xfId="0" applyBorder="1" applyAlignment="1">
      <alignment wrapText="1"/>
    </xf>
    <xf numFmtId="0" fontId="0" fillId="0" borderId="114" xfId="0" applyBorder="1" applyAlignment="1">
      <alignment wrapText="1"/>
    </xf>
    <xf numFmtId="0" fontId="91" fillId="0" borderId="94" xfId="23" applyFont="1" applyBorder="1" applyAlignment="1">
      <alignment horizontal="left" vertical="center" wrapText="1"/>
    </xf>
    <xf numFmtId="0" fontId="0" fillId="0" borderId="114" xfId="0" applyBorder="1" applyAlignment="1">
      <alignment horizontal="left" vertical="center" wrapText="1"/>
    </xf>
    <xf numFmtId="0" fontId="91" fillId="0" borderId="113" xfId="23" applyFont="1" applyBorder="1" applyAlignment="1">
      <alignment horizontal="left" vertical="center" wrapText="1"/>
    </xf>
    <xf numFmtId="0" fontId="91" fillId="0" borderId="114" xfId="23" applyFont="1" applyBorder="1" applyAlignment="1">
      <alignment horizontal="left" vertical="center" wrapText="1"/>
    </xf>
    <xf numFmtId="0" fontId="72" fillId="0" borderId="94" xfId="23" applyFont="1" applyBorder="1" applyAlignment="1">
      <alignment horizontal="left" vertical="center" wrapText="1"/>
    </xf>
    <xf numFmtId="0" fontId="70" fillId="0" borderId="113" xfId="23" applyFont="1" applyBorder="1" applyAlignment="1">
      <alignment horizontal="left" vertical="center" wrapText="1"/>
    </xf>
    <xf numFmtId="0" fontId="70" fillId="0" borderId="114" xfId="23" applyFont="1" applyBorder="1" applyAlignment="1">
      <alignment horizontal="left" vertical="center" wrapText="1"/>
    </xf>
    <xf numFmtId="0" fontId="36" fillId="0" borderId="0" xfId="1" applyFont="1" applyAlignment="1">
      <alignment vertical="top" wrapText="1"/>
    </xf>
    <xf numFmtId="0" fontId="61" fillId="0" borderId="0" xfId="1" applyFont="1" applyAlignment="1">
      <alignment horizontal="center"/>
    </xf>
    <xf numFmtId="0" fontId="62" fillId="0" borderId="0" xfId="1" applyFont="1" applyAlignment="1">
      <alignment horizontal="left" vertical="top" wrapText="1"/>
    </xf>
    <xf numFmtId="0" fontId="120" fillId="0" borderId="0" xfId="1" applyFont="1" applyAlignment="1">
      <alignment horizontal="center" wrapText="1"/>
    </xf>
    <xf numFmtId="0" fontId="118" fillId="0" borderId="84" xfId="1" applyFont="1" applyBorder="1" applyAlignment="1">
      <alignment horizontal="left" vertical="top"/>
    </xf>
    <xf numFmtId="0" fontId="118" fillId="0" borderId="0" xfId="1" applyFont="1" applyAlignment="1">
      <alignment horizontal="left" vertical="top"/>
    </xf>
    <xf numFmtId="0" fontId="118" fillId="0" borderId="27" xfId="1" applyFont="1" applyBorder="1" applyAlignment="1">
      <alignment horizontal="left" vertical="top"/>
    </xf>
    <xf numFmtId="0" fontId="58" fillId="0" borderId="84" xfId="1" applyFont="1" applyBorder="1" applyAlignment="1">
      <alignment horizontal="left" vertical="center"/>
    </xf>
    <xf numFmtId="0" fontId="58" fillId="0" borderId="0" xfId="1" applyFont="1" applyAlignment="1">
      <alignment horizontal="left" vertical="center"/>
    </xf>
    <xf numFmtId="0" fontId="58" fillId="0" borderId="27" xfId="1" applyFont="1" applyBorder="1" applyAlignment="1">
      <alignment horizontal="left" vertical="center"/>
    </xf>
    <xf numFmtId="0" fontId="62" fillId="0" borderId="0" xfId="1" applyFont="1" applyAlignment="1">
      <alignment vertical="top" wrapText="1"/>
    </xf>
    <xf numFmtId="0" fontId="118" fillId="0" borderId="101" xfId="1" applyFont="1" applyBorder="1" applyAlignment="1">
      <alignment horizontal="center" vertical="top" wrapText="1"/>
    </xf>
    <xf numFmtId="0" fontId="118" fillId="0" borderId="90" xfId="1" applyFont="1" applyBorder="1" applyAlignment="1">
      <alignment horizontal="center" vertical="top" wrapText="1"/>
    </xf>
    <xf numFmtId="0" fontId="118" fillId="0" borderId="102" xfId="1" applyFont="1" applyBorder="1" applyAlignment="1">
      <alignment horizontal="center" vertical="top" wrapText="1"/>
    </xf>
    <xf numFmtId="0" fontId="118" fillId="0" borderId="99" xfId="1" applyFont="1" applyBorder="1" applyAlignment="1">
      <alignment horizontal="center" vertical="top" wrapText="1"/>
    </xf>
    <xf numFmtId="0" fontId="118" fillId="0" borderId="103" xfId="1" applyFont="1" applyBorder="1" applyAlignment="1">
      <alignment horizontal="center" vertical="top" wrapText="1"/>
    </xf>
    <xf numFmtId="0" fontId="118" fillId="0" borderId="104" xfId="1" applyFont="1" applyBorder="1" applyAlignment="1">
      <alignment horizontal="center" vertical="top" wrapText="1"/>
    </xf>
    <xf numFmtId="0" fontId="119" fillId="0" borderId="107" xfId="1" applyFont="1" applyBorder="1" applyAlignment="1">
      <alignment horizontal="center" vertical="top" wrapText="1"/>
    </xf>
    <xf numFmtId="0" fontId="119" fillId="0" borderId="107" xfId="1" applyFont="1" applyBorder="1" applyAlignment="1">
      <alignment horizontal="center" vertical="center" wrapText="1"/>
    </xf>
    <xf numFmtId="0" fontId="119" fillId="0" borderId="108" xfId="1" applyFont="1" applyBorder="1" applyAlignment="1">
      <alignment horizontal="center" vertical="center" wrapText="1"/>
    </xf>
    <xf numFmtId="0" fontId="119" fillId="0" borderId="109" xfId="1" applyFont="1" applyBorder="1" applyAlignment="1">
      <alignment horizontal="center" vertical="center" wrapText="1"/>
    </xf>
    <xf numFmtId="0" fontId="119" fillId="0" borderId="84" xfId="1" applyFont="1" applyBorder="1" applyAlignment="1">
      <alignment horizontal="center" vertical="top" wrapText="1"/>
    </xf>
    <xf numFmtId="0" fontId="119" fillId="0" borderId="0" xfId="1" applyFont="1" applyAlignment="1">
      <alignment horizontal="center" vertical="top" wrapText="1"/>
    </xf>
    <xf numFmtId="0" fontId="119" fillId="0" borderId="27" xfId="1" applyFont="1" applyBorder="1" applyAlignment="1">
      <alignment horizontal="center" vertical="top" wrapText="1"/>
    </xf>
    <xf numFmtId="0" fontId="119" fillId="0" borderId="46" xfId="1" applyFont="1" applyBorder="1" applyAlignment="1">
      <alignment horizontal="center" vertical="top" wrapText="1"/>
    </xf>
    <xf numFmtId="0" fontId="119" fillId="0" borderId="38" xfId="1" applyFont="1" applyBorder="1" applyAlignment="1">
      <alignment horizontal="center" vertical="top" wrapText="1"/>
    </xf>
    <xf numFmtId="0" fontId="119" fillId="0" borderId="47" xfId="1" applyFont="1" applyBorder="1" applyAlignment="1">
      <alignment horizontal="center" vertical="top" wrapText="1"/>
    </xf>
    <xf numFmtId="0" fontId="70" fillId="0" borderId="141" xfId="1" applyFont="1" applyBorder="1" applyAlignment="1">
      <alignment horizontal="left" vertical="center" wrapText="1"/>
    </xf>
    <xf numFmtId="0" fontId="118" fillId="0" borderId="84" xfId="1" applyFont="1" applyBorder="1" applyAlignment="1">
      <alignment horizontal="left" vertical="top" wrapText="1"/>
    </xf>
    <xf numFmtId="0" fontId="118" fillId="0" borderId="0" xfId="1" applyFont="1" applyAlignment="1">
      <alignment horizontal="left" vertical="top" wrapText="1"/>
    </xf>
    <xf numFmtId="0" fontId="118" fillId="0" borderId="27" xfId="1" applyFont="1" applyBorder="1" applyAlignment="1">
      <alignment horizontal="left" vertical="top" wrapText="1"/>
    </xf>
    <xf numFmtId="0" fontId="59" fillId="0" borderId="84" xfId="1" applyFont="1" applyBorder="1" applyAlignment="1">
      <alignment horizontal="left" vertical="top" wrapText="1"/>
    </xf>
    <xf numFmtId="0" fontId="59" fillId="0" borderId="0" xfId="1" applyFont="1" applyAlignment="1">
      <alignment horizontal="left" vertical="top" wrapText="1"/>
    </xf>
    <xf numFmtId="0" fontId="59" fillId="0" borderId="27" xfId="1" applyFont="1" applyBorder="1" applyAlignment="1">
      <alignment horizontal="left" vertical="top" wrapText="1"/>
    </xf>
    <xf numFmtId="0" fontId="60" fillId="0" borderId="27" xfId="1" applyFont="1" applyBorder="1" applyAlignment="1">
      <alignment horizontal="left" vertical="top" wrapText="1"/>
    </xf>
    <xf numFmtId="0" fontId="118" fillId="0" borderId="84" xfId="1" applyFont="1" applyBorder="1" applyAlignment="1">
      <alignment horizontal="left" vertical="center" wrapText="1"/>
    </xf>
    <xf numFmtId="0" fontId="58" fillId="0" borderId="27" xfId="1" applyFont="1" applyBorder="1" applyAlignment="1">
      <alignment horizontal="left" vertical="center" wrapText="1"/>
    </xf>
    <xf numFmtId="0" fontId="58" fillId="0" borderId="84" xfId="1" applyFont="1" applyBorder="1" applyAlignment="1">
      <alignment horizontal="left" vertical="center" wrapText="1"/>
    </xf>
    <xf numFmtId="0" fontId="146" fillId="0" borderId="93" xfId="31" applyFont="1" applyBorder="1" applyAlignment="1">
      <alignment horizontal="left" vertical="center" wrapText="1"/>
    </xf>
    <xf numFmtId="0" fontId="5" fillId="0" borderId="93" xfId="31" applyBorder="1" applyAlignment="1">
      <alignment horizontal="left" vertical="center" wrapText="1"/>
    </xf>
    <xf numFmtId="0" fontId="5" fillId="0" borderId="93" xfId="31" applyBorder="1" applyAlignment="1">
      <alignment horizontal="center" vertical="center" wrapText="1"/>
    </xf>
    <xf numFmtId="3" fontId="5" fillId="0" borderId="94" xfId="31" applyNumberFormat="1" applyBorder="1" applyAlignment="1">
      <alignment horizontal="center" vertical="center" wrapText="1"/>
    </xf>
    <xf numFmtId="0" fontId="5" fillId="0" borderId="70" xfId="31" applyBorder="1" applyAlignment="1">
      <alignment horizontal="center" vertical="center" wrapText="1"/>
    </xf>
    <xf numFmtId="0" fontId="147" fillId="0" borderId="97" xfId="31" applyFont="1" applyBorder="1" applyAlignment="1">
      <alignment horizontal="center" vertical="center" wrapText="1"/>
    </xf>
    <xf numFmtId="0" fontId="5" fillId="0" borderId="23" xfId="31" applyBorder="1" applyAlignment="1">
      <alignment horizontal="center" vertical="center" wrapText="1"/>
    </xf>
    <xf numFmtId="0" fontId="5" fillId="0" borderId="98" xfId="31" applyBorder="1" applyAlignment="1">
      <alignment horizontal="left" vertical="center" wrapText="1"/>
    </xf>
    <xf numFmtId="0" fontId="5" fillId="0" borderId="99" xfId="31" applyBorder="1" applyAlignment="1">
      <alignment horizontal="left" vertical="center" wrapText="1"/>
    </xf>
    <xf numFmtId="0" fontId="5" fillId="0" borderId="96" xfId="31" applyBorder="1" applyAlignment="1">
      <alignment horizontal="left" vertical="center" wrapText="1"/>
    </xf>
    <xf numFmtId="0" fontId="147" fillId="0" borderId="98" xfId="31" applyFont="1" applyBorder="1" applyAlignment="1">
      <alignment horizontal="center" vertical="center" wrapText="1"/>
    </xf>
    <xf numFmtId="0" fontId="147" fillId="0" borderId="99" xfId="31" applyFont="1" applyBorder="1" applyAlignment="1">
      <alignment horizontal="center" vertical="center" wrapText="1"/>
    </xf>
    <xf numFmtId="0" fontId="147" fillId="0" borderId="96" xfId="31" applyFont="1" applyBorder="1" applyAlignment="1">
      <alignment horizontal="center" vertical="center" wrapText="1"/>
    </xf>
    <xf numFmtId="3" fontId="147" fillId="0" borderId="98" xfId="31" applyNumberFormat="1" applyFont="1" applyBorder="1" applyAlignment="1">
      <alignment horizontal="center" vertical="center" wrapText="1"/>
    </xf>
    <xf numFmtId="0" fontId="147" fillId="0" borderId="84" xfId="31" applyFont="1" applyBorder="1" applyAlignment="1">
      <alignment horizontal="center" vertical="center" wrapText="1"/>
    </xf>
    <xf numFmtId="0" fontId="147" fillId="0" borderId="27" xfId="31" applyFont="1" applyBorder="1" applyAlignment="1">
      <alignment horizontal="center" vertical="center" wrapText="1"/>
    </xf>
    <xf numFmtId="0" fontId="5" fillId="5" borderId="93" xfId="31" applyFill="1" applyBorder="1" applyAlignment="1">
      <alignment horizontal="left" vertical="center" wrapText="1"/>
    </xf>
    <xf numFmtId="0" fontId="5" fillId="5" borderId="93" xfId="31" applyFill="1" applyBorder="1" applyAlignment="1">
      <alignment horizontal="center" vertical="center" wrapText="1"/>
    </xf>
    <xf numFmtId="3" fontId="5" fillId="5" borderId="94" xfId="31" applyNumberFormat="1" applyFill="1" applyBorder="1" applyAlignment="1">
      <alignment horizontal="center" vertical="center" wrapText="1"/>
    </xf>
    <xf numFmtId="0" fontId="5" fillId="5" borderId="70" xfId="31" applyFill="1" applyBorder="1" applyAlignment="1">
      <alignment horizontal="center" vertical="center" wrapText="1"/>
    </xf>
    <xf numFmtId="4" fontId="147" fillId="0" borderId="97" xfId="31" applyNumberFormat="1" applyFont="1" applyBorder="1" applyAlignment="1">
      <alignment horizontal="center" vertical="center" wrapText="1"/>
    </xf>
    <xf numFmtId="4" fontId="147" fillId="0" borderId="23" xfId="31" applyNumberFormat="1" applyFont="1" applyBorder="1" applyAlignment="1">
      <alignment horizontal="center" vertical="center" wrapText="1"/>
    </xf>
    <xf numFmtId="0" fontId="5" fillId="0" borderId="84" xfId="31" applyBorder="1" applyAlignment="1">
      <alignment horizontal="left" vertical="center" wrapText="1"/>
    </xf>
    <xf numFmtId="0" fontId="5" fillId="0" borderId="0" xfId="31" applyAlignment="1">
      <alignment horizontal="left" vertical="center" wrapText="1"/>
    </xf>
    <xf numFmtId="0" fontId="5" fillId="0" borderId="27" xfId="31" applyBorder="1" applyAlignment="1">
      <alignment horizontal="left" vertical="center" wrapText="1"/>
    </xf>
    <xf numFmtId="0" fontId="147" fillId="0" borderId="0" xfId="31" applyFont="1" applyAlignment="1">
      <alignment horizontal="left" vertical="center" wrapText="1"/>
    </xf>
    <xf numFmtId="0" fontId="5" fillId="0" borderId="0" xfId="31" applyAlignment="1">
      <alignment horizontal="center" vertical="center" wrapText="1"/>
    </xf>
    <xf numFmtId="0" fontId="147" fillId="0" borderId="93" xfId="31" applyFont="1" applyBorder="1" applyAlignment="1">
      <alignment horizontal="center" vertical="center" wrapText="1"/>
    </xf>
    <xf numFmtId="0" fontId="5" fillId="5" borderId="93" xfId="31" applyFill="1" applyBorder="1" applyAlignment="1">
      <alignment vertical="center" wrapText="1"/>
    </xf>
    <xf numFmtId="0" fontId="5" fillId="0" borderId="93" xfId="31" applyBorder="1" applyAlignment="1">
      <alignment vertical="center" wrapText="1"/>
    </xf>
    <xf numFmtId="0" fontId="146" fillId="0" borderId="93" xfId="31" applyFont="1" applyBorder="1" applyAlignment="1">
      <alignment vertical="center" wrapText="1"/>
    </xf>
    <xf numFmtId="0" fontId="149" fillId="0" borderId="0" xfId="31" applyFont="1" applyAlignment="1">
      <alignment horizontal="center" vertical="center" wrapText="1"/>
    </xf>
    <xf numFmtId="0" fontId="150" fillId="0" borderId="0" xfId="31" applyFont="1" applyAlignment="1">
      <alignment horizontal="center" vertical="center" wrapText="1"/>
    </xf>
    <xf numFmtId="0" fontId="145" fillId="0" borderId="0" xfId="31" applyFont="1" applyAlignment="1">
      <alignment horizontal="center" vertical="top" wrapText="1"/>
    </xf>
    <xf numFmtId="0" fontId="5" fillId="0" borderId="0" xfId="31" applyAlignment="1">
      <alignment horizontal="center" vertical="top" wrapText="1"/>
    </xf>
    <xf numFmtId="0" fontId="5" fillId="0" borderId="14" xfId="31" applyBorder="1" applyAlignment="1">
      <alignment horizontal="center" vertical="center" wrapText="1"/>
    </xf>
    <xf numFmtId="0" fontId="5" fillId="0" borderId="15" xfId="31" applyBorder="1" applyAlignment="1">
      <alignment horizontal="center" vertical="center" wrapText="1"/>
    </xf>
    <xf numFmtId="0" fontId="5" fillId="0" borderId="16" xfId="31" applyBorder="1" applyAlignment="1">
      <alignment horizontal="center" vertical="center" wrapText="1"/>
    </xf>
    <xf numFmtId="0" fontId="5" fillId="0" borderId="0" xfId="31" applyAlignment="1">
      <alignment horizontal="center" wrapText="1"/>
    </xf>
    <xf numFmtId="0" fontId="147" fillId="0" borderId="0" xfId="31" applyFont="1" applyAlignment="1">
      <alignment horizontal="left" wrapText="1"/>
    </xf>
    <xf numFmtId="0" fontId="147" fillId="0" borderId="0" xfId="31" applyFont="1" applyAlignment="1">
      <alignment horizontal="center" vertical="center" wrapText="1"/>
    </xf>
    <xf numFmtId="0" fontId="5" fillId="0" borderId="66" xfId="31" applyBorder="1" applyAlignment="1" applyProtection="1">
      <alignment horizontal="center" vertical="center" wrapText="1"/>
      <protection locked="0"/>
    </xf>
    <xf numFmtId="0" fontId="5" fillId="0" borderId="93" xfId="31" applyBorder="1" applyAlignment="1" applyProtection="1">
      <alignment horizontal="center" vertical="center" wrapText="1"/>
      <protection locked="0"/>
    </xf>
    <xf numFmtId="0" fontId="5" fillId="0" borderId="18" xfId="31" applyBorder="1" applyAlignment="1" applyProtection="1">
      <alignment horizontal="center" vertical="center" wrapText="1"/>
      <protection locked="0"/>
    </xf>
    <xf numFmtId="0" fontId="146" fillId="0" borderId="0" xfId="31" applyFont="1" applyAlignment="1">
      <alignment horizontal="center" wrapText="1"/>
    </xf>
    <xf numFmtId="0" fontId="143" fillId="0" borderId="0" xfId="30" applyFont="1" applyAlignment="1">
      <alignment horizontal="center"/>
    </xf>
    <xf numFmtId="0" fontId="9" fillId="0" borderId="93" xfId="30" applyFont="1" applyBorder="1" applyAlignment="1">
      <alignment horizontal="center" vertical="top" wrapText="1"/>
    </xf>
    <xf numFmtId="0" fontId="30" fillId="0" borderId="93" xfId="30" applyFont="1" applyBorder="1" applyAlignment="1">
      <alignment horizontal="left" vertical="top" wrapText="1"/>
    </xf>
    <xf numFmtId="0" fontId="31" fillId="0" borderId="93" xfId="30" applyFont="1" applyBorder="1" applyAlignment="1">
      <alignment horizontal="center" vertical="top" wrapText="1"/>
    </xf>
    <xf numFmtId="0" fontId="30" fillId="0" borderId="93" xfId="30" applyFont="1" applyBorder="1" applyAlignment="1">
      <alignment horizontal="center" vertical="top" wrapText="1"/>
    </xf>
    <xf numFmtId="0" fontId="30" fillId="0" borderId="93" xfId="30" applyFont="1" applyBorder="1" applyAlignment="1">
      <alignment vertical="top" wrapText="1"/>
    </xf>
    <xf numFmtId="0" fontId="62" fillId="0" borderId="145" xfId="30" applyFont="1" applyBorder="1" applyAlignment="1">
      <alignment horizontal="center"/>
    </xf>
    <xf numFmtId="0" fontId="117" fillId="0" borderId="145" xfId="30" applyFont="1" applyBorder="1" applyAlignment="1">
      <alignment horizontal="center"/>
    </xf>
    <xf numFmtId="0" fontId="58" fillId="0" borderId="0" xfId="30" applyFont="1" applyAlignment="1">
      <alignment horizontal="right"/>
    </xf>
    <xf numFmtId="0" fontId="14" fillId="0" borderId="0" xfId="30" applyAlignment="1">
      <alignment horizontal="right"/>
    </xf>
    <xf numFmtId="0" fontId="58" fillId="0" borderId="145" xfId="30" applyFont="1" applyBorder="1" applyAlignment="1">
      <alignment horizontal="center" vertical="center" wrapText="1"/>
    </xf>
    <xf numFmtId="0" fontId="47" fillId="0" borderId="145" xfId="30" applyFont="1" applyBorder="1" applyAlignment="1">
      <alignment horizontal="center" vertical="center" wrapText="1"/>
    </xf>
    <xf numFmtId="0" fontId="138" fillId="0" borderId="0" xfId="15" applyFont="1" applyAlignment="1">
      <alignment horizontal="left" vertical="center" wrapText="1"/>
    </xf>
    <xf numFmtId="0" fontId="133" fillId="0" borderId="0" xfId="16" applyFont="1" applyAlignment="1">
      <alignment horizontal="center" vertical="center" wrapText="1" shrinkToFit="1"/>
    </xf>
    <xf numFmtId="0" fontId="62" fillId="0" borderId="0" xfId="17" applyFont="1" applyAlignment="1">
      <alignment horizontal="center" vertical="center" wrapText="1"/>
    </xf>
    <xf numFmtId="2" fontId="30" fillId="0" borderId="55" xfId="18" applyNumberFormat="1" applyFont="1" applyBorder="1" applyAlignment="1">
      <alignment horizontal="center" vertical="center" wrapText="1"/>
    </xf>
    <xf numFmtId="2" fontId="30" fillId="0" borderId="50" xfId="18" applyNumberFormat="1" applyFont="1" applyBorder="1" applyAlignment="1">
      <alignment horizontal="center" vertical="center" wrapText="1"/>
    </xf>
    <xf numFmtId="2" fontId="30" fillId="0" borderId="56" xfId="18" applyNumberFormat="1" applyFont="1" applyBorder="1" applyAlignment="1">
      <alignment horizontal="center" vertical="center" wrapText="1"/>
    </xf>
    <xf numFmtId="0" fontId="30" fillId="0" borderId="42" xfId="18" applyFont="1" applyBorder="1" applyAlignment="1">
      <alignment horizontal="center" vertical="center"/>
    </xf>
    <xf numFmtId="0" fontId="30" fillId="0" borderId="25" xfId="18" applyFont="1" applyBorder="1" applyAlignment="1">
      <alignment horizontal="center" vertical="center"/>
    </xf>
    <xf numFmtId="0" fontId="30" fillId="0" borderId="22" xfId="18" applyFont="1" applyBorder="1" applyAlignment="1">
      <alignment horizontal="center" vertical="center"/>
    </xf>
    <xf numFmtId="49" fontId="31" fillId="0" borderId="55" xfId="18" applyNumberFormat="1" applyFont="1" applyBorder="1" applyAlignment="1">
      <alignment horizontal="left" vertical="center" wrapText="1" indent="4" shrinkToFit="1"/>
    </xf>
    <xf numFmtId="49" fontId="31" fillId="0" borderId="48" xfId="18" applyNumberFormat="1" applyFont="1" applyBorder="1" applyAlignment="1">
      <alignment horizontal="left" vertical="center" wrapText="1" indent="4" shrinkToFit="1"/>
    </xf>
    <xf numFmtId="0" fontId="126" fillId="0" borderId="49" xfId="18" applyFont="1" applyBorder="1" applyAlignment="1">
      <alignment horizontal="left" vertical="center" wrapText="1"/>
    </xf>
    <xf numFmtId="0" fontId="126" fillId="0" borderId="48" xfId="18" applyFont="1" applyBorder="1" applyAlignment="1">
      <alignment horizontal="left" vertical="center" wrapText="1"/>
    </xf>
    <xf numFmtId="0" fontId="58" fillId="0" borderId="0" xfId="16" applyFont="1" applyAlignment="1">
      <alignment horizontal="left" vertical="center"/>
    </xf>
    <xf numFmtId="0" fontId="118" fillId="0" borderId="5" xfId="1" applyFont="1" applyBorder="1" applyAlignment="1">
      <alignment horizontal="center" vertical="center" wrapText="1"/>
    </xf>
    <xf numFmtId="0" fontId="118" fillId="0" borderId="6" xfId="1" applyFont="1" applyBorder="1" applyAlignment="1">
      <alignment horizontal="center" vertical="center" wrapText="1"/>
    </xf>
    <xf numFmtId="0" fontId="30" fillId="0" borderId="0" xfId="4" applyFont="1" applyAlignment="1" applyProtection="1">
      <alignment horizontal="left" vertical="center" wrapText="1"/>
    </xf>
    <xf numFmtId="0" fontId="118" fillId="0" borderId="0" xfId="1" applyFont="1" applyAlignment="1">
      <alignment horizontal="right"/>
    </xf>
    <xf numFmtId="0" fontId="118" fillId="0" borderId="0" xfId="1" applyFont="1" applyAlignment="1">
      <alignment horizontal="left" vertical="center" wrapText="1"/>
    </xf>
    <xf numFmtId="0" fontId="118" fillId="0" borderId="0" xfId="1" applyFont="1" applyAlignment="1">
      <alignment horizontal="left"/>
    </xf>
    <xf numFmtId="0" fontId="119" fillId="0" borderId="0" xfId="1" applyFont="1" applyAlignment="1">
      <alignment horizontal="center"/>
    </xf>
    <xf numFmtId="0" fontId="119" fillId="0" borderId="0" xfId="1" applyFont="1" applyAlignment="1">
      <alignment horizontal="left" vertical="top" wrapText="1"/>
    </xf>
    <xf numFmtId="0" fontId="118" fillId="0" borderId="5" xfId="1" applyFont="1" applyBorder="1" applyAlignment="1">
      <alignment horizontal="center" vertical="top" wrapText="1"/>
    </xf>
    <xf numFmtId="0" fontId="118" fillId="0" borderId="6" xfId="1" applyFont="1" applyBorder="1" applyAlignment="1">
      <alignment horizontal="center" vertical="top" wrapText="1"/>
    </xf>
    <xf numFmtId="0" fontId="58" fillId="2" borderId="0" xfId="1" applyFont="1" applyFill="1" applyAlignment="1">
      <alignment horizontal="center" vertical="center" wrapText="1"/>
    </xf>
    <xf numFmtId="0" fontId="118" fillId="0" borderId="0" xfId="1" applyFont="1" applyAlignment="1">
      <alignment horizontal="center"/>
    </xf>
    <xf numFmtId="0" fontId="119" fillId="0" borderId="1" xfId="1" applyFont="1" applyBorder="1" applyAlignment="1">
      <alignment horizontal="center" vertical="top" wrapText="1"/>
    </xf>
    <xf numFmtId="0" fontId="119" fillId="0" borderId="1" xfId="1" applyFont="1" applyBorder="1" applyAlignment="1">
      <alignment horizontal="center" vertical="center" wrapText="1"/>
    </xf>
    <xf numFmtId="0" fontId="118" fillId="0" borderId="9" xfId="1" applyFont="1" applyBorder="1" applyAlignment="1">
      <alignment horizontal="center" vertical="center" wrapText="1"/>
    </xf>
    <xf numFmtId="0" fontId="118" fillId="0" borderId="10" xfId="1" applyFont="1" applyBorder="1" applyAlignment="1">
      <alignment horizontal="center" vertical="center" wrapText="1"/>
    </xf>
    <xf numFmtId="0" fontId="118" fillId="0" borderId="11" xfId="1" applyFont="1" applyBorder="1" applyAlignment="1">
      <alignment horizontal="center" vertical="center" wrapText="1"/>
    </xf>
    <xf numFmtId="0" fontId="118" fillId="0" borderId="7" xfId="1" applyFont="1" applyBorder="1" applyAlignment="1">
      <alignment horizontal="center" vertical="center" wrapText="1"/>
    </xf>
    <xf numFmtId="0" fontId="118" fillId="0" borderId="0" xfId="1" applyFont="1" applyAlignment="1">
      <alignment horizontal="center" vertical="center" wrapText="1"/>
    </xf>
    <xf numFmtId="0" fontId="118" fillId="0" borderId="8" xfId="1" applyFont="1" applyBorder="1" applyAlignment="1">
      <alignment horizontal="center" vertical="center" wrapText="1"/>
    </xf>
    <xf numFmtId="0" fontId="118" fillId="0" borderId="12" xfId="1" applyFont="1" applyBorder="1" applyAlignment="1">
      <alignment horizontal="center" vertical="center" wrapText="1"/>
    </xf>
    <xf numFmtId="0" fontId="118" fillId="0" borderId="4" xfId="1" applyFont="1" applyBorder="1" applyAlignment="1">
      <alignment horizontal="center" vertical="center" wrapText="1"/>
    </xf>
    <xf numFmtId="0" fontId="118" fillId="0" borderId="13" xfId="1" applyFont="1" applyBorder="1" applyAlignment="1">
      <alignment horizontal="center" vertical="center" wrapText="1"/>
    </xf>
    <xf numFmtId="0" fontId="119" fillId="0" borderId="54" xfId="1" applyFont="1" applyBorder="1" applyAlignment="1">
      <alignment horizontal="center" vertical="center" wrapText="1"/>
    </xf>
    <xf numFmtId="0" fontId="119" fillId="0" borderId="0" xfId="1" applyFont="1" applyAlignment="1">
      <alignment horizontal="right"/>
    </xf>
    <xf numFmtId="0" fontId="67" fillId="0" borderId="126" xfId="43" applyFont="1" applyBorder="1" applyAlignment="1">
      <alignment horizontal="left" vertical="top" wrapText="1"/>
    </xf>
    <xf numFmtId="0" fontId="182" fillId="0" borderId="0" xfId="43" applyFont="1" applyAlignment="1">
      <alignment horizontal="center"/>
    </xf>
    <xf numFmtId="0" fontId="183" fillId="0" borderId="0" xfId="43" applyFont="1" applyAlignment="1">
      <alignment horizontal="center" vertical="center" wrapText="1"/>
    </xf>
    <xf numFmtId="0" fontId="67" fillId="0" borderId="0" xfId="43" applyFont="1" applyAlignment="1">
      <alignment horizontal="center" vertical="center" wrapText="1"/>
    </xf>
    <xf numFmtId="0" fontId="14" fillId="0" borderId="0" xfId="43" applyFont="1" applyAlignment="1">
      <alignment horizontal="left" vertical="center" wrapText="1"/>
    </xf>
    <xf numFmtId="0" fontId="185" fillId="0" borderId="118" xfId="44" applyFont="1" applyBorder="1" applyAlignment="1">
      <alignment horizontal="center" vertical="center" wrapText="1"/>
    </xf>
    <xf numFmtId="0" fontId="185" fillId="0" borderId="112" xfId="44" applyFont="1" applyBorder="1" applyAlignment="1">
      <alignment horizontal="center" vertical="center" wrapText="1"/>
    </xf>
    <xf numFmtId="0" fontId="185" fillId="0" borderId="113" xfId="44" applyFont="1" applyBorder="1" applyAlignment="1">
      <alignment horizontal="center" vertical="center" wrapText="1"/>
    </xf>
    <xf numFmtId="49" fontId="185" fillId="0" borderId="138" xfId="44" applyNumberFormat="1" applyFont="1" applyBorder="1" applyAlignment="1">
      <alignment horizontal="center" vertical="justify"/>
    </xf>
    <xf numFmtId="49" fontId="185" fillId="0" borderId="41" xfId="44" applyNumberFormat="1" applyFont="1" applyBorder="1" applyAlignment="1">
      <alignment horizontal="center" vertical="justify"/>
    </xf>
    <xf numFmtId="49" fontId="185" fillId="0" borderId="117" xfId="44" applyNumberFormat="1" applyFont="1" applyBorder="1" applyAlignment="1">
      <alignment horizontal="center" vertical="justify"/>
    </xf>
    <xf numFmtId="0" fontId="47" fillId="0" borderId="84" xfId="44" applyFont="1" applyBorder="1" applyAlignment="1">
      <alignment horizontal="left" vertical="top" wrapText="1"/>
    </xf>
    <xf numFmtId="0" fontId="47" fillId="0" borderId="0" xfId="44" applyFont="1" applyAlignment="1">
      <alignment horizontal="left" vertical="top" wrapText="1"/>
    </xf>
    <xf numFmtId="0" fontId="47" fillId="0" borderId="27" xfId="44" applyFont="1" applyBorder="1" applyAlignment="1">
      <alignment horizontal="left" vertical="top" wrapText="1"/>
    </xf>
    <xf numFmtId="0" fontId="185" fillId="0" borderId="135" xfId="44" applyFont="1" applyBorder="1" applyAlignment="1">
      <alignment horizontal="center"/>
    </xf>
    <xf numFmtId="0" fontId="185" fillId="0" borderId="136" xfId="44" applyFont="1" applyBorder="1" applyAlignment="1">
      <alignment horizontal="center"/>
    </xf>
    <xf numFmtId="0" fontId="182" fillId="0" borderId="112" xfId="44" applyFont="1" applyBorder="1" applyAlignment="1">
      <alignment horizontal="left"/>
    </xf>
    <xf numFmtId="0" fontId="182" fillId="0" borderId="113" xfId="44" applyFont="1" applyBorder="1" applyAlignment="1">
      <alignment horizontal="left"/>
    </xf>
    <xf numFmtId="0" fontId="182" fillId="0" borderId="114" xfId="44" applyFont="1" applyBorder="1" applyAlignment="1">
      <alignment horizontal="left"/>
    </xf>
    <xf numFmtId="0" fontId="185" fillId="0" borderId="112" xfId="44" applyFont="1" applyBorder="1" applyAlignment="1">
      <alignment horizontal="center"/>
    </xf>
    <xf numFmtId="0" fontId="185" fillId="0" borderId="113" xfId="44" applyFont="1" applyBorder="1" applyAlignment="1">
      <alignment horizontal="center"/>
    </xf>
    <xf numFmtId="0" fontId="185" fillId="0" borderId="114" xfId="44" applyFont="1" applyBorder="1" applyAlignment="1">
      <alignment horizontal="center"/>
    </xf>
    <xf numFmtId="181" fontId="47" fillId="0" borderId="41" xfId="5" applyNumberFormat="1" applyFont="1" applyFill="1" applyBorder="1" applyAlignment="1">
      <alignment horizontal="center" vertical="center"/>
    </xf>
    <xf numFmtId="181" fontId="47" fillId="0" borderId="117" xfId="5" applyNumberFormat="1" applyFont="1" applyFill="1" applyBorder="1" applyAlignment="1">
      <alignment horizontal="center" vertical="center"/>
    </xf>
    <xf numFmtId="0" fontId="47" fillId="0" borderId="84" xfId="44" applyFont="1" applyBorder="1" applyAlignment="1">
      <alignment horizontal="left" wrapText="1"/>
    </xf>
    <xf numFmtId="0" fontId="47" fillId="0" borderId="0" xfId="44" applyFont="1" applyAlignment="1">
      <alignment horizontal="left" wrapText="1"/>
    </xf>
    <xf numFmtId="165" fontId="47" fillId="0" borderId="0" xfId="44" applyNumberFormat="1" applyFont="1" applyAlignment="1">
      <alignment horizontal="center"/>
    </xf>
    <xf numFmtId="2" fontId="143" fillId="0" borderId="0" xfId="44" applyNumberFormat="1" applyFont="1" applyAlignment="1">
      <alignment horizontal="center"/>
    </xf>
    <xf numFmtId="0" fontId="47" fillId="0" borderId="126" xfId="44" applyFont="1" applyBorder="1" applyAlignment="1">
      <alignment horizontal="center"/>
    </xf>
    <xf numFmtId="0" fontId="47" fillId="0" borderId="127" xfId="44" applyFont="1" applyBorder="1" applyAlignment="1">
      <alignment horizontal="center"/>
    </xf>
    <xf numFmtId="0" fontId="103" fillId="0" borderId="0" xfId="39" applyFont="1" applyAlignment="1">
      <alignment horizontal="center" vertical="center"/>
    </xf>
    <xf numFmtId="0" fontId="62" fillId="0" borderId="0" xfId="39" applyFont="1" applyAlignment="1">
      <alignment horizontal="center" vertical="center" wrapText="1"/>
    </xf>
    <xf numFmtId="0" fontId="30" fillId="0" borderId="86" xfId="39" applyFont="1" applyBorder="1" applyAlignment="1">
      <alignment horizontal="center" vertical="center" wrapText="1"/>
    </xf>
    <xf numFmtId="0" fontId="30" fillId="0" borderId="128" xfId="39" applyFont="1" applyBorder="1" applyAlignment="1">
      <alignment horizontal="center" vertical="center" wrapText="1"/>
    </xf>
    <xf numFmtId="0" fontId="30" fillId="0" borderId="40" xfId="39" applyFont="1" applyBorder="1" applyAlignment="1">
      <alignment horizontal="center" vertical="center" wrapText="1"/>
    </xf>
    <xf numFmtId="0" fontId="30" fillId="0" borderId="23" xfId="39" applyFont="1" applyBorder="1" applyAlignment="1">
      <alignment horizontal="center" vertical="center" wrapText="1"/>
    </xf>
    <xf numFmtId="0" fontId="30" fillId="0" borderId="15" xfId="39" applyFont="1" applyBorder="1" applyAlignment="1">
      <alignment horizontal="center" vertical="center"/>
    </xf>
    <xf numFmtId="0" fontId="30" fillId="0" borderId="118" xfId="39" applyFont="1" applyBorder="1" applyAlignment="1">
      <alignment horizontal="center" vertical="center"/>
    </xf>
    <xf numFmtId="0" fontId="30" fillId="0" borderId="15" xfId="39" applyFont="1" applyBorder="1" applyAlignment="1">
      <alignment horizontal="center" vertical="center" wrapText="1"/>
    </xf>
    <xf numFmtId="0" fontId="30" fillId="0" borderId="118" xfId="39" applyFont="1" applyBorder="1" applyAlignment="1">
      <alignment horizontal="center" vertical="center" wrapText="1"/>
    </xf>
    <xf numFmtId="0" fontId="31" fillId="0" borderId="119" xfId="39" applyFont="1" applyFill="1" applyBorder="1" applyAlignment="1">
      <alignment horizontal="left" vertical="center" wrapText="1"/>
    </xf>
    <xf numFmtId="0" fontId="31" fillId="0" borderId="118" xfId="39" applyFont="1" applyFill="1" applyBorder="1" applyAlignment="1">
      <alignment horizontal="left" vertical="center" wrapText="1"/>
    </xf>
    <xf numFmtId="0" fontId="31" fillId="0" borderId="120" xfId="39" applyFont="1" applyFill="1" applyBorder="1" applyAlignment="1">
      <alignment horizontal="left" vertical="center" wrapText="1"/>
    </xf>
    <xf numFmtId="4" fontId="30" fillId="2" borderId="118" xfId="37" applyNumberFormat="1" applyFont="1" applyFill="1" applyBorder="1" applyAlignment="1">
      <alignment horizontal="center" vertical="center"/>
    </xf>
    <xf numFmtId="4" fontId="30" fillId="2" borderId="120" xfId="37" applyNumberFormat="1" applyFont="1" applyFill="1" applyBorder="1" applyAlignment="1">
      <alignment horizontal="center" vertical="center"/>
    </xf>
    <xf numFmtId="0" fontId="30" fillId="0" borderId="16" xfId="39" applyFont="1" applyBorder="1" applyAlignment="1">
      <alignment horizontal="center" vertical="center" wrapText="1"/>
    </xf>
    <xf numFmtId="0" fontId="30" fillId="0" borderId="120" xfId="39" applyFont="1" applyBorder="1" applyAlignment="1">
      <alignment horizontal="center" vertical="center" wrapText="1"/>
    </xf>
    <xf numFmtId="0" fontId="30" fillId="0" borderId="120" xfId="39" applyFont="1" applyBorder="1" applyAlignment="1">
      <alignment horizontal="center" vertical="center"/>
    </xf>
    <xf numFmtId="0" fontId="62" fillId="8" borderId="128" xfId="37" applyFont="1" applyFill="1" applyBorder="1" applyAlignment="1">
      <alignment horizontal="left" vertical="center"/>
    </xf>
    <xf numFmtId="0" fontId="62" fillId="8" borderId="113" xfId="37" applyFont="1" applyFill="1" applyBorder="1" applyAlignment="1">
      <alignment horizontal="left" vertical="center"/>
    </xf>
    <xf numFmtId="0" fontId="62" fillId="8" borderId="129" xfId="37" applyFont="1" applyFill="1" applyBorder="1" applyAlignment="1">
      <alignment horizontal="left" vertical="center"/>
    </xf>
    <xf numFmtId="0" fontId="31" fillId="0" borderId="128" xfId="39" applyFont="1" applyBorder="1" applyAlignment="1">
      <alignment horizontal="left" vertical="center" wrapText="1"/>
    </xf>
    <xf numFmtId="0" fontId="3" fillId="0" borderId="113" xfId="39" applyBorder="1" applyAlignment="1">
      <alignment horizontal="left" vertical="center" wrapText="1"/>
    </xf>
    <xf numFmtId="0" fontId="31" fillId="0" borderId="130" xfId="37" applyFont="1" applyBorder="1" applyAlignment="1">
      <alignment horizontal="left" vertical="center" wrapText="1"/>
    </xf>
    <xf numFmtId="0" fontId="31" fillId="0" borderId="124" xfId="37" applyFont="1" applyBorder="1" applyAlignment="1">
      <alignment horizontal="left" vertical="center" wrapText="1"/>
    </xf>
    <xf numFmtId="0" fontId="101" fillId="0" borderId="124" xfId="37" applyFont="1" applyBorder="1" applyAlignment="1">
      <alignment horizontal="left" vertical="center" wrapText="1"/>
    </xf>
    <xf numFmtId="0" fontId="101" fillId="0" borderId="125" xfId="37" applyFont="1" applyBorder="1" applyAlignment="1">
      <alignment horizontal="left" vertical="center" wrapText="1"/>
    </xf>
    <xf numFmtId="0" fontId="30" fillId="2" borderId="121" xfId="30" applyFont="1" applyFill="1" applyBorder="1" applyAlignment="1">
      <alignment horizontal="center" vertical="center" wrapText="1"/>
    </xf>
    <xf numFmtId="0" fontId="30" fillId="0" borderId="77" xfId="30" applyFont="1" applyBorder="1" applyAlignment="1">
      <alignment horizontal="center" vertical="center" wrapText="1"/>
    </xf>
    <xf numFmtId="0" fontId="14" fillId="0" borderId="22" xfId="30" applyBorder="1" applyAlignment="1">
      <alignment horizontal="center" vertical="center" wrapText="1"/>
    </xf>
    <xf numFmtId="0" fontId="30" fillId="2" borderId="92" xfId="30" applyFont="1" applyFill="1" applyBorder="1" applyAlignment="1">
      <alignment horizontal="center" vertical="center" wrapText="1"/>
    </xf>
    <xf numFmtId="0" fontId="30" fillId="0" borderId="41" xfId="30" applyFont="1" applyBorder="1" applyAlignment="1">
      <alignment horizontal="center" vertical="center" wrapText="1"/>
    </xf>
    <xf numFmtId="0" fontId="30" fillId="2" borderId="112" xfId="30" applyFont="1" applyFill="1" applyBorder="1" applyAlignment="1">
      <alignment horizontal="center" vertical="center" wrapText="1"/>
    </xf>
    <xf numFmtId="0" fontId="30" fillId="2" borderId="114" xfId="30" applyFont="1" applyFill="1" applyBorder="1" applyAlignment="1">
      <alignment horizontal="center" vertical="center" wrapText="1"/>
    </xf>
    <xf numFmtId="4" fontId="30" fillId="2" borderId="120" xfId="30" applyNumberFormat="1" applyFont="1" applyFill="1" applyBorder="1" applyAlignment="1">
      <alignment vertical="center"/>
    </xf>
    <xf numFmtId="0" fontId="14" fillId="0" borderId="120" xfId="30" applyBorder="1" applyAlignment="1">
      <alignment vertical="center"/>
    </xf>
    <xf numFmtId="0" fontId="30" fillId="2" borderId="115" xfId="30" applyFont="1" applyFill="1" applyBorder="1" applyAlignment="1">
      <alignment horizontal="center" vertical="center" wrapText="1"/>
    </xf>
    <xf numFmtId="0" fontId="30" fillId="2" borderId="127" xfId="30" applyFont="1" applyFill="1" applyBorder="1" applyAlignment="1">
      <alignment horizontal="center" vertical="center" wrapText="1"/>
    </xf>
    <xf numFmtId="0" fontId="9" fillId="2" borderId="115" xfId="30" applyFont="1" applyFill="1" applyBorder="1" applyAlignment="1">
      <alignment horizontal="center" vertical="center" wrapText="1"/>
    </xf>
    <xf numFmtId="0" fontId="9" fillId="2" borderId="127" xfId="30" applyFont="1" applyFill="1" applyBorder="1" applyAlignment="1">
      <alignment horizontal="center" vertical="center" wrapText="1"/>
    </xf>
    <xf numFmtId="0" fontId="9" fillId="2" borderId="89" xfId="30" applyFont="1" applyFill="1" applyBorder="1" applyAlignment="1">
      <alignment horizontal="center" vertical="center" wrapText="1"/>
    </xf>
    <xf numFmtId="0" fontId="9" fillId="2" borderId="91" xfId="30" applyFont="1" applyFill="1" applyBorder="1" applyAlignment="1">
      <alignment horizontal="center" vertical="center" wrapText="1"/>
    </xf>
    <xf numFmtId="0" fontId="9" fillId="2" borderId="84" xfId="30" applyFont="1" applyFill="1" applyBorder="1" applyAlignment="1">
      <alignment horizontal="center" vertical="center" wrapText="1"/>
    </xf>
    <xf numFmtId="0" fontId="9" fillId="2" borderId="27" xfId="30" applyFont="1" applyFill="1" applyBorder="1" applyAlignment="1">
      <alignment horizontal="center" vertical="center" wrapText="1"/>
    </xf>
    <xf numFmtId="0" fontId="62" fillId="9" borderId="112" xfId="37" applyFont="1" applyFill="1" applyBorder="1" applyAlignment="1">
      <alignment horizontal="left" vertical="center"/>
    </xf>
    <xf numFmtId="0" fontId="62" fillId="9" borderId="113" xfId="37" applyFont="1" applyFill="1" applyBorder="1" applyAlignment="1">
      <alignment horizontal="left" vertical="center"/>
    </xf>
    <xf numFmtId="0" fontId="103" fillId="0" borderId="0" xfId="39" applyFont="1" applyFill="1" applyBorder="1" applyAlignment="1">
      <alignment horizontal="center" vertical="center" wrapText="1"/>
    </xf>
    <xf numFmtId="0" fontId="62" fillId="0" borderId="0" xfId="39" applyFont="1" applyFill="1" applyAlignment="1">
      <alignment horizontal="center" vertical="center" wrapText="1"/>
    </xf>
    <xf numFmtId="0" fontId="30" fillId="0" borderId="112" xfId="39" applyFont="1" applyFill="1" applyBorder="1" applyAlignment="1">
      <alignment horizontal="center" vertical="center" wrapText="1"/>
    </xf>
    <xf numFmtId="0" fontId="30" fillId="0" borderId="92" xfId="39" applyFont="1" applyFill="1" applyBorder="1" applyAlignment="1">
      <alignment horizontal="center" vertical="center" wrapText="1"/>
    </xf>
    <xf numFmtId="0" fontId="30" fillId="0" borderId="23" xfId="39" applyFont="1" applyFill="1" applyBorder="1" applyAlignment="1">
      <alignment horizontal="center" vertical="center" wrapText="1"/>
    </xf>
    <xf numFmtId="0" fontId="30" fillId="0" borderId="118" xfId="39" applyFont="1" applyFill="1" applyBorder="1" applyAlignment="1">
      <alignment horizontal="center" vertical="center"/>
    </xf>
    <xf numFmtId="0" fontId="30" fillId="0" borderId="118" xfId="39" applyFont="1" applyFill="1" applyBorder="1" applyAlignment="1">
      <alignment horizontal="center" vertical="center" wrapText="1"/>
    </xf>
    <xf numFmtId="0" fontId="36" fillId="0" borderId="0" xfId="39" applyFont="1" applyFill="1" applyAlignment="1">
      <alignment horizontal="left" vertical="center" wrapText="1"/>
    </xf>
    <xf numFmtId="4" fontId="30" fillId="2" borderId="89" xfId="30" applyNumberFormat="1" applyFont="1" applyFill="1" applyBorder="1" applyAlignment="1">
      <alignment horizontal="center" vertical="center" wrapText="1"/>
    </xf>
    <xf numFmtId="0" fontId="0" fillId="0" borderId="84" xfId="0" applyBorder="1" applyAlignment="1">
      <alignment horizontal="center" vertical="center" wrapText="1"/>
    </xf>
    <xf numFmtId="0" fontId="0" fillId="0" borderId="115" xfId="0" applyBorder="1" applyAlignment="1">
      <alignment horizontal="center" vertical="center" wrapText="1"/>
    </xf>
    <xf numFmtId="0" fontId="9" fillId="2" borderId="92" xfId="30" applyFont="1" applyFill="1" applyBorder="1" applyAlignment="1">
      <alignment horizontal="center" vertical="center" wrapText="1"/>
    </xf>
    <xf numFmtId="0" fontId="9" fillId="2" borderId="41" xfId="30" applyFont="1" applyFill="1" applyBorder="1" applyAlignment="1">
      <alignment horizontal="center" vertical="center" wrapText="1"/>
    </xf>
    <xf numFmtId="0" fontId="9" fillId="2" borderId="23" xfId="30" applyFont="1" applyFill="1" applyBorder="1" applyAlignment="1">
      <alignment horizontal="center" vertical="center" wrapText="1"/>
    </xf>
    <xf numFmtId="0" fontId="112" fillId="0" borderId="0" xfId="37" applyFont="1" applyAlignment="1">
      <alignment horizontal="left" vertical="top" wrapText="1"/>
    </xf>
    <xf numFmtId="0" fontId="31" fillId="0" borderId="112" xfId="37" applyFont="1" applyFill="1" applyBorder="1" applyAlignment="1">
      <alignment horizontal="left" vertical="center" wrapText="1"/>
    </xf>
    <xf numFmtId="0" fontId="31" fillId="0" borderId="113" xfId="37" applyFont="1" applyFill="1" applyBorder="1" applyAlignment="1">
      <alignment horizontal="left" vertical="center" wrapText="1"/>
    </xf>
    <xf numFmtId="0" fontId="31" fillId="0" borderId="112" xfId="39" applyFont="1" applyFill="1" applyBorder="1" applyAlignment="1">
      <alignment horizontal="left" vertical="center" wrapText="1"/>
    </xf>
    <xf numFmtId="0" fontId="3" fillId="0" borderId="113" xfId="39" applyFont="1" applyFill="1" applyBorder="1" applyAlignment="1">
      <alignment horizontal="left" vertical="center" wrapText="1"/>
    </xf>
    <xf numFmtId="0" fontId="5" fillId="0" borderId="93" xfId="31" applyFill="1" applyBorder="1" applyAlignment="1">
      <alignment horizontal="left" vertical="center" wrapText="1"/>
    </xf>
    <xf numFmtId="0" fontId="5" fillId="0" borderId="93" xfId="31" applyFill="1" applyBorder="1" applyAlignment="1">
      <alignment vertical="center" wrapText="1"/>
    </xf>
    <xf numFmtId="0" fontId="1" fillId="0" borderId="0" xfId="45" applyFont="1" applyAlignment="1">
      <alignment horizontal="left" vertical="center" wrapText="1"/>
    </xf>
    <xf numFmtId="0" fontId="1" fillId="0" borderId="0" xfId="45" applyAlignment="1">
      <alignment horizontal="left" vertical="center" wrapText="1"/>
    </xf>
    <xf numFmtId="0" fontId="2" fillId="0" borderId="93" xfId="31" applyFont="1" applyBorder="1" applyAlignment="1">
      <alignment horizontal="left" vertical="center" wrapText="1"/>
    </xf>
    <xf numFmtId="0" fontId="146" fillId="0" borderId="0" xfId="31" applyFont="1" applyAlignment="1">
      <alignment horizontal="center" vertical="center" wrapText="1"/>
    </xf>
    <xf numFmtId="0" fontId="60" fillId="0" borderId="0" xfId="1" applyFont="1" applyAlignment="1">
      <alignment horizontal="left" vertical="center" wrapText="1"/>
    </xf>
    <xf numFmtId="0" fontId="152" fillId="0" borderId="0" xfId="0" applyFont="1" applyAlignment="1">
      <alignment horizontal="left" vertical="center" wrapText="1"/>
    </xf>
    <xf numFmtId="0" fontId="30" fillId="0" borderId="0" xfId="20" applyFont="1"/>
    <xf numFmtId="0" fontId="62" fillId="2" borderId="0" xfId="30" applyFont="1" applyFill="1" applyAlignment="1">
      <alignment horizontal="center" vertical="center" wrapText="1"/>
    </xf>
    <xf numFmtId="0" fontId="36" fillId="2" borderId="0" xfId="30" applyFont="1" applyFill="1" applyAlignment="1">
      <alignment horizontal="center" vertical="center" wrapText="1"/>
    </xf>
    <xf numFmtId="0" fontId="63" fillId="2" borderId="0" xfId="30" applyFont="1" applyFill="1" applyAlignment="1">
      <alignment horizontal="center" vertical="center" wrapText="1"/>
    </xf>
    <xf numFmtId="0" fontId="39" fillId="0" borderId="0" xfId="1" applyFont="1" applyAlignment="1">
      <alignment horizontal="left" vertical="center" wrapText="1"/>
    </xf>
    <xf numFmtId="0" fontId="30" fillId="0" borderId="97" xfId="30" applyFont="1" applyBorder="1"/>
    <xf numFmtId="0" fontId="30" fillId="0" borderId="23" xfId="30" applyFont="1" applyBorder="1"/>
    <xf numFmtId="0" fontId="31" fillId="2" borderId="93" xfId="30" applyFont="1" applyFill="1" applyBorder="1" applyAlignment="1">
      <alignment horizontal="center" vertical="center" wrapText="1"/>
    </xf>
    <xf numFmtId="0" fontId="30" fillId="0" borderId="93" xfId="30" applyFont="1" applyBorder="1" applyAlignment="1">
      <alignment horizontal="center" vertical="center" wrapText="1"/>
    </xf>
    <xf numFmtId="0" fontId="30" fillId="2" borderId="93" xfId="30" applyFont="1" applyFill="1" applyBorder="1" applyAlignment="1">
      <alignment vertical="center" wrapText="1"/>
    </xf>
    <xf numFmtId="0" fontId="14" fillId="0" borderId="93" xfId="30" applyBorder="1" applyAlignment="1">
      <alignment vertical="center" wrapText="1"/>
    </xf>
    <xf numFmtId="0" fontId="30" fillId="2" borderId="93" xfId="30" applyFont="1" applyFill="1" applyBorder="1" applyAlignment="1">
      <alignment horizontal="right" vertical="center" wrapText="1"/>
    </xf>
    <xf numFmtId="0" fontId="30" fillId="0" borderId="93" xfId="30" applyFont="1" applyBorder="1" applyAlignment="1">
      <alignment horizontal="right" vertical="center" wrapText="1"/>
    </xf>
    <xf numFmtId="0" fontId="62" fillId="2" borderId="93" xfId="32" applyFont="1" applyFill="1" applyBorder="1" applyAlignment="1" applyProtection="1">
      <alignment horizontal="center" vertical="center" wrapText="1"/>
      <protection locked="0"/>
    </xf>
    <xf numFmtId="0" fontId="30" fillId="2" borderId="97" xfId="30" applyFont="1" applyFill="1" applyBorder="1" applyAlignment="1">
      <alignment vertical="center" wrapText="1"/>
    </xf>
    <xf numFmtId="0" fontId="30" fillId="0" borderId="41" xfId="30" applyFont="1" applyBorder="1" applyAlignment="1">
      <alignment vertical="center" wrapText="1"/>
    </xf>
    <xf numFmtId="0" fontId="14" fillId="0" borderId="23" xfId="30" applyBorder="1" applyAlignment="1">
      <alignment vertical="center" wrapText="1"/>
    </xf>
    <xf numFmtId="0" fontId="30" fillId="2" borderId="97" xfId="30" applyFont="1" applyFill="1" applyBorder="1" applyAlignment="1">
      <alignment horizontal="center" vertical="center" wrapText="1"/>
    </xf>
    <xf numFmtId="0" fontId="30" fillId="2" borderId="97" xfId="30" applyFont="1" applyFill="1" applyBorder="1" applyAlignment="1">
      <alignment horizontal="right" vertical="center" wrapText="1"/>
    </xf>
    <xf numFmtId="0" fontId="30" fillId="2" borderId="41" xfId="30" applyFont="1" applyFill="1" applyBorder="1" applyAlignment="1">
      <alignment horizontal="right" vertical="center" wrapText="1"/>
    </xf>
    <xf numFmtId="0" fontId="14" fillId="0" borderId="23" xfId="30" applyBorder="1" applyAlignment="1">
      <alignment vertical="center"/>
    </xf>
    <xf numFmtId="4" fontId="30" fillId="2" borderId="93" xfId="30" applyNumberFormat="1" applyFont="1" applyFill="1" applyBorder="1" applyAlignment="1">
      <alignment vertical="center"/>
    </xf>
    <xf numFmtId="0" fontId="14" fillId="0" borderId="93" xfId="30" applyBorder="1" applyAlignment="1">
      <alignment vertical="center"/>
    </xf>
  </cellXfs>
  <cellStyles count="46">
    <cellStyle name="Excel Built-in Normal 2" xfId="27"/>
    <cellStyle name="Normal" xfId="33"/>
    <cellStyle name="Гиперссылка" xfId="4" builtinId="8"/>
    <cellStyle name="Обычный" xfId="0" builtinId="0"/>
    <cellStyle name="Обычный 10 2" xfId="24"/>
    <cellStyle name="Обычный 10 3" xfId="30"/>
    <cellStyle name="Обычный 10 3 2" xfId="37"/>
    <cellStyle name="Обычный 11" xfId="21"/>
    <cellStyle name="Обычный 15" xfId="26"/>
    <cellStyle name="Обычный 2" xfId="1"/>
    <cellStyle name="Обычный 2 2" xfId="28"/>
    <cellStyle name="Обычный 2 2 2" xfId="38"/>
    <cellStyle name="Обычный 2 2 2 3 2 2" xfId="43"/>
    <cellStyle name="Обычный 2 2 29" xfId="36"/>
    <cellStyle name="Обычный 2 3" xfId="13"/>
    <cellStyle name="Обычный 2 3 3" xfId="20"/>
    <cellStyle name="Обычный 2 4" xfId="44"/>
    <cellStyle name="Обычный 3" xfId="7"/>
    <cellStyle name="Обычный 3 2 2" xfId="41"/>
    <cellStyle name="Обычный 4" xfId="8"/>
    <cellStyle name="Обычный 4 2" xfId="23"/>
    <cellStyle name="Обычный 5" xfId="31"/>
    <cellStyle name="Обычный 5 2" xfId="45"/>
    <cellStyle name="Обычный 6" xfId="34"/>
    <cellStyle name="Обычный 6 2 3 2 2" xfId="40"/>
    <cellStyle name="Обычный 8" xfId="15"/>
    <cellStyle name="Обычный 8 2" xfId="39"/>
    <cellStyle name="Обычный 9" xfId="18"/>
    <cellStyle name="Обычный_Буденного, д.27,к.2               428-АЗ-4Г 2 2" xfId="9"/>
    <cellStyle name="Обычный_Закрытые перех._820-04" xfId="10"/>
    <cellStyle name="Обычный_Расчет стоимости_Исаковского_16.03.12_по зам." xfId="16"/>
    <cellStyle name="Обычный_РВС 10 исполнит. к дог." xfId="2"/>
    <cellStyle name="Обычный_РВС 4 исполнит. к дог" xfId="3"/>
    <cellStyle name="Обычный_Сводная смета к дог." xfId="6"/>
    <cellStyle name="Обычный_См. на изыскания мкр.Раменки " xfId="14"/>
    <cellStyle name="Обычный_См. на торги в УКС ГТС(январь 09г.)" xfId="17"/>
    <cellStyle name="Обычный_Смета на рабочий проект с К=8.06 нтикора 10СКЗ" xfId="11"/>
    <cellStyle name="Обычный_Таблица 2 2" xfId="42"/>
    <cellStyle name="Процентный 2" xfId="29"/>
    <cellStyle name="Стиль 1" xfId="32"/>
    <cellStyle name="Финансовый 2" xfId="5"/>
    <cellStyle name="Финансовый 3" xfId="25"/>
    <cellStyle name="Финансовый 4" xfId="12"/>
    <cellStyle name="Финансовый 4 3" xfId="22"/>
    <cellStyle name="Финансовый 6" xfId="19"/>
    <cellStyle name="Финансовый 9" xfId="35"/>
  </cellStyles>
  <dxfs count="2">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97.xml"/><Relationship Id="rId21" Type="http://schemas.openxmlformats.org/officeDocument/2006/relationships/externalLink" Target="externalLinks/externalLink1.xml"/><Relationship Id="rId42" Type="http://schemas.openxmlformats.org/officeDocument/2006/relationships/externalLink" Target="externalLinks/externalLink22.xml"/><Relationship Id="rId63" Type="http://schemas.openxmlformats.org/officeDocument/2006/relationships/externalLink" Target="externalLinks/externalLink43.xml"/><Relationship Id="rId84" Type="http://schemas.openxmlformats.org/officeDocument/2006/relationships/externalLink" Target="externalLinks/externalLink64.xml"/><Relationship Id="rId138"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externalLink" Target="externalLinks/externalLink87.xml"/><Relationship Id="rId11" Type="http://schemas.openxmlformats.org/officeDocument/2006/relationships/worksheet" Target="worksheets/sheet11.xml"/><Relationship Id="rId32" Type="http://schemas.openxmlformats.org/officeDocument/2006/relationships/externalLink" Target="externalLinks/externalLink12.xml"/><Relationship Id="rId37" Type="http://schemas.openxmlformats.org/officeDocument/2006/relationships/externalLink" Target="externalLinks/externalLink17.xml"/><Relationship Id="rId53" Type="http://schemas.openxmlformats.org/officeDocument/2006/relationships/externalLink" Target="externalLinks/externalLink33.xml"/><Relationship Id="rId58" Type="http://schemas.openxmlformats.org/officeDocument/2006/relationships/externalLink" Target="externalLinks/externalLink38.xml"/><Relationship Id="rId74" Type="http://schemas.openxmlformats.org/officeDocument/2006/relationships/externalLink" Target="externalLinks/externalLink54.xml"/><Relationship Id="rId79" Type="http://schemas.openxmlformats.org/officeDocument/2006/relationships/externalLink" Target="externalLinks/externalLink59.xml"/><Relationship Id="rId102" Type="http://schemas.openxmlformats.org/officeDocument/2006/relationships/externalLink" Target="externalLinks/externalLink82.xml"/><Relationship Id="rId123" Type="http://schemas.openxmlformats.org/officeDocument/2006/relationships/externalLink" Target="externalLinks/externalLink103.xml"/><Relationship Id="rId128" Type="http://schemas.openxmlformats.org/officeDocument/2006/relationships/externalLink" Target="externalLinks/externalLink108.xml"/><Relationship Id="rId5" Type="http://schemas.openxmlformats.org/officeDocument/2006/relationships/worksheet" Target="worksheets/sheet5.xml"/><Relationship Id="rId90" Type="http://schemas.openxmlformats.org/officeDocument/2006/relationships/externalLink" Target="externalLinks/externalLink70.xml"/><Relationship Id="rId95" Type="http://schemas.openxmlformats.org/officeDocument/2006/relationships/externalLink" Target="externalLinks/externalLink75.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43" Type="http://schemas.openxmlformats.org/officeDocument/2006/relationships/externalLink" Target="externalLinks/externalLink23.xml"/><Relationship Id="rId48" Type="http://schemas.openxmlformats.org/officeDocument/2006/relationships/externalLink" Target="externalLinks/externalLink28.xml"/><Relationship Id="rId64" Type="http://schemas.openxmlformats.org/officeDocument/2006/relationships/externalLink" Target="externalLinks/externalLink44.xml"/><Relationship Id="rId69" Type="http://schemas.openxmlformats.org/officeDocument/2006/relationships/externalLink" Target="externalLinks/externalLink49.xml"/><Relationship Id="rId113" Type="http://schemas.openxmlformats.org/officeDocument/2006/relationships/externalLink" Target="externalLinks/externalLink93.xml"/><Relationship Id="rId118" Type="http://schemas.openxmlformats.org/officeDocument/2006/relationships/externalLink" Target="externalLinks/externalLink98.xml"/><Relationship Id="rId134" Type="http://schemas.openxmlformats.org/officeDocument/2006/relationships/externalLink" Target="externalLinks/externalLink114.xml"/><Relationship Id="rId139" Type="http://schemas.openxmlformats.org/officeDocument/2006/relationships/calcChain" Target="calcChain.xml"/><Relationship Id="rId80" Type="http://schemas.openxmlformats.org/officeDocument/2006/relationships/externalLink" Target="externalLinks/externalLink60.xml"/><Relationship Id="rId85" Type="http://schemas.openxmlformats.org/officeDocument/2006/relationships/externalLink" Target="externalLinks/externalLink6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externalLink" Target="externalLinks/externalLink13.xml"/><Relationship Id="rId38" Type="http://schemas.openxmlformats.org/officeDocument/2006/relationships/externalLink" Target="externalLinks/externalLink18.xml"/><Relationship Id="rId59" Type="http://schemas.openxmlformats.org/officeDocument/2006/relationships/externalLink" Target="externalLinks/externalLink39.xml"/><Relationship Id="rId103" Type="http://schemas.openxmlformats.org/officeDocument/2006/relationships/externalLink" Target="externalLinks/externalLink83.xml"/><Relationship Id="rId108" Type="http://schemas.openxmlformats.org/officeDocument/2006/relationships/externalLink" Target="externalLinks/externalLink88.xml"/><Relationship Id="rId124" Type="http://schemas.openxmlformats.org/officeDocument/2006/relationships/externalLink" Target="externalLinks/externalLink104.xml"/><Relationship Id="rId129" Type="http://schemas.openxmlformats.org/officeDocument/2006/relationships/externalLink" Target="externalLinks/externalLink109.xml"/><Relationship Id="rId54" Type="http://schemas.openxmlformats.org/officeDocument/2006/relationships/externalLink" Target="externalLinks/externalLink34.xml"/><Relationship Id="rId70" Type="http://schemas.openxmlformats.org/officeDocument/2006/relationships/externalLink" Target="externalLinks/externalLink50.xml"/><Relationship Id="rId75" Type="http://schemas.openxmlformats.org/officeDocument/2006/relationships/externalLink" Target="externalLinks/externalLink55.xml"/><Relationship Id="rId91" Type="http://schemas.openxmlformats.org/officeDocument/2006/relationships/externalLink" Target="externalLinks/externalLink71.xml"/><Relationship Id="rId96" Type="http://schemas.openxmlformats.org/officeDocument/2006/relationships/externalLink" Target="externalLinks/externalLink7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49" Type="http://schemas.openxmlformats.org/officeDocument/2006/relationships/externalLink" Target="externalLinks/externalLink29.xml"/><Relationship Id="rId114" Type="http://schemas.openxmlformats.org/officeDocument/2006/relationships/externalLink" Target="externalLinks/externalLink94.xml"/><Relationship Id="rId119" Type="http://schemas.openxmlformats.org/officeDocument/2006/relationships/externalLink" Target="externalLinks/externalLink99.xml"/><Relationship Id="rId44" Type="http://schemas.openxmlformats.org/officeDocument/2006/relationships/externalLink" Target="externalLinks/externalLink24.xml"/><Relationship Id="rId60" Type="http://schemas.openxmlformats.org/officeDocument/2006/relationships/externalLink" Target="externalLinks/externalLink40.xml"/><Relationship Id="rId65" Type="http://schemas.openxmlformats.org/officeDocument/2006/relationships/externalLink" Target="externalLinks/externalLink45.xml"/><Relationship Id="rId81" Type="http://schemas.openxmlformats.org/officeDocument/2006/relationships/externalLink" Target="externalLinks/externalLink61.xml"/><Relationship Id="rId86" Type="http://schemas.openxmlformats.org/officeDocument/2006/relationships/externalLink" Target="externalLinks/externalLink66.xml"/><Relationship Id="rId130" Type="http://schemas.openxmlformats.org/officeDocument/2006/relationships/externalLink" Target="externalLinks/externalLink110.xml"/><Relationship Id="rId135" Type="http://schemas.openxmlformats.org/officeDocument/2006/relationships/externalLink" Target="externalLinks/externalLink11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9.xml"/><Relationship Id="rId109" Type="http://schemas.openxmlformats.org/officeDocument/2006/relationships/externalLink" Target="externalLinks/externalLink89.xml"/><Relationship Id="rId34" Type="http://schemas.openxmlformats.org/officeDocument/2006/relationships/externalLink" Target="externalLinks/externalLink14.xml"/><Relationship Id="rId50" Type="http://schemas.openxmlformats.org/officeDocument/2006/relationships/externalLink" Target="externalLinks/externalLink30.xml"/><Relationship Id="rId55" Type="http://schemas.openxmlformats.org/officeDocument/2006/relationships/externalLink" Target="externalLinks/externalLink35.xml"/><Relationship Id="rId76" Type="http://schemas.openxmlformats.org/officeDocument/2006/relationships/externalLink" Target="externalLinks/externalLink56.xml"/><Relationship Id="rId97" Type="http://schemas.openxmlformats.org/officeDocument/2006/relationships/externalLink" Target="externalLinks/externalLink77.xml"/><Relationship Id="rId104" Type="http://schemas.openxmlformats.org/officeDocument/2006/relationships/externalLink" Target="externalLinks/externalLink84.xml"/><Relationship Id="rId120" Type="http://schemas.openxmlformats.org/officeDocument/2006/relationships/externalLink" Target="externalLinks/externalLink100.xml"/><Relationship Id="rId125" Type="http://schemas.openxmlformats.org/officeDocument/2006/relationships/externalLink" Target="externalLinks/externalLink105.xml"/><Relationship Id="rId7" Type="http://schemas.openxmlformats.org/officeDocument/2006/relationships/worksheet" Target="worksheets/sheet7.xml"/><Relationship Id="rId71" Type="http://schemas.openxmlformats.org/officeDocument/2006/relationships/externalLink" Target="externalLinks/externalLink51.xml"/><Relationship Id="rId92" Type="http://schemas.openxmlformats.org/officeDocument/2006/relationships/externalLink" Target="externalLinks/externalLink72.xml"/><Relationship Id="rId2" Type="http://schemas.openxmlformats.org/officeDocument/2006/relationships/worksheet" Target="worksheets/sheet2.xml"/><Relationship Id="rId29" Type="http://schemas.openxmlformats.org/officeDocument/2006/relationships/externalLink" Target="externalLinks/externalLink9.xml"/><Relationship Id="rId24" Type="http://schemas.openxmlformats.org/officeDocument/2006/relationships/externalLink" Target="externalLinks/externalLink4.xml"/><Relationship Id="rId40" Type="http://schemas.openxmlformats.org/officeDocument/2006/relationships/externalLink" Target="externalLinks/externalLink20.xml"/><Relationship Id="rId45" Type="http://schemas.openxmlformats.org/officeDocument/2006/relationships/externalLink" Target="externalLinks/externalLink25.xml"/><Relationship Id="rId66" Type="http://schemas.openxmlformats.org/officeDocument/2006/relationships/externalLink" Target="externalLinks/externalLink46.xml"/><Relationship Id="rId87" Type="http://schemas.openxmlformats.org/officeDocument/2006/relationships/externalLink" Target="externalLinks/externalLink67.xml"/><Relationship Id="rId110" Type="http://schemas.openxmlformats.org/officeDocument/2006/relationships/externalLink" Target="externalLinks/externalLink90.xml"/><Relationship Id="rId115" Type="http://schemas.openxmlformats.org/officeDocument/2006/relationships/externalLink" Target="externalLinks/externalLink95.xml"/><Relationship Id="rId131" Type="http://schemas.openxmlformats.org/officeDocument/2006/relationships/externalLink" Target="externalLinks/externalLink111.xml"/><Relationship Id="rId136" Type="http://schemas.openxmlformats.org/officeDocument/2006/relationships/theme" Target="theme/theme1.xml"/><Relationship Id="rId61" Type="http://schemas.openxmlformats.org/officeDocument/2006/relationships/externalLink" Target="externalLinks/externalLink41.xml"/><Relationship Id="rId82" Type="http://schemas.openxmlformats.org/officeDocument/2006/relationships/externalLink" Target="externalLinks/externalLink6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 Id="rId56" Type="http://schemas.openxmlformats.org/officeDocument/2006/relationships/externalLink" Target="externalLinks/externalLink36.xml"/><Relationship Id="rId77" Type="http://schemas.openxmlformats.org/officeDocument/2006/relationships/externalLink" Target="externalLinks/externalLink57.xml"/><Relationship Id="rId100" Type="http://schemas.openxmlformats.org/officeDocument/2006/relationships/externalLink" Target="externalLinks/externalLink80.xml"/><Relationship Id="rId105" Type="http://schemas.openxmlformats.org/officeDocument/2006/relationships/externalLink" Target="externalLinks/externalLink85.xml"/><Relationship Id="rId126" Type="http://schemas.openxmlformats.org/officeDocument/2006/relationships/externalLink" Target="externalLinks/externalLink106.xml"/><Relationship Id="rId8" Type="http://schemas.openxmlformats.org/officeDocument/2006/relationships/worksheet" Target="worksheets/sheet8.xml"/><Relationship Id="rId51" Type="http://schemas.openxmlformats.org/officeDocument/2006/relationships/externalLink" Target="externalLinks/externalLink31.xml"/><Relationship Id="rId72" Type="http://schemas.openxmlformats.org/officeDocument/2006/relationships/externalLink" Target="externalLinks/externalLink52.xml"/><Relationship Id="rId93" Type="http://schemas.openxmlformats.org/officeDocument/2006/relationships/externalLink" Target="externalLinks/externalLink73.xml"/><Relationship Id="rId98" Type="http://schemas.openxmlformats.org/officeDocument/2006/relationships/externalLink" Target="externalLinks/externalLink78.xml"/><Relationship Id="rId121" Type="http://schemas.openxmlformats.org/officeDocument/2006/relationships/externalLink" Target="externalLinks/externalLink101.xml"/><Relationship Id="rId3" Type="http://schemas.openxmlformats.org/officeDocument/2006/relationships/worksheet" Target="worksheets/sheet3.xml"/><Relationship Id="rId25" Type="http://schemas.openxmlformats.org/officeDocument/2006/relationships/externalLink" Target="externalLinks/externalLink5.xml"/><Relationship Id="rId46" Type="http://schemas.openxmlformats.org/officeDocument/2006/relationships/externalLink" Target="externalLinks/externalLink26.xml"/><Relationship Id="rId67" Type="http://schemas.openxmlformats.org/officeDocument/2006/relationships/externalLink" Target="externalLinks/externalLink47.xml"/><Relationship Id="rId116" Type="http://schemas.openxmlformats.org/officeDocument/2006/relationships/externalLink" Target="externalLinks/externalLink96.xml"/><Relationship Id="rId13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21.xml"/><Relationship Id="rId62" Type="http://schemas.openxmlformats.org/officeDocument/2006/relationships/externalLink" Target="externalLinks/externalLink42.xml"/><Relationship Id="rId83" Type="http://schemas.openxmlformats.org/officeDocument/2006/relationships/externalLink" Target="externalLinks/externalLink63.xml"/><Relationship Id="rId88" Type="http://schemas.openxmlformats.org/officeDocument/2006/relationships/externalLink" Target="externalLinks/externalLink68.xml"/><Relationship Id="rId111" Type="http://schemas.openxmlformats.org/officeDocument/2006/relationships/externalLink" Target="externalLinks/externalLink91.xml"/><Relationship Id="rId132" Type="http://schemas.openxmlformats.org/officeDocument/2006/relationships/externalLink" Target="externalLinks/externalLink112.xml"/><Relationship Id="rId15" Type="http://schemas.openxmlformats.org/officeDocument/2006/relationships/worksheet" Target="worksheets/sheet15.xml"/><Relationship Id="rId36" Type="http://schemas.openxmlformats.org/officeDocument/2006/relationships/externalLink" Target="externalLinks/externalLink16.xml"/><Relationship Id="rId57" Type="http://schemas.openxmlformats.org/officeDocument/2006/relationships/externalLink" Target="externalLinks/externalLink37.xml"/><Relationship Id="rId106" Type="http://schemas.openxmlformats.org/officeDocument/2006/relationships/externalLink" Target="externalLinks/externalLink86.xml"/><Relationship Id="rId127" Type="http://schemas.openxmlformats.org/officeDocument/2006/relationships/externalLink" Target="externalLinks/externalLink107.xml"/><Relationship Id="rId10" Type="http://schemas.openxmlformats.org/officeDocument/2006/relationships/worksheet" Target="worksheets/sheet10.xml"/><Relationship Id="rId31" Type="http://schemas.openxmlformats.org/officeDocument/2006/relationships/externalLink" Target="externalLinks/externalLink11.xml"/><Relationship Id="rId52" Type="http://schemas.openxmlformats.org/officeDocument/2006/relationships/externalLink" Target="externalLinks/externalLink32.xml"/><Relationship Id="rId73" Type="http://schemas.openxmlformats.org/officeDocument/2006/relationships/externalLink" Target="externalLinks/externalLink53.xml"/><Relationship Id="rId78" Type="http://schemas.openxmlformats.org/officeDocument/2006/relationships/externalLink" Target="externalLinks/externalLink58.xml"/><Relationship Id="rId94" Type="http://schemas.openxmlformats.org/officeDocument/2006/relationships/externalLink" Target="externalLinks/externalLink74.xml"/><Relationship Id="rId99" Type="http://schemas.openxmlformats.org/officeDocument/2006/relationships/externalLink" Target="externalLinks/externalLink79.xml"/><Relationship Id="rId101" Type="http://schemas.openxmlformats.org/officeDocument/2006/relationships/externalLink" Target="externalLinks/externalLink81.xml"/><Relationship Id="rId122" Type="http://schemas.openxmlformats.org/officeDocument/2006/relationships/externalLink" Target="externalLinks/externalLink10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externalLink" Target="externalLinks/externalLink6.xml"/><Relationship Id="rId47" Type="http://schemas.openxmlformats.org/officeDocument/2006/relationships/externalLink" Target="externalLinks/externalLink27.xml"/><Relationship Id="rId68" Type="http://schemas.openxmlformats.org/officeDocument/2006/relationships/externalLink" Target="externalLinks/externalLink48.xml"/><Relationship Id="rId89" Type="http://schemas.openxmlformats.org/officeDocument/2006/relationships/externalLink" Target="externalLinks/externalLink69.xml"/><Relationship Id="rId112" Type="http://schemas.openxmlformats.org/officeDocument/2006/relationships/externalLink" Target="externalLinks/externalLink92.xml"/><Relationship Id="rId133" Type="http://schemas.openxmlformats.org/officeDocument/2006/relationships/externalLink" Target="externalLinks/externalLink113.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CheckBox" fmlaLink="H38"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600075</xdr:colOff>
          <xdr:row>0</xdr:row>
          <xdr:rowOff>0</xdr:rowOff>
        </xdr:from>
        <xdr:to>
          <xdr:col>11</xdr:col>
          <xdr:colOff>600075</xdr:colOff>
          <xdr:row>1</xdr:row>
          <xdr:rowOff>0</xdr:rowOff>
        </xdr:to>
        <xdr:sp macro="" textlink="">
          <xdr:nvSpPr>
            <xdr:cNvPr id="57345" name="Button 1" hidden="1">
              <a:extLst>
                <a:ext uri="{63B3BB69-23CF-44E3-9099-C40C66FF867C}">
                  <a14:compatExt spid="_x0000_s57345"/>
                </a:ext>
                <a:ext uri="{FF2B5EF4-FFF2-40B4-BE49-F238E27FC236}">
                  <a16:creationId xmlns:a16="http://schemas.microsoft.com/office/drawing/2014/main" id="{00000000-0008-0000-0400-000001E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ru-RU" sz="1000" b="0" i="0" u="none" strike="noStrike" baseline="0">
                  <a:solidFill>
                    <a:srgbClr val="000000"/>
                  </a:solidFill>
                  <a:latin typeface="Arial Cyr"/>
                  <a:cs typeface="Arial Cyr"/>
                </a:rPr>
                <a:t>Для печати</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9</xdr:col>
          <xdr:colOff>600075</xdr:colOff>
          <xdr:row>1</xdr:row>
          <xdr:rowOff>38100</xdr:rowOff>
        </xdr:from>
        <xdr:to>
          <xdr:col>11</xdr:col>
          <xdr:colOff>600075</xdr:colOff>
          <xdr:row>2</xdr:row>
          <xdr:rowOff>38100</xdr:rowOff>
        </xdr:to>
        <xdr:sp macro="" textlink="">
          <xdr:nvSpPr>
            <xdr:cNvPr id="57346" name="Button 2" hidden="1">
              <a:extLst>
                <a:ext uri="{63B3BB69-23CF-44E3-9099-C40C66FF867C}">
                  <a14:compatExt spid="_x0000_s57346"/>
                </a:ext>
                <a:ext uri="{FF2B5EF4-FFF2-40B4-BE49-F238E27FC236}">
                  <a16:creationId xmlns:a16="http://schemas.microsoft.com/office/drawing/2014/main" id="{00000000-0008-0000-0400-000002E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ru-RU" sz="1000" b="0" i="0" u="none" strike="noStrike" baseline="0">
                  <a:solidFill>
                    <a:srgbClr val="000000"/>
                  </a:solidFill>
                  <a:latin typeface="Arial Cyr"/>
                  <a:cs typeface="Arial Cyr"/>
                </a:rPr>
                <a:t>Полный текст</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36</xdr:row>
          <xdr:rowOff>0</xdr:rowOff>
        </xdr:from>
        <xdr:to>
          <xdr:col>15</xdr:col>
          <xdr:colOff>304800</xdr:colOff>
          <xdr:row>48</xdr:row>
          <xdr:rowOff>47625</xdr:rowOff>
        </xdr:to>
        <xdr:sp macro="" textlink="">
          <xdr:nvSpPr>
            <xdr:cNvPr id="57347" name="Check Box 3" hidden="1">
              <a:extLst>
                <a:ext uri="{63B3BB69-23CF-44E3-9099-C40C66FF867C}">
                  <a14:compatExt spid="_x0000_s57347"/>
                </a:ext>
                <a:ext uri="{FF2B5EF4-FFF2-40B4-BE49-F238E27FC236}">
                  <a16:creationId xmlns:a16="http://schemas.microsoft.com/office/drawing/2014/main" id="{00000000-0008-0000-0400-000003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GD"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7;&#1052;&#1045;&#1058;&#1053;&#1067;&#1049;%20&#1054;&#1058;&#1044;&#1045;&#1051;/&#1055;&#1048;&#1056;/&#1055;&#1048;&#1056;%202017/02.%20&#1057;&#1050;&#1057;%20&#1040;&#1041;&#1044;&#1059;&#1051;&#1051;&#1048;&#1053;%20&#1076;&#1086;&#1075;%2010127-&#1055;&#1048;&#1056;_17/&#1054;&#1073;&#1088;&#1091;&#1095;&#1077;&#1074;&#1072;%20%20%20&#1091;&#1083;.,%20&#1076;.28,%20&#1082;&#1086;&#1088;&#1087;.5/&#1069;&#1050;&#1057;&#1055;&#1045;&#1056;&#1058;&#1048;&#1047;&#1040;/&#1054;&#1073;&#1088;&#1091;&#1095;&#1077;&#1074;&#1072;%2013.09.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srv\_SDO\&#1057;&#1052;&#1045;&#1058;&#1053;&#1067;&#1049;%20&#1054;&#1058;&#1044;&#1045;&#1051;\&#1055;&#1048;&#1056;\&#1055;&#1048;&#1056;%202017\02.%20&#1057;&#1050;&#1057;%20&#1040;&#1041;&#1044;&#1059;&#1051;&#1051;&#1048;&#1053;%20&#1076;&#1086;&#1075;%2010127-&#1055;&#1048;&#1056;_17\&#1054;&#1073;&#1088;&#1091;&#1095;&#1077;&#1074;&#1072;%20%20%20&#1091;&#1083;.,%20&#1076;.28,%20&#1082;&#1086;&#1088;&#1087;.5\&#1069;&#1050;&#1057;&#1055;&#1045;&#1056;&#1058;&#1048;&#1047;&#1040;\&#1054;&#1073;&#1088;&#1091;&#1095;&#1077;&#1074;&#1072;%2013.09.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PSD/&#1052;&#1072;&#1089;&#1090;&#1077;&#1088;&#1089;&#1082;&#1072;&#1103;%20&#8470;4%20(&#1043;&#1086;&#1088;&#1089;&#1082;&#1080;&#1081;)/1.&#1057;&#1084;&#1077;&#1090;&#1085;&#1099;&#1081;/&#1052;&#1072;&#1089;&#1090;&#1077;&#1088;&#1089;&#1082;&#1072;&#1103;%20&#8470;%204/&#1069;&#1047;&#1059;%20&#1074;%20&#1052;&#1043;&#1069;/&#1052;&#1043;-2107_&#1054;&#1089;&#1090;&#1072;&#1096;&#1082;&#1086;&#1074;&#1089;&#1082;&#1072;&#1103;,%20&#1076;.9,%20&#1082;.2,3%20&#1052;&#1043;&#1069;/&#1057;&#1084;&#1077;&#1090;&#1072;_&#1087;&#1086;&#1089;&#1083;&#1077;%20&#1052;&#1043;&#1069;/&#8470;433%20%20&#1054;&#1089;&#1090;&#1072;&#1096;&#1082;&#1086;&#1074;&#1089;&#1082;&#1086;&#1077;%20(&#1052;&#1043;-2107)%2004.06.2020%20&#1079;&#1072;&#108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57;&#1052;&#1045;&#1058;&#1053;&#1067;&#1049;%20&#1054;&#1058;&#1044;&#1045;&#1051;/&#1055;&#1048;&#1056;/&#1055;&#1048;&#1056;%202019/&#1057;&#1052;&#1045;&#1058;&#1067;%20&#1057;&#1053;&#1057;%20(&#1056;&#1045;&#1044;&#1048;&#1053;)/&#1064;&#1080;&#1096;&#1082;&#1080;&#1085;%20&#1083;&#1077;&#1089;,%20&#1074;&#1083;&#1076;.21,%20&#1082;&#1086;&#1088;&#1087;.1%20&#1076;&#1086;&#1075;.39/&#1042;&#1067;&#1055;&#1054;&#1051;&#1053;&#1045;&#1053;&#1048;&#1045;/&#1089;&#1084;&#1077;&#1090;&#1072;%20&#1086;&#1073;&#1089;&#1083;.&#1082;&#1088;&#1086;&#1074;&#1083;&#1080;%20&#1052;&#1056;&#105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srv\_SDO\&#1057;&#1052;&#1045;&#1058;&#1053;&#1067;&#1049;%20&#1054;&#1058;&#1044;&#1045;&#1051;\&#1055;&#1048;&#1056;\&#1055;&#1048;&#1056;%202019\&#1057;&#1052;&#1045;&#1058;&#1067;%20&#1057;&#1053;&#1057;%20(&#1056;&#1045;&#1044;&#1048;&#1053;)\&#1064;&#1080;&#1096;&#1082;&#1080;&#1085;%20&#1083;&#1077;&#1089;,%20&#1074;&#1083;&#1076;.21,%20&#1082;&#1086;&#1088;&#1087;.1%20&#1076;&#1086;&#1075;.39\&#1042;&#1067;&#1055;&#1054;&#1051;&#1053;&#1045;&#1053;&#1048;&#1045;\&#1089;&#1084;&#1077;&#1090;&#1072;%20&#1086;&#1073;&#1089;&#1083;.&#1082;&#1088;&#1086;&#1074;&#1083;&#1080;%20&#1052;&#1056;&#105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PSD/&#1052;&#1072;&#1089;&#1090;&#1077;&#1088;&#1089;&#1082;&#1072;&#1103;%20&#8470;4%20(&#1043;&#1086;&#1088;&#1089;&#1082;&#1080;&#1081;)/1.&#1057;&#1084;&#1077;&#1090;&#1085;&#1099;&#1081;/&#1052;&#1072;&#1089;&#1090;&#1077;&#1088;&#1089;&#1082;&#1072;&#1103;%20&#8470;%204/&#1069;&#1047;&#1059;%20&#1074;%20&#1052;&#1043;&#1069;/&#1052;&#1043;-2242-&#1089;20%203-&#1103;%20&#1052;&#1099;&#1090;&#1080;&#1097;&#1080;&#1085;&#1089;&#1082;&#1072;&#1103;/&#8470;526%20&#1069;&#1047;&#1059;.%20&#1064;&#1082;&#1086;&#1083;&#1072;-&#1048;&#1085;&#1090;&#1077;&#1088;&#1085;&#1072;&#1090;%20&#8470;1%20&#1091;&#1083;.%203-&#1103;%20&#1052;&#1099;&#1090;&#1080;&#1097;&#1080;&#1085;&#1089;&#1082;&#1072;&#1103;,%20&#1076;.5.%20%2017.03.202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7;&#1052;&#1045;&#1058;&#1053;&#1067;&#1049;%20&#1054;&#1058;&#1044;&#1045;&#1051;/&#1055;&#1048;&#1056;/&#1055;&#1048;&#1056;%202019/&#1057;&#1052;&#1045;&#1058;&#1067;%20&#1057;&#1053;&#1057;%20(&#1056;&#1045;&#1044;&#1048;&#1053;)/&#1064;&#1080;&#1096;&#1082;&#1080;&#1085;%20&#1083;&#1077;&#1089;,%20&#1074;&#1083;&#1076;.21,%20&#1082;&#1086;&#1088;&#1087;.1%20&#1076;&#1086;&#1075;.39/&#1042;&#1067;&#1055;&#1054;&#1051;&#1053;&#1045;&#1053;&#1048;&#1045;/&#1064;&#1080;&#1096;&#1080;&#1082;&#1080;&#1085;%20&#1083;&#1077;&#1089;%2021_&#1062;&#1054;_24.10.19.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srv\_SDO\&#1057;&#1052;&#1045;&#1058;&#1053;&#1067;&#1049;%20&#1054;&#1058;&#1044;&#1045;&#1051;\&#1055;&#1048;&#1056;\&#1055;&#1048;&#1056;%202019\&#1057;&#1052;&#1045;&#1058;&#1067;%20&#1057;&#1053;&#1057;%20(&#1056;&#1045;&#1044;&#1048;&#1053;)\&#1064;&#1080;&#1096;&#1082;&#1080;&#1085;%20&#1083;&#1077;&#1089;,%20&#1074;&#1083;&#1076;.21,%20&#1082;&#1086;&#1088;&#1087;.1%20&#1076;&#1086;&#1075;.39\&#1042;&#1067;&#1055;&#1054;&#1051;&#1053;&#1045;&#1053;&#1048;&#1045;\&#1064;&#1080;&#1096;&#1080;&#1082;&#1080;&#1085;%20&#1083;&#1077;&#1089;%2021_&#1062;&#1054;_24.10.1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ars\Projects\Documents%20and%20Settings\Filimonova_U\Local%20Settings\Temporary%20Internet%20Files\Content.Outlook\UZ3MTZOU\542-18&#1050;&#1040;&#1057;&#1059;&#104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gin\&#1091;&#1082;&#1088;&#1080;&#1089;\Documents%20and%20Settings\Filimonova_U\Local%20Settings\Temporary%20Internet%20Files\Content.Outlook\UZ3MTZOU\542-18&#1050;&#1040;&#1057;&#1059;&#1044;.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ocuments%20and%20Settings/kirina.KIPS-2/&#1052;&#1086;&#1080;%20&#1076;&#1086;&#1082;&#1091;&#1084;&#1077;&#1085;&#1090;&#1099;/&#1053;&#1086;&#1074;/Work/&#1050;&#1086;&#1084;.%20&#1087;&#1088;&#1077;&#1076;&#1083;&#1086;&#1078;&#1077;&#1085;&#1080;&#1103;/&#1052;&#1077;&#1090;&#1088;&#1086;-&#1057;&#1090;&#1080;&#1083;&#1100;/32-07-KC-09.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kirina.KIPS-2\&#1052;&#1086;&#1080;%20&#1076;&#1086;&#1082;&#1091;&#1084;&#1077;&#1085;&#1090;&#1099;\&#1053;&#1086;&#1074;\Work\&#1050;&#1086;&#1084;.%20&#1087;&#1088;&#1077;&#1076;&#1083;&#1086;&#1078;&#1077;&#1085;&#1080;&#1103;\&#1052;&#1077;&#1090;&#1088;&#1086;-&#1057;&#1090;&#1080;&#1083;&#1100;\32-07-KC-0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qnap\ls420\qnap\qnap\ls420\C:\D:\&#1041;&#1072;&#1085;&#1082;&#1080;\&#1062;&#1077;&#1085;&#1090;&#1088;&#1086;&#1073;&#1072;&#1085;&#1082;\&#1053;&#1080;&#1078;&#1085;&#1080;&#1081;%20&#1053;&#1086;&#1074;&#1075;&#1086;&#1088;&#1086;&#1076;\&#1055;&#1088;&#1086;&#1077;&#1082;&#1090;&#1085;&#1099;&#1077;%20&#1088;&#1072;&#1073;&#1086;&#1090;&#1099;\&#1051;&#1042;&#1057;\&#1057;&#1050;&#1057;\&#1043;&#1059;%20&#1062;&#1041;\&#1054;&#1089;&#1090;&#1072;&#1090;&#1082;&#1080;%20&#1082;&#1086;&#1084;&#1087;&#1083;&#1077;&#1082;&#1089;&#1072;\Upgrade%202514.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08_Clouds/02_MEGA/05_Work/03_CMS/05_&#1057;&#1084;&#1077;&#1090;&#1099;/&#1050;&#1086;&#1101;&#1092;&#1092;&#1080;&#1094;&#1080;&#1077;&#1085;&#1090;%20&#1087;&#1086;&#1087;&#1077;&#1088;&#1077;&#1095;&#1085;&#1086;&#1081;%20&#1091;&#1089;&#1090;&#1072;&#1085;&#1086;&#1074;&#1082;&#1080;%20(1.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qnap\ls420\qnap\qnap\ls420\C:\Documents%20and%20Settings\Tsudorogina\My%20Documents\&#1044;&#1054;&#1050;&#1059;&#1052;&#1045;&#1053;&#1058;&#1067;\&#1052;&#1086;&#1080;%20&#1076;&#1086;&#1082;&#1091;&#1084;&#1077;&#1085;&#1090;&#1099;\Natasha\proekt\BIZCENTR\TENDER\SPECIF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qnap\ls420\qnap\qnap\ls420\Documents%20and%20Settings\n.arefyeva\&#1052;&#1086;&#1080;%20&#1076;&#1086;&#1082;&#1091;&#1084;&#1077;&#1085;&#1090;&#1099;\&#1040;&#1088;&#1077;&#1092;&#1100;&#1077;&#1074;&#1072;\&#1042;%20&#1053;%20&#1048;%20&#1048;%20&#1057;%20&#1058;\&#1041;&#1058;&#1057;-60\&#1042;&#1042;&#1052;&#1053;-&#1042;&#1053;&#1048;&#1048;&#1057;&#1058;\&#1041;&#1058;&#1057;60%20&#1042;&#1042;&#1052;&#1053;-&#1042;&#1085;&#1080;&#1080;&#1089;&#1090;\&#1053;&#1055;&#1057;%20&#1043;&#1086;&#1088;&#1100;&#1082;&#1080;&#1081;\WORK\&#1086;&#1073;&#1098;&#1077;&#1084;&#1099;%20&#1088;&#1072;&#1073;&#1086;&#1090;\&#1056;&#1072;&#1079;&#1085;&#1086;&#1077;\Zarplata_1\&#1044;&#1077;&#1085;&#1080;&#1089;\&#1089;&#1086;&#1093;&#1088;&#1072;&#1085;&#1080;&#1090;&#110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Z:\Documents%20and%20Settings\n.arefyeva\&#1052;&#1086;&#1080;%20&#1076;&#1086;&#1082;&#1091;&#1084;&#1077;&#1085;&#1090;&#1099;\&#1040;&#1088;&#1077;&#1092;&#1100;&#1077;&#1074;&#1072;\&#1042;%20&#1053;%20&#1048;%20&#1048;%20&#1057;%20&#1058;\&#1041;&#1058;&#1057;-60\&#1042;&#1042;&#1052;&#1053;-&#1042;&#1053;&#1048;&#1048;&#1057;&#1058;\&#1041;&#1058;&#1057;60%20&#1042;&#1042;&#1052;&#1053;-&#1042;&#1085;&#1080;&#1080;&#1089;&#1090;\&#1053;&#1055;&#1057;%20&#1043;&#1086;&#1088;&#1100;&#1082;&#1080;&#1081;\WORK\&#1086;&#1073;&#1098;&#1077;&#1084;&#1099;%20&#1088;&#1072;&#1073;&#1086;&#1090;\&#1056;&#1072;&#1079;&#1085;&#1086;&#1077;\Zarplata_1\&#1044;&#1077;&#1085;&#1080;&#1089;\&#1089;&#1086;&#1093;&#1088;&#1072;&#1085;&#1080;&#1090;&#110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Documents%20and%20Settings/kirina.KIPS-2/&#1052;&#1086;&#1080;%20&#1076;&#1086;&#1082;&#1091;&#1084;&#1077;&#1085;&#1090;&#1099;/&#1053;&#1086;&#1074;/Work/FIRMUS/&#1060;&#1083;&#1077;&#1090;%20&#1080;%20&#1050;&#1086;/&#1044;&#1050;&#1057;/Hist/&#1063;&#1077;&#1088;&#1090;&#1077;&#1078;&#1080;/&#1055;&#1086;&#1076;&#1075;&#1086;&#1090;&#1086;&#1074;&#1082;&#1072;%20&#1076;&#1086;&#1075;&#1086;&#1074;&#1086;&#1088;&#1072;/&#1044;&#1086;&#1075;&#1086;&#1074;&#1086;&#1088;%2015-4-K-10/&#1056;&#1072;&#1073;&#1086;&#1095;&#1077;&#1077;%20'&#1101;&#1090;&#1072;&#1083;&#1086;&#1085;/PRET/Pret/46-09-KC-09.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Documents%20and%20Settings\kirina.KIPS-2\&#1052;&#1086;&#1080;%20&#1076;&#1086;&#1082;&#1091;&#1084;&#1077;&#1085;&#1090;&#1099;\&#1053;&#1086;&#1074;\Work\FIRMUS\&#1060;&#1083;&#1077;&#1090;%20&#1080;%20&#1050;&#1086;\&#1044;&#1050;&#1057;\Hist\&#1063;&#1077;&#1088;&#1090;&#1077;&#1078;&#1080;\&#1055;&#1086;&#1076;&#1075;&#1086;&#1090;&#1086;&#1074;&#1082;&#1072;%20&#1076;&#1086;&#1075;&#1086;&#1074;&#1086;&#1088;&#1072;\&#1044;&#1086;&#1075;&#1086;&#1074;&#1086;&#1088;%2015-4-K-10\&#1056;&#1072;&#1073;&#1086;&#1095;&#1077;&#1077;%20'&#1101;&#1090;&#1072;&#1083;&#1086;&#1085;\PRET\Pret\46-09-KC-09.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C/Documents%20and%20Settings/All/&#1057;&#1055;/&#1056;&#1072;&#1073;&#1086;&#1095;&#1077;&#1077;%20'&#1101;&#1090;&#1072;&#1083;&#1086;&#1085;/PRET/37-08-KC-09.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C\Documents%20and%20Settings\All\&#1057;&#1055;\&#1056;&#1072;&#1073;&#1086;&#1095;&#1077;&#1077;%20'&#1101;&#1090;&#1072;&#1083;&#1086;&#1085;\PRET\37-08-KC-09.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1052;&#1086;&#1080;%20&#1076;&#1086;&#1082;&#1091;&#1084;&#1077;&#1085;&#1090;&#1099;/&#1054;&#1044;&#1044;%2001-0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srv\_SDO\&#1052;&#1086;&#1080;%20&#1076;&#1086;&#1082;&#1091;&#1084;&#1077;&#1085;&#1090;&#1099;\&#1054;&#1044;&#1044;%2001-08.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Msrv\&#1052;&#1086;&#1080;%20&#1076;&#1086;&#1082;&#1091;&#1084;&#1077;&#1085;&#1090;&#1099;\&#1054;&#1044;&#1044;%2001-08.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1.&#1057;&#1074;&#1086;&#1076;&#1085;&#1099;&#1081;%20&#1088;&#1072;&#1089;&#1095;&#1077;&#1090;%20&#8470;1%20&#1080;&#1079;&#1084;.%20&#1050;&#1086;&#1088;&#1088;&#1077;&#1082;&#1090;&#1080;&#1088;&#1086;&#1074;&#1082;&#1072;%2014.06.1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nap\ls420\qnap\qnap\ls420\386\386_e\WIN_DATA\OBJECTS\DCM\SMETA\GEODEZ-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qnap\ls420\qnap\qnap\ls420\C:\Users\m.nosova\Desktop\&#1051;&#1044;&#1051;\05_1_&#1057;&#1074;&#1086;&#1076;_&#1089;&#1084;&#1077;&#1090;_%20&#1055;&#1055;&#1052;%20-&#1042;.&#1051;&#1080;&#1093;,&#1054;&#1082;&#1088;&#1091;&#1078;.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qnap\ls420\qnap\qnap\ls420\C:\qnap\ls420\C:\Freenas\admin\&#1056;&#1040;&#1041;&#1054;&#1058;&#1040;\&#1055;&#1048;&#1056;\&#1071;&#1089;&#1077;&#1085;&#1077;&#1074;&#1086;\&#1055;&#1054;&#1044;.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qnap\ls420\qnap\qnap\ls420\C:\Optima2\Quant\MISC\AUTO_NEW\ALPHA.BID\AVTOBNK8.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nap\ls420\qnap\qnap\ls420\C:\Optima4\Trans-IT\Documents%20and%20Settings\elenaak2\Local%20Settings\Temporary%20Internet%20Files\OLKEA\&#1050;&#1086;&#1087;&#1080;&#1103;%20&#1058;&#1086;&#1084;%2012%20280105-1%20(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server2\&#1087;&#1101;&#1086;\&#1045;&#1048;&#1057;\5794-14\5794-14_&#1044;&#1054;&#1043;&#1054;&#1042;&#1054;&#1056;_&#1057;&#1054;&#1043;&#1051;&#1040;&#1057;&#1054;&#1042;&#1040;&#1053;&#1054;_&#1085;&#1072;_&#1054;&#1058;&#1055;&#1056;&#1040;&#1042;&#1050;&#1059;_13.05.15!!!\5794-14%20&#1050;&#1072;&#1073;&#1077;&#1083;&#1100;&#1085;&#1099;&#1081;%20&#1082;&#1086;&#1083;&#1083;&#1077;&#1082;&#1090;&#1086;&#1088;%20&#1086;&#1090;%20&#1055;&#1057;%20&#1052;&#1077;&#1097;&#1072;&#1085;&#1089;&#1082;&#1072;&#110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qnap\ls420\qnap\qnap\ls420\C:\pb\userdoc$\Prices\&#1082;&#1086;&#1087;&#1080;&#1103;%20&#1087;&#1088;&#1072;&#1081;&#1089;&#1072;\15.09.05%20prises\ISH_DANNYE.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10.0.0.200\econ\&#1060;&#1054;&#1050;&#1048;%202007\&#1048;&#1089;&#1087;&#1086;&#1083;&#1085;&#1080;&#1090;&#1077;&#1083;&#1100;&#1085;&#1099;&#1077;%20&#1089;&#1084;&#1077;&#1090;&#1099;%20&#1055;&#1088;&#1086;&#1082;&#1083;&#1072;&#1076;&#1082;&#1072;\&#1056;&#1040;&#1047;&#1041;&#1048;&#1042;&#1050;&#1040;\&#1052;&#1086;&#1080;%20&#1076;&#1086;&#1082;&#1091;&#1084;&#1077;&#1085;&#1090;&#1099;\&#1040;&#1088;&#1093;&#1080;&#1074;%202000\&#1042;&#1067;&#1055;&#1054;&#1051;&#1053;&#1045;&#1053;&#1048;&#1045;-2000\&#1055;&#1048;&#1056;&#1057;-&#1057;&#1080;&#1088;&#1080;&#1091;&#108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qnap\ls420\qnap\qnap\ls420\C:\Srvproject\&#1084;&#1087;&#1087;\DOKUMENT\DOG5\5176-1\Smeta-5-176-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qnap\ls420\qnap\qnap\ls420\C:\Optima2\Quant\Projects\Electricity\&#1054;&#1044;&#1059;&#1057;&#1047;_&#1044;&#1065;\Tech-Info\&#1088;&#1072;&#1089;&#1094;&#1077;&#1085;&#1082;&#1072;%20&#1054;&#1044;&#1055;\&#1057;&#1084;&#1077;&#1090;&#1072;,%20&#1055;-&#1043;_17.12_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172.18.10.27\ls420\172.18.10.27\192.168.0.200\share\C:\Users\pavlovaddm\Desktop\&#1057;&#1052;&#1045;&#1058;&#1067;\&#1076;&#1083;&#1103;%20&#1053;&#1048;&#1062;%20&#1058;&#1040;\&#1050;&#1072;&#1089;&#1082;&#1072;&#1076;&#1085;&#1072;&#1103;%208&#1073;\32-07-KC-09.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386\386_e\WIN_DATA.!!!\XL\SMETA\GEO_SMET.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pb\userdoc$\Prices\&#1082;&#1086;&#1087;&#1080;&#1103;%20&#1087;&#1088;&#1072;&#1081;&#1089;&#1072;\15.09.05%20prises\ISH_DANNYE.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mvs.int\&#1060;&#1072;&#1081;&#1083;&#1086;&#1074;&#1099;&#1081;%20&#1089;&#1077;&#1088;&#1074;&#1077;&#1088;%20&#1043;&#1059;&#1055;%20&#1052;&#1086;&#1089;&#1074;&#1086;&#1076;&#1086;&#1089;&#1090;&#1086;&#1082;\&#1059;&#1050;&#1056;&#1080;&#1057;\_&#1050;&#1086;&#1083;&#1103;\_&#1058;&#1086;&#1088;&#1075;&#1080;%202018\05%20&#1052;&#1072;&#1081;\1-&#1103;%20&#1091;&#1083;.&#1051;&#1077;&#1086;&#1085;&#1086;&#1074;&#1072;%2016%20&#1055;&#1048;&#1056;%20(223-&#1060;&#1047;)%20&#1082;&#1086;&#1085;&#1082;+\file:\pb\userdoc$\Prices\&#1082;&#1086;&#1087;&#1080;&#1103;%20&#1087;&#1088;&#1072;&#1081;&#1089;&#1072;\15.09.05%20prises\ISH_DANNYE.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qnap\ls420\386\386_e\WIN_DATA\OBJECTS\DCM\SMETA\GEODEZ-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1041;&#1059;&#1051;&#1043;&#1040;&#1050;&#1054;&#1042;&#1040;/&#1041;&#1059;&#1051;&#1043;&#1040;&#1050;&#1054;&#1042;&#1040;/&#1057;&#1084;&#1077;&#1090;&#1099;%20&#1085;&#1072;%20&#1055;&#1048;&#1056;/&#1057;&#1052;&#1045;&#1058;&#1067;%20&#1053;&#1040;%20&#1055;&#1048;&#1056;%202015/&#1057;&#1084;.%20&#1082;%20&#1076;&#1086;&#1075;.%20&#1052;&#1086;&#1089;&#1075;&#1072;&#1079;%202015/&#1057;&#1084;.%20&#1082;%20&#1076;&#1086;&#1075;.%20&#8470;&#1052;&#1043;-&#1044;&#1055;&#1056;-0733%20&#1047;&#1077;&#1084;&#1083;&#1103;&#1085;&#1086;&#1081;%20&#1074;&#1072;&#1083;,&#1055;&#1086;&#1076;&#1089;&#1086;&#1089;&#1077;&#1085;&#1085;&#1099;&#1081;%20&#1087;&#1077;&#1088;/&#1057;&#1084;.%20&#1082;%20&#1079;&#1072;&#1082;&#1088;&#1099;&#1090;&#1080;&#1102;%20&#1089;%20&#1052;&#1086;&#1089;&#1075;&#1072;&#1079;&#1086;&#1084;/&#1057;&#1084;.%20&#1082;%20&#1056;-100%25/&#1048;&#1089;&#1087;.&#1089;&#1084;&#1077;&#1090;&#1072;%20&#1047;&#1077;&#1084;&#1083;&#1103;&#1085;&#1086;&#1081;%20&#1074;&#1072;&#1083;%20&#1054;&#1050;&#1054;&#1053;&#1063;&#1040;&#1058;&#1045;&#1051;.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msrv\_SDO\&#1041;&#1059;&#1051;&#1043;&#1040;&#1050;&#1054;&#1042;&#1040;\&#1041;&#1059;&#1051;&#1043;&#1040;&#1050;&#1054;&#1042;&#1040;\&#1057;&#1084;&#1077;&#1090;&#1099;%20&#1085;&#1072;%20&#1055;&#1048;&#1056;\&#1057;&#1052;&#1045;&#1058;&#1067;%20&#1053;&#1040;%20&#1055;&#1048;&#1056;%202015\&#1057;&#1084;.%20&#1082;%20&#1076;&#1086;&#1075;.%20&#1052;&#1086;&#1089;&#1075;&#1072;&#1079;%202015\&#1057;&#1084;.%20&#1082;%20&#1076;&#1086;&#1075;.%20&#8470;&#1052;&#1043;-&#1044;&#1055;&#1056;-0733%20&#1047;&#1077;&#1084;&#1083;&#1103;&#1085;&#1086;&#1081;%20&#1074;&#1072;&#1083;,&#1055;&#1086;&#1076;&#1089;&#1086;&#1089;&#1077;&#1085;&#1085;&#1099;&#1081;%20&#1087;&#1077;&#1088;\&#1057;&#1084;.%20&#1082;%20&#1079;&#1072;&#1082;&#1088;&#1099;&#1090;&#1080;&#1102;%20&#1089;%20&#1052;&#1086;&#1089;&#1075;&#1072;&#1079;&#1086;&#1084;\&#1057;&#1084;.%20&#1082;%20&#1056;-100%25\&#1048;&#1089;&#1087;.&#1089;&#1084;&#1077;&#1090;&#1072;%20&#1047;&#1077;&#1084;&#1083;&#1103;&#1085;&#1086;&#1081;%20&#1074;&#1072;&#1083;%20&#1054;&#1050;&#1054;&#1053;&#1063;&#1040;&#1058;&#1045;&#1051;.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srv\&#1041;&#1059;&#1051;&#1043;&#1040;&#1050;&#1054;&#1042;&#1040;\&#1041;&#1059;&#1051;&#1043;&#1040;&#1050;&#1054;&#1042;&#1040;\&#1057;&#1084;&#1077;&#1090;&#1099;%20&#1085;&#1072;%20&#1055;&#1048;&#1056;\&#1057;&#1052;&#1045;&#1058;&#1067;%20&#1053;&#1040;%20&#1055;&#1048;&#1056;%202015\&#1057;&#1084;.%20&#1082;%20&#1076;&#1086;&#1075;.%20&#1052;&#1086;&#1089;&#1075;&#1072;&#1079;%202015\&#1057;&#1084;.%20&#1082;%20&#1076;&#1086;&#1075;.%20&#8470;&#1052;&#1043;-&#1044;&#1055;&#1056;-0733%20&#1047;&#1077;&#1084;&#1083;&#1103;&#1085;&#1086;&#1081;%20&#1074;&#1072;&#1083;,&#1055;&#1086;&#1076;&#1089;&#1086;&#1089;&#1077;&#1085;&#1085;&#1099;&#1081;%20&#1087;&#1077;&#1088;\&#1057;&#1084;.%20&#1082;%20&#1079;&#1072;&#1082;&#1088;&#1099;&#1090;&#1080;&#1102;%20&#1089;%20&#1052;&#1086;&#1089;&#1075;&#1072;&#1079;&#1086;&#1084;\&#1057;&#1084;.%20&#1082;%20&#1056;-100%25\&#1048;&#1089;&#1087;.&#1089;&#1084;&#1077;&#1090;&#1072;%20&#1047;&#1077;&#1084;&#1083;&#1103;&#1085;&#1086;&#1081;%20&#1074;&#1072;&#1083;%20&#1054;&#1050;&#1054;&#1053;&#1063;&#1040;&#1058;&#1045;&#1051;.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Poserver\work\Birykova\&#1055;&#1056;&#1054;&#1063;&#1048;&#1045;-2008\5103-08_&#1055;&#1072;&#1088;&#1082;_&#1061;&#1091;&#1072;&#1084;&#1080;&#1085;_&#1042;&#1099;&#1085;&#1086;&#1089;_&#1080;&#1082;_3_&#1091;&#1095;_&#1050;&#1080;&#1090;&#1072;&#1081;&#1089;&#1082;&#1080;&#1081;_&#1076;&#1077;&#1083;&#1086;&#1074;&#1086;&#1081;_&#1094;&#1077;&#1085;&#1090;&#1088;\5103-08_&#1054;&#1044;&#1044;.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X:\&#1052;&#1086;&#1080;%20&#1076;&#1086;&#1082;&#1091;&#1084;&#1077;&#1085;&#1090;&#1099;\&#1054;&#1044;&#1044;%2001-08.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Jupiter\Kotel\&#1056;&#1072;&#1073;&#1086;&#1090;&#1072;\&#1044;&#1086;&#1075;&#1086;&#1074;&#1086;&#1088;&#1072;%202010\&#1050;&#1086;&#1084;&#1084;&#1077;&#1088;&#1095;&#1077;&#1089;&#1082;&#1080;&#1077;%20&#1087;&#1088;&#1077;&#1076;&#1083;&#1086;&#1078;&#1077;&#1085;&#1080;&#1103;\&#1053;&#1086;&#1074;&#1086;&#1074;&#1083;&#1072;&#1076;&#1099;&#1082;&#1080;&#1085;&#1089;&#1082;&#1080;&#1081;\&#1055;&#1088;&#1086;&#1084;&#1086;&#1089;\&#1054;&#1044;&#1044;%20&#1101;&#1082;&#1089;&#1087;&#1083;&#1091;&#1072;&#1090;&#1072;&#1094;&#1080;&#1103;%20&#1089;&#1090;&#1072;&#1076;&#1080;&#1103;%20&#1056;&#1044;.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mosgas.lan\&#1052;&#1086;&#1080;%20&#1076;&#1086;&#1082;&#1091;&#1084;&#1077;&#1085;&#1090;&#1099;\&#1054;&#1044;&#1044;%2001-08.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arina\&#1052;&#1086;&#1080;%20&#1076;&#1086;&#1082;&#1091;&#1084;&#1077;&#1085;&#1090;&#1099;\&#1052;&#1086;&#1080;%20&#1076;&#1086;&#1082;&#1091;&#1084;&#1077;&#1085;&#1090;&#1099;\&#1057;&#1084;&#1077;&#1090;&#1099;%20&#1085;&#1072;%20&#1055;&#1048;&#1056;\&#1057;&#1052;&#1045;&#1058;&#1067;%20&#1053;&#1040;%20&#1055;&#1048;&#1056;%202008\&#1048;&#1089;&#1087;%20&#1054;&#1044;&#1044;%2002-08%20.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qnap\ls420\qnap\qnap\ls420\C:\Vectra&amp;star\c\WINNT\Profiles\Tninua\&#1056;&#1072;&#1073;&#1086;&#1095;&#1080;&#1081;%20&#1089;&#1090;&#1086;&#1083;\&#1056;&#1072;&#1073;&#1086;&#1095;&#1072;&#1103;\WINDOWS\&#1056;&#1072;&#1073;&#1086;&#1095;&#1080;&#1081;%20&#1089;&#1090;&#1086;&#1083;\&#1069;&#1082;&#1086;&#1085;&#1086;&#1084;&#1080;&#1082;&#1072;\okt97\SMETA\SM4-2-97.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Fserver2\&#1087;&#1101;&#1086;\Birykova\&#1055;&#1056;&#1054;&#1063;&#1048;&#1045;-2012\5434-12_&#1052;&#1048;&#1055;_&#1058;&#1088;&#1072;&#1085;&#1089;&#1087;.&#1088;&#1072;&#1079;&#1074;&#1103;&#1079;&#1082;&#1072;_&#1052;&#1050;&#1040;&#1044;_&#1052;&#1080;&#1095;&#1091;&#1088;&#1080;&#1085;&#1089;&#1082;&#1080;&#1081;%20&#1087;&#1088;\&#1057;&#1084;&#1077;&#1090;&#1099;_&#1087;&#1088;&#1086;&#1095;&#1080;&#1077;\74%20-%20&#1054;&#1044;&#1044;.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Msrv\_sdo\Users\PEREPE~1\AppData\Local\Temp\Documents%20and%20Settings\Sideleva_NA\Local%20Settings\Temp\5429-11-&#1052;&#1050;&#1040;&#1044;-&#1051;&#1077;&#1085;&#1080;&#1089;&#1082;&#1080;&#1081;%20&#1101;&#1082;&#1089;&#1087;&#1083;%20&#1076;&#1086;&#1075;.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Documents%20and%20Settings/kirina.KIPS-2/&#1056;&#1072;&#1073;&#1086;&#1095;&#1080;&#1081;%20&#1089;&#1090;&#1086;&#1083;/&#1053;&#1086;&#1074;&#1072;&#1103;%20&#1087;&#1072;&#1087;&#1082;&#1072;/&#1053;&#1086;&#1074;&#1072;&#1103;%20&#1087;&#1072;&#1087;&#1082;&#1072;/14-04-KC-09.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Documents%20and%20Settings\kirina.KIPS-2\&#1056;&#1072;&#1073;&#1086;&#1095;&#1080;&#1081;%20&#1089;&#1090;&#1086;&#1083;\&#1053;&#1086;&#1074;&#1072;&#1103;%20&#1087;&#1072;&#1087;&#1082;&#1072;\&#1053;&#1086;&#1074;&#1072;&#1103;%20&#1087;&#1072;&#1087;&#1082;&#1072;\14-04-KC-09.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08_Clouds/02_MEGA/05_Work/03_CMS/05_&#1057;&#1084;&#1077;&#1090;&#1099;/EXEL_&#1088;&#1072;&#1089;&#1095;&#1077;&#1090;&#1067;_MP.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C/Documents%20and%20Settings/SetWorki/&#1060;&#1077;&#1074;%202010/010210/&#1048;&#1043;&#1053;.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D:\C\Documents%20and%20Settings\SetWorki\&#1060;&#1077;&#1074;%202010\010210\&#1048;&#1043;&#1053;.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qnap\ls420\qnap\Beta\UddPir\mail\&#1043;&#1077;&#1086;&#1057;&#1084;&#1077;&#1090;&#1072;\&#1040;&#1088;&#1093;&#1080;&#1074;2.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Beta\UddPir\mail\&#1043;&#1077;&#1086;&#1057;&#1084;&#1077;&#1090;&#1072;\&#1040;&#1088;&#1093;&#1080;&#1074;2.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vs.int\&#1060;&#1072;&#1081;&#1083;&#1086;&#1074;&#1099;&#1081;%20&#1089;&#1077;&#1088;&#1074;&#1077;&#1088;%20&#1043;&#1059;&#1055;%20&#1052;&#1086;&#1089;&#1074;&#1086;&#1076;&#1086;&#1089;&#1090;&#1086;&#1082;\Birykova\&#1055;&#1056;&#1054;&#1063;&#1048;&#1045;-2009\5148-09_&#1056;&#1091;&#1073;&#1083;&#1077;&#1074;&#1086;-&#1040;&#1088;&#1093;&#1072;&#1085;&#1075;&#1077;&#1083;&#1100;&#1089;&#1082;&#1086;&#1077;_&#1055;&#1077;&#1096;.&#1087;&#1077;&#1088;.&#8470;1_&#1046;&#1072;&#1082;&#1086;&#1084;&#1080;&#1085;&#1072;\&#1087;&#1086;%20&#1079;&#1072;&#1084;&#1077;&#1095;&#1072;&#1085;&#1080;&#1103;&#1084;%20&#1079;&#1072;&#1082;&#1072;&#1079;&#1095;&#1080;&#1082;&#1072;%2024.07.09\&#1089;&#1084;&#1077;&#1090;&#1072;%20&#1054;&#1044;&#104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msrv\_SDO\&#1052;&#1086;&#1080;%20&#1076;&#1086;&#1082;&#1091;&#1084;&#1077;&#1085;&#1090;&#1099;\&#1057;&#1084;&#1077;&#1090;&#1099;%20&#1085;&#1072;%20&#1055;&#1048;&#1056;\&#1057;&#1052;&#1045;&#1058;&#1067;%20&#1053;&#1040;%20&#1055;&#1048;&#1056;%202011\&#1057;&#1084;.%20&#1082;%20&#1076;&#1086;&#1075;.%20&#8470;12-11%20&#1057;&#1077;&#1088;&#1077;&#1073;&#1088;&#1103;&#1085;&#1099;&#1081;%20&#1041;&#1086;&#1088;\&#1054;&#1044;&#1044;%2001-08.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X:\&#1052;&#1086;&#1080;%20&#1076;&#1086;&#1082;&#1091;&#1084;&#1077;&#1085;&#1090;&#1099;\&#1057;&#1084;&#1077;&#1090;&#1099;%20&#1085;&#1072;%20&#1055;&#1048;&#1056;\&#1057;&#1052;&#1045;&#1058;&#1067;%20&#1053;&#1040;%20&#1055;&#1048;&#1056;%202011\&#1057;&#1084;.%20&#1082;%20&#1076;&#1086;&#1075;.%20&#8470;12-11%20&#1057;&#1077;&#1088;&#1077;&#1073;&#1088;&#1103;&#1085;&#1099;&#1081;%20&#1041;&#1086;&#1088;\&#1054;&#1044;&#1044;%2001-0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1052;&#1086;&#1080;%20&#1076;&#1086;&#1082;&#1091;&#1084;&#1077;&#1085;&#1090;&#1099;/&#1057;&#1084;&#1077;&#1090;&#1099;%20&#1085;&#1072;%20&#1055;&#1048;&#1056;/&#1057;&#1052;&#1045;&#1058;&#1067;%20&#1053;&#1040;%20&#1055;&#1048;&#1056;%202011/&#1057;&#1084;.%20&#1082;%20&#1076;&#1086;&#1075;.%20&#8470;12-11%20&#1057;&#1077;&#1088;&#1077;&#1073;&#1088;&#1103;&#1085;&#1099;&#1081;%20&#1041;&#1086;&#1088;/&#1054;&#1044;&#1044;%2001-08.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mosgas.lan\&#1052;&#1086;&#1080;%20&#1076;&#1086;&#1082;&#1091;&#1084;&#1077;&#1085;&#1090;&#1099;\&#1057;&#1084;&#1077;&#1090;&#1099;%20&#1085;&#1072;%20&#1055;&#1048;&#1056;\&#1057;&#1052;&#1045;&#1058;&#1067;%20&#1053;&#1040;%20&#1055;&#1048;&#1056;%202011\&#1057;&#1084;.%20&#1082;%20&#1076;&#1086;&#1075;.%20&#8470;12-11%20&#1057;&#1077;&#1088;&#1077;&#1073;&#1088;&#1103;&#1085;&#1099;&#1081;%20&#1041;&#1086;&#1088;\&#1054;&#1044;&#1044;%2001-08.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Marina\&#1052;&#1086;&#1080;%20&#1076;&#1086;&#1082;&#1091;&#1084;&#1077;&#1085;&#1090;&#1099;\&#1052;&#1086;&#1080;%20&#1076;&#1086;&#1082;&#1091;&#1084;&#1077;&#1085;&#1090;&#1099;\&#1054;&#1044;&#1044;%2001-08.xls" TargetMode="External"/></Relationships>
</file>

<file path=xl/externalLinks/_rels/externalLink66.xml.rels><?xml version="1.0" encoding="UTF-8" standalone="yes"?>
<Relationships xmlns="http://schemas.openxmlformats.org/package/2006/relationships"><Relationship Id="rId1" Type="http://schemas.microsoft.com/office/2006/relationships/xlExternalLinkPath/xlPathMissing" Target="&#1051;&#1080;&#1089;&#1090;%20&#1074;%20&#1041;&#1083;&#1072;&#1075;&#1086;&#1091;&#1089;&#1090;&#1088;&#1086;&#1081;&#1089;&#1090;&#1074;&#1086;"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pb\userdoc$\Prices\&#1082;&#1086;&#1087;&#1080;&#1103;%20&#1087;&#1088;&#1072;&#1081;&#1089;&#1072;\15.09.05%20prises\price1.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mvs.int\&#1060;&#1072;&#1081;&#1083;&#1086;&#1074;&#1099;&#1081;%20&#1089;&#1077;&#1088;&#1074;&#1077;&#1088;%20&#1043;&#1059;&#1055;%20&#1052;&#1086;&#1089;&#1074;&#1086;&#1076;&#1086;&#1089;&#1090;&#1086;&#1082;\&#1059;&#1050;&#1056;&#1080;&#1057;\_&#1050;&#1086;&#1083;&#1103;\_&#1058;&#1086;&#1088;&#1075;&#1080;%202018\05%20&#1052;&#1072;&#1081;\1-&#1103;%20&#1091;&#1083;.&#1051;&#1077;&#1086;&#1085;&#1086;&#1074;&#1072;%2016%20&#1055;&#1048;&#1056;%20(223-&#1060;&#1047;)%20&#1082;&#1086;&#1085;&#1082;+\file:\pb\userdoc$\Prices\&#1082;&#1086;&#1087;&#1080;&#1103;%20&#1087;&#1088;&#1072;&#1081;&#1089;&#1072;\15.09.05%20prises\price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Zarplata_1\&#1044;&#1077;&#1085;&#1080;&#1089;\&#1089;&#1086;&#1093;&#1088;&#1072;&#1085;&#1080;&#1090;&#1100;.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Poserver\work\Birykova\&#1055;&#1056;&#1054;&#1063;&#1048;&#1045;-2009\5141-09_&#1056;&#1091;&#1073;&#1083;&#1077;&#1074;&#1086;-&#1040;&#1088;&#1093;&#1072;&#1085;&#1075;&#1077;&#1083;&#1100;&#1089;&#1082;&#1086;&#1077;_&#1044;&#1086;&#1088;&#1086;&#1075;&#1080;_&#1080;_&#1048;&#1085;&#1078;.&#1082;&#1086;&#1084;_&#1064;&#1091;&#1089;&#1090;&#1086;&#1074;&#1072;\&#1054;&#1090;&#1087;&#1088;&#1072;&#1074;&#1083;&#1077;&#1085;&#1086;_&#1089;&#1086;%20&#1089;&#1084;&#1077;&#1090;&#1072;&#1084;&#1080;\&#1057;&#1055;\5141-09%20&#1056;&#1091;&#1073;&#1083;&#1105;&#1074;&#1086;-&#1040;&#1088;&#1093;&#1072;&#1085;&#1075;&#1077;&#1083;&#1100;&#1089;&#1082;&#1086;&#1077;%20&#1089;&#1077;&#1090;&#1080;%20&#1076;&#1086;&#1075;%20&#1055;%20&#1080;%20%20&#1056;&#1044;.xls"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1042;&#1086;&#1089;&#1089;&#1090;&#1072;&#1085;&#1086;&#1074;&#1083;&#1077;&#1085;&#1085;&#1072;&#1103;_&#1074;&#1085;&#1077;&#1096;&#1085;&#1103;&#1103;_&#1089;&#1089;&#1099;&#1083;&#1082;&#1072;1"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Documents%20and%20Settings/kirina.KIPS-2/&#1052;&#1086;&#1080;%20&#1076;&#1086;&#1082;&#1091;&#1084;&#1077;&#1085;&#1090;&#1099;/&#1053;&#1086;&#1074;/Work/&#1050;&#1086;&#1084;.%20&#1087;&#1088;&#1077;&#1076;&#1083;&#1086;&#1078;&#1077;&#1085;&#1080;&#1103;/&#1052;&#1077;&#1090;&#1088;&#1086;-&#1057;&#1090;&#1080;&#1083;&#1100;/WORK%201%20&#1052;&#1045;&#1058;&#1056;&#1054;-&#1057;&#1058;&#1048;&#1051;&#1068;%2026.02.10%20.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Documents%20and%20Settings\kirina.KIPS-2\&#1052;&#1086;&#1080;%20&#1076;&#1086;&#1082;&#1091;&#1084;&#1077;&#1085;&#1090;&#1099;\&#1053;&#1086;&#1074;\Work\&#1050;&#1086;&#1084;.%20&#1087;&#1088;&#1077;&#1076;&#1083;&#1086;&#1078;&#1077;&#1085;&#1080;&#1103;\&#1052;&#1077;&#1090;&#1088;&#1086;-&#1057;&#1090;&#1080;&#1083;&#1100;\WORK%201%20&#1052;&#1045;&#1058;&#1056;&#1054;-&#1057;&#1058;&#1048;&#1051;&#1068;%2026.02.10%20.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Kubieva\SharedDocs\Documents%20and%20Settings\smeta\&#1056;&#1072;&#1073;&#1086;&#1095;&#1080;&#1081;%20&#1089;&#1090;&#1086;&#1083;\Exel%202003\&#1050;&#1085;&#1080;&#1075;&#1072;2.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10.0.0.200\econ\&#1060;&#1054;&#1050;&#1048;%202008&#1043;\&#1048;&#1057;&#1055;&#1054;&#1051;&#1053;&#1048;&#1058;&#1045;&#1051;&#1068;&#1053;&#1067;&#1045;%20&#1057;&#1052;&#1045;&#1058;&#1067;\&#1052;&#1086;&#1080;%20&#1076;&#1086;&#1082;&#1091;&#1084;&#1077;&#1085;&#1090;&#1099;\&#1040;&#1088;&#1093;&#1080;&#1074;%202000\&#1042;&#1067;&#1055;&#1054;&#1051;&#1053;&#1045;&#1053;&#1048;&#1045;-2000\&#1055;&#1048;&#1056;&#1057;-&#1057;&#1080;&#1088;&#1080;&#1091;&#1089;.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DC1\iksid_doc\Users\tolkacheva_li\AppData\Local\Microsoft\Windows\Temporary%20Internet%20Files\Content.Outlook\O9H9XN8I\5794-14\5794-14_&#1044;&#1054;&#1043;&#1054;&#1042;&#1054;&#1056;_&#1055;&#1054;&#1044;&#1055;&#1048;&#1057;&#1040;&#1053;!!!!!\5794-14%20&#1050;&#1072;&#1073;&#1077;&#1083;&#1100;&#1085;&#1099;&#1081;%20&#1082;&#1086;&#1083;&#1083;&#1077;&#1082;&#1090;&#1086;&#1088;%20&#1086;&#1090;%20&#1055;&#1057;%20&#1052;&#1077;&#1097;&#1072;&#1085;&#1089;&#1082;&#1072;&#1103;.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server2\&#1087;&#1101;&#1086;\&#1045;&#1048;&#1057;\5794-14\5794-14_&#1044;&#1054;&#1043;&#1054;&#1042;&#1054;&#1056;_&#1055;&#1054;&#1044;&#1055;&#1048;&#1057;&#1040;&#1053;!!!!!\5794-14%20&#1050;&#1072;&#1073;&#1077;&#1083;&#1100;&#1085;&#1099;&#1081;%20&#1082;&#1086;&#1083;&#1083;&#1077;&#1082;&#1090;&#1086;&#1088;%20&#1086;&#1090;%20&#1055;&#1057;%20&#1052;&#1077;&#1097;&#1072;&#1085;&#1089;&#1082;&#1072;&#1103;.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mvs.int\&#1060;&#1072;&#1081;&#1083;&#1086;&#1074;&#1099;&#1081;%20&#1089;&#1077;&#1088;&#1074;&#1077;&#1088;%20&#1043;&#1059;&#1055;%20&#1052;&#1086;&#1089;&#1074;&#1086;&#1076;&#1086;&#1089;&#1090;&#1086;&#1082;\&#1059;&#1050;&#1056;&#1080;&#1057;\_&#1050;&#1086;&#1083;&#1103;\_&#1058;&#1086;&#1088;&#1075;&#1080;%202018\05%20&#1052;&#1072;&#1081;\1-&#1103;%20&#1091;&#1083;.&#1051;&#1077;&#1086;&#1085;&#1086;&#1074;&#1072;%2016%20&#1055;&#1048;&#1056;%20(223-&#1060;&#1047;)%20&#1082;&#1086;&#1085;&#1082;+\file:\Fserver2\&#1087;&#1101;&#1086;\&#1045;&#1048;&#1057;\5794-14\5794-14_&#1044;&#1054;&#1043;&#1054;&#1042;&#1054;&#1056;_&#1055;&#1054;&#1044;&#1055;&#1048;&#1057;&#1040;&#1053;!!!!!\5794-14%20&#1050;&#1072;&#1073;&#1077;&#1083;&#1100;&#1085;&#1099;&#1081;%20&#1082;&#1086;&#1083;&#1083;&#1077;&#1082;&#1090;&#1086;&#1088;%20&#1086;&#1090;%20&#1055;&#1057;%20&#1052;&#1077;&#1097;&#1072;&#1085;&#1089;&#1082;&#1072;&#1103;.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Users/BULGAK~1/AppData/Local/Temp/5794-14/5794-14_&#1044;&#1054;&#1043;&#1054;&#1042;&#1054;&#1056;_&#1055;&#1054;&#1044;&#1055;&#1048;&#1057;&#1040;&#1053;!!!!!/5794-14%20&#1050;&#1072;&#1073;&#1077;&#1083;&#1100;&#1085;&#1099;&#1081;%20&#1082;&#1086;&#1083;&#1083;&#1077;&#1082;&#1090;&#1086;&#1088;%20&#1086;&#1090;%20&#1055;&#1057;%20&#1052;&#1077;&#1097;&#1072;&#1085;&#1089;&#1082;&#1072;&#1103;.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Users/tolkacheva_li/AppData/Local/Microsoft/Windows/Temporary%20Internet%20Files/Content.Outlook/O9H9XN8I/5794-14/5794-14_&#1044;&#1054;&#1043;&#1054;&#1042;&#1054;&#1056;_&#1055;&#1054;&#1044;&#1055;&#1048;&#1057;&#1040;&#1053;!!!!!/5794-14%20&#1050;&#1072;&#1073;&#1077;&#1083;&#1100;&#1085;&#1099;&#1081;%20&#1082;&#1086;&#1083;&#1083;&#1077;&#1082;&#1090;&#1086;&#1088;%20&#1086;&#1090;%20&#1055;&#1057;%20&#1052;&#1077;&#1097;&#1072;&#1085;&#1089;&#1082;&#1072;&#1103;.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qnap\ls420\qnap\qnap\ls420\C:\Megacube\NetUsers\Economics\&#1069;&#1082;&#1086;&#1085;&#1086;&#1084;&#1080;&#1082;&#1072;\september%202004\c&#1077;&#1085;&#1090;&#1103;&#1073;&#1088;&#1100;%202004.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KSP\DATA$\Birykova\&#1055;&#1056;&#1054;&#1063;&#1048;&#1045;-2009\5148-09_&#1056;&#1091;&#1073;&#1083;&#1077;&#1074;&#1086;-&#1040;&#1088;&#1093;&#1072;&#1085;&#1075;&#1077;&#1083;&#1100;&#1089;&#1082;&#1086;&#1077;_&#1055;&#1077;&#1096;.&#1087;&#1077;&#1088;.&#8470;1_&#1046;&#1072;&#1082;&#1086;&#1084;&#1080;&#1085;&#1072;\&#1087;&#1086;%20&#1079;&#1072;&#1084;&#1077;&#1095;&#1072;&#1085;&#1080;&#1103;&#1084;%20&#1079;&#1072;&#1082;&#1072;&#1079;&#1095;&#1080;&#1082;&#1072;%2024.07.09\&#1089;&#1084;&#1077;&#1090;&#1072;%20&#1054;&#1044;&#1044;.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Documents%20and%20Settings/Kornushko/Local%20Settings/Temporary%20Internet%20Files/Content.IE5/DWWZHTWL/&#1051;&#1102;&#1073;&#1083;&#1080;&#1085;&#1089;&#1082;&#1072;&#1103;%20&#1083;&#1080;&#1085;&#1080;&#1103;%20III%20&#1082;&#1074;%201011%20&#1057;&#1061;&#1045;&#1052;&#1067;%20&#1057;&#1058;&#1057;.xlsx"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D:\Documents%20and%20Settings\Kornushko\Local%20Settings\Temporary%20Internet%20Files\Content.IE5\DWWZHTWL\&#1051;&#1102;&#1073;&#1083;&#1080;&#1085;&#1089;&#1082;&#1072;&#1103;%20&#1083;&#1080;&#1085;&#1080;&#1103;%20III%20&#1082;&#1074;%201011%20&#1057;&#1061;&#1045;&#1052;&#1067;%20&#1057;&#1058;&#1057;.xlsx"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Server\distrib\Prices\new_price\price.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pb\userdoc$\Prices\&#1082;&#1086;&#1087;&#1080;&#1103;%20&#1087;&#1088;&#1072;&#1081;&#1089;&#1072;\15.09.05%20prises\price_electrika.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mvs.int\&#1060;&#1072;&#1081;&#1083;&#1086;&#1074;&#1099;&#1081;%20&#1089;&#1077;&#1088;&#1074;&#1077;&#1088;%20&#1043;&#1059;&#1055;%20&#1052;&#1086;&#1089;&#1074;&#1086;&#1076;&#1086;&#1089;&#1090;&#1086;&#1082;\&#1059;&#1050;&#1056;&#1080;&#1057;\_&#1050;&#1086;&#1083;&#1103;\_&#1058;&#1086;&#1088;&#1075;&#1080;%202018\05%20&#1052;&#1072;&#1081;\1-&#1103;%20&#1091;&#1083;.&#1051;&#1077;&#1086;&#1085;&#1086;&#1074;&#1072;%2016%20&#1055;&#1048;&#1056;%20(223-&#1060;&#1047;)%20&#1082;&#1086;&#1085;&#1082;+\file:\pb\userdoc$\Prices\&#1082;&#1086;&#1087;&#1080;&#1103;%20&#1087;&#1088;&#1072;&#1081;&#1089;&#1072;\15.09.05%20prises\price_electrika.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Fserver2\&#1087;&#1101;&#1086;\Birykova\&#1050;&#1086;&#1084;&#1084;&#1077;&#1088;&#1095;&#1077;&#1089;&#1082;&#1080;&#1077;%20&#1087;&#1088;&#1077;&#1076;&#1083;&#1086;&#1078;&#1077;&#1085;&#1080;&#1103;\2013%20&#1075;&#1086;&#1076;\&#1076;.&#1064;&#1086;&#1083;&#1086;&#1093;&#1086;&#1074;&#1086;_&#1060;&#1077;&#1076;&#1086;&#1089;&#1082;&#1080;&#1085;&#1089;&#1082;&#1086;&#1077;\&#1086;&#1073;&#1088;&#1072;&#1079;&#1077;&#1094;_&#1055;&#1044;\5649-13_&#1040;&#1057;&#1059;&#1044;_&#1055;&#1044;.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Fserver2\&#1087;&#1101;&#1086;\Birykova\&#1055;&#1056;&#1054;&#1063;&#1048;&#1045;-2009\5148-09_&#1056;&#1091;&#1073;&#1083;&#1077;&#1074;&#1086;-&#1040;&#1088;&#1093;&#1072;&#1085;&#1075;&#1077;&#1083;&#1100;&#1089;&#1082;&#1086;&#1077;_&#1055;&#1077;&#1096;.&#1087;&#1077;&#1088;.&#8470;1_&#1046;&#1072;&#1082;&#1086;&#1084;&#1080;&#1085;&#1072;\&#1087;&#1086;%20&#1079;&#1072;&#1084;&#1077;&#1095;&#1072;&#1085;&#1080;&#1103;&#1084;%20&#1079;&#1072;&#1082;&#1072;&#1079;&#1095;&#1080;&#1082;&#1072;%2024.07.09\&#1089;&#1084;&#1077;&#1090;&#1072;%20&#1054;&#1044;&#1044;.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386\386_e\WIN_DATA\OBJECTS\DCM\SMETA\GEODEZ-1.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10.0.0.200\econ\&#1056;&#1099;&#1078;&#1082;&#1080;&#1085;%20&#1089;&#1084;&#1077;&#1090;&#1099;\&#1080;&#1089;&#1087;&#1086;&#1083;&#1085;%201%20&#1087;&#1091;&#1089;&#1082;\&#1060;&#1054;&#1050;&#1048;%202007\&#1048;&#1089;&#1087;&#1086;&#1083;&#1085;&#1080;&#1090;&#1077;&#1083;&#1100;&#1085;&#1099;&#1077;%20&#1089;&#1084;&#1077;&#1090;&#1099;%20&#1055;&#1088;&#1086;&#1082;&#1083;&#1072;&#1076;&#1082;&#1072;\&#1056;&#1040;&#1047;&#1041;&#1048;&#1042;&#1050;&#1040;\&#1052;&#1086;&#1080;%20&#1076;&#1086;&#1082;&#1091;&#1084;&#1077;&#1085;&#1090;&#1099;\&#1040;&#1088;&#1093;&#1080;&#1074;%202000\&#1042;&#1067;&#1055;&#1054;&#1051;&#1053;&#1045;&#1053;&#1048;&#1045;-2000\&#1055;&#1048;&#1056;&#1057;-&#1057;&#1080;&#1088;&#1080;&#1091;&#1089;.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qnap\ls420\qnap\qnap\ls420\C:\Vectra&amp;star\c\WINNT\Profiles\Tninua\&#1056;&#1072;&#1073;&#1086;&#1095;&#1080;&#1081;%20&#1089;&#1090;&#1086;&#1083;\&#1056;&#1072;&#1073;&#1086;&#1095;&#1072;&#1103;\SM2_PR12.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Poserver\work\Birykova\&#1055;&#1056;&#1054;&#1063;&#1048;&#1045;-2009\5131-09_&#1056;&#1091;&#1073;&#1083;&#1077;&#1074;&#1086;-&#1040;&#1088;&#1093;&#1072;&#1085;&#1075;&#1077;&#1083;&#1100;&#1089;&#1082;&#1086;&#1077;_&#1044;&#1086;&#1088;&#1086;&#1075;&#1080;%20&#1080;%20&#1048;&#1050;%20&#1052;&#1072;&#1075;-&#1083;&#1100;%20&#8470;%2014,15_&#1064;&#1091;&#1089;&#1090;&#1086;&#1074;&#1072;\&#1054;&#1090;&#1087;&#1088;&#1072;&#1074;&#1083;&#1077;&#1085;&#1086;_&#1089;&#1086;%20&#1089;&#1084;&#1077;&#1090;&#1072;&#1084;&#1080;\&#1057;&#1055;\5131-09%20&#1056;&#1091;&#1073;&#1083;&#1105;&#1074;&#1086;-&#1040;&#1088;&#1093;&#1072;&#1085;&#1075;&#1077;&#1083;&#1100;&#1089;&#1082;&#1086;&#1077;%20&#1089;&#1077;&#1090;&#1080;%20&#1076;&#1086;&#1075;%20&#1055;%20&#1080;%20%20&#1056;&#1044;.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DC1\iksid_doc\Documents%20and%20Settings\Danshina_Z\&#1056;&#1072;&#1073;&#1086;&#1095;&#1080;&#1081;%20&#1089;&#1090;&#1086;&#1083;\&#1057;&#1083;&#1072;&#1074;&#1103;&#1085;&#1089;&#1082;&#1080;&#1081;%20&#1073;-&#1088;%20&#1057;&#1052;&#1045;&#1058;&#1040;\&#1056;&#1072;&#1089;&#1087;&#1077;&#1095;&#1072;&#1090;&#1072;&#1085;&#1086;\&#1057;&#1083;&#1072;&#1074;&#1103;&#1085;&#1089;&#1082;&#1080;&#1081;%20&#1073;&#1091;&#1083;&#1100;&#1074;&#1072;&#1088;%20&#1085;&#1072;%20&#1076;&#1086;&#1075;.%20&#1054;&#1044;&#1044;.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vs.int\&#1060;&#1072;&#1081;&#1083;&#1086;&#1074;&#1099;&#1081;%20&#1089;&#1077;&#1088;&#1074;&#1077;&#1088;%20&#1043;&#1059;&#1055;%20&#1052;&#1086;&#1089;&#1074;&#1086;&#1076;&#1086;&#1089;&#1090;&#1086;&#1082;\Documents%20and%20Settings\Danshina_Z\&#1056;&#1072;&#1073;&#1086;&#1095;&#1080;&#1081;%20&#1089;&#1090;&#1086;&#1083;\&#1057;&#1083;&#1072;&#1074;&#1103;&#1085;&#1089;&#1082;&#1080;&#1081;%20&#1073;-&#1088;%20&#1057;&#1052;&#1045;&#1058;&#1040;\&#1056;&#1072;&#1089;&#1087;&#1077;&#1095;&#1072;&#1090;&#1072;&#1085;&#1086;\&#1057;&#1083;&#1072;&#1074;&#1103;&#1085;&#1089;&#1082;&#1080;&#1081;%20&#1073;&#1091;&#1083;&#1100;&#1074;&#1072;&#1088;%20&#1085;&#1072;%20&#1076;&#1086;&#1075;.%20&#1054;&#1044;&#1044;.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mvs.int\&#1060;&#1072;&#1081;&#1083;&#1086;&#1074;&#1099;&#1081;%20&#1089;&#1077;&#1088;&#1074;&#1077;&#1088;%20&#1043;&#1059;&#1055;%20&#1052;&#1086;&#1089;&#1074;&#1086;&#1076;&#1086;&#1089;&#1090;&#1086;&#1082;\Documents%20and%20Settings\Polozova_G.KSP.001\Local%20Settings\Temp\5429-11-&#1052;&#1050;&#1040;&#1044;-&#1051;&#1077;&#1085;&#1080;&#1089;&#1082;&#1080;&#1081;%20&#1101;&#1082;&#1089;&#1087;&#1083;%20&#1076;&#1086;&#1075;.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KSP\DATA$\Documents%20and%20Settings\Sukhareva_I\Local%20Settings\Temp\10264-11_&#1057;&#1085;&#1077;&#1075;&#1086;&#1089;&#1087;&#1083;&#1072;&#1074;%20&#1042;&#1086;&#1083;&#1086;&#1075;&#1086;&#1076;&#1089;&#1082;&#1080;&#1081;%20&#1087;&#1088;&#1086;&#1077;&#1079;&#1076;%20%20&#1101;&#1082;&#1089;&#1087;&#1083;&#1091;&#1072;&#1090;&#1072;&#1094;&#1080;&#1103;%20&#1076;&#1086;&#1075;.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Fserver2\&#1087;&#1101;&#1086;\Documents%20and%20Settings\Sukhareva_I\Local%20Settings\Temp\10264-11_&#1057;&#1085;&#1077;&#1075;&#1086;&#1089;&#1087;&#1083;&#1072;&#1074;%20&#1042;&#1086;&#1083;&#1086;&#1075;&#1086;&#1076;&#1089;&#1082;&#1080;&#1081;%20&#1087;&#1088;&#1086;&#1077;&#1079;&#1076;%20%20&#1101;&#1082;&#1089;&#1087;&#1083;&#1091;&#1072;&#1090;&#1072;&#1094;&#1080;&#1103;%20&#1076;&#1086;&#1075;.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qnap\ls420\qnap\qnap\ls420\C:\Vectra&amp;star\c\SMETA\MAY_97\MAY_97\PROGR_2G.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qnap\ls420\qnap\qnap\ls420\C:\qnap\ls420\C:\Freenas\admin\&#1056;&#1040;&#1041;&#1054;&#1058;&#1040;\&#1055;&#1048;&#1056;\&#1071;&#1089;&#1077;&#1085;&#1077;&#1074;&#1086;\&#1055;&#1048;&#1056;\&#1055;&#1048;&#1056;\&#1057;&#1072;&#1076;&#1086;&#1074;&#1085;&#1080;&#1095;&#1077;&#1089;&#1082;&#1072;&#1103;%20&#1085;&#1072;&#1073;.,%20353%20&#1082;&#1074;,%201%20&#1087;.&#1082;\&#1055;&#1048;&#1056;\&#1055;&#1054;&#1044;.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qnap\ls420\qnap\qnap\ls420\C:\Megacube\NetUsers\Economics\&#1069;&#1082;&#1086;&#1085;&#1086;&#1084;&#1080;&#1082;&#1072;\book%202004\month%202004.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qnap\ls420\qnap\qnap\ls420\C:\qnap\ls420\C:\&#1053;&#1042;&#1050;-&#1061;&#1086;&#1083;&#1076;&#1080;&#1085;&#1075;\&#1055;&#1048;&#1056;%20&#1056;&#1072;&#1089;&#1087;&#1083;&#1077;&#1090;&#1080;&#1085;&#1072;\&#1057;&#1084;&#1077;&#1090;&#1072;_&#1054;&#1044;&#1044;_&#1086;&#1073;&#1088;&#1072;&#1079;&#1077;&#1094;.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qnap\ls420\qnap\qnap\ls420\C:\Srvproject\&#1084;&#1087;&#1087;\0opr\Smety\Smety\&#1057;&#1077;&#1089;&#1090;&#1088;&#1086;&#1088;&#1077;&#1094;&#1082;\Smeta-tonnel.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386\386_e\WIN_DATA\OBJECTS\DCM\AKT\GEODEZ.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10.0.0.200\econ\&#1056;&#1099;&#1078;&#1082;&#1080;&#1085;%20&#1089;&#1084;&#1077;&#1090;&#1099;\&#1080;&#1089;&#1087;&#1086;&#1083;&#1085;%201%20&#1087;&#1091;&#1089;&#1082;\&#1060;&#1054;&#1050;&#1048;%202008&#1043;\&#1048;&#1057;&#1055;&#1054;&#1051;&#1053;&#1048;&#1058;&#1045;&#1051;&#1068;&#1053;&#1067;&#1045;%20&#1057;&#1052;&#1045;&#1058;&#1067;\&#1052;&#1086;&#1080;%20&#1076;&#1086;&#1082;&#1091;&#1084;&#1077;&#1085;&#1090;&#1099;\&#1040;&#1088;&#1093;&#1080;&#1074;%202000\&#1042;&#1067;&#1055;&#1054;&#1051;&#1053;&#1045;&#1053;&#1048;&#1045;-2000\&#1055;&#1048;&#1056;&#1057;-&#1057;&#1080;&#1088;&#1080;&#1091;&#1089;.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qnap\ls420\qnap\qnap\ls420\C:\Srvproject\&#1084;&#1087;&#1087;\0opr\Smety\Smety\&#1057;&#1077;&#1089;&#1090;&#1088;&#1086;&#1088;&#1077;&#1094;&#1082;\Smeta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qnap\ls420\qnap\qnap\ls420\C:\Srvproject\&#1084;&#1087;&#1087;\0opr\Smety\&#1050;&#1086;&#1085;&#1102;&#1096;&#1077;&#1085;&#1085;&#1072;&#1103;%20&#1091;&#1083;&#1080;&#1094;&#1072;\Smeta-tonnel.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qnap\ls420\qnap\qnap\ls420\C:\Srvproject\&#1084;&#1087;&#1087;\0opr\Smety\Smety\&#1050;&#1086;&#1085;&#1102;&#1096;&#1077;&#1085;&#1085;&#1072;&#1103;%20&#1091;&#1083;&#1080;&#1094;&#1072;\Smeta-tonnel.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KSP\DATA$\Birykova\&#1055;&#1056;&#1054;&#1063;&#1048;&#1045;-2014\&#1054;&#1073;&#1098;&#1077;&#1082;&#1090;&#1099;%20&#1052;&#1054;&#1069;&#1050;\5818-14_&#1051;&#1091;&#1073;&#1103;&#1085;&#1082;&#1072;\5818-14%20&#1085;&#1072;%20&#1076;&#1086;&#1075;&#1086;&#1074;&#1086;&#1088;.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1041;&#1059;&#1051;&#1043;&#1040;&#1050;&#1054;&#1042;&#1040;/&#1057;&#1084;&#1077;&#1090;&#1099;%20&#1085;&#1072;%20&#1055;&#1048;&#1056;/&#1057;&#1052;&#1045;&#1058;&#1067;%20&#1053;&#1040;%20&#1055;&#1048;&#1056;%202022/&#1048;&#1055;%20&#1055;&#1077;&#1090;&#1088;&#1099;&#1082;&#1080;&#1085;%202022/&#1057;&#1084;.%20&#1082;%20&#1076;&#1086;&#1075;.%20&#8470;47%20&#1051;&#1072;&#1079;&#1077;&#1085;&#1082;&#1080;%201.2.3%201%20&#1101;&#1090;&#1072;&#1087;/47%20&#1054;&#1044;&#1044;%20&#1051;&#1072;&#1079;&#1077;&#1085;&#1082;&#1080;(4).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mvs.int\&#1060;&#1072;&#1081;&#1083;&#1086;&#1074;&#1099;&#1081;%20&#1089;&#1077;&#1088;&#1074;&#1077;&#1088;%20&#1043;&#1059;&#1055;%20&#1052;&#1086;&#1089;&#1074;&#1086;&#1076;&#1086;&#1089;&#1090;&#1086;&#1082;\&#1059;&#1050;&#1056;&#1080;&#1057;\_&#1050;&#1086;&#1083;&#1103;\_&#1058;&#1086;&#1088;&#1075;&#1080;%202018\05%20&#1052;&#1072;&#1081;\1-&#1103;%20&#1091;&#1083;.&#1051;&#1077;&#1086;&#1085;&#1086;&#1074;&#1072;%2016%20&#1055;&#1048;&#1056;%20(223-&#1060;&#1047;)%20&#1082;&#1086;&#1085;&#1082;+\file:\Server\distrib\Prices\new_price\price.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mvs.int\&#1060;&#1072;&#1081;&#1083;&#1086;&#1074;&#1099;&#1081;%20&#1089;&#1077;&#1088;&#1074;&#1077;&#1088;%20&#1043;&#1059;&#1055;%20&#1052;&#1086;&#1089;&#1074;&#1086;&#1076;&#1086;&#1089;&#1090;&#1086;&#1082;\&#1055;&#1088;&#1086;&#1077;&#1082;&#1090;&#1099;\&#1054;&#1083;&#1077;&#1075;\&#1050;&#1072;&#1073;&#1077;&#1083;&#1103;\&#1042;&#1099;&#1093;&#1080;&#1085;&#1086;%20&#1055;&#1054;&#1057;%20&#1082;&#1086;&#1088;%20&#1055;&#1044;&#1060;%20&#1095;&#1072;&#1089;&#1090;&#1100;1\&#1057;&#1084;&#1077;&#1090;&#1099;\&#1057;&#1057;&#1056;%20%20&#1042;&#1099;&#1093;&#1080;&#1085;&#1086;%20&#1082;&#1074;.128%20&#1040;,%20&#1041;%20&#1082;&#1086;&#1088;&#1087;.3%20&#1094;&#1077;&#1085;&#1072;%20&#1084;&#1072;&#1088;&#1090;%202011&#1075;..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10.0.0.200\econ\&#1050;&#1086;&#1083;&#1086;&#1084;&#1077;&#1085;&#1089;&#1082;&#1086;&#1077;\&#1054;&#1073;&#1097;&#1077;&#1089;&#1090;&#1074;&#1077;&#1085;&#1085;&#1099;&#1081;%20&#1090;&#1091;&#1072;&#1083;&#1077;&#1090;\&#1048;&#1089;&#1087;&#1086;&#1083;&#1085;&#1080;&#1090;&#1077;&#1083;&#1100;&#1085;&#1099;&#1077;%20&#1089;&#1084;&#1077;&#1090;&#1099;\&#1058;&#1091;&#1072;&#1083;&#1077;&#1090;_&#1089;&#1084;&#1077;&#1090;&#1072;.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mvs.int\&#1060;&#1072;&#1081;&#1083;&#1086;&#1074;&#1099;&#1081;%20&#1089;&#1077;&#1088;&#1074;&#1077;&#1088;%20&#1043;&#1059;&#1055;%20&#1052;&#1086;&#1089;&#1074;&#1086;&#1076;&#1086;&#1089;&#1090;&#1086;&#1082;\Birykova\&#1055;&#1056;&#1054;&#1063;&#1048;&#1045;-2012\5434-12_&#1052;&#1048;&#1055;_&#1058;&#1088;&#1072;&#1085;&#1089;&#1087;.&#1088;&#1072;&#1079;&#1074;&#1103;&#1079;&#1082;&#1072;_&#1052;&#1050;&#1040;&#1044;_&#1052;&#1080;&#1095;&#1091;&#1088;&#1080;&#1085;&#1089;&#1082;&#1080;&#1081;%20&#1087;&#1088;\&#1057;&#1084;&#1077;&#1090;&#1099;_&#1087;&#1088;&#1086;&#1095;&#1080;&#1077;\74%20-%20&#1054;&#1044;&#1044;.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1052;&#1086;&#1080;%20&#1076;&#1086;&#1082;&#1091;&#1084;&#1077;&#1085;&#1090;&#1099;/&#1057;&#1084;&#1077;&#1090;&#1099;%20&#1085;&#1072;%20&#1055;&#1048;&#1056;/&#1057;&#1052;&#1045;&#1058;&#1067;%20&#1053;&#1040;%20&#1055;&#1048;&#1056;%202011/&#1057;&#1084;.%20&#1082;%20&#1076;&#1086;&#1075;.%20&#1089;%20&#1050;&#1057;&#1055;%202011&#1075;/&#1057;&#1084;.%20&#1082;%20&#1076;&#1086;&#1075;.%20&#8470;42-10%20&#1053;&#1086;&#1074;&#1086;&#1083;&#1080;&#1093;&#1086;&#1073;&#1086;&#1088;&#1089;&#1082;&#1072;&#11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
      <sheetName val="Sheet1"/>
      <sheetName val="Sheet2"/>
      <sheetName val="Sheet3"/>
      <sheetName val="2620_1.1"/>
      <sheetName val="Т336_1.2"/>
      <sheetName val="ЛВС10_1.3"/>
      <sheetName val="1000_1.4"/>
      <sheetName val="КТС_1.5"/>
      <sheetName val="Product"/>
      <sheetName val="Цена"/>
      <sheetName val="Обновление"/>
      <sheetName val="Смета"/>
      <sheetName val="Восстановл_Лист44"/>
      <sheetName val="Восстановл_Лист6"/>
      <sheetName val="Восстановл_Лист4"/>
      <sheetName val="Восстановл_Лист45"/>
      <sheetName val="Восстановл_Лист9"/>
      <sheetName val="Восстановл_Лист10"/>
      <sheetName val="Восстановл_Лист46"/>
      <sheetName val="Восстановл_Лист11"/>
      <sheetName val="Восстановл_Лист20"/>
      <sheetName val="Восстановл_Лист49"/>
      <sheetName val="Восстановл_Лист21"/>
      <sheetName val="Исходные данные"/>
      <sheetName val="Данные"/>
      <sheetName val="БАЗА"/>
    </sheetNames>
    <sheetDataSet>
      <sheetData sheetId="0" refreshError="1"/>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д"/>
      <sheetName val="СВОД."/>
      <sheetName val="1.ОСК_зд."/>
      <sheetName val="2.ОСК_ин_ком"/>
      <sheetName val="3.ОСК_соор"/>
      <sheetName val="2.ОВС"/>
      <sheetName val="6.Геофиз_ис"/>
      <sheetName val="7.Обслед_метр"/>
      <sheetName val="8.Разр_прог_метр"/>
      <sheetName val="9.ОВС_разн"/>
      <sheetName val="10.трудозат"/>
      <sheetName val="3.Шурф"/>
      <sheetName val="4.Разр_прогр_здания"/>
      <sheetName val="12.Геодезия"/>
      <sheetName val="Для ТЗ"/>
      <sheetName val="см 2 геол"/>
      <sheetName val="Лист1"/>
      <sheetName val="Лист7"/>
      <sheetName val="см -2"/>
      <sheetName val="Лист2"/>
      <sheetName val="Лист5"/>
      <sheetName val="Лист8"/>
      <sheetName val="Лист10"/>
      <sheetName val="Лист3"/>
      <sheetName val="Лист6"/>
      <sheetName val="Лист4"/>
      <sheetName val="прил. к смете монит"/>
      <sheetName val="Лист9"/>
      <sheetName val="трудозатраты"/>
      <sheetName val="обслед.путепро"/>
      <sheetName val="прил к см4"/>
      <sheetName val="см.4"/>
      <sheetName val="СМ2"/>
      <sheetName val="Лист11"/>
      <sheetName val="прил. к смете 4"/>
      <sheetName val="Данные"/>
      <sheetName val="ДанныеМ"/>
      <sheetName val="Лист12"/>
      <sheetName val="Лист13"/>
      <sheetName val="Данный Коммун"/>
      <sheetName val="Данные соор."/>
      <sheetName val="см3"/>
      <sheetName val="прил к см3"/>
      <sheetName val="см 2"/>
      <sheetName val="см 3"/>
      <sheetName val="см 3."/>
      <sheetName val="прил. см 3"/>
      <sheetName val="см 4"/>
      <sheetName val="прил к см 4"/>
      <sheetName val="см 5"/>
      <sheetName val="см5"/>
      <sheetName val="см6"/>
    </sheetNames>
    <sheetDataSet>
      <sheetData sheetId="0">
        <row r="7">
          <cell r="A7" t="str">
            <v>Тепловой ввод по адресу: г. Москва , ул.Обручева, д.28, к.5</v>
          </cell>
        </row>
      </sheetData>
      <sheetData sheetId="1">
        <row r="16">
          <cell r="G16">
            <v>3.7389999999999999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5">
          <cell r="A5" t="str">
            <v>здание</v>
          </cell>
          <cell r="B5">
            <v>1</v>
          </cell>
          <cell r="C5">
            <v>1</v>
          </cell>
          <cell r="D5">
            <v>1</v>
          </cell>
          <cell r="E5" t="str">
            <v>Здание по адресу: г. Москва, ул. Автозаводская, вл. 23, Лот 1, подземная часть.</v>
          </cell>
          <cell r="F5">
            <v>1</v>
          </cell>
          <cell r="H5">
            <v>54</v>
          </cell>
          <cell r="J5">
            <v>34466.449999999997</v>
          </cell>
          <cell r="K5">
            <v>34466.449999999997</v>
          </cell>
          <cell r="L5">
            <v>2</v>
          </cell>
          <cell r="M5">
            <v>2</v>
          </cell>
          <cell r="N5">
            <v>0</v>
          </cell>
          <cell r="O5">
            <v>0</v>
          </cell>
          <cell r="P5">
            <v>0</v>
          </cell>
          <cell r="Q5">
            <v>0</v>
          </cell>
          <cell r="R5">
            <v>0</v>
          </cell>
          <cell r="S5">
            <v>0</v>
          </cell>
          <cell r="T5">
            <v>0</v>
          </cell>
          <cell r="U5">
            <v>0</v>
          </cell>
          <cell r="V5">
            <v>0</v>
          </cell>
          <cell r="W5">
            <v>0</v>
          </cell>
          <cell r="X5">
            <v>0</v>
          </cell>
          <cell r="Y5">
            <v>1</v>
          </cell>
          <cell r="Z5">
            <v>1</v>
          </cell>
          <cell r="AA5">
            <v>0</v>
          </cell>
          <cell r="AB5">
            <v>1</v>
          </cell>
          <cell r="AC5">
            <v>1</v>
          </cell>
          <cell r="AD5">
            <v>0</v>
          </cell>
          <cell r="AE5">
            <v>0</v>
          </cell>
          <cell r="AF5">
            <v>0</v>
          </cell>
          <cell r="AG5">
            <v>0</v>
          </cell>
          <cell r="AH5">
            <v>1</v>
          </cell>
          <cell r="AI5">
            <v>1</v>
          </cell>
          <cell r="AJ5">
            <v>1</v>
          </cell>
          <cell r="AK5">
            <v>0</v>
          </cell>
          <cell r="AL5">
            <v>1</v>
          </cell>
          <cell r="AM5">
            <v>1</v>
          </cell>
          <cell r="AN5">
            <v>0</v>
          </cell>
          <cell r="AO5">
            <v>0</v>
          </cell>
          <cell r="AP5">
            <v>0</v>
          </cell>
          <cell r="AQ5">
            <v>0</v>
          </cell>
          <cell r="AR5">
            <v>1</v>
          </cell>
          <cell r="AS5">
            <v>1</v>
          </cell>
          <cell r="AT5">
            <v>1</v>
          </cell>
          <cell r="AU5">
            <v>1</v>
          </cell>
          <cell r="AV5">
            <v>1</v>
          </cell>
          <cell r="AW5">
            <v>0</v>
          </cell>
          <cell r="AX5">
            <v>0</v>
          </cell>
          <cell r="AY5">
            <v>0</v>
          </cell>
          <cell r="AZ5">
            <v>1</v>
          </cell>
          <cell r="BA5">
            <v>7</v>
          </cell>
          <cell r="BB5">
            <v>1</v>
          </cell>
          <cell r="BC5">
            <v>0</v>
          </cell>
          <cell r="BD5">
            <v>120</v>
          </cell>
          <cell r="BE5">
            <v>0</v>
          </cell>
          <cell r="BF5">
            <v>120</v>
          </cell>
          <cell r="BG5">
            <v>0</v>
          </cell>
          <cell r="BH5">
            <v>0</v>
          </cell>
          <cell r="BM5">
            <v>4</v>
          </cell>
          <cell r="BN5">
            <v>3</v>
          </cell>
          <cell r="BO5">
            <v>0</v>
          </cell>
          <cell r="BQ5">
            <v>0</v>
          </cell>
          <cell r="BR5">
            <v>0</v>
          </cell>
          <cell r="BS5">
            <v>0</v>
          </cell>
          <cell r="BT5">
            <v>0</v>
          </cell>
        </row>
        <row r="6">
          <cell r="A6" t="str">
            <v>здание</v>
          </cell>
          <cell r="B6">
            <v>1</v>
          </cell>
          <cell r="C6">
            <v>1</v>
          </cell>
          <cell r="D6">
            <v>2</v>
          </cell>
          <cell r="E6" t="str">
            <v>" "</v>
          </cell>
          <cell r="F6">
            <v>0</v>
          </cell>
          <cell r="H6">
            <v>1</v>
          </cell>
          <cell r="J6">
            <v>0</v>
          </cell>
          <cell r="K6">
            <v>0</v>
          </cell>
          <cell r="L6">
            <v>2</v>
          </cell>
          <cell r="M6">
            <v>2</v>
          </cell>
          <cell r="N6">
            <v>0</v>
          </cell>
          <cell r="O6">
            <v>0</v>
          </cell>
          <cell r="P6">
            <v>0</v>
          </cell>
          <cell r="Q6">
            <v>0</v>
          </cell>
          <cell r="R6">
            <v>0</v>
          </cell>
          <cell r="S6">
            <v>0</v>
          </cell>
          <cell r="T6">
            <v>0</v>
          </cell>
          <cell r="U6">
            <v>0</v>
          </cell>
          <cell r="V6">
            <v>0</v>
          </cell>
          <cell r="W6">
            <v>0</v>
          </cell>
          <cell r="X6">
            <v>0</v>
          </cell>
          <cell r="Y6">
            <v>0</v>
          </cell>
          <cell r="Z6">
            <v>1</v>
          </cell>
          <cell r="AA6">
            <v>0</v>
          </cell>
          <cell r="AB6">
            <v>1</v>
          </cell>
          <cell r="AC6">
            <v>1</v>
          </cell>
          <cell r="AD6">
            <v>0</v>
          </cell>
          <cell r="AE6">
            <v>1</v>
          </cell>
          <cell r="AF6">
            <v>0</v>
          </cell>
          <cell r="AG6">
            <v>0</v>
          </cell>
          <cell r="AH6">
            <v>1</v>
          </cell>
          <cell r="AI6">
            <v>1</v>
          </cell>
          <cell r="AJ6">
            <v>1</v>
          </cell>
          <cell r="AK6">
            <v>0</v>
          </cell>
          <cell r="AL6">
            <v>1</v>
          </cell>
          <cell r="AM6">
            <v>1</v>
          </cell>
          <cell r="AN6">
            <v>0</v>
          </cell>
          <cell r="AO6">
            <v>1</v>
          </cell>
          <cell r="AP6">
            <v>0</v>
          </cell>
          <cell r="AQ6">
            <v>0</v>
          </cell>
          <cell r="AR6">
            <v>1</v>
          </cell>
          <cell r="AS6">
            <v>1</v>
          </cell>
          <cell r="AT6">
            <v>1</v>
          </cell>
          <cell r="AU6">
            <v>1</v>
          </cell>
          <cell r="AV6">
            <v>1</v>
          </cell>
          <cell r="AW6">
            <v>1</v>
          </cell>
          <cell r="AX6">
            <v>0</v>
          </cell>
          <cell r="AY6">
            <v>0</v>
          </cell>
          <cell r="AZ6">
            <v>1</v>
          </cell>
          <cell r="BA6">
            <v>0</v>
          </cell>
          <cell r="BB6">
            <v>0</v>
          </cell>
          <cell r="BC6">
            <v>0</v>
          </cell>
          <cell r="BD6">
            <v>0</v>
          </cell>
          <cell r="BE6">
            <v>0</v>
          </cell>
          <cell r="BF6">
            <v>0</v>
          </cell>
          <cell r="BG6">
            <v>0</v>
          </cell>
          <cell r="BH6">
            <v>0</v>
          </cell>
          <cell r="BM6">
            <v>4</v>
          </cell>
          <cell r="BN6">
            <v>3</v>
          </cell>
          <cell r="BO6">
            <v>0</v>
          </cell>
          <cell r="BQ6">
            <v>0</v>
          </cell>
          <cell r="BR6">
            <v>0</v>
          </cell>
          <cell r="BS6">
            <v>0</v>
          </cell>
          <cell r="BT6">
            <v>0</v>
          </cell>
        </row>
        <row r="7">
          <cell r="A7" t="str">
            <v>здание</v>
          </cell>
          <cell r="B7">
            <v>1</v>
          </cell>
          <cell r="C7">
            <v>0</v>
          </cell>
          <cell r="D7">
            <v>3</v>
          </cell>
          <cell r="E7">
            <v>0</v>
          </cell>
          <cell r="F7">
            <v>1</v>
          </cell>
          <cell r="H7">
            <v>61.53</v>
          </cell>
          <cell r="J7">
            <v>76935.17</v>
          </cell>
          <cell r="K7">
            <v>6801.6</v>
          </cell>
          <cell r="L7">
            <v>2</v>
          </cell>
          <cell r="M7">
            <v>2</v>
          </cell>
          <cell r="N7">
            <v>0</v>
          </cell>
          <cell r="O7">
            <v>0</v>
          </cell>
          <cell r="P7">
            <v>0</v>
          </cell>
          <cell r="Q7">
            <v>0</v>
          </cell>
          <cell r="R7">
            <v>0</v>
          </cell>
          <cell r="S7">
            <v>0</v>
          </cell>
          <cell r="T7">
            <v>0</v>
          </cell>
          <cell r="U7">
            <v>0</v>
          </cell>
          <cell r="V7">
            <v>0</v>
          </cell>
          <cell r="W7">
            <v>0</v>
          </cell>
          <cell r="X7">
            <v>0</v>
          </cell>
          <cell r="Y7">
            <v>0</v>
          </cell>
          <cell r="Z7">
            <v>1</v>
          </cell>
          <cell r="AA7">
            <v>0</v>
          </cell>
          <cell r="AB7">
            <v>1</v>
          </cell>
          <cell r="AC7">
            <v>1</v>
          </cell>
          <cell r="AD7">
            <v>0</v>
          </cell>
          <cell r="AE7">
            <v>0</v>
          </cell>
          <cell r="AF7">
            <v>0</v>
          </cell>
          <cell r="AG7">
            <v>0</v>
          </cell>
          <cell r="AH7">
            <v>1</v>
          </cell>
          <cell r="AI7">
            <v>1</v>
          </cell>
          <cell r="AJ7">
            <v>1</v>
          </cell>
          <cell r="AK7">
            <v>0</v>
          </cell>
          <cell r="AL7">
            <v>1</v>
          </cell>
          <cell r="AM7">
            <v>1</v>
          </cell>
          <cell r="AN7">
            <v>0</v>
          </cell>
          <cell r="AO7">
            <v>0</v>
          </cell>
          <cell r="AP7">
            <v>0</v>
          </cell>
          <cell r="AQ7">
            <v>0</v>
          </cell>
          <cell r="AR7">
            <v>1</v>
          </cell>
          <cell r="AS7">
            <v>1</v>
          </cell>
          <cell r="AT7">
            <v>1</v>
          </cell>
          <cell r="AU7">
            <v>1</v>
          </cell>
          <cell r="AV7">
            <v>1</v>
          </cell>
          <cell r="AW7">
            <v>0</v>
          </cell>
          <cell r="AX7">
            <v>0</v>
          </cell>
          <cell r="AY7">
            <v>0</v>
          </cell>
          <cell r="AZ7">
            <v>1</v>
          </cell>
          <cell r="BA7">
            <v>2</v>
          </cell>
          <cell r="BB7">
            <v>1</v>
          </cell>
          <cell r="BC7">
            <v>0</v>
          </cell>
          <cell r="BD7">
            <v>90</v>
          </cell>
          <cell r="BE7">
            <v>0</v>
          </cell>
          <cell r="BF7">
            <v>90</v>
          </cell>
          <cell r="BG7">
            <v>1</v>
          </cell>
          <cell r="BH7">
            <v>0</v>
          </cell>
          <cell r="BM7">
            <v>4</v>
          </cell>
          <cell r="BN7">
            <v>3</v>
          </cell>
          <cell r="BO7">
            <v>0</v>
          </cell>
          <cell r="BQ7">
            <v>0</v>
          </cell>
          <cell r="BR7">
            <v>0</v>
          </cell>
          <cell r="BS7">
            <v>0</v>
          </cell>
          <cell r="BT7">
            <v>0</v>
          </cell>
        </row>
        <row r="8">
          <cell r="A8" t="str">
            <v>здание</v>
          </cell>
          <cell r="B8">
            <v>1</v>
          </cell>
          <cell r="C8">
            <v>0</v>
          </cell>
          <cell r="D8">
            <v>4</v>
          </cell>
          <cell r="E8">
            <v>0</v>
          </cell>
          <cell r="F8">
            <v>1</v>
          </cell>
          <cell r="H8">
            <v>59.9</v>
          </cell>
          <cell r="J8">
            <v>64616.37</v>
          </cell>
          <cell r="K8">
            <v>64616.37</v>
          </cell>
          <cell r="L8">
            <v>2</v>
          </cell>
          <cell r="M8">
            <v>2</v>
          </cell>
          <cell r="N8">
            <v>0</v>
          </cell>
          <cell r="O8">
            <v>0</v>
          </cell>
          <cell r="P8">
            <v>0</v>
          </cell>
          <cell r="Q8">
            <v>0</v>
          </cell>
          <cell r="R8">
            <v>0</v>
          </cell>
          <cell r="S8">
            <v>0</v>
          </cell>
          <cell r="T8">
            <v>0</v>
          </cell>
          <cell r="U8">
            <v>0</v>
          </cell>
          <cell r="V8">
            <v>0</v>
          </cell>
          <cell r="W8">
            <v>0</v>
          </cell>
          <cell r="X8">
            <v>0</v>
          </cell>
          <cell r="Y8">
            <v>0</v>
          </cell>
          <cell r="Z8">
            <v>1</v>
          </cell>
          <cell r="AA8">
            <v>0</v>
          </cell>
          <cell r="AB8">
            <v>1</v>
          </cell>
          <cell r="AC8">
            <v>1</v>
          </cell>
          <cell r="AD8">
            <v>0</v>
          </cell>
          <cell r="AE8">
            <v>0</v>
          </cell>
          <cell r="AF8">
            <v>0</v>
          </cell>
          <cell r="AG8">
            <v>0</v>
          </cell>
          <cell r="AH8">
            <v>1</v>
          </cell>
          <cell r="AI8">
            <v>1</v>
          </cell>
          <cell r="AJ8">
            <v>1</v>
          </cell>
          <cell r="AK8">
            <v>0</v>
          </cell>
          <cell r="AL8">
            <v>1</v>
          </cell>
          <cell r="AM8">
            <v>1</v>
          </cell>
          <cell r="AN8">
            <v>0</v>
          </cell>
          <cell r="AO8">
            <v>0</v>
          </cell>
          <cell r="AP8">
            <v>0</v>
          </cell>
          <cell r="AQ8">
            <v>0</v>
          </cell>
          <cell r="AR8">
            <v>1</v>
          </cell>
          <cell r="AS8">
            <v>1</v>
          </cell>
          <cell r="AT8">
            <v>1</v>
          </cell>
          <cell r="AU8">
            <v>1</v>
          </cell>
          <cell r="AV8">
            <v>1</v>
          </cell>
          <cell r="AW8">
            <v>0</v>
          </cell>
          <cell r="AX8">
            <v>0</v>
          </cell>
          <cell r="AY8">
            <v>0</v>
          </cell>
          <cell r="AZ8">
            <v>1</v>
          </cell>
          <cell r="BA8">
            <v>1</v>
          </cell>
          <cell r="BB8">
            <v>1</v>
          </cell>
          <cell r="BC8">
            <v>0</v>
          </cell>
          <cell r="BD8">
            <v>90</v>
          </cell>
          <cell r="BE8">
            <v>0</v>
          </cell>
          <cell r="BF8">
            <v>90</v>
          </cell>
          <cell r="BG8">
            <v>1</v>
          </cell>
          <cell r="BH8">
            <v>0</v>
          </cell>
          <cell r="BM8">
            <v>4</v>
          </cell>
          <cell r="BN8">
            <v>3</v>
          </cell>
          <cell r="BO8">
            <v>0</v>
          </cell>
          <cell r="BQ8">
            <v>0</v>
          </cell>
          <cell r="BR8">
            <v>0</v>
          </cell>
          <cell r="BS8">
            <v>0</v>
          </cell>
          <cell r="BT8">
            <v>0</v>
          </cell>
        </row>
        <row r="9">
          <cell r="A9" t="str">
            <v>здание</v>
          </cell>
          <cell r="B9">
            <v>1</v>
          </cell>
          <cell r="C9">
            <v>0</v>
          </cell>
          <cell r="D9">
            <v>5</v>
          </cell>
          <cell r="E9">
            <v>0</v>
          </cell>
          <cell r="F9">
            <v>1</v>
          </cell>
          <cell r="H9">
            <v>60.62</v>
          </cell>
          <cell r="J9">
            <v>57521.38</v>
          </cell>
          <cell r="K9">
            <v>57521.38</v>
          </cell>
          <cell r="L9">
            <v>2</v>
          </cell>
          <cell r="M9">
            <v>2</v>
          </cell>
          <cell r="N9">
            <v>0</v>
          </cell>
          <cell r="O9">
            <v>0</v>
          </cell>
          <cell r="P9">
            <v>0</v>
          </cell>
          <cell r="Q9">
            <v>0</v>
          </cell>
          <cell r="R9">
            <v>0</v>
          </cell>
          <cell r="S9">
            <v>0</v>
          </cell>
          <cell r="T9">
            <v>0</v>
          </cell>
          <cell r="U9">
            <v>0</v>
          </cell>
          <cell r="V9">
            <v>0</v>
          </cell>
          <cell r="W9">
            <v>0</v>
          </cell>
          <cell r="X9">
            <v>0</v>
          </cell>
          <cell r="Y9">
            <v>0</v>
          </cell>
          <cell r="Z9">
            <v>1</v>
          </cell>
          <cell r="AA9">
            <v>0</v>
          </cell>
          <cell r="AB9">
            <v>1</v>
          </cell>
          <cell r="AC9">
            <v>1</v>
          </cell>
          <cell r="AD9">
            <v>0</v>
          </cell>
          <cell r="AE9">
            <v>0</v>
          </cell>
          <cell r="AF9">
            <v>0</v>
          </cell>
          <cell r="AG9">
            <v>0</v>
          </cell>
          <cell r="AH9">
            <v>1</v>
          </cell>
          <cell r="AI9">
            <v>1</v>
          </cell>
          <cell r="AJ9">
            <v>1</v>
          </cell>
          <cell r="AK9">
            <v>0</v>
          </cell>
          <cell r="AL9">
            <v>1</v>
          </cell>
          <cell r="AM9">
            <v>1</v>
          </cell>
          <cell r="AN9">
            <v>0</v>
          </cell>
          <cell r="AO9">
            <v>0</v>
          </cell>
          <cell r="AP9">
            <v>0</v>
          </cell>
          <cell r="AQ9">
            <v>0</v>
          </cell>
          <cell r="AR9">
            <v>1</v>
          </cell>
          <cell r="AS9">
            <v>1</v>
          </cell>
          <cell r="AT9">
            <v>1</v>
          </cell>
          <cell r="AU9">
            <v>1</v>
          </cell>
          <cell r="AV9">
            <v>1</v>
          </cell>
          <cell r="AW9">
            <v>0</v>
          </cell>
          <cell r="AX9">
            <v>0</v>
          </cell>
          <cell r="AY9">
            <v>0</v>
          </cell>
          <cell r="AZ9">
            <v>1</v>
          </cell>
          <cell r="BA9">
            <v>1</v>
          </cell>
          <cell r="BB9">
            <v>1</v>
          </cell>
          <cell r="BC9">
            <v>0</v>
          </cell>
          <cell r="BD9">
            <v>90</v>
          </cell>
          <cell r="BE9">
            <v>0</v>
          </cell>
          <cell r="BF9">
            <v>90</v>
          </cell>
          <cell r="BG9">
            <v>1</v>
          </cell>
          <cell r="BH9">
            <v>0</v>
          </cell>
          <cell r="BM9">
            <v>4</v>
          </cell>
          <cell r="BN9">
            <v>3</v>
          </cell>
          <cell r="BO9">
            <v>0</v>
          </cell>
          <cell r="BQ9">
            <v>0</v>
          </cell>
          <cell r="BR9">
            <v>0</v>
          </cell>
          <cell r="BS9">
            <v>0</v>
          </cell>
          <cell r="BT9">
            <v>0</v>
          </cell>
        </row>
        <row r="10">
          <cell r="A10" t="str">
            <v>здание</v>
          </cell>
          <cell r="B10">
            <v>1</v>
          </cell>
          <cell r="C10">
            <v>0</v>
          </cell>
          <cell r="D10">
            <v>6</v>
          </cell>
          <cell r="E10">
            <v>0</v>
          </cell>
          <cell r="F10">
            <v>1</v>
          </cell>
          <cell r="H10">
            <v>60.99</v>
          </cell>
          <cell r="J10">
            <v>130867.21</v>
          </cell>
          <cell r="K10">
            <v>130867.21</v>
          </cell>
          <cell r="L10">
            <v>2</v>
          </cell>
          <cell r="M10">
            <v>2</v>
          </cell>
          <cell r="N10">
            <v>0</v>
          </cell>
          <cell r="O10">
            <v>0</v>
          </cell>
          <cell r="P10">
            <v>0</v>
          </cell>
          <cell r="Q10">
            <v>0</v>
          </cell>
          <cell r="R10">
            <v>0</v>
          </cell>
          <cell r="S10">
            <v>0</v>
          </cell>
          <cell r="T10">
            <v>0</v>
          </cell>
          <cell r="U10">
            <v>0</v>
          </cell>
          <cell r="V10">
            <v>0</v>
          </cell>
          <cell r="W10">
            <v>0</v>
          </cell>
          <cell r="X10">
            <v>0</v>
          </cell>
          <cell r="Y10">
            <v>0</v>
          </cell>
          <cell r="Z10">
            <v>1</v>
          </cell>
          <cell r="AA10">
            <v>0</v>
          </cell>
          <cell r="AB10">
            <v>1</v>
          </cell>
          <cell r="AC10">
            <v>1</v>
          </cell>
          <cell r="AD10">
            <v>0</v>
          </cell>
          <cell r="AE10">
            <v>0</v>
          </cell>
          <cell r="AF10">
            <v>0</v>
          </cell>
          <cell r="AG10">
            <v>0</v>
          </cell>
          <cell r="AH10">
            <v>1</v>
          </cell>
          <cell r="AI10">
            <v>1</v>
          </cell>
          <cell r="AJ10">
            <v>1</v>
          </cell>
          <cell r="AK10">
            <v>0</v>
          </cell>
          <cell r="AL10">
            <v>1</v>
          </cell>
          <cell r="AM10">
            <v>1</v>
          </cell>
          <cell r="AN10">
            <v>0</v>
          </cell>
          <cell r="AO10">
            <v>0</v>
          </cell>
          <cell r="AP10">
            <v>0</v>
          </cell>
          <cell r="AQ10">
            <v>0</v>
          </cell>
          <cell r="AR10">
            <v>1</v>
          </cell>
          <cell r="AS10">
            <v>1</v>
          </cell>
          <cell r="AT10">
            <v>1</v>
          </cell>
          <cell r="AU10">
            <v>1</v>
          </cell>
          <cell r="AV10">
            <v>1</v>
          </cell>
          <cell r="AW10">
            <v>0</v>
          </cell>
          <cell r="AX10">
            <v>0</v>
          </cell>
          <cell r="AY10">
            <v>0</v>
          </cell>
          <cell r="AZ10">
            <v>1</v>
          </cell>
          <cell r="BA10">
            <v>1</v>
          </cell>
          <cell r="BB10">
            <v>1</v>
          </cell>
          <cell r="BC10">
            <v>0</v>
          </cell>
          <cell r="BD10">
            <v>90</v>
          </cell>
          <cell r="BE10">
            <v>0</v>
          </cell>
          <cell r="BF10">
            <v>90</v>
          </cell>
          <cell r="BG10">
            <v>1</v>
          </cell>
          <cell r="BH10">
            <v>0</v>
          </cell>
          <cell r="BM10">
            <v>4</v>
          </cell>
          <cell r="BN10">
            <v>3</v>
          </cell>
          <cell r="BO10">
            <v>0</v>
          </cell>
          <cell r="BQ10">
            <v>0</v>
          </cell>
          <cell r="BR10">
            <v>0</v>
          </cell>
          <cell r="BS10">
            <v>0</v>
          </cell>
          <cell r="BT10">
            <v>0</v>
          </cell>
        </row>
        <row r="11">
          <cell r="A11" t="str">
            <v>здание</v>
          </cell>
          <cell r="B11">
            <v>1</v>
          </cell>
          <cell r="C11">
            <v>0</v>
          </cell>
          <cell r="D11">
            <v>7</v>
          </cell>
          <cell r="E11">
            <v>0</v>
          </cell>
          <cell r="F11">
            <v>1</v>
          </cell>
          <cell r="H11">
            <v>16.47</v>
          </cell>
          <cell r="J11">
            <v>14151.62</v>
          </cell>
          <cell r="K11">
            <v>14151.62</v>
          </cell>
          <cell r="L11">
            <v>2</v>
          </cell>
          <cell r="M11">
            <v>2</v>
          </cell>
          <cell r="N11">
            <v>0</v>
          </cell>
          <cell r="O11">
            <v>0</v>
          </cell>
          <cell r="P11">
            <v>0</v>
          </cell>
          <cell r="Q11">
            <v>0</v>
          </cell>
          <cell r="R11">
            <v>0</v>
          </cell>
          <cell r="S11">
            <v>0</v>
          </cell>
          <cell r="T11">
            <v>0</v>
          </cell>
          <cell r="U11">
            <v>0</v>
          </cell>
          <cell r="V11">
            <v>0</v>
          </cell>
          <cell r="W11">
            <v>0</v>
          </cell>
          <cell r="X11">
            <v>0</v>
          </cell>
          <cell r="Y11">
            <v>1</v>
          </cell>
          <cell r="Z11">
            <v>1</v>
          </cell>
          <cell r="AA11">
            <v>0</v>
          </cell>
          <cell r="AB11">
            <v>1</v>
          </cell>
          <cell r="AC11">
            <v>1</v>
          </cell>
          <cell r="AD11">
            <v>0</v>
          </cell>
          <cell r="AE11">
            <v>1</v>
          </cell>
          <cell r="AF11">
            <v>0</v>
          </cell>
          <cell r="AG11">
            <v>0</v>
          </cell>
          <cell r="AH11">
            <v>1</v>
          </cell>
          <cell r="AI11">
            <v>1</v>
          </cell>
          <cell r="AJ11">
            <v>1</v>
          </cell>
          <cell r="AK11">
            <v>0</v>
          </cell>
          <cell r="AL11">
            <v>1</v>
          </cell>
          <cell r="AM11">
            <v>1</v>
          </cell>
          <cell r="AN11">
            <v>0</v>
          </cell>
          <cell r="AO11">
            <v>1</v>
          </cell>
          <cell r="AP11">
            <v>0</v>
          </cell>
          <cell r="AQ11">
            <v>0</v>
          </cell>
          <cell r="AR11">
            <v>1</v>
          </cell>
          <cell r="AS11">
            <v>1</v>
          </cell>
          <cell r="AT11">
            <v>1</v>
          </cell>
          <cell r="AU11">
            <v>1</v>
          </cell>
          <cell r="AV11">
            <v>1</v>
          </cell>
          <cell r="AW11">
            <v>1</v>
          </cell>
          <cell r="AX11">
            <v>0</v>
          </cell>
          <cell r="AY11">
            <v>0</v>
          </cell>
          <cell r="AZ11">
            <v>1</v>
          </cell>
          <cell r="BA11">
            <v>7</v>
          </cell>
          <cell r="BB11">
            <v>1</v>
          </cell>
          <cell r="BC11">
            <v>0</v>
          </cell>
          <cell r="BD11">
            <v>45</v>
          </cell>
          <cell r="BE11">
            <v>0</v>
          </cell>
          <cell r="BF11">
            <v>75</v>
          </cell>
          <cell r="BG11">
            <v>0</v>
          </cell>
          <cell r="BH11">
            <v>0</v>
          </cell>
          <cell r="BM11">
            <v>1</v>
          </cell>
          <cell r="BN11">
            <v>3</v>
          </cell>
          <cell r="BO11">
            <v>0</v>
          </cell>
          <cell r="BQ11">
            <v>0</v>
          </cell>
          <cell r="BR11">
            <v>0</v>
          </cell>
          <cell r="BS11">
            <v>0</v>
          </cell>
          <cell r="BT11">
            <v>0</v>
          </cell>
        </row>
        <row r="12">
          <cell r="A12" t="str">
            <v>здание</v>
          </cell>
          <cell r="B12">
            <v>1</v>
          </cell>
          <cell r="C12">
            <v>0</v>
          </cell>
          <cell r="D12">
            <v>8</v>
          </cell>
          <cell r="E12">
            <v>0</v>
          </cell>
          <cell r="F12">
            <v>1</v>
          </cell>
          <cell r="H12">
            <v>5.2</v>
          </cell>
          <cell r="J12">
            <v>582.4</v>
          </cell>
          <cell r="K12">
            <v>582.4</v>
          </cell>
          <cell r="L12">
            <v>2</v>
          </cell>
          <cell r="M12">
            <v>2</v>
          </cell>
          <cell r="N12">
            <v>0</v>
          </cell>
          <cell r="O12">
            <v>0</v>
          </cell>
          <cell r="P12">
            <v>0</v>
          </cell>
          <cell r="Q12">
            <v>0</v>
          </cell>
          <cell r="R12">
            <v>0</v>
          </cell>
          <cell r="S12">
            <v>0</v>
          </cell>
          <cell r="T12">
            <v>0</v>
          </cell>
          <cell r="U12">
            <v>0</v>
          </cell>
          <cell r="V12">
            <v>0</v>
          </cell>
          <cell r="W12">
            <v>0</v>
          </cell>
          <cell r="X12">
            <v>0</v>
          </cell>
          <cell r="Y12">
            <v>0</v>
          </cell>
          <cell r="Z12">
            <v>1</v>
          </cell>
          <cell r="AA12">
            <v>0</v>
          </cell>
          <cell r="AB12">
            <v>1</v>
          </cell>
          <cell r="AC12">
            <v>1</v>
          </cell>
          <cell r="AD12">
            <v>0</v>
          </cell>
          <cell r="AE12">
            <v>0</v>
          </cell>
          <cell r="AF12">
            <v>0</v>
          </cell>
          <cell r="AG12">
            <v>0</v>
          </cell>
          <cell r="AH12">
            <v>1</v>
          </cell>
          <cell r="AI12">
            <v>1</v>
          </cell>
          <cell r="AJ12">
            <v>1</v>
          </cell>
          <cell r="AK12">
            <v>0</v>
          </cell>
          <cell r="AL12">
            <v>1</v>
          </cell>
          <cell r="AM12">
            <v>1</v>
          </cell>
          <cell r="AN12">
            <v>0</v>
          </cell>
          <cell r="AO12">
            <v>0</v>
          </cell>
          <cell r="AP12">
            <v>0</v>
          </cell>
          <cell r="AQ12">
            <v>0</v>
          </cell>
          <cell r="AR12">
            <v>1</v>
          </cell>
          <cell r="AS12">
            <v>1</v>
          </cell>
          <cell r="AT12">
            <v>1</v>
          </cell>
          <cell r="AU12">
            <v>1</v>
          </cell>
          <cell r="AV12">
            <v>1</v>
          </cell>
          <cell r="AW12">
            <v>0</v>
          </cell>
          <cell r="AX12">
            <v>0</v>
          </cell>
          <cell r="AY12">
            <v>0</v>
          </cell>
          <cell r="AZ12">
            <v>1</v>
          </cell>
          <cell r="BA12">
            <v>8</v>
          </cell>
          <cell r="BB12">
            <v>1</v>
          </cell>
          <cell r="BC12">
            <v>0</v>
          </cell>
          <cell r="BD12">
            <v>45</v>
          </cell>
          <cell r="BE12">
            <v>0</v>
          </cell>
          <cell r="BF12">
            <v>75</v>
          </cell>
          <cell r="BG12">
            <v>0</v>
          </cell>
          <cell r="BH12">
            <v>0</v>
          </cell>
          <cell r="BM12">
            <v>1</v>
          </cell>
          <cell r="BN12">
            <v>3</v>
          </cell>
          <cell r="BO12">
            <v>0</v>
          </cell>
          <cell r="BQ12">
            <v>0</v>
          </cell>
          <cell r="BR12">
            <v>0</v>
          </cell>
          <cell r="BS12">
            <v>0</v>
          </cell>
          <cell r="BT12">
            <v>0</v>
          </cell>
        </row>
        <row r="13">
          <cell r="A13" t="str">
            <v>здание</v>
          </cell>
          <cell r="B13">
            <v>1</v>
          </cell>
          <cell r="C13">
            <v>0</v>
          </cell>
          <cell r="D13">
            <v>9</v>
          </cell>
          <cell r="E13">
            <v>0</v>
          </cell>
          <cell r="F13">
            <v>0</v>
          </cell>
          <cell r="H13">
            <v>2</v>
          </cell>
          <cell r="J13">
            <v>2</v>
          </cell>
          <cell r="K13">
            <v>2</v>
          </cell>
          <cell r="L13">
            <v>1</v>
          </cell>
          <cell r="M13">
            <v>1</v>
          </cell>
          <cell r="N13">
            <v>0</v>
          </cell>
          <cell r="O13">
            <v>0</v>
          </cell>
          <cell r="P13">
            <v>0</v>
          </cell>
          <cell r="Q13">
            <v>0</v>
          </cell>
          <cell r="R13">
            <v>0</v>
          </cell>
          <cell r="S13">
            <v>0</v>
          </cell>
          <cell r="T13">
            <v>0</v>
          </cell>
          <cell r="U13">
            <v>0</v>
          </cell>
          <cell r="V13">
            <v>0</v>
          </cell>
          <cell r="W13">
            <v>0</v>
          </cell>
          <cell r="X13">
            <v>0</v>
          </cell>
          <cell r="Y13">
            <v>0</v>
          </cell>
          <cell r="Z13">
            <v>1</v>
          </cell>
          <cell r="AA13">
            <v>0</v>
          </cell>
          <cell r="AB13">
            <v>1</v>
          </cell>
          <cell r="AC13">
            <v>1</v>
          </cell>
          <cell r="AD13">
            <v>0</v>
          </cell>
          <cell r="AE13">
            <v>0</v>
          </cell>
          <cell r="AF13">
            <v>0</v>
          </cell>
          <cell r="AG13">
            <v>0</v>
          </cell>
          <cell r="AH13">
            <v>1</v>
          </cell>
          <cell r="AI13">
            <v>0</v>
          </cell>
          <cell r="AJ13">
            <v>1</v>
          </cell>
          <cell r="AK13">
            <v>0</v>
          </cell>
          <cell r="AL13">
            <v>1</v>
          </cell>
          <cell r="AM13">
            <v>1</v>
          </cell>
          <cell r="AN13">
            <v>0</v>
          </cell>
          <cell r="AO13">
            <v>0</v>
          </cell>
          <cell r="AP13">
            <v>0</v>
          </cell>
          <cell r="AQ13">
            <v>0</v>
          </cell>
          <cell r="AR13">
            <v>1</v>
          </cell>
          <cell r="AS13">
            <v>1</v>
          </cell>
          <cell r="AT13">
            <v>0</v>
          </cell>
          <cell r="AU13">
            <v>1</v>
          </cell>
          <cell r="AV13">
            <v>1</v>
          </cell>
          <cell r="AW13">
            <v>0</v>
          </cell>
          <cell r="AX13">
            <v>0</v>
          </cell>
          <cell r="AY13">
            <v>0</v>
          </cell>
          <cell r="AZ13">
            <v>1</v>
          </cell>
          <cell r="BA13">
            <v>6</v>
          </cell>
          <cell r="BB13">
            <v>1</v>
          </cell>
          <cell r="BC13">
            <v>0</v>
          </cell>
          <cell r="BD13">
            <v>0</v>
          </cell>
          <cell r="BE13">
            <v>0</v>
          </cell>
          <cell r="BF13">
            <v>0</v>
          </cell>
          <cell r="BG13">
            <v>0</v>
          </cell>
          <cell r="BH13">
            <v>0</v>
          </cell>
          <cell r="BM13">
            <v>1</v>
          </cell>
          <cell r="BN13">
            <v>3</v>
          </cell>
          <cell r="BO13">
            <v>0</v>
          </cell>
          <cell r="BQ13">
            <v>0</v>
          </cell>
          <cell r="BR13">
            <v>0</v>
          </cell>
          <cell r="BS13">
            <v>0</v>
          </cell>
          <cell r="BT13">
            <v>0</v>
          </cell>
        </row>
        <row r="14">
          <cell r="A14" t="str">
            <v>здание</v>
          </cell>
          <cell r="B14">
            <v>1</v>
          </cell>
          <cell r="C14">
            <v>0</v>
          </cell>
          <cell r="D14">
            <v>10</v>
          </cell>
          <cell r="E14">
            <v>0</v>
          </cell>
          <cell r="F14">
            <v>1</v>
          </cell>
          <cell r="H14">
            <v>22.23</v>
          </cell>
          <cell r="J14">
            <v>29862.01</v>
          </cell>
          <cell r="K14">
            <v>29862.01</v>
          </cell>
          <cell r="L14">
            <v>2</v>
          </cell>
          <cell r="M14">
            <v>2</v>
          </cell>
          <cell r="N14">
            <v>0</v>
          </cell>
          <cell r="O14">
            <v>0</v>
          </cell>
          <cell r="P14">
            <v>0</v>
          </cell>
          <cell r="Q14">
            <v>0</v>
          </cell>
          <cell r="R14">
            <v>0</v>
          </cell>
          <cell r="S14">
            <v>0</v>
          </cell>
          <cell r="T14">
            <v>0</v>
          </cell>
          <cell r="U14">
            <v>0</v>
          </cell>
          <cell r="V14">
            <v>0</v>
          </cell>
          <cell r="W14">
            <v>0</v>
          </cell>
          <cell r="X14">
            <v>0</v>
          </cell>
          <cell r="Y14">
            <v>1</v>
          </cell>
          <cell r="Z14">
            <v>1</v>
          </cell>
          <cell r="AA14">
            <v>0</v>
          </cell>
          <cell r="AB14">
            <v>1</v>
          </cell>
          <cell r="AC14">
            <v>1</v>
          </cell>
          <cell r="AD14">
            <v>0</v>
          </cell>
          <cell r="AE14">
            <v>1</v>
          </cell>
          <cell r="AF14">
            <v>0</v>
          </cell>
          <cell r="AG14">
            <v>0</v>
          </cell>
          <cell r="AH14">
            <v>1</v>
          </cell>
          <cell r="AI14">
            <v>1</v>
          </cell>
          <cell r="AJ14">
            <v>1</v>
          </cell>
          <cell r="AK14">
            <v>0</v>
          </cell>
          <cell r="AL14">
            <v>1</v>
          </cell>
          <cell r="AM14">
            <v>1</v>
          </cell>
          <cell r="AN14">
            <v>0</v>
          </cell>
          <cell r="AO14">
            <v>1</v>
          </cell>
          <cell r="AP14">
            <v>0</v>
          </cell>
          <cell r="AQ14">
            <v>0</v>
          </cell>
          <cell r="AR14">
            <v>1</v>
          </cell>
          <cell r="AS14">
            <v>1</v>
          </cell>
          <cell r="AT14">
            <v>1</v>
          </cell>
          <cell r="AU14">
            <v>1</v>
          </cell>
          <cell r="AV14">
            <v>1</v>
          </cell>
          <cell r="AW14">
            <v>1</v>
          </cell>
          <cell r="AX14">
            <v>0</v>
          </cell>
          <cell r="AY14">
            <v>0</v>
          </cell>
          <cell r="AZ14">
            <v>1</v>
          </cell>
          <cell r="BA14">
            <v>6</v>
          </cell>
          <cell r="BB14">
            <v>1</v>
          </cell>
          <cell r="BC14">
            <v>0</v>
          </cell>
          <cell r="BD14">
            <v>0</v>
          </cell>
          <cell r="BE14">
            <v>0</v>
          </cell>
          <cell r="BF14">
            <v>45</v>
          </cell>
          <cell r="BG14">
            <v>0</v>
          </cell>
          <cell r="BH14">
            <v>0</v>
          </cell>
          <cell r="BM14">
            <v>1</v>
          </cell>
          <cell r="BN14">
            <v>3</v>
          </cell>
          <cell r="BO14">
            <v>0</v>
          </cell>
          <cell r="BQ14">
            <v>0</v>
          </cell>
          <cell r="BR14">
            <v>0</v>
          </cell>
          <cell r="BS14">
            <v>0</v>
          </cell>
          <cell r="BT14">
            <v>0</v>
          </cell>
        </row>
        <row r="15">
          <cell r="A15" t="str">
            <v>здание</v>
          </cell>
          <cell r="B15">
            <v>1</v>
          </cell>
          <cell r="C15">
            <v>0</v>
          </cell>
          <cell r="D15">
            <v>11</v>
          </cell>
          <cell r="E15">
            <v>0</v>
          </cell>
          <cell r="F15">
            <v>1</v>
          </cell>
          <cell r="H15">
            <v>11.6</v>
          </cell>
          <cell r="J15">
            <v>4740.92</v>
          </cell>
          <cell r="K15">
            <v>4740.92</v>
          </cell>
          <cell r="L15">
            <v>2</v>
          </cell>
          <cell r="M15">
            <v>2</v>
          </cell>
          <cell r="N15">
            <v>0</v>
          </cell>
          <cell r="O15">
            <v>0</v>
          </cell>
          <cell r="P15">
            <v>0</v>
          </cell>
          <cell r="Q15">
            <v>0</v>
          </cell>
          <cell r="R15">
            <v>0</v>
          </cell>
          <cell r="S15">
            <v>0</v>
          </cell>
          <cell r="T15">
            <v>0</v>
          </cell>
          <cell r="U15">
            <v>0</v>
          </cell>
          <cell r="V15">
            <v>0</v>
          </cell>
          <cell r="W15">
            <v>0</v>
          </cell>
          <cell r="X15">
            <v>0</v>
          </cell>
          <cell r="Y15">
            <v>1</v>
          </cell>
          <cell r="Z15">
            <v>1</v>
          </cell>
          <cell r="AA15">
            <v>0</v>
          </cell>
          <cell r="AB15">
            <v>1</v>
          </cell>
          <cell r="AC15">
            <v>1</v>
          </cell>
          <cell r="AD15">
            <v>0</v>
          </cell>
          <cell r="AE15">
            <v>1</v>
          </cell>
          <cell r="AF15">
            <v>0</v>
          </cell>
          <cell r="AG15">
            <v>0</v>
          </cell>
          <cell r="AH15">
            <v>1</v>
          </cell>
          <cell r="AI15">
            <v>1</v>
          </cell>
          <cell r="AJ15">
            <v>1</v>
          </cell>
          <cell r="AK15">
            <v>0</v>
          </cell>
          <cell r="AL15">
            <v>1</v>
          </cell>
          <cell r="AM15">
            <v>1</v>
          </cell>
          <cell r="AN15">
            <v>0</v>
          </cell>
          <cell r="AO15">
            <v>1</v>
          </cell>
          <cell r="AP15">
            <v>0</v>
          </cell>
          <cell r="AQ15">
            <v>0</v>
          </cell>
          <cell r="AR15">
            <v>1</v>
          </cell>
          <cell r="AS15">
            <v>1</v>
          </cell>
          <cell r="AT15">
            <v>1</v>
          </cell>
          <cell r="AU15">
            <v>1</v>
          </cell>
          <cell r="AV15">
            <v>1</v>
          </cell>
          <cell r="AW15">
            <v>1</v>
          </cell>
          <cell r="AX15">
            <v>0</v>
          </cell>
          <cell r="AY15">
            <v>0</v>
          </cell>
          <cell r="AZ15">
            <v>1</v>
          </cell>
          <cell r="BA15">
            <v>6</v>
          </cell>
          <cell r="BB15">
            <v>1</v>
          </cell>
          <cell r="BC15">
            <v>0</v>
          </cell>
          <cell r="BD15">
            <v>0</v>
          </cell>
          <cell r="BE15">
            <v>0</v>
          </cell>
          <cell r="BF15">
            <v>45</v>
          </cell>
          <cell r="BG15">
            <v>0</v>
          </cell>
          <cell r="BH15">
            <v>0</v>
          </cell>
          <cell r="BM15">
            <v>1</v>
          </cell>
          <cell r="BN15">
            <v>3</v>
          </cell>
          <cell r="BO15">
            <v>0</v>
          </cell>
          <cell r="BQ15">
            <v>0</v>
          </cell>
          <cell r="BR15">
            <v>0</v>
          </cell>
          <cell r="BS15">
            <v>0</v>
          </cell>
          <cell r="BT15">
            <v>0</v>
          </cell>
        </row>
        <row r="16">
          <cell r="A16" t="str">
            <v>здание</v>
          </cell>
          <cell r="B16">
            <v>1</v>
          </cell>
          <cell r="C16">
            <v>0</v>
          </cell>
          <cell r="D16">
            <v>12</v>
          </cell>
          <cell r="E16">
            <v>0</v>
          </cell>
          <cell r="F16">
            <v>1</v>
          </cell>
          <cell r="H16">
            <v>9.8000000000000007</v>
          </cell>
          <cell r="J16">
            <v>1936.48</v>
          </cell>
          <cell r="K16">
            <v>1936.48</v>
          </cell>
          <cell r="L16">
            <v>2</v>
          </cell>
          <cell r="M16">
            <v>2</v>
          </cell>
          <cell r="N16">
            <v>0</v>
          </cell>
          <cell r="O16">
            <v>0</v>
          </cell>
          <cell r="P16">
            <v>0</v>
          </cell>
          <cell r="Q16">
            <v>0</v>
          </cell>
          <cell r="R16">
            <v>0</v>
          </cell>
          <cell r="S16">
            <v>0</v>
          </cell>
          <cell r="T16">
            <v>0</v>
          </cell>
          <cell r="U16">
            <v>0</v>
          </cell>
          <cell r="V16">
            <v>0</v>
          </cell>
          <cell r="W16">
            <v>0</v>
          </cell>
          <cell r="X16">
            <v>0</v>
          </cell>
          <cell r="Y16">
            <v>1</v>
          </cell>
          <cell r="Z16">
            <v>1</v>
          </cell>
          <cell r="AA16">
            <v>0</v>
          </cell>
          <cell r="AB16">
            <v>1</v>
          </cell>
          <cell r="AC16">
            <v>1</v>
          </cell>
          <cell r="AD16">
            <v>0</v>
          </cell>
          <cell r="AE16">
            <v>1</v>
          </cell>
          <cell r="AF16">
            <v>0</v>
          </cell>
          <cell r="AG16">
            <v>0</v>
          </cell>
          <cell r="AH16">
            <v>1</v>
          </cell>
          <cell r="AI16">
            <v>1</v>
          </cell>
          <cell r="AJ16">
            <v>1</v>
          </cell>
          <cell r="AK16">
            <v>0</v>
          </cell>
          <cell r="AL16">
            <v>1</v>
          </cell>
          <cell r="AM16">
            <v>1</v>
          </cell>
          <cell r="AN16">
            <v>0</v>
          </cell>
          <cell r="AO16">
            <v>1</v>
          </cell>
          <cell r="AP16">
            <v>0</v>
          </cell>
          <cell r="AQ16">
            <v>0</v>
          </cell>
          <cell r="AR16">
            <v>1</v>
          </cell>
          <cell r="AS16">
            <v>1</v>
          </cell>
          <cell r="AT16">
            <v>1</v>
          </cell>
          <cell r="AU16">
            <v>1</v>
          </cell>
          <cell r="AV16">
            <v>1</v>
          </cell>
          <cell r="AW16">
            <v>1</v>
          </cell>
          <cell r="AX16">
            <v>0</v>
          </cell>
          <cell r="AY16">
            <v>0</v>
          </cell>
          <cell r="AZ16">
            <v>1</v>
          </cell>
          <cell r="BA16">
            <v>6</v>
          </cell>
          <cell r="BB16">
            <v>1</v>
          </cell>
          <cell r="BC16">
            <v>0</v>
          </cell>
          <cell r="BD16">
            <v>0</v>
          </cell>
          <cell r="BE16">
            <v>0</v>
          </cell>
          <cell r="BF16">
            <v>75</v>
          </cell>
          <cell r="BG16">
            <v>0</v>
          </cell>
          <cell r="BH16">
            <v>0</v>
          </cell>
          <cell r="BM16">
            <v>1</v>
          </cell>
          <cell r="BN16">
            <v>3</v>
          </cell>
          <cell r="BO16">
            <v>0</v>
          </cell>
          <cell r="BQ16">
            <v>0</v>
          </cell>
          <cell r="BR16">
            <v>0</v>
          </cell>
          <cell r="BS16">
            <v>0</v>
          </cell>
          <cell r="BT16">
            <v>0</v>
          </cell>
        </row>
        <row r="17">
          <cell r="A17" t="str">
            <v>здание</v>
          </cell>
          <cell r="B17">
            <v>1</v>
          </cell>
          <cell r="C17">
            <v>0</v>
          </cell>
          <cell r="D17">
            <v>13</v>
          </cell>
          <cell r="E17">
            <v>0</v>
          </cell>
          <cell r="F17">
            <v>1</v>
          </cell>
          <cell r="H17">
            <v>12.49</v>
          </cell>
          <cell r="J17">
            <v>2058.1</v>
          </cell>
          <cell r="K17">
            <v>2058.1</v>
          </cell>
          <cell r="L17">
            <v>2</v>
          </cell>
          <cell r="M17">
            <v>2</v>
          </cell>
          <cell r="N17">
            <v>0</v>
          </cell>
          <cell r="O17">
            <v>0</v>
          </cell>
          <cell r="P17">
            <v>0</v>
          </cell>
          <cell r="Q17">
            <v>0</v>
          </cell>
          <cell r="R17">
            <v>0</v>
          </cell>
          <cell r="S17">
            <v>0</v>
          </cell>
          <cell r="T17">
            <v>0</v>
          </cell>
          <cell r="U17">
            <v>0</v>
          </cell>
          <cell r="V17">
            <v>0</v>
          </cell>
          <cell r="W17">
            <v>0</v>
          </cell>
          <cell r="X17">
            <v>0</v>
          </cell>
          <cell r="Y17">
            <v>1</v>
          </cell>
          <cell r="Z17">
            <v>1</v>
          </cell>
          <cell r="AA17">
            <v>0</v>
          </cell>
          <cell r="AB17">
            <v>1</v>
          </cell>
          <cell r="AC17">
            <v>1</v>
          </cell>
          <cell r="AD17">
            <v>0</v>
          </cell>
          <cell r="AE17">
            <v>1</v>
          </cell>
          <cell r="AF17">
            <v>0</v>
          </cell>
          <cell r="AG17">
            <v>0</v>
          </cell>
          <cell r="AH17">
            <v>1</v>
          </cell>
          <cell r="AI17">
            <v>1</v>
          </cell>
          <cell r="AJ17">
            <v>1</v>
          </cell>
          <cell r="AK17">
            <v>0</v>
          </cell>
          <cell r="AL17">
            <v>1</v>
          </cell>
          <cell r="AM17">
            <v>1</v>
          </cell>
          <cell r="AN17">
            <v>0</v>
          </cell>
          <cell r="AO17">
            <v>1</v>
          </cell>
          <cell r="AP17">
            <v>0</v>
          </cell>
          <cell r="AQ17">
            <v>0</v>
          </cell>
          <cell r="AR17">
            <v>1</v>
          </cell>
          <cell r="AS17">
            <v>1</v>
          </cell>
          <cell r="AT17">
            <v>1</v>
          </cell>
          <cell r="AU17">
            <v>1</v>
          </cell>
          <cell r="AV17">
            <v>1</v>
          </cell>
          <cell r="AW17">
            <v>1</v>
          </cell>
          <cell r="AX17">
            <v>0</v>
          </cell>
          <cell r="AY17">
            <v>0</v>
          </cell>
          <cell r="AZ17">
            <v>1</v>
          </cell>
          <cell r="BA17">
            <v>4</v>
          </cell>
          <cell r="BB17">
            <v>1</v>
          </cell>
          <cell r="BC17">
            <v>0</v>
          </cell>
          <cell r="BD17">
            <v>30</v>
          </cell>
          <cell r="BE17">
            <v>0</v>
          </cell>
          <cell r="BF17">
            <v>45</v>
          </cell>
          <cell r="BG17">
            <v>0</v>
          </cell>
          <cell r="BH17">
            <v>0</v>
          </cell>
          <cell r="BM17">
            <v>1</v>
          </cell>
          <cell r="BN17">
            <v>3</v>
          </cell>
          <cell r="BO17">
            <v>0</v>
          </cell>
          <cell r="BQ17">
            <v>0</v>
          </cell>
          <cell r="BR17">
            <v>0</v>
          </cell>
          <cell r="BS17">
            <v>0</v>
          </cell>
          <cell r="BT17">
            <v>0</v>
          </cell>
        </row>
        <row r="18">
          <cell r="A18" t="str">
            <v>здание</v>
          </cell>
          <cell r="B18">
            <v>1</v>
          </cell>
          <cell r="C18">
            <v>0</v>
          </cell>
          <cell r="D18">
            <v>14</v>
          </cell>
          <cell r="E18">
            <v>0</v>
          </cell>
          <cell r="F18">
            <v>1</v>
          </cell>
          <cell r="H18">
            <v>9.75</v>
          </cell>
          <cell r="J18">
            <v>2020.2</v>
          </cell>
          <cell r="K18">
            <v>2020.2</v>
          </cell>
          <cell r="L18">
            <v>2</v>
          </cell>
          <cell r="M18">
            <v>2</v>
          </cell>
          <cell r="N18">
            <v>0</v>
          </cell>
          <cell r="O18">
            <v>0</v>
          </cell>
          <cell r="P18">
            <v>0</v>
          </cell>
          <cell r="Q18">
            <v>0</v>
          </cell>
          <cell r="R18">
            <v>0</v>
          </cell>
          <cell r="S18">
            <v>0</v>
          </cell>
          <cell r="T18">
            <v>0</v>
          </cell>
          <cell r="U18">
            <v>0</v>
          </cell>
          <cell r="V18">
            <v>0</v>
          </cell>
          <cell r="W18">
            <v>0</v>
          </cell>
          <cell r="X18">
            <v>0</v>
          </cell>
          <cell r="Y18">
            <v>1</v>
          </cell>
          <cell r="Z18">
            <v>1</v>
          </cell>
          <cell r="AA18">
            <v>0</v>
          </cell>
          <cell r="AB18">
            <v>1</v>
          </cell>
          <cell r="AC18">
            <v>1</v>
          </cell>
          <cell r="AD18">
            <v>0</v>
          </cell>
          <cell r="AE18">
            <v>1</v>
          </cell>
          <cell r="AF18">
            <v>0</v>
          </cell>
          <cell r="AG18">
            <v>0</v>
          </cell>
          <cell r="AH18">
            <v>1</v>
          </cell>
          <cell r="AI18">
            <v>1</v>
          </cell>
          <cell r="AJ18">
            <v>1</v>
          </cell>
          <cell r="AK18">
            <v>0</v>
          </cell>
          <cell r="AL18">
            <v>1</v>
          </cell>
          <cell r="AM18">
            <v>1</v>
          </cell>
          <cell r="AN18">
            <v>0</v>
          </cell>
          <cell r="AO18">
            <v>1</v>
          </cell>
          <cell r="AP18">
            <v>0</v>
          </cell>
          <cell r="AQ18">
            <v>0</v>
          </cell>
          <cell r="AR18">
            <v>1</v>
          </cell>
          <cell r="AS18">
            <v>1</v>
          </cell>
          <cell r="AT18">
            <v>1</v>
          </cell>
          <cell r="AU18">
            <v>1</v>
          </cell>
          <cell r="AV18">
            <v>1</v>
          </cell>
          <cell r="AW18">
            <v>1</v>
          </cell>
          <cell r="AX18">
            <v>0</v>
          </cell>
          <cell r="AY18">
            <v>0</v>
          </cell>
          <cell r="AZ18">
            <v>1</v>
          </cell>
          <cell r="BA18">
            <v>7</v>
          </cell>
          <cell r="BB18">
            <v>1</v>
          </cell>
          <cell r="BC18">
            <v>0</v>
          </cell>
          <cell r="BD18">
            <v>0</v>
          </cell>
          <cell r="BE18">
            <v>0</v>
          </cell>
          <cell r="BF18">
            <v>45</v>
          </cell>
          <cell r="BG18">
            <v>0</v>
          </cell>
          <cell r="BH18">
            <v>0</v>
          </cell>
          <cell r="BM18">
            <v>1</v>
          </cell>
          <cell r="BN18">
            <v>3</v>
          </cell>
          <cell r="BO18">
            <v>0</v>
          </cell>
          <cell r="BQ18">
            <v>0</v>
          </cell>
          <cell r="BR18">
            <v>0</v>
          </cell>
          <cell r="BS18">
            <v>0</v>
          </cell>
          <cell r="BT18">
            <v>0</v>
          </cell>
        </row>
        <row r="19">
          <cell r="A19" t="str">
            <v>здание</v>
          </cell>
          <cell r="B19">
            <v>1</v>
          </cell>
          <cell r="C19">
            <v>0</v>
          </cell>
          <cell r="D19">
            <v>15</v>
          </cell>
          <cell r="E19">
            <v>0</v>
          </cell>
          <cell r="F19">
            <v>1</v>
          </cell>
          <cell r="H19">
            <v>4.95</v>
          </cell>
          <cell r="J19">
            <v>1430.85</v>
          </cell>
          <cell r="K19">
            <v>1430.85</v>
          </cell>
          <cell r="L19">
            <v>2</v>
          </cell>
          <cell r="M19">
            <v>2</v>
          </cell>
          <cell r="N19">
            <v>0</v>
          </cell>
          <cell r="O19">
            <v>0</v>
          </cell>
          <cell r="P19">
            <v>0</v>
          </cell>
          <cell r="Q19">
            <v>0</v>
          </cell>
          <cell r="R19">
            <v>0</v>
          </cell>
          <cell r="S19">
            <v>0</v>
          </cell>
          <cell r="T19">
            <v>0</v>
          </cell>
          <cell r="U19">
            <v>0</v>
          </cell>
          <cell r="V19">
            <v>0</v>
          </cell>
          <cell r="W19">
            <v>0</v>
          </cell>
          <cell r="X19">
            <v>0</v>
          </cell>
          <cell r="Y19">
            <v>0</v>
          </cell>
          <cell r="Z19">
            <v>1</v>
          </cell>
          <cell r="AA19">
            <v>0</v>
          </cell>
          <cell r="AB19">
            <v>1</v>
          </cell>
          <cell r="AC19">
            <v>1</v>
          </cell>
          <cell r="AD19">
            <v>0</v>
          </cell>
          <cell r="AE19">
            <v>0</v>
          </cell>
          <cell r="AF19">
            <v>0</v>
          </cell>
          <cell r="AG19">
            <v>0</v>
          </cell>
          <cell r="AH19">
            <v>1</v>
          </cell>
          <cell r="AI19">
            <v>1</v>
          </cell>
          <cell r="AJ19">
            <v>1</v>
          </cell>
          <cell r="AK19">
            <v>0</v>
          </cell>
          <cell r="AL19">
            <v>1</v>
          </cell>
          <cell r="AM19">
            <v>1</v>
          </cell>
          <cell r="AN19">
            <v>0</v>
          </cell>
          <cell r="AO19">
            <v>0</v>
          </cell>
          <cell r="AP19">
            <v>0</v>
          </cell>
          <cell r="AQ19">
            <v>0</v>
          </cell>
          <cell r="AR19">
            <v>1</v>
          </cell>
          <cell r="AS19">
            <v>1</v>
          </cell>
          <cell r="AT19">
            <v>1</v>
          </cell>
          <cell r="AU19">
            <v>1</v>
          </cell>
          <cell r="AV19">
            <v>1</v>
          </cell>
          <cell r="AW19">
            <v>0</v>
          </cell>
          <cell r="AX19">
            <v>0</v>
          </cell>
          <cell r="AY19">
            <v>0</v>
          </cell>
          <cell r="AZ19">
            <v>1</v>
          </cell>
          <cell r="BA19">
            <v>3</v>
          </cell>
          <cell r="BB19">
            <v>1</v>
          </cell>
          <cell r="BC19">
            <v>0</v>
          </cell>
          <cell r="BD19">
            <v>0</v>
          </cell>
          <cell r="BE19">
            <v>0</v>
          </cell>
          <cell r="BF19">
            <v>15</v>
          </cell>
          <cell r="BG19">
            <v>0</v>
          </cell>
          <cell r="BH19">
            <v>0</v>
          </cell>
          <cell r="BM19">
            <v>1</v>
          </cell>
          <cell r="BN19">
            <v>3</v>
          </cell>
          <cell r="BO19">
            <v>0</v>
          </cell>
          <cell r="BQ19">
            <v>0</v>
          </cell>
          <cell r="BR19">
            <v>0</v>
          </cell>
          <cell r="BS19">
            <v>0</v>
          </cell>
          <cell r="BT19">
            <v>0</v>
          </cell>
        </row>
        <row r="20">
          <cell r="A20" t="str">
            <v>здание</v>
          </cell>
          <cell r="B20">
            <v>1</v>
          </cell>
          <cell r="C20">
            <v>0</v>
          </cell>
          <cell r="D20">
            <v>16</v>
          </cell>
          <cell r="E20">
            <v>0</v>
          </cell>
          <cell r="F20">
            <v>1</v>
          </cell>
          <cell r="H20">
            <v>37</v>
          </cell>
          <cell r="J20">
            <v>14219.1</v>
          </cell>
          <cell r="K20">
            <v>14219.1</v>
          </cell>
          <cell r="L20">
            <v>2</v>
          </cell>
          <cell r="M20">
            <v>2</v>
          </cell>
          <cell r="N20">
            <v>0</v>
          </cell>
          <cell r="O20">
            <v>0</v>
          </cell>
          <cell r="P20">
            <v>0</v>
          </cell>
          <cell r="Q20">
            <v>0</v>
          </cell>
          <cell r="R20">
            <v>0</v>
          </cell>
          <cell r="S20">
            <v>0</v>
          </cell>
          <cell r="T20">
            <v>0</v>
          </cell>
          <cell r="U20">
            <v>0</v>
          </cell>
          <cell r="V20">
            <v>0</v>
          </cell>
          <cell r="W20">
            <v>0</v>
          </cell>
          <cell r="X20">
            <v>0</v>
          </cell>
          <cell r="Y20">
            <v>1</v>
          </cell>
          <cell r="Z20">
            <v>1</v>
          </cell>
          <cell r="AA20">
            <v>0</v>
          </cell>
          <cell r="AB20">
            <v>1</v>
          </cell>
          <cell r="AC20">
            <v>1</v>
          </cell>
          <cell r="AD20">
            <v>0</v>
          </cell>
          <cell r="AE20">
            <v>1</v>
          </cell>
          <cell r="AF20">
            <v>0</v>
          </cell>
          <cell r="AG20">
            <v>0</v>
          </cell>
          <cell r="AH20">
            <v>1</v>
          </cell>
          <cell r="AI20">
            <v>1</v>
          </cell>
          <cell r="AJ20">
            <v>1</v>
          </cell>
          <cell r="AK20">
            <v>0</v>
          </cell>
          <cell r="AL20">
            <v>1</v>
          </cell>
          <cell r="AM20">
            <v>1</v>
          </cell>
          <cell r="AN20">
            <v>0</v>
          </cell>
          <cell r="AO20">
            <v>1</v>
          </cell>
          <cell r="AP20">
            <v>0</v>
          </cell>
          <cell r="AQ20">
            <v>0</v>
          </cell>
          <cell r="AR20">
            <v>1</v>
          </cell>
          <cell r="AS20">
            <v>1</v>
          </cell>
          <cell r="AT20">
            <v>1</v>
          </cell>
          <cell r="AU20">
            <v>1</v>
          </cell>
          <cell r="AV20">
            <v>1</v>
          </cell>
          <cell r="AW20">
            <v>1</v>
          </cell>
          <cell r="AX20">
            <v>0</v>
          </cell>
          <cell r="AY20">
            <v>0</v>
          </cell>
          <cell r="AZ20">
            <v>1</v>
          </cell>
          <cell r="BA20">
            <v>7</v>
          </cell>
          <cell r="BB20">
            <v>1</v>
          </cell>
          <cell r="BC20">
            <v>0</v>
          </cell>
          <cell r="BD20">
            <v>0</v>
          </cell>
          <cell r="BE20">
            <v>0</v>
          </cell>
          <cell r="BF20">
            <v>0</v>
          </cell>
          <cell r="BG20">
            <v>0</v>
          </cell>
          <cell r="BH20">
            <v>0</v>
          </cell>
          <cell r="BM20">
            <v>1</v>
          </cell>
          <cell r="BN20">
            <v>3</v>
          </cell>
          <cell r="BO20">
            <v>0</v>
          </cell>
          <cell r="BQ20">
            <v>0</v>
          </cell>
          <cell r="BR20">
            <v>0</v>
          </cell>
          <cell r="BS20">
            <v>0</v>
          </cell>
          <cell r="BT20">
            <v>0</v>
          </cell>
        </row>
        <row r="21">
          <cell r="A21" t="str">
            <v>здание</v>
          </cell>
          <cell r="B21">
            <v>1</v>
          </cell>
          <cell r="C21">
            <v>0</v>
          </cell>
          <cell r="D21">
            <v>17</v>
          </cell>
          <cell r="E21">
            <v>0</v>
          </cell>
          <cell r="F21">
            <v>1</v>
          </cell>
          <cell r="H21">
            <v>8.5</v>
          </cell>
          <cell r="J21">
            <v>3266.55</v>
          </cell>
          <cell r="K21">
            <v>3266.55</v>
          </cell>
          <cell r="L21">
            <v>2</v>
          </cell>
          <cell r="M21">
            <v>2</v>
          </cell>
          <cell r="N21">
            <v>0</v>
          </cell>
          <cell r="O21">
            <v>0</v>
          </cell>
          <cell r="P21">
            <v>0</v>
          </cell>
          <cell r="Q21">
            <v>0</v>
          </cell>
          <cell r="R21">
            <v>0</v>
          </cell>
          <cell r="S21">
            <v>0</v>
          </cell>
          <cell r="T21">
            <v>0</v>
          </cell>
          <cell r="U21">
            <v>0</v>
          </cell>
          <cell r="V21">
            <v>0</v>
          </cell>
          <cell r="W21">
            <v>0</v>
          </cell>
          <cell r="X21">
            <v>0</v>
          </cell>
          <cell r="Y21">
            <v>1</v>
          </cell>
          <cell r="Z21">
            <v>1</v>
          </cell>
          <cell r="AA21">
            <v>0</v>
          </cell>
          <cell r="AB21">
            <v>1</v>
          </cell>
          <cell r="AC21">
            <v>1</v>
          </cell>
          <cell r="AD21">
            <v>0</v>
          </cell>
          <cell r="AE21">
            <v>1</v>
          </cell>
          <cell r="AF21">
            <v>0</v>
          </cell>
          <cell r="AG21">
            <v>0</v>
          </cell>
          <cell r="AH21">
            <v>1</v>
          </cell>
          <cell r="AI21">
            <v>1</v>
          </cell>
          <cell r="AJ21">
            <v>1</v>
          </cell>
          <cell r="AK21">
            <v>0</v>
          </cell>
          <cell r="AL21">
            <v>1</v>
          </cell>
          <cell r="AM21">
            <v>1</v>
          </cell>
          <cell r="AN21">
            <v>0</v>
          </cell>
          <cell r="AO21">
            <v>1</v>
          </cell>
          <cell r="AP21">
            <v>0</v>
          </cell>
          <cell r="AQ21">
            <v>0</v>
          </cell>
          <cell r="AR21">
            <v>1</v>
          </cell>
          <cell r="AS21">
            <v>1</v>
          </cell>
          <cell r="AT21">
            <v>1</v>
          </cell>
          <cell r="AU21">
            <v>1</v>
          </cell>
          <cell r="AV21">
            <v>1</v>
          </cell>
          <cell r="AW21">
            <v>1</v>
          </cell>
          <cell r="AX21">
            <v>0</v>
          </cell>
          <cell r="AY21">
            <v>0</v>
          </cell>
          <cell r="AZ21">
            <v>1</v>
          </cell>
          <cell r="BA21">
            <v>6</v>
          </cell>
          <cell r="BB21">
            <v>1</v>
          </cell>
          <cell r="BC21">
            <v>0</v>
          </cell>
          <cell r="BD21">
            <v>0</v>
          </cell>
          <cell r="BE21">
            <v>0</v>
          </cell>
          <cell r="BF21">
            <v>0</v>
          </cell>
          <cell r="BG21">
            <v>0</v>
          </cell>
          <cell r="BH21">
            <v>0</v>
          </cell>
          <cell r="BM21">
            <v>1</v>
          </cell>
          <cell r="BN21">
            <v>3</v>
          </cell>
          <cell r="BO21">
            <v>0</v>
          </cell>
          <cell r="BQ21">
            <v>0</v>
          </cell>
          <cell r="BR21">
            <v>0</v>
          </cell>
          <cell r="BS21">
            <v>0</v>
          </cell>
          <cell r="BT21">
            <v>0</v>
          </cell>
        </row>
        <row r="22">
          <cell r="A22" t="str">
            <v>сооружение</v>
          </cell>
          <cell r="B22">
            <v>1</v>
          </cell>
          <cell r="C22">
            <v>0</v>
          </cell>
          <cell r="D22">
            <v>18</v>
          </cell>
          <cell r="E22">
            <v>0</v>
          </cell>
          <cell r="F22">
            <v>0</v>
          </cell>
          <cell r="H22">
            <v>1.25</v>
          </cell>
          <cell r="J22">
            <v>6.375</v>
          </cell>
          <cell r="K22">
            <v>6.375</v>
          </cell>
          <cell r="L22">
            <v>1</v>
          </cell>
          <cell r="M22">
            <v>1</v>
          </cell>
          <cell r="N22">
            <v>0</v>
          </cell>
          <cell r="O22">
            <v>0</v>
          </cell>
          <cell r="P22">
            <v>0</v>
          </cell>
          <cell r="Q22">
            <v>0</v>
          </cell>
          <cell r="R22">
            <v>0</v>
          </cell>
          <cell r="S22">
            <v>0</v>
          </cell>
          <cell r="T22">
            <v>0</v>
          </cell>
          <cell r="U22">
            <v>0</v>
          </cell>
          <cell r="V22">
            <v>0</v>
          </cell>
          <cell r="W22">
            <v>0</v>
          </cell>
          <cell r="X22">
            <v>0</v>
          </cell>
          <cell r="Y22">
            <v>0</v>
          </cell>
          <cell r="Z22">
            <v>1</v>
          </cell>
          <cell r="AA22">
            <v>0</v>
          </cell>
          <cell r="AB22">
            <v>1</v>
          </cell>
          <cell r="AC22">
            <v>1</v>
          </cell>
          <cell r="AD22">
            <v>0</v>
          </cell>
          <cell r="AE22">
            <v>0</v>
          </cell>
          <cell r="AF22">
            <v>0</v>
          </cell>
          <cell r="AG22">
            <v>0</v>
          </cell>
          <cell r="AH22">
            <v>1</v>
          </cell>
          <cell r="AI22">
            <v>0</v>
          </cell>
          <cell r="AJ22">
            <v>1</v>
          </cell>
          <cell r="AK22">
            <v>0</v>
          </cell>
          <cell r="AL22">
            <v>1</v>
          </cell>
          <cell r="AM22">
            <v>1</v>
          </cell>
          <cell r="AN22">
            <v>0</v>
          </cell>
          <cell r="AO22">
            <v>0</v>
          </cell>
          <cell r="AP22">
            <v>0</v>
          </cell>
          <cell r="AQ22">
            <v>0</v>
          </cell>
          <cell r="AR22">
            <v>1</v>
          </cell>
          <cell r="AS22">
            <v>1</v>
          </cell>
          <cell r="AT22">
            <v>0</v>
          </cell>
          <cell r="AU22">
            <v>1</v>
          </cell>
          <cell r="AV22">
            <v>1</v>
          </cell>
          <cell r="AW22">
            <v>0</v>
          </cell>
          <cell r="AX22">
            <v>0</v>
          </cell>
          <cell r="AY22">
            <v>0</v>
          </cell>
          <cell r="AZ22">
            <v>1</v>
          </cell>
          <cell r="BA22">
            <v>6</v>
          </cell>
          <cell r="BB22">
            <v>1</v>
          </cell>
          <cell r="BC22">
            <v>0</v>
          </cell>
          <cell r="BD22">
            <v>0</v>
          </cell>
          <cell r="BE22">
            <v>0</v>
          </cell>
          <cell r="BF22">
            <v>0</v>
          </cell>
          <cell r="BG22">
            <v>0</v>
          </cell>
          <cell r="BH22">
            <v>0</v>
          </cell>
          <cell r="BM22">
            <v>1</v>
          </cell>
          <cell r="BN22">
            <v>3</v>
          </cell>
          <cell r="BO22">
            <v>0</v>
          </cell>
          <cell r="BQ22">
            <v>0</v>
          </cell>
          <cell r="BR22">
            <v>0</v>
          </cell>
          <cell r="BS22">
            <v>0</v>
          </cell>
          <cell r="BT22">
            <v>0</v>
          </cell>
        </row>
        <row r="23">
          <cell r="A23" t="str">
            <v>сооружение</v>
          </cell>
          <cell r="B23">
            <v>1</v>
          </cell>
          <cell r="C23">
            <v>0</v>
          </cell>
          <cell r="D23">
            <v>19</v>
          </cell>
          <cell r="E23">
            <v>0</v>
          </cell>
          <cell r="F23">
            <v>0</v>
          </cell>
          <cell r="H23">
            <v>3</v>
          </cell>
          <cell r="J23">
            <v>210</v>
          </cell>
          <cell r="K23">
            <v>210</v>
          </cell>
          <cell r="L23">
            <v>1</v>
          </cell>
          <cell r="M23">
            <v>1</v>
          </cell>
          <cell r="N23">
            <v>0</v>
          </cell>
          <cell r="O23">
            <v>0</v>
          </cell>
          <cell r="P23">
            <v>0</v>
          </cell>
          <cell r="Q23">
            <v>0</v>
          </cell>
          <cell r="R23">
            <v>0</v>
          </cell>
          <cell r="S23">
            <v>0</v>
          </cell>
          <cell r="T23">
            <v>0</v>
          </cell>
          <cell r="U23">
            <v>0</v>
          </cell>
          <cell r="V23">
            <v>0</v>
          </cell>
          <cell r="W23">
            <v>0</v>
          </cell>
          <cell r="X23">
            <v>0</v>
          </cell>
          <cell r="Y23">
            <v>0</v>
          </cell>
          <cell r="Z23">
            <v>1</v>
          </cell>
          <cell r="AA23">
            <v>0</v>
          </cell>
          <cell r="AB23">
            <v>1</v>
          </cell>
          <cell r="AC23">
            <v>1</v>
          </cell>
          <cell r="AD23">
            <v>0</v>
          </cell>
          <cell r="AE23">
            <v>0</v>
          </cell>
          <cell r="AF23">
            <v>0</v>
          </cell>
          <cell r="AG23">
            <v>0</v>
          </cell>
          <cell r="AH23">
            <v>1</v>
          </cell>
          <cell r="AI23">
            <v>0</v>
          </cell>
          <cell r="AJ23">
            <v>1</v>
          </cell>
          <cell r="AK23">
            <v>0</v>
          </cell>
          <cell r="AL23">
            <v>1</v>
          </cell>
          <cell r="AM23">
            <v>1</v>
          </cell>
          <cell r="AN23">
            <v>0</v>
          </cell>
          <cell r="AO23">
            <v>0</v>
          </cell>
          <cell r="AP23">
            <v>0</v>
          </cell>
          <cell r="AQ23">
            <v>0</v>
          </cell>
          <cell r="AR23">
            <v>1</v>
          </cell>
          <cell r="AS23">
            <v>1</v>
          </cell>
          <cell r="AT23">
            <v>0</v>
          </cell>
          <cell r="AU23">
            <v>1</v>
          </cell>
          <cell r="AV23">
            <v>1</v>
          </cell>
          <cell r="AW23">
            <v>0</v>
          </cell>
          <cell r="AX23">
            <v>0</v>
          </cell>
          <cell r="AY23">
            <v>0</v>
          </cell>
          <cell r="AZ23">
            <v>1</v>
          </cell>
          <cell r="BA23">
            <v>5</v>
          </cell>
          <cell r="BB23">
            <v>1</v>
          </cell>
          <cell r="BC23">
            <v>0</v>
          </cell>
          <cell r="BD23">
            <v>0</v>
          </cell>
          <cell r="BE23">
            <v>0</v>
          </cell>
          <cell r="BF23">
            <v>0</v>
          </cell>
          <cell r="BG23">
            <v>0</v>
          </cell>
          <cell r="BH23">
            <v>0</v>
          </cell>
          <cell r="BM23">
            <v>1</v>
          </cell>
          <cell r="BN23">
            <v>3</v>
          </cell>
          <cell r="BO23">
            <v>0</v>
          </cell>
          <cell r="BQ23">
            <v>0</v>
          </cell>
          <cell r="BR23">
            <v>0</v>
          </cell>
          <cell r="BS23">
            <v>0</v>
          </cell>
          <cell r="BT23">
            <v>0</v>
          </cell>
        </row>
        <row r="24">
          <cell r="A24" t="str">
            <v>сооружение</v>
          </cell>
          <cell r="B24">
            <v>1</v>
          </cell>
          <cell r="C24">
            <v>0</v>
          </cell>
          <cell r="D24">
            <v>20</v>
          </cell>
          <cell r="E24">
            <v>0</v>
          </cell>
          <cell r="F24">
            <v>0</v>
          </cell>
          <cell r="H24">
            <v>1.5</v>
          </cell>
          <cell r="J24">
            <v>9.69</v>
          </cell>
          <cell r="K24">
            <v>9.69</v>
          </cell>
          <cell r="L24">
            <v>1</v>
          </cell>
          <cell r="M24">
            <v>1</v>
          </cell>
          <cell r="N24">
            <v>0</v>
          </cell>
          <cell r="O24">
            <v>0</v>
          </cell>
          <cell r="P24">
            <v>0</v>
          </cell>
          <cell r="Q24">
            <v>0</v>
          </cell>
          <cell r="R24">
            <v>0</v>
          </cell>
          <cell r="S24">
            <v>0</v>
          </cell>
          <cell r="T24">
            <v>0</v>
          </cell>
          <cell r="U24">
            <v>0</v>
          </cell>
          <cell r="V24">
            <v>0</v>
          </cell>
          <cell r="W24">
            <v>0</v>
          </cell>
          <cell r="X24">
            <v>0</v>
          </cell>
          <cell r="Y24">
            <v>0</v>
          </cell>
          <cell r="Z24">
            <v>1</v>
          </cell>
          <cell r="AA24">
            <v>0</v>
          </cell>
          <cell r="AB24">
            <v>1</v>
          </cell>
          <cell r="AC24">
            <v>1</v>
          </cell>
          <cell r="AD24">
            <v>0</v>
          </cell>
          <cell r="AE24">
            <v>0</v>
          </cell>
          <cell r="AF24">
            <v>0</v>
          </cell>
          <cell r="AG24">
            <v>0</v>
          </cell>
          <cell r="AH24">
            <v>1</v>
          </cell>
          <cell r="AI24">
            <v>0</v>
          </cell>
          <cell r="AJ24">
            <v>1</v>
          </cell>
          <cell r="AK24">
            <v>0</v>
          </cell>
          <cell r="AL24">
            <v>1</v>
          </cell>
          <cell r="AM24">
            <v>1</v>
          </cell>
          <cell r="AN24">
            <v>0</v>
          </cell>
          <cell r="AO24">
            <v>0</v>
          </cell>
          <cell r="AP24">
            <v>0</v>
          </cell>
          <cell r="AQ24">
            <v>0</v>
          </cell>
          <cell r="AR24">
            <v>1</v>
          </cell>
          <cell r="AS24">
            <v>1</v>
          </cell>
          <cell r="AT24">
            <v>0</v>
          </cell>
          <cell r="AU24">
            <v>1</v>
          </cell>
          <cell r="AV24">
            <v>1</v>
          </cell>
          <cell r="AW24">
            <v>1</v>
          </cell>
          <cell r="AX24">
            <v>0</v>
          </cell>
          <cell r="AY24">
            <v>0</v>
          </cell>
          <cell r="AZ24">
            <v>1</v>
          </cell>
          <cell r="BA24">
            <v>2</v>
          </cell>
          <cell r="BB24">
            <v>1</v>
          </cell>
          <cell r="BC24">
            <v>0</v>
          </cell>
          <cell r="BD24">
            <v>0</v>
          </cell>
          <cell r="BE24">
            <v>0</v>
          </cell>
          <cell r="BF24">
            <v>0</v>
          </cell>
          <cell r="BG24">
            <v>0</v>
          </cell>
          <cell r="BH24">
            <v>0</v>
          </cell>
          <cell r="BM24">
            <v>1</v>
          </cell>
          <cell r="BN24">
            <v>3</v>
          </cell>
          <cell r="BO24">
            <v>0</v>
          </cell>
          <cell r="BQ24">
            <v>0</v>
          </cell>
          <cell r="BR24">
            <v>0</v>
          </cell>
          <cell r="BS24">
            <v>0</v>
          </cell>
          <cell r="BT24">
            <v>0</v>
          </cell>
        </row>
        <row r="25">
          <cell r="A25" t="str">
            <v>сооружение</v>
          </cell>
          <cell r="B25">
            <v>1</v>
          </cell>
          <cell r="C25">
            <v>0</v>
          </cell>
          <cell r="D25">
            <v>21</v>
          </cell>
          <cell r="E25">
            <v>0</v>
          </cell>
          <cell r="F25">
            <v>0</v>
          </cell>
          <cell r="H25">
            <v>2.2000000000000002</v>
          </cell>
          <cell r="J25">
            <v>5.6</v>
          </cell>
          <cell r="K25">
            <v>5.6</v>
          </cell>
          <cell r="L25">
            <v>1</v>
          </cell>
          <cell r="M25">
            <v>2</v>
          </cell>
          <cell r="N25">
            <v>0</v>
          </cell>
          <cell r="O25">
            <v>0</v>
          </cell>
          <cell r="P25">
            <v>0</v>
          </cell>
          <cell r="Q25">
            <v>0</v>
          </cell>
          <cell r="R25">
            <v>0</v>
          </cell>
          <cell r="S25">
            <v>0</v>
          </cell>
          <cell r="T25">
            <v>0</v>
          </cell>
          <cell r="U25">
            <v>0</v>
          </cell>
          <cell r="V25">
            <v>0</v>
          </cell>
          <cell r="W25">
            <v>0</v>
          </cell>
          <cell r="X25">
            <v>0</v>
          </cell>
          <cell r="Y25">
            <v>0</v>
          </cell>
          <cell r="Z25">
            <v>1</v>
          </cell>
          <cell r="AA25">
            <v>0</v>
          </cell>
          <cell r="AB25">
            <v>1</v>
          </cell>
          <cell r="AC25">
            <v>1</v>
          </cell>
          <cell r="AD25">
            <v>0</v>
          </cell>
          <cell r="AE25">
            <v>0</v>
          </cell>
          <cell r="AF25">
            <v>0</v>
          </cell>
          <cell r="AG25">
            <v>0</v>
          </cell>
          <cell r="AH25">
            <v>1</v>
          </cell>
          <cell r="AI25">
            <v>0</v>
          </cell>
          <cell r="AJ25">
            <v>1</v>
          </cell>
          <cell r="AK25">
            <v>0</v>
          </cell>
          <cell r="AL25">
            <v>1</v>
          </cell>
          <cell r="AM25">
            <v>1</v>
          </cell>
          <cell r="AN25">
            <v>0</v>
          </cell>
          <cell r="AO25">
            <v>0</v>
          </cell>
          <cell r="AP25">
            <v>0</v>
          </cell>
          <cell r="AQ25">
            <v>0</v>
          </cell>
          <cell r="AR25">
            <v>1</v>
          </cell>
          <cell r="AS25">
            <v>1</v>
          </cell>
          <cell r="AT25">
            <v>0</v>
          </cell>
          <cell r="AU25">
            <v>1</v>
          </cell>
          <cell r="AV25">
            <v>1</v>
          </cell>
          <cell r="AW25">
            <v>0</v>
          </cell>
          <cell r="AX25">
            <v>0</v>
          </cell>
          <cell r="AY25">
            <v>0</v>
          </cell>
          <cell r="AZ25">
            <v>1</v>
          </cell>
          <cell r="BA25">
            <v>4</v>
          </cell>
          <cell r="BB25">
            <v>1</v>
          </cell>
          <cell r="BC25">
            <v>0</v>
          </cell>
          <cell r="BD25">
            <v>0</v>
          </cell>
          <cell r="BE25">
            <v>0</v>
          </cell>
          <cell r="BF25">
            <v>0</v>
          </cell>
          <cell r="BG25">
            <v>0</v>
          </cell>
          <cell r="BH25">
            <v>0</v>
          </cell>
          <cell r="BM25">
            <v>1</v>
          </cell>
          <cell r="BN25">
            <v>3</v>
          </cell>
          <cell r="BO25">
            <v>0</v>
          </cell>
          <cell r="BQ25">
            <v>0</v>
          </cell>
          <cell r="BR25">
            <v>0</v>
          </cell>
          <cell r="BS25">
            <v>0</v>
          </cell>
          <cell r="BT25">
            <v>0</v>
          </cell>
        </row>
        <row r="26">
          <cell r="A26" t="str">
            <v>здание</v>
          </cell>
          <cell r="B26">
            <v>1</v>
          </cell>
          <cell r="C26">
            <v>0</v>
          </cell>
          <cell r="D26">
            <v>22</v>
          </cell>
          <cell r="E26">
            <v>0</v>
          </cell>
          <cell r="F26">
            <v>1</v>
          </cell>
          <cell r="H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1</v>
          </cell>
          <cell r="Z26">
            <v>1</v>
          </cell>
          <cell r="AA26">
            <v>0</v>
          </cell>
          <cell r="AB26">
            <v>1</v>
          </cell>
          <cell r="AC26">
            <v>1</v>
          </cell>
          <cell r="AD26">
            <v>0</v>
          </cell>
          <cell r="AE26">
            <v>1</v>
          </cell>
          <cell r="AF26">
            <v>0</v>
          </cell>
          <cell r="AG26">
            <v>0</v>
          </cell>
          <cell r="AH26">
            <v>1</v>
          </cell>
          <cell r="AI26">
            <v>1</v>
          </cell>
          <cell r="AJ26">
            <v>1</v>
          </cell>
          <cell r="AK26">
            <v>0</v>
          </cell>
          <cell r="AL26">
            <v>1</v>
          </cell>
          <cell r="AM26">
            <v>1</v>
          </cell>
          <cell r="AN26">
            <v>0</v>
          </cell>
          <cell r="AO26">
            <v>1</v>
          </cell>
          <cell r="AP26">
            <v>0</v>
          </cell>
          <cell r="AQ26">
            <v>0</v>
          </cell>
          <cell r="AR26">
            <v>1</v>
          </cell>
          <cell r="AS26">
            <v>1</v>
          </cell>
          <cell r="AT26">
            <v>1</v>
          </cell>
          <cell r="AU26">
            <v>1</v>
          </cell>
          <cell r="AV26">
            <v>1</v>
          </cell>
          <cell r="AW26">
            <v>1</v>
          </cell>
          <cell r="AX26">
            <v>0</v>
          </cell>
          <cell r="AY26">
            <v>0</v>
          </cell>
          <cell r="AZ26">
            <v>1</v>
          </cell>
          <cell r="BA26">
            <v>0</v>
          </cell>
          <cell r="BB26">
            <v>1</v>
          </cell>
          <cell r="BC26">
            <v>0</v>
          </cell>
          <cell r="BD26">
            <v>40</v>
          </cell>
          <cell r="BE26">
            <v>0</v>
          </cell>
          <cell r="BF26">
            <v>80</v>
          </cell>
          <cell r="BG26">
            <v>0</v>
          </cell>
          <cell r="BH26">
            <v>0</v>
          </cell>
          <cell r="BM26">
            <v>1</v>
          </cell>
          <cell r="BN26">
            <v>3</v>
          </cell>
          <cell r="BO26">
            <v>0</v>
          </cell>
          <cell r="BQ26">
            <v>0</v>
          </cell>
          <cell r="BR26">
            <v>0</v>
          </cell>
          <cell r="BS26">
            <v>0</v>
          </cell>
          <cell r="BT26">
            <v>0</v>
          </cell>
        </row>
        <row r="27">
          <cell r="A27" t="str">
            <v>здание</v>
          </cell>
          <cell r="B27">
            <v>1</v>
          </cell>
          <cell r="C27">
            <v>0</v>
          </cell>
          <cell r="D27">
            <v>23</v>
          </cell>
          <cell r="E27">
            <v>0</v>
          </cell>
          <cell r="F27">
            <v>1</v>
          </cell>
          <cell r="H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1</v>
          </cell>
          <cell r="Z27">
            <v>1</v>
          </cell>
          <cell r="AA27">
            <v>0</v>
          </cell>
          <cell r="AB27">
            <v>1</v>
          </cell>
          <cell r="AC27">
            <v>1</v>
          </cell>
          <cell r="AD27">
            <v>0</v>
          </cell>
          <cell r="AE27">
            <v>1</v>
          </cell>
          <cell r="AF27">
            <v>0</v>
          </cell>
          <cell r="AG27">
            <v>0</v>
          </cell>
          <cell r="AH27">
            <v>1</v>
          </cell>
          <cell r="AI27">
            <v>1</v>
          </cell>
          <cell r="AJ27">
            <v>1</v>
          </cell>
          <cell r="AK27">
            <v>0</v>
          </cell>
          <cell r="AL27">
            <v>1</v>
          </cell>
          <cell r="AM27">
            <v>1</v>
          </cell>
          <cell r="AN27">
            <v>0</v>
          </cell>
          <cell r="AO27">
            <v>1</v>
          </cell>
          <cell r="AP27">
            <v>0</v>
          </cell>
          <cell r="AQ27">
            <v>0</v>
          </cell>
          <cell r="AR27">
            <v>1</v>
          </cell>
          <cell r="AS27">
            <v>1</v>
          </cell>
          <cell r="AT27">
            <v>1</v>
          </cell>
          <cell r="AU27">
            <v>1</v>
          </cell>
          <cell r="AV27">
            <v>1</v>
          </cell>
          <cell r="AW27">
            <v>1</v>
          </cell>
          <cell r="AX27">
            <v>0</v>
          </cell>
          <cell r="AY27">
            <v>0</v>
          </cell>
          <cell r="AZ27">
            <v>1</v>
          </cell>
          <cell r="BA27">
            <v>0</v>
          </cell>
          <cell r="BB27">
            <v>1</v>
          </cell>
          <cell r="BC27">
            <v>0</v>
          </cell>
          <cell r="BD27">
            <v>40</v>
          </cell>
          <cell r="BE27">
            <v>0</v>
          </cell>
          <cell r="BF27">
            <v>80</v>
          </cell>
          <cell r="BG27">
            <v>0</v>
          </cell>
          <cell r="BH27">
            <v>0</v>
          </cell>
          <cell r="BM27">
            <v>1</v>
          </cell>
          <cell r="BN27">
            <v>3</v>
          </cell>
          <cell r="BO27">
            <v>0</v>
          </cell>
          <cell r="BQ27">
            <v>0</v>
          </cell>
          <cell r="BR27">
            <v>0</v>
          </cell>
          <cell r="BS27">
            <v>0</v>
          </cell>
          <cell r="BT27">
            <v>0</v>
          </cell>
        </row>
        <row r="28">
          <cell r="A28" t="str">
            <v>здание</v>
          </cell>
          <cell r="B28">
            <v>1</v>
          </cell>
          <cell r="C28">
            <v>0</v>
          </cell>
          <cell r="D28">
            <v>24</v>
          </cell>
          <cell r="E28">
            <v>0</v>
          </cell>
          <cell r="F28">
            <v>0</v>
          </cell>
          <cell r="H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1</v>
          </cell>
          <cell r="AF28">
            <v>0</v>
          </cell>
          <cell r="AG28">
            <v>0</v>
          </cell>
          <cell r="AH28">
            <v>1</v>
          </cell>
          <cell r="AI28">
            <v>0</v>
          </cell>
          <cell r="AJ28">
            <v>0</v>
          </cell>
          <cell r="AK28">
            <v>0</v>
          </cell>
          <cell r="AL28">
            <v>0</v>
          </cell>
          <cell r="AM28">
            <v>0</v>
          </cell>
          <cell r="AN28">
            <v>0</v>
          </cell>
          <cell r="AO28">
            <v>1</v>
          </cell>
          <cell r="AP28">
            <v>0</v>
          </cell>
          <cell r="AQ28">
            <v>0</v>
          </cell>
          <cell r="AR28">
            <v>1</v>
          </cell>
          <cell r="AS28">
            <v>1</v>
          </cell>
          <cell r="AT28">
            <v>0</v>
          </cell>
          <cell r="AU28">
            <v>1</v>
          </cell>
          <cell r="AV28">
            <v>0</v>
          </cell>
          <cell r="AW28">
            <v>1</v>
          </cell>
          <cell r="AX28">
            <v>0</v>
          </cell>
          <cell r="AY28">
            <v>0</v>
          </cell>
          <cell r="AZ28">
            <v>1</v>
          </cell>
          <cell r="BA28">
            <v>0</v>
          </cell>
          <cell r="BB28">
            <v>1</v>
          </cell>
          <cell r="BC28">
            <v>0</v>
          </cell>
          <cell r="BD28">
            <v>0</v>
          </cell>
          <cell r="BE28">
            <v>0</v>
          </cell>
          <cell r="BF28">
            <v>0</v>
          </cell>
          <cell r="BG28">
            <v>0</v>
          </cell>
          <cell r="BH28">
            <v>0</v>
          </cell>
          <cell r="BM28">
            <v>1</v>
          </cell>
          <cell r="BN28">
            <v>3</v>
          </cell>
          <cell r="BO28">
            <v>0</v>
          </cell>
          <cell r="BQ28">
            <v>0</v>
          </cell>
          <cell r="BR28">
            <v>0</v>
          </cell>
          <cell r="BS28">
            <v>0</v>
          </cell>
          <cell r="BT28">
            <v>0</v>
          </cell>
        </row>
        <row r="29">
          <cell r="A29" t="str">
            <v>здание</v>
          </cell>
          <cell r="B29">
            <v>1</v>
          </cell>
          <cell r="C29">
            <v>0</v>
          </cell>
          <cell r="D29">
            <v>25</v>
          </cell>
          <cell r="E29">
            <v>0</v>
          </cell>
          <cell r="F29">
            <v>0</v>
          </cell>
          <cell r="H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1</v>
          </cell>
          <cell r="AF29">
            <v>0</v>
          </cell>
          <cell r="AG29">
            <v>0</v>
          </cell>
          <cell r="AH29">
            <v>1</v>
          </cell>
          <cell r="AI29">
            <v>0</v>
          </cell>
          <cell r="AJ29">
            <v>0</v>
          </cell>
          <cell r="AK29">
            <v>0</v>
          </cell>
          <cell r="AL29">
            <v>0</v>
          </cell>
          <cell r="AM29">
            <v>0</v>
          </cell>
          <cell r="AN29">
            <v>0</v>
          </cell>
          <cell r="AO29">
            <v>1</v>
          </cell>
          <cell r="AP29">
            <v>0</v>
          </cell>
          <cell r="AQ29">
            <v>0</v>
          </cell>
          <cell r="AR29">
            <v>1</v>
          </cell>
          <cell r="AS29">
            <v>1</v>
          </cell>
          <cell r="AT29">
            <v>0</v>
          </cell>
          <cell r="AU29">
            <v>1</v>
          </cell>
          <cell r="AV29">
            <v>0</v>
          </cell>
          <cell r="AW29">
            <v>1</v>
          </cell>
          <cell r="AX29">
            <v>0</v>
          </cell>
          <cell r="AY29">
            <v>0</v>
          </cell>
          <cell r="AZ29">
            <v>1</v>
          </cell>
          <cell r="BA29">
            <v>0</v>
          </cell>
          <cell r="BB29">
            <v>1</v>
          </cell>
          <cell r="BC29">
            <v>0</v>
          </cell>
          <cell r="BD29">
            <v>0</v>
          </cell>
          <cell r="BE29">
            <v>0</v>
          </cell>
          <cell r="BF29">
            <v>0</v>
          </cell>
          <cell r="BG29">
            <v>0</v>
          </cell>
          <cell r="BH29">
            <v>0</v>
          </cell>
          <cell r="BM29">
            <v>1</v>
          </cell>
          <cell r="BN29">
            <v>3</v>
          </cell>
          <cell r="BO29">
            <v>0</v>
          </cell>
          <cell r="BQ29">
            <v>0</v>
          </cell>
          <cell r="BR29">
            <v>0</v>
          </cell>
          <cell r="BS29">
            <v>0</v>
          </cell>
          <cell r="BT29">
            <v>0</v>
          </cell>
        </row>
        <row r="30">
          <cell r="A30" t="str">
            <v>здание</v>
          </cell>
          <cell r="B30">
            <v>1</v>
          </cell>
          <cell r="C30">
            <v>0</v>
          </cell>
          <cell r="D30">
            <v>26</v>
          </cell>
          <cell r="E30">
            <v>0</v>
          </cell>
          <cell r="F30">
            <v>0</v>
          </cell>
          <cell r="H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1</v>
          </cell>
          <cell r="Z30">
            <v>1</v>
          </cell>
          <cell r="AA30">
            <v>0</v>
          </cell>
          <cell r="AB30">
            <v>1</v>
          </cell>
          <cell r="AC30">
            <v>1</v>
          </cell>
          <cell r="AD30">
            <v>0</v>
          </cell>
          <cell r="AE30">
            <v>1</v>
          </cell>
          <cell r="AF30">
            <v>0</v>
          </cell>
          <cell r="AG30">
            <v>0</v>
          </cell>
          <cell r="AH30">
            <v>1</v>
          </cell>
          <cell r="AI30">
            <v>1</v>
          </cell>
          <cell r="AJ30">
            <v>1</v>
          </cell>
          <cell r="AK30">
            <v>0</v>
          </cell>
          <cell r="AL30">
            <v>1</v>
          </cell>
          <cell r="AM30">
            <v>1</v>
          </cell>
          <cell r="AN30">
            <v>0</v>
          </cell>
          <cell r="AO30">
            <v>1</v>
          </cell>
          <cell r="AP30">
            <v>0</v>
          </cell>
          <cell r="AQ30">
            <v>0</v>
          </cell>
          <cell r="AR30">
            <v>1</v>
          </cell>
          <cell r="AS30">
            <v>1</v>
          </cell>
          <cell r="AT30">
            <v>1</v>
          </cell>
          <cell r="AU30">
            <v>1</v>
          </cell>
          <cell r="AV30">
            <v>1</v>
          </cell>
          <cell r="AW30">
            <v>1</v>
          </cell>
          <cell r="AX30">
            <v>0</v>
          </cell>
          <cell r="AY30">
            <v>0</v>
          </cell>
          <cell r="AZ30">
            <v>1</v>
          </cell>
          <cell r="BA30">
            <v>0</v>
          </cell>
          <cell r="BB30">
            <v>1</v>
          </cell>
          <cell r="BC30">
            <v>0</v>
          </cell>
          <cell r="BD30">
            <v>10</v>
          </cell>
          <cell r="BE30">
            <v>0</v>
          </cell>
          <cell r="BF30">
            <v>40</v>
          </cell>
          <cell r="BG30">
            <v>0</v>
          </cell>
          <cell r="BH30">
            <v>0</v>
          </cell>
          <cell r="BM30">
            <v>1</v>
          </cell>
          <cell r="BN30">
            <v>3</v>
          </cell>
          <cell r="BO30">
            <v>0</v>
          </cell>
          <cell r="BQ30">
            <v>0</v>
          </cell>
          <cell r="BR30">
            <v>0</v>
          </cell>
          <cell r="BS30">
            <v>0</v>
          </cell>
          <cell r="BT30">
            <v>0</v>
          </cell>
        </row>
        <row r="31">
          <cell r="A31" t="str">
            <v>сооружение</v>
          </cell>
          <cell r="B31">
            <v>1</v>
          </cell>
          <cell r="C31">
            <v>0</v>
          </cell>
          <cell r="D31">
            <v>27</v>
          </cell>
          <cell r="E31">
            <v>0</v>
          </cell>
          <cell r="F31">
            <v>0</v>
          </cell>
          <cell r="H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1</v>
          </cell>
          <cell r="AF31">
            <v>0</v>
          </cell>
          <cell r="AG31">
            <v>0</v>
          </cell>
          <cell r="AH31">
            <v>1</v>
          </cell>
          <cell r="AI31">
            <v>0</v>
          </cell>
          <cell r="AJ31">
            <v>0</v>
          </cell>
          <cell r="AK31">
            <v>0</v>
          </cell>
          <cell r="AL31">
            <v>0</v>
          </cell>
          <cell r="AM31">
            <v>0</v>
          </cell>
          <cell r="AN31">
            <v>0</v>
          </cell>
          <cell r="AO31">
            <v>1</v>
          </cell>
          <cell r="AP31">
            <v>0</v>
          </cell>
          <cell r="AQ31">
            <v>0</v>
          </cell>
          <cell r="AR31">
            <v>1</v>
          </cell>
          <cell r="AS31">
            <v>1</v>
          </cell>
          <cell r="AT31">
            <v>0</v>
          </cell>
          <cell r="AU31">
            <v>1</v>
          </cell>
          <cell r="AV31">
            <v>0</v>
          </cell>
          <cell r="AW31">
            <v>1</v>
          </cell>
          <cell r="AX31">
            <v>0</v>
          </cell>
          <cell r="AY31">
            <v>0</v>
          </cell>
          <cell r="AZ31">
            <v>1</v>
          </cell>
          <cell r="BA31">
            <v>1</v>
          </cell>
          <cell r="BB31">
            <v>1</v>
          </cell>
          <cell r="BC31">
            <v>0</v>
          </cell>
          <cell r="BD31">
            <v>0</v>
          </cell>
          <cell r="BE31">
            <v>0</v>
          </cell>
          <cell r="BF31">
            <v>0</v>
          </cell>
          <cell r="BG31">
            <v>0</v>
          </cell>
          <cell r="BH31">
            <v>0</v>
          </cell>
          <cell r="BM31">
            <v>1</v>
          </cell>
          <cell r="BN31">
            <v>3</v>
          </cell>
          <cell r="BO31">
            <v>0</v>
          </cell>
          <cell r="BQ31">
            <v>0</v>
          </cell>
          <cell r="BR31">
            <v>0</v>
          </cell>
          <cell r="BS31">
            <v>0</v>
          </cell>
          <cell r="BT31">
            <v>0</v>
          </cell>
        </row>
        <row r="32">
          <cell r="A32" t="str">
            <v>здание</v>
          </cell>
          <cell r="B32">
            <v>1</v>
          </cell>
          <cell r="C32">
            <v>0</v>
          </cell>
          <cell r="D32">
            <v>28</v>
          </cell>
          <cell r="E32">
            <v>0</v>
          </cell>
          <cell r="F32">
            <v>0</v>
          </cell>
          <cell r="H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1</v>
          </cell>
          <cell r="AF32">
            <v>0</v>
          </cell>
          <cell r="AG32">
            <v>0</v>
          </cell>
          <cell r="AH32">
            <v>1</v>
          </cell>
          <cell r="AI32">
            <v>0</v>
          </cell>
          <cell r="AJ32">
            <v>0</v>
          </cell>
          <cell r="AK32">
            <v>0</v>
          </cell>
          <cell r="AL32">
            <v>0</v>
          </cell>
          <cell r="AM32">
            <v>0</v>
          </cell>
          <cell r="AN32">
            <v>0</v>
          </cell>
          <cell r="AO32">
            <v>1</v>
          </cell>
          <cell r="AP32">
            <v>0</v>
          </cell>
          <cell r="AQ32">
            <v>0</v>
          </cell>
          <cell r="AR32">
            <v>1</v>
          </cell>
          <cell r="AS32">
            <v>1</v>
          </cell>
          <cell r="AT32">
            <v>0</v>
          </cell>
          <cell r="AU32">
            <v>1</v>
          </cell>
          <cell r="AV32">
            <v>0</v>
          </cell>
          <cell r="AW32">
            <v>1</v>
          </cell>
          <cell r="AX32">
            <v>0</v>
          </cell>
          <cell r="AY32">
            <v>0</v>
          </cell>
          <cell r="AZ32">
            <v>1</v>
          </cell>
          <cell r="BA32">
            <v>1</v>
          </cell>
          <cell r="BB32">
            <v>1</v>
          </cell>
          <cell r="BC32">
            <v>0</v>
          </cell>
          <cell r="BD32">
            <v>0</v>
          </cell>
          <cell r="BE32">
            <v>0</v>
          </cell>
          <cell r="BF32">
            <v>0</v>
          </cell>
          <cell r="BG32">
            <v>0</v>
          </cell>
          <cell r="BH32">
            <v>0</v>
          </cell>
          <cell r="BM32">
            <v>1</v>
          </cell>
          <cell r="BN32">
            <v>3</v>
          </cell>
          <cell r="BO32">
            <v>0</v>
          </cell>
          <cell r="BQ32">
            <v>0</v>
          </cell>
          <cell r="BR32">
            <v>0</v>
          </cell>
          <cell r="BS32">
            <v>0</v>
          </cell>
          <cell r="BT32">
            <v>0</v>
          </cell>
        </row>
        <row r="33">
          <cell r="A33" t="str">
            <v>здание</v>
          </cell>
          <cell r="B33">
            <v>1</v>
          </cell>
          <cell r="C33">
            <v>0</v>
          </cell>
          <cell r="D33">
            <v>29</v>
          </cell>
          <cell r="E33">
            <v>0</v>
          </cell>
          <cell r="F33">
            <v>0</v>
          </cell>
          <cell r="H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1</v>
          </cell>
          <cell r="AF33">
            <v>0</v>
          </cell>
          <cell r="AG33">
            <v>0</v>
          </cell>
          <cell r="AH33">
            <v>1</v>
          </cell>
          <cell r="AI33">
            <v>0</v>
          </cell>
          <cell r="AJ33">
            <v>0</v>
          </cell>
          <cell r="AK33">
            <v>0</v>
          </cell>
          <cell r="AL33">
            <v>0</v>
          </cell>
          <cell r="AM33">
            <v>0</v>
          </cell>
          <cell r="AN33">
            <v>0</v>
          </cell>
          <cell r="AO33">
            <v>1</v>
          </cell>
          <cell r="AP33">
            <v>0</v>
          </cell>
          <cell r="AQ33">
            <v>0</v>
          </cell>
          <cell r="AR33">
            <v>1</v>
          </cell>
          <cell r="AS33">
            <v>1</v>
          </cell>
          <cell r="AT33">
            <v>0</v>
          </cell>
          <cell r="AU33">
            <v>1</v>
          </cell>
          <cell r="AV33">
            <v>0</v>
          </cell>
          <cell r="AW33">
            <v>0</v>
          </cell>
          <cell r="AX33">
            <v>0</v>
          </cell>
          <cell r="AY33">
            <v>0</v>
          </cell>
          <cell r="AZ33">
            <v>1</v>
          </cell>
          <cell r="BA33">
            <v>1</v>
          </cell>
          <cell r="BB33">
            <v>1</v>
          </cell>
          <cell r="BC33">
            <v>0</v>
          </cell>
          <cell r="BD33">
            <v>0</v>
          </cell>
          <cell r="BE33">
            <v>0</v>
          </cell>
          <cell r="BF33">
            <v>0</v>
          </cell>
          <cell r="BG33">
            <v>0</v>
          </cell>
          <cell r="BH33">
            <v>0</v>
          </cell>
          <cell r="BM33">
            <v>1</v>
          </cell>
          <cell r="BN33">
            <v>3</v>
          </cell>
          <cell r="BO33">
            <v>0</v>
          </cell>
          <cell r="BQ33">
            <v>0</v>
          </cell>
          <cell r="BR33">
            <v>0</v>
          </cell>
          <cell r="BS33">
            <v>0</v>
          </cell>
          <cell r="BT33">
            <v>0</v>
          </cell>
        </row>
        <row r="34">
          <cell r="A34" t="str">
            <v>здание</v>
          </cell>
          <cell r="B34">
            <v>1</v>
          </cell>
          <cell r="C34">
            <v>0</v>
          </cell>
          <cell r="D34">
            <v>30</v>
          </cell>
          <cell r="E34">
            <v>0</v>
          </cell>
          <cell r="F34">
            <v>0</v>
          </cell>
          <cell r="H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1</v>
          </cell>
          <cell r="AF34">
            <v>0</v>
          </cell>
          <cell r="AG34">
            <v>0</v>
          </cell>
          <cell r="AH34">
            <v>1</v>
          </cell>
          <cell r="AI34">
            <v>0</v>
          </cell>
          <cell r="AJ34">
            <v>0</v>
          </cell>
          <cell r="AK34">
            <v>0</v>
          </cell>
          <cell r="AL34">
            <v>0</v>
          </cell>
          <cell r="AM34">
            <v>0</v>
          </cell>
          <cell r="AN34">
            <v>0</v>
          </cell>
          <cell r="AO34">
            <v>1</v>
          </cell>
          <cell r="AP34">
            <v>0</v>
          </cell>
          <cell r="AQ34">
            <v>0</v>
          </cell>
          <cell r="AR34">
            <v>1</v>
          </cell>
          <cell r="AS34">
            <v>1</v>
          </cell>
          <cell r="AT34">
            <v>0</v>
          </cell>
          <cell r="AU34">
            <v>1</v>
          </cell>
          <cell r="AV34">
            <v>0</v>
          </cell>
          <cell r="AW34">
            <v>1</v>
          </cell>
          <cell r="AX34">
            <v>0</v>
          </cell>
          <cell r="AY34">
            <v>0</v>
          </cell>
          <cell r="AZ34">
            <v>1</v>
          </cell>
          <cell r="BA34">
            <v>1</v>
          </cell>
          <cell r="BB34">
            <v>1</v>
          </cell>
          <cell r="BC34">
            <v>0</v>
          </cell>
          <cell r="BD34">
            <v>0</v>
          </cell>
          <cell r="BE34">
            <v>0</v>
          </cell>
          <cell r="BF34">
            <v>0</v>
          </cell>
          <cell r="BG34">
            <v>0</v>
          </cell>
          <cell r="BH34">
            <v>0</v>
          </cell>
          <cell r="BM34">
            <v>1</v>
          </cell>
          <cell r="BN34">
            <v>3</v>
          </cell>
          <cell r="BO34">
            <v>0</v>
          </cell>
          <cell r="BQ34">
            <v>0</v>
          </cell>
          <cell r="BR34">
            <v>0</v>
          </cell>
          <cell r="BS34">
            <v>0</v>
          </cell>
          <cell r="BT34">
            <v>0</v>
          </cell>
        </row>
        <row r="35">
          <cell r="A35" t="str">
            <v>здание</v>
          </cell>
          <cell r="B35">
            <v>1</v>
          </cell>
          <cell r="C35">
            <v>0</v>
          </cell>
          <cell r="D35">
            <v>31</v>
          </cell>
          <cell r="E35">
            <v>0</v>
          </cell>
          <cell r="F35">
            <v>0</v>
          </cell>
          <cell r="H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1</v>
          </cell>
          <cell r="AF35">
            <v>0</v>
          </cell>
          <cell r="AG35">
            <v>0</v>
          </cell>
          <cell r="AH35">
            <v>1</v>
          </cell>
          <cell r="AI35">
            <v>0</v>
          </cell>
          <cell r="AJ35">
            <v>0</v>
          </cell>
          <cell r="AK35">
            <v>0</v>
          </cell>
          <cell r="AL35">
            <v>0</v>
          </cell>
          <cell r="AM35">
            <v>0</v>
          </cell>
          <cell r="AN35">
            <v>0</v>
          </cell>
          <cell r="AO35">
            <v>1</v>
          </cell>
          <cell r="AP35">
            <v>0</v>
          </cell>
          <cell r="AQ35">
            <v>0</v>
          </cell>
          <cell r="AR35">
            <v>1</v>
          </cell>
          <cell r="AS35">
            <v>1</v>
          </cell>
          <cell r="AT35">
            <v>0</v>
          </cell>
          <cell r="AU35">
            <v>1</v>
          </cell>
          <cell r="AV35">
            <v>0</v>
          </cell>
          <cell r="AW35">
            <v>1</v>
          </cell>
          <cell r="AX35">
            <v>0</v>
          </cell>
          <cell r="AY35">
            <v>0</v>
          </cell>
          <cell r="AZ35">
            <v>1</v>
          </cell>
          <cell r="BA35">
            <v>1</v>
          </cell>
          <cell r="BB35">
            <v>1</v>
          </cell>
          <cell r="BC35">
            <v>0</v>
          </cell>
          <cell r="BD35">
            <v>0</v>
          </cell>
          <cell r="BE35">
            <v>0</v>
          </cell>
          <cell r="BF35">
            <v>0</v>
          </cell>
          <cell r="BG35">
            <v>0</v>
          </cell>
          <cell r="BH35">
            <v>0</v>
          </cell>
          <cell r="BM35">
            <v>1</v>
          </cell>
          <cell r="BN35">
            <v>3</v>
          </cell>
          <cell r="BO35">
            <v>0</v>
          </cell>
          <cell r="BQ35">
            <v>0</v>
          </cell>
          <cell r="BR35">
            <v>0</v>
          </cell>
          <cell r="BS35">
            <v>0</v>
          </cell>
          <cell r="BT35">
            <v>0</v>
          </cell>
        </row>
        <row r="36">
          <cell r="A36" t="str">
            <v>здание</v>
          </cell>
          <cell r="B36">
            <v>1</v>
          </cell>
          <cell r="C36">
            <v>0</v>
          </cell>
          <cell r="D36">
            <v>32</v>
          </cell>
          <cell r="E36">
            <v>0</v>
          </cell>
          <cell r="F36">
            <v>0</v>
          </cell>
          <cell r="H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1</v>
          </cell>
          <cell r="AF36">
            <v>0</v>
          </cell>
          <cell r="AG36">
            <v>0</v>
          </cell>
          <cell r="AH36">
            <v>1</v>
          </cell>
          <cell r="AI36">
            <v>0</v>
          </cell>
          <cell r="AJ36">
            <v>0</v>
          </cell>
          <cell r="AK36">
            <v>0</v>
          </cell>
          <cell r="AL36">
            <v>0</v>
          </cell>
          <cell r="AM36">
            <v>0</v>
          </cell>
          <cell r="AN36">
            <v>0</v>
          </cell>
          <cell r="AO36">
            <v>1</v>
          </cell>
          <cell r="AP36">
            <v>0</v>
          </cell>
          <cell r="AQ36">
            <v>0</v>
          </cell>
          <cell r="AR36">
            <v>1</v>
          </cell>
          <cell r="AS36">
            <v>1</v>
          </cell>
          <cell r="AT36">
            <v>0</v>
          </cell>
          <cell r="AU36">
            <v>1</v>
          </cell>
          <cell r="AV36">
            <v>0</v>
          </cell>
          <cell r="AW36">
            <v>1</v>
          </cell>
          <cell r="AX36">
            <v>0</v>
          </cell>
          <cell r="AY36">
            <v>0</v>
          </cell>
          <cell r="AZ36">
            <v>1</v>
          </cell>
          <cell r="BA36">
            <v>5</v>
          </cell>
          <cell r="BB36">
            <v>5</v>
          </cell>
          <cell r="BC36">
            <v>0</v>
          </cell>
          <cell r="BD36">
            <v>0</v>
          </cell>
          <cell r="BE36">
            <v>0</v>
          </cell>
          <cell r="BF36">
            <v>0</v>
          </cell>
          <cell r="BG36">
            <v>0</v>
          </cell>
          <cell r="BH36">
            <v>0</v>
          </cell>
          <cell r="BM36">
            <v>1</v>
          </cell>
          <cell r="BN36">
            <v>3</v>
          </cell>
          <cell r="BO36">
            <v>0</v>
          </cell>
          <cell r="BQ36">
            <v>0</v>
          </cell>
          <cell r="BR36">
            <v>0</v>
          </cell>
          <cell r="BS36">
            <v>0</v>
          </cell>
          <cell r="BT36">
            <v>0</v>
          </cell>
        </row>
        <row r="37">
          <cell r="A37" t="str">
            <v>здание</v>
          </cell>
          <cell r="B37">
            <v>1</v>
          </cell>
          <cell r="C37">
            <v>0</v>
          </cell>
          <cell r="D37">
            <v>33</v>
          </cell>
          <cell r="E37">
            <v>0</v>
          </cell>
          <cell r="F37">
            <v>0</v>
          </cell>
          <cell r="H37">
            <v>0</v>
          </cell>
          <cell r="J37">
            <v>0</v>
          </cell>
          <cell r="K37">
            <v>0</v>
          </cell>
          <cell r="L37">
            <v>1</v>
          </cell>
          <cell r="M37">
            <v>1</v>
          </cell>
          <cell r="N37">
            <v>0</v>
          </cell>
          <cell r="O37">
            <v>0</v>
          </cell>
          <cell r="P37">
            <v>0</v>
          </cell>
          <cell r="Q37">
            <v>0</v>
          </cell>
          <cell r="R37">
            <v>0</v>
          </cell>
          <cell r="S37">
            <v>0</v>
          </cell>
          <cell r="T37">
            <v>0</v>
          </cell>
          <cell r="U37">
            <v>0</v>
          </cell>
          <cell r="V37">
            <v>0</v>
          </cell>
          <cell r="W37">
            <v>0</v>
          </cell>
          <cell r="X37">
            <v>0</v>
          </cell>
          <cell r="Y37">
            <v>1</v>
          </cell>
          <cell r="Z37">
            <v>1</v>
          </cell>
          <cell r="AA37">
            <v>0</v>
          </cell>
          <cell r="AB37">
            <v>1</v>
          </cell>
          <cell r="AC37">
            <v>1</v>
          </cell>
          <cell r="AD37">
            <v>0</v>
          </cell>
          <cell r="AE37">
            <v>1</v>
          </cell>
          <cell r="AF37">
            <v>0</v>
          </cell>
          <cell r="AG37">
            <v>0</v>
          </cell>
          <cell r="AH37">
            <v>1</v>
          </cell>
          <cell r="AI37">
            <v>1</v>
          </cell>
          <cell r="AJ37">
            <v>1</v>
          </cell>
          <cell r="AK37">
            <v>0</v>
          </cell>
          <cell r="AL37">
            <v>1</v>
          </cell>
          <cell r="AM37">
            <v>1</v>
          </cell>
          <cell r="AN37">
            <v>0</v>
          </cell>
          <cell r="AO37">
            <v>1</v>
          </cell>
          <cell r="AP37">
            <v>0</v>
          </cell>
          <cell r="AQ37">
            <v>0</v>
          </cell>
          <cell r="AR37">
            <v>1</v>
          </cell>
          <cell r="AS37">
            <v>1</v>
          </cell>
          <cell r="AT37">
            <v>1</v>
          </cell>
          <cell r="AU37">
            <v>1</v>
          </cell>
          <cell r="AV37">
            <v>1</v>
          </cell>
          <cell r="AW37">
            <v>1</v>
          </cell>
          <cell r="AX37">
            <v>0</v>
          </cell>
          <cell r="AY37">
            <v>0</v>
          </cell>
          <cell r="AZ37">
            <v>1</v>
          </cell>
          <cell r="BA37">
            <v>5</v>
          </cell>
          <cell r="BB37">
            <v>5</v>
          </cell>
          <cell r="BC37">
            <v>0</v>
          </cell>
          <cell r="BD37">
            <v>0</v>
          </cell>
          <cell r="BE37">
            <v>0</v>
          </cell>
          <cell r="BF37">
            <v>0</v>
          </cell>
          <cell r="BG37">
            <v>0</v>
          </cell>
          <cell r="BH37">
            <v>0</v>
          </cell>
          <cell r="BM37">
            <v>1</v>
          </cell>
          <cell r="BN37">
            <v>3</v>
          </cell>
          <cell r="BO37">
            <v>0</v>
          </cell>
          <cell r="BQ37">
            <v>0</v>
          </cell>
          <cell r="BR37">
            <v>0</v>
          </cell>
          <cell r="BS37">
            <v>0</v>
          </cell>
          <cell r="BT37">
            <v>0</v>
          </cell>
        </row>
        <row r="38">
          <cell r="A38" t="str">
            <v>здание</v>
          </cell>
          <cell r="B38">
            <v>1</v>
          </cell>
          <cell r="C38">
            <v>0</v>
          </cell>
          <cell r="D38">
            <v>34</v>
          </cell>
          <cell r="E38">
            <v>0</v>
          </cell>
          <cell r="F38">
            <v>1</v>
          </cell>
          <cell r="H38">
            <v>0</v>
          </cell>
          <cell r="J38">
            <v>0</v>
          </cell>
          <cell r="K38">
            <v>0</v>
          </cell>
          <cell r="L38">
            <v>2</v>
          </cell>
          <cell r="M38">
            <v>2</v>
          </cell>
          <cell r="N38">
            <v>0</v>
          </cell>
          <cell r="O38">
            <v>0</v>
          </cell>
          <cell r="P38">
            <v>0</v>
          </cell>
          <cell r="Q38">
            <v>0</v>
          </cell>
          <cell r="R38">
            <v>0</v>
          </cell>
          <cell r="S38">
            <v>0</v>
          </cell>
          <cell r="T38">
            <v>0</v>
          </cell>
          <cell r="U38">
            <v>0</v>
          </cell>
          <cell r="V38">
            <v>0</v>
          </cell>
          <cell r="W38">
            <v>0</v>
          </cell>
          <cell r="X38">
            <v>0</v>
          </cell>
          <cell r="Y38">
            <v>1</v>
          </cell>
          <cell r="Z38">
            <v>1</v>
          </cell>
          <cell r="AA38">
            <v>0</v>
          </cell>
          <cell r="AB38">
            <v>1</v>
          </cell>
          <cell r="AC38">
            <v>1</v>
          </cell>
          <cell r="AD38">
            <v>0</v>
          </cell>
          <cell r="AE38">
            <v>1</v>
          </cell>
          <cell r="AF38">
            <v>0</v>
          </cell>
          <cell r="AG38">
            <v>0</v>
          </cell>
          <cell r="AH38">
            <v>1</v>
          </cell>
          <cell r="AI38">
            <v>1</v>
          </cell>
          <cell r="AJ38">
            <v>1</v>
          </cell>
          <cell r="AK38">
            <v>0</v>
          </cell>
          <cell r="AL38">
            <v>1</v>
          </cell>
          <cell r="AM38">
            <v>1</v>
          </cell>
          <cell r="AN38">
            <v>0</v>
          </cell>
          <cell r="AO38">
            <v>1</v>
          </cell>
          <cell r="AP38">
            <v>0</v>
          </cell>
          <cell r="AQ38">
            <v>0</v>
          </cell>
          <cell r="AR38">
            <v>1</v>
          </cell>
          <cell r="AS38">
            <v>1</v>
          </cell>
          <cell r="AT38">
            <v>1</v>
          </cell>
          <cell r="AU38">
            <v>1</v>
          </cell>
          <cell r="AV38">
            <v>1</v>
          </cell>
          <cell r="AW38">
            <v>1</v>
          </cell>
          <cell r="AX38">
            <v>0</v>
          </cell>
          <cell r="AY38">
            <v>0</v>
          </cell>
          <cell r="AZ38">
            <v>1</v>
          </cell>
          <cell r="BA38">
            <v>0</v>
          </cell>
          <cell r="BB38">
            <v>5</v>
          </cell>
          <cell r="BC38">
            <v>0</v>
          </cell>
          <cell r="BD38">
            <v>0</v>
          </cell>
          <cell r="BE38">
            <v>0</v>
          </cell>
          <cell r="BF38">
            <v>0</v>
          </cell>
          <cell r="BG38">
            <v>0</v>
          </cell>
          <cell r="BH38">
            <v>0</v>
          </cell>
          <cell r="BM38">
            <v>1</v>
          </cell>
          <cell r="BN38">
            <v>3</v>
          </cell>
          <cell r="BO38">
            <v>0</v>
          </cell>
          <cell r="BQ38">
            <v>0</v>
          </cell>
          <cell r="BR38">
            <v>0</v>
          </cell>
          <cell r="BS38">
            <v>0</v>
          </cell>
          <cell r="BT38">
            <v>0</v>
          </cell>
        </row>
        <row r="39">
          <cell r="A39" t="str">
            <v>здание</v>
          </cell>
          <cell r="B39">
            <v>1</v>
          </cell>
          <cell r="C39">
            <v>0</v>
          </cell>
          <cell r="D39">
            <v>35</v>
          </cell>
          <cell r="E39">
            <v>0</v>
          </cell>
          <cell r="F39">
            <v>1</v>
          </cell>
          <cell r="H39">
            <v>0</v>
          </cell>
          <cell r="J39">
            <v>0</v>
          </cell>
          <cell r="K39">
            <v>0</v>
          </cell>
          <cell r="L39">
            <v>2</v>
          </cell>
          <cell r="M39">
            <v>2</v>
          </cell>
          <cell r="N39">
            <v>0</v>
          </cell>
          <cell r="O39">
            <v>0</v>
          </cell>
          <cell r="P39">
            <v>0</v>
          </cell>
          <cell r="Q39">
            <v>0</v>
          </cell>
          <cell r="R39">
            <v>0</v>
          </cell>
          <cell r="S39">
            <v>0</v>
          </cell>
          <cell r="T39">
            <v>0</v>
          </cell>
          <cell r="U39">
            <v>0</v>
          </cell>
          <cell r="V39">
            <v>0</v>
          </cell>
          <cell r="W39">
            <v>0</v>
          </cell>
          <cell r="X39">
            <v>0</v>
          </cell>
          <cell r="Y39">
            <v>1</v>
          </cell>
          <cell r="Z39">
            <v>1</v>
          </cell>
          <cell r="AA39">
            <v>0</v>
          </cell>
          <cell r="AB39">
            <v>1</v>
          </cell>
          <cell r="AC39">
            <v>1</v>
          </cell>
          <cell r="AD39">
            <v>0</v>
          </cell>
          <cell r="AE39">
            <v>1</v>
          </cell>
          <cell r="AF39">
            <v>0</v>
          </cell>
          <cell r="AG39">
            <v>0</v>
          </cell>
          <cell r="AH39">
            <v>1</v>
          </cell>
          <cell r="AI39">
            <v>1</v>
          </cell>
          <cell r="AJ39">
            <v>1</v>
          </cell>
          <cell r="AK39">
            <v>0</v>
          </cell>
          <cell r="AL39">
            <v>1</v>
          </cell>
          <cell r="AM39">
            <v>1</v>
          </cell>
          <cell r="AN39">
            <v>0</v>
          </cell>
          <cell r="AO39">
            <v>1</v>
          </cell>
          <cell r="AP39">
            <v>0</v>
          </cell>
          <cell r="AQ39">
            <v>0</v>
          </cell>
          <cell r="AR39">
            <v>1</v>
          </cell>
          <cell r="AS39">
            <v>1</v>
          </cell>
          <cell r="AT39">
            <v>1</v>
          </cell>
          <cell r="AU39">
            <v>1</v>
          </cell>
          <cell r="AV39">
            <v>1</v>
          </cell>
          <cell r="AW39">
            <v>1</v>
          </cell>
          <cell r="AX39">
            <v>0</v>
          </cell>
          <cell r="AY39">
            <v>0</v>
          </cell>
          <cell r="AZ39">
            <v>1</v>
          </cell>
          <cell r="BA39">
            <v>0</v>
          </cell>
          <cell r="BB39">
            <v>5</v>
          </cell>
          <cell r="BC39">
            <v>0</v>
          </cell>
          <cell r="BD39">
            <v>0</v>
          </cell>
          <cell r="BE39">
            <v>0</v>
          </cell>
          <cell r="BF39">
            <v>0</v>
          </cell>
          <cell r="BG39">
            <v>0</v>
          </cell>
          <cell r="BH39">
            <v>0</v>
          </cell>
          <cell r="BM39">
            <v>1</v>
          </cell>
          <cell r="BN39">
            <v>3</v>
          </cell>
          <cell r="BO39">
            <v>0</v>
          </cell>
          <cell r="BQ39">
            <v>0</v>
          </cell>
          <cell r="BR39">
            <v>0</v>
          </cell>
          <cell r="BS39">
            <v>0</v>
          </cell>
          <cell r="BT39">
            <v>0</v>
          </cell>
        </row>
        <row r="40">
          <cell r="A40" t="str">
            <v>здание</v>
          </cell>
          <cell r="B40">
            <v>1</v>
          </cell>
          <cell r="C40">
            <v>0</v>
          </cell>
          <cell r="D40">
            <v>36</v>
          </cell>
          <cell r="E40">
            <v>0</v>
          </cell>
          <cell r="F40">
            <v>1</v>
          </cell>
          <cell r="H40">
            <v>0</v>
          </cell>
          <cell r="J40">
            <v>0</v>
          </cell>
          <cell r="K40">
            <v>0</v>
          </cell>
          <cell r="L40">
            <v>2</v>
          </cell>
          <cell r="M40">
            <v>2</v>
          </cell>
          <cell r="N40">
            <v>0</v>
          </cell>
          <cell r="O40">
            <v>0</v>
          </cell>
          <cell r="P40">
            <v>0</v>
          </cell>
          <cell r="Q40">
            <v>0</v>
          </cell>
          <cell r="R40">
            <v>0</v>
          </cell>
          <cell r="S40">
            <v>0</v>
          </cell>
          <cell r="T40">
            <v>0</v>
          </cell>
          <cell r="U40">
            <v>0</v>
          </cell>
          <cell r="V40">
            <v>0</v>
          </cell>
          <cell r="W40">
            <v>0</v>
          </cell>
          <cell r="X40">
            <v>0</v>
          </cell>
          <cell r="Y40">
            <v>1</v>
          </cell>
          <cell r="Z40">
            <v>1</v>
          </cell>
          <cell r="AA40">
            <v>0</v>
          </cell>
          <cell r="AB40">
            <v>1</v>
          </cell>
          <cell r="AC40">
            <v>1</v>
          </cell>
          <cell r="AD40">
            <v>0</v>
          </cell>
          <cell r="AE40">
            <v>1</v>
          </cell>
          <cell r="AF40">
            <v>0</v>
          </cell>
          <cell r="AG40">
            <v>0</v>
          </cell>
          <cell r="AH40">
            <v>1</v>
          </cell>
          <cell r="AI40">
            <v>1</v>
          </cell>
          <cell r="AJ40">
            <v>1</v>
          </cell>
          <cell r="AK40">
            <v>0</v>
          </cell>
          <cell r="AL40">
            <v>1</v>
          </cell>
          <cell r="AM40">
            <v>1</v>
          </cell>
          <cell r="AN40">
            <v>0</v>
          </cell>
          <cell r="AO40">
            <v>1</v>
          </cell>
          <cell r="AP40">
            <v>0</v>
          </cell>
          <cell r="AQ40">
            <v>0</v>
          </cell>
          <cell r="AR40">
            <v>1</v>
          </cell>
          <cell r="AS40">
            <v>1</v>
          </cell>
          <cell r="AT40">
            <v>1</v>
          </cell>
          <cell r="AU40">
            <v>1</v>
          </cell>
          <cell r="AV40">
            <v>1</v>
          </cell>
          <cell r="AW40">
            <v>1</v>
          </cell>
          <cell r="AX40">
            <v>0</v>
          </cell>
          <cell r="AY40">
            <v>0</v>
          </cell>
          <cell r="AZ40">
            <v>1</v>
          </cell>
          <cell r="BA40">
            <v>0</v>
          </cell>
          <cell r="BB40">
            <v>5</v>
          </cell>
          <cell r="BC40">
            <v>0</v>
          </cell>
          <cell r="BD40">
            <v>0</v>
          </cell>
          <cell r="BE40">
            <v>0</v>
          </cell>
          <cell r="BF40">
            <v>0</v>
          </cell>
          <cell r="BG40">
            <v>0</v>
          </cell>
          <cell r="BH40">
            <v>0</v>
          </cell>
          <cell r="BM40">
            <v>1</v>
          </cell>
          <cell r="BN40">
            <v>3</v>
          </cell>
          <cell r="BO40">
            <v>0</v>
          </cell>
          <cell r="BQ40">
            <v>0</v>
          </cell>
          <cell r="BR40">
            <v>0</v>
          </cell>
          <cell r="BS40">
            <v>0</v>
          </cell>
          <cell r="BT40">
            <v>0</v>
          </cell>
        </row>
        <row r="41">
          <cell r="A41" t="str">
            <v>здание</v>
          </cell>
          <cell r="B41">
            <v>1</v>
          </cell>
          <cell r="C41">
            <v>0</v>
          </cell>
          <cell r="D41">
            <v>37</v>
          </cell>
          <cell r="E41">
            <v>0</v>
          </cell>
          <cell r="F41">
            <v>1</v>
          </cell>
          <cell r="H41">
            <v>0</v>
          </cell>
          <cell r="J41">
            <v>0</v>
          </cell>
          <cell r="K41">
            <v>0</v>
          </cell>
          <cell r="L41">
            <v>2</v>
          </cell>
          <cell r="M41">
            <v>2</v>
          </cell>
          <cell r="N41">
            <v>0</v>
          </cell>
          <cell r="O41">
            <v>0</v>
          </cell>
          <cell r="P41">
            <v>0</v>
          </cell>
          <cell r="Q41">
            <v>0</v>
          </cell>
          <cell r="R41">
            <v>0</v>
          </cell>
          <cell r="S41">
            <v>0</v>
          </cell>
          <cell r="T41">
            <v>0</v>
          </cell>
          <cell r="U41">
            <v>0</v>
          </cell>
          <cell r="V41">
            <v>0</v>
          </cell>
          <cell r="W41">
            <v>0</v>
          </cell>
          <cell r="X41">
            <v>0</v>
          </cell>
          <cell r="Y41">
            <v>1</v>
          </cell>
          <cell r="Z41">
            <v>1</v>
          </cell>
          <cell r="AA41">
            <v>0</v>
          </cell>
          <cell r="AB41">
            <v>1</v>
          </cell>
          <cell r="AC41">
            <v>1</v>
          </cell>
          <cell r="AD41">
            <v>0</v>
          </cell>
          <cell r="AE41">
            <v>1</v>
          </cell>
          <cell r="AF41">
            <v>0</v>
          </cell>
          <cell r="AG41">
            <v>0</v>
          </cell>
          <cell r="AH41">
            <v>1</v>
          </cell>
          <cell r="AI41">
            <v>1</v>
          </cell>
          <cell r="AJ41">
            <v>1</v>
          </cell>
          <cell r="AK41">
            <v>0</v>
          </cell>
          <cell r="AL41">
            <v>1</v>
          </cell>
          <cell r="AM41">
            <v>1</v>
          </cell>
          <cell r="AN41">
            <v>0</v>
          </cell>
          <cell r="AO41">
            <v>1</v>
          </cell>
          <cell r="AP41">
            <v>0</v>
          </cell>
          <cell r="AQ41">
            <v>0</v>
          </cell>
          <cell r="AR41">
            <v>1</v>
          </cell>
          <cell r="AS41">
            <v>1</v>
          </cell>
          <cell r="AT41">
            <v>1</v>
          </cell>
          <cell r="AU41">
            <v>1</v>
          </cell>
          <cell r="AV41">
            <v>1</v>
          </cell>
          <cell r="AW41">
            <v>1</v>
          </cell>
          <cell r="AX41">
            <v>0</v>
          </cell>
          <cell r="AY41">
            <v>0</v>
          </cell>
          <cell r="AZ41">
            <v>1</v>
          </cell>
          <cell r="BA41">
            <v>0</v>
          </cell>
          <cell r="BB41">
            <v>5</v>
          </cell>
          <cell r="BC41">
            <v>0</v>
          </cell>
          <cell r="BD41">
            <v>0</v>
          </cell>
          <cell r="BE41">
            <v>0</v>
          </cell>
          <cell r="BF41">
            <v>0</v>
          </cell>
          <cell r="BG41">
            <v>0</v>
          </cell>
          <cell r="BH41">
            <v>0</v>
          </cell>
          <cell r="BM41">
            <v>1</v>
          </cell>
          <cell r="BN41">
            <v>3</v>
          </cell>
          <cell r="BO41">
            <v>0</v>
          </cell>
          <cell r="BQ41">
            <v>0</v>
          </cell>
          <cell r="BR41">
            <v>0</v>
          </cell>
          <cell r="BS41">
            <v>0</v>
          </cell>
          <cell r="BT41">
            <v>0</v>
          </cell>
        </row>
        <row r="42">
          <cell r="A42" t="str">
            <v>здание</v>
          </cell>
          <cell r="B42">
            <v>1</v>
          </cell>
          <cell r="C42">
            <v>0</v>
          </cell>
          <cell r="D42">
            <v>38</v>
          </cell>
          <cell r="E42">
            <v>0</v>
          </cell>
          <cell r="F42">
            <v>1</v>
          </cell>
          <cell r="H42">
            <v>0</v>
          </cell>
          <cell r="J42">
            <v>0</v>
          </cell>
          <cell r="K42">
            <v>0</v>
          </cell>
          <cell r="L42">
            <v>2</v>
          </cell>
          <cell r="M42">
            <v>2</v>
          </cell>
          <cell r="N42">
            <v>0</v>
          </cell>
          <cell r="O42">
            <v>0</v>
          </cell>
          <cell r="P42">
            <v>0</v>
          </cell>
          <cell r="Q42">
            <v>0</v>
          </cell>
          <cell r="R42">
            <v>0</v>
          </cell>
          <cell r="S42">
            <v>0</v>
          </cell>
          <cell r="T42">
            <v>0</v>
          </cell>
          <cell r="U42">
            <v>0</v>
          </cell>
          <cell r="V42">
            <v>0</v>
          </cell>
          <cell r="W42">
            <v>0</v>
          </cell>
          <cell r="X42">
            <v>0</v>
          </cell>
          <cell r="Y42">
            <v>1</v>
          </cell>
          <cell r="Z42">
            <v>1</v>
          </cell>
          <cell r="AA42">
            <v>0</v>
          </cell>
          <cell r="AB42">
            <v>1</v>
          </cell>
          <cell r="AC42">
            <v>1</v>
          </cell>
          <cell r="AD42">
            <v>0</v>
          </cell>
          <cell r="AE42">
            <v>1</v>
          </cell>
          <cell r="AF42">
            <v>0</v>
          </cell>
          <cell r="AG42">
            <v>0</v>
          </cell>
          <cell r="AH42">
            <v>1</v>
          </cell>
          <cell r="AI42">
            <v>1</v>
          </cell>
          <cell r="AJ42">
            <v>1</v>
          </cell>
          <cell r="AK42">
            <v>0</v>
          </cell>
          <cell r="AL42">
            <v>1</v>
          </cell>
          <cell r="AM42">
            <v>1</v>
          </cell>
          <cell r="AN42">
            <v>0</v>
          </cell>
          <cell r="AO42">
            <v>1</v>
          </cell>
          <cell r="AP42">
            <v>0</v>
          </cell>
          <cell r="AQ42">
            <v>0</v>
          </cell>
          <cell r="AR42">
            <v>1</v>
          </cell>
          <cell r="AS42">
            <v>1</v>
          </cell>
          <cell r="AT42">
            <v>1</v>
          </cell>
          <cell r="AU42">
            <v>1</v>
          </cell>
          <cell r="AV42">
            <v>1</v>
          </cell>
          <cell r="AW42">
            <v>1</v>
          </cell>
          <cell r="AX42">
            <v>0</v>
          </cell>
          <cell r="AY42">
            <v>0</v>
          </cell>
          <cell r="AZ42">
            <v>1</v>
          </cell>
          <cell r="BA42">
            <v>0</v>
          </cell>
          <cell r="BB42">
            <v>5</v>
          </cell>
          <cell r="BC42">
            <v>0</v>
          </cell>
          <cell r="BD42">
            <v>0</v>
          </cell>
          <cell r="BE42">
            <v>0</v>
          </cell>
          <cell r="BF42">
            <v>0</v>
          </cell>
          <cell r="BG42">
            <v>0</v>
          </cell>
          <cell r="BH42">
            <v>0</v>
          </cell>
          <cell r="BM42">
            <v>1</v>
          </cell>
          <cell r="BN42">
            <v>3</v>
          </cell>
          <cell r="BO42">
            <v>0</v>
          </cell>
          <cell r="BQ42">
            <v>0</v>
          </cell>
          <cell r="BR42">
            <v>0</v>
          </cell>
          <cell r="BS42">
            <v>0</v>
          </cell>
          <cell r="BT42">
            <v>0</v>
          </cell>
        </row>
        <row r="43">
          <cell r="A43" t="str">
            <v>здание</v>
          </cell>
          <cell r="B43">
            <v>1</v>
          </cell>
          <cell r="C43">
            <v>0</v>
          </cell>
          <cell r="D43">
            <v>39</v>
          </cell>
          <cell r="E43">
            <v>0</v>
          </cell>
          <cell r="F43">
            <v>1</v>
          </cell>
          <cell r="H43">
            <v>0</v>
          </cell>
          <cell r="J43">
            <v>0</v>
          </cell>
          <cell r="K43">
            <v>0</v>
          </cell>
          <cell r="L43">
            <v>2</v>
          </cell>
          <cell r="M43">
            <v>2</v>
          </cell>
          <cell r="N43">
            <v>0</v>
          </cell>
          <cell r="O43">
            <v>0</v>
          </cell>
          <cell r="P43">
            <v>0</v>
          </cell>
          <cell r="Q43">
            <v>0</v>
          </cell>
          <cell r="R43">
            <v>0</v>
          </cell>
          <cell r="S43">
            <v>0</v>
          </cell>
          <cell r="T43">
            <v>0</v>
          </cell>
          <cell r="U43">
            <v>0</v>
          </cell>
          <cell r="V43">
            <v>0</v>
          </cell>
          <cell r="W43">
            <v>0</v>
          </cell>
          <cell r="X43">
            <v>0</v>
          </cell>
          <cell r="Y43">
            <v>1</v>
          </cell>
          <cell r="Z43">
            <v>1</v>
          </cell>
          <cell r="AA43">
            <v>0</v>
          </cell>
          <cell r="AB43">
            <v>1</v>
          </cell>
          <cell r="AC43">
            <v>1</v>
          </cell>
          <cell r="AD43">
            <v>0</v>
          </cell>
          <cell r="AE43">
            <v>1</v>
          </cell>
          <cell r="AF43">
            <v>0</v>
          </cell>
          <cell r="AG43">
            <v>0</v>
          </cell>
          <cell r="AH43">
            <v>1</v>
          </cell>
          <cell r="AI43">
            <v>1</v>
          </cell>
          <cell r="AJ43">
            <v>1</v>
          </cell>
          <cell r="AK43">
            <v>0</v>
          </cell>
          <cell r="AL43">
            <v>1</v>
          </cell>
          <cell r="AM43">
            <v>1</v>
          </cell>
          <cell r="AN43">
            <v>0</v>
          </cell>
          <cell r="AO43">
            <v>1</v>
          </cell>
          <cell r="AP43">
            <v>0</v>
          </cell>
          <cell r="AQ43">
            <v>0</v>
          </cell>
          <cell r="AR43">
            <v>1</v>
          </cell>
          <cell r="AS43">
            <v>1</v>
          </cell>
          <cell r="AT43">
            <v>1</v>
          </cell>
          <cell r="AU43">
            <v>1</v>
          </cell>
          <cell r="AV43">
            <v>1</v>
          </cell>
          <cell r="AW43">
            <v>1</v>
          </cell>
          <cell r="AX43">
            <v>0</v>
          </cell>
          <cell r="AY43">
            <v>0</v>
          </cell>
          <cell r="AZ43">
            <v>1</v>
          </cell>
          <cell r="BA43">
            <v>0</v>
          </cell>
          <cell r="BB43">
            <v>5</v>
          </cell>
          <cell r="BC43">
            <v>0</v>
          </cell>
          <cell r="BD43">
            <v>0</v>
          </cell>
          <cell r="BE43">
            <v>0</v>
          </cell>
          <cell r="BF43">
            <v>0</v>
          </cell>
          <cell r="BG43">
            <v>0</v>
          </cell>
          <cell r="BH43">
            <v>0</v>
          </cell>
          <cell r="BM43">
            <v>1</v>
          </cell>
          <cell r="BN43">
            <v>3</v>
          </cell>
          <cell r="BO43">
            <v>0</v>
          </cell>
          <cell r="BQ43">
            <v>0</v>
          </cell>
          <cell r="BR43">
            <v>0</v>
          </cell>
          <cell r="BS43">
            <v>0</v>
          </cell>
          <cell r="BT43">
            <v>0</v>
          </cell>
        </row>
        <row r="44">
          <cell r="A44" t="str">
            <v>здание</v>
          </cell>
          <cell r="B44">
            <v>1</v>
          </cell>
          <cell r="C44">
            <v>0</v>
          </cell>
          <cell r="D44">
            <v>40</v>
          </cell>
          <cell r="E44">
            <v>0</v>
          </cell>
          <cell r="F44">
            <v>1</v>
          </cell>
          <cell r="H44">
            <v>0</v>
          </cell>
          <cell r="J44">
            <v>0</v>
          </cell>
          <cell r="K44">
            <v>0</v>
          </cell>
          <cell r="L44">
            <v>2</v>
          </cell>
          <cell r="M44">
            <v>2</v>
          </cell>
          <cell r="N44">
            <v>0</v>
          </cell>
          <cell r="O44">
            <v>0</v>
          </cell>
          <cell r="P44">
            <v>0</v>
          </cell>
          <cell r="Q44">
            <v>0</v>
          </cell>
          <cell r="R44">
            <v>0</v>
          </cell>
          <cell r="S44">
            <v>0</v>
          </cell>
          <cell r="T44">
            <v>0</v>
          </cell>
          <cell r="U44">
            <v>0</v>
          </cell>
          <cell r="V44">
            <v>0</v>
          </cell>
          <cell r="W44">
            <v>0</v>
          </cell>
          <cell r="X44">
            <v>0</v>
          </cell>
          <cell r="Y44">
            <v>1</v>
          </cell>
          <cell r="Z44">
            <v>1</v>
          </cell>
          <cell r="AA44">
            <v>0</v>
          </cell>
          <cell r="AB44">
            <v>1</v>
          </cell>
          <cell r="AC44">
            <v>1</v>
          </cell>
          <cell r="AD44">
            <v>0</v>
          </cell>
          <cell r="AE44">
            <v>1</v>
          </cell>
          <cell r="AF44">
            <v>0</v>
          </cell>
          <cell r="AG44">
            <v>0</v>
          </cell>
          <cell r="AH44">
            <v>1</v>
          </cell>
          <cell r="AI44">
            <v>1</v>
          </cell>
          <cell r="AJ44">
            <v>1</v>
          </cell>
          <cell r="AK44">
            <v>0</v>
          </cell>
          <cell r="AL44">
            <v>1</v>
          </cell>
          <cell r="AM44">
            <v>1</v>
          </cell>
          <cell r="AN44">
            <v>0</v>
          </cell>
          <cell r="AO44">
            <v>1</v>
          </cell>
          <cell r="AP44">
            <v>0</v>
          </cell>
          <cell r="AQ44">
            <v>0</v>
          </cell>
          <cell r="AR44">
            <v>1</v>
          </cell>
          <cell r="AS44">
            <v>1</v>
          </cell>
          <cell r="AT44">
            <v>1</v>
          </cell>
          <cell r="AU44">
            <v>1</v>
          </cell>
          <cell r="AV44">
            <v>1</v>
          </cell>
          <cell r="AW44">
            <v>1</v>
          </cell>
          <cell r="AX44">
            <v>0</v>
          </cell>
          <cell r="AY44">
            <v>0</v>
          </cell>
          <cell r="AZ44">
            <v>1</v>
          </cell>
          <cell r="BA44">
            <v>0</v>
          </cell>
          <cell r="BB44">
            <v>5</v>
          </cell>
          <cell r="BC44">
            <v>0</v>
          </cell>
          <cell r="BD44">
            <v>0</v>
          </cell>
          <cell r="BE44">
            <v>0</v>
          </cell>
          <cell r="BF44">
            <v>0</v>
          </cell>
          <cell r="BG44">
            <v>0</v>
          </cell>
          <cell r="BH44">
            <v>0</v>
          </cell>
          <cell r="BM44">
            <v>1</v>
          </cell>
          <cell r="BN44">
            <v>3</v>
          </cell>
          <cell r="BO44">
            <v>0</v>
          </cell>
          <cell r="BQ44">
            <v>0</v>
          </cell>
          <cell r="BR44">
            <v>0</v>
          </cell>
          <cell r="BS44">
            <v>0</v>
          </cell>
          <cell r="BT44">
            <v>0</v>
          </cell>
        </row>
        <row r="45">
          <cell r="A45" t="str">
            <v>здание</v>
          </cell>
          <cell r="B45">
            <v>1</v>
          </cell>
          <cell r="C45">
            <v>0</v>
          </cell>
          <cell r="D45">
            <v>41</v>
          </cell>
          <cell r="E45">
            <v>0</v>
          </cell>
          <cell r="F45">
            <v>1</v>
          </cell>
          <cell r="H45">
            <v>0</v>
          </cell>
          <cell r="J45">
            <v>0</v>
          </cell>
          <cell r="K45">
            <v>0</v>
          </cell>
          <cell r="L45">
            <v>2</v>
          </cell>
          <cell r="M45">
            <v>2</v>
          </cell>
          <cell r="N45">
            <v>0</v>
          </cell>
          <cell r="O45">
            <v>0</v>
          </cell>
          <cell r="P45">
            <v>0</v>
          </cell>
          <cell r="Q45">
            <v>0</v>
          </cell>
          <cell r="R45">
            <v>0</v>
          </cell>
          <cell r="S45">
            <v>0</v>
          </cell>
          <cell r="T45">
            <v>0</v>
          </cell>
          <cell r="U45">
            <v>0</v>
          </cell>
          <cell r="V45">
            <v>0</v>
          </cell>
          <cell r="W45">
            <v>0</v>
          </cell>
          <cell r="X45">
            <v>0</v>
          </cell>
          <cell r="Y45">
            <v>1</v>
          </cell>
          <cell r="Z45">
            <v>1</v>
          </cell>
          <cell r="AA45">
            <v>0</v>
          </cell>
          <cell r="AB45">
            <v>1</v>
          </cell>
          <cell r="AC45">
            <v>1</v>
          </cell>
          <cell r="AD45">
            <v>0</v>
          </cell>
          <cell r="AE45">
            <v>1</v>
          </cell>
          <cell r="AF45">
            <v>0</v>
          </cell>
          <cell r="AG45">
            <v>0</v>
          </cell>
          <cell r="AH45">
            <v>1</v>
          </cell>
          <cell r="AI45">
            <v>1</v>
          </cell>
          <cell r="AJ45">
            <v>1</v>
          </cell>
          <cell r="AK45">
            <v>0</v>
          </cell>
          <cell r="AL45">
            <v>1</v>
          </cell>
          <cell r="AM45">
            <v>1</v>
          </cell>
          <cell r="AN45">
            <v>0</v>
          </cell>
          <cell r="AO45">
            <v>1</v>
          </cell>
          <cell r="AP45">
            <v>0</v>
          </cell>
          <cell r="AQ45">
            <v>0</v>
          </cell>
          <cell r="AR45">
            <v>1</v>
          </cell>
          <cell r="AS45">
            <v>1</v>
          </cell>
          <cell r="AT45">
            <v>1</v>
          </cell>
          <cell r="AU45">
            <v>1</v>
          </cell>
          <cell r="AV45">
            <v>1</v>
          </cell>
          <cell r="AW45">
            <v>1</v>
          </cell>
          <cell r="AX45">
            <v>0</v>
          </cell>
          <cell r="AY45">
            <v>0</v>
          </cell>
          <cell r="AZ45">
            <v>1</v>
          </cell>
          <cell r="BA45">
            <v>0</v>
          </cell>
          <cell r="BB45">
            <v>5</v>
          </cell>
          <cell r="BC45">
            <v>0</v>
          </cell>
          <cell r="BD45">
            <v>0</v>
          </cell>
          <cell r="BE45">
            <v>0</v>
          </cell>
          <cell r="BF45">
            <v>0</v>
          </cell>
          <cell r="BG45">
            <v>0</v>
          </cell>
          <cell r="BH45">
            <v>0</v>
          </cell>
          <cell r="BM45">
            <v>1</v>
          </cell>
          <cell r="BN45">
            <v>3</v>
          </cell>
          <cell r="BO45">
            <v>0</v>
          </cell>
          <cell r="BQ45">
            <v>0</v>
          </cell>
          <cell r="BR45">
            <v>0</v>
          </cell>
          <cell r="BS45">
            <v>0</v>
          </cell>
          <cell r="BT45">
            <v>0</v>
          </cell>
        </row>
        <row r="46">
          <cell r="A46" t="str">
            <v>здание</v>
          </cell>
          <cell r="B46">
            <v>1</v>
          </cell>
          <cell r="C46">
            <v>0</v>
          </cell>
          <cell r="D46">
            <v>42</v>
          </cell>
          <cell r="E46">
            <v>0</v>
          </cell>
          <cell r="F46">
            <v>1</v>
          </cell>
          <cell r="H46">
            <v>0</v>
          </cell>
          <cell r="J46">
            <v>0</v>
          </cell>
          <cell r="K46">
            <v>0</v>
          </cell>
          <cell r="L46">
            <v>2</v>
          </cell>
          <cell r="M46">
            <v>2</v>
          </cell>
          <cell r="N46">
            <v>0</v>
          </cell>
          <cell r="O46">
            <v>0</v>
          </cell>
          <cell r="P46">
            <v>0</v>
          </cell>
          <cell r="Q46">
            <v>0</v>
          </cell>
          <cell r="R46">
            <v>0</v>
          </cell>
          <cell r="S46">
            <v>0</v>
          </cell>
          <cell r="T46">
            <v>0</v>
          </cell>
          <cell r="U46">
            <v>0</v>
          </cell>
          <cell r="V46">
            <v>0</v>
          </cell>
          <cell r="W46">
            <v>0</v>
          </cell>
          <cell r="X46">
            <v>0</v>
          </cell>
          <cell r="Y46">
            <v>1</v>
          </cell>
          <cell r="Z46">
            <v>1</v>
          </cell>
          <cell r="AA46">
            <v>0</v>
          </cell>
          <cell r="AB46">
            <v>1</v>
          </cell>
          <cell r="AC46">
            <v>1</v>
          </cell>
          <cell r="AD46">
            <v>0</v>
          </cell>
          <cell r="AE46">
            <v>1</v>
          </cell>
          <cell r="AF46">
            <v>0</v>
          </cell>
          <cell r="AG46">
            <v>0</v>
          </cell>
          <cell r="AH46">
            <v>1</v>
          </cell>
          <cell r="AI46">
            <v>1</v>
          </cell>
          <cell r="AJ46">
            <v>1</v>
          </cell>
          <cell r="AK46">
            <v>0</v>
          </cell>
          <cell r="AL46">
            <v>1</v>
          </cell>
          <cell r="AM46">
            <v>1</v>
          </cell>
          <cell r="AN46">
            <v>0</v>
          </cell>
          <cell r="AO46">
            <v>1</v>
          </cell>
          <cell r="AP46">
            <v>0</v>
          </cell>
          <cell r="AQ46">
            <v>0</v>
          </cell>
          <cell r="AR46">
            <v>1</v>
          </cell>
          <cell r="AS46">
            <v>1</v>
          </cell>
          <cell r="AT46">
            <v>1</v>
          </cell>
          <cell r="AU46">
            <v>1</v>
          </cell>
          <cell r="AV46">
            <v>1</v>
          </cell>
          <cell r="AW46">
            <v>1</v>
          </cell>
          <cell r="AX46">
            <v>0</v>
          </cell>
          <cell r="AY46">
            <v>0</v>
          </cell>
          <cell r="AZ46">
            <v>1</v>
          </cell>
          <cell r="BA46">
            <v>0</v>
          </cell>
          <cell r="BB46">
            <v>5</v>
          </cell>
          <cell r="BC46">
            <v>0</v>
          </cell>
          <cell r="BD46">
            <v>0</v>
          </cell>
          <cell r="BE46">
            <v>0</v>
          </cell>
          <cell r="BF46">
            <v>0</v>
          </cell>
          <cell r="BG46">
            <v>0</v>
          </cell>
          <cell r="BH46">
            <v>0</v>
          </cell>
          <cell r="BM46">
            <v>1</v>
          </cell>
          <cell r="BN46">
            <v>3</v>
          </cell>
          <cell r="BO46">
            <v>0</v>
          </cell>
          <cell r="BQ46">
            <v>0</v>
          </cell>
          <cell r="BR46">
            <v>0</v>
          </cell>
          <cell r="BS46">
            <v>0</v>
          </cell>
          <cell r="BT46">
            <v>0</v>
          </cell>
        </row>
        <row r="47">
          <cell r="A47" t="str">
            <v>здание</v>
          </cell>
          <cell r="B47">
            <v>1</v>
          </cell>
          <cell r="C47">
            <v>0</v>
          </cell>
          <cell r="D47">
            <v>43</v>
          </cell>
          <cell r="E47">
            <v>0</v>
          </cell>
          <cell r="F47">
            <v>1</v>
          </cell>
          <cell r="H47">
            <v>0</v>
          </cell>
          <cell r="J47">
            <v>0</v>
          </cell>
          <cell r="K47">
            <v>0</v>
          </cell>
          <cell r="L47">
            <v>2</v>
          </cell>
          <cell r="M47">
            <v>2</v>
          </cell>
          <cell r="N47">
            <v>0</v>
          </cell>
          <cell r="O47">
            <v>0</v>
          </cell>
          <cell r="P47">
            <v>0</v>
          </cell>
          <cell r="Q47">
            <v>0</v>
          </cell>
          <cell r="R47">
            <v>0</v>
          </cell>
          <cell r="S47">
            <v>0</v>
          </cell>
          <cell r="T47">
            <v>0</v>
          </cell>
          <cell r="U47">
            <v>0</v>
          </cell>
          <cell r="V47">
            <v>0</v>
          </cell>
          <cell r="W47">
            <v>0</v>
          </cell>
          <cell r="X47">
            <v>0</v>
          </cell>
          <cell r="Y47">
            <v>1</v>
          </cell>
          <cell r="Z47">
            <v>1</v>
          </cell>
          <cell r="AA47">
            <v>0</v>
          </cell>
          <cell r="AB47">
            <v>1</v>
          </cell>
          <cell r="AC47">
            <v>1</v>
          </cell>
          <cell r="AD47">
            <v>0</v>
          </cell>
          <cell r="AE47">
            <v>1</v>
          </cell>
          <cell r="AF47">
            <v>0</v>
          </cell>
          <cell r="AG47">
            <v>0</v>
          </cell>
          <cell r="AH47">
            <v>1</v>
          </cell>
          <cell r="AI47">
            <v>1</v>
          </cell>
          <cell r="AJ47">
            <v>1</v>
          </cell>
          <cell r="AK47">
            <v>0</v>
          </cell>
          <cell r="AL47">
            <v>1</v>
          </cell>
          <cell r="AM47">
            <v>1</v>
          </cell>
          <cell r="AN47">
            <v>0</v>
          </cell>
          <cell r="AO47">
            <v>1</v>
          </cell>
          <cell r="AP47">
            <v>0</v>
          </cell>
          <cell r="AQ47">
            <v>0</v>
          </cell>
          <cell r="AR47">
            <v>1</v>
          </cell>
          <cell r="AS47">
            <v>1</v>
          </cell>
          <cell r="AT47">
            <v>1</v>
          </cell>
          <cell r="AU47">
            <v>1</v>
          </cell>
          <cell r="AV47">
            <v>1</v>
          </cell>
          <cell r="AW47">
            <v>1</v>
          </cell>
          <cell r="AX47">
            <v>0</v>
          </cell>
          <cell r="AY47">
            <v>0</v>
          </cell>
          <cell r="AZ47">
            <v>1</v>
          </cell>
          <cell r="BA47">
            <v>0</v>
          </cell>
          <cell r="BB47">
            <v>5</v>
          </cell>
          <cell r="BC47">
            <v>0</v>
          </cell>
          <cell r="BD47">
            <v>0</v>
          </cell>
          <cell r="BE47">
            <v>0</v>
          </cell>
          <cell r="BF47">
            <v>0</v>
          </cell>
          <cell r="BG47">
            <v>0</v>
          </cell>
          <cell r="BH47">
            <v>0</v>
          </cell>
          <cell r="BM47">
            <v>1</v>
          </cell>
          <cell r="BN47">
            <v>3</v>
          </cell>
          <cell r="BO47">
            <v>0</v>
          </cell>
          <cell r="BQ47">
            <v>0</v>
          </cell>
          <cell r="BR47">
            <v>0</v>
          </cell>
          <cell r="BS47">
            <v>0</v>
          </cell>
          <cell r="BT47">
            <v>0</v>
          </cell>
        </row>
        <row r="48">
          <cell r="A48" t="str">
            <v>здание</v>
          </cell>
          <cell r="B48">
            <v>1</v>
          </cell>
          <cell r="C48">
            <v>0</v>
          </cell>
          <cell r="D48">
            <v>44</v>
          </cell>
          <cell r="E48">
            <v>0</v>
          </cell>
          <cell r="F48">
            <v>1</v>
          </cell>
          <cell r="H48">
            <v>0</v>
          </cell>
          <cell r="J48">
            <v>0</v>
          </cell>
          <cell r="K48">
            <v>0</v>
          </cell>
          <cell r="L48">
            <v>2</v>
          </cell>
          <cell r="M48">
            <v>2</v>
          </cell>
          <cell r="N48">
            <v>0</v>
          </cell>
          <cell r="O48">
            <v>0</v>
          </cell>
          <cell r="P48">
            <v>0</v>
          </cell>
          <cell r="Q48">
            <v>0</v>
          </cell>
          <cell r="R48">
            <v>0</v>
          </cell>
          <cell r="S48">
            <v>0</v>
          </cell>
          <cell r="T48">
            <v>0</v>
          </cell>
          <cell r="U48">
            <v>0</v>
          </cell>
          <cell r="V48">
            <v>0</v>
          </cell>
          <cell r="W48">
            <v>0</v>
          </cell>
          <cell r="X48">
            <v>0</v>
          </cell>
          <cell r="Y48">
            <v>1</v>
          </cell>
          <cell r="Z48">
            <v>1</v>
          </cell>
          <cell r="AA48">
            <v>0</v>
          </cell>
          <cell r="AB48">
            <v>1</v>
          </cell>
          <cell r="AC48">
            <v>1</v>
          </cell>
          <cell r="AD48">
            <v>0</v>
          </cell>
          <cell r="AE48">
            <v>1</v>
          </cell>
          <cell r="AF48">
            <v>0</v>
          </cell>
          <cell r="AG48">
            <v>0</v>
          </cell>
          <cell r="AH48">
            <v>1</v>
          </cell>
          <cell r="AI48">
            <v>1</v>
          </cell>
          <cell r="AJ48">
            <v>1</v>
          </cell>
          <cell r="AK48">
            <v>0</v>
          </cell>
          <cell r="AL48">
            <v>1</v>
          </cell>
          <cell r="AM48">
            <v>1</v>
          </cell>
          <cell r="AN48">
            <v>0</v>
          </cell>
          <cell r="AO48">
            <v>1</v>
          </cell>
          <cell r="AP48">
            <v>0</v>
          </cell>
          <cell r="AQ48">
            <v>0</v>
          </cell>
          <cell r="AR48">
            <v>1</v>
          </cell>
          <cell r="AS48">
            <v>1</v>
          </cell>
          <cell r="AT48">
            <v>1</v>
          </cell>
          <cell r="AU48">
            <v>1</v>
          </cell>
          <cell r="AV48">
            <v>1</v>
          </cell>
          <cell r="AW48">
            <v>1</v>
          </cell>
          <cell r="AX48">
            <v>0</v>
          </cell>
          <cell r="AY48">
            <v>0</v>
          </cell>
          <cell r="AZ48">
            <v>1</v>
          </cell>
          <cell r="BA48">
            <v>0</v>
          </cell>
          <cell r="BB48">
            <v>5</v>
          </cell>
          <cell r="BC48">
            <v>0</v>
          </cell>
          <cell r="BD48">
            <v>0</v>
          </cell>
          <cell r="BE48">
            <v>0</v>
          </cell>
          <cell r="BF48">
            <v>0</v>
          </cell>
          <cell r="BG48">
            <v>0</v>
          </cell>
          <cell r="BH48">
            <v>0</v>
          </cell>
          <cell r="BM48">
            <v>1</v>
          </cell>
          <cell r="BN48">
            <v>3</v>
          </cell>
          <cell r="BO48">
            <v>0</v>
          </cell>
          <cell r="BQ48">
            <v>0</v>
          </cell>
          <cell r="BR48">
            <v>0</v>
          </cell>
          <cell r="BS48">
            <v>0</v>
          </cell>
          <cell r="BT48">
            <v>0</v>
          </cell>
        </row>
        <row r="49">
          <cell r="A49" t="str">
            <v>здание</v>
          </cell>
          <cell r="B49">
            <v>1</v>
          </cell>
          <cell r="C49">
            <v>0</v>
          </cell>
          <cell r="D49">
            <v>45</v>
          </cell>
          <cell r="E49">
            <v>0</v>
          </cell>
          <cell r="F49">
            <v>1</v>
          </cell>
          <cell r="H49">
            <v>0</v>
          </cell>
          <cell r="J49">
            <v>0</v>
          </cell>
          <cell r="K49">
            <v>0</v>
          </cell>
          <cell r="L49">
            <v>2</v>
          </cell>
          <cell r="M49">
            <v>2</v>
          </cell>
          <cell r="N49">
            <v>0</v>
          </cell>
          <cell r="O49">
            <v>0</v>
          </cell>
          <cell r="P49">
            <v>0</v>
          </cell>
          <cell r="Q49">
            <v>0</v>
          </cell>
          <cell r="R49">
            <v>0</v>
          </cell>
          <cell r="S49">
            <v>0</v>
          </cell>
          <cell r="T49">
            <v>0</v>
          </cell>
          <cell r="U49">
            <v>0</v>
          </cell>
          <cell r="V49">
            <v>0</v>
          </cell>
          <cell r="W49">
            <v>0</v>
          </cell>
          <cell r="X49">
            <v>0</v>
          </cell>
          <cell r="Y49">
            <v>1</v>
          </cell>
          <cell r="Z49">
            <v>1</v>
          </cell>
          <cell r="AA49">
            <v>0</v>
          </cell>
          <cell r="AB49">
            <v>1</v>
          </cell>
          <cell r="AC49">
            <v>1</v>
          </cell>
          <cell r="AD49">
            <v>0</v>
          </cell>
          <cell r="AE49">
            <v>1</v>
          </cell>
          <cell r="AF49">
            <v>0</v>
          </cell>
          <cell r="AG49">
            <v>0</v>
          </cell>
          <cell r="AH49">
            <v>1</v>
          </cell>
          <cell r="AI49">
            <v>1</v>
          </cell>
          <cell r="AJ49">
            <v>1</v>
          </cell>
          <cell r="AK49">
            <v>0</v>
          </cell>
          <cell r="AL49">
            <v>1</v>
          </cell>
          <cell r="AM49">
            <v>1</v>
          </cell>
          <cell r="AN49">
            <v>0</v>
          </cell>
          <cell r="AO49">
            <v>1</v>
          </cell>
          <cell r="AP49">
            <v>0</v>
          </cell>
          <cell r="AQ49">
            <v>0</v>
          </cell>
          <cell r="AR49">
            <v>1</v>
          </cell>
          <cell r="AS49">
            <v>1</v>
          </cell>
          <cell r="AT49">
            <v>1</v>
          </cell>
          <cell r="AU49">
            <v>1</v>
          </cell>
          <cell r="AV49">
            <v>1</v>
          </cell>
          <cell r="AW49">
            <v>1</v>
          </cell>
          <cell r="AX49">
            <v>0</v>
          </cell>
          <cell r="AY49">
            <v>0</v>
          </cell>
          <cell r="AZ49">
            <v>1</v>
          </cell>
          <cell r="BA49">
            <v>0</v>
          </cell>
          <cell r="BB49">
            <v>5</v>
          </cell>
          <cell r="BC49">
            <v>0</v>
          </cell>
          <cell r="BD49">
            <v>0</v>
          </cell>
          <cell r="BE49">
            <v>0</v>
          </cell>
          <cell r="BF49">
            <v>0</v>
          </cell>
          <cell r="BG49">
            <v>0</v>
          </cell>
          <cell r="BH49">
            <v>0</v>
          </cell>
          <cell r="BM49">
            <v>1</v>
          </cell>
          <cell r="BN49">
            <v>3</v>
          </cell>
          <cell r="BO49">
            <v>0</v>
          </cell>
          <cell r="BQ49">
            <v>0</v>
          </cell>
          <cell r="BR49">
            <v>0</v>
          </cell>
          <cell r="BS49">
            <v>0</v>
          </cell>
          <cell r="BT49">
            <v>0</v>
          </cell>
        </row>
        <row r="86">
          <cell r="G86" t="str">
            <v>#</v>
          </cell>
          <cell r="H86" t="str">
            <v>l  кв</v>
          </cell>
          <cell r="I86" t="str">
            <v>ll  кв</v>
          </cell>
          <cell r="J86" t="str">
            <v>lll  кв</v>
          </cell>
          <cell r="K86" t="str">
            <v>lV кв</v>
          </cell>
        </row>
        <row r="87">
          <cell r="G87">
            <v>2019</v>
          </cell>
          <cell r="H87">
            <v>3.8210000000000002</v>
          </cell>
          <cell r="I87">
            <v>3.8650000000000002</v>
          </cell>
          <cell r="J87">
            <v>3.91</v>
          </cell>
          <cell r="K87">
            <v>4.1379999999999999</v>
          </cell>
          <cell r="O87">
            <v>2015</v>
          </cell>
          <cell r="P87">
            <v>42.91</v>
          </cell>
          <cell r="Q87">
            <v>42.91</v>
          </cell>
          <cell r="R87">
            <v>44.19</v>
          </cell>
          <cell r="S87">
            <v>44.19</v>
          </cell>
          <cell r="U87" t="str">
            <v>Письмо Минстроя России от 12.02.2015 N 3691-ЛС/08</v>
          </cell>
          <cell r="V87" t="str">
            <v>Письмо Минстроя России от 26.06.2015 N 19823-ЮР/08</v>
          </cell>
          <cell r="W87" t="str">
            <v>Письмо Минстроя России от 13.08.2015 N 25760-ЮР/08</v>
          </cell>
          <cell r="X87" t="str">
            <v>Письмо Минстроя России от 14.12.2015 N 40538-ЕС/05</v>
          </cell>
        </row>
        <row r="88">
          <cell r="G88">
            <v>2020</v>
          </cell>
          <cell r="H88">
            <v>4.2270000000000003</v>
          </cell>
          <cell r="I88">
            <v>4.2750000000000004</v>
          </cell>
          <cell r="J88">
            <v>4.3239999999999998</v>
          </cell>
          <cell r="K88">
            <v>4.3819999999999997</v>
          </cell>
          <cell r="O88">
            <v>2016</v>
          </cell>
          <cell r="P88">
            <v>44.5</v>
          </cell>
          <cell r="Q88">
            <v>44.5</v>
          </cell>
          <cell r="R88">
            <v>44.5</v>
          </cell>
          <cell r="S88">
            <v>45.12</v>
          </cell>
          <cell r="U88" t="str">
            <v>Письмо Минстроя России от 19.02.2016 N 4688-ХМ/05</v>
          </cell>
          <cell r="V88" t="str">
            <v>Письмо Минстроя России от 03.06.2016 N 17269-ХМ/09</v>
          </cell>
          <cell r="W88" t="str">
            <v>Письмо Минстроя России от 27.09.2016 N 31523-ХМ/09</v>
          </cell>
          <cell r="X88" t="str">
            <v>Письмо Минстроя России от 09.12.2016 N 41695-ХМ/09</v>
          </cell>
        </row>
        <row r="89">
          <cell r="G89">
            <v>2021</v>
          </cell>
          <cell r="H89">
            <v>4.4779999999999998</v>
          </cell>
          <cell r="I89">
            <v>4.5289999999999999</v>
          </cell>
          <cell r="J89">
            <v>4.5819999999999999</v>
          </cell>
          <cell r="K89">
            <v>4.6449999999999996</v>
          </cell>
          <cell r="O89">
            <v>2017</v>
          </cell>
          <cell r="P89">
            <v>45.12</v>
          </cell>
          <cell r="Q89">
            <v>45.12</v>
          </cell>
          <cell r="R89">
            <v>45.12</v>
          </cell>
          <cell r="S89">
            <v>45.12</v>
          </cell>
          <cell r="U89" t="str">
            <v>Письмо Минстроя России от 20.03.2017 N 8802-ХМ/09</v>
          </cell>
          <cell r="V89" t="str">
            <v>Письмо Минстроя России от от 30.06.2017 N 23090-ХМ/09</v>
          </cell>
          <cell r="W89" t="str">
            <v>Письмо Минстроя России от 05.10.2017 N 35948-ХМ/09</v>
          </cell>
          <cell r="X89" t="str">
            <v>Письмо Минстроя России от 05.12.2017 N 45082-ХМ/09</v>
          </cell>
        </row>
        <row r="90">
          <cell r="G90">
            <v>2013</v>
          </cell>
          <cell r="H90">
            <v>3.0630000000000002</v>
          </cell>
          <cell r="I90">
            <v>3.09</v>
          </cell>
          <cell r="J90">
            <v>3.12</v>
          </cell>
          <cell r="K90">
            <v>3.153</v>
          </cell>
          <cell r="O90">
            <v>2018</v>
          </cell>
          <cell r="P90">
            <v>44.21</v>
          </cell>
          <cell r="Q90">
            <v>44.21</v>
          </cell>
          <cell r="R90">
            <v>44.21</v>
          </cell>
          <cell r="S90">
            <v>44.21</v>
          </cell>
          <cell r="U90" t="str">
            <v>Письмо Минстроя России от 04.04.2018 N 13606-ХМ/09</v>
          </cell>
          <cell r="V90" t="str">
            <v>Письмо Минстроя России от 07.06.2018 N 24818-ХМ/09</v>
          </cell>
          <cell r="W90" t="str">
            <v>Письмо Минстроя России от 10.10.2018 N 41345-ЛС/09</v>
          </cell>
          <cell r="X90" t="str">
            <v>Письмо Минстроя России от 10.10.2018 N 41343-ЛС/09</v>
          </cell>
        </row>
        <row r="91">
          <cell r="G91">
            <v>2014</v>
          </cell>
          <cell r="H91">
            <v>3.2130000000000001</v>
          </cell>
          <cell r="I91">
            <v>3.238</v>
          </cell>
          <cell r="J91">
            <v>3.2669999999999999</v>
          </cell>
          <cell r="K91">
            <v>3.3010000000000002</v>
          </cell>
          <cell r="O91">
            <v>2019</v>
          </cell>
          <cell r="P91">
            <v>47.12</v>
          </cell>
          <cell r="Q91">
            <v>47.78</v>
          </cell>
          <cell r="R91">
            <v>47.78</v>
          </cell>
          <cell r="S91">
            <v>47.78</v>
          </cell>
          <cell r="U91" t="str">
            <v>Письмо Минстроя России от 05.03.2019 N 7581-ДВ/09</v>
          </cell>
          <cell r="V91" t="str">
            <v>Письмо Минстроя России от 17.05.2019 № 17798-ДВ/09</v>
          </cell>
          <cell r="W91" t="str">
            <v>Письмо Минстроя России от 17.05.2019 № 17798-ДВ/09</v>
          </cell>
          <cell r="X91" t="str">
            <v>Письмо Минстроя России от 17.05.2019 № 17798-ДВ/09</v>
          </cell>
        </row>
        <row r="92">
          <cell r="G92">
            <v>2015</v>
          </cell>
          <cell r="H92">
            <v>3.351</v>
          </cell>
          <cell r="I92">
            <v>3.367</v>
          </cell>
          <cell r="J92">
            <v>3.387</v>
          </cell>
          <cell r="K92">
            <v>3.41</v>
          </cell>
        </row>
        <row r="93">
          <cell r="G93">
            <v>2016</v>
          </cell>
          <cell r="H93">
            <v>3.4649999999999999</v>
          </cell>
          <cell r="I93">
            <v>3.4849999999999999</v>
          </cell>
          <cell r="J93">
            <v>3.5049999999999999</v>
          </cell>
          <cell r="K93">
            <v>3.5329999999999999</v>
          </cell>
        </row>
        <row r="94">
          <cell r="G94">
            <v>2017</v>
          </cell>
          <cell r="H94">
            <v>3.5819999999999999</v>
          </cell>
          <cell r="I94">
            <v>3.5960000000000001</v>
          </cell>
          <cell r="J94">
            <v>3.609</v>
          </cell>
          <cell r="K94">
            <v>3.63</v>
          </cell>
        </row>
        <row r="95">
          <cell r="G95">
            <v>2018</v>
          </cell>
          <cell r="H95">
            <v>3.6829999999999998</v>
          </cell>
          <cell r="I95">
            <v>3.6989999999999998</v>
          </cell>
          <cell r="J95">
            <v>3.7149999999999999</v>
          </cell>
          <cell r="K95">
            <v>3.7389999999999999</v>
          </cell>
        </row>
        <row r="147">
          <cell r="F147" t="str">
            <v>Стенные и скальные марки и реперы</v>
          </cell>
          <cell r="G147" t="str">
            <v>1 знак</v>
          </cell>
          <cell r="H147">
            <v>165</v>
          </cell>
          <cell r="I147">
            <v>731</v>
          </cell>
          <cell r="J147">
            <v>867</v>
          </cell>
          <cell r="K147" t="str">
            <v>Таблица 6.3 п.1</v>
          </cell>
        </row>
        <row r="148">
          <cell r="F148" t="str">
            <v>Предохранительные колпаки с крышками</v>
          </cell>
          <cell r="G148" t="str">
            <v>1 колпак</v>
          </cell>
          <cell r="H148">
            <v>63</v>
          </cell>
          <cell r="I148">
            <v>73</v>
          </cell>
          <cell r="J148">
            <v>94</v>
          </cell>
          <cell r="K148" t="str">
            <v>Таблица 6.3 п.2</v>
          </cell>
        </row>
        <row r="149">
          <cell r="F149" t="str">
            <v>Закрепительные знаки</v>
          </cell>
          <cell r="G149" t="str">
            <v>1 знак</v>
          </cell>
          <cell r="H149">
            <v>20</v>
          </cell>
          <cell r="I149">
            <v>28</v>
          </cell>
          <cell r="J149">
            <v>37</v>
          </cell>
          <cell r="K149" t="str">
            <v>Таблица 6.3 п.3</v>
          </cell>
        </row>
        <row r="150">
          <cell r="F150" t="str">
            <v>Рекогносцировка мест постановки нивелира и реек</v>
          </cell>
          <cell r="G150" t="str">
            <v>1 станция</v>
          </cell>
          <cell r="H150">
            <v>54</v>
          </cell>
          <cell r="I150">
            <v>63</v>
          </cell>
          <cell r="J150">
            <v>88</v>
          </cell>
          <cell r="K150" t="str">
            <v>Таблица 6.4 п.1</v>
          </cell>
        </row>
        <row r="151">
          <cell r="F151" t="str">
            <v>Нивелирование II класса</v>
          </cell>
          <cell r="G151" t="str">
            <v>1 штатив двойного хода</v>
          </cell>
          <cell r="H151">
            <v>81</v>
          </cell>
          <cell r="I151">
            <v>92</v>
          </cell>
          <cell r="J151">
            <v>111</v>
          </cell>
          <cell r="K151" t="str">
            <v>Таблица 6.4 п.2</v>
          </cell>
        </row>
        <row r="152">
          <cell r="F152" t="str">
            <v>Наблюдения одно-трехосных щелемеров</v>
          </cell>
          <cell r="G152" t="str">
            <v>1 щелемер</v>
          </cell>
          <cell r="H152">
            <v>35</v>
          </cell>
          <cell r="I152">
            <v>35</v>
          </cell>
          <cell r="J152">
            <v>35</v>
          </cell>
          <cell r="K152" t="str">
            <v>Таблица 6.4 п.3</v>
          </cell>
        </row>
        <row r="153">
          <cell r="F153" t="str">
            <v>Текущие наблюдения наклонов различных (по высоте) сечений сооружений</v>
          </cell>
          <cell r="G153" t="str">
            <v>1 сечение</v>
          </cell>
          <cell r="H153">
            <v>249</v>
          </cell>
          <cell r="I153">
            <v>281</v>
          </cell>
          <cell r="J153">
            <v>341</v>
          </cell>
          <cell r="K153" t="str">
            <v>Таблица 6.4 п.4</v>
          </cell>
        </row>
        <row r="154">
          <cell r="F154" t="str">
            <v>Определение текущих координат и высот точек</v>
          </cell>
          <cell r="G154" t="str">
            <v>1 точка</v>
          </cell>
          <cell r="H154">
            <v>594</v>
          </cell>
          <cell r="I154">
            <v>640</v>
          </cell>
          <cell r="J154">
            <v>742</v>
          </cell>
          <cell r="K154" t="str">
            <v>Таблица 6.4 п.5</v>
          </cell>
        </row>
        <row r="155">
          <cell r="F155" t="str">
            <v>Плановая и высотная привязка отдельных точек при расстоянии между точками до 50 м</v>
          </cell>
          <cell r="G155" t="str">
            <v>1 точка</v>
          </cell>
          <cell r="H155">
            <v>55</v>
          </cell>
          <cell r="I155">
            <v>75</v>
          </cell>
          <cell r="J155">
            <v>96</v>
          </cell>
          <cell r="K155" t="str">
            <v>Таблица 6.4 п.6</v>
          </cell>
        </row>
        <row r="156">
          <cell r="F156" t="str">
            <v>Плановая и высотная привязка отдельных точек при расстоянии между точками от 50 до 100 м</v>
          </cell>
          <cell r="G156" t="str">
            <v>1 точка</v>
          </cell>
          <cell r="H156">
            <v>65</v>
          </cell>
          <cell r="I156">
            <v>86</v>
          </cell>
          <cell r="J156">
            <v>121</v>
          </cell>
          <cell r="K156" t="str">
            <v>Таблица 6.4 п.7</v>
          </cell>
        </row>
        <row r="157">
          <cell r="F157" t="str">
            <v>Плановая и высотная привязка отдельных точек при расстоянии между точками от 100 до 200 м</v>
          </cell>
          <cell r="G157" t="str">
            <v>1 точка</v>
          </cell>
          <cell r="H157">
            <v>92</v>
          </cell>
          <cell r="I157">
            <v>128</v>
          </cell>
          <cell r="J157">
            <v>200</v>
          </cell>
          <cell r="K157" t="str">
            <v>Таблица 6.4 п.8</v>
          </cell>
        </row>
        <row r="160">
          <cell r="F160" t="str">
            <v>Нивелирование II класса</v>
          </cell>
          <cell r="G160" t="str">
            <v>1 штатив двойного хода</v>
          </cell>
          <cell r="H160">
            <v>77</v>
          </cell>
          <cell r="I160">
            <v>83</v>
          </cell>
          <cell r="J160">
            <v>100</v>
          </cell>
          <cell r="K160" t="str">
            <v>Таблица 6.4 п.2</v>
          </cell>
        </row>
        <row r="161">
          <cell r="F161" t="str">
            <v>Текущие наблюдения наклонов различных (по высоте) сечений сооружений</v>
          </cell>
          <cell r="G161" t="str">
            <v>1 сечение</v>
          </cell>
          <cell r="H161">
            <v>181</v>
          </cell>
          <cell r="I161">
            <v>181</v>
          </cell>
          <cell r="J161">
            <v>181</v>
          </cell>
          <cell r="K161" t="str">
            <v>Таблица 6.4 п.4</v>
          </cell>
        </row>
        <row r="162">
          <cell r="F162" t="str">
            <v>Определение текущих координат и высот точек</v>
          </cell>
          <cell r="G162" t="str">
            <v>1 точка</v>
          </cell>
          <cell r="H162">
            <v>90</v>
          </cell>
          <cell r="I162">
            <v>103</v>
          </cell>
          <cell r="J162">
            <v>118</v>
          </cell>
          <cell r="K162" t="str">
            <v>Таблица 6.4 п.5</v>
          </cell>
        </row>
      </sheetData>
      <sheetData sheetId="36">
        <row r="90">
          <cell r="J90" t="str">
            <v>Перегонные тоннели</v>
          </cell>
          <cell r="K90" t="str">
            <v>Кругового очертания Д=5,5 м</v>
          </cell>
          <cell r="L90" t="str">
            <v>п.м</v>
          </cell>
          <cell r="M90">
            <v>395.32</v>
          </cell>
          <cell r="N90">
            <v>316.26</v>
          </cell>
          <cell r="O90">
            <v>2375</v>
          </cell>
          <cell r="P90">
            <v>5.5</v>
          </cell>
          <cell r="Q90">
            <v>0</v>
          </cell>
          <cell r="R90">
            <v>100</v>
          </cell>
          <cell r="S90">
            <v>0</v>
          </cell>
        </row>
        <row r="91">
          <cell r="J91" t="str">
            <v>Станционные тоннели</v>
          </cell>
          <cell r="K91" t="str">
            <v>Кругового очертания Д 1 =6,0 м</v>
          </cell>
          <cell r="L91" t="str">
            <v>п.м</v>
          </cell>
          <cell r="M91">
            <v>462.07</v>
          </cell>
          <cell r="N91">
            <v>369.66</v>
          </cell>
          <cell r="O91">
            <v>2826</v>
          </cell>
          <cell r="P91">
            <v>6</v>
          </cell>
          <cell r="Q91">
            <v>0</v>
          </cell>
          <cell r="R91">
            <v>100</v>
          </cell>
          <cell r="S91">
            <v>0</v>
          </cell>
        </row>
        <row r="92">
          <cell r="J92" t="str">
            <v>Эскалаторные тоннели</v>
          </cell>
          <cell r="K92" t="str">
            <v>Кругового очертания двухпутные Д=10,5 м</v>
          </cell>
          <cell r="L92" t="str">
            <v>п.м</v>
          </cell>
          <cell r="M92">
            <v>1220</v>
          </cell>
          <cell r="N92">
            <v>976</v>
          </cell>
          <cell r="O92">
            <v>8655</v>
          </cell>
          <cell r="P92">
            <v>10.5</v>
          </cell>
          <cell r="Q92">
            <v>0</v>
          </cell>
          <cell r="R92">
            <v>100</v>
          </cell>
          <cell r="S92">
            <v>0</v>
          </cell>
        </row>
        <row r="93">
          <cell r="J93" t="str">
            <v>Межтоннельные и притоннельные сооружения</v>
          </cell>
          <cell r="K93" t="str">
            <v>Прямоугольные однопутные</v>
          </cell>
          <cell r="L93" t="str">
            <v>п.м</v>
          </cell>
          <cell r="M93">
            <v>478.72</v>
          </cell>
          <cell r="N93">
            <v>382.98</v>
          </cell>
          <cell r="O93">
            <v>4200</v>
          </cell>
          <cell r="P93">
            <v>0</v>
          </cell>
          <cell r="Q93">
            <v>7</v>
          </cell>
          <cell r="R93">
            <v>100</v>
          </cell>
          <cell r="S93">
            <v>6</v>
          </cell>
        </row>
        <row r="94">
          <cell r="J94" t="str">
            <v>Совмещенная тяговопонизительная подстанция (СТП)</v>
          </cell>
          <cell r="K94" t="str">
            <v>Прямоугольные двухпутные</v>
          </cell>
          <cell r="L94" t="str">
            <v>п.м</v>
          </cell>
          <cell r="M94">
            <v>500.68</v>
          </cell>
          <cell r="N94">
            <v>400.54</v>
          </cell>
          <cell r="O94">
            <v>6720</v>
          </cell>
          <cell r="P94">
            <v>0</v>
          </cell>
          <cell r="Q94">
            <v>7</v>
          </cell>
          <cell r="R94">
            <v>100</v>
          </cell>
          <cell r="S94">
            <v>9.6</v>
          </cell>
        </row>
        <row r="95">
          <cell r="J95" t="str">
            <v xml:space="preserve">Вестибюль (кассовый зал) </v>
          </cell>
          <cell r="K95" t="str">
            <v>Камера съездов</v>
          </cell>
          <cell r="L95" t="str">
            <v>м3</v>
          </cell>
          <cell r="M95">
            <v>7.98</v>
          </cell>
          <cell r="N95">
            <v>6.38</v>
          </cell>
          <cell r="O95">
            <v>5225</v>
          </cell>
          <cell r="P95">
            <v>0</v>
          </cell>
          <cell r="Q95">
            <v>9.5</v>
          </cell>
          <cell r="R95">
            <v>50</v>
          </cell>
          <cell r="S95">
            <v>11</v>
          </cell>
        </row>
        <row r="96">
          <cell r="J96" t="str">
            <v>Служебное помещение</v>
          </cell>
          <cell r="K96" t="str">
            <v>Станционные тоннели</v>
          </cell>
          <cell r="P96">
            <v>0</v>
          </cell>
          <cell r="Q96">
            <v>0</v>
          </cell>
          <cell r="R96">
            <v>0</v>
          </cell>
          <cell r="S96">
            <v>0</v>
          </cell>
        </row>
        <row r="97">
          <cell r="J97" t="str">
            <v>Пешеходный переход</v>
          </cell>
          <cell r="K97" t="str">
            <v>Кругового  очертания Д=8,5 м</v>
          </cell>
          <cell r="L97" t="str">
            <v>п.м</v>
          </cell>
          <cell r="M97">
            <v>595.04999999999995</v>
          </cell>
          <cell r="N97">
            <v>476.04</v>
          </cell>
          <cell r="O97">
            <v>5672</v>
          </cell>
          <cell r="P97">
            <v>8.5</v>
          </cell>
          <cell r="Q97">
            <v>0</v>
          </cell>
          <cell r="R97">
            <v>100</v>
          </cell>
          <cell r="S97">
            <v>0</v>
          </cell>
        </row>
        <row r="98">
          <cell r="J98" t="str">
            <v>Лестничный сход</v>
          </cell>
          <cell r="K98" t="str">
            <v>Кругового очертания Д=9,5 м</v>
          </cell>
          <cell r="L98" t="str">
            <v>п.м</v>
          </cell>
          <cell r="M98">
            <v>841.16</v>
          </cell>
          <cell r="N98">
            <v>672.93</v>
          </cell>
          <cell r="O98">
            <v>7085</v>
          </cell>
          <cell r="P98">
            <v>9.5</v>
          </cell>
          <cell r="Q98">
            <v>0</v>
          </cell>
          <cell r="R98">
            <v>100</v>
          </cell>
          <cell r="S98">
            <v>0</v>
          </cell>
        </row>
        <row r="99">
          <cell r="J99" t="str">
            <v>Кабельный (вентиляционный) коллектор</v>
          </cell>
          <cell r="K99" t="str">
            <v>Прямоугольного очертания</v>
          </cell>
          <cell r="L99" t="str">
            <v>п.м</v>
          </cell>
          <cell r="M99">
            <v>1001.58</v>
          </cell>
          <cell r="N99">
            <v>801.26</v>
          </cell>
          <cell r="O99">
            <v>12600</v>
          </cell>
          <cell r="P99">
            <v>0</v>
          </cell>
          <cell r="Q99">
            <v>7</v>
          </cell>
          <cell r="R99">
            <v>100</v>
          </cell>
          <cell r="S99">
            <v>18</v>
          </cell>
        </row>
        <row r="100">
          <cell r="J100" t="str">
            <v>Венткамера</v>
          </cell>
          <cell r="K100" t="str">
            <v>Односводчатая станция</v>
          </cell>
          <cell r="L100" t="str">
            <v>п.м</v>
          </cell>
          <cell r="M100">
            <v>1775.22</v>
          </cell>
          <cell r="N100">
            <v>1420.18</v>
          </cell>
          <cell r="O100">
            <v>28500</v>
          </cell>
          <cell r="P100">
            <v>0</v>
          </cell>
          <cell r="Q100">
            <v>9.5</v>
          </cell>
          <cell r="R100">
            <v>100</v>
          </cell>
          <cell r="S100">
            <v>30</v>
          </cell>
        </row>
        <row r="101">
          <cell r="J101" t="str">
            <v xml:space="preserve">Шахтные стволы </v>
          </cell>
          <cell r="K101" t="str">
            <v>Эскалаторные тоннели</v>
          </cell>
          <cell r="P101">
            <v>0</v>
          </cell>
          <cell r="Q101">
            <v>0</v>
          </cell>
          <cell r="R101">
            <v>0</v>
          </cell>
          <cell r="S101">
            <v>0</v>
          </cell>
        </row>
        <row r="102">
          <cell r="J102" t="str">
            <v>Односводчатая станция</v>
          </cell>
          <cell r="K102" t="str">
            <v xml:space="preserve">эллиптические Д=7,5 м </v>
          </cell>
          <cell r="L102" t="str">
            <v>п.м.</v>
          </cell>
          <cell r="M102">
            <v>714.13</v>
          </cell>
          <cell r="N102">
            <v>571.29999999999995</v>
          </cell>
          <cell r="O102">
            <v>2388</v>
          </cell>
          <cell r="P102">
            <v>7.5</v>
          </cell>
          <cell r="Q102">
            <v>8.1</v>
          </cell>
          <cell r="R102">
            <v>50</v>
          </cell>
          <cell r="S102">
            <v>7.5</v>
          </cell>
        </row>
        <row r="103">
          <cell r="J103" t="str">
            <v>Камера съездов</v>
          </cell>
          <cell r="K103" t="str">
            <v>круговые Д=9,5 м</v>
          </cell>
          <cell r="L103" t="str">
            <v>п.м.</v>
          </cell>
          <cell r="M103">
            <v>887.57</v>
          </cell>
          <cell r="N103">
            <v>710.06</v>
          </cell>
          <cell r="O103">
            <v>3542</v>
          </cell>
          <cell r="P103">
            <v>9.5</v>
          </cell>
          <cell r="Q103">
            <v>0</v>
          </cell>
          <cell r="R103">
            <v>50</v>
          </cell>
          <cell r="S103">
            <v>0</v>
          </cell>
        </row>
        <row r="104">
          <cell r="J104" t="str">
            <v>Натяжная камера</v>
          </cell>
          <cell r="K104" t="str">
            <v>Натяжная камера</v>
          </cell>
          <cell r="L104" t="str">
            <v>м3</v>
          </cell>
          <cell r="M104">
            <v>16.77</v>
          </cell>
          <cell r="N104">
            <v>13.42</v>
          </cell>
          <cell r="O104">
            <v>1500</v>
          </cell>
          <cell r="P104">
            <v>0</v>
          </cell>
          <cell r="Q104">
            <v>10</v>
          </cell>
          <cell r="R104">
            <v>15</v>
          </cell>
          <cell r="S104">
            <v>10</v>
          </cell>
        </row>
        <row r="105">
          <cell r="K105" t="str">
            <v>Межтоннельные и притоннельные сооружения</v>
          </cell>
          <cell r="P105">
            <v>0</v>
          </cell>
          <cell r="Q105">
            <v>0</v>
          </cell>
          <cell r="R105">
            <v>0</v>
          </cell>
          <cell r="S105">
            <v>0</v>
          </cell>
        </row>
        <row r="106">
          <cell r="K106" t="str">
            <v>Санузел (СУ)</v>
          </cell>
          <cell r="L106" t="str">
            <v>шт</v>
          </cell>
          <cell r="M106">
            <v>8331.52</v>
          </cell>
          <cell r="N106">
            <v>6665.22</v>
          </cell>
          <cell r="O106">
            <v>630</v>
          </cell>
          <cell r="P106">
            <v>0</v>
          </cell>
          <cell r="Q106">
            <v>7</v>
          </cell>
          <cell r="R106">
            <v>15</v>
          </cell>
          <cell r="S106">
            <v>6</v>
          </cell>
        </row>
        <row r="107">
          <cell r="K107" t="str">
            <v>Перекачка (ВОУ)</v>
          </cell>
          <cell r="L107" t="str">
            <v>шт</v>
          </cell>
          <cell r="M107">
            <v>8331.52</v>
          </cell>
          <cell r="N107">
            <v>6665.22</v>
          </cell>
          <cell r="O107">
            <v>630</v>
          </cell>
          <cell r="P107">
            <v>0</v>
          </cell>
          <cell r="Q107">
            <v>7</v>
          </cell>
          <cell r="R107">
            <v>15</v>
          </cell>
          <cell r="S107">
            <v>6</v>
          </cell>
        </row>
        <row r="108">
          <cell r="K108" t="str">
            <v>Вентсбойка (венттоннель)</v>
          </cell>
          <cell r="L108" t="str">
            <v>м3</v>
          </cell>
          <cell r="M108">
            <v>34.93</v>
          </cell>
          <cell r="N108">
            <v>27.94</v>
          </cell>
          <cell r="O108">
            <v>318</v>
          </cell>
          <cell r="P108">
            <v>4.5</v>
          </cell>
          <cell r="Q108">
            <v>0</v>
          </cell>
          <cell r="R108">
            <v>20</v>
          </cell>
          <cell r="S108">
            <v>0</v>
          </cell>
        </row>
        <row r="109">
          <cell r="K109" t="str">
            <v xml:space="preserve">Ходок </v>
          </cell>
          <cell r="L109" t="str">
            <v>м3</v>
          </cell>
          <cell r="M109">
            <v>73.27</v>
          </cell>
          <cell r="N109">
            <v>58.62</v>
          </cell>
          <cell r="O109">
            <v>108</v>
          </cell>
          <cell r="P109">
            <v>0</v>
          </cell>
          <cell r="Q109">
            <v>3.6</v>
          </cell>
          <cell r="R109">
            <v>10</v>
          </cell>
          <cell r="S109">
            <v>3</v>
          </cell>
        </row>
        <row r="110">
          <cell r="K110" t="str">
            <v>Совмещенная тяговопонизительная подстанция (СТП)</v>
          </cell>
          <cell r="L110" t="str">
            <v>м3</v>
          </cell>
          <cell r="M110">
            <v>13.86</v>
          </cell>
          <cell r="N110">
            <v>11.09</v>
          </cell>
          <cell r="O110">
            <v>3600</v>
          </cell>
          <cell r="P110">
            <v>0</v>
          </cell>
          <cell r="Q110">
            <v>8</v>
          </cell>
          <cell r="R110">
            <v>50</v>
          </cell>
          <cell r="S110">
            <v>9</v>
          </cell>
        </row>
        <row r="111">
          <cell r="K111" t="str">
            <v xml:space="preserve">Вестибюль (кассовый зал) </v>
          </cell>
          <cell r="L111" t="str">
            <v>м3</v>
          </cell>
          <cell r="M111">
            <v>3.86</v>
          </cell>
          <cell r="N111">
            <v>3.09</v>
          </cell>
          <cell r="O111">
            <v>7500</v>
          </cell>
          <cell r="P111">
            <v>0</v>
          </cell>
          <cell r="Q111">
            <v>10</v>
          </cell>
          <cell r="R111">
            <v>30</v>
          </cell>
          <cell r="S111">
            <v>25</v>
          </cell>
        </row>
        <row r="112">
          <cell r="K112" t="str">
            <v>Служебное помещение</v>
          </cell>
          <cell r="L112" t="str">
            <v>м3</v>
          </cell>
          <cell r="M112">
            <v>84.91</v>
          </cell>
          <cell r="N112">
            <v>67.930000000000007</v>
          </cell>
          <cell r="O112">
            <v>54</v>
          </cell>
          <cell r="P112">
            <v>0</v>
          </cell>
          <cell r="Q112">
            <v>3</v>
          </cell>
          <cell r="R112">
            <v>6</v>
          </cell>
          <cell r="S112">
            <v>3</v>
          </cell>
        </row>
        <row r="113">
          <cell r="K113" t="str">
            <v>Пешеходный переход</v>
          </cell>
          <cell r="L113" t="str">
            <v>м3</v>
          </cell>
          <cell r="M113">
            <v>20.28</v>
          </cell>
          <cell r="N113">
            <v>16.22</v>
          </cell>
          <cell r="O113">
            <v>1564</v>
          </cell>
          <cell r="P113">
            <v>0</v>
          </cell>
          <cell r="Q113">
            <v>4.5999999999999996</v>
          </cell>
          <cell r="R113">
            <v>50</v>
          </cell>
          <cell r="S113">
            <v>6.8</v>
          </cell>
        </row>
        <row r="114">
          <cell r="K114" t="str">
            <v>Лестничный сход</v>
          </cell>
          <cell r="L114" t="str">
            <v>м3</v>
          </cell>
          <cell r="M114">
            <v>51.1</v>
          </cell>
          <cell r="N114">
            <v>40.880000000000003</v>
          </cell>
          <cell r="O114">
            <v>408</v>
          </cell>
          <cell r="P114">
            <v>0</v>
          </cell>
          <cell r="Q114">
            <v>4</v>
          </cell>
          <cell r="R114">
            <v>17</v>
          </cell>
          <cell r="S114">
            <v>6</v>
          </cell>
        </row>
        <row r="115">
          <cell r="K115" t="str">
            <v>Кабельный (вентиляционный) коллектор</v>
          </cell>
          <cell r="L115" t="str">
            <v>м3</v>
          </cell>
          <cell r="M115">
            <v>52.27</v>
          </cell>
          <cell r="N115">
            <v>41.82</v>
          </cell>
          <cell r="O115">
            <v>884</v>
          </cell>
          <cell r="P115">
            <v>0</v>
          </cell>
          <cell r="Q115">
            <v>3.4</v>
          </cell>
          <cell r="R115">
            <v>100</v>
          </cell>
          <cell r="S115">
            <v>2.6</v>
          </cell>
        </row>
        <row r="116">
          <cell r="K116" t="str">
            <v>Венткамера</v>
          </cell>
          <cell r="L116" t="str">
            <v>м3</v>
          </cell>
          <cell r="M116">
            <v>14.57</v>
          </cell>
          <cell r="N116">
            <v>11.66</v>
          </cell>
          <cell r="O116">
            <v>2369</v>
          </cell>
          <cell r="P116">
            <v>0</v>
          </cell>
          <cell r="Q116">
            <v>9.4</v>
          </cell>
          <cell r="R116">
            <v>28</v>
          </cell>
          <cell r="S116">
            <v>9</v>
          </cell>
        </row>
        <row r="117">
          <cell r="K117" t="str">
            <v xml:space="preserve">Шахтные стволы </v>
          </cell>
          <cell r="P117">
            <v>0</v>
          </cell>
          <cell r="Q117">
            <v>0</v>
          </cell>
          <cell r="R117">
            <v>0</v>
          </cell>
          <cell r="S117">
            <v>0</v>
          </cell>
        </row>
        <row r="118">
          <cell r="K118" t="str">
            <v>Шахтные стволы Д=6,0 м</v>
          </cell>
          <cell r="L118" t="str">
            <v>п.м.</v>
          </cell>
          <cell r="M118">
            <v>900.53</v>
          </cell>
          <cell r="N118">
            <v>720.42</v>
          </cell>
          <cell r="O118">
            <v>1413</v>
          </cell>
          <cell r="P118">
            <v>6</v>
          </cell>
          <cell r="Q118">
            <v>0</v>
          </cell>
          <cell r="R118">
            <v>50</v>
          </cell>
          <cell r="S118">
            <v>0</v>
          </cell>
        </row>
        <row r="119">
          <cell r="K119" t="str">
            <v>Шахтные стволы Д=9,0 м</v>
          </cell>
          <cell r="L119" t="str">
            <v>п.м.</v>
          </cell>
          <cell r="M119">
            <v>1715</v>
          </cell>
          <cell r="N119">
            <v>1372</v>
          </cell>
          <cell r="O119">
            <v>3180</v>
          </cell>
          <cell r="P119">
            <v>9</v>
          </cell>
          <cell r="Q119">
            <v>0</v>
          </cell>
          <cell r="R119">
            <v>50</v>
          </cell>
          <cell r="S119">
            <v>0</v>
          </cell>
        </row>
      </sheetData>
      <sheetData sheetId="37"/>
      <sheetData sheetId="38"/>
      <sheetData sheetId="39">
        <row r="2">
          <cell r="A2" t="str">
            <v xml:space="preserve"> </v>
          </cell>
          <cell r="B2">
            <v>206</v>
          </cell>
          <cell r="E2" t="str">
            <v xml:space="preserve"> ИК1 Водопровод d= 200 ст длина 16 м   </v>
          </cell>
          <cell r="F2">
            <v>1</v>
          </cell>
          <cell r="J2">
            <v>200</v>
          </cell>
          <cell r="P2">
            <v>16</v>
          </cell>
          <cell r="S2">
            <v>1</v>
          </cell>
          <cell r="T2">
            <v>1</v>
          </cell>
          <cell r="U2">
            <v>0</v>
          </cell>
        </row>
        <row r="3">
          <cell r="A3" t="str">
            <v xml:space="preserve"> </v>
          </cell>
          <cell r="B3">
            <v>231.9</v>
          </cell>
          <cell r="E3" t="str">
            <v xml:space="preserve"> ИК2 Канализация d= 225 пнд длина 16 м   </v>
          </cell>
          <cell r="F3">
            <v>2</v>
          </cell>
          <cell r="J3">
            <v>225</v>
          </cell>
          <cell r="P3">
            <v>16</v>
          </cell>
          <cell r="S3">
            <v>1</v>
          </cell>
          <cell r="T3">
            <v>1</v>
          </cell>
          <cell r="U3">
            <v>0</v>
          </cell>
        </row>
        <row r="4">
          <cell r="A4" t="str">
            <v xml:space="preserve"> </v>
          </cell>
          <cell r="B4">
            <v>154.5</v>
          </cell>
          <cell r="E4" t="str">
            <v xml:space="preserve"> ИК3 Водопровод d= 150 ст длина 18,66 м   </v>
          </cell>
          <cell r="F4">
            <v>3</v>
          </cell>
          <cell r="J4">
            <v>150</v>
          </cell>
          <cell r="P4">
            <v>18.66</v>
          </cell>
          <cell r="S4">
            <v>1</v>
          </cell>
          <cell r="T4">
            <v>1</v>
          </cell>
          <cell r="U4">
            <v>0</v>
          </cell>
        </row>
        <row r="5">
          <cell r="A5" t="str">
            <v xml:space="preserve"> </v>
          </cell>
          <cell r="B5">
            <v>327</v>
          </cell>
          <cell r="E5" t="str">
            <v xml:space="preserve"> ИК4 Канализация d= 300 кер длина 18,76 м   </v>
          </cell>
          <cell r="F5">
            <v>4</v>
          </cell>
          <cell r="J5">
            <v>300</v>
          </cell>
          <cell r="P5">
            <v>18.760000000000002</v>
          </cell>
          <cell r="S5">
            <v>1</v>
          </cell>
          <cell r="T5">
            <v>1</v>
          </cell>
          <cell r="U5">
            <v>0</v>
          </cell>
        </row>
        <row r="6">
          <cell r="A6" t="str">
            <v xml:space="preserve"> </v>
          </cell>
          <cell r="B6">
            <v>450</v>
          </cell>
          <cell r="E6" t="str">
            <v xml:space="preserve"> ИК5 Водосток d= 400 ж.б. длина 18,16 м   </v>
          </cell>
          <cell r="F6">
            <v>5</v>
          </cell>
          <cell r="J6">
            <v>400</v>
          </cell>
          <cell r="P6">
            <v>18.16</v>
          </cell>
          <cell r="S6">
            <v>1</v>
          </cell>
          <cell r="T6">
            <v>1</v>
          </cell>
          <cell r="U6">
            <v>0</v>
          </cell>
        </row>
        <row r="7">
          <cell r="A7" t="str">
            <v xml:space="preserve"> </v>
          </cell>
          <cell r="B7">
            <v>53.5</v>
          </cell>
          <cell r="E7" t="str">
            <v xml:space="preserve"> ИК6 Газопровод d= 50 ст длина 6,8 м   </v>
          </cell>
          <cell r="F7">
            <v>6</v>
          </cell>
          <cell r="J7">
            <v>50</v>
          </cell>
          <cell r="P7">
            <v>6.8</v>
          </cell>
          <cell r="S7">
            <v>1</v>
          </cell>
          <cell r="T7">
            <v>1</v>
          </cell>
          <cell r="U7">
            <v>0</v>
          </cell>
        </row>
        <row r="8">
          <cell r="A8" t="str">
            <v xml:space="preserve"> </v>
          </cell>
          <cell r="B8">
            <v>322.7</v>
          </cell>
          <cell r="E8" t="str">
            <v xml:space="preserve"> ИК7 Канализация d= 315 пнд длина 116,62 м   </v>
          </cell>
          <cell r="F8">
            <v>7</v>
          </cell>
          <cell r="J8">
            <v>315</v>
          </cell>
          <cell r="P8">
            <v>116.62</v>
          </cell>
          <cell r="S8">
            <v>1</v>
          </cell>
          <cell r="T8">
            <v>1</v>
          </cell>
          <cell r="U8">
            <v>0</v>
          </cell>
        </row>
        <row r="9">
          <cell r="A9" t="str">
            <v xml:space="preserve"> </v>
          </cell>
          <cell r="B9">
            <v>71.7</v>
          </cell>
          <cell r="E9" t="str">
            <v xml:space="preserve"> ИК8 Водопровод d= 65 чуг длина 21,56 м   </v>
          </cell>
          <cell r="F9">
            <v>8</v>
          </cell>
          <cell r="J9">
            <v>65</v>
          </cell>
          <cell r="P9">
            <v>21.56</v>
          </cell>
          <cell r="S9">
            <v>1</v>
          </cell>
          <cell r="T9">
            <v>1</v>
          </cell>
          <cell r="U9">
            <v>0</v>
          </cell>
        </row>
        <row r="10">
          <cell r="A10" t="str">
            <v xml:space="preserve"> </v>
          </cell>
          <cell r="B10">
            <v>71.7</v>
          </cell>
          <cell r="E10" t="str">
            <v xml:space="preserve"> ИК9 Водопровод d= 65 чуг длина 68,26 м   </v>
          </cell>
          <cell r="F10">
            <v>9</v>
          </cell>
          <cell r="J10">
            <v>65</v>
          </cell>
          <cell r="P10">
            <v>68.260000000000005</v>
          </cell>
          <cell r="S10">
            <v>1</v>
          </cell>
          <cell r="T10">
            <v>1</v>
          </cell>
          <cell r="U10">
            <v>0</v>
          </cell>
        </row>
        <row r="11">
          <cell r="A11" t="str">
            <v xml:space="preserve"> </v>
          </cell>
          <cell r="B11">
            <v>169</v>
          </cell>
          <cell r="E11" t="str">
            <v xml:space="preserve"> ИК11 Канализация d= 150 кер длина 131,33 м   </v>
          </cell>
          <cell r="F11">
            <v>10</v>
          </cell>
          <cell r="J11">
            <v>150</v>
          </cell>
          <cell r="P11">
            <v>131.33000000000001</v>
          </cell>
          <cell r="S11">
            <v>1</v>
          </cell>
          <cell r="T11">
            <v>1</v>
          </cell>
          <cell r="U11">
            <v>0</v>
          </cell>
        </row>
        <row r="12">
          <cell r="A12" t="str">
            <v xml:space="preserve"> </v>
          </cell>
          <cell r="B12">
            <v>211</v>
          </cell>
          <cell r="E12" t="str">
            <v xml:space="preserve"> ИК12 Водосток d= 200 ац длина 102,29 м   </v>
          </cell>
          <cell r="F12">
            <v>11</v>
          </cell>
          <cell r="J12">
            <v>200</v>
          </cell>
          <cell r="P12">
            <v>102.29</v>
          </cell>
          <cell r="S12">
            <v>1</v>
          </cell>
          <cell r="T12">
            <v>1</v>
          </cell>
          <cell r="U12">
            <v>0</v>
          </cell>
        </row>
        <row r="13">
          <cell r="A13" t="str">
            <v xml:space="preserve"> </v>
          </cell>
          <cell r="B13">
            <v>154.5</v>
          </cell>
          <cell r="E13" t="str">
            <v xml:space="preserve"> ИК13 Водопровод d= 150 ст длина 15,78 м   </v>
          </cell>
          <cell r="F13">
            <v>12</v>
          </cell>
          <cell r="J13">
            <v>150</v>
          </cell>
          <cell r="P13">
            <v>15.78</v>
          </cell>
          <cell r="S13">
            <v>1</v>
          </cell>
          <cell r="T13">
            <v>1</v>
          </cell>
          <cell r="U13">
            <v>0</v>
          </cell>
        </row>
        <row r="14">
          <cell r="A14" t="str">
            <v xml:space="preserve"> </v>
          </cell>
          <cell r="B14">
            <v>103.5</v>
          </cell>
          <cell r="E14" t="str">
            <v xml:space="preserve"> ИК14 Водопровод d= 100 ст длина 58,89 м   </v>
          </cell>
          <cell r="F14">
            <v>13</v>
          </cell>
          <cell r="J14">
            <v>100</v>
          </cell>
          <cell r="P14">
            <v>58.89</v>
          </cell>
          <cell r="S14">
            <v>1</v>
          </cell>
          <cell r="T14">
            <v>1</v>
          </cell>
          <cell r="U14">
            <v>0</v>
          </cell>
        </row>
        <row r="15">
          <cell r="A15" t="str">
            <v xml:space="preserve"> </v>
          </cell>
          <cell r="B15">
            <v>327</v>
          </cell>
          <cell r="E15" t="str">
            <v xml:space="preserve"> ИК15 Канализация d= 300 кер длина 31,36 м   </v>
          </cell>
          <cell r="F15">
            <v>14</v>
          </cell>
          <cell r="J15">
            <v>300</v>
          </cell>
          <cell r="P15">
            <v>31.36</v>
          </cell>
          <cell r="S15">
            <v>1</v>
          </cell>
          <cell r="T15">
            <v>1</v>
          </cell>
          <cell r="U15">
            <v>0</v>
          </cell>
        </row>
        <row r="16">
          <cell r="A16" t="str">
            <v xml:space="preserve"> </v>
          </cell>
          <cell r="B16">
            <v>727</v>
          </cell>
          <cell r="E16" t="str">
            <v xml:space="preserve"> ИК18 Водопровод d= 720 ст длина 60,88 м   </v>
          </cell>
          <cell r="F16">
            <v>15</v>
          </cell>
          <cell r="J16">
            <v>720</v>
          </cell>
          <cell r="P16">
            <v>60.88</v>
          </cell>
          <cell r="S16">
            <v>1</v>
          </cell>
          <cell r="T16">
            <v>1</v>
          </cell>
          <cell r="U16">
            <v>0</v>
          </cell>
        </row>
        <row r="17">
          <cell r="A17" t="str">
            <v xml:space="preserve"> </v>
          </cell>
          <cell r="B17">
            <v>1100</v>
          </cell>
          <cell r="E17" t="str">
            <v xml:space="preserve"> ИК19 Канализация d= 1000 ж.б. длина 57,14 м   </v>
          </cell>
          <cell r="F17">
            <v>16</v>
          </cell>
          <cell r="J17">
            <v>1000</v>
          </cell>
          <cell r="P17">
            <v>57.14</v>
          </cell>
          <cell r="S17">
            <v>1</v>
          </cell>
          <cell r="T17">
            <v>1</v>
          </cell>
          <cell r="U17">
            <v>0</v>
          </cell>
        </row>
        <row r="18">
          <cell r="A18" t="str">
            <v xml:space="preserve"> </v>
          </cell>
          <cell r="B18">
            <v>112.7</v>
          </cell>
          <cell r="E18" t="str">
            <v xml:space="preserve"> ИК20 Водопровод d= 110 пвх длина 58,41 м   </v>
          </cell>
          <cell r="F18">
            <v>17</v>
          </cell>
          <cell r="J18">
            <v>110</v>
          </cell>
          <cell r="P18">
            <v>58.41</v>
          </cell>
          <cell r="S18">
            <v>1</v>
          </cell>
          <cell r="T18">
            <v>1</v>
          </cell>
          <cell r="U18">
            <v>0</v>
          </cell>
        </row>
        <row r="19">
          <cell r="A19" t="str">
            <v xml:space="preserve"> </v>
          </cell>
          <cell r="B19">
            <v>310.8</v>
          </cell>
          <cell r="E19" t="str">
            <v xml:space="preserve"> ИК21 Канализация d= 300 чуг длина 120,16 м   </v>
          </cell>
          <cell r="F19">
            <v>18</v>
          </cell>
          <cell r="J19">
            <v>300</v>
          </cell>
          <cell r="P19">
            <v>120.16</v>
          </cell>
          <cell r="S19">
            <v>1</v>
          </cell>
          <cell r="T19">
            <v>1</v>
          </cell>
          <cell r="U19">
            <v>0</v>
          </cell>
        </row>
        <row r="20">
          <cell r="A20" t="str">
            <v xml:space="preserve"> </v>
          </cell>
          <cell r="B20">
            <v>158.30000000000001</v>
          </cell>
          <cell r="E20" t="str">
            <v xml:space="preserve"> ИК23.1 Канализация d= 150 чуг длина 11,48 м   </v>
          </cell>
          <cell r="F20">
            <v>19</v>
          </cell>
          <cell r="J20">
            <v>150</v>
          </cell>
          <cell r="P20">
            <v>11.48</v>
          </cell>
          <cell r="S20">
            <v>1</v>
          </cell>
          <cell r="T20">
            <v>1</v>
          </cell>
          <cell r="U20">
            <v>0</v>
          </cell>
        </row>
        <row r="21">
          <cell r="A21" t="str">
            <v xml:space="preserve"> </v>
          </cell>
          <cell r="B21">
            <v>2340</v>
          </cell>
          <cell r="E21" t="str">
            <v xml:space="preserve"> ИК25 Водосток d= 2200 ж.б. длина 24,94 м   </v>
          </cell>
          <cell r="F21">
            <v>20</v>
          </cell>
          <cell r="J21">
            <v>2200</v>
          </cell>
          <cell r="P21">
            <v>24.94</v>
          </cell>
          <cell r="S21">
            <v>1</v>
          </cell>
          <cell r="T21">
            <v>1</v>
          </cell>
          <cell r="U21">
            <v>0</v>
          </cell>
        </row>
        <row r="22">
          <cell r="A22" t="str">
            <v xml:space="preserve"> </v>
          </cell>
          <cell r="B22">
            <v>260</v>
          </cell>
          <cell r="E22" t="str">
            <v xml:space="preserve"> ИК26 Канализация d= 250 чуг длина 24,27 м   </v>
          </cell>
          <cell r="F22">
            <v>21</v>
          </cell>
          <cell r="J22">
            <v>250</v>
          </cell>
          <cell r="P22">
            <v>24.27</v>
          </cell>
          <cell r="S22">
            <v>1</v>
          </cell>
          <cell r="T22">
            <v>1</v>
          </cell>
          <cell r="U22">
            <v>0</v>
          </cell>
        </row>
        <row r="23">
          <cell r="A23" t="str">
            <v xml:space="preserve"> </v>
          </cell>
          <cell r="B23">
            <v>211</v>
          </cell>
          <cell r="E23" t="str">
            <v xml:space="preserve"> ИК29 Дренаж d= 200 ац длина 71,14 м   </v>
          </cell>
          <cell r="F23">
            <v>22</v>
          </cell>
          <cell r="J23">
            <v>200</v>
          </cell>
          <cell r="P23">
            <v>71.14</v>
          </cell>
          <cell r="S23">
            <v>1</v>
          </cell>
          <cell r="T23">
            <v>1</v>
          </cell>
          <cell r="U23">
            <v>0</v>
          </cell>
        </row>
        <row r="24">
          <cell r="A24">
            <v>325</v>
          </cell>
          <cell r="B24" t="str">
            <v>!!!</v>
          </cell>
          <cell r="E24" t="str">
            <v xml:space="preserve"> ИК30 Водопровод d= 108 (325) ст длина 64,65 м   </v>
          </cell>
          <cell r="F24">
            <v>23</v>
          </cell>
          <cell r="J24" t="str">
            <v>108 (325)</v>
          </cell>
          <cell r="P24">
            <v>64.650000000000006</v>
          </cell>
          <cell r="S24">
            <v>1</v>
          </cell>
          <cell r="T24">
            <v>1</v>
          </cell>
          <cell r="U24">
            <v>0</v>
          </cell>
        </row>
        <row r="25">
          <cell r="A25" t="str">
            <v xml:space="preserve"> </v>
          </cell>
          <cell r="B25">
            <v>160</v>
          </cell>
          <cell r="E25" t="str">
            <v xml:space="preserve"> ИК32 Дренаж d= 150 ац длина 25,91 м   </v>
          </cell>
          <cell r="F25">
            <v>24</v>
          </cell>
          <cell r="J25">
            <v>150</v>
          </cell>
          <cell r="P25">
            <v>25.91</v>
          </cell>
          <cell r="S25">
            <v>1</v>
          </cell>
          <cell r="T25">
            <v>1</v>
          </cell>
          <cell r="U25">
            <v>0</v>
          </cell>
        </row>
        <row r="26">
          <cell r="A26" t="str">
            <v xml:space="preserve"> </v>
          </cell>
          <cell r="B26">
            <v>103.5</v>
          </cell>
          <cell r="E26" t="str">
            <v xml:space="preserve"> ИК33 Водопровод d= 100 ст длина 31,1 м   </v>
          </cell>
          <cell r="F26">
            <v>25</v>
          </cell>
          <cell r="J26">
            <v>100</v>
          </cell>
          <cell r="P26">
            <v>31.1</v>
          </cell>
          <cell r="S26">
            <v>1</v>
          </cell>
          <cell r="T26">
            <v>1</v>
          </cell>
          <cell r="U26">
            <v>0</v>
          </cell>
        </row>
        <row r="27">
          <cell r="A27" t="str">
            <v xml:space="preserve"> </v>
          </cell>
          <cell r="B27">
            <v>103.5</v>
          </cell>
          <cell r="E27" t="str">
            <v xml:space="preserve"> ИК34 Водопровод d= 100 ст длина 64,13 м   </v>
          </cell>
          <cell r="F27">
            <v>26</v>
          </cell>
          <cell r="J27">
            <v>100</v>
          </cell>
          <cell r="P27">
            <v>64.13</v>
          </cell>
          <cell r="S27">
            <v>1</v>
          </cell>
          <cell r="T27">
            <v>1</v>
          </cell>
          <cell r="U27">
            <v>0</v>
          </cell>
        </row>
        <row r="28">
          <cell r="A28" t="str">
            <v xml:space="preserve"> </v>
          </cell>
          <cell r="B28">
            <v>660</v>
          </cell>
          <cell r="E28" t="str">
            <v xml:space="preserve"> ИК35 Водосток d= 600 ж.б. длина 31,29 м   </v>
          </cell>
          <cell r="F28">
            <v>27</v>
          </cell>
          <cell r="J28">
            <v>600</v>
          </cell>
          <cell r="P28">
            <v>31.29</v>
          </cell>
          <cell r="S28">
            <v>1</v>
          </cell>
          <cell r="T28">
            <v>1</v>
          </cell>
          <cell r="U28">
            <v>0</v>
          </cell>
        </row>
        <row r="29">
          <cell r="A29" t="str">
            <v xml:space="preserve"> </v>
          </cell>
          <cell r="B29">
            <v>231.9</v>
          </cell>
          <cell r="E29" t="str">
            <v xml:space="preserve"> ИК36 Канализация d= 225 пнд длина 13,58 м   </v>
          </cell>
          <cell r="F29">
            <v>28</v>
          </cell>
          <cell r="J29">
            <v>225</v>
          </cell>
          <cell r="P29">
            <v>13.58</v>
          </cell>
          <cell r="S29">
            <v>1</v>
          </cell>
          <cell r="T29">
            <v>1</v>
          </cell>
          <cell r="U29">
            <v>0</v>
          </cell>
        </row>
        <row r="30">
          <cell r="A30" t="str">
            <v xml:space="preserve"> </v>
          </cell>
          <cell r="B30">
            <v>625</v>
          </cell>
          <cell r="E30" t="str">
            <v xml:space="preserve"> ИК37 Водопровод d= 600 ст длина 30,87 м   </v>
          </cell>
          <cell r="F30">
            <v>29</v>
          </cell>
          <cell r="J30">
            <v>600</v>
          </cell>
          <cell r="P30">
            <v>30.87</v>
          </cell>
          <cell r="S30">
            <v>1</v>
          </cell>
          <cell r="T30">
            <v>1</v>
          </cell>
          <cell r="U30">
            <v>0</v>
          </cell>
        </row>
        <row r="31">
          <cell r="A31">
            <v>1200</v>
          </cell>
          <cell r="B31" t="str">
            <v>!!!</v>
          </cell>
          <cell r="E31" t="str">
            <v xml:space="preserve"> ИК38 Водосток d= 400 (1200) ж.б. длина 6,32 м   </v>
          </cell>
          <cell r="F31">
            <v>30</v>
          </cell>
          <cell r="J31" t="str">
            <v>400 (1200)</v>
          </cell>
          <cell r="P31">
            <v>6.32</v>
          </cell>
          <cell r="S31">
            <v>1</v>
          </cell>
          <cell r="T31">
            <v>1</v>
          </cell>
          <cell r="U31">
            <v>0</v>
          </cell>
        </row>
        <row r="32">
          <cell r="A32" t="str">
            <v xml:space="preserve"> </v>
          </cell>
          <cell r="B32">
            <v>450</v>
          </cell>
          <cell r="E32" t="str">
            <v xml:space="preserve"> ИК39 Водосток d= 400 ж.б. длина 5,8 м   </v>
          </cell>
          <cell r="F32">
            <v>31</v>
          </cell>
          <cell r="J32">
            <v>400</v>
          </cell>
          <cell r="P32">
            <v>5.8</v>
          </cell>
          <cell r="S32">
            <v>1</v>
          </cell>
          <cell r="T32">
            <v>1</v>
          </cell>
          <cell r="U32">
            <v>0</v>
          </cell>
        </row>
        <row r="33">
          <cell r="A33" t="str">
            <v xml:space="preserve"> </v>
          </cell>
          <cell r="B33">
            <v>103.5</v>
          </cell>
          <cell r="E33" t="str">
            <v xml:space="preserve"> ИК40 Водопровод d= 100 ст длина 70,88 м   </v>
          </cell>
          <cell r="F33">
            <v>32</v>
          </cell>
          <cell r="J33">
            <v>100</v>
          </cell>
          <cell r="P33">
            <v>70.88</v>
          </cell>
          <cell r="S33">
            <v>1</v>
          </cell>
          <cell r="T33">
            <v>1</v>
          </cell>
          <cell r="U33">
            <v>0</v>
          </cell>
        </row>
        <row r="34">
          <cell r="A34" t="str">
            <v xml:space="preserve"> </v>
          </cell>
          <cell r="B34">
            <v>144</v>
          </cell>
          <cell r="E34" t="str">
            <v xml:space="preserve"> ИК41 Канализация d= 125 кер длина 5,99 м   </v>
          </cell>
          <cell r="F34">
            <v>33</v>
          </cell>
          <cell r="J34">
            <v>125</v>
          </cell>
          <cell r="P34">
            <v>5.99</v>
          </cell>
          <cell r="S34">
            <v>1</v>
          </cell>
          <cell r="T34">
            <v>1</v>
          </cell>
          <cell r="U34">
            <v>0</v>
          </cell>
        </row>
        <row r="35">
          <cell r="A35" t="str">
            <v xml:space="preserve"> </v>
          </cell>
          <cell r="B35">
            <v>144</v>
          </cell>
          <cell r="E35" t="str">
            <v xml:space="preserve"> ИК42 Канализация d= 125 кер длина 14,76 м   </v>
          </cell>
          <cell r="F35">
            <v>34</v>
          </cell>
          <cell r="J35">
            <v>125</v>
          </cell>
          <cell r="P35">
            <v>14.76</v>
          </cell>
          <cell r="S35">
            <v>1</v>
          </cell>
          <cell r="T35">
            <v>1</v>
          </cell>
          <cell r="U35">
            <v>0</v>
          </cell>
        </row>
        <row r="36">
          <cell r="A36" t="str">
            <v xml:space="preserve"> </v>
          </cell>
          <cell r="B36">
            <v>211</v>
          </cell>
          <cell r="E36" t="str">
            <v xml:space="preserve"> ИК43 Дренаж d= 200 ац длина 85,51 м   </v>
          </cell>
          <cell r="F36">
            <v>35</v>
          </cell>
          <cell r="J36">
            <v>200</v>
          </cell>
          <cell r="P36">
            <v>85.51</v>
          </cell>
          <cell r="S36">
            <v>1</v>
          </cell>
          <cell r="T36">
            <v>1</v>
          </cell>
          <cell r="U36">
            <v>0</v>
          </cell>
        </row>
        <row r="37">
          <cell r="A37" t="str">
            <v xml:space="preserve"> </v>
          </cell>
          <cell r="B37">
            <v>209.2</v>
          </cell>
          <cell r="E37" t="str">
            <v xml:space="preserve"> ИК44 Водосток d= 200 чуг длина 21,61 м   </v>
          </cell>
          <cell r="F37">
            <v>36</v>
          </cell>
          <cell r="J37">
            <v>200</v>
          </cell>
          <cell r="P37">
            <v>21.61</v>
          </cell>
          <cell r="S37">
            <v>1</v>
          </cell>
          <cell r="T37">
            <v>1</v>
          </cell>
          <cell r="U37">
            <v>0</v>
          </cell>
        </row>
        <row r="38">
          <cell r="A38" t="str">
            <v xml:space="preserve"> </v>
          </cell>
          <cell r="B38">
            <v>0</v>
          </cell>
          <cell r="E38" t="str">
            <v xml:space="preserve">   d=   длина  м   </v>
          </cell>
          <cell r="F38">
            <v>0</v>
          </cell>
          <cell r="J38">
            <v>0</v>
          </cell>
          <cell r="P38">
            <v>0</v>
          </cell>
          <cell r="S38">
            <v>1</v>
          </cell>
          <cell r="T38">
            <v>1</v>
          </cell>
          <cell r="U38">
            <v>0</v>
          </cell>
        </row>
        <row r="39">
          <cell r="A39" t="str">
            <v xml:space="preserve"> </v>
          </cell>
          <cell r="B39">
            <v>0</v>
          </cell>
          <cell r="E39" t="str">
            <v xml:space="preserve">   d=   длина  м   </v>
          </cell>
          <cell r="F39">
            <v>0</v>
          </cell>
          <cell r="J39">
            <v>0</v>
          </cell>
          <cell r="P39">
            <v>0</v>
          </cell>
          <cell r="S39">
            <v>1</v>
          </cell>
          <cell r="T39">
            <v>1</v>
          </cell>
          <cell r="U39">
            <v>0</v>
          </cell>
        </row>
        <row r="40">
          <cell r="A40" t="str">
            <v xml:space="preserve"> </v>
          </cell>
          <cell r="B40">
            <v>0</v>
          </cell>
          <cell r="E40" t="str">
            <v xml:space="preserve">   d=   длина  м   </v>
          </cell>
          <cell r="F40">
            <v>0</v>
          </cell>
          <cell r="J40">
            <v>0</v>
          </cell>
          <cell r="P40">
            <v>0</v>
          </cell>
          <cell r="S40">
            <v>1</v>
          </cell>
          <cell r="T40">
            <v>1</v>
          </cell>
          <cell r="U40">
            <v>0</v>
          </cell>
        </row>
        <row r="41">
          <cell r="A41" t="str">
            <v xml:space="preserve"> </v>
          </cell>
          <cell r="B41">
            <v>0</v>
          </cell>
          <cell r="E41" t="str">
            <v xml:space="preserve">   d=   длина  м   </v>
          </cell>
          <cell r="F41">
            <v>0</v>
          </cell>
          <cell r="J41">
            <v>0</v>
          </cell>
          <cell r="P41">
            <v>0</v>
          </cell>
          <cell r="S41">
            <v>1</v>
          </cell>
          <cell r="T41">
            <v>1</v>
          </cell>
          <cell r="U41">
            <v>0</v>
          </cell>
        </row>
        <row r="42">
          <cell r="A42" t="str">
            <v xml:space="preserve"> </v>
          </cell>
          <cell r="B42">
            <v>0</v>
          </cell>
          <cell r="E42" t="str">
            <v xml:space="preserve">   d=   длина  м   </v>
          </cell>
          <cell r="F42">
            <v>0</v>
          </cell>
          <cell r="J42">
            <v>0</v>
          </cell>
          <cell r="P42">
            <v>0</v>
          </cell>
          <cell r="S42">
            <v>1</v>
          </cell>
          <cell r="T42">
            <v>1</v>
          </cell>
          <cell r="U42">
            <v>10</v>
          </cell>
        </row>
        <row r="43">
          <cell r="A43" t="str">
            <v xml:space="preserve"> </v>
          </cell>
          <cell r="B43">
            <v>0</v>
          </cell>
          <cell r="E43" t="str">
            <v xml:space="preserve">   d=   длина  м   </v>
          </cell>
          <cell r="F43">
            <v>0</v>
          </cell>
          <cell r="J43">
            <v>0</v>
          </cell>
          <cell r="P43">
            <v>0</v>
          </cell>
          <cell r="S43">
            <v>1</v>
          </cell>
          <cell r="T43">
            <v>1</v>
          </cell>
          <cell r="U43">
            <v>10</v>
          </cell>
        </row>
        <row r="44">
          <cell r="A44" t="str">
            <v xml:space="preserve"> </v>
          </cell>
          <cell r="B44">
            <v>0</v>
          </cell>
          <cell r="E44" t="str">
            <v xml:space="preserve">   d=   длина  м   </v>
          </cell>
          <cell r="F44">
            <v>0</v>
          </cell>
          <cell r="J44">
            <v>0</v>
          </cell>
          <cell r="P44">
            <v>0</v>
          </cell>
          <cell r="S44">
            <v>1</v>
          </cell>
          <cell r="T44">
            <v>1</v>
          </cell>
          <cell r="U44">
            <v>10</v>
          </cell>
        </row>
        <row r="45">
          <cell r="A45" t="str">
            <v xml:space="preserve"> </v>
          </cell>
          <cell r="B45">
            <v>0</v>
          </cell>
          <cell r="E45" t="str">
            <v xml:space="preserve">   d=   длина  м   </v>
          </cell>
          <cell r="F45">
            <v>0</v>
          </cell>
          <cell r="J45">
            <v>0</v>
          </cell>
          <cell r="P45">
            <v>0</v>
          </cell>
          <cell r="S45">
            <v>1</v>
          </cell>
          <cell r="T45">
            <v>1</v>
          </cell>
          <cell r="U45">
            <v>10</v>
          </cell>
        </row>
        <row r="46">
          <cell r="A46" t="str">
            <v xml:space="preserve"> </v>
          </cell>
          <cell r="B46">
            <v>0</v>
          </cell>
          <cell r="E46" t="str">
            <v xml:space="preserve">   d=   длина  м   </v>
          </cell>
          <cell r="F46">
            <v>0</v>
          </cell>
          <cell r="J46">
            <v>0</v>
          </cell>
          <cell r="P46">
            <v>0</v>
          </cell>
          <cell r="S46">
            <v>1</v>
          </cell>
          <cell r="T46">
            <v>1</v>
          </cell>
          <cell r="U46">
            <v>10</v>
          </cell>
        </row>
        <row r="47">
          <cell r="A47" t="str">
            <v xml:space="preserve"> </v>
          </cell>
          <cell r="B47">
            <v>0</v>
          </cell>
          <cell r="E47" t="str">
            <v xml:space="preserve">   d=   длина  м   </v>
          </cell>
          <cell r="F47">
            <v>0</v>
          </cell>
          <cell r="J47">
            <v>0</v>
          </cell>
          <cell r="P47">
            <v>0</v>
          </cell>
          <cell r="S47">
            <v>1</v>
          </cell>
          <cell r="T47">
            <v>1</v>
          </cell>
          <cell r="U47">
            <v>10</v>
          </cell>
        </row>
        <row r="48">
          <cell r="A48" t="str">
            <v xml:space="preserve"> </v>
          </cell>
          <cell r="B48">
            <v>0</v>
          </cell>
          <cell r="E48" t="str">
            <v xml:space="preserve">   d=   длина  м   </v>
          </cell>
          <cell r="F48">
            <v>0</v>
          </cell>
          <cell r="J48">
            <v>0</v>
          </cell>
          <cell r="P48">
            <v>0</v>
          </cell>
          <cell r="S48">
            <v>1</v>
          </cell>
          <cell r="T48">
            <v>1</v>
          </cell>
          <cell r="U48">
            <v>10</v>
          </cell>
        </row>
        <row r="49">
          <cell r="A49" t="str">
            <v xml:space="preserve"> </v>
          </cell>
          <cell r="B49">
            <v>0</v>
          </cell>
          <cell r="E49" t="str">
            <v xml:space="preserve">   d=   длина  м   </v>
          </cell>
          <cell r="F49">
            <v>0</v>
          </cell>
          <cell r="J49">
            <v>0</v>
          </cell>
          <cell r="P49">
            <v>0</v>
          </cell>
          <cell r="S49">
            <v>1</v>
          </cell>
          <cell r="T49">
            <v>1</v>
          </cell>
          <cell r="U49">
            <v>0</v>
          </cell>
        </row>
        <row r="50">
          <cell r="A50" t="str">
            <v xml:space="preserve"> </v>
          </cell>
          <cell r="B50">
            <v>0</v>
          </cell>
          <cell r="E50" t="str">
            <v xml:space="preserve">   d=   длина  м   </v>
          </cell>
          <cell r="F50">
            <v>0</v>
          </cell>
          <cell r="J50">
            <v>0</v>
          </cell>
          <cell r="P50">
            <v>0</v>
          </cell>
          <cell r="S50">
            <v>1</v>
          </cell>
          <cell r="T50">
            <v>1</v>
          </cell>
          <cell r="U50">
            <v>0</v>
          </cell>
        </row>
        <row r="51">
          <cell r="A51" t="str">
            <v xml:space="preserve"> </v>
          </cell>
          <cell r="B51">
            <v>0</v>
          </cell>
          <cell r="E51" t="str">
            <v xml:space="preserve">   d=   длина  м   </v>
          </cell>
          <cell r="F51">
            <v>0</v>
          </cell>
          <cell r="J51">
            <v>0</v>
          </cell>
          <cell r="P51">
            <v>0</v>
          </cell>
          <cell r="S51">
            <v>1</v>
          </cell>
          <cell r="T51">
            <v>1</v>
          </cell>
          <cell r="U51">
            <v>10</v>
          </cell>
        </row>
        <row r="52">
          <cell r="A52" t="str">
            <v xml:space="preserve"> </v>
          </cell>
          <cell r="B52">
            <v>0</v>
          </cell>
          <cell r="E52" t="str">
            <v xml:space="preserve">   d=   длина  м   </v>
          </cell>
          <cell r="F52">
            <v>0</v>
          </cell>
          <cell r="J52">
            <v>0</v>
          </cell>
          <cell r="P52">
            <v>0</v>
          </cell>
          <cell r="S52">
            <v>1</v>
          </cell>
          <cell r="T52">
            <v>1</v>
          </cell>
          <cell r="U52">
            <v>10</v>
          </cell>
        </row>
        <row r="53">
          <cell r="A53" t="str">
            <v xml:space="preserve"> </v>
          </cell>
          <cell r="B53">
            <v>0</v>
          </cell>
          <cell r="E53" t="str">
            <v xml:space="preserve">   d=   длина  м   </v>
          </cell>
          <cell r="F53">
            <v>0</v>
          </cell>
          <cell r="J53">
            <v>0</v>
          </cell>
          <cell r="P53">
            <v>0</v>
          </cell>
          <cell r="S53">
            <v>1</v>
          </cell>
          <cell r="T53">
            <v>1</v>
          </cell>
          <cell r="U53">
            <v>0</v>
          </cell>
        </row>
        <row r="54">
          <cell r="A54" t="str">
            <v xml:space="preserve"> </v>
          </cell>
          <cell r="B54">
            <v>0</v>
          </cell>
          <cell r="E54" t="str">
            <v xml:space="preserve">   d=   длина  м   </v>
          </cell>
          <cell r="F54">
            <v>0</v>
          </cell>
          <cell r="J54">
            <v>0</v>
          </cell>
          <cell r="P54">
            <v>0</v>
          </cell>
          <cell r="S54">
            <v>1</v>
          </cell>
          <cell r="T54">
            <v>1</v>
          </cell>
          <cell r="U54">
            <v>10</v>
          </cell>
        </row>
        <row r="55">
          <cell r="A55" t="str">
            <v xml:space="preserve"> </v>
          </cell>
          <cell r="B55">
            <v>0</v>
          </cell>
          <cell r="E55" t="str">
            <v xml:space="preserve">   d=   длина  м   </v>
          </cell>
          <cell r="F55">
            <v>0</v>
          </cell>
          <cell r="J55">
            <v>0</v>
          </cell>
          <cell r="P55">
            <v>0</v>
          </cell>
          <cell r="S55">
            <v>1</v>
          </cell>
          <cell r="T55">
            <v>1</v>
          </cell>
          <cell r="U55">
            <v>0</v>
          </cell>
        </row>
        <row r="56">
          <cell r="A56" t="str">
            <v xml:space="preserve"> </v>
          </cell>
          <cell r="B56">
            <v>0</v>
          </cell>
          <cell r="E56" t="str">
            <v xml:space="preserve">   d=   длина  м   </v>
          </cell>
          <cell r="F56">
            <v>0</v>
          </cell>
          <cell r="J56">
            <v>0</v>
          </cell>
          <cell r="P56">
            <v>0</v>
          </cell>
          <cell r="S56">
            <v>1</v>
          </cell>
          <cell r="T56">
            <v>1</v>
          </cell>
          <cell r="U56">
            <v>0</v>
          </cell>
        </row>
        <row r="57">
          <cell r="A57" t="str">
            <v xml:space="preserve"> </v>
          </cell>
          <cell r="B57">
            <v>0</v>
          </cell>
          <cell r="E57" t="str">
            <v xml:space="preserve">   d=   длина  м   </v>
          </cell>
          <cell r="F57">
            <v>0</v>
          </cell>
          <cell r="J57">
            <v>0</v>
          </cell>
          <cell r="P57">
            <v>0</v>
          </cell>
          <cell r="S57">
            <v>1</v>
          </cell>
          <cell r="T57">
            <v>1</v>
          </cell>
          <cell r="U57">
            <v>0</v>
          </cell>
        </row>
        <row r="58">
          <cell r="A58" t="str">
            <v xml:space="preserve"> </v>
          </cell>
          <cell r="B58">
            <v>0</v>
          </cell>
          <cell r="E58" t="str">
            <v xml:space="preserve">   d=   длина  м   </v>
          </cell>
          <cell r="F58">
            <v>0</v>
          </cell>
          <cell r="J58">
            <v>0</v>
          </cell>
          <cell r="P58">
            <v>0</v>
          </cell>
          <cell r="S58">
            <v>1</v>
          </cell>
          <cell r="T58">
            <v>1</v>
          </cell>
          <cell r="U58">
            <v>0</v>
          </cell>
        </row>
        <row r="59">
          <cell r="A59" t="str">
            <v xml:space="preserve"> </v>
          </cell>
          <cell r="B59">
            <v>0</v>
          </cell>
          <cell r="E59" t="str">
            <v xml:space="preserve">   d=   длина  м   </v>
          </cell>
          <cell r="F59">
            <v>0</v>
          </cell>
          <cell r="J59">
            <v>0</v>
          </cell>
          <cell r="P59">
            <v>0</v>
          </cell>
          <cell r="S59">
            <v>1</v>
          </cell>
          <cell r="T59">
            <v>1</v>
          </cell>
          <cell r="U59">
            <v>0</v>
          </cell>
        </row>
        <row r="60">
          <cell r="A60" t="str">
            <v xml:space="preserve"> </v>
          </cell>
          <cell r="B60">
            <v>0</v>
          </cell>
          <cell r="E60" t="str">
            <v xml:space="preserve">   d=   длина  м   </v>
          </cell>
          <cell r="F60">
            <v>0</v>
          </cell>
          <cell r="J60">
            <v>0</v>
          </cell>
          <cell r="P60">
            <v>0</v>
          </cell>
          <cell r="S60">
            <v>1</v>
          </cell>
          <cell r="T60">
            <v>1</v>
          </cell>
          <cell r="U60">
            <v>0</v>
          </cell>
        </row>
        <row r="61">
          <cell r="A61" t="str">
            <v xml:space="preserve"> </v>
          </cell>
          <cell r="B61">
            <v>0</v>
          </cell>
          <cell r="E61" t="str">
            <v xml:space="preserve">   d=   длина  м   </v>
          </cell>
          <cell r="F61">
            <v>0</v>
          </cell>
          <cell r="J61">
            <v>0</v>
          </cell>
          <cell r="P61">
            <v>0</v>
          </cell>
          <cell r="S61">
            <v>1</v>
          </cell>
          <cell r="T61">
            <v>1</v>
          </cell>
          <cell r="U61">
            <v>0</v>
          </cell>
        </row>
        <row r="62">
          <cell r="A62" t="str">
            <v xml:space="preserve"> </v>
          </cell>
          <cell r="B62">
            <v>0</v>
          </cell>
          <cell r="E62" t="str">
            <v xml:space="preserve">   d=   длина  м   </v>
          </cell>
          <cell r="F62">
            <v>0</v>
          </cell>
          <cell r="J62">
            <v>0</v>
          </cell>
          <cell r="P62">
            <v>0</v>
          </cell>
          <cell r="S62">
            <v>1</v>
          </cell>
          <cell r="T62">
            <v>1</v>
          </cell>
          <cell r="U62">
            <v>10</v>
          </cell>
        </row>
        <row r="63">
          <cell r="A63" t="str">
            <v xml:space="preserve"> </v>
          </cell>
          <cell r="B63">
            <v>0</v>
          </cell>
          <cell r="E63" t="str">
            <v xml:space="preserve">   d=   длина  м   </v>
          </cell>
          <cell r="F63">
            <v>0</v>
          </cell>
          <cell r="J63">
            <v>0</v>
          </cell>
          <cell r="P63">
            <v>0</v>
          </cell>
          <cell r="S63">
            <v>1</v>
          </cell>
          <cell r="T63">
            <v>1</v>
          </cell>
          <cell r="U63">
            <v>0</v>
          </cell>
        </row>
        <row r="64">
          <cell r="A64" t="str">
            <v xml:space="preserve"> </v>
          </cell>
          <cell r="B64">
            <v>0</v>
          </cell>
          <cell r="E64" t="str">
            <v xml:space="preserve">   d=   длина  м   </v>
          </cell>
          <cell r="F64">
            <v>0</v>
          </cell>
          <cell r="J64">
            <v>0</v>
          </cell>
          <cell r="P64">
            <v>0</v>
          </cell>
          <cell r="S64">
            <v>1</v>
          </cell>
          <cell r="T64">
            <v>1</v>
          </cell>
          <cell r="U64">
            <v>0</v>
          </cell>
        </row>
        <row r="65">
          <cell r="A65" t="str">
            <v xml:space="preserve"> </v>
          </cell>
          <cell r="B65">
            <v>0</v>
          </cell>
          <cell r="E65" t="str">
            <v xml:space="preserve">   d=   длина  м   </v>
          </cell>
          <cell r="F65">
            <v>0</v>
          </cell>
          <cell r="J65">
            <v>0</v>
          </cell>
          <cell r="P65">
            <v>0</v>
          </cell>
          <cell r="S65">
            <v>1</v>
          </cell>
          <cell r="T65">
            <v>1</v>
          </cell>
          <cell r="U65">
            <v>0</v>
          </cell>
        </row>
      </sheetData>
      <sheetData sheetId="40">
        <row r="2">
          <cell r="E2" t="str">
            <v xml:space="preserve"> ИК10 Теплосеть  сечением  1100х550 мм длина 78,72 м.</v>
          </cell>
          <cell r="F2">
            <v>1</v>
          </cell>
          <cell r="K2">
            <v>1100</v>
          </cell>
          <cell r="L2">
            <v>550</v>
          </cell>
          <cell r="O2">
            <v>78.72</v>
          </cell>
          <cell r="Q2">
            <v>1</v>
          </cell>
          <cell r="R2">
            <v>1</v>
          </cell>
          <cell r="T2">
            <v>0</v>
          </cell>
          <cell r="U2">
            <v>0</v>
          </cell>
        </row>
        <row r="3">
          <cell r="E3" t="str">
            <v xml:space="preserve"> ИК27 Теплосеть  сечением  2620х1360 мм длина 67,77 м.</v>
          </cell>
          <cell r="F3">
            <v>2</v>
          </cell>
          <cell r="K3">
            <v>2620</v>
          </cell>
          <cell r="L3">
            <v>1360</v>
          </cell>
          <cell r="O3">
            <v>67.77</v>
          </cell>
          <cell r="Q3">
            <v>2</v>
          </cell>
          <cell r="R3">
            <v>1</v>
          </cell>
          <cell r="T3">
            <v>0</v>
          </cell>
          <cell r="U3">
            <v>0</v>
          </cell>
        </row>
        <row r="4">
          <cell r="E4" t="str">
            <v xml:space="preserve"> ИК28 Теплосеть  сечением  2200х600 мм длина 13,05 м.</v>
          </cell>
          <cell r="F4">
            <v>3</v>
          </cell>
          <cell r="K4">
            <v>2200</v>
          </cell>
          <cell r="L4">
            <v>600</v>
          </cell>
          <cell r="O4">
            <v>13.05</v>
          </cell>
          <cell r="Q4">
            <v>3</v>
          </cell>
          <cell r="R4">
            <v>1</v>
          </cell>
          <cell r="T4">
            <v>0</v>
          </cell>
          <cell r="U4">
            <v>0</v>
          </cell>
        </row>
        <row r="5">
          <cell r="E5" t="str">
            <v xml:space="preserve"> ИК31 Теплосеть  сечением  1900х660 мм длина 32,4 м.</v>
          </cell>
          <cell r="F5">
            <v>4</v>
          </cell>
          <cell r="K5">
            <v>1900</v>
          </cell>
          <cell r="L5">
            <v>660</v>
          </cell>
          <cell r="O5">
            <v>32.4</v>
          </cell>
          <cell r="Q5">
            <v>4</v>
          </cell>
          <cell r="R5">
            <v>1</v>
          </cell>
          <cell r="T5">
            <v>0</v>
          </cell>
          <cell r="U5">
            <v>0</v>
          </cell>
        </row>
        <row r="6">
          <cell r="E6" t="str">
            <v xml:space="preserve"> ИК45 Теплосеть  сечением  3300х1900 мм длина 95,01 м.</v>
          </cell>
          <cell r="F6">
            <v>5</v>
          </cell>
          <cell r="K6">
            <v>3300</v>
          </cell>
          <cell r="L6">
            <v>1900</v>
          </cell>
          <cell r="O6">
            <v>95.01</v>
          </cell>
          <cell r="Q6">
            <v>5</v>
          </cell>
          <cell r="R6">
            <v>1</v>
          </cell>
          <cell r="T6">
            <v>0</v>
          </cell>
          <cell r="U6">
            <v>0</v>
          </cell>
        </row>
        <row r="7">
          <cell r="E7" t="str">
            <v xml:space="preserve">  длина  м.</v>
          </cell>
          <cell r="F7">
            <v>5</v>
          </cell>
          <cell r="K7">
            <v>0</v>
          </cell>
          <cell r="L7">
            <v>0</v>
          </cell>
          <cell r="O7">
            <v>0</v>
          </cell>
          <cell r="Q7">
            <v>0</v>
          </cell>
          <cell r="R7">
            <v>1</v>
          </cell>
          <cell r="T7">
            <v>0</v>
          </cell>
          <cell r="U7">
            <v>0</v>
          </cell>
        </row>
        <row r="8">
          <cell r="E8" t="str">
            <v xml:space="preserve">  длина  м.</v>
          </cell>
          <cell r="F8">
            <v>5</v>
          </cell>
          <cell r="K8">
            <v>0</v>
          </cell>
          <cell r="L8">
            <v>0</v>
          </cell>
          <cell r="O8">
            <v>0</v>
          </cell>
          <cell r="Q8">
            <v>0</v>
          </cell>
          <cell r="R8">
            <v>1</v>
          </cell>
          <cell r="T8">
            <v>0</v>
          </cell>
          <cell r="U8">
            <v>0</v>
          </cell>
        </row>
        <row r="9">
          <cell r="E9" t="str">
            <v xml:space="preserve">  длина  м.</v>
          </cell>
          <cell r="F9">
            <v>5</v>
          </cell>
          <cell r="K9">
            <v>0</v>
          </cell>
          <cell r="L9">
            <v>0</v>
          </cell>
          <cell r="O9">
            <v>0</v>
          </cell>
          <cell r="Q9">
            <v>0</v>
          </cell>
          <cell r="R9">
            <v>1</v>
          </cell>
          <cell r="T9">
            <v>0</v>
          </cell>
          <cell r="U9">
            <v>0</v>
          </cell>
        </row>
        <row r="10">
          <cell r="E10" t="str">
            <v xml:space="preserve">  длина  м.</v>
          </cell>
          <cell r="F10">
            <v>5</v>
          </cell>
          <cell r="K10">
            <v>0</v>
          </cell>
          <cell r="L10">
            <v>0</v>
          </cell>
          <cell r="O10">
            <v>0</v>
          </cell>
          <cell r="Q10">
            <v>0</v>
          </cell>
          <cell r="R10">
            <v>1</v>
          </cell>
          <cell r="T10">
            <v>0</v>
          </cell>
          <cell r="U10">
            <v>0</v>
          </cell>
        </row>
        <row r="11">
          <cell r="E11" t="str">
            <v xml:space="preserve">   :(  мм длина  м.</v>
          </cell>
          <cell r="F11">
            <v>5</v>
          </cell>
          <cell r="K11">
            <v>0</v>
          </cell>
          <cell r="L11">
            <v>0</v>
          </cell>
          <cell r="O11">
            <v>0</v>
          </cell>
          <cell r="Q11">
            <v>0</v>
          </cell>
          <cell r="R11">
            <v>1</v>
          </cell>
          <cell r="T11">
            <v>0</v>
          </cell>
          <cell r="U11">
            <v>0</v>
          </cell>
        </row>
        <row r="12">
          <cell r="E12" t="str">
            <v xml:space="preserve">   :(  мм длина  м.</v>
          </cell>
          <cell r="F12">
            <v>5</v>
          </cell>
          <cell r="K12">
            <v>0</v>
          </cell>
          <cell r="L12">
            <v>0</v>
          </cell>
          <cell r="O12">
            <v>0</v>
          </cell>
          <cell r="Q12">
            <v>0</v>
          </cell>
          <cell r="R12">
            <v>1</v>
          </cell>
          <cell r="T12">
            <v>0</v>
          </cell>
          <cell r="U12">
            <v>0</v>
          </cell>
        </row>
        <row r="13">
          <cell r="E13" t="str">
            <v xml:space="preserve">   :(  мм длина  м.</v>
          </cell>
          <cell r="F13">
            <v>5</v>
          </cell>
          <cell r="K13">
            <v>0</v>
          </cell>
          <cell r="L13">
            <v>0</v>
          </cell>
          <cell r="O13">
            <v>0</v>
          </cell>
          <cell r="Q13">
            <v>0</v>
          </cell>
          <cell r="R13">
            <v>1</v>
          </cell>
          <cell r="T13">
            <v>0</v>
          </cell>
          <cell r="U13">
            <v>0</v>
          </cell>
        </row>
        <row r="14">
          <cell r="E14" t="str">
            <v xml:space="preserve">   :(  мм длина  м.</v>
          </cell>
          <cell r="F14">
            <v>5</v>
          </cell>
          <cell r="K14">
            <v>0</v>
          </cell>
          <cell r="L14">
            <v>0</v>
          </cell>
          <cell r="O14">
            <v>0</v>
          </cell>
          <cell r="Q14">
            <v>0</v>
          </cell>
          <cell r="R14">
            <v>1</v>
          </cell>
          <cell r="T14">
            <v>0</v>
          </cell>
          <cell r="U14">
            <v>0</v>
          </cell>
        </row>
        <row r="15">
          <cell r="E15" t="str">
            <v xml:space="preserve">   :(  мм длина  м.</v>
          </cell>
          <cell r="F15">
            <v>5</v>
          </cell>
          <cell r="K15">
            <v>0</v>
          </cell>
          <cell r="L15">
            <v>0</v>
          </cell>
          <cell r="O15">
            <v>0</v>
          </cell>
          <cell r="Q15">
            <v>0</v>
          </cell>
          <cell r="R15">
            <v>1</v>
          </cell>
          <cell r="T15">
            <v>0</v>
          </cell>
          <cell r="U15">
            <v>0</v>
          </cell>
        </row>
        <row r="16">
          <cell r="E16" t="str">
            <v xml:space="preserve">   :(  мм длина  м.</v>
          </cell>
          <cell r="F16">
            <v>5</v>
          </cell>
          <cell r="K16">
            <v>0</v>
          </cell>
          <cell r="L16">
            <v>0</v>
          </cell>
          <cell r="O16">
            <v>0</v>
          </cell>
          <cell r="Q16">
            <v>0</v>
          </cell>
          <cell r="R16">
            <v>1</v>
          </cell>
          <cell r="T16">
            <v>0</v>
          </cell>
          <cell r="U16">
            <v>0</v>
          </cell>
        </row>
        <row r="17">
          <cell r="E17" t="str">
            <v xml:space="preserve">   :(  мм длина  м.</v>
          </cell>
          <cell r="F17">
            <v>5</v>
          </cell>
          <cell r="K17">
            <v>0</v>
          </cell>
          <cell r="L17">
            <v>0</v>
          </cell>
          <cell r="O17">
            <v>0</v>
          </cell>
          <cell r="Q17">
            <v>0</v>
          </cell>
          <cell r="R17">
            <v>1</v>
          </cell>
          <cell r="T17">
            <v>0</v>
          </cell>
          <cell r="U17">
            <v>0</v>
          </cell>
        </row>
        <row r="18">
          <cell r="E18" t="str">
            <v xml:space="preserve">   :(  мм длина  м.</v>
          </cell>
          <cell r="F18">
            <v>5</v>
          </cell>
          <cell r="K18">
            <v>0</v>
          </cell>
          <cell r="L18">
            <v>0</v>
          </cell>
          <cell r="O18">
            <v>0</v>
          </cell>
          <cell r="Q18">
            <v>0</v>
          </cell>
          <cell r="R18">
            <v>1</v>
          </cell>
          <cell r="T18">
            <v>0</v>
          </cell>
          <cell r="U18">
            <v>0</v>
          </cell>
        </row>
        <row r="19">
          <cell r="E19" t="str">
            <v xml:space="preserve">   :(  мм длина  м.</v>
          </cell>
          <cell r="F19">
            <v>5</v>
          </cell>
          <cell r="K19">
            <v>0</v>
          </cell>
          <cell r="L19">
            <v>0</v>
          </cell>
          <cell r="O19">
            <v>0</v>
          </cell>
          <cell r="Q19">
            <v>0</v>
          </cell>
          <cell r="R19">
            <v>1</v>
          </cell>
          <cell r="T19">
            <v>0</v>
          </cell>
          <cell r="U19">
            <v>0</v>
          </cell>
        </row>
        <row r="20">
          <cell r="E20" t="str">
            <v xml:space="preserve">   :(  мм длина  м.</v>
          </cell>
          <cell r="F20">
            <v>5</v>
          </cell>
          <cell r="K20">
            <v>0</v>
          </cell>
          <cell r="L20">
            <v>0</v>
          </cell>
          <cell r="O20">
            <v>0</v>
          </cell>
          <cell r="Q20">
            <v>0</v>
          </cell>
          <cell r="R20">
            <v>1</v>
          </cell>
          <cell r="T20">
            <v>0</v>
          </cell>
          <cell r="U20">
            <v>0</v>
          </cell>
        </row>
        <row r="21">
          <cell r="E21" t="str">
            <v xml:space="preserve">   :(  мм длина  м.</v>
          </cell>
          <cell r="F21">
            <v>5</v>
          </cell>
          <cell r="K21">
            <v>0</v>
          </cell>
          <cell r="L21">
            <v>0</v>
          </cell>
          <cell r="O21">
            <v>0</v>
          </cell>
          <cell r="Q21">
            <v>0</v>
          </cell>
          <cell r="R21">
            <v>1</v>
          </cell>
          <cell r="T21">
            <v>0</v>
          </cell>
          <cell r="U21">
            <v>0</v>
          </cell>
        </row>
        <row r="22">
          <cell r="E22" t="str">
            <v xml:space="preserve">   :(  мм длина  м.</v>
          </cell>
          <cell r="F22">
            <v>5</v>
          </cell>
          <cell r="K22">
            <v>0</v>
          </cell>
          <cell r="L22">
            <v>0</v>
          </cell>
          <cell r="O22">
            <v>0</v>
          </cell>
          <cell r="Q22">
            <v>0</v>
          </cell>
          <cell r="R22">
            <v>1</v>
          </cell>
          <cell r="T22">
            <v>0</v>
          </cell>
          <cell r="U22">
            <v>0</v>
          </cell>
        </row>
        <row r="23">
          <cell r="E23" t="str">
            <v xml:space="preserve">   :(  мм длина  м.</v>
          </cell>
          <cell r="F23">
            <v>5</v>
          </cell>
          <cell r="K23">
            <v>0</v>
          </cell>
          <cell r="L23">
            <v>0</v>
          </cell>
          <cell r="O23">
            <v>0</v>
          </cell>
          <cell r="Q23">
            <v>0</v>
          </cell>
          <cell r="R23">
            <v>1</v>
          </cell>
          <cell r="T23">
            <v>0</v>
          </cell>
          <cell r="U23">
            <v>0</v>
          </cell>
        </row>
        <row r="24">
          <cell r="E24" t="str">
            <v xml:space="preserve">   :(  мм длина  м.</v>
          </cell>
          <cell r="F24">
            <v>5</v>
          </cell>
          <cell r="K24">
            <v>0</v>
          </cell>
          <cell r="L24">
            <v>0</v>
          </cell>
          <cell r="O24">
            <v>0</v>
          </cell>
          <cell r="Q24">
            <v>0</v>
          </cell>
          <cell r="R24">
            <v>1</v>
          </cell>
          <cell r="T24">
            <v>0</v>
          </cell>
          <cell r="U24">
            <v>0</v>
          </cell>
        </row>
        <row r="25">
          <cell r="E25" t="str">
            <v xml:space="preserve">   :(  мм длина  м.</v>
          </cell>
          <cell r="F25">
            <v>5</v>
          </cell>
          <cell r="K25">
            <v>0</v>
          </cell>
          <cell r="L25">
            <v>0</v>
          </cell>
          <cell r="O25">
            <v>0</v>
          </cell>
          <cell r="Q25">
            <v>0</v>
          </cell>
          <cell r="R25">
            <v>1</v>
          </cell>
          <cell r="T25">
            <v>0</v>
          </cell>
          <cell r="U25">
            <v>0</v>
          </cell>
        </row>
        <row r="26">
          <cell r="E26" t="str">
            <v xml:space="preserve">   :(  мм длина  м.</v>
          </cell>
          <cell r="F26">
            <v>5</v>
          </cell>
          <cell r="K26">
            <v>0</v>
          </cell>
          <cell r="L26">
            <v>0</v>
          </cell>
          <cell r="O26">
            <v>0</v>
          </cell>
          <cell r="Q26">
            <v>0</v>
          </cell>
          <cell r="R26">
            <v>1</v>
          </cell>
          <cell r="T26">
            <v>0</v>
          </cell>
          <cell r="U26">
            <v>0</v>
          </cell>
        </row>
        <row r="27">
          <cell r="E27" t="str">
            <v xml:space="preserve">   :(  мм длина  м.</v>
          </cell>
          <cell r="F27">
            <v>5</v>
          </cell>
          <cell r="K27">
            <v>0</v>
          </cell>
          <cell r="L27">
            <v>0</v>
          </cell>
          <cell r="O27">
            <v>0</v>
          </cell>
          <cell r="Q27">
            <v>0</v>
          </cell>
          <cell r="R27">
            <v>1</v>
          </cell>
          <cell r="T27">
            <v>0</v>
          </cell>
          <cell r="U27">
            <v>0</v>
          </cell>
        </row>
        <row r="28">
          <cell r="E28" t="str">
            <v xml:space="preserve"> , длина  м.</v>
          </cell>
          <cell r="F28">
            <v>0</v>
          </cell>
          <cell r="K28">
            <v>0</v>
          </cell>
          <cell r="L28">
            <v>0</v>
          </cell>
          <cell r="O28">
            <v>0</v>
          </cell>
          <cell r="Q28">
            <v>0</v>
          </cell>
          <cell r="R28">
            <v>1</v>
          </cell>
          <cell r="T28">
            <v>0</v>
          </cell>
          <cell r="U28">
            <v>0</v>
          </cell>
        </row>
        <row r="29">
          <cell r="E29" t="str">
            <v xml:space="preserve"> , длина  м.</v>
          </cell>
          <cell r="F29">
            <v>0</v>
          </cell>
          <cell r="K29">
            <v>0</v>
          </cell>
          <cell r="L29">
            <v>0</v>
          </cell>
          <cell r="O29">
            <v>0</v>
          </cell>
          <cell r="Q29">
            <v>0</v>
          </cell>
          <cell r="R29">
            <v>1</v>
          </cell>
          <cell r="T29">
            <v>0</v>
          </cell>
          <cell r="U29">
            <v>0</v>
          </cell>
        </row>
        <row r="30">
          <cell r="E30" t="str">
            <v xml:space="preserve"> , длина  м.</v>
          </cell>
          <cell r="F30">
            <v>0</v>
          </cell>
          <cell r="K30">
            <v>0</v>
          </cell>
          <cell r="L30">
            <v>0</v>
          </cell>
          <cell r="O30">
            <v>0</v>
          </cell>
          <cell r="Q30">
            <v>0</v>
          </cell>
          <cell r="R30">
            <v>1</v>
          </cell>
          <cell r="T30">
            <v>0</v>
          </cell>
          <cell r="U30">
            <v>0</v>
          </cell>
        </row>
        <row r="31">
          <cell r="E31" t="str">
            <v xml:space="preserve"> , длина  м.</v>
          </cell>
          <cell r="F31">
            <v>0</v>
          </cell>
          <cell r="K31">
            <v>0</v>
          </cell>
          <cell r="L31">
            <v>0</v>
          </cell>
          <cell r="O31">
            <v>0</v>
          </cell>
          <cell r="Q31">
            <v>0</v>
          </cell>
          <cell r="R31">
            <v>1</v>
          </cell>
          <cell r="T31">
            <v>0</v>
          </cell>
          <cell r="U31">
            <v>0</v>
          </cell>
        </row>
        <row r="32">
          <cell r="E32" t="str">
            <v xml:space="preserve"> , длина  м.</v>
          </cell>
          <cell r="F32">
            <v>0</v>
          </cell>
          <cell r="K32">
            <v>0</v>
          </cell>
          <cell r="L32">
            <v>0</v>
          </cell>
          <cell r="O32">
            <v>0</v>
          </cell>
          <cell r="Q32">
            <v>0</v>
          </cell>
          <cell r="R32">
            <v>1</v>
          </cell>
          <cell r="T32">
            <v>0</v>
          </cell>
          <cell r="U32">
            <v>0</v>
          </cell>
        </row>
        <row r="33">
          <cell r="E33" t="str">
            <v xml:space="preserve"> , длина  м.</v>
          </cell>
          <cell r="F33">
            <v>0</v>
          </cell>
          <cell r="K33">
            <v>0</v>
          </cell>
          <cell r="L33">
            <v>0</v>
          </cell>
          <cell r="O33">
            <v>0</v>
          </cell>
          <cell r="Q33">
            <v>0</v>
          </cell>
          <cell r="R33">
            <v>1</v>
          </cell>
          <cell r="T33">
            <v>0</v>
          </cell>
          <cell r="U33">
            <v>0</v>
          </cell>
        </row>
        <row r="34">
          <cell r="E34" t="str">
            <v xml:space="preserve"> , длина  м.</v>
          </cell>
          <cell r="F34">
            <v>0</v>
          </cell>
          <cell r="K34">
            <v>0</v>
          </cell>
          <cell r="L34">
            <v>0</v>
          </cell>
          <cell r="O34">
            <v>0</v>
          </cell>
          <cell r="Q34">
            <v>0</v>
          </cell>
          <cell r="R34">
            <v>1</v>
          </cell>
          <cell r="T34">
            <v>0</v>
          </cell>
          <cell r="U34">
            <v>0</v>
          </cell>
        </row>
        <row r="35">
          <cell r="E35" t="str">
            <v xml:space="preserve"> , длина  м.</v>
          </cell>
          <cell r="F35">
            <v>0</v>
          </cell>
          <cell r="K35">
            <v>0</v>
          </cell>
          <cell r="L35">
            <v>0</v>
          </cell>
          <cell r="O35">
            <v>0</v>
          </cell>
          <cell r="Q35">
            <v>0</v>
          </cell>
          <cell r="R35">
            <v>1</v>
          </cell>
          <cell r="T35">
            <v>0</v>
          </cell>
          <cell r="U35">
            <v>0</v>
          </cell>
        </row>
        <row r="36">
          <cell r="E36" t="str">
            <v xml:space="preserve"> , длина  м.</v>
          </cell>
          <cell r="F36">
            <v>0</v>
          </cell>
          <cell r="K36">
            <v>0</v>
          </cell>
          <cell r="L36">
            <v>0</v>
          </cell>
          <cell r="O36">
            <v>0</v>
          </cell>
          <cell r="Q36">
            <v>0</v>
          </cell>
          <cell r="R36">
            <v>1</v>
          </cell>
          <cell r="T36">
            <v>0</v>
          </cell>
          <cell r="U36">
            <v>0</v>
          </cell>
        </row>
        <row r="37">
          <cell r="E37" t="str">
            <v xml:space="preserve"> , длина  м.</v>
          </cell>
          <cell r="F37">
            <v>0</v>
          </cell>
          <cell r="K37">
            <v>0</v>
          </cell>
          <cell r="L37">
            <v>0</v>
          </cell>
          <cell r="O37">
            <v>0</v>
          </cell>
          <cell r="Q37">
            <v>0</v>
          </cell>
          <cell r="R37">
            <v>1</v>
          </cell>
          <cell r="T37">
            <v>0</v>
          </cell>
          <cell r="U37">
            <v>0</v>
          </cell>
        </row>
        <row r="38">
          <cell r="E38" t="str">
            <v xml:space="preserve"> , длина  м.</v>
          </cell>
          <cell r="F38">
            <v>0</v>
          </cell>
          <cell r="K38">
            <v>0</v>
          </cell>
          <cell r="L38">
            <v>0</v>
          </cell>
          <cell r="O38">
            <v>0</v>
          </cell>
          <cell r="Q38">
            <v>0</v>
          </cell>
          <cell r="R38">
            <v>1</v>
          </cell>
          <cell r="T38">
            <v>0</v>
          </cell>
          <cell r="U38">
            <v>0</v>
          </cell>
        </row>
        <row r="39">
          <cell r="E39" t="str">
            <v xml:space="preserve"> , длина  м.</v>
          </cell>
          <cell r="F39">
            <v>0</v>
          </cell>
          <cell r="K39">
            <v>0</v>
          </cell>
          <cell r="L39">
            <v>0</v>
          </cell>
          <cell r="O39">
            <v>0</v>
          </cell>
          <cell r="Q39">
            <v>0</v>
          </cell>
          <cell r="R39">
            <v>1</v>
          </cell>
          <cell r="T39">
            <v>0</v>
          </cell>
          <cell r="U39">
            <v>0</v>
          </cell>
        </row>
        <row r="40">
          <cell r="E40" t="str">
            <v xml:space="preserve"> , длина  м.</v>
          </cell>
          <cell r="F40">
            <v>0</v>
          </cell>
          <cell r="K40">
            <v>0</v>
          </cell>
          <cell r="L40">
            <v>0</v>
          </cell>
          <cell r="O40">
            <v>0</v>
          </cell>
          <cell r="Q40">
            <v>0</v>
          </cell>
          <cell r="R40">
            <v>1</v>
          </cell>
          <cell r="T40">
            <v>0</v>
          </cell>
          <cell r="U40">
            <v>0</v>
          </cell>
        </row>
        <row r="41">
          <cell r="E41" t="str">
            <v xml:space="preserve"> , длина  м.</v>
          </cell>
          <cell r="F41">
            <v>0</v>
          </cell>
          <cell r="K41">
            <v>0</v>
          </cell>
          <cell r="L41">
            <v>0</v>
          </cell>
          <cell r="O41">
            <v>0</v>
          </cell>
          <cell r="Q41">
            <v>0</v>
          </cell>
          <cell r="R41">
            <v>1</v>
          </cell>
          <cell r="T41">
            <v>0</v>
          </cell>
          <cell r="U41">
            <v>0</v>
          </cell>
        </row>
        <row r="42">
          <cell r="E42" t="str">
            <v xml:space="preserve"> , длина  м.</v>
          </cell>
          <cell r="F42">
            <v>0</v>
          </cell>
          <cell r="K42">
            <v>0</v>
          </cell>
          <cell r="L42">
            <v>0</v>
          </cell>
          <cell r="O42">
            <v>0</v>
          </cell>
          <cell r="Q42">
            <v>0</v>
          </cell>
          <cell r="R42">
            <v>1</v>
          </cell>
          <cell r="T42">
            <v>0</v>
          </cell>
          <cell r="U42">
            <v>0</v>
          </cell>
        </row>
        <row r="43">
          <cell r="E43" t="str">
            <v xml:space="preserve"> , длина  м.</v>
          </cell>
          <cell r="F43">
            <v>0</v>
          </cell>
          <cell r="K43">
            <v>0</v>
          </cell>
          <cell r="L43">
            <v>0</v>
          </cell>
          <cell r="O43">
            <v>0</v>
          </cell>
          <cell r="Q43">
            <v>0</v>
          </cell>
          <cell r="R43">
            <v>1</v>
          </cell>
          <cell r="T43">
            <v>0</v>
          </cell>
          <cell r="U43">
            <v>0</v>
          </cell>
        </row>
        <row r="44">
          <cell r="E44" t="str">
            <v xml:space="preserve"> , длина  м.</v>
          </cell>
          <cell r="F44">
            <v>0</v>
          </cell>
          <cell r="K44">
            <v>0</v>
          </cell>
          <cell r="L44">
            <v>0</v>
          </cell>
          <cell r="O44">
            <v>0</v>
          </cell>
          <cell r="Q44">
            <v>0</v>
          </cell>
          <cell r="R44">
            <v>1</v>
          </cell>
          <cell r="T44">
            <v>0</v>
          </cell>
          <cell r="U44">
            <v>0</v>
          </cell>
        </row>
        <row r="45">
          <cell r="E45" t="str">
            <v xml:space="preserve"> , длина  м.</v>
          </cell>
          <cell r="F45">
            <v>0</v>
          </cell>
          <cell r="K45">
            <v>0</v>
          </cell>
          <cell r="L45">
            <v>0</v>
          </cell>
          <cell r="O45">
            <v>0</v>
          </cell>
          <cell r="Q45">
            <v>0</v>
          </cell>
          <cell r="R45">
            <v>1</v>
          </cell>
          <cell r="T45">
            <v>0</v>
          </cell>
          <cell r="U45">
            <v>0</v>
          </cell>
        </row>
        <row r="46">
          <cell r="E46" t="str">
            <v xml:space="preserve"> , длина  м.</v>
          </cell>
          <cell r="F46">
            <v>0</v>
          </cell>
          <cell r="K46">
            <v>0</v>
          </cell>
          <cell r="L46">
            <v>0</v>
          </cell>
          <cell r="O46">
            <v>0</v>
          </cell>
          <cell r="Q46">
            <v>0</v>
          </cell>
          <cell r="R46">
            <v>1</v>
          </cell>
          <cell r="T46">
            <v>0</v>
          </cell>
          <cell r="U46">
            <v>0</v>
          </cell>
        </row>
        <row r="47">
          <cell r="E47" t="str">
            <v xml:space="preserve"> , длина  м.</v>
          </cell>
          <cell r="F47">
            <v>0</v>
          </cell>
          <cell r="K47">
            <v>0</v>
          </cell>
          <cell r="L47">
            <v>0</v>
          </cell>
          <cell r="O47">
            <v>0</v>
          </cell>
          <cell r="Q47">
            <v>0</v>
          </cell>
          <cell r="R47">
            <v>1</v>
          </cell>
          <cell r="T47">
            <v>0</v>
          </cell>
          <cell r="U47">
            <v>0</v>
          </cell>
        </row>
        <row r="48">
          <cell r="E48" t="str">
            <v xml:space="preserve"> , длина  м.</v>
          </cell>
          <cell r="F48">
            <v>0</v>
          </cell>
          <cell r="K48">
            <v>0</v>
          </cell>
          <cell r="L48">
            <v>0</v>
          </cell>
          <cell r="O48">
            <v>0</v>
          </cell>
          <cell r="Q48">
            <v>0</v>
          </cell>
          <cell r="R48">
            <v>1</v>
          </cell>
          <cell r="T48">
            <v>0</v>
          </cell>
          <cell r="U48">
            <v>0</v>
          </cell>
        </row>
        <row r="49">
          <cell r="E49" t="str">
            <v xml:space="preserve"> , длина  м.</v>
          </cell>
          <cell r="F49">
            <v>0</v>
          </cell>
          <cell r="K49">
            <v>0</v>
          </cell>
          <cell r="L49">
            <v>0</v>
          </cell>
          <cell r="O49">
            <v>0</v>
          </cell>
          <cell r="Q49">
            <v>0</v>
          </cell>
          <cell r="R49">
            <v>1</v>
          </cell>
          <cell r="T49">
            <v>0</v>
          </cell>
          <cell r="U49">
            <v>0</v>
          </cell>
        </row>
        <row r="50">
          <cell r="E50" t="str">
            <v xml:space="preserve"> , длина  м.</v>
          </cell>
          <cell r="F50">
            <v>0</v>
          </cell>
          <cell r="K50">
            <v>0</v>
          </cell>
          <cell r="L50">
            <v>0</v>
          </cell>
          <cell r="O50">
            <v>0</v>
          </cell>
          <cell r="Q50">
            <v>0</v>
          </cell>
          <cell r="R50">
            <v>1</v>
          </cell>
          <cell r="T50">
            <v>0</v>
          </cell>
          <cell r="U50">
            <v>0</v>
          </cell>
        </row>
        <row r="51">
          <cell r="E51" t="str">
            <v xml:space="preserve"> , длина  м.</v>
          </cell>
          <cell r="F51">
            <v>0</v>
          </cell>
          <cell r="K51">
            <v>0</v>
          </cell>
          <cell r="L51">
            <v>0</v>
          </cell>
          <cell r="O51">
            <v>0</v>
          </cell>
          <cell r="Q51">
            <v>0</v>
          </cell>
          <cell r="R51">
            <v>1</v>
          </cell>
          <cell r="T51">
            <v>0</v>
          </cell>
          <cell r="U51">
            <v>0</v>
          </cell>
        </row>
        <row r="52">
          <cell r="E52" t="str">
            <v xml:space="preserve"> , длина  м.</v>
          </cell>
          <cell r="F52">
            <v>0</v>
          </cell>
          <cell r="K52">
            <v>0</v>
          </cell>
          <cell r="L52">
            <v>0</v>
          </cell>
          <cell r="O52">
            <v>0</v>
          </cell>
          <cell r="Q52">
            <v>0</v>
          </cell>
          <cell r="R52">
            <v>1</v>
          </cell>
          <cell r="T52">
            <v>0</v>
          </cell>
          <cell r="U52">
            <v>0</v>
          </cell>
        </row>
        <row r="53">
          <cell r="E53" t="str">
            <v xml:space="preserve"> , длина  м.</v>
          </cell>
          <cell r="F53">
            <v>0</v>
          </cell>
          <cell r="K53">
            <v>0</v>
          </cell>
          <cell r="L53">
            <v>0</v>
          </cell>
          <cell r="O53">
            <v>0</v>
          </cell>
          <cell r="Q53">
            <v>0</v>
          </cell>
          <cell r="R53">
            <v>1</v>
          </cell>
          <cell r="T53">
            <v>0</v>
          </cell>
          <cell r="U53">
            <v>0</v>
          </cell>
        </row>
        <row r="54">
          <cell r="E54" t="str">
            <v xml:space="preserve"> , длина  м.</v>
          </cell>
          <cell r="F54">
            <v>0</v>
          </cell>
          <cell r="K54">
            <v>0</v>
          </cell>
          <cell r="L54">
            <v>0</v>
          </cell>
          <cell r="O54">
            <v>0</v>
          </cell>
          <cell r="Q54">
            <v>0</v>
          </cell>
          <cell r="R54">
            <v>1</v>
          </cell>
          <cell r="T54">
            <v>0</v>
          </cell>
          <cell r="U54">
            <v>0</v>
          </cell>
        </row>
        <row r="55">
          <cell r="E55" t="str">
            <v xml:space="preserve"> , длина  м.</v>
          </cell>
          <cell r="F55">
            <v>0</v>
          </cell>
          <cell r="K55">
            <v>0</v>
          </cell>
          <cell r="L55">
            <v>0</v>
          </cell>
          <cell r="O55">
            <v>0</v>
          </cell>
          <cell r="Q55">
            <v>0</v>
          </cell>
          <cell r="R55">
            <v>1</v>
          </cell>
          <cell r="T55">
            <v>0</v>
          </cell>
          <cell r="U55">
            <v>0</v>
          </cell>
        </row>
        <row r="56">
          <cell r="E56" t="str">
            <v xml:space="preserve"> , длина  м.</v>
          </cell>
          <cell r="F56">
            <v>0</v>
          </cell>
          <cell r="K56">
            <v>0</v>
          </cell>
          <cell r="L56">
            <v>0</v>
          </cell>
          <cell r="O56">
            <v>0</v>
          </cell>
          <cell r="Q56">
            <v>0</v>
          </cell>
          <cell r="R56">
            <v>1</v>
          </cell>
          <cell r="T56">
            <v>0</v>
          </cell>
          <cell r="U56">
            <v>0</v>
          </cell>
        </row>
        <row r="57">
          <cell r="E57" t="str">
            <v xml:space="preserve"> , длина  м.</v>
          </cell>
          <cell r="F57">
            <v>0</v>
          </cell>
          <cell r="K57">
            <v>0</v>
          </cell>
          <cell r="L57">
            <v>0</v>
          </cell>
          <cell r="O57">
            <v>0</v>
          </cell>
          <cell r="Q57">
            <v>0</v>
          </cell>
          <cell r="R57">
            <v>1</v>
          </cell>
          <cell r="T57">
            <v>0</v>
          </cell>
          <cell r="U57">
            <v>0</v>
          </cell>
        </row>
        <row r="58">
          <cell r="E58" t="str">
            <v xml:space="preserve"> , длина  м.</v>
          </cell>
          <cell r="F58">
            <v>0</v>
          </cell>
          <cell r="K58">
            <v>0</v>
          </cell>
          <cell r="L58">
            <v>0</v>
          </cell>
          <cell r="O58">
            <v>0</v>
          </cell>
          <cell r="Q58">
            <v>0</v>
          </cell>
          <cell r="R58">
            <v>1</v>
          </cell>
          <cell r="T58">
            <v>0</v>
          </cell>
          <cell r="U58">
            <v>0</v>
          </cell>
        </row>
        <row r="59">
          <cell r="E59" t="str">
            <v xml:space="preserve"> , длина  м.</v>
          </cell>
          <cell r="F59">
            <v>0</v>
          </cell>
          <cell r="K59">
            <v>0</v>
          </cell>
          <cell r="L59">
            <v>0</v>
          </cell>
          <cell r="O59">
            <v>0</v>
          </cell>
          <cell r="Q59">
            <v>0</v>
          </cell>
          <cell r="R59">
            <v>1</v>
          </cell>
          <cell r="T59">
            <v>0</v>
          </cell>
          <cell r="U59">
            <v>0</v>
          </cell>
        </row>
        <row r="60">
          <cell r="E60" t="str">
            <v xml:space="preserve"> , длина  м.</v>
          </cell>
          <cell r="F60">
            <v>0</v>
          </cell>
          <cell r="K60">
            <v>0</v>
          </cell>
          <cell r="L60">
            <v>0</v>
          </cell>
          <cell r="O60">
            <v>0</v>
          </cell>
          <cell r="Q60">
            <v>0</v>
          </cell>
          <cell r="R60">
            <v>1</v>
          </cell>
          <cell r="T60">
            <v>0</v>
          </cell>
          <cell r="U60">
            <v>0</v>
          </cell>
        </row>
        <row r="61">
          <cell r="E61" t="str">
            <v xml:space="preserve"> , длина  м.</v>
          </cell>
          <cell r="F61">
            <v>0</v>
          </cell>
          <cell r="K61">
            <v>0</v>
          </cell>
          <cell r="L61">
            <v>0</v>
          </cell>
          <cell r="O61">
            <v>0</v>
          </cell>
          <cell r="Q61">
            <v>0</v>
          </cell>
          <cell r="R61">
            <v>1</v>
          </cell>
          <cell r="T61">
            <v>0</v>
          </cell>
          <cell r="U61">
            <v>0</v>
          </cell>
        </row>
      </sheetData>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д"/>
      <sheetName val="СВОД."/>
      <sheetName val="1.ОСК_зд."/>
      <sheetName val="2.ОСК_ин_ком"/>
      <sheetName val="3.ОСК_соор"/>
      <sheetName val="2.ОВС"/>
      <sheetName val="6.Геофиз_ис"/>
      <sheetName val="7.Обслед_метр"/>
      <sheetName val="8.Разр_прог_метр"/>
      <sheetName val="9.ОВС_разн"/>
      <sheetName val="10.трудозат"/>
      <sheetName val="3.Шурф"/>
      <sheetName val="4.Разр_прогр_здания"/>
      <sheetName val="12.Геодезия"/>
      <sheetName val="Для ТЗ"/>
      <sheetName val="см 2 геол"/>
      <sheetName val="Лист1"/>
      <sheetName val="Лист7"/>
      <sheetName val="см -2"/>
      <sheetName val="Лист2"/>
      <sheetName val="Лист5"/>
      <sheetName val="Лист8"/>
      <sheetName val="Лист10"/>
      <sheetName val="Лист3"/>
      <sheetName val="Лист6"/>
      <sheetName val="Лист4"/>
      <sheetName val="прил. к смете монит"/>
      <sheetName val="Лист9"/>
      <sheetName val="трудозатраты"/>
      <sheetName val="обслед.путепро"/>
      <sheetName val="прил к см4"/>
      <sheetName val="см.4"/>
      <sheetName val="СМ2"/>
      <sheetName val="Лист11"/>
      <sheetName val="прил. к смете 4"/>
      <sheetName val="Данные"/>
      <sheetName val="ДанныеМ"/>
      <sheetName val="Лист12"/>
      <sheetName val="Лист13"/>
      <sheetName val="Данный Коммун"/>
      <sheetName val="Данные соор."/>
      <sheetName val="см3"/>
      <sheetName val="прил к см3"/>
      <sheetName val="см 2"/>
      <sheetName val="см 3"/>
      <sheetName val="см 3."/>
      <sheetName val="прил. см 3"/>
      <sheetName val="см 4"/>
      <sheetName val="прил к см 4"/>
      <sheetName val="см 5"/>
      <sheetName val="см5"/>
      <sheetName val="см6"/>
    </sheetNames>
    <sheetDataSet>
      <sheetData sheetId="0">
        <row r="7">
          <cell r="A7" t="str">
            <v>Тепловой ввод по адресу: г. Москва , ул.Обручева, д.28, к.5</v>
          </cell>
        </row>
      </sheetData>
      <sheetData sheetId="1">
        <row r="16">
          <cell r="G16">
            <v>3.7389999999999999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5">
          <cell r="A5" t="str">
            <v>здание</v>
          </cell>
          <cell r="B5">
            <v>1</v>
          </cell>
          <cell r="C5">
            <v>1</v>
          </cell>
          <cell r="D5">
            <v>1</v>
          </cell>
          <cell r="E5" t="str">
            <v>Здание по адресу: г. Москва, ул. Автозаводская, вл. 23, Лот 1, подземная часть.</v>
          </cell>
          <cell r="F5">
            <v>1</v>
          </cell>
          <cell r="H5">
            <v>54</v>
          </cell>
          <cell r="J5">
            <v>34466.449999999997</v>
          </cell>
          <cell r="K5">
            <v>34466.449999999997</v>
          </cell>
          <cell r="L5">
            <v>2</v>
          </cell>
          <cell r="M5">
            <v>2</v>
          </cell>
          <cell r="N5">
            <v>0</v>
          </cell>
          <cell r="O5">
            <v>0</v>
          </cell>
          <cell r="P5">
            <v>0</v>
          </cell>
          <cell r="Q5">
            <v>0</v>
          </cell>
          <cell r="R5">
            <v>0</v>
          </cell>
          <cell r="S5">
            <v>0</v>
          </cell>
          <cell r="T5">
            <v>0</v>
          </cell>
          <cell r="U5">
            <v>0</v>
          </cell>
          <cell r="V5">
            <v>0</v>
          </cell>
          <cell r="W5">
            <v>0</v>
          </cell>
          <cell r="X5">
            <v>0</v>
          </cell>
          <cell r="Y5">
            <v>1</v>
          </cell>
          <cell r="Z5">
            <v>1</v>
          </cell>
          <cell r="AA5">
            <v>0</v>
          </cell>
          <cell r="AB5">
            <v>1</v>
          </cell>
          <cell r="AC5">
            <v>1</v>
          </cell>
          <cell r="AD5">
            <v>0</v>
          </cell>
          <cell r="AE5">
            <v>0</v>
          </cell>
          <cell r="AF5">
            <v>0</v>
          </cell>
          <cell r="AG5">
            <v>0</v>
          </cell>
          <cell r="AH5">
            <v>1</v>
          </cell>
          <cell r="AI5">
            <v>1</v>
          </cell>
          <cell r="AJ5">
            <v>1</v>
          </cell>
          <cell r="AK5">
            <v>0</v>
          </cell>
          <cell r="AL5">
            <v>1</v>
          </cell>
          <cell r="AM5">
            <v>1</v>
          </cell>
          <cell r="AN5">
            <v>0</v>
          </cell>
          <cell r="AO5">
            <v>0</v>
          </cell>
          <cell r="AP5">
            <v>0</v>
          </cell>
          <cell r="AQ5">
            <v>0</v>
          </cell>
          <cell r="AR5">
            <v>1</v>
          </cell>
          <cell r="AS5">
            <v>1</v>
          </cell>
          <cell r="AT5">
            <v>1</v>
          </cell>
          <cell r="AU5">
            <v>1</v>
          </cell>
          <cell r="AV5">
            <v>1</v>
          </cell>
          <cell r="AW5">
            <v>0</v>
          </cell>
          <cell r="AX5">
            <v>0</v>
          </cell>
          <cell r="AY5">
            <v>0</v>
          </cell>
          <cell r="AZ5">
            <v>1</v>
          </cell>
          <cell r="BA5">
            <v>7</v>
          </cell>
          <cell r="BB5">
            <v>1</v>
          </cell>
          <cell r="BC5">
            <v>0</v>
          </cell>
          <cell r="BD5">
            <v>120</v>
          </cell>
          <cell r="BE5">
            <v>0</v>
          </cell>
          <cell r="BF5">
            <v>120</v>
          </cell>
          <cell r="BG5">
            <v>0</v>
          </cell>
          <cell r="BH5">
            <v>0</v>
          </cell>
          <cell r="BM5">
            <v>4</v>
          </cell>
          <cell r="BN5">
            <v>3</v>
          </cell>
          <cell r="BO5">
            <v>0</v>
          </cell>
          <cell r="BQ5">
            <v>0</v>
          </cell>
          <cell r="BR5">
            <v>0</v>
          </cell>
          <cell r="BS5">
            <v>0</v>
          </cell>
          <cell r="BT5">
            <v>0</v>
          </cell>
        </row>
        <row r="6">
          <cell r="A6" t="str">
            <v>здание</v>
          </cell>
          <cell r="B6">
            <v>1</v>
          </cell>
          <cell r="C6">
            <v>1</v>
          </cell>
          <cell r="D6">
            <v>2</v>
          </cell>
          <cell r="E6" t="str">
            <v>" "</v>
          </cell>
          <cell r="F6">
            <v>0</v>
          </cell>
          <cell r="H6">
            <v>1</v>
          </cell>
          <cell r="J6">
            <v>0</v>
          </cell>
          <cell r="K6">
            <v>0</v>
          </cell>
          <cell r="L6">
            <v>2</v>
          </cell>
          <cell r="M6">
            <v>2</v>
          </cell>
          <cell r="N6">
            <v>0</v>
          </cell>
          <cell r="O6">
            <v>0</v>
          </cell>
          <cell r="P6">
            <v>0</v>
          </cell>
          <cell r="Q6">
            <v>0</v>
          </cell>
          <cell r="R6">
            <v>0</v>
          </cell>
          <cell r="S6">
            <v>0</v>
          </cell>
          <cell r="T6">
            <v>0</v>
          </cell>
          <cell r="U6">
            <v>0</v>
          </cell>
          <cell r="V6">
            <v>0</v>
          </cell>
          <cell r="W6">
            <v>0</v>
          </cell>
          <cell r="X6">
            <v>0</v>
          </cell>
          <cell r="Y6">
            <v>0</v>
          </cell>
          <cell r="Z6">
            <v>1</v>
          </cell>
          <cell r="AA6">
            <v>0</v>
          </cell>
          <cell r="AB6">
            <v>1</v>
          </cell>
          <cell r="AC6">
            <v>1</v>
          </cell>
          <cell r="AD6">
            <v>0</v>
          </cell>
          <cell r="AE6">
            <v>1</v>
          </cell>
          <cell r="AF6">
            <v>0</v>
          </cell>
          <cell r="AG6">
            <v>0</v>
          </cell>
          <cell r="AH6">
            <v>1</v>
          </cell>
          <cell r="AI6">
            <v>1</v>
          </cell>
          <cell r="AJ6">
            <v>1</v>
          </cell>
          <cell r="AK6">
            <v>0</v>
          </cell>
          <cell r="AL6">
            <v>1</v>
          </cell>
          <cell r="AM6">
            <v>1</v>
          </cell>
          <cell r="AN6">
            <v>0</v>
          </cell>
          <cell r="AO6">
            <v>1</v>
          </cell>
          <cell r="AP6">
            <v>0</v>
          </cell>
          <cell r="AQ6">
            <v>0</v>
          </cell>
          <cell r="AR6">
            <v>1</v>
          </cell>
          <cell r="AS6">
            <v>1</v>
          </cell>
          <cell r="AT6">
            <v>1</v>
          </cell>
          <cell r="AU6">
            <v>1</v>
          </cell>
          <cell r="AV6">
            <v>1</v>
          </cell>
          <cell r="AW6">
            <v>1</v>
          </cell>
          <cell r="AX6">
            <v>0</v>
          </cell>
          <cell r="AY6">
            <v>0</v>
          </cell>
          <cell r="AZ6">
            <v>1</v>
          </cell>
          <cell r="BA6">
            <v>0</v>
          </cell>
          <cell r="BB6">
            <v>0</v>
          </cell>
          <cell r="BC6">
            <v>0</v>
          </cell>
          <cell r="BD6">
            <v>0</v>
          </cell>
          <cell r="BE6">
            <v>0</v>
          </cell>
          <cell r="BF6">
            <v>0</v>
          </cell>
          <cell r="BG6">
            <v>0</v>
          </cell>
          <cell r="BH6">
            <v>0</v>
          </cell>
          <cell r="BM6">
            <v>4</v>
          </cell>
          <cell r="BN6">
            <v>3</v>
          </cell>
          <cell r="BO6">
            <v>0</v>
          </cell>
          <cell r="BQ6">
            <v>0</v>
          </cell>
          <cell r="BR6">
            <v>0</v>
          </cell>
          <cell r="BS6">
            <v>0</v>
          </cell>
          <cell r="BT6">
            <v>0</v>
          </cell>
        </row>
        <row r="7">
          <cell r="A7" t="str">
            <v>здание</v>
          </cell>
          <cell r="B7">
            <v>1</v>
          </cell>
          <cell r="C7">
            <v>0</v>
          </cell>
          <cell r="D7">
            <v>3</v>
          </cell>
          <cell r="E7">
            <v>0</v>
          </cell>
          <cell r="F7">
            <v>1</v>
          </cell>
          <cell r="H7">
            <v>61.53</v>
          </cell>
          <cell r="J7">
            <v>76935.17</v>
          </cell>
          <cell r="K7">
            <v>6801.6</v>
          </cell>
          <cell r="L7">
            <v>2</v>
          </cell>
          <cell r="M7">
            <v>2</v>
          </cell>
          <cell r="N7">
            <v>0</v>
          </cell>
          <cell r="O7">
            <v>0</v>
          </cell>
          <cell r="P7">
            <v>0</v>
          </cell>
          <cell r="Q7">
            <v>0</v>
          </cell>
          <cell r="R7">
            <v>0</v>
          </cell>
          <cell r="S7">
            <v>0</v>
          </cell>
          <cell r="T7">
            <v>0</v>
          </cell>
          <cell r="U7">
            <v>0</v>
          </cell>
          <cell r="V7">
            <v>0</v>
          </cell>
          <cell r="W7">
            <v>0</v>
          </cell>
          <cell r="X7">
            <v>0</v>
          </cell>
          <cell r="Y7">
            <v>0</v>
          </cell>
          <cell r="Z7">
            <v>1</v>
          </cell>
          <cell r="AA7">
            <v>0</v>
          </cell>
          <cell r="AB7">
            <v>1</v>
          </cell>
          <cell r="AC7">
            <v>1</v>
          </cell>
          <cell r="AD7">
            <v>0</v>
          </cell>
          <cell r="AE7">
            <v>0</v>
          </cell>
          <cell r="AF7">
            <v>0</v>
          </cell>
          <cell r="AG7">
            <v>0</v>
          </cell>
          <cell r="AH7">
            <v>1</v>
          </cell>
          <cell r="AI7">
            <v>1</v>
          </cell>
          <cell r="AJ7">
            <v>1</v>
          </cell>
          <cell r="AK7">
            <v>0</v>
          </cell>
          <cell r="AL7">
            <v>1</v>
          </cell>
          <cell r="AM7">
            <v>1</v>
          </cell>
          <cell r="AN7">
            <v>0</v>
          </cell>
          <cell r="AO7">
            <v>0</v>
          </cell>
          <cell r="AP7">
            <v>0</v>
          </cell>
          <cell r="AQ7">
            <v>0</v>
          </cell>
          <cell r="AR7">
            <v>1</v>
          </cell>
          <cell r="AS7">
            <v>1</v>
          </cell>
          <cell r="AT7">
            <v>1</v>
          </cell>
          <cell r="AU7">
            <v>1</v>
          </cell>
          <cell r="AV7">
            <v>1</v>
          </cell>
          <cell r="AW7">
            <v>0</v>
          </cell>
          <cell r="AX7">
            <v>0</v>
          </cell>
          <cell r="AY7">
            <v>0</v>
          </cell>
          <cell r="AZ7">
            <v>1</v>
          </cell>
          <cell r="BA7">
            <v>2</v>
          </cell>
          <cell r="BB7">
            <v>1</v>
          </cell>
          <cell r="BC7">
            <v>0</v>
          </cell>
          <cell r="BD7">
            <v>90</v>
          </cell>
          <cell r="BE7">
            <v>0</v>
          </cell>
          <cell r="BF7">
            <v>90</v>
          </cell>
          <cell r="BG7">
            <v>1</v>
          </cell>
          <cell r="BH7">
            <v>0</v>
          </cell>
          <cell r="BM7">
            <v>4</v>
          </cell>
          <cell r="BN7">
            <v>3</v>
          </cell>
          <cell r="BO7">
            <v>0</v>
          </cell>
          <cell r="BQ7">
            <v>0</v>
          </cell>
          <cell r="BR7">
            <v>0</v>
          </cell>
          <cell r="BS7">
            <v>0</v>
          </cell>
          <cell r="BT7">
            <v>0</v>
          </cell>
        </row>
        <row r="8">
          <cell r="A8" t="str">
            <v>здание</v>
          </cell>
          <cell r="B8">
            <v>1</v>
          </cell>
          <cell r="C8">
            <v>0</v>
          </cell>
          <cell r="D8">
            <v>4</v>
          </cell>
          <cell r="E8">
            <v>0</v>
          </cell>
          <cell r="F8">
            <v>1</v>
          </cell>
          <cell r="H8">
            <v>59.9</v>
          </cell>
          <cell r="J8">
            <v>64616.37</v>
          </cell>
          <cell r="K8">
            <v>64616.37</v>
          </cell>
          <cell r="L8">
            <v>2</v>
          </cell>
          <cell r="M8">
            <v>2</v>
          </cell>
          <cell r="N8">
            <v>0</v>
          </cell>
          <cell r="O8">
            <v>0</v>
          </cell>
          <cell r="P8">
            <v>0</v>
          </cell>
          <cell r="Q8">
            <v>0</v>
          </cell>
          <cell r="R8">
            <v>0</v>
          </cell>
          <cell r="S8">
            <v>0</v>
          </cell>
          <cell r="T8">
            <v>0</v>
          </cell>
          <cell r="U8">
            <v>0</v>
          </cell>
          <cell r="V8">
            <v>0</v>
          </cell>
          <cell r="W8">
            <v>0</v>
          </cell>
          <cell r="X8">
            <v>0</v>
          </cell>
          <cell r="Y8">
            <v>0</v>
          </cell>
          <cell r="Z8">
            <v>1</v>
          </cell>
          <cell r="AA8">
            <v>0</v>
          </cell>
          <cell r="AB8">
            <v>1</v>
          </cell>
          <cell r="AC8">
            <v>1</v>
          </cell>
          <cell r="AD8">
            <v>0</v>
          </cell>
          <cell r="AE8">
            <v>0</v>
          </cell>
          <cell r="AF8">
            <v>0</v>
          </cell>
          <cell r="AG8">
            <v>0</v>
          </cell>
          <cell r="AH8">
            <v>1</v>
          </cell>
          <cell r="AI8">
            <v>1</v>
          </cell>
          <cell r="AJ8">
            <v>1</v>
          </cell>
          <cell r="AK8">
            <v>0</v>
          </cell>
          <cell r="AL8">
            <v>1</v>
          </cell>
          <cell r="AM8">
            <v>1</v>
          </cell>
          <cell r="AN8">
            <v>0</v>
          </cell>
          <cell r="AO8">
            <v>0</v>
          </cell>
          <cell r="AP8">
            <v>0</v>
          </cell>
          <cell r="AQ8">
            <v>0</v>
          </cell>
          <cell r="AR8">
            <v>1</v>
          </cell>
          <cell r="AS8">
            <v>1</v>
          </cell>
          <cell r="AT8">
            <v>1</v>
          </cell>
          <cell r="AU8">
            <v>1</v>
          </cell>
          <cell r="AV8">
            <v>1</v>
          </cell>
          <cell r="AW8">
            <v>0</v>
          </cell>
          <cell r="AX8">
            <v>0</v>
          </cell>
          <cell r="AY8">
            <v>0</v>
          </cell>
          <cell r="AZ8">
            <v>1</v>
          </cell>
          <cell r="BA8">
            <v>1</v>
          </cell>
          <cell r="BB8">
            <v>1</v>
          </cell>
          <cell r="BC8">
            <v>0</v>
          </cell>
          <cell r="BD8">
            <v>90</v>
          </cell>
          <cell r="BE8">
            <v>0</v>
          </cell>
          <cell r="BF8">
            <v>90</v>
          </cell>
          <cell r="BG8">
            <v>1</v>
          </cell>
          <cell r="BH8">
            <v>0</v>
          </cell>
          <cell r="BM8">
            <v>4</v>
          </cell>
          <cell r="BN8">
            <v>3</v>
          </cell>
          <cell r="BO8">
            <v>0</v>
          </cell>
          <cell r="BQ8">
            <v>0</v>
          </cell>
          <cell r="BR8">
            <v>0</v>
          </cell>
          <cell r="BS8">
            <v>0</v>
          </cell>
          <cell r="BT8">
            <v>0</v>
          </cell>
        </row>
        <row r="9">
          <cell r="A9" t="str">
            <v>здание</v>
          </cell>
          <cell r="B9">
            <v>1</v>
          </cell>
          <cell r="C9">
            <v>0</v>
          </cell>
          <cell r="D9">
            <v>5</v>
          </cell>
          <cell r="E9">
            <v>0</v>
          </cell>
          <cell r="F9">
            <v>1</v>
          </cell>
          <cell r="H9">
            <v>60.62</v>
          </cell>
          <cell r="J9">
            <v>57521.38</v>
          </cell>
          <cell r="K9">
            <v>57521.38</v>
          </cell>
          <cell r="L9">
            <v>2</v>
          </cell>
          <cell r="M9">
            <v>2</v>
          </cell>
          <cell r="N9">
            <v>0</v>
          </cell>
          <cell r="O9">
            <v>0</v>
          </cell>
          <cell r="P9">
            <v>0</v>
          </cell>
          <cell r="Q9">
            <v>0</v>
          </cell>
          <cell r="R9">
            <v>0</v>
          </cell>
          <cell r="S9">
            <v>0</v>
          </cell>
          <cell r="T9">
            <v>0</v>
          </cell>
          <cell r="U9">
            <v>0</v>
          </cell>
          <cell r="V9">
            <v>0</v>
          </cell>
          <cell r="W9">
            <v>0</v>
          </cell>
          <cell r="X9">
            <v>0</v>
          </cell>
          <cell r="Y9">
            <v>0</v>
          </cell>
          <cell r="Z9">
            <v>1</v>
          </cell>
          <cell r="AA9">
            <v>0</v>
          </cell>
          <cell r="AB9">
            <v>1</v>
          </cell>
          <cell r="AC9">
            <v>1</v>
          </cell>
          <cell r="AD9">
            <v>0</v>
          </cell>
          <cell r="AE9">
            <v>0</v>
          </cell>
          <cell r="AF9">
            <v>0</v>
          </cell>
          <cell r="AG9">
            <v>0</v>
          </cell>
          <cell r="AH9">
            <v>1</v>
          </cell>
          <cell r="AI9">
            <v>1</v>
          </cell>
          <cell r="AJ9">
            <v>1</v>
          </cell>
          <cell r="AK9">
            <v>0</v>
          </cell>
          <cell r="AL9">
            <v>1</v>
          </cell>
          <cell r="AM9">
            <v>1</v>
          </cell>
          <cell r="AN9">
            <v>0</v>
          </cell>
          <cell r="AO9">
            <v>0</v>
          </cell>
          <cell r="AP9">
            <v>0</v>
          </cell>
          <cell r="AQ9">
            <v>0</v>
          </cell>
          <cell r="AR9">
            <v>1</v>
          </cell>
          <cell r="AS9">
            <v>1</v>
          </cell>
          <cell r="AT9">
            <v>1</v>
          </cell>
          <cell r="AU9">
            <v>1</v>
          </cell>
          <cell r="AV9">
            <v>1</v>
          </cell>
          <cell r="AW9">
            <v>0</v>
          </cell>
          <cell r="AX9">
            <v>0</v>
          </cell>
          <cell r="AY9">
            <v>0</v>
          </cell>
          <cell r="AZ9">
            <v>1</v>
          </cell>
          <cell r="BA9">
            <v>1</v>
          </cell>
          <cell r="BB9">
            <v>1</v>
          </cell>
          <cell r="BC9">
            <v>0</v>
          </cell>
          <cell r="BD9">
            <v>90</v>
          </cell>
          <cell r="BE9">
            <v>0</v>
          </cell>
          <cell r="BF9">
            <v>90</v>
          </cell>
          <cell r="BG9">
            <v>1</v>
          </cell>
          <cell r="BH9">
            <v>0</v>
          </cell>
          <cell r="BM9">
            <v>4</v>
          </cell>
          <cell r="BN9">
            <v>3</v>
          </cell>
          <cell r="BO9">
            <v>0</v>
          </cell>
          <cell r="BQ9">
            <v>0</v>
          </cell>
          <cell r="BR9">
            <v>0</v>
          </cell>
          <cell r="BS9">
            <v>0</v>
          </cell>
          <cell r="BT9">
            <v>0</v>
          </cell>
        </row>
        <row r="10">
          <cell r="A10" t="str">
            <v>здание</v>
          </cell>
          <cell r="B10">
            <v>1</v>
          </cell>
          <cell r="C10">
            <v>0</v>
          </cell>
          <cell r="D10">
            <v>6</v>
          </cell>
          <cell r="E10">
            <v>0</v>
          </cell>
          <cell r="F10">
            <v>1</v>
          </cell>
          <cell r="H10">
            <v>60.99</v>
          </cell>
          <cell r="J10">
            <v>130867.21</v>
          </cell>
          <cell r="K10">
            <v>130867.21</v>
          </cell>
          <cell r="L10">
            <v>2</v>
          </cell>
          <cell r="M10">
            <v>2</v>
          </cell>
          <cell r="N10">
            <v>0</v>
          </cell>
          <cell r="O10">
            <v>0</v>
          </cell>
          <cell r="P10">
            <v>0</v>
          </cell>
          <cell r="Q10">
            <v>0</v>
          </cell>
          <cell r="R10">
            <v>0</v>
          </cell>
          <cell r="S10">
            <v>0</v>
          </cell>
          <cell r="T10">
            <v>0</v>
          </cell>
          <cell r="U10">
            <v>0</v>
          </cell>
          <cell r="V10">
            <v>0</v>
          </cell>
          <cell r="W10">
            <v>0</v>
          </cell>
          <cell r="X10">
            <v>0</v>
          </cell>
          <cell r="Y10">
            <v>0</v>
          </cell>
          <cell r="Z10">
            <v>1</v>
          </cell>
          <cell r="AA10">
            <v>0</v>
          </cell>
          <cell r="AB10">
            <v>1</v>
          </cell>
          <cell r="AC10">
            <v>1</v>
          </cell>
          <cell r="AD10">
            <v>0</v>
          </cell>
          <cell r="AE10">
            <v>0</v>
          </cell>
          <cell r="AF10">
            <v>0</v>
          </cell>
          <cell r="AG10">
            <v>0</v>
          </cell>
          <cell r="AH10">
            <v>1</v>
          </cell>
          <cell r="AI10">
            <v>1</v>
          </cell>
          <cell r="AJ10">
            <v>1</v>
          </cell>
          <cell r="AK10">
            <v>0</v>
          </cell>
          <cell r="AL10">
            <v>1</v>
          </cell>
          <cell r="AM10">
            <v>1</v>
          </cell>
          <cell r="AN10">
            <v>0</v>
          </cell>
          <cell r="AO10">
            <v>0</v>
          </cell>
          <cell r="AP10">
            <v>0</v>
          </cell>
          <cell r="AQ10">
            <v>0</v>
          </cell>
          <cell r="AR10">
            <v>1</v>
          </cell>
          <cell r="AS10">
            <v>1</v>
          </cell>
          <cell r="AT10">
            <v>1</v>
          </cell>
          <cell r="AU10">
            <v>1</v>
          </cell>
          <cell r="AV10">
            <v>1</v>
          </cell>
          <cell r="AW10">
            <v>0</v>
          </cell>
          <cell r="AX10">
            <v>0</v>
          </cell>
          <cell r="AY10">
            <v>0</v>
          </cell>
          <cell r="AZ10">
            <v>1</v>
          </cell>
          <cell r="BA10">
            <v>1</v>
          </cell>
          <cell r="BB10">
            <v>1</v>
          </cell>
          <cell r="BC10">
            <v>0</v>
          </cell>
          <cell r="BD10">
            <v>90</v>
          </cell>
          <cell r="BE10">
            <v>0</v>
          </cell>
          <cell r="BF10">
            <v>90</v>
          </cell>
          <cell r="BG10">
            <v>1</v>
          </cell>
          <cell r="BH10">
            <v>0</v>
          </cell>
          <cell r="BM10">
            <v>4</v>
          </cell>
          <cell r="BN10">
            <v>3</v>
          </cell>
          <cell r="BO10">
            <v>0</v>
          </cell>
          <cell r="BQ10">
            <v>0</v>
          </cell>
          <cell r="BR10">
            <v>0</v>
          </cell>
          <cell r="BS10">
            <v>0</v>
          </cell>
          <cell r="BT10">
            <v>0</v>
          </cell>
        </row>
        <row r="11">
          <cell r="A11" t="str">
            <v>здание</v>
          </cell>
          <cell r="B11">
            <v>1</v>
          </cell>
          <cell r="C11">
            <v>0</v>
          </cell>
          <cell r="D11">
            <v>7</v>
          </cell>
          <cell r="E11">
            <v>0</v>
          </cell>
          <cell r="F11">
            <v>1</v>
          </cell>
          <cell r="H11">
            <v>16.47</v>
          </cell>
          <cell r="J11">
            <v>14151.62</v>
          </cell>
          <cell r="K11">
            <v>14151.62</v>
          </cell>
          <cell r="L11">
            <v>2</v>
          </cell>
          <cell r="M11">
            <v>2</v>
          </cell>
          <cell r="N11">
            <v>0</v>
          </cell>
          <cell r="O11">
            <v>0</v>
          </cell>
          <cell r="P11">
            <v>0</v>
          </cell>
          <cell r="Q11">
            <v>0</v>
          </cell>
          <cell r="R11">
            <v>0</v>
          </cell>
          <cell r="S11">
            <v>0</v>
          </cell>
          <cell r="T11">
            <v>0</v>
          </cell>
          <cell r="U11">
            <v>0</v>
          </cell>
          <cell r="V11">
            <v>0</v>
          </cell>
          <cell r="W11">
            <v>0</v>
          </cell>
          <cell r="X11">
            <v>0</v>
          </cell>
          <cell r="Y11">
            <v>1</v>
          </cell>
          <cell r="Z11">
            <v>1</v>
          </cell>
          <cell r="AA11">
            <v>0</v>
          </cell>
          <cell r="AB11">
            <v>1</v>
          </cell>
          <cell r="AC11">
            <v>1</v>
          </cell>
          <cell r="AD11">
            <v>0</v>
          </cell>
          <cell r="AE11">
            <v>1</v>
          </cell>
          <cell r="AF11">
            <v>0</v>
          </cell>
          <cell r="AG11">
            <v>0</v>
          </cell>
          <cell r="AH11">
            <v>1</v>
          </cell>
          <cell r="AI11">
            <v>1</v>
          </cell>
          <cell r="AJ11">
            <v>1</v>
          </cell>
          <cell r="AK11">
            <v>0</v>
          </cell>
          <cell r="AL11">
            <v>1</v>
          </cell>
          <cell r="AM11">
            <v>1</v>
          </cell>
          <cell r="AN11">
            <v>0</v>
          </cell>
          <cell r="AO11">
            <v>1</v>
          </cell>
          <cell r="AP11">
            <v>0</v>
          </cell>
          <cell r="AQ11">
            <v>0</v>
          </cell>
          <cell r="AR11">
            <v>1</v>
          </cell>
          <cell r="AS11">
            <v>1</v>
          </cell>
          <cell r="AT11">
            <v>1</v>
          </cell>
          <cell r="AU11">
            <v>1</v>
          </cell>
          <cell r="AV11">
            <v>1</v>
          </cell>
          <cell r="AW11">
            <v>1</v>
          </cell>
          <cell r="AX11">
            <v>0</v>
          </cell>
          <cell r="AY11">
            <v>0</v>
          </cell>
          <cell r="AZ11">
            <v>1</v>
          </cell>
          <cell r="BA11">
            <v>7</v>
          </cell>
          <cell r="BB11">
            <v>1</v>
          </cell>
          <cell r="BC11">
            <v>0</v>
          </cell>
          <cell r="BD11">
            <v>45</v>
          </cell>
          <cell r="BE11">
            <v>0</v>
          </cell>
          <cell r="BF11">
            <v>75</v>
          </cell>
          <cell r="BG11">
            <v>0</v>
          </cell>
          <cell r="BH11">
            <v>0</v>
          </cell>
          <cell r="BM11">
            <v>1</v>
          </cell>
          <cell r="BN11">
            <v>3</v>
          </cell>
          <cell r="BO11">
            <v>0</v>
          </cell>
          <cell r="BQ11">
            <v>0</v>
          </cell>
          <cell r="BR11">
            <v>0</v>
          </cell>
          <cell r="BS11">
            <v>0</v>
          </cell>
          <cell r="BT11">
            <v>0</v>
          </cell>
        </row>
        <row r="12">
          <cell r="A12" t="str">
            <v>здание</v>
          </cell>
          <cell r="B12">
            <v>1</v>
          </cell>
          <cell r="C12">
            <v>0</v>
          </cell>
          <cell r="D12">
            <v>8</v>
          </cell>
          <cell r="E12">
            <v>0</v>
          </cell>
          <cell r="F12">
            <v>1</v>
          </cell>
          <cell r="H12">
            <v>5.2</v>
          </cell>
          <cell r="J12">
            <v>582.4</v>
          </cell>
          <cell r="K12">
            <v>582.4</v>
          </cell>
          <cell r="L12">
            <v>2</v>
          </cell>
          <cell r="M12">
            <v>2</v>
          </cell>
          <cell r="N12">
            <v>0</v>
          </cell>
          <cell r="O12">
            <v>0</v>
          </cell>
          <cell r="P12">
            <v>0</v>
          </cell>
          <cell r="Q12">
            <v>0</v>
          </cell>
          <cell r="R12">
            <v>0</v>
          </cell>
          <cell r="S12">
            <v>0</v>
          </cell>
          <cell r="T12">
            <v>0</v>
          </cell>
          <cell r="U12">
            <v>0</v>
          </cell>
          <cell r="V12">
            <v>0</v>
          </cell>
          <cell r="W12">
            <v>0</v>
          </cell>
          <cell r="X12">
            <v>0</v>
          </cell>
          <cell r="Y12">
            <v>0</v>
          </cell>
          <cell r="Z12">
            <v>1</v>
          </cell>
          <cell r="AA12">
            <v>0</v>
          </cell>
          <cell r="AB12">
            <v>1</v>
          </cell>
          <cell r="AC12">
            <v>1</v>
          </cell>
          <cell r="AD12">
            <v>0</v>
          </cell>
          <cell r="AE12">
            <v>0</v>
          </cell>
          <cell r="AF12">
            <v>0</v>
          </cell>
          <cell r="AG12">
            <v>0</v>
          </cell>
          <cell r="AH12">
            <v>1</v>
          </cell>
          <cell r="AI12">
            <v>1</v>
          </cell>
          <cell r="AJ12">
            <v>1</v>
          </cell>
          <cell r="AK12">
            <v>0</v>
          </cell>
          <cell r="AL12">
            <v>1</v>
          </cell>
          <cell r="AM12">
            <v>1</v>
          </cell>
          <cell r="AN12">
            <v>0</v>
          </cell>
          <cell r="AO12">
            <v>0</v>
          </cell>
          <cell r="AP12">
            <v>0</v>
          </cell>
          <cell r="AQ12">
            <v>0</v>
          </cell>
          <cell r="AR12">
            <v>1</v>
          </cell>
          <cell r="AS12">
            <v>1</v>
          </cell>
          <cell r="AT12">
            <v>1</v>
          </cell>
          <cell r="AU12">
            <v>1</v>
          </cell>
          <cell r="AV12">
            <v>1</v>
          </cell>
          <cell r="AW12">
            <v>0</v>
          </cell>
          <cell r="AX12">
            <v>0</v>
          </cell>
          <cell r="AY12">
            <v>0</v>
          </cell>
          <cell r="AZ12">
            <v>1</v>
          </cell>
          <cell r="BA12">
            <v>8</v>
          </cell>
          <cell r="BB12">
            <v>1</v>
          </cell>
          <cell r="BC12">
            <v>0</v>
          </cell>
          <cell r="BD12">
            <v>45</v>
          </cell>
          <cell r="BE12">
            <v>0</v>
          </cell>
          <cell r="BF12">
            <v>75</v>
          </cell>
          <cell r="BG12">
            <v>0</v>
          </cell>
          <cell r="BH12">
            <v>0</v>
          </cell>
          <cell r="BM12">
            <v>1</v>
          </cell>
          <cell r="BN12">
            <v>3</v>
          </cell>
          <cell r="BO12">
            <v>0</v>
          </cell>
          <cell r="BQ12">
            <v>0</v>
          </cell>
          <cell r="BR12">
            <v>0</v>
          </cell>
          <cell r="BS12">
            <v>0</v>
          </cell>
          <cell r="BT12">
            <v>0</v>
          </cell>
        </row>
        <row r="13">
          <cell r="A13" t="str">
            <v>здание</v>
          </cell>
          <cell r="B13">
            <v>1</v>
          </cell>
          <cell r="C13">
            <v>0</v>
          </cell>
          <cell r="D13">
            <v>9</v>
          </cell>
          <cell r="E13">
            <v>0</v>
          </cell>
          <cell r="F13">
            <v>0</v>
          </cell>
          <cell r="H13">
            <v>2</v>
          </cell>
          <cell r="J13">
            <v>2</v>
          </cell>
          <cell r="K13">
            <v>2</v>
          </cell>
          <cell r="L13">
            <v>1</v>
          </cell>
          <cell r="M13">
            <v>1</v>
          </cell>
          <cell r="N13">
            <v>0</v>
          </cell>
          <cell r="O13">
            <v>0</v>
          </cell>
          <cell r="P13">
            <v>0</v>
          </cell>
          <cell r="Q13">
            <v>0</v>
          </cell>
          <cell r="R13">
            <v>0</v>
          </cell>
          <cell r="S13">
            <v>0</v>
          </cell>
          <cell r="T13">
            <v>0</v>
          </cell>
          <cell r="U13">
            <v>0</v>
          </cell>
          <cell r="V13">
            <v>0</v>
          </cell>
          <cell r="W13">
            <v>0</v>
          </cell>
          <cell r="X13">
            <v>0</v>
          </cell>
          <cell r="Y13">
            <v>0</v>
          </cell>
          <cell r="Z13">
            <v>1</v>
          </cell>
          <cell r="AA13">
            <v>0</v>
          </cell>
          <cell r="AB13">
            <v>1</v>
          </cell>
          <cell r="AC13">
            <v>1</v>
          </cell>
          <cell r="AD13">
            <v>0</v>
          </cell>
          <cell r="AE13">
            <v>0</v>
          </cell>
          <cell r="AF13">
            <v>0</v>
          </cell>
          <cell r="AG13">
            <v>0</v>
          </cell>
          <cell r="AH13">
            <v>1</v>
          </cell>
          <cell r="AI13">
            <v>0</v>
          </cell>
          <cell r="AJ13">
            <v>1</v>
          </cell>
          <cell r="AK13">
            <v>0</v>
          </cell>
          <cell r="AL13">
            <v>1</v>
          </cell>
          <cell r="AM13">
            <v>1</v>
          </cell>
          <cell r="AN13">
            <v>0</v>
          </cell>
          <cell r="AO13">
            <v>0</v>
          </cell>
          <cell r="AP13">
            <v>0</v>
          </cell>
          <cell r="AQ13">
            <v>0</v>
          </cell>
          <cell r="AR13">
            <v>1</v>
          </cell>
          <cell r="AS13">
            <v>1</v>
          </cell>
          <cell r="AT13">
            <v>0</v>
          </cell>
          <cell r="AU13">
            <v>1</v>
          </cell>
          <cell r="AV13">
            <v>1</v>
          </cell>
          <cell r="AW13">
            <v>0</v>
          </cell>
          <cell r="AX13">
            <v>0</v>
          </cell>
          <cell r="AY13">
            <v>0</v>
          </cell>
          <cell r="AZ13">
            <v>1</v>
          </cell>
          <cell r="BA13">
            <v>6</v>
          </cell>
          <cell r="BB13">
            <v>1</v>
          </cell>
          <cell r="BC13">
            <v>0</v>
          </cell>
          <cell r="BD13">
            <v>0</v>
          </cell>
          <cell r="BE13">
            <v>0</v>
          </cell>
          <cell r="BF13">
            <v>0</v>
          </cell>
          <cell r="BG13">
            <v>0</v>
          </cell>
          <cell r="BH13">
            <v>0</v>
          </cell>
          <cell r="BM13">
            <v>1</v>
          </cell>
          <cell r="BN13">
            <v>3</v>
          </cell>
          <cell r="BO13">
            <v>0</v>
          </cell>
          <cell r="BQ13">
            <v>0</v>
          </cell>
          <cell r="BR13">
            <v>0</v>
          </cell>
          <cell r="BS13">
            <v>0</v>
          </cell>
          <cell r="BT13">
            <v>0</v>
          </cell>
        </row>
        <row r="14">
          <cell r="A14" t="str">
            <v>здание</v>
          </cell>
          <cell r="B14">
            <v>1</v>
          </cell>
          <cell r="C14">
            <v>0</v>
          </cell>
          <cell r="D14">
            <v>10</v>
          </cell>
          <cell r="E14">
            <v>0</v>
          </cell>
          <cell r="F14">
            <v>1</v>
          </cell>
          <cell r="H14">
            <v>22.23</v>
          </cell>
          <cell r="J14">
            <v>29862.01</v>
          </cell>
          <cell r="K14">
            <v>29862.01</v>
          </cell>
          <cell r="L14">
            <v>2</v>
          </cell>
          <cell r="M14">
            <v>2</v>
          </cell>
          <cell r="N14">
            <v>0</v>
          </cell>
          <cell r="O14">
            <v>0</v>
          </cell>
          <cell r="P14">
            <v>0</v>
          </cell>
          <cell r="Q14">
            <v>0</v>
          </cell>
          <cell r="R14">
            <v>0</v>
          </cell>
          <cell r="S14">
            <v>0</v>
          </cell>
          <cell r="T14">
            <v>0</v>
          </cell>
          <cell r="U14">
            <v>0</v>
          </cell>
          <cell r="V14">
            <v>0</v>
          </cell>
          <cell r="W14">
            <v>0</v>
          </cell>
          <cell r="X14">
            <v>0</v>
          </cell>
          <cell r="Y14">
            <v>1</v>
          </cell>
          <cell r="Z14">
            <v>1</v>
          </cell>
          <cell r="AA14">
            <v>0</v>
          </cell>
          <cell r="AB14">
            <v>1</v>
          </cell>
          <cell r="AC14">
            <v>1</v>
          </cell>
          <cell r="AD14">
            <v>0</v>
          </cell>
          <cell r="AE14">
            <v>1</v>
          </cell>
          <cell r="AF14">
            <v>0</v>
          </cell>
          <cell r="AG14">
            <v>0</v>
          </cell>
          <cell r="AH14">
            <v>1</v>
          </cell>
          <cell r="AI14">
            <v>1</v>
          </cell>
          <cell r="AJ14">
            <v>1</v>
          </cell>
          <cell r="AK14">
            <v>0</v>
          </cell>
          <cell r="AL14">
            <v>1</v>
          </cell>
          <cell r="AM14">
            <v>1</v>
          </cell>
          <cell r="AN14">
            <v>0</v>
          </cell>
          <cell r="AO14">
            <v>1</v>
          </cell>
          <cell r="AP14">
            <v>0</v>
          </cell>
          <cell r="AQ14">
            <v>0</v>
          </cell>
          <cell r="AR14">
            <v>1</v>
          </cell>
          <cell r="AS14">
            <v>1</v>
          </cell>
          <cell r="AT14">
            <v>1</v>
          </cell>
          <cell r="AU14">
            <v>1</v>
          </cell>
          <cell r="AV14">
            <v>1</v>
          </cell>
          <cell r="AW14">
            <v>1</v>
          </cell>
          <cell r="AX14">
            <v>0</v>
          </cell>
          <cell r="AY14">
            <v>0</v>
          </cell>
          <cell r="AZ14">
            <v>1</v>
          </cell>
          <cell r="BA14">
            <v>6</v>
          </cell>
          <cell r="BB14">
            <v>1</v>
          </cell>
          <cell r="BC14">
            <v>0</v>
          </cell>
          <cell r="BD14">
            <v>0</v>
          </cell>
          <cell r="BE14">
            <v>0</v>
          </cell>
          <cell r="BF14">
            <v>45</v>
          </cell>
          <cell r="BG14">
            <v>0</v>
          </cell>
          <cell r="BH14">
            <v>0</v>
          </cell>
          <cell r="BM14">
            <v>1</v>
          </cell>
          <cell r="BN14">
            <v>3</v>
          </cell>
          <cell r="BO14">
            <v>0</v>
          </cell>
          <cell r="BQ14">
            <v>0</v>
          </cell>
          <cell r="BR14">
            <v>0</v>
          </cell>
          <cell r="BS14">
            <v>0</v>
          </cell>
          <cell r="BT14">
            <v>0</v>
          </cell>
        </row>
        <row r="15">
          <cell r="A15" t="str">
            <v>здание</v>
          </cell>
          <cell r="B15">
            <v>1</v>
          </cell>
          <cell r="C15">
            <v>0</v>
          </cell>
          <cell r="D15">
            <v>11</v>
          </cell>
          <cell r="E15">
            <v>0</v>
          </cell>
          <cell r="F15">
            <v>1</v>
          </cell>
          <cell r="H15">
            <v>11.6</v>
          </cell>
          <cell r="J15">
            <v>4740.92</v>
          </cell>
          <cell r="K15">
            <v>4740.92</v>
          </cell>
          <cell r="L15">
            <v>2</v>
          </cell>
          <cell r="M15">
            <v>2</v>
          </cell>
          <cell r="N15">
            <v>0</v>
          </cell>
          <cell r="O15">
            <v>0</v>
          </cell>
          <cell r="P15">
            <v>0</v>
          </cell>
          <cell r="Q15">
            <v>0</v>
          </cell>
          <cell r="R15">
            <v>0</v>
          </cell>
          <cell r="S15">
            <v>0</v>
          </cell>
          <cell r="T15">
            <v>0</v>
          </cell>
          <cell r="U15">
            <v>0</v>
          </cell>
          <cell r="V15">
            <v>0</v>
          </cell>
          <cell r="W15">
            <v>0</v>
          </cell>
          <cell r="X15">
            <v>0</v>
          </cell>
          <cell r="Y15">
            <v>1</v>
          </cell>
          <cell r="Z15">
            <v>1</v>
          </cell>
          <cell r="AA15">
            <v>0</v>
          </cell>
          <cell r="AB15">
            <v>1</v>
          </cell>
          <cell r="AC15">
            <v>1</v>
          </cell>
          <cell r="AD15">
            <v>0</v>
          </cell>
          <cell r="AE15">
            <v>1</v>
          </cell>
          <cell r="AF15">
            <v>0</v>
          </cell>
          <cell r="AG15">
            <v>0</v>
          </cell>
          <cell r="AH15">
            <v>1</v>
          </cell>
          <cell r="AI15">
            <v>1</v>
          </cell>
          <cell r="AJ15">
            <v>1</v>
          </cell>
          <cell r="AK15">
            <v>0</v>
          </cell>
          <cell r="AL15">
            <v>1</v>
          </cell>
          <cell r="AM15">
            <v>1</v>
          </cell>
          <cell r="AN15">
            <v>0</v>
          </cell>
          <cell r="AO15">
            <v>1</v>
          </cell>
          <cell r="AP15">
            <v>0</v>
          </cell>
          <cell r="AQ15">
            <v>0</v>
          </cell>
          <cell r="AR15">
            <v>1</v>
          </cell>
          <cell r="AS15">
            <v>1</v>
          </cell>
          <cell r="AT15">
            <v>1</v>
          </cell>
          <cell r="AU15">
            <v>1</v>
          </cell>
          <cell r="AV15">
            <v>1</v>
          </cell>
          <cell r="AW15">
            <v>1</v>
          </cell>
          <cell r="AX15">
            <v>0</v>
          </cell>
          <cell r="AY15">
            <v>0</v>
          </cell>
          <cell r="AZ15">
            <v>1</v>
          </cell>
          <cell r="BA15">
            <v>6</v>
          </cell>
          <cell r="BB15">
            <v>1</v>
          </cell>
          <cell r="BC15">
            <v>0</v>
          </cell>
          <cell r="BD15">
            <v>0</v>
          </cell>
          <cell r="BE15">
            <v>0</v>
          </cell>
          <cell r="BF15">
            <v>45</v>
          </cell>
          <cell r="BG15">
            <v>0</v>
          </cell>
          <cell r="BH15">
            <v>0</v>
          </cell>
          <cell r="BM15">
            <v>1</v>
          </cell>
          <cell r="BN15">
            <v>3</v>
          </cell>
          <cell r="BO15">
            <v>0</v>
          </cell>
          <cell r="BQ15">
            <v>0</v>
          </cell>
          <cell r="BR15">
            <v>0</v>
          </cell>
          <cell r="BS15">
            <v>0</v>
          </cell>
          <cell r="BT15">
            <v>0</v>
          </cell>
        </row>
        <row r="16">
          <cell r="A16" t="str">
            <v>здание</v>
          </cell>
          <cell r="B16">
            <v>1</v>
          </cell>
          <cell r="C16">
            <v>0</v>
          </cell>
          <cell r="D16">
            <v>12</v>
          </cell>
          <cell r="E16">
            <v>0</v>
          </cell>
          <cell r="F16">
            <v>1</v>
          </cell>
          <cell r="H16">
            <v>9.8000000000000007</v>
          </cell>
          <cell r="J16">
            <v>1936.48</v>
          </cell>
          <cell r="K16">
            <v>1936.48</v>
          </cell>
          <cell r="L16">
            <v>2</v>
          </cell>
          <cell r="M16">
            <v>2</v>
          </cell>
          <cell r="N16">
            <v>0</v>
          </cell>
          <cell r="O16">
            <v>0</v>
          </cell>
          <cell r="P16">
            <v>0</v>
          </cell>
          <cell r="Q16">
            <v>0</v>
          </cell>
          <cell r="R16">
            <v>0</v>
          </cell>
          <cell r="S16">
            <v>0</v>
          </cell>
          <cell r="T16">
            <v>0</v>
          </cell>
          <cell r="U16">
            <v>0</v>
          </cell>
          <cell r="V16">
            <v>0</v>
          </cell>
          <cell r="W16">
            <v>0</v>
          </cell>
          <cell r="X16">
            <v>0</v>
          </cell>
          <cell r="Y16">
            <v>1</v>
          </cell>
          <cell r="Z16">
            <v>1</v>
          </cell>
          <cell r="AA16">
            <v>0</v>
          </cell>
          <cell r="AB16">
            <v>1</v>
          </cell>
          <cell r="AC16">
            <v>1</v>
          </cell>
          <cell r="AD16">
            <v>0</v>
          </cell>
          <cell r="AE16">
            <v>1</v>
          </cell>
          <cell r="AF16">
            <v>0</v>
          </cell>
          <cell r="AG16">
            <v>0</v>
          </cell>
          <cell r="AH16">
            <v>1</v>
          </cell>
          <cell r="AI16">
            <v>1</v>
          </cell>
          <cell r="AJ16">
            <v>1</v>
          </cell>
          <cell r="AK16">
            <v>0</v>
          </cell>
          <cell r="AL16">
            <v>1</v>
          </cell>
          <cell r="AM16">
            <v>1</v>
          </cell>
          <cell r="AN16">
            <v>0</v>
          </cell>
          <cell r="AO16">
            <v>1</v>
          </cell>
          <cell r="AP16">
            <v>0</v>
          </cell>
          <cell r="AQ16">
            <v>0</v>
          </cell>
          <cell r="AR16">
            <v>1</v>
          </cell>
          <cell r="AS16">
            <v>1</v>
          </cell>
          <cell r="AT16">
            <v>1</v>
          </cell>
          <cell r="AU16">
            <v>1</v>
          </cell>
          <cell r="AV16">
            <v>1</v>
          </cell>
          <cell r="AW16">
            <v>1</v>
          </cell>
          <cell r="AX16">
            <v>0</v>
          </cell>
          <cell r="AY16">
            <v>0</v>
          </cell>
          <cell r="AZ16">
            <v>1</v>
          </cell>
          <cell r="BA16">
            <v>6</v>
          </cell>
          <cell r="BB16">
            <v>1</v>
          </cell>
          <cell r="BC16">
            <v>0</v>
          </cell>
          <cell r="BD16">
            <v>0</v>
          </cell>
          <cell r="BE16">
            <v>0</v>
          </cell>
          <cell r="BF16">
            <v>75</v>
          </cell>
          <cell r="BG16">
            <v>0</v>
          </cell>
          <cell r="BH16">
            <v>0</v>
          </cell>
          <cell r="BM16">
            <v>1</v>
          </cell>
          <cell r="BN16">
            <v>3</v>
          </cell>
          <cell r="BO16">
            <v>0</v>
          </cell>
          <cell r="BQ16">
            <v>0</v>
          </cell>
          <cell r="BR16">
            <v>0</v>
          </cell>
          <cell r="BS16">
            <v>0</v>
          </cell>
          <cell r="BT16">
            <v>0</v>
          </cell>
        </row>
        <row r="17">
          <cell r="A17" t="str">
            <v>здание</v>
          </cell>
          <cell r="B17">
            <v>1</v>
          </cell>
          <cell r="C17">
            <v>0</v>
          </cell>
          <cell r="D17">
            <v>13</v>
          </cell>
          <cell r="E17">
            <v>0</v>
          </cell>
          <cell r="F17">
            <v>1</v>
          </cell>
          <cell r="H17">
            <v>12.49</v>
          </cell>
          <cell r="J17">
            <v>2058.1</v>
          </cell>
          <cell r="K17">
            <v>2058.1</v>
          </cell>
          <cell r="L17">
            <v>2</v>
          </cell>
          <cell r="M17">
            <v>2</v>
          </cell>
          <cell r="N17">
            <v>0</v>
          </cell>
          <cell r="O17">
            <v>0</v>
          </cell>
          <cell r="P17">
            <v>0</v>
          </cell>
          <cell r="Q17">
            <v>0</v>
          </cell>
          <cell r="R17">
            <v>0</v>
          </cell>
          <cell r="S17">
            <v>0</v>
          </cell>
          <cell r="T17">
            <v>0</v>
          </cell>
          <cell r="U17">
            <v>0</v>
          </cell>
          <cell r="V17">
            <v>0</v>
          </cell>
          <cell r="W17">
            <v>0</v>
          </cell>
          <cell r="X17">
            <v>0</v>
          </cell>
          <cell r="Y17">
            <v>1</v>
          </cell>
          <cell r="Z17">
            <v>1</v>
          </cell>
          <cell r="AA17">
            <v>0</v>
          </cell>
          <cell r="AB17">
            <v>1</v>
          </cell>
          <cell r="AC17">
            <v>1</v>
          </cell>
          <cell r="AD17">
            <v>0</v>
          </cell>
          <cell r="AE17">
            <v>1</v>
          </cell>
          <cell r="AF17">
            <v>0</v>
          </cell>
          <cell r="AG17">
            <v>0</v>
          </cell>
          <cell r="AH17">
            <v>1</v>
          </cell>
          <cell r="AI17">
            <v>1</v>
          </cell>
          <cell r="AJ17">
            <v>1</v>
          </cell>
          <cell r="AK17">
            <v>0</v>
          </cell>
          <cell r="AL17">
            <v>1</v>
          </cell>
          <cell r="AM17">
            <v>1</v>
          </cell>
          <cell r="AN17">
            <v>0</v>
          </cell>
          <cell r="AO17">
            <v>1</v>
          </cell>
          <cell r="AP17">
            <v>0</v>
          </cell>
          <cell r="AQ17">
            <v>0</v>
          </cell>
          <cell r="AR17">
            <v>1</v>
          </cell>
          <cell r="AS17">
            <v>1</v>
          </cell>
          <cell r="AT17">
            <v>1</v>
          </cell>
          <cell r="AU17">
            <v>1</v>
          </cell>
          <cell r="AV17">
            <v>1</v>
          </cell>
          <cell r="AW17">
            <v>1</v>
          </cell>
          <cell r="AX17">
            <v>0</v>
          </cell>
          <cell r="AY17">
            <v>0</v>
          </cell>
          <cell r="AZ17">
            <v>1</v>
          </cell>
          <cell r="BA17">
            <v>4</v>
          </cell>
          <cell r="BB17">
            <v>1</v>
          </cell>
          <cell r="BC17">
            <v>0</v>
          </cell>
          <cell r="BD17">
            <v>30</v>
          </cell>
          <cell r="BE17">
            <v>0</v>
          </cell>
          <cell r="BF17">
            <v>45</v>
          </cell>
          <cell r="BG17">
            <v>0</v>
          </cell>
          <cell r="BH17">
            <v>0</v>
          </cell>
          <cell r="BM17">
            <v>1</v>
          </cell>
          <cell r="BN17">
            <v>3</v>
          </cell>
          <cell r="BO17">
            <v>0</v>
          </cell>
          <cell r="BQ17">
            <v>0</v>
          </cell>
          <cell r="BR17">
            <v>0</v>
          </cell>
          <cell r="BS17">
            <v>0</v>
          </cell>
          <cell r="BT17">
            <v>0</v>
          </cell>
        </row>
        <row r="18">
          <cell r="A18" t="str">
            <v>здание</v>
          </cell>
          <cell r="B18">
            <v>1</v>
          </cell>
          <cell r="C18">
            <v>0</v>
          </cell>
          <cell r="D18">
            <v>14</v>
          </cell>
          <cell r="E18">
            <v>0</v>
          </cell>
          <cell r="F18">
            <v>1</v>
          </cell>
          <cell r="H18">
            <v>9.75</v>
          </cell>
          <cell r="J18">
            <v>2020.2</v>
          </cell>
          <cell r="K18">
            <v>2020.2</v>
          </cell>
          <cell r="L18">
            <v>2</v>
          </cell>
          <cell r="M18">
            <v>2</v>
          </cell>
          <cell r="N18">
            <v>0</v>
          </cell>
          <cell r="O18">
            <v>0</v>
          </cell>
          <cell r="P18">
            <v>0</v>
          </cell>
          <cell r="Q18">
            <v>0</v>
          </cell>
          <cell r="R18">
            <v>0</v>
          </cell>
          <cell r="S18">
            <v>0</v>
          </cell>
          <cell r="T18">
            <v>0</v>
          </cell>
          <cell r="U18">
            <v>0</v>
          </cell>
          <cell r="V18">
            <v>0</v>
          </cell>
          <cell r="W18">
            <v>0</v>
          </cell>
          <cell r="X18">
            <v>0</v>
          </cell>
          <cell r="Y18">
            <v>1</v>
          </cell>
          <cell r="Z18">
            <v>1</v>
          </cell>
          <cell r="AA18">
            <v>0</v>
          </cell>
          <cell r="AB18">
            <v>1</v>
          </cell>
          <cell r="AC18">
            <v>1</v>
          </cell>
          <cell r="AD18">
            <v>0</v>
          </cell>
          <cell r="AE18">
            <v>1</v>
          </cell>
          <cell r="AF18">
            <v>0</v>
          </cell>
          <cell r="AG18">
            <v>0</v>
          </cell>
          <cell r="AH18">
            <v>1</v>
          </cell>
          <cell r="AI18">
            <v>1</v>
          </cell>
          <cell r="AJ18">
            <v>1</v>
          </cell>
          <cell r="AK18">
            <v>0</v>
          </cell>
          <cell r="AL18">
            <v>1</v>
          </cell>
          <cell r="AM18">
            <v>1</v>
          </cell>
          <cell r="AN18">
            <v>0</v>
          </cell>
          <cell r="AO18">
            <v>1</v>
          </cell>
          <cell r="AP18">
            <v>0</v>
          </cell>
          <cell r="AQ18">
            <v>0</v>
          </cell>
          <cell r="AR18">
            <v>1</v>
          </cell>
          <cell r="AS18">
            <v>1</v>
          </cell>
          <cell r="AT18">
            <v>1</v>
          </cell>
          <cell r="AU18">
            <v>1</v>
          </cell>
          <cell r="AV18">
            <v>1</v>
          </cell>
          <cell r="AW18">
            <v>1</v>
          </cell>
          <cell r="AX18">
            <v>0</v>
          </cell>
          <cell r="AY18">
            <v>0</v>
          </cell>
          <cell r="AZ18">
            <v>1</v>
          </cell>
          <cell r="BA18">
            <v>7</v>
          </cell>
          <cell r="BB18">
            <v>1</v>
          </cell>
          <cell r="BC18">
            <v>0</v>
          </cell>
          <cell r="BD18">
            <v>0</v>
          </cell>
          <cell r="BE18">
            <v>0</v>
          </cell>
          <cell r="BF18">
            <v>45</v>
          </cell>
          <cell r="BG18">
            <v>0</v>
          </cell>
          <cell r="BH18">
            <v>0</v>
          </cell>
          <cell r="BM18">
            <v>1</v>
          </cell>
          <cell r="BN18">
            <v>3</v>
          </cell>
          <cell r="BO18">
            <v>0</v>
          </cell>
          <cell r="BQ18">
            <v>0</v>
          </cell>
          <cell r="BR18">
            <v>0</v>
          </cell>
          <cell r="BS18">
            <v>0</v>
          </cell>
          <cell r="BT18">
            <v>0</v>
          </cell>
        </row>
        <row r="19">
          <cell r="A19" t="str">
            <v>здание</v>
          </cell>
          <cell r="B19">
            <v>1</v>
          </cell>
          <cell r="C19">
            <v>0</v>
          </cell>
          <cell r="D19">
            <v>15</v>
          </cell>
          <cell r="E19">
            <v>0</v>
          </cell>
          <cell r="F19">
            <v>1</v>
          </cell>
          <cell r="H19">
            <v>4.95</v>
          </cell>
          <cell r="J19">
            <v>1430.85</v>
          </cell>
          <cell r="K19">
            <v>1430.85</v>
          </cell>
          <cell r="L19">
            <v>2</v>
          </cell>
          <cell r="M19">
            <v>2</v>
          </cell>
          <cell r="N19">
            <v>0</v>
          </cell>
          <cell r="O19">
            <v>0</v>
          </cell>
          <cell r="P19">
            <v>0</v>
          </cell>
          <cell r="Q19">
            <v>0</v>
          </cell>
          <cell r="R19">
            <v>0</v>
          </cell>
          <cell r="S19">
            <v>0</v>
          </cell>
          <cell r="T19">
            <v>0</v>
          </cell>
          <cell r="U19">
            <v>0</v>
          </cell>
          <cell r="V19">
            <v>0</v>
          </cell>
          <cell r="W19">
            <v>0</v>
          </cell>
          <cell r="X19">
            <v>0</v>
          </cell>
          <cell r="Y19">
            <v>0</v>
          </cell>
          <cell r="Z19">
            <v>1</v>
          </cell>
          <cell r="AA19">
            <v>0</v>
          </cell>
          <cell r="AB19">
            <v>1</v>
          </cell>
          <cell r="AC19">
            <v>1</v>
          </cell>
          <cell r="AD19">
            <v>0</v>
          </cell>
          <cell r="AE19">
            <v>0</v>
          </cell>
          <cell r="AF19">
            <v>0</v>
          </cell>
          <cell r="AG19">
            <v>0</v>
          </cell>
          <cell r="AH19">
            <v>1</v>
          </cell>
          <cell r="AI19">
            <v>1</v>
          </cell>
          <cell r="AJ19">
            <v>1</v>
          </cell>
          <cell r="AK19">
            <v>0</v>
          </cell>
          <cell r="AL19">
            <v>1</v>
          </cell>
          <cell r="AM19">
            <v>1</v>
          </cell>
          <cell r="AN19">
            <v>0</v>
          </cell>
          <cell r="AO19">
            <v>0</v>
          </cell>
          <cell r="AP19">
            <v>0</v>
          </cell>
          <cell r="AQ19">
            <v>0</v>
          </cell>
          <cell r="AR19">
            <v>1</v>
          </cell>
          <cell r="AS19">
            <v>1</v>
          </cell>
          <cell r="AT19">
            <v>1</v>
          </cell>
          <cell r="AU19">
            <v>1</v>
          </cell>
          <cell r="AV19">
            <v>1</v>
          </cell>
          <cell r="AW19">
            <v>0</v>
          </cell>
          <cell r="AX19">
            <v>0</v>
          </cell>
          <cell r="AY19">
            <v>0</v>
          </cell>
          <cell r="AZ19">
            <v>1</v>
          </cell>
          <cell r="BA19">
            <v>3</v>
          </cell>
          <cell r="BB19">
            <v>1</v>
          </cell>
          <cell r="BC19">
            <v>0</v>
          </cell>
          <cell r="BD19">
            <v>0</v>
          </cell>
          <cell r="BE19">
            <v>0</v>
          </cell>
          <cell r="BF19">
            <v>15</v>
          </cell>
          <cell r="BG19">
            <v>0</v>
          </cell>
          <cell r="BH19">
            <v>0</v>
          </cell>
          <cell r="BM19">
            <v>1</v>
          </cell>
          <cell r="BN19">
            <v>3</v>
          </cell>
          <cell r="BO19">
            <v>0</v>
          </cell>
          <cell r="BQ19">
            <v>0</v>
          </cell>
          <cell r="BR19">
            <v>0</v>
          </cell>
          <cell r="BS19">
            <v>0</v>
          </cell>
          <cell r="BT19">
            <v>0</v>
          </cell>
        </row>
        <row r="20">
          <cell r="A20" t="str">
            <v>здание</v>
          </cell>
          <cell r="B20">
            <v>1</v>
          </cell>
          <cell r="C20">
            <v>0</v>
          </cell>
          <cell r="D20">
            <v>16</v>
          </cell>
          <cell r="E20">
            <v>0</v>
          </cell>
          <cell r="F20">
            <v>1</v>
          </cell>
          <cell r="H20">
            <v>37</v>
          </cell>
          <cell r="J20">
            <v>14219.1</v>
          </cell>
          <cell r="K20">
            <v>14219.1</v>
          </cell>
          <cell r="L20">
            <v>2</v>
          </cell>
          <cell r="M20">
            <v>2</v>
          </cell>
          <cell r="N20">
            <v>0</v>
          </cell>
          <cell r="O20">
            <v>0</v>
          </cell>
          <cell r="P20">
            <v>0</v>
          </cell>
          <cell r="Q20">
            <v>0</v>
          </cell>
          <cell r="R20">
            <v>0</v>
          </cell>
          <cell r="S20">
            <v>0</v>
          </cell>
          <cell r="T20">
            <v>0</v>
          </cell>
          <cell r="U20">
            <v>0</v>
          </cell>
          <cell r="V20">
            <v>0</v>
          </cell>
          <cell r="W20">
            <v>0</v>
          </cell>
          <cell r="X20">
            <v>0</v>
          </cell>
          <cell r="Y20">
            <v>1</v>
          </cell>
          <cell r="Z20">
            <v>1</v>
          </cell>
          <cell r="AA20">
            <v>0</v>
          </cell>
          <cell r="AB20">
            <v>1</v>
          </cell>
          <cell r="AC20">
            <v>1</v>
          </cell>
          <cell r="AD20">
            <v>0</v>
          </cell>
          <cell r="AE20">
            <v>1</v>
          </cell>
          <cell r="AF20">
            <v>0</v>
          </cell>
          <cell r="AG20">
            <v>0</v>
          </cell>
          <cell r="AH20">
            <v>1</v>
          </cell>
          <cell r="AI20">
            <v>1</v>
          </cell>
          <cell r="AJ20">
            <v>1</v>
          </cell>
          <cell r="AK20">
            <v>0</v>
          </cell>
          <cell r="AL20">
            <v>1</v>
          </cell>
          <cell r="AM20">
            <v>1</v>
          </cell>
          <cell r="AN20">
            <v>0</v>
          </cell>
          <cell r="AO20">
            <v>1</v>
          </cell>
          <cell r="AP20">
            <v>0</v>
          </cell>
          <cell r="AQ20">
            <v>0</v>
          </cell>
          <cell r="AR20">
            <v>1</v>
          </cell>
          <cell r="AS20">
            <v>1</v>
          </cell>
          <cell r="AT20">
            <v>1</v>
          </cell>
          <cell r="AU20">
            <v>1</v>
          </cell>
          <cell r="AV20">
            <v>1</v>
          </cell>
          <cell r="AW20">
            <v>1</v>
          </cell>
          <cell r="AX20">
            <v>0</v>
          </cell>
          <cell r="AY20">
            <v>0</v>
          </cell>
          <cell r="AZ20">
            <v>1</v>
          </cell>
          <cell r="BA20">
            <v>7</v>
          </cell>
          <cell r="BB20">
            <v>1</v>
          </cell>
          <cell r="BC20">
            <v>0</v>
          </cell>
          <cell r="BD20">
            <v>0</v>
          </cell>
          <cell r="BE20">
            <v>0</v>
          </cell>
          <cell r="BF20">
            <v>0</v>
          </cell>
          <cell r="BG20">
            <v>0</v>
          </cell>
          <cell r="BH20">
            <v>0</v>
          </cell>
          <cell r="BM20">
            <v>1</v>
          </cell>
          <cell r="BN20">
            <v>3</v>
          </cell>
          <cell r="BO20">
            <v>0</v>
          </cell>
          <cell r="BQ20">
            <v>0</v>
          </cell>
          <cell r="BR20">
            <v>0</v>
          </cell>
          <cell r="BS20">
            <v>0</v>
          </cell>
          <cell r="BT20">
            <v>0</v>
          </cell>
        </row>
        <row r="21">
          <cell r="A21" t="str">
            <v>здание</v>
          </cell>
          <cell r="B21">
            <v>1</v>
          </cell>
          <cell r="C21">
            <v>0</v>
          </cell>
          <cell r="D21">
            <v>17</v>
          </cell>
          <cell r="E21">
            <v>0</v>
          </cell>
          <cell r="F21">
            <v>1</v>
          </cell>
          <cell r="H21">
            <v>8.5</v>
          </cell>
          <cell r="J21">
            <v>3266.55</v>
          </cell>
          <cell r="K21">
            <v>3266.55</v>
          </cell>
          <cell r="L21">
            <v>2</v>
          </cell>
          <cell r="M21">
            <v>2</v>
          </cell>
          <cell r="N21">
            <v>0</v>
          </cell>
          <cell r="O21">
            <v>0</v>
          </cell>
          <cell r="P21">
            <v>0</v>
          </cell>
          <cell r="Q21">
            <v>0</v>
          </cell>
          <cell r="R21">
            <v>0</v>
          </cell>
          <cell r="S21">
            <v>0</v>
          </cell>
          <cell r="T21">
            <v>0</v>
          </cell>
          <cell r="U21">
            <v>0</v>
          </cell>
          <cell r="V21">
            <v>0</v>
          </cell>
          <cell r="W21">
            <v>0</v>
          </cell>
          <cell r="X21">
            <v>0</v>
          </cell>
          <cell r="Y21">
            <v>1</v>
          </cell>
          <cell r="Z21">
            <v>1</v>
          </cell>
          <cell r="AA21">
            <v>0</v>
          </cell>
          <cell r="AB21">
            <v>1</v>
          </cell>
          <cell r="AC21">
            <v>1</v>
          </cell>
          <cell r="AD21">
            <v>0</v>
          </cell>
          <cell r="AE21">
            <v>1</v>
          </cell>
          <cell r="AF21">
            <v>0</v>
          </cell>
          <cell r="AG21">
            <v>0</v>
          </cell>
          <cell r="AH21">
            <v>1</v>
          </cell>
          <cell r="AI21">
            <v>1</v>
          </cell>
          <cell r="AJ21">
            <v>1</v>
          </cell>
          <cell r="AK21">
            <v>0</v>
          </cell>
          <cell r="AL21">
            <v>1</v>
          </cell>
          <cell r="AM21">
            <v>1</v>
          </cell>
          <cell r="AN21">
            <v>0</v>
          </cell>
          <cell r="AO21">
            <v>1</v>
          </cell>
          <cell r="AP21">
            <v>0</v>
          </cell>
          <cell r="AQ21">
            <v>0</v>
          </cell>
          <cell r="AR21">
            <v>1</v>
          </cell>
          <cell r="AS21">
            <v>1</v>
          </cell>
          <cell r="AT21">
            <v>1</v>
          </cell>
          <cell r="AU21">
            <v>1</v>
          </cell>
          <cell r="AV21">
            <v>1</v>
          </cell>
          <cell r="AW21">
            <v>1</v>
          </cell>
          <cell r="AX21">
            <v>0</v>
          </cell>
          <cell r="AY21">
            <v>0</v>
          </cell>
          <cell r="AZ21">
            <v>1</v>
          </cell>
          <cell r="BA21">
            <v>6</v>
          </cell>
          <cell r="BB21">
            <v>1</v>
          </cell>
          <cell r="BC21">
            <v>0</v>
          </cell>
          <cell r="BD21">
            <v>0</v>
          </cell>
          <cell r="BE21">
            <v>0</v>
          </cell>
          <cell r="BF21">
            <v>0</v>
          </cell>
          <cell r="BG21">
            <v>0</v>
          </cell>
          <cell r="BH21">
            <v>0</v>
          </cell>
          <cell r="BM21">
            <v>1</v>
          </cell>
          <cell r="BN21">
            <v>3</v>
          </cell>
          <cell r="BO21">
            <v>0</v>
          </cell>
          <cell r="BQ21">
            <v>0</v>
          </cell>
          <cell r="BR21">
            <v>0</v>
          </cell>
          <cell r="BS21">
            <v>0</v>
          </cell>
          <cell r="BT21">
            <v>0</v>
          </cell>
        </row>
        <row r="22">
          <cell r="A22" t="str">
            <v>сооружение</v>
          </cell>
          <cell r="B22">
            <v>1</v>
          </cell>
          <cell r="C22">
            <v>0</v>
          </cell>
          <cell r="D22">
            <v>18</v>
          </cell>
          <cell r="E22">
            <v>0</v>
          </cell>
          <cell r="F22">
            <v>0</v>
          </cell>
          <cell r="H22">
            <v>1.25</v>
          </cell>
          <cell r="J22">
            <v>6.375</v>
          </cell>
          <cell r="K22">
            <v>6.375</v>
          </cell>
          <cell r="L22">
            <v>1</v>
          </cell>
          <cell r="M22">
            <v>1</v>
          </cell>
          <cell r="N22">
            <v>0</v>
          </cell>
          <cell r="O22">
            <v>0</v>
          </cell>
          <cell r="P22">
            <v>0</v>
          </cell>
          <cell r="Q22">
            <v>0</v>
          </cell>
          <cell r="R22">
            <v>0</v>
          </cell>
          <cell r="S22">
            <v>0</v>
          </cell>
          <cell r="T22">
            <v>0</v>
          </cell>
          <cell r="U22">
            <v>0</v>
          </cell>
          <cell r="V22">
            <v>0</v>
          </cell>
          <cell r="W22">
            <v>0</v>
          </cell>
          <cell r="X22">
            <v>0</v>
          </cell>
          <cell r="Y22">
            <v>0</v>
          </cell>
          <cell r="Z22">
            <v>1</v>
          </cell>
          <cell r="AA22">
            <v>0</v>
          </cell>
          <cell r="AB22">
            <v>1</v>
          </cell>
          <cell r="AC22">
            <v>1</v>
          </cell>
          <cell r="AD22">
            <v>0</v>
          </cell>
          <cell r="AE22">
            <v>0</v>
          </cell>
          <cell r="AF22">
            <v>0</v>
          </cell>
          <cell r="AG22">
            <v>0</v>
          </cell>
          <cell r="AH22">
            <v>1</v>
          </cell>
          <cell r="AI22">
            <v>0</v>
          </cell>
          <cell r="AJ22">
            <v>1</v>
          </cell>
          <cell r="AK22">
            <v>0</v>
          </cell>
          <cell r="AL22">
            <v>1</v>
          </cell>
          <cell r="AM22">
            <v>1</v>
          </cell>
          <cell r="AN22">
            <v>0</v>
          </cell>
          <cell r="AO22">
            <v>0</v>
          </cell>
          <cell r="AP22">
            <v>0</v>
          </cell>
          <cell r="AQ22">
            <v>0</v>
          </cell>
          <cell r="AR22">
            <v>1</v>
          </cell>
          <cell r="AS22">
            <v>1</v>
          </cell>
          <cell r="AT22">
            <v>0</v>
          </cell>
          <cell r="AU22">
            <v>1</v>
          </cell>
          <cell r="AV22">
            <v>1</v>
          </cell>
          <cell r="AW22">
            <v>0</v>
          </cell>
          <cell r="AX22">
            <v>0</v>
          </cell>
          <cell r="AY22">
            <v>0</v>
          </cell>
          <cell r="AZ22">
            <v>1</v>
          </cell>
          <cell r="BA22">
            <v>6</v>
          </cell>
          <cell r="BB22">
            <v>1</v>
          </cell>
          <cell r="BC22">
            <v>0</v>
          </cell>
          <cell r="BD22">
            <v>0</v>
          </cell>
          <cell r="BE22">
            <v>0</v>
          </cell>
          <cell r="BF22">
            <v>0</v>
          </cell>
          <cell r="BG22">
            <v>0</v>
          </cell>
          <cell r="BH22">
            <v>0</v>
          </cell>
          <cell r="BM22">
            <v>1</v>
          </cell>
          <cell r="BN22">
            <v>3</v>
          </cell>
          <cell r="BO22">
            <v>0</v>
          </cell>
          <cell r="BQ22">
            <v>0</v>
          </cell>
          <cell r="BR22">
            <v>0</v>
          </cell>
          <cell r="BS22">
            <v>0</v>
          </cell>
          <cell r="BT22">
            <v>0</v>
          </cell>
        </row>
        <row r="23">
          <cell r="A23" t="str">
            <v>сооружение</v>
          </cell>
          <cell r="B23">
            <v>1</v>
          </cell>
          <cell r="C23">
            <v>0</v>
          </cell>
          <cell r="D23">
            <v>19</v>
          </cell>
          <cell r="E23">
            <v>0</v>
          </cell>
          <cell r="F23">
            <v>0</v>
          </cell>
          <cell r="H23">
            <v>3</v>
          </cell>
          <cell r="J23">
            <v>210</v>
          </cell>
          <cell r="K23">
            <v>210</v>
          </cell>
          <cell r="L23">
            <v>1</v>
          </cell>
          <cell r="M23">
            <v>1</v>
          </cell>
          <cell r="N23">
            <v>0</v>
          </cell>
          <cell r="O23">
            <v>0</v>
          </cell>
          <cell r="P23">
            <v>0</v>
          </cell>
          <cell r="Q23">
            <v>0</v>
          </cell>
          <cell r="R23">
            <v>0</v>
          </cell>
          <cell r="S23">
            <v>0</v>
          </cell>
          <cell r="T23">
            <v>0</v>
          </cell>
          <cell r="U23">
            <v>0</v>
          </cell>
          <cell r="V23">
            <v>0</v>
          </cell>
          <cell r="W23">
            <v>0</v>
          </cell>
          <cell r="X23">
            <v>0</v>
          </cell>
          <cell r="Y23">
            <v>0</v>
          </cell>
          <cell r="Z23">
            <v>1</v>
          </cell>
          <cell r="AA23">
            <v>0</v>
          </cell>
          <cell r="AB23">
            <v>1</v>
          </cell>
          <cell r="AC23">
            <v>1</v>
          </cell>
          <cell r="AD23">
            <v>0</v>
          </cell>
          <cell r="AE23">
            <v>0</v>
          </cell>
          <cell r="AF23">
            <v>0</v>
          </cell>
          <cell r="AG23">
            <v>0</v>
          </cell>
          <cell r="AH23">
            <v>1</v>
          </cell>
          <cell r="AI23">
            <v>0</v>
          </cell>
          <cell r="AJ23">
            <v>1</v>
          </cell>
          <cell r="AK23">
            <v>0</v>
          </cell>
          <cell r="AL23">
            <v>1</v>
          </cell>
          <cell r="AM23">
            <v>1</v>
          </cell>
          <cell r="AN23">
            <v>0</v>
          </cell>
          <cell r="AO23">
            <v>0</v>
          </cell>
          <cell r="AP23">
            <v>0</v>
          </cell>
          <cell r="AQ23">
            <v>0</v>
          </cell>
          <cell r="AR23">
            <v>1</v>
          </cell>
          <cell r="AS23">
            <v>1</v>
          </cell>
          <cell r="AT23">
            <v>0</v>
          </cell>
          <cell r="AU23">
            <v>1</v>
          </cell>
          <cell r="AV23">
            <v>1</v>
          </cell>
          <cell r="AW23">
            <v>0</v>
          </cell>
          <cell r="AX23">
            <v>0</v>
          </cell>
          <cell r="AY23">
            <v>0</v>
          </cell>
          <cell r="AZ23">
            <v>1</v>
          </cell>
          <cell r="BA23">
            <v>5</v>
          </cell>
          <cell r="BB23">
            <v>1</v>
          </cell>
          <cell r="BC23">
            <v>0</v>
          </cell>
          <cell r="BD23">
            <v>0</v>
          </cell>
          <cell r="BE23">
            <v>0</v>
          </cell>
          <cell r="BF23">
            <v>0</v>
          </cell>
          <cell r="BG23">
            <v>0</v>
          </cell>
          <cell r="BH23">
            <v>0</v>
          </cell>
          <cell r="BM23">
            <v>1</v>
          </cell>
          <cell r="BN23">
            <v>3</v>
          </cell>
          <cell r="BO23">
            <v>0</v>
          </cell>
          <cell r="BQ23">
            <v>0</v>
          </cell>
          <cell r="BR23">
            <v>0</v>
          </cell>
          <cell r="BS23">
            <v>0</v>
          </cell>
          <cell r="BT23">
            <v>0</v>
          </cell>
        </row>
        <row r="24">
          <cell r="A24" t="str">
            <v>сооружение</v>
          </cell>
          <cell r="B24">
            <v>1</v>
          </cell>
          <cell r="C24">
            <v>0</v>
          </cell>
          <cell r="D24">
            <v>20</v>
          </cell>
          <cell r="E24">
            <v>0</v>
          </cell>
          <cell r="F24">
            <v>0</v>
          </cell>
          <cell r="H24">
            <v>1.5</v>
          </cell>
          <cell r="J24">
            <v>9.69</v>
          </cell>
          <cell r="K24">
            <v>9.69</v>
          </cell>
          <cell r="L24">
            <v>1</v>
          </cell>
          <cell r="M24">
            <v>1</v>
          </cell>
          <cell r="N24">
            <v>0</v>
          </cell>
          <cell r="O24">
            <v>0</v>
          </cell>
          <cell r="P24">
            <v>0</v>
          </cell>
          <cell r="Q24">
            <v>0</v>
          </cell>
          <cell r="R24">
            <v>0</v>
          </cell>
          <cell r="S24">
            <v>0</v>
          </cell>
          <cell r="T24">
            <v>0</v>
          </cell>
          <cell r="U24">
            <v>0</v>
          </cell>
          <cell r="V24">
            <v>0</v>
          </cell>
          <cell r="W24">
            <v>0</v>
          </cell>
          <cell r="X24">
            <v>0</v>
          </cell>
          <cell r="Y24">
            <v>0</v>
          </cell>
          <cell r="Z24">
            <v>1</v>
          </cell>
          <cell r="AA24">
            <v>0</v>
          </cell>
          <cell r="AB24">
            <v>1</v>
          </cell>
          <cell r="AC24">
            <v>1</v>
          </cell>
          <cell r="AD24">
            <v>0</v>
          </cell>
          <cell r="AE24">
            <v>0</v>
          </cell>
          <cell r="AF24">
            <v>0</v>
          </cell>
          <cell r="AG24">
            <v>0</v>
          </cell>
          <cell r="AH24">
            <v>1</v>
          </cell>
          <cell r="AI24">
            <v>0</v>
          </cell>
          <cell r="AJ24">
            <v>1</v>
          </cell>
          <cell r="AK24">
            <v>0</v>
          </cell>
          <cell r="AL24">
            <v>1</v>
          </cell>
          <cell r="AM24">
            <v>1</v>
          </cell>
          <cell r="AN24">
            <v>0</v>
          </cell>
          <cell r="AO24">
            <v>0</v>
          </cell>
          <cell r="AP24">
            <v>0</v>
          </cell>
          <cell r="AQ24">
            <v>0</v>
          </cell>
          <cell r="AR24">
            <v>1</v>
          </cell>
          <cell r="AS24">
            <v>1</v>
          </cell>
          <cell r="AT24">
            <v>0</v>
          </cell>
          <cell r="AU24">
            <v>1</v>
          </cell>
          <cell r="AV24">
            <v>1</v>
          </cell>
          <cell r="AW24">
            <v>1</v>
          </cell>
          <cell r="AX24">
            <v>0</v>
          </cell>
          <cell r="AY24">
            <v>0</v>
          </cell>
          <cell r="AZ24">
            <v>1</v>
          </cell>
          <cell r="BA24">
            <v>2</v>
          </cell>
          <cell r="BB24">
            <v>1</v>
          </cell>
          <cell r="BC24">
            <v>0</v>
          </cell>
          <cell r="BD24">
            <v>0</v>
          </cell>
          <cell r="BE24">
            <v>0</v>
          </cell>
          <cell r="BF24">
            <v>0</v>
          </cell>
          <cell r="BG24">
            <v>0</v>
          </cell>
          <cell r="BH24">
            <v>0</v>
          </cell>
          <cell r="BM24">
            <v>1</v>
          </cell>
          <cell r="BN24">
            <v>3</v>
          </cell>
          <cell r="BO24">
            <v>0</v>
          </cell>
          <cell r="BQ24">
            <v>0</v>
          </cell>
          <cell r="BR24">
            <v>0</v>
          </cell>
          <cell r="BS24">
            <v>0</v>
          </cell>
          <cell r="BT24">
            <v>0</v>
          </cell>
        </row>
        <row r="25">
          <cell r="A25" t="str">
            <v>сооружение</v>
          </cell>
          <cell r="B25">
            <v>1</v>
          </cell>
          <cell r="C25">
            <v>0</v>
          </cell>
          <cell r="D25">
            <v>21</v>
          </cell>
          <cell r="E25">
            <v>0</v>
          </cell>
          <cell r="F25">
            <v>0</v>
          </cell>
          <cell r="H25">
            <v>2.2000000000000002</v>
          </cell>
          <cell r="J25">
            <v>5.6</v>
          </cell>
          <cell r="K25">
            <v>5.6</v>
          </cell>
          <cell r="L25">
            <v>1</v>
          </cell>
          <cell r="M25">
            <v>2</v>
          </cell>
          <cell r="N25">
            <v>0</v>
          </cell>
          <cell r="O25">
            <v>0</v>
          </cell>
          <cell r="P25">
            <v>0</v>
          </cell>
          <cell r="Q25">
            <v>0</v>
          </cell>
          <cell r="R25">
            <v>0</v>
          </cell>
          <cell r="S25">
            <v>0</v>
          </cell>
          <cell r="T25">
            <v>0</v>
          </cell>
          <cell r="U25">
            <v>0</v>
          </cell>
          <cell r="V25">
            <v>0</v>
          </cell>
          <cell r="W25">
            <v>0</v>
          </cell>
          <cell r="X25">
            <v>0</v>
          </cell>
          <cell r="Y25">
            <v>0</v>
          </cell>
          <cell r="Z25">
            <v>1</v>
          </cell>
          <cell r="AA25">
            <v>0</v>
          </cell>
          <cell r="AB25">
            <v>1</v>
          </cell>
          <cell r="AC25">
            <v>1</v>
          </cell>
          <cell r="AD25">
            <v>0</v>
          </cell>
          <cell r="AE25">
            <v>0</v>
          </cell>
          <cell r="AF25">
            <v>0</v>
          </cell>
          <cell r="AG25">
            <v>0</v>
          </cell>
          <cell r="AH25">
            <v>1</v>
          </cell>
          <cell r="AI25">
            <v>0</v>
          </cell>
          <cell r="AJ25">
            <v>1</v>
          </cell>
          <cell r="AK25">
            <v>0</v>
          </cell>
          <cell r="AL25">
            <v>1</v>
          </cell>
          <cell r="AM25">
            <v>1</v>
          </cell>
          <cell r="AN25">
            <v>0</v>
          </cell>
          <cell r="AO25">
            <v>0</v>
          </cell>
          <cell r="AP25">
            <v>0</v>
          </cell>
          <cell r="AQ25">
            <v>0</v>
          </cell>
          <cell r="AR25">
            <v>1</v>
          </cell>
          <cell r="AS25">
            <v>1</v>
          </cell>
          <cell r="AT25">
            <v>0</v>
          </cell>
          <cell r="AU25">
            <v>1</v>
          </cell>
          <cell r="AV25">
            <v>1</v>
          </cell>
          <cell r="AW25">
            <v>0</v>
          </cell>
          <cell r="AX25">
            <v>0</v>
          </cell>
          <cell r="AY25">
            <v>0</v>
          </cell>
          <cell r="AZ25">
            <v>1</v>
          </cell>
          <cell r="BA25">
            <v>4</v>
          </cell>
          <cell r="BB25">
            <v>1</v>
          </cell>
          <cell r="BC25">
            <v>0</v>
          </cell>
          <cell r="BD25">
            <v>0</v>
          </cell>
          <cell r="BE25">
            <v>0</v>
          </cell>
          <cell r="BF25">
            <v>0</v>
          </cell>
          <cell r="BG25">
            <v>0</v>
          </cell>
          <cell r="BH25">
            <v>0</v>
          </cell>
          <cell r="BM25">
            <v>1</v>
          </cell>
          <cell r="BN25">
            <v>3</v>
          </cell>
          <cell r="BO25">
            <v>0</v>
          </cell>
          <cell r="BQ25">
            <v>0</v>
          </cell>
          <cell r="BR25">
            <v>0</v>
          </cell>
          <cell r="BS25">
            <v>0</v>
          </cell>
          <cell r="BT25">
            <v>0</v>
          </cell>
        </row>
        <row r="26">
          <cell r="A26" t="str">
            <v>здание</v>
          </cell>
          <cell r="B26">
            <v>1</v>
          </cell>
          <cell r="C26">
            <v>0</v>
          </cell>
          <cell r="D26">
            <v>22</v>
          </cell>
          <cell r="E26">
            <v>0</v>
          </cell>
          <cell r="F26">
            <v>1</v>
          </cell>
          <cell r="H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1</v>
          </cell>
          <cell r="Z26">
            <v>1</v>
          </cell>
          <cell r="AA26">
            <v>0</v>
          </cell>
          <cell r="AB26">
            <v>1</v>
          </cell>
          <cell r="AC26">
            <v>1</v>
          </cell>
          <cell r="AD26">
            <v>0</v>
          </cell>
          <cell r="AE26">
            <v>1</v>
          </cell>
          <cell r="AF26">
            <v>0</v>
          </cell>
          <cell r="AG26">
            <v>0</v>
          </cell>
          <cell r="AH26">
            <v>1</v>
          </cell>
          <cell r="AI26">
            <v>1</v>
          </cell>
          <cell r="AJ26">
            <v>1</v>
          </cell>
          <cell r="AK26">
            <v>0</v>
          </cell>
          <cell r="AL26">
            <v>1</v>
          </cell>
          <cell r="AM26">
            <v>1</v>
          </cell>
          <cell r="AN26">
            <v>0</v>
          </cell>
          <cell r="AO26">
            <v>1</v>
          </cell>
          <cell r="AP26">
            <v>0</v>
          </cell>
          <cell r="AQ26">
            <v>0</v>
          </cell>
          <cell r="AR26">
            <v>1</v>
          </cell>
          <cell r="AS26">
            <v>1</v>
          </cell>
          <cell r="AT26">
            <v>1</v>
          </cell>
          <cell r="AU26">
            <v>1</v>
          </cell>
          <cell r="AV26">
            <v>1</v>
          </cell>
          <cell r="AW26">
            <v>1</v>
          </cell>
          <cell r="AX26">
            <v>0</v>
          </cell>
          <cell r="AY26">
            <v>0</v>
          </cell>
          <cell r="AZ26">
            <v>1</v>
          </cell>
          <cell r="BA26">
            <v>0</v>
          </cell>
          <cell r="BB26">
            <v>1</v>
          </cell>
          <cell r="BC26">
            <v>0</v>
          </cell>
          <cell r="BD26">
            <v>40</v>
          </cell>
          <cell r="BE26">
            <v>0</v>
          </cell>
          <cell r="BF26">
            <v>80</v>
          </cell>
          <cell r="BG26">
            <v>0</v>
          </cell>
          <cell r="BH26">
            <v>0</v>
          </cell>
          <cell r="BM26">
            <v>1</v>
          </cell>
          <cell r="BN26">
            <v>3</v>
          </cell>
          <cell r="BO26">
            <v>0</v>
          </cell>
          <cell r="BQ26">
            <v>0</v>
          </cell>
          <cell r="BR26">
            <v>0</v>
          </cell>
          <cell r="BS26">
            <v>0</v>
          </cell>
          <cell r="BT26">
            <v>0</v>
          </cell>
        </row>
        <row r="27">
          <cell r="A27" t="str">
            <v>здание</v>
          </cell>
          <cell r="B27">
            <v>1</v>
          </cell>
          <cell r="C27">
            <v>0</v>
          </cell>
          <cell r="D27">
            <v>23</v>
          </cell>
          <cell r="E27">
            <v>0</v>
          </cell>
          <cell r="F27">
            <v>1</v>
          </cell>
          <cell r="H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1</v>
          </cell>
          <cell r="Z27">
            <v>1</v>
          </cell>
          <cell r="AA27">
            <v>0</v>
          </cell>
          <cell r="AB27">
            <v>1</v>
          </cell>
          <cell r="AC27">
            <v>1</v>
          </cell>
          <cell r="AD27">
            <v>0</v>
          </cell>
          <cell r="AE27">
            <v>1</v>
          </cell>
          <cell r="AF27">
            <v>0</v>
          </cell>
          <cell r="AG27">
            <v>0</v>
          </cell>
          <cell r="AH27">
            <v>1</v>
          </cell>
          <cell r="AI27">
            <v>1</v>
          </cell>
          <cell r="AJ27">
            <v>1</v>
          </cell>
          <cell r="AK27">
            <v>0</v>
          </cell>
          <cell r="AL27">
            <v>1</v>
          </cell>
          <cell r="AM27">
            <v>1</v>
          </cell>
          <cell r="AN27">
            <v>0</v>
          </cell>
          <cell r="AO27">
            <v>1</v>
          </cell>
          <cell r="AP27">
            <v>0</v>
          </cell>
          <cell r="AQ27">
            <v>0</v>
          </cell>
          <cell r="AR27">
            <v>1</v>
          </cell>
          <cell r="AS27">
            <v>1</v>
          </cell>
          <cell r="AT27">
            <v>1</v>
          </cell>
          <cell r="AU27">
            <v>1</v>
          </cell>
          <cell r="AV27">
            <v>1</v>
          </cell>
          <cell r="AW27">
            <v>1</v>
          </cell>
          <cell r="AX27">
            <v>0</v>
          </cell>
          <cell r="AY27">
            <v>0</v>
          </cell>
          <cell r="AZ27">
            <v>1</v>
          </cell>
          <cell r="BA27">
            <v>0</v>
          </cell>
          <cell r="BB27">
            <v>1</v>
          </cell>
          <cell r="BC27">
            <v>0</v>
          </cell>
          <cell r="BD27">
            <v>40</v>
          </cell>
          <cell r="BE27">
            <v>0</v>
          </cell>
          <cell r="BF27">
            <v>80</v>
          </cell>
          <cell r="BG27">
            <v>0</v>
          </cell>
          <cell r="BH27">
            <v>0</v>
          </cell>
          <cell r="BM27">
            <v>1</v>
          </cell>
          <cell r="BN27">
            <v>3</v>
          </cell>
          <cell r="BO27">
            <v>0</v>
          </cell>
          <cell r="BQ27">
            <v>0</v>
          </cell>
          <cell r="BR27">
            <v>0</v>
          </cell>
          <cell r="BS27">
            <v>0</v>
          </cell>
          <cell r="BT27">
            <v>0</v>
          </cell>
        </row>
        <row r="28">
          <cell r="A28" t="str">
            <v>здание</v>
          </cell>
          <cell r="B28">
            <v>1</v>
          </cell>
          <cell r="C28">
            <v>0</v>
          </cell>
          <cell r="D28">
            <v>24</v>
          </cell>
          <cell r="E28">
            <v>0</v>
          </cell>
          <cell r="F28">
            <v>0</v>
          </cell>
          <cell r="H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1</v>
          </cell>
          <cell r="AF28">
            <v>0</v>
          </cell>
          <cell r="AG28">
            <v>0</v>
          </cell>
          <cell r="AH28">
            <v>1</v>
          </cell>
          <cell r="AI28">
            <v>0</v>
          </cell>
          <cell r="AJ28">
            <v>0</v>
          </cell>
          <cell r="AK28">
            <v>0</v>
          </cell>
          <cell r="AL28">
            <v>0</v>
          </cell>
          <cell r="AM28">
            <v>0</v>
          </cell>
          <cell r="AN28">
            <v>0</v>
          </cell>
          <cell r="AO28">
            <v>1</v>
          </cell>
          <cell r="AP28">
            <v>0</v>
          </cell>
          <cell r="AQ28">
            <v>0</v>
          </cell>
          <cell r="AR28">
            <v>1</v>
          </cell>
          <cell r="AS28">
            <v>1</v>
          </cell>
          <cell r="AT28">
            <v>0</v>
          </cell>
          <cell r="AU28">
            <v>1</v>
          </cell>
          <cell r="AV28">
            <v>0</v>
          </cell>
          <cell r="AW28">
            <v>1</v>
          </cell>
          <cell r="AX28">
            <v>0</v>
          </cell>
          <cell r="AY28">
            <v>0</v>
          </cell>
          <cell r="AZ28">
            <v>1</v>
          </cell>
          <cell r="BA28">
            <v>0</v>
          </cell>
          <cell r="BB28">
            <v>1</v>
          </cell>
          <cell r="BC28">
            <v>0</v>
          </cell>
          <cell r="BD28">
            <v>0</v>
          </cell>
          <cell r="BE28">
            <v>0</v>
          </cell>
          <cell r="BF28">
            <v>0</v>
          </cell>
          <cell r="BG28">
            <v>0</v>
          </cell>
          <cell r="BH28">
            <v>0</v>
          </cell>
          <cell r="BM28">
            <v>1</v>
          </cell>
          <cell r="BN28">
            <v>3</v>
          </cell>
          <cell r="BO28">
            <v>0</v>
          </cell>
          <cell r="BQ28">
            <v>0</v>
          </cell>
          <cell r="BR28">
            <v>0</v>
          </cell>
          <cell r="BS28">
            <v>0</v>
          </cell>
          <cell r="BT28">
            <v>0</v>
          </cell>
        </row>
        <row r="29">
          <cell r="A29" t="str">
            <v>здание</v>
          </cell>
          <cell r="B29">
            <v>1</v>
          </cell>
          <cell r="C29">
            <v>0</v>
          </cell>
          <cell r="D29">
            <v>25</v>
          </cell>
          <cell r="E29">
            <v>0</v>
          </cell>
          <cell r="F29">
            <v>0</v>
          </cell>
          <cell r="H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1</v>
          </cell>
          <cell r="AF29">
            <v>0</v>
          </cell>
          <cell r="AG29">
            <v>0</v>
          </cell>
          <cell r="AH29">
            <v>1</v>
          </cell>
          <cell r="AI29">
            <v>0</v>
          </cell>
          <cell r="AJ29">
            <v>0</v>
          </cell>
          <cell r="AK29">
            <v>0</v>
          </cell>
          <cell r="AL29">
            <v>0</v>
          </cell>
          <cell r="AM29">
            <v>0</v>
          </cell>
          <cell r="AN29">
            <v>0</v>
          </cell>
          <cell r="AO29">
            <v>1</v>
          </cell>
          <cell r="AP29">
            <v>0</v>
          </cell>
          <cell r="AQ29">
            <v>0</v>
          </cell>
          <cell r="AR29">
            <v>1</v>
          </cell>
          <cell r="AS29">
            <v>1</v>
          </cell>
          <cell r="AT29">
            <v>0</v>
          </cell>
          <cell r="AU29">
            <v>1</v>
          </cell>
          <cell r="AV29">
            <v>0</v>
          </cell>
          <cell r="AW29">
            <v>1</v>
          </cell>
          <cell r="AX29">
            <v>0</v>
          </cell>
          <cell r="AY29">
            <v>0</v>
          </cell>
          <cell r="AZ29">
            <v>1</v>
          </cell>
          <cell r="BA29">
            <v>0</v>
          </cell>
          <cell r="BB29">
            <v>1</v>
          </cell>
          <cell r="BC29">
            <v>0</v>
          </cell>
          <cell r="BD29">
            <v>0</v>
          </cell>
          <cell r="BE29">
            <v>0</v>
          </cell>
          <cell r="BF29">
            <v>0</v>
          </cell>
          <cell r="BG29">
            <v>0</v>
          </cell>
          <cell r="BH29">
            <v>0</v>
          </cell>
          <cell r="BM29">
            <v>1</v>
          </cell>
          <cell r="BN29">
            <v>3</v>
          </cell>
          <cell r="BO29">
            <v>0</v>
          </cell>
          <cell r="BQ29">
            <v>0</v>
          </cell>
          <cell r="BR29">
            <v>0</v>
          </cell>
          <cell r="BS29">
            <v>0</v>
          </cell>
          <cell r="BT29">
            <v>0</v>
          </cell>
        </row>
        <row r="30">
          <cell r="A30" t="str">
            <v>здание</v>
          </cell>
          <cell r="B30">
            <v>1</v>
          </cell>
          <cell r="C30">
            <v>0</v>
          </cell>
          <cell r="D30">
            <v>26</v>
          </cell>
          <cell r="E30">
            <v>0</v>
          </cell>
          <cell r="F30">
            <v>0</v>
          </cell>
          <cell r="H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1</v>
          </cell>
          <cell r="Z30">
            <v>1</v>
          </cell>
          <cell r="AA30">
            <v>0</v>
          </cell>
          <cell r="AB30">
            <v>1</v>
          </cell>
          <cell r="AC30">
            <v>1</v>
          </cell>
          <cell r="AD30">
            <v>0</v>
          </cell>
          <cell r="AE30">
            <v>1</v>
          </cell>
          <cell r="AF30">
            <v>0</v>
          </cell>
          <cell r="AG30">
            <v>0</v>
          </cell>
          <cell r="AH30">
            <v>1</v>
          </cell>
          <cell r="AI30">
            <v>1</v>
          </cell>
          <cell r="AJ30">
            <v>1</v>
          </cell>
          <cell r="AK30">
            <v>0</v>
          </cell>
          <cell r="AL30">
            <v>1</v>
          </cell>
          <cell r="AM30">
            <v>1</v>
          </cell>
          <cell r="AN30">
            <v>0</v>
          </cell>
          <cell r="AO30">
            <v>1</v>
          </cell>
          <cell r="AP30">
            <v>0</v>
          </cell>
          <cell r="AQ30">
            <v>0</v>
          </cell>
          <cell r="AR30">
            <v>1</v>
          </cell>
          <cell r="AS30">
            <v>1</v>
          </cell>
          <cell r="AT30">
            <v>1</v>
          </cell>
          <cell r="AU30">
            <v>1</v>
          </cell>
          <cell r="AV30">
            <v>1</v>
          </cell>
          <cell r="AW30">
            <v>1</v>
          </cell>
          <cell r="AX30">
            <v>0</v>
          </cell>
          <cell r="AY30">
            <v>0</v>
          </cell>
          <cell r="AZ30">
            <v>1</v>
          </cell>
          <cell r="BA30">
            <v>0</v>
          </cell>
          <cell r="BB30">
            <v>1</v>
          </cell>
          <cell r="BC30">
            <v>0</v>
          </cell>
          <cell r="BD30">
            <v>10</v>
          </cell>
          <cell r="BE30">
            <v>0</v>
          </cell>
          <cell r="BF30">
            <v>40</v>
          </cell>
          <cell r="BG30">
            <v>0</v>
          </cell>
          <cell r="BH30">
            <v>0</v>
          </cell>
          <cell r="BM30">
            <v>1</v>
          </cell>
          <cell r="BN30">
            <v>3</v>
          </cell>
          <cell r="BO30">
            <v>0</v>
          </cell>
          <cell r="BQ30">
            <v>0</v>
          </cell>
          <cell r="BR30">
            <v>0</v>
          </cell>
          <cell r="BS30">
            <v>0</v>
          </cell>
          <cell r="BT30">
            <v>0</v>
          </cell>
        </row>
        <row r="31">
          <cell r="A31" t="str">
            <v>сооружение</v>
          </cell>
          <cell r="B31">
            <v>1</v>
          </cell>
          <cell r="C31">
            <v>0</v>
          </cell>
          <cell r="D31">
            <v>27</v>
          </cell>
          <cell r="E31">
            <v>0</v>
          </cell>
          <cell r="F31">
            <v>0</v>
          </cell>
          <cell r="H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1</v>
          </cell>
          <cell r="AF31">
            <v>0</v>
          </cell>
          <cell r="AG31">
            <v>0</v>
          </cell>
          <cell r="AH31">
            <v>1</v>
          </cell>
          <cell r="AI31">
            <v>0</v>
          </cell>
          <cell r="AJ31">
            <v>0</v>
          </cell>
          <cell r="AK31">
            <v>0</v>
          </cell>
          <cell r="AL31">
            <v>0</v>
          </cell>
          <cell r="AM31">
            <v>0</v>
          </cell>
          <cell r="AN31">
            <v>0</v>
          </cell>
          <cell r="AO31">
            <v>1</v>
          </cell>
          <cell r="AP31">
            <v>0</v>
          </cell>
          <cell r="AQ31">
            <v>0</v>
          </cell>
          <cell r="AR31">
            <v>1</v>
          </cell>
          <cell r="AS31">
            <v>1</v>
          </cell>
          <cell r="AT31">
            <v>0</v>
          </cell>
          <cell r="AU31">
            <v>1</v>
          </cell>
          <cell r="AV31">
            <v>0</v>
          </cell>
          <cell r="AW31">
            <v>1</v>
          </cell>
          <cell r="AX31">
            <v>0</v>
          </cell>
          <cell r="AY31">
            <v>0</v>
          </cell>
          <cell r="AZ31">
            <v>1</v>
          </cell>
          <cell r="BA31">
            <v>1</v>
          </cell>
          <cell r="BB31">
            <v>1</v>
          </cell>
          <cell r="BC31">
            <v>0</v>
          </cell>
          <cell r="BD31">
            <v>0</v>
          </cell>
          <cell r="BE31">
            <v>0</v>
          </cell>
          <cell r="BF31">
            <v>0</v>
          </cell>
          <cell r="BG31">
            <v>0</v>
          </cell>
          <cell r="BH31">
            <v>0</v>
          </cell>
          <cell r="BM31">
            <v>1</v>
          </cell>
          <cell r="BN31">
            <v>3</v>
          </cell>
          <cell r="BO31">
            <v>0</v>
          </cell>
          <cell r="BQ31">
            <v>0</v>
          </cell>
          <cell r="BR31">
            <v>0</v>
          </cell>
          <cell r="BS31">
            <v>0</v>
          </cell>
          <cell r="BT31">
            <v>0</v>
          </cell>
        </row>
        <row r="32">
          <cell r="A32" t="str">
            <v>здание</v>
          </cell>
          <cell r="B32">
            <v>1</v>
          </cell>
          <cell r="C32">
            <v>0</v>
          </cell>
          <cell r="D32">
            <v>28</v>
          </cell>
          <cell r="E32">
            <v>0</v>
          </cell>
          <cell r="F32">
            <v>0</v>
          </cell>
          <cell r="H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1</v>
          </cell>
          <cell r="AF32">
            <v>0</v>
          </cell>
          <cell r="AG32">
            <v>0</v>
          </cell>
          <cell r="AH32">
            <v>1</v>
          </cell>
          <cell r="AI32">
            <v>0</v>
          </cell>
          <cell r="AJ32">
            <v>0</v>
          </cell>
          <cell r="AK32">
            <v>0</v>
          </cell>
          <cell r="AL32">
            <v>0</v>
          </cell>
          <cell r="AM32">
            <v>0</v>
          </cell>
          <cell r="AN32">
            <v>0</v>
          </cell>
          <cell r="AO32">
            <v>1</v>
          </cell>
          <cell r="AP32">
            <v>0</v>
          </cell>
          <cell r="AQ32">
            <v>0</v>
          </cell>
          <cell r="AR32">
            <v>1</v>
          </cell>
          <cell r="AS32">
            <v>1</v>
          </cell>
          <cell r="AT32">
            <v>0</v>
          </cell>
          <cell r="AU32">
            <v>1</v>
          </cell>
          <cell r="AV32">
            <v>0</v>
          </cell>
          <cell r="AW32">
            <v>1</v>
          </cell>
          <cell r="AX32">
            <v>0</v>
          </cell>
          <cell r="AY32">
            <v>0</v>
          </cell>
          <cell r="AZ32">
            <v>1</v>
          </cell>
          <cell r="BA32">
            <v>1</v>
          </cell>
          <cell r="BB32">
            <v>1</v>
          </cell>
          <cell r="BC32">
            <v>0</v>
          </cell>
          <cell r="BD32">
            <v>0</v>
          </cell>
          <cell r="BE32">
            <v>0</v>
          </cell>
          <cell r="BF32">
            <v>0</v>
          </cell>
          <cell r="BG32">
            <v>0</v>
          </cell>
          <cell r="BH32">
            <v>0</v>
          </cell>
          <cell r="BM32">
            <v>1</v>
          </cell>
          <cell r="BN32">
            <v>3</v>
          </cell>
          <cell r="BO32">
            <v>0</v>
          </cell>
          <cell r="BQ32">
            <v>0</v>
          </cell>
          <cell r="BR32">
            <v>0</v>
          </cell>
          <cell r="BS32">
            <v>0</v>
          </cell>
          <cell r="BT32">
            <v>0</v>
          </cell>
        </row>
        <row r="33">
          <cell r="A33" t="str">
            <v>здание</v>
          </cell>
          <cell r="B33">
            <v>1</v>
          </cell>
          <cell r="C33">
            <v>0</v>
          </cell>
          <cell r="D33">
            <v>29</v>
          </cell>
          <cell r="E33">
            <v>0</v>
          </cell>
          <cell r="F33">
            <v>0</v>
          </cell>
          <cell r="H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1</v>
          </cell>
          <cell r="AF33">
            <v>0</v>
          </cell>
          <cell r="AG33">
            <v>0</v>
          </cell>
          <cell r="AH33">
            <v>1</v>
          </cell>
          <cell r="AI33">
            <v>0</v>
          </cell>
          <cell r="AJ33">
            <v>0</v>
          </cell>
          <cell r="AK33">
            <v>0</v>
          </cell>
          <cell r="AL33">
            <v>0</v>
          </cell>
          <cell r="AM33">
            <v>0</v>
          </cell>
          <cell r="AN33">
            <v>0</v>
          </cell>
          <cell r="AO33">
            <v>1</v>
          </cell>
          <cell r="AP33">
            <v>0</v>
          </cell>
          <cell r="AQ33">
            <v>0</v>
          </cell>
          <cell r="AR33">
            <v>1</v>
          </cell>
          <cell r="AS33">
            <v>1</v>
          </cell>
          <cell r="AT33">
            <v>0</v>
          </cell>
          <cell r="AU33">
            <v>1</v>
          </cell>
          <cell r="AV33">
            <v>0</v>
          </cell>
          <cell r="AW33">
            <v>0</v>
          </cell>
          <cell r="AX33">
            <v>0</v>
          </cell>
          <cell r="AY33">
            <v>0</v>
          </cell>
          <cell r="AZ33">
            <v>1</v>
          </cell>
          <cell r="BA33">
            <v>1</v>
          </cell>
          <cell r="BB33">
            <v>1</v>
          </cell>
          <cell r="BC33">
            <v>0</v>
          </cell>
          <cell r="BD33">
            <v>0</v>
          </cell>
          <cell r="BE33">
            <v>0</v>
          </cell>
          <cell r="BF33">
            <v>0</v>
          </cell>
          <cell r="BG33">
            <v>0</v>
          </cell>
          <cell r="BH33">
            <v>0</v>
          </cell>
          <cell r="BM33">
            <v>1</v>
          </cell>
          <cell r="BN33">
            <v>3</v>
          </cell>
          <cell r="BO33">
            <v>0</v>
          </cell>
          <cell r="BQ33">
            <v>0</v>
          </cell>
          <cell r="BR33">
            <v>0</v>
          </cell>
          <cell r="BS33">
            <v>0</v>
          </cell>
          <cell r="BT33">
            <v>0</v>
          </cell>
        </row>
        <row r="34">
          <cell r="A34" t="str">
            <v>здание</v>
          </cell>
          <cell r="B34">
            <v>1</v>
          </cell>
          <cell r="C34">
            <v>0</v>
          </cell>
          <cell r="D34">
            <v>30</v>
          </cell>
          <cell r="E34">
            <v>0</v>
          </cell>
          <cell r="F34">
            <v>0</v>
          </cell>
          <cell r="H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1</v>
          </cell>
          <cell r="AF34">
            <v>0</v>
          </cell>
          <cell r="AG34">
            <v>0</v>
          </cell>
          <cell r="AH34">
            <v>1</v>
          </cell>
          <cell r="AI34">
            <v>0</v>
          </cell>
          <cell r="AJ34">
            <v>0</v>
          </cell>
          <cell r="AK34">
            <v>0</v>
          </cell>
          <cell r="AL34">
            <v>0</v>
          </cell>
          <cell r="AM34">
            <v>0</v>
          </cell>
          <cell r="AN34">
            <v>0</v>
          </cell>
          <cell r="AO34">
            <v>1</v>
          </cell>
          <cell r="AP34">
            <v>0</v>
          </cell>
          <cell r="AQ34">
            <v>0</v>
          </cell>
          <cell r="AR34">
            <v>1</v>
          </cell>
          <cell r="AS34">
            <v>1</v>
          </cell>
          <cell r="AT34">
            <v>0</v>
          </cell>
          <cell r="AU34">
            <v>1</v>
          </cell>
          <cell r="AV34">
            <v>0</v>
          </cell>
          <cell r="AW34">
            <v>1</v>
          </cell>
          <cell r="AX34">
            <v>0</v>
          </cell>
          <cell r="AY34">
            <v>0</v>
          </cell>
          <cell r="AZ34">
            <v>1</v>
          </cell>
          <cell r="BA34">
            <v>1</v>
          </cell>
          <cell r="BB34">
            <v>1</v>
          </cell>
          <cell r="BC34">
            <v>0</v>
          </cell>
          <cell r="BD34">
            <v>0</v>
          </cell>
          <cell r="BE34">
            <v>0</v>
          </cell>
          <cell r="BF34">
            <v>0</v>
          </cell>
          <cell r="BG34">
            <v>0</v>
          </cell>
          <cell r="BH34">
            <v>0</v>
          </cell>
          <cell r="BM34">
            <v>1</v>
          </cell>
          <cell r="BN34">
            <v>3</v>
          </cell>
          <cell r="BO34">
            <v>0</v>
          </cell>
          <cell r="BQ34">
            <v>0</v>
          </cell>
          <cell r="BR34">
            <v>0</v>
          </cell>
          <cell r="BS34">
            <v>0</v>
          </cell>
          <cell r="BT34">
            <v>0</v>
          </cell>
        </row>
        <row r="35">
          <cell r="A35" t="str">
            <v>здание</v>
          </cell>
          <cell r="B35">
            <v>1</v>
          </cell>
          <cell r="C35">
            <v>0</v>
          </cell>
          <cell r="D35">
            <v>31</v>
          </cell>
          <cell r="E35">
            <v>0</v>
          </cell>
          <cell r="F35">
            <v>0</v>
          </cell>
          <cell r="H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1</v>
          </cell>
          <cell r="AF35">
            <v>0</v>
          </cell>
          <cell r="AG35">
            <v>0</v>
          </cell>
          <cell r="AH35">
            <v>1</v>
          </cell>
          <cell r="AI35">
            <v>0</v>
          </cell>
          <cell r="AJ35">
            <v>0</v>
          </cell>
          <cell r="AK35">
            <v>0</v>
          </cell>
          <cell r="AL35">
            <v>0</v>
          </cell>
          <cell r="AM35">
            <v>0</v>
          </cell>
          <cell r="AN35">
            <v>0</v>
          </cell>
          <cell r="AO35">
            <v>1</v>
          </cell>
          <cell r="AP35">
            <v>0</v>
          </cell>
          <cell r="AQ35">
            <v>0</v>
          </cell>
          <cell r="AR35">
            <v>1</v>
          </cell>
          <cell r="AS35">
            <v>1</v>
          </cell>
          <cell r="AT35">
            <v>0</v>
          </cell>
          <cell r="AU35">
            <v>1</v>
          </cell>
          <cell r="AV35">
            <v>0</v>
          </cell>
          <cell r="AW35">
            <v>1</v>
          </cell>
          <cell r="AX35">
            <v>0</v>
          </cell>
          <cell r="AY35">
            <v>0</v>
          </cell>
          <cell r="AZ35">
            <v>1</v>
          </cell>
          <cell r="BA35">
            <v>1</v>
          </cell>
          <cell r="BB35">
            <v>1</v>
          </cell>
          <cell r="BC35">
            <v>0</v>
          </cell>
          <cell r="BD35">
            <v>0</v>
          </cell>
          <cell r="BE35">
            <v>0</v>
          </cell>
          <cell r="BF35">
            <v>0</v>
          </cell>
          <cell r="BG35">
            <v>0</v>
          </cell>
          <cell r="BH35">
            <v>0</v>
          </cell>
          <cell r="BM35">
            <v>1</v>
          </cell>
          <cell r="BN35">
            <v>3</v>
          </cell>
          <cell r="BO35">
            <v>0</v>
          </cell>
          <cell r="BQ35">
            <v>0</v>
          </cell>
          <cell r="BR35">
            <v>0</v>
          </cell>
          <cell r="BS35">
            <v>0</v>
          </cell>
          <cell r="BT35">
            <v>0</v>
          </cell>
        </row>
        <row r="36">
          <cell r="A36" t="str">
            <v>здание</v>
          </cell>
          <cell r="B36">
            <v>1</v>
          </cell>
          <cell r="C36">
            <v>0</v>
          </cell>
          <cell r="D36">
            <v>32</v>
          </cell>
          <cell r="E36">
            <v>0</v>
          </cell>
          <cell r="F36">
            <v>0</v>
          </cell>
          <cell r="H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1</v>
          </cell>
          <cell r="AF36">
            <v>0</v>
          </cell>
          <cell r="AG36">
            <v>0</v>
          </cell>
          <cell r="AH36">
            <v>1</v>
          </cell>
          <cell r="AI36">
            <v>0</v>
          </cell>
          <cell r="AJ36">
            <v>0</v>
          </cell>
          <cell r="AK36">
            <v>0</v>
          </cell>
          <cell r="AL36">
            <v>0</v>
          </cell>
          <cell r="AM36">
            <v>0</v>
          </cell>
          <cell r="AN36">
            <v>0</v>
          </cell>
          <cell r="AO36">
            <v>1</v>
          </cell>
          <cell r="AP36">
            <v>0</v>
          </cell>
          <cell r="AQ36">
            <v>0</v>
          </cell>
          <cell r="AR36">
            <v>1</v>
          </cell>
          <cell r="AS36">
            <v>1</v>
          </cell>
          <cell r="AT36">
            <v>0</v>
          </cell>
          <cell r="AU36">
            <v>1</v>
          </cell>
          <cell r="AV36">
            <v>0</v>
          </cell>
          <cell r="AW36">
            <v>1</v>
          </cell>
          <cell r="AX36">
            <v>0</v>
          </cell>
          <cell r="AY36">
            <v>0</v>
          </cell>
          <cell r="AZ36">
            <v>1</v>
          </cell>
          <cell r="BA36">
            <v>5</v>
          </cell>
          <cell r="BB36">
            <v>5</v>
          </cell>
          <cell r="BC36">
            <v>0</v>
          </cell>
          <cell r="BD36">
            <v>0</v>
          </cell>
          <cell r="BE36">
            <v>0</v>
          </cell>
          <cell r="BF36">
            <v>0</v>
          </cell>
          <cell r="BG36">
            <v>0</v>
          </cell>
          <cell r="BH36">
            <v>0</v>
          </cell>
          <cell r="BM36">
            <v>1</v>
          </cell>
          <cell r="BN36">
            <v>3</v>
          </cell>
          <cell r="BO36">
            <v>0</v>
          </cell>
          <cell r="BQ36">
            <v>0</v>
          </cell>
          <cell r="BR36">
            <v>0</v>
          </cell>
          <cell r="BS36">
            <v>0</v>
          </cell>
          <cell r="BT36">
            <v>0</v>
          </cell>
        </row>
        <row r="37">
          <cell r="A37" t="str">
            <v>здание</v>
          </cell>
          <cell r="B37">
            <v>1</v>
          </cell>
          <cell r="C37">
            <v>0</v>
          </cell>
          <cell r="D37">
            <v>33</v>
          </cell>
          <cell r="E37">
            <v>0</v>
          </cell>
          <cell r="F37">
            <v>0</v>
          </cell>
          <cell r="H37">
            <v>0</v>
          </cell>
          <cell r="J37">
            <v>0</v>
          </cell>
          <cell r="K37">
            <v>0</v>
          </cell>
          <cell r="L37">
            <v>1</v>
          </cell>
          <cell r="M37">
            <v>1</v>
          </cell>
          <cell r="N37">
            <v>0</v>
          </cell>
          <cell r="O37">
            <v>0</v>
          </cell>
          <cell r="P37">
            <v>0</v>
          </cell>
          <cell r="Q37">
            <v>0</v>
          </cell>
          <cell r="R37">
            <v>0</v>
          </cell>
          <cell r="S37">
            <v>0</v>
          </cell>
          <cell r="T37">
            <v>0</v>
          </cell>
          <cell r="U37">
            <v>0</v>
          </cell>
          <cell r="V37">
            <v>0</v>
          </cell>
          <cell r="W37">
            <v>0</v>
          </cell>
          <cell r="X37">
            <v>0</v>
          </cell>
          <cell r="Y37">
            <v>1</v>
          </cell>
          <cell r="Z37">
            <v>1</v>
          </cell>
          <cell r="AA37">
            <v>0</v>
          </cell>
          <cell r="AB37">
            <v>1</v>
          </cell>
          <cell r="AC37">
            <v>1</v>
          </cell>
          <cell r="AD37">
            <v>0</v>
          </cell>
          <cell r="AE37">
            <v>1</v>
          </cell>
          <cell r="AF37">
            <v>0</v>
          </cell>
          <cell r="AG37">
            <v>0</v>
          </cell>
          <cell r="AH37">
            <v>1</v>
          </cell>
          <cell r="AI37">
            <v>1</v>
          </cell>
          <cell r="AJ37">
            <v>1</v>
          </cell>
          <cell r="AK37">
            <v>0</v>
          </cell>
          <cell r="AL37">
            <v>1</v>
          </cell>
          <cell r="AM37">
            <v>1</v>
          </cell>
          <cell r="AN37">
            <v>0</v>
          </cell>
          <cell r="AO37">
            <v>1</v>
          </cell>
          <cell r="AP37">
            <v>0</v>
          </cell>
          <cell r="AQ37">
            <v>0</v>
          </cell>
          <cell r="AR37">
            <v>1</v>
          </cell>
          <cell r="AS37">
            <v>1</v>
          </cell>
          <cell r="AT37">
            <v>1</v>
          </cell>
          <cell r="AU37">
            <v>1</v>
          </cell>
          <cell r="AV37">
            <v>1</v>
          </cell>
          <cell r="AW37">
            <v>1</v>
          </cell>
          <cell r="AX37">
            <v>0</v>
          </cell>
          <cell r="AY37">
            <v>0</v>
          </cell>
          <cell r="AZ37">
            <v>1</v>
          </cell>
          <cell r="BA37">
            <v>5</v>
          </cell>
          <cell r="BB37">
            <v>5</v>
          </cell>
          <cell r="BC37">
            <v>0</v>
          </cell>
          <cell r="BD37">
            <v>0</v>
          </cell>
          <cell r="BE37">
            <v>0</v>
          </cell>
          <cell r="BF37">
            <v>0</v>
          </cell>
          <cell r="BG37">
            <v>0</v>
          </cell>
          <cell r="BH37">
            <v>0</v>
          </cell>
          <cell r="BM37">
            <v>1</v>
          </cell>
          <cell r="BN37">
            <v>3</v>
          </cell>
          <cell r="BO37">
            <v>0</v>
          </cell>
          <cell r="BQ37">
            <v>0</v>
          </cell>
          <cell r="BR37">
            <v>0</v>
          </cell>
          <cell r="BS37">
            <v>0</v>
          </cell>
          <cell r="BT37">
            <v>0</v>
          </cell>
        </row>
        <row r="38">
          <cell r="A38" t="str">
            <v>здание</v>
          </cell>
          <cell r="B38">
            <v>1</v>
          </cell>
          <cell r="C38">
            <v>0</v>
          </cell>
          <cell r="D38">
            <v>34</v>
          </cell>
          <cell r="E38">
            <v>0</v>
          </cell>
          <cell r="F38">
            <v>1</v>
          </cell>
          <cell r="H38">
            <v>0</v>
          </cell>
          <cell r="J38">
            <v>0</v>
          </cell>
          <cell r="K38">
            <v>0</v>
          </cell>
          <cell r="L38">
            <v>2</v>
          </cell>
          <cell r="M38">
            <v>2</v>
          </cell>
          <cell r="N38">
            <v>0</v>
          </cell>
          <cell r="O38">
            <v>0</v>
          </cell>
          <cell r="P38">
            <v>0</v>
          </cell>
          <cell r="Q38">
            <v>0</v>
          </cell>
          <cell r="R38">
            <v>0</v>
          </cell>
          <cell r="S38">
            <v>0</v>
          </cell>
          <cell r="T38">
            <v>0</v>
          </cell>
          <cell r="U38">
            <v>0</v>
          </cell>
          <cell r="V38">
            <v>0</v>
          </cell>
          <cell r="W38">
            <v>0</v>
          </cell>
          <cell r="X38">
            <v>0</v>
          </cell>
          <cell r="Y38">
            <v>1</v>
          </cell>
          <cell r="Z38">
            <v>1</v>
          </cell>
          <cell r="AA38">
            <v>0</v>
          </cell>
          <cell r="AB38">
            <v>1</v>
          </cell>
          <cell r="AC38">
            <v>1</v>
          </cell>
          <cell r="AD38">
            <v>0</v>
          </cell>
          <cell r="AE38">
            <v>1</v>
          </cell>
          <cell r="AF38">
            <v>0</v>
          </cell>
          <cell r="AG38">
            <v>0</v>
          </cell>
          <cell r="AH38">
            <v>1</v>
          </cell>
          <cell r="AI38">
            <v>1</v>
          </cell>
          <cell r="AJ38">
            <v>1</v>
          </cell>
          <cell r="AK38">
            <v>0</v>
          </cell>
          <cell r="AL38">
            <v>1</v>
          </cell>
          <cell r="AM38">
            <v>1</v>
          </cell>
          <cell r="AN38">
            <v>0</v>
          </cell>
          <cell r="AO38">
            <v>1</v>
          </cell>
          <cell r="AP38">
            <v>0</v>
          </cell>
          <cell r="AQ38">
            <v>0</v>
          </cell>
          <cell r="AR38">
            <v>1</v>
          </cell>
          <cell r="AS38">
            <v>1</v>
          </cell>
          <cell r="AT38">
            <v>1</v>
          </cell>
          <cell r="AU38">
            <v>1</v>
          </cell>
          <cell r="AV38">
            <v>1</v>
          </cell>
          <cell r="AW38">
            <v>1</v>
          </cell>
          <cell r="AX38">
            <v>0</v>
          </cell>
          <cell r="AY38">
            <v>0</v>
          </cell>
          <cell r="AZ38">
            <v>1</v>
          </cell>
          <cell r="BA38">
            <v>0</v>
          </cell>
          <cell r="BB38">
            <v>5</v>
          </cell>
          <cell r="BC38">
            <v>0</v>
          </cell>
          <cell r="BD38">
            <v>0</v>
          </cell>
          <cell r="BE38">
            <v>0</v>
          </cell>
          <cell r="BF38">
            <v>0</v>
          </cell>
          <cell r="BG38">
            <v>0</v>
          </cell>
          <cell r="BH38">
            <v>0</v>
          </cell>
          <cell r="BM38">
            <v>1</v>
          </cell>
          <cell r="BN38">
            <v>3</v>
          </cell>
          <cell r="BO38">
            <v>0</v>
          </cell>
          <cell r="BQ38">
            <v>0</v>
          </cell>
          <cell r="BR38">
            <v>0</v>
          </cell>
          <cell r="BS38">
            <v>0</v>
          </cell>
          <cell r="BT38">
            <v>0</v>
          </cell>
        </row>
        <row r="39">
          <cell r="A39" t="str">
            <v>здание</v>
          </cell>
          <cell r="B39">
            <v>1</v>
          </cell>
          <cell r="C39">
            <v>0</v>
          </cell>
          <cell r="D39">
            <v>35</v>
          </cell>
          <cell r="E39">
            <v>0</v>
          </cell>
          <cell r="F39">
            <v>1</v>
          </cell>
          <cell r="H39">
            <v>0</v>
          </cell>
          <cell r="J39">
            <v>0</v>
          </cell>
          <cell r="K39">
            <v>0</v>
          </cell>
          <cell r="L39">
            <v>2</v>
          </cell>
          <cell r="M39">
            <v>2</v>
          </cell>
          <cell r="N39">
            <v>0</v>
          </cell>
          <cell r="O39">
            <v>0</v>
          </cell>
          <cell r="P39">
            <v>0</v>
          </cell>
          <cell r="Q39">
            <v>0</v>
          </cell>
          <cell r="R39">
            <v>0</v>
          </cell>
          <cell r="S39">
            <v>0</v>
          </cell>
          <cell r="T39">
            <v>0</v>
          </cell>
          <cell r="U39">
            <v>0</v>
          </cell>
          <cell r="V39">
            <v>0</v>
          </cell>
          <cell r="W39">
            <v>0</v>
          </cell>
          <cell r="X39">
            <v>0</v>
          </cell>
          <cell r="Y39">
            <v>1</v>
          </cell>
          <cell r="Z39">
            <v>1</v>
          </cell>
          <cell r="AA39">
            <v>0</v>
          </cell>
          <cell r="AB39">
            <v>1</v>
          </cell>
          <cell r="AC39">
            <v>1</v>
          </cell>
          <cell r="AD39">
            <v>0</v>
          </cell>
          <cell r="AE39">
            <v>1</v>
          </cell>
          <cell r="AF39">
            <v>0</v>
          </cell>
          <cell r="AG39">
            <v>0</v>
          </cell>
          <cell r="AH39">
            <v>1</v>
          </cell>
          <cell r="AI39">
            <v>1</v>
          </cell>
          <cell r="AJ39">
            <v>1</v>
          </cell>
          <cell r="AK39">
            <v>0</v>
          </cell>
          <cell r="AL39">
            <v>1</v>
          </cell>
          <cell r="AM39">
            <v>1</v>
          </cell>
          <cell r="AN39">
            <v>0</v>
          </cell>
          <cell r="AO39">
            <v>1</v>
          </cell>
          <cell r="AP39">
            <v>0</v>
          </cell>
          <cell r="AQ39">
            <v>0</v>
          </cell>
          <cell r="AR39">
            <v>1</v>
          </cell>
          <cell r="AS39">
            <v>1</v>
          </cell>
          <cell r="AT39">
            <v>1</v>
          </cell>
          <cell r="AU39">
            <v>1</v>
          </cell>
          <cell r="AV39">
            <v>1</v>
          </cell>
          <cell r="AW39">
            <v>1</v>
          </cell>
          <cell r="AX39">
            <v>0</v>
          </cell>
          <cell r="AY39">
            <v>0</v>
          </cell>
          <cell r="AZ39">
            <v>1</v>
          </cell>
          <cell r="BA39">
            <v>0</v>
          </cell>
          <cell r="BB39">
            <v>5</v>
          </cell>
          <cell r="BC39">
            <v>0</v>
          </cell>
          <cell r="BD39">
            <v>0</v>
          </cell>
          <cell r="BE39">
            <v>0</v>
          </cell>
          <cell r="BF39">
            <v>0</v>
          </cell>
          <cell r="BG39">
            <v>0</v>
          </cell>
          <cell r="BH39">
            <v>0</v>
          </cell>
          <cell r="BM39">
            <v>1</v>
          </cell>
          <cell r="BN39">
            <v>3</v>
          </cell>
          <cell r="BO39">
            <v>0</v>
          </cell>
          <cell r="BQ39">
            <v>0</v>
          </cell>
          <cell r="BR39">
            <v>0</v>
          </cell>
          <cell r="BS39">
            <v>0</v>
          </cell>
          <cell r="BT39">
            <v>0</v>
          </cell>
        </row>
        <row r="40">
          <cell r="A40" t="str">
            <v>здание</v>
          </cell>
          <cell r="B40">
            <v>1</v>
          </cell>
          <cell r="C40">
            <v>0</v>
          </cell>
          <cell r="D40">
            <v>36</v>
          </cell>
          <cell r="E40">
            <v>0</v>
          </cell>
          <cell r="F40">
            <v>1</v>
          </cell>
          <cell r="H40">
            <v>0</v>
          </cell>
          <cell r="J40">
            <v>0</v>
          </cell>
          <cell r="K40">
            <v>0</v>
          </cell>
          <cell r="L40">
            <v>2</v>
          </cell>
          <cell r="M40">
            <v>2</v>
          </cell>
          <cell r="N40">
            <v>0</v>
          </cell>
          <cell r="O40">
            <v>0</v>
          </cell>
          <cell r="P40">
            <v>0</v>
          </cell>
          <cell r="Q40">
            <v>0</v>
          </cell>
          <cell r="R40">
            <v>0</v>
          </cell>
          <cell r="S40">
            <v>0</v>
          </cell>
          <cell r="T40">
            <v>0</v>
          </cell>
          <cell r="U40">
            <v>0</v>
          </cell>
          <cell r="V40">
            <v>0</v>
          </cell>
          <cell r="W40">
            <v>0</v>
          </cell>
          <cell r="X40">
            <v>0</v>
          </cell>
          <cell r="Y40">
            <v>1</v>
          </cell>
          <cell r="Z40">
            <v>1</v>
          </cell>
          <cell r="AA40">
            <v>0</v>
          </cell>
          <cell r="AB40">
            <v>1</v>
          </cell>
          <cell r="AC40">
            <v>1</v>
          </cell>
          <cell r="AD40">
            <v>0</v>
          </cell>
          <cell r="AE40">
            <v>1</v>
          </cell>
          <cell r="AF40">
            <v>0</v>
          </cell>
          <cell r="AG40">
            <v>0</v>
          </cell>
          <cell r="AH40">
            <v>1</v>
          </cell>
          <cell r="AI40">
            <v>1</v>
          </cell>
          <cell r="AJ40">
            <v>1</v>
          </cell>
          <cell r="AK40">
            <v>0</v>
          </cell>
          <cell r="AL40">
            <v>1</v>
          </cell>
          <cell r="AM40">
            <v>1</v>
          </cell>
          <cell r="AN40">
            <v>0</v>
          </cell>
          <cell r="AO40">
            <v>1</v>
          </cell>
          <cell r="AP40">
            <v>0</v>
          </cell>
          <cell r="AQ40">
            <v>0</v>
          </cell>
          <cell r="AR40">
            <v>1</v>
          </cell>
          <cell r="AS40">
            <v>1</v>
          </cell>
          <cell r="AT40">
            <v>1</v>
          </cell>
          <cell r="AU40">
            <v>1</v>
          </cell>
          <cell r="AV40">
            <v>1</v>
          </cell>
          <cell r="AW40">
            <v>1</v>
          </cell>
          <cell r="AX40">
            <v>0</v>
          </cell>
          <cell r="AY40">
            <v>0</v>
          </cell>
          <cell r="AZ40">
            <v>1</v>
          </cell>
          <cell r="BA40">
            <v>0</v>
          </cell>
          <cell r="BB40">
            <v>5</v>
          </cell>
          <cell r="BC40">
            <v>0</v>
          </cell>
          <cell r="BD40">
            <v>0</v>
          </cell>
          <cell r="BE40">
            <v>0</v>
          </cell>
          <cell r="BF40">
            <v>0</v>
          </cell>
          <cell r="BG40">
            <v>0</v>
          </cell>
          <cell r="BH40">
            <v>0</v>
          </cell>
          <cell r="BM40">
            <v>1</v>
          </cell>
          <cell r="BN40">
            <v>3</v>
          </cell>
          <cell r="BO40">
            <v>0</v>
          </cell>
          <cell r="BQ40">
            <v>0</v>
          </cell>
          <cell r="BR40">
            <v>0</v>
          </cell>
          <cell r="BS40">
            <v>0</v>
          </cell>
          <cell r="BT40">
            <v>0</v>
          </cell>
        </row>
        <row r="41">
          <cell r="A41" t="str">
            <v>здание</v>
          </cell>
          <cell r="B41">
            <v>1</v>
          </cell>
          <cell r="C41">
            <v>0</v>
          </cell>
          <cell r="D41">
            <v>37</v>
          </cell>
          <cell r="E41">
            <v>0</v>
          </cell>
          <cell r="F41">
            <v>1</v>
          </cell>
          <cell r="H41">
            <v>0</v>
          </cell>
          <cell r="J41">
            <v>0</v>
          </cell>
          <cell r="K41">
            <v>0</v>
          </cell>
          <cell r="L41">
            <v>2</v>
          </cell>
          <cell r="M41">
            <v>2</v>
          </cell>
          <cell r="N41">
            <v>0</v>
          </cell>
          <cell r="O41">
            <v>0</v>
          </cell>
          <cell r="P41">
            <v>0</v>
          </cell>
          <cell r="Q41">
            <v>0</v>
          </cell>
          <cell r="R41">
            <v>0</v>
          </cell>
          <cell r="S41">
            <v>0</v>
          </cell>
          <cell r="T41">
            <v>0</v>
          </cell>
          <cell r="U41">
            <v>0</v>
          </cell>
          <cell r="V41">
            <v>0</v>
          </cell>
          <cell r="W41">
            <v>0</v>
          </cell>
          <cell r="X41">
            <v>0</v>
          </cell>
          <cell r="Y41">
            <v>1</v>
          </cell>
          <cell r="Z41">
            <v>1</v>
          </cell>
          <cell r="AA41">
            <v>0</v>
          </cell>
          <cell r="AB41">
            <v>1</v>
          </cell>
          <cell r="AC41">
            <v>1</v>
          </cell>
          <cell r="AD41">
            <v>0</v>
          </cell>
          <cell r="AE41">
            <v>1</v>
          </cell>
          <cell r="AF41">
            <v>0</v>
          </cell>
          <cell r="AG41">
            <v>0</v>
          </cell>
          <cell r="AH41">
            <v>1</v>
          </cell>
          <cell r="AI41">
            <v>1</v>
          </cell>
          <cell r="AJ41">
            <v>1</v>
          </cell>
          <cell r="AK41">
            <v>0</v>
          </cell>
          <cell r="AL41">
            <v>1</v>
          </cell>
          <cell r="AM41">
            <v>1</v>
          </cell>
          <cell r="AN41">
            <v>0</v>
          </cell>
          <cell r="AO41">
            <v>1</v>
          </cell>
          <cell r="AP41">
            <v>0</v>
          </cell>
          <cell r="AQ41">
            <v>0</v>
          </cell>
          <cell r="AR41">
            <v>1</v>
          </cell>
          <cell r="AS41">
            <v>1</v>
          </cell>
          <cell r="AT41">
            <v>1</v>
          </cell>
          <cell r="AU41">
            <v>1</v>
          </cell>
          <cell r="AV41">
            <v>1</v>
          </cell>
          <cell r="AW41">
            <v>1</v>
          </cell>
          <cell r="AX41">
            <v>0</v>
          </cell>
          <cell r="AY41">
            <v>0</v>
          </cell>
          <cell r="AZ41">
            <v>1</v>
          </cell>
          <cell r="BA41">
            <v>0</v>
          </cell>
          <cell r="BB41">
            <v>5</v>
          </cell>
          <cell r="BC41">
            <v>0</v>
          </cell>
          <cell r="BD41">
            <v>0</v>
          </cell>
          <cell r="BE41">
            <v>0</v>
          </cell>
          <cell r="BF41">
            <v>0</v>
          </cell>
          <cell r="BG41">
            <v>0</v>
          </cell>
          <cell r="BH41">
            <v>0</v>
          </cell>
          <cell r="BM41">
            <v>1</v>
          </cell>
          <cell r="BN41">
            <v>3</v>
          </cell>
          <cell r="BO41">
            <v>0</v>
          </cell>
          <cell r="BQ41">
            <v>0</v>
          </cell>
          <cell r="BR41">
            <v>0</v>
          </cell>
          <cell r="BS41">
            <v>0</v>
          </cell>
          <cell r="BT41">
            <v>0</v>
          </cell>
        </row>
        <row r="42">
          <cell r="A42" t="str">
            <v>здание</v>
          </cell>
          <cell r="B42">
            <v>1</v>
          </cell>
          <cell r="C42">
            <v>0</v>
          </cell>
          <cell r="D42">
            <v>38</v>
          </cell>
          <cell r="E42">
            <v>0</v>
          </cell>
          <cell r="F42">
            <v>1</v>
          </cell>
          <cell r="H42">
            <v>0</v>
          </cell>
          <cell r="J42">
            <v>0</v>
          </cell>
          <cell r="K42">
            <v>0</v>
          </cell>
          <cell r="L42">
            <v>2</v>
          </cell>
          <cell r="M42">
            <v>2</v>
          </cell>
          <cell r="N42">
            <v>0</v>
          </cell>
          <cell r="O42">
            <v>0</v>
          </cell>
          <cell r="P42">
            <v>0</v>
          </cell>
          <cell r="Q42">
            <v>0</v>
          </cell>
          <cell r="R42">
            <v>0</v>
          </cell>
          <cell r="S42">
            <v>0</v>
          </cell>
          <cell r="T42">
            <v>0</v>
          </cell>
          <cell r="U42">
            <v>0</v>
          </cell>
          <cell r="V42">
            <v>0</v>
          </cell>
          <cell r="W42">
            <v>0</v>
          </cell>
          <cell r="X42">
            <v>0</v>
          </cell>
          <cell r="Y42">
            <v>1</v>
          </cell>
          <cell r="Z42">
            <v>1</v>
          </cell>
          <cell r="AA42">
            <v>0</v>
          </cell>
          <cell r="AB42">
            <v>1</v>
          </cell>
          <cell r="AC42">
            <v>1</v>
          </cell>
          <cell r="AD42">
            <v>0</v>
          </cell>
          <cell r="AE42">
            <v>1</v>
          </cell>
          <cell r="AF42">
            <v>0</v>
          </cell>
          <cell r="AG42">
            <v>0</v>
          </cell>
          <cell r="AH42">
            <v>1</v>
          </cell>
          <cell r="AI42">
            <v>1</v>
          </cell>
          <cell r="AJ42">
            <v>1</v>
          </cell>
          <cell r="AK42">
            <v>0</v>
          </cell>
          <cell r="AL42">
            <v>1</v>
          </cell>
          <cell r="AM42">
            <v>1</v>
          </cell>
          <cell r="AN42">
            <v>0</v>
          </cell>
          <cell r="AO42">
            <v>1</v>
          </cell>
          <cell r="AP42">
            <v>0</v>
          </cell>
          <cell r="AQ42">
            <v>0</v>
          </cell>
          <cell r="AR42">
            <v>1</v>
          </cell>
          <cell r="AS42">
            <v>1</v>
          </cell>
          <cell r="AT42">
            <v>1</v>
          </cell>
          <cell r="AU42">
            <v>1</v>
          </cell>
          <cell r="AV42">
            <v>1</v>
          </cell>
          <cell r="AW42">
            <v>1</v>
          </cell>
          <cell r="AX42">
            <v>0</v>
          </cell>
          <cell r="AY42">
            <v>0</v>
          </cell>
          <cell r="AZ42">
            <v>1</v>
          </cell>
          <cell r="BA42">
            <v>0</v>
          </cell>
          <cell r="BB42">
            <v>5</v>
          </cell>
          <cell r="BC42">
            <v>0</v>
          </cell>
          <cell r="BD42">
            <v>0</v>
          </cell>
          <cell r="BE42">
            <v>0</v>
          </cell>
          <cell r="BF42">
            <v>0</v>
          </cell>
          <cell r="BG42">
            <v>0</v>
          </cell>
          <cell r="BH42">
            <v>0</v>
          </cell>
          <cell r="BM42">
            <v>1</v>
          </cell>
          <cell r="BN42">
            <v>3</v>
          </cell>
          <cell r="BO42">
            <v>0</v>
          </cell>
          <cell r="BQ42">
            <v>0</v>
          </cell>
          <cell r="BR42">
            <v>0</v>
          </cell>
          <cell r="BS42">
            <v>0</v>
          </cell>
          <cell r="BT42">
            <v>0</v>
          </cell>
        </row>
        <row r="43">
          <cell r="A43" t="str">
            <v>здание</v>
          </cell>
          <cell r="B43">
            <v>1</v>
          </cell>
          <cell r="C43">
            <v>0</v>
          </cell>
          <cell r="D43">
            <v>39</v>
          </cell>
          <cell r="E43">
            <v>0</v>
          </cell>
          <cell r="F43">
            <v>1</v>
          </cell>
          <cell r="H43">
            <v>0</v>
          </cell>
          <cell r="J43">
            <v>0</v>
          </cell>
          <cell r="K43">
            <v>0</v>
          </cell>
          <cell r="L43">
            <v>2</v>
          </cell>
          <cell r="M43">
            <v>2</v>
          </cell>
          <cell r="N43">
            <v>0</v>
          </cell>
          <cell r="O43">
            <v>0</v>
          </cell>
          <cell r="P43">
            <v>0</v>
          </cell>
          <cell r="Q43">
            <v>0</v>
          </cell>
          <cell r="R43">
            <v>0</v>
          </cell>
          <cell r="S43">
            <v>0</v>
          </cell>
          <cell r="T43">
            <v>0</v>
          </cell>
          <cell r="U43">
            <v>0</v>
          </cell>
          <cell r="V43">
            <v>0</v>
          </cell>
          <cell r="W43">
            <v>0</v>
          </cell>
          <cell r="X43">
            <v>0</v>
          </cell>
          <cell r="Y43">
            <v>1</v>
          </cell>
          <cell r="Z43">
            <v>1</v>
          </cell>
          <cell r="AA43">
            <v>0</v>
          </cell>
          <cell r="AB43">
            <v>1</v>
          </cell>
          <cell r="AC43">
            <v>1</v>
          </cell>
          <cell r="AD43">
            <v>0</v>
          </cell>
          <cell r="AE43">
            <v>1</v>
          </cell>
          <cell r="AF43">
            <v>0</v>
          </cell>
          <cell r="AG43">
            <v>0</v>
          </cell>
          <cell r="AH43">
            <v>1</v>
          </cell>
          <cell r="AI43">
            <v>1</v>
          </cell>
          <cell r="AJ43">
            <v>1</v>
          </cell>
          <cell r="AK43">
            <v>0</v>
          </cell>
          <cell r="AL43">
            <v>1</v>
          </cell>
          <cell r="AM43">
            <v>1</v>
          </cell>
          <cell r="AN43">
            <v>0</v>
          </cell>
          <cell r="AO43">
            <v>1</v>
          </cell>
          <cell r="AP43">
            <v>0</v>
          </cell>
          <cell r="AQ43">
            <v>0</v>
          </cell>
          <cell r="AR43">
            <v>1</v>
          </cell>
          <cell r="AS43">
            <v>1</v>
          </cell>
          <cell r="AT43">
            <v>1</v>
          </cell>
          <cell r="AU43">
            <v>1</v>
          </cell>
          <cell r="AV43">
            <v>1</v>
          </cell>
          <cell r="AW43">
            <v>1</v>
          </cell>
          <cell r="AX43">
            <v>0</v>
          </cell>
          <cell r="AY43">
            <v>0</v>
          </cell>
          <cell r="AZ43">
            <v>1</v>
          </cell>
          <cell r="BA43">
            <v>0</v>
          </cell>
          <cell r="BB43">
            <v>5</v>
          </cell>
          <cell r="BC43">
            <v>0</v>
          </cell>
          <cell r="BD43">
            <v>0</v>
          </cell>
          <cell r="BE43">
            <v>0</v>
          </cell>
          <cell r="BF43">
            <v>0</v>
          </cell>
          <cell r="BG43">
            <v>0</v>
          </cell>
          <cell r="BH43">
            <v>0</v>
          </cell>
          <cell r="BM43">
            <v>1</v>
          </cell>
          <cell r="BN43">
            <v>3</v>
          </cell>
          <cell r="BO43">
            <v>0</v>
          </cell>
          <cell r="BQ43">
            <v>0</v>
          </cell>
          <cell r="BR43">
            <v>0</v>
          </cell>
          <cell r="BS43">
            <v>0</v>
          </cell>
          <cell r="BT43">
            <v>0</v>
          </cell>
        </row>
        <row r="44">
          <cell r="A44" t="str">
            <v>здание</v>
          </cell>
          <cell r="B44">
            <v>1</v>
          </cell>
          <cell r="C44">
            <v>0</v>
          </cell>
          <cell r="D44">
            <v>40</v>
          </cell>
          <cell r="E44">
            <v>0</v>
          </cell>
          <cell r="F44">
            <v>1</v>
          </cell>
          <cell r="H44">
            <v>0</v>
          </cell>
          <cell r="J44">
            <v>0</v>
          </cell>
          <cell r="K44">
            <v>0</v>
          </cell>
          <cell r="L44">
            <v>2</v>
          </cell>
          <cell r="M44">
            <v>2</v>
          </cell>
          <cell r="N44">
            <v>0</v>
          </cell>
          <cell r="O44">
            <v>0</v>
          </cell>
          <cell r="P44">
            <v>0</v>
          </cell>
          <cell r="Q44">
            <v>0</v>
          </cell>
          <cell r="R44">
            <v>0</v>
          </cell>
          <cell r="S44">
            <v>0</v>
          </cell>
          <cell r="T44">
            <v>0</v>
          </cell>
          <cell r="U44">
            <v>0</v>
          </cell>
          <cell r="V44">
            <v>0</v>
          </cell>
          <cell r="W44">
            <v>0</v>
          </cell>
          <cell r="X44">
            <v>0</v>
          </cell>
          <cell r="Y44">
            <v>1</v>
          </cell>
          <cell r="Z44">
            <v>1</v>
          </cell>
          <cell r="AA44">
            <v>0</v>
          </cell>
          <cell r="AB44">
            <v>1</v>
          </cell>
          <cell r="AC44">
            <v>1</v>
          </cell>
          <cell r="AD44">
            <v>0</v>
          </cell>
          <cell r="AE44">
            <v>1</v>
          </cell>
          <cell r="AF44">
            <v>0</v>
          </cell>
          <cell r="AG44">
            <v>0</v>
          </cell>
          <cell r="AH44">
            <v>1</v>
          </cell>
          <cell r="AI44">
            <v>1</v>
          </cell>
          <cell r="AJ44">
            <v>1</v>
          </cell>
          <cell r="AK44">
            <v>0</v>
          </cell>
          <cell r="AL44">
            <v>1</v>
          </cell>
          <cell r="AM44">
            <v>1</v>
          </cell>
          <cell r="AN44">
            <v>0</v>
          </cell>
          <cell r="AO44">
            <v>1</v>
          </cell>
          <cell r="AP44">
            <v>0</v>
          </cell>
          <cell r="AQ44">
            <v>0</v>
          </cell>
          <cell r="AR44">
            <v>1</v>
          </cell>
          <cell r="AS44">
            <v>1</v>
          </cell>
          <cell r="AT44">
            <v>1</v>
          </cell>
          <cell r="AU44">
            <v>1</v>
          </cell>
          <cell r="AV44">
            <v>1</v>
          </cell>
          <cell r="AW44">
            <v>1</v>
          </cell>
          <cell r="AX44">
            <v>0</v>
          </cell>
          <cell r="AY44">
            <v>0</v>
          </cell>
          <cell r="AZ44">
            <v>1</v>
          </cell>
          <cell r="BA44">
            <v>0</v>
          </cell>
          <cell r="BB44">
            <v>5</v>
          </cell>
          <cell r="BC44">
            <v>0</v>
          </cell>
          <cell r="BD44">
            <v>0</v>
          </cell>
          <cell r="BE44">
            <v>0</v>
          </cell>
          <cell r="BF44">
            <v>0</v>
          </cell>
          <cell r="BG44">
            <v>0</v>
          </cell>
          <cell r="BH44">
            <v>0</v>
          </cell>
          <cell r="BM44">
            <v>1</v>
          </cell>
          <cell r="BN44">
            <v>3</v>
          </cell>
          <cell r="BO44">
            <v>0</v>
          </cell>
          <cell r="BQ44">
            <v>0</v>
          </cell>
          <cell r="BR44">
            <v>0</v>
          </cell>
          <cell r="BS44">
            <v>0</v>
          </cell>
          <cell r="BT44">
            <v>0</v>
          </cell>
        </row>
        <row r="45">
          <cell r="A45" t="str">
            <v>здание</v>
          </cell>
          <cell r="B45">
            <v>1</v>
          </cell>
          <cell r="C45">
            <v>0</v>
          </cell>
          <cell r="D45">
            <v>41</v>
          </cell>
          <cell r="E45">
            <v>0</v>
          </cell>
          <cell r="F45">
            <v>1</v>
          </cell>
          <cell r="H45">
            <v>0</v>
          </cell>
          <cell r="J45">
            <v>0</v>
          </cell>
          <cell r="K45">
            <v>0</v>
          </cell>
          <cell r="L45">
            <v>2</v>
          </cell>
          <cell r="M45">
            <v>2</v>
          </cell>
          <cell r="N45">
            <v>0</v>
          </cell>
          <cell r="O45">
            <v>0</v>
          </cell>
          <cell r="P45">
            <v>0</v>
          </cell>
          <cell r="Q45">
            <v>0</v>
          </cell>
          <cell r="R45">
            <v>0</v>
          </cell>
          <cell r="S45">
            <v>0</v>
          </cell>
          <cell r="T45">
            <v>0</v>
          </cell>
          <cell r="U45">
            <v>0</v>
          </cell>
          <cell r="V45">
            <v>0</v>
          </cell>
          <cell r="W45">
            <v>0</v>
          </cell>
          <cell r="X45">
            <v>0</v>
          </cell>
          <cell r="Y45">
            <v>1</v>
          </cell>
          <cell r="Z45">
            <v>1</v>
          </cell>
          <cell r="AA45">
            <v>0</v>
          </cell>
          <cell r="AB45">
            <v>1</v>
          </cell>
          <cell r="AC45">
            <v>1</v>
          </cell>
          <cell r="AD45">
            <v>0</v>
          </cell>
          <cell r="AE45">
            <v>1</v>
          </cell>
          <cell r="AF45">
            <v>0</v>
          </cell>
          <cell r="AG45">
            <v>0</v>
          </cell>
          <cell r="AH45">
            <v>1</v>
          </cell>
          <cell r="AI45">
            <v>1</v>
          </cell>
          <cell r="AJ45">
            <v>1</v>
          </cell>
          <cell r="AK45">
            <v>0</v>
          </cell>
          <cell r="AL45">
            <v>1</v>
          </cell>
          <cell r="AM45">
            <v>1</v>
          </cell>
          <cell r="AN45">
            <v>0</v>
          </cell>
          <cell r="AO45">
            <v>1</v>
          </cell>
          <cell r="AP45">
            <v>0</v>
          </cell>
          <cell r="AQ45">
            <v>0</v>
          </cell>
          <cell r="AR45">
            <v>1</v>
          </cell>
          <cell r="AS45">
            <v>1</v>
          </cell>
          <cell r="AT45">
            <v>1</v>
          </cell>
          <cell r="AU45">
            <v>1</v>
          </cell>
          <cell r="AV45">
            <v>1</v>
          </cell>
          <cell r="AW45">
            <v>1</v>
          </cell>
          <cell r="AX45">
            <v>0</v>
          </cell>
          <cell r="AY45">
            <v>0</v>
          </cell>
          <cell r="AZ45">
            <v>1</v>
          </cell>
          <cell r="BA45">
            <v>0</v>
          </cell>
          <cell r="BB45">
            <v>5</v>
          </cell>
          <cell r="BC45">
            <v>0</v>
          </cell>
          <cell r="BD45">
            <v>0</v>
          </cell>
          <cell r="BE45">
            <v>0</v>
          </cell>
          <cell r="BF45">
            <v>0</v>
          </cell>
          <cell r="BG45">
            <v>0</v>
          </cell>
          <cell r="BH45">
            <v>0</v>
          </cell>
          <cell r="BM45">
            <v>1</v>
          </cell>
          <cell r="BN45">
            <v>3</v>
          </cell>
          <cell r="BO45">
            <v>0</v>
          </cell>
          <cell r="BQ45">
            <v>0</v>
          </cell>
          <cell r="BR45">
            <v>0</v>
          </cell>
          <cell r="BS45">
            <v>0</v>
          </cell>
          <cell r="BT45">
            <v>0</v>
          </cell>
        </row>
        <row r="46">
          <cell r="A46" t="str">
            <v>здание</v>
          </cell>
          <cell r="B46">
            <v>1</v>
          </cell>
          <cell r="C46">
            <v>0</v>
          </cell>
          <cell r="D46">
            <v>42</v>
          </cell>
          <cell r="E46">
            <v>0</v>
          </cell>
          <cell r="F46">
            <v>1</v>
          </cell>
          <cell r="H46">
            <v>0</v>
          </cell>
          <cell r="J46">
            <v>0</v>
          </cell>
          <cell r="K46">
            <v>0</v>
          </cell>
          <cell r="L46">
            <v>2</v>
          </cell>
          <cell r="M46">
            <v>2</v>
          </cell>
          <cell r="N46">
            <v>0</v>
          </cell>
          <cell r="O46">
            <v>0</v>
          </cell>
          <cell r="P46">
            <v>0</v>
          </cell>
          <cell r="Q46">
            <v>0</v>
          </cell>
          <cell r="R46">
            <v>0</v>
          </cell>
          <cell r="S46">
            <v>0</v>
          </cell>
          <cell r="T46">
            <v>0</v>
          </cell>
          <cell r="U46">
            <v>0</v>
          </cell>
          <cell r="V46">
            <v>0</v>
          </cell>
          <cell r="W46">
            <v>0</v>
          </cell>
          <cell r="X46">
            <v>0</v>
          </cell>
          <cell r="Y46">
            <v>1</v>
          </cell>
          <cell r="Z46">
            <v>1</v>
          </cell>
          <cell r="AA46">
            <v>0</v>
          </cell>
          <cell r="AB46">
            <v>1</v>
          </cell>
          <cell r="AC46">
            <v>1</v>
          </cell>
          <cell r="AD46">
            <v>0</v>
          </cell>
          <cell r="AE46">
            <v>1</v>
          </cell>
          <cell r="AF46">
            <v>0</v>
          </cell>
          <cell r="AG46">
            <v>0</v>
          </cell>
          <cell r="AH46">
            <v>1</v>
          </cell>
          <cell r="AI46">
            <v>1</v>
          </cell>
          <cell r="AJ46">
            <v>1</v>
          </cell>
          <cell r="AK46">
            <v>0</v>
          </cell>
          <cell r="AL46">
            <v>1</v>
          </cell>
          <cell r="AM46">
            <v>1</v>
          </cell>
          <cell r="AN46">
            <v>0</v>
          </cell>
          <cell r="AO46">
            <v>1</v>
          </cell>
          <cell r="AP46">
            <v>0</v>
          </cell>
          <cell r="AQ46">
            <v>0</v>
          </cell>
          <cell r="AR46">
            <v>1</v>
          </cell>
          <cell r="AS46">
            <v>1</v>
          </cell>
          <cell r="AT46">
            <v>1</v>
          </cell>
          <cell r="AU46">
            <v>1</v>
          </cell>
          <cell r="AV46">
            <v>1</v>
          </cell>
          <cell r="AW46">
            <v>1</v>
          </cell>
          <cell r="AX46">
            <v>0</v>
          </cell>
          <cell r="AY46">
            <v>0</v>
          </cell>
          <cell r="AZ46">
            <v>1</v>
          </cell>
          <cell r="BA46">
            <v>0</v>
          </cell>
          <cell r="BB46">
            <v>5</v>
          </cell>
          <cell r="BC46">
            <v>0</v>
          </cell>
          <cell r="BD46">
            <v>0</v>
          </cell>
          <cell r="BE46">
            <v>0</v>
          </cell>
          <cell r="BF46">
            <v>0</v>
          </cell>
          <cell r="BG46">
            <v>0</v>
          </cell>
          <cell r="BH46">
            <v>0</v>
          </cell>
          <cell r="BM46">
            <v>1</v>
          </cell>
          <cell r="BN46">
            <v>3</v>
          </cell>
          <cell r="BO46">
            <v>0</v>
          </cell>
          <cell r="BQ46">
            <v>0</v>
          </cell>
          <cell r="BR46">
            <v>0</v>
          </cell>
          <cell r="BS46">
            <v>0</v>
          </cell>
          <cell r="BT46">
            <v>0</v>
          </cell>
        </row>
        <row r="47">
          <cell r="A47" t="str">
            <v>здание</v>
          </cell>
          <cell r="B47">
            <v>1</v>
          </cell>
          <cell r="C47">
            <v>0</v>
          </cell>
          <cell r="D47">
            <v>43</v>
          </cell>
          <cell r="E47">
            <v>0</v>
          </cell>
          <cell r="F47">
            <v>1</v>
          </cell>
          <cell r="H47">
            <v>0</v>
          </cell>
          <cell r="J47">
            <v>0</v>
          </cell>
          <cell r="K47">
            <v>0</v>
          </cell>
          <cell r="L47">
            <v>2</v>
          </cell>
          <cell r="M47">
            <v>2</v>
          </cell>
          <cell r="N47">
            <v>0</v>
          </cell>
          <cell r="O47">
            <v>0</v>
          </cell>
          <cell r="P47">
            <v>0</v>
          </cell>
          <cell r="Q47">
            <v>0</v>
          </cell>
          <cell r="R47">
            <v>0</v>
          </cell>
          <cell r="S47">
            <v>0</v>
          </cell>
          <cell r="T47">
            <v>0</v>
          </cell>
          <cell r="U47">
            <v>0</v>
          </cell>
          <cell r="V47">
            <v>0</v>
          </cell>
          <cell r="W47">
            <v>0</v>
          </cell>
          <cell r="X47">
            <v>0</v>
          </cell>
          <cell r="Y47">
            <v>1</v>
          </cell>
          <cell r="Z47">
            <v>1</v>
          </cell>
          <cell r="AA47">
            <v>0</v>
          </cell>
          <cell r="AB47">
            <v>1</v>
          </cell>
          <cell r="AC47">
            <v>1</v>
          </cell>
          <cell r="AD47">
            <v>0</v>
          </cell>
          <cell r="AE47">
            <v>1</v>
          </cell>
          <cell r="AF47">
            <v>0</v>
          </cell>
          <cell r="AG47">
            <v>0</v>
          </cell>
          <cell r="AH47">
            <v>1</v>
          </cell>
          <cell r="AI47">
            <v>1</v>
          </cell>
          <cell r="AJ47">
            <v>1</v>
          </cell>
          <cell r="AK47">
            <v>0</v>
          </cell>
          <cell r="AL47">
            <v>1</v>
          </cell>
          <cell r="AM47">
            <v>1</v>
          </cell>
          <cell r="AN47">
            <v>0</v>
          </cell>
          <cell r="AO47">
            <v>1</v>
          </cell>
          <cell r="AP47">
            <v>0</v>
          </cell>
          <cell r="AQ47">
            <v>0</v>
          </cell>
          <cell r="AR47">
            <v>1</v>
          </cell>
          <cell r="AS47">
            <v>1</v>
          </cell>
          <cell r="AT47">
            <v>1</v>
          </cell>
          <cell r="AU47">
            <v>1</v>
          </cell>
          <cell r="AV47">
            <v>1</v>
          </cell>
          <cell r="AW47">
            <v>1</v>
          </cell>
          <cell r="AX47">
            <v>0</v>
          </cell>
          <cell r="AY47">
            <v>0</v>
          </cell>
          <cell r="AZ47">
            <v>1</v>
          </cell>
          <cell r="BA47">
            <v>0</v>
          </cell>
          <cell r="BB47">
            <v>5</v>
          </cell>
          <cell r="BC47">
            <v>0</v>
          </cell>
          <cell r="BD47">
            <v>0</v>
          </cell>
          <cell r="BE47">
            <v>0</v>
          </cell>
          <cell r="BF47">
            <v>0</v>
          </cell>
          <cell r="BG47">
            <v>0</v>
          </cell>
          <cell r="BH47">
            <v>0</v>
          </cell>
          <cell r="BM47">
            <v>1</v>
          </cell>
          <cell r="BN47">
            <v>3</v>
          </cell>
          <cell r="BO47">
            <v>0</v>
          </cell>
          <cell r="BQ47">
            <v>0</v>
          </cell>
          <cell r="BR47">
            <v>0</v>
          </cell>
          <cell r="BS47">
            <v>0</v>
          </cell>
          <cell r="BT47">
            <v>0</v>
          </cell>
        </row>
        <row r="48">
          <cell r="A48" t="str">
            <v>здание</v>
          </cell>
          <cell r="B48">
            <v>1</v>
          </cell>
          <cell r="C48">
            <v>0</v>
          </cell>
          <cell r="D48">
            <v>44</v>
          </cell>
          <cell r="E48">
            <v>0</v>
          </cell>
          <cell r="F48">
            <v>1</v>
          </cell>
          <cell r="H48">
            <v>0</v>
          </cell>
          <cell r="J48">
            <v>0</v>
          </cell>
          <cell r="K48">
            <v>0</v>
          </cell>
          <cell r="L48">
            <v>2</v>
          </cell>
          <cell r="M48">
            <v>2</v>
          </cell>
          <cell r="N48">
            <v>0</v>
          </cell>
          <cell r="O48">
            <v>0</v>
          </cell>
          <cell r="P48">
            <v>0</v>
          </cell>
          <cell r="Q48">
            <v>0</v>
          </cell>
          <cell r="R48">
            <v>0</v>
          </cell>
          <cell r="S48">
            <v>0</v>
          </cell>
          <cell r="T48">
            <v>0</v>
          </cell>
          <cell r="U48">
            <v>0</v>
          </cell>
          <cell r="V48">
            <v>0</v>
          </cell>
          <cell r="W48">
            <v>0</v>
          </cell>
          <cell r="X48">
            <v>0</v>
          </cell>
          <cell r="Y48">
            <v>1</v>
          </cell>
          <cell r="Z48">
            <v>1</v>
          </cell>
          <cell r="AA48">
            <v>0</v>
          </cell>
          <cell r="AB48">
            <v>1</v>
          </cell>
          <cell r="AC48">
            <v>1</v>
          </cell>
          <cell r="AD48">
            <v>0</v>
          </cell>
          <cell r="AE48">
            <v>1</v>
          </cell>
          <cell r="AF48">
            <v>0</v>
          </cell>
          <cell r="AG48">
            <v>0</v>
          </cell>
          <cell r="AH48">
            <v>1</v>
          </cell>
          <cell r="AI48">
            <v>1</v>
          </cell>
          <cell r="AJ48">
            <v>1</v>
          </cell>
          <cell r="AK48">
            <v>0</v>
          </cell>
          <cell r="AL48">
            <v>1</v>
          </cell>
          <cell r="AM48">
            <v>1</v>
          </cell>
          <cell r="AN48">
            <v>0</v>
          </cell>
          <cell r="AO48">
            <v>1</v>
          </cell>
          <cell r="AP48">
            <v>0</v>
          </cell>
          <cell r="AQ48">
            <v>0</v>
          </cell>
          <cell r="AR48">
            <v>1</v>
          </cell>
          <cell r="AS48">
            <v>1</v>
          </cell>
          <cell r="AT48">
            <v>1</v>
          </cell>
          <cell r="AU48">
            <v>1</v>
          </cell>
          <cell r="AV48">
            <v>1</v>
          </cell>
          <cell r="AW48">
            <v>1</v>
          </cell>
          <cell r="AX48">
            <v>0</v>
          </cell>
          <cell r="AY48">
            <v>0</v>
          </cell>
          <cell r="AZ48">
            <v>1</v>
          </cell>
          <cell r="BA48">
            <v>0</v>
          </cell>
          <cell r="BB48">
            <v>5</v>
          </cell>
          <cell r="BC48">
            <v>0</v>
          </cell>
          <cell r="BD48">
            <v>0</v>
          </cell>
          <cell r="BE48">
            <v>0</v>
          </cell>
          <cell r="BF48">
            <v>0</v>
          </cell>
          <cell r="BG48">
            <v>0</v>
          </cell>
          <cell r="BH48">
            <v>0</v>
          </cell>
          <cell r="BM48">
            <v>1</v>
          </cell>
          <cell r="BN48">
            <v>3</v>
          </cell>
          <cell r="BO48">
            <v>0</v>
          </cell>
          <cell r="BQ48">
            <v>0</v>
          </cell>
          <cell r="BR48">
            <v>0</v>
          </cell>
          <cell r="BS48">
            <v>0</v>
          </cell>
          <cell r="BT48">
            <v>0</v>
          </cell>
        </row>
        <row r="49">
          <cell r="A49" t="str">
            <v>здание</v>
          </cell>
          <cell r="B49">
            <v>1</v>
          </cell>
          <cell r="C49">
            <v>0</v>
          </cell>
          <cell r="D49">
            <v>45</v>
          </cell>
          <cell r="E49">
            <v>0</v>
          </cell>
          <cell r="F49">
            <v>1</v>
          </cell>
          <cell r="H49">
            <v>0</v>
          </cell>
          <cell r="J49">
            <v>0</v>
          </cell>
          <cell r="K49">
            <v>0</v>
          </cell>
          <cell r="L49">
            <v>2</v>
          </cell>
          <cell r="M49">
            <v>2</v>
          </cell>
          <cell r="N49">
            <v>0</v>
          </cell>
          <cell r="O49">
            <v>0</v>
          </cell>
          <cell r="P49">
            <v>0</v>
          </cell>
          <cell r="Q49">
            <v>0</v>
          </cell>
          <cell r="R49">
            <v>0</v>
          </cell>
          <cell r="S49">
            <v>0</v>
          </cell>
          <cell r="T49">
            <v>0</v>
          </cell>
          <cell r="U49">
            <v>0</v>
          </cell>
          <cell r="V49">
            <v>0</v>
          </cell>
          <cell r="W49">
            <v>0</v>
          </cell>
          <cell r="X49">
            <v>0</v>
          </cell>
          <cell r="Y49">
            <v>1</v>
          </cell>
          <cell r="Z49">
            <v>1</v>
          </cell>
          <cell r="AA49">
            <v>0</v>
          </cell>
          <cell r="AB49">
            <v>1</v>
          </cell>
          <cell r="AC49">
            <v>1</v>
          </cell>
          <cell r="AD49">
            <v>0</v>
          </cell>
          <cell r="AE49">
            <v>1</v>
          </cell>
          <cell r="AF49">
            <v>0</v>
          </cell>
          <cell r="AG49">
            <v>0</v>
          </cell>
          <cell r="AH49">
            <v>1</v>
          </cell>
          <cell r="AI49">
            <v>1</v>
          </cell>
          <cell r="AJ49">
            <v>1</v>
          </cell>
          <cell r="AK49">
            <v>0</v>
          </cell>
          <cell r="AL49">
            <v>1</v>
          </cell>
          <cell r="AM49">
            <v>1</v>
          </cell>
          <cell r="AN49">
            <v>0</v>
          </cell>
          <cell r="AO49">
            <v>1</v>
          </cell>
          <cell r="AP49">
            <v>0</v>
          </cell>
          <cell r="AQ49">
            <v>0</v>
          </cell>
          <cell r="AR49">
            <v>1</v>
          </cell>
          <cell r="AS49">
            <v>1</v>
          </cell>
          <cell r="AT49">
            <v>1</v>
          </cell>
          <cell r="AU49">
            <v>1</v>
          </cell>
          <cell r="AV49">
            <v>1</v>
          </cell>
          <cell r="AW49">
            <v>1</v>
          </cell>
          <cell r="AX49">
            <v>0</v>
          </cell>
          <cell r="AY49">
            <v>0</v>
          </cell>
          <cell r="AZ49">
            <v>1</v>
          </cell>
          <cell r="BA49">
            <v>0</v>
          </cell>
          <cell r="BB49">
            <v>5</v>
          </cell>
          <cell r="BC49">
            <v>0</v>
          </cell>
          <cell r="BD49">
            <v>0</v>
          </cell>
          <cell r="BE49">
            <v>0</v>
          </cell>
          <cell r="BF49">
            <v>0</v>
          </cell>
          <cell r="BG49">
            <v>0</v>
          </cell>
          <cell r="BH49">
            <v>0</v>
          </cell>
          <cell r="BM49">
            <v>1</v>
          </cell>
          <cell r="BN49">
            <v>3</v>
          </cell>
          <cell r="BO49">
            <v>0</v>
          </cell>
          <cell r="BQ49">
            <v>0</v>
          </cell>
          <cell r="BR49">
            <v>0</v>
          </cell>
          <cell r="BS49">
            <v>0</v>
          </cell>
          <cell r="BT49">
            <v>0</v>
          </cell>
        </row>
        <row r="86">
          <cell r="G86" t="str">
            <v>#</v>
          </cell>
          <cell r="H86" t="str">
            <v>l  кв</v>
          </cell>
          <cell r="I86" t="str">
            <v>ll  кв</v>
          </cell>
          <cell r="J86" t="str">
            <v>lll  кв</v>
          </cell>
          <cell r="K86" t="str">
            <v>lV кв</v>
          </cell>
        </row>
        <row r="87">
          <cell r="G87">
            <v>2019</v>
          </cell>
          <cell r="H87">
            <v>3.8210000000000002</v>
          </cell>
          <cell r="I87">
            <v>3.8650000000000002</v>
          </cell>
          <cell r="J87">
            <v>3.91</v>
          </cell>
          <cell r="K87">
            <v>4.1379999999999999</v>
          </cell>
          <cell r="O87">
            <v>2015</v>
          </cell>
          <cell r="P87">
            <v>42.91</v>
          </cell>
          <cell r="Q87">
            <v>42.91</v>
          </cell>
          <cell r="R87">
            <v>44.19</v>
          </cell>
          <cell r="S87">
            <v>44.19</v>
          </cell>
          <cell r="U87" t="str">
            <v>Письмо Минстроя России от 12.02.2015 N 3691-ЛС/08</v>
          </cell>
          <cell r="V87" t="str">
            <v>Письмо Минстроя России от 26.06.2015 N 19823-ЮР/08</v>
          </cell>
          <cell r="W87" t="str">
            <v>Письмо Минстроя России от 13.08.2015 N 25760-ЮР/08</v>
          </cell>
          <cell r="X87" t="str">
            <v>Письмо Минстроя России от 14.12.2015 N 40538-ЕС/05</v>
          </cell>
        </row>
        <row r="88">
          <cell r="G88">
            <v>2020</v>
          </cell>
          <cell r="H88">
            <v>4.2270000000000003</v>
          </cell>
          <cell r="I88">
            <v>4.2750000000000004</v>
          </cell>
          <cell r="J88">
            <v>4.3239999999999998</v>
          </cell>
          <cell r="K88">
            <v>4.3819999999999997</v>
          </cell>
          <cell r="O88">
            <v>2016</v>
          </cell>
          <cell r="P88">
            <v>44.5</v>
          </cell>
          <cell r="Q88">
            <v>44.5</v>
          </cell>
          <cell r="R88">
            <v>44.5</v>
          </cell>
          <cell r="S88">
            <v>45.12</v>
          </cell>
          <cell r="U88" t="str">
            <v>Письмо Минстроя России от 19.02.2016 N 4688-ХМ/05</v>
          </cell>
          <cell r="V88" t="str">
            <v>Письмо Минстроя России от 03.06.2016 N 17269-ХМ/09</v>
          </cell>
          <cell r="W88" t="str">
            <v>Письмо Минстроя России от 27.09.2016 N 31523-ХМ/09</v>
          </cell>
          <cell r="X88" t="str">
            <v>Письмо Минстроя России от 09.12.2016 N 41695-ХМ/09</v>
          </cell>
        </row>
        <row r="89">
          <cell r="G89">
            <v>2021</v>
          </cell>
          <cell r="H89">
            <v>4.4779999999999998</v>
          </cell>
          <cell r="I89">
            <v>4.5289999999999999</v>
          </cell>
          <cell r="J89">
            <v>4.5819999999999999</v>
          </cell>
          <cell r="K89">
            <v>4.6449999999999996</v>
          </cell>
          <cell r="O89">
            <v>2017</v>
          </cell>
          <cell r="P89">
            <v>45.12</v>
          </cell>
          <cell r="Q89">
            <v>45.12</v>
          </cell>
          <cell r="R89">
            <v>45.12</v>
          </cell>
          <cell r="S89">
            <v>45.12</v>
          </cell>
          <cell r="U89" t="str">
            <v>Письмо Минстроя России от 20.03.2017 N 8802-ХМ/09</v>
          </cell>
          <cell r="V89" t="str">
            <v>Письмо Минстроя России от от 30.06.2017 N 23090-ХМ/09</v>
          </cell>
          <cell r="W89" t="str">
            <v>Письмо Минстроя России от 05.10.2017 N 35948-ХМ/09</v>
          </cell>
          <cell r="X89" t="str">
            <v>Письмо Минстроя России от 05.12.2017 N 45082-ХМ/09</v>
          </cell>
        </row>
        <row r="90">
          <cell r="G90">
            <v>2013</v>
          </cell>
          <cell r="H90">
            <v>3.0630000000000002</v>
          </cell>
          <cell r="I90">
            <v>3.09</v>
          </cell>
          <cell r="J90">
            <v>3.12</v>
          </cell>
          <cell r="K90">
            <v>3.153</v>
          </cell>
          <cell r="O90">
            <v>2018</v>
          </cell>
          <cell r="P90">
            <v>44.21</v>
          </cell>
          <cell r="Q90">
            <v>44.21</v>
          </cell>
          <cell r="R90">
            <v>44.21</v>
          </cell>
          <cell r="S90">
            <v>44.21</v>
          </cell>
          <cell r="U90" t="str">
            <v>Письмо Минстроя России от 04.04.2018 N 13606-ХМ/09</v>
          </cell>
          <cell r="V90" t="str">
            <v>Письмо Минстроя России от 07.06.2018 N 24818-ХМ/09</v>
          </cell>
          <cell r="W90" t="str">
            <v>Письмо Минстроя России от 10.10.2018 N 41345-ЛС/09</v>
          </cell>
          <cell r="X90" t="str">
            <v>Письмо Минстроя России от 10.10.2018 N 41343-ЛС/09</v>
          </cell>
        </row>
        <row r="91">
          <cell r="G91">
            <v>2014</v>
          </cell>
          <cell r="H91">
            <v>3.2130000000000001</v>
          </cell>
          <cell r="I91">
            <v>3.238</v>
          </cell>
          <cell r="J91">
            <v>3.2669999999999999</v>
          </cell>
          <cell r="K91">
            <v>3.3010000000000002</v>
          </cell>
          <cell r="O91">
            <v>2019</v>
          </cell>
          <cell r="P91">
            <v>47.12</v>
          </cell>
          <cell r="Q91">
            <v>47.78</v>
          </cell>
          <cell r="R91">
            <v>47.78</v>
          </cell>
          <cell r="S91">
            <v>47.78</v>
          </cell>
          <cell r="U91" t="str">
            <v>Письмо Минстроя России от 05.03.2019 N 7581-ДВ/09</v>
          </cell>
          <cell r="V91" t="str">
            <v>Письмо Минстроя России от 17.05.2019 № 17798-ДВ/09</v>
          </cell>
          <cell r="W91" t="str">
            <v>Письмо Минстроя России от 17.05.2019 № 17798-ДВ/09</v>
          </cell>
          <cell r="X91" t="str">
            <v>Письмо Минстроя России от 17.05.2019 № 17798-ДВ/09</v>
          </cell>
        </row>
        <row r="92">
          <cell r="G92">
            <v>2015</v>
          </cell>
          <cell r="H92">
            <v>3.351</v>
          </cell>
          <cell r="I92">
            <v>3.367</v>
          </cell>
          <cell r="J92">
            <v>3.387</v>
          </cell>
          <cell r="K92">
            <v>3.41</v>
          </cell>
        </row>
        <row r="93">
          <cell r="G93">
            <v>2016</v>
          </cell>
          <cell r="H93">
            <v>3.4649999999999999</v>
          </cell>
          <cell r="I93">
            <v>3.4849999999999999</v>
          </cell>
          <cell r="J93">
            <v>3.5049999999999999</v>
          </cell>
          <cell r="K93">
            <v>3.5329999999999999</v>
          </cell>
        </row>
        <row r="94">
          <cell r="G94">
            <v>2017</v>
          </cell>
          <cell r="H94">
            <v>3.5819999999999999</v>
          </cell>
          <cell r="I94">
            <v>3.5960000000000001</v>
          </cell>
          <cell r="J94">
            <v>3.609</v>
          </cell>
          <cell r="K94">
            <v>3.63</v>
          </cell>
        </row>
        <row r="95">
          <cell r="G95">
            <v>2018</v>
          </cell>
          <cell r="H95">
            <v>3.6829999999999998</v>
          </cell>
          <cell r="I95">
            <v>3.6989999999999998</v>
          </cell>
          <cell r="J95">
            <v>3.7149999999999999</v>
          </cell>
          <cell r="K95">
            <v>3.7389999999999999</v>
          </cell>
        </row>
        <row r="147">
          <cell r="F147" t="str">
            <v>Стенные и скальные марки и реперы</v>
          </cell>
          <cell r="G147" t="str">
            <v>1 знак</v>
          </cell>
          <cell r="H147">
            <v>165</v>
          </cell>
          <cell r="I147">
            <v>731</v>
          </cell>
          <cell r="J147">
            <v>867</v>
          </cell>
          <cell r="K147" t="str">
            <v>Таблица 6.3 п.1</v>
          </cell>
        </row>
        <row r="148">
          <cell r="F148" t="str">
            <v>Предохранительные колпаки с крышками</v>
          </cell>
          <cell r="G148" t="str">
            <v>1 колпак</v>
          </cell>
          <cell r="H148">
            <v>63</v>
          </cell>
          <cell r="I148">
            <v>73</v>
          </cell>
          <cell r="J148">
            <v>94</v>
          </cell>
          <cell r="K148" t="str">
            <v>Таблица 6.3 п.2</v>
          </cell>
        </row>
        <row r="149">
          <cell r="F149" t="str">
            <v>Закрепительные знаки</v>
          </cell>
          <cell r="G149" t="str">
            <v>1 знак</v>
          </cell>
          <cell r="H149">
            <v>20</v>
          </cell>
          <cell r="I149">
            <v>28</v>
          </cell>
          <cell r="J149">
            <v>37</v>
          </cell>
          <cell r="K149" t="str">
            <v>Таблица 6.3 п.3</v>
          </cell>
        </row>
        <row r="150">
          <cell r="F150" t="str">
            <v>Рекогносцировка мест постановки нивелира и реек</v>
          </cell>
          <cell r="G150" t="str">
            <v>1 станция</v>
          </cell>
          <cell r="H150">
            <v>54</v>
          </cell>
          <cell r="I150">
            <v>63</v>
          </cell>
          <cell r="J150">
            <v>88</v>
          </cell>
          <cell r="K150" t="str">
            <v>Таблица 6.4 п.1</v>
          </cell>
        </row>
        <row r="151">
          <cell r="F151" t="str">
            <v>Нивелирование II класса</v>
          </cell>
          <cell r="G151" t="str">
            <v>1 штатив двойного хода</v>
          </cell>
          <cell r="H151">
            <v>81</v>
          </cell>
          <cell r="I151">
            <v>92</v>
          </cell>
          <cell r="J151">
            <v>111</v>
          </cell>
          <cell r="K151" t="str">
            <v>Таблица 6.4 п.2</v>
          </cell>
        </row>
        <row r="152">
          <cell r="F152" t="str">
            <v>Наблюдения одно-трехосных щелемеров</v>
          </cell>
          <cell r="G152" t="str">
            <v>1 щелемер</v>
          </cell>
          <cell r="H152">
            <v>35</v>
          </cell>
          <cell r="I152">
            <v>35</v>
          </cell>
          <cell r="J152">
            <v>35</v>
          </cell>
          <cell r="K152" t="str">
            <v>Таблица 6.4 п.3</v>
          </cell>
        </row>
        <row r="153">
          <cell r="F153" t="str">
            <v>Текущие наблюдения наклонов различных (по высоте) сечений сооружений</v>
          </cell>
          <cell r="G153" t="str">
            <v>1 сечение</v>
          </cell>
          <cell r="H153">
            <v>249</v>
          </cell>
          <cell r="I153">
            <v>281</v>
          </cell>
          <cell r="J153">
            <v>341</v>
          </cell>
          <cell r="K153" t="str">
            <v>Таблица 6.4 п.4</v>
          </cell>
        </row>
        <row r="154">
          <cell r="F154" t="str">
            <v>Определение текущих координат и высот точек</v>
          </cell>
          <cell r="G154" t="str">
            <v>1 точка</v>
          </cell>
          <cell r="H154">
            <v>594</v>
          </cell>
          <cell r="I154">
            <v>640</v>
          </cell>
          <cell r="J154">
            <v>742</v>
          </cell>
          <cell r="K154" t="str">
            <v>Таблица 6.4 п.5</v>
          </cell>
        </row>
        <row r="155">
          <cell r="F155" t="str">
            <v>Плановая и высотная привязка отдельных точек при расстоянии между точками до 50 м</v>
          </cell>
          <cell r="G155" t="str">
            <v>1 точка</v>
          </cell>
          <cell r="H155">
            <v>55</v>
          </cell>
          <cell r="I155">
            <v>75</v>
          </cell>
          <cell r="J155">
            <v>96</v>
          </cell>
          <cell r="K155" t="str">
            <v>Таблица 6.4 п.6</v>
          </cell>
        </row>
        <row r="156">
          <cell r="F156" t="str">
            <v>Плановая и высотная привязка отдельных точек при расстоянии между точками от 50 до 100 м</v>
          </cell>
          <cell r="G156" t="str">
            <v>1 точка</v>
          </cell>
          <cell r="H156">
            <v>65</v>
          </cell>
          <cell r="I156">
            <v>86</v>
          </cell>
          <cell r="J156">
            <v>121</v>
          </cell>
          <cell r="K156" t="str">
            <v>Таблица 6.4 п.7</v>
          </cell>
        </row>
        <row r="157">
          <cell r="F157" t="str">
            <v>Плановая и высотная привязка отдельных точек при расстоянии между точками от 100 до 200 м</v>
          </cell>
          <cell r="G157" t="str">
            <v>1 точка</v>
          </cell>
          <cell r="H157">
            <v>92</v>
          </cell>
          <cell r="I157">
            <v>128</v>
          </cell>
          <cell r="J157">
            <v>200</v>
          </cell>
          <cell r="K157" t="str">
            <v>Таблица 6.4 п.8</v>
          </cell>
        </row>
        <row r="160">
          <cell r="F160" t="str">
            <v>Нивелирование II класса</v>
          </cell>
          <cell r="G160" t="str">
            <v>1 штатив двойного хода</v>
          </cell>
          <cell r="H160">
            <v>77</v>
          </cell>
          <cell r="I160">
            <v>83</v>
          </cell>
          <cell r="J160">
            <v>100</v>
          </cell>
          <cell r="K160" t="str">
            <v>Таблица 6.4 п.2</v>
          </cell>
        </row>
        <row r="161">
          <cell r="F161" t="str">
            <v>Текущие наблюдения наклонов различных (по высоте) сечений сооружений</v>
          </cell>
          <cell r="G161" t="str">
            <v>1 сечение</v>
          </cell>
          <cell r="H161">
            <v>181</v>
          </cell>
          <cell r="I161">
            <v>181</v>
          </cell>
          <cell r="J161">
            <v>181</v>
          </cell>
          <cell r="K161" t="str">
            <v>Таблица 6.4 п.4</v>
          </cell>
        </row>
        <row r="162">
          <cell r="F162" t="str">
            <v>Определение текущих координат и высот точек</v>
          </cell>
          <cell r="G162" t="str">
            <v>1 точка</v>
          </cell>
          <cell r="H162">
            <v>90</v>
          </cell>
          <cell r="I162">
            <v>103</v>
          </cell>
          <cell r="J162">
            <v>118</v>
          </cell>
          <cell r="K162" t="str">
            <v>Таблица 6.4 п.5</v>
          </cell>
        </row>
      </sheetData>
      <sheetData sheetId="36">
        <row r="90">
          <cell r="J90" t="str">
            <v>Перегонные тоннели</v>
          </cell>
          <cell r="K90" t="str">
            <v>Кругового очертания Д=5,5 м</v>
          </cell>
          <cell r="L90" t="str">
            <v>п.м</v>
          </cell>
          <cell r="M90">
            <v>395.32</v>
          </cell>
          <cell r="N90">
            <v>316.26</v>
          </cell>
          <cell r="O90">
            <v>2375</v>
          </cell>
          <cell r="P90">
            <v>5.5</v>
          </cell>
          <cell r="Q90">
            <v>0</v>
          </cell>
          <cell r="R90">
            <v>100</v>
          </cell>
          <cell r="S90">
            <v>0</v>
          </cell>
        </row>
        <row r="91">
          <cell r="J91" t="str">
            <v>Станционные тоннели</v>
          </cell>
          <cell r="K91" t="str">
            <v>Кругового очертания Д 1 =6,0 м</v>
          </cell>
          <cell r="L91" t="str">
            <v>п.м</v>
          </cell>
          <cell r="M91">
            <v>462.07</v>
          </cell>
          <cell r="N91">
            <v>369.66</v>
          </cell>
          <cell r="O91">
            <v>2826</v>
          </cell>
          <cell r="P91">
            <v>6</v>
          </cell>
          <cell r="Q91">
            <v>0</v>
          </cell>
          <cell r="R91">
            <v>100</v>
          </cell>
          <cell r="S91">
            <v>0</v>
          </cell>
        </row>
        <row r="92">
          <cell r="J92" t="str">
            <v>Эскалаторные тоннели</v>
          </cell>
          <cell r="K92" t="str">
            <v>Кругового очертания двухпутные Д=10,5 м</v>
          </cell>
          <cell r="L92" t="str">
            <v>п.м</v>
          </cell>
          <cell r="M92">
            <v>1220</v>
          </cell>
          <cell r="N92">
            <v>976</v>
          </cell>
          <cell r="O92">
            <v>8655</v>
          </cell>
          <cell r="P92">
            <v>10.5</v>
          </cell>
          <cell r="Q92">
            <v>0</v>
          </cell>
          <cell r="R92">
            <v>100</v>
          </cell>
          <cell r="S92">
            <v>0</v>
          </cell>
        </row>
        <row r="93">
          <cell r="J93" t="str">
            <v>Межтоннельные и притоннельные сооружения</v>
          </cell>
          <cell r="K93" t="str">
            <v>Прямоугольные однопутные</v>
          </cell>
          <cell r="L93" t="str">
            <v>п.м</v>
          </cell>
          <cell r="M93">
            <v>478.72</v>
          </cell>
          <cell r="N93">
            <v>382.98</v>
          </cell>
          <cell r="O93">
            <v>4200</v>
          </cell>
          <cell r="P93">
            <v>0</v>
          </cell>
          <cell r="Q93">
            <v>7</v>
          </cell>
          <cell r="R93">
            <v>100</v>
          </cell>
          <cell r="S93">
            <v>6</v>
          </cell>
        </row>
        <row r="94">
          <cell r="J94" t="str">
            <v>Совмещенная тяговопонизительная подстанция (СТП)</v>
          </cell>
          <cell r="K94" t="str">
            <v>Прямоугольные двухпутные</v>
          </cell>
          <cell r="L94" t="str">
            <v>п.м</v>
          </cell>
          <cell r="M94">
            <v>500.68</v>
          </cell>
          <cell r="N94">
            <v>400.54</v>
          </cell>
          <cell r="O94">
            <v>6720</v>
          </cell>
          <cell r="P94">
            <v>0</v>
          </cell>
          <cell r="Q94">
            <v>7</v>
          </cell>
          <cell r="R94">
            <v>100</v>
          </cell>
          <cell r="S94">
            <v>9.6</v>
          </cell>
        </row>
        <row r="95">
          <cell r="J95" t="str">
            <v xml:space="preserve">Вестибюль (кассовый зал) </v>
          </cell>
          <cell r="K95" t="str">
            <v>Камера съездов</v>
          </cell>
          <cell r="L95" t="str">
            <v>м3</v>
          </cell>
          <cell r="M95">
            <v>7.98</v>
          </cell>
          <cell r="N95">
            <v>6.38</v>
          </cell>
          <cell r="O95">
            <v>5225</v>
          </cell>
          <cell r="P95">
            <v>0</v>
          </cell>
          <cell r="Q95">
            <v>9.5</v>
          </cell>
          <cell r="R95">
            <v>50</v>
          </cell>
          <cell r="S95">
            <v>11</v>
          </cell>
        </row>
        <row r="96">
          <cell r="J96" t="str">
            <v>Служебное помещение</v>
          </cell>
          <cell r="K96" t="str">
            <v>Станционные тоннели</v>
          </cell>
          <cell r="P96">
            <v>0</v>
          </cell>
          <cell r="Q96">
            <v>0</v>
          </cell>
          <cell r="R96">
            <v>0</v>
          </cell>
          <cell r="S96">
            <v>0</v>
          </cell>
        </row>
        <row r="97">
          <cell r="J97" t="str">
            <v>Пешеходный переход</v>
          </cell>
          <cell r="K97" t="str">
            <v>Кругового  очертания Д=8,5 м</v>
          </cell>
          <cell r="L97" t="str">
            <v>п.м</v>
          </cell>
          <cell r="M97">
            <v>595.04999999999995</v>
          </cell>
          <cell r="N97">
            <v>476.04</v>
          </cell>
          <cell r="O97">
            <v>5672</v>
          </cell>
          <cell r="P97">
            <v>8.5</v>
          </cell>
          <cell r="Q97">
            <v>0</v>
          </cell>
          <cell r="R97">
            <v>100</v>
          </cell>
          <cell r="S97">
            <v>0</v>
          </cell>
        </row>
        <row r="98">
          <cell r="J98" t="str">
            <v>Лестничный сход</v>
          </cell>
          <cell r="K98" t="str">
            <v>Кругового очертания Д=9,5 м</v>
          </cell>
          <cell r="L98" t="str">
            <v>п.м</v>
          </cell>
          <cell r="M98">
            <v>841.16</v>
          </cell>
          <cell r="N98">
            <v>672.93</v>
          </cell>
          <cell r="O98">
            <v>7085</v>
          </cell>
          <cell r="P98">
            <v>9.5</v>
          </cell>
          <cell r="Q98">
            <v>0</v>
          </cell>
          <cell r="R98">
            <v>100</v>
          </cell>
          <cell r="S98">
            <v>0</v>
          </cell>
        </row>
        <row r="99">
          <cell r="J99" t="str">
            <v>Кабельный (вентиляционный) коллектор</v>
          </cell>
          <cell r="K99" t="str">
            <v>Прямоугольного очертания</v>
          </cell>
          <cell r="L99" t="str">
            <v>п.м</v>
          </cell>
          <cell r="M99">
            <v>1001.58</v>
          </cell>
          <cell r="N99">
            <v>801.26</v>
          </cell>
          <cell r="O99">
            <v>12600</v>
          </cell>
          <cell r="P99">
            <v>0</v>
          </cell>
          <cell r="Q99">
            <v>7</v>
          </cell>
          <cell r="R99">
            <v>100</v>
          </cell>
          <cell r="S99">
            <v>18</v>
          </cell>
        </row>
        <row r="100">
          <cell r="J100" t="str">
            <v>Венткамера</v>
          </cell>
          <cell r="K100" t="str">
            <v>Односводчатая станция</v>
          </cell>
          <cell r="L100" t="str">
            <v>п.м</v>
          </cell>
          <cell r="M100">
            <v>1775.22</v>
          </cell>
          <cell r="N100">
            <v>1420.18</v>
          </cell>
          <cell r="O100">
            <v>28500</v>
          </cell>
          <cell r="P100">
            <v>0</v>
          </cell>
          <cell r="Q100">
            <v>9.5</v>
          </cell>
          <cell r="R100">
            <v>100</v>
          </cell>
          <cell r="S100">
            <v>30</v>
          </cell>
        </row>
        <row r="101">
          <cell r="J101" t="str">
            <v xml:space="preserve">Шахтные стволы </v>
          </cell>
          <cell r="K101" t="str">
            <v>Эскалаторные тоннели</v>
          </cell>
          <cell r="P101">
            <v>0</v>
          </cell>
          <cell r="Q101">
            <v>0</v>
          </cell>
          <cell r="R101">
            <v>0</v>
          </cell>
          <cell r="S101">
            <v>0</v>
          </cell>
        </row>
        <row r="102">
          <cell r="J102" t="str">
            <v>Односводчатая станция</v>
          </cell>
          <cell r="K102" t="str">
            <v xml:space="preserve">эллиптические Д=7,5 м </v>
          </cell>
          <cell r="L102" t="str">
            <v>п.м.</v>
          </cell>
          <cell r="M102">
            <v>714.13</v>
          </cell>
          <cell r="N102">
            <v>571.29999999999995</v>
          </cell>
          <cell r="O102">
            <v>2388</v>
          </cell>
          <cell r="P102">
            <v>7.5</v>
          </cell>
          <cell r="Q102">
            <v>8.1</v>
          </cell>
          <cell r="R102">
            <v>50</v>
          </cell>
          <cell r="S102">
            <v>7.5</v>
          </cell>
        </row>
        <row r="103">
          <cell r="J103" t="str">
            <v>Камера съездов</v>
          </cell>
          <cell r="K103" t="str">
            <v>круговые Д=9,5 м</v>
          </cell>
          <cell r="L103" t="str">
            <v>п.м.</v>
          </cell>
          <cell r="M103">
            <v>887.57</v>
          </cell>
          <cell r="N103">
            <v>710.06</v>
          </cell>
          <cell r="O103">
            <v>3542</v>
          </cell>
          <cell r="P103">
            <v>9.5</v>
          </cell>
          <cell r="Q103">
            <v>0</v>
          </cell>
          <cell r="R103">
            <v>50</v>
          </cell>
          <cell r="S103">
            <v>0</v>
          </cell>
        </row>
        <row r="104">
          <cell r="J104" t="str">
            <v>Натяжная камера</v>
          </cell>
          <cell r="K104" t="str">
            <v>Натяжная камера</v>
          </cell>
          <cell r="L104" t="str">
            <v>м3</v>
          </cell>
          <cell r="M104">
            <v>16.77</v>
          </cell>
          <cell r="N104">
            <v>13.42</v>
          </cell>
          <cell r="O104">
            <v>1500</v>
          </cell>
          <cell r="P104">
            <v>0</v>
          </cell>
          <cell r="Q104">
            <v>10</v>
          </cell>
          <cell r="R104">
            <v>15</v>
          </cell>
          <cell r="S104">
            <v>10</v>
          </cell>
        </row>
        <row r="105">
          <cell r="K105" t="str">
            <v>Межтоннельные и притоннельные сооружения</v>
          </cell>
          <cell r="P105">
            <v>0</v>
          </cell>
          <cell r="Q105">
            <v>0</v>
          </cell>
          <cell r="R105">
            <v>0</v>
          </cell>
          <cell r="S105">
            <v>0</v>
          </cell>
        </row>
        <row r="106">
          <cell r="K106" t="str">
            <v>Санузел (СУ)</v>
          </cell>
          <cell r="L106" t="str">
            <v>шт</v>
          </cell>
          <cell r="M106">
            <v>8331.52</v>
          </cell>
          <cell r="N106">
            <v>6665.22</v>
          </cell>
          <cell r="O106">
            <v>630</v>
          </cell>
          <cell r="P106">
            <v>0</v>
          </cell>
          <cell r="Q106">
            <v>7</v>
          </cell>
          <cell r="R106">
            <v>15</v>
          </cell>
          <cell r="S106">
            <v>6</v>
          </cell>
        </row>
        <row r="107">
          <cell r="K107" t="str">
            <v>Перекачка (ВОУ)</v>
          </cell>
          <cell r="L107" t="str">
            <v>шт</v>
          </cell>
          <cell r="M107">
            <v>8331.52</v>
          </cell>
          <cell r="N107">
            <v>6665.22</v>
          </cell>
          <cell r="O107">
            <v>630</v>
          </cell>
          <cell r="P107">
            <v>0</v>
          </cell>
          <cell r="Q107">
            <v>7</v>
          </cell>
          <cell r="R107">
            <v>15</v>
          </cell>
          <cell r="S107">
            <v>6</v>
          </cell>
        </row>
        <row r="108">
          <cell r="K108" t="str">
            <v>Вентсбойка (венттоннель)</v>
          </cell>
          <cell r="L108" t="str">
            <v>м3</v>
          </cell>
          <cell r="M108">
            <v>34.93</v>
          </cell>
          <cell r="N108">
            <v>27.94</v>
          </cell>
          <cell r="O108">
            <v>318</v>
          </cell>
          <cell r="P108">
            <v>4.5</v>
          </cell>
          <cell r="Q108">
            <v>0</v>
          </cell>
          <cell r="R108">
            <v>20</v>
          </cell>
          <cell r="S108">
            <v>0</v>
          </cell>
        </row>
        <row r="109">
          <cell r="K109" t="str">
            <v xml:space="preserve">Ходок </v>
          </cell>
          <cell r="L109" t="str">
            <v>м3</v>
          </cell>
          <cell r="M109">
            <v>73.27</v>
          </cell>
          <cell r="N109">
            <v>58.62</v>
          </cell>
          <cell r="O109">
            <v>108</v>
          </cell>
          <cell r="P109">
            <v>0</v>
          </cell>
          <cell r="Q109">
            <v>3.6</v>
          </cell>
          <cell r="R109">
            <v>10</v>
          </cell>
          <cell r="S109">
            <v>3</v>
          </cell>
        </row>
        <row r="110">
          <cell r="K110" t="str">
            <v>Совмещенная тяговопонизительная подстанция (СТП)</v>
          </cell>
          <cell r="L110" t="str">
            <v>м3</v>
          </cell>
          <cell r="M110">
            <v>13.86</v>
          </cell>
          <cell r="N110">
            <v>11.09</v>
          </cell>
          <cell r="O110">
            <v>3600</v>
          </cell>
          <cell r="P110">
            <v>0</v>
          </cell>
          <cell r="Q110">
            <v>8</v>
          </cell>
          <cell r="R110">
            <v>50</v>
          </cell>
          <cell r="S110">
            <v>9</v>
          </cell>
        </row>
        <row r="111">
          <cell r="K111" t="str">
            <v xml:space="preserve">Вестибюль (кассовый зал) </v>
          </cell>
          <cell r="L111" t="str">
            <v>м3</v>
          </cell>
          <cell r="M111">
            <v>3.86</v>
          </cell>
          <cell r="N111">
            <v>3.09</v>
          </cell>
          <cell r="O111">
            <v>7500</v>
          </cell>
          <cell r="P111">
            <v>0</v>
          </cell>
          <cell r="Q111">
            <v>10</v>
          </cell>
          <cell r="R111">
            <v>30</v>
          </cell>
          <cell r="S111">
            <v>25</v>
          </cell>
        </row>
        <row r="112">
          <cell r="K112" t="str">
            <v>Служебное помещение</v>
          </cell>
          <cell r="L112" t="str">
            <v>м3</v>
          </cell>
          <cell r="M112">
            <v>84.91</v>
          </cell>
          <cell r="N112">
            <v>67.930000000000007</v>
          </cell>
          <cell r="O112">
            <v>54</v>
          </cell>
          <cell r="P112">
            <v>0</v>
          </cell>
          <cell r="Q112">
            <v>3</v>
          </cell>
          <cell r="R112">
            <v>6</v>
          </cell>
          <cell r="S112">
            <v>3</v>
          </cell>
        </row>
        <row r="113">
          <cell r="K113" t="str">
            <v>Пешеходный переход</v>
          </cell>
          <cell r="L113" t="str">
            <v>м3</v>
          </cell>
          <cell r="M113">
            <v>20.28</v>
          </cell>
          <cell r="N113">
            <v>16.22</v>
          </cell>
          <cell r="O113">
            <v>1564</v>
          </cell>
          <cell r="P113">
            <v>0</v>
          </cell>
          <cell r="Q113">
            <v>4.5999999999999996</v>
          </cell>
          <cell r="R113">
            <v>50</v>
          </cell>
          <cell r="S113">
            <v>6.8</v>
          </cell>
        </row>
        <row r="114">
          <cell r="K114" t="str">
            <v>Лестничный сход</v>
          </cell>
          <cell r="L114" t="str">
            <v>м3</v>
          </cell>
          <cell r="M114">
            <v>51.1</v>
          </cell>
          <cell r="N114">
            <v>40.880000000000003</v>
          </cell>
          <cell r="O114">
            <v>408</v>
          </cell>
          <cell r="P114">
            <v>0</v>
          </cell>
          <cell r="Q114">
            <v>4</v>
          </cell>
          <cell r="R114">
            <v>17</v>
          </cell>
          <cell r="S114">
            <v>6</v>
          </cell>
        </row>
        <row r="115">
          <cell r="K115" t="str">
            <v>Кабельный (вентиляционный) коллектор</v>
          </cell>
          <cell r="L115" t="str">
            <v>м3</v>
          </cell>
          <cell r="M115">
            <v>52.27</v>
          </cell>
          <cell r="N115">
            <v>41.82</v>
          </cell>
          <cell r="O115">
            <v>884</v>
          </cell>
          <cell r="P115">
            <v>0</v>
          </cell>
          <cell r="Q115">
            <v>3.4</v>
          </cell>
          <cell r="R115">
            <v>100</v>
          </cell>
          <cell r="S115">
            <v>2.6</v>
          </cell>
        </row>
        <row r="116">
          <cell r="K116" t="str">
            <v>Венткамера</v>
          </cell>
          <cell r="L116" t="str">
            <v>м3</v>
          </cell>
          <cell r="M116">
            <v>14.57</v>
          </cell>
          <cell r="N116">
            <v>11.66</v>
          </cell>
          <cell r="O116">
            <v>2369</v>
          </cell>
          <cell r="P116">
            <v>0</v>
          </cell>
          <cell r="Q116">
            <v>9.4</v>
          </cell>
          <cell r="R116">
            <v>28</v>
          </cell>
          <cell r="S116">
            <v>9</v>
          </cell>
        </row>
        <row r="117">
          <cell r="K117" t="str">
            <v xml:space="preserve">Шахтные стволы </v>
          </cell>
          <cell r="P117">
            <v>0</v>
          </cell>
          <cell r="Q117">
            <v>0</v>
          </cell>
          <cell r="R117">
            <v>0</v>
          </cell>
          <cell r="S117">
            <v>0</v>
          </cell>
        </row>
        <row r="118">
          <cell r="K118" t="str">
            <v>Шахтные стволы Д=6,0 м</v>
          </cell>
          <cell r="L118" t="str">
            <v>п.м.</v>
          </cell>
          <cell r="M118">
            <v>900.53</v>
          </cell>
          <cell r="N118">
            <v>720.42</v>
          </cell>
          <cell r="O118">
            <v>1413</v>
          </cell>
          <cell r="P118">
            <v>6</v>
          </cell>
          <cell r="Q118">
            <v>0</v>
          </cell>
          <cell r="R118">
            <v>50</v>
          </cell>
          <cell r="S118">
            <v>0</v>
          </cell>
        </row>
        <row r="119">
          <cell r="K119" t="str">
            <v>Шахтные стволы Д=9,0 м</v>
          </cell>
          <cell r="L119" t="str">
            <v>п.м.</v>
          </cell>
          <cell r="M119">
            <v>1715</v>
          </cell>
          <cell r="N119">
            <v>1372</v>
          </cell>
          <cell r="O119">
            <v>3180</v>
          </cell>
          <cell r="P119">
            <v>9</v>
          </cell>
          <cell r="Q119">
            <v>0</v>
          </cell>
          <cell r="R119">
            <v>50</v>
          </cell>
          <cell r="S119">
            <v>0</v>
          </cell>
        </row>
      </sheetData>
      <sheetData sheetId="37"/>
      <sheetData sheetId="38"/>
      <sheetData sheetId="39">
        <row r="2">
          <cell r="A2" t="str">
            <v xml:space="preserve"> </v>
          </cell>
          <cell r="B2">
            <v>206</v>
          </cell>
          <cell r="E2" t="str">
            <v xml:space="preserve"> ИК1 Водопровод d= 200 ст длина 16 м   </v>
          </cell>
          <cell r="F2">
            <v>1</v>
          </cell>
          <cell r="J2">
            <v>200</v>
          </cell>
          <cell r="P2">
            <v>16</v>
          </cell>
          <cell r="S2">
            <v>1</v>
          </cell>
          <cell r="T2">
            <v>1</v>
          </cell>
          <cell r="U2">
            <v>0</v>
          </cell>
        </row>
        <row r="3">
          <cell r="A3" t="str">
            <v xml:space="preserve"> </v>
          </cell>
          <cell r="B3">
            <v>231.9</v>
          </cell>
          <cell r="E3" t="str">
            <v xml:space="preserve"> ИК2 Канализация d= 225 пнд длина 16 м   </v>
          </cell>
          <cell r="F3">
            <v>2</v>
          </cell>
          <cell r="J3">
            <v>225</v>
          </cell>
          <cell r="P3">
            <v>16</v>
          </cell>
          <cell r="S3">
            <v>1</v>
          </cell>
          <cell r="T3">
            <v>1</v>
          </cell>
          <cell r="U3">
            <v>0</v>
          </cell>
        </row>
        <row r="4">
          <cell r="A4" t="str">
            <v xml:space="preserve"> </v>
          </cell>
          <cell r="B4">
            <v>154.5</v>
          </cell>
          <cell r="E4" t="str">
            <v xml:space="preserve"> ИК3 Водопровод d= 150 ст длина 18,66 м   </v>
          </cell>
          <cell r="F4">
            <v>3</v>
          </cell>
          <cell r="J4">
            <v>150</v>
          </cell>
          <cell r="P4">
            <v>18.66</v>
          </cell>
          <cell r="S4">
            <v>1</v>
          </cell>
          <cell r="T4">
            <v>1</v>
          </cell>
          <cell r="U4">
            <v>0</v>
          </cell>
        </row>
        <row r="5">
          <cell r="A5" t="str">
            <v xml:space="preserve"> </v>
          </cell>
          <cell r="B5">
            <v>327</v>
          </cell>
          <cell r="E5" t="str">
            <v xml:space="preserve"> ИК4 Канализация d= 300 кер длина 18,76 м   </v>
          </cell>
          <cell r="F5">
            <v>4</v>
          </cell>
          <cell r="J5">
            <v>300</v>
          </cell>
          <cell r="P5">
            <v>18.760000000000002</v>
          </cell>
          <cell r="S5">
            <v>1</v>
          </cell>
          <cell r="T5">
            <v>1</v>
          </cell>
          <cell r="U5">
            <v>0</v>
          </cell>
        </row>
        <row r="6">
          <cell r="A6" t="str">
            <v xml:space="preserve"> </v>
          </cell>
          <cell r="B6">
            <v>450</v>
          </cell>
          <cell r="E6" t="str">
            <v xml:space="preserve"> ИК5 Водосток d= 400 ж.б. длина 18,16 м   </v>
          </cell>
          <cell r="F6">
            <v>5</v>
          </cell>
          <cell r="J6">
            <v>400</v>
          </cell>
          <cell r="P6">
            <v>18.16</v>
          </cell>
          <cell r="S6">
            <v>1</v>
          </cell>
          <cell r="T6">
            <v>1</v>
          </cell>
          <cell r="U6">
            <v>0</v>
          </cell>
        </row>
        <row r="7">
          <cell r="A7" t="str">
            <v xml:space="preserve"> </v>
          </cell>
          <cell r="B7">
            <v>53.5</v>
          </cell>
          <cell r="E7" t="str">
            <v xml:space="preserve"> ИК6 Газопровод d= 50 ст длина 6,8 м   </v>
          </cell>
          <cell r="F7">
            <v>6</v>
          </cell>
          <cell r="J7">
            <v>50</v>
          </cell>
          <cell r="P7">
            <v>6.8</v>
          </cell>
          <cell r="S7">
            <v>1</v>
          </cell>
          <cell r="T7">
            <v>1</v>
          </cell>
          <cell r="U7">
            <v>0</v>
          </cell>
        </row>
        <row r="8">
          <cell r="A8" t="str">
            <v xml:space="preserve"> </v>
          </cell>
          <cell r="B8">
            <v>322.7</v>
          </cell>
          <cell r="E8" t="str">
            <v xml:space="preserve"> ИК7 Канализация d= 315 пнд длина 116,62 м   </v>
          </cell>
          <cell r="F8">
            <v>7</v>
          </cell>
          <cell r="J8">
            <v>315</v>
          </cell>
          <cell r="P8">
            <v>116.62</v>
          </cell>
          <cell r="S8">
            <v>1</v>
          </cell>
          <cell r="T8">
            <v>1</v>
          </cell>
          <cell r="U8">
            <v>0</v>
          </cell>
        </row>
        <row r="9">
          <cell r="A9" t="str">
            <v xml:space="preserve"> </v>
          </cell>
          <cell r="B9">
            <v>71.7</v>
          </cell>
          <cell r="E9" t="str">
            <v xml:space="preserve"> ИК8 Водопровод d= 65 чуг длина 21,56 м   </v>
          </cell>
          <cell r="F9">
            <v>8</v>
          </cell>
          <cell r="J9">
            <v>65</v>
          </cell>
          <cell r="P9">
            <v>21.56</v>
          </cell>
          <cell r="S9">
            <v>1</v>
          </cell>
          <cell r="T9">
            <v>1</v>
          </cell>
          <cell r="U9">
            <v>0</v>
          </cell>
        </row>
        <row r="10">
          <cell r="A10" t="str">
            <v xml:space="preserve"> </v>
          </cell>
          <cell r="B10">
            <v>71.7</v>
          </cell>
          <cell r="E10" t="str">
            <v xml:space="preserve"> ИК9 Водопровод d= 65 чуг длина 68,26 м   </v>
          </cell>
          <cell r="F10">
            <v>9</v>
          </cell>
          <cell r="J10">
            <v>65</v>
          </cell>
          <cell r="P10">
            <v>68.260000000000005</v>
          </cell>
          <cell r="S10">
            <v>1</v>
          </cell>
          <cell r="T10">
            <v>1</v>
          </cell>
          <cell r="U10">
            <v>0</v>
          </cell>
        </row>
        <row r="11">
          <cell r="A11" t="str">
            <v xml:space="preserve"> </v>
          </cell>
          <cell r="B11">
            <v>169</v>
          </cell>
          <cell r="E11" t="str">
            <v xml:space="preserve"> ИК11 Канализация d= 150 кер длина 131,33 м   </v>
          </cell>
          <cell r="F11">
            <v>10</v>
          </cell>
          <cell r="J11">
            <v>150</v>
          </cell>
          <cell r="P11">
            <v>131.33000000000001</v>
          </cell>
          <cell r="S11">
            <v>1</v>
          </cell>
          <cell r="T11">
            <v>1</v>
          </cell>
          <cell r="U11">
            <v>0</v>
          </cell>
        </row>
        <row r="12">
          <cell r="A12" t="str">
            <v xml:space="preserve"> </v>
          </cell>
          <cell r="B12">
            <v>211</v>
          </cell>
          <cell r="E12" t="str">
            <v xml:space="preserve"> ИК12 Водосток d= 200 ац длина 102,29 м   </v>
          </cell>
          <cell r="F12">
            <v>11</v>
          </cell>
          <cell r="J12">
            <v>200</v>
          </cell>
          <cell r="P12">
            <v>102.29</v>
          </cell>
          <cell r="S12">
            <v>1</v>
          </cell>
          <cell r="T12">
            <v>1</v>
          </cell>
          <cell r="U12">
            <v>0</v>
          </cell>
        </row>
        <row r="13">
          <cell r="A13" t="str">
            <v xml:space="preserve"> </v>
          </cell>
          <cell r="B13">
            <v>154.5</v>
          </cell>
          <cell r="E13" t="str">
            <v xml:space="preserve"> ИК13 Водопровод d= 150 ст длина 15,78 м   </v>
          </cell>
          <cell r="F13">
            <v>12</v>
          </cell>
          <cell r="J13">
            <v>150</v>
          </cell>
          <cell r="P13">
            <v>15.78</v>
          </cell>
          <cell r="S13">
            <v>1</v>
          </cell>
          <cell r="T13">
            <v>1</v>
          </cell>
          <cell r="U13">
            <v>0</v>
          </cell>
        </row>
        <row r="14">
          <cell r="A14" t="str">
            <v xml:space="preserve"> </v>
          </cell>
          <cell r="B14">
            <v>103.5</v>
          </cell>
          <cell r="E14" t="str">
            <v xml:space="preserve"> ИК14 Водопровод d= 100 ст длина 58,89 м   </v>
          </cell>
          <cell r="F14">
            <v>13</v>
          </cell>
          <cell r="J14">
            <v>100</v>
          </cell>
          <cell r="P14">
            <v>58.89</v>
          </cell>
          <cell r="S14">
            <v>1</v>
          </cell>
          <cell r="T14">
            <v>1</v>
          </cell>
          <cell r="U14">
            <v>0</v>
          </cell>
        </row>
        <row r="15">
          <cell r="A15" t="str">
            <v xml:space="preserve"> </v>
          </cell>
          <cell r="B15">
            <v>327</v>
          </cell>
          <cell r="E15" t="str">
            <v xml:space="preserve"> ИК15 Канализация d= 300 кер длина 31,36 м   </v>
          </cell>
          <cell r="F15">
            <v>14</v>
          </cell>
          <cell r="J15">
            <v>300</v>
          </cell>
          <cell r="P15">
            <v>31.36</v>
          </cell>
          <cell r="S15">
            <v>1</v>
          </cell>
          <cell r="T15">
            <v>1</v>
          </cell>
          <cell r="U15">
            <v>0</v>
          </cell>
        </row>
        <row r="16">
          <cell r="A16" t="str">
            <v xml:space="preserve"> </v>
          </cell>
          <cell r="B16">
            <v>727</v>
          </cell>
          <cell r="E16" t="str">
            <v xml:space="preserve"> ИК18 Водопровод d= 720 ст длина 60,88 м   </v>
          </cell>
          <cell r="F16">
            <v>15</v>
          </cell>
          <cell r="J16">
            <v>720</v>
          </cell>
          <cell r="P16">
            <v>60.88</v>
          </cell>
          <cell r="S16">
            <v>1</v>
          </cell>
          <cell r="T16">
            <v>1</v>
          </cell>
          <cell r="U16">
            <v>0</v>
          </cell>
        </row>
        <row r="17">
          <cell r="A17" t="str">
            <v xml:space="preserve"> </v>
          </cell>
          <cell r="B17">
            <v>1100</v>
          </cell>
          <cell r="E17" t="str">
            <v xml:space="preserve"> ИК19 Канализация d= 1000 ж.б. длина 57,14 м   </v>
          </cell>
          <cell r="F17">
            <v>16</v>
          </cell>
          <cell r="J17">
            <v>1000</v>
          </cell>
          <cell r="P17">
            <v>57.14</v>
          </cell>
          <cell r="S17">
            <v>1</v>
          </cell>
          <cell r="T17">
            <v>1</v>
          </cell>
          <cell r="U17">
            <v>0</v>
          </cell>
        </row>
        <row r="18">
          <cell r="A18" t="str">
            <v xml:space="preserve"> </v>
          </cell>
          <cell r="B18">
            <v>112.7</v>
          </cell>
          <cell r="E18" t="str">
            <v xml:space="preserve"> ИК20 Водопровод d= 110 пвх длина 58,41 м   </v>
          </cell>
          <cell r="F18">
            <v>17</v>
          </cell>
          <cell r="J18">
            <v>110</v>
          </cell>
          <cell r="P18">
            <v>58.41</v>
          </cell>
          <cell r="S18">
            <v>1</v>
          </cell>
          <cell r="T18">
            <v>1</v>
          </cell>
          <cell r="U18">
            <v>0</v>
          </cell>
        </row>
        <row r="19">
          <cell r="A19" t="str">
            <v xml:space="preserve"> </v>
          </cell>
          <cell r="B19">
            <v>310.8</v>
          </cell>
          <cell r="E19" t="str">
            <v xml:space="preserve"> ИК21 Канализация d= 300 чуг длина 120,16 м   </v>
          </cell>
          <cell r="F19">
            <v>18</v>
          </cell>
          <cell r="J19">
            <v>300</v>
          </cell>
          <cell r="P19">
            <v>120.16</v>
          </cell>
          <cell r="S19">
            <v>1</v>
          </cell>
          <cell r="T19">
            <v>1</v>
          </cell>
          <cell r="U19">
            <v>0</v>
          </cell>
        </row>
        <row r="20">
          <cell r="A20" t="str">
            <v xml:space="preserve"> </v>
          </cell>
          <cell r="B20">
            <v>158.30000000000001</v>
          </cell>
          <cell r="E20" t="str">
            <v xml:space="preserve"> ИК23.1 Канализация d= 150 чуг длина 11,48 м   </v>
          </cell>
          <cell r="F20">
            <v>19</v>
          </cell>
          <cell r="J20">
            <v>150</v>
          </cell>
          <cell r="P20">
            <v>11.48</v>
          </cell>
          <cell r="S20">
            <v>1</v>
          </cell>
          <cell r="T20">
            <v>1</v>
          </cell>
          <cell r="U20">
            <v>0</v>
          </cell>
        </row>
        <row r="21">
          <cell r="A21" t="str">
            <v xml:space="preserve"> </v>
          </cell>
          <cell r="B21">
            <v>2340</v>
          </cell>
          <cell r="E21" t="str">
            <v xml:space="preserve"> ИК25 Водосток d= 2200 ж.б. длина 24,94 м   </v>
          </cell>
          <cell r="F21">
            <v>20</v>
          </cell>
          <cell r="J21">
            <v>2200</v>
          </cell>
          <cell r="P21">
            <v>24.94</v>
          </cell>
          <cell r="S21">
            <v>1</v>
          </cell>
          <cell r="T21">
            <v>1</v>
          </cell>
          <cell r="U21">
            <v>0</v>
          </cell>
        </row>
        <row r="22">
          <cell r="A22" t="str">
            <v xml:space="preserve"> </v>
          </cell>
          <cell r="B22">
            <v>260</v>
          </cell>
          <cell r="E22" t="str">
            <v xml:space="preserve"> ИК26 Канализация d= 250 чуг длина 24,27 м   </v>
          </cell>
          <cell r="F22">
            <v>21</v>
          </cell>
          <cell r="J22">
            <v>250</v>
          </cell>
          <cell r="P22">
            <v>24.27</v>
          </cell>
          <cell r="S22">
            <v>1</v>
          </cell>
          <cell r="T22">
            <v>1</v>
          </cell>
          <cell r="U22">
            <v>0</v>
          </cell>
        </row>
        <row r="23">
          <cell r="A23" t="str">
            <v xml:space="preserve"> </v>
          </cell>
          <cell r="B23">
            <v>211</v>
          </cell>
          <cell r="E23" t="str">
            <v xml:space="preserve"> ИК29 Дренаж d= 200 ац длина 71,14 м   </v>
          </cell>
          <cell r="F23">
            <v>22</v>
          </cell>
          <cell r="J23">
            <v>200</v>
          </cell>
          <cell r="P23">
            <v>71.14</v>
          </cell>
          <cell r="S23">
            <v>1</v>
          </cell>
          <cell r="T23">
            <v>1</v>
          </cell>
          <cell r="U23">
            <v>0</v>
          </cell>
        </row>
        <row r="24">
          <cell r="A24">
            <v>325</v>
          </cell>
          <cell r="B24" t="str">
            <v>!!!</v>
          </cell>
          <cell r="E24" t="str">
            <v xml:space="preserve"> ИК30 Водопровод d= 108 (325) ст длина 64,65 м   </v>
          </cell>
          <cell r="F24">
            <v>23</v>
          </cell>
          <cell r="J24" t="str">
            <v>108 (325)</v>
          </cell>
          <cell r="P24">
            <v>64.650000000000006</v>
          </cell>
          <cell r="S24">
            <v>1</v>
          </cell>
          <cell r="T24">
            <v>1</v>
          </cell>
          <cell r="U24">
            <v>0</v>
          </cell>
        </row>
        <row r="25">
          <cell r="A25" t="str">
            <v xml:space="preserve"> </v>
          </cell>
          <cell r="B25">
            <v>160</v>
          </cell>
          <cell r="E25" t="str">
            <v xml:space="preserve"> ИК32 Дренаж d= 150 ац длина 25,91 м   </v>
          </cell>
          <cell r="F25">
            <v>24</v>
          </cell>
          <cell r="J25">
            <v>150</v>
          </cell>
          <cell r="P25">
            <v>25.91</v>
          </cell>
          <cell r="S25">
            <v>1</v>
          </cell>
          <cell r="T25">
            <v>1</v>
          </cell>
          <cell r="U25">
            <v>0</v>
          </cell>
        </row>
        <row r="26">
          <cell r="A26" t="str">
            <v xml:space="preserve"> </v>
          </cell>
          <cell r="B26">
            <v>103.5</v>
          </cell>
          <cell r="E26" t="str">
            <v xml:space="preserve"> ИК33 Водопровод d= 100 ст длина 31,1 м   </v>
          </cell>
          <cell r="F26">
            <v>25</v>
          </cell>
          <cell r="J26">
            <v>100</v>
          </cell>
          <cell r="P26">
            <v>31.1</v>
          </cell>
          <cell r="S26">
            <v>1</v>
          </cell>
          <cell r="T26">
            <v>1</v>
          </cell>
          <cell r="U26">
            <v>0</v>
          </cell>
        </row>
        <row r="27">
          <cell r="A27" t="str">
            <v xml:space="preserve"> </v>
          </cell>
          <cell r="B27">
            <v>103.5</v>
          </cell>
          <cell r="E27" t="str">
            <v xml:space="preserve"> ИК34 Водопровод d= 100 ст длина 64,13 м   </v>
          </cell>
          <cell r="F27">
            <v>26</v>
          </cell>
          <cell r="J27">
            <v>100</v>
          </cell>
          <cell r="P27">
            <v>64.13</v>
          </cell>
          <cell r="S27">
            <v>1</v>
          </cell>
          <cell r="T27">
            <v>1</v>
          </cell>
          <cell r="U27">
            <v>0</v>
          </cell>
        </row>
        <row r="28">
          <cell r="A28" t="str">
            <v xml:space="preserve"> </v>
          </cell>
          <cell r="B28">
            <v>660</v>
          </cell>
          <cell r="E28" t="str">
            <v xml:space="preserve"> ИК35 Водосток d= 600 ж.б. длина 31,29 м   </v>
          </cell>
          <cell r="F28">
            <v>27</v>
          </cell>
          <cell r="J28">
            <v>600</v>
          </cell>
          <cell r="P28">
            <v>31.29</v>
          </cell>
          <cell r="S28">
            <v>1</v>
          </cell>
          <cell r="T28">
            <v>1</v>
          </cell>
          <cell r="U28">
            <v>0</v>
          </cell>
        </row>
        <row r="29">
          <cell r="A29" t="str">
            <v xml:space="preserve"> </v>
          </cell>
          <cell r="B29">
            <v>231.9</v>
          </cell>
          <cell r="E29" t="str">
            <v xml:space="preserve"> ИК36 Канализация d= 225 пнд длина 13,58 м   </v>
          </cell>
          <cell r="F29">
            <v>28</v>
          </cell>
          <cell r="J29">
            <v>225</v>
          </cell>
          <cell r="P29">
            <v>13.58</v>
          </cell>
          <cell r="S29">
            <v>1</v>
          </cell>
          <cell r="T29">
            <v>1</v>
          </cell>
          <cell r="U29">
            <v>0</v>
          </cell>
        </row>
        <row r="30">
          <cell r="A30" t="str">
            <v xml:space="preserve"> </v>
          </cell>
          <cell r="B30">
            <v>625</v>
          </cell>
          <cell r="E30" t="str">
            <v xml:space="preserve"> ИК37 Водопровод d= 600 ст длина 30,87 м   </v>
          </cell>
          <cell r="F30">
            <v>29</v>
          </cell>
          <cell r="J30">
            <v>600</v>
          </cell>
          <cell r="P30">
            <v>30.87</v>
          </cell>
          <cell r="S30">
            <v>1</v>
          </cell>
          <cell r="T30">
            <v>1</v>
          </cell>
          <cell r="U30">
            <v>0</v>
          </cell>
        </row>
        <row r="31">
          <cell r="A31">
            <v>1200</v>
          </cell>
          <cell r="B31" t="str">
            <v>!!!</v>
          </cell>
          <cell r="E31" t="str">
            <v xml:space="preserve"> ИК38 Водосток d= 400 (1200) ж.б. длина 6,32 м   </v>
          </cell>
          <cell r="F31">
            <v>30</v>
          </cell>
          <cell r="J31" t="str">
            <v>400 (1200)</v>
          </cell>
          <cell r="P31">
            <v>6.32</v>
          </cell>
          <cell r="S31">
            <v>1</v>
          </cell>
          <cell r="T31">
            <v>1</v>
          </cell>
          <cell r="U31">
            <v>0</v>
          </cell>
        </row>
        <row r="32">
          <cell r="A32" t="str">
            <v xml:space="preserve"> </v>
          </cell>
          <cell r="B32">
            <v>450</v>
          </cell>
          <cell r="E32" t="str">
            <v xml:space="preserve"> ИК39 Водосток d= 400 ж.б. длина 5,8 м   </v>
          </cell>
          <cell r="F32">
            <v>31</v>
          </cell>
          <cell r="J32">
            <v>400</v>
          </cell>
          <cell r="P32">
            <v>5.8</v>
          </cell>
          <cell r="S32">
            <v>1</v>
          </cell>
          <cell r="T32">
            <v>1</v>
          </cell>
          <cell r="U32">
            <v>0</v>
          </cell>
        </row>
        <row r="33">
          <cell r="A33" t="str">
            <v xml:space="preserve"> </v>
          </cell>
          <cell r="B33">
            <v>103.5</v>
          </cell>
          <cell r="E33" t="str">
            <v xml:space="preserve"> ИК40 Водопровод d= 100 ст длина 70,88 м   </v>
          </cell>
          <cell r="F33">
            <v>32</v>
          </cell>
          <cell r="J33">
            <v>100</v>
          </cell>
          <cell r="P33">
            <v>70.88</v>
          </cell>
          <cell r="S33">
            <v>1</v>
          </cell>
          <cell r="T33">
            <v>1</v>
          </cell>
          <cell r="U33">
            <v>0</v>
          </cell>
        </row>
        <row r="34">
          <cell r="A34" t="str">
            <v xml:space="preserve"> </v>
          </cell>
          <cell r="B34">
            <v>144</v>
          </cell>
          <cell r="E34" t="str">
            <v xml:space="preserve"> ИК41 Канализация d= 125 кер длина 5,99 м   </v>
          </cell>
          <cell r="F34">
            <v>33</v>
          </cell>
          <cell r="J34">
            <v>125</v>
          </cell>
          <cell r="P34">
            <v>5.99</v>
          </cell>
          <cell r="S34">
            <v>1</v>
          </cell>
          <cell r="T34">
            <v>1</v>
          </cell>
          <cell r="U34">
            <v>0</v>
          </cell>
        </row>
        <row r="35">
          <cell r="A35" t="str">
            <v xml:space="preserve"> </v>
          </cell>
          <cell r="B35">
            <v>144</v>
          </cell>
          <cell r="E35" t="str">
            <v xml:space="preserve"> ИК42 Канализация d= 125 кер длина 14,76 м   </v>
          </cell>
          <cell r="F35">
            <v>34</v>
          </cell>
          <cell r="J35">
            <v>125</v>
          </cell>
          <cell r="P35">
            <v>14.76</v>
          </cell>
          <cell r="S35">
            <v>1</v>
          </cell>
          <cell r="T35">
            <v>1</v>
          </cell>
          <cell r="U35">
            <v>0</v>
          </cell>
        </row>
        <row r="36">
          <cell r="A36" t="str">
            <v xml:space="preserve"> </v>
          </cell>
          <cell r="B36">
            <v>211</v>
          </cell>
          <cell r="E36" t="str">
            <v xml:space="preserve"> ИК43 Дренаж d= 200 ац длина 85,51 м   </v>
          </cell>
          <cell r="F36">
            <v>35</v>
          </cell>
          <cell r="J36">
            <v>200</v>
          </cell>
          <cell r="P36">
            <v>85.51</v>
          </cell>
          <cell r="S36">
            <v>1</v>
          </cell>
          <cell r="T36">
            <v>1</v>
          </cell>
          <cell r="U36">
            <v>0</v>
          </cell>
        </row>
        <row r="37">
          <cell r="A37" t="str">
            <v xml:space="preserve"> </v>
          </cell>
          <cell r="B37">
            <v>209.2</v>
          </cell>
          <cell r="E37" t="str">
            <v xml:space="preserve"> ИК44 Водосток d= 200 чуг длина 21,61 м   </v>
          </cell>
          <cell r="F37">
            <v>36</v>
          </cell>
          <cell r="J37">
            <v>200</v>
          </cell>
          <cell r="P37">
            <v>21.61</v>
          </cell>
          <cell r="S37">
            <v>1</v>
          </cell>
          <cell r="T37">
            <v>1</v>
          </cell>
          <cell r="U37">
            <v>0</v>
          </cell>
        </row>
        <row r="38">
          <cell r="A38" t="str">
            <v xml:space="preserve"> </v>
          </cell>
          <cell r="B38">
            <v>0</v>
          </cell>
          <cell r="E38" t="str">
            <v xml:space="preserve">   d=   длина  м   </v>
          </cell>
          <cell r="F38">
            <v>0</v>
          </cell>
          <cell r="J38">
            <v>0</v>
          </cell>
          <cell r="P38">
            <v>0</v>
          </cell>
          <cell r="S38">
            <v>1</v>
          </cell>
          <cell r="T38">
            <v>1</v>
          </cell>
          <cell r="U38">
            <v>0</v>
          </cell>
        </row>
        <row r="39">
          <cell r="A39" t="str">
            <v xml:space="preserve"> </v>
          </cell>
          <cell r="B39">
            <v>0</v>
          </cell>
          <cell r="E39" t="str">
            <v xml:space="preserve">   d=   длина  м   </v>
          </cell>
          <cell r="F39">
            <v>0</v>
          </cell>
          <cell r="J39">
            <v>0</v>
          </cell>
          <cell r="P39">
            <v>0</v>
          </cell>
          <cell r="S39">
            <v>1</v>
          </cell>
          <cell r="T39">
            <v>1</v>
          </cell>
          <cell r="U39">
            <v>0</v>
          </cell>
        </row>
        <row r="40">
          <cell r="A40" t="str">
            <v xml:space="preserve"> </v>
          </cell>
          <cell r="B40">
            <v>0</v>
          </cell>
          <cell r="E40" t="str">
            <v xml:space="preserve">   d=   длина  м   </v>
          </cell>
          <cell r="F40">
            <v>0</v>
          </cell>
          <cell r="J40">
            <v>0</v>
          </cell>
          <cell r="P40">
            <v>0</v>
          </cell>
          <cell r="S40">
            <v>1</v>
          </cell>
          <cell r="T40">
            <v>1</v>
          </cell>
          <cell r="U40">
            <v>0</v>
          </cell>
        </row>
        <row r="41">
          <cell r="A41" t="str">
            <v xml:space="preserve"> </v>
          </cell>
          <cell r="B41">
            <v>0</v>
          </cell>
          <cell r="E41" t="str">
            <v xml:space="preserve">   d=   длина  м   </v>
          </cell>
          <cell r="F41">
            <v>0</v>
          </cell>
          <cell r="J41">
            <v>0</v>
          </cell>
          <cell r="P41">
            <v>0</v>
          </cell>
          <cell r="S41">
            <v>1</v>
          </cell>
          <cell r="T41">
            <v>1</v>
          </cell>
          <cell r="U41">
            <v>0</v>
          </cell>
        </row>
        <row r="42">
          <cell r="A42" t="str">
            <v xml:space="preserve"> </v>
          </cell>
          <cell r="B42">
            <v>0</v>
          </cell>
          <cell r="E42" t="str">
            <v xml:space="preserve">   d=   длина  м   </v>
          </cell>
          <cell r="F42">
            <v>0</v>
          </cell>
          <cell r="J42">
            <v>0</v>
          </cell>
          <cell r="P42">
            <v>0</v>
          </cell>
          <cell r="S42">
            <v>1</v>
          </cell>
          <cell r="T42">
            <v>1</v>
          </cell>
          <cell r="U42">
            <v>10</v>
          </cell>
        </row>
        <row r="43">
          <cell r="A43" t="str">
            <v xml:space="preserve"> </v>
          </cell>
          <cell r="B43">
            <v>0</v>
          </cell>
          <cell r="E43" t="str">
            <v xml:space="preserve">   d=   длина  м   </v>
          </cell>
          <cell r="F43">
            <v>0</v>
          </cell>
          <cell r="J43">
            <v>0</v>
          </cell>
          <cell r="P43">
            <v>0</v>
          </cell>
          <cell r="S43">
            <v>1</v>
          </cell>
          <cell r="T43">
            <v>1</v>
          </cell>
          <cell r="U43">
            <v>10</v>
          </cell>
        </row>
        <row r="44">
          <cell r="A44" t="str">
            <v xml:space="preserve"> </v>
          </cell>
          <cell r="B44">
            <v>0</v>
          </cell>
          <cell r="E44" t="str">
            <v xml:space="preserve">   d=   длина  м   </v>
          </cell>
          <cell r="F44">
            <v>0</v>
          </cell>
          <cell r="J44">
            <v>0</v>
          </cell>
          <cell r="P44">
            <v>0</v>
          </cell>
          <cell r="S44">
            <v>1</v>
          </cell>
          <cell r="T44">
            <v>1</v>
          </cell>
          <cell r="U44">
            <v>10</v>
          </cell>
        </row>
        <row r="45">
          <cell r="A45" t="str">
            <v xml:space="preserve"> </v>
          </cell>
          <cell r="B45">
            <v>0</v>
          </cell>
          <cell r="E45" t="str">
            <v xml:space="preserve">   d=   длина  м   </v>
          </cell>
          <cell r="F45">
            <v>0</v>
          </cell>
          <cell r="J45">
            <v>0</v>
          </cell>
          <cell r="P45">
            <v>0</v>
          </cell>
          <cell r="S45">
            <v>1</v>
          </cell>
          <cell r="T45">
            <v>1</v>
          </cell>
          <cell r="U45">
            <v>10</v>
          </cell>
        </row>
        <row r="46">
          <cell r="A46" t="str">
            <v xml:space="preserve"> </v>
          </cell>
          <cell r="B46">
            <v>0</v>
          </cell>
          <cell r="E46" t="str">
            <v xml:space="preserve">   d=   длина  м   </v>
          </cell>
          <cell r="F46">
            <v>0</v>
          </cell>
          <cell r="J46">
            <v>0</v>
          </cell>
          <cell r="P46">
            <v>0</v>
          </cell>
          <cell r="S46">
            <v>1</v>
          </cell>
          <cell r="T46">
            <v>1</v>
          </cell>
          <cell r="U46">
            <v>10</v>
          </cell>
        </row>
        <row r="47">
          <cell r="A47" t="str">
            <v xml:space="preserve"> </v>
          </cell>
          <cell r="B47">
            <v>0</v>
          </cell>
          <cell r="E47" t="str">
            <v xml:space="preserve">   d=   длина  м   </v>
          </cell>
          <cell r="F47">
            <v>0</v>
          </cell>
          <cell r="J47">
            <v>0</v>
          </cell>
          <cell r="P47">
            <v>0</v>
          </cell>
          <cell r="S47">
            <v>1</v>
          </cell>
          <cell r="T47">
            <v>1</v>
          </cell>
          <cell r="U47">
            <v>10</v>
          </cell>
        </row>
        <row r="48">
          <cell r="A48" t="str">
            <v xml:space="preserve"> </v>
          </cell>
          <cell r="B48">
            <v>0</v>
          </cell>
          <cell r="E48" t="str">
            <v xml:space="preserve">   d=   длина  м   </v>
          </cell>
          <cell r="F48">
            <v>0</v>
          </cell>
          <cell r="J48">
            <v>0</v>
          </cell>
          <cell r="P48">
            <v>0</v>
          </cell>
          <cell r="S48">
            <v>1</v>
          </cell>
          <cell r="T48">
            <v>1</v>
          </cell>
          <cell r="U48">
            <v>10</v>
          </cell>
        </row>
        <row r="49">
          <cell r="A49" t="str">
            <v xml:space="preserve"> </v>
          </cell>
          <cell r="B49">
            <v>0</v>
          </cell>
          <cell r="E49" t="str">
            <v xml:space="preserve">   d=   длина  м   </v>
          </cell>
          <cell r="F49">
            <v>0</v>
          </cell>
          <cell r="J49">
            <v>0</v>
          </cell>
          <cell r="P49">
            <v>0</v>
          </cell>
          <cell r="S49">
            <v>1</v>
          </cell>
          <cell r="T49">
            <v>1</v>
          </cell>
          <cell r="U49">
            <v>0</v>
          </cell>
        </row>
        <row r="50">
          <cell r="A50" t="str">
            <v xml:space="preserve"> </v>
          </cell>
          <cell r="B50">
            <v>0</v>
          </cell>
          <cell r="E50" t="str">
            <v xml:space="preserve">   d=   длина  м   </v>
          </cell>
          <cell r="F50">
            <v>0</v>
          </cell>
          <cell r="J50">
            <v>0</v>
          </cell>
          <cell r="P50">
            <v>0</v>
          </cell>
          <cell r="S50">
            <v>1</v>
          </cell>
          <cell r="T50">
            <v>1</v>
          </cell>
          <cell r="U50">
            <v>0</v>
          </cell>
        </row>
        <row r="51">
          <cell r="A51" t="str">
            <v xml:space="preserve"> </v>
          </cell>
          <cell r="B51">
            <v>0</v>
          </cell>
          <cell r="E51" t="str">
            <v xml:space="preserve">   d=   длина  м   </v>
          </cell>
          <cell r="F51">
            <v>0</v>
          </cell>
          <cell r="J51">
            <v>0</v>
          </cell>
          <cell r="P51">
            <v>0</v>
          </cell>
          <cell r="S51">
            <v>1</v>
          </cell>
          <cell r="T51">
            <v>1</v>
          </cell>
          <cell r="U51">
            <v>10</v>
          </cell>
        </row>
        <row r="52">
          <cell r="A52" t="str">
            <v xml:space="preserve"> </v>
          </cell>
          <cell r="B52">
            <v>0</v>
          </cell>
          <cell r="E52" t="str">
            <v xml:space="preserve">   d=   длина  м   </v>
          </cell>
          <cell r="F52">
            <v>0</v>
          </cell>
          <cell r="J52">
            <v>0</v>
          </cell>
          <cell r="P52">
            <v>0</v>
          </cell>
          <cell r="S52">
            <v>1</v>
          </cell>
          <cell r="T52">
            <v>1</v>
          </cell>
          <cell r="U52">
            <v>10</v>
          </cell>
        </row>
        <row r="53">
          <cell r="A53" t="str">
            <v xml:space="preserve"> </v>
          </cell>
          <cell r="B53">
            <v>0</v>
          </cell>
          <cell r="E53" t="str">
            <v xml:space="preserve">   d=   длина  м   </v>
          </cell>
          <cell r="F53">
            <v>0</v>
          </cell>
          <cell r="J53">
            <v>0</v>
          </cell>
          <cell r="P53">
            <v>0</v>
          </cell>
          <cell r="S53">
            <v>1</v>
          </cell>
          <cell r="T53">
            <v>1</v>
          </cell>
          <cell r="U53">
            <v>0</v>
          </cell>
        </row>
        <row r="54">
          <cell r="A54" t="str">
            <v xml:space="preserve"> </v>
          </cell>
          <cell r="B54">
            <v>0</v>
          </cell>
          <cell r="E54" t="str">
            <v xml:space="preserve">   d=   длина  м   </v>
          </cell>
          <cell r="F54">
            <v>0</v>
          </cell>
          <cell r="J54">
            <v>0</v>
          </cell>
          <cell r="P54">
            <v>0</v>
          </cell>
          <cell r="S54">
            <v>1</v>
          </cell>
          <cell r="T54">
            <v>1</v>
          </cell>
          <cell r="U54">
            <v>10</v>
          </cell>
        </row>
        <row r="55">
          <cell r="A55" t="str">
            <v xml:space="preserve"> </v>
          </cell>
          <cell r="B55">
            <v>0</v>
          </cell>
          <cell r="E55" t="str">
            <v xml:space="preserve">   d=   длина  м   </v>
          </cell>
          <cell r="F55">
            <v>0</v>
          </cell>
          <cell r="J55">
            <v>0</v>
          </cell>
          <cell r="P55">
            <v>0</v>
          </cell>
          <cell r="S55">
            <v>1</v>
          </cell>
          <cell r="T55">
            <v>1</v>
          </cell>
          <cell r="U55">
            <v>0</v>
          </cell>
        </row>
        <row r="56">
          <cell r="A56" t="str">
            <v xml:space="preserve"> </v>
          </cell>
          <cell r="B56">
            <v>0</v>
          </cell>
          <cell r="E56" t="str">
            <v xml:space="preserve">   d=   длина  м   </v>
          </cell>
          <cell r="F56">
            <v>0</v>
          </cell>
          <cell r="J56">
            <v>0</v>
          </cell>
          <cell r="P56">
            <v>0</v>
          </cell>
          <cell r="S56">
            <v>1</v>
          </cell>
          <cell r="T56">
            <v>1</v>
          </cell>
          <cell r="U56">
            <v>0</v>
          </cell>
        </row>
        <row r="57">
          <cell r="A57" t="str">
            <v xml:space="preserve"> </v>
          </cell>
          <cell r="B57">
            <v>0</v>
          </cell>
          <cell r="E57" t="str">
            <v xml:space="preserve">   d=   длина  м   </v>
          </cell>
          <cell r="F57">
            <v>0</v>
          </cell>
          <cell r="J57">
            <v>0</v>
          </cell>
          <cell r="P57">
            <v>0</v>
          </cell>
          <cell r="S57">
            <v>1</v>
          </cell>
          <cell r="T57">
            <v>1</v>
          </cell>
          <cell r="U57">
            <v>0</v>
          </cell>
        </row>
        <row r="58">
          <cell r="A58" t="str">
            <v xml:space="preserve"> </v>
          </cell>
          <cell r="B58">
            <v>0</v>
          </cell>
          <cell r="E58" t="str">
            <v xml:space="preserve">   d=   длина  м   </v>
          </cell>
          <cell r="F58">
            <v>0</v>
          </cell>
          <cell r="J58">
            <v>0</v>
          </cell>
          <cell r="P58">
            <v>0</v>
          </cell>
          <cell r="S58">
            <v>1</v>
          </cell>
          <cell r="T58">
            <v>1</v>
          </cell>
          <cell r="U58">
            <v>0</v>
          </cell>
        </row>
        <row r="59">
          <cell r="A59" t="str">
            <v xml:space="preserve"> </v>
          </cell>
          <cell r="B59">
            <v>0</v>
          </cell>
          <cell r="E59" t="str">
            <v xml:space="preserve">   d=   длина  м   </v>
          </cell>
          <cell r="F59">
            <v>0</v>
          </cell>
          <cell r="J59">
            <v>0</v>
          </cell>
          <cell r="P59">
            <v>0</v>
          </cell>
          <cell r="S59">
            <v>1</v>
          </cell>
          <cell r="T59">
            <v>1</v>
          </cell>
          <cell r="U59">
            <v>0</v>
          </cell>
        </row>
        <row r="60">
          <cell r="A60" t="str">
            <v xml:space="preserve"> </v>
          </cell>
          <cell r="B60">
            <v>0</v>
          </cell>
          <cell r="E60" t="str">
            <v xml:space="preserve">   d=   длина  м   </v>
          </cell>
          <cell r="F60">
            <v>0</v>
          </cell>
          <cell r="J60">
            <v>0</v>
          </cell>
          <cell r="P60">
            <v>0</v>
          </cell>
          <cell r="S60">
            <v>1</v>
          </cell>
          <cell r="T60">
            <v>1</v>
          </cell>
          <cell r="U60">
            <v>0</v>
          </cell>
        </row>
        <row r="61">
          <cell r="A61" t="str">
            <v xml:space="preserve"> </v>
          </cell>
          <cell r="B61">
            <v>0</v>
          </cell>
          <cell r="E61" t="str">
            <v xml:space="preserve">   d=   длина  м   </v>
          </cell>
          <cell r="F61">
            <v>0</v>
          </cell>
          <cell r="J61">
            <v>0</v>
          </cell>
          <cell r="P61">
            <v>0</v>
          </cell>
          <cell r="S61">
            <v>1</v>
          </cell>
          <cell r="T61">
            <v>1</v>
          </cell>
          <cell r="U61">
            <v>0</v>
          </cell>
        </row>
        <row r="62">
          <cell r="A62" t="str">
            <v xml:space="preserve"> </v>
          </cell>
          <cell r="B62">
            <v>0</v>
          </cell>
          <cell r="E62" t="str">
            <v xml:space="preserve">   d=   длина  м   </v>
          </cell>
          <cell r="F62">
            <v>0</v>
          </cell>
          <cell r="J62">
            <v>0</v>
          </cell>
          <cell r="P62">
            <v>0</v>
          </cell>
          <cell r="S62">
            <v>1</v>
          </cell>
          <cell r="T62">
            <v>1</v>
          </cell>
          <cell r="U62">
            <v>10</v>
          </cell>
        </row>
        <row r="63">
          <cell r="A63" t="str">
            <v xml:space="preserve"> </v>
          </cell>
          <cell r="B63">
            <v>0</v>
          </cell>
          <cell r="E63" t="str">
            <v xml:space="preserve">   d=   длина  м   </v>
          </cell>
          <cell r="F63">
            <v>0</v>
          </cell>
          <cell r="J63">
            <v>0</v>
          </cell>
          <cell r="P63">
            <v>0</v>
          </cell>
          <cell r="S63">
            <v>1</v>
          </cell>
          <cell r="T63">
            <v>1</v>
          </cell>
          <cell r="U63">
            <v>0</v>
          </cell>
        </row>
        <row r="64">
          <cell r="A64" t="str">
            <v xml:space="preserve"> </v>
          </cell>
          <cell r="B64">
            <v>0</v>
          </cell>
          <cell r="E64" t="str">
            <v xml:space="preserve">   d=   длина  м   </v>
          </cell>
          <cell r="F64">
            <v>0</v>
          </cell>
          <cell r="J64">
            <v>0</v>
          </cell>
          <cell r="P64">
            <v>0</v>
          </cell>
          <cell r="S64">
            <v>1</v>
          </cell>
          <cell r="T64">
            <v>1</v>
          </cell>
          <cell r="U64">
            <v>0</v>
          </cell>
        </row>
        <row r="65">
          <cell r="A65" t="str">
            <v xml:space="preserve"> </v>
          </cell>
          <cell r="B65">
            <v>0</v>
          </cell>
          <cell r="E65" t="str">
            <v xml:space="preserve">   d=   длина  м   </v>
          </cell>
          <cell r="F65">
            <v>0</v>
          </cell>
          <cell r="J65">
            <v>0</v>
          </cell>
          <cell r="P65">
            <v>0</v>
          </cell>
          <cell r="S65">
            <v>1</v>
          </cell>
          <cell r="T65">
            <v>1</v>
          </cell>
          <cell r="U65">
            <v>0</v>
          </cell>
        </row>
      </sheetData>
      <sheetData sheetId="40">
        <row r="2">
          <cell r="E2" t="str">
            <v xml:space="preserve"> ИК10 Теплосеть  сечением  1100х550 мм длина 78,72 м.</v>
          </cell>
          <cell r="F2">
            <v>1</v>
          </cell>
          <cell r="K2">
            <v>1100</v>
          </cell>
          <cell r="L2">
            <v>550</v>
          </cell>
          <cell r="O2">
            <v>78.72</v>
          </cell>
          <cell r="Q2">
            <v>1</v>
          </cell>
          <cell r="R2">
            <v>1</v>
          </cell>
          <cell r="T2">
            <v>0</v>
          </cell>
          <cell r="U2">
            <v>0</v>
          </cell>
        </row>
        <row r="3">
          <cell r="E3" t="str">
            <v xml:space="preserve"> ИК27 Теплосеть  сечением  2620х1360 мм длина 67,77 м.</v>
          </cell>
          <cell r="F3">
            <v>2</v>
          </cell>
          <cell r="K3">
            <v>2620</v>
          </cell>
          <cell r="L3">
            <v>1360</v>
          </cell>
          <cell r="O3">
            <v>67.77</v>
          </cell>
          <cell r="Q3">
            <v>2</v>
          </cell>
          <cell r="R3">
            <v>1</v>
          </cell>
          <cell r="T3">
            <v>0</v>
          </cell>
          <cell r="U3">
            <v>0</v>
          </cell>
        </row>
        <row r="4">
          <cell r="E4" t="str">
            <v xml:space="preserve"> ИК28 Теплосеть  сечением  2200х600 мм длина 13,05 м.</v>
          </cell>
          <cell r="F4">
            <v>3</v>
          </cell>
          <cell r="K4">
            <v>2200</v>
          </cell>
          <cell r="L4">
            <v>600</v>
          </cell>
          <cell r="O4">
            <v>13.05</v>
          </cell>
          <cell r="Q4">
            <v>3</v>
          </cell>
          <cell r="R4">
            <v>1</v>
          </cell>
          <cell r="T4">
            <v>0</v>
          </cell>
          <cell r="U4">
            <v>0</v>
          </cell>
        </row>
        <row r="5">
          <cell r="E5" t="str">
            <v xml:space="preserve"> ИК31 Теплосеть  сечением  1900х660 мм длина 32,4 м.</v>
          </cell>
          <cell r="F5">
            <v>4</v>
          </cell>
          <cell r="K5">
            <v>1900</v>
          </cell>
          <cell r="L5">
            <v>660</v>
          </cell>
          <cell r="O5">
            <v>32.4</v>
          </cell>
          <cell r="Q5">
            <v>4</v>
          </cell>
          <cell r="R5">
            <v>1</v>
          </cell>
          <cell r="T5">
            <v>0</v>
          </cell>
          <cell r="U5">
            <v>0</v>
          </cell>
        </row>
        <row r="6">
          <cell r="E6" t="str">
            <v xml:space="preserve"> ИК45 Теплосеть  сечением  3300х1900 мм длина 95,01 м.</v>
          </cell>
          <cell r="F6">
            <v>5</v>
          </cell>
          <cell r="K6">
            <v>3300</v>
          </cell>
          <cell r="L6">
            <v>1900</v>
          </cell>
          <cell r="O6">
            <v>95.01</v>
          </cell>
          <cell r="Q6">
            <v>5</v>
          </cell>
          <cell r="R6">
            <v>1</v>
          </cell>
          <cell r="T6">
            <v>0</v>
          </cell>
          <cell r="U6">
            <v>0</v>
          </cell>
        </row>
        <row r="7">
          <cell r="E7" t="str">
            <v xml:space="preserve">  длина  м.</v>
          </cell>
          <cell r="F7">
            <v>5</v>
          </cell>
          <cell r="K7">
            <v>0</v>
          </cell>
          <cell r="L7">
            <v>0</v>
          </cell>
          <cell r="O7">
            <v>0</v>
          </cell>
          <cell r="Q7">
            <v>0</v>
          </cell>
          <cell r="R7">
            <v>1</v>
          </cell>
          <cell r="T7">
            <v>0</v>
          </cell>
          <cell r="U7">
            <v>0</v>
          </cell>
        </row>
        <row r="8">
          <cell r="E8" t="str">
            <v xml:space="preserve">  длина  м.</v>
          </cell>
          <cell r="F8">
            <v>5</v>
          </cell>
          <cell r="K8">
            <v>0</v>
          </cell>
          <cell r="L8">
            <v>0</v>
          </cell>
          <cell r="O8">
            <v>0</v>
          </cell>
          <cell r="Q8">
            <v>0</v>
          </cell>
          <cell r="R8">
            <v>1</v>
          </cell>
          <cell r="T8">
            <v>0</v>
          </cell>
          <cell r="U8">
            <v>0</v>
          </cell>
        </row>
        <row r="9">
          <cell r="E9" t="str">
            <v xml:space="preserve">  длина  м.</v>
          </cell>
          <cell r="F9">
            <v>5</v>
          </cell>
          <cell r="K9">
            <v>0</v>
          </cell>
          <cell r="L9">
            <v>0</v>
          </cell>
          <cell r="O9">
            <v>0</v>
          </cell>
          <cell r="Q9">
            <v>0</v>
          </cell>
          <cell r="R9">
            <v>1</v>
          </cell>
          <cell r="T9">
            <v>0</v>
          </cell>
          <cell r="U9">
            <v>0</v>
          </cell>
        </row>
        <row r="10">
          <cell r="E10" t="str">
            <v xml:space="preserve">  длина  м.</v>
          </cell>
          <cell r="F10">
            <v>5</v>
          </cell>
          <cell r="K10">
            <v>0</v>
          </cell>
          <cell r="L10">
            <v>0</v>
          </cell>
          <cell r="O10">
            <v>0</v>
          </cell>
          <cell r="Q10">
            <v>0</v>
          </cell>
          <cell r="R10">
            <v>1</v>
          </cell>
          <cell r="T10">
            <v>0</v>
          </cell>
          <cell r="U10">
            <v>0</v>
          </cell>
        </row>
        <row r="11">
          <cell r="E11" t="str">
            <v xml:space="preserve">   :(  мм длина  м.</v>
          </cell>
          <cell r="F11">
            <v>5</v>
          </cell>
          <cell r="K11">
            <v>0</v>
          </cell>
          <cell r="L11">
            <v>0</v>
          </cell>
          <cell r="O11">
            <v>0</v>
          </cell>
          <cell r="Q11">
            <v>0</v>
          </cell>
          <cell r="R11">
            <v>1</v>
          </cell>
          <cell r="T11">
            <v>0</v>
          </cell>
          <cell r="U11">
            <v>0</v>
          </cell>
        </row>
        <row r="12">
          <cell r="E12" t="str">
            <v xml:space="preserve">   :(  мм длина  м.</v>
          </cell>
          <cell r="F12">
            <v>5</v>
          </cell>
          <cell r="K12">
            <v>0</v>
          </cell>
          <cell r="L12">
            <v>0</v>
          </cell>
          <cell r="O12">
            <v>0</v>
          </cell>
          <cell r="Q12">
            <v>0</v>
          </cell>
          <cell r="R12">
            <v>1</v>
          </cell>
          <cell r="T12">
            <v>0</v>
          </cell>
          <cell r="U12">
            <v>0</v>
          </cell>
        </row>
        <row r="13">
          <cell r="E13" t="str">
            <v xml:space="preserve">   :(  мм длина  м.</v>
          </cell>
          <cell r="F13">
            <v>5</v>
          </cell>
          <cell r="K13">
            <v>0</v>
          </cell>
          <cell r="L13">
            <v>0</v>
          </cell>
          <cell r="O13">
            <v>0</v>
          </cell>
          <cell r="Q13">
            <v>0</v>
          </cell>
          <cell r="R13">
            <v>1</v>
          </cell>
          <cell r="T13">
            <v>0</v>
          </cell>
          <cell r="U13">
            <v>0</v>
          </cell>
        </row>
        <row r="14">
          <cell r="E14" t="str">
            <v xml:space="preserve">   :(  мм длина  м.</v>
          </cell>
          <cell r="F14">
            <v>5</v>
          </cell>
          <cell r="K14">
            <v>0</v>
          </cell>
          <cell r="L14">
            <v>0</v>
          </cell>
          <cell r="O14">
            <v>0</v>
          </cell>
          <cell r="Q14">
            <v>0</v>
          </cell>
          <cell r="R14">
            <v>1</v>
          </cell>
          <cell r="T14">
            <v>0</v>
          </cell>
          <cell r="U14">
            <v>0</v>
          </cell>
        </row>
        <row r="15">
          <cell r="E15" t="str">
            <v xml:space="preserve">   :(  мм длина  м.</v>
          </cell>
          <cell r="F15">
            <v>5</v>
          </cell>
          <cell r="K15">
            <v>0</v>
          </cell>
          <cell r="L15">
            <v>0</v>
          </cell>
          <cell r="O15">
            <v>0</v>
          </cell>
          <cell r="Q15">
            <v>0</v>
          </cell>
          <cell r="R15">
            <v>1</v>
          </cell>
          <cell r="T15">
            <v>0</v>
          </cell>
          <cell r="U15">
            <v>0</v>
          </cell>
        </row>
        <row r="16">
          <cell r="E16" t="str">
            <v xml:space="preserve">   :(  мм длина  м.</v>
          </cell>
          <cell r="F16">
            <v>5</v>
          </cell>
          <cell r="K16">
            <v>0</v>
          </cell>
          <cell r="L16">
            <v>0</v>
          </cell>
          <cell r="O16">
            <v>0</v>
          </cell>
          <cell r="Q16">
            <v>0</v>
          </cell>
          <cell r="R16">
            <v>1</v>
          </cell>
          <cell r="T16">
            <v>0</v>
          </cell>
          <cell r="U16">
            <v>0</v>
          </cell>
        </row>
        <row r="17">
          <cell r="E17" t="str">
            <v xml:space="preserve">   :(  мм длина  м.</v>
          </cell>
          <cell r="F17">
            <v>5</v>
          </cell>
          <cell r="K17">
            <v>0</v>
          </cell>
          <cell r="L17">
            <v>0</v>
          </cell>
          <cell r="O17">
            <v>0</v>
          </cell>
          <cell r="Q17">
            <v>0</v>
          </cell>
          <cell r="R17">
            <v>1</v>
          </cell>
          <cell r="T17">
            <v>0</v>
          </cell>
          <cell r="U17">
            <v>0</v>
          </cell>
        </row>
        <row r="18">
          <cell r="E18" t="str">
            <v xml:space="preserve">   :(  мм длина  м.</v>
          </cell>
          <cell r="F18">
            <v>5</v>
          </cell>
          <cell r="K18">
            <v>0</v>
          </cell>
          <cell r="L18">
            <v>0</v>
          </cell>
          <cell r="O18">
            <v>0</v>
          </cell>
          <cell r="Q18">
            <v>0</v>
          </cell>
          <cell r="R18">
            <v>1</v>
          </cell>
          <cell r="T18">
            <v>0</v>
          </cell>
          <cell r="U18">
            <v>0</v>
          </cell>
        </row>
        <row r="19">
          <cell r="E19" t="str">
            <v xml:space="preserve">   :(  мм длина  м.</v>
          </cell>
          <cell r="F19">
            <v>5</v>
          </cell>
          <cell r="K19">
            <v>0</v>
          </cell>
          <cell r="L19">
            <v>0</v>
          </cell>
          <cell r="O19">
            <v>0</v>
          </cell>
          <cell r="Q19">
            <v>0</v>
          </cell>
          <cell r="R19">
            <v>1</v>
          </cell>
          <cell r="T19">
            <v>0</v>
          </cell>
          <cell r="U19">
            <v>0</v>
          </cell>
        </row>
        <row r="20">
          <cell r="E20" t="str">
            <v xml:space="preserve">   :(  мм длина  м.</v>
          </cell>
          <cell r="F20">
            <v>5</v>
          </cell>
          <cell r="K20">
            <v>0</v>
          </cell>
          <cell r="L20">
            <v>0</v>
          </cell>
          <cell r="O20">
            <v>0</v>
          </cell>
          <cell r="Q20">
            <v>0</v>
          </cell>
          <cell r="R20">
            <v>1</v>
          </cell>
          <cell r="T20">
            <v>0</v>
          </cell>
          <cell r="U20">
            <v>0</v>
          </cell>
        </row>
        <row r="21">
          <cell r="E21" t="str">
            <v xml:space="preserve">   :(  мм длина  м.</v>
          </cell>
          <cell r="F21">
            <v>5</v>
          </cell>
          <cell r="K21">
            <v>0</v>
          </cell>
          <cell r="L21">
            <v>0</v>
          </cell>
          <cell r="O21">
            <v>0</v>
          </cell>
          <cell r="Q21">
            <v>0</v>
          </cell>
          <cell r="R21">
            <v>1</v>
          </cell>
          <cell r="T21">
            <v>0</v>
          </cell>
          <cell r="U21">
            <v>0</v>
          </cell>
        </row>
        <row r="22">
          <cell r="E22" t="str">
            <v xml:space="preserve">   :(  мм длина  м.</v>
          </cell>
          <cell r="F22">
            <v>5</v>
          </cell>
          <cell r="K22">
            <v>0</v>
          </cell>
          <cell r="L22">
            <v>0</v>
          </cell>
          <cell r="O22">
            <v>0</v>
          </cell>
          <cell r="Q22">
            <v>0</v>
          </cell>
          <cell r="R22">
            <v>1</v>
          </cell>
          <cell r="T22">
            <v>0</v>
          </cell>
          <cell r="U22">
            <v>0</v>
          </cell>
        </row>
        <row r="23">
          <cell r="E23" t="str">
            <v xml:space="preserve">   :(  мм длина  м.</v>
          </cell>
          <cell r="F23">
            <v>5</v>
          </cell>
          <cell r="K23">
            <v>0</v>
          </cell>
          <cell r="L23">
            <v>0</v>
          </cell>
          <cell r="O23">
            <v>0</v>
          </cell>
          <cell r="Q23">
            <v>0</v>
          </cell>
          <cell r="R23">
            <v>1</v>
          </cell>
          <cell r="T23">
            <v>0</v>
          </cell>
          <cell r="U23">
            <v>0</v>
          </cell>
        </row>
        <row r="24">
          <cell r="E24" t="str">
            <v xml:space="preserve">   :(  мм длина  м.</v>
          </cell>
          <cell r="F24">
            <v>5</v>
          </cell>
          <cell r="K24">
            <v>0</v>
          </cell>
          <cell r="L24">
            <v>0</v>
          </cell>
          <cell r="O24">
            <v>0</v>
          </cell>
          <cell r="Q24">
            <v>0</v>
          </cell>
          <cell r="R24">
            <v>1</v>
          </cell>
          <cell r="T24">
            <v>0</v>
          </cell>
          <cell r="U24">
            <v>0</v>
          </cell>
        </row>
        <row r="25">
          <cell r="E25" t="str">
            <v xml:space="preserve">   :(  мм длина  м.</v>
          </cell>
          <cell r="F25">
            <v>5</v>
          </cell>
          <cell r="K25">
            <v>0</v>
          </cell>
          <cell r="L25">
            <v>0</v>
          </cell>
          <cell r="O25">
            <v>0</v>
          </cell>
          <cell r="Q25">
            <v>0</v>
          </cell>
          <cell r="R25">
            <v>1</v>
          </cell>
          <cell r="T25">
            <v>0</v>
          </cell>
          <cell r="U25">
            <v>0</v>
          </cell>
        </row>
        <row r="26">
          <cell r="E26" t="str">
            <v xml:space="preserve">   :(  мм длина  м.</v>
          </cell>
          <cell r="F26">
            <v>5</v>
          </cell>
          <cell r="K26">
            <v>0</v>
          </cell>
          <cell r="L26">
            <v>0</v>
          </cell>
          <cell r="O26">
            <v>0</v>
          </cell>
          <cell r="Q26">
            <v>0</v>
          </cell>
          <cell r="R26">
            <v>1</v>
          </cell>
          <cell r="T26">
            <v>0</v>
          </cell>
          <cell r="U26">
            <v>0</v>
          </cell>
        </row>
        <row r="27">
          <cell r="E27" t="str">
            <v xml:space="preserve">   :(  мм длина  м.</v>
          </cell>
          <cell r="F27">
            <v>5</v>
          </cell>
          <cell r="K27">
            <v>0</v>
          </cell>
          <cell r="L27">
            <v>0</v>
          </cell>
          <cell r="O27">
            <v>0</v>
          </cell>
          <cell r="Q27">
            <v>0</v>
          </cell>
          <cell r="R27">
            <v>1</v>
          </cell>
          <cell r="T27">
            <v>0</v>
          </cell>
          <cell r="U27">
            <v>0</v>
          </cell>
        </row>
        <row r="28">
          <cell r="E28" t="str">
            <v xml:space="preserve"> , длина  м.</v>
          </cell>
          <cell r="F28">
            <v>0</v>
          </cell>
          <cell r="K28">
            <v>0</v>
          </cell>
          <cell r="L28">
            <v>0</v>
          </cell>
          <cell r="O28">
            <v>0</v>
          </cell>
          <cell r="Q28">
            <v>0</v>
          </cell>
          <cell r="R28">
            <v>1</v>
          </cell>
          <cell r="T28">
            <v>0</v>
          </cell>
          <cell r="U28">
            <v>0</v>
          </cell>
        </row>
        <row r="29">
          <cell r="E29" t="str">
            <v xml:space="preserve"> , длина  м.</v>
          </cell>
          <cell r="F29">
            <v>0</v>
          </cell>
          <cell r="K29">
            <v>0</v>
          </cell>
          <cell r="L29">
            <v>0</v>
          </cell>
          <cell r="O29">
            <v>0</v>
          </cell>
          <cell r="Q29">
            <v>0</v>
          </cell>
          <cell r="R29">
            <v>1</v>
          </cell>
          <cell r="T29">
            <v>0</v>
          </cell>
          <cell r="U29">
            <v>0</v>
          </cell>
        </row>
        <row r="30">
          <cell r="E30" t="str">
            <v xml:space="preserve"> , длина  м.</v>
          </cell>
          <cell r="F30">
            <v>0</v>
          </cell>
          <cell r="K30">
            <v>0</v>
          </cell>
          <cell r="L30">
            <v>0</v>
          </cell>
          <cell r="O30">
            <v>0</v>
          </cell>
          <cell r="Q30">
            <v>0</v>
          </cell>
          <cell r="R30">
            <v>1</v>
          </cell>
          <cell r="T30">
            <v>0</v>
          </cell>
          <cell r="U30">
            <v>0</v>
          </cell>
        </row>
        <row r="31">
          <cell r="E31" t="str">
            <v xml:space="preserve"> , длина  м.</v>
          </cell>
          <cell r="F31">
            <v>0</v>
          </cell>
          <cell r="K31">
            <v>0</v>
          </cell>
          <cell r="L31">
            <v>0</v>
          </cell>
          <cell r="O31">
            <v>0</v>
          </cell>
          <cell r="Q31">
            <v>0</v>
          </cell>
          <cell r="R31">
            <v>1</v>
          </cell>
          <cell r="T31">
            <v>0</v>
          </cell>
          <cell r="U31">
            <v>0</v>
          </cell>
        </row>
        <row r="32">
          <cell r="E32" t="str">
            <v xml:space="preserve"> , длина  м.</v>
          </cell>
          <cell r="F32">
            <v>0</v>
          </cell>
          <cell r="K32">
            <v>0</v>
          </cell>
          <cell r="L32">
            <v>0</v>
          </cell>
          <cell r="O32">
            <v>0</v>
          </cell>
          <cell r="Q32">
            <v>0</v>
          </cell>
          <cell r="R32">
            <v>1</v>
          </cell>
          <cell r="T32">
            <v>0</v>
          </cell>
          <cell r="U32">
            <v>0</v>
          </cell>
        </row>
        <row r="33">
          <cell r="E33" t="str">
            <v xml:space="preserve"> , длина  м.</v>
          </cell>
          <cell r="F33">
            <v>0</v>
          </cell>
          <cell r="K33">
            <v>0</v>
          </cell>
          <cell r="L33">
            <v>0</v>
          </cell>
          <cell r="O33">
            <v>0</v>
          </cell>
          <cell r="Q33">
            <v>0</v>
          </cell>
          <cell r="R33">
            <v>1</v>
          </cell>
          <cell r="T33">
            <v>0</v>
          </cell>
          <cell r="U33">
            <v>0</v>
          </cell>
        </row>
        <row r="34">
          <cell r="E34" t="str">
            <v xml:space="preserve"> , длина  м.</v>
          </cell>
          <cell r="F34">
            <v>0</v>
          </cell>
          <cell r="K34">
            <v>0</v>
          </cell>
          <cell r="L34">
            <v>0</v>
          </cell>
          <cell r="O34">
            <v>0</v>
          </cell>
          <cell r="Q34">
            <v>0</v>
          </cell>
          <cell r="R34">
            <v>1</v>
          </cell>
          <cell r="T34">
            <v>0</v>
          </cell>
          <cell r="U34">
            <v>0</v>
          </cell>
        </row>
        <row r="35">
          <cell r="E35" t="str">
            <v xml:space="preserve"> , длина  м.</v>
          </cell>
          <cell r="F35">
            <v>0</v>
          </cell>
          <cell r="K35">
            <v>0</v>
          </cell>
          <cell r="L35">
            <v>0</v>
          </cell>
          <cell r="O35">
            <v>0</v>
          </cell>
          <cell r="Q35">
            <v>0</v>
          </cell>
          <cell r="R35">
            <v>1</v>
          </cell>
          <cell r="T35">
            <v>0</v>
          </cell>
          <cell r="U35">
            <v>0</v>
          </cell>
        </row>
        <row r="36">
          <cell r="E36" t="str">
            <v xml:space="preserve"> , длина  м.</v>
          </cell>
          <cell r="F36">
            <v>0</v>
          </cell>
          <cell r="K36">
            <v>0</v>
          </cell>
          <cell r="L36">
            <v>0</v>
          </cell>
          <cell r="O36">
            <v>0</v>
          </cell>
          <cell r="Q36">
            <v>0</v>
          </cell>
          <cell r="R36">
            <v>1</v>
          </cell>
          <cell r="T36">
            <v>0</v>
          </cell>
          <cell r="U36">
            <v>0</v>
          </cell>
        </row>
        <row r="37">
          <cell r="E37" t="str">
            <v xml:space="preserve"> , длина  м.</v>
          </cell>
          <cell r="F37">
            <v>0</v>
          </cell>
          <cell r="K37">
            <v>0</v>
          </cell>
          <cell r="L37">
            <v>0</v>
          </cell>
          <cell r="O37">
            <v>0</v>
          </cell>
          <cell r="Q37">
            <v>0</v>
          </cell>
          <cell r="R37">
            <v>1</v>
          </cell>
          <cell r="T37">
            <v>0</v>
          </cell>
          <cell r="U37">
            <v>0</v>
          </cell>
        </row>
        <row r="38">
          <cell r="E38" t="str">
            <v xml:space="preserve"> , длина  м.</v>
          </cell>
          <cell r="F38">
            <v>0</v>
          </cell>
          <cell r="K38">
            <v>0</v>
          </cell>
          <cell r="L38">
            <v>0</v>
          </cell>
          <cell r="O38">
            <v>0</v>
          </cell>
          <cell r="Q38">
            <v>0</v>
          </cell>
          <cell r="R38">
            <v>1</v>
          </cell>
          <cell r="T38">
            <v>0</v>
          </cell>
          <cell r="U38">
            <v>0</v>
          </cell>
        </row>
        <row r="39">
          <cell r="E39" t="str">
            <v xml:space="preserve"> , длина  м.</v>
          </cell>
          <cell r="F39">
            <v>0</v>
          </cell>
          <cell r="K39">
            <v>0</v>
          </cell>
          <cell r="L39">
            <v>0</v>
          </cell>
          <cell r="O39">
            <v>0</v>
          </cell>
          <cell r="Q39">
            <v>0</v>
          </cell>
          <cell r="R39">
            <v>1</v>
          </cell>
          <cell r="T39">
            <v>0</v>
          </cell>
          <cell r="U39">
            <v>0</v>
          </cell>
        </row>
        <row r="40">
          <cell r="E40" t="str">
            <v xml:space="preserve"> , длина  м.</v>
          </cell>
          <cell r="F40">
            <v>0</v>
          </cell>
          <cell r="K40">
            <v>0</v>
          </cell>
          <cell r="L40">
            <v>0</v>
          </cell>
          <cell r="O40">
            <v>0</v>
          </cell>
          <cell r="Q40">
            <v>0</v>
          </cell>
          <cell r="R40">
            <v>1</v>
          </cell>
          <cell r="T40">
            <v>0</v>
          </cell>
          <cell r="U40">
            <v>0</v>
          </cell>
        </row>
        <row r="41">
          <cell r="E41" t="str">
            <v xml:space="preserve"> , длина  м.</v>
          </cell>
          <cell r="F41">
            <v>0</v>
          </cell>
          <cell r="K41">
            <v>0</v>
          </cell>
          <cell r="L41">
            <v>0</v>
          </cell>
          <cell r="O41">
            <v>0</v>
          </cell>
          <cell r="Q41">
            <v>0</v>
          </cell>
          <cell r="R41">
            <v>1</v>
          </cell>
          <cell r="T41">
            <v>0</v>
          </cell>
          <cell r="U41">
            <v>0</v>
          </cell>
        </row>
        <row r="42">
          <cell r="E42" t="str">
            <v xml:space="preserve"> , длина  м.</v>
          </cell>
          <cell r="F42">
            <v>0</v>
          </cell>
          <cell r="K42">
            <v>0</v>
          </cell>
          <cell r="L42">
            <v>0</v>
          </cell>
          <cell r="O42">
            <v>0</v>
          </cell>
          <cell r="Q42">
            <v>0</v>
          </cell>
          <cell r="R42">
            <v>1</v>
          </cell>
          <cell r="T42">
            <v>0</v>
          </cell>
          <cell r="U42">
            <v>0</v>
          </cell>
        </row>
        <row r="43">
          <cell r="E43" t="str">
            <v xml:space="preserve"> , длина  м.</v>
          </cell>
          <cell r="F43">
            <v>0</v>
          </cell>
          <cell r="K43">
            <v>0</v>
          </cell>
          <cell r="L43">
            <v>0</v>
          </cell>
          <cell r="O43">
            <v>0</v>
          </cell>
          <cell r="Q43">
            <v>0</v>
          </cell>
          <cell r="R43">
            <v>1</v>
          </cell>
          <cell r="T43">
            <v>0</v>
          </cell>
          <cell r="U43">
            <v>0</v>
          </cell>
        </row>
        <row r="44">
          <cell r="E44" t="str">
            <v xml:space="preserve"> , длина  м.</v>
          </cell>
          <cell r="F44">
            <v>0</v>
          </cell>
          <cell r="K44">
            <v>0</v>
          </cell>
          <cell r="L44">
            <v>0</v>
          </cell>
          <cell r="O44">
            <v>0</v>
          </cell>
          <cell r="Q44">
            <v>0</v>
          </cell>
          <cell r="R44">
            <v>1</v>
          </cell>
          <cell r="T44">
            <v>0</v>
          </cell>
          <cell r="U44">
            <v>0</v>
          </cell>
        </row>
        <row r="45">
          <cell r="E45" t="str">
            <v xml:space="preserve"> , длина  м.</v>
          </cell>
          <cell r="F45">
            <v>0</v>
          </cell>
          <cell r="K45">
            <v>0</v>
          </cell>
          <cell r="L45">
            <v>0</v>
          </cell>
          <cell r="O45">
            <v>0</v>
          </cell>
          <cell r="Q45">
            <v>0</v>
          </cell>
          <cell r="R45">
            <v>1</v>
          </cell>
          <cell r="T45">
            <v>0</v>
          </cell>
          <cell r="U45">
            <v>0</v>
          </cell>
        </row>
        <row r="46">
          <cell r="E46" t="str">
            <v xml:space="preserve"> , длина  м.</v>
          </cell>
          <cell r="F46">
            <v>0</v>
          </cell>
          <cell r="K46">
            <v>0</v>
          </cell>
          <cell r="L46">
            <v>0</v>
          </cell>
          <cell r="O46">
            <v>0</v>
          </cell>
          <cell r="Q46">
            <v>0</v>
          </cell>
          <cell r="R46">
            <v>1</v>
          </cell>
          <cell r="T46">
            <v>0</v>
          </cell>
          <cell r="U46">
            <v>0</v>
          </cell>
        </row>
        <row r="47">
          <cell r="E47" t="str">
            <v xml:space="preserve"> , длина  м.</v>
          </cell>
          <cell r="F47">
            <v>0</v>
          </cell>
          <cell r="K47">
            <v>0</v>
          </cell>
          <cell r="L47">
            <v>0</v>
          </cell>
          <cell r="O47">
            <v>0</v>
          </cell>
          <cell r="Q47">
            <v>0</v>
          </cell>
          <cell r="R47">
            <v>1</v>
          </cell>
          <cell r="T47">
            <v>0</v>
          </cell>
          <cell r="U47">
            <v>0</v>
          </cell>
        </row>
        <row r="48">
          <cell r="E48" t="str">
            <v xml:space="preserve"> , длина  м.</v>
          </cell>
          <cell r="F48">
            <v>0</v>
          </cell>
          <cell r="K48">
            <v>0</v>
          </cell>
          <cell r="L48">
            <v>0</v>
          </cell>
          <cell r="O48">
            <v>0</v>
          </cell>
          <cell r="Q48">
            <v>0</v>
          </cell>
          <cell r="R48">
            <v>1</v>
          </cell>
          <cell r="T48">
            <v>0</v>
          </cell>
          <cell r="U48">
            <v>0</v>
          </cell>
        </row>
        <row r="49">
          <cell r="E49" t="str">
            <v xml:space="preserve"> , длина  м.</v>
          </cell>
          <cell r="F49">
            <v>0</v>
          </cell>
          <cell r="K49">
            <v>0</v>
          </cell>
          <cell r="L49">
            <v>0</v>
          </cell>
          <cell r="O49">
            <v>0</v>
          </cell>
          <cell r="Q49">
            <v>0</v>
          </cell>
          <cell r="R49">
            <v>1</v>
          </cell>
          <cell r="T49">
            <v>0</v>
          </cell>
          <cell r="U49">
            <v>0</v>
          </cell>
        </row>
        <row r="50">
          <cell r="E50" t="str">
            <v xml:space="preserve"> , длина  м.</v>
          </cell>
          <cell r="F50">
            <v>0</v>
          </cell>
          <cell r="K50">
            <v>0</v>
          </cell>
          <cell r="L50">
            <v>0</v>
          </cell>
          <cell r="O50">
            <v>0</v>
          </cell>
          <cell r="Q50">
            <v>0</v>
          </cell>
          <cell r="R50">
            <v>1</v>
          </cell>
          <cell r="T50">
            <v>0</v>
          </cell>
          <cell r="U50">
            <v>0</v>
          </cell>
        </row>
        <row r="51">
          <cell r="E51" t="str">
            <v xml:space="preserve"> , длина  м.</v>
          </cell>
          <cell r="F51">
            <v>0</v>
          </cell>
          <cell r="K51">
            <v>0</v>
          </cell>
          <cell r="L51">
            <v>0</v>
          </cell>
          <cell r="O51">
            <v>0</v>
          </cell>
          <cell r="Q51">
            <v>0</v>
          </cell>
          <cell r="R51">
            <v>1</v>
          </cell>
          <cell r="T51">
            <v>0</v>
          </cell>
          <cell r="U51">
            <v>0</v>
          </cell>
        </row>
        <row r="52">
          <cell r="E52" t="str">
            <v xml:space="preserve"> , длина  м.</v>
          </cell>
          <cell r="F52">
            <v>0</v>
          </cell>
          <cell r="K52">
            <v>0</v>
          </cell>
          <cell r="L52">
            <v>0</v>
          </cell>
          <cell r="O52">
            <v>0</v>
          </cell>
          <cell r="Q52">
            <v>0</v>
          </cell>
          <cell r="R52">
            <v>1</v>
          </cell>
          <cell r="T52">
            <v>0</v>
          </cell>
          <cell r="U52">
            <v>0</v>
          </cell>
        </row>
        <row r="53">
          <cell r="E53" t="str">
            <v xml:space="preserve"> , длина  м.</v>
          </cell>
          <cell r="F53">
            <v>0</v>
          </cell>
          <cell r="K53">
            <v>0</v>
          </cell>
          <cell r="L53">
            <v>0</v>
          </cell>
          <cell r="O53">
            <v>0</v>
          </cell>
          <cell r="Q53">
            <v>0</v>
          </cell>
          <cell r="R53">
            <v>1</v>
          </cell>
          <cell r="T53">
            <v>0</v>
          </cell>
          <cell r="U53">
            <v>0</v>
          </cell>
        </row>
        <row r="54">
          <cell r="E54" t="str">
            <v xml:space="preserve"> , длина  м.</v>
          </cell>
          <cell r="F54">
            <v>0</v>
          </cell>
          <cell r="K54">
            <v>0</v>
          </cell>
          <cell r="L54">
            <v>0</v>
          </cell>
          <cell r="O54">
            <v>0</v>
          </cell>
          <cell r="Q54">
            <v>0</v>
          </cell>
          <cell r="R54">
            <v>1</v>
          </cell>
          <cell r="T54">
            <v>0</v>
          </cell>
          <cell r="U54">
            <v>0</v>
          </cell>
        </row>
        <row r="55">
          <cell r="E55" t="str">
            <v xml:space="preserve"> , длина  м.</v>
          </cell>
          <cell r="F55">
            <v>0</v>
          </cell>
          <cell r="K55">
            <v>0</v>
          </cell>
          <cell r="L55">
            <v>0</v>
          </cell>
          <cell r="O55">
            <v>0</v>
          </cell>
          <cell r="Q55">
            <v>0</v>
          </cell>
          <cell r="R55">
            <v>1</v>
          </cell>
          <cell r="T55">
            <v>0</v>
          </cell>
          <cell r="U55">
            <v>0</v>
          </cell>
        </row>
        <row r="56">
          <cell r="E56" t="str">
            <v xml:space="preserve"> , длина  м.</v>
          </cell>
          <cell r="F56">
            <v>0</v>
          </cell>
          <cell r="K56">
            <v>0</v>
          </cell>
          <cell r="L56">
            <v>0</v>
          </cell>
          <cell r="O56">
            <v>0</v>
          </cell>
          <cell r="Q56">
            <v>0</v>
          </cell>
          <cell r="R56">
            <v>1</v>
          </cell>
          <cell r="T56">
            <v>0</v>
          </cell>
          <cell r="U56">
            <v>0</v>
          </cell>
        </row>
        <row r="57">
          <cell r="E57" t="str">
            <v xml:space="preserve"> , длина  м.</v>
          </cell>
          <cell r="F57">
            <v>0</v>
          </cell>
          <cell r="K57">
            <v>0</v>
          </cell>
          <cell r="L57">
            <v>0</v>
          </cell>
          <cell r="O57">
            <v>0</v>
          </cell>
          <cell r="Q57">
            <v>0</v>
          </cell>
          <cell r="R57">
            <v>1</v>
          </cell>
          <cell r="T57">
            <v>0</v>
          </cell>
          <cell r="U57">
            <v>0</v>
          </cell>
        </row>
        <row r="58">
          <cell r="E58" t="str">
            <v xml:space="preserve"> , длина  м.</v>
          </cell>
          <cell r="F58">
            <v>0</v>
          </cell>
          <cell r="K58">
            <v>0</v>
          </cell>
          <cell r="L58">
            <v>0</v>
          </cell>
          <cell r="O58">
            <v>0</v>
          </cell>
          <cell r="Q58">
            <v>0</v>
          </cell>
          <cell r="R58">
            <v>1</v>
          </cell>
          <cell r="T58">
            <v>0</v>
          </cell>
          <cell r="U58">
            <v>0</v>
          </cell>
        </row>
        <row r="59">
          <cell r="E59" t="str">
            <v xml:space="preserve"> , длина  м.</v>
          </cell>
          <cell r="F59">
            <v>0</v>
          </cell>
          <cell r="K59">
            <v>0</v>
          </cell>
          <cell r="L59">
            <v>0</v>
          </cell>
          <cell r="O59">
            <v>0</v>
          </cell>
          <cell r="Q59">
            <v>0</v>
          </cell>
          <cell r="R59">
            <v>1</v>
          </cell>
          <cell r="T59">
            <v>0</v>
          </cell>
          <cell r="U59">
            <v>0</v>
          </cell>
        </row>
        <row r="60">
          <cell r="E60" t="str">
            <v xml:space="preserve"> , длина  м.</v>
          </cell>
          <cell r="F60">
            <v>0</v>
          </cell>
          <cell r="K60">
            <v>0</v>
          </cell>
          <cell r="L60">
            <v>0</v>
          </cell>
          <cell r="O60">
            <v>0</v>
          </cell>
          <cell r="Q60">
            <v>0</v>
          </cell>
          <cell r="R60">
            <v>1</v>
          </cell>
          <cell r="T60">
            <v>0</v>
          </cell>
          <cell r="U60">
            <v>0</v>
          </cell>
        </row>
        <row r="61">
          <cell r="E61" t="str">
            <v xml:space="preserve"> , длина  м.</v>
          </cell>
          <cell r="F61">
            <v>0</v>
          </cell>
          <cell r="K61">
            <v>0</v>
          </cell>
          <cell r="L61">
            <v>0</v>
          </cell>
          <cell r="O61">
            <v>0</v>
          </cell>
          <cell r="Q61">
            <v>0</v>
          </cell>
          <cell r="R61">
            <v>1</v>
          </cell>
          <cell r="T61">
            <v>0</v>
          </cell>
          <cell r="U61">
            <v>0</v>
          </cell>
        </row>
      </sheetData>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д"/>
      <sheetName val="СВОД."/>
      <sheetName val="1.ОСК_зд."/>
      <sheetName val="2.ОСК_ин_ком"/>
      <sheetName val="3.ОСК_соор"/>
      <sheetName val="2.Шурф"/>
      <sheetName val="2.ОВС"/>
      <sheetName val="6.Геофиз_ис"/>
      <sheetName val="7.Обслед_метр"/>
      <sheetName val="8.Разр_прог_метр"/>
      <sheetName val="3.трудозат"/>
      <sheetName val="11.Разр_прогр_здания"/>
      <sheetName val="12.Геодезия"/>
      <sheetName val="Для ТЗ"/>
      <sheetName val="0-1 (ПСМ)"/>
      <sheetName val="1-1 (ПСМ)"/>
      <sheetName val="2-1 (ПСМ)"/>
      <sheetName val="0-1(ИСМ-Р)"/>
      <sheetName val="1-1(ИСМ-Р)"/>
      <sheetName val="2-1(ИСМ-Р)"/>
      <sheetName val="ДанныеРам."/>
      <sheetName val="Данные"/>
      <sheetName val="Данные соор."/>
      <sheetName val="Данный Коммун"/>
      <sheetName val="табл"/>
    </sheetNames>
    <sheetDataSet>
      <sheetData sheetId="0">
        <row r="11">
          <cell r="H11">
            <v>37534.07</v>
          </cell>
        </row>
        <row r="12">
          <cell r="H12">
            <v>0</v>
          </cell>
        </row>
        <row r="13">
          <cell r="H13">
            <v>109918.48</v>
          </cell>
        </row>
        <row r="14">
          <cell r="H14">
            <v>35112.1</v>
          </cell>
        </row>
      </sheetData>
      <sheetData sheetId="1">
        <row r="7">
          <cell r="A7" t="str">
            <v>«Вынос и восстановление ЭЗУ - Соглашение № МГ-2107-с/19 от 14.02.2019 г. Снос существующих строений, отключение и перекладка инженерных коммуникаций сносимых зданий, расположенных по адресу: г.Москва, район Бабушкинский, ул. Осташковская, д. 9, к. 2, к. 3 (Северо- Восточный административный округ)»</v>
          </cell>
        </row>
        <row r="16">
          <cell r="Q16">
            <v>1</v>
          </cell>
          <cell r="AB16" t="str">
            <v>С М Е Т А  № 1</v>
          </cell>
          <cell r="AC16" t="str">
            <v xml:space="preserve">Обследование технического состояния строительных конструкций зданий (сооружений), попадающих в зону влияния строительства </v>
          </cell>
          <cell r="AD16">
            <v>8784.01</v>
          </cell>
          <cell r="AE16" t="str">
            <v>Кпер. На ll  кв 2020г. (Согласно Приказа Москомэкспертизы от 25 декабря 2019 г. №МКЭ-ОД/19-85)</v>
          </cell>
          <cell r="AF16">
            <v>4.2729999999999997</v>
          </cell>
          <cell r="AG16">
            <v>37534.07</v>
          </cell>
        </row>
        <row r="17">
          <cell r="Q17">
            <v>0</v>
          </cell>
          <cell r="AB17" t="str">
            <v>С М Е Т А  № 0</v>
          </cell>
          <cell r="AC17" t="str">
            <v xml:space="preserve">Обследование технического состояния коммуникаций, попадающих в зону влияния строительства </v>
          </cell>
          <cell r="AD17" t="e">
            <v>#VALUE!</v>
          </cell>
          <cell r="AE17" t="str">
            <v>Кпер. На l  кв 2020г. (Согласно Приказа Москомэкспертизы от 25 декабря 2019 г. №МКЭ-ОД/19-85)</v>
          </cell>
          <cell r="AF17">
            <v>4.226</v>
          </cell>
          <cell r="AG17">
            <v>0</v>
          </cell>
        </row>
        <row r="18">
          <cell r="Q18">
            <v>0</v>
          </cell>
          <cell r="AB18" t="str">
            <v>С М Е Т А  № 0</v>
          </cell>
          <cell r="AC18" t="str">
            <v xml:space="preserve">Обследование технического состояния строительных конструкций сооружений, попадающих в зону влияния строительства </v>
          </cell>
          <cell r="AD18" t="e">
            <v>#N/A</v>
          </cell>
          <cell r="AE18" t="str">
            <v>Кпер. На l  кв 2020г.  (Согласно Приказа Москомэкспертизы от 25 декабря 2019 г. №МКЭ-ОД/19-85)</v>
          </cell>
          <cell r="AF18">
            <v>4.226</v>
          </cell>
          <cell r="AG18">
            <v>0</v>
          </cell>
        </row>
        <row r="19">
          <cell r="Q19">
            <v>2</v>
          </cell>
          <cell r="AB19" t="str">
            <v>С М Е Т А  № 2</v>
          </cell>
          <cell r="AC19" t="str">
            <v xml:space="preserve">Выполнение работ по проходке шурфов при обследовании технического состояния фундаментов зданий, попадающих в зону влияния строительства. </v>
          </cell>
          <cell r="AD19">
            <v>0</v>
          </cell>
          <cell r="AE19" t="str">
            <v>Кпер. На ll  кв. 2020 г.(Письмо Минстроя России от 19.02.2020 № 5414-ИФ/09)</v>
          </cell>
          <cell r="AF19">
            <v>50.07</v>
          </cell>
          <cell r="AG19">
            <v>0</v>
          </cell>
        </row>
        <row r="20">
          <cell r="Q20">
            <v>3</v>
          </cell>
          <cell r="AB20" t="str">
            <v>С М Е Т А  № 2</v>
          </cell>
          <cell r="AC20" t="str">
            <v>Разработка раздела "Оценка влияния строительства" на существующие здания (сооружения),  попадающие в зону влияния строительства"</v>
          </cell>
          <cell r="AD20">
            <v>25723.96</v>
          </cell>
          <cell r="AE20" t="str">
            <v>Кпер. На ll  кв 2020г. (Согласно Приказа Москомэкспертизы от 25 декабря 2019 г. №МКЭ-ОД/19-85)</v>
          </cell>
          <cell r="AF20">
            <v>4.2729999999999997</v>
          </cell>
          <cell r="AG20">
            <v>109918.48</v>
          </cell>
        </row>
        <row r="21">
          <cell r="Q21">
            <v>0</v>
          </cell>
          <cell r="AB21" t="str">
            <v>С М Е Т А  № 0</v>
          </cell>
          <cell r="AC21" t="str">
            <v>Геофизические исследование</v>
          </cell>
          <cell r="AD21">
            <v>1670.18</v>
          </cell>
          <cell r="AE21" t="str">
            <v>Кпер. На l  кв. 2020 г.(Письмо Минстроя России от 19.02.2020 № 5414-ИФ/09)</v>
          </cell>
          <cell r="AF21">
            <v>50.07</v>
          </cell>
          <cell r="AG21">
            <v>0</v>
          </cell>
        </row>
        <row r="22">
          <cell r="Q22">
            <v>0</v>
          </cell>
          <cell r="AB22" t="str">
            <v>С М Е Т А  № 0</v>
          </cell>
          <cell r="AC22" t="str">
            <v>Обследование строительных конструкций сооружений метрополитена.</v>
          </cell>
          <cell r="AD22" t="e">
            <v>#REF!</v>
          </cell>
          <cell r="AE22" t="str">
            <v>Кпер. На l  кв 2020г.  (Согласно Приказа Москомэкспертизы от 25 декабря 2019 г. №МКЭ-ОД/19-85)</v>
          </cell>
          <cell r="AF22">
            <v>4.226</v>
          </cell>
          <cell r="AG22">
            <v>0</v>
          </cell>
        </row>
        <row r="23">
          <cell r="Q23">
            <v>0</v>
          </cell>
          <cell r="AB23" t="str">
            <v>С М Е Т А  № 0</v>
          </cell>
          <cell r="AC23" t="str">
            <v xml:space="preserve">Составление программы мониторинга </v>
          </cell>
          <cell r="AD23" t="e">
            <v>#REF!</v>
          </cell>
          <cell r="AE23" t="str">
            <v>Кпер. На l  кв 2020г.  (Согласно Приказа Москомэкспертизы от 25 декабря 2019 г. №МКЭ-ОД/19-85)</v>
          </cell>
          <cell r="AF23">
            <v>4.226</v>
          </cell>
          <cell r="AG23">
            <v>0</v>
          </cell>
        </row>
        <row r="24">
          <cell r="Q24">
            <v>0</v>
          </cell>
          <cell r="AB24" t="e">
            <v>#REF!</v>
          </cell>
          <cell r="AC24" t="e">
            <v>#REF!</v>
          </cell>
          <cell r="AD24" t="e">
            <v>#REF!</v>
          </cell>
          <cell r="AE24" t="e">
            <v>#REF!</v>
          </cell>
          <cell r="AF24" t="e">
            <v>#REF!</v>
          </cell>
          <cell r="AG24">
            <v>0</v>
          </cell>
        </row>
        <row r="25">
          <cell r="Q25">
            <v>4</v>
          </cell>
          <cell r="AB25" t="str">
            <v>С М Е Т А  № 3</v>
          </cell>
          <cell r="AC25" t="str">
            <v>Обследование технического состояния инженерных коммуникаций.</v>
          </cell>
          <cell r="AD25">
            <v>8217.2000000000007</v>
          </cell>
          <cell r="AE25" t="str">
            <v>Кпер. На ll  кв 2020г.(Согласно Приказа Москомэкспертизы от 25 декабря 2019 г. №МКЭ-ОД/19-85)</v>
          </cell>
          <cell r="AF25">
            <v>4.2729999999999997</v>
          </cell>
          <cell r="AG25">
            <v>35112.1</v>
          </cell>
        </row>
        <row r="26">
          <cell r="Q26">
            <v>0</v>
          </cell>
          <cell r="AB26" t="str">
            <v>С М Е Т А  № 0</v>
          </cell>
          <cell r="AC26" t="str">
            <v>Разработка программы мониторинга деформационных процессов геодезическими методами существующих зданий и сооружений, попадающих в  зону влияния  строительства</v>
          </cell>
          <cell r="AD26" t="e">
            <v>#REF!</v>
          </cell>
          <cell r="AE26" t="str">
            <v>Кпер. На l  кв 2020г. (Согласно Приказа Москомэкспертизы от 25 декабря 2019 г. №МКЭ-ОД/19-85)</v>
          </cell>
          <cell r="AF26">
            <v>4.226</v>
          </cell>
          <cell r="AG26">
            <v>0</v>
          </cell>
        </row>
        <row r="27">
          <cell r="Q27">
            <v>0</v>
          </cell>
          <cell r="AB27" t="str">
            <v>С М Е Т А  № 0</v>
          </cell>
          <cell r="AC27" t="str">
            <v xml:space="preserve">Геодезический мониторинг
</v>
          </cell>
          <cell r="AD27">
            <v>46645.2</v>
          </cell>
          <cell r="AE27" t="str">
            <v xml:space="preserve"> Кпер. На l  кв 2020г. (Согласно Приказа Москомэкспертизы от 25 декабря 2019 г. №МКЭ-ОД/19-85)</v>
          </cell>
          <cell r="AF27">
            <v>4.226</v>
          </cell>
          <cell r="AG27">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45">
          <cell r="AJ45">
            <v>6.77</v>
          </cell>
          <cell r="AK45">
            <v>8.09</v>
          </cell>
          <cell r="AL45">
            <v>9.7899999999999991</v>
          </cell>
          <cell r="AM45">
            <v>9.7200000000000006</v>
          </cell>
          <cell r="AN45">
            <v>11.8</v>
          </cell>
          <cell r="AO45">
            <v>14.36</v>
          </cell>
          <cell r="AP45">
            <v>11.2</v>
          </cell>
          <cell r="AQ45">
            <v>13.71</v>
          </cell>
          <cell r="AR45">
            <v>16.78</v>
          </cell>
        </row>
        <row r="46">
          <cell r="AJ46">
            <v>4.59</v>
          </cell>
          <cell r="AK46">
            <v>5.47</v>
          </cell>
          <cell r="AL46">
            <v>6.6</v>
          </cell>
          <cell r="AM46">
            <v>6.96</v>
          </cell>
          <cell r="AN46">
            <v>8.43</v>
          </cell>
          <cell r="AO46">
            <v>10.199999999999999</v>
          </cell>
          <cell r="AP46">
            <v>8.0399999999999991</v>
          </cell>
          <cell r="AQ46">
            <v>9.81</v>
          </cell>
          <cell r="AR46">
            <v>11.92</v>
          </cell>
        </row>
        <row r="47">
          <cell r="AJ47">
            <v>3.28</v>
          </cell>
          <cell r="AK47">
            <v>3.87</v>
          </cell>
          <cell r="AL47">
            <v>4.63</v>
          </cell>
          <cell r="AM47">
            <v>5.17</v>
          </cell>
          <cell r="AN47">
            <v>6.23</v>
          </cell>
          <cell r="AO47">
            <v>7.46</v>
          </cell>
          <cell r="AP47">
            <v>5.94</v>
          </cell>
          <cell r="AQ47">
            <v>7.23</v>
          </cell>
          <cell r="AR47">
            <v>8.6999999999999993</v>
          </cell>
        </row>
        <row r="48">
          <cell r="AJ48">
            <v>3.07</v>
          </cell>
          <cell r="AK48">
            <v>3.61</v>
          </cell>
          <cell r="AL48">
            <v>4.29</v>
          </cell>
          <cell r="AM48">
            <v>4.8</v>
          </cell>
          <cell r="AN48">
            <v>5.76</v>
          </cell>
          <cell r="AO48">
            <v>6.87</v>
          </cell>
          <cell r="AP48">
            <v>5.52</v>
          </cell>
          <cell r="AQ48">
            <v>6.66</v>
          </cell>
          <cell r="AR48">
            <v>8</v>
          </cell>
        </row>
        <row r="49">
          <cell r="AJ49">
            <v>2.89</v>
          </cell>
          <cell r="AK49">
            <v>3.37</v>
          </cell>
          <cell r="AL49">
            <v>3.99</v>
          </cell>
          <cell r="AM49">
            <v>4.47</v>
          </cell>
          <cell r="AN49">
            <v>5.33</v>
          </cell>
          <cell r="AO49">
            <v>6.33</v>
          </cell>
          <cell r="AP49">
            <v>5.12</v>
          </cell>
          <cell r="AQ49">
            <v>6.15</v>
          </cell>
          <cell r="AR49">
            <v>7.36</v>
          </cell>
        </row>
        <row r="50">
          <cell r="AJ50">
            <v>2.73</v>
          </cell>
          <cell r="AK50">
            <v>3.16</v>
          </cell>
          <cell r="AL50">
            <v>3.71</v>
          </cell>
          <cell r="AM50">
            <v>4.18</v>
          </cell>
          <cell r="AN50">
            <v>4.97</v>
          </cell>
          <cell r="AO50">
            <v>5.88</v>
          </cell>
          <cell r="AP50">
            <v>4.78</v>
          </cell>
          <cell r="AQ50">
            <v>5.72</v>
          </cell>
          <cell r="AR50">
            <v>6.81</v>
          </cell>
        </row>
        <row r="51">
          <cell r="AJ51">
            <v>2.58</v>
          </cell>
          <cell r="AK51">
            <v>2.97</v>
          </cell>
          <cell r="AL51">
            <v>3.47</v>
          </cell>
          <cell r="AM51">
            <v>3.94</v>
          </cell>
          <cell r="AN51">
            <v>4.66</v>
          </cell>
          <cell r="AO51">
            <v>5.49</v>
          </cell>
          <cell r="AP51">
            <v>4.49</v>
          </cell>
          <cell r="AQ51">
            <v>5.35</v>
          </cell>
          <cell r="AR51">
            <v>6.34</v>
          </cell>
        </row>
        <row r="52">
          <cell r="AJ52">
            <v>2.4500000000000002</v>
          </cell>
          <cell r="AK52">
            <v>2.8</v>
          </cell>
          <cell r="AL52">
            <v>3.25</v>
          </cell>
          <cell r="AM52">
            <v>3.73</v>
          </cell>
          <cell r="AN52">
            <v>4.38</v>
          </cell>
          <cell r="AO52">
            <v>5.13</v>
          </cell>
          <cell r="AP52">
            <v>4.2300000000000004</v>
          </cell>
          <cell r="AQ52">
            <v>5.0199999999999996</v>
          </cell>
          <cell r="AR52">
            <v>5.92</v>
          </cell>
        </row>
        <row r="53">
          <cell r="AJ53">
            <v>2.33</v>
          </cell>
          <cell r="AK53">
            <v>2.65</v>
          </cell>
          <cell r="AL53">
            <v>3.06</v>
          </cell>
          <cell r="AM53">
            <v>3.53</v>
          </cell>
          <cell r="AN53">
            <v>4.13</v>
          </cell>
          <cell r="AO53">
            <v>4.8099999999999996</v>
          </cell>
          <cell r="AP53">
            <v>3.99</v>
          </cell>
          <cell r="AQ53">
            <v>4.71</v>
          </cell>
          <cell r="AR53">
            <v>5.53</v>
          </cell>
        </row>
        <row r="54">
          <cell r="AJ54">
            <v>2.23</v>
          </cell>
          <cell r="AK54">
            <v>2.5099999999999998</v>
          </cell>
          <cell r="AL54">
            <v>2.88</v>
          </cell>
          <cell r="AM54">
            <v>3.34</v>
          </cell>
          <cell r="AN54">
            <v>3.9</v>
          </cell>
          <cell r="AO54">
            <v>4.5199999999999996</v>
          </cell>
          <cell r="AP54">
            <v>3.77</v>
          </cell>
          <cell r="AQ54">
            <v>4.43</v>
          </cell>
          <cell r="AR54">
            <v>5.18</v>
          </cell>
        </row>
        <row r="55">
          <cell r="AJ55">
            <v>2.13</v>
          </cell>
          <cell r="AK55">
            <v>2.39</v>
          </cell>
          <cell r="AL55">
            <v>2.72</v>
          </cell>
          <cell r="AM55">
            <v>3.18</v>
          </cell>
          <cell r="AN55">
            <v>3.68</v>
          </cell>
          <cell r="AO55">
            <v>4.25</v>
          </cell>
          <cell r="AP55">
            <v>3.57</v>
          </cell>
          <cell r="AQ55">
            <v>4.18</v>
          </cell>
          <cell r="AR55">
            <v>4.8600000000000003</v>
          </cell>
        </row>
        <row r="56">
          <cell r="AJ56">
            <v>2.04</v>
          </cell>
          <cell r="AK56">
            <v>2.27</v>
          </cell>
          <cell r="AL56">
            <v>2.57</v>
          </cell>
          <cell r="AM56">
            <v>3.03</v>
          </cell>
          <cell r="AN56">
            <v>3.49</v>
          </cell>
          <cell r="AO56">
            <v>4.01</v>
          </cell>
          <cell r="AP56">
            <v>3.39</v>
          </cell>
          <cell r="AQ56">
            <v>3.95</v>
          </cell>
          <cell r="AR56">
            <v>4.8</v>
          </cell>
        </row>
        <row r="57">
          <cell r="AJ57">
            <v>1.96</v>
          </cell>
          <cell r="AK57">
            <v>2.17</v>
          </cell>
          <cell r="AL57">
            <v>2.44</v>
          </cell>
          <cell r="AM57">
            <v>2.89</v>
          </cell>
          <cell r="AN57">
            <v>3.32</v>
          </cell>
          <cell r="AO57">
            <v>3.79</v>
          </cell>
          <cell r="AP57">
            <v>3.23</v>
          </cell>
          <cell r="AQ57">
            <v>3.74</v>
          </cell>
          <cell r="AR57">
            <v>4.3</v>
          </cell>
        </row>
        <row r="58">
          <cell r="AJ58">
            <v>1.89</v>
          </cell>
          <cell r="AK58">
            <v>2.08</v>
          </cell>
          <cell r="AL58">
            <v>2.3199999999999998</v>
          </cell>
          <cell r="AM58">
            <v>2.77</v>
          </cell>
          <cell r="AN58">
            <v>3.16</v>
          </cell>
          <cell r="AO58">
            <v>3.59</v>
          </cell>
          <cell r="AP58">
            <v>3.07</v>
          </cell>
          <cell r="AQ58">
            <v>3.54</v>
          </cell>
          <cell r="AR58">
            <v>4.0599999999999996</v>
          </cell>
        </row>
        <row r="59">
          <cell r="AJ59">
            <v>1.83</v>
          </cell>
          <cell r="AK59">
            <v>2</v>
          </cell>
          <cell r="AL59">
            <v>2.2200000000000002</v>
          </cell>
          <cell r="AM59">
            <v>2.65</v>
          </cell>
          <cell r="AN59">
            <v>3.01</v>
          </cell>
          <cell r="AO59">
            <v>3.4</v>
          </cell>
          <cell r="AP59">
            <v>2.94</v>
          </cell>
          <cell r="AQ59">
            <v>3.37</v>
          </cell>
          <cell r="AR59">
            <v>3.84</v>
          </cell>
        </row>
        <row r="60">
          <cell r="AJ60">
            <v>1.77</v>
          </cell>
          <cell r="AK60">
            <v>1.93</v>
          </cell>
          <cell r="AL60">
            <v>2.12</v>
          </cell>
          <cell r="AM60">
            <v>2.54</v>
          </cell>
          <cell r="AN60">
            <v>2.87</v>
          </cell>
          <cell r="AO60">
            <v>3.23</v>
          </cell>
          <cell r="AP60">
            <v>2.81</v>
          </cell>
          <cell r="AQ60">
            <v>3.21</v>
          </cell>
          <cell r="AR60">
            <v>3.64</v>
          </cell>
        </row>
        <row r="61">
          <cell r="AJ61">
            <v>1.72</v>
          </cell>
          <cell r="AK61">
            <v>1.86</v>
          </cell>
          <cell r="AL61">
            <v>2.04</v>
          </cell>
          <cell r="AM61">
            <v>2.4500000000000002</v>
          </cell>
          <cell r="AN61">
            <v>2.75</v>
          </cell>
          <cell r="AO61">
            <v>3.08</v>
          </cell>
          <cell r="AP61">
            <v>2.69</v>
          </cell>
          <cell r="AQ61">
            <v>3.06</v>
          </cell>
          <cell r="AR61">
            <v>3.45</v>
          </cell>
        </row>
        <row r="62">
          <cell r="AJ62">
            <v>1.87</v>
          </cell>
          <cell r="AK62">
            <v>2.0299999999999998</v>
          </cell>
          <cell r="AL62">
            <v>2.2200000000000002</v>
          </cell>
          <cell r="AM62">
            <v>2.62</v>
          </cell>
          <cell r="AN62">
            <v>2.94</v>
          </cell>
          <cell r="AO62">
            <v>3.29</v>
          </cell>
          <cell r="AP62">
            <v>2.88</v>
          </cell>
          <cell r="AQ62">
            <v>3.26</v>
          </cell>
          <cell r="AR62">
            <v>3.69</v>
          </cell>
        </row>
        <row r="63">
          <cell r="AJ63">
            <v>1.97</v>
          </cell>
          <cell r="AK63">
            <v>2.14</v>
          </cell>
          <cell r="AL63">
            <v>2.34</v>
          </cell>
          <cell r="AM63">
            <v>2.73</v>
          </cell>
          <cell r="AN63">
            <v>3.07</v>
          </cell>
          <cell r="AO63">
            <v>3.44</v>
          </cell>
          <cell r="AP63">
            <v>3</v>
          </cell>
          <cell r="AQ63">
            <v>3.4</v>
          </cell>
          <cell r="AR63">
            <v>3.84</v>
          </cell>
        </row>
        <row r="64">
          <cell r="AJ64">
            <v>2.02</v>
          </cell>
          <cell r="AK64">
            <v>2.19</v>
          </cell>
          <cell r="AL64">
            <v>2.4</v>
          </cell>
          <cell r="AM64">
            <v>2.79</v>
          </cell>
          <cell r="AN64">
            <v>3.13</v>
          </cell>
          <cell r="AO64">
            <v>3.51</v>
          </cell>
          <cell r="AP64">
            <v>3.06</v>
          </cell>
          <cell r="AQ64">
            <v>3.47</v>
          </cell>
          <cell r="AR64">
            <v>3.92</v>
          </cell>
        </row>
        <row r="67">
          <cell r="AJ67">
            <v>6.8</v>
          </cell>
          <cell r="AK67">
            <v>8.1199999999999992</v>
          </cell>
          <cell r="AL67">
            <v>9.82</v>
          </cell>
          <cell r="AM67">
            <v>9.74</v>
          </cell>
          <cell r="AN67">
            <v>11.83</v>
          </cell>
          <cell r="AO67">
            <v>14.39</v>
          </cell>
          <cell r="AP67">
            <v>11.23</v>
          </cell>
          <cell r="AQ67">
            <v>13.73</v>
          </cell>
          <cell r="AR67">
            <v>16.809999999999999</v>
          </cell>
        </row>
        <row r="68">
          <cell r="AJ68">
            <v>6.79</v>
          </cell>
          <cell r="AK68">
            <v>7.67</v>
          </cell>
          <cell r="AL68">
            <v>8.8000000000000007</v>
          </cell>
          <cell r="AM68">
            <v>9.16</v>
          </cell>
          <cell r="AN68">
            <v>10.63</v>
          </cell>
          <cell r="AO68">
            <v>12.39</v>
          </cell>
          <cell r="AP68">
            <v>10.24</v>
          </cell>
          <cell r="AQ68">
            <v>12</v>
          </cell>
          <cell r="AR68">
            <v>14.12</v>
          </cell>
        </row>
        <row r="69">
          <cell r="AJ69">
            <v>5.48</v>
          </cell>
          <cell r="AK69">
            <v>6.07</v>
          </cell>
          <cell r="AL69">
            <v>6.83</v>
          </cell>
          <cell r="AM69">
            <v>7.37</v>
          </cell>
          <cell r="AN69">
            <v>8.42</v>
          </cell>
          <cell r="AO69">
            <v>9.65</v>
          </cell>
          <cell r="AP69">
            <v>8.14</v>
          </cell>
          <cell r="AQ69">
            <v>9.43</v>
          </cell>
          <cell r="AR69">
            <v>10.9</v>
          </cell>
        </row>
        <row r="70">
          <cell r="AJ70">
            <v>5.27</v>
          </cell>
          <cell r="AK70">
            <v>5.81</v>
          </cell>
          <cell r="AL70">
            <v>6.49</v>
          </cell>
          <cell r="AM70">
            <v>7</v>
          </cell>
          <cell r="AN70">
            <v>7.95</v>
          </cell>
          <cell r="AO70">
            <v>9.06</v>
          </cell>
          <cell r="AP70">
            <v>7.72</v>
          </cell>
          <cell r="AQ70">
            <v>8.86</v>
          </cell>
          <cell r="AR70">
            <v>10.19</v>
          </cell>
        </row>
        <row r="71">
          <cell r="AJ71">
            <v>5.09</v>
          </cell>
          <cell r="AK71">
            <v>5.57</v>
          </cell>
          <cell r="AL71">
            <v>6.18</v>
          </cell>
          <cell r="AM71">
            <v>6.66</v>
          </cell>
          <cell r="AN71">
            <v>7.53</v>
          </cell>
          <cell r="AO71">
            <v>8.5299999999999994</v>
          </cell>
          <cell r="AP71">
            <v>7.32</v>
          </cell>
          <cell r="AQ71">
            <v>8.35</v>
          </cell>
          <cell r="AR71">
            <v>9.5500000000000007</v>
          </cell>
        </row>
        <row r="72">
          <cell r="AJ72">
            <v>4.93</v>
          </cell>
          <cell r="AK72">
            <v>5.36</v>
          </cell>
          <cell r="AL72">
            <v>5.91</v>
          </cell>
          <cell r="AM72">
            <v>6.38</v>
          </cell>
          <cell r="AN72">
            <v>7.17</v>
          </cell>
          <cell r="AO72">
            <v>8.08</v>
          </cell>
          <cell r="AP72">
            <v>6.98</v>
          </cell>
          <cell r="AQ72">
            <v>7.92</v>
          </cell>
          <cell r="AR72">
            <v>9.01</v>
          </cell>
        </row>
        <row r="73">
          <cell r="AJ73">
            <v>4.78</v>
          </cell>
          <cell r="AK73">
            <v>5.17</v>
          </cell>
          <cell r="AL73">
            <v>5.67</v>
          </cell>
          <cell r="AM73">
            <v>6.14</v>
          </cell>
          <cell r="AN73">
            <v>6.86</v>
          </cell>
          <cell r="AO73">
            <v>7.69</v>
          </cell>
          <cell r="AP73">
            <v>6.69</v>
          </cell>
          <cell r="AQ73">
            <v>7.55</v>
          </cell>
          <cell r="AR73">
            <v>8.5399999999999991</v>
          </cell>
        </row>
        <row r="74">
          <cell r="AJ74">
            <v>4.6500000000000004</v>
          </cell>
          <cell r="AK74">
            <v>5</v>
          </cell>
          <cell r="AL74">
            <v>5.45</v>
          </cell>
          <cell r="AM74">
            <v>5.92</v>
          </cell>
          <cell r="AN74">
            <v>6.58</v>
          </cell>
          <cell r="AO74">
            <v>7.33</v>
          </cell>
          <cell r="AP74">
            <v>6.43</v>
          </cell>
          <cell r="AQ74">
            <v>7.21</v>
          </cell>
          <cell r="AR74">
            <v>8.1199999999999992</v>
          </cell>
        </row>
        <row r="75">
          <cell r="AJ75">
            <v>4.53</v>
          </cell>
          <cell r="AK75">
            <v>4.8499999999999996</v>
          </cell>
          <cell r="AL75">
            <v>5.25</v>
          </cell>
          <cell r="AM75">
            <v>5.72</v>
          </cell>
          <cell r="AN75">
            <v>6.33</v>
          </cell>
          <cell r="AO75">
            <v>7.01</v>
          </cell>
          <cell r="AP75">
            <v>6.19</v>
          </cell>
          <cell r="AQ75">
            <v>6.91</v>
          </cell>
          <cell r="AR75">
            <v>7.73</v>
          </cell>
        </row>
        <row r="76">
          <cell r="AJ76">
            <v>4.43</v>
          </cell>
          <cell r="AK76">
            <v>4.71</v>
          </cell>
          <cell r="AL76">
            <v>5.08</v>
          </cell>
          <cell r="AM76">
            <v>5.54</v>
          </cell>
          <cell r="AN76">
            <v>6.09</v>
          </cell>
          <cell r="AO76">
            <v>6.72</v>
          </cell>
          <cell r="AP76">
            <v>5.97</v>
          </cell>
          <cell r="AQ76">
            <v>6.63</v>
          </cell>
          <cell r="AR76">
            <v>7.38</v>
          </cell>
        </row>
        <row r="77">
          <cell r="AJ77">
            <v>4.33</v>
          </cell>
          <cell r="AK77">
            <v>4.59</v>
          </cell>
          <cell r="AL77">
            <v>4.92</v>
          </cell>
          <cell r="AM77">
            <v>5.38</v>
          </cell>
          <cell r="AN77">
            <v>5.88</v>
          </cell>
          <cell r="AO77">
            <v>6.45</v>
          </cell>
          <cell r="AP77">
            <v>5.77</v>
          </cell>
          <cell r="AQ77">
            <v>6.38</v>
          </cell>
          <cell r="AR77">
            <v>7.06</v>
          </cell>
        </row>
        <row r="78">
          <cell r="AJ78">
            <v>4.24</v>
          </cell>
          <cell r="AK78">
            <v>4.47</v>
          </cell>
          <cell r="AL78">
            <v>4.7699999999999996</v>
          </cell>
          <cell r="AM78">
            <v>5.23</v>
          </cell>
          <cell r="AN78">
            <v>5.69</v>
          </cell>
          <cell r="AO78">
            <v>6.21</v>
          </cell>
          <cell r="AP78">
            <v>5.59</v>
          </cell>
          <cell r="AQ78">
            <v>6.15</v>
          </cell>
          <cell r="AR78">
            <v>7</v>
          </cell>
        </row>
        <row r="79">
          <cell r="AJ79">
            <v>4.16</v>
          </cell>
          <cell r="AK79">
            <v>4.37</v>
          </cell>
          <cell r="AL79">
            <v>4.6399999999999997</v>
          </cell>
          <cell r="AM79">
            <v>5.09</v>
          </cell>
          <cell r="AN79">
            <v>5.51</v>
          </cell>
          <cell r="AO79">
            <v>5.99</v>
          </cell>
          <cell r="AP79">
            <v>5.42</v>
          </cell>
          <cell r="AQ79">
            <v>5.93</v>
          </cell>
          <cell r="AR79">
            <v>6.5</v>
          </cell>
        </row>
        <row r="80">
          <cell r="AJ80">
            <v>4.09</v>
          </cell>
          <cell r="AK80">
            <v>4.28</v>
          </cell>
          <cell r="AL80">
            <v>4.5199999999999996</v>
          </cell>
          <cell r="AM80">
            <v>4.96</v>
          </cell>
          <cell r="AN80">
            <v>5.35</v>
          </cell>
          <cell r="AO80">
            <v>5.78</v>
          </cell>
          <cell r="AP80">
            <v>5.27</v>
          </cell>
          <cell r="AQ80">
            <v>5.74</v>
          </cell>
          <cell r="AR80">
            <v>6.26</v>
          </cell>
        </row>
        <row r="81">
          <cell r="AJ81">
            <v>4.03</v>
          </cell>
          <cell r="AK81">
            <v>4.2</v>
          </cell>
          <cell r="AL81">
            <v>4.42</v>
          </cell>
          <cell r="AM81">
            <v>4.8499999999999996</v>
          </cell>
          <cell r="AN81">
            <v>5.21</v>
          </cell>
          <cell r="AO81">
            <v>5.6</v>
          </cell>
          <cell r="AP81">
            <v>5.13</v>
          </cell>
          <cell r="AQ81">
            <v>5.57</v>
          </cell>
          <cell r="AR81">
            <v>6.04</v>
          </cell>
        </row>
        <row r="82">
          <cell r="AJ82">
            <v>3.97</v>
          </cell>
          <cell r="AK82">
            <v>4.13</v>
          </cell>
          <cell r="AL82">
            <v>4.32</v>
          </cell>
          <cell r="AM82">
            <v>4.74</v>
          </cell>
          <cell r="AN82">
            <v>5.07</v>
          </cell>
          <cell r="AO82">
            <v>5.43</v>
          </cell>
          <cell r="AP82">
            <v>5.01</v>
          </cell>
          <cell r="AQ82">
            <v>5.4</v>
          </cell>
          <cell r="AR82">
            <v>5.84</v>
          </cell>
        </row>
        <row r="83">
          <cell r="AJ83">
            <v>3.92</v>
          </cell>
          <cell r="AK83">
            <v>4.0599999999999996</v>
          </cell>
          <cell r="AL83">
            <v>4.2300000000000004</v>
          </cell>
          <cell r="AM83">
            <v>4.6500000000000004</v>
          </cell>
          <cell r="AN83">
            <v>4.95</v>
          </cell>
          <cell r="AO83">
            <v>5.28</v>
          </cell>
          <cell r="AP83">
            <v>4.8899999999999997</v>
          </cell>
          <cell r="AQ83">
            <v>5.26</v>
          </cell>
          <cell r="AR83">
            <v>5.65</v>
          </cell>
        </row>
        <row r="84">
          <cell r="AJ84">
            <v>4.07</v>
          </cell>
          <cell r="AK84">
            <v>4.22</v>
          </cell>
          <cell r="AL84">
            <v>4.42</v>
          </cell>
          <cell r="AM84">
            <v>4.82</v>
          </cell>
          <cell r="AN84">
            <v>5.14</v>
          </cell>
          <cell r="AO84">
            <v>5.49</v>
          </cell>
          <cell r="AP84">
            <v>5.08</v>
          </cell>
          <cell r="AQ84">
            <v>5.46</v>
          </cell>
          <cell r="AR84">
            <v>5.89</v>
          </cell>
        </row>
        <row r="85">
          <cell r="AJ85">
            <v>4.17</v>
          </cell>
          <cell r="AK85">
            <v>4.33</v>
          </cell>
          <cell r="AL85">
            <v>4.54</v>
          </cell>
          <cell r="AM85">
            <v>4.93</v>
          </cell>
          <cell r="AN85">
            <v>5.26</v>
          </cell>
          <cell r="AO85">
            <v>5.63</v>
          </cell>
          <cell r="AP85">
            <v>5.2</v>
          </cell>
          <cell r="AQ85">
            <v>5.6</v>
          </cell>
          <cell r="AR85">
            <v>6.04</v>
          </cell>
        </row>
        <row r="86">
          <cell r="AJ86">
            <v>4.22</v>
          </cell>
          <cell r="AK86">
            <v>4.3899999999999997</v>
          </cell>
          <cell r="AL86">
            <v>4.5999999999999996</v>
          </cell>
          <cell r="AM86">
            <v>4.9800000000000004</v>
          </cell>
          <cell r="AN86">
            <v>5.33</v>
          </cell>
          <cell r="AO86">
            <v>5.7</v>
          </cell>
          <cell r="AP86">
            <v>5.26</v>
          </cell>
          <cell r="AQ86">
            <v>5.67</v>
          </cell>
          <cell r="AR86">
            <v>6.12</v>
          </cell>
        </row>
      </sheetData>
      <sheetData sheetId="21">
        <row r="1">
          <cell r="CO1">
            <v>96.08</v>
          </cell>
          <cell r="CP1">
            <v>65.38</v>
          </cell>
          <cell r="CQ1">
            <v>72.45</v>
          </cell>
          <cell r="CR1">
            <v>89.95</v>
          </cell>
          <cell r="CS1">
            <v>94.46</v>
          </cell>
          <cell r="CT1">
            <v>260.56</v>
          </cell>
          <cell r="CU1">
            <v>97.94</v>
          </cell>
          <cell r="CV1">
            <v>495.64</v>
          </cell>
          <cell r="CW1">
            <v>758.33</v>
          </cell>
          <cell r="CX1">
            <v>65.45</v>
          </cell>
          <cell r="CY1">
            <v>110.88</v>
          </cell>
          <cell r="CZ1">
            <v>145.09</v>
          </cell>
          <cell r="DA1">
            <v>94.89</v>
          </cell>
          <cell r="DB1">
            <v>385</v>
          </cell>
          <cell r="DC1">
            <v>875.07</v>
          </cell>
          <cell r="DD1">
            <v>84.93</v>
          </cell>
          <cell r="DE1">
            <v>35.83</v>
          </cell>
          <cell r="DG1">
            <v>151.68</v>
          </cell>
          <cell r="DH1">
            <v>251.2</v>
          </cell>
          <cell r="DI1">
            <v>128.91999999999999</v>
          </cell>
          <cell r="DK1">
            <v>521.1</v>
          </cell>
          <cell r="DL1">
            <v>1648</v>
          </cell>
        </row>
        <row r="2">
          <cell r="F2" t="str">
            <v>Договор № 19МГ-ДПР-2092 от 09.09.2019</v>
          </cell>
          <cell r="CO2" t="str">
            <v>одно место</v>
          </cell>
          <cell r="CP2" t="str">
            <v>одно место</v>
          </cell>
          <cell r="CQ2" t="str">
            <v>одно место</v>
          </cell>
          <cell r="CR2" t="str">
            <v>одно поперечное сечение несущего элемента</v>
          </cell>
          <cell r="CS2" t="str">
            <v xml:space="preserve">100 м2 </v>
          </cell>
          <cell r="CT2" t="str">
            <v>одно испытание</v>
          </cell>
          <cell r="CU2" t="str">
            <v>одно место</v>
          </cell>
          <cell r="CV2" t="str">
            <v>одно место</v>
          </cell>
          <cell r="CW2" t="str">
            <v>одно место</v>
          </cell>
          <cell r="CX2" t="str">
            <v>один кирпич/образец</v>
          </cell>
          <cell r="CY2" t="str">
            <v>один образец</v>
          </cell>
          <cell r="CZ2" t="str">
            <v>один образец</v>
          </cell>
          <cell r="DA2" t="str">
            <v>один образец</v>
          </cell>
          <cell r="DB2" t="str">
            <v>один образец</v>
          </cell>
          <cell r="DC2" t="str">
            <v>один образец</v>
          </cell>
          <cell r="DD2" t="str">
            <v>один маяк</v>
          </cell>
          <cell r="DE2" t="str">
            <v>одно наблюдение за одним маяком</v>
          </cell>
          <cell r="DF2" t="str">
            <v>одно зондирование</v>
          </cell>
          <cell r="DG2" t="str">
            <v>одно  испытание</v>
          </cell>
          <cell r="DH2" t="str">
            <v>один экземпляр</v>
          </cell>
          <cell r="DI2" t="str">
            <v>один снимок</v>
          </cell>
          <cell r="DJ2" t="str">
            <v>одно вскрытие</v>
          </cell>
          <cell r="DK2" t="str">
            <v>один анализ</v>
          </cell>
          <cell r="DL2" t="str">
            <v>один анализ</v>
          </cell>
        </row>
        <row r="3">
          <cell r="CO3" t="str">
            <v>табл.4.7.1</v>
          </cell>
          <cell r="CP3" t="str">
            <v>табл.4.7.2</v>
          </cell>
          <cell r="CQ3" t="str">
            <v>табл.4.7.3</v>
          </cell>
          <cell r="CR3" t="str">
            <v>табл.4.7.4</v>
          </cell>
          <cell r="CS3" t="str">
            <v>табл.4.7.5</v>
          </cell>
          <cell r="CT3" t="str">
            <v>табл.4.7.6</v>
          </cell>
          <cell r="CU3" t="str">
            <v>табл.4.7.7</v>
          </cell>
          <cell r="CV3" t="str">
            <v>табл.4.7.8</v>
          </cell>
          <cell r="CW3" t="str">
            <v>табл.4.7.9</v>
          </cell>
          <cell r="CX3" t="str">
            <v>табл.4.7.10</v>
          </cell>
          <cell r="CY3" t="str">
            <v>табл.4.8.1</v>
          </cell>
          <cell r="CZ3" t="str">
            <v>табл.4.8.2</v>
          </cell>
          <cell r="DA3" t="str">
            <v>табл.4.8.3</v>
          </cell>
          <cell r="DB3" t="str">
            <v>табл.4.8.4</v>
          </cell>
          <cell r="DC3" t="str">
            <v>табл.4.8.5</v>
          </cell>
          <cell r="DD3" t="str">
            <v>табл.4.8.6</v>
          </cell>
          <cell r="DE3" t="str">
            <v>табл.4.8.7</v>
          </cell>
          <cell r="DF3" t="str">
            <v>табл.4.8.8</v>
          </cell>
          <cell r="DG3" t="str">
            <v>табл.4.8.9</v>
          </cell>
          <cell r="DH3" t="str">
            <v>табл.4.8.10</v>
          </cell>
          <cell r="DI3" t="str">
            <v>табл.4.8.11</v>
          </cell>
          <cell r="DJ3" t="str">
            <v>табл.4.8.12</v>
          </cell>
          <cell r="DK3" t="str">
            <v>табл.4.8.13</v>
          </cell>
          <cell r="DL3" t="str">
            <v>табл.4.8.14</v>
          </cell>
        </row>
        <row r="4">
          <cell r="AA4" t="str">
            <v>Обмеры и зарисовка вскрытых шурфами фундаментов</v>
          </cell>
          <cell r="AB4" t="str">
            <v>Механическое опробование кладки и определение  ее состояния</v>
          </cell>
          <cell r="AC4" t="str">
            <v>Разрезы:Выборочные замеры конструкций для составления разрезов</v>
          </cell>
          <cell r="AD4" t="str">
            <v>Фасады:Выборочные замеры элементов фасада с фиксацией дефектов</v>
          </cell>
          <cell r="AE4" t="str">
            <v>Сверка  и корректировка плана</v>
          </cell>
          <cell r="AF4" t="str">
            <v>Нанесение выработок</v>
          </cell>
          <cell r="AG4" t="str">
            <v>Перекрытия:Выборочные замеры элементов перекрытий с определением небодимых для расчетов размеров, нанесением дефектов и мест выскрытия</v>
          </cell>
          <cell r="AH4" t="str">
            <v>Замеры конструкций стропил</v>
          </cell>
          <cell r="AI4" t="str">
            <v>Выборочные замеры конструкций лестниц</v>
          </cell>
          <cell r="AJ4" t="str">
            <v>Замеры узлов с определением состояния элементов конструкций</v>
          </cell>
          <cell r="AK4" t="str">
            <v>Исследование кладки с определением ее системы, вида и качества</v>
          </cell>
          <cell r="AL4" t="str">
            <v>Обследование элементов стропил в натуре с определением их состояния</v>
          </cell>
          <cell r="AM4" t="str">
            <v>Обследование фундамента: Составление чертежей</v>
          </cell>
          <cell r="AN4" t="str">
            <v>Разрезы: Графическое оформление результатов замеров</v>
          </cell>
          <cell r="AO4" t="str">
            <v>Фасад: Графическое оформление результатов</v>
          </cell>
          <cell r="AP4" t="str">
            <v>Сверка с натуры.Составление чертежей</v>
          </cell>
          <cell r="AQ4" t="str">
            <v>Обследование  перекрытий.Составление чертежей перекрытий</v>
          </cell>
          <cell r="AR4" t="str">
            <v>Обследование планов стропил.Составление чертежей.</v>
          </cell>
          <cell r="AS4" t="str">
            <v>Обследование лестниц.Составление  чертежей</v>
          </cell>
          <cell r="AT4" t="str">
            <v>Обследование узлов вскрытых строительных конструкций.Составление чертежей</v>
          </cell>
          <cell r="AU4" t="str">
            <v>Исследование стен.Графическое оформление результатов обследования.</v>
          </cell>
          <cell r="AV4" t="str">
            <v>Обследование элементов стропил.Графическое оформление результатов обследования</v>
          </cell>
          <cell r="AW4" t="str">
            <v>Выезд на объект, подбор необходимой технической документации.</v>
          </cell>
          <cell r="AX4" t="str">
            <v>Обследование фундаментов в открытых шурфах.Обследование фундаментов с определением типа конструкции и состояния фундаментов</v>
          </cell>
          <cell r="AY4" t="str">
            <v>Стены , фасады, внутренние отдельно стоящие опоры, перегородки. Обследование конструкций с определением их технического состояния.</v>
          </cell>
          <cell r="AZ4" t="str">
            <v>Перекрытия.Обследование конструкций с определением их технического состояния.</v>
          </cell>
          <cell r="BA4" t="str">
            <v>Лестницы.Обследование конструкций с определением их технического состояния</v>
          </cell>
          <cell r="BB4" t="str">
            <v>Фермы и стропила.Обследование конструкций с определением их технического состояния</v>
          </cell>
          <cell r="BC4" t="str">
            <v>Кровля.Обследование конструкций с определением их технического состояния.</v>
          </cell>
          <cell r="BD4" t="str">
            <v>Поиск и подбор неоходимой документации в фондах ГУП "Мосгоргеотрест"</v>
          </cell>
          <cell r="BE4" t="str">
            <v>Изучение технической документации</v>
          </cell>
          <cell r="BF4" t="str">
            <v>Обследование фундаментов в открытых шурфах.Составление заключения о состояния фундаментов с выполнением необходимых расчетов.</v>
          </cell>
          <cell r="BG4" t="str">
            <v>Стены фасады, внутренние отдельно стоящие опоры, перегородки.Составление заключения о состоянии конструкции с выполнением необходимых расчетов.</v>
          </cell>
          <cell r="BH4" t="str">
            <v>Перекрытия.Составление заключения о состоянии конструкций с выполнением необходимых расчетов.</v>
          </cell>
          <cell r="BI4" t="str">
            <v>Лестницы.Составление заключения о состоянии конструкций с выполнением необходимых расчетов.</v>
          </cell>
          <cell r="BJ4" t="str">
            <v>Фермы и стропила.Составление  заключения о состоянии конструкций с выполнением необходимых расчетов</v>
          </cell>
          <cell r="BK4" t="str">
            <v>Кровля.Составление заключения о состоянии кровли.</v>
          </cell>
          <cell r="CO4" t="str">
            <v>Определение прочности бетона и кирпича в готовых строительных конструкция  ультразвуковым методом с составлением выводом о прочности материала</v>
          </cell>
          <cell r="CP4" t="str">
            <v>Определение прочности бетона , кирпича и раствора в готовых строительных констукциях  методом пластической деформации с составлением выводом о прочности материалов</v>
          </cell>
          <cell r="CQ4" t="str">
            <v>Определение прочности бетона, кирпича в готовых сторительных конструкциях ударно-импульсивным методом (молотком Шмидта) с составлением выводов о прочности материалов</v>
          </cell>
          <cell r="CR4" t="str">
            <v>Определение армирования строительных конструкций магнитным прибором с изготовлением чертежей</v>
          </cell>
          <cell r="CS4" t="str">
            <v>Обследование перекрытий и других конструкций металлоискателем  с изготовлением чертежей</v>
          </cell>
          <cell r="CT4" t="str">
            <v>Определение прочности  бетона методом отрыва со скалыванием и составлением выводов о прочности материала</v>
          </cell>
          <cell r="CU4" t="str">
            <v>Отбор образцов металла</v>
          </cell>
          <cell r="CV4" t="str">
            <v>Отбор образцов металла и определение механических характеристик с выдачей заключения</v>
          </cell>
          <cell r="CW4" t="str">
            <v>Оценка степени структурных изменений в металле по методу измерения коэрцетивной силы с выдачей заключения</v>
          </cell>
          <cell r="CX4" t="str">
            <v>Отбор образцов стеновых материалов из конструкций, естественного камня, шлакобетонных и бетонных камней</v>
          </cell>
          <cell r="CY4" t="str">
            <v>Определение прочности бетона на сжатие</v>
          </cell>
          <cell r="CZ4" t="str">
            <v>Определение прочности раствора  на сжатие</v>
          </cell>
          <cell r="DA4" t="str">
            <v>Определение прочности естественного камня на сжатие</v>
          </cell>
          <cell r="DB4" t="str">
            <v>Определение прочностных характеристик стали</v>
          </cell>
          <cell r="DC4" t="str">
            <v>Определение химического состава стали</v>
          </cell>
          <cell r="DD4" t="str">
            <v>Установка и снятие маяков для наблюдения за деформацией зданий</v>
          </cell>
          <cell r="DE4" t="str">
            <v>Наблюдение за деформациями зданий при помощи маяков</v>
          </cell>
          <cell r="DF4" t="str">
            <v xml:space="preserve">Зондирование каменной кладки, бетонных и железобетонных конструкций перфоратором </v>
          </cell>
          <cell r="DG4" t="str">
            <v xml:space="preserve">Испытание на вырыв анкеров и дюбелей из стены на фасадных конструкциях </v>
          </cell>
          <cell r="DH4" t="str">
            <v>Размножение и брошюровка технического заключения</v>
          </cell>
          <cell r="DI4" t="str">
            <v>Фотографирование строительных конструкций и инженерного обсепечения</v>
          </cell>
          <cell r="DJ4" t="str">
            <v xml:space="preserve">Вскрытие конструкции без обратной заделки: </v>
          </cell>
          <cell r="DK4" t="str">
            <v>Микологический анализ древесины(отбор образца(пробы) древесины, экспертиза, оформление заключение о состоянии образца древесины)</v>
          </cell>
          <cell r="DL4" t="str">
            <v>Лабораторный анализ вырезок труб (прием образца, необходимые исследования, оформление заключения о состоянии образца трубы)</v>
          </cell>
        </row>
        <row r="5">
          <cell r="Z5">
            <v>0</v>
          </cell>
          <cell r="DM5">
            <v>1</v>
          </cell>
          <cell r="DN5">
            <v>3</v>
          </cell>
          <cell r="DO5">
            <v>0</v>
          </cell>
          <cell r="DP5">
            <v>0</v>
          </cell>
          <cell r="DQ5">
            <v>0</v>
          </cell>
          <cell r="DS5">
            <v>1</v>
          </cell>
        </row>
        <row r="6">
          <cell r="DM6">
            <v>1</v>
          </cell>
          <cell r="DN6">
            <v>3</v>
          </cell>
          <cell r="DO6">
            <v>0</v>
          </cell>
          <cell r="DP6">
            <v>0</v>
          </cell>
          <cell r="DQ6">
            <v>0</v>
          </cell>
          <cell r="DS6">
            <v>1</v>
          </cell>
        </row>
        <row r="7">
          <cell r="DM7">
            <v>1</v>
          </cell>
          <cell r="DN7">
            <v>3</v>
          </cell>
          <cell r="DO7">
            <v>0</v>
          </cell>
          <cell r="DP7">
            <v>0</v>
          </cell>
          <cell r="DQ7">
            <v>0</v>
          </cell>
          <cell r="DS7">
            <v>1</v>
          </cell>
        </row>
        <row r="8">
          <cell r="DM8">
            <v>1</v>
          </cell>
          <cell r="DN8">
            <v>3</v>
          </cell>
          <cell r="DO8">
            <v>0</v>
          </cell>
          <cell r="DP8">
            <v>0</v>
          </cell>
          <cell r="DQ8">
            <v>0</v>
          </cell>
          <cell r="DS8">
            <v>1</v>
          </cell>
        </row>
        <row r="9">
          <cell r="DM9">
            <v>1</v>
          </cell>
          <cell r="DN9">
            <v>3</v>
          </cell>
          <cell r="DO9">
            <v>0</v>
          </cell>
          <cell r="DP9">
            <v>0</v>
          </cell>
          <cell r="DQ9">
            <v>0</v>
          </cell>
          <cell r="DS9">
            <v>1</v>
          </cell>
        </row>
        <row r="10">
          <cell r="DM10">
            <v>1</v>
          </cell>
          <cell r="DN10">
            <v>3</v>
          </cell>
          <cell r="DO10">
            <v>0</v>
          </cell>
          <cell r="DP10">
            <v>0</v>
          </cell>
          <cell r="DQ10">
            <v>0</v>
          </cell>
          <cell r="DS10">
            <v>1</v>
          </cell>
        </row>
        <row r="11">
          <cell r="DM11">
            <v>1</v>
          </cell>
          <cell r="DN11">
            <v>3</v>
          </cell>
          <cell r="DO11">
            <v>0</v>
          </cell>
          <cell r="DP11">
            <v>0</v>
          </cell>
          <cell r="DQ11">
            <v>0</v>
          </cell>
          <cell r="DS11">
            <v>1</v>
          </cell>
        </row>
        <row r="12">
          <cell r="DM12">
            <v>1</v>
          </cell>
          <cell r="DN12">
            <v>3</v>
          </cell>
          <cell r="DO12">
            <v>0</v>
          </cell>
          <cell r="DP12">
            <v>0</v>
          </cell>
          <cell r="DQ12">
            <v>0</v>
          </cell>
          <cell r="DS12">
            <v>1</v>
          </cell>
        </row>
        <row r="13">
          <cell r="DM13">
            <v>1</v>
          </cell>
          <cell r="DN13">
            <v>3</v>
          </cell>
          <cell r="DO13">
            <v>0</v>
          </cell>
          <cell r="DP13">
            <v>0</v>
          </cell>
          <cell r="DQ13">
            <v>0</v>
          </cell>
          <cell r="DS13">
            <v>1</v>
          </cell>
        </row>
        <row r="14">
          <cell r="DM14">
            <v>1</v>
          </cell>
          <cell r="DN14">
            <v>3</v>
          </cell>
          <cell r="DO14">
            <v>0</v>
          </cell>
          <cell r="DP14">
            <v>0</v>
          </cell>
          <cell r="DQ14">
            <v>0</v>
          </cell>
          <cell r="DS14">
            <v>1</v>
          </cell>
        </row>
        <row r="15">
          <cell r="DM15">
            <v>1</v>
          </cell>
          <cell r="DN15">
            <v>3</v>
          </cell>
          <cell r="DO15">
            <v>0</v>
          </cell>
          <cell r="DP15">
            <v>0</v>
          </cell>
          <cell r="DQ15">
            <v>0</v>
          </cell>
          <cell r="DS15">
            <v>1</v>
          </cell>
        </row>
        <row r="16">
          <cell r="DM16">
            <v>1</v>
          </cell>
          <cell r="DN16">
            <v>3</v>
          </cell>
          <cell r="DO16">
            <v>0</v>
          </cell>
          <cell r="DP16">
            <v>0</v>
          </cell>
          <cell r="DQ16">
            <v>0</v>
          </cell>
          <cell r="DS16">
            <v>1</v>
          </cell>
        </row>
        <row r="17">
          <cell r="DM17">
            <v>1</v>
          </cell>
          <cell r="DN17">
            <v>3</v>
          </cell>
          <cell r="DO17">
            <v>0</v>
          </cell>
          <cell r="DP17">
            <v>0</v>
          </cell>
          <cell r="DQ17">
            <v>0</v>
          </cell>
          <cell r="DS17">
            <v>1</v>
          </cell>
        </row>
        <row r="18">
          <cell r="DM18">
            <v>1</v>
          </cell>
          <cell r="DN18">
            <v>3</v>
          </cell>
          <cell r="DO18">
            <v>0</v>
          </cell>
          <cell r="DP18">
            <v>0</v>
          </cell>
          <cell r="DQ18">
            <v>0</v>
          </cell>
          <cell r="DS18">
            <v>1</v>
          </cell>
        </row>
        <row r="19">
          <cell r="DM19">
            <v>1</v>
          </cell>
          <cell r="DN19">
            <v>3</v>
          </cell>
          <cell r="DO19">
            <v>0</v>
          </cell>
          <cell r="DP19">
            <v>0</v>
          </cell>
          <cell r="DQ19">
            <v>0</v>
          </cell>
          <cell r="DS19">
            <v>1</v>
          </cell>
        </row>
        <row r="20">
          <cell r="DM20">
            <v>1</v>
          </cell>
          <cell r="DN20">
            <v>3</v>
          </cell>
          <cell r="DO20">
            <v>0</v>
          </cell>
          <cell r="DP20">
            <v>0</v>
          </cell>
          <cell r="DQ20">
            <v>0</v>
          </cell>
          <cell r="DS20">
            <v>1</v>
          </cell>
        </row>
        <row r="21">
          <cell r="DM21">
            <v>1</v>
          </cell>
          <cell r="DN21">
            <v>3</v>
          </cell>
          <cell r="DO21">
            <v>0</v>
          </cell>
          <cell r="DP21">
            <v>0</v>
          </cell>
          <cell r="DQ21">
            <v>0</v>
          </cell>
          <cell r="DS21">
            <v>1</v>
          </cell>
        </row>
        <row r="22">
          <cell r="DM22">
            <v>1</v>
          </cell>
          <cell r="DN22">
            <v>3</v>
          </cell>
          <cell r="DO22">
            <v>0</v>
          </cell>
          <cell r="DP22">
            <v>0</v>
          </cell>
          <cell r="DQ22">
            <v>0</v>
          </cell>
          <cell r="DS22">
            <v>1</v>
          </cell>
        </row>
        <row r="23">
          <cell r="DM23">
            <v>1</v>
          </cell>
          <cell r="DN23">
            <v>3</v>
          </cell>
          <cell r="DO23">
            <v>0</v>
          </cell>
          <cell r="DP23">
            <v>0</v>
          </cell>
          <cell r="DQ23">
            <v>0</v>
          </cell>
          <cell r="DS23">
            <v>1</v>
          </cell>
        </row>
        <row r="24">
          <cell r="DM24">
            <v>1</v>
          </cell>
          <cell r="DN24">
            <v>3</v>
          </cell>
          <cell r="DO24">
            <v>0</v>
          </cell>
          <cell r="DP24">
            <v>0</v>
          </cell>
          <cell r="DQ24">
            <v>0</v>
          </cell>
          <cell r="DS24">
            <v>1</v>
          </cell>
        </row>
        <row r="25">
          <cell r="DM25">
            <v>1</v>
          </cell>
          <cell r="DN25">
            <v>3</v>
          </cell>
          <cell r="DO25">
            <v>0</v>
          </cell>
          <cell r="DP25">
            <v>0</v>
          </cell>
          <cell r="DQ25">
            <v>0</v>
          </cell>
          <cell r="DS25">
            <v>1</v>
          </cell>
        </row>
        <row r="26">
          <cell r="DM26">
            <v>1</v>
          </cell>
          <cell r="DN26">
            <v>3</v>
          </cell>
          <cell r="DO26">
            <v>0</v>
          </cell>
          <cell r="DP26">
            <v>0</v>
          </cell>
          <cell r="DQ26">
            <v>0</v>
          </cell>
          <cell r="DS26">
            <v>1</v>
          </cell>
        </row>
        <row r="27">
          <cell r="DM27">
            <v>1</v>
          </cell>
          <cell r="DN27">
            <v>3</v>
          </cell>
          <cell r="DO27">
            <v>0</v>
          </cell>
          <cell r="DP27">
            <v>0</v>
          </cell>
          <cell r="DQ27">
            <v>0</v>
          </cell>
          <cell r="DS27">
            <v>1</v>
          </cell>
        </row>
        <row r="28">
          <cell r="DM28">
            <v>1</v>
          </cell>
          <cell r="DN28">
            <v>3</v>
          </cell>
          <cell r="DO28">
            <v>0</v>
          </cell>
          <cell r="DP28">
            <v>0</v>
          </cell>
          <cell r="DQ28">
            <v>0</v>
          </cell>
          <cell r="DS28">
            <v>1</v>
          </cell>
        </row>
        <row r="29">
          <cell r="DM29">
            <v>1</v>
          </cell>
          <cell r="DN29">
            <v>3</v>
          </cell>
          <cell r="DO29">
            <v>0</v>
          </cell>
          <cell r="DP29">
            <v>0</v>
          </cell>
          <cell r="DQ29">
            <v>0</v>
          </cell>
          <cell r="DS29">
            <v>1</v>
          </cell>
        </row>
        <row r="30">
          <cell r="DM30">
            <v>1</v>
          </cell>
          <cell r="DN30">
            <v>3</v>
          </cell>
          <cell r="DO30">
            <v>0</v>
          </cell>
          <cell r="DP30">
            <v>0</v>
          </cell>
          <cell r="DQ30">
            <v>0</v>
          </cell>
          <cell r="DS30">
            <v>1</v>
          </cell>
        </row>
        <row r="31">
          <cell r="DM31">
            <v>1</v>
          </cell>
          <cell r="DN31">
            <v>3</v>
          </cell>
          <cell r="DO31">
            <v>0</v>
          </cell>
          <cell r="DP31">
            <v>0</v>
          </cell>
          <cell r="DQ31">
            <v>0</v>
          </cell>
          <cell r="DS31">
            <v>1</v>
          </cell>
        </row>
        <row r="32">
          <cell r="DM32">
            <v>1</v>
          </cell>
          <cell r="DN32">
            <v>3</v>
          </cell>
          <cell r="DO32">
            <v>0</v>
          </cell>
          <cell r="DP32">
            <v>0</v>
          </cell>
          <cell r="DQ32">
            <v>0</v>
          </cell>
          <cell r="DS32">
            <v>1</v>
          </cell>
        </row>
        <row r="33">
          <cell r="DM33">
            <v>1</v>
          </cell>
          <cell r="DN33">
            <v>3</v>
          </cell>
          <cell r="DO33">
            <v>0</v>
          </cell>
          <cell r="DP33">
            <v>0</v>
          </cell>
          <cell r="DQ33">
            <v>0</v>
          </cell>
          <cell r="DS33">
            <v>1</v>
          </cell>
        </row>
        <row r="34">
          <cell r="DM34">
            <v>1</v>
          </cell>
          <cell r="DN34">
            <v>3</v>
          </cell>
          <cell r="DO34">
            <v>0</v>
          </cell>
          <cell r="DP34">
            <v>0</v>
          </cell>
          <cell r="DQ34">
            <v>0</v>
          </cell>
          <cell r="DS34">
            <v>1</v>
          </cell>
        </row>
        <row r="35">
          <cell r="DM35">
            <v>1</v>
          </cell>
          <cell r="DN35">
            <v>3</v>
          </cell>
          <cell r="DO35">
            <v>0</v>
          </cell>
          <cell r="DP35">
            <v>0</v>
          </cell>
          <cell r="DQ35">
            <v>0</v>
          </cell>
          <cell r="DS35">
            <v>1</v>
          </cell>
        </row>
        <row r="36">
          <cell r="DM36">
            <v>1</v>
          </cell>
          <cell r="DN36">
            <v>3</v>
          </cell>
          <cell r="DO36">
            <v>0</v>
          </cell>
          <cell r="DP36">
            <v>0</v>
          </cell>
          <cell r="DQ36">
            <v>0</v>
          </cell>
          <cell r="DS36">
            <v>1</v>
          </cell>
        </row>
        <row r="37">
          <cell r="DM37">
            <v>1</v>
          </cell>
          <cell r="DN37">
            <v>3</v>
          </cell>
          <cell r="DO37">
            <v>0</v>
          </cell>
          <cell r="DP37">
            <v>0</v>
          </cell>
          <cell r="DQ37">
            <v>0</v>
          </cell>
          <cell r="DS37">
            <v>1</v>
          </cell>
        </row>
        <row r="38">
          <cell r="DM38">
            <v>1</v>
          </cell>
          <cell r="DN38">
            <v>3</v>
          </cell>
          <cell r="DO38">
            <v>0</v>
          </cell>
          <cell r="DP38">
            <v>0</v>
          </cell>
          <cell r="DQ38">
            <v>0</v>
          </cell>
          <cell r="DS38">
            <v>1</v>
          </cell>
        </row>
        <row r="39">
          <cell r="DM39">
            <v>1</v>
          </cell>
          <cell r="DN39">
            <v>3</v>
          </cell>
          <cell r="DO39">
            <v>0</v>
          </cell>
          <cell r="DP39">
            <v>0</v>
          </cell>
          <cell r="DQ39">
            <v>0</v>
          </cell>
          <cell r="DS39">
            <v>1</v>
          </cell>
        </row>
        <row r="40">
          <cell r="DM40">
            <v>1</v>
          </cell>
          <cell r="DN40">
            <v>3</v>
          </cell>
          <cell r="DO40">
            <v>0</v>
          </cell>
          <cell r="DP40">
            <v>0</v>
          </cell>
          <cell r="DQ40">
            <v>0</v>
          </cell>
          <cell r="DS40">
            <v>1</v>
          </cell>
        </row>
        <row r="41">
          <cell r="DM41">
            <v>1</v>
          </cell>
          <cell r="DN41">
            <v>3</v>
          </cell>
          <cell r="DO41">
            <v>0</v>
          </cell>
          <cell r="DP41">
            <v>0</v>
          </cell>
          <cell r="DQ41">
            <v>0</v>
          </cell>
          <cell r="DS41">
            <v>1</v>
          </cell>
        </row>
        <row r="42">
          <cell r="DM42">
            <v>1</v>
          </cell>
          <cell r="DN42">
            <v>3</v>
          </cell>
          <cell r="DO42">
            <v>0</v>
          </cell>
          <cell r="DP42">
            <v>0</v>
          </cell>
          <cell r="DQ42">
            <v>0</v>
          </cell>
          <cell r="DS42">
            <v>1</v>
          </cell>
        </row>
        <row r="43">
          <cell r="DM43">
            <v>1</v>
          </cell>
          <cell r="DN43">
            <v>3</v>
          </cell>
          <cell r="DO43">
            <v>0</v>
          </cell>
          <cell r="DP43">
            <v>0</v>
          </cell>
          <cell r="DQ43">
            <v>0</v>
          </cell>
          <cell r="DS43">
            <v>1</v>
          </cell>
        </row>
        <row r="44">
          <cell r="DM44">
            <v>1</v>
          </cell>
          <cell r="DN44">
            <v>3</v>
          </cell>
          <cell r="DO44">
            <v>0</v>
          </cell>
          <cell r="DP44">
            <v>0</v>
          </cell>
          <cell r="DQ44">
            <v>0</v>
          </cell>
          <cell r="DS44">
            <v>1</v>
          </cell>
        </row>
        <row r="45">
          <cell r="DM45">
            <v>1</v>
          </cell>
          <cell r="DN45">
            <v>3</v>
          </cell>
          <cell r="DO45">
            <v>0</v>
          </cell>
          <cell r="DP45">
            <v>0</v>
          </cell>
          <cell r="DQ45">
            <v>0</v>
          </cell>
          <cell r="DS45">
            <v>1</v>
          </cell>
        </row>
        <row r="46">
          <cell r="DM46">
            <v>1</v>
          </cell>
          <cell r="DN46">
            <v>3</v>
          </cell>
          <cell r="DO46">
            <v>0</v>
          </cell>
          <cell r="DP46">
            <v>0</v>
          </cell>
          <cell r="DQ46">
            <v>0</v>
          </cell>
          <cell r="DS46">
            <v>1</v>
          </cell>
        </row>
        <row r="47">
          <cell r="DM47">
            <v>1</v>
          </cell>
          <cell r="DN47">
            <v>3</v>
          </cell>
          <cell r="DO47">
            <v>0</v>
          </cell>
          <cell r="DP47">
            <v>0</v>
          </cell>
          <cell r="DQ47">
            <v>0</v>
          </cell>
          <cell r="DS47">
            <v>1</v>
          </cell>
        </row>
        <row r="48">
          <cell r="DM48">
            <v>1</v>
          </cell>
          <cell r="DN48">
            <v>3</v>
          </cell>
          <cell r="DO48">
            <v>0</v>
          </cell>
          <cell r="DP48">
            <v>0</v>
          </cell>
          <cell r="DQ48">
            <v>0</v>
          </cell>
          <cell r="DS48">
            <v>1</v>
          </cell>
        </row>
        <row r="49">
          <cell r="DM49">
            <v>1</v>
          </cell>
          <cell r="DN49">
            <v>3</v>
          </cell>
          <cell r="DO49">
            <v>0</v>
          </cell>
          <cell r="DP49">
            <v>0</v>
          </cell>
          <cell r="DQ49">
            <v>0</v>
          </cell>
          <cell r="DS49">
            <v>1</v>
          </cell>
        </row>
        <row r="50">
          <cell r="DM50">
            <v>1</v>
          </cell>
          <cell r="DN50">
            <v>3</v>
          </cell>
          <cell r="DO50">
            <v>0</v>
          </cell>
          <cell r="DP50">
            <v>0</v>
          </cell>
          <cell r="DQ50">
            <v>0</v>
          </cell>
          <cell r="DS50">
            <v>1</v>
          </cell>
        </row>
        <row r="51">
          <cell r="DM51">
            <v>1</v>
          </cell>
          <cell r="DN51">
            <v>3</v>
          </cell>
          <cell r="DO51">
            <v>0</v>
          </cell>
          <cell r="DP51">
            <v>0</v>
          </cell>
          <cell r="DQ51">
            <v>0</v>
          </cell>
          <cell r="DS51">
            <v>1</v>
          </cell>
        </row>
        <row r="52">
          <cell r="DM52">
            <v>1</v>
          </cell>
          <cell r="DN52">
            <v>3</v>
          </cell>
          <cell r="DO52">
            <v>0</v>
          </cell>
          <cell r="DP52">
            <v>0</v>
          </cell>
          <cell r="DQ52">
            <v>0</v>
          </cell>
          <cell r="DS52">
            <v>1</v>
          </cell>
        </row>
        <row r="53">
          <cell r="DM53">
            <v>1</v>
          </cell>
          <cell r="DN53">
            <v>3</v>
          </cell>
          <cell r="DO53">
            <v>0</v>
          </cell>
          <cell r="DP53">
            <v>0</v>
          </cell>
          <cell r="DQ53">
            <v>0</v>
          </cell>
          <cell r="DS53">
            <v>1</v>
          </cell>
        </row>
        <row r="54">
          <cell r="DM54">
            <v>1</v>
          </cell>
          <cell r="DN54">
            <v>3</v>
          </cell>
          <cell r="DO54">
            <v>0</v>
          </cell>
          <cell r="DP54">
            <v>0</v>
          </cell>
          <cell r="DQ54">
            <v>0</v>
          </cell>
          <cell r="DS54">
            <v>1</v>
          </cell>
        </row>
        <row r="55">
          <cell r="DM55">
            <v>1</v>
          </cell>
          <cell r="DN55">
            <v>3</v>
          </cell>
          <cell r="DO55">
            <v>0</v>
          </cell>
          <cell r="DP55">
            <v>0</v>
          </cell>
          <cell r="DQ55">
            <v>0</v>
          </cell>
          <cell r="DS55">
            <v>1</v>
          </cell>
        </row>
        <row r="56">
          <cell r="DM56">
            <v>1</v>
          </cell>
          <cell r="DN56">
            <v>3</v>
          </cell>
          <cell r="DO56">
            <v>0</v>
          </cell>
          <cell r="DP56">
            <v>0</v>
          </cell>
          <cell r="DQ56">
            <v>0</v>
          </cell>
          <cell r="DS56">
            <v>1</v>
          </cell>
        </row>
        <row r="57">
          <cell r="DM57">
            <v>1</v>
          </cell>
          <cell r="DN57">
            <v>3</v>
          </cell>
          <cell r="DO57">
            <v>0</v>
          </cell>
          <cell r="DP57">
            <v>0</v>
          </cell>
          <cell r="DQ57">
            <v>0</v>
          </cell>
          <cell r="DS57">
            <v>1</v>
          </cell>
        </row>
        <row r="58">
          <cell r="DM58">
            <v>1</v>
          </cell>
          <cell r="DN58">
            <v>3</v>
          </cell>
          <cell r="DO58">
            <v>0</v>
          </cell>
          <cell r="DP58">
            <v>0</v>
          </cell>
          <cell r="DQ58">
            <v>0</v>
          </cell>
          <cell r="DS58">
            <v>1</v>
          </cell>
        </row>
        <row r="59">
          <cell r="DM59">
            <v>1</v>
          </cell>
          <cell r="DN59">
            <v>3</v>
          </cell>
          <cell r="DO59">
            <v>0</v>
          </cell>
          <cell r="DP59">
            <v>0</v>
          </cell>
          <cell r="DQ59">
            <v>0</v>
          </cell>
          <cell r="DS59">
            <v>1</v>
          </cell>
        </row>
        <row r="60">
          <cell r="DM60">
            <v>1</v>
          </cell>
          <cell r="DN60">
            <v>3</v>
          </cell>
          <cell r="DO60">
            <v>0</v>
          </cell>
          <cell r="DP60">
            <v>0</v>
          </cell>
          <cell r="DQ60">
            <v>0</v>
          </cell>
          <cell r="DS60">
            <v>1</v>
          </cell>
        </row>
        <row r="61">
          <cell r="DM61">
            <v>1</v>
          </cell>
          <cell r="DN61">
            <v>3</v>
          </cell>
          <cell r="DO61">
            <v>0</v>
          </cell>
          <cell r="DP61">
            <v>0</v>
          </cell>
          <cell r="DQ61">
            <v>0</v>
          </cell>
          <cell r="DS61">
            <v>1</v>
          </cell>
        </row>
        <row r="62">
          <cell r="DM62">
            <v>1</v>
          </cell>
          <cell r="DN62">
            <v>3</v>
          </cell>
          <cell r="DO62">
            <v>0</v>
          </cell>
          <cell r="DP62">
            <v>0</v>
          </cell>
          <cell r="DQ62">
            <v>0</v>
          </cell>
          <cell r="DS62">
            <v>1</v>
          </cell>
        </row>
        <row r="63">
          <cell r="DM63">
            <v>1</v>
          </cell>
          <cell r="DN63">
            <v>3</v>
          </cell>
          <cell r="DO63">
            <v>0</v>
          </cell>
          <cell r="DP63">
            <v>0</v>
          </cell>
          <cell r="DQ63">
            <v>0</v>
          </cell>
          <cell r="DS63">
            <v>1</v>
          </cell>
        </row>
        <row r="64">
          <cell r="DM64">
            <v>1</v>
          </cell>
          <cell r="DN64">
            <v>3</v>
          </cell>
          <cell r="DO64">
            <v>0</v>
          </cell>
          <cell r="DP64">
            <v>0</v>
          </cell>
          <cell r="DQ64">
            <v>0</v>
          </cell>
          <cell r="DS64">
            <v>1</v>
          </cell>
        </row>
        <row r="65">
          <cell r="DM65">
            <v>1</v>
          </cell>
          <cell r="DN65">
            <v>3</v>
          </cell>
          <cell r="DO65">
            <v>0</v>
          </cell>
          <cell r="DP65">
            <v>0</v>
          </cell>
          <cell r="DQ65">
            <v>0</v>
          </cell>
          <cell r="DS65">
            <v>1</v>
          </cell>
        </row>
        <row r="66">
          <cell r="DM66">
            <v>1</v>
          </cell>
          <cell r="DN66">
            <v>3</v>
          </cell>
          <cell r="DO66">
            <v>0</v>
          </cell>
          <cell r="DP66">
            <v>0</v>
          </cell>
          <cell r="DQ66">
            <v>0</v>
          </cell>
          <cell r="DS66">
            <v>1</v>
          </cell>
        </row>
        <row r="67">
          <cell r="DM67">
            <v>1</v>
          </cell>
          <cell r="DN67">
            <v>3</v>
          </cell>
          <cell r="DO67">
            <v>0</v>
          </cell>
          <cell r="DP67">
            <v>0</v>
          </cell>
          <cell r="DQ67">
            <v>0</v>
          </cell>
          <cell r="DS67">
            <v>1</v>
          </cell>
        </row>
        <row r="68">
          <cell r="DM68">
            <v>1</v>
          </cell>
          <cell r="DN68">
            <v>3</v>
          </cell>
          <cell r="DO68">
            <v>0</v>
          </cell>
          <cell r="DP68">
            <v>0</v>
          </cell>
          <cell r="DQ68">
            <v>0</v>
          </cell>
          <cell r="DS68">
            <v>1</v>
          </cell>
        </row>
        <row r="69">
          <cell r="DM69">
            <v>1</v>
          </cell>
          <cell r="DN69">
            <v>3</v>
          </cell>
          <cell r="DO69">
            <v>0</v>
          </cell>
          <cell r="DP69">
            <v>0</v>
          </cell>
          <cell r="DQ69">
            <v>0</v>
          </cell>
          <cell r="DS69">
            <v>1</v>
          </cell>
        </row>
        <row r="70">
          <cell r="DM70">
            <v>1</v>
          </cell>
          <cell r="DN70">
            <v>3</v>
          </cell>
          <cell r="DO70">
            <v>0</v>
          </cell>
          <cell r="DP70">
            <v>0</v>
          </cell>
          <cell r="DQ70">
            <v>0</v>
          </cell>
          <cell r="DS70">
            <v>1</v>
          </cell>
        </row>
        <row r="71">
          <cell r="DM71">
            <v>1</v>
          </cell>
          <cell r="DN71">
            <v>3</v>
          </cell>
          <cell r="DO71">
            <v>0</v>
          </cell>
          <cell r="DP71">
            <v>0</v>
          </cell>
          <cell r="DQ71">
            <v>0</v>
          </cell>
          <cell r="DS71">
            <v>1</v>
          </cell>
        </row>
        <row r="72">
          <cell r="DM72">
            <v>1</v>
          </cell>
          <cell r="DN72">
            <v>3</v>
          </cell>
          <cell r="DO72">
            <v>0</v>
          </cell>
          <cell r="DP72">
            <v>0</v>
          </cell>
          <cell r="DQ72">
            <v>0</v>
          </cell>
          <cell r="DS72">
            <v>1</v>
          </cell>
        </row>
        <row r="73">
          <cell r="DM73">
            <v>1</v>
          </cell>
          <cell r="DN73">
            <v>3</v>
          </cell>
          <cell r="DO73">
            <v>0</v>
          </cell>
          <cell r="DP73">
            <v>0</v>
          </cell>
          <cell r="DQ73">
            <v>0</v>
          </cell>
          <cell r="DS73">
            <v>1</v>
          </cell>
        </row>
        <row r="74">
          <cell r="DM74">
            <v>1</v>
          </cell>
          <cell r="DN74">
            <v>3</v>
          </cell>
          <cell r="DO74">
            <v>0</v>
          </cell>
          <cell r="DP74">
            <v>0</v>
          </cell>
          <cell r="DQ74">
            <v>0</v>
          </cell>
          <cell r="DS74">
            <v>1</v>
          </cell>
        </row>
        <row r="75">
          <cell r="DM75">
            <v>1</v>
          </cell>
          <cell r="DN75">
            <v>3</v>
          </cell>
          <cell r="DO75">
            <v>0</v>
          </cell>
          <cell r="DP75">
            <v>0</v>
          </cell>
          <cell r="DQ75">
            <v>0</v>
          </cell>
          <cell r="DS75">
            <v>1</v>
          </cell>
        </row>
        <row r="76">
          <cell r="DM76">
            <v>1</v>
          </cell>
          <cell r="DN76">
            <v>3</v>
          </cell>
          <cell r="DO76">
            <v>0</v>
          </cell>
          <cell r="DP76">
            <v>0</v>
          </cell>
          <cell r="DQ76">
            <v>0</v>
          </cell>
          <cell r="DS76">
            <v>1</v>
          </cell>
        </row>
        <row r="77">
          <cell r="DM77">
            <v>1</v>
          </cell>
          <cell r="DN77">
            <v>3</v>
          </cell>
          <cell r="DO77">
            <v>0</v>
          </cell>
          <cell r="DP77">
            <v>0</v>
          </cell>
          <cell r="DQ77">
            <v>0</v>
          </cell>
          <cell r="DS77">
            <v>1</v>
          </cell>
        </row>
        <row r="78">
          <cell r="DM78">
            <v>1</v>
          </cell>
          <cell r="DN78">
            <v>3</v>
          </cell>
          <cell r="DO78">
            <v>0</v>
          </cell>
          <cell r="DP78">
            <v>0</v>
          </cell>
          <cell r="DQ78">
            <v>0</v>
          </cell>
          <cell r="DS78">
            <v>1</v>
          </cell>
        </row>
        <row r="79">
          <cell r="DM79">
            <v>1</v>
          </cell>
          <cell r="DN79">
            <v>3</v>
          </cell>
          <cell r="DO79">
            <v>0</v>
          </cell>
          <cell r="DP79">
            <v>0</v>
          </cell>
          <cell r="DQ79">
            <v>0</v>
          </cell>
          <cell r="DS79">
            <v>1</v>
          </cell>
        </row>
        <row r="80">
          <cell r="DM80">
            <v>1</v>
          </cell>
          <cell r="DN80">
            <v>3</v>
          </cell>
          <cell r="DO80">
            <v>0</v>
          </cell>
          <cell r="DP80">
            <v>0</v>
          </cell>
          <cell r="DQ80">
            <v>0</v>
          </cell>
          <cell r="DS80">
            <v>1</v>
          </cell>
        </row>
        <row r="81">
          <cell r="DM81">
            <v>1</v>
          </cell>
          <cell r="DN81">
            <v>3</v>
          </cell>
          <cell r="DO81">
            <v>0</v>
          </cell>
          <cell r="DP81">
            <v>0</v>
          </cell>
          <cell r="DQ81">
            <v>0</v>
          </cell>
          <cell r="DS81">
            <v>1</v>
          </cell>
        </row>
        <row r="82">
          <cell r="DM82">
            <v>1</v>
          </cell>
          <cell r="DN82">
            <v>3</v>
          </cell>
          <cell r="DO82">
            <v>0</v>
          </cell>
          <cell r="DP82">
            <v>0</v>
          </cell>
          <cell r="DQ82">
            <v>0</v>
          </cell>
          <cell r="DS82">
            <v>1</v>
          </cell>
        </row>
        <row r="83">
          <cell r="DM83">
            <v>1</v>
          </cell>
          <cell r="DN83">
            <v>3</v>
          </cell>
          <cell r="DO83">
            <v>0</v>
          </cell>
          <cell r="DP83">
            <v>0</v>
          </cell>
          <cell r="DQ83">
            <v>0</v>
          </cell>
          <cell r="DS83">
            <v>1</v>
          </cell>
        </row>
        <row r="84">
          <cell r="DM84">
            <v>1</v>
          </cell>
          <cell r="DN84">
            <v>3</v>
          </cell>
          <cell r="DO84">
            <v>0</v>
          </cell>
          <cell r="DP84">
            <v>0</v>
          </cell>
          <cell r="DQ84">
            <v>0</v>
          </cell>
          <cell r="DS84">
            <v>1</v>
          </cell>
        </row>
        <row r="85">
          <cell r="DM85">
            <v>1</v>
          </cell>
          <cell r="DN85">
            <v>3</v>
          </cell>
          <cell r="DO85">
            <v>0</v>
          </cell>
          <cell r="DP85">
            <v>0</v>
          </cell>
          <cell r="DQ85">
            <v>0</v>
          </cell>
          <cell r="DS85">
            <v>1</v>
          </cell>
        </row>
        <row r="86">
          <cell r="DM86">
            <v>1</v>
          </cell>
          <cell r="DN86">
            <v>3</v>
          </cell>
          <cell r="DO86">
            <v>0</v>
          </cell>
          <cell r="DP86">
            <v>0</v>
          </cell>
          <cell r="DQ86">
            <v>0</v>
          </cell>
          <cell r="DS86">
            <v>1</v>
          </cell>
        </row>
        <row r="87">
          <cell r="DM87">
            <v>1</v>
          </cell>
          <cell r="DN87">
            <v>3</v>
          </cell>
          <cell r="DO87">
            <v>0</v>
          </cell>
          <cell r="DP87">
            <v>0</v>
          </cell>
          <cell r="DQ87">
            <v>0</v>
          </cell>
          <cell r="DS87">
            <v>1</v>
          </cell>
        </row>
        <row r="88">
          <cell r="DM88">
            <v>1</v>
          </cell>
          <cell r="DN88">
            <v>3</v>
          </cell>
          <cell r="DO88">
            <v>0</v>
          </cell>
          <cell r="DP88">
            <v>0</v>
          </cell>
          <cell r="DQ88">
            <v>0</v>
          </cell>
          <cell r="DS88">
            <v>1</v>
          </cell>
        </row>
        <row r="89">
          <cell r="DM89">
            <v>1</v>
          </cell>
          <cell r="DN89">
            <v>3</v>
          </cell>
          <cell r="DO89">
            <v>0</v>
          </cell>
          <cell r="DP89">
            <v>0</v>
          </cell>
          <cell r="DQ89">
            <v>0</v>
          </cell>
          <cell r="DS89">
            <v>1</v>
          </cell>
        </row>
        <row r="90">
          <cell r="DM90">
            <v>1</v>
          </cell>
          <cell r="DN90">
            <v>3</v>
          </cell>
          <cell r="DO90">
            <v>0</v>
          </cell>
          <cell r="DP90">
            <v>0</v>
          </cell>
          <cell r="DQ90">
            <v>0</v>
          </cell>
          <cell r="DS90">
            <v>1</v>
          </cell>
        </row>
        <row r="91">
          <cell r="DM91">
            <v>1</v>
          </cell>
          <cell r="DN91">
            <v>3</v>
          </cell>
          <cell r="DO91">
            <v>0</v>
          </cell>
          <cell r="DP91">
            <v>0</v>
          </cell>
          <cell r="DQ91">
            <v>0</v>
          </cell>
          <cell r="DS91">
            <v>1</v>
          </cell>
        </row>
        <row r="92">
          <cell r="DM92">
            <v>1</v>
          </cell>
          <cell r="DN92">
            <v>3</v>
          </cell>
          <cell r="DO92">
            <v>0</v>
          </cell>
          <cell r="DP92">
            <v>0</v>
          </cell>
          <cell r="DQ92">
            <v>0</v>
          </cell>
          <cell r="DS92">
            <v>1</v>
          </cell>
        </row>
        <row r="93">
          <cell r="DM93">
            <v>1</v>
          </cell>
          <cell r="DN93">
            <v>3</v>
          </cell>
          <cell r="DO93">
            <v>0</v>
          </cell>
          <cell r="DP93">
            <v>0</v>
          </cell>
          <cell r="DQ93">
            <v>0</v>
          </cell>
          <cell r="DS93">
            <v>1</v>
          </cell>
        </row>
        <row r="94">
          <cell r="DM94">
            <v>1</v>
          </cell>
          <cell r="DN94">
            <v>3</v>
          </cell>
          <cell r="DO94">
            <v>0</v>
          </cell>
          <cell r="DP94">
            <v>0</v>
          </cell>
          <cell r="DQ94">
            <v>0</v>
          </cell>
          <cell r="DS94">
            <v>1</v>
          </cell>
        </row>
        <row r="95">
          <cell r="DM95">
            <v>1</v>
          </cell>
          <cell r="DN95">
            <v>3</v>
          </cell>
          <cell r="DO95">
            <v>0</v>
          </cell>
          <cell r="DP95">
            <v>0</v>
          </cell>
          <cell r="DQ95">
            <v>0</v>
          </cell>
          <cell r="DS95">
            <v>1</v>
          </cell>
        </row>
        <row r="96">
          <cell r="DM96">
            <v>1</v>
          </cell>
          <cell r="DN96">
            <v>3</v>
          </cell>
          <cell r="DO96">
            <v>0</v>
          </cell>
          <cell r="DP96">
            <v>0</v>
          </cell>
          <cell r="DQ96">
            <v>0</v>
          </cell>
          <cell r="DS96">
            <v>1</v>
          </cell>
        </row>
        <row r="97">
          <cell r="DM97">
            <v>1</v>
          </cell>
          <cell r="DN97">
            <v>3</v>
          </cell>
          <cell r="DO97">
            <v>0</v>
          </cell>
          <cell r="DP97">
            <v>0</v>
          </cell>
          <cell r="DQ97">
            <v>0</v>
          </cell>
          <cell r="DS97">
            <v>1</v>
          </cell>
        </row>
        <row r="98">
          <cell r="DM98">
            <v>1</v>
          </cell>
          <cell r="DN98">
            <v>3</v>
          </cell>
          <cell r="DO98">
            <v>0</v>
          </cell>
          <cell r="DP98">
            <v>0</v>
          </cell>
          <cell r="DQ98">
            <v>0</v>
          </cell>
          <cell r="DS98">
            <v>1</v>
          </cell>
        </row>
        <row r="99">
          <cell r="DM99">
            <v>1</v>
          </cell>
          <cell r="DN99">
            <v>3</v>
          </cell>
          <cell r="DO99">
            <v>0</v>
          </cell>
          <cell r="DP99">
            <v>0</v>
          </cell>
          <cell r="DQ99">
            <v>0</v>
          </cell>
          <cell r="DS99">
            <v>1</v>
          </cell>
        </row>
        <row r="100">
          <cell r="DM100">
            <v>1</v>
          </cell>
          <cell r="DN100">
            <v>3</v>
          </cell>
          <cell r="DO100">
            <v>0</v>
          </cell>
          <cell r="DP100">
            <v>0</v>
          </cell>
          <cell r="DQ100">
            <v>0</v>
          </cell>
          <cell r="DS100">
            <v>1</v>
          </cell>
        </row>
        <row r="101">
          <cell r="DM101">
            <v>1</v>
          </cell>
          <cell r="DN101">
            <v>3</v>
          </cell>
          <cell r="DO101">
            <v>0</v>
          </cell>
          <cell r="DP101">
            <v>0</v>
          </cell>
          <cell r="DQ101">
            <v>0</v>
          </cell>
          <cell r="DS101">
            <v>1</v>
          </cell>
        </row>
        <row r="102">
          <cell r="DM102">
            <v>1</v>
          </cell>
          <cell r="DN102">
            <v>3</v>
          </cell>
          <cell r="DO102">
            <v>0</v>
          </cell>
          <cell r="DP102">
            <v>0</v>
          </cell>
          <cell r="DQ102">
            <v>0</v>
          </cell>
          <cell r="DS102">
            <v>1</v>
          </cell>
        </row>
        <row r="103">
          <cell r="DM103">
            <v>1</v>
          </cell>
          <cell r="DN103">
            <v>3</v>
          </cell>
          <cell r="DO103">
            <v>0</v>
          </cell>
          <cell r="DP103">
            <v>0</v>
          </cell>
          <cell r="DQ103">
            <v>0</v>
          </cell>
          <cell r="DS103">
            <v>1</v>
          </cell>
        </row>
        <row r="104">
          <cell r="DM104">
            <v>1</v>
          </cell>
          <cell r="DN104">
            <v>3</v>
          </cell>
          <cell r="DO104">
            <v>0</v>
          </cell>
          <cell r="DP104">
            <v>0</v>
          </cell>
          <cell r="DQ104">
            <v>0</v>
          </cell>
          <cell r="DS104">
            <v>1</v>
          </cell>
        </row>
        <row r="105">
          <cell r="DM105">
            <v>1</v>
          </cell>
          <cell r="DN105">
            <v>3</v>
          </cell>
          <cell r="DO105">
            <v>0</v>
          </cell>
          <cell r="DP105">
            <v>0</v>
          </cell>
          <cell r="DQ105">
            <v>0</v>
          </cell>
          <cell r="DS105">
            <v>1</v>
          </cell>
        </row>
        <row r="106">
          <cell r="DM106">
            <v>1</v>
          </cell>
          <cell r="DN106">
            <v>3</v>
          </cell>
          <cell r="DO106">
            <v>0</v>
          </cell>
          <cell r="DP106">
            <v>0</v>
          </cell>
          <cell r="DQ106">
            <v>0</v>
          </cell>
          <cell r="DS106">
            <v>1</v>
          </cell>
        </row>
        <row r="107">
          <cell r="DM107">
            <v>1</v>
          </cell>
          <cell r="DN107">
            <v>3</v>
          </cell>
          <cell r="DO107">
            <v>0</v>
          </cell>
          <cell r="DP107">
            <v>0</v>
          </cell>
          <cell r="DQ107">
            <v>0</v>
          </cell>
          <cell r="DS107">
            <v>1</v>
          </cell>
        </row>
        <row r="108">
          <cell r="DM108">
            <v>1</v>
          </cell>
          <cell r="DN108">
            <v>3</v>
          </cell>
          <cell r="DO108">
            <v>0</v>
          </cell>
          <cell r="DP108">
            <v>0</v>
          </cell>
          <cell r="DQ108">
            <v>0</v>
          </cell>
          <cell r="DS108">
            <v>1</v>
          </cell>
        </row>
        <row r="109">
          <cell r="DM109">
            <v>1</v>
          </cell>
          <cell r="DN109">
            <v>3</v>
          </cell>
          <cell r="DO109">
            <v>0</v>
          </cell>
          <cell r="DP109">
            <v>0</v>
          </cell>
          <cell r="DQ109">
            <v>0</v>
          </cell>
          <cell r="DS109">
            <v>1</v>
          </cell>
        </row>
        <row r="110">
          <cell r="DM110">
            <v>1</v>
          </cell>
          <cell r="DN110">
            <v>3</v>
          </cell>
          <cell r="DO110">
            <v>0</v>
          </cell>
          <cell r="DP110">
            <v>0</v>
          </cell>
          <cell r="DQ110">
            <v>0</v>
          </cell>
          <cell r="DS110">
            <v>1</v>
          </cell>
        </row>
        <row r="111">
          <cell r="DM111">
            <v>1</v>
          </cell>
          <cell r="DN111">
            <v>3</v>
          </cell>
          <cell r="DO111">
            <v>0</v>
          </cell>
          <cell r="DP111">
            <v>0</v>
          </cell>
          <cell r="DQ111">
            <v>0</v>
          </cell>
          <cell r="DS111">
            <v>1</v>
          </cell>
        </row>
        <row r="112">
          <cell r="DM112">
            <v>1</v>
          </cell>
          <cell r="DN112">
            <v>3</v>
          </cell>
          <cell r="DO112">
            <v>0</v>
          </cell>
          <cell r="DP112">
            <v>0</v>
          </cell>
          <cell r="DQ112">
            <v>0</v>
          </cell>
          <cell r="DS112">
            <v>1</v>
          </cell>
        </row>
        <row r="113">
          <cell r="DM113">
            <v>1</v>
          </cell>
          <cell r="DN113">
            <v>3</v>
          </cell>
          <cell r="DO113">
            <v>0</v>
          </cell>
          <cell r="DP113">
            <v>0</v>
          </cell>
          <cell r="DQ113">
            <v>0</v>
          </cell>
          <cell r="DS113">
            <v>1</v>
          </cell>
        </row>
        <row r="114">
          <cell r="DM114">
            <v>1</v>
          </cell>
          <cell r="DN114">
            <v>3</v>
          </cell>
          <cell r="DO114">
            <v>0</v>
          </cell>
          <cell r="DP114">
            <v>0</v>
          </cell>
          <cell r="DQ114">
            <v>0</v>
          </cell>
          <cell r="DS114">
            <v>1</v>
          </cell>
        </row>
        <row r="115">
          <cell r="DM115">
            <v>1</v>
          </cell>
          <cell r="DN115">
            <v>3</v>
          </cell>
          <cell r="DO115">
            <v>0</v>
          </cell>
          <cell r="DP115">
            <v>0</v>
          </cell>
          <cell r="DQ115">
            <v>0</v>
          </cell>
          <cell r="DS115">
            <v>1</v>
          </cell>
        </row>
        <row r="116">
          <cell r="DM116">
            <v>1</v>
          </cell>
          <cell r="DN116">
            <v>3</v>
          </cell>
          <cell r="DO116">
            <v>0</v>
          </cell>
          <cell r="DP116">
            <v>0</v>
          </cell>
          <cell r="DQ116">
            <v>0</v>
          </cell>
          <cell r="DS116">
            <v>1</v>
          </cell>
        </row>
        <row r="117">
          <cell r="DM117">
            <v>1</v>
          </cell>
          <cell r="DN117">
            <v>3</v>
          </cell>
          <cell r="DO117">
            <v>0</v>
          </cell>
          <cell r="DP117">
            <v>0</v>
          </cell>
          <cell r="DQ117">
            <v>0</v>
          </cell>
          <cell r="DS117">
            <v>1</v>
          </cell>
        </row>
        <row r="118">
          <cell r="DM118">
            <v>1</v>
          </cell>
          <cell r="DN118">
            <v>3</v>
          </cell>
          <cell r="DO118">
            <v>0</v>
          </cell>
          <cell r="DP118">
            <v>0</v>
          </cell>
          <cell r="DQ118">
            <v>0</v>
          </cell>
          <cell r="DS118">
            <v>1</v>
          </cell>
        </row>
        <row r="119">
          <cell r="AA119" t="str">
            <v>_ПФ</v>
          </cell>
          <cell r="AB119" t="str">
            <v>_ПМехОпр</v>
          </cell>
          <cell r="AC119" t="str">
            <v>_Праз</v>
          </cell>
          <cell r="AD119" t="str">
            <v>_Пфас</v>
          </cell>
          <cell r="AE119" t="str">
            <v>_ПСверП</v>
          </cell>
          <cell r="AF119" t="str">
            <v>_ПНанВыр</v>
          </cell>
          <cell r="AG119" t="str">
            <v>_Ппер</v>
          </cell>
          <cell r="AH119" t="str">
            <v>_ПЗамСтр</v>
          </cell>
          <cell r="AI119" t="str">
            <v>_Плест</v>
          </cell>
          <cell r="AJ119" t="str">
            <v>_ПЗамУЗ</v>
          </cell>
          <cell r="AK119" t="str">
            <v>_ПИсКлаД</v>
          </cell>
          <cell r="AL119" t="str">
            <v>_Пстроп</v>
          </cell>
          <cell r="AM119" t="str">
            <v>_КШ</v>
          </cell>
          <cell r="AN119" t="str">
            <v>_Краз</v>
          </cell>
          <cell r="AO119" t="str">
            <v>_Кфас</v>
          </cell>
          <cell r="AP119" t="str">
            <v>_Кплан</v>
          </cell>
          <cell r="AQ119" t="str">
            <v>_Кпер</v>
          </cell>
          <cell r="AR119" t="str">
            <v>_КПСтроп</v>
          </cell>
          <cell r="AS119" t="str">
            <v>_Клест</v>
          </cell>
          <cell r="AT119" t="str">
            <v>_КВскУз</v>
          </cell>
          <cell r="AU119" t="str">
            <v>_Кстен</v>
          </cell>
          <cell r="AV119" t="str">
            <v>_КЭлСтр</v>
          </cell>
          <cell r="AW119" t="str">
            <v>_ПИВыезд</v>
          </cell>
          <cell r="AX119" t="str">
            <v>_ПИФунд</v>
          </cell>
          <cell r="AY119" t="str">
            <v>_ПИФас</v>
          </cell>
          <cell r="AZ119" t="str">
            <v>_ПИПер</v>
          </cell>
          <cell r="BA119" t="str">
            <v>_ПИЛест</v>
          </cell>
          <cell r="BB119" t="str">
            <v>_ПИСтроп</v>
          </cell>
          <cell r="BC119" t="str">
            <v>_ПИКровл</v>
          </cell>
          <cell r="BD119" t="str">
            <v>_ИмД</v>
          </cell>
          <cell r="BE119" t="str">
            <v>_ИКФ</v>
          </cell>
          <cell r="BF119" t="str">
            <v>_ИКС</v>
          </cell>
          <cell r="BG119" t="str">
            <v>_ИКПер</v>
          </cell>
          <cell r="BH119" t="str">
            <v>_ИКЛест</v>
          </cell>
          <cell r="BI119" t="str">
            <v>_ИКФерСтр</v>
          </cell>
          <cell r="BJ119" t="str">
            <v>_КИФерСтр</v>
          </cell>
          <cell r="BK119" t="str">
            <v>_ИККров</v>
          </cell>
          <cell r="CO119" t="str">
            <v>_колУЗ</v>
          </cell>
          <cell r="CP119" t="str">
            <v>_колПл</v>
          </cell>
          <cell r="CQ119" t="str">
            <v>_колМШ</v>
          </cell>
          <cell r="CR119" t="str">
            <v>_колОАрм</v>
          </cell>
          <cell r="CS119" t="str">
            <v>_КолОбсМет</v>
          </cell>
          <cell r="CT119" t="str">
            <v>_колОтрыв</v>
          </cell>
          <cell r="CU119" t="str">
            <v>_колОтОб</v>
          </cell>
          <cell r="CV119" t="str">
            <v>_колОтбМех</v>
          </cell>
          <cell r="CW119" t="str">
            <v>_КолОценк</v>
          </cell>
          <cell r="CX119" t="str">
            <v>_КолОбрШл</v>
          </cell>
          <cell r="CY119" t="str">
            <v>_КолСжат</v>
          </cell>
          <cell r="CZ119" t="str">
            <v>_колРасСж</v>
          </cell>
          <cell r="DA119" t="str">
            <v>_колСжЕстК</v>
          </cell>
          <cell r="DB119" t="str">
            <v>_КолПрочСт</v>
          </cell>
          <cell r="DC119" t="str">
            <v>_КолОпрдХИМСт</v>
          </cell>
          <cell r="DD119" t="str">
            <v>_УстанМая</v>
          </cell>
          <cell r="DE119" t="str">
            <v>_НаблМая</v>
          </cell>
          <cell r="DF119" t="str">
            <v>_КолЗонд</v>
          </cell>
          <cell r="DG119" t="str">
            <v>_Вырыв</v>
          </cell>
          <cell r="DH119" t="str">
            <v>_РазБрошюр</v>
          </cell>
          <cell r="DI119" t="str">
            <v>_КолФотог</v>
          </cell>
          <cell r="DJ119" t="str">
            <v>_колВскр</v>
          </cell>
          <cell r="DK119" t="str">
            <v>_МиклАнл</v>
          </cell>
          <cell r="DL119" t="str">
            <v>_ВырТруб</v>
          </cell>
        </row>
        <row r="120">
          <cell r="AA120" t="str">
            <v>1.1.</v>
          </cell>
          <cell r="AB120" t="str">
            <v>1.2.</v>
          </cell>
          <cell r="AC120" t="str">
            <v>2.1.1.</v>
          </cell>
          <cell r="AD120" t="str">
            <v>2.2.1.</v>
          </cell>
          <cell r="AE120" t="str">
            <v>3.1.</v>
          </cell>
          <cell r="AF120" t="str">
            <v>3.2.</v>
          </cell>
          <cell r="AG120" t="str">
            <v>4.1.</v>
          </cell>
          <cell r="AH120" t="str">
            <v>5.1.</v>
          </cell>
          <cell r="AI120" t="str">
            <v>6.1.</v>
          </cell>
          <cell r="AJ120" t="str">
            <v>7.1.</v>
          </cell>
          <cell r="AK120" t="str">
            <v>8.1.</v>
          </cell>
          <cell r="AL120" t="str">
            <v>9.1.</v>
          </cell>
          <cell r="AM120" t="str">
            <v>1.3.</v>
          </cell>
          <cell r="AN120" t="str">
            <v>2.1.2.</v>
          </cell>
          <cell r="AO120" t="str">
            <v>2.2.2.</v>
          </cell>
          <cell r="AP120" t="str">
            <v>3.3.</v>
          </cell>
          <cell r="AQ120" t="str">
            <v>4.2.</v>
          </cell>
          <cell r="AR120" t="str">
            <v>5.2.</v>
          </cell>
          <cell r="AS120" t="str">
            <v>6.2.</v>
          </cell>
          <cell r="AT120" t="str">
            <v>7.2.</v>
          </cell>
          <cell r="AU120" t="str">
            <v>8.2.</v>
          </cell>
          <cell r="AV120" t="str">
            <v>9.2.</v>
          </cell>
          <cell r="AW120" t="str">
            <v>1.1.</v>
          </cell>
          <cell r="AX120" t="str">
            <v>2.1.</v>
          </cell>
          <cell r="AY120" t="str">
            <v>3.1.</v>
          </cell>
          <cell r="AZ120" t="str">
            <v>4.1.</v>
          </cell>
          <cell r="BA120" t="str">
            <v>5.1.</v>
          </cell>
          <cell r="BB120" t="str">
            <v>6.1.</v>
          </cell>
          <cell r="BC120" t="str">
            <v>7.1.</v>
          </cell>
          <cell r="BD120" t="str">
            <v>1.2.</v>
          </cell>
          <cell r="BE120" t="str">
            <v>1.3.</v>
          </cell>
          <cell r="BF120" t="str">
            <v>2.2.</v>
          </cell>
          <cell r="BG120" t="str">
            <v>3.2.</v>
          </cell>
          <cell r="BH120" t="str">
            <v>4.2.</v>
          </cell>
          <cell r="BI120" t="str">
            <v>5.2.</v>
          </cell>
          <cell r="BJ120" t="str">
            <v>6.2.</v>
          </cell>
          <cell r="BK120" t="str">
            <v>7.2.</v>
          </cell>
        </row>
        <row r="121">
          <cell r="AA121">
            <v>0.03</v>
          </cell>
          <cell r="AB121">
            <v>1.0999999999999999E-2</v>
          </cell>
          <cell r="AC121">
            <v>0.1</v>
          </cell>
          <cell r="AD121">
            <v>5.8999999999999997E-2</v>
          </cell>
          <cell r="AE121">
            <v>0.02</v>
          </cell>
          <cell r="AF121">
            <v>1.0999999999999999E-2</v>
          </cell>
          <cell r="AG121">
            <v>0.16500000000000001</v>
          </cell>
          <cell r="AH121">
            <v>2.3E-2</v>
          </cell>
          <cell r="AI121">
            <v>4.2000000000000003E-2</v>
          </cell>
          <cell r="AJ121">
            <v>5.7000000000000002E-2</v>
          </cell>
          <cell r="AK121">
            <v>2.3E-2</v>
          </cell>
          <cell r="AL121">
            <v>2.8000000000000001E-2</v>
          </cell>
          <cell r="AM121">
            <v>0.02</v>
          </cell>
          <cell r="AN121">
            <v>8.8999999999999996E-2</v>
          </cell>
          <cell r="AO121">
            <v>0.05</v>
          </cell>
          <cell r="AP121">
            <v>0.02</v>
          </cell>
          <cell r="AQ121">
            <v>0.104</v>
          </cell>
          <cell r="AR121">
            <v>0.02</v>
          </cell>
          <cell r="AS121">
            <v>3.7999999999999999E-2</v>
          </cell>
          <cell r="AT121">
            <v>0.05</v>
          </cell>
          <cell r="AU121">
            <v>0.02</v>
          </cell>
          <cell r="AV121">
            <v>0.02</v>
          </cell>
          <cell r="AW121">
            <v>0.01</v>
          </cell>
          <cell r="AX121">
            <v>0.06</v>
          </cell>
          <cell r="AY121">
            <v>0.15</v>
          </cell>
          <cell r="AZ121">
            <v>0.106</v>
          </cell>
          <cell r="BA121">
            <v>0.05</v>
          </cell>
          <cell r="BB121">
            <v>0.04</v>
          </cell>
          <cell r="BC121">
            <v>0.02</v>
          </cell>
          <cell r="BD121">
            <v>0.01</v>
          </cell>
          <cell r="BE121">
            <v>0.01</v>
          </cell>
          <cell r="BF121">
            <v>3.5999999999999997E-2</v>
          </cell>
          <cell r="BG121">
            <v>0.14599999999999999</v>
          </cell>
          <cell r="BH121">
            <v>0.24</v>
          </cell>
          <cell r="BI121">
            <v>5.0999999999999997E-2</v>
          </cell>
          <cell r="BJ121">
            <v>5.0999999999999997E-2</v>
          </cell>
          <cell r="BK121">
            <v>0.02</v>
          </cell>
        </row>
        <row r="242">
          <cell r="G242" t="str">
            <v>Здание по адресу: г. Москва, Осташковская улица, д.13</v>
          </cell>
          <cell r="J242">
            <v>15.8</v>
          </cell>
          <cell r="L242">
            <v>14014.8</v>
          </cell>
          <cell r="T242" t="str">
            <v>кап</v>
          </cell>
        </row>
        <row r="243">
          <cell r="G243" t="str">
            <v>Сооружение рядом со зданием по адресу: г. Москва, Осташковская улица, д.13.</v>
          </cell>
          <cell r="J243">
            <v>1.85</v>
          </cell>
          <cell r="L243">
            <v>4.2</v>
          </cell>
          <cell r="T243" t="str">
            <v>кап</v>
          </cell>
        </row>
        <row r="244">
          <cell r="G244">
            <v>0</v>
          </cell>
          <cell r="T244" t="str">
            <v>некап</v>
          </cell>
        </row>
        <row r="245">
          <cell r="G245">
            <v>0</v>
          </cell>
          <cell r="T245" t="str">
            <v>некап</v>
          </cell>
        </row>
        <row r="246">
          <cell r="G246">
            <v>0</v>
          </cell>
          <cell r="T246" t="str">
            <v>некап</v>
          </cell>
        </row>
        <row r="247">
          <cell r="G247">
            <v>0</v>
          </cell>
          <cell r="T247" t="str">
            <v>некап</v>
          </cell>
        </row>
        <row r="248">
          <cell r="G248">
            <v>0</v>
          </cell>
          <cell r="T248" t="str">
            <v>некап</v>
          </cell>
        </row>
        <row r="249">
          <cell r="G249">
            <v>0</v>
          </cell>
          <cell r="T249" t="str">
            <v>некап</v>
          </cell>
        </row>
        <row r="250">
          <cell r="G250">
            <v>0</v>
          </cell>
          <cell r="T250" t="str">
            <v>некап</v>
          </cell>
        </row>
        <row r="251">
          <cell r="G251">
            <v>0</v>
          </cell>
          <cell r="T251" t="str">
            <v>некап</v>
          </cell>
        </row>
        <row r="252">
          <cell r="G252">
            <v>0</v>
          </cell>
          <cell r="T252" t="str">
            <v>некап</v>
          </cell>
        </row>
        <row r="253">
          <cell r="G253">
            <v>0</v>
          </cell>
          <cell r="T253" t="str">
            <v>некап</v>
          </cell>
        </row>
        <row r="254">
          <cell r="G254">
            <v>0</v>
          </cell>
          <cell r="T254" t="str">
            <v>некап</v>
          </cell>
        </row>
        <row r="255">
          <cell r="G255">
            <v>0</v>
          </cell>
          <cell r="T255" t="str">
            <v>некап</v>
          </cell>
        </row>
        <row r="256">
          <cell r="G256">
            <v>0</v>
          </cell>
          <cell r="T256" t="str">
            <v>некап</v>
          </cell>
        </row>
        <row r="257">
          <cell r="G257">
            <v>0</v>
          </cell>
          <cell r="T257" t="str">
            <v>некап</v>
          </cell>
        </row>
        <row r="258">
          <cell r="G258">
            <v>0</v>
          </cell>
          <cell r="T258" t="str">
            <v>некап</v>
          </cell>
        </row>
        <row r="259">
          <cell r="G259">
            <v>0</v>
          </cell>
          <cell r="T259" t="str">
            <v>некап</v>
          </cell>
        </row>
        <row r="260">
          <cell r="G260">
            <v>0</v>
          </cell>
          <cell r="T260" t="str">
            <v>кап</v>
          </cell>
        </row>
        <row r="261">
          <cell r="G261">
            <v>0</v>
          </cell>
          <cell r="T261" t="str">
            <v>кап</v>
          </cell>
        </row>
        <row r="262">
          <cell r="G262">
            <v>0</v>
          </cell>
          <cell r="T262" t="str">
            <v>некап</v>
          </cell>
        </row>
        <row r="263">
          <cell r="G263">
            <v>0</v>
          </cell>
          <cell r="T263" t="str">
            <v>кап</v>
          </cell>
        </row>
        <row r="264">
          <cell r="G264">
            <v>0</v>
          </cell>
          <cell r="T264" t="str">
            <v>кап</v>
          </cell>
        </row>
        <row r="265">
          <cell r="G265">
            <v>0</v>
          </cell>
          <cell r="T265" t="str">
            <v>некап</v>
          </cell>
        </row>
        <row r="266">
          <cell r="G266">
            <v>0</v>
          </cell>
          <cell r="T266" t="str">
            <v>кап</v>
          </cell>
        </row>
        <row r="267">
          <cell r="G267">
            <v>0</v>
          </cell>
          <cell r="T267" t="str">
            <v>некап</v>
          </cell>
        </row>
        <row r="268">
          <cell r="G268">
            <v>0</v>
          </cell>
          <cell r="T268" t="str">
            <v>некап</v>
          </cell>
        </row>
        <row r="269">
          <cell r="G269">
            <v>0</v>
          </cell>
          <cell r="T269" t="str">
            <v>кап</v>
          </cell>
        </row>
        <row r="270">
          <cell r="G270">
            <v>0</v>
          </cell>
          <cell r="T270" t="str">
            <v>некап</v>
          </cell>
        </row>
        <row r="271">
          <cell r="G271">
            <v>0</v>
          </cell>
          <cell r="T271" t="str">
            <v>некап</v>
          </cell>
        </row>
        <row r="272">
          <cell r="G272">
            <v>0</v>
          </cell>
          <cell r="T272" t="str">
            <v>кап</v>
          </cell>
        </row>
        <row r="273">
          <cell r="G273">
            <v>0</v>
          </cell>
          <cell r="T273" t="str">
            <v>некап</v>
          </cell>
        </row>
        <row r="274">
          <cell r="G274">
            <v>0</v>
          </cell>
          <cell r="T274" t="str">
            <v>некап</v>
          </cell>
        </row>
        <row r="275">
          <cell r="G275">
            <v>0</v>
          </cell>
          <cell r="T275" t="str">
            <v>некап</v>
          </cell>
        </row>
        <row r="276">
          <cell r="G276">
            <v>0</v>
          </cell>
          <cell r="T276" t="str">
            <v>некап</v>
          </cell>
        </row>
        <row r="277">
          <cell r="G277">
            <v>0</v>
          </cell>
          <cell r="T277" t="str">
            <v>некап</v>
          </cell>
        </row>
        <row r="278">
          <cell r="G278">
            <v>0</v>
          </cell>
          <cell r="T278" t="str">
            <v>некап</v>
          </cell>
        </row>
        <row r="279">
          <cell r="G279">
            <v>0</v>
          </cell>
          <cell r="T279" t="str">
            <v>некап</v>
          </cell>
        </row>
        <row r="280">
          <cell r="G280">
            <v>0</v>
          </cell>
          <cell r="T280" t="str">
            <v>некап</v>
          </cell>
        </row>
        <row r="281">
          <cell r="G281">
            <v>0</v>
          </cell>
          <cell r="T281" t="str">
            <v>некап</v>
          </cell>
        </row>
        <row r="282">
          <cell r="G282">
            <v>0</v>
          </cell>
          <cell r="T282" t="str">
            <v>некап</v>
          </cell>
        </row>
        <row r="283">
          <cell r="G283">
            <v>0</v>
          </cell>
          <cell r="T283" t="str">
            <v>некап</v>
          </cell>
        </row>
        <row r="284">
          <cell r="G284">
            <v>0</v>
          </cell>
          <cell r="T284" t="str">
            <v>некап</v>
          </cell>
        </row>
        <row r="285">
          <cell r="G285">
            <v>0</v>
          </cell>
          <cell r="T285" t="str">
            <v>некап</v>
          </cell>
        </row>
        <row r="286">
          <cell r="G286">
            <v>0</v>
          </cell>
          <cell r="T286" t="str">
            <v>некап</v>
          </cell>
        </row>
        <row r="287">
          <cell r="G287">
            <v>0</v>
          </cell>
          <cell r="T287" t="str">
            <v>некап</v>
          </cell>
        </row>
        <row r="288">
          <cell r="G288">
            <v>0</v>
          </cell>
          <cell r="T288" t="str">
            <v>некап</v>
          </cell>
        </row>
        <row r="289">
          <cell r="G289">
            <v>0</v>
          </cell>
          <cell r="T289" t="str">
            <v>некап</v>
          </cell>
        </row>
        <row r="290">
          <cell r="G290">
            <v>0</v>
          </cell>
          <cell r="T290" t="str">
            <v>некап</v>
          </cell>
        </row>
        <row r="291">
          <cell r="G291">
            <v>0</v>
          </cell>
          <cell r="T291" t="str">
            <v>некап</v>
          </cell>
        </row>
        <row r="292">
          <cell r="G292">
            <v>0</v>
          </cell>
          <cell r="T292" t="str">
            <v>некап</v>
          </cell>
        </row>
        <row r="293">
          <cell r="G293">
            <v>0</v>
          </cell>
          <cell r="T293" t="str">
            <v>некап</v>
          </cell>
        </row>
        <row r="294">
          <cell r="G294">
            <v>0</v>
          </cell>
          <cell r="T294" t="str">
            <v>некап</v>
          </cell>
        </row>
        <row r="295">
          <cell r="G295">
            <v>0</v>
          </cell>
          <cell r="T295" t="str">
            <v>некап</v>
          </cell>
        </row>
        <row r="296">
          <cell r="G296">
            <v>0</v>
          </cell>
          <cell r="T296" t="str">
            <v>некап</v>
          </cell>
        </row>
        <row r="297">
          <cell r="G297">
            <v>0</v>
          </cell>
          <cell r="T297" t="str">
            <v>некап</v>
          </cell>
        </row>
        <row r="298">
          <cell r="G298">
            <v>0</v>
          </cell>
          <cell r="T298" t="str">
            <v>некап</v>
          </cell>
        </row>
        <row r="299">
          <cell r="G299">
            <v>0</v>
          </cell>
          <cell r="T299" t="str">
            <v>некап</v>
          </cell>
        </row>
        <row r="300">
          <cell r="G300">
            <v>0</v>
          </cell>
          <cell r="T300" t="str">
            <v>некап</v>
          </cell>
        </row>
        <row r="301">
          <cell r="G301">
            <v>0</v>
          </cell>
          <cell r="T301" t="str">
            <v>некап</v>
          </cell>
        </row>
        <row r="302">
          <cell r="G302">
            <v>0</v>
          </cell>
          <cell r="T302" t="str">
            <v>некап</v>
          </cell>
        </row>
        <row r="303">
          <cell r="G303">
            <v>0</v>
          </cell>
          <cell r="T303" t="str">
            <v>некап</v>
          </cell>
        </row>
        <row r="304">
          <cell r="G304">
            <v>0</v>
          </cell>
          <cell r="T304" t="str">
            <v>некап</v>
          </cell>
        </row>
        <row r="305">
          <cell r="G305">
            <v>0</v>
          </cell>
          <cell r="T305" t="str">
            <v>некап</v>
          </cell>
        </row>
        <row r="306">
          <cell r="G306">
            <v>0</v>
          </cell>
          <cell r="T306" t="str">
            <v>некап</v>
          </cell>
        </row>
        <row r="307">
          <cell r="G307">
            <v>0</v>
          </cell>
          <cell r="T307" t="str">
            <v>некап</v>
          </cell>
        </row>
        <row r="308">
          <cell r="G308">
            <v>0</v>
          </cell>
          <cell r="T308" t="str">
            <v>некап</v>
          </cell>
        </row>
        <row r="309">
          <cell r="G309">
            <v>0</v>
          </cell>
          <cell r="T309" t="str">
            <v>некап</v>
          </cell>
        </row>
        <row r="310">
          <cell r="G310">
            <v>0</v>
          </cell>
          <cell r="T310" t="str">
            <v>некап</v>
          </cell>
        </row>
        <row r="311">
          <cell r="G311">
            <v>0</v>
          </cell>
          <cell r="T311" t="str">
            <v>некап</v>
          </cell>
        </row>
        <row r="312">
          <cell r="G312">
            <v>0</v>
          </cell>
          <cell r="T312" t="str">
            <v>некап</v>
          </cell>
        </row>
        <row r="313">
          <cell r="G313">
            <v>0</v>
          </cell>
          <cell r="T313" t="str">
            <v>некап</v>
          </cell>
        </row>
        <row r="314">
          <cell r="G314">
            <v>0</v>
          </cell>
          <cell r="T314" t="str">
            <v>некап</v>
          </cell>
        </row>
        <row r="315">
          <cell r="G315">
            <v>0</v>
          </cell>
          <cell r="T315" t="str">
            <v>некап</v>
          </cell>
        </row>
        <row r="316">
          <cell r="G316">
            <v>0</v>
          </cell>
          <cell r="T316" t="str">
            <v>некап</v>
          </cell>
        </row>
        <row r="317">
          <cell r="G317">
            <v>0</v>
          </cell>
          <cell r="T317" t="str">
            <v>некап</v>
          </cell>
        </row>
        <row r="318">
          <cell r="G318">
            <v>0</v>
          </cell>
          <cell r="T318" t="str">
            <v>некап</v>
          </cell>
        </row>
        <row r="319">
          <cell r="G319">
            <v>0</v>
          </cell>
          <cell r="T319" t="str">
            <v>некап</v>
          </cell>
        </row>
        <row r="320">
          <cell r="G320">
            <v>0</v>
          </cell>
          <cell r="T320" t="str">
            <v>некап</v>
          </cell>
        </row>
        <row r="321">
          <cell r="G321">
            <v>0</v>
          </cell>
          <cell r="T321" t="str">
            <v>некап</v>
          </cell>
        </row>
        <row r="322">
          <cell r="G322">
            <v>0</v>
          </cell>
          <cell r="T322" t="str">
            <v>некап</v>
          </cell>
        </row>
        <row r="323">
          <cell r="G323">
            <v>0</v>
          </cell>
          <cell r="T323" t="str">
            <v>некап</v>
          </cell>
        </row>
        <row r="324">
          <cell r="G324">
            <v>0</v>
          </cell>
          <cell r="T324" t="str">
            <v>некап</v>
          </cell>
        </row>
        <row r="325">
          <cell r="G325">
            <v>0</v>
          </cell>
          <cell r="T325" t="str">
            <v>некап</v>
          </cell>
        </row>
        <row r="326">
          <cell r="G326">
            <v>0</v>
          </cell>
          <cell r="T326" t="str">
            <v>некап</v>
          </cell>
        </row>
        <row r="327">
          <cell r="G327">
            <v>0</v>
          </cell>
          <cell r="T327" t="str">
            <v>некап</v>
          </cell>
        </row>
        <row r="328">
          <cell r="G328">
            <v>0</v>
          </cell>
          <cell r="T328" t="str">
            <v>некап</v>
          </cell>
        </row>
        <row r="329">
          <cell r="G329">
            <v>0</v>
          </cell>
          <cell r="T329" t="str">
            <v>некап</v>
          </cell>
        </row>
        <row r="330">
          <cell r="G330">
            <v>0</v>
          </cell>
          <cell r="T330" t="str">
            <v>некап</v>
          </cell>
        </row>
        <row r="331">
          <cell r="G331">
            <v>0</v>
          </cell>
          <cell r="T331" t="str">
            <v>некап</v>
          </cell>
        </row>
        <row r="332">
          <cell r="G332">
            <v>0</v>
          </cell>
          <cell r="T332" t="str">
            <v>некап</v>
          </cell>
        </row>
        <row r="333">
          <cell r="G333">
            <v>0</v>
          </cell>
          <cell r="T333" t="str">
            <v>некап</v>
          </cell>
        </row>
        <row r="334">
          <cell r="G334">
            <v>0</v>
          </cell>
          <cell r="T334" t="str">
            <v>некап</v>
          </cell>
        </row>
        <row r="335">
          <cell r="G335">
            <v>0</v>
          </cell>
          <cell r="T335" t="str">
            <v>некап</v>
          </cell>
        </row>
        <row r="336">
          <cell r="G336">
            <v>0</v>
          </cell>
          <cell r="T336" t="str">
            <v>некап</v>
          </cell>
        </row>
        <row r="337">
          <cell r="G337">
            <v>0</v>
          </cell>
          <cell r="T337" t="str">
            <v>некап</v>
          </cell>
        </row>
        <row r="338">
          <cell r="G338">
            <v>0</v>
          </cell>
          <cell r="T338" t="str">
            <v>некап</v>
          </cell>
        </row>
        <row r="339">
          <cell r="G339">
            <v>0</v>
          </cell>
          <cell r="T339" t="str">
            <v>некап</v>
          </cell>
        </row>
        <row r="340">
          <cell r="G340">
            <v>0</v>
          </cell>
          <cell r="T340" t="str">
            <v>некап</v>
          </cell>
        </row>
        <row r="341">
          <cell r="G341">
            <v>0</v>
          </cell>
          <cell r="T341" t="str">
            <v>некап</v>
          </cell>
        </row>
        <row r="342">
          <cell r="G342">
            <v>0</v>
          </cell>
          <cell r="T342" t="str">
            <v>некап</v>
          </cell>
        </row>
        <row r="343">
          <cell r="G343">
            <v>0</v>
          </cell>
          <cell r="T343" t="str">
            <v>некап</v>
          </cell>
        </row>
        <row r="344">
          <cell r="G344">
            <v>0</v>
          </cell>
          <cell r="T344" t="str">
            <v>некап</v>
          </cell>
        </row>
        <row r="345">
          <cell r="G345">
            <v>0</v>
          </cell>
          <cell r="T345" t="str">
            <v>некап</v>
          </cell>
        </row>
        <row r="346">
          <cell r="G346">
            <v>0</v>
          </cell>
          <cell r="T346" t="str">
            <v>некап</v>
          </cell>
        </row>
        <row r="347">
          <cell r="G347">
            <v>0</v>
          </cell>
          <cell r="T347" t="str">
            <v>некап</v>
          </cell>
        </row>
        <row r="348">
          <cell r="G348">
            <v>0</v>
          </cell>
          <cell r="T348" t="str">
            <v>некап</v>
          </cell>
        </row>
        <row r="349">
          <cell r="G349">
            <v>0</v>
          </cell>
          <cell r="T349" t="str">
            <v>некап</v>
          </cell>
        </row>
        <row r="350">
          <cell r="G350">
            <v>0</v>
          </cell>
          <cell r="T350" t="str">
            <v>некап</v>
          </cell>
        </row>
        <row r="351">
          <cell r="G351">
            <v>0</v>
          </cell>
          <cell r="T351" t="str">
            <v>некап</v>
          </cell>
        </row>
        <row r="352">
          <cell r="G352">
            <v>0</v>
          </cell>
          <cell r="T352" t="str">
            <v>некап</v>
          </cell>
        </row>
        <row r="353">
          <cell r="G353">
            <v>0</v>
          </cell>
          <cell r="T353" t="str">
            <v>некап</v>
          </cell>
        </row>
        <row r="354">
          <cell r="G354">
            <v>0</v>
          </cell>
          <cell r="T354" t="str">
            <v>некап</v>
          </cell>
        </row>
        <row r="355">
          <cell r="G355">
            <v>0</v>
          </cell>
          <cell r="T355" t="str">
            <v>некап</v>
          </cell>
        </row>
        <row r="356">
          <cell r="G356">
            <v>0</v>
          </cell>
          <cell r="T356" t="str">
            <v>некап</v>
          </cell>
        </row>
        <row r="357">
          <cell r="G357">
            <v>0</v>
          </cell>
          <cell r="T357" t="str">
            <v>некап</v>
          </cell>
        </row>
        <row r="358">
          <cell r="G358">
            <v>0</v>
          </cell>
          <cell r="T358" t="str">
            <v>некап</v>
          </cell>
        </row>
        <row r="359">
          <cell r="G359">
            <v>0</v>
          </cell>
          <cell r="T359" t="str">
            <v>некап</v>
          </cell>
        </row>
        <row r="360">
          <cell r="G360">
            <v>0</v>
          </cell>
          <cell r="T360" t="str">
            <v>некап</v>
          </cell>
        </row>
        <row r="361">
          <cell r="G361">
            <v>0</v>
          </cell>
          <cell r="T361" t="str">
            <v>некап</v>
          </cell>
        </row>
        <row r="362">
          <cell r="G362">
            <v>0</v>
          </cell>
          <cell r="T362" t="str">
            <v>некап</v>
          </cell>
        </row>
        <row r="363">
          <cell r="G363">
            <v>0</v>
          </cell>
          <cell r="T363" t="str">
            <v>некап</v>
          </cell>
        </row>
        <row r="364">
          <cell r="G364">
            <v>0</v>
          </cell>
          <cell r="T364" t="str">
            <v>некап</v>
          </cell>
        </row>
        <row r="365">
          <cell r="G365">
            <v>0</v>
          </cell>
          <cell r="T365" t="str">
            <v>некап</v>
          </cell>
        </row>
        <row r="366">
          <cell r="G366">
            <v>0</v>
          </cell>
          <cell r="T366" t="str">
            <v>некап</v>
          </cell>
        </row>
        <row r="367">
          <cell r="G367">
            <v>0</v>
          </cell>
          <cell r="T367" t="str">
            <v>некап</v>
          </cell>
        </row>
        <row r="368">
          <cell r="G368">
            <v>0</v>
          </cell>
          <cell r="T368" t="str">
            <v>некап</v>
          </cell>
        </row>
        <row r="369">
          <cell r="G369">
            <v>0</v>
          </cell>
          <cell r="T369" t="str">
            <v>некап</v>
          </cell>
        </row>
        <row r="370">
          <cell r="G370">
            <v>0</v>
          </cell>
          <cell r="T370" t="str">
            <v>некап</v>
          </cell>
        </row>
        <row r="371">
          <cell r="G371">
            <v>0</v>
          </cell>
          <cell r="T371" t="str">
            <v>некап</v>
          </cell>
        </row>
        <row r="372">
          <cell r="G372">
            <v>0</v>
          </cell>
          <cell r="T372" t="str">
            <v>некап</v>
          </cell>
        </row>
        <row r="373">
          <cell r="G373">
            <v>0</v>
          </cell>
          <cell r="T373" t="str">
            <v>некап</v>
          </cell>
        </row>
        <row r="374">
          <cell r="G374">
            <v>0</v>
          </cell>
          <cell r="T374" t="str">
            <v>некап</v>
          </cell>
        </row>
        <row r="375">
          <cell r="G375">
            <v>0</v>
          </cell>
          <cell r="T375" t="str">
            <v>некап</v>
          </cell>
        </row>
        <row r="376">
          <cell r="G376">
            <v>0</v>
          </cell>
          <cell r="T376" t="str">
            <v>некап</v>
          </cell>
        </row>
        <row r="377">
          <cell r="G377">
            <v>0</v>
          </cell>
          <cell r="T377" t="str">
            <v>некап</v>
          </cell>
        </row>
        <row r="378">
          <cell r="G378">
            <v>0</v>
          </cell>
          <cell r="T378" t="str">
            <v>некап</v>
          </cell>
        </row>
        <row r="379">
          <cell r="G379">
            <v>0</v>
          </cell>
          <cell r="T379" t="str">
            <v>некап</v>
          </cell>
        </row>
        <row r="380">
          <cell r="G380">
            <v>0</v>
          </cell>
          <cell r="T380" t="str">
            <v>некап</v>
          </cell>
        </row>
        <row r="381">
          <cell r="G381">
            <v>0</v>
          </cell>
          <cell r="T381" t="str">
            <v>некап</v>
          </cell>
        </row>
        <row r="382">
          <cell r="G382">
            <v>0</v>
          </cell>
          <cell r="T382" t="str">
            <v>некап</v>
          </cell>
        </row>
        <row r="383">
          <cell r="G383">
            <v>0</v>
          </cell>
          <cell r="T383" t="str">
            <v>некап</v>
          </cell>
        </row>
        <row r="384">
          <cell r="G384">
            <v>0</v>
          </cell>
          <cell r="T384" t="str">
            <v>некап</v>
          </cell>
        </row>
        <row r="385">
          <cell r="G385">
            <v>0</v>
          </cell>
          <cell r="T385" t="str">
            <v>некап</v>
          </cell>
        </row>
        <row r="386">
          <cell r="G386">
            <v>0</v>
          </cell>
          <cell r="T386" t="str">
            <v>некап</v>
          </cell>
        </row>
        <row r="387">
          <cell r="G387">
            <v>0</v>
          </cell>
          <cell r="T387" t="str">
            <v>некап</v>
          </cell>
        </row>
        <row r="388">
          <cell r="G388">
            <v>0</v>
          </cell>
          <cell r="T388" t="str">
            <v>некап</v>
          </cell>
        </row>
        <row r="389">
          <cell r="G389">
            <v>0</v>
          </cell>
          <cell r="T389" t="str">
            <v>некап</v>
          </cell>
        </row>
        <row r="390">
          <cell r="G390">
            <v>0</v>
          </cell>
          <cell r="T390" t="str">
            <v>некап</v>
          </cell>
        </row>
        <row r="391">
          <cell r="G391">
            <v>0</v>
          </cell>
          <cell r="T391" t="str">
            <v>некап</v>
          </cell>
        </row>
        <row r="392">
          <cell r="G392">
            <v>0</v>
          </cell>
          <cell r="T392" t="str">
            <v>некап</v>
          </cell>
        </row>
        <row r="393">
          <cell r="G393">
            <v>0</v>
          </cell>
          <cell r="T393" t="str">
            <v>некап</v>
          </cell>
        </row>
        <row r="394">
          <cell r="G394">
            <v>0</v>
          </cell>
          <cell r="T394" t="str">
            <v>некап</v>
          </cell>
        </row>
        <row r="395">
          <cell r="G395">
            <v>0</v>
          </cell>
          <cell r="T395" t="str">
            <v>некап</v>
          </cell>
        </row>
        <row r="396">
          <cell r="G396">
            <v>0</v>
          </cell>
          <cell r="T396" t="str">
            <v>некап</v>
          </cell>
        </row>
        <row r="397">
          <cell r="G397">
            <v>0</v>
          </cell>
          <cell r="T397" t="str">
            <v>некап</v>
          </cell>
        </row>
        <row r="398">
          <cell r="G398">
            <v>0</v>
          </cell>
          <cell r="T398" t="str">
            <v>некап</v>
          </cell>
        </row>
        <row r="399">
          <cell r="G399">
            <v>0</v>
          </cell>
          <cell r="T399" t="str">
            <v>некап</v>
          </cell>
        </row>
        <row r="400">
          <cell r="G400">
            <v>0</v>
          </cell>
          <cell r="T400" t="str">
            <v>некап</v>
          </cell>
        </row>
        <row r="401">
          <cell r="G401">
            <v>0</v>
          </cell>
          <cell r="T401" t="str">
            <v>некап</v>
          </cell>
        </row>
        <row r="402">
          <cell r="G402">
            <v>0</v>
          </cell>
          <cell r="T402" t="str">
            <v>некап</v>
          </cell>
        </row>
        <row r="403">
          <cell r="G403">
            <v>0</v>
          </cell>
          <cell r="T403" t="str">
            <v>некап</v>
          </cell>
        </row>
        <row r="404">
          <cell r="G404">
            <v>0</v>
          </cell>
          <cell r="T404" t="str">
            <v>некап</v>
          </cell>
        </row>
        <row r="405">
          <cell r="G405">
            <v>0</v>
          </cell>
          <cell r="T405" t="str">
            <v>некап</v>
          </cell>
        </row>
        <row r="406">
          <cell r="G406">
            <v>0</v>
          </cell>
          <cell r="T406" t="str">
            <v>некап</v>
          </cell>
        </row>
        <row r="407">
          <cell r="G407">
            <v>0</v>
          </cell>
          <cell r="T407" t="str">
            <v>некап</v>
          </cell>
        </row>
        <row r="408">
          <cell r="G408">
            <v>0</v>
          </cell>
          <cell r="T408" t="str">
            <v>некап</v>
          </cell>
        </row>
        <row r="409">
          <cell r="G409">
            <v>0</v>
          </cell>
          <cell r="T409" t="str">
            <v>некап</v>
          </cell>
        </row>
        <row r="410">
          <cell r="G410">
            <v>0</v>
          </cell>
          <cell r="T410" t="str">
            <v>некап</v>
          </cell>
        </row>
        <row r="411">
          <cell r="G411">
            <v>0</v>
          </cell>
          <cell r="T411" t="str">
            <v>некап</v>
          </cell>
        </row>
        <row r="412">
          <cell r="G412">
            <v>0</v>
          </cell>
          <cell r="T412" t="str">
            <v>некап</v>
          </cell>
        </row>
        <row r="413">
          <cell r="G413">
            <v>0</v>
          </cell>
          <cell r="T413" t="str">
            <v>некап</v>
          </cell>
        </row>
        <row r="414">
          <cell r="G414">
            <v>0</v>
          </cell>
          <cell r="T414" t="str">
            <v>некап</v>
          </cell>
        </row>
        <row r="415">
          <cell r="G415">
            <v>0</v>
          </cell>
          <cell r="T415" t="str">
            <v>некап</v>
          </cell>
        </row>
        <row r="416">
          <cell r="G416">
            <v>0</v>
          </cell>
          <cell r="T416" t="str">
            <v>некап</v>
          </cell>
        </row>
        <row r="417">
          <cell r="G417">
            <v>0</v>
          </cell>
          <cell r="T417" t="str">
            <v>некап</v>
          </cell>
        </row>
        <row r="418">
          <cell r="G418">
            <v>0</v>
          </cell>
          <cell r="T418" t="str">
            <v>некап</v>
          </cell>
        </row>
        <row r="419">
          <cell r="G419">
            <v>0</v>
          </cell>
          <cell r="T419" t="str">
            <v>некап</v>
          </cell>
        </row>
        <row r="420">
          <cell r="G420">
            <v>0</v>
          </cell>
          <cell r="T420" t="str">
            <v>некап</v>
          </cell>
        </row>
        <row r="421">
          <cell r="G421">
            <v>0</v>
          </cell>
          <cell r="T421" t="str">
            <v>некап</v>
          </cell>
        </row>
        <row r="422">
          <cell r="G422">
            <v>0</v>
          </cell>
          <cell r="T422" t="str">
            <v>некап</v>
          </cell>
        </row>
        <row r="423">
          <cell r="G423">
            <v>0</v>
          </cell>
          <cell r="T423" t="str">
            <v>некап</v>
          </cell>
        </row>
        <row r="424">
          <cell r="G424">
            <v>0</v>
          </cell>
          <cell r="T424" t="str">
            <v>некап</v>
          </cell>
        </row>
        <row r="425">
          <cell r="G425">
            <v>0</v>
          </cell>
          <cell r="T425" t="str">
            <v>некап</v>
          </cell>
        </row>
        <row r="426">
          <cell r="G426">
            <v>0</v>
          </cell>
          <cell r="T426" t="str">
            <v>некап</v>
          </cell>
        </row>
        <row r="427">
          <cell r="G427">
            <v>0</v>
          </cell>
          <cell r="T427" t="str">
            <v>некап</v>
          </cell>
        </row>
        <row r="428">
          <cell r="G428">
            <v>0</v>
          </cell>
          <cell r="T428" t="str">
            <v>некап</v>
          </cell>
        </row>
        <row r="429">
          <cell r="G429">
            <v>0</v>
          </cell>
          <cell r="T429" t="str">
            <v>некап</v>
          </cell>
        </row>
        <row r="430">
          <cell r="G430">
            <v>0</v>
          </cell>
          <cell r="T430" t="str">
            <v>некап</v>
          </cell>
        </row>
        <row r="431">
          <cell r="G431">
            <v>0</v>
          </cell>
          <cell r="T431" t="str">
            <v>некап</v>
          </cell>
        </row>
        <row r="432">
          <cell r="G432">
            <v>0</v>
          </cell>
          <cell r="T432" t="str">
            <v>некап</v>
          </cell>
        </row>
        <row r="433">
          <cell r="G433">
            <v>0</v>
          </cell>
          <cell r="T433" t="str">
            <v>некап</v>
          </cell>
        </row>
        <row r="434">
          <cell r="G434">
            <v>0</v>
          </cell>
          <cell r="T434" t="str">
            <v>некап</v>
          </cell>
        </row>
        <row r="435">
          <cell r="G435">
            <v>0</v>
          </cell>
          <cell r="T435" t="str">
            <v>некап</v>
          </cell>
        </row>
        <row r="436">
          <cell r="G436">
            <v>0</v>
          </cell>
          <cell r="T436" t="str">
            <v>некап</v>
          </cell>
        </row>
        <row r="437">
          <cell r="G437">
            <v>0</v>
          </cell>
          <cell r="T437" t="str">
            <v>некап</v>
          </cell>
        </row>
        <row r="438">
          <cell r="G438">
            <v>0</v>
          </cell>
          <cell r="T438" t="str">
            <v>некап</v>
          </cell>
        </row>
        <row r="439">
          <cell r="G439">
            <v>0</v>
          </cell>
          <cell r="T439" t="str">
            <v>некап</v>
          </cell>
        </row>
        <row r="440">
          <cell r="G440">
            <v>0</v>
          </cell>
          <cell r="T440" t="str">
            <v>некап</v>
          </cell>
        </row>
        <row r="441">
          <cell r="G441">
            <v>0</v>
          </cell>
          <cell r="T441" t="str">
            <v>некап</v>
          </cell>
        </row>
        <row r="442">
          <cell r="G442">
            <v>0</v>
          </cell>
          <cell r="T442" t="str">
            <v>некап</v>
          </cell>
        </row>
        <row r="443">
          <cell r="G443">
            <v>0</v>
          </cell>
          <cell r="T443" t="str">
            <v>некап</v>
          </cell>
        </row>
        <row r="444">
          <cell r="G444">
            <v>0</v>
          </cell>
          <cell r="T444" t="str">
            <v>некап</v>
          </cell>
        </row>
      </sheetData>
      <sheetData sheetId="22">
        <row r="2">
          <cell r="E2" t="str">
            <v xml:space="preserve"> ИК12 Теплосеть  диаметром  3х75 мм длина 34,2 м.</v>
          </cell>
        </row>
      </sheetData>
      <sheetData sheetId="23">
        <row r="2">
          <cell r="A2" t="str">
            <v xml:space="preserve"> </v>
          </cell>
        </row>
      </sheetData>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7"/>
      <sheetName val="св"/>
      <sheetName val="см1"/>
      <sheetName val="см 2"/>
      <sheetName val="Структура МРР"/>
      <sheetName val="Коэфициенты л."/>
      <sheetName val="Информационный л."/>
    </sheetNames>
    <sheetDataSet>
      <sheetData sheetId="0"/>
      <sheetData sheetId="1"/>
      <sheetData sheetId="2"/>
      <sheetData sheetId="3"/>
      <sheetData sheetId="4">
        <row r="2">
          <cell r="F2" t="str">
            <v>Глава 1. Общие указания</v>
          </cell>
        </row>
        <row r="3">
          <cell r="F3" t="str">
            <v>Глава 2. Градостроительное проектирование</v>
          </cell>
        </row>
        <row r="4">
          <cell r="F4" t="str">
            <v>Глава 3. Изыскательские работы</v>
          </cell>
        </row>
        <row r="5">
          <cell r="F5" t="str">
            <v>Глава 4. Архитектурно-строительное проектирование. Основные проектные работы</v>
          </cell>
        </row>
        <row r="6">
          <cell r="F6" t="str">
            <v>Глава 5. Дополнительные инженерные системы</v>
          </cell>
        </row>
        <row r="7">
          <cell r="F7" t="str">
            <v>Глава 6. Разделы проектной документации,
не вошедшие в стоимость основных проектных работ</v>
          </cell>
        </row>
        <row r="8">
          <cell r="F8" t="str">
            <v>Глава 7. Объекты благоустройства и городской
среды</v>
          </cell>
        </row>
        <row r="9">
          <cell r="F9" t="str">
            <v xml:space="preserve">Глава 8. Проектные работы по объектам
культурного наследия
</v>
          </cell>
        </row>
        <row r="10">
          <cell r="F10" t="str">
            <v xml:space="preserve">Глава 9. Дополнительные и сопутствующие
работы
</v>
          </cell>
        </row>
        <row r="11">
          <cell r="F11" t="str">
            <v>Глава 10. Авторский надзор</v>
          </cell>
        </row>
        <row r="12">
          <cell r="F12" t="str">
            <v>Глава 11. Нормативы продолжительности</v>
          </cell>
        </row>
      </sheetData>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7"/>
      <sheetName val="св"/>
      <sheetName val="см1"/>
      <sheetName val="см 2"/>
      <sheetName val="Структура МРР"/>
      <sheetName val="Коэфициенты л."/>
      <sheetName val="Информационный л."/>
    </sheetNames>
    <sheetDataSet>
      <sheetData sheetId="0"/>
      <sheetData sheetId="1"/>
      <sheetData sheetId="2"/>
      <sheetData sheetId="3"/>
      <sheetData sheetId="4">
        <row r="2">
          <cell r="F2" t="str">
            <v>Глава 1. Общие указания</v>
          </cell>
        </row>
        <row r="3">
          <cell r="F3" t="str">
            <v>Глава 2. Градостроительное проектирование</v>
          </cell>
        </row>
        <row r="4">
          <cell r="F4" t="str">
            <v>Глава 3. Изыскательские работы</v>
          </cell>
        </row>
        <row r="5">
          <cell r="F5" t="str">
            <v>Глава 4. Архитектурно-строительное проектирование. Основные проектные работы</v>
          </cell>
        </row>
        <row r="6">
          <cell r="F6" t="str">
            <v>Глава 5. Дополнительные инженерные системы</v>
          </cell>
        </row>
        <row r="7">
          <cell r="F7" t="str">
            <v>Глава 6. Разделы проектной документации,
не вошедшие в стоимость основных проектных работ</v>
          </cell>
        </row>
        <row r="8">
          <cell r="F8" t="str">
            <v>Глава 7. Объекты благоустройства и городской
среды</v>
          </cell>
        </row>
        <row r="9">
          <cell r="F9" t="str">
            <v xml:space="preserve">Глава 8. Проектные работы по объектам
культурного наследия
</v>
          </cell>
        </row>
        <row r="10">
          <cell r="F10" t="str">
            <v xml:space="preserve">Глава 9. Дополнительные и сопутствующие
работы
</v>
          </cell>
        </row>
        <row r="11">
          <cell r="F11" t="str">
            <v>Глава 10. Авторский надзор</v>
          </cell>
        </row>
        <row r="12">
          <cell r="F12" t="str">
            <v>Глава 11. Нормативы продолжительности</v>
          </cell>
        </row>
      </sheetData>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д"/>
      <sheetName val="СВОД."/>
      <sheetName val="1.ОСК_зд."/>
      <sheetName val="2.ОСК_ин_ком"/>
      <sheetName val="3.ОСК_соор"/>
      <sheetName val="4.Шурф"/>
      <sheetName val="2.ОВС"/>
      <sheetName val="6.Геофиз_ис"/>
      <sheetName val="7.Обслед_метр"/>
      <sheetName val="8.Разр_прог_метр"/>
      <sheetName val="9.ОВС_разн"/>
      <sheetName val="3.трудозат"/>
      <sheetName val="11.Разр_прогр_здания"/>
      <sheetName val="12.Геодезия"/>
      <sheetName val="Для ТЗ"/>
      <sheetName val="0-1 (ПСМ)"/>
      <sheetName val="1-1 (ПСМ)"/>
      <sheetName val="2-1 (ПСМ)"/>
      <sheetName val="3-1 (ПСМ)"/>
      <sheetName val="0-1(ИСМ-Р)"/>
      <sheetName val="1-1(ИСМ-Р)"/>
      <sheetName val="2-1(ИСМ-Р)"/>
      <sheetName val="3-1(ИСМ-Р)"/>
      <sheetName val="СВ"/>
      <sheetName val="ОСК"/>
      <sheetName val="ОВС"/>
      <sheetName val="КП"/>
      <sheetName val="ДанныеРам."/>
      <sheetName val="см 2 геол"/>
      <sheetName val=" старое МРР трудозатраты"/>
      <sheetName val="обслед.Путепр."/>
      <sheetName val="прил. к  програм мон."/>
      <sheetName val="ДанныеМ"/>
      <sheetName val="Данные"/>
      <sheetName val="Данные соор."/>
      <sheetName val="Данный Коммун"/>
      <sheetName val="табл"/>
      <sheetName val="ТЗ ОСК"/>
      <sheetName val="ТЗ ОВС"/>
    </sheetNames>
    <sheetDataSet>
      <sheetData sheetId="0"/>
      <sheetData sheetId="1">
        <row r="7">
          <cell r="A7" t="str">
            <v>«Вынос и восстановление ЭЗУ - Объект капитального строительства: «г. Москва, ФОК на территории Государственного бюджетного образовательного учреждения «Школаинтернат №1 для обучения и реабилитации слепых» район Алексеевский, ул. 3-я Мытищинская, д.5 (Северо-Восточный административный округ)»»</v>
          </cell>
        </row>
      </sheetData>
      <sheetData sheetId="2"/>
      <sheetData sheetId="3"/>
      <sheetData sheetId="4"/>
      <sheetData sheetId="5"/>
      <sheetData sheetId="6">
        <row r="14">
          <cell r="J14">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32">
          <cell r="M32">
            <v>0.32</v>
          </cell>
          <cell r="N32">
            <v>0.36</v>
          </cell>
          <cell r="O32">
            <v>0.39</v>
          </cell>
        </row>
        <row r="33">
          <cell r="M33">
            <v>0.3</v>
          </cell>
          <cell r="N33">
            <v>0.33</v>
          </cell>
          <cell r="O33">
            <v>0.35</v>
          </cell>
        </row>
        <row r="34">
          <cell r="M34">
            <v>0.28000000000000003</v>
          </cell>
          <cell r="N34">
            <v>0.31</v>
          </cell>
          <cell r="O34">
            <v>0.32</v>
          </cell>
        </row>
        <row r="35">
          <cell r="M35">
            <v>0.27</v>
          </cell>
          <cell r="N35">
            <v>0.28999999999999998</v>
          </cell>
          <cell r="O35">
            <v>0.3</v>
          </cell>
        </row>
        <row r="36">
          <cell r="M36">
            <v>0.26</v>
          </cell>
          <cell r="N36">
            <v>0.27</v>
          </cell>
          <cell r="O36">
            <v>0.28000000000000003</v>
          </cell>
        </row>
        <row r="48">
          <cell r="BG48">
            <v>0.32</v>
          </cell>
          <cell r="BH48">
            <v>0.36</v>
          </cell>
          <cell r="BI48">
            <v>0.39</v>
          </cell>
        </row>
        <row r="49">
          <cell r="BG49">
            <v>0.3</v>
          </cell>
          <cell r="BH49">
            <v>0.33</v>
          </cell>
          <cell r="BI49">
            <v>0.35</v>
          </cell>
        </row>
        <row r="50">
          <cell r="BG50">
            <v>0.28000000000000003</v>
          </cell>
          <cell r="BH50">
            <v>0.31</v>
          </cell>
          <cell r="BI50">
            <v>0.32</v>
          </cell>
        </row>
        <row r="51">
          <cell r="BG51">
            <v>0.27</v>
          </cell>
          <cell r="BH51">
            <v>0.28999999999999998</v>
          </cell>
          <cell r="BI51">
            <v>0.3</v>
          </cell>
        </row>
        <row r="52">
          <cell r="BG52">
            <v>0.26</v>
          </cell>
          <cell r="BH52">
            <v>0.27</v>
          </cell>
          <cell r="BI52">
            <v>0.28000000000000003</v>
          </cell>
        </row>
        <row r="55">
          <cell r="BG55">
            <v>0.32</v>
          </cell>
          <cell r="BH55">
            <v>0.36</v>
          </cell>
          <cell r="BI55">
            <v>0.39</v>
          </cell>
        </row>
        <row r="56">
          <cell r="BG56">
            <v>0.3</v>
          </cell>
          <cell r="BH56">
            <v>0.33</v>
          </cell>
          <cell r="BI56">
            <v>0.35</v>
          </cell>
        </row>
        <row r="57">
          <cell r="BG57">
            <v>0.28000000000000003</v>
          </cell>
          <cell r="BH57">
            <v>0.31</v>
          </cell>
          <cell r="BI57">
            <v>0.32</v>
          </cell>
        </row>
        <row r="58">
          <cell r="BG58">
            <v>0.27</v>
          </cell>
          <cell r="BH58">
            <v>0.28999999999999998</v>
          </cell>
          <cell r="BI58">
            <v>0.3</v>
          </cell>
        </row>
        <row r="59">
          <cell r="BG59">
            <v>0.26</v>
          </cell>
          <cell r="BH59">
            <v>0.27</v>
          </cell>
          <cell r="BI59">
            <v>0.28000000000000003</v>
          </cell>
        </row>
        <row r="62">
          <cell r="BG62">
            <v>0.3</v>
          </cell>
          <cell r="BH62">
            <v>0.34</v>
          </cell>
          <cell r="BI62">
            <v>0.37</v>
          </cell>
        </row>
        <row r="63">
          <cell r="BG63">
            <v>0.28000000000000003</v>
          </cell>
          <cell r="BH63">
            <v>0.31</v>
          </cell>
          <cell r="BI63">
            <v>0.33</v>
          </cell>
        </row>
        <row r="64">
          <cell r="BG64">
            <v>0.26</v>
          </cell>
          <cell r="BH64">
            <v>0.28999999999999998</v>
          </cell>
          <cell r="BI64">
            <v>0.3</v>
          </cell>
        </row>
        <row r="65">
          <cell r="BG65">
            <v>0.25</v>
          </cell>
          <cell r="BH65">
            <v>0.27</v>
          </cell>
          <cell r="BI65">
            <v>0.28000000000000003</v>
          </cell>
        </row>
        <row r="66">
          <cell r="BG66">
            <v>0.24</v>
          </cell>
          <cell r="BH66">
            <v>0.26</v>
          </cell>
          <cell r="BI66">
            <v>0.27</v>
          </cell>
        </row>
        <row r="89">
          <cell r="AJ89">
            <v>6.37</v>
          </cell>
          <cell r="AK89">
            <v>7.61</v>
          </cell>
          <cell r="AL89">
            <v>9.2100000000000009</v>
          </cell>
          <cell r="AM89">
            <v>9.1300000000000008</v>
          </cell>
          <cell r="AN89">
            <v>11.1</v>
          </cell>
          <cell r="AO89">
            <v>13.51</v>
          </cell>
          <cell r="AP89">
            <v>10.54</v>
          </cell>
          <cell r="AQ89">
            <v>12.9</v>
          </cell>
          <cell r="AR89">
            <v>15.79</v>
          </cell>
        </row>
        <row r="90">
          <cell r="AJ90">
            <v>4.32</v>
          </cell>
          <cell r="AK90">
            <v>5.15</v>
          </cell>
          <cell r="AL90">
            <v>6.21</v>
          </cell>
          <cell r="AM90">
            <v>6.55</v>
          </cell>
          <cell r="AN90">
            <v>7.93</v>
          </cell>
          <cell r="AO90">
            <v>9.6</v>
          </cell>
          <cell r="AP90">
            <v>7.56</v>
          </cell>
          <cell r="AQ90">
            <v>9.23</v>
          </cell>
          <cell r="AR90">
            <v>11.200000000000001</v>
          </cell>
        </row>
        <row r="91">
          <cell r="AJ91">
            <v>3.09</v>
          </cell>
          <cell r="AK91">
            <v>3.64</v>
          </cell>
          <cell r="AL91">
            <v>4.3600000000000003</v>
          </cell>
          <cell r="AM91">
            <v>4.8600000000000003</v>
          </cell>
          <cell r="AN91">
            <v>5.86</v>
          </cell>
          <cell r="AO91">
            <v>7.02</v>
          </cell>
          <cell r="AP91">
            <v>5.59</v>
          </cell>
          <cell r="AQ91">
            <v>6.8</v>
          </cell>
          <cell r="AR91">
            <v>8.17</v>
          </cell>
        </row>
        <row r="92">
          <cell r="AJ92">
            <v>2.89</v>
          </cell>
          <cell r="AK92">
            <v>3.4</v>
          </cell>
          <cell r="AL92">
            <v>4.04</v>
          </cell>
          <cell r="AM92">
            <v>4.5199999999999996</v>
          </cell>
          <cell r="AN92">
            <v>5.42</v>
          </cell>
          <cell r="AO92">
            <v>6.46</v>
          </cell>
          <cell r="AP92">
            <v>5.19</v>
          </cell>
          <cell r="AQ92">
            <v>6.27</v>
          </cell>
          <cell r="AR92">
            <v>7.53</v>
          </cell>
        </row>
        <row r="93">
          <cell r="AJ93">
            <v>2.72</v>
          </cell>
          <cell r="AK93">
            <v>3.17</v>
          </cell>
          <cell r="AL93">
            <v>3.75</v>
          </cell>
          <cell r="AM93">
            <v>4.21</v>
          </cell>
          <cell r="AN93">
            <v>5</v>
          </cell>
          <cell r="AO93">
            <v>5.96</v>
          </cell>
          <cell r="AP93">
            <v>4.82</v>
          </cell>
          <cell r="AQ93">
            <v>5.79</v>
          </cell>
          <cell r="AR93">
            <v>6.91</v>
          </cell>
        </row>
        <row r="94">
          <cell r="AJ94">
            <v>2.57</v>
          </cell>
          <cell r="AK94">
            <v>2.97</v>
          </cell>
          <cell r="AL94">
            <v>3.49</v>
          </cell>
          <cell r="AM94">
            <v>3.93</v>
          </cell>
          <cell r="AN94">
            <v>4.68</v>
          </cell>
          <cell r="AO94">
            <v>5.53</v>
          </cell>
          <cell r="AP94">
            <v>4.5</v>
          </cell>
          <cell r="AQ94">
            <v>5.38</v>
          </cell>
          <cell r="AR94">
            <v>6.41</v>
          </cell>
        </row>
        <row r="95">
          <cell r="AJ95">
            <v>2.4300000000000002</v>
          </cell>
          <cell r="AK95">
            <v>2.79</v>
          </cell>
          <cell r="AL95">
            <v>3.26</v>
          </cell>
          <cell r="AM95">
            <v>3.71</v>
          </cell>
          <cell r="AN95">
            <v>4.38</v>
          </cell>
          <cell r="AO95">
            <v>5.17</v>
          </cell>
          <cell r="AP95">
            <v>4.22</v>
          </cell>
          <cell r="AQ95">
            <v>5.03</v>
          </cell>
          <cell r="AR95">
            <v>5.95</v>
          </cell>
        </row>
        <row r="96">
          <cell r="AJ96">
            <v>2.29</v>
          </cell>
          <cell r="AK96">
            <v>2.63</v>
          </cell>
          <cell r="AL96">
            <v>3.06</v>
          </cell>
          <cell r="AM96">
            <v>3.51</v>
          </cell>
          <cell r="AN96">
            <v>4.12</v>
          </cell>
          <cell r="AO96">
            <v>4.83</v>
          </cell>
          <cell r="AP96">
            <v>3.98</v>
          </cell>
          <cell r="AQ96">
            <v>4.72</v>
          </cell>
          <cell r="AR96">
            <v>5.57</v>
          </cell>
        </row>
        <row r="97">
          <cell r="AJ97">
            <v>2.19</v>
          </cell>
          <cell r="AK97">
            <v>2.4900000000000002</v>
          </cell>
          <cell r="AL97">
            <v>2.88</v>
          </cell>
          <cell r="AM97">
            <v>3.32</v>
          </cell>
          <cell r="AN97">
            <v>3.89</v>
          </cell>
          <cell r="AO97">
            <v>4.53</v>
          </cell>
          <cell r="AP97">
            <v>3.75</v>
          </cell>
          <cell r="AQ97">
            <v>4.43</v>
          </cell>
          <cell r="AR97">
            <v>5.2</v>
          </cell>
        </row>
        <row r="98">
          <cell r="AJ98">
            <v>2.1</v>
          </cell>
          <cell r="AK98">
            <v>2.36</v>
          </cell>
          <cell r="AL98">
            <v>2.71</v>
          </cell>
          <cell r="AM98">
            <v>3.14</v>
          </cell>
          <cell r="AN98">
            <v>3.67</v>
          </cell>
          <cell r="AO98">
            <v>4.25</v>
          </cell>
          <cell r="AP98">
            <v>3.55</v>
          </cell>
          <cell r="AQ98">
            <v>4.17</v>
          </cell>
          <cell r="AR98">
            <v>4.87</v>
          </cell>
        </row>
        <row r="99">
          <cell r="AJ99">
            <v>2</v>
          </cell>
          <cell r="AK99">
            <v>2.25</v>
          </cell>
          <cell r="AL99">
            <v>2.56</v>
          </cell>
          <cell r="AM99">
            <v>2.99</v>
          </cell>
          <cell r="AN99">
            <v>3.46</v>
          </cell>
          <cell r="AO99">
            <v>4</v>
          </cell>
          <cell r="AP99">
            <v>3.36</v>
          </cell>
          <cell r="AQ99">
            <v>3.93</v>
          </cell>
          <cell r="AR99">
            <v>4.57</v>
          </cell>
        </row>
        <row r="100">
          <cell r="AJ100">
            <v>1.92</v>
          </cell>
          <cell r="AK100">
            <v>2.14</v>
          </cell>
          <cell r="AL100">
            <v>2.42</v>
          </cell>
          <cell r="AM100">
            <v>2.85</v>
          </cell>
          <cell r="AN100">
            <v>3.28</v>
          </cell>
          <cell r="AO100">
            <v>3.77</v>
          </cell>
          <cell r="AP100">
            <v>3.19</v>
          </cell>
          <cell r="AQ100">
            <v>3.72</v>
          </cell>
          <cell r="AR100">
            <v>4.5199999999999996</v>
          </cell>
        </row>
        <row r="101">
          <cell r="AJ101">
            <v>1.84</v>
          </cell>
          <cell r="AK101">
            <v>2.04</v>
          </cell>
          <cell r="AL101">
            <v>2.2999999999999998</v>
          </cell>
          <cell r="AM101">
            <v>2.72</v>
          </cell>
          <cell r="AN101">
            <v>3.12</v>
          </cell>
          <cell r="AO101">
            <v>3.57</v>
          </cell>
          <cell r="AP101">
            <v>3.04</v>
          </cell>
          <cell r="AQ101">
            <v>3.52</v>
          </cell>
          <cell r="AR101">
            <v>4.05</v>
          </cell>
        </row>
        <row r="102">
          <cell r="AJ102">
            <v>1.78</v>
          </cell>
          <cell r="AK102">
            <v>1.96</v>
          </cell>
          <cell r="AL102">
            <v>2.1800000000000002</v>
          </cell>
          <cell r="AM102">
            <v>2.61</v>
          </cell>
          <cell r="AN102">
            <v>2.97</v>
          </cell>
          <cell r="AO102">
            <v>3.38</v>
          </cell>
          <cell r="AP102">
            <v>2.89</v>
          </cell>
          <cell r="AQ102">
            <v>3.33</v>
          </cell>
          <cell r="AR102">
            <v>3.82</v>
          </cell>
        </row>
        <row r="103">
          <cell r="AJ103">
            <v>1.72</v>
          </cell>
          <cell r="AK103">
            <v>1.88</v>
          </cell>
          <cell r="AL103">
            <v>2.09</v>
          </cell>
          <cell r="AM103">
            <v>2.4900000000000002</v>
          </cell>
          <cell r="AN103">
            <v>2.83</v>
          </cell>
          <cell r="AO103">
            <v>3.2</v>
          </cell>
          <cell r="AP103">
            <v>2.77</v>
          </cell>
          <cell r="AQ103">
            <v>3.17</v>
          </cell>
          <cell r="AR103">
            <v>3.61</v>
          </cell>
        </row>
        <row r="104">
          <cell r="AJ104">
            <v>1.67</v>
          </cell>
          <cell r="AK104">
            <v>1.82</v>
          </cell>
          <cell r="AL104">
            <v>1.99</v>
          </cell>
          <cell r="AM104">
            <v>2.39</v>
          </cell>
          <cell r="AN104">
            <v>2.7</v>
          </cell>
          <cell r="AO104">
            <v>3.04</v>
          </cell>
          <cell r="AP104">
            <v>2.64</v>
          </cell>
          <cell r="AQ104">
            <v>3.02</v>
          </cell>
          <cell r="AR104">
            <v>3.42</v>
          </cell>
        </row>
        <row r="105">
          <cell r="AJ105">
            <v>1.62</v>
          </cell>
          <cell r="AK105">
            <v>1.75</v>
          </cell>
          <cell r="AL105">
            <v>1.92</v>
          </cell>
          <cell r="AM105">
            <v>2.29</v>
          </cell>
          <cell r="AN105">
            <v>2.59</v>
          </cell>
          <cell r="AO105">
            <v>2.9</v>
          </cell>
          <cell r="AP105">
            <v>2.5299999999999998</v>
          </cell>
          <cell r="AQ105">
            <v>2.88</v>
          </cell>
          <cell r="AR105">
            <v>3.25</v>
          </cell>
        </row>
        <row r="106">
          <cell r="AJ106">
            <v>1.76</v>
          </cell>
          <cell r="AK106">
            <v>1.91</v>
          </cell>
          <cell r="AL106">
            <v>2.09</v>
          </cell>
          <cell r="AM106">
            <v>2.4500000000000002</v>
          </cell>
          <cell r="AN106">
            <v>2.77</v>
          </cell>
          <cell r="AO106">
            <v>3.1</v>
          </cell>
          <cell r="AP106">
            <v>2.71</v>
          </cell>
          <cell r="AQ106">
            <v>3.07</v>
          </cell>
          <cell r="AR106">
            <v>3.47</v>
          </cell>
        </row>
        <row r="107">
          <cell r="AJ107">
            <v>1.85</v>
          </cell>
          <cell r="AK107">
            <v>2.0099999999999998</v>
          </cell>
          <cell r="AL107">
            <v>2.2000000000000002</v>
          </cell>
          <cell r="AM107">
            <v>2.57</v>
          </cell>
          <cell r="AN107">
            <v>2.89</v>
          </cell>
          <cell r="AO107">
            <v>3.24</v>
          </cell>
          <cell r="AP107">
            <v>2.82</v>
          </cell>
          <cell r="AQ107">
            <v>3.2</v>
          </cell>
          <cell r="AR107">
            <v>3.61</v>
          </cell>
        </row>
        <row r="108">
          <cell r="AJ108">
            <v>1.9</v>
          </cell>
          <cell r="AK108">
            <v>2.06</v>
          </cell>
          <cell r="AL108">
            <v>2.2599999999999998</v>
          </cell>
          <cell r="AM108">
            <v>2.6100000000000003</v>
          </cell>
          <cell r="AN108">
            <v>2.93</v>
          </cell>
          <cell r="AO108">
            <v>3.3</v>
          </cell>
          <cell r="AP108">
            <v>2.88</v>
          </cell>
          <cell r="AQ108">
            <v>3.26</v>
          </cell>
          <cell r="AR108">
            <v>3.6700000000000004</v>
          </cell>
        </row>
      </sheetData>
      <sheetData sheetId="28"/>
      <sheetData sheetId="29"/>
      <sheetData sheetId="30"/>
      <sheetData sheetId="31"/>
      <sheetData sheetId="32">
        <row r="90">
          <cell r="J90" t="str">
            <v>Перегонные тоннели</v>
          </cell>
        </row>
      </sheetData>
      <sheetData sheetId="33">
        <row r="1">
          <cell r="K1">
            <v>0</v>
          </cell>
        </row>
        <row r="2">
          <cell r="K2">
            <v>1</v>
          </cell>
          <cell r="L2">
            <v>1.5</v>
          </cell>
        </row>
        <row r="156">
          <cell r="B156" t="str">
            <v>Приказ Москомэкспертизы от 25 декабря 2019 г. №МКЭ-ОД/19-85</v>
          </cell>
          <cell r="C156" t="str">
            <v>Приказ Москомэкспертизы от 25 декабря 2019 г. №МКЭ-ОД/19-85</v>
          </cell>
          <cell r="D156" t="str">
            <v>Приказ Москомэкспертизы от 25 декабря 2019 г. №МКЭ-ОД/19-85</v>
          </cell>
          <cell r="E156" t="str">
            <v>Приказ Москомэкспертизы от 25 декабря 2019 г. №МКЭ-ОД/19-85</v>
          </cell>
        </row>
        <row r="157">
          <cell r="B157" t="str">
            <v>Приказ Москомэкспертизы от 25 декабря 2019 г. №МКЭ-ОД/19-85</v>
          </cell>
          <cell r="C157" t="str">
            <v>Приказ Москомэкспертизы от 25 декабря 2019 г. №МКЭ-ОД/19-85</v>
          </cell>
          <cell r="D157" t="str">
            <v>Приказ Москомэкспертизы от 25 декабря 2019 г. №МКЭ-ОД/19-85</v>
          </cell>
          <cell r="E157" t="str">
            <v>Приказ Москомэкспертизы от 25 декабря 2019 г. №МКЭ-ОД/19-85</v>
          </cell>
        </row>
        <row r="158">
          <cell r="B158" t="str">
            <v>Приказ Комитета г.Москвы по ценовой политике в строительстве и государственной экспертизе проектов от 30 декабря 2020 г. № МКЭ-ОД/20-93</v>
          </cell>
          <cell r="C158" t="str">
            <v>Приказ Комитета г.Москвы по ценовой политике в строительстве и государственной экспертизе проектов от 30 декабря 2020 г. № МКЭ-ОД/20-93</v>
          </cell>
          <cell r="D158" t="str">
            <v>Приказ Комитета г.Москвы по ценовой политике в строительстве и государственной экспертизе проектов от 30 декабря 2020 г. № МКЭ-ОД/20-93</v>
          </cell>
          <cell r="E158" t="str">
            <v>Приказ Комитета г.Москвы по ценовой политике в строительстве и государственной экспертизе проектов от 30 декабря 2020 г. № МКЭ-ОД/20-93</v>
          </cell>
        </row>
        <row r="159">
          <cell r="B159" t="str">
            <v>Приказ Москомэкспертизы от 25 декабря 2019 г. №МКЭ-ОД/19-85</v>
          </cell>
          <cell r="C159" t="str">
            <v>Приказ Москомэкспертизы от 25 декабря 2019 г. №МКЭ-ОД/19-85</v>
          </cell>
          <cell r="D159" t="str">
            <v>Приказ Москомэкспертизы от 25 декабря 2019 г. №МКЭ-ОД/19-85</v>
          </cell>
          <cell r="E159" t="str">
            <v>Приказ Москомэкспертизы от 25 декабря 2019 г. №МКЭ-ОД/19-85</v>
          </cell>
        </row>
        <row r="160">
          <cell r="B160" t="str">
            <v>Приказ Москомэкспертизы от 25 декабря 2019 г. №МКЭ-ОД/19-85</v>
          </cell>
          <cell r="C160" t="str">
            <v>Приказ Москомэкспертизы от 25 декабря 2019 г. №МКЭ-ОД/19-85</v>
          </cell>
          <cell r="D160" t="str">
            <v>Приказ Москомэкспертизы от 25 декабря 2019 г. №МКЭ-ОД/19-85</v>
          </cell>
          <cell r="E160" t="str">
            <v>Приказ Москомэкспертизы от 25 декабря 2019 г. №МКЭ-ОД/19-85</v>
          </cell>
        </row>
        <row r="161">
          <cell r="B161" t="str">
            <v>Приказ Москомэкспертизы от 25 декабря 2019 г. №МКЭ-ОД/19-85</v>
          </cell>
          <cell r="C161" t="str">
            <v>Приказ Москомэкспертизы от 25 декабря 2019 г. №МКЭ-ОД/19-85</v>
          </cell>
          <cell r="D161" t="str">
            <v>Приказ Москомэкспертизы от 25 декабря 2019 г. №МКЭ-ОД/19-85</v>
          </cell>
          <cell r="E161" t="str">
            <v>Приказ Москомэкспертизы от 25 декабря 2019 г. №МКЭ-ОД/19-85</v>
          </cell>
        </row>
        <row r="162">
          <cell r="B162" t="str">
            <v>Приказ Москомэкспертизы от 25 декабря 2019 г. №МКЭ-ОД/19-85</v>
          </cell>
          <cell r="C162" t="str">
            <v>Приказ Москомэкспертизы от 25 декабря 2019 г. №МКЭ-ОД/19-85</v>
          </cell>
          <cell r="D162" t="str">
            <v>Приказ Москомэкспертизы от 25 декабря 2019 г. №МКЭ-ОД/19-85</v>
          </cell>
          <cell r="E162" t="str">
            <v>Приказ Москомэкспертизы от 25 декабря 2019 г. №МКЭ-ОД/19-85</v>
          </cell>
        </row>
        <row r="163">
          <cell r="B163" t="str">
            <v>Приказ Москомэкспертизы от 25 декабря 2019 г. №МКЭ-ОД/19-85</v>
          </cell>
          <cell r="C163" t="str">
            <v>Приказ Москомэкспертизы от 25 декабря 2019 г. №МКЭ-ОД/19-85</v>
          </cell>
          <cell r="D163" t="str">
            <v>Приказ Москомэкспертизы от 25 декабря 2019 г. №МКЭ-ОД/19-85</v>
          </cell>
          <cell r="E163" t="str">
            <v>Приказ Москомэкспертизы от 25 декабря 2019 г. №МКЭ-ОД/19-85</v>
          </cell>
        </row>
        <row r="164">
          <cell r="B164" t="str">
            <v>Приказ Москомэкспертизы от 25 декабря 2019 г. №МКЭ-ОД/19-85</v>
          </cell>
          <cell r="C164" t="str">
            <v>Приказ Москомэкспертизы от 25 декабря 2019 г. №МКЭ-ОД/19-85</v>
          </cell>
          <cell r="D164" t="str">
            <v>Приказ Москомэкспертизы от 25 декабря 2019 г. №МКЭ-ОД/19-85</v>
          </cell>
          <cell r="E164" t="str">
            <v>Приказ Москомэкспертизы от 25 декабря 2019 г. №МКЭ-ОД/19-85</v>
          </cell>
        </row>
        <row r="165">
          <cell r="B165" t="str">
            <v>Приказ Комитета г.Москвы по ценовой политике в строительстве и государственной экспертизе проектов от 30 декабря 2020 г. № МКЭ-ОД/20-93</v>
          </cell>
          <cell r="C165" t="str">
            <v>Приказ Комитета г.Москвы по ценовой политике в строительстве и государственной экспертизе проектов от 30 декабря 2020 г. № МКЭ-ОД/20-93</v>
          </cell>
          <cell r="D165" t="str">
            <v>Приказ Комитета г.Москвы по ценовой политике в строительстве и государственной экспертизе проектов от 30 декабря 2020 г. № МКЭ-ОД/20-93</v>
          </cell>
          <cell r="E165" t="str">
            <v>Приказ Комитета г.Москвы по ценовой политике в строительстве и государственной экспертизе проектов от 30 декабря 2020 г. № МКЭ-ОД/20-93</v>
          </cell>
        </row>
        <row r="166">
          <cell r="B166" t="str">
            <v>Приказ Комитета г.Москвы по ценовой политике в строительстве и государственной экспертизе проектов от 30 декабря 2020 г. № МКЭ-ОД/20-93</v>
          </cell>
          <cell r="C166" t="str">
            <v>Приказ Комитета г.Москвы по ценовой политике в строительстве и государственной экспертизе проектов от 30 декабря 2020 г. № МКЭ-ОД/20-93</v>
          </cell>
          <cell r="D166" t="str">
            <v>Приказ Комитета г.Москвы по ценовой политике в строительстве и государственной экспертизе проектов от 30 декабря 2020 г. № МКЭ-ОД/20-93</v>
          </cell>
          <cell r="E166" t="str">
            <v>Приказ Комитета г.Москвы по ценовой политике в строительстве и государственной экспертизе проектов от 30 декабря 2020 г. № МКЭ-ОД/20-93</v>
          </cell>
        </row>
        <row r="183">
          <cell r="T183" t="str">
            <v>подпорн</v>
          </cell>
        </row>
        <row r="184">
          <cell r="T184" t="str">
            <v>стен</v>
          </cell>
        </row>
        <row r="185">
          <cell r="T185" t="str">
            <v>фундамент</v>
          </cell>
        </row>
        <row r="186">
          <cell r="T186" t="str">
            <v>огражден</v>
          </cell>
        </row>
        <row r="187">
          <cell r="T187" t="str">
            <v>бытовк</v>
          </cell>
        </row>
        <row r="188">
          <cell r="T188" t="str">
            <v>КПП</v>
          </cell>
        </row>
        <row r="189">
          <cell r="T189" t="str">
            <v>ограждения</v>
          </cell>
        </row>
        <row r="190">
          <cell r="T190" t="str">
            <v>сооруж</v>
          </cell>
        </row>
        <row r="191">
          <cell r="T191" t="str">
            <v>здан</v>
          </cell>
        </row>
        <row r="192">
          <cell r="T192" t="str">
            <v>коллект</v>
          </cell>
        </row>
        <row r="193">
          <cell r="T193" t="str">
            <v>щит</v>
          </cell>
        </row>
        <row r="194">
          <cell r="T194" t="str">
            <v>гараж</v>
          </cell>
        </row>
      </sheetData>
      <sheetData sheetId="34">
        <row r="2">
          <cell r="E2" t="str">
            <v xml:space="preserve"> 0 0 :( 0 мм длина 0 м.</v>
          </cell>
        </row>
      </sheetData>
      <sheetData sheetId="35">
        <row r="2">
          <cell r="A2" t="str">
            <v xml:space="preserve"> </v>
          </cell>
        </row>
      </sheetData>
      <sheetData sheetId="36"/>
      <sheetData sheetId="37"/>
      <sheetData sheetId="3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sheetName val="свод ссэ"/>
      <sheetName val="см1"/>
      <sheetName val="см2"/>
      <sheetName val="см3"/>
      <sheetName val="прил к см3"/>
      <sheetName val="см3."/>
      <sheetName val="см5"/>
      <sheetName val="табл"/>
      <sheetName val="Лист1"/>
      <sheetName val="К"/>
    </sheetNames>
    <sheetDataSet>
      <sheetData sheetId="0" refreshError="1"/>
      <sheetData sheetId="1"/>
      <sheetData sheetId="2"/>
      <sheetData sheetId="3" refreshError="1"/>
      <sheetData sheetId="4">
        <row r="4">
          <cell r="A4" t="str">
            <v>Разработка программы мониторинга деформационных процессов геодезическими методами существующих зданий и сооружений, попадающих в  зону влияния  строительства</v>
          </cell>
        </row>
      </sheetData>
      <sheetData sheetId="5" refreshError="1"/>
      <sheetData sheetId="6" refreshError="1"/>
      <sheetData sheetId="7">
        <row r="3">
          <cell r="B3" t="str">
            <v>Обследование технического состояния строительных конструкций коммуникаций, попадающих в зону влияния строительства</v>
          </cell>
        </row>
      </sheetData>
      <sheetData sheetId="8" refreshError="1"/>
      <sheetData sheetId="9">
        <row r="1">
          <cell r="A1" t="str">
            <v>Здание по адресу: г. Москва, поселение Михайлово-Ярцевское, п. Шишкин лес, д. 21А.</v>
          </cell>
          <cell r="B1">
            <v>46</v>
          </cell>
          <cell r="C1">
            <v>25.5</v>
          </cell>
          <cell r="D1">
            <v>44.22</v>
          </cell>
          <cell r="E1">
            <v>1173</v>
          </cell>
          <cell r="F1">
            <v>112471.07</v>
          </cell>
        </row>
        <row r="2">
          <cell r="A2" t="str">
            <v>Нежилое строение по адресному ориентиру: г. Москва, поселение Михайлово- Ярцевское, п. Шишкин лес, д. 21.</v>
          </cell>
          <cell r="B2">
            <v>10.82</v>
          </cell>
          <cell r="C2">
            <v>7.62</v>
          </cell>
          <cell r="D2">
            <v>3.39</v>
          </cell>
          <cell r="E2">
            <v>82.45</v>
          </cell>
          <cell r="F2">
            <v>279.5</v>
          </cell>
        </row>
        <row r="3">
          <cell r="A3" t="str">
            <v>Нежилое строение по адресному ориентиру: г. Москва, поселение Михайлово- Ярцевское, п. Шишкин лес, владение 21 корпус 1.</v>
          </cell>
          <cell r="B3">
            <v>10.42</v>
          </cell>
          <cell r="C3">
            <v>12.32</v>
          </cell>
          <cell r="D3">
            <v>5.65</v>
          </cell>
          <cell r="E3">
            <v>128.37</v>
          </cell>
          <cell r="F3">
            <v>725.32</v>
          </cell>
        </row>
        <row r="4">
          <cell r="E4">
            <v>0</v>
          </cell>
          <cell r="F4">
            <v>0</v>
          </cell>
        </row>
        <row r="5">
          <cell r="E5">
            <v>0</v>
          </cell>
          <cell r="F5">
            <v>0</v>
          </cell>
        </row>
        <row r="6">
          <cell r="E6">
            <v>0</v>
          </cell>
          <cell r="F6">
            <v>0</v>
          </cell>
        </row>
        <row r="7">
          <cell r="E7">
            <v>0</v>
          </cell>
          <cell r="F7">
            <v>0</v>
          </cell>
        </row>
        <row r="8">
          <cell r="E8">
            <v>0</v>
          </cell>
          <cell r="F8">
            <v>0</v>
          </cell>
        </row>
        <row r="9">
          <cell r="E9">
            <v>0</v>
          </cell>
          <cell r="F9">
            <v>0</v>
          </cell>
        </row>
        <row r="10">
          <cell r="E10">
            <v>0</v>
          </cell>
          <cell r="F10">
            <v>0</v>
          </cell>
        </row>
        <row r="11">
          <cell r="E11">
            <v>0</v>
          </cell>
          <cell r="F11">
            <v>0</v>
          </cell>
        </row>
        <row r="12">
          <cell r="E12">
            <v>0</v>
          </cell>
          <cell r="F12">
            <v>0</v>
          </cell>
        </row>
        <row r="13">
          <cell r="E13">
            <v>0</v>
          </cell>
          <cell r="F13">
            <v>0</v>
          </cell>
        </row>
        <row r="14">
          <cell r="E14">
            <v>0</v>
          </cell>
          <cell r="F14">
            <v>0</v>
          </cell>
        </row>
        <row r="15">
          <cell r="E15">
            <v>0</v>
          </cell>
          <cell r="F15">
            <v>0</v>
          </cell>
        </row>
        <row r="16">
          <cell r="E16">
            <v>0</v>
          </cell>
          <cell r="F16">
            <v>0</v>
          </cell>
        </row>
      </sheetData>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sheetName val="свод ссэ"/>
      <sheetName val="см1"/>
      <sheetName val="см2"/>
      <sheetName val="см3"/>
      <sheetName val="прил к см3"/>
      <sheetName val="см3."/>
      <sheetName val="см5"/>
      <sheetName val="табл"/>
      <sheetName val="Лист1"/>
      <sheetName val="К"/>
    </sheetNames>
    <sheetDataSet>
      <sheetData sheetId="0" refreshError="1"/>
      <sheetData sheetId="1"/>
      <sheetData sheetId="2"/>
      <sheetData sheetId="3" refreshError="1"/>
      <sheetData sheetId="4">
        <row r="4">
          <cell r="A4" t="str">
            <v>Разработка программы мониторинга деформационных процессов геодезическими методами существующих зданий и сооружений, попадающих в  зону влияния  строительства</v>
          </cell>
        </row>
      </sheetData>
      <sheetData sheetId="5" refreshError="1"/>
      <sheetData sheetId="6" refreshError="1"/>
      <sheetData sheetId="7">
        <row r="3">
          <cell r="B3" t="str">
            <v>Обследование технического состояния строительных конструкций коммуникаций, попадающих в зону влияния строительства</v>
          </cell>
        </row>
      </sheetData>
      <sheetData sheetId="8" refreshError="1"/>
      <sheetData sheetId="9">
        <row r="1">
          <cell r="A1" t="str">
            <v>Здание по адресу: г. Москва, поселение Михайлово-Ярцевское, п. Шишкин лес, д. 21А.</v>
          </cell>
          <cell r="B1">
            <v>46</v>
          </cell>
          <cell r="C1">
            <v>25.5</v>
          </cell>
          <cell r="D1">
            <v>44.22</v>
          </cell>
          <cell r="E1">
            <v>1173</v>
          </cell>
          <cell r="F1">
            <v>112471.07</v>
          </cell>
        </row>
        <row r="2">
          <cell r="A2" t="str">
            <v>Нежилое строение по адресному ориентиру: г. Москва, поселение Михайлово- Ярцевское, п. Шишкин лес, д. 21.</v>
          </cell>
          <cell r="B2">
            <v>10.82</v>
          </cell>
          <cell r="C2">
            <v>7.62</v>
          </cell>
          <cell r="D2">
            <v>3.39</v>
          </cell>
          <cell r="E2">
            <v>82.45</v>
          </cell>
          <cell r="F2">
            <v>279.5</v>
          </cell>
        </row>
        <row r="3">
          <cell r="A3" t="str">
            <v>Нежилое строение по адресному ориентиру: г. Москва, поселение Михайлово- Ярцевское, п. Шишкин лес, владение 21 корпус 1.</v>
          </cell>
          <cell r="B3">
            <v>10.42</v>
          </cell>
          <cell r="C3">
            <v>12.32</v>
          </cell>
          <cell r="D3">
            <v>5.65</v>
          </cell>
          <cell r="E3">
            <v>128.37</v>
          </cell>
          <cell r="F3">
            <v>725.32</v>
          </cell>
        </row>
        <row r="4">
          <cell r="E4">
            <v>0</v>
          </cell>
          <cell r="F4">
            <v>0</v>
          </cell>
        </row>
        <row r="5">
          <cell r="E5">
            <v>0</v>
          </cell>
          <cell r="F5">
            <v>0</v>
          </cell>
        </row>
        <row r="6">
          <cell r="E6">
            <v>0</v>
          </cell>
          <cell r="F6">
            <v>0</v>
          </cell>
        </row>
        <row r="7">
          <cell r="E7">
            <v>0</v>
          </cell>
          <cell r="F7">
            <v>0</v>
          </cell>
        </row>
        <row r="8">
          <cell r="E8">
            <v>0</v>
          </cell>
          <cell r="F8">
            <v>0</v>
          </cell>
        </row>
        <row r="9">
          <cell r="E9">
            <v>0</v>
          </cell>
          <cell r="F9">
            <v>0</v>
          </cell>
        </row>
        <row r="10">
          <cell r="E10">
            <v>0</v>
          </cell>
          <cell r="F10">
            <v>0</v>
          </cell>
        </row>
        <row r="11">
          <cell r="E11">
            <v>0</v>
          </cell>
          <cell r="F11">
            <v>0</v>
          </cell>
        </row>
        <row r="12">
          <cell r="E12">
            <v>0</v>
          </cell>
          <cell r="F12">
            <v>0</v>
          </cell>
        </row>
        <row r="13">
          <cell r="E13">
            <v>0</v>
          </cell>
          <cell r="F13">
            <v>0</v>
          </cell>
        </row>
        <row r="14">
          <cell r="E14">
            <v>0</v>
          </cell>
          <cell r="F14">
            <v>0</v>
          </cell>
        </row>
        <row r="15">
          <cell r="E15">
            <v>0</v>
          </cell>
          <cell r="F15">
            <v>0</v>
          </cell>
        </row>
        <row r="16">
          <cell r="E16">
            <v>0</v>
          </cell>
          <cell r="F16">
            <v>0</v>
          </cell>
        </row>
      </sheetData>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СУД1"/>
      <sheetName val="БАЗА"/>
    </sheetNames>
    <sheetDataSet>
      <sheetData sheetId="0"/>
      <sheetData sheetId="1">
        <row r="66">
          <cell r="B66" t="str">
            <v>Таблица 6.6</v>
          </cell>
        </row>
        <row r="67">
          <cell r="B67" t="str">
            <v>Восстановление АСУД и ЭТСОД после окончания строительства</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СУД1"/>
      <sheetName val="БАЗА"/>
    </sheetNames>
    <sheetDataSet>
      <sheetData sheetId="0"/>
      <sheetData sheetId="1">
        <row r="66">
          <cell r="B66" t="str">
            <v>Таблица 6.6</v>
          </cell>
        </row>
        <row r="67">
          <cell r="B67" t="str">
            <v>Восстановление АСУД и ЭТСОД после окончания строительства</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32_07)"/>
      <sheetName val="KC-3 32_07"/>
      <sheetName val="КС-2 32_07"/>
      <sheetName val="лист 32-07"/>
      <sheetName val="Прикидка"/>
      <sheetName val="KC-3"/>
      <sheetName val="KC-2 1"/>
      <sheetName val="КС-2 2"/>
      <sheetName val="Смета ИГН (2)"/>
      <sheetName val="Смета Обслед (2)"/>
      <sheetName val="Смета ИГН"/>
      <sheetName val="Смета Обслед"/>
      <sheetName val="Календарный план  (3)"/>
      <sheetName val="Календарный план  (2)"/>
      <sheetName val="Календарный план "/>
      <sheetName val="Св смета"/>
      <sheetName val="Лист1"/>
    </sheetNames>
    <sheetDataSet>
      <sheetData sheetId="0">
        <row r="2">
          <cell r="B2" t="str">
            <v>Проектирование и реконструкция здания по адресу: Софийская набережная д. 30, стр. 2</v>
          </cell>
        </row>
      </sheetData>
      <sheetData sheetId="1">
        <row r="2">
          <cell r="B2" t="str">
            <v>Проектирование и реконструкция здания по адресу: Софийская набережная д. 30, стр. 2</v>
          </cell>
        </row>
      </sheetData>
      <sheetData sheetId="2">
        <row r="2">
          <cell r="B2" t="str">
            <v>Проектирование и реконструкция здания по адресу: Софийская набережная д. 30, стр. 2</v>
          </cell>
        </row>
      </sheetData>
      <sheetData sheetId="3" refreshError="1">
        <row r="2">
          <cell r="B2" t="str">
            <v>Проектирование и реконструкция здания по адресу: Софийская набережная д. 30, стр. 2</v>
          </cell>
        </row>
        <row r="4">
          <cell r="B4" t="str">
            <v>Кокоревское подворье (гостинница 1860-1864 гг.) по адресу: Болотная ул., д. 14, стр.1</v>
          </cell>
        </row>
        <row r="6">
          <cell r="B6" t="str">
            <v>32/07-КС-09</v>
          </cell>
        </row>
        <row r="7">
          <cell r="B7">
            <v>39996</v>
          </cell>
          <cell r="C7" t="str">
            <v>от 02.07.2009 года</v>
          </cell>
          <cell r="E7" t="str">
            <v>"02" июля 2009 года</v>
          </cell>
        </row>
        <row r="8">
          <cell r="B8">
            <v>40016</v>
          </cell>
        </row>
        <row r="9">
          <cell r="B9">
            <v>39996</v>
          </cell>
        </row>
        <row r="10">
          <cell r="B10">
            <v>40016</v>
          </cell>
        </row>
        <row r="12">
          <cell r="B12" t="str">
            <v>ООО "Модуль", РФ, 115304, РФ, г. Москва, Ереванская ул., д. 6, корп. 1</v>
          </cell>
        </row>
        <row r="13">
          <cell r="B13">
            <v>60455403</v>
          </cell>
        </row>
        <row r="14">
          <cell r="B14" t="str">
            <v>ООО "Модуль"</v>
          </cell>
        </row>
        <row r="15">
          <cell r="B15" t="str">
            <v>Генеральный директор</v>
          </cell>
        </row>
        <row r="16">
          <cell r="B16" t="str">
            <v xml:space="preserve">И.В. Акимов </v>
          </cell>
        </row>
        <row r="17">
          <cell r="B17" t="str">
            <v xml:space="preserve">________________  И.В. Акимов </v>
          </cell>
        </row>
      </sheetData>
      <sheetData sheetId="4">
        <row r="2">
          <cell r="B2" t="str">
            <v>Проектирование и реконструкция здания по адресу: Софийская набережная д. 30, стр. 2</v>
          </cell>
        </row>
      </sheetData>
      <sheetData sheetId="5">
        <row r="2">
          <cell r="B2" t="str">
            <v>Проектирование и реконструкция здания по адресу: Софийская набережная д. 30, стр. 2</v>
          </cell>
        </row>
      </sheetData>
      <sheetData sheetId="6">
        <row r="2">
          <cell r="B2" t="str">
            <v>Проектирование и реконструкция здания по адресу: Софийская набережная д. 30, стр. 2</v>
          </cell>
        </row>
      </sheetData>
      <sheetData sheetId="7">
        <row r="2">
          <cell r="B2" t="str">
            <v>Проектирование и реконструкция здания по адресу: Софийская набережная д. 30, стр. 2</v>
          </cell>
        </row>
      </sheetData>
      <sheetData sheetId="8">
        <row r="2">
          <cell r="B2" t="str">
            <v>Проектирование и реконструкция здания по адресу: Софийская набережная д. 30, стр. 2</v>
          </cell>
        </row>
      </sheetData>
      <sheetData sheetId="9">
        <row r="2">
          <cell r="B2" t="str">
            <v>Проектирование и реконструкция здания по адресу: Софийская набережная д. 30, стр. 2</v>
          </cell>
        </row>
      </sheetData>
      <sheetData sheetId="10"/>
      <sheetData sheetId="11"/>
      <sheetData sheetId="12"/>
      <sheetData sheetId="13"/>
      <sheetData sheetId="14"/>
      <sheetData sheetId="15"/>
      <sheetData sheetId="1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32_07)"/>
      <sheetName val="KC-3 32_07"/>
      <sheetName val="КС-2 32_07"/>
      <sheetName val="лист 32-07"/>
      <sheetName val="Прикидка"/>
      <sheetName val="KC-3"/>
      <sheetName val="KC-2 1"/>
      <sheetName val="КС-2 2"/>
      <sheetName val="Смета ИГН (2)"/>
      <sheetName val="Смета Обслед (2)"/>
      <sheetName val="Смета ИГН"/>
      <sheetName val="Смета Обслед"/>
      <sheetName val="Календарный план  (3)"/>
      <sheetName val="Календарный план  (2)"/>
      <sheetName val="Календарный план "/>
      <sheetName val="Св смета"/>
      <sheetName val="Лист1"/>
      <sheetName val="2"/>
      <sheetName val="3"/>
      <sheetName val="4"/>
      <sheetName val="5"/>
      <sheetName val="6"/>
      <sheetName val="исх-данные"/>
      <sheetName val="исх_данные"/>
      <sheetName val="лист_32-07"/>
      <sheetName val="Смета_32_07)"/>
      <sheetName val="KC-3_32_07"/>
      <sheetName val="КС-2_32_07"/>
      <sheetName val="KC-2_1"/>
      <sheetName val="КС-2_2"/>
      <sheetName val="Смета_ИГН_(2)"/>
      <sheetName val="Смета_Обслед_(2)"/>
      <sheetName val="Смета_ИГН"/>
      <sheetName val="Смета_Обслед"/>
      <sheetName val="Календарный_план__(3)"/>
      <sheetName val="Календарный_план__(2)"/>
      <sheetName val="Календарный_план_"/>
      <sheetName val="Св_смета"/>
      <sheetName val="зап-3- сцб"/>
      <sheetName val="Лист3"/>
    </sheetNames>
    <sheetDataSet>
      <sheetData sheetId="0">
        <row r="2">
          <cell r="B2" t="str">
            <v>Проектирование и реконструкция здания по адресу: Софийская набережная д. 30, стр. 2</v>
          </cell>
        </row>
      </sheetData>
      <sheetData sheetId="1">
        <row r="2">
          <cell r="B2" t="str">
            <v>Проектирование и реконструкция здания по адресу: Софийская набережная д. 30, стр. 2</v>
          </cell>
        </row>
      </sheetData>
      <sheetData sheetId="2">
        <row r="2">
          <cell r="B2" t="str">
            <v>Проектирование и реконструкция здания по адресу: Софийская набережная д. 30, стр. 2</v>
          </cell>
        </row>
      </sheetData>
      <sheetData sheetId="3">
        <row r="2">
          <cell r="B2" t="str">
            <v>Проектирование и реконструкция здания по адресу: Софийская набережная д. 30, стр. 2</v>
          </cell>
        </row>
        <row r="4">
          <cell r="B4" t="str">
            <v>Кокоревское подворье (гостинница 1860-1864 гг.) по адресу: Болотная ул., д. 14, стр.1</v>
          </cell>
        </row>
        <row r="6">
          <cell r="B6" t="str">
            <v>32/07-КС-09</v>
          </cell>
        </row>
        <row r="7">
          <cell r="B7">
            <v>39996</v>
          </cell>
          <cell r="C7" t="str">
            <v>от 02.07.2009 года</v>
          </cell>
          <cell r="E7" t="str">
            <v>"02" июля 2009 года</v>
          </cell>
        </row>
        <row r="8">
          <cell r="B8">
            <v>40016</v>
          </cell>
        </row>
        <row r="9">
          <cell r="B9">
            <v>39996</v>
          </cell>
        </row>
        <row r="10">
          <cell r="B10">
            <v>40016</v>
          </cell>
        </row>
        <row r="12">
          <cell r="B12" t="str">
            <v>ООО "Модуль", РФ, 115304, РФ, г. Москва, Ереванская ул., д. 6, корп. 1</v>
          </cell>
        </row>
        <row r="13">
          <cell r="B13">
            <v>60455403</v>
          </cell>
        </row>
        <row r="14">
          <cell r="B14" t="str">
            <v>ООО "Модуль"</v>
          </cell>
        </row>
        <row r="15">
          <cell r="B15" t="str">
            <v>Генеральный директор</v>
          </cell>
        </row>
        <row r="16">
          <cell r="B16" t="str">
            <v xml:space="preserve">И.В. Акимов </v>
          </cell>
        </row>
        <row r="17">
          <cell r="B17" t="str">
            <v xml:space="preserve">________________  И.В. Акимов </v>
          </cell>
        </row>
      </sheetData>
      <sheetData sheetId="4">
        <row r="2">
          <cell r="B2" t="str">
            <v>Проектирование и реконструкция здания по адресу: Софийская набережная д. 30, стр. 2</v>
          </cell>
        </row>
      </sheetData>
      <sheetData sheetId="5">
        <row r="2">
          <cell r="B2" t="str">
            <v>Проектирование и реконструкция здания по адресу: Софийская набережная д. 30, стр. 2</v>
          </cell>
        </row>
      </sheetData>
      <sheetData sheetId="6">
        <row r="2">
          <cell r="B2" t="str">
            <v>Проектирование и реконструкция здания по адресу: Софийская набережная д. 30, стр. 2</v>
          </cell>
        </row>
      </sheetData>
      <sheetData sheetId="7">
        <row r="2">
          <cell r="B2" t="str">
            <v>Проектирование и реконструкция здания по адресу: Софийская набережная д. 30, стр. 2</v>
          </cell>
        </row>
      </sheetData>
      <sheetData sheetId="8">
        <row r="2">
          <cell r="B2" t="str">
            <v>Проектирование и реконструкция здания по адресу: Софийская набережная д. 30, стр. 2</v>
          </cell>
        </row>
      </sheetData>
      <sheetData sheetId="9">
        <row r="2">
          <cell r="B2" t="str">
            <v>Проектирование и реконструкция здания по адресу: Софийская набережная д. 30, стр. 2</v>
          </cell>
        </row>
      </sheetData>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орудование"/>
      <sheetName val="Коэф"/>
    </sheetNames>
    <sheetDataSet>
      <sheetData sheetId="0" refreshError="1"/>
      <sheetData sheetId="1">
        <row r="2">
          <cell r="A2">
            <v>1.1499999999999999</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алог1"/>
      <sheetName val="Г-1"/>
      <sheetName val="Г-2"/>
      <sheetName val="Г-3"/>
      <sheetName val="СХЕМА 1"/>
      <sheetName val="ГРАФИК"/>
      <sheetName val="СХЕМЫ"/>
      <sheetName val="ОРДИНАТЫ"/>
      <sheetName val="СЛУЖЕБНЫЙ"/>
      <sheetName val="Sheet2"/>
      <sheetName val="Характеристики бетона"/>
      <sheetName val="Характеристики арматуры"/>
    </sheetNames>
    <sheetDataSet>
      <sheetData sheetId="0"/>
      <sheetData sheetId="1"/>
      <sheetData sheetId="2"/>
      <sheetData sheetId="3"/>
      <sheetData sheetId="4"/>
      <sheetData sheetId="5" refreshError="1"/>
      <sheetData sheetId="6"/>
      <sheetData sheetId="7"/>
      <sheetData sheetId="8"/>
      <sheetData sheetId="9"/>
      <sheetData sheetId="10">
        <row r="5">
          <cell r="D5" t="str">
            <v>В20</v>
          </cell>
          <cell r="E5" t="str">
            <v>В22.5</v>
          </cell>
          <cell r="F5" t="str">
            <v>В25</v>
          </cell>
          <cell r="G5" t="str">
            <v>В27.5</v>
          </cell>
          <cell r="H5" t="str">
            <v>В30</v>
          </cell>
          <cell r="I5" t="str">
            <v>В35</v>
          </cell>
          <cell r="J5" t="str">
            <v>В40</v>
          </cell>
          <cell r="K5" t="str">
            <v>В45</v>
          </cell>
          <cell r="L5" t="str">
            <v>В50</v>
          </cell>
          <cell r="M5" t="str">
            <v>В55</v>
          </cell>
          <cell r="N5" t="str">
            <v>В60</v>
          </cell>
        </row>
        <row r="6">
          <cell r="D6" t="str">
            <v>При расчетах по предельным состояниям первой группы</v>
          </cell>
        </row>
        <row r="7">
          <cell r="D7">
            <v>105</v>
          </cell>
          <cell r="E7">
            <v>120</v>
          </cell>
          <cell r="F7">
            <v>135</v>
          </cell>
          <cell r="G7">
            <v>145</v>
          </cell>
          <cell r="H7">
            <v>160</v>
          </cell>
          <cell r="I7">
            <v>180</v>
          </cell>
          <cell r="J7">
            <v>205</v>
          </cell>
          <cell r="K7">
            <v>225</v>
          </cell>
          <cell r="L7">
            <v>255</v>
          </cell>
          <cell r="M7">
            <v>280</v>
          </cell>
          <cell r="N7">
            <v>305</v>
          </cell>
        </row>
        <row r="8">
          <cell r="D8">
            <v>8.5</v>
          </cell>
          <cell r="E8">
            <v>9</v>
          </cell>
          <cell r="F8">
            <v>10</v>
          </cell>
          <cell r="G8">
            <v>10.5</v>
          </cell>
          <cell r="H8">
            <v>11</v>
          </cell>
          <cell r="I8">
            <v>12</v>
          </cell>
          <cell r="J8">
            <v>13</v>
          </cell>
          <cell r="K8">
            <v>13.5</v>
          </cell>
          <cell r="L8">
            <v>14</v>
          </cell>
          <cell r="M8">
            <v>14.5</v>
          </cell>
          <cell r="N8">
            <v>15.5</v>
          </cell>
        </row>
        <row r="9">
          <cell r="D9" t="str">
            <v>При расчетах по предельным состояниям второй группы</v>
          </cell>
        </row>
        <row r="10">
          <cell r="D10">
            <v>155</v>
          </cell>
          <cell r="E10">
            <v>170</v>
          </cell>
          <cell r="F10">
            <v>190</v>
          </cell>
          <cell r="G10">
            <v>210</v>
          </cell>
          <cell r="H10">
            <v>225</v>
          </cell>
          <cell r="I10">
            <v>260</v>
          </cell>
          <cell r="J10">
            <v>295</v>
          </cell>
          <cell r="K10">
            <v>325</v>
          </cell>
          <cell r="L10">
            <v>365</v>
          </cell>
          <cell r="M10">
            <v>405</v>
          </cell>
          <cell r="N10">
            <v>440</v>
          </cell>
        </row>
        <row r="11">
          <cell r="D11">
            <v>14.5</v>
          </cell>
          <cell r="E11">
            <v>15.5</v>
          </cell>
          <cell r="F11">
            <v>16.5</v>
          </cell>
          <cell r="G11">
            <v>17.5</v>
          </cell>
          <cell r="H11">
            <v>18.5</v>
          </cell>
          <cell r="I11">
            <v>20</v>
          </cell>
          <cell r="J11">
            <v>21.5</v>
          </cell>
          <cell r="K11">
            <v>22.5</v>
          </cell>
          <cell r="L11">
            <v>23.5</v>
          </cell>
          <cell r="M11">
            <v>24.5</v>
          </cell>
          <cell r="N11">
            <v>25.5</v>
          </cell>
        </row>
        <row r="12">
          <cell r="D12">
            <v>20</v>
          </cell>
          <cell r="E12">
            <v>23.5</v>
          </cell>
          <cell r="F12">
            <v>25.5</v>
          </cell>
          <cell r="G12">
            <v>28</v>
          </cell>
          <cell r="H12">
            <v>29.5</v>
          </cell>
          <cell r="I12">
            <v>33</v>
          </cell>
          <cell r="J12">
            <v>37</v>
          </cell>
          <cell r="K12">
            <v>39</v>
          </cell>
          <cell r="L12">
            <v>42.5</v>
          </cell>
          <cell r="M12">
            <v>45.5</v>
          </cell>
          <cell r="N12">
            <v>48.5</v>
          </cell>
        </row>
        <row r="13">
          <cell r="D13" t="str">
            <v>-</v>
          </cell>
          <cell r="E13" t="str">
            <v>-</v>
          </cell>
          <cell r="F13">
            <v>140</v>
          </cell>
          <cell r="G13">
            <v>155</v>
          </cell>
          <cell r="H13">
            <v>170</v>
          </cell>
          <cell r="I13">
            <v>200</v>
          </cell>
          <cell r="J13">
            <v>235</v>
          </cell>
          <cell r="K13">
            <v>265</v>
          </cell>
          <cell r="L13">
            <v>305</v>
          </cell>
          <cell r="M13">
            <v>335</v>
          </cell>
          <cell r="N13">
            <v>370</v>
          </cell>
        </row>
        <row r="14">
          <cell r="D14">
            <v>90</v>
          </cell>
          <cell r="E14">
            <v>105</v>
          </cell>
          <cell r="F14">
            <v>120</v>
          </cell>
          <cell r="G14">
            <v>135</v>
          </cell>
          <cell r="H14">
            <v>150</v>
          </cell>
          <cell r="I14">
            <v>170</v>
          </cell>
          <cell r="J14">
            <v>200</v>
          </cell>
          <cell r="K14">
            <v>225</v>
          </cell>
          <cell r="L14">
            <v>255</v>
          </cell>
          <cell r="M14">
            <v>280</v>
          </cell>
          <cell r="N14">
            <v>305</v>
          </cell>
        </row>
        <row r="18">
          <cell r="D18" t="str">
            <v>В20</v>
          </cell>
          <cell r="E18" t="str">
            <v>В22.5</v>
          </cell>
          <cell r="F18" t="str">
            <v>В25</v>
          </cell>
          <cell r="G18" t="str">
            <v>В27.5</v>
          </cell>
          <cell r="H18" t="str">
            <v>В30</v>
          </cell>
          <cell r="I18" t="str">
            <v>В35</v>
          </cell>
          <cell r="J18" t="str">
            <v>В40</v>
          </cell>
          <cell r="K18" t="str">
            <v>В45</v>
          </cell>
          <cell r="L18" t="str">
            <v>В50</v>
          </cell>
          <cell r="M18" t="str">
            <v>В55</v>
          </cell>
          <cell r="N18" t="str">
            <v>В60</v>
          </cell>
        </row>
        <row r="20">
          <cell r="D20">
            <v>275000</v>
          </cell>
          <cell r="E20">
            <v>290000</v>
          </cell>
          <cell r="F20">
            <v>306000</v>
          </cell>
          <cell r="G20">
            <v>321000</v>
          </cell>
          <cell r="H20">
            <v>332000</v>
          </cell>
          <cell r="I20">
            <v>352000</v>
          </cell>
          <cell r="J20">
            <v>367000</v>
          </cell>
          <cell r="K20">
            <v>382000</v>
          </cell>
          <cell r="L20">
            <v>398000</v>
          </cell>
          <cell r="M20">
            <v>403000</v>
          </cell>
          <cell r="N20">
            <v>408000</v>
          </cell>
        </row>
      </sheetData>
      <sheetData sheetId="1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ЕЦИФИКАЦИЯ"/>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опография"/>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опография"/>
      <sheetName val="геология"/>
      <sheetName val="гидрология"/>
      <sheetName val="эл.химз."/>
      <sheetName val="геология "/>
    </sheetNames>
    <sheetDataSet>
      <sheetData sheetId="0"/>
      <sheetData sheetId="1"/>
      <sheetData sheetId="2" refreshError="1"/>
      <sheetData sheetId="3" refreshError="1"/>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 сметы"/>
      <sheetName val="Смета-1 242"/>
      <sheetName val="Смета-2 256"/>
      <sheetName val="Смета-3 270"/>
      <sheetName val="Смета-5 287"/>
      <sheetName val="Смета-6 301"/>
      <sheetName val="стена в грунте"/>
      <sheetName val="Достоевская"/>
      <sheetName val="KC-3 1"/>
      <sheetName val="KC-3 2"/>
      <sheetName val="KC-3 3"/>
      <sheetName val="KC-3 4"/>
      <sheetName val="KC-2 1 242"/>
      <sheetName val="KC-2 2 256"/>
      <sheetName val="KC-2 3 270"/>
      <sheetName val="KC-2 4 287"/>
      <sheetName val="KC-2 6 301"/>
      <sheetName val="KC-2 1 стена в грунте"/>
      <sheetName val="KC-2 1 достоевск"/>
      <sheetName val="Лист3"/>
      <sheetName val="Св июль"/>
      <sheetName val="юююююююююююююю"/>
      <sheetName val="Лист1"/>
    </sheetNames>
    <sheetDataSet>
      <sheetData sheetId="0">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1">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2">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3">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4">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5">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6">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7"/>
      <sheetData sheetId="8"/>
      <sheetData sheetId="9"/>
      <sheetData sheetId="10"/>
      <sheetData sheetId="11"/>
      <sheetData sheetId="12"/>
      <sheetData sheetId="13"/>
      <sheetData sheetId="14"/>
      <sheetData sheetId="15"/>
      <sheetData sheetId="16">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17">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18">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19" refreshError="1">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row r="8">
          <cell r="A8" t="str">
            <v>, на участке строительства Московского метрополитена (ст. м. "Чкаловская" -  ст. м. "Сущевский  вал" ("Марьина роща")) Люблинско-Дмитровской линии.</v>
          </cell>
        </row>
        <row r="11">
          <cell r="A11" t="str">
            <v>Инструментальные геодезические наблюдения за планово-высотными смещениями котлована демонтажной камеры и венткамеры (ПК242+95 - ПК243+50) на участке от ст. м. "СТРОГИНО" до ст. м. "МИТИНО"</v>
          </cell>
        </row>
        <row r="12">
          <cell r="A12" t="str">
            <v>Инструментальные геодезические наблюдения за планово-высотными смещениями котлована при строительстве монтажной камеры (ПК256+94 - ПК257+61)   ст. м.  "МЯКИНИНСКАЯ" на участке от ст. м. "СТРОГИНО" до ст. м. "МИТИНО"</v>
          </cell>
        </row>
        <row r="13">
          <cell r="A13" t="str">
            <v>Инструментальные геодезические наблюдения за планово-высотными смещениями котлована ст. м.  "ВОЛОКОЛАМСКАЯ" (ПК270+73 - ПК271+77) на участке от ст. м. "СТРОГИНО" до ст. м. "МИТИНО"</v>
          </cell>
        </row>
        <row r="16">
          <cell r="A16" t="str">
            <v>Инструментальные геодезические наблюдения за планово-высотными смещениями котлована при строительстве монтажной камеры (ПК301+0,7)  на участке от ст. м. "СТРОГИНО" до ст. м. "МИТИНО"</v>
          </cell>
        </row>
        <row r="17">
          <cell r="A17" t="str">
            <v xml:space="preserve">Инструментальные геодезические наблюдения за планово-высотными смещениями котлована вестибюля № 1 ст. м. "ДОСТОЕВСКАЯ" </v>
          </cell>
        </row>
        <row r="18">
          <cell r="A18" t="str">
            <v>Инструментальные геодезические наблюдения за планово-высотными смещениями "стены в грунте" крепления котлована монтажной камеры и венткамеры (ПК236+33 - ПК237+02)</v>
          </cell>
        </row>
        <row r="22">
          <cell r="A22" t="str">
            <v>46/09-КС-09</v>
          </cell>
        </row>
        <row r="23">
          <cell r="B23" t="str">
            <v>от 02.09.2009 года</v>
          </cell>
          <cell r="D23" t="str">
            <v>"02" сентября 2009 года</v>
          </cell>
        </row>
      </sheetData>
      <sheetData sheetId="20"/>
      <sheetData sheetId="21"/>
      <sheetData sheetId="2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 сметы"/>
      <sheetName val="Смета-1 242"/>
      <sheetName val="Смета-2 256"/>
      <sheetName val="Смета-3 270"/>
      <sheetName val="Смета-5 287"/>
      <sheetName val="Смета-6 301"/>
      <sheetName val="стена в грунте"/>
      <sheetName val="Достоевская"/>
      <sheetName val="KC-3 1"/>
      <sheetName val="KC-3 2"/>
      <sheetName val="KC-3 3"/>
      <sheetName val="KC-3 4"/>
      <sheetName val="KC-2 1 242"/>
      <sheetName val="KC-2 2 256"/>
      <sheetName val="KC-2 3 270"/>
      <sheetName val="KC-2 4 287"/>
      <sheetName val="KC-2 6 301"/>
      <sheetName val="KC-2 1 стена в грунте"/>
      <sheetName val="KC-2 1 достоевск"/>
      <sheetName val="Лист3"/>
      <sheetName val="Св июль"/>
      <sheetName val="юююююююююююююю"/>
      <sheetName val="Лист1"/>
      <sheetName val="1"/>
      <sheetName val="2"/>
      <sheetName val="5"/>
      <sheetName val="6"/>
      <sheetName val="7"/>
      <sheetName val="8"/>
      <sheetName val="9"/>
      <sheetName val="10"/>
      <sheetName val="11"/>
      <sheetName val="3"/>
      <sheetName val="4"/>
      <sheetName val="Св_сметы"/>
      <sheetName val="Смета-1_242"/>
      <sheetName val="Смета-2_256"/>
      <sheetName val="Смета-3_270"/>
      <sheetName val="Смета-5_287"/>
      <sheetName val="Смета-6_301"/>
      <sheetName val="стена_в_грунте"/>
      <sheetName val="KC-3_1"/>
      <sheetName val="KC-3_2"/>
      <sheetName val="KC-3_3"/>
      <sheetName val="KC-3_4"/>
      <sheetName val="KC-2_1_242"/>
      <sheetName val="KC-2_2_256"/>
      <sheetName val="KC-2_3_270"/>
      <sheetName val="KC-2_4_287"/>
      <sheetName val="KC-2_6_301"/>
      <sheetName val="KC-2_1_стена_в_грунте"/>
      <sheetName val="KC-2_1_достоевск"/>
      <sheetName val="Св_июль"/>
    </sheetNames>
    <sheetDataSet>
      <sheetData sheetId="0">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1">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2">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3">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4">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5">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6">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7"/>
      <sheetData sheetId="8"/>
      <sheetData sheetId="9"/>
      <sheetData sheetId="10"/>
      <sheetData sheetId="11"/>
      <sheetData sheetId="12"/>
      <sheetData sheetId="13"/>
      <sheetData sheetId="14"/>
      <sheetData sheetId="15"/>
      <sheetData sheetId="16">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17">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18">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sheetData>
      <sheetData sheetId="19">
        <row r="6">
          <cell r="A6" t="str">
            <v xml:space="preserve"> на участке от ст. м. "СТРОГИНО" до ст. м. "МИТИНО", при строительстве Митинско-Строгинской линии Московского метрополитена от ст. м. "МИТИНО" до ст. м. "ПАРК ПОБЕДЫ".  </v>
          </cell>
        </row>
        <row r="8">
          <cell r="A8" t="str">
            <v>, на участке строительства Московского метрополитена (ст. м. "Чкаловская" -  ст. м. "Сущевский  вал" ("Марьина роща")) Люблинско-Дмитровской линии.</v>
          </cell>
        </row>
        <row r="11">
          <cell r="A11" t="str">
            <v>Инструментальные геодезические наблюдения за планово-высотными смещениями котлована демонтажной камеры и венткамеры (ПК242+95 - ПК243+50) на участке от ст. м. "СТРОГИНО" до ст. м. "МИТИНО"</v>
          </cell>
        </row>
        <row r="12">
          <cell r="A12" t="str">
            <v>Инструментальные геодезические наблюдения за планово-высотными смещениями котлована при строительстве монтажной камеры (ПК256+94 - ПК257+61)   ст. м.  "МЯКИНИНСКАЯ" на участке от ст. м. "СТРОГИНО" до ст. м. "МИТИНО"</v>
          </cell>
        </row>
        <row r="13">
          <cell r="A13" t="str">
            <v>Инструментальные геодезические наблюдения за планово-высотными смещениями котлована ст. м.  "ВОЛОКОЛАМСКАЯ" (ПК270+73 - ПК271+77) на участке от ст. м. "СТРОГИНО" до ст. м. "МИТИНО"</v>
          </cell>
        </row>
        <row r="16">
          <cell r="A16" t="str">
            <v>Инструментальные геодезические наблюдения за планово-высотными смещениями котлована при строительстве монтажной камеры (ПК301+0,7)  на участке от ст. м. "СТРОГИНО" до ст. м. "МИТИНО"</v>
          </cell>
        </row>
        <row r="17">
          <cell r="A17" t="str">
            <v xml:space="preserve">Инструментальные геодезические наблюдения за планово-высотными смещениями котлована вестибюля № 1 ст. м. "ДОСТОЕВСКАЯ" </v>
          </cell>
        </row>
        <row r="18">
          <cell r="A18" t="str">
            <v>Инструментальные геодезические наблюдения за планово-высотными смещениями "стены в грунте" крепления котлована монтажной камеры и венткамеры (ПК236+33 - ПК237+02)</v>
          </cell>
        </row>
        <row r="22">
          <cell r="A22" t="str">
            <v>46/09-КС-09</v>
          </cell>
        </row>
        <row r="23">
          <cell r="B23" t="str">
            <v>от 02.09.2009 года</v>
          </cell>
          <cell r="D23" t="str">
            <v>"02" сентября 2009 года</v>
          </cell>
        </row>
      </sheetData>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 сметы"/>
      <sheetName val="Смета-1 242"/>
      <sheetName val="Смета-2 256"/>
      <sheetName val="Смета-3 270"/>
      <sheetName val="Смета-4 278"/>
      <sheetName val="Смета-5 287"/>
      <sheetName val="Смета-6 301"/>
      <sheetName val="Смета-7 293"/>
      <sheetName val="KC-3 1"/>
      <sheetName val="KC-3 2"/>
      <sheetName val="KC-3 3"/>
      <sheetName val="KC-2 1 242"/>
      <sheetName val="KC-2 2 256"/>
      <sheetName val="KC-2 3 270"/>
      <sheetName val="KC-2  4 278"/>
      <sheetName val="KC-2 5 287"/>
      <sheetName val="KC-2 6 301"/>
      <sheetName val="KC-2 7 293"/>
      <sheetName val="Лист3"/>
      <sheetName val="Св июль"/>
      <sheetName val="юююююююююююююю"/>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2">
          <cell r="B2" t="str">
            <v>строительстве Митинско-Строгинской линии Московского метрополитена от ст. м. "МИТИНО" до ст. м. "ПАРК ПОБЕДЫ" (участок  от ст. м. "СТРОГИНО"до ст. м. "МИТИНО").</v>
          </cell>
        </row>
      </sheetData>
      <sheetData sheetId="18">
        <row r="2">
          <cell r="B2" t="str">
            <v>строительстве Митинско-Строгинской линии Московского метрополитена от ст. м. "МИТИНО" до ст. м. "ПАРК ПОБЕДЫ" (участок  от ст. м. "СТРОГИНО"до ст. м. "МИТИНО").</v>
          </cell>
        </row>
        <row r="13">
          <cell r="B13">
            <v>40028</v>
          </cell>
        </row>
        <row r="14">
          <cell r="B14">
            <v>40049</v>
          </cell>
        </row>
        <row r="17">
          <cell r="B17">
            <v>40028</v>
          </cell>
        </row>
        <row r="18">
          <cell r="B18">
            <v>40049</v>
          </cell>
        </row>
      </sheetData>
      <sheetData sheetId="19"/>
      <sheetData sheetId="20"/>
      <sheetData sheetId="2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 сметы"/>
      <sheetName val="Смета-1 242"/>
      <sheetName val="Смета-2 256"/>
      <sheetName val="Смета-3 270"/>
      <sheetName val="Смета-4 278"/>
      <sheetName val="Смета-5 287"/>
      <sheetName val="Смета-6 301"/>
      <sheetName val="Смета-7 293"/>
      <sheetName val="KC-3 1"/>
      <sheetName val="KC-3 2"/>
      <sheetName val="KC-3 3"/>
      <sheetName val="KC-2 1 242"/>
      <sheetName val="KC-2 2 256"/>
      <sheetName val="KC-2 3 270"/>
      <sheetName val="KC-2  4 278"/>
      <sheetName val="KC-2 5 287"/>
      <sheetName val="KC-2 6 301"/>
      <sheetName val="KC-2 7 293"/>
      <sheetName val="Лист3"/>
      <sheetName val="Св июль"/>
      <sheetName val="юююююююююююююю"/>
      <sheetName val="Лист1"/>
      <sheetName val="см1"/>
      <sheetName val="5"/>
      <sheetName val="6"/>
      <sheetName val="7"/>
      <sheetName val="9"/>
      <sheetName val="10"/>
      <sheetName val="11"/>
      <sheetName val="1"/>
      <sheetName val="2"/>
      <sheetName val="табл38-7"/>
      <sheetName val="Бел.-к. поверх."/>
      <sheetName val="Св_сметы"/>
      <sheetName val="Смета-1_242"/>
      <sheetName val="Смета-2_256"/>
      <sheetName val="Смета-3_270"/>
      <sheetName val="Смета-4_278"/>
      <sheetName val="Смета-5_287"/>
      <sheetName val="Смета-6_301"/>
      <sheetName val="Смета-7_293"/>
      <sheetName val="KC-3_1"/>
      <sheetName val="KC-3_2"/>
      <sheetName val="KC-3_3"/>
      <sheetName val="KC-2_1_242"/>
      <sheetName val="KC-2_2_256"/>
      <sheetName val="KC-2_3_270"/>
      <sheetName val="KC-2__4_278"/>
      <sheetName val="KC-2_5_287"/>
      <sheetName val="KC-2_6_301"/>
      <sheetName val="KC-2_7_293"/>
      <sheetName val="Св_июль"/>
      <sheetName val="металл 28"/>
      <sheetName val="металл 30"/>
      <sheetName val="8"/>
      <sheetName val="исх-данные"/>
      <sheetName val="исх_данные"/>
      <sheetName val="топография"/>
    </sheetNames>
    <sheetDataSet>
      <sheetData sheetId="0">
        <row r="2">
          <cell r="B2" t="str">
            <v>строительстве Митинско-Строгинской линии Московского метрополитена от ст. м. "МИТИНО" до ст. м. "ПАРК ПОБЕДЫ" (участок  от ст. м. "СТРОГИНО"до ст. м. "МИТИНО").</v>
          </cell>
        </row>
      </sheetData>
      <sheetData sheetId="1">
        <row r="2">
          <cell r="B2" t="str">
            <v>строительстве Митинско-Строгинской линии Московского метрополитена от ст. м. "МИТИНО" до ст. м. "ПАРК ПОБЕДЫ" (участок  от ст. м. "СТРОГИНО"до ст. м. "МИТИНО").</v>
          </cell>
        </row>
      </sheetData>
      <sheetData sheetId="2">
        <row r="2">
          <cell r="B2" t="str">
            <v>строительстве Митинско-Строгинской линии Московского метрополитена от ст. м. "МИТИНО" до ст. м. "ПАРК ПОБЕДЫ" (участок  от ст. м. "СТРОГИНО"до ст. м. "МИТИНО").</v>
          </cell>
        </row>
      </sheetData>
      <sheetData sheetId="3">
        <row r="2">
          <cell r="B2" t="str">
            <v>строительстве Митинско-Строгинской линии Московского метрополитена от ст. м. "МИТИНО" до ст. м. "ПАРК ПОБЕДЫ" (участок  от ст. м. "СТРОГИНО"до ст. м. "МИТИНО").</v>
          </cell>
        </row>
      </sheetData>
      <sheetData sheetId="4">
        <row r="2">
          <cell r="B2" t="str">
            <v>строительстве Митинско-Строгинской линии Московского метрополитена от ст. м. "МИТИНО" до ст. м. "ПАРК ПОБЕДЫ" (участок  от ст. м. "СТРОГИНО"до ст. м. "МИТИНО").</v>
          </cell>
        </row>
      </sheetData>
      <sheetData sheetId="5">
        <row r="2">
          <cell r="B2" t="str">
            <v>строительстве Митинско-Строгинской линии Московского метрополитена от ст. м. "МИТИНО" до ст. м. "ПАРК ПОБЕДЫ" (участок  от ст. м. "СТРОГИНО"до ст. м. "МИТИНО").</v>
          </cell>
        </row>
      </sheetData>
      <sheetData sheetId="6"/>
      <sheetData sheetId="7"/>
      <sheetData sheetId="8"/>
      <sheetData sheetId="9"/>
      <sheetData sheetId="10"/>
      <sheetData sheetId="11"/>
      <sheetData sheetId="12"/>
      <sheetData sheetId="13"/>
      <sheetData sheetId="14"/>
      <sheetData sheetId="15">
        <row r="2">
          <cell r="B2" t="str">
            <v>строительстве Митинско-Строгинской линии Московского метрополитена от ст. м. "МИТИНО" до ст. м. "ПАРК ПОБЕДЫ" (участок  от ст. м. "СТРОГИНО"до ст. м. "МИТИНО").</v>
          </cell>
        </row>
      </sheetData>
      <sheetData sheetId="16">
        <row r="2">
          <cell r="B2" t="str">
            <v>строительстве Митинско-Строгинской линии Московского метрополитена от ст. м. "МИТИНО" до ст. м. "ПАРК ПОБЕДЫ" (участок  от ст. м. "СТРОГИНО"до ст. м. "МИТИНО").</v>
          </cell>
        </row>
      </sheetData>
      <sheetData sheetId="17">
        <row r="2">
          <cell r="B2" t="str">
            <v>строительстве Митинско-Строгинской линии Московского метрополитена от ст. м. "МИТИНО" до ст. м. "ПАРК ПОБЕДЫ" (участок  от ст. м. "СТРОГИНО"до ст. м. "МИТИНО").</v>
          </cell>
        </row>
      </sheetData>
      <sheetData sheetId="18">
        <row r="2">
          <cell r="B2" t="str">
            <v>строительстве Митинско-Строгинской линии Московского метрополитена от ст. м. "МИТИНО" до ст. м. "ПАРК ПОБЕДЫ" (участок  от ст. м. "СТРОГИНО"до ст. м. "МИТИНО").</v>
          </cell>
        </row>
        <row r="13">
          <cell r="B13">
            <v>40028</v>
          </cell>
        </row>
        <row r="14">
          <cell r="B14">
            <v>40049</v>
          </cell>
        </row>
        <row r="17">
          <cell r="B17">
            <v>40028</v>
          </cell>
        </row>
        <row r="18">
          <cell r="B18">
            <v>40049</v>
          </cell>
        </row>
      </sheetData>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ти"/>
      <sheetName val="Площадки"/>
      <sheetName val="база"/>
      <sheetName val="Коэффициенты"/>
    </sheetNames>
    <sheetDataSet>
      <sheetData sheetId="0" refreshError="1"/>
      <sheetData sheetId="1" refreshError="1"/>
      <sheetData sheetId="2">
        <row r="1">
          <cell r="A1">
            <v>0</v>
          </cell>
          <cell r="E1">
            <v>0</v>
          </cell>
        </row>
        <row r="2">
          <cell r="A2" t="str">
            <v>ЗАО "УКС ИКС и Д"</v>
          </cell>
          <cell r="E2" t="str">
            <v>Чукин А.Н.</v>
          </cell>
          <cell r="G2" t="str">
            <v>Исполнительная смета</v>
          </cell>
          <cell r="J2" t="str">
            <v>стадия П</v>
          </cell>
        </row>
        <row r="3">
          <cell r="A3" t="str">
            <v>ЗАО "Капстройпроект"</v>
          </cell>
          <cell r="E3" t="str">
            <v>Котов А.В.</v>
          </cell>
          <cell r="G3" t="str">
            <v>Cмета</v>
          </cell>
          <cell r="J3" t="str">
            <v>стадия РД</v>
          </cell>
        </row>
        <row r="4">
          <cell r="A4" t="str">
            <v>ООО "Каналсетьпроект"</v>
          </cell>
          <cell r="E4" t="str">
            <v>Батурина Л.В.</v>
          </cell>
          <cell r="G4" t="str">
            <v>Исполнительная смета № 1</v>
          </cell>
        </row>
        <row r="5">
          <cell r="A5" t="str">
            <v>ЗАО "Гендирекция Центр"</v>
          </cell>
          <cell r="E5" t="str">
            <v>Житкова Т.Н.</v>
          </cell>
          <cell r="G5" t="str">
            <v>Cмета № 1</v>
          </cell>
        </row>
        <row r="6">
          <cell r="A6" t="str">
            <v>ЗАО "ТУКС - 4"</v>
          </cell>
          <cell r="E6" t="str">
            <v>Дубинин И.М.</v>
          </cell>
          <cell r="G6" t="str">
            <v>Исполнительная смета № 2</v>
          </cell>
        </row>
        <row r="7">
          <cell r="A7" t="str">
            <v>ЗАО "ТУКС - 2"</v>
          </cell>
          <cell r="E7" t="str">
            <v>Добров А.В.</v>
          </cell>
          <cell r="G7" t="str">
            <v>Cмета № 2</v>
          </cell>
        </row>
        <row r="8">
          <cell r="A8" t="str">
            <v>ЗАО "ТУКС - 1"</v>
          </cell>
          <cell r="E8" t="str">
            <v>Чернов С.Л.</v>
          </cell>
          <cell r="G8" t="str">
            <v>Исполнительная смета № 3</v>
          </cell>
        </row>
        <row r="9">
          <cell r="A9" t="str">
            <v>ЗАО "ТУКС - 3"</v>
          </cell>
          <cell r="E9" t="str">
            <v>Быковский А.Н.</v>
          </cell>
          <cell r="G9" t="str">
            <v>Cмета № 3</v>
          </cell>
        </row>
        <row r="10">
          <cell r="A10" t="str">
            <v>ГУП "Моссвет"</v>
          </cell>
          <cell r="E10" t="str">
            <v>Марова А.Ю.</v>
          </cell>
        </row>
        <row r="11">
          <cell r="A11" t="str">
            <v>ЗАО "Альстрой"</v>
          </cell>
          <cell r="E11" t="str">
            <v>Морозов Д.В.</v>
          </cell>
        </row>
        <row r="12">
          <cell r="A12" t="str">
            <v>ООО "Архинж"</v>
          </cell>
        </row>
        <row r="13">
          <cell r="A13" t="str">
            <v>МГУП "Мосводоканал УКС ГТС"</v>
          </cell>
          <cell r="E13" t="str">
            <v>Богомолов А.Ю.</v>
          </cell>
        </row>
        <row r="14">
          <cell r="A14" t="str">
            <v>ПУНС МГП "Мосводоканал"</v>
          </cell>
          <cell r="E14" t="str">
            <v>Севостьянов А.Н.</v>
          </cell>
        </row>
        <row r="15">
          <cell r="A15" t="str">
            <v>ЗАО "УКС"</v>
          </cell>
          <cell r="E15" t="str">
            <v>Моськин В.А.</v>
          </cell>
        </row>
        <row r="16">
          <cell r="A16" t="str">
            <v>ЗАО "УКС объектов здравоохранения"</v>
          </cell>
          <cell r="E16" t="str">
            <v>Лысов А.Е.</v>
          </cell>
        </row>
        <row r="17">
          <cell r="A17" t="str">
            <v>ООО "Зеленоградкапстрой"</v>
          </cell>
        </row>
        <row r="18">
          <cell r="A18" t="str">
            <v>ГУП МНИИП "Моспроект-4"</v>
          </cell>
        </row>
        <row r="19">
          <cell r="A19" t="str">
            <v>ЗАО "Дон-строй"</v>
          </cell>
        </row>
        <row r="20">
          <cell r="A20" t="str">
            <v>ООО "Региональная финансово-строительная компания"</v>
          </cell>
        </row>
        <row r="21">
          <cell r="A21" t="str">
            <v>ООО "ПИК Инвест"</v>
          </cell>
        </row>
        <row r="22">
          <cell r="A22" t="str">
            <v>ЗАО "Инвестстрой"</v>
          </cell>
        </row>
        <row r="23">
          <cell r="A23" t="str">
            <v>ООО  ОКС "СУ-155"</v>
          </cell>
        </row>
        <row r="24">
          <cell r="A24" t="str">
            <v>ООО "Фирма Вершина"</v>
          </cell>
        </row>
        <row r="25">
          <cell r="A25" t="str">
            <v>ООО "АПЦ "Проспроект"</v>
          </cell>
        </row>
        <row r="26">
          <cell r="A26" t="str">
            <v>ОАО "Метрогипротранс"</v>
          </cell>
        </row>
        <row r="27">
          <cell r="A27" t="str">
            <v>ООО ПСФ "КРОСТ"</v>
          </cell>
        </row>
        <row r="28">
          <cell r="A28" t="str">
            <v>УКС ГУП "Мосгаз"</v>
          </cell>
        </row>
        <row r="29">
          <cell r="A29" t="str">
            <v>ООО "Межрегиональный союз строителей"</v>
          </cell>
        </row>
        <row r="30">
          <cell r="A30" t="str">
            <v>ООО "Жилкапстрой"</v>
          </cell>
        </row>
        <row r="31">
          <cell r="A31" t="str">
            <v>ООО "ИНТЕКО"</v>
          </cell>
        </row>
        <row r="32">
          <cell r="A32" t="str">
            <v>ООО "УКС "ИНТЕКО"</v>
          </cell>
        </row>
        <row r="33">
          <cell r="A33" t="str">
            <v>ООО "Лубстрой"</v>
          </cell>
        </row>
        <row r="34">
          <cell r="A34" t="str">
            <v>ООО "ДизайнБауПроект"</v>
          </cell>
        </row>
        <row r="35">
          <cell r="A35" t="str">
            <v>ЗАО "Промос"</v>
          </cell>
        </row>
        <row r="36">
          <cell r="A36" t="str">
            <v>ЗАО "Престижный дом"</v>
          </cell>
        </row>
        <row r="37">
          <cell r="A37" t="str">
            <v>ООО "ДС Девелопмент"</v>
          </cell>
        </row>
        <row r="38">
          <cell r="A38" t="str">
            <v>ЗАО "УКС-Восток"</v>
          </cell>
        </row>
        <row r="39">
          <cell r="A39" t="str">
            <v>ООО "Независимый институт энергосбережения"</v>
          </cell>
        </row>
        <row r="40">
          <cell r="A40" t="str">
            <v>ГУП Институт "МосводоканалНИИпроект"</v>
          </cell>
        </row>
        <row r="41">
          <cell r="A41" t="str">
            <v>ООО "Региональная Управляющая Компания"</v>
          </cell>
        </row>
        <row r="42">
          <cell r="A42" t="str">
            <v>ООО "Регионстройкомплект-XXI век"</v>
          </cell>
        </row>
        <row r="43">
          <cell r="A43" t="str">
            <v>ООО "Архитектурная мастерская М-19"</v>
          </cell>
        </row>
        <row r="44">
          <cell r="A44" t="str">
            <v>ООО "Мастерская архитектора Бавыкина"</v>
          </cell>
        </row>
        <row r="45">
          <cell r="A45" t="str">
            <v>ООО "БАТ-Инжстрой"</v>
          </cell>
        </row>
        <row r="46">
          <cell r="A46" t="str">
            <v>ООО "Импульс-А"</v>
          </cell>
        </row>
        <row r="47">
          <cell r="A47" t="str">
            <v>ООО "Инжстрой Бережки"</v>
          </cell>
        </row>
        <row r="48">
          <cell r="A48" t="str">
            <v>ООО "Капстройэкология"</v>
          </cell>
        </row>
        <row r="49">
          <cell r="A49" t="str">
            <v>НПО "Космос"</v>
          </cell>
        </row>
        <row r="50">
          <cell r="A50" t="str">
            <v>ОАО "Московский бизнес инкубатор"</v>
          </cell>
        </row>
        <row r="51">
          <cell r="A51" t="str">
            <v>ЗАО "МОСОБЛ Инвест строй"</v>
          </cell>
        </row>
        <row r="52">
          <cell r="A52" t="str">
            <v>ГУП "МОСЖИЛКОМПЛЕКС"</v>
          </cell>
        </row>
        <row r="53">
          <cell r="A53" t="str">
            <v>ГУП "Моспроект-2"</v>
          </cell>
        </row>
        <row r="54">
          <cell r="A54" t="str">
            <v>ГУП "Моспроект-3"</v>
          </cell>
        </row>
        <row r="55">
          <cell r="A55" t="str">
            <v>ГУП МНИИП "Моспроект-4"</v>
          </cell>
        </row>
        <row r="56">
          <cell r="A56" t="str">
            <v>ООО фирма "Спецстрой Сервис"</v>
          </cell>
        </row>
        <row r="57">
          <cell r="A57" t="str">
            <v>ООО "Теплотехстрой проект"</v>
          </cell>
        </row>
        <row r="58">
          <cell r="A58" t="str">
            <v>ЗАО "ТУКС - 5"</v>
          </cell>
        </row>
        <row r="59">
          <cell r="A59" t="str">
            <v>ЗАО "ТУКС - 7"</v>
          </cell>
        </row>
        <row r="60">
          <cell r="A60" t="str">
            <v>ЗАО "ТУКС - 7ЮВ"</v>
          </cell>
        </row>
        <row r="61">
          <cell r="A61" t="str">
            <v>ООО "Компания регионального развития и инвестиций"</v>
          </cell>
        </row>
        <row r="62">
          <cell r="A62" t="str">
            <v>ПЭУКС МГУП "Мосводоканал"</v>
          </cell>
        </row>
        <row r="63">
          <cell r="A63" t="str">
            <v>ООО "Финпроект"</v>
          </cell>
        </row>
        <row r="64">
          <cell r="A64" t="str">
            <v>ЗАО "Кунцево-Инвест"</v>
          </cell>
        </row>
        <row r="65">
          <cell r="A65" t="str">
            <v>ОАО "ЦНИИЭП жилых и общественных зданий"</v>
          </cell>
        </row>
      </sheetData>
      <sheetData sheetId="3">
        <row r="1">
          <cell r="A1">
            <v>0</v>
          </cell>
        </row>
        <row r="2">
          <cell r="A2" t="str">
            <v>1,1</v>
          </cell>
        </row>
        <row r="3">
          <cell r="A3" t="str">
            <v>1,25</v>
          </cell>
        </row>
        <row r="4">
          <cell r="A4" t="str">
            <v>1,43</v>
          </cell>
        </row>
        <row r="5">
          <cell r="A5" t="str">
            <v>1,67</v>
          </cell>
        </row>
        <row r="6">
          <cell r="A6" t="str">
            <v>2</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ти"/>
      <sheetName val="Площадки"/>
      <sheetName val="база"/>
      <sheetName val="Коэффициенты"/>
    </sheetNames>
    <sheetDataSet>
      <sheetData sheetId="0" refreshError="1"/>
      <sheetData sheetId="1" refreshError="1"/>
      <sheetData sheetId="2">
        <row r="1">
          <cell r="A1" t="str">
            <v xml:space="preserve"> </v>
          </cell>
          <cell r="E1" t="str">
            <v xml:space="preserve"> </v>
          </cell>
        </row>
        <row r="2">
          <cell r="A2" t="str">
            <v>ЗАО "УКС ИКС и Д"</v>
          </cell>
          <cell r="E2" t="str">
            <v>Чукин А.Н.</v>
          </cell>
          <cell r="G2" t="str">
            <v>Исполнительная смета</v>
          </cell>
          <cell r="J2" t="str">
            <v>стадия П</v>
          </cell>
        </row>
        <row r="3">
          <cell r="A3" t="str">
            <v>ЗАО "Капстройпроект"</v>
          </cell>
          <cell r="E3" t="str">
            <v>Котов А.В.</v>
          </cell>
          <cell r="G3" t="str">
            <v>Cмета</v>
          </cell>
          <cell r="J3" t="str">
            <v>стадия РД</v>
          </cell>
        </row>
        <row r="4">
          <cell r="A4" t="str">
            <v>ООО "Каналсетьпроект"</v>
          </cell>
          <cell r="E4" t="str">
            <v>Батурина Л.В.</v>
          </cell>
          <cell r="G4" t="str">
            <v>Исполнительная смета № 1</v>
          </cell>
        </row>
        <row r="5">
          <cell r="A5" t="str">
            <v>ЗАО "Гендирекция Центр"</v>
          </cell>
          <cell r="E5" t="str">
            <v>Житкова Т.Н.</v>
          </cell>
          <cell r="G5" t="str">
            <v>Cмета № 1</v>
          </cell>
        </row>
        <row r="6">
          <cell r="A6" t="str">
            <v>ЗАО "ТУКС - 4"</v>
          </cell>
          <cell r="E6" t="str">
            <v>Дубинин И.М.</v>
          </cell>
          <cell r="G6" t="str">
            <v>Исполнительная смета № 2</v>
          </cell>
        </row>
        <row r="7">
          <cell r="A7" t="str">
            <v>ЗАО "ТУКС - 2"</v>
          </cell>
          <cell r="E7" t="str">
            <v>Добров А.В.</v>
          </cell>
          <cell r="G7" t="str">
            <v>Cмета № 2</v>
          </cell>
        </row>
        <row r="8">
          <cell r="A8" t="str">
            <v>ЗАО "ТУКС - 1"</v>
          </cell>
          <cell r="E8" t="str">
            <v>Чернов С.Л.</v>
          </cell>
          <cell r="G8" t="str">
            <v>Исполнительная смета № 3</v>
          </cell>
        </row>
        <row r="9">
          <cell r="A9" t="str">
            <v>ЗАО "ТУКС - 3"</v>
          </cell>
          <cell r="E9" t="str">
            <v>Быковский А.Н.</v>
          </cell>
          <cell r="G9" t="str">
            <v>Cмета № 3</v>
          </cell>
        </row>
        <row r="10">
          <cell r="A10" t="str">
            <v>ГУП "Моссвет"</v>
          </cell>
          <cell r="E10" t="str">
            <v>Марова А.Ю.</v>
          </cell>
        </row>
        <row r="11">
          <cell r="A11" t="str">
            <v>ЗАО "Альстрой"</v>
          </cell>
          <cell r="E11" t="str">
            <v>Морозов Д.В.</v>
          </cell>
        </row>
        <row r="12">
          <cell r="A12" t="str">
            <v>ООО "Архинж"</v>
          </cell>
        </row>
        <row r="13">
          <cell r="A13" t="str">
            <v>МГУП "Мосводоканал УКС ГТС"</v>
          </cell>
          <cell r="E13" t="str">
            <v>Богомолов А.Ю.</v>
          </cell>
        </row>
        <row r="14">
          <cell r="A14" t="str">
            <v>ПУНС МГП "Мосводоканал"</v>
          </cell>
          <cell r="E14" t="str">
            <v>Севостьянов А.Н.</v>
          </cell>
        </row>
        <row r="15">
          <cell r="A15" t="str">
            <v>ЗАО "УКС"</v>
          </cell>
          <cell r="E15" t="str">
            <v>Моськин В.А.</v>
          </cell>
        </row>
        <row r="16">
          <cell r="A16" t="str">
            <v>ЗАО "УКС объектов здравоохранения"</v>
          </cell>
          <cell r="E16" t="str">
            <v>Лысов А.Е.</v>
          </cell>
        </row>
        <row r="17">
          <cell r="A17" t="str">
            <v>ООО "Зеленоградкапстрой"</v>
          </cell>
        </row>
        <row r="18">
          <cell r="A18" t="str">
            <v>ГУП МНИИП "Моспроект-4"</v>
          </cell>
        </row>
        <row r="19">
          <cell r="A19" t="str">
            <v>ЗАО "Дон-строй"</v>
          </cell>
        </row>
        <row r="20">
          <cell r="A20" t="str">
            <v>ООО "Региональная финансово-строительная компания"</v>
          </cell>
        </row>
        <row r="21">
          <cell r="A21" t="str">
            <v>ООО "ПИК Инвест"</v>
          </cell>
        </row>
        <row r="22">
          <cell r="A22" t="str">
            <v>ЗАО "Инвестстрой"</v>
          </cell>
        </row>
        <row r="23">
          <cell r="A23" t="str">
            <v>ООО  ОКС "СУ-155"</v>
          </cell>
        </row>
        <row r="24">
          <cell r="A24" t="str">
            <v>ООО "Фирма Вершина"</v>
          </cell>
        </row>
        <row r="25">
          <cell r="A25" t="str">
            <v>ООО "АПЦ "Проспроект"</v>
          </cell>
        </row>
        <row r="26">
          <cell r="A26" t="str">
            <v>ОАО "Метрогипротранс"</v>
          </cell>
        </row>
        <row r="27">
          <cell r="A27" t="str">
            <v>ООО ПСФ "КРОСТ"</v>
          </cell>
        </row>
        <row r="28">
          <cell r="A28" t="str">
            <v>УКС ГУП "Мосгаз"</v>
          </cell>
        </row>
        <row r="29">
          <cell r="A29" t="str">
            <v>ООО "Межрегиональный союз строителей"</v>
          </cell>
        </row>
        <row r="30">
          <cell r="A30" t="str">
            <v>ООО "Жилкапстрой"</v>
          </cell>
        </row>
        <row r="31">
          <cell r="A31" t="str">
            <v>ООО "ИНТЕКО"</v>
          </cell>
        </row>
        <row r="32">
          <cell r="A32" t="str">
            <v>ООО "УКС "ИНТЕКО"</v>
          </cell>
        </row>
        <row r="33">
          <cell r="A33" t="str">
            <v>ООО "Лубстрой"</v>
          </cell>
        </row>
        <row r="34">
          <cell r="A34" t="str">
            <v>ООО "ДизайнБауПроект"</v>
          </cell>
        </row>
        <row r="35">
          <cell r="A35" t="str">
            <v>ЗАО "Промос"</v>
          </cell>
        </row>
        <row r="36">
          <cell r="A36" t="str">
            <v>ЗАО "Престижный дом"</v>
          </cell>
        </row>
        <row r="37">
          <cell r="A37" t="str">
            <v>ООО "ДС Девелопмент"</v>
          </cell>
        </row>
        <row r="38">
          <cell r="A38" t="str">
            <v>ЗАО "УКС-Восток"</v>
          </cell>
        </row>
        <row r="39">
          <cell r="A39" t="str">
            <v>ООО "Независимый институт энергосбережения"</v>
          </cell>
        </row>
        <row r="40">
          <cell r="A40" t="str">
            <v>ГУП Институт "МосводоканалНИИпроект"</v>
          </cell>
        </row>
        <row r="41">
          <cell r="A41" t="str">
            <v>ООО "Региональная Управляющая Компания"</v>
          </cell>
        </row>
        <row r="42">
          <cell r="A42" t="str">
            <v>ООО "Регионстройкомплект-XXI век"</v>
          </cell>
        </row>
        <row r="43">
          <cell r="A43" t="str">
            <v>ООО "Архитектурная мастерская М-19"</v>
          </cell>
        </row>
        <row r="44">
          <cell r="A44" t="str">
            <v>ООО "Мастерская архитектора Бавыкина"</v>
          </cell>
        </row>
        <row r="45">
          <cell r="A45" t="str">
            <v>ООО "БАТ-Инжстрой"</v>
          </cell>
        </row>
        <row r="46">
          <cell r="A46" t="str">
            <v>ООО "Импульс-А"</v>
          </cell>
        </row>
        <row r="47">
          <cell r="A47" t="str">
            <v>ООО "Инжстрой Бережки"</v>
          </cell>
        </row>
        <row r="48">
          <cell r="A48" t="str">
            <v>ООО "Капстройэкология"</v>
          </cell>
        </row>
        <row r="49">
          <cell r="A49" t="str">
            <v>НПО "Космос"</v>
          </cell>
        </row>
        <row r="50">
          <cell r="A50" t="str">
            <v>ОАО "Московский бизнес инкубатор"</v>
          </cell>
        </row>
        <row r="51">
          <cell r="A51" t="str">
            <v>ЗАО "МОСОБЛ Инвест строй"</v>
          </cell>
        </row>
        <row r="52">
          <cell r="A52" t="str">
            <v>ГУП "МОСЖИЛКОМПЛЕКС"</v>
          </cell>
        </row>
        <row r="53">
          <cell r="A53" t="str">
            <v>ГУП "Моспроект-2"</v>
          </cell>
        </row>
        <row r="54">
          <cell r="A54" t="str">
            <v>ГУП "Моспроект-3"</v>
          </cell>
        </row>
        <row r="55">
          <cell r="A55" t="str">
            <v>ГУП МНИИП "Моспроект-4"</v>
          </cell>
        </row>
        <row r="56">
          <cell r="A56" t="str">
            <v>ООО фирма "Спецстрой Сервис"</v>
          </cell>
        </row>
        <row r="57">
          <cell r="A57" t="str">
            <v>ООО "Теплотехстрой проект"</v>
          </cell>
        </row>
        <row r="58">
          <cell r="A58" t="str">
            <v>ЗАО "ТУКС - 5"</v>
          </cell>
        </row>
        <row r="59">
          <cell r="A59" t="str">
            <v>ЗАО "ТУКС - 7"</v>
          </cell>
        </row>
        <row r="60">
          <cell r="A60" t="str">
            <v>ЗАО "ТУКС - 7ЮВ"</v>
          </cell>
        </row>
        <row r="61">
          <cell r="A61" t="str">
            <v>ООО "Компания регионального развития и инвестиций"</v>
          </cell>
        </row>
        <row r="62">
          <cell r="A62" t="str">
            <v>ПЭУКС МГУП "Мосводоканал"</v>
          </cell>
        </row>
        <row r="63">
          <cell r="A63" t="str">
            <v>ООО "Финпроект"</v>
          </cell>
        </row>
        <row r="64">
          <cell r="A64" t="str">
            <v>ЗАО "Кунцево-Инвест"</v>
          </cell>
        </row>
        <row r="65">
          <cell r="A65" t="str">
            <v>ОАО "ЦНИИЭП жилых и общественных зданий"</v>
          </cell>
        </row>
      </sheetData>
      <sheetData sheetId="3">
        <row r="1">
          <cell r="A1" t="str">
            <v xml:space="preserve"> </v>
          </cell>
        </row>
        <row r="2">
          <cell r="A2" t="str">
            <v>1,1</v>
          </cell>
        </row>
        <row r="3">
          <cell r="A3" t="str">
            <v>1,25</v>
          </cell>
        </row>
        <row r="4">
          <cell r="A4" t="str">
            <v>1,43</v>
          </cell>
        </row>
        <row r="5">
          <cell r="A5" t="str">
            <v>1,67</v>
          </cell>
        </row>
        <row r="6">
          <cell r="A6" t="str">
            <v>2</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ти"/>
      <sheetName val="Площадки"/>
      <sheetName val="база"/>
      <sheetName val="Коэффициенты"/>
    </sheetNames>
    <sheetDataSet>
      <sheetData sheetId="0" refreshError="1"/>
      <sheetData sheetId="1" refreshError="1"/>
      <sheetData sheetId="2">
        <row r="1">
          <cell r="A1">
            <v>0</v>
          </cell>
          <cell r="E1">
            <v>0</v>
          </cell>
        </row>
        <row r="2">
          <cell r="E2" t="str">
            <v>Чукин А.Н.</v>
          </cell>
        </row>
        <row r="3">
          <cell r="E3" t="str">
            <v>Котов А.В.</v>
          </cell>
        </row>
        <row r="4">
          <cell r="E4" t="str">
            <v>Батурина Л.В.</v>
          </cell>
        </row>
        <row r="5">
          <cell r="E5" t="str">
            <v>Житкова Т.Н.</v>
          </cell>
        </row>
        <row r="6">
          <cell r="E6" t="str">
            <v>Дубинин И.М.</v>
          </cell>
        </row>
        <row r="7">
          <cell r="E7" t="str">
            <v>Добров А.В.</v>
          </cell>
        </row>
        <row r="8">
          <cell r="E8" t="str">
            <v>Чернов С.Л.</v>
          </cell>
        </row>
        <row r="9">
          <cell r="E9" t="str">
            <v>Быковский А.Н.</v>
          </cell>
        </row>
        <row r="10">
          <cell r="E10" t="str">
            <v>Марова А.Ю.</v>
          </cell>
        </row>
        <row r="11">
          <cell r="E11" t="str">
            <v>Морозов Д.В.</v>
          </cell>
        </row>
        <row r="13">
          <cell r="E13" t="str">
            <v>Богомолов А.Ю.</v>
          </cell>
        </row>
        <row r="14">
          <cell r="E14" t="str">
            <v>Севостьянов А.Н.</v>
          </cell>
        </row>
        <row r="15">
          <cell r="E15" t="str">
            <v>Моськин В.А.</v>
          </cell>
        </row>
        <row r="16">
          <cell r="E16" t="str">
            <v>Лысов А.Е.</v>
          </cell>
        </row>
      </sheetData>
      <sheetData sheetId="3">
        <row r="1">
          <cell r="A1">
            <v>0</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ЫЙ РАСЧЕТ"/>
      <sheetName val="Тупик на Авиамот."/>
      <sheetName val="Авиамоторная"/>
      <sheetName val="Перегон Авиам.-Нижегор."/>
      <sheetName val="Нижегородская"/>
      <sheetName val="Перегон Нижегор.-Луховиц."/>
      <sheetName val="Луховицкая (Стахановская)"/>
      <sheetName val="Перегон Луховиц.-Ак.Скряб."/>
      <sheetName val="Ак.Скрябина (Окская)"/>
      <sheetName val="Перегон Ак.Скряб.-Ферган."/>
      <sheetName val="Ферганская"/>
      <sheetName val="Перегон Ферган.-Косино"/>
      <sheetName val="Косино"/>
      <sheetName val="Перегон Косино-Салтык."/>
      <sheetName val="Салтыковская"/>
      <sheetName val="Перегон Салтык.-Кос.Ухтом."/>
      <sheetName val="Косино-Ухтомская"/>
      <sheetName val="Перегон Кос.Ухтом.-Некрас."/>
      <sheetName val="Некрасовская"/>
      <sheetName val="Тупик на Некрасов."/>
      <sheetName val="Соед.ветка с  Калин.линией"/>
      <sheetName val="Соед.ветка с  Электродепо"/>
      <sheetName val="Соед.ветка с  ТК линией"/>
      <sheetName val="Электродепо"/>
      <sheetName val="Верхнее строение пут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ДЛ-цу пов. Матвеев"/>
      <sheetName val="КОЭФФИЦИЕНТЫ"/>
      <sheetName val="Сводная ведомость"/>
      <sheetName val="Шаблон сметы"/>
      <sheetName val="Музей ВС"/>
    </sheetNames>
    <sheetDataSet>
      <sheetData sheetId="0" refreshError="1"/>
      <sheetData sheetId="1" refreshError="1"/>
      <sheetData sheetId="2"/>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13"/>
      <sheetName val="6.26.2"/>
      <sheetName val="1,1"/>
      <sheetName val="6,12"/>
      <sheetName val="6.25.2"/>
      <sheetName val="6.25.1"/>
      <sheetName val="6,10"/>
      <sheetName val="6.23.2"/>
      <sheetName val="6.23.1"/>
      <sheetName val="6,9"/>
      <sheetName val="6.22.2"/>
      <sheetName val="6.22.1"/>
      <sheetName val="6,11"/>
      <sheetName val="6.24.2"/>
      <sheetName val="6.24.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оэффициенты"/>
      <sheetName val="база"/>
    </sheetNames>
    <sheetDataSet>
      <sheetData sheetId="0" refreshError="1"/>
      <sheetData sheetId="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NAV000"/>
    </sheetNames>
    <sheetDataSet>
      <sheetData sheetId="0" refreshError="1">
        <row r="21">
          <cell r="B21">
            <v>0.2</v>
          </cell>
        </row>
      </sheetData>
      <sheetData sheetId="1">
        <row r="21">
          <cell r="B21">
            <v>0.2</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ОборРабМест(HP)"/>
      <sheetName val="Лист4"/>
      <sheetName val="ССР"/>
      <sheetName val="1барко"/>
      <sheetName val="2ДиспСвязь(Сименс)"/>
      <sheetName val="3ЛВС(с ВКС)"/>
      <sheetName val="4Оргтехника"/>
      <sheetName val="6 скс"/>
      <sheetName val="7 Электрика"/>
      <sheetName val="8Мебель"/>
      <sheetName val="1 Барко"/>
      <sheetName val="2ДиспСв"/>
      <sheetName val="3ЛВС"/>
      <sheetName val="4 РМ"/>
      <sheetName val="5СКС"/>
      <sheetName val="6ЭлОсв"/>
      <sheetName val="7отсСМР"/>
      <sheetName val="8отсПНР"/>
      <sheetName val="9скдМ"/>
      <sheetName val="10скдП"/>
      <sheetName val="11авнМ"/>
      <sheetName val="12авнП"/>
      <sheetName val="13Стр"/>
      <sheetName val="14Стр"/>
      <sheetName val="15Стр"/>
      <sheetName val="16СтрВып"/>
      <sheetName val="17сантех"/>
      <sheetName val="18ОстеклВнт"/>
      <sheetName val="19ОстеклВнш"/>
      <sheetName val="20пс"/>
      <sheetName val="21вк"/>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СУД1"/>
      <sheetName val="АСУД2"/>
      <sheetName val="АСУД3"/>
      <sheetName val="АСУД4"/>
      <sheetName val="АСУД5"/>
      <sheetName val="БАЗА"/>
      <sheetName val="id"/>
      <sheetName val="Смета-Т"/>
      <sheetName val="Данные"/>
      <sheetName val="Данный Коммун"/>
      <sheetName val="Данные соор."/>
    </sheetNames>
    <sheetDataSet>
      <sheetData sheetId="0" refreshError="1"/>
      <sheetData sheetId="1" refreshError="1"/>
      <sheetData sheetId="2" refreshError="1"/>
      <sheetData sheetId="3" refreshError="1"/>
      <sheetData sheetId="4" refreshError="1"/>
      <sheetData sheetId="5" refreshError="1">
        <row r="2">
          <cell r="A2" t="str">
            <v>3-го квартала 2011 года</v>
          </cell>
        </row>
        <row r="47">
          <cell r="B47" t="str">
            <v>Таблица 3.2.3.2</v>
          </cell>
        </row>
        <row r="48">
          <cell r="B48" t="str">
            <v>При количестве очередей работ на перекрестке до 3</v>
          </cell>
        </row>
        <row r="49">
          <cell r="B49" t="str">
            <v>При количестве очередей работ на перекрестке от 4 до 6</v>
          </cell>
        </row>
        <row r="50">
          <cell r="B50" t="str">
            <v>При количестве очередей работ на перекрестке от 7 до 10</v>
          </cell>
        </row>
        <row r="51">
          <cell r="B51" t="str">
            <v>При количестве очередей работ на перекрестке от 11 до 15-ти</v>
          </cell>
        </row>
      </sheetData>
      <sheetData sheetId="6" refreshError="1"/>
      <sheetData sheetId="7" refreshError="1"/>
      <sheetData sheetId="8" refreshError="1"/>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 дан"/>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войс"/>
      <sheetName val="База"/>
      <sheetName val="МТСН-98"/>
      <sheetName val="ПНР-МТСН-цена"/>
      <sheetName val="Сист контр"/>
      <sheetName val="Форма 2"/>
      <sheetName val="СФСС"/>
      <sheetName val="Форма 3"/>
      <sheetName val="Смет. ДЦ"/>
      <sheetName val="СК=ресурс"/>
      <sheetName val="Лист1"/>
      <sheetName val="Модуль1"/>
      <sheetName val="Модуль1 (2)"/>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sheetData sheetId="11" refreshError="1"/>
      <sheetData sheetId="12"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спомогательный"/>
      <sheetName val="План"/>
      <sheetName val="План1"/>
      <sheetName val="Выполнение"/>
      <sheetName val="Расчет"/>
      <sheetName val="Сводная смета"/>
      <sheetName val="Смета 1"/>
      <sheetName val="Смета 2"/>
      <sheetName val="Смета 3"/>
      <sheetName val="Выполнение1"/>
      <sheetName val="См 1 наруж.водопровод"/>
      <sheetName val="Лист опроса"/>
      <sheetName val="гр5(о)"/>
      <sheetName val="исх-данные"/>
      <sheetName val="Smeta-5-176-1"/>
      <sheetName val="топография"/>
      <sheetName val="12"/>
      <sheetName val="СметаСводная"/>
      <sheetName val="ИД"/>
      <sheetName val="спецификация"/>
      <sheetName val="Сводная_смета"/>
      <sheetName val="Смета_1"/>
      <sheetName val="Смета_2"/>
      <sheetName val="Смета_3"/>
    </sheetNames>
    <sheetDataSet>
      <sheetData sheetId="0" refreshError="1">
        <row r="36">
          <cell r="D36">
            <v>1.1000000000000001</v>
          </cell>
        </row>
        <row r="38">
          <cell r="D38">
            <v>1.1000000000000001</v>
          </cell>
        </row>
        <row r="77">
          <cell r="D77">
            <v>0.02</v>
          </cell>
        </row>
        <row r="78">
          <cell r="D78">
            <v>0.01</v>
          </cell>
        </row>
        <row r="80">
          <cell r="D80">
            <v>0.05</v>
          </cell>
        </row>
      </sheetData>
      <sheetData sheetId="1"/>
      <sheetData sheetId="2"/>
      <sheetData sheetId="3"/>
      <sheetData sheetId="4"/>
      <sheetData sheetId="5"/>
      <sheetData sheetId="6"/>
      <sheetData sheetId="7">
        <row r="36">
          <cell r="D36">
            <v>1.1000000000000001</v>
          </cell>
        </row>
      </sheetData>
      <sheetData sheetId="8">
        <row r="36">
          <cell r="D36">
            <v>1.1000000000000001</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P и оргтехника"/>
      <sheetName val="План-график"/>
      <sheetName val="Смета"/>
      <sheetName val="Трудоемкость"/>
      <sheetName val="кроме АББ и Легр"/>
      <sheetName val="АББ и Легран"/>
      <sheetName val="СводОборИСТА"/>
      <sheetName val="Барко"/>
      <sheetName val="СКС"/>
      <sheetName val="БАЛС"/>
      <sheetName val="ТрЭлектрика"/>
      <sheetName val="5ОборРабМест(HP)"/>
      <sheetName val="топография"/>
      <sheetName val="Summary"/>
      <sheetName val="Лист опроса"/>
      <sheetName val="Зап-3- СЦБ"/>
      <sheetName val="Шкаф"/>
      <sheetName val="Коэфф1."/>
      <sheetName val="Прайс лист"/>
      <sheetName val="свод 2"/>
      <sheetName val="Лист1"/>
      <sheetName val="топо"/>
      <sheetName val="ЭХЗ"/>
      <sheetName val="Смета, П-Г_17.12_1"/>
      <sheetName val="СметаСводная Рыб"/>
      <sheetName val="Лист2"/>
      <sheetName val="к.84-к.83"/>
      <sheetName val="РП"/>
      <sheetName val="Calc"/>
      <sheetName val="Расчет курса"/>
      <sheetName val="ПДР"/>
      <sheetName val="трансформация1"/>
      <sheetName val="СметаСводная"/>
      <sheetName val="Исполнение _освоение по закупк_"/>
      <sheetName val="Исполнение для Ускова"/>
      <sheetName val="Выборка по отсыпкам"/>
      <sheetName val="ИП _отсыпки_"/>
      <sheetName val="ИП _отсыпки_ФОТ_диз_т_"/>
      <sheetName val="ИП _отсыпки_ _выборка_"/>
      <sheetName val="Исполнение по оборуд_"/>
      <sheetName val="Исполнение по оборуд_ _2_"/>
      <sheetName val="Исполнение сжато"/>
      <sheetName val="Форма для бурения"/>
      <sheetName val="Форма для КС"/>
      <sheetName val="Форма для ГР"/>
      <sheetName val="Корректировка"/>
      <sheetName val="Общая часть"/>
      <sheetName val="сводная"/>
    </sheetNames>
    <sheetDataSet>
      <sheetData sheetId="0" refreshError="1">
        <row r="7">
          <cell r="D7">
            <v>1.35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32-07"/>
      <sheetName val="Смета 32_07)"/>
      <sheetName val="KC-3 32_07"/>
      <sheetName val="КС-2 32_07"/>
      <sheetName val="Прикидка"/>
      <sheetName val="KC-3"/>
      <sheetName val="KC-2 1"/>
      <sheetName val="КС-2 2"/>
      <sheetName val="Смета ИГН (2)"/>
      <sheetName val="Смета Обслед (2)"/>
      <sheetName val="Смета ИГН"/>
      <sheetName val="Смета Обслед"/>
      <sheetName val="Календарный план  (3)"/>
      <sheetName val="Календарный план  (2)"/>
      <sheetName val="Календарный план "/>
      <sheetName val="Св смета"/>
      <sheetName val="Лист1"/>
    </sheetNames>
    <sheetDataSet>
      <sheetData sheetId="0" refreshError="1">
        <row r="2">
          <cell r="B2" t="str">
            <v>Проектирование и реконструкция здания по адресу: Софийская набережная д. 30, стр. 2</v>
          </cell>
        </row>
        <row r="9">
          <cell r="B9">
            <v>39996</v>
          </cell>
        </row>
        <row r="14">
          <cell r="B14" t="str">
            <v>ООО "Модуль"</v>
          </cell>
        </row>
        <row r="17">
          <cell r="B17" t="str">
            <v xml:space="preserve">________________  И.В. Акимов </v>
          </cell>
        </row>
      </sheetData>
      <sheetData sheetId="1">
        <row r="2">
          <cell r="B2" t="str">
            <v>Проектирование и реконструкция здания по адресу: Софийская набережная д. 30, стр. 2</v>
          </cell>
        </row>
      </sheetData>
      <sheetData sheetId="2"/>
      <sheetData sheetId="3">
        <row r="2">
          <cell r="B2" t="str">
            <v>Проектирование и реконструкция здания по адресу: Софийская набережная д. 30, стр. 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ая ведомость"/>
      <sheetName val="КОЭФФИЦИЕНТЫ"/>
      <sheetName val="Шаблон сметы"/>
      <sheetName val="Музей ВС"/>
      <sheetName val="ЛДЛ-цу пов. Матвеев"/>
      <sheetName val="Чистые пруды"/>
      <sheetName val="Тургеневская"/>
      <sheetName val="Цветной бульвар"/>
      <sheetName val="Совхозная, 20 дней"/>
      <sheetName val="Совхозная, 1,5 мес"/>
      <sheetName val="Совхозная, 1 квартал"/>
      <sheetName val="Михелев"/>
      <sheetName val="з-д &quot;Рекорд&quot;"/>
      <sheetName val="ВДНХ (0)"/>
      <sheetName val="ВДНХ"/>
      <sheetName val="Бел.-к. подз."/>
      <sheetName val="Бел.-к. поверх."/>
      <sheetName val="Бел__к_ поверх_"/>
      <sheetName val="Текущие показатели"/>
      <sheetName val="авиамоторная"/>
      <sheetName val="обслед 1"/>
      <sheetName val="Сводная_ведомость"/>
      <sheetName val="Шаблон_сметы"/>
      <sheetName val="Музей_ВС"/>
      <sheetName val="ЛДЛ-цу_пов__Матвеев"/>
      <sheetName val="Чистые_пруды"/>
      <sheetName val="Цветной_бульвар"/>
      <sheetName val="Совхозная,_20_дней"/>
      <sheetName val="Совхозная,_1,5_мес"/>
      <sheetName val="Совхозная,_1_квартал"/>
      <sheetName val="з-д_&quot;Рекорд&quot;"/>
      <sheetName val="ВДНХ_(0)"/>
      <sheetName val="Бел_-к__подз_"/>
      <sheetName val="Бел_-к__поверх_"/>
      <sheetName val="Бел__к__поверх_"/>
      <sheetName val="Лист2"/>
      <sheetName val="Лист3"/>
      <sheetName val="исх-данные"/>
      <sheetName val="Данные"/>
      <sheetName val="ДанныеРам."/>
      <sheetName val="СВОДд"/>
      <sheetName val="3.ОВС"/>
      <sheetName val="2.Шурф"/>
      <sheetName val="лист 32-07"/>
    </sheetNames>
    <sheetDataSet>
      <sheetData sheetId="0" refreshError="1"/>
      <sheetData sheetId="1">
        <row r="3">
          <cell r="B3">
            <v>347</v>
          </cell>
        </row>
      </sheetData>
      <sheetData sheetId="2" refreshError="1"/>
      <sheetData sheetId="3">
        <row r="43">
          <cell r="F43">
            <v>1123.726032</v>
          </cell>
        </row>
      </sheetData>
      <sheetData sheetId="4" refreshError="1"/>
      <sheetData sheetId="5">
        <row r="47">
          <cell r="F47">
            <v>14326.588924560001</v>
          </cell>
        </row>
      </sheetData>
      <sheetData sheetId="6">
        <row r="47">
          <cell r="F47">
            <v>7711.5133868256007</v>
          </cell>
        </row>
      </sheetData>
      <sheetData sheetId="7">
        <row r="47">
          <cell r="F47">
            <v>7711.5133868256007</v>
          </cell>
        </row>
      </sheetData>
      <sheetData sheetId="8" refreshError="1"/>
      <sheetData sheetId="9" refreshError="1"/>
      <sheetData sheetId="10" refreshError="1"/>
      <sheetData sheetId="11" refreshError="1"/>
      <sheetData sheetId="12">
        <row r="43">
          <cell r="F43">
            <v>611.85560831999999</v>
          </cell>
        </row>
      </sheetData>
      <sheetData sheetId="13" refreshError="1"/>
      <sheetData sheetId="14" refreshError="1"/>
      <sheetData sheetId="15" refreshError="1"/>
      <sheetData sheetId="16">
        <row r="3">
          <cell r="B3">
            <v>347</v>
          </cell>
        </row>
        <row r="43">
          <cell r="F43">
            <v>9987.0883200000026</v>
          </cell>
        </row>
      </sheetData>
      <sheetData sheetId="17" refreshError="1"/>
      <sheetData sheetId="18" refreshError="1"/>
      <sheetData sheetId="19" refreshError="1"/>
      <sheetData sheetId="20" refreshError="1"/>
      <sheetData sheetId="21">
        <row r="43">
          <cell r="F43">
            <v>1123.726032</v>
          </cell>
        </row>
      </sheetData>
      <sheetData sheetId="22">
        <row r="43">
          <cell r="F43">
            <v>9987.0883200000026</v>
          </cell>
        </row>
      </sheetData>
      <sheetData sheetId="23">
        <row r="43">
          <cell r="F43">
            <v>1123.726032</v>
          </cell>
        </row>
      </sheetData>
      <sheetData sheetId="24">
        <row r="43">
          <cell r="F43">
            <v>9987.0883200000026</v>
          </cell>
        </row>
      </sheetData>
      <sheetData sheetId="25">
        <row r="43">
          <cell r="F43">
            <v>1123.726032</v>
          </cell>
        </row>
      </sheetData>
      <sheetData sheetId="26">
        <row r="43">
          <cell r="F43">
            <v>9987.0883200000026</v>
          </cell>
        </row>
      </sheetData>
      <sheetData sheetId="27">
        <row r="43">
          <cell r="F43">
            <v>1123.726032</v>
          </cell>
        </row>
      </sheetData>
      <sheetData sheetId="28">
        <row r="43">
          <cell r="F43">
            <v>611.85560831999999</v>
          </cell>
        </row>
      </sheetData>
      <sheetData sheetId="29">
        <row r="43">
          <cell r="F43">
            <v>1123.726032</v>
          </cell>
        </row>
      </sheetData>
      <sheetData sheetId="30">
        <row r="43">
          <cell r="F43">
            <v>611.85560831999999</v>
          </cell>
        </row>
      </sheetData>
      <sheetData sheetId="31">
        <row r="43">
          <cell r="F43">
            <v>9987.0883200000026</v>
          </cell>
        </row>
      </sheetData>
      <sheetData sheetId="32">
        <row r="43">
          <cell r="F43">
            <v>611.85560831999999</v>
          </cell>
        </row>
      </sheetData>
      <sheetData sheetId="33">
        <row r="43">
          <cell r="F43">
            <v>9987.0883200000026</v>
          </cell>
        </row>
      </sheetData>
      <sheetData sheetId="34">
        <row r="43">
          <cell r="F43">
            <v>611.85560831999999</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 дан"/>
      <sheetName val="топография"/>
      <sheetName val="Текущие показатели"/>
      <sheetName val="3_пр"/>
      <sheetName val="1_из"/>
      <sheetName val="4_РЗ"/>
      <sheetName val="5_конф"/>
      <sheetName val="6_НКУ"/>
      <sheetName val="КОЭФФИЦИЕНТЫ"/>
      <sheetName val="Лист3"/>
    </sheetNames>
    <sheetDataSet>
      <sheetData sheetId="0">
        <row r="3">
          <cell r="B3">
            <v>32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 дан"/>
    </sheetNames>
    <sheetDataSet>
      <sheetData sheetId="0"/>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ДЛ-цу пов. Матвеев"/>
      <sheetName val="КОЭФФИЦИЕНТЫ"/>
      <sheetName val="Сводная ведомость"/>
      <sheetName val="Шаблон сметы"/>
      <sheetName val="Музей ВС"/>
    </sheetNames>
    <sheetDataSet>
      <sheetData sheetId="0"/>
      <sheetData sheetId="1" refreshError="1"/>
      <sheetData sheetId="2"/>
      <sheetData sheetId="3"/>
      <sheetData sheetId="4"/>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еология (не наши)"/>
      <sheetName val="РП"/>
      <sheetName val="Сохр. сущ. коммун.(канал.)"/>
      <sheetName val="КИ (геофиз.)"/>
      <sheetName val="АЗ"/>
      <sheetName val="ЭМ"/>
      <sheetName val="ОДД"/>
      <sheetName val="ОДД (стр-во+экспл.)"/>
      <sheetName val="ПД "/>
      <sheetName val="Благоустр."/>
      <sheetName val="Благоустр. (2)"/>
      <sheetName val="Благоустр. (3)"/>
      <sheetName val="Изыскан(геодез.)"/>
      <sheetName val="Пер. конт.сети трол. (2)"/>
      <sheetName val="Тех регламент"/>
      <sheetName val="Тех.регл. (по труд.)"/>
      <sheetName val="ООС"/>
      <sheetName val="Грунты"/>
      <sheetName val="Пер. конт.сети трол."/>
      <sheetName val="ООС (Надо будет вять призакрыт)"/>
      <sheetName val="ПБ"/>
      <sheetName val="Грунты (не наши)"/>
      <sheetName val="ОВС"/>
      <sheetName val="ОСК"/>
      <sheetName val="Сводная смета "/>
      <sheetName val="Сводная смета  (в базе)"/>
      <sheetName val="Геология"/>
      <sheetName val="Изыскан (геология НЕ БЕРЕМ)"/>
      <sheetName val="ЭМ (задвижек)"/>
      <sheetName val="Грунты (2)"/>
      <sheetName val="Тех. регламент"/>
      <sheetName val="Георадар "/>
      <sheetName val="Пром. безопасн."/>
      <sheetName val="Сводная смета"/>
    </sheetNames>
    <sheetDataSet>
      <sheetData sheetId="0"/>
      <sheetData sheetId="1"/>
      <sheetData sheetId="2">
        <row r="13">
          <cell r="F13" t="str">
            <v>ООО "ИнжЦентрПроект"</v>
          </cell>
        </row>
      </sheetData>
      <sheetData sheetId="3"/>
      <sheetData sheetId="4">
        <row r="229">
          <cell r="E229" t="str">
            <v>Распоряжение №56-Р  от 31.12.2014 г.</v>
          </cell>
        </row>
      </sheetData>
      <sheetData sheetId="5"/>
      <sheetData sheetId="6"/>
      <sheetData sheetId="7"/>
      <sheetData sheetId="8"/>
      <sheetData sheetId="9"/>
      <sheetData sheetId="10"/>
      <sheetData sheetId="11"/>
      <sheetData sheetId="12"/>
      <sheetData sheetId="13" refreshError="1"/>
      <sheetData sheetId="14"/>
      <sheetData sheetId="15"/>
      <sheetData sheetId="16"/>
      <sheetData sheetId="17" refreshError="1"/>
      <sheetData sheetId="18"/>
      <sheetData sheetId="19"/>
      <sheetData sheetId="20"/>
      <sheetData sheetId="21"/>
      <sheetData sheetId="22"/>
      <sheetData sheetId="23"/>
      <sheetData sheetId="24"/>
      <sheetData sheetId="25"/>
      <sheetData sheetId="26" refreshError="1"/>
      <sheetData sheetId="27"/>
      <sheetData sheetId="28"/>
      <sheetData sheetId="29"/>
      <sheetData sheetId="30"/>
      <sheetData sheetId="31"/>
      <sheetData sheetId="32"/>
      <sheetData sheetId="33"/>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еология (не наши)"/>
      <sheetName val="РП"/>
      <sheetName val="Сохр. сущ. коммун.(канал.)"/>
      <sheetName val="КИ (геофиз.)"/>
      <sheetName val="АЗ"/>
      <sheetName val="ЭМ"/>
      <sheetName val="ОДД"/>
      <sheetName val="ОДД (стр-во+экспл.)"/>
      <sheetName val="ПД "/>
      <sheetName val="Благоустр."/>
      <sheetName val="Благоустр. (2)"/>
      <sheetName val="Благоустр. (3)"/>
      <sheetName val="Изыскан(геодез.)"/>
      <sheetName val="Пер. конт.сети трол. (2)"/>
      <sheetName val="Тех регламент"/>
      <sheetName val="Тех.регл. (по труд.)"/>
      <sheetName val="ООС"/>
      <sheetName val="Грунты"/>
      <sheetName val="Пер. конт.сети трол."/>
      <sheetName val="ООС (Надо будет вять призакрыт)"/>
      <sheetName val="ПБ"/>
      <sheetName val="Грунты (не наши)"/>
      <sheetName val="ОВС"/>
      <sheetName val="ОСК"/>
      <sheetName val="Сводная смета "/>
      <sheetName val="Сводная смета  (в базе)"/>
      <sheetName val="Геология"/>
      <sheetName val="Изыскан (геология НЕ БЕРЕМ)"/>
      <sheetName val="ЭМ (задвижек)"/>
      <sheetName val="Грунты (2)"/>
      <sheetName val="Тех. регламент"/>
      <sheetName val="Георадар "/>
      <sheetName val="Пром. безопасн."/>
      <sheetName val="Сводная смета"/>
    </sheetNames>
    <sheetDataSet>
      <sheetData sheetId="0"/>
      <sheetData sheetId="1"/>
      <sheetData sheetId="2">
        <row r="13">
          <cell r="F13" t="str">
            <v>ООО "ИнжЦентрПроект"</v>
          </cell>
        </row>
      </sheetData>
      <sheetData sheetId="3"/>
      <sheetData sheetId="4">
        <row r="229">
          <cell r="E229" t="str">
            <v>Распоряжение №56-Р  от 31.12.2014 г.</v>
          </cell>
        </row>
      </sheetData>
      <sheetData sheetId="5"/>
      <sheetData sheetId="6"/>
      <sheetData sheetId="7"/>
      <sheetData sheetId="8"/>
      <sheetData sheetId="9"/>
      <sheetData sheetId="10"/>
      <sheetData sheetId="11"/>
      <sheetData sheetId="12"/>
      <sheetData sheetId="13" refreshError="1"/>
      <sheetData sheetId="14"/>
      <sheetData sheetId="15"/>
      <sheetData sheetId="16"/>
      <sheetData sheetId="17" refreshError="1"/>
      <sheetData sheetId="18"/>
      <sheetData sheetId="19"/>
      <sheetData sheetId="20"/>
      <sheetData sheetId="21"/>
      <sheetData sheetId="22"/>
      <sheetData sheetId="23"/>
      <sheetData sheetId="24"/>
      <sheetData sheetId="25"/>
      <sheetData sheetId="26" refreshError="1"/>
      <sheetData sheetId="27"/>
      <sheetData sheetId="28"/>
      <sheetData sheetId="29"/>
      <sheetData sheetId="30"/>
      <sheetData sheetId="31"/>
      <sheetData sheetId="32"/>
      <sheetData sheetId="33"/>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еология (не наши)"/>
      <sheetName val="РП"/>
      <sheetName val="Сохр. сущ. коммун.(канал.)"/>
      <sheetName val="КИ (геофиз.)"/>
      <sheetName val="АЗ"/>
      <sheetName val="ЭМ"/>
      <sheetName val="ОДД"/>
      <sheetName val="ОДД (стр-во+экспл.)"/>
      <sheetName val="ПД "/>
      <sheetName val="Благоустр."/>
      <sheetName val="Благоустр. (2)"/>
      <sheetName val="Благоустр. (3)"/>
      <sheetName val="Изыскан(геодез.)"/>
      <sheetName val="Пер. конт.сети трол. (2)"/>
      <sheetName val="Тех регламент"/>
      <sheetName val="Тех.регл. (по труд.)"/>
      <sheetName val="ООС"/>
      <sheetName val="Грунты"/>
      <sheetName val="Пер. конт.сети трол."/>
      <sheetName val="ООС (Надо будет вять призакрыт)"/>
      <sheetName val="ПБ"/>
      <sheetName val="Грунты (не наши)"/>
      <sheetName val="ОВС"/>
      <sheetName val="ОСК"/>
      <sheetName val="Сводная смета "/>
      <sheetName val="Сводная смета  (в базе)"/>
      <sheetName val="Геология"/>
      <sheetName val="Изыскан (геология НЕ БЕРЕМ)"/>
      <sheetName val="ЭМ (задвижек)"/>
      <sheetName val="Грунты (2)"/>
      <sheetName val="Тех. регламент"/>
      <sheetName val="Георадар "/>
      <sheetName val="Пром. безопасн."/>
      <sheetName val="Сводная смета"/>
    </sheetNames>
    <sheetDataSet>
      <sheetData sheetId="0"/>
      <sheetData sheetId="1"/>
      <sheetData sheetId="2">
        <row r="13">
          <cell r="F13" t="str">
            <v>ООО "ИнжЦентрПроект"</v>
          </cell>
        </row>
      </sheetData>
      <sheetData sheetId="3"/>
      <sheetData sheetId="4">
        <row r="229">
          <cell r="E229" t="str">
            <v>Распоряжение №56-Р  от 31.12.2014 г.</v>
          </cell>
        </row>
      </sheetData>
      <sheetData sheetId="5"/>
      <sheetData sheetId="6"/>
      <sheetData sheetId="7"/>
      <sheetData sheetId="8"/>
      <sheetData sheetId="9"/>
      <sheetData sheetId="10"/>
      <sheetData sheetId="11"/>
      <sheetData sheetId="12"/>
      <sheetData sheetId="13">
        <row r="33">
          <cell r="M33">
            <v>0</v>
          </cell>
        </row>
      </sheetData>
      <sheetData sheetId="14"/>
      <sheetData sheetId="15"/>
      <sheetData sheetId="16"/>
      <sheetData sheetId="17">
        <row r="70">
          <cell r="L70">
            <v>0</v>
          </cell>
        </row>
      </sheetData>
      <sheetData sheetId="18"/>
      <sheetData sheetId="19"/>
      <sheetData sheetId="20"/>
      <sheetData sheetId="21"/>
      <sheetData sheetId="22"/>
      <sheetData sheetId="23"/>
      <sheetData sheetId="24"/>
      <sheetData sheetId="25"/>
      <sheetData sheetId="26">
        <row r="534">
          <cell r="G534">
            <v>545835</v>
          </cell>
        </row>
      </sheetData>
      <sheetData sheetId="27"/>
      <sheetData sheetId="28"/>
      <sheetData sheetId="29"/>
      <sheetData sheetId="30"/>
      <sheetData sheetId="31"/>
      <sheetData sheetId="32"/>
      <sheetData sheetId="33"/>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ти 1 пк"/>
      <sheetName val="Сети 2 пк"/>
      <sheetName val="Площадки"/>
      <sheetName val="база"/>
      <sheetName val="Коэффициенты"/>
      <sheetName val="топография"/>
      <sheetName val="исх дан"/>
      <sheetName val="гр5(о)"/>
      <sheetName val="лифт"/>
      <sheetName val="см 5 ОДД "/>
      <sheetName val="Сети_1_пк"/>
      <sheetName val="Сети_2_пк"/>
      <sheetName val="исх_дан"/>
      <sheetName val="Сети_1_пк1"/>
      <sheetName val="Сети_2_пк1"/>
      <sheetName val="исх_дан1"/>
      <sheetName val="ОДД (стр-во+экспл.)"/>
      <sheetName val="см_5_ОДД_"/>
      <sheetName val="см_5_ОДД_1"/>
      <sheetName val="Лист опроса"/>
      <sheetName val="Дог_рас"/>
      <sheetName val="Сети_1_пк2"/>
      <sheetName val="Сети_2_пк2"/>
      <sheetName val="исх_дан2"/>
      <sheetName val="см_5_ОДД_2"/>
      <sheetName val="ОДД_(стр-во+экспл_)"/>
      <sheetName val="лдл-цу пов. матвеев"/>
      <sheetName val="авиамоторная"/>
      <sheetName val="Лист3"/>
    </sheetNames>
    <sheetDataSet>
      <sheetData sheetId="0" refreshError="1"/>
      <sheetData sheetId="1" refreshError="1"/>
      <sheetData sheetId="2" refreshError="1"/>
      <sheetData sheetId="3" refreshError="1">
        <row r="1">
          <cell r="A1" t="str">
            <v xml:space="preserve"> </v>
          </cell>
          <cell r="E1" t="str">
            <v xml:space="preserve"> </v>
          </cell>
        </row>
        <row r="2">
          <cell r="A2" t="str">
            <v>ЗАО "УКС ИКС и Д"</v>
          </cell>
          <cell r="E2" t="str">
            <v>Чукин А.Н.</v>
          </cell>
          <cell r="G2" t="str">
            <v>Исполнительная смета</v>
          </cell>
          <cell r="J2" t="str">
            <v>стадия П</v>
          </cell>
        </row>
        <row r="3">
          <cell r="A3" t="str">
            <v>ЗАО "Капстройпроект"</v>
          </cell>
          <cell r="E3" t="str">
            <v>Котов А.В.</v>
          </cell>
          <cell r="G3" t="str">
            <v>Cмета</v>
          </cell>
          <cell r="J3" t="str">
            <v>стадия РД</v>
          </cell>
        </row>
        <row r="4">
          <cell r="A4" t="str">
            <v>ООО "Каналсетьпроект"</v>
          </cell>
          <cell r="E4" t="str">
            <v>Батурина Л.В.</v>
          </cell>
          <cell r="G4" t="str">
            <v>Исполнительная смета № 1</v>
          </cell>
        </row>
        <row r="5">
          <cell r="A5" t="str">
            <v>ЗАО "Гендирекция Центр"</v>
          </cell>
          <cell r="E5" t="str">
            <v>Житкова Т.Н.</v>
          </cell>
          <cell r="G5" t="str">
            <v>Cмета № 1</v>
          </cell>
        </row>
        <row r="6">
          <cell r="A6" t="str">
            <v>ЗАО "ТУКС - 4"</v>
          </cell>
          <cell r="E6" t="str">
            <v>Дубинин И.М.</v>
          </cell>
          <cell r="G6" t="str">
            <v>Исполнительная смета № 2</v>
          </cell>
        </row>
        <row r="7">
          <cell r="A7" t="str">
            <v>ЗАО "ТУКС - 2"</v>
          </cell>
          <cell r="E7" t="str">
            <v>Добров А.В.</v>
          </cell>
          <cell r="G7" t="str">
            <v>Cмета № 2</v>
          </cell>
        </row>
        <row r="8">
          <cell r="A8" t="str">
            <v>ЗАО "ТУКС - 1"</v>
          </cell>
          <cell r="E8" t="str">
            <v>Чернов С.Л.</v>
          </cell>
          <cell r="G8" t="str">
            <v>Исполнительная смета № 3</v>
          </cell>
        </row>
        <row r="9">
          <cell r="A9" t="str">
            <v>ЗАО "ТУКС - 3"</v>
          </cell>
          <cell r="E9" t="str">
            <v>Быковский А.Н.</v>
          </cell>
          <cell r="G9" t="str">
            <v>Cмета № 3</v>
          </cell>
        </row>
        <row r="10">
          <cell r="A10" t="str">
            <v>ГУП "Моссвет"</v>
          </cell>
          <cell r="E10" t="str">
            <v>Марова А.Ю.</v>
          </cell>
        </row>
        <row r="11">
          <cell r="A11" t="str">
            <v>ЗАО "Альстрой"</v>
          </cell>
          <cell r="E11" t="str">
            <v>Морозов Д.В.</v>
          </cell>
        </row>
        <row r="12">
          <cell r="A12" t="str">
            <v>ООО "Архинж"</v>
          </cell>
        </row>
        <row r="13">
          <cell r="A13" t="str">
            <v>МГУП "Мосводоканал УКС ГТС"</v>
          </cell>
          <cell r="E13" t="str">
            <v>Богомолов А.Ю.</v>
          </cell>
        </row>
        <row r="14">
          <cell r="A14" t="str">
            <v>ПУНС МГП "Мосводоканал"</v>
          </cell>
          <cell r="E14" t="str">
            <v>Севостьянов А.Н.</v>
          </cell>
        </row>
        <row r="15">
          <cell r="A15" t="str">
            <v>ЗАО "УКС"</v>
          </cell>
          <cell r="E15" t="str">
            <v>Моськин В.А.</v>
          </cell>
        </row>
        <row r="16">
          <cell r="A16" t="str">
            <v>ЗАО "УКС объектов здравоохранения"</v>
          </cell>
          <cell r="E16" t="str">
            <v>Лысов А.Е.</v>
          </cell>
        </row>
        <row r="17">
          <cell r="A17" t="str">
            <v>ООО "Зеленоградкапстрой"</v>
          </cell>
        </row>
        <row r="18">
          <cell r="A18" t="str">
            <v>ГУП МНИИП "Моспроект-4"</v>
          </cell>
        </row>
        <row r="19">
          <cell r="A19" t="str">
            <v>ЗАО "Дон-строй"</v>
          </cell>
        </row>
        <row r="20">
          <cell r="A20" t="str">
            <v>ООО "Региональная финансово-строительная компания"</v>
          </cell>
        </row>
        <row r="21">
          <cell r="A21" t="str">
            <v>ООО "ПИК Инвест"</v>
          </cell>
        </row>
        <row r="22">
          <cell r="A22" t="str">
            <v>ЗАО "Инвестстрой"</v>
          </cell>
        </row>
        <row r="23">
          <cell r="A23" t="str">
            <v>ООО  ОКС "СУ-155"</v>
          </cell>
        </row>
        <row r="24">
          <cell r="A24" t="str">
            <v>ООО "Фирма Вершина"</v>
          </cell>
        </row>
        <row r="25">
          <cell r="A25" t="str">
            <v>ООО "АПЦ "Проспроект"</v>
          </cell>
        </row>
        <row r="26">
          <cell r="A26" t="str">
            <v>ОАО "Метрогипротранс"</v>
          </cell>
        </row>
        <row r="27">
          <cell r="A27" t="str">
            <v>ООО ПСФ "КРОСТ"</v>
          </cell>
        </row>
        <row r="28">
          <cell r="A28" t="str">
            <v>УКС ГУП "Мосгаз"</v>
          </cell>
        </row>
        <row r="29">
          <cell r="A29" t="str">
            <v>ООО "Межрегиональный союз строителей"</v>
          </cell>
        </row>
        <row r="30">
          <cell r="A30" t="str">
            <v>ООО "Жилкапстрой"</v>
          </cell>
        </row>
        <row r="31">
          <cell r="A31" t="str">
            <v>ООО "ИНТЕКО"</v>
          </cell>
        </row>
        <row r="32">
          <cell r="A32" t="str">
            <v>ООО "УКС "ИНТЕКО"</v>
          </cell>
        </row>
        <row r="33">
          <cell r="A33" t="str">
            <v>ООО "Лубстрой"</v>
          </cell>
        </row>
        <row r="34">
          <cell r="A34" t="str">
            <v>ООО "ДизайнБауПроект"</v>
          </cell>
        </row>
        <row r="35">
          <cell r="A35" t="str">
            <v>ЗАО "Промос"</v>
          </cell>
        </row>
        <row r="36">
          <cell r="A36" t="str">
            <v>ЗАО "Престижный дом"</v>
          </cell>
        </row>
        <row r="37">
          <cell r="A37" t="str">
            <v>ООО "ДС Девелопмент"</v>
          </cell>
        </row>
        <row r="38">
          <cell r="A38" t="str">
            <v>ЗАО "УКС-Восток"</v>
          </cell>
        </row>
        <row r="39">
          <cell r="A39" t="str">
            <v>ООО "Независимый институт энергосбережения"</v>
          </cell>
        </row>
        <row r="40">
          <cell r="A40" t="str">
            <v>ГУП Институт "МосводоканалНИИпроект"</v>
          </cell>
        </row>
        <row r="41">
          <cell r="A41" t="str">
            <v>ООО "Региональная Управляющая Компания"</v>
          </cell>
        </row>
        <row r="42">
          <cell r="A42" t="str">
            <v>ООО "Регионстройкомплект-XXI век"</v>
          </cell>
        </row>
        <row r="43">
          <cell r="A43" t="str">
            <v>ООО "Архитектурная мастерская М-19"</v>
          </cell>
        </row>
        <row r="44">
          <cell r="A44" t="str">
            <v>ООО "Мастерская архитектора Бавыкина"</v>
          </cell>
        </row>
        <row r="45">
          <cell r="A45" t="str">
            <v>ООО "БАТ-Инжстрой"</v>
          </cell>
        </row>
        <row r="46">
          <cell r="A46" t="str">
            <v>ООО "Импульс-А"</v>
          </cell>
        </row>
        <row r="47">
          <cell r="A47" t="str">
            <v>ООО "Инжстрой Бережки"</v>
          </cell>
        </row>
        <row r="48">
          <cell r="A48" t="str">
            <v>ООО "Капстройэкология"</v>
          </cell>
        </row>
        <row r="49">
          <cell r="A49" t="str">
            <v>НПО "Космос"</v>
          </cell>
        </row>
        <row r="50">
          <cell r="A50" t="str">
            <v>ОАО "Московский бизнес инкубатор"</v>
          </cell>
        </row>
        <row r="51">
          <cell r="A51" t="str">
            <v>ЗАО "МОСОБЛ Инвест строй"</v>
          </cell>
        </row>
        <row r="52">
          <cell r="A52" t="str">
            <v>ГУП "МОСЖИЛКОМПЛЕКС"</v>
          </cell>
        </row>
        <row r="53">
          <cell r="A53" t="str">
            <v>ГУП "Моспроект-2"</v>
          </cell>
        </row>
        <row r="54">
          <cell r="A54" t="str">
            <v>ГУП "Моспроект-3"</v>
          </cell>
        </row>
        <row r="55">
          <cell r="A55" t="str">
            <v>ГУП МНИИП "Моспроект-4"</v>
          </cell>
        </row>
        <row r="56">
          <cell r="A56" t="str">
            <v>ООО фирма "Спецстрой Сервис"</v>
          </cell>
        </row>
        <row r="57">
          <cell r="A57" t="str">
            <v>ООО "Теплотехстрой проект"</v>
          </cell>
        </row>
        <row r="58">
          <cell r="A58" t="str">
            <v>ЗАО "ТУКС - 5"</v>
          </cell>
        </row>
        <row r="59">
          <cell r="A59" t="str">
            <v>ЗАО "ТУКС - 7"</v>
          </cell>
        </row>
        <row r="60">
          <cell r="A60" t="str">
            <v>ЗАО "ТУКС - 7ЮВ"</v>
          </cell>
        </row>
        <row r="61">
          <cell r="A61" t="str">
            <v>ООО "Компания регионального развития и инвестиций"</v>
          </cell>
        </row>
        <row r="62">
          <cell r="A62" t="str">
            <v>ПЭУКС МГУП "Мосводоканал"</v>
          </cell>
        </row>
        <row r="63">
          <cell r="A63" t="str">
            <v>ООО "Финпроект"</v>
          </cell>
        </row>
        <row r="64">
          <cell r="A64" t="str">
            <v>ЗАО "Кунцево-Инвест"</v>
          </cell>
        </row>
        <row r="65">
          <cell r="A65" t="str">
            <v>ОАО "ЦНИИЭП жилых и общественных зданий"</v>
          </cell>
        </row>
      </sheetData>
      <sheetData sheetId="4">
        <row r="1">
          <cell r="A1" t="str">
            <v xml:space="preserve"> </v>
          </cell>
        </row>
        <row r="2">
          <cell r="A2" t="str">
            <v>1,1</v>
          </cell>
        </row>
        <row r="3">
          <cell r="A3" t="str">
            <v>1,25</v>
          </cell>
        </row>
        <row r="4">
          <cell r="A4" t="str">
            <v>1,43</v>
          </cell>
        </row>
        <row r="5">
          <cell r="A5" t="str">
            <v>1,67</v>
          </cell>
        </row>
        <row r="6">
          <cell r="A6" t="str">
            <v>2</v>
          </cell>
        </row>
      </sheetData>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sheetData sheetId="18"/>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ти"/>
      <sheetName val="Площадки"/>
      <sheetName val="база"/>
      <sheetName val="Коэффициенты"/>
    </sheetNames>
    <sheetDataSet>
      <sheetData sheetId="0" refreshError="1"/>
      <sheetData sheetId="1" refreshError="1"/>
      <sheetData sheetId="2">
        <row r="1">
          <cell r="A1" t="str">
            <v xml:space="preserve"> </v>
          </cell>
          <cell r="E1" t="str">
            <v xml:space="preserve"> </v>
          </cell>
        </row>
        <row r="2">
          <cell r="A2" t="str">
            <v>ЗАО "УКС ИКС и Д"</v>
          </cell>
          <cell r="E2" t="str">
            <v>Чукин А.Н.</v>
          </cell>
          <cell r="G2" t="str">
            <v>Исполнительная смета</v>
          </cell>
          <cell r="J2" t="str">
            <v>стадия П</v>
          </cell>
        </row>
        <row r="3">
          <cell r="A3" t="str">
            <v>ЗАО "Капстройпроект"</v>
          </cell>
          <cell r="E3" t="str">
            <v>Котов А.В.</v>
          </cell>
          <cell r="G3" t="str">
            <v>Cмета</v>
          </cell>
          <cell r="J3" t="str">
            <v>стадия РД</v>
          </cell>
        </row>
        <row r="4">
          <cell r="A4" t="str">
            <v>ООО "Каналсетьпроект"</v>
          </cell>
          <cell r="E4" t="str">
            <v>Батурина Л.В.</v>
          </cell>
          <cell r="G4" t="str">
            <v>Исполнительная смета № 1</v>
          </cell>
        </row>
        <row r="5">
          <cell r="A5" t="str">
            <v>ЗАО "Гендирекция Центр"</v>
          </cell>
          <cell r="E5" t="str">
            <v>Житкова Т.Н.</v>
          </cell>
          <cell r="G5" t="str">
            <v>Cмета № 1</v>
          </cell>
        </row>
        <row r="6">
          <cell r="A6" t="str">
            <v>ЗАО "ТУКС - 4"</v>
          </cell>
          <cell r="E6" t="str">
            <v>Дубинин И.М.</v>
          </cell>
          <cell r="G6" t="str">
            <v>Исполнительная смета № 2</v>
          </cell>
        </row>
        <row r="7">
          <cell r="A7" t="str">
            <v>ЗАО "ТУКС - 2"</v>
          </cell>
          <cell r="E7" t="str">
            <v>Добров А.В.</v>
          </cell>
          <cell r="G7" t="str">
            <v>Cмета № 2</v>
          </cell>
        </row>
        <row r="8">
          <cell r="A8" t="str">
            <v>ЗАО "ТУКС - 1"</v>
          </cell>
          <cell r="E8" t="str">
            <v>Чернов С.Л.</v>
          </cell>
          <cell r="G8" t="str">
            <v>Исполнительная смета № 3</v>
          </cell>
        </row>
        <row r="9">
          <cell r="A9" t="str">
            <v>ЗАО "ТУКС - 3"</v>
          </cell>
          <cell r="E9" t="str">
            <v>Быковский А.Н.</v>
          </cell>
          <cell r="G9" t="str">
            <v>Cмета № 3</v>
          </cell>
        </row>
        <row r="10">
          <cell r="A10" t="str">
            <v>ГУП "Моссвет"</v>
          </cell>
          <cell r="E10" t="str">
            <v>Марова А.Ю.</v>
          </cell>
        </row>
        <row r="11">
          <cell r="A11" t="str">
            <v>ЗАО "Альстрой"</v>
          </cell>
          <cell r="E11" t="str">
            <v>Морозов Д.В.</v>
          </cell>
        </row>
        <row r="12">
          <cell r="A12" t="str">
            <v>ООО "Архинж"</v>
          </cell>
        </row>
        <row r="13">
          <cell r="A13" t="str">
            <v>МГУП "Мосводоканал УКС ГТС"</v>
          </cell>
          <cell r="E13" t="str">
            <v>Богомолов А.Ю.</v>
          </cell>
        </row>
        <row r="14">
          <cell r="A14" t="str">
            <v>ПУНС МГП "Мосводоканал"</v>
          </cell>
          <cell r="E14" t="str">
            <v>Севостьянов А.Н.</v>
          </cell>
        </row>
        <row r="15">
          <cell r="A15" t="str">
            <v>ЗАО "УКС"</v>
          </cell>
          <cell r="E15" t="str">
            <v>Моськин В.А.</v>
          </cell>
        </row>
        <row r="16">
          <cell r="A16" t="str">
            <v>ЗАО "УКС объектов здравоохранения"</v>
          </cell>
          <cell r="E16" t="str">
            <v>Лысов А.Е.</v>
          </cell>
        </row>
        <row r="17">
          <cell r="A17" t="str">
            <v>ООО "Зеленоградкапстрой"</v>
          </cell>
        </row>
        <row r="18">
          <cell r="A18" t="str">
            <v>ГУП МНИИП "Моспроект-4"</v>
          </cell>
        </row>
        <row r="19">
          <cell r="A19" t="str">
            <v>ЗАО "Дон-строй"</v>
          </cell>
        </row>
        <row r="20">
          <cell r="A20" t="str">
            <v>ООО "Региональная финансово-строительная компания"</v>
          </cell>
        </row>
        <row r="21">
          <cell r="A21" t="str">
            <v>ООО "ПИК Инвест"</v>
          </cell>
        </row>
        <row r="22">
          <cell r="A22" t="str">
            <v>ЗАО "Инвестстрой"</v>
          </cell>
        </row>
        <row r="23">
          <cell r="A23" t="str">
            <v>ООО  ОКС "СУ-155"</v>
          </cell>
        </row>
        <row r="24">
          <cell r="A24" t="str">
            <v>ООО "Фирма Вершина"</v>
          </cell>
        </row>
        <row r="25">
          <cell r="A25" t="str">
            <v>ООО "АПЦ "Проспроект"</v>
          </cell>
        </row>
        <row r="26">
          <cell r="A26" t="str">
            <v>ОАО "Метрогипротранс"</v>
          </cell>
        </row>
        <row r="27">
          <cell r="A27" t="str">
            <v>ООО ПСФ "КРОСТ"</v>
          </cell>
        </row>
        <row r="28">
          <cell r="A28" t="str">
            <v>УКС ГУП "Мосгаз"</v>
          </cell>
        </row>
        <row r="29">
          <cell r="A29" t="str">
            <v>ООО "Межрегиональный союз строителей"</v>
          </cell>
        </row>
        <row r="30">
          <cell r="A30" t="str">
            <v>ООО "Жилкапстрой"</v>
          </cell>
        </row>
        <row r="31">
          <cell r="A31" t="str">
            <v>ООО "ИНТЕКО"</v>
          </cell>
        </row>
        <row r="32">
          <cell r="A32" t="str">
            <v>ООО "УКС "ИНТЕКО"</v>
          </cell>
        </row>
        <row r="33">
          <cell r="A33" t="str">
            <v>ООО "Лубстрой"</v>
          </cell>
        </row>
        <row r="34">
          <cell r="A34" t="str">
            <v>ООО "ДизайнБауПроект"</v>
          </cell>
        </row>
        <row r="35">
          <cell r="A35" t="str">
            <v>ЗАО "Промос"</v>
          </cell>
        </row>
        <row r="36">
          <cell r="A36" t="str">
            <v>ЗАО "Престижный дом"</v>
          </cell>
        </row>
        <row r="37">
          <cell r="A37" t="str">
            <v>ООО "ДС Девелопмент"</v>
          </cell>
        </row>
        <row r="38">
          <cell r="A38" t="str">
            <v>ЗАО "УКС-Восток"</v>
          </cell>
        </row>
        <row r="39">
          <cell r="A39" t="str">
            <v>ООО "Независимый институт энергосбережения"</v>
          </cell>
        </row>
        <row r="40">
          <cell r="A40" t="str">
            <v>ГУП Институт "МосводоканалНИИпроект"</v>
          </cell>
        </row>
        <row r="41">
          <cell r="A41" t="str">
            <v>ООО "Региональная Управляющая Компания"</v>
          </cell>
        </row>
        <row r="42">
          <cell r="A42" t="str">
            <v>ООО "Регионстройкомплект-XXI век"</v>
          </cell>
        </row>
        <row r="43">
          <cell r="A43" t="str">
            <v>ООО "Архитектурная мастерская М-19"</v>
          </cell>
        </row>
        <row r="44">
          <cell r="A44" t="str">
            <v>ООО "Мастерская архитектора Бавыкина"</v>
          </cell>
        </row>
        <row r="45">
          <cell r="A45" t="str">
            <v>ООО "БАТ-Инжстрой"</v>
          </cell>
        </row>
        <row r="46">
          <cell r="A46" t="str">
            <v>ООО "Импульс-А"</v>
          </cell>
        </row>
        <row r="47">
          <cell r="A47" t="str">
            <v>ООО "Инжстрой Бережки"</v>
          </cell>
        </row>
        <row r="48">
          <cell r="A48" t="str">
            <v>ООО "Капстройэкология"</v>
          </cell>
        </row>
        <row r="49">
          <cell r="A49" t="str">
            <v>НПО "Космос"</v>
          </cell>
        </row>
        <row r="50">
          <cell r="A50" t="str">
            <v>ОАО "Московский бизнес инкубатор"</v>
          </cell>
        </row>
        <row r="51">
          <cell r="A51" t="str">
            <v>ЗАО "МОСОБЛ Инвест строй"</v>
          </cell>
        </row>
        <row r="52">
          <cell r="A52" t="str">
            <v>ГУП "МОСЖИЛКОМПЛЕКС"</v>
          </cell>
        </row>
        <row r="53">
          <cell r="A53" t="str">
            <v>ГУП "Моспроект-2"</v>
          </cell>
        </row>
        <row r="54">
          <cell r="A54" t="str">
            <v>ГУП "Моспроект-3"</v>
          </cell>
        </row>
        <row r="55">
          <cell r="A55" t="str">
            <v>ГУП МНИИП "Моспроект-4"</v>
          </cell>
        </row>
        <row r="56">
          <cell r="A56" t="str">
            <v>ООО фирма "Спецстрой Сервис"</v>
          </cell>
        </row>
        <row r="57">
          <cell r="A57" t="str">
            <v>ООО "Теплотехстрой проект"</v>
          </cell>
        </row>
        <row r="58">
          <cell r="A58" t="str">
            <v>ЗАО "ТУКС - 5"</v>
          </cell>
        </row>
        <row r="59">
          <cell r="A59" t="str">
            <v>ЗАО "ТУКС - 7"</v>
          </cell>
        </row>
        <row r="60">
          <cell r="A60" t="str">
            <v>ЗАО "ТУКС - 7ЮВ"</v>
          </cell>
        </row>
        <row r="61">
          <cell r="A61" t="str">
            <v>ООО "Компания регионального развития и инвестиций"</v>
          </cell>
        </row>
        <row r="62">
          <cell r="A62" t="str">
            <v>ПЭУКС МГУП "Мосводоканал"</v>
          </cell>
        </row>
        <row r="63">
          <cell r="A63" t="str">
            <v>ООО "Финпроект"</v>
          </cell>
        </row>
        <row r="64">
          <cell r="A64" t="str">
            <v>ЗАО "Кунцево-Инвест"</v>
          </cell>
        </row>
        <row r="65">
          <cell r="A65" t="str">
            <v>ОАО "ЦНИИЭП жилых и общественных зданий"</v>
          </cell>
        </row>
      </sheetData>
      <sheetData sheetId="3">
        <row r="1">
          <cell r="A1" t="str">
            <v xml:space="preserve"> </v>
          </cell>
        </row>
        <row r="2">
          <cell r="A2" t="str">
            <v>1,1</v>
          </cell>
        </row>
        <row r="3">
          <cell r="A3" t="str">
            <v>1,25</v>
          </cell>
        </row>
        <row r="4">
          <cell r="A4" t="str">
            <v>1,43</v>
          </cell>
        </row>
        <row r="5">
          <cell r="A5" t="str">
            <v>1,67</v>
          </cell>
        </row>
        <row r="6">
          <cell r="A6" t="str">
            <v>2</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роги"/>
      <sheetName val="база"/>
      <sheetName val="Коэффициенты"/>
      <sheetName val="Лист опроса"/>
    </sheetNames>
    <sheetDataSet>
      <sheetData sheetId="0"/>
      <sheetData sheetId="1">
        <row r="1">
          <cell r="A1" t="str">
            <v/>
          </cell>
        </row>
        <row r="2">
          <cell r="A2" t="str">
            <v>ЗАО "УКС ИКС и Д"</v>
          </cell>
          <cell r="G2" t="str">
            <v>Исполнительная смета</v>
          </cell>
          <cell r="J2" t="str">
            <v>стадия П</v>
          </cell>
        </row>
        <row r="3">
          <cell r="A3" t="str">
            <v>ЗАО "Капстройпроект"</v>
          </cell>
          <cell r="G3" t="str">
            <v>Cмета</v>
          </cell>
          <cell r="J3" t="str">
            <v>стадия РД</v>
          </cell>
        </row>
        <row r="4">
          <cell r="A4" t="str">
            <v>ООО "Каналсетьпроект"</v>
          </cell>
          <cell r="G4" t="str">
            <v>Исполнительная смета № 1</v>
          </cell>
        </row>
        <row r="5">
          <cell r="A5" t="str">
            <v>ЗАО "Генеральная дирекция "Центр"</v>
          </cell>
          <cell r="G5" t="str">
            <v>Cмета № 1</v>
          </cell>
        </row>
        <row r="6">
          <cell r="A6" t="str">
            <v>ЗАО "ТУКС - 4"</v>
          </cell>
          <cell r="G6" t="str">
            <v>Исполнительная смета № 2</v>
          </cell>
        </row>
        <row r="7">
          <cell r="A7" t="str">
            <v>ЗАО "ТУКС - 2"</v>
          </cell>
          <cell r="G7" t="str">
            <v>Cмета № 2</v>
          </cell>
        </row>
        <row r="8">
          <cell r="A8" t="str">
            <v>ЗАО "ТУКС - 1"</v>
          </cell>
          <cell r="G8" t="str">
            <v>Исполнительная смета № 3</v>
          </cell>
        </row>
        <row r="9">
          <cell r="A9" t="str">
            <v>ЗАО "ТУКС - 3"</v>
          </cell>
          <cell r="G9" t="str">
            <v>Cмета № 3</v>
          </cell>
        </row>
        <row r="10">
          <cell r="A10" t="str">
            <v>ГУП "Моссвет"</v>
          </cell>
        </row>
        <row r="11">
          <cell r="A11" t="str">
            <v>ЗАО "Альстрой"</v>
          </cell>
        </row>
        <row r="12">
          <cell r="A12" t="str">
            <v>ООО "Архинж"</v>
          </cell>
        </row>
        <row r="13">
          <cell r="A13" t="str">
            <v>МГУП "Мосводоканал УКС ГТС"</v>
          </cell>
        </row>
        <row r="14">
          <cell r="A14" t="str">
            <v>ПУНС МГП "Мосводоканал"</v>
          </cell>
        </row>
        <row r="15">
          <cell r="A15" t="str">
            <v>ЗАО "УКС"</v>
          </cell>
        </row>
        <row r="16">
          <cell r="A16" t="str">
            <v>ЗАО "УКС объектов здравоохранения"</v>
          </cell>
        </row>
        <row r="17">
          <cell r="A17" t="str">
            <v>ООО "Зеленоградкапстрой"</v>
          </cell>
        </row>
        <row r="18">
          <cell r="A18" t="str">
            <v>ЗАО "Дон-строй"</v>
          </cell>
        </row>
        <row r="19">
          <cell r="A19" t="str">
            <v>ООО "Региональная финансово-строительная компания"</v>
          </cell>
        </row>
        <row r="20">
          <cell r="A20" t="str">
            <v>ООО "ПИК Инвест"</v>
          </cell>
        </row>
        <row r="21">
          <cell r="A21" t="str">
            <v>ЗАО "Инвестстрой"</v>
          </cell>
        </row>
        <row r="22">
          <cell r="A22" t="str">
            <v>ООО  ОКС "СУ-155"</v>
          </cell>
        </row>
        <row r="23">
          <cell r="A23" t="str">
            <v>ООО "Фирма Вершина"</v>
          </cell>
        </row>
        <row r="24">
          <cell r="A24" t="str">
            <v>ООО "АПЦ "Проспроект"</v>
          </cell>
        </row>
        <row r="25">
          <cell r="A25" t="str">
            <v>ОАО "Метрогипротранс"</v>
          </cell>
        </row>
        <row r="26">
          <cell r="A26" t="str">
            <v>ООО ПСФ "КРОСТ"</v>
          </cell>
        </row>
        <row r="27">
          <cell r="A27" t="str">
            <v>УКС ГУП "Мосгаз"</v>
          </cell>
        </row>
        <row r="28">
          <cell r="A28" t="str">
            <v>ООО "Межрегиональный союз строителей"</v>
          </cell>
        </row>
        <row r="29">
          <cell r="A29" t="str">
            <v>ООО "Жилкапстрой"</v>
          </cell>
        </row>
        <row r="30">
          <cell r="A30" t="str">
            <v>ООО "ИНТЕКО"</v>
          </cell>
        </row>
        <row r="31">
          <cell r="A31" t="str">
            <v>ООО "УКС "ИНТЕКО"</v>
          </cell>
        </row>
        <row r="32">
          <cell r="A32" t="str">
            <v>ООО "Лубстрой"</v>
          </cell>
        </row>
        <row r="33">
          <cell r="A33" t="str">
            <v>ООО "ДизайнБауПроект"</v>
          </cell>
        </row>
        <row r="34">
          <cell r="A34" t="str">
            <v>ЗАО "Институт Промос"</v>
          </cell>
        </row>
        <row r="35">
          <cell r="A35" t="str">
            <v>ЗАО "Престижный дом"</v>
          </cell>
        </row>
        <row r="36">
          <cell r="A36" t="str">
            <v>ООО "ДС Девелопмент"</v>
          </cell>
        </row>
        <row r="37">
          <cell r="A37" t="str">
            <v>ЗАО "УКС-Восток"</v>
          </cell>
        </row>
        <row r="38">
          <cell r="A38" t="str">
            <v>ООО "Независимый институт энергосбережения"</v>
          </cell>
        </row>
        <row r="39">
          <cell r="A39" t="str">
            <v>ГУП Институт "МосводоканалНИИпроект"</v>
          </cell>
        </row>
        <row r="40">
          <cell r="A40" t="str">
            <v>ООО "Региональная Управляющая Компания"</v>
          </cell>
        </row>
        <row r="41">
          <cell r="A41" t="str">
            <v>ООО "Регионстройкомплект-XXI век"</v>
          </cell>
        </row>
        <row r="42">
          <cell r="A42" t="str">
            <v>ООО "Архитектурная мастерская М-19"</v>
          </cell>
        </row>
        <row r="43">
          <cell r="A43" t="str">
            <v>ООО "Мастерская архитектора Бавыкина"</v>
          </cell>
        </row>
        <row r="44">
          <cell r="A44" t="str">
            <v>ООО "БАТ-Инжстрой"</v>
          </cell>
        </row>
        <row r="45">
          <cell r="A45" t="str">
            <v>ООО "Импульс-А"</v>
          </cell>
        </row>
        <row r="46">
          <cell r="A46" t="str">
            <v>ООО "Инжстрой Бережки"</v>
          </cell>
        </row>
        <row r="47">
          <cell r="A47" t="str">
            <v>ООО "Капстройэкология"</v>
          </cell>
        </row>
        <row r="48">
          <cell r="A48" t="str">
            <v>НПО "Космос"</v>
          </cell>
        </row>
        <row r="49">
          <cell r="A49" t="str">
            <v>ОАО "Московский бизнес инкубатор"</v>
          </cell>
        </row>
        <row r="50">
          <cell r="A50" t="str">
            <v>ЗАО "МОСОБЛ Инвест строй"</v>
          </cell>
        </row>
        <row r="51">
          <cell r="A51" t="str">
            <v>ГУП "МОСЖИЛКОМПЛЕКС"</v>
          </cell>
        </row>
        <row r="52">
          <cell r="A52" t="str">
            <v>ГУП "Моспроект-2" им. М.В.Посохина</v>
          </cell>
        </row>
        <row r="53">
          <cell r="A53" t="str">
            <v>ГУП "Моспроект-3"</v>
          </cell>
        </row>
        <row r="54">
          <cell r="A54" t="str">
            <v>ГУП МНИИП "Моспроект-4"</v>
          </cell>
        </row>
        <row r="55">
          <cell r="A55" t="str">
            <v>ООО фирма "Спецстрой Сервис"</v>
          </cell>
        </row>
        <row r="56">
          <cell r="A56" t="str">
            <v>ООО "Теплотехстрой проект"</v>
          </cell>
        </row>
        <row r="57">
          <cell r="A57" t="str">
            <v>ЗАО "ТУКС - 5"</v>
          </cell>
        </row>
        <row r="58">
          <cell r="A58" t="str">
            <v>ЗАО "ТУКС - 7"</v>
          </cell>
        </row>
        <row r="59">
          <cell r="A59" t="str">
            <v>ЗАО "ТУКС - 7ЮВ"</v>
          </cell>
        </row>
        <row r="60">
          <cell r="A60" t="str">
            <v>ООО "Компания регионального развития и инвестиций"</v>
          </cell>
        </row>
        <row r="61">
          <cell r="A61" t="str">
            <v>ПЭУКС МГУП "Мосводоканал"</v>
          </cell>
        </row>
        <row r="62">
          <cell r="A62" t="str">
            <v>ООО "Финпроект"</v>
          </cell>
        </row>
        <row r="63">
          <cell r="A63" t="str">
            <v>ЗАО "Кунцево-Инвест"</v>
          </cell>
        </row>
        <row r="64">
          <cell r="A64" t="str">
            <v>ОАО "ЦНИИЭП жилых и общественных зданий"</v>
          </cell>
        </row>
        <row r="65">
          <cell r="A65" t="str">
            <v>ООО "Развитие"</v>
          </cell>
        </row>
        <row r="66">
          <cell r="A66" t="str">
            <v>ОАО "Слава"</v>
          </cell>
        </row>
        <row r="67">
          <cell r="A67" t="str">
            <v>ООО "Регионстройкомплекс XXI век"</v>
          </cell>
        </row>
        <row r="68">
          <cell r="A68" t="str">
            <v>МОАО "Слава" (Второй часовой завод)</v>
          </cell>
        </row>
        <row r="69">
          <cell r="A69" t="str">
            <v>ОАО "Корпорация "Трансстрой"</v>
          </cell>
        </row>
        <row r="70">
          <cell r="A70" t="str">
            <v>ЗАО "Эзоис"</v>
          </cell>
        </row>
        <row r="71">
          <cell r="A71" t="str">
            <v>ООО "Автодорцентр"</v>
          </cell>
        </row>
        <row r="72">
          <cell r="A72" t="str">
            <v>ГУП "Мосинжпроет"</v>
          </cell>
        </row>
        <row r="73">
          <cell r="A73" t="str">
            <v>ООО "СветоСервис"</v>
          </cell>
        </row>
        <row r="74">
          <cell r="A74" t="str">
            <v>ООО "МНПП СВЭН"</v>
          </cell>
        </row>
        <row r="75">
          <cell r="A75" t="str">
            <v>ЗАО "СОРВиК"</v>
          </cell>
        </row>
        <row r="76">
          <cell r="A76" t="str">
            <v>ЗАО "Инжпроектсервис"</v>
          </cell>
        </row>
        <row r="77">
          <cell r="A77" t="str">
            <v>ЗАО "УКС КБН"</v>
          </cell>
        </row>
        <row r="78">
          <cell r="A78" t="str">
            <v>ЗАО "Геоток"</v>
          </cell>
        </row>
        <row r="79">
          <cell r="A79" t="str">
            <v>ЗАО "ММА + Фицрой Робинсон Интернэшенл"</v>
          </cell>
        </row>
        <row r="80">
          <cell r="A80" t="str">
            <v>ЗАО "МОСПРОМСТРОЙ" ФИРМА "АРС"</v>
          </cell>
        </row>
        <row r="81">
          <cell r="A81" t="str">
            <v>Архитектурно-проектная мастерская ООО "Малая Студия"</v>
          </cell>
        </row>
        <row r="82">
          <cell r="A82" t="str">
            <v>ООО "ТУКС МОСПРОМСТРОЙ"</v>
          </cell>
        </row>
        <row r="83">
          <cell r="A83" t="str">
            <v>ГУП "МНИИТЭП"</v>
          </cell>
        </row>
        <row r="84">
          <cell r="A84" t="str">
            <v>ООО "ПРОК - энерго 2001"</v>
          </cell>
        </row>
        <row r="85">
          <cell r="A85" t="str">
            <v>ОАО "УКС НАУКА"</v>
          </cell>
        </row>
        <row r="86">
          <cell r="A86" t="str">
            <v>ФГУП "Институт общественных зданий"</v>
          </cell>
        </row>
        <row r="87">
          <cell r="A87" t="str">
            <v>ОАО "Стройпроект"</v>
          </cell>
        </row>
        <row r="88">
          <cell r="A88" t="str">
            <v>ЗАО "Стройиндустрия"</v>
          </cell>
        </row>
        <row r="89">
          <cell r="A89" t="str">
            <v>ООО "ДКС"</v>
          </cell>
        </row>
        <row r="90">
          <cell r="A90" t="str">
            <v>ООО "П.Ф.К.-ДОМ"</v>
          </cell>
        </row>
      </sheetData>
      <sheetData sheetId="2">
        <row r="1">
          <cell r="A1" t="str">
            <v/>
          </cell>
        </row>
        <row r="2">
          <cell r="A2" t="str">
            <v>1,1</v>
          </cell>
        </row>
        <row r="3">
          <cell r="A3" t="str">
            <v>1,25</v>
          </cell>
        </row>
        <row r="4">
          <cell r="A4" t="str">
            <v>1,43</v>
          </cell>
        </row>
        <row r="5">
          <cell r="A5" t="str">
            <v>1,67</v>
          </cell>
        </row>
        <row r="6">
          <cell r="A6" t="str">
            <v>2</v>
          </cell>
        </row>
      </sheetData>
      <sheetData sheetId="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ти"/>
      <sheetName val="Площадки"/>
      <sheetName val="база"/>
      <sheetName val="Коэффициенты"/>
      <sheetName val="Данные"/>
      <sheetName val="Данные соор."/>
    </sheetNames>
    <sheetDataSet>
      <sheetData sheetId="0" refreshError="1"/>
      <sheetData sheetId="1" refreshError="1"/>
      <sheetData sheetId="2">
        <row r="1">
          <cell r="A1" t="str">
            <v xml:space="preserve"> </v>
          </cell>
          <cell r="E1" t="str">
            <v xml:space="preserve"> </v>
          </cell>
        </row>
        <row r="2">
          <cell r="A2" t="str">
            <v>ЗАО "УКС ИКС и Д"</v>
          </cell>
          <cell r="E2" t="str">
            <v>Чукин А.Н.</v>
          </cell>
          <cell r="G2" t="str">
            <v>Исполнительная смета</v>
          </cell>
          <cell r="J2" t="str">
            <v>стадия П</v>
          </cell>
        </row>
        <row r="3">
          <cell r="A3" t="str">
            <v>ЗАО "Капстройпроект"</v>
          </cell>
          <cell r="E3" t="str">
            <v>Котов А.В.</v>
          </cell>
          <cell r="G3" t="str">
            <v>Cмета</v>
          </cell>
          <cell r="J3" t="str">
            <v>стадия РД</v>
          </cell>
        </row>
        <row r="4">
          <cell r="A4" t="str">
            <v>ООО "Каналсетьпроект"</v>
          </cell>
          <cell r="E4" t="str">
            <v>Батурина Л.В.</v>
          </cell>
          <cell r="G4" t="str">
            <v>Исполнительная смета № 1</v>
          </cell>
        </row>
        <row r="5">
          <cell r="A5" t="str">
            <v>ЗАО "Гендирекция Центр"</v>
          </cell>
          <cell r="E5" t="str">
            <v>Житкова Т.Н.</v>
          </cell>
          <cell r="G5" t="str">
            <v>Cмета № 1</v>
          </cell>
        </row>
        <row r="6">
          <cell r="A6" t="str">
            <v>ЗАО "ТУКС - 4"</v>
          </cell>
          <cell r="E6" t="str">
            <v>Дубинин И.М.</v>
          </cell>
          <cell r="G6" t="str">
            <v>Исполнительная смета № 2</v>
          </cell>
        </row>
        <row r="7">
          <cell r="A7" t="str">
            <v>ЗАО "ТУКС - 2"</v>
          </cell>
          <cell r="E7" t="str">
            <v>Добров А.В.</v>
          </cell>
          <cell r="G7" t="str">
            <v>Cмета № 2</v>
          </cell>
        </row>
        <row r="8">
          <cell r="A8" t="str">
            <v>ЗАО "ТУКС - 1"</v>
          </cell>
          <cell r="E8" t="str">
            <v>Чернов С.Л.</v>
          </cell>
          <cell r="G8" t="str">
            <v>Исполнительная смета № 3</v>
          </cell>
        </row>
        <row r="9">
          <cell r="A9" t="str">
            <v>ЗАО "ТУКС - 3"</v>
          </cell>
          <cell r="E9" t="str">
            <v>Быковский А.Н.</v>
          </cell>
          <cell r="G9" t="str">
            <v>Cмета № 3</v>
          </cell>
        </row>
        <row r="10">
          <cell r="A10" t="str">
            <v>ГУП "Моссвет"</v>
          </cell>
          <cell r="E10" t="str">
            <v>Марова А.Ю.</v>
          </cell>
        </row>
        <row r="11">
          <cell r="A11" t="str">
            <v>ЗАО "Альстрой"</v>
          </cell>
          <cell r="E11" t="str">
            <v>Морозов Д.В.</v>
          </cell>
        </row>
        <row r="12">
          <cell r="A12" t="str">
            <v>ООО "Архинж"</v>
          </cell>
        </row>
        <row r="13">
          <cell r="A13" t="str">
            <v>МГУП "Мосводоканал УКС ГТС"</v>
          </cell>
          <cell r="E13" t="str">
            <v>Богомолов А.Ю.</v>
          </cell>
        </row>
        <row r="14">
          <cell r="A14" t="str">
            <v>ПУНС МГП "Мосводоканал"</v>
          </cell>
          <cell r="E14" t="str">
            <v>Севостьянов А.Н.</v>
          </cell>
        </row>
        <row r="15">
          <cell r="A15" t="str">
            <v>ЗАО "УКС"</v>
          </cell>
          <cell r="E15" t="str">
            <v>Моськин В.А.</v>
          </cell>
        </row>
        <row r="16">
          <cell r="A16" t="str">
            <v>ЗАО "УКС объектов здравоохранения"</v>
          </cell>
          <cell r="E16" t="str">
            <v>Лысов А.Е.</v>
          </cell>
        </row>
        <row r="17">
          <cell r="A17" t="str">
            <v>ООО "Зеленоградкапстрой"</v>
          </cell>
        </row>
        <row r="18">
          <cell r="A18" t="str">
            <v>ГУП МНИИП "Моспроект-4"</v>
          </cell>
        </row>
        <row r="19">
          <cell r="A19" t="str">
            <v>ЗАО "Дон-строй"</v>
          </cell>
        </row>
        <row r="20">
          <cell r="A20" t="str">
            <v>ООО "Региональная финансово-строительная компания"</v>
          </cell>
        </row>
        <row r="21">
          <cell r="A21" t="str">
            <v>ООО "ПИК Инвест"</v>
          </cell>
        </row>
        <row r="22">
          <cell r="A22" t="str">
            <v>ЗАО "Инвестстрой"</v>
          </cell>
        </row>
        <row r="23">
          <cell r="A23" t="str">
            <v>ООО  ОКС "СУ-155"</v>
          </cell>
        </row>
        <row r="24">
          <cell r="A24" t="str">
            <v>ООО "Фирма Вершина"</v>
          </cell>
        </row>
        <row r="25">
          <cell r="A25" t="str">
            <v>ООО "АПЦ "Проспроект"</v>
          </cell>
        </row>
        <row r="26">
          <cell r="A26" t="str">
            <v>ОАО "Метрогипротранс"</v>
          </cell>
        </row>
        <row r="27">
          <cell r="A27" t="str">
            <v>ООО ПСФ "КРОСТ"</v>
          </cell>
        </row>
        <row r="28">
          <cell r="A28" t="str">
            <v>УКС ГУП "Мосгаз"</v>
          </cell>
        </row>
        <row r="29">
          <cell r="A29" t="str">
            <v>ООО "Межрегиональный союз строителей"</v>
          </cell>
        </row>
        <row r="30">
          <cell r="A30" t="str">
            <v>ООО "Жилкапстрой"</v>
          </cell>
        </row>
        <row r="31">
          <cell r="A31" t="str">
            <v>ООО "ИНТЕКО"</v>
          </cell>
        </row>
        <row r="32">
          <cell r="A32" t="str">
            <v>ООО "УКС "ИНТЕКО"</v>
          </cell>
        </row>
        <row r="33">
          <cell r="A33" t="str">
            <v>ООО "Лубстрой"</v>
          </cell>
        </row>
        <row r="34">
          <cell r="A34" t="str">
            <v>ООО "ДизайнБауПроект"</v>
          </cell>
        </row>
        <row r="35">
          <cell r="A35" t="str">
            <v>ЗАО "Промос"</v>
          </cell>
        </row>
        <row r="36">
          <cell r="A36" t="str">
            <v>ЗАО "Престижный дом"</v>
          </cell>
        </row>
        <row r="37">
          <cell r="A37" t="str">
            <v>ООО "ДС Девелопмент"</v>
          </cell>
        </row>
        <row r="38">
          <cell r="A38" t="str">
            <v>ЗАО "УКС-Восток"</v>
          </cell>
        </row>
        <row r="39">
          <cell r="A39" t="str">
            <v>ООО "Независимый институт энергосбережения"</v>
          </cell>
        </row>
        <row r="40">
          <cell r="A40" t="str">
            <v>ГУП Институт "МосводоканалНИИпроект"</v>
          </cell>
        </row>
        <row r="41">
          <cell r="A41" t="str">
            <v>ООО "Региональная Управляющая Компания"</v>
          </cell>
        </row>
        <row r="42">
          <cell r="A42" t="str">
            <v>ООО "Регионстройкомплект-XXI век"</v>
          </cell>
        </row>
        <row r="43">
          <cell r="A43" t="str">
            <v>ООО "Архитектурная мастерская М-19"</v>
          </cell>
        </row>
        <row r="44">
          <cell r="A44" t="str">
            <v>ООО "Мастерская архитектора Бавыкина"</v>
          </cell>
        </row>
        <row r="45">
          <cell r="A45" t="str">
            <v>ООО "БАТ-Инжстрой"</v>
          </cell>
        </row>
        <row r="46">
          <cell r="A46" t="str">
            <v>ООО "Импульс-А"</v>
          </cell>
        </row>
        <row r="47">
          <cell r="A47" t="str">
            <v>ООО "Инжстрой Бережки"</v>
          </cell>
        </row>
        <row r="48">
          <cell r="A48" t="str">
            <v>ООО "Капстройэкология"</v>
          </cell>
        </row>
        <row r="49">
          <cell r="A49" t="str">
            <v>НПО "Космос"</v>
          </cell>
        </row>
        <row r="50">
          <cell r="A50" t="str">
            <v>ОАО "Московский бизнес инкубатор"</v>
          </cell>
        </row>
        <row r="51">
          <cell r="A51" t="str">
            <v>ЗАО "МОСОБЛ Инвест строй"</v>
          </cell>
        </row>
        <row r="52">
          <cell r="A52" t="str">
            <v>ГУП "МОСЖИЛКОМПЛЕКС"</v>
          </cell>
        </row>
        <row r="53">
          <cell r="A53" t="str">
            <v>ГУП "Моспроект-2"</v>
          </cell>
        </row>
        <row r="54">
          <cell r="A54" t="str">
            <v>ГУП "Моспроект-3"</v>
          </cell>
        </row>
        <row r="55">
          <cell r="A55" t="str">
            <v>ГУП МНИИП "Моспроект-4"</v>
          </cell>
        </row>
        <row r="56">
          <cell r="A56" t="str">
            <v>ООО фирма "Спецстрой Сервис"</v>
          </cell>
        </row>
        <row r="57">
          <cell r="A57" t="str">
            <v>ООО "Теплотехстрой проект"</v>
          </cell>
        </row>
        <row r="58">
          <cell r="A58" t="str">
            <v>ЗАО "ТУКС - 5"</v>
          </cell>
        </row>
        <row r="59">
          <cell r="A59" t="str">
            <v>ЗАО "ТУКС - 7"</v>
          </cell>
        </row>
        <row r="60">
          <cell r="A60" t="str">
            <v>ЗАО "ТУКС - 7ЮВ"</v>
          </cell>
        </row>
        <row r="61">
          <cell r="A61" t="str">
            <v>ООО "Компания регионального развития и инвестиций"</v>
          </cell>
        </row>
        <row r="62">
          <cell r="A62" t="str">
            <v>ПЭУКС МГУП "Мосводоканал"</v>
          </cell>
        </row>
        <row r="63">
          <cell r="A63" t="str">
            <v>ООО "Финпроект"</v>
          </cell>
        </row>
        <row r="64">
          <cell r="A64" t="str">
            <v>ЗАО "Кунцево-Инвест"</v>
          </cell>
        </row>
        <row r="65">
          <cell r="A65" t="str">
            <v>ОАО "ЦНИИЭП жилых и общественных зданий"</v>
          </cell>
        </row>
      </sheetData>
      <sheetData sheetId="3">
        <row r="1">
          <cell r="A1" t="str">
            <v xml:space="preserve"> </v>
          </cell>
        </row>
        <row r="2">
          <cell r="A2" t="str">
            <v>1,1</v>
          </cell>
        </row>
        <row r="3">
          <cell r="A3" t="str">
            <v>1,25</v>
          </cell>
        </row>
        <row r="4">
          <cell r="A4" t="str">
            <v>1,43</v>
          </cell>
        </row>
        <row r="5">
          <cell r="A5" t="str">
            <v>1,67</v>
          </cell>
        </row>
        <row r="6">
          <cell r="A6" t="str">
            <v>2</v>
          </cell>
        </row>
      </sheetData>
      <sheetData sheetId="4" refreshError="1"/>
      <sheetData sheetId="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ощадки"/>
      <sheetName val="база"/>
      <sheetName val="Коэффициенты"/>
      <sheetName val="См_1"/>
      <sheetName val="лдл-цу пов. матвеев"/>
    </sheetNames>
    <sheetDataSet>
      <sheetData sheetId="0"/>
      <sheetData sheetId="1">
        <row r="1">
          <cell r="A1" t="str">
            <v/>
          </cell>
          <cell r="E1">
            <v>0</v>
          </cell>
        </row>
        <row r="2">
          <cell r="E2" t="str">
            <v>Чукин А.Н.</v>
          </cell>
        </row>
        <row r="3">
          <cell r="E3" t="str">
            <v>Котов А.В.</v>
          </cell>
        </row>
        <row r="4">
          <cell r="E4" t="str">
            <v>Батурина Л.В.</v>
          </cell>
        </row>
        <row r="5">
          <cell r="E5" t="str">
            <v>Житкова Т.Н.</v>
          </cell>
        </row>
        <row r="6">
          <cell r="E6" t="str">
            <v>Дубинин И.М.</v>
          </cell>
        </row>
        <row r="7">
          <cell r="E7" t="str">
            <v>Добров А.В.</v>
          </cell>
        </row>
        <row r="8">
          <cell r="E8" t="str">
            <v>Чернов С.Л.</v>
          </cell>
        </row>
        <row r="9">
          <cell r="E9" t="str">
            <v>Быковский А.Н.</v>
          </cell>
        </row>
        <row r="10">
          <cell r="E10" t="str">
            <v>Марова А.Ю.</v>
          </cell>
        </row>
        <row r="11">
          <cell r="E11" t="str">
            <v>Морозов Д.В.</v>
          </cell>
        </row>
        <row r="13">
          <cell r="E13" t="str">
            <v>Богомолов А.Ю.</v>
          </cell>
        </row>
        <row r="14">
          <cell r="E14" t="str">
            <v>Севостьянов А.Н.</v>
          </cell>
        </row>
        <row r="15">
          <cell r="E15" t="str">
            <v>Моськин В.А.</v>
          </cell>
        </row>
        <row r="16">
          <cell r="E16" t="str">
            <v>Лысов А.Е.</v>
          </cell>
        </row>
      </sheetData>
      <sheetData sheetId="2">
        <row r="1">
          <cell r="A1" t="str">
            <v/>
          </cell>
        </row>
      </sheetData>
      <sheetData sheetId="3" refreshError="1"/>
      <sheetData sheetId="4"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4-2-97"/>
    </sheetNames>
    <definedNames>
      <definedName name="t_pojsnen"/>
    </defined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роги"/>
      <sheetName val="доп. работы"/>
      <sheetName val="база"/>
      <sheetName val="Коэффициенты"/>
      <sheetName val="opex personnel (term facs)"/>
      <sheetName val="все"/>
      <sheetName val="лист1"/>
      <sheetName val="исх-данные"/>
      <sheetName val="ОДД (стр-во+экспл.)"/>
      <sheetName val="исх_данные"/>
      <sheetName val="Смета2 проект. раб."/>
      <sheetName val="доп__работы"/>
      <sheetName val="ОДД_(стр-во+экспл_)"/>
      <sheetName val="opex_personnel_(term_facs)"/>
      <sheetName val="Лист3"/>
      <sheetName val="3 кам"/>
      <sheetName val="доп__работы1"/>
      <sheetName val="opex_personnel_(term_facs)1"/>
      <sheetName val="ОДД_(стр-во+экспл_)1"/>
      <sheetName val="смета проект"/>
      <sheetName val="data"/>
      <sheetName val="доп__работы2"/>
      <sheetName val="opex_personnel_(term_facs)2"/>
      <sheetName val="ОДД_(стр-во+экспл_)2"/>
      <sheetName val="Смета2_проект__раб_"/>
      <sheetName val="спецификация"/>
      <sheetName val="топография"/>
      <sheetName val="Январь"/>
      <sheetName val="15"/>
      <sheetName val="СмРучБур"/>
      <sheetName val="капитальные затраты"/>
      <sheetName val="Курсы"/>
    </sheetNames>
    <sheetDataSet>
      <sheetData sheetId="0" refreshError="1"/>
      <sheetData sheetId="1" refreshError="1"/>
      <sheetData sheetId="2" refreshError="1">
        <row r="2">
          <cell r="T2" t="str">
            <v>Процент выполнения проекта на текущую дату:</v>
          </cell>
          <cell r="Y2" t="str">
            <v>объёмы ГОРОДА</v>
          </cell>
          <cell r="AB2" t="str">
            <v>Начальник отдела ОДД:</v>
          </cell>
        </row>
        <row r="3">
          <cell r="T3" t="str">
            <v>Процент договорной цены проекта:</v>
          </cell>
          <cell r="Y3" t="str">
            <v>объёмы ИНВЕСТОРА</v>
          </cell>
          <cell r="AB3" t="str">
            <v>Главный инженер проекта:</v>
          </cell>
        </row>
        <row r="4">
          <cell r="AB4" t="str">
            <v>Ведущий главный инженер проекта:</v>
          </cell>
        </row>
        <row r="5">
          <cell r="AB5" t="str">
            <v>Руководитель группы:</v>
          </cell>
        </row>
        <row r="6">
          <cell r="AB6" t="str">
            <v>Ведущий специалист:</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refreshError="1"/>
      <sheetData sheetId="15"/>
      <sheetData sheetId="16"/>
      <sheetData sheetId="17"/>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роги"/>
      <sheetName val="доп. работы"/>
      <sheetName val="база"/>
      <sheetName val="Коэффициенты"/>
    </sheetNames>
    <sheetDataSet>
      <sheetData sheetId="0" refreshError="1"/>
      <sheetData sheetId="1" refreshError="1"/>
      <sheetData sheetId="2" refreshError="1">
        <row r="2">
          <cell r="T2" t="str">
            <v>Процент выполнения проекта на текущую дату:</v>
          </cell>
          <cell r="Y2" t="str">
            <v>объёмы ГОРОДА</v>
          </cell>
        </row>
        <row r="3">
          <cell r="T3" t="str">
            <v>Процент договорной цены проекта:</v>
          </cell>
          <cell r="Y3" t="str">
            <v>объёмы ИНВЕСТОРА</v>
          </cell>
        </row>
      </sheetData>
      <sheetData sheetId="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C-3 1"/>
      <sheetName val="KC-3 2"/>
      <sheetName val="КС-2  1"/>
      <sheetName val="КС-2  2"/>
      <sheetName val="КС-2   3"/>
      <sheetName val="Св смета"/>
      <sheetName val="1"/>
      <sheetName val="2"/>
      <sheetName val="3"/>
      <sheetName val="Лист5"/>
      <sheetName val="1-3-01-09    1"/>
      <sheetName val="1-3-01-09-2"/>
      <sheetName val="Лист2"/>
      <sheetName val="СМЕТА"/>
      <sheetName val="KC-3 (2)"/>
      <sheetName val="КС-2"/>
      <sheetName val="Л"/>
      <sheetName val="Лист1"/>
      <sheetName val="Смета 7"/>
    </sheetNames>
    <sheetDataSet>
      <sheetData sheetId="0">
        <row r="3">
          <cell r="H3">
            <v>39913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3">
          <cell r="H3">
            <v>39913</v>
          </cell>
        </row>
      </sheetData>
      <sheetData sheetId="17" refreshError="1"/>
      <sheetData sheetId="1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C-3 1"/>
      <sheetName val="KC-3 2"/>
      <sheetName val="КС-2  1"/>
      <sheetName val="КС-2  2"/>
      <sheetName val="КС-2   3"/>
      <sheetName val="Св смета"/>
      <sheetName val="1"/>
      <sheetName val="2"/>
      <sheetName val="3"/>
      <sheetName val="Лист5"/>
      <sheetName val="1-3-01-09    1"/>
      <sheetName val="1-3-01-09-2"/>
      <sheetName val="Лист2"/>
      <sheetName val="СМЕТА"/>
      <sheetName val="KC-3 (2)"/>
      <sheetName val="КС-2"/>
      <sheetName val="Л"/>
      <sheetName val="Лист1"/>
      <sheetName val="Смета 7"/>
      <sheetName val="обследов 89 к2"/>
      <sheetName val="обследов 89 к.3"/>
      <sheetName val="обследов селиг"/>
      <sheetName val="обсл.28-3-2"/>
      <sheetName val="28-4"/>
      <sheetName val="30-4"/>
      <sheetName val="30-8"/>
      <sheetName val="30-5"/>
      <sheetName val="30-6"/>
      <sheetName val="30-3"/>
      <sheetName val="28-4 (2)"/>
      <sheetName val="смета 37.3"/>
      <sheetName val="смета 37.4"/>
      <sheetName val="смета 37.5"/>
      <sheetName val="смета 37.6"/>
      <sheetName val="Данные"/>
      <sheetName val="исх_данны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3">
          <cell r="H3">
            <v>39913</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рм_бетон_анк_нах"/>
      <sheetName val="КЖ"/>
      <sheetName val="Metall"/>
      <sheetName val="ГЕО"/>
      <sheetName val="ИП"/>
      <sheetName val="Таб.определения φе и ŋ"/>
      <sheetName val="Грунты"/>
      <sheetName val="Model"/>
      <sheetName val="ФП_Кран"/>
      <sheetName val="Сваи"/>
      <sheetName val="ЗД"/>
      <sheetName val="EA-EI_БСС"/>
      <sheetName val="Wall-3_v"/>
      <sheetName val="W_СП20"/>
      <sheetName val="Вывод_из_PLX"/>
      <sheetName val="Испытания_гр"/>
      <sheetName val="Полы"/>
      <sheetName val="СортАрм"/>
      <sheetName val="Сорт_I"/>
      <sheetName val="Накладки для I"/>
      <sheetName val="Сталь"/>
      <sheetName val="ЗАМЕЧАНИЯ"/>
    </sheetNames>
    <sheetDataSet>
      <sheetData sheetId="0">
        <row r="2">
          <cell r="A2" t="str">
            <v>Тяжелый</v>
          </cell>
          <cell r="D2" t="str">
            <v>Ненапрягаемая</v>
          </cell>
          <cell r="H2">
            <v>5</v>
          </cell>
        </row>
        <row r="3">
          <cell r="H3">
            <v>6</v>
          </cell>
        </row>
        <row r="4">
          <cell r="H4">
            <v>8</v>
          </cell>
        </row>
        <row r="5">
          <cell r="H5">
            <v>10</v>
          </cell>
        </row>
        <row r="6">
          <cell r="H6">
            <v>12</v>
          </cell>
        </row>
        <row r="7">
          <cell r="H7">
            <v>14</v>
          </cell>
        </row>
        <row r="8">
          <cell r="H8">
            <v>16</v>
          </cell>
          <cell r="M8" t="str">
            <v>Сжат</v>
          </cell>
        </row>
        <row r="9">
          <cell r="H9">
            <v>18</v>
          </cell>
        </row>
        <row r="10">
          <cell r="H10">
            <v>20</v>
          </cell>
          <cell r="K10" t="str">
            <v>Да</v>
          </cell>
        </row>
        <row r="11">
          <cell r="H11">
            <v>22</v>
          </cell>
        </row>
        <row r="12">
          <cell r="H12">
            <v>25</v>
          </cell>
        </row>
        <row r="13">
          <cell r="H13">
            <v>28</v>
          </cell>
        </row>
        <row r="14">
          <cell r="H14">
            <v>32</v>
          </cell>
        </row>
        <row r="15">
          <cell r="E15" t="str">
            <v>К7Т1400</v>
          </cell>
          <cell r="H15">
            <v>36</v>
          </cell>
        </row>
        <row r="16">
          <cell r="E16" t="str">
            <v>К7Т1500</v>
          </cell>
          <cell r="H16">
            <v>40</v>
          </cell>
        </row>
        <row r="17">
          <cell r="E17" t="str">
            <v>К7Т1600</v>
          </cell>
          <cell r="H17">
            <v>45</v>
          </cell>
        </row>
        <row r="18">
          <cell r="E18" t="str">
            <v>К7Т1700</v>
          </cell>
          <cell r="H18">
            <v>50</v>
          </cell>
        </row>
        <row r="19">
          <cell r="E19" t="str">
            <v>К7O1400</v>
          </cell>
          <cell r="H19">
            <v>55</v>
          </cell>
        </row>
        <row r="20">
          <cell r="E20" t="str">
            <v>К7O1500</v>
          </cell>
          <cell r="H20">
            <v>60</v>
          </cell>
        </row>
        <row r="21">
          <cell r="E21" t="str">
            <v>К7O1600</v>
          </cell>
          <cell r="H21">
            <v>70</v>
          </cell>
        </row>
        <row r="22">
          <cell r="E22" t="str">
            <v>К7O1700</v>
          </cell>
          <cell r="H22">
            <v>80</v>
          </cell>
        </row>
        <row r="23">
          <cell r="D23" t="str">
            <v>Напрягаемая</v>
          </cell>
        </row>
        <row r="24">
          <cell r="H24">
            <v>9</v>
          </cell>
        </row>
        <row r="25">
          <cell r="H25">
            <v>9.3000000000000007</v>
          </cell>
        </row>
        <row r="26">
          <cell r="H26">
            <v>9.6</v>
          </cell>
        </row>
        <row r="27">
          <cell r="H27">
            <v>11</v>
          </cell>
        </row>
        <row r="28">
          <cell r="H28">
            <v>12.5</v>
          </cell>
        </row>
        <row r="29">
          <cell r="H29">
            <v>12.7</v>
          </cell>
        </row>
        <row r="30">
          <cell r="H30">
            <v>12.9</v>
          </cell>
        </row>
        <row r="31">
          <cell r="H31">
            <v>15.2</v>
          </cell>
        </row>
        <row r="32">
          <cell r="H32">
            <v>15.7</v>
          </cell>
        </row>
        <row r="33">
          <cell r="H33">
            <v>18</v>
          </cell>
        </row>
        <row r="34">
          <cell r="H34">
            <v>12.7</v>
          </cell>
        </row>
        <row r="35">
          <cell r="H35">
            <v>15.2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ИГН Нулевой цикл"/>
      <sheetName val="Смета ИГН Повторный цикл"/>
      <sheetName val="Лист3"/>
      <sheetName val="KC-3"/>
      <sheetName val="KC-2 1"/>
      <sheetName val="КС-2 2"/>
      <sheetName val="Смета ИГН (2)"/>
      <sheetName val="Смета Обслед (2)"/>
      <sheetName val="Смета ИГН"/>
      <sheetName val="Смета Обслед"/>
      <sheetName val="Календарный план  (3)"/>
      <sheetName val="Календарный план  (2)"/>
      <sheetName val="Календарный план "/>
      <sheetName val="Св смета"/>
      <sheetName val="Лист1"/>
      <sheetName val="Вспомогательный"/>
    </sheetNames>
    <sheetDataSet>
      <sheetData sheetId="0" refreshError="1"/>
      <sheetData sheetId="1">
        <row r="1">
          <cell r="A1" t="str">
            <v>Наблюдения за деформациями подземных сооружений Московского метрополитена, попадающих в зону возиожных деформаций при строительстве.</v>
          </cell>
        </row>
      </sheetData>
      <sheetData sheetId="2">
        <row r="1">
          <cell r="A1" t="str">
            <v>Наблюдения за деформациями подземных сооружений Московского метрополитена, попадающих в зону возиожных деформаций при строительстве.</v>
          </cell>
        </row>
        <row r="5">
          <cell r="A5">
            <v>40224</v>
          </cell>
        </row>
        <row r="7">
          <cell r="A7" t="str">
            <v>Организация</v>
          </cell>
        </row>
        <row r="8">
          <cell r="A8" t="str">
            <v>Должность</v>
          </cell>
        </row>
      </sheetData>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ИГН Нулевой цикл"/>
      <sheetName val="Смета ИГН Повторный цикл"/>
      <sheetName val="Лист3"/>
      <sheetName val="KC-3"/>
      <sheetName val="KC-2 1"/>
      <sheetName val="КС-2 2"/>
      <sheetName val="Смета ИГН (2)"/>
      <sheetName val="Смета Обслед (2)"/>
      <sheetName val="Смета ИГН"/>
      <sheetName val="Смета Обслед"/>
      <sheetName val="Календарный план  (3)"/>
      <sheetName val="Календарный план  (2)"/>
      <sheetName val="Календарный план "/>
      <sheetName val="Св смета"/>
      <sheetName val="Лист1"/>
      <sheetName val="Вспомогательный"/>
      <sheetName val="обследов 89 к2"/>
      <sheetName val="обследов 89 к.3"/>
      <sheetName val="обследов селиг"/>
      <sheetName val="Л"/>
      <sheetName val="исх_данные"/>
      <sheetName val="Смета_ИГН_Нулевой_цикл"/>
      <sheetName val="Смета_ИГН_Повторный_цикл"/>
      <sheetName val="KC-2_1"/>
      <sheetName val="КС-2_2"/>
      <sheetName val="Смета_ИГН_(2)"/>
      <sheetName val="Смета_Обслед_(2)"/>
      <sheetName val="Смета_ИГН"/>
      <sheetName val="Смета_Обслед"/>
      <sheetName val="Календарный_план__(3)"/>
      <sheetName val="Календарный_план__(2)"/>
      <sheetName val="Календарный_план_"/>
      <sheetName val="Св_смета"/>
    </sheetNames>
    <sheetDataSet>
      <sheetData sheetId="0"/>
      <sheetData sheetId="1">
        <row r="1">
          <cell r="A1" t="str">
            <v>Наблюдения за деформациями подземных сооружений Московского метрополитена, попадающих в зону возиожных деформаций при строительстве.</v>
          </cell>
        </row>
      </sheetData>
      <sheetData sheetId="2">
        <row r="1">
          <cell r="A1" t="str">
            <v>Наблюдения за деформациями подземных сооружений Московского метрополитена, попадающих в зону возиожных деформаций при строительстве.</v>
          </cell>
        </row>
        <row r="5">
          <cell r="A5">
            <v>40224</v>
          </cell>
        </row>
        <row r="7">
          <cell r="A7" t="str">
            <v>Организация</v>
          </cell>
        </row>
        <row r="8">
          <cell r="A8" t="str">
            <v>Должность</v>
          </cell>
        </row>
      </sheetData>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s>
    <sheetDataSet>
      <sheetData sheetId="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1"/>
      <sheetName val="259-290"/>
      <sheetName val="р.Волхов"/>
      <sheetName val="р.Нева"/>
      <sheetName val="р.Молога"/>
      <sheetName val="518-540"/>
      <sheetName val="470-518"/>
      <sheetName val="365-405"/>
      <sheetName val="290-365"/>
      <sheetName val="157-259"/>
      <sheetName val="132-157"/>
      <sheetName val="405-470"/>
      <sheetName val="111-132"/>
      <sheetName val="93-110"/>
      <sheetName val="111"/>
      <sheetName val="Сахалин"/>
      <sheetName val="Чумляк"/>
      <sheetName val="18 рек Ю-Х"/>
      <sheetName val="нпс Палкино"/>
      <sheetName val="Россия - Китай"/>
      <sheetName val="КМ 210-238"/>
      <sheetName val="БТС-2 км 405-459"/>
      <sheetName val="БТС-2 км 405-453"/>
      <sheetName val="БТС-2 км 313-352"/>
      <sheetName val="БТС-2 км326-352"/>
      <sheetName val="Улейма И"/>
      <sheetName val="Белая УБКА"/>
      <sheetName val="Уфа"/>
      <sheetName val="км 72-75р.Левоннька"/>
      <sheetName val="dgghg"/>
      <sheetName val="бтс-2"/>
      <sheetName val="колва"/>
      <sheetName val="Чермасан"/>
      <sheetName val="Б.Сатка"/>
      <sheetName val="Корожечна"/>
      <sheetName val="Колтасы-Куйбышев"/>
      <sheetName val="Самара"/>
      <sheetName val="Мишуга"/>
      <sheetName val="киенгоп-н.Челны км 104-206"/>
      <sheetName val="ВЛ Урдома"/>
      <sheetName val="Вл Микунь Урдома"/>
      <sheetName val="ВЛ Синдор-Микунь"/>
      <sheetName val="Тон Чермасан"/>
      <sheetName val="Трасса км 16-147"/>
      <sheetName val="Тверца"/>
      <sheetName val="трасса 0-76"/>
      <sheetName val="Колва 78"/>
      <sheetName val="Гидрология .р.Колва км 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ж.обустр-во"/>
      <sheetName val="Сети, площ. строит ст.П"/>
      <sheetName val="Дороги ст. РД"/>
      <sheetName val="Сети, площ. строит ст.РД"/>
      <sheetName val="доп. работы"/>
      <sheetName val="база"/>
      <sheetName val="Коэффициенты"/>
      <sheetName val="исх-данные"/>
      <sheetName val="пдр ооо &quot;юкос фбц&quot;"/>
      <sheetName val="lim"/>
      <sheetName val="sapactivexlhiddensheet"/>
      <sheetName val="Инж_обустр-во"/>
      <sheetName val="Сети,_площ__строит_ст_П"/>
      <sheetName val="Дороги_ст__РД"/>
      <sheetName val="Сети,_площ__строит_ст_РД"/>
      <sheetName val="доп__работы"/>
      <sheetName val="Инж_обустр-во1"/>
      <sheetName val="Сети,_площ__строит_ст_П1"/>
      <sheetName val="Дороги_ст__РД1"/>
      <sheetName val="Сети,_площ__строит_ст_РД1"/>
      <sheetName val="доп__работы1"/>
      <sheetName val="исх_данные"/>
      <sheetName val="Инж_обустр-во2"/>
      <sheetName val="Сети,_площ__строит_ст_П2"/>
      <sheetName val="Дороги_ст__РД2"/>
      <sheetName val="Сети,_площ__строит_ст_РД2"/>
      <sheetName val="доп__работы2"/>
      <sheetName val="пдр_ооо_&quot;юкос_фбц&quot;"/>
      <sheetName val="Коэф"/>
      <sheetName val="пдр_ооо_&quot;юкос_фбц&quot;1"/>
      <sheetName val="шкаф"/>
      <sheetName val="Расчет курса"/>
      <sheetName val="коэфф1."/>
      <sheetName val="прайс лист"/>
      <sheetName val="Инж_обустр-во3"/>
      <sheetName val="Сети,_площ__строит_ст_П3"/>
      <sheetName val="Дороги_ст__РД3"/>
      <sheetName val="Сети,_площ__строит_ст_РД3"/>
      <sheetName val="доп__работы3"/>
      <sheetName val="пдр_ооо_&quot;юкос_фбц&quot;2"/>
      <sheetName val="ОДД (стр-во+экспл.)"/>
      <sheetName val="Лист1"/>
      <sheetName val="топография"/>
      <sheetName val="исх дан"/>
      <sheetName val="Данные"/>
      <sheetName val="Вспомогательный"/>
      <sheetName val="ф"/>
      <sheetName val="к.с.м."/>
      <sheetName val="Смета"/>
      <sheetName val="коэф."/>
      <sheetName val="смета проект"/>
      <sheetName val="мсн"/>
      <sheetName val="К"/>
      <sheetName val="ПРОЦЕНТЫ"/>
    </sheetNames>
    <sheetDataSet>
      <sheetData sheetId="0">
        <row r="2">
          <cell r="L2" t="str">
            <v>Коэффициент генпроектирования Кг</v>
          </cell>
        </row>
      </sheetData>
      <sheetData sheetId="1"/>
      <sheetData sheetId="2"/>
      <sheetData sheetId="3">
        <row r="2">
          <cell r="L2" t="str">
            <v>Коэффициент генпроектирования Кг</v>
          </cell>
        </row>
      </sheetData>
      <sheetData sheetId="4">
        <row r="2">
          <cell r="L2" t="str">
            <v>Коэффициент генпроектирования Кг</v>
          </cell>
        </row>
      </sheetData>
      <sheetData sheetId="5" refreshError="1">
        <row r="2">
          <cell r="L2" t="str">
            <v>Коэффициент генпроектирования Кг</v>
          </cell>
        </row>
        <row r="3">
          <cell r="L3" t="str">
            <v>Коэффициент, учитывающий только корректировку в связи с изменением ГОСТа</v>
          </cell>
        </row>
      </sheetData>
      <sheetData sheetId="6"/>
      <sheetData sheetId="7" refreshError="1"/>
      <sheetData sheetId="8" refreshError="1"/>
      <sheetData sheetId="9" refreshError="1"/>
      <sheetData sheetId="10" refreshError="1"/>
      <sheetData sheetId="11">
        <row r="2">
          <cell r="L2" t="str">
            <v>Коэффициент генпроектирования Кг</v>
          </cell>
        </row>
      </sheetData>
      <sheetData sheetId="12">
        <row r="2">
          <cell r="L2" t="str">
            <v>Коэффициент генпроектирования Кг</v>
          </cell>
        </row>
      </sheetData>
      <sheetData sheetId="13">
        <row r="2">
          <cell r="L2" t="str">
            <v>Коэффициент генпроектирования Кг</v>
          </cell>
        </row>
      </sheetData>
      <sheetData sheetId="14">
        <row r="2">
          <cell r="L2" t="str">
            <v>Коэффициент генпроектирования Кг</v>
          </cell>
        </row>
      </sheetData>
      <sheetData sheetId="15">
        <row r="2">
          <cell r="L2" t="str">
            <v>Коэффициент генпроектирования Кг</v>
          </cell>
        </row>
      </sheetData>
      <sheetData sheetId="16">
        <row r="2">
          <cell r="L2" t="str">
            <v>Коэффициент генпроектирования Кг</v>
          </cell>
        </row>
      </sheetData>
      <sheetData sheetId="17">
        <row r="2">
          <cell r="L2" t="str">
            <v>Коэффициент генпроектирования Кг</v>
          </cell>
        </row>
      </sheetData>
      <sheetData sheetId="18">
        <row r="2">
          <cell r="L2" t="str">
            <v>Коэффициент генпроектирования Кг</v>
          </cell>
        </row>
      </sheetData>
      <sheetData sheetId="19">
        <row r="2">
          <cell r="L2" t="str">
            <v>Коэффициент генпроектирования Кг</v>
          </cell>
        </row>
      </sheetData>
      <sheetData sheetId="20">
        <row r="2">
          <cell r="L2" t="str">
            <v>Коэффициент генпроектирования Кг</v>
          </cell>
        </row>
      </sheetData>
      <sheetData sheetId="21" refreshError="1"/>
      <sheetData sheetId="22">
        <row r="2">
          <cell r="L2" t="str">
            <v>Коэффициент генпроектирования Кг</v>
          </cell>
        </row>
      </sheetData>
      <sheetData sheetId="23"/>
      <sheetData sheetId="24"/>
      <sheetData sheetId="25">
        <row r="2">
          <cell r="L2" t="str">
            <v>Коэффициент генпроектирования Кг</v>
          </cell>
        </row>
      </sheetData>
      <sheetData sheetId="26">
        <row r="2">
          <cell r="L2" t="str">
            <v>Коэффициент генпроектирования Кг</v>
          </cell>
        </row>
      </sheetData>
      <sheetData sheetId="27"/>
      <sheetData sheetId="28" refreshError="1"/>
      <sheetData sheetId="29"/>
      <sheetData sheetId="30" refreshError="1"/>
      <sheetData sheetId="31" refreshError="1"/>
      <sheetData sheetId="32" refreshError="1"/>
      <sheetData sheetId="33" refreshError="1"/>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ти"/>
      <sheetName val="Площадки"/>
      <sheetName val="база"/>
      <sheetName val="Коэффициенты"/>
    </sheetNames>
    <sheetDataSet>
      <sheetData sheetId="0" refreshError="1"/>
      <sheetData sheetId="1" refreshError="1"/>
      <sheetData sheetId="2">
        <row r="1">
          <cell r="A1" t="str">
            <v xml:space="preserve"> </v>
          </cell>
        </row>
        <row r="2">
          <cell r="G2" t="str">
            <v>Исполнительная смета</v>
          </cell>
        </row>
        <row r="3">
          <cell r="G3" t="str">
            <v>Cмета</v>
          </cell>
        </row>
        <row r="4">
          <cell r="G4" t="str">
            <v>Исполнительная смета № 1</v>
          </cell>
        </row>
        <row r="5">
          <cell r="G5" t="str">
            <v>Cмета № 1</v>
          </cell>
        </row>
        <row r="6">
          <cell r="G6" t="str">
            <v>Исполнительная смета № 2</v>
          </cell>
        </row>
        <row r="7">
          <cell r="G7" t="str">
            <v>Cмета № 2</v>
          </cell>
        </row>
        <row r="8">
          <cell r="G8" t="str">
            <v>Исполнительная смета № 3</v>
          </cell>
        </row>
        <row r="9">
          <cell r="G9" t="str">
            <v>Cмета № 3</v>
          </cell>
        </row>
      </sheetData>
      <sheetData sheetId="3">
        <row r="1">
          <cell r="A1" t="str">
            <v xml:space="preserve"> </v>
          </cell>
        </row>
      </sheetData>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ти"/>
      <sheetName val="Площадки"/>
      <sheetName val="база"/>
      <sheetName val="Коэффициенты"/>
    </sheetNames>
    <sheetDataSet>
      <sheetData sheetId="0" refreshError="1"/>
      <sheetData sheetId="1" refreshError="1"/>
      <sheetData sheetId="2">
        <row r="1">
          <cell r="A1">
            <v>0</v>
          </cell>
        </row>
        <row r="2">
          <cell r="G2" t="str">
            <v>Исполнительная смета</v>
          </cell>
        </row>
        <row r="3">
          <cell r="G3" t="str">
            <v>Cмета</v>
          </cell>
        </row>
        <row r="4">
          <cell r="G4" t="str">
            <v>Исполнительная смета № 1</v>
          </cell>
        </row>
        <row r="5">
          <cell r="G5" t="str">
            <v>Cмета № 1</v>
          </cell>
        </row>
        <row r="6">
          <cell r="G6" t="str">
            <v>Исполнительная смета № 2</v>
          </cell>
        </row>
        <row r="7">
          <cell r="G7" t="str">
            <v>Cмета № 2</v>
          </cell>
        </row>
        <row r="8">
          <cell r="G8" t="str">
            <v>Исполнительная смета № 3</v>
          </cell>
        </row>
        <row r="9">
          <cell r="G9" t="str">
            <v>Cмета № 3</v>
          </cell>
        </row>
      </sheetData>
      <sheetData sheetId="3">
        <row r="1">
          <cell r="A1">
            <v>0</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ти"/>
      <sheetName val="Площадки"/>
      <sheetName val="база"/>
      <sheetName val="Коэффициенты"/>
    </sheetNames>
    <sheetDataSet>
      <sheetData sheetId="0" refreshError="1"/>
      <sheetData sheetId="1" refreshError="1"/>
      <sheetData sheetId="2">
        <row r="1">
          <cell r="A1" t="str">
            <v/>
          </cell>
        </row>
        <row r="2">
          <cell r="G2" t="str">
            <v>Исполнительная смета</v>
          </cell>
        </row>
        <row r="3">
          <cell r="G3" t="str">
            <v>Cмета</v>
          </cell>
        </row>
        <row r="4">
          <cell r="G4" t="str">
            <v>Исполнительная смета № 1</v>
          </cell>
        </row>
        <row r="5">
          <cell r="G5" t="str">
            <v>Cмета № 1</v>
          </cell>
        </row>
        <row r="6">
          <cell r="G6" t="str">
            <v>Исполнительная смета № 2</v>
          </cell>
        </row>
        <row r="7">
          <cell r="G7" t="str">
            <v>Cмета № 2</v>
          </cell>
        </row>
        <row r="8">
          <cell r="G8" t="str">
            <v>Исполнительная смета № 3</v>
          </cell>
        </row>
        <row r="9">
          <cell r="G9" t="str">
            <v>Cмета № 3</v>
          </cell>
        </row>
      </sheetData>
      <sheetData sheetId="3">
        <row r="1">
          <cell r="A1" t="str">
            <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ти"/>
      <sheetName val="Площадки"/>
      <sheetName val="база"/>
      <sheetName val="Коэффициенты"/>
    </sheetNames>
    <sheetDataSet>
      <sheetData sheetId="0" refreshError="1"/>
      <sheetData sheetId="1" refreshError="1"/>
      <sheetData sheetId="2">
        <row r="1">
          <cell r="A1" t="str">
            <v xml:space="preserve"> </v>
          </cell>
        </row>
        <row r="2">
          <cell r="G2" t="str">
            <v>Исполнительная смета</v>
          </cell>
        </row>
        <row r="3">
          <cell r="G3" t="str">
            <v>Cмета</v>
          </cell>
        </row>
        <row r="4">
          <cell r="G4" t="str">
            <v>Исполнительная смета № 1</v>
          </cell>
        </row>
        <row r="5">
          <cell r="G5" t="str">
            <v>Cмета № 1</v>
          </cell>
        </row>
        <row r="6">
          <cell r="G6" t="str">
            <v>Исполнительная смета № 2</v>
          </cell>
        </row>
        <row r="7">
          <cell r="G7" t="str">
            <v>Cмета № 2</v>
          </cell>
        </row>
        <row r="8">
          <cell r="G8" t="str">
            <v>Исполнительная смета № 3</v>
          </cell>
        </row>
        <row r="9">
          <cell r="G9" t="str">
            <v>Cмета № 3</v>
          </cell>
        </row>
      </sheetData>
      <sheetData sheetId="3">
        <row r="1">
          <cell r="A1" t="str">
            <v xml:space="preserve"> </v>
          </cell>
        </row>
      </sheetData>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ти"/>
      <sheetName val="Площадки"/>
      <sheetName val="база"/>
      <sheetName val="Коэффициенты"/>
      <sheetName val="исх-данные"/>
      <sheetName val="ОДД (стр-во+экспл.)"/>
      <sheetName val="проект"/>
      <sheetName val="Лист3"/>
      <sheetName val="топография"/>
    </sheetNames>
    <sheetDataSet>
      <sheetData sheetId="0" refreshError="1"/>
      <sheetData sheetId="1" refreshError="1"/>
      <sheetData sheetId="2">
        <row r="1">
          <cell r="A1" t="str">
            <v xml:space="preserve"> </v>
          </cell>
        </row>
        <row r="2">
          <cell r="A2" t="str">
            <v>ЗАО "УКС ИКС и Д"</v>
          </cell>
          <cell r="G2" t="str">
            <v>Исполнительная смета</v>
          </cell>
        </row>
        <row r="3">
          <cell r="A3" t="str">
            <v>ЗАО "Капстройпроект"</v>
          </cell>
          <cell r="G3" t="str">
            <v>Cмета</v>
          </cell>
        </row>
        <row r="4">
          <cell r="A4" t="str">
            <v>ООО "Каналсетьпроект"</v>
          </cell>
          <cell r="G4" t="str">
            <v>Исполнительная смета № 1</v>
          </cell>
        </row>
        <row r="5">
          <cell r="A5" t="str">
            <v>ЗАО "Гендирекция Центр"</v>
          </cell>
          <cell r="G5" t="str">
            <v>Cмета № 1</v>
          </cell>
        </row>
        <row r="6">
          <cell r="A6" t="str">
            <v>ЗАО "ТУКС - 4"</v>
          </cell>
          <cell r="G6" t="str">
            <v>Исполнительная смета № 2</v>
          </cell>
        </row>
        <row r="7">
          <cell r="A7" t="str">
            <v>ЗАО "ТУКС - 2"</v>
          </cell>
          <cell r="G7" t="str">
            <v>Cмета № 2</v>
          </cell>
        </row>
        <row r="8">
          <cell r="A8" t="str">
            <v>ЗАО "ТУКС - 1"</v>
          </cell>
          <cell r="G8" t="str">
            <v>Исполнительная смета № 3</v>
          </cell>
        </row>
        <row r="9">
          <cell r="A9" t="str">
            <v>ЗАО "ТУКС - 3"</v>
          </cell>
          <cell r="G9" t="str">
            <v>Cмета № 3</v>
          </cell>
        </row>
        <row r="10">
          <cell r="A10" t="str">
            <v>ГУП "Моссвет"</v>
          </cell>
        </row>
        <row r="11">
          <cell r="A11" t="str">
            <v>ЗАО "Альстрой"</v>
          </cell>
        </row>
        <row r="12">
          <cell r="A12" t="str">
            <v>ООО "Архинж"</v>
          </cell>
        </row>
        <row r="13">
          <cell r="A13" t="str">
            <v>МГУП "Мосводоканал УКС ГТС"</v>
          </cell>
        </row>
        <row r="14">
          <cell r="A14" t="str">
            <v>ПУНС МГП "Мосводоканал"</v>
          </cell>
        </row>
        <row r="15">
          <cell r="A15" t="str">
            <v>ЗАО "УКС"</v>
          </cell>
        </row>
        <row r="16">
          <cell r="A16" t="str">
            <v>ЗАО "УКС объектов здравоохранения"</v>
          </cell>
        </row>
        <row r="17">
          <cell r="A17" t="str">
            <v>ООО "Зеленоградкапстрой"</v>
          </cell>
        </row>
        <row r="18">
          <cell r="A18" t="str">
            <v>ГУП МНИИП "Моспроект-4"</v>
          </cell>
        </row>
        <row r="19">
          <cell r="A19" t="str">
            <v>ЗАО "Дон-строй"</v>
          </cell>
        </row>
        <row r="20">
          <cell r="A20" t="str">
            <v>ООО "Региональная финансово-строительная компания"</v>
          </cell>
        </row>
        <row r="21">
          <cell r="A21" t="str">
            <v>ООО "ПИК Инвест"</v>
          </cell>
        </row>
        <row r="22">
          <cell r="A22" t="str">
            <v>ЗАО "Инвестстрой"</v>
          </cell>
        </row>
        <row r="23">
          <cell r="A23" t="str">
            <v>ООО  ОКС "СУ-155"</v>
          </cell>
        </row>
        <row r="24">
          <cell r="A24" t="str">
            <v>ООО "Фирма Вершина"</v>
          </cell>
        </row>
        <row r="25">
          <cell r="A25" t="str">
            <v>ООО "АПЦ "Проспроект"</v>
          </cell>
        </row>
        <row r="26">
          <cell r="A26" t="str">
            <v>ОАО "Метрогипротранс"</v>
          </cell>
        </row>
        <row r="27">
          <cell r="A27" t="str">
            <v>ООО ПСФ "КРОСТ"</v>
          </cell>
        </row>
        <row r="28">
          <cell r="A28" t="str">
            <v>УКС ГУП "Мосгаз"</v>
          </cell>
        </row>
        <row r="29">
          <cell r="A29" t="str">
            <v>ООО "Межрегиональный союз строителей"</v>
          </cell>
        </row>
        <row r="30">
          <cell r="A30" t="str">
            <v>ООО "Жилкапстрой"</v>
          </cell>
        </row>
        <row r="31">
          <cell r="A31" t="str">
            <v>ООО "ИНТЕКО"</v>
          </cell>
        </row>
        <row r="32">
          <cell r="A32" t="str">
            <v>ООО "УКС "ИНТЕКО"</v>
          </cell>
        </row>
        <row r="33">
          <cell r="A33" t="str">
            <v>ООО "Лубстрой"</v>
          </cell>
        </row>
        <row r="34">
          <cell r="A34" t="str">
            <v>ООО "ДизайнБауПроект"</v>
          </cell>
        </row>
        <row r="35">
          <cell r="A35" t="str">
            <v>ЗАО "Промос"</v>
          </cell>
        </row>
        <row r="36">
          <cell r="A36" t="str">
            <v>ЗАО "Престижный дом"</v>
          </cell>
        </row>
        <row r="37">
          <cell r="A37" t="str">
            <v>ООО "ДС Девелопмент"</v>
          </cell>
        </row>
        <row r="38">
          <cell r="A38" t="str">
            <v>ЗАО "УКС-Восток"</v>
          </cell>
        </row>
        <row r="39">
          <cell r="A39" t="str">
            <v>ООО "Независимый институт энергосбережения"</v>
          </cell>
        </row>
        <row r="40">
          <cell r="A40" t="str">
            <v>ГУП Институт "МосводоканалНИИпроект"</v>
          </cell>
        </row>
        <row r="41">
          <cell r="A41" t="str">
            <v>ООО "Региональная Управляющая Компания"</v>
          </cell>
        </row>
        <row r="42">
          <cell r="A42" t="str">
            <v>ООО "Регионстройкомплект-XXI век"</v>
          </cell>
        </row>
        <row r="43">
          <cell r="A43" t="str">
            <v>ООО "Архитектурная мастерская М-19"</v>
          </cell>
        </row>
        <row r="44">
          <cell r="A44" t="str">
            <v>ООО "Мастерская архитектора Бавыкина"</v>
          </cell>
        </row>
        <row r="45">
          <cell r="A45" t="str">
            <v>ООО "БАТ-Инжстрой"</v>
          </cell>
        </row>
        <row r="46">
          <cell r="A46" t="str">
            <v>ООО "Импульс-А"</v>
          </cell>
        </row>
        <row r="47">
          <cell r="A47" t="str">
            <v>ООО "Инжстрой Бережки"</v>
          </cell>
        </row>
        <row r="48">
          <cell r="A48" t="str">
            <v>ООО "Капстройэкология"</v>
          </cell>
        </row>
        <row r="49">
          <cell r="A49" t="str">
            <v>НПО "Космос"</v>
          </cell>
        </row>
        <row r="50">
          <cell r="A50" t="str">
            <v>ОАО "Московский бизнес инкубатор"</v>
          </cell>
        </row>
        <row r="51">
          <cell r="A51" t="str">
            <v>ЗАО "МОСОБЛ Инвест строй"</v>
          </cell>
        </row>
        <row r="52">
          <cell r="A52" t="str">
            <v>ГУП "МОСЖИЛКОМПЛЕКС"</v>
          </cell>
        </row>
        <row r="53">
          <cell r="A53" t="str">
            <v>ГУП "Моспроект-2"</v>
          </cell>
        </row>
        <row r="54">
          <cell r="A54" t="str">
            <v>ГУП "Моспроект-3"</v>
          </cell>
        </row>
        <row r="55">
          <cell r="A55" t="str">
            <v>ГУП МНИИП "Моспроект-4"</v>
          </cell>
        </row>
        <row r="56">
          <cell r="A56" t="str">
            <v>ООО фирма "Спецстрой Сервис"</v>
          </cell>
        </row>
        <row r="57">
          <cell r="A57" t="str">
            <v>ООО "Теплотехстрой проект"</v>
          </cell>
        </row>
        <row r="58">
          <cell r="A58" t="str">
            <v>ЗАО "ТУКС - 5"</v>
          </cell>
        </row>
        <row r="59">
          <cell r="A59" t="str">
            <v>ЗАО "ТУКС - 7"</v>
          </cell>
        </row>
        <row r="60">
          <cell r="A60" t="str">
            <v>ЗАО "ТУКС - 7ЮВ"</v>
          </cell>
        </row>
        <row r="61">
          <cell r="A61" t="str">
            <v>ООО "Компания регионального развития и инвестиций"</v>
          </cell>
        </row>
        <row r="62">
          <cell r="A62" t="str">
            <v>ПЭУКС МГУП "Мосводоканал"</v>
          </cell>
        </row>
        <row r="63">
          <cell r="A63" t="str">
            <v>ООО "Финпроект"</v>
          </cell>
        </row>
        <row r="64">
          <cell r="A64" t="str">
            <v>ЗАО "Кунцево-Инвест"</v>
          </cell>
        </row>
        <row r="65">
          <cell r="A65" t="str">
            <v>ОАО "ЦНИИЭП жилых и общественных зданий"</v>
          </cell>
        </row>
      </sheetData>
      <sheetData sheetId="3">
        <row r="1">
          <cell r="A1">
            <v>0</v>
          </cell>
        </row>
      </sheetData>
      <sheetData sheetId="4" refreshError="1"/>
      <sheetData sheetId="5" refreshError="1"/>
      <sheetData sheetId="6" refreshError="1"/>
      <sheetData sheetId="7" refreshError="1"/>
      <sheetData sheetId="8"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00-06"/>
      <sheetName val="Титул 07-08"/>
      <sheetName val="Смета"/>
      <sheetName val="Материалы"/>
      <sheetName val="Ссылки"/>
      <sheetName val="база"/>
      <sheetName val="Коэффициенты"/>
      <sheetName val="топография"/>
    </sheetNames>
    <sheetDataSet>
      <sheetData sheetId="0" refreshError="1"/>
      <sheetData sheetId="1">
        <row r="2">
          <cell r="G2" t="e">
            <v>#REF!</v>
          </cell>
        </row>
      </sheetData>
      <sheetData sheetId="2">
        <row r="3">
          <cell r="J3" t="e">
            <v>#REF!</v>
          </cell>
          <cell r="K3">
            <v>0</v>
          </cell>
          <cell r="L3">
            <v>0</v>
          </cell>
          <cell r="M3">
            <v>0</v>
          </cell>
          <cell r="N3">
            <v>0</v>
          </cell>
          <cell r="O3">
            <v>0</v>
          </cell>
          <cell r="P3">
            <v>0</v>
          </cell>
          <cell r="Q3">
            <v>0</v>
          </cell>
          <cell r="R3">
            <v>0</v>
          </cell>
          <cell r="S3" t="e">
            <v>#REF!</v>
          </cell>
          <cell r="T3">
            <v>0</v>
          </cell>
          <cell r="U3">
            <v>0</v>
          </cell>
          <cell r="V3">
            <v>0</v>
          </cell>
          <cell r="W3">
            <v>0</v>
          </cell>
          <cell r="X3">
            <v>0</v>
          </cell>
          <cell r="Y3">
            <v>0</v>
          </cell>
          <cell r="Z3">
            <v>0</v>
          </cell>
          <cell r="AA3">
            <v>0</v>
          </cell>
          <cell r="AB3" t="e">
            <v>#REF!</v>
          </cell>
          <cell r="AC3">
            <v>0</v>
          </cell>
          <cell r="AD3">
            <v>0</v>
          </cell>
          <cell r="AE3">
            <v>0</v>
          </cell>
          <cell r="AF3">
            <v>0</v>
          </cell>
          <cell r="AG3">
            <v>0</v>
          </cell>
          <cell r="AH3">
            <v>0</v>
          </cell>
          <cell r="AI3">
            <v>0</v>
          </cell>
          <cell r="AJ3">
            <v>0</v>
          </cell>
          <cell r="AK3" t="e">
            <v>#REF!</v>
          </cell>
          <cell r="AL3">
            <v>0</v>
          </cell>
          <cell r="AM3">
            <v>0</v>
          </cell>
          <cell r="AN3">
            <v>0</v>
          </cell>
          <cell r="AO3">
            <v>0</v>
          </cell>
          <cell r="AP3">
            <v>0</v>
          </cell>
          <cell r="AQ3">
            <v>0</v>
          </cell>
          <cell r="AR3">
            <v>0</v>
          </cell>
          <cell r="AS3">
            <v>0</v>
          </cell>
          <cell r="AT3" t="e">
            <v>#REF!</v>
          </cell>
          <cell r="AU3">
            <v>0</v>
          </cell>
          <cell r="AV3">
            <v>0</v>
          </cell>
          <cell r="AW3">
            <v>0</v>
          </cell>
          <cell r="AX3">
            <v>0</v>
          </cell>
          <cell r="AY3">
            <v>0</v>
          </cell>
          <cell r="AZ3">
            <v>0</v>
          </cell>
          <cell r="BA3">
            <v>0</v>
          </cell>
          <cell r="BB3">
            <v>0</v>
          </cell>
          <cell r="BC3" t="e">
            <v>#REF!</v>
          </cell>
          <cell r="BD3">
            <v>0</v>
          </cell>
          <cell r="BE3">
            <v>0</v>
          </cell>
          <cell r="BF3">
            <v>0</v>
          </cell>
          <cell r="BG3">
            <v>0</v>
          </cell>
          <cell r="BH3">
            <v>0</v>
          </cell>
          <cell r="BI3">
            <v>0</v>
          </cell>
          <cell r="BJ3">
            <v>0</v>
          </cell>
          <cell r="BK3">
            <v>0</v>
          </cell>
          <cell r="BL3" t="e">
            <v>#REF!</v>
          </cell>
          <cell r="BM3">
            <v>0</v>
          </cell>
          <cell r="BN3">
            <v>0</v>
          </cell>
          <cell r="BO3">
            <v>0</v>
          </cell>
          <cell r="BP3">
            <v>0</v>
          </cell>
          <cell r="BQ3">
            <v>0</v>
          </cell>
          <cell r="BR3">
            <v>0</v>
          </cell>
          <cell r="BS3">
            <v>0</v>
          </cell>
          <cell r="BT3">
            <v>0</v>
          </cell>
          <cell r="BU3" t="e">
            <v>#REF!</v>
          </cell>
          <cell r="BV3">
            <v>0</v>
          </cell>
          <cell r="BW3">
            <v>0</v>
          </cell>
          <cell r="BX3">
            <v>0</v>
          </cell>
          <cell r="BY3">
            <v>0</v>
          </cell>
          <cell r="BZ3">
            <v>0</v>
          </cell>
          <cell r="CA3">
            <v>0</v>
          </cell>
          <cell r="CB3">
            <v>0</v>
          </cell>
          <cell r="CC3">
            <v>0</v>
          </cell>
          <cell r="CD3" t="e">
            <v>#REF!</v>
          </cell>
        </row>
        <row r="4">
          <cell r="I4" t="e">
            <v>#REF!</v>
          </cell>
          <cell r="J4">
            <v>0</v>
          </cell>
          <cell r="K4">
            <v>0</v>
          </cell>
          <cell r="L4">
            <v>0</v>
          </cell>
          <cell r="M4">
            <v>0</v>
          </cell>
          <cell r="N4">
            <v>0</v>
          </cell>
          <cell r="O4">
            <v>0</v>
          </cell>
          <cell r="P4">
            <v>0</v>
          </cell>
          <cell r="Q4">
            <v>0</v>
          </cell>
          <cell r="R4" t="e">
            <v>#REF!</v>
          </cell>
          <cell r="S4">
            <v>0</v>
          </cell>
          <cell r="T4">
            <v>0</v>
          </cell>
          <cell r="U4">
            <v>0</v>
          </cell>
          <cell r="V4">
            <v>0</v>
          </cell>
          <cell r="W4">
            <v>0</v>
          </cell>
          <cell r="X4">
            <v>0</v>
          </cell>
          <cell r="Y4">
            <v>0</v>
          </cell>
          <cell r="Z4">
            <v>0</v>
          </cell>
          <cell r="AA4" t="e">
            <v>#REF!</v>
          </cell>
          <cell r="AB4">
            <v>0</v>
          </cell>
          <cell r="AC4">
            <v>0</v>
          </cell>
          <cell r="AD4">
            <v>0</v>
          </cell>
          <cell r="AE4">
            <v>0</v>
          </cell>
          <cell r="AF4">
            <v>0</v>
          </cell>
          <cell r="AG4">
            <v>0</v>
          </cell>
          <cell r="AH4">
            <v>0</v>
          </cell>
          <cell r="AI4">
            <v>0</v>
          </cell>
          <cell r="AJ4" t="e">
            <v>#REF!</v>
          </cell>
          <cell r="AK4">
            <v>0</v>
          </cell>
          <cell r="AL4">
            <v>0</v>
          </cell>
          <cell r="AM4">
            <v>0</v>
          </cell>
          <cell r="AN4">
            <v>0</v>
          </cell>
          <cell r="AO4">
            <v>0</v>
          </cell>
          <cell r="AP4">
            <v>0</v>
          </cell>
          <cell r="AQ4">
            <v>0</v>
          </cell>
          <cell r="AR4">
            <v>0</v>
          </cell>
          <cell r="AS4" t="e">
            <v>#REF!</v>
          </cell>
          <cell r="AT4">
            <v>0</v>
          </cell>
          <cell r="AU4">
            <v>0</v>
          </cell>
          <cell r="AV4">
            <v>0</v>
          </cell>
          <cell r="AW4">
            <v>0</v>
          </cell>
          <cell r="AX4">
            <v>0</v>
          </cell>
          <cell r="AY4">
            <v>0</v>
          </cell>
          <cell r="AZ4">
            <v>0</v>
          </cell>
          <cell r="BA4">
            <v>0</v>
          </cell>
          <cell r="BB4" t="e">
            <v>#REF!</v>
          </cell>
          <cell r="BC4">
            <v>0</v>
          </cell>
          <cell r="BD4">
            <v>0</v>
          </cell>
          <cell r="BE4">
            <v>0</v>
          </cell>
          <cell r="BF4">
            <v>0</v>
          </cell>
          <cell r="BG4">
            <v>0</v>
          </cell>
          <cell r="BH4">
            <v>0</v>
          </cell>
          <cell r="BI4">
            <v>0</v>
          </cell>
          <cell r="BJ4">
            <v>0</v>
          </cell>
          <cell r="BK4" t="e">
            <v>#REF!</v>
          </cell>
          <cell r="BL4">
            <v>0</v>
          </cell>
          <cell r="BM4">
            <v>0</v>
          </cell>
          <cell r="BN4">
            <v>0</v>
          </cell>
          <cell r="BO4">
            <v>0</v>
          </cell>
          <cell r="BP4">
            <v>0</v>
          </cell>
          <cell r="BQ4">
            <v>0</v>
          </cell>
          <cell r="BR4">
            <v>0</v>
          </cell>
          <cell r="BS4">
            <v>0</v>
          </cell>
          <cell r="BT4">
            <v>0</v>
          </cell>
          <cell r="BU4">
            <v>0</v>
          </cell>
          <cell r="BV4">
            <v>0</v>
          </cell>
          <cell r="BW4">
            <v>0</v>
          </cell>
          <cell r="BX4">
            <v>0</v>
          </cell>
          <cell r="BY4">
            <v>0</v>
          </cell>
          <cell r="BZ4">
            <v>0</v>
          </cell>
          <cell r="CA4">
            <v>0</v>
          </cell>
          <cell r="CB4">
            <v>0</v>
          </cell>
          <cell r="CC4">
            <v>0</v>
          </cell>
        </row>
        <row r="5">
          <cell r="I5" t="e">
            <v>#REF!</v>
          </cell>
          <cell r="J5">
            <v>0</v>
          </cell>
          <cell r="K5">
            <v>0</v>
          </cell>
          <cell r="L5">
            <v>0</v>
          </cell>
          <cell r="M5">
            <v>0</v>
          </cell>
          <cell r="N5">
            <v>0</v>
          </cell>
          <cell r="O5">
            <v>0</v>
          </cell>
          <cell r="P5">
            <v>0</v>
          </cell>
          <cell r="Q5">
            <v>0</v>
          </cell>
          <cell r="R5" t="e">
            <v>#REF!</v>
          </cell>
          <cell r="S5">
            <v>0</v>
          </cell>
          <cell r="T5">
            <v>0</v>
          </cell>
          <cell r="U5">
            <v>0</v>
          </cell>
          <cell r="V5">
            <v>0</v>
          </cell>
          <cell r="W5">
            <v>0</v>
          </cell>
          <cell r="X5">
            <v>0</v>
          </cell>
          <cell r="Y5">
            <v>0</v>
          </cell>
          <cell r="Z5">
            <v>0</v>
          </cell>
          <cell r="AA5" t="e">
            <v>#REF!</v>
          </cell>
          <cell r="AB5">
            <v>0</v>
          </cell>
          <cell r="AC5">
            <v>0</v>
          </cell>
          <cell r="AD5">
            <v>0</v>
          </cell>
          <cell r="AE5">
            <v>0</v>
          </cell>
          <cell r="AF5">
            <v>0</v>
          </cell>
          <cell r="AG5">
            <v>0</v>
          </cell>
          <cell r="AH5">
            <v>0</v>
          </cell>
          <cell r="AI5">
            <v>0</v>
          </cell>
          <cell r="AJ5" t="e">
            <v>#REF!</v>
          </cell>
          <cell r="AK5">
            <v>0</v>
          </cell>
          <cell r="AL5">
            <v>0</v>
          </cell>
          <cell r="AM5">
            <v>0</v>
          </cell>
          <cell r="AN5">
            <v>0</v>
          </cell>
          <cell r="AO5">
            <v>0</v>
          </cell>
          <cell r="AP5">
            <v>0</v>
          </cell>
          <cell r="AQ5">
            <v>0</v>
          </cell>
          <cell r="AR5">
            <v>0</v>
          </cell>
          <cell r="AS5" t="e">
            <v>#REF!</v>
          </cell>
          <cell r="AT5">
            <v>0</v>
          </cell>
          <cell r="AU5">
            <v>0</v>
          </cell>
          <cell r="AV5">
            <v>0</v>
          </cell>
          <cell r="AW5">
            <v>0</v>
          </cell>
          <cell r="AX5">
            <v>0</v>
          </cell>
          <cell r="AY5">
            <v>0</v>
          </cell>
          <cell r="AZ5">
            <v>0</v>
          </cell>
          <cell r="BA5">
            <v>0</v>
          </cell>
          <cell r="BB5" t="e">
            <v>#REF!</v>
          </cell>
          <cell r="BC5">
            <v>0</v>
          </cell>
          <cell r="BD5">
            <v>0</v>
          </cell>
          <cell r="BE5">
            <v>0</v>
          </cell>
          <cell r="BF5">
            <v>0</v>
          </cell>
          <cell r="BG5">
            <v>0</v>
          </cell>
          <cell r="BH5">
            <v>0</v>
          </cell>
          <cell r="BI5">
            <v>0</v>
          </cell>
          <cell r="BJ5">
            <v>0</v>
          </cell>
          <cell r="BK5" t="e">
            <v>#REF!</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row>
        <row r="7">
          <cell r="J7">
            <v>0</v>
          </cell>
          <cell r="K7" t="str">
            <v>руб.</v>
          </cell>
          <cell r="L7">
            <v>0</v>
          </cell>
          <cell r="M7">
            <v>0</v>
          </cell>
          <cell r="N7" t="str">
            <v>руб.</v>
          </cell>
          <cell r="O7">
            <v>0</v>
          </cell>
          <cell r="P7">
            <v>0</v>
          </cell>
          <cell r="Q7" t="str">
            <v>руб.</v>
          </cell>
          <cell r="R7">
            <v>0</v>
          </cell>
          <cell r="S7">
            <v>0</v>
          </cell>
          <cell r="T7" t="str">
            <v>руб.</v>
          </cell>
          <cell r="U7">
            <v>0</v>
          </cell>
          <cell r="V7">
            <v>0</v>
          </cell>
          <cell r="W7" t="str">
            <v>руб.</v>
          </cell>
          <cell r="X7">
            <v>0</v>
          </cell>
          <cell r="Y7">
            <v>0</v>
          </cell>
          <cell r="Z7" t="str">
            <v>руб.</v>
          </cell>
          <cell r="AA7">
            <v>0</v>
          </cell>
          <cell r="AB7">
            <v>0</v>
          </cell>
          <cell r="AC7" t="str">
            <v>руб.</v>
          </cell>
          <cell r="AD7">
            <v>0</v>
          </cell>
          <cell r="AE7">
            <v>0</v>
          </cell>
          <cell r="AF7" t="str">
            <v>руб.</v>
          </cell>
          <cell r="AG7">
            <v>0</v>
          </cell>
          <cell r="AH7">
            <v>0</v>
          </cell>
          <cell r="AI7" t="str">
            <v>руб.</v>
          </cell>
          <cell r="AJ7">
            <v>0</v>
          </cell>
          <cell r="AK7">
            <v>0</v>
          </cell>
          <cell r="AL7" t="str">
            <v>руб.</v>
          </cell>
          <cell r="AM7">
            <v>0</v>
          </cell>
          <cell r="AN7">
            <v>0</v>
          </cell>
          <cell r="AO7" t="str">
            <v>руб.</v>
          </cell>
          <cell r="AP7">
            <v>0</v>
          </cell>
          <cell r="AQ7">
            <v>0</v>
          </cell>
          <cell r="AR7" t="str">
            <v>руб.</v>
          </cell>
          <cell r="AS7">
            <v>0</v>
          </cell>
          <cell r="AT7">
            <v>0</v>
          </cell>
          <cell r="AU7" t="str">
            <v>руб.</v>
          </cell>
          <cell r="AV7">
            <v>0</v>
          </cell>
          <cell r="AW7">
            <v>0</v>
          </cell>
          <cell r="AX7" t="str">
            <v>руб.</v>
          </cell>
          <cell r="AY7">
            <v>0</v>
          </cell>
          <cell r="AZ7">
            <v>0</v>
          </cell>
          <cell r="BA7" t="str">
            <v>руб.</v>
          </cell>
          <cell r="BB7">
            <v>0</v>
          </cell>
          <cell r="BC7">
            <v>0</v>
          </cell>
          <cell r="BD7" t="str">
            <v>руб.</v>
          </cell>
          <cell r="BE7">
            <v>0</v>
          </cell>
          <cell r="BF7">
            <v>0</v>
          </cell>
          <cell r="BG7" t="str">
            <v>руб.</v>
          </cell>
          <cell r="BH7">
            <v>0</v>
          </cell>
          <cell r="BI7">
            <v>0</v>
          </cell>
          <cell r="BJ7" t="str">
            <v>руб.</v>
          </cell>
          <cell r="BK7">
            <v>0</v>
          </cell>
          <cell r="BL7">
            <v>0</v>
          </cell>
          <cell r="BM7" t="str">
            <v>руб.</v>
          </cell>
          <cell r="BN7">
            <v>0</v>
          </cell>
          <cell r="BO7">
            <v>0</v>
          </cell>
          <cell r="BP7" t="str">
            <v>руб.</v>
          </cell>
          <cell r="BQ7">
            <v>0</v>
          </cell>
          <cell r="BR7">
            <v>0</v>
          </cell>
          <cell r="BS7" t="str">
            <v>руб.</v>
          </cell>
          <cell r="BT7">
            <v>0</v>
          </cell>
          <cell r="BU7">
            <v>0</v>
          </cell>
          <cell r="BV7" t="str">
            <v>руб.</v>
          </cell>
          <cell r="BW7">
            <v>0</v>
          </cell>
          <cell r="BX7">
            <v>0</v>
          </cell>
          <cell r="BY7" t="str">
            <v>руб.</v>
          </cell>
          <cell r="BZ7">
            <v>0</v>
          </cell>
          <cell r="CA7">
            <v>0</v>
          </cell>
          <cell r="CB7" t="str">
            <v>руб.</v>
          </cell>
          <cell r="CC7">
            <v>0</v>
          </cell>
          <cell r="CD7">
            <v>0</v>
          </cell>
          <cell r="CE7" t="str">
            <v>руб.</v>
          </cell>
          <cell r="CF7">
            <v>0</v>
          </cell>
          <cell r="CG7">
            <v>0</v>
          </cell>
          <cell r="CH7" t="str">
            <v>руб.</v>
          </cell>
          <cell r="CI7">
            <v>0</v>
          </cell>
          <cell r="CJ7">
            <v>0</v>
          </cell>
          <cell r="CK7" t="str">
            <v>руб.</v>
          </cell>
        </row>
        <row r="9">
          <cell r="J9">
            <v>0</v>
          </cell>
          <cell r="K9" t="str">
            <v>руб.</v>
          </cell>
          <cell r="L9">
            <v>0</v>
          </cell>
          <cell r="M9">
            <v>0</v>
          </cell>
          <cell r="N9" t="str">
            <v>руб.</v>
          </cell>
          <cell r="O9">
            <v>0</v>
          </cell>
          <cell r="P9">
            <v>0</v>
          </cell>
          <cell r="Q9" t="str">
            <v>руб.</v>
          </cell>
          <cell r="R9">
            <v>0</v>
          </cell>
          <cell r="S9">
            <v>0</v>
          </cell>
          <cell r="T9" t="str">
            <v>руб.</v>
          </cell>
          <cell r="U9">
            <v>0</v>
          </cell>
          <cell r="V9">
            <v>0</v>
          </cell>
          <cell r="W9" t="str">
            <v>руб.</v>
          </cell>
          <cell r="X9">
            <v>0</v>
          </cell>
          <cell r="Y9">
            <v>0</v>
          </cell>
          <cell r="Z9" t="str">
            <v>руб.</v>
          </cell>
          <cell r="AA9">
            <v>0</v>
          </cell>
          <cell r="AB9">
            <v>0</v>
          </cell>
          <cell r="AC9" t="str">
            <v>руб.</v>
          </cell>
          <cell r="AD9">
            <v>0</v>
          </cell>
          <cell r="AE9">
            <v>0</v>
          </cell>
          <cell r="AF9" t="str">
            <v>руб.</v>
          </cell>
          <cell r="AG9">
            <v>0</v>
          </cell>
          <cell r="AH9">
            <v>0</v>
          </cell>
          <cell r="AI9" t="str">
            <v>руб.</v>
          </cell>
          <cell r="AJ9">
            <v>0</v>
          </cell>
          <cell r="AK9">
            <v>0</v>
          </cell>
          <cell r="AL9" t="str">
            <v>руб.</v>
          </cell>
          <cell r="AM9">
            <v>0</v>
          </cell>
          <cell r="AN9">
            <v>0</v>
          </cell>
          <cell r="AO9" t="str">
            <v>руб.</v>
          </cell>
          <cell r="AP9">
            <v>0</v>
          </cell>
          <cell r="AQ9">
            <v>0</v>
          </cell>
          <cell r="AR9" t="str">
            <v>руб.</v>
          </cell>
          <cell r="AS9">
            <v>0</v>
          </cell>
          <cell r="AT9">
            <v>0</v>
          </cell>
          <cell r="AU9" t="str">
            <v>руб.</v>
          </cell>
          <cell r="AV9">
            <v>0</v>
          </cell>
          <cell r="AW9">
            <v>0</v>
          </cell>
          <cell r="AX9" t="str">
            <v>руб.</v>
          </cell>
          <cell r="AY9">
            <v>0</v>
          </cell>
          <cell r="AZ9">
            <v>0</v>
          </cell>
          <cell r="BA9" t="str">
            <v>руб.</v>
          </cell>
          <cell r="BB9">
            <v>0</v>
          </cell>
          <cell r="BC9">
            <v>0</v>
          </cell>
          <cell r="BD9" t="str">
            <v>руб.</v>
          </cell>
          <cell r="BE9">
            <v>0</v>
          </cell>
          <cell r="BF9">
            <v>0</v>
          </cell>
          <cell r="BG9" t="str">
            <v>руб.</v>
          </cell>
          <cell r="BH9">
            <v>0</v>
          </cell>
          <cell r="BI9">
            <v>0</v>
          </cell>
          <cell r="BJ9" t="str">
            <v>руб.</v>
          </cell>
          <cell r="BK9">
            <v>0</v>
          </cell>
          <cell r="BL9">
            <v>0</v>
          </cell>
          <cell r="BM9" t="str">
            <v>руб.</v>
          </cell>
          <cell r="BN9">
            <v>0</v>
          </cell>
          <cell r="BO9">
            <v>0</v>
          </cell>
          <cell r="BP9" t="str">
            <v>руб.</v>
          </cell>
          <cell r="BQ9">
            <v>0</v>
          </cell>
          <cell r="BR9">
            <v>0</v>
          </cell>
          <cell r="BS9" t="str">
            <v>руб.</v>
          </cell>
          <cell r="BT9">
            <v>0</v>
          </cell>
          <cell r="BU9">
            <v>0</v>
          </cell>
          <cell r="BV9" t="str">
            <v>руб.</v>
          </cell>
          <cell r="BW9">
            <v>0</v>
          </cell>
          <cell r="BX9">
            <v>0</v>
          </cell>
          <cell r="BY9" t="str">
            <v>руб.</v>
          </cell>
          <cell r="BZ9">
            <v>0</v>
          </cell>
          <cell r="CA9">
            <v>0</v>
          </cell>
          <cell r="CB9" t="str">
            <v>руб.</v>
          </cell>
          <cell r="CC9">
            <v>0</v>
          </cell>
          <cell r="CD9">
            <v>0</v>
          </cell>
          <cell r="CE9" t="str">
            <v>руб.</v>
          </cell>
          <cell r="CF9">
            <v>0</v>
          </cell>
          <cell r="CG9">
            <v>0</v>
          </cell>
          <cell r="CH9" t="str">
            <v>руб.</v>
          </cell>
          <cell r="CI9">
            <v>0</v>
          </cell>
          <cell r="CJ9">
            <v>0</v>
          </cell>
          <cell r="CK9" t="str">
            <v>руб.</v>
          </cell>
        </row>
        <row r="10">
          <cell r="J10">
            <v>0</v>
          </cell>
          <cell r="K10" t="str">
            <v>руб.</v>
          </cell>
          <cell r="L10">
            <v>0</v>
          </cell>
          <cell r="M10">
            <v>0</v>
          </cell>
          <cell r="N10" t="str">
            <v>руб.</v>
          </cell>
          <cell r="O10">
            <v>0</v>
          </cell>
          <cell r="P10">
            <v>0</v>
          </cell>
          <cell r="Q10" t="str">
            <v>руб.</v>
          </cell>
          <cell r="R10">
            <v>0</v>
          </cell>
          <cell r="S10">
            <v>0</v>
          </cell>
          <cell r="T10" t="str">
            <v>руб.</v>
          </cell>
          <cell r="U10">
            <v>0</v>
          </cell>
          <cell r="V10">
            <v>0</v>
          </cell>
          <cell r="W10" t="str">
            <v>руб.</v>
          </cell>
          <cell r="X10">
            <v>0</v>
          </cell>
          <cell r="Y10">
            <v>0</v>
          </cell>
          <cell r="Z10" t="str">
            <v>руб.</v>
          </cell>
          <cell r="AA10">
            <v>0</v>
          </cell>
          <cell r="AB10">
            <v>0</v>
          </cell>
          <cell r="AC10" t="str">
            <v>руб.</v>
          </cell>
          <cell r="AD10">
            <v>0</v>
          </cell>
          <cell r="AE10">
            <v>0</v>
          </cell>
          <cell r="AF10" t="str">
            <v>руб.</v>
          </cell>
          <cell r="AG10">
            <v>0</v>
          </cell>
          <cell r="AH10">
            <v>0</v>
          </cell>
          <cell r="AI10" t="str">
            <v>руб.</v>
          </cell>
          <cell r="AJ10">
            <v>0</v>
          </cell>
          <cell r="AK10">
            <v>0</v>
          </cell>
          <cell r="AL10" t="str">
            <v>руб.</v>
          </cell>
          <cell r="AM10">
            <v>0</v>
          </cell>
          <cell r="AN10">
            <v>0</v>
          </cell>
          <cell r="AO10" t="str">
            <v>руб.</v>
          </cell>
          <cell r="AP10">
            <v>0</v>
          </cell>
          <cell r="AQ10">
            <v>0</v>
          </cell>
          <cell r="AR10" t="str">
            <v>руб.</v>
          </cell>
          <cell r="AS10">
            <v>0</v>
          </cell>
          <cell r="AT10">
            <v>0</v>
          </cell>
          <cell r="AU10" t="str">
            <v>руб.</v>
          </cell>
          <cell r="AV10">
            <v>0</v>
          </cell>
          <cell r="AW10">
            <v>0</v>
          </cell>
          <cell r="AX10" t="str">
            <v>руб.</v>
          </cell>
          <cell r="AY10">
            <v>0</v>
          </cell>
          <cell r="AZ10">
            <v>0</v>
          </cell>
          <cell r="BA10" t="str">
            <v>руб.</v>
          </cell>
          <cell r="BB10">
            <v>0</v>
          </cell>
          <cell r="BC10">
            <v>0</v>
          </cell>
          <cell r="BD10" t="str">
            <v>руб.</v>
          </cell>
          <cell r="BE10">
            <v>0</v>
          </cell>
          <cell r="BF10">
            <v>0</v>
          </cell>
          <cell r="BG10" t="str">
            <v>руб.</v>
          </cell>
          <cell r="BH10">
            <v>0</v>
          </cell>
          <cell r="BI10">
            <v>0</v>
          </cell>
          <cell r="BJ10" t="str">
            <v>руб.</v>
          </cell>
          <cell r="BK10">
            <v>0</v>
          </cell>
          <cell r="BL10">
            <v>0</v>
          </cell>
          <cell r="BM10" t="str">
            <v>руб.</v>
          </cell>
          <cell r="BN10">
            <v>0</v>
          </cell>
          <cell r="BO10">
            <v>0</v>
          </cell>
          <cell r="BP10" t="str">
            <v>руб.</v>
          </cell>
          <cell r="BQ10">
            <v>0</v>
          </cell>
          <cell r="BR10">
            <v>0</v>
          </cell>
          <cell r="BS10" t="str">
            <v>руб.</v>
          </cell>
          <cell r="BT10">
            <v>0</v>
          </cell>
          <cell r="BU10">
            <v>0</v>
          </cell>
          <cell r="BV10" t="str">
            <v>руб.</v>
          </cell>
          <cell r="BW10">
            <v>0</v>
          </cell>
          <cell r="BX10">
            <v>0</v>
          </cell>
          <cell r="BY10" t="str">
            <v>руб.</v>
          </cell>
          <cell r="BZ10">
            <v>0</v>
          </cell>
          <cell r="CA10">
            <v>0</v>
          </cell>
          <cell r="CB10" t="str">
            <v>руб.</v>
          </cell>
          <cell r="CC10">
            <v>0</v>
          </cell>
          <cell r="CD10">
            <v>0</v>
          </cell>
          <cell r="CE10" t="str">
            <v>руб.</v>
          </cell>
          <cell r="CF10">
            <v>0</v>
          </cell>
          <cell r="CG10">
            <v>0</v>
          </cell>
          <cell r="CH10" t="str">
            <v>руб.</v>
          </cell>
          <cell r="CI10">
            <v>0</v>
          </cell>
          <cell r="CJ10">
            <v>0</v>
          </cell>
          <cell r="CK10" t="str">
            <v>руб.</v>
          </cell>
        </row>
        <row r="11">
          <cell r="J11">
            <v>0</v>
          </cell>
          <cell r="K11" t="str">
            <v>руб.</v>
          </cell>
          <cell r="L11">
            <v>0</v>
          </cell>
          <cell r="M11">
            <v>0</v>
          </cell>
          <cell r="N11" t="str">
            <v>руб.</v>
          </cell>
          <cell r="O11">
            <v>0</v>
          </cell>
          <cell r="P11">
            <v>0</v>
          </cell>
          <cell r="Q11" t="str">
            <v>руб.</v>
          </cell>
          <cell r="R11">
            <v>0</v>
          </cell>
          <cell r="S11">
            <v>0</v>
          </cell>
          <cell r="T11" t="str">
            <v>руб.</v>
          </cell>
          <cell r="U11">
            <v>0</v>
          </cell>
          <cell r="V11">
            <v>0</v>
          </cell>
          <cell r="W11" t="str">
            <v>руб.</v>
          </cell>
          <cell r="X11">
            <v>0</v>
          </cell>
          <cell r="Y11">
            <v>0</v>
          </cell>
          <cell r="Z11" t="str">
            <v>руб.</v>
          </cell>
          <cell r="AA11">
            <v>0</v>
          </cell>
          <cell r="AB11">
            <v>0</v>
          </cell>
          <cell r="AC11" t="str">
            <v>руб.</v>
          </cell>
          <cell r="AD11">
            <v>0</v>
          </cell>
          <cell r="AE11">
            <v>0</v>
          </cell>
          <cell r="AF11" t="str">
            <v>руб.</v>
          </cell>
          <cell r="AG11">
            <v>0</v>
          </cell>
          <cell r="AH11">
            <v>0</v>
          </cell>
          <cell r="AI11" t="str">
            <v>руб.</v>
          </cell>
          <cell r="AJ11">
            <v>0</v>
          </cell>
          <cell r="AK11">
            <v>0</v>
          </cell>
          <cell r="AL11" t="str">
            <v>руб.</v>
          </cell>
          <cell r="AM11">
            <v>0</v>
          </cell>
          <cell r="AN11">
            <v>0</v>
          </cell>
          <cell r="AO11" t="str">
            <v>руб.</v>
          </cell>
          <cell r="AP11">
            <v>0</v>
          </cell>
          <cell r="AQ11">
            <v>0</v>
          </cell>
          <cell r="AR11" t="str">
            <v>руб.</v>
          </cell>
          <cell r="AS11">
            <v>0</v>
          </cell>
          <cell r="AT11">
            <v>0</v>
          </cell>
          <cell r="AU11" t="str">
            <v>руб.</v>
          </cell>
          <cell r="AV11">
            <v>0</v>
          </cell>
          <cell r="AW11">
            <v>0</v>
          </cell>
          <cell r="AX11" t="str">
            <v>руб.</v>
          </cell>
          <cell r="AY11">
            <v>0</v>
          </cell>
          <cell r="AZ11">
            <v>0</v>
          </cell>
          <cell r="BA11" t="str">
            <v>руб.</v>
          </cell>
          <cell r="BB11">
            <v>0</v>
          </cell>
          <cell r="BC11">
            <v>0</v>
          </cell>
          <cell r="BD11" t="str">
            <v>руб.</v>
          </cell>
          <cell r="BE11">
            <v>0</v>
          </cell>
          <cell r="BF11">
            <v>0</v>
          </cell>
          <cell r="BG11" t="str">
            <v>руб.</v>
          </cell>
          <cell r="BH11">
            <v>0</v>
          </cell>
          <cell r="BI11">
            <v>0</v>
          </cell>
          <cell r="BJ11" t="str">
            <v>руб.</v>
          </cell>
          <cell r="BK11">
            <v>0</v>
          </cell>
          <cell r="BL11">
            <v>0</v>
          </cell>
          <cell r="BM11" t="str">
            <v>руб.</v>
          </cell>
          <cell r="BN11">
            <v>0</v>
          </cell>
          <cell r="BO11">
            <v>0</v>
          </cell>
          <cell r="BP11" t="str">
            <v>руб.</v>
          </cell>
          <cell r="BQ11">
            <v>0</v>
          </cell>
          <cell r="BR11">
            <v>0</v>
          </cell>
          <cell r="BS11" t="str">
            <v>руб.</v>
          </cell>
          <cell r="BT11">
            <v>0</v>
          </cell>
          <cell r="BU11">
            <v>0</v>
          </cell>
          <cell r="BV11" t="str">
            <v>руб.</v>
          </cell>
          <cell r="BW11">
            <v>0</v>
          </cell>
          <cell r="BX11">
            <v>0</v>
          </cell>
          <cell r="BY11" t="str">
            <v>руб.</v>
          </cell>
          <cell r="BZ11">
            <v>0</v>
          </cell>
          <cell r="CA11">
            <v>0</v>
          </cell>
          <cell r="CB11" t="str">
            <v>руб.</v>
          </cell>
          <cell r="CC11">
            <v>0</v>
          </cell>
          <cell r="CD11">
            <v>0</v>
          </cell>
          <cell r="CE11" t="str">
            <v>руб.</v>
          </cell>
          <cell r="CF11">
            <v>0</v>
          </cell>
          <cell r="CG11">
            <v>0</v>
          </cell>
          <cell r="CH11" t="str">
            <v>руб.</v>
          </cell>
          <cell r="CI11">
            <v>0</v>
          </cell>
          <cell r="CJ11">
            <v>0</v>
          </cell>
          <cell r="CK11" t="str">
            <v>руб.</v>
          </cell>
        </row>
        <row r="12">
          <cell r="J12">
            <v>0</v>
          </cell>
          <cell r="K12" t="str">
            <v>руб.</v>
          </cell>
          <cell r="L12">
            <v>0</v>
          </cell>
          <cell r="M12">
            <v>0</v>
          </cell>
          <cell r="N12" t="str">
            <v>руб.</v>
          </cell>
          <cell r="O12">
            <v>0</v>
          </cell>
          <cell r="P12">
            <v>0</v>
          </cell>
          <cell r="Q12" t="str">
            <v>руб.</v>
          </cell>
          <cell r="R12">
            <v>0</v>
          </cell>
          <cell r="S12">
            <v>0</v>
          </cell>
          <cell r="T12" t="str">
            <v>руб.</v>
          </cell>
          <cell r="U12">
            <v>0</v>
          </cell>
          <cell r="V12">
            <v>0</v>
          </cell>
          <cell r="W12" t="str">
            <v>руб.</v>
          </cell>
          <cell r="X12">
            <v>0</v>
          </cell>
          <cell r="Y12">
            <v>0</v>
          </cell>
          <cell r="Z12" t="str">
            <v>руб.</v>
          </cell>
          <cell r="AA12">
            <v>0</v>
          </cell>
          <cell r="AB12">
            <v>0</v>
          </cell>
          <cell r="AC12" t="str">
            <v>руб.</v>
          </cell>
          <cell r="AD12">
            <v>0</v>
          </cell>
          <cell r="AE12">
            <v>0</v>
          </cell>
          <cell r="AF12" t="str">
            <v>руб.</v>
          </cell>
          <cell r="AG12">
            <v>0</v>
          </cell>
          <cell r="AH12">
            <v>0</v>
          </cell>
          <cell r="AI12" t="str">
            <v>руб.</v>
          </cell>
          <cell r="AJ12">
            <v>0</v>
          </cell>
          <cell r="AK12">
            <v>0</v>
          </cell>
          <cell r="AL12" t="str">
            <v>руб.</v>
          </cell>
          <cell r="AM12">
            <v>0</v>
          </cell>
          <cell r="AN12">
            <v>0</v>
          </cell>
          <cell r="AO12" t="str">
            <v>руб.</v>
          </cell>
          <cell r="AP12">
            <v>0</v>
          </cell>
          <cell r="AQ12">
            <v>0</v>
          </cell>
          <cell r="AR12" t="str">
            <v>руб.</v>
          </cell>
          <cell r="AS12">
            <v>0</v>
          </cell>
          <cell r="AT12">
            <v>0</v>
          </cell>
          <cell r="AU12" t="str">
            <v>руб.</v>
          </cell>
          <cell r="AV12">
            <v>0</v>
          </cell>
          <cell r="AW12">
            <v>0</v>
          </cell>
          <cell r="AX12" t="str">
            <v>руб.</v>
          </cell>
          <cell r="AY12">
            <v>0</v>
          </cell>
          <cell r="AZ12">
            <v>0</v>
          </cell>
          <cell r="BA12" t="str">
            <v>руб.</v>
          </cell>
          <cell r="BB12">
            <v>0</v>
          </cell>
          <cell r="BC12">
            <v>0</v>
          </cell>
          <cell r="BD12" t="str">
            <v>руб.</v>
          </cell>
          <cell r="BE12">
            <v>0</v>
          </cell>
          <cell r="BF12">
            <v>0</v>
          </cell>
          <cell r="BG12" t="str">
            <v>руб.</v>
          </cell>
          <cell r="BH12">
            <v>0</v>
          </cell>
          <cell r="BI12">
            <v>0</v>
          </cell>
          <cell r="BJ12" t="str">
            <v>руб.</v>
          </cell>
          <cell r="BK12">
            <v>0</v>
          </cell>
          <cell r="BL12">
            <v>0</v>
          </cell>
          <cell r="BM12" t="str">
            <v>руб.</v>
          </cell>
          <cell r="BN12">
            <v>0</v>
          </cell>
          <cell r="BO12">
            <v>0</v>
          </cell>
          <cell r="BP12" t="str">
            <v>руб.</v>
          </cell>
          <cell r="BQ12">
            <v>0</v>
          </cell>
          <cell r="BR12">
            <v>0</v>
          </cell>
          <cell r="BS12" t="str">
            <v>руб.</v>
          </cell>
          <cell r="BT12">
            <v>0</v>
          </cell>
          <cell r="BU12">
            <v>0</v>
          </cell>
          <cell r="BV12" t="str">
            <v>руб.</v>
          </cell>
          <cell r="BW12">
            <v>0</v>
          </cell>
          <cell r="BX12">
            <v>0</v>
          </cell>
          <cell r="BY12" t="str">
            <v>руб.</v>
          </cell>
          <cell r="BZ12">
            <v>0</v>
          </cell>
          <cell r="CA12">
            <v>0</v>
          </cell>
          <cell r="CB12" t="str">
            <v>руб.</v>
          </cell>
          <cell r="CC12">
            <v>0</v>
          </cell>
          <cell r="CD12">
            <v>0</v>
          </cell>
          <cell r="CE12" t="str">
            <v>руб.</v>
          </cell>
          <cell r="CF12">
            <v>0</v>
          </cell>
          <cell r="CG12">
            <v>0</v>
          </cell>
          <cell r="CH12" t="str">
            <v>руб.</v>
          </cell>
          <cell r="CI12">
            <v>0</v>
          </cell>
          <cell r="CJ12">
            <v>0</v>
          </cell>
          <cell r="CK12" t="str">
            <v>руб.</v>
          </cell>
        </row>
        <row r="13">
          <cell r="J13">
            <v>0</v>
          </cell>
          <cell r="K13" t="str">
            <v>руб.</v>
          </cell>
          <cell r="L13">
            <v>0</v>
          </cell>
          <cell r="M13">
            <v>0</v>
          </cell>
          <cell r="N13" t="str">
            <v>руб.</v>
          </cell>
          <cell r="O13">
            <v>0</v>
          </cell>
          <cell r="P13">
            <v>0</v>
          </cell>
          <cell r="Q13" t="str">
            <v>руб.</v>
          </cell>
          <cell r="R13">
            <v>0</v>
          </cell>
          <cell r="S13">
            <v>0</v>
          </cell>
          <cell r="T13" t="str">
            <v>руб.</v>
          </cell>
          <cell r="U13">
            <v>0</v>
          </cell>
          <cell r="V13">
            <v>0</v>
          </cell>
          <cell r="W13" t="str">
            <v>руб.</v>
          </cell>
          <cell r="X13">
            <v>0</v>
          </cell>
          <cell r="Y13">
            <v>0</v>
          </cell>
          <cell r="Z13" t="str">
            <v>руб.</v>
          </cell>
          <cell r="AA13">
            <v>0</v>
          </cell>
          <cell r="AB13">
            <v>0</v>
          </cell>
          <cell r="AC13" t="str">
            <v>руб.</v>
          </cell>
          <cell r="AD13">
            <v>0</v>
          </cell>
          <cell r="AE13">
            <v>0</v>
          </cell>
          <cell r="AF13" t="str">
            <v>руб.</v>
          </cell>
          <cell r="AG13">
            <v>0</v>
          </cell>
          <cell r="AH13">
            <v>0</v>
          </cell>
          <cell r="AI13" t="str">
            <v>руб.</v>
          </cell>
          <cell r="AJ13">
            <v>0</v>
          </cell>
          <cell r="AK13">
            <v>0</v>
          </cell>
          <cell r="AL13" t="str">
            <v>руб.</v>
          </cell>
          <cell r="AM13">
            <v>0</v>
          </cell>
          <cell r="AN13">
            <v>0</v>
          </cell>
          <cell r="AO13" t="str">
            <v>руб.</v>
          </cell>
          <cell r="AP13">
            <v>0</v>
          </cell>
          <cell r="AQ13">
            <v>0</v>
          </cell>
          <cell r="AR13" t="str">
            <v>руб.</v>
          </cell>
          <cell r="AS13">
            <v>0</v>
          </cell>
          <cell r="AT13">
            <v>0</v>
          </cell>
          <cell r="AU13" t="str">
            <v>руб.</v>
          </cell>
          <cell r="AV13">
            <v>0</v>
          </cell>
          <cell r="AW13">
            <v>0</v>
          </cell>
          <cell r="AX13" t="str">
            <v>руб.</v>
          </cell>
          <cell r="AY13">
            <v>0</v>
          </cell>
          <cell r="AZ13">
            <v>0</v>
          </cell>
          <cell r="BA13" t="str">
            <v>руб.</v>
          </cell>
          <cell r="BB13">
            <v>0</v>
          </cell>
          <cell r="BC13">
            <v>0</v>
          </cell>
          <cell r="BD13" t="str">
            <v>руб.</v>
          </cell>
          <cell r="BE13">
            <v>0</v>
          </cell>
          <cell r="BF13">
            <v>0</v>
          </cell>
          <cell r="BG13" t="str">
            <v>руб.</v>
          </cell>
          <cell r="BH13">
            <v>0</v>
          </cell>
          <cell r="BI13">
            <v>0</v>
          </cell>
          <cell r="BJ13" t="str">
            <v>руб.</v>
          </cell>
          <cell r="BK13">
            <v>0</v>
          </cell>
          <cell r="BL13">
            <v>0</v>
          </cell>
          <cell r="BM13" t="str">
            <v>руб.</v>
          </cell>
          <cell r="BN13">
            <v>0</v>
          </cell>
          <cell r="BO13">
            <v>0</v>
          </cell>
          <cell r="BP13" t="str">
            <v>руб.</v>
          </cell>
          <cell r="BQ13">
            <v>0</v>
          </cell>
          <cell r="BR13">
            <v>0</v>
          </cell>
          <cell r="BS13" t="str">
            <v>руб.</v>
          </cell>
          <cell r="BT13">
            <v>0</v>
          </cell>
          <cell r="BU13">
            <v>0</v>
          </cell>
          <cell r="BV13" t="str">
            <v>руб.</v>
          </cell>
          <cell r="BW13">
            <v>0</v>
          </cell>
          <cell r="BX13">
            <v>0</v>
          </cell>
          <cell r="BY13" t="str">
            <v>руб.</v>
          </cell>
          <cell r="BZ13">
            <v>0</v>
          </cell>
          <cell r="CA13">
            <v>0</v>
          </cell>
          <cell r="CB13" t="str">
            <v>руб.</v>
          </cell>
          <cell r="CC13">
            <v>0</v>
          </cell>
          <cell r="CD13">
            <v>0</v>
          </cell>
          <cell r="CE13" t="str">
            <v>руб.</v>
          </cell>
          <cell r="CF13">
            <v>0</v>
          </cell>
          <cell r="CG13">
            <v>0</v>
          </cell>
          <cell r="CH13" t="str">
            <v>руб.</v>
          </cell>
          <cell r="CI13">
            <v>0</v>
          </cell>
          <cell r="CJ13">
            <v>0</v>
          </cell>
          <cell r="CK13" t="str">
            <v>руб.</v>
          </cell>
        </row>
        <row r="14">
          <cell r="J14">
            <v>0</v>
          </cell>
          <cell r="K14" t="str">
            <v>руб.</v>
          </cell>
          <cell r="L14">
            <v>0</v>
          </cell>
          <cell r="M14">
            <v>0</v>
          </cell>
          <cell r="N14" t="str">
            <v>руб.</v>
          </cell>
          <cell r="O14">
            <v>0</v>
          </cell>
          <cell r="P14">
            <v>0</v>
          </cell>
          <cell r="Q14" t="str">
            <v>руб.</v>
          </cell>
          <cell r="R14">
            <v>0</v>
          </cell>
          <cell r="S14">
            <v>0</v>
          </cell>
          <cell r="T14" t="str">
            <v>руб.</v>
          </cell>
          <cell r="U14">
            <v>0</v>
          </cell>
          <cell r="V14">
            <v>0</v>
          </cell>
          <cell r="W14" t="str">
            <v>руб.</v>
          </cell>
          <cell r="X14">
            <v>0</v>
          </cell>
          <cell r="Y14">
            <v>0</v>
          </cell>
          <cell r="Z14" t="str">
            <v>руб.</v>
          </cell>
          <cell r="AA14">
            <v>0</v>
          </cell>
          <cell r="AB14">
            <v>0</v>
          </cell>
          <cell r="AC14" t="str">
            <v>руб.</v>
          </cell>
          <cell r="AD14">
            <v>0</v>
          </cell>
          <cell r="AE14">
            <v>0</v>
          </cell>
          <cell r="AF14" t="str">
            <v>руб.</v>
          </cell>
          <cell r="AG14">
            <v>0</v>
          </cell>
          <cell r="AH14">
            <v>0</v>
          </cell>
          <cell r="AI14" t="str">
            <v>руб.</v>
          </cell>
          <cell r="AJ14">
            <v>0</v>
          </cell>
          <cell r="AK14">
            <v>0</v>
          </cell>
          <cell r="AL14" t="str">
            <v>руб.</v>
          </cell>
          <cell r="AM14">
            <v>0</v>
          </cell>
          <cell r="AN14">
            <v>0</v>
          </cell>
          <cell r="AO14" t="str">
            <v>руб.</v>
          </cell>
          <cell r="AP14">
            <v>0</v>
          </cell>
          <cell r="AQ14">
            <v>0</v>
          </cell>
          <cell r="AR14" t="str">
            <v>руб.</v>
          </cell>
          <cell r="AS14">
            <v>0</v>
          </cell>
          <cell r="AT14">
            <v>0</v>
          </cell>
          <cell r="AU14" t="str">
            <v>руб.</v>
          </cell>
          <cell r="AV14">
            <v>0</v>
          </cell>
          <cell r="AW14">
            <v>0</v>
          </cell>
          <cell r="AX14" t="str">
            <v>руб.</v>
          </cell>
          <cell r="AY14">
            <v>0</v>
          </cell>
          <cell r="AZ14">
            <v>0</v>
          </cell>
          <cell r="BA14" t="str">
            <v>руб.</v>
          </cell>
          <cell r="BB14">
            <v>0</v>
          </cell>
          <cell r="BC14">
            <v>0</v>
          </cell>
          <cell r="BD14" t="str">
            <v>руб.</v>
          </cell>
          <cell r="BE14">
            <v>0</v>
          </cell>
          <cell r="BF14">
            <v>0</v>
          </cell>
          <cell r="BG14" t="str">
            <v>руб.</v>
          </cell>
          <cell r="BH14">
            <v>0</v>
          </cell>
          <cell r="BI14">
            <v>0</v>
          </cell>
          <cell r="BJ14" t="str">
            <v>руб.</v>
          </cell>
          <cell r="BK14">
            <v>0</v>
          </cell>
          <cell r="BL14">
            <v>0</v>
          </cell>
          <cell r="BM14" t="str">
            <v>руб.</v>
          </cell>
          <cell r="BN14">
            <v>0</v>
          </cell>
          <cell r="BO14">
            <v>0</v>
          </cell>
          <cell r="BP14" t="str">
            <v>руб.</v>
          </cell>
          <cell r="BQ14">
            <v>0</v>
          </cell>
          <cell r="BR14">
            <v>0</v>
          </cell>
          <cell r="BS14" t="str">
            <v>руб.</v>
          </cell>
          <cell r="BT14">
            <v>0</v>
          </cell>
          <cell r="BU14">
            <v>0</v>
          </cell>
          <cell r="BV14" t="str">
            <v>руб.</v>
          </cell>
          <cell r="BW14">
            <v>0</v>
          </cell>
          <cell r="BX14">
            <v>0</v>
          </cell>
          <cell r="BY14" t="str">
            <v>руб.</v>
          </cell>
          <cell r="BZ14">
            <v>0</v>
          </cell>
          <cell r="CA14">
            <v>0</v>
          </cell>
          <cell r="CB14" t="str">
            <v>руб.</v>
          </cell>
          <cell r="CC14">
            <v>0</v>
          </cell>
          <cell r="CD14">
            <v>0</v>
          </cell>
          <cell r="CE14" t="str">
            <v>руб.</v>
          </cell>
          <cell r="CF14">
            <v>0</v>
          </cell>
          <cell r="CG14">
            <v>0</v>
          </cell>
          <cell r="CH14" t="str">
            <v>руб.</v>
          </cell>
          <cell r="CI14">
            <v>0</v>
          </cell>
          <cell r="CJ14">
            <v>0</v>
          </cell>
          <cell r="CK14" t="str">
            <v>руб.</v>
          </cell>
        </row>
        <row r="15">
          <cell r="J15">
            <v>0</v>
          </cell>
          <cell r="K15" t="str">
            <v>руб.</v>
          </cell>
          <cell r="L15">
            <v>0</v>
          </cell>
          <cell r="M15">
            <v>0</v>
          </cell>
          <cell r="N15" t="str">
            <v>руб.</v>
          </cell>
          <cell r="O15">
            <v>0</v>
          </cell>
          <cell r="P15">
            <v>0</v>
          </cell>
          <cell r="Q15" t="str">
            <v>руб.</v>
          </cell>
          <cell r="R15">
            <v>0</v>
          </cell>
          <cell r="S15">
            <v>0</v>
          </cell>
          <cell r="T15" t="str">
            <v>руб.</v>
          </cell>
          <cell r="U15">
            <v>0</v>
          </cell>
          <cell r="V15">
            <v>0</v>
          </cell>
          <cell r="W15" t="str">
            <v>руб.</v>
          </cell>
          <cell r="X15">
            <v>0</v>
          </cell>
          <cell r="Y15">
            <v>0</v>
          </cell>
          <cell r="Z15" t="str">
            <v>руб.</v>
          </cell>
          <cell r="AA15">
            <v>0</v>
          </cell>
          <cell r="AB15">
            <v>0</v>
          </cell>
          <cell r="AC15" t="str">
            <v>руб.</v>
          </cell>
          <cell r="AD15">
            <v>0</v>
          </cell>
          <cell r="AE15">
            <v>0</v>
          </cell>
          <cell r="AF15" t="str">
            <v>руб.</v>
          </cell>
          <cell r="AG15">
            <v>0</v>
          </cell>
          <cell r="AH15">
            <v>0</v>
          </cell>
          <cell r="AI15" t="str">
            <v>руб.</v>
          </cell>
          <cell r="AJ15">
            <v>0</v>
          </cell>
          <cell r="AK15">
            <v>0</v>
          </cell>
          <cell r="AL15" t="str">
            <v>руб.</v>
          </cell>
          <cell r="AM15">
            <v>0</v>
          </cell>
          <cell r="AN15">
            <v>0</v>
          </cell>
          <cell r="AO15" t="str">
            <v>руб.</v>
          </cell>
          <cell r="AP15">
            <v>0</v>
          </cell>
          <cell r="AQ15">
            <v>0</v>
          </cell>
          <cell r="AR15" t="str">
            <v>руб.</v>
          </cell>
          <cell r="AS15">
            <v>0</v>
          </cell>
          <cell r="AT15">
            <v>0</v>
          </cell>
          <cell r="AU15" t="str">
            <v>руб.</v>
          </cell>
          <cell r="AV15">
            <v>0</v>
          </cell>
          <cell r="AW15">
            <v>0</v>
          </cell>
          <cell r="AX15" t="str">
            <v>руб.</v>
          </cell>
          <cell r="AY15">
            <v>0</v>
          </cell>
          <cell r="AZ15">
            <v>0</v>
          </cell>
          <cell r="BA15" t="str">
            <v>руб.</v>
          </cell>
          <cell r="BB15">
            <v>0</v>
          </cell>
          <cell r="BC15">
            <v>0</v>
          </cell>
          <cell r="BD15" t="str">
            <v>руб.</v>
          </cell>
          <cell r="BE15">
            <v>0</v>
          </cell>
          <cell r="BF15">
            <v>0</v>
          </cell>
          <cell r="BG15" t="str">
            <v>руб.</v>
          </cell>
          <cell r="BH15">
            <v>0</v>
          </cell>
          <cell r="BI15">
            <v>0</v>
          </cell>
          <cell r="BJ15" t="str">
            <v>руб.</v>
          </cell>
          <cell r="BK15">
            <v>0</v>
          </cell>
          <cell r="BL15">
            <v>0</v>
          </cell>
          <cell r="BM15" t="str">
            <v>руб.</v>
          </cell>
          <cell r="BN15">
            <v>0</v>
          </cell>
          <cell r="BO15">
            <v>0</v>
          </cell>
          <cell r="BP15" t="str">
            <v>руб.</v>
          </cell>
          <cell r="BQ15">
            <v>0</v>
          </cell>
          <cell r="BR15">
            <v>0</v>
          </cell>
          <cell r="BS15" t="str">
            <v>руб.</v>
          </cell>
          <cell r="BT15">
            <v>0</v>
          </cell>
          <cell r="BU15">
            <v>0</v>
          </cell>
          <cell r="BV15" t="str">
            <v>руб.</v>
          </cell>
          <cell r="BW15">
            <v>0</v>
          </cell>
          <cell r="BX15">
            <v>0</v>
          </cell>
          <cell r="BY15" t="str">
            <v>руб.</v>
          </cell>
          <cell r="BZ15">
            <v>0</v>
          </cell>
          <cell r="CA15">
            <v>0</v>
          </cell>
          <cell r="CB15" t="str">
            <v>руб.</v>
          </cell>
          <cell r="CC15">
            <v>0</v>
          </cell>
          <cell r="CD15">
            <v>0</v>
          </cell>
          <cell r="CE15" t="str">
            <v>руб.</v>
          </cell>
          <cell r="CF15">
            <v>0</v>
          </cell>
          <cell r="CG15">
            <v>0</v>
          </cell>
          <cell r="CH15" t="str">
            <v>руб.</v>
          </cell>
          <cell r="CI15">
            <v>0</v>
          </cell>
          <cell r="CJ15">
            <v>0</v>
          </cell>
          <cell r="CK15" t="str">
            <v>руб.</v>
          </cell>
        </row>
        <row r="17">
          <cell r="J17" t="str">
            <v xml:space="preserve">Предъявлено    </v>
          </cell>
          <cell r="K17">
            <v>0</v>
          </cell>
          <cell r="L17">
            <v>0</v>
          </cell>
          <cell r="M17" t="str">
            <v>Принято</v>
          </cell>
          <cell r="N17">
            <v>0</v>
          </cell>
          <cell r="O17">
            <v>0</v>
          </cell>
          <cell r="P17" t="str">
            <v>Разногласия</v>
          </cell>
          <cell r="Q17">
            <v>0</v>
          </cell>
          <cell r="R17">
            <v>0</v>
          </cell>
          <cell r="S17" t="str">
            <v xml:space="preserve">Предъявлено    </v>
          </cell>
          <cell r="T17">
            <v>0</v>
          </cell>
          <cell r="U17">
            <v>0</v>
          </cell>
          <cell r="V17" t="str">
            <v>Принято</v>
          </cell>
          <cell r="W17">
            <v>0</v>
          </cell>
          <cell r="X17">
            <v>0</v>
          </cell>
          <cell r="Y17" t="str">
            <v>Разногласия</v>
          </cell>
          <cell r="Z17">
            <v>0</v>
          </cell>
          <cell r="AA17">
            <v>0</v>
          </cell>
          <cell r="AB17" t="str">
            <v xml:space="preserve">Предъявлено    </v>
          </cell>
          <cell r="AC17">
            <v>0</v>
          </cell>
          <cell r="AD17">
            <v>0</v>
          </cell>
          <cell r="AE17" t="str">
            <v>Принято</v>
          </cell>
          <cell r="AF17">
            <v>0</v>
          </cell>
          <cell r="AG17">
            <v>0</v>
          </cell>
          <cell r="AH17" t="str">
            <v>Разногласия</v>
          </cell>
          <cell r="AI17">
            <v>0</v>
          </cell>
          <cell r="AJ17">
            <v>0</v>
          </cell>
          <cell r="AK17" t="str">
            <v xml:space="preserve">Предъявлено    </v>
          </cell>
          <cell r="AL17">
            <v>0</v>
          </cell>
          <cell r="AM17">
            <v>0</v>
          </cell>
          <cell r="AN17" t="str">
            <v>Принято</v>
          </cell>
          <cell r="AO17">
            <v>0</v>
          </cell>
          <cell r="AP17">
            <v>0</v>
          </cell>
          <cell r="AQ17" t="str">
            <v>Разногласия</v>
          </cell>
          <cell r="AR17">
            <v>0</v>
          </cell>
          <cell r="AS17">
            <v>0</v>
          </cell>
          <cell r="AT17" t="str">
            <v xml:space="preserve">Предъявлено    </v>
          </cell>
          <cell r="AU17">
            <v>0</v>
          </cell>
          <cell r="AV17">
            <v>0</v>
          </cell>
          <cell r="AW17" t="str">
            <v>Принято</v>
          </cell>
          <cell r="AX17">
            <v>0</v>
          </cell>
          <cell r="AY17">
            <v>0</v>
          </cell>
          <cell r="AZ17" t="str">
            <v>Разногласия</v>
          </cell>
          <cell r="BA17">
            <v>0</v>
          </cell>
          <cell r="BB17">
            <v>0</v>
          </cell>
          <cell r="BC17" t="str">
            <v xml:space="preserve">Предъявлено    </v>
          </cell>
          <cell r="BD17">
            <v>0</v>
          </cell>
          <cell r="BE17">
            <v>0</v>
          </cell>
          <cell r="BF17" t="str">
            <v>Принято</v>
          </cell>
          <cell r="BG17">
            <v>0</v>
          </cell>
          <cell r="BH17">
            <v>0</v>
          </cell>
          <cell r="BI17" t="str">
            <v>Разногласия</v>
          </cell>
          <cell r="BJ17">
            <v>0</v>
          </cell>
          <cell r="BK17">
            <v>0</v>
          </cell>
          <cell r="BL17" t="str">
            <v xml:space="preserve">Предъявлено    </v>
          </cell>
          <cell r="BM17">
            <v>0</v>
          </cell>
          <cell r="BN17">
            <v>0</v>
          </cell>
          <cell r="BO17" t="str">
            <v>Принято</v>
          </cell>
          <cell r="BP17">
            <v>0</v>
          </cell>
          <cell r="BQ17">
            <v>0</v>
          </cell>
          <cell r="BR17" t="str">
            <v>Разногласия</v>
          </cell>
          <cell r="BS17">
            <v>0</v>
          </cell>
          <cell r="BT17">
            <v>0</v>
          </cell>
          <cell r="BU17" t="str">
            <v xml:space="preserve">Предъявлено    </v>
          </cell>
          <cell r="BV17">
            <v>0</v>
          </cell>
          <cell r="BW17">
            <v>0</v>
          </cell>
          <cell r="BX17" t="str">
            <v>Принято</v>
          </cell>
          <cell r="BY17">
            <v>0</v>
          </cell>
          <cell r="BZ17">
            <v>0</v>
          </cell>
          <cell r="CA17" t="str">
            <v>Разногласия</v>
          </cell>
          <cell r="CB17">
            <v>0</v>
          </cell>
          <cell r="CC17">
            <v>0</v>
          </cell>
          <cell r="CD17" t="str">
            <v xml:space="preserve">Предъявлено    </v>
          </cell>
          <cell r="CE17">
            <v>0</v>
          </cell>
          <cell r="CF17">
            <v>0</v>
          </cell>
          <cell r="CG17" t="str">
            <v>Принято</v>
          </cell>
          <cell r="CH17">
            <v>0</v>
          </cell>
          <cell r="CI17">
            <v>0</v>
          </cell>
          <cell r="CJ17" t="str">
            <v>Разногласия</v>
          </cell>
        </row>
        <row r="18">
          <cell r="J18" t="str">
            <v>(текущая смета)</v>
          </cell>
          <cell r="K18">
            <v>0</v>
          </cell>
          <cell r="L18">
            <v>0</v>
          </cell>
          <cell r="M18" t="str">
            <v>(текущая смета)</v>
          </cell>
          <cell r="N18">
            <v>0</v>
          </cell>
          <cell r="O18">
            <v>0</v>
          </cell>
          <cell r="P18" t="str">
            <v>(текущая смета)</v>
          </cell>
          <cell r="Q18">
            <v>0</v>
          </cell>
          <cell r="R18">
            <v>0</v>
          </cell>
          <cell r="S18" t="str">
            <v>(текущая смета)</v>
          </cell>
          <cell r="T18">
            <v>0</v>
          </cell>
          <cell r="U18">
            <v>0</v>
          </cell>
          <cell r="V18" t="str">
            <v>(текущая смета)</v>
          </cell>
          <cell r="W18">
            <v>0</v>
          </cell>
          <cell r="X18">
            <v>0</v>
          </cell>
          <cell r="Y18" t="str">
            <v>(текущая смета)</v>
          </cell>
          <cell r="Z18">
            <v>0</v>
          </cell>
          <cell r="AA18">
            <v>0</v>
          </cell>
          <cell r="AB18" t="str">
            <v>(текущая смета)</v>
          </cell>
          <cell r="AC18">
            <v>0</v>
          </cell>
          <cell r="AD18">
            <v>0</v>
          </cell>
          <cell r="AE18" t="str">
            <v>(текущая смета)</v>
          </cell>
          <cell r="AF18">
            <v>0</v>
          </cell>
          <cell r="AG18">
            <v>0</v>
          </cell>
          <cell r="AH18" t="str">
            <v>(текущая смета)</v>
          </cell>
          <cell r="AI18">
            <v>0</v>
          </cell>
          <cell r="AJ18">
            <v>0</v>
          </cell>
          <cell r="AK18" t="str">
            <v>(текущая смета)</v>
          </cell>
          <cell r="AL18">
            <v>0</v>
          </cell>
          <cell r="AM18">
            <v>0</v>
          </cell>
          <cell r="AN18" t="str">
            <v>(текущая смета)</v>
          </cell>
          <cell r="AO18">
            <v>0</v>
          </cell>
          <cell r="AP18">
            <v>0</v>
          </cell>
          <cell r="AQ18" t="str">
            <v>(текущая смета)</v>
          </cell>
          <cell r="AR18">
            <v>0</v>
          </cell>
          <cell r="AS18">
            <v>0</v>
          </cell>
          <cell r="AT18" t="str">
            <v>(текущая смета)</v>
          </cell>
          <cell r="AU18">
            <v>0</v>
          </cell>
          <cell r="AV18">
            <v>0</v>
          </cell>
          <cell r="AW18" t="str">
            <v>(текущая смета)</v>
          </cell>
          <cell r="AX18">
            <v>0</v>
          </cell>
          <cell r="AY18">
            <v>0</v>
          </cell>
          <cell r="AZ18" t="str">
            <v>(текущая смета)</v>
          </cell>
          <cell r="BA18">
            <v>0</v>
          </cell>
          <cell r="BB18">
            <v>0</v>
          </cell>
          <cell r="BC18" t="str">
            <v>(текущая смета)</v>
          </cell>
          <cell r="BD18">
            <v>0</v>
          </cell>
          <cell r="BE18">
            <v>0</v>
          </cell>
          <cell r="BF18" t="str">
            <v>(текущая смета)</v>
          </cell>
          <cell r="BG18">
            <v>0</v>
          </cell>
          <cell r="BH18">
            <v>0</v>
          </cell>
          <cell r="BI18" t="str">
            <v>(текущая смета)</v>
          </cell>
          <cell r="BJ18">
            <v>0</v>
          </cell>
          <cell r="BK18">
            <v>0</v>
          </cell>
          <cell r="BL18" t="str">
            <v>(текущая смета)</v>
          </cell>
          <cell r="BM18">
            <v>0</v>
          </cell>
          <cell r="BN18">
            <v>0</v>
          </cell>
          <cell r="BO18" t="str">
            <v>(текущая смета)</v>
          </cell>
          <cell r="BP18">
            <v>0</v>
          </cell>
          <cell r="BQ18">
            <v>0</v>
          </cell>
          <cell r="BR18" t="str">
            <v>(текущая смета)</v>
          </cell>
          <cell r="BS18">
            <v>0</v>
          </cell>
          <cell r="BT18">
            <v>0</v>
          </cell>
          <cell r="BU18" t="str">
            <v>(текущая смета)</v>
          </cell>
          <cell r="BV18">
            <v>0</v>
          </cell>
          <cell r="BW18">
            <v>0</v>
          </cell>
          <cell r="BX18" t="str">
            <v>(текущая смета)</v>
          </cell>
          <cell r="BY18">
            <v>0</v>
          </cell>
          <cell r="BZ18">
            <v>0</v>
          </cell>
          <cell r="CA18" t="str">
            <v>(текущая смета)</v>
          </cell>
          <cell r="CB18">
            <v>0</v>
          </cell>
          <cell r="CC18">
            <v>0</v>
          </cell>
          <cell r="CD18" t="str">
            <v>(текущая смета)</v>
          </cell>
          <cell r="CE18">
            <v>0</v>
          </cell>
          <cell r="CF18">
            <v>0</v>
          </cell>
          <cell r="CG18" t="str">
            <v>(текущая смета)</v>
          </cell>
          <cell r="CH18">
            <v>0</v>
          </cell>
          <cell r="CI18">
            <v>0</v>
          </cell>
          <cell r="CJ18" t="str">
            <v>(текущая смета)</v>
          </cell>
        </row>
        <row r="19">
          <cell r="I19" t="str">
            <v>Объем</v>
          </cell>
          <cell r="J19" t="str">
            <v>Ст-ть</v>
          </cell>
          <cell r="K19" t="str">
            <v>Сметная</v>
          </cell>
          <cell r="L19" t="str">
            <v>Объем</v>
          </cell>
          <cell r="M19" t="str">
            <v>Ст-ть</v>
          </cell>
          <cell r="N19" t="str">
            <v>Сметная</v>
          </cell>
          <cell r="O19" t="str">
            <v>Объем</v>
          </cell>
          <cell r="P19" t="str">
            <v>Ст-ть</v>
          </cell>
          <cell r="Q19" t="str">
            <v>Сметная</v>
          </cell>
          <cell r="R19" t="str">
            <v>Объем</v>
          </cell>
          <cell r="S19" t="str">
            <v>Ст-ть</v>
          </cell>
          <cell r="T19" t="str">
            <v>Сметная</v>
          </cell>
          <cell r="U19" t="str">
            <v>Объем</v>
          </cell>
          <cell r="V19" t="str">
            <v>Ст-ть</v>
          </cell>
          <cell r="W19" t="str">
            <v>Сметная</v>
          </cell>
          <cell r="X19" t="str">
            <v>Объем</v>
          </cell>
          <cell r="Y19" t="str">
            <v>Ст-ть</v>
          </cell>
          <cell r="Z19" t="str">
            <v>Сметная</v>
          </cell>
          <cell r="AA19" t="str">
            <v>Объем</v>
          </cell>
          <cell r="AB19" t="str">
            <v>Ст-ть</v>
          </cell>
          <cell r="AC19" t="str">
            <v>Сметная</v>
          </cell>
          <cell r="AD19" t="str">
            <v>Объем</v>
          </cell>
          <cell r="AE19" t="str">
            <v>Ст-ть</v>
          </cell>
          <cell r="AF19" t="str">
            <v>Сметная</v>
          </cell>
          <cell r="AG19" t="str">
            <v>Объем</v>
          </cell>
          <cell r="AH19" t="str">
            <v>Ст-ть</v>
          </cell>
          <cell r="AI19" t="str">
            <v>Сметная</v>
          </cell>
          <cell r="AJ19" t="str">
            <v>Объем</v>
          </cell>
          <cell r="AK19" t="str">
            <v>Ст-ть</v>
          </cell>
          <cell r="AL19" t="str">
            <v>Сметная</v>
          </cell>
          <cell r="AM19" t="str">
            <v>Объем</v>
          </cell>
          <cell r="AN19" t="str">
            <v>Ст-ть</v>
          </cell>
          <cell r="AO19" t="str">
            <v>Сметная</v>
          </cell>
          <cell r="AP19" t="str">
            <v>Объем</v>
          </cell>
          <cell r="AQ19" t="str">
            <v>Ст-ть</v>
          </cell>
          <cell r="AR19" t="str">
            <v>Сметная</v>
          </cell>
          <cell r="AS19" t="str">
            <v>Объем</v>
          </cell>
          <cell r="AT19" t="str">
            <v>Ст-ть</v>
          </cell>
          <cell r="AU19" t="str">
            <v>Сметная</v>
          </cell>
          <cell r="AV19" t="str">
            <v>Объем</v>
          </cell>
          <cell r="AW19" t="str">
            <v>Ст-ть</v>
          </cell>
          <cell r="AX19" t="str">
            <v>Сметная</v>
          </cell>
          <cell r="AY19" t="str">
            <v>Объем</v>
          </cell>
          <cell r="AZ19" t="str">
            <v>Ст-ть</v>
          </cell>
          <cell r="BA19" t="str">
            <v>Сметная</v>
          </cell>
          <cell r="BB19" t="str">
            <v>Объем</v>
          </cell>
          <cell r="BC19" t="str">
            <v>Ст-ть</v>
          </cell>
          <cell r="BD19" t="str">
            <v>Сметная</v>
          </cell>
          <cell r="BE19" t="str">
            <v>Объем</v>
          </cell>
          <cell r="BF19" t="str">
            <v>Ст-ть</v>
          </cell>
          <cell r="BG19" t="str">
            <v>Сметная</v>
          </cell>
          <cell r="BH19" t="str">
            <v>Объем</v>
          </cell>
          <cell r="BI19" t="str">
            <v>Ст-ть</v>
          </cell>
          <cell r="BJ19" t="str">
            <v>Сметная</v>
          </cell>
          <cell r="BK19" t="str">
            <v>Объем</v>
          </cell>
          <cell r="BL19" t="str">
            <v>Ст-ть</v>
          </cell>
          <cell r="BM19" t="str">
            <v>Сметная</v>
          </cell>
          <cell r="BN19" t="str">
            <v>Объем</v>
          </cell>
          <cell r="BO19" t="str">
            <v>Ст-ть</v>
          </cell>
          <cell r="BP19" t="str">
            <v>Сметная</v>
          </cell>
          <cell r="BQ19" t="str">
            <v>Объем</v>
          </cell>
          <cell r="BR19" t="str">
            <v>Ст-ть</v>
          </cell>
          <cell r="BS19" t="str">
            <v>Сметная</v>
          </cell>
          <cell r="BT19" t="str">
            <v>Объем</v>
          </cell>
          <cell r="BU19" t="str">
            <v>Ст-ть</v>
          </cell>
          <cell r="BV19" t="str">
            <v>Сметная</v>
          </cell>
          <cell r="BW19" t="str">
            <v>Объем</v>
          </cell>
          <cell r="BX19" t="str">
            <v>Ст-ть</v>
          </cell>
          <cell r="BY19" t="str">
            <v>Сметная</v>
          </cell>
          <cell r="BZ19" t="str">
            <v>Объем</v>
          </cell>
          <cell r="CA19" t="str">
            <v>Ст-ть</v>
          </cell>
          <cell r="CB19" t="str">
            <v>Сметная</v>
          </cell>
          <cell r="CC19" t="str">
            <v>Объем</v>
          </cell>
          <cell r="CD19" t="str">
            <v>Ст-ть</v>
          </cell>
          <cell r="CE19" t="str">
            <v>Сметная</v>
          </cell>
          <cell r="CF19" t="str">
            <v>Объем</v>
          </cell>
          <cell r="CG19" t="str">
            <v>Ст-ть</v>
          </cell>
          <cell r="CH19" t="str">
            <v>Сметная</v>
          </cell>
          <cell r="CI19" t="str">
            <v>Объем</v>
          </cell>
          <cell r="CJ19" t="str">
            <v>Ст-ть</v>
          </cell>
          <cell r="CK19" t="str">
            <v>Сметная</v>
          </cell>
        </row>
        <row r="20">
          <cell r="J20" t="str">
            <v>единицы</v>
          </cell>
          <cell r="K20" t="str">
            <v>ст-ть</v>
          </cell>
          <cell r="L20">
            <v>0</v>
          </cell>
          <cell r="M20" t="str">
            <v>единицы</v>
          </cell>
          <cell r="N20" t="str">
            <v>ст-ть</v>
          </cell>
          <cell r="O20">
            <v>0</v>
          </cell>
          <cell r="P20" t="str">
            <v>единицы</v>
          </cell>
          <cell r="Q20" t="str">
            <v>ст-ть</v>
          </cell>
          <cell r="R20">
            <v>0</v>
          </cell>
          <cell r="S20" t="str">
            <v>единицы</v>
          </cell>
          <cell r="T20" t="str">
            <v>ст-ть</v>
          </cell>
          <cell r="U20">
            <v>0</v>
          </cell>
          <cell r="V20" t="str">
            <v>единицы</v>
          </cell>
          <cell r="W20" t="str">
            <v>ст-ть</v>
          </cell>
          <cell r="X20">
            <v>0</v>
          </cell>
          <cell r="Y20" t="str">
            <v>единицы</v>
          </cell>
          <cell r="Z20" t="str">
            <v>ст-ть</v>
          </cell>
          <cell r="AA20">
            <v>0</v>
          </cell>
          <cell r="AB20" t="str">
            <v>единицы</v>
          </cell>
          <cell r="AC20" t="str">
            <v>ст-ть</v>
          </cell>
          <cell r="AD20">
            <v>0</v>
          </cell>
          <cell r="AE20" t="str">
            <v>единицы</v>
          </cell>
          <cell r="AF20" t="str">
            <v>ст-ть</v>
          </cell>
          <cell r="AG20">
            <v>0</v>
          </cell>
          <cell r="AH20" t="str">
            <v>единицы</v>
          </cell>
          <cell r="AI20" t="str">
            <v>ст-ть</v>
          </cell>
          <cell r="AJ20">
            <v>0</v>
          </cell>
          <cell r="AK20" t="str">
            <v>единицы</v>
          </cell>
          <cell r="AL20" t="str">
            <v>ст-ть</v>
          </cell>
          <cell r="AM20">
            <v>0</v>
          </cell>
          <cell r="AN20" t="str">
            <v>единицы</v>
          </cell>
          <cell r="AO20" t="str">
            <v>ст-ть</v>
          </cell>
          <cell r="AP20">
            <v>0</v>
          </cell>
          <cell r="AQ20" t="str">
            <v>единицы</v>
          </cell>
          <cell r="AR20" t="str">
            <v>ст-ть</v>
          </cell>
          <cell r="AS20">
            <v>0</v>
          </cell>
          <cell r="AT20" t="str">
            <v>единицы</v>
          </cell>
          <cell r="AU20" t="str">
            <v>ст-ть</v>
          </cell>
          <cell r="AV20">
            <v>0</v>
          </cell>
          <cell r="AW20" t="str">
            <v>единицы</v>
          </cell>
          <cell r="AX20" t="str">
            <v>ст-ть</v>
          </cell>
          <cell r="AY20">
            <v>0</v>
          </cell>
          <cell r="AZ20" t="str">
            <v>единицы</v>
          </cell>
          <cell r="BA20" t="str">
            <v>ст-ть</v>
          </cell>
          <cell r="BB20">
            <v>0</v>
          </cell>
          <cell r="BC20" t="str">
            <v>единицы</v>
          </cell>
          <cell r="BD20" t="str">
            <v>ст-ть</v>
          </cell>
          <cell r="BE20">
            <v>0</v>
          </cell>
          <cell r="BF20" t="str">
            <v>единицы</v>
          </cell>
          <cell r="BG20" t="str">
            <v>ст-ть</v>
          </cell>
          <cell r="BH20">
            <v>0</v>
          </cell>
          <cell r="BI20" t="str">
            <v>единицы</v>
          </cell>
          <cell r="BJ20" t="str">
            <v>ст-ть</v>
          </cell>
          <cell r="BK20">
            <v>0</v>
          </cell>
          <cell r="BL20" t="str">
            <v>единицы</v>
          </cell>
          <cell r="BM20" t="str">
            <v>ст-ть</v>
          </cell>
          <cell r="BN20">
            <v>0</v>
          </cell>
          <cell r="BO20" t="str">
            <v>единицы</v>
          </cell>
          <cell r="BP20" t="str">
            <v>ст-ть</v>
          </cell>
          <cell r="BQ20">
            <v>0</v>
          </cell>
          <cell r="BR20" t="str">
            <v>единицы</v>
          </cell>
          <cell r="BS20" t="str">
            <v>ст-ть</v>
          </cell>
          <cell r="BT20">
            <v>0</v>
          </cell>
          <cell r="BU20" t="str">
            <v>единицы</v>
          </cell>
          <cell r="BV20" t="str">
            <v>ст-ть</v>
          </cell>
          <cell r="BW20">
            <v>0</v>
          </cell>
          <cell r="BX20" t="str">
            <v>единицы</v>
          </cell>
          <cell r="BY20" t="str">
            <v>ст-ть</v>
          </cell>
          <cell r="BZ20">
            <v>0</v>
          </cell>
          <cell r="CA20" t="str">
            <v>единицы</v>
          </cell>
          <cell r="CB20" t="str">
            <v>ст-ть</v>
          </cell>
          <cell r="CC20">
            <v>0</v>
          </cell>
          <cell r="CD20" t="str">
            <v>единицы</v>
          </cell>
          <cell r="CE20" t="str">
            <v>ст-ть</v>
          </cell>
          <cell r="CF20">
            <v>0</v>
          </cell>
          <cell r="CG20" t="str">
            <v>единицы</v>
          </cell>
          <cell r="CH20" t="str">
            <v>ст-ть</v>
          </cell>
          <cell r="CI20">
            <v>0</v>
          </cell>
          <cell r="CJ20" t="str">
            <v>единицы</v>
          </cell>
          <cell r="CK20" t="str">
            <v>ст-ть</v>
          </cell>
        </row>
        <row r="21">
          <cell r="I21">
            <v>7</v>
          </cell>
          <cell r="J21">
            <v>8</v>
          </cell>
          <cell r="K21">
            <v>9</v>
          </cell>
          <cell r="L21">
            <v>10</v>
          </cell>
          <cell r="M21">
            <v>11</v>
          </cell>
          <cell r="N21">
            <v>12</v>
          </cell>
          <cell r="O21">
            <v>13</v>
          </cell>
          <cell r="P21">
            <v>14</v>
          </cell>
          <cell r="Q21">
            <v>15</v>
          </cell>
          <cell r="R21">
            <v>7</v>
          </cell>
          <cell r="S21">
            <v>8</v>
          </cell>
          <cell r="T21">
            <v>9</v>
          </cell>
          <cell r="U21">
            <v>10</v>
          </cell>
          <cell r="V21">
            <v>11</v>
          </cell>
          <cell r="W21">
            <v>12</v>
          </cell>
          <cell r="X21">
            <v>13</v>
          </cell>
          <cell r="Y21">
            <v>14</v>
          </cell>
          <cell r="Z21">
            <v>15</v>
          </cell>
          <cell r="AA21">
            <v>7</v>
          </cell>
          <cell r="AB21">
            <v>8</v>
          </cell>
          <cell r="AC21">
            <v>9</v>
          </cell>
          <cell r="AD21">
            <v>10</v>
          </cell>
          <cell r="AE21">
            <v>11</v>
          </cell>
          <cell r="AF21">
            <v>12</v>
          </cell>
          <cell r="AG21">
            <v>13</v>
          </cell>
          <cell r="AH21">
            <v>14</v>
          </cell>
          <cell r="AI21">
            <v>15</v>
          </cell>
          <cell r="AJ21">
            <v>7</v>
          </cell>
          <cell r="AK21">
            <v>8</v>
          </cell>
          <cell r="AL21">
            <v>9</v>
          </cell>
          <cell r="AM21">
            <v>10</v>
          </cell>
          <cell r="AN21">
            <v>11</v>
          </cell>
          <cell r="AO21">
            <v>12</v>
          </cell>
          <cell r="AP21">
            <v>13</v>
          </cell>
          <cell r="AQ21">
            <v>14</v>
          </cell>
          <cell r="AR21">
            <v>15</v>
          </cell>
          <cell r="AS21">
            <v>7</v>
          </cell>
          <cell r="AT21">
            <v>8</v>
          </cell>
          <cell r="AU21">
            <v>9</v>
          </cell>
          <cell r="AV21">
            <v>10</v>
          </cell>
          <cell r="AW21">
            <v>11</v>
          </cell>
          <cell r="AX21">
            <v>12</v>
          </cell>
          <cell r="AY21">
            <v>13</v>
          </cell>
          <cell r="AZ21">
            <v>14</v>
          </cell>
          <cell r="BA21">
            <v>15</v>
          </cell>
          <cell r="BB21">
            <v>7</v>
          </cell>
          <cell r="BC21">
            <v>8</v>
          </cell>
          <cell r="BD21">
            <v>9</v>
          </cell>
          <cell r="BE21">
            <v>10</v>
          </cell>
          <cell r="BF21">
            <v>11</v>
          </cell>
          <cell r="BG21">
            <v>12</v>
          </cell>
          <cell r="BH21">
            <v>13</v>
          </cell>
          <cell r="BI21">
            <v>14</v>
          </cell>
          <cell r="BJ21">
            <v>15</v>
          </cell>
          <cell r="BK21">
            <v>7</v>
          </cell>
          <cell r="BL21">
            <v>8</v>
          </cell>
          <cell r="BM21">
            <v>9</v>
          </cell>
          <cell r="BN21">
            <v>10</v>
          </cell>
          <cell r="BO21">
            <v>11</v>
          </cell>
          <cell r="BP21">
            <v>12</v>
          </cell>
          <cell r="BQ21">
            <v>13</v>
          </cell>
          <cell r="BR21">
            <v>14</v>
          </cell>
          <cell r="BS21">
            <v>15</v>
          </cell>
          <cell r="BT21">
            <v>7</v>
          </cell>
          <cell r="BU21">
            <v>8</v>
          </cell>
          <cell r="BV21">
            <v>9</v>
          </cell>
          <cell r="BW21">
            <v>10</v>
          </cell>
          <cell r="BX21">
            <v>11</v>
          </cell>
          <cell r="BY21">
            <v>12</v>
          </cell>
          <cell r="BZ21">
            <v>13</v>
          </cell>
          <cell r="CA21">
            <v>14</v>
          </cell>
          <cell r="CB21">
            <v>15</v>
          </cell>
          <cell r="CC21">
            <v>7</v>
          </cell>
          <cell r="CD21">
            <v>8</v>
          </cell>
          <cell r="CE21">
            <v>9</v>
          </cell>
          <cell r="CF21">
            <v>10</v>
          </cell>
          <cell r="CG21">
            <v>11</v>
          </cell>
          <cell r="CH21">
            <v>12</v>
          </cell>
          <cell r="CI21">
            <v>13</v>
          </cell>
          <cell r="CJ21">
            <v>14</v>
          </cell>
          <cell r="CK21">
            <v>15</v>
          </cell>
        </row>
        <row r="22">
          <cell r="L22" t="str">
            <v>В копилку</v>
          </cell>
          <cell r="M22" t="str">
            <v>В копилку</v>
          </cell>
          <cell r="N22" t="str">
            <v>В копилку</v>
          </cell>
          <cell r="O22">
            <v>0</v>
          </cell>
          <cell r="P22">
            <v>0</v>
          </cell>
          <cell r="Q22">
            <v>0</v>
          </cell>
          <cell r="R22">
            <v>0</v>
          </cell>
          <cell r="S22">
            <v>0</v>
          </cell>
          <cell r="T22">
            <v>0</v>
          </cell>
          <cell r="U22" t="str">
            <v>В копилку</v>
          </cell>
          <cell r="V22" t="str">
            <v>В копилку</v>
          </cell>
          <cell r="W22" t="str">
            <v>В копилку</v>
          </cell>
          <cell r="X22">
            <v>0</v>
          </cell>
          <cell r="Y22">
            <v>0</v>
          </cell>
          <cell r="Z22">
            <v>0</v>
          </cell>
          <cell r="AA22">
            <v>0</v>
          </cell>
          <cell r="AB22">
            <v>0</v>
          </cell>
          <cell r="AC22">
            <v>0</v>
          </cell>
          <cell r="AD22" t="str">
            <v>В копилку</v>
          </cell>
          <cell r="AE22" t="str">
            <v>В копилку</v>
          </cell>
          <cell r="AF22" t="str">
            <v>В копилку</v>
          </cell>
          <cell r="AG22">
            <v>0</v>
          </cell>
          <cell r="AH22">
            <v>0</v>
          </cell>
          <cell r="AI22">
            <v>0</v>
          </cell>
          <cell r="AJ22">
            <v>0</v>
          </cell>
          <cell r="AK22">
            <v>0</v>
          </cell>
          <cell r="AL22">
            <v>0</v>
          </cell>
          <cell r="AM22" t="str">
            <v>В копилку</v>
          </cell>
          <cell r="AN22" t="str">
            <v>В копилку</v>
          </cell>
          <cell r="AO22" t="str">
            <v>В копилку</v>
          </cell>
          <cell r="AP22">
            <v>0</v>
          </cell>
          <cell r="AQ22">
            <v>0</v>
          </cell>
          <cell r="AR22">
            <v>0</v>
          </cell>
          <cell r="AS22">
            <v>0</v>
          </cell>
          <cell r="AT22">
            <v>0</v>
          </cell>
          <cell r="AU22">
            <v>0</v>
          </cell>
          <cell r="AV22" t="str">
            <v>В копилку</v>
          </cell>
          <cell r="AW22" t="str">
            <v>В копилку</v>
          </cell>
          <cell r="AX22" t="str">
            <v>В копилку</v>
          </cell>
          <cell r="AY22">
            <v>0</v>
          </cell>
          <cell r="AZ22">
            <v>0</v>
          </cell>
          <cell r="BA22">
            <v>0</v>
          </cell>
          <cell r="BB22">
            <v>0</v>
          </cell>
          <cell r="BC22">
            <v>0</v>
          </cell>
          <cell r="BD22">
            <v>0</v>
          </cell>
          <cell r="BE22" t="str">
            <v>В копилку</v>
          </cell>
          <cell r="BF22" t="str">
            <v>В копилку</v>
          </cell>
          <cell r="BG22" t="str">
            <v>В копилку</v>
          </cell>
          <cell r="BH22">
            <v>0</v>
          </cell>
          <cell r="BI22">
            <v>0</v>
          </cell>
          <cell r="BJ22">
            <v>0</v>
          </cell>
          <cell r="BK22">
            <v>0</v>
          </cell>
          <cell r="BL22">
            <v>0</v>
          </cell>
          <cell r="BM22">
            <v>0</v>
          </cell>
          <cell r="BN22" t="str">
            <v>В копилку</v>
          </cell>
          <cell r="BO22" t="str">
            <v>В копилку</v>
          </cell>
          <cell r="BP22" t="str">
            <v>В копилку</v>
          </cell>
          <cell r="BQ22">
            <v>0</v>
          </cell>
          <cell r="BR22">
            <v>0</v>
          </cell>
          <cell r="BS22">
            <v>0</v>
          </cell>
          <cell r="BT22">
            <v>0</v>
          </cell>
          <cell r="BU22">
            <v>0</v>
          </cell>
          <cell r="BV22">
            <v>0</v>
          </cell>
          <cell r="BW22" t="str">
            <v>В копилку</v>
          </cell>
          <cell r="BX22" t="str">
            <v>В копилку</v>
          </cell>
          <cell r="BY22" t="str">
            <v>В копилку</v>
          </cell>
          <cell r="BZ22">
            <v>0</v>
          </cell>
          <cell r="CA22">
            <v>0</v>
          </cell>
          <cell r="CB22">
            <v>0</v>
          </cell>
          <cell r="CC22">
            <v>0</v>
          </cell>
          <cell r="CD22">
            <v>0</v>
          </cell>
          <cell r="CE22">
            <v>0</v>
          </cell>
          <cell r="CF22" t="str">
            <v>В копилку</v>
          </cell>
          <cell r="CG22" t="str">
            <v>В копилку</v>
          </cell>
          <cell r="CH22" t="str">
            <v>В копилку</v>
          </cell>
        </row>
        <row r="26">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row>
        <row r="27">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row>
        <row r="28">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row>
        <row r="29">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row>
        <row r="30">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row>
        <row r="32">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row>
        <row r="33">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row>
        <row r="34">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row>
        <row r="35">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row>
        <row r="36">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row>
        <row r="37">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row>
        <row r="39">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row>
        <row r="40">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row>
        <row r="41">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row>
        <row r="42">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row>
        <row r="43">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row>
        <row r="44">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row>
        <row r="45">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row>
        <row r="46">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row>
        <row r="47">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row>
        <row r="48">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row>
        <row r="49">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row>
        <row r="50">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row>
        <row r="51">
          <cell r="BW51">
            <v>0</v>
          </cell>
          <cell r="BX51">
            <v>0</v>
          </cell>
        </row>
        <row r="53">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row>
        <row r="54">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row>
        <row r="55">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row>
        <row r="56">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row>
        <row r="60">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row>
        <row r="61">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row>
        <row r="62">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row>
        <row r="63">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row>
        <row r="64">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row>
        <row r="65">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row>
        <row r="66">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row>
        <row r="67">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row>
        <row r="68">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row>
        <row r="69">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row>
        <row r="70">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row>
        <row r="71">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row>
        <row r="72">
          <cell r="BW72">
            <v>0</v>
          </cell>
          <cell r="BX72">
            <v>0</v>
          </cell>
        </row>
        <row r="74">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row>
        <row r="75">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row>
        <row r="76">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row>
        <row r="77">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row>
        <row r="78">
          <cell r="BW78">
            <v>0</v>
          </cell>
          <cell r="BX78">
            <v>0</v>
          </cell>
        </row>
        <row r="80">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row>
        <row r="81">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row>
        <row r="82">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row>
        <row r="83">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row>
        <row r="86">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row>
        <row r="87">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row>
        <row r="88">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row>
        <row r="89">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row>
        <row r="93">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row>
        <row r="94">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row>
        <row r="95">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row>
        <row r="96">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row>
        <row r="98">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row>
        <row r="99">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row>
        <row r="100">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row>
        <row r="101">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row>
        <row r="103">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row>
        <row r="104">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row>
        <row r="105">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row>
        <row r="106">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row>
        <row r="108">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row>
        <row r="109">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cell r="CI109">
            <v>0</v>
          </cell>
          <cell r="CJ109">
            <v>0</v>
          </cell>
          <cell r="CK109">
            <v>0</v>
          </cell>
        </row>
        <row r="110">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row>
        <row r="111">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0</v>
          </cell>
          <cell r="CJ111">
            <v>0</v>
          </cell>
          <cell r="CK111">
            <v>0</v>
          </cell>
        </row>
        <row r="113">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row>
        <row r="114">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0</v>
          </cell>
          <cell r="CK114">
            <v>0</v>
          </cell>
        </row>
        <row r="115">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0</v>
          </cell>
          <cell r="CK115">
            <v>0</v>
          </cell>
        </row>
        <row r="116">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cell r="BZ116">
            <v>0</v>
          </cell>
          <cell r="CA116">
            <v>0</v>
          </cell>
          <cell r="CB116">
            <v>0</v>
          </cell>
          <cell r="CC116">
            <v>0</v>
          </cell>
          <cell r="CD116">
            <v>0</v>
          </cell>
          <cell r="CE116">
            <v>0</v>
          </cell>
          <cell r="CF116">
            <v>0</v>
          </cell>
          <cell r="CG116">
            <v>0</v>
          </cell>
          <cell r="CH116">
            <v>0</v>
          </cell>
          <cell r="CI116">
            <v>0</v>
          </cell>
          <cell r="CJ116">
            <v>0</v>
          </cell>
          <cell r="CK116">
            <v>0</v>
          </cell>
        </row>
        <row r="118">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row>
        <row r="119">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row>
        <row r="120">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row>
        <row r="121">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row>
        <row r="124">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0</v>
          </cell>
          <cell r="CK124">
            <v>0</v>
          </cell>
        </row>
        <row r="125">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row>
        <row r="126">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0</v>
          </cell>
          <cell r="CK126">
            <v>0</v>
          </cell>
        </row>
        <row r="127">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cell r="BU127">
            <v>0</v>
          </cell>
          <cell r="BV127">
            <v>0</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0</v>
          </cell>
          <cell r="CK127">
            <v>0</v>
          </cell>
        </row>
        <row r="128">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row>
        <row r="129">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row>
        <row r="137">
          <cell r="J137" t="str">
            <v>Устименко Н.Г.</v>
          </cell>
          <cell r="K137">
            <v>0</v>
          </cell>
          <cell r="L137">
            <v>0</v>
          </cell>
          <cell r="M137">
            <v>0</v>
          </cell>
          <cell r="N137">
            <v>0</v>
          </cell>
          <cell r="O137">
            <v>0</v>
          </cell>
          <cell r="P137">
            <v>0</v>
          </cell>
          <cell r="Q137">
            <v>0</v>
          </cell>
          <cell r="R137">
            <v>0</v>
          </cell>
          <cell r="S137" t="str">
            <v>Устименко Н.Г.</v>
          </cell>
          <cell r="T137">
            <v>0</v>
          </cell>
          <cell r="U137">
            <v>0</v>
          </cell>
          <cell r="V137">
            <v>0</v>
          </cell>
          <cell r="W137">
            <v>0</v>
          </cell>
          <cell r="X137">
            <v>0</v>
          </cell>
          <cell r="Y137">
            <v>0</v>
          </cell>
          <cell r="Z137">
            <v>0</v>
          </cell>
          <cell r="AA137">
            <v>0</v>
          </cell>
          <cell r="AB137" t="str">
            <v>Устименко Н.Г.</v>
          </cell>
          <cell r="AC137">
            <v>0</v>
          </cell>
          <cell r="AD137">
            <v>0</v>
          </cell>
          <cell r="AE137">
            <v>0</v>
          </cell>
          <cell r="AF137">
            <v>0</v>
          </cell>
          <cell r="AG137">
            <v>0</v>
          </cell>
          <cell r="AH137">
            <v>0</v>
          </cell>
          <cell r="AI137">
            <v>0</v>
          </cell>
          <cell r="AJ137">
            <v>0</v>
          </cell>
          <cell r="AK137" t="str">
            <v>Устименко Н.Г.</v>
          </cell>
          <cell r="AL137">
            <v>0</v>
          </cell>
          <cell r="AM137">
            <v>0</v>
          </cell>
          <cell r="AN137">
            <v>0</v>
          </cell>
          <cell r="AO137">
            <v>0</v>
          </cell>
          <cell r="AP137">
            <v>0</v>
          </cell>
          <cell r="AQ137">
            <v>0</v>
          </cell>
          <cell r="AR137">
            <v>0</v>
          </cell>
          <cell r="AS137">
            <v>0</v>
          </cell>
          <cell r="AT137" t="str">
            <v>Устименко Н.Г.</v>
          </cell>
          <cell r="AU137">
            <v>0</v>
          </cell>
          <cell r="AV137">
            <v>0</v>
          </cell>
          <cell r="AW137">
            <v>0</v>
          </cell>
          <cell r="AX137">
            <v>0</v>
          </cell>
          <cell r="AY137">
            <v>0</v>
          </cell>
          <cell r="AZ137">
            <v>0</v>
          </cell>
          <cell r="BA137">
            <v>0</v>
          </cell>
          <cell r="BB137">
            <v>0</v>
          </cell>
          <cell r="BC137" t="str">
            <v>Устименко Н.Г.</v>
          </cell>
          <cell r="BD137">
            <v>0</v>
          </cell>
          <cell r="BE137">
            <v>0</v>
          </cell>
          <cell r="BF137">
            <v>0</v>
          </cell>
          <cell r="BG137">
            <v>0</v>
          </cell>
          <cell r="BH137">
            <v>0</v>
          </cell>
          <cell r="BI137">
            <v>0</v>
          </cell>
          <cell r="BJ137">
            <v>0</v>
          </cell>
          <cell r="BK137">
            <v>0</v>
          </cell>
          <cell r="BL137" t="str">
            <v>Устименко Н.Г.</v>
          </cell>
          <cell r="BM137">
            <v>0</v>
          </cell>
          <cell r="BN137">
            <v>0</v>
          </cell>
          <cell r="BO137">
            <v>0</v>
          </cell>
          <cell r="BP137">
            <v>0</v>
          </cell>
          <cell r="BQ137">
            <v>0</v>
          </cell>
          <cell r="BR137">
            <v>0</v>
          </cell>
          <cell r="BS137">
            <v>0</v>
          </cell>
          <cell r="BT137">
            <v>0</v>
          </cell>
          <cell r="BU137" t="str">
            <v>Устименко Н.Г.</v>
          </cell>
          <cell r="BV137">
            <v>0</v>
          </cell>
          <cell r="BW137">
            <v>0</v>
          </cell>
          <cell r="BX137">
            <v>0</v>
          </cell>
          <cell r="BY137">
            <v>0</v>
          </cell>
          <cell r="BZ137">
            <v>0</v>
          </cell>
          <cell r="CA137">
            <v>0</v>
          </cell>
          <cell r="CB137">
            <v>0</v>
          </cell>
          <cell r="CC137">
            <v>0</v>
          </cell>
          <cell r="CD137" t="str">
            <v>Устименко Н.Г.</v>
          </cell>
        </row>
      </sheetData>
      <sheetData sheetId="3">
        <row r="2">
          <cell r="G2" t="e">
            <v>#REF!</v>
          </cell>
          <cell r="H2">
            <v>0</v>
          </cell>
          <cell r="I2">
            <v>0</v>
          </cell>
          <cell r="J2" t="e">
            <v>#REF!</v>
          </cell>
          <cell r="K2">
            <v>0</v>
          </cell>
          <cell r="L2">
            <v>0</v>
          </cell>
          <cell r="M2">
            <v>0</v>
          </cell>
          <cell r="N2">
            <v>0</v>
          </cell>
          <cell r="O2">
            <v>0</v>
          </cell>
          <cell r="P2" t="e">
            <v>#REF!</v>
          </cell>
          <cell r="Q2">
            <v>0</v>
          </cell>
          <cell r="R2">
            <v>0</v>
          </cell>
          <cell r="S2" t="e">
            <v>#REF!</v>
          </cell>
          <cell r="T2">
            <v>0</v>
          </cell>
          <cell r="U2">
            <v>0</v>
          </cell>
          <cell r="V2">
            <v>0</v>
          </cell>
          <cell r="W2">
            <v>0</v>
          </cell>
          <cell r="X2">
            <v>0</v>
          </cell>
          <cell r="Y2" t="e">
            <v>#REF!</v>
          </cell>
          <cell r="Z2">
            <v>0</v>
          </cell>
          <cell r="AA2">
            <v>0</v>
          </cell>
          <cell r="AB2" t="e">
            <v>#REF!</v>
          </cell>
          <cell r="AC2">
            <v>0</v>
          </cell>
          <cell r="AD2">
            <v>0</v>
          </cell>
          <cell r="AE2">
            <v>0</v>
          </cell>
          <cell r="AF2">
            <v>0</v>
          </cell>
          <cell r="AG2">
            <v>0</v>
          </cell>
          <cell r="AH2" t="e">
            <v>#REF!</v>
          </cell>
          <cell r="AI2">
            <v>0</v>
          </cell>
          <cell r="AJ2">
            <v>0</v>
          </cell>
          <cell r="AK2" t="e">
            <v>#REF!</v>
          </cell>
          <cell r="AL2">
            <v>0</v>
          </cell>
          <cell r="AM2">
            <v>0</v>
          </cell>
          <cell r="AN2">
            <v>0</v>
          </cell>
          <cell r="AO2">
            <v>0</v>
          </cell>
          <cell r="AP2">
            <v>0</v>
          </cell>
          <cell r="AQ2" t="e">
            <v>#REF!</v>
          </cell>
          <cell r="AR2">
            <v>0</v>
          </cell>
          <cell r="AS2">
            <v>0</v>
          </cell>
          <cell r="AT2" t="e">
            <v>#REF!</v>
          </cell>
          <cell r="AU2">
            <v>0</v>
          </cell>
          <cell r="AV2">
            <v>0</v>
          </cell>
          <cell r="AW2">
            <v>0</v>
          </cell>
          <cell r="AX2">
            <v>0</v>
          </cell>
          <cell r="AY2">
            <v>0</v>
          </cell>
          <cell r="AZ2" t="e">
            <v>#REF!</v>
          </cell>
          <cell r="BA2">
            <v>0</v>
          </cell>
          <cell r="BB2">
            <v>0</v>
          </cell>
          <cell r="BC2" t="e">
            <v>#REF!</v>
          </cell>
          <cell r="BD2">
            <v>0</v>
          </cell>
          <cell r="BE2">
            <v>0</v>
          </cell>
          <cell r="BF2">
            <v>0</v>
          </cell>
          <cell r="BG2">
            <v>0</v>
          </cell>
          <cell r="BH2">
            <v>0</v>
          </cell>
          <cell r="BI2" t="e">
            <v>#REF!</v>
          </cell>
          <cell r="BJ2">
            <v>0</v>
          </cell>
          <cell r="BK2">
            <v>0</v>
          </cell>
          <cell r="BL2" t="e">
            <v>#REF!</v>
          </cell>
          <cell r="BM2">
            <v>0</v>
          </cell>
          <cell r="BN2">
            <v>0</v>
          </cell>
          <cell r="BO2">
            <v>0</v>
          </cell>
          <cell r="BP2">
            <v>0</v>
          </cell>
          <cell r="BQ2">
            <v>0</v>
          </cell>
          <cell r="BR2" t="e">
            <v>#REF!</v>
          </cell>
          <cell r="BS2">
            <v>0</v>
          </cell>
          <cell r="BT2">
            <v>0</v>
          </cell>
          <cell r="BU2" t="e">
            <v>#REF!</v>
          </cell>
          <cell r="BV2">
            <v>0</v>
          </cell>
          <cell r="BW2">
            <v>0</v>
          </cell>
          <cell r="BX2">
            <v>0</v>
          </cell>
          <cell r="BY2">
            <v>0</v>
          </cell>
          <cell r="BZ2">
            <v>0</v>
          </cell>
          <cell r="CA2" t="e">
            <v>#REF!</v>
          </cell>
          <cell r="CB2">
            <v>0</v>
          </cell>
          <cell r="CC2">
            <v>0</v>
          </cell>
          <cell r="CD2" t="e">
            <v>#REF!</v>
          </cell>
        </row>
        <row r="7">
          <cell r="H7" t="str">
            <v>Итого:</v>
          </cell>
          <cell r="I7">
            <v>0</v>
          </cell>
          <cell r="J7">
            <v>0</v>
          </cell>
          <cell r="K7" t="str">
            <v>Итого:</v>
          </cell>
          <cell r="L7">
            <v>0</v>
          </cell>
          <cell r="M7">
            <v>0</v>
          </cell>
          <cell r="N7" t="str">
            <v>Итого:</v>
          </cell>
          <cell r="O7">
            <v>0</v>
          </cell>
          <cell r="P7">
            <v>0</v>
          </cell>
          <cell r="Q7" t="str">
            <v>Итого:</v>
          </cell>
          <cell r="R7">
            <v>0</v>
          </cell>
          <cell r="S7">
            <v>0</v>
          </cell>
          <cell r="T7" t="str">
            <v>Итого:</v>
          </cell>
          <cell r="U7">
            <v>0</v>
          </cell>
          <cell r="V7">
            <v>0</v>
          </cell>
          <cell r="W7" t="str">
            <v>Итого:</v>
          </cell>
          <cell r="X7">
            <v>0</v>
          </cell>
          <cell r="Y7">
            <v>0</v>
          </cell>
          <cell r="Z7" t="str">
            <v>Итого:</v>
          </cell>
          <cell r="AA7">
            <v>0</v>
          </cell>
          <cell r="AB7">
            <v>0</v>
          </cell>
          <cell r="AC7" t="str">
            <v>Итого:</v>
          </cell>
          <cell r="AD7">
            <v>0</v>
          </cell>
          <cell r="AE7">
            <v>0</v>
          </cell>
          <cell r="AF7" t="str">
            <v>Итого:</v>
          </cell>
          <cell r="AG7">
            <v>0</v>
          </cell>
          <cell r="AH7">
            <v>0</v>
          </cell>
          <cell r="AI7" t="str">
            <v>Итого:</v>
          </cell>
          <cell r="AJ7">
            <v>0</v>
          </cell>
          <cell r="AK7">
            <v>0</v>
          </cell>
          <cell r="AL7" t="str">
            <v>Итого:</v>
          </cell>
          <cell r="AM7">
            <v>0</v>
          </cell>
          <cell r="AN7">
            <v>0</v>
          </cell>
          <cell r="AO7" t="str">
            <v>Итого:</v>
          </cell>
          <cell r="AP7">
            <v>0</v>
          </cell>
          <cell r="AQ7">
            <v>0</v>
          </cell>
          <cell r="AR7" t="str">
            <v>Итого:</v>
          </cell>
          <cell r="AS7">
            <v>0</v>
          </cell>
          <cell r="AT7">
            <v>0</v>
          </cell>
          <cell r="AU7" t="str">
            <v>Итого:</v>
          </cell>
          <cell r="AV7">
            <v>0</v>
          </cell>
          <cell r="AW7">
            <v>0</v>
          </cell>
          <cell r="AX7" t="str">
            <v>Итого:</v>
          </cell>
          <cell r="AY7">
            <v>0</v>
          </cell>
          <cell r="AZ7">
            <v>0</v>
          </cell>
          <cell r="BA7" t="str">
            <v>Итого:</v>
          </cell>
          <cell r="BB7">
            <v>0</v>
          </cell>
          <cell r="BC7">
            <v>0</v>
          </cell>
          <cell r="BD7" t="str">
            <v>Итого:</v>
          </cell>
          <cell r="BE7">
            <v>0</v>
          </cell>
          <cell r="BF7">
            <v>0</v>
          </cell>
          <cell r="BG7" t="str">
            <v>Итого:</v>
          </cell>
          <cell r="BH7">
            <v>0</v>
          </cell>
          <cell r="BI7">
            <v>0</v>
          </cell>
          <cell r="BJ7" t="str">
            <v>Итого:</v>
          </cell>
          <cell r="BK7">
            <v>0</v>
          </cell>
          <cell r="BL7">
            <v>0</v>
          </cell>
          <cell r="BM7" t="str">
            <v>Итого:</v>
          </cell>
          <cell r="BN7">
            <v>0</v>
          </cell>
          <cell r="BO7">
            <v>0</v>
          </cell>
          <cell r="BP7" t="str">
            <v>Итого:</v>
          </cell>
          <cell r="BQ7">
            <v>0</v>
          </cell>
          <cell r="BR7">
            <v>0</v>
          </cell>
          <cell r="BS7" t="str">
            <v>Итого:</v>
          </cell>
          <cell r="BT7">
            <v>0</v>
          </cell>
          <cell r="BU7">
            <v>0</v>
          </cell>
          <cell r="BV7" t="str">
            <v>Итого:</v>
          </cell>
          <cell r="BW7">
            <v>0</v>
          </cell>
          <cell r="BX7">
            <v>0</v>
          </cell>
          <cell r="BY7" t="str">
            <v>Итого:</v>
          </cell>
          <cell r="BZ7">
            <v>0</v>
          </cell>
          <cell r="CA7">
            <v>0</v>
          </cell>
          <cell r="CB7" t="str">
            <v>Итого:</v>
          </cell>
          <cell r="CC7">
            <v>0</v>
          </cell>
          <cell r="CD7">
            <v>0</v>
          </cell>
          <cell r="CE7" t="str">
            <v>Итого:</v>
          </cell>
          <cell r="CF7">
            <v>0</v>
          </cell>
          <cell r="CG7">
            <v>0</v>
          </cell>
          <cell r="CH7" t="str">
            <v>Итого:</v>
          </cell>
          <cell r="CI7">
            <v>0</v>
          </cell>
        </row>
        <row r="8">
          <cell r="I8" t="e">
            <v>#REF!</v>
          </cell>
          <cell r="J8">
            <v>0</v>
          </cell>
          <cell r="K8">
            <v>0</v>
          </cell>
          <cell r="L8" t="e">
            <v>#REF!</v>
          </cell>
          <cell r="M8">
            <v>0</v>
          </cell>
          <cell r="N8">
            <v>0</v>
          </cell>
          <cell r="O8">
            <v>0</v>
          </cell>
          <cell r="P8">
            <v>0</v>
          </cell>
          <cell r="Q8">
            <v>0</v>
          </cell>
          <cell r="R8" t="e">
            <v>#REF!</v>
          </cell>
          <cell r="S8">
            <v>0</v>
          </cell>
          <cell r="T8">
            <v>0</v>
          </cell>
          <cell r="U8" t="e">
            <v>#REF!</v>
          </cell>
          <cell r="V8">
            <v>0</v>
          </cell>
          <cell r="W8">
            <v>0</v>
          </cell>
          <cell r="X8">
            <v>0</v>
          </cell>
          <cell r="Y8">
            <v>0</v>
          </cell>
          <cell r="Z8">
            <v>0</v>
          </cell>
          <cell r="AA8" t="e">
            <v>#REF!</v>
          </cell>
          <cell r="AB8">
            <v>0</v>
          </cell>
          <cell r="AC8">
            <v>0</v>
          </cell>
          <cell r="AD8" t="e">
            <v>#REF!</v>
          </cell>
          <cell r="AE8">
            <v>0</v>
          </cell>
          <cell r="AF8">
            <v>0</v>
          </cell>
          <cell r="AG8">
            <v>0</v>
          </cell>
          <cell r="AH8">
            <v>0</v>
          </cell>
          <cell r="AI8">
            <v>0</v>
          </cell>
          <cell r="AJ8" t="e">
            <v>#REF!</v>
          </cell>
          <cell r="AK8">
            <v>0</v>
          </cell>
          <cell r="AL8">
            <v>0</v>
          </cell>
          <cell r="AM8" t="e">
            <v>#REF!</v>
          </cell>
          <cell r="AN8">
            <v>0</v>
          </cell>
          <cell r="AO8">
            <v>0</v>
          </cell>
          <cell r="AP8">
            <v>0</v>
          </cell>
          <cell r="AQ8">
            <v>0</v>
          </cell>
          <cell r="AR8">
            <v>0</v>
          </cell>
          <cell r="AS8" t="e">
            <v>#REF!</v>
          </cell>
          <cell r="AT8">
            <v>0</v>
          </cell>
          <cell r="AU8">
            <v>0</v>
          </cell>
          <cell r="AV8" t="e">
            <v>#REF!</v>
          </cell>
          <cell r="AW8">
            <v>0</v>
          </cell>
          <cell r="AX8">
            <v>0</v>
          </cell>
          <cell r="AY8">
            <v>0</v>
          </cell>
          <cell r="AZ8">
            <v>0</v>
          </cell>
          <cell r="BA8">
            <v>0</v>
          </cell>
          <cell r="BB8" t="e">
            <v>#REF!</v>
          </cell>
          <cell r="BC8">
            <v>0</v>
          </cell>
          <cell r="BD8">
            <v>0</v>
          </cell>
          <cell r="BE8" t="e">
            <v>#REF!</v>
          </cell>
          <cell r="BF8">
            <v>0</v>
          </cell>
          <cell r="BG8">
            <v>0</v>
          </cell>
          <cell r="BH8">
            <v>0</v>
          </cell>
          <cell r="BI8">
            <v>0</v>
          </cell>
          <cell r="BJ8">
            <v>0</v>
          </cell>
          <cell r="BK8" t="e">
            <v>#REF!</v>
          </cell>
          <cell r="BL8">
            <v>0</v>
          </cell>
          <cell r="BM8">
            <v>0</v>
          </cell>
          <cell r="BN8" t="e">
            <v>#REF!</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row>
        <row r="9">
          <cell r="G9" t="str">
            <v>Предъявлено</v>
          </cell>
          <cell r="H9">
            <v>0</v>
          </cell>
          <cell r="I9">
            <v>0</v>
          </cell>
          <cell r="J9" t="str">
            <v>Принято</v>
          </cell>
          <cell r="K9">
            <v>0</v>
          </cell>
          <cell r="L9">
            <v>0</v>
          </cell>
          <cell r="M9" t="str">
            <v>Текущие разногласия</v>
          </cell>
          <cell r="N9">
            <v>0</v>
          </cell>
          <cell r="O9">
            <v>0</v>
          </cell>
          <cell r="P9" t="str">
            <v>Предъявлено</v>
          </cell>
          <cell r="Q9">
            <v>0</v>
          </cell>
          <cell r="R9">
            <v>0</v>
          </cell>
          <cell r="S9" t="str">
            <v>Принято</v>
          </cell>
          <cell r="T9">
            <v>0</v>
          </cell>
          <cell r="U9">
            <v>0</v>
          </cell>
          <cell r="V9" t="str">
            <v>Текущие разногласия</v>
          </cell>
          <cell r="W9">
            <v>0</v>
          </cell>
          <cell r="X9">
            <v>0</v>
          </cell>
          <cell r="Y9" t="str">
            <v>Предъявлено</v>
          </cell>
          <cell r="Z9">
            <v>0</v>
          </cell>
          <cell r="AA9">
            <v>0</v>
          </cell>
          <cell r="AB9" t="str">
            <v>Принято</v>
          </cell>
          <cell r="AC9">
            <v>0</v>
          </cell>
          <cell r="AD9">
            <v>0</v>
          </cell>
          <cell r="AE9" t="str">
            <v>Текущие разногласия</v>
          </cell>
          <cell r="AF9">
            <v>0</v>
          </cell>
          <cell r="AG9">
            <v>0</v>
          </cell>
          <cell r="AH9" t="str">
            <v>Предъявлено</v>
          </cell>
          <cell r="AI9">
            <v>0</v>
          </cell>
          <cell r="AJ9">
            <v>0</v>
          </cell>
          <cell r="AK9" t="str">
            <v>Принято</v>
          </cell>
          <cell r="AL9">
            <v>0</v>
          </cell>
          <cell r="AM9">
            <v>0</v>
          </cell>
          <cell r="AN9" t="str">
            <v>Текущие разногласия</v>
          </cell>
          <cell r="AO9">
            <v>0</v>
          </cell>
          <cell r="AP9">
            <v>0</v>
          </cell>
          <cell r="AQ9" t="str">
            <v>Предъявлено</v>
          </cell>
          <cell r="AR9">
            <v>0</v>
          </cell>
          <cell r="AS9">
            <v>0</v>
          </cell>
          <cell r="AT9" t="str">
            <v>Принято</v>
          </cell>
          <cell r="AU9">
            <v>0</v>
          </cell>
          <cell r="AV9">
            <v>0</v>
          </cell>
          <cell r="AW9" t="str">
            <v>Текущие разногласия</v>
          </cell>
          <cell r="AX9">
            <v>0</v>
          </cell>
          <cell r="AY9">
            <v>0</v>
          </cell>
          <cell r="AZ9" t="str">
            <v>Предъявлено</v>
          </cell>
          <cell r="BA9">
            <v>0</v>
          </cell>
          <cell r="BB9">
            <v>0</v>
          </cell>
          <cell r="BC9" t="str">
            <v>Принято</v>
          </cell>
          <cell r="BD9">
            <v>0</v>
          </cell>
          <cell r="BE9">
            <v>0</v>
          </cell>
          <cell r="BF9" t="str">
            <v>Текущие разногласия</v>
          </cell>
          <cell r="BG9">
            <v>0</v>
          </cell>
          <cell r="BH9">
            <v>0</v>
          </cell>
          <cell r="BI9" t="str">
            <v>Предъявлено</v>
          </cell>
          <cell r="BJ9">
            <v>0</v>
          </cell>
          <cell r="BK9">
            <v>0</v>
          </cell>
          <cell r="BL9" t="str">
            <v>Принято</v>
          </cell>
          <cell r="BM9">
            <v>0</v>
          </cell>
          <cell r="BN9">
            <v>0</v>
          </cell>
          <cell r="BO9" t="str">
            <v>Текущие разногласия</v>
          </cell>
          <cell r="BP9">
            <v>0</v>
          </cell>
          <cell r="BQ9">
            <v>0</v>
          </cell>
          <cell r="BR9" t="str">
            <v>Предъявлено</v>
          </cell>
          <cell r="BS9">
            <v>0</v>
          </cell>
          <cell r="BT9">
            <v>0</v>
          </cell>
          <cell r="BU9" t="str">
            <v>Принято</v>
          </cell>
          <cell r="BV9">
            <v>0</v>
          </cell>
          <cell r="BW9">
            <v>0</v>
          </cell>
          <cell r="BX9" t="str">
            <v>Текущие разногласия</v>
          </cell>
          <cell r="BY9">
            <v>0</v>
          </cell>
          <cell r="BZ9">
            <v>0</v>
          </cell>
          <cell r="CA9" t="str">
            <v>Предъявлено</v>
          </cell>
          <cell r="CB9">
            <v>0</v>
          </cell>
          <cell r="CC9">
            <v>0</v>
          </cell>
          <cell r="CD9" t="str">
            <v>Принято</v>
          </cell>
          <cell r="CE9">
            <v>0</v>
          </cell>
          <cell r="CF9">
            <v>0</v>
          </cell>
          <cell r="CG9" t="str">
            <v>Текущие разногласия</v>
          </cell>
        </row>
        <row r="10">
          <cell r="G10" t="str">
            <v>Кол-во</v>
          </cell>
          <cell r="H10" t="str">
            <v>Ср. цена</v>
          </cell>
          <cell r="I10" t="str">
            <v>Сумма</v>
          </cell>
          <cell r="J10" t="str">
            <v>Кол-во</v>
          </cell>
          <cell r="K10" t="str">
            <v>Ср. цена</v>
          </cell>
          <cell r="L10" t="str">
            <v>Сумма</v>
          </cell>
          <cell r="M10" t="str">
            <v>Кол-во</v>
          </cell>
          <cell r="N10" t="str">
            <v>Ср. цена</v>
          </cell>
          <cell r="O10" t="str">
            <v>Сумма</v>
          </cell>
          <cell r="P10" t="str">
            <v>Кол-во</v>
          </cell>
          <cell r="Q10" t="str">
            <v>Ср. цена</v>
          </cell>
          <cell r="R10" t="str">
            <v>Сумма</v>
          </cell>
          <cell r="S10" t="str">
            <v>Кол-во</v>
          </cell>
          <cell r="T10" t="str">
            <v>Ср. цена</v>
          </cell>
          <cell r="U10" t="str">
            <v>Сумма</v>
          </cell>
          <cell r="V10" t="str">
            <v>Кол-во</v>
          </cell>
          <cell r="W10" t="str">
            <v>Ср. цена</v>
          </cell>
          <cell r="X10" t="str">
            <v>Сумма</v>
          </cell>
          <cell r="Y10" t="str">
            <v>Кол-во</v>
          </cell>
          <cell r="Z10" t="str">
            <v>Ср. цена</v>
          </cell>
          <cell r="AA10" t="str">
            <v>Сумма</v>
          </cell>
          <cell r="AB10" t="str">
            <v>Кол-во</v>
          </cell>
          <cell r="AC10" t="str">
            <v>Ср. цена</v>
          </cell>
          <cell r="AD10" t="str">
            <v>Сумма</v>
          </cell>
          <cell r="AE10" t="str">
            <v>Кол-во</v>
          </cell>
          <cell r="AF10" t="str">
            <v>Ср. цена</v>
          </cell>
          <cell r="AG10" t="str">
            <v>Сумма</v>
          </cell>
          <cell r="AH10" t="str">
            <v>Кол-во</v>
          </cell>
          <cell r="AI10" t="str">
            <v>Ср. цена</v>
          </cell>
          <cell r="AJ10" t="str">
            <v>Сумма</v>
          </cell>
          <cell r="AK10" t="str">
            <v>Кол-во</v>
          </cell>
          <cell r="AL10" t="str">
            <v>Ср. цена</v>
          </cell>
          <cell r="AM10" t="str">
            <v>Сумма</v>
          </cell>
          <cell r="AN10" t="str">
            <v>Кол-во</v>
          </cell>
          <cell r="AO10" t="str">
            <v>Ср. цена</v>
          </cell>
          <cell r="AP10" t="str">
            <v>Сумма</v>
          </cell>
          <cell r="AQ10" t="str">
            <v>Кол-во</v>
          </cell>
          <cell r="AR10" t="str">
            <v>Ср. цена</v>
          </cell>
          <cell r="AS10" t="str">
            <v>Сумма</v>
          </cell>
          <cell r="AT10" t="str">
            <v>Кол-во</v>
          </cell>
          <cell r="AU10" t="str">
            <v>Ср. цена</v>
          </cell>
          <cell r="AV10" t="str">
            <v>Сумма</v>
          </cell>
          <cell r="AW10" t="str">
            <v>Кол-во</v>
          </cell>
          <cell r="AX10" t="str">
            <v>Ср. цена</v>
          </cell>
          <cell r="AY10" t="str">
            <v>Сумма</v>
          </cell>
          <cell r="AZ10" t="str">
            <v>Кол-во</v>
          </cell>
          <cell r="BA10" t="str">
            <v>Ср. цена</v>
          </cell>
          <cell r="BB10" t="str">
            <v>Сумма</v>
          </cell>
          <cell r="BC10" t="str">
            <v>Кол-во</v>
          </cell>
          <cell r="BD10" t="str">
            <v>Ср. цена</v>
          </cell>
          <cell r="BE10" t="str">
            <v>Сумма</v>
          </cell>
          <cell r="BF10" t="str">
            <v>Кол-во</v>
          </cell>
          <cell r="BG10" t="str">
            <v>Ср. цена</v>
          </cell>
          <cell r="BH10" t="str">
            <v>Сумма</v>
          </cell>
          <cell r="BI10" t="str">
            <v>Кол-во</v>
          </cell>
          <cell r="BJ10" t="str">
            <v>Ср. цена</v>
          </cell>
          <cell r="BK10" t="str">
            <v>Сумма</v>
          </cell>
          <cell r="BL10" t="str">
            <v>Кол-во</v>
          </cell>
          <cell r="BM10" t="str">
            <v>Ср. цена</v>
          </cell>
          <cell r="BN10" t="str">
            <v>Сумма</v>
          </cell>
          <cell r="BO10" t="str">
            <v>Кол-во</v>
          </cell>
          <cell r="BP10" t="str">
            <v>Ср. цена</v>
          </cell>
          <cell r="BQ10" t="str">
            <v>Сумма</v>
          </cell>
          <cell r="BR10" t="str">
            <v>Кол-во</v>
          </cell>
          <cell r="BS10" t="str">
            <v>Ср. цена</v>
          </cell>
          <cell r="BT10" t="str">
            <v>Сумма</v>
          </cell>
          <cell r="BU10" t="str">
            <v>Кол-во</v>
          </cell>
          <cell r="BV10" t="str">
            <v>Ср. цена</v>
          </cell>
          <cell r="BW10" t="str">
            <v>Сумма</v>
          </cell>
          <cell r="BX10" t="str">
            <v>Кол-во</v>
          </cell>
          <cell r="BY10" t="str">
            <v>Ср. цена</v>
          </cell>
          <cell r="BZ10" t="str">
            <v>Сумма</v>
          </cell>
          <cell r="CA10" t="str">
            <v>Кол-во</v>
          </cell>
          <cell r="CB10" t="str">
            <v>Ср. цена</v>
          </cell>
          <cell r="CC10" t="str">
            <v>Сумма</v>
          </cell>
          <cell r="CD10" t="str">
            <v>Кол-во</v>
          </cell>
          <cell r="CE10" t="str">
            <v>Ср. цена</v>
          </cell>
          <cell r="CF10" t="str">
            <v>Сумма</v>
          </cell>
          <cell r="CG10" t="str">
            <v>Кол-во</v>
          </cell>
          <cell r="CH10" t="str">
            <v>Ср. цена</v>
          </cell>
          <cell r="CI10" t="str">
            <v>Сумма</v>
          </cell>
        </row>
        <row r="11">
          <cell r="G11">
            <v>4</v>
          </cell>
          <cell r="H11">
            <v>5</v>
          </cell>
          <cell r="I11">
            <v>6</v>
          </cell>
          <cell r="J11">
            <v>7</v>
          </cell>
          <cell r="K11">
            <v>8</v>
          </cell>
          <cell r="L11">
            <v>9</v>
          </cell>
          <cell r="M11">
            <v>10</v>
          </cell>
          <cell r="N11">
            <v>11</v>
          </cell>
          <cell r="O11">
            <v>12</v>
          </cell>
          <cell r="P11">
            <v>4</v>
          </cell>
          <cell r="Q11">
            <v>5</v>
          </cell>
          <cell r="R11">
            <v>6</v>
          </cell>
          <cell r="S11">
            <v>7</v>
          </cell>
          <cell r="T11">
            <v>8</v>
          </cell>
          <cell r="U11">
            <v>9</v>
          </cell>
          <cell r="V11">
            <v>10</v>
          </cell>
          <cell r="W11">
            <v>11</v>
          </cell>
          <cell r="X11">
            <v>12</v>
          </cell>
          <cell r="Y11">
            <v>4</v>
          </cell>
          <cell r="Z11">
            <v>5</v>
          </cell>
          <cell r="AA11">
            <v>6</v>
          </cell>
          <cell r="AB11">
            <v>7</v>
          </cell>
          <cell r="AC11">
            <v>8</v>
          </cell>
          <cell r="AD11">
            <v>9</v>
          </cell>
          <cell r="AE11">
            <v>10</v>
          </cell>
          <cell r="AF11">
            <v>11</v>
          </cell>
          <cell r="AG11">
            <v>12</v>
          </cell>
          <cell r="AH11">
            <v>4</v>
          </cell>
          <cell r="AI11">
            <v>5</v>
          </cell>
          <cell r="AJ11">
            <v>6</v>
          </cell>
          <cell r="AK11">
            <v>7</v>
          </cell>
          <cell r="AL11">
            <v>8</v>
          </cell>
          <cell r="AM11">
            <v>9</v>
          </cell>
          <cell r="AN11">
            <v>10</v>
          </cell>
          <cell r="AO11">
            <v>11</v>
          </cell>
          <cell r="AP11">
            <v>12</v>
          </cell>
          <cell r="AQ11">
            <v>4</v>
          </cell>
          <cell r="AR11">
            <v>5</v>
          </cell>
          <cell r="AS11">
            <v>6</v>
          </cell>
          <cell r="AT11">
            <v>7</v>
          </cell>
          <cell r="AU11">
            <v>8</v>
          </cell>
          <cell r="AV11">
            <v>9</v>
          </cell>
          <cell r="AW11">
            <v>10</v>
          </cell>
          <cell r="AX11">
            <v>11</v>
          </cell>
          <cell r="AY11">
            <v>12</v>
          </cell>
          <cell r="AZ11">
            <v>4</v>
          </cell>
          <cell r="BA11">
            <v>5</v>
          </cell>
          <cell r="BB11">
            <v>6</v>
          </cell>
          <cell r="BC11">
            <v>7</v>
          </cell>
          <cell r="BD11">
            <v>8</v>
          </cell>
          <cell r="BE11">
            <v>9</v>
          </cell>
          <cell r="BF11">
            <v>10</v>
          </cell>
          <cell r="BG11">
            <v>11</v>
          </cell>
          <cell r="BH11">
            <v>12</v>
          </cell>
          <cell r="BI11">
            <v>4</v>
          </cell>
          <cell r="BJ11">
            <v>5</v>
          </cell>
          <cell r="BK11">
            <v>6</v>
          </cell>
          <cell r="BL11">
            <v>7</v>
          </cell>
          <cell r="BM11">
            <v>8</v>
          </cell>
          <cell r="BN11">
            <v>9</v>
          </cell>
          <cell r="BO11">
            <v>10</v>
          </cell>
          <cell r="BP11">
            <v>11</v>
          </cell>
          <cell r="BQ11">
            <v>12</v>
          </cell>
          <cell r="BR11">
            <v>4</v>
          </cell>
          <cell r="BS11">
            <v>5</v>
          </cell>
          <cell r="BT11">
            <v>6</v>
          </cell>
          <cell r="BU11">
            <v>7</v>
          </cell>
          <cell r="BV11">
            <v>8</v>
          </cell>
          <cell r="BW11">
            <v>9</v>
          </cell>
          <cell r="BX11">
            <v>10</v>
          </cell>
          <cell r="BY11">
            <v>11</v>
          </cell>
          <cell r="BZ11">
            <v>12</v>
          </cell>
          <cell r="CA11">
            <v>4</v>
          </cell>
          <cell r="CB11">
            <v>5</v>
          </cell>
          <cell r="CC11">
            <v>6</v>
          </cell>
          <cell r="CD11">
            <v>7</v>
          </cell>
          <cell r="CE11">
            <v>8</v>
          </cell>
          <cell r="CF11">
            <v>9</v>
          </cell>
          <cell r="CG11">
            <v>10</v>
          </cell>
          <cell r="CH11">
            <v>11</v>
          </cell>
          <cell r="CI11">
            <v>12</v>
          </cell>
        </row>
        <row r="13">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row>
        <row r="14">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row>
        <row r="15">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row>
        <row r="16">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row>
        <row r="17">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row>
        <row r="18">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row>
        <row r="19">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row>
        <row r="20">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row>
        <row r="21">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row>
        <row r="22">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row>
        <row r="23">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row>
        <row r="24">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row>
        <row r="25">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row>
        <row r="26">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row>
        <row r="27">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row>
        <row r="28">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row>
        <row r="29">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row>
        <row r="30">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row>
        <row r="31">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row>
        <row r="32">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row>
        <row r="33">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row>
        <row r="34">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row>
        <row r="35">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row>
        <row r="36">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row>
        <row r="37">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row>
        <row r="38">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row>
        <row r="39">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row>
        <row r="40">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row>
        <row r="41">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row>
        <row r="42">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row>
        <row r="43">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row>
        <row r="44">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row>
        <row r="48">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row>
      </sheetData>
      <sheetData sheetId="4" refreshError="1"/>
      <sheetData sheetId="5" refreshError="1"/>
      <sheetData sheetId="6" refreshError="1"/>
      <sheetData sheetId="7"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бель"/>
      <sheetName val="Отв. лица"/>
      <sheetName val="Черный ПВС"/>
      <sheetName val="Приход"/>
      <sheetName val="Арматура для СИП"/>
      <sheetName val="Кабель вне сверки"/>
      <sheetName val="Архив"/>
      <sheetName val="Полиэтилен"/>
      <sheetName val="Суперпредложение"/>
      <sheetName val="Супер"/>
      <sheetName val="Спецпредложение ПУГНП"/>
      <sheetName val="ПУГНП"/>
      <sheetName val="Спецпредложение Броня"/>
      <sheetName val="Броня"/>
      <sheetName val="Спец. Рапира"/>
      <sheetName val="Рапира"/>
      <sheetName val="Спец. ЗВИ"/>
      <sheetName val="ЗВИ"/>
      <sheetName val="СИП"/>
      <sheetName val="Спецпредложение СИП"/>
      <sheetName val="Тула-NEW"/>
      <sheetName val="КГ-ХЛ"/>
      <sheetName val="Спецпредложение КГ-ХЛ"/>
      <sheetName val="КГ"/>
      <sheetName val="Спецпредложение КГ"/>
      <sheetName val="Титул"/>
      <sheetName val="Титул (2)"/>
      <sheetName val="Содержание"/>
      <sheetName val="Пр1"/>
      <sheetName val="Пр2"/>
      <sheetName val="Пр3"/>
      <sheetName val="Пр4"/>
      <sheetName val="Пр5"/>
      <sheetName val="Пр6"/>
      <sheetName val="Пр7"/>
      <sheetName val="Пр8"/>
      <sheetName val="Пр9"/>
      <sheetName val="Пр11"/>
      <sheetName val="Пр10"/>
      <sheetName val="Пр20"/>
      <sheetName val="Кабель, провод"/>
      <sheetName val="Техэлектро"/>
      <sheetName val="СпецТехэлектро"/>
      <sheetName val="Закачка Техэлектро"/>
      <sheetName val="Спец. NYM выставка"/>
      <sheetName val="NYM-vyst"/>
      <sheetName val="Сравнение КГ"/>
      <sheetName val="АСМ и РЭК"/>
      <sheetName val="АСМ и Смоленск"/>
      <sheetName val="Смета"/>
      <sheetName val="Материалы"/>
      <sheetName val="топография"/>
      <sheetName val="пс(1)"/>
      <sheetName val="лист опроса"/>
      <sheetName val="БАЗА"/>
      <sheetName val="Л"/>
      <sheetName val="коэффициенты"/>
      <sheetName val="исх-данные"/>
      <sheetName val="исх_данные"/>
      <sheetName val="ОДД (стр-во+экспл.)"/>
    </sheetNames>
    <sheetDataSet>
      <sheetData sheetId="0">
        <row r="1">
          <cell r="A1" t="str">
            <v>Наименование</v>
          </cell>
          <cell r="FQ1" t="str">
            <v>Опт.</v>
          </cell>
        </row>
        <row r="2">
          <cell r="A2" t="str">
            <v>@</v>
          </cell>
          <cell r="FQ2" t="str">
            <v>@</v>
          </cell>
        </row>
        <row r="3">
          <cell r="A3" t="str">
            <v>.</v>
          </cell>
        </row>
        <row r="4">
          <cell r="A4" t="str">
            <v>.</v>
          </cell>
          <cell r="FQ4">
            <v>38889.404290856481</v>
          </cell>
        </row>
        <row r="5">
          <cell r="A5" t="str">
            <v>.</v>
          </cell>
        </row>
        <row r="6">
          <cell r="A6" t="str">
            <v>.</v>
          </cell>
        </row>
        <row r="7">
          <cell r="A7" t="str">
            <v>.</v>
          </cell>
        </row>
        <row r="8">
          <cell r="A8" t="str">
            <v>.</v>
          </cell>
        </row>
        <row r="9">
          <cell r="A9" t="str">
            <v>.</v>
          </cell>
        </row>
        <row r="10">
          <cell r="A10" t="str">
            <v xml:space="preserve"> Провод медный</v>
          </cell>
        </row>
        <row r="11">
          <cell r="A11" t="str">
            <v>ПУНП 2х1,5</v>
          </cell>
          <cell r="FQ11">
            <v>4.46</v>
          </cell>
        </row>
        <row r="12">
          <cell r="A12" t="str">
            <v>ПУНП 2х2,5</v>
          </cell>
          <cell r="FQ12">
            <v>7.19</v>
          </cell>
        </row>
        <row r="13">
          <cell r="A13" t="str">
            <v>ПУНП 2х4</v>
          </cell>
          <cell r="FQ13">
            <v>11.25</v>
          </cell>
        </row>
        <row r="14">
          <cell r="A14" t="str">
            <v>ПУНП 3х1,5</v>
          </cell>
          <cell r="FQ14">
            <v>6.58</v>
          </cell>
        </row>
        <row r="15">
          <cell r="A15" t="str">
            <v>ПУНП 3х2,5</v>
          </cell>
          <cell r="FQ15">
            <v>10.73</v>
          </cell>
        </row>
        <row r="16">
          <cell r="A16" t="str">
            <v>ПУНП 3х4</v>
          </cell>
          <cell r="FQ16">
            <v>16.579999999999998</v>
          </cell>
        </row>
        <row r="17">
          <cell r="A17" t="str">
            <v>ПУНП 2х1,5+1х1</v>
          </cell>
          <cell r="FQ17">
            <v>6.08</v>
          </cell>
        </row>
        <row r="18">
          <cell r="A18" t="str">
            <v>ПУНП 2х2,5+1х1,5</v>
          </cell>
          <cell r="FQ18">
            <v>8</v>
          </cell>
        </row>
        <row r="19">
          <cell r="A19" t="str">
            <v>ПУНП 2х4+1х2,5</v>
          </cell>
          <cell r="FQ19">
            <v>15.74</v>
          </cell>
        </row>
        <row r="20">
          <cell r="A20" t="str">
            <v>ПУНП (про-во РЭК)</v>
          </cell>
          <cell r="FQ20">
            <v>0</v>
          </cell>
        </row>
        <row r="21">
          <cell r="A21" t="str">
            <v>ПУНП 2х1,5 (пр-во РЭК)</v>
          </cell>
          <cell r="FQ21">
            <v>4.63</v>
          </cell>
        </row>
        <row r="22">
          <cell r="A22" t="str">
            <v>ПУНП 2х2,5 (пр-во РЭК)</v>
          </cell>
          <cell r="FQ22">
            <v>7.35</v>
          </cell>
        </row>
        <row r="23">
          <cell r="A23" t="str">
            <v>ПУНП 2х4 (пр-во РЭК)</v>
          </cell>
          <cell r="FQ23">
            <v>11.25</v>
          </cell>
        </row>
        <row r="24">
          <cell r="A24" t="str">
            <v>ПУНП 3х1,5 (пр-во РЭК)</v>
          </cell>
          <cell r="FQ24">
            <v>6.77</v>
          </cell>
        </row>
        <row r="25">
          <cell r="A25" t="str">
            <v>ПУНП 3х2,5 (пр-во РЭК)</v>
          </cell>
          <cell r="FQ25">
            <v>10.81</v>
          </cell>
        </row>
        <row r="26">
          <cell r="A26" t="str">
            <v>ПУНП 3х4 (пр-во РЭК)</v>
          </cell>
          <cell r="FQ26">
            <v>16.850000000000001</v>
          </cell>
        </row>
        <row r="27">
          <cell r="A27" t="str">
            <v>ПВ-1  0,5</v>
          </cell>
          <cell r="FQ27">
            <v>0.91</v>
          </cell>
        </row>
        <row r="28">
          <cell r="A28" t="str">
            <v>ПВ-1  0,75</v>
          </cell>
          <cell r="FQ28">
            <v>1.31</v>
          </cell>
        </row>
        <row r="29">
          <cell r="A29" t="str">
            <v>ПВ-1  1</v>
          </cell>
          <cell r="FQ29">
            <v>1.66</v>
          </cell>
        </row>
        <row r="30">
          <cell r="A30" t="str">
            <v>ПВ-1  1,5</v>
          </cell>
          <cell r="FQ30">
            <v>2.33</v>
          </cell>
        </row>
        <row r="31">
          <cell r="A31" t="str">
            <v>ПВ-1  2,5</v>
          </cell>
          <cell r="FQ31">
            <v>3.7</v>
          </cell>
        </row>
        <row r="32">
          <cell r="A32" t="str">
            <v>ПВ-1  4</v>
          </cell>
          <cell r="FQ32">
            <v>5.9</v>
          </cell>
        </row>
        <row r="33">
          <cell r="A33" t="str">
            <v>ПВ-1  6</v>
          </cell>
          <cell r="FQ33">
            <v>8.7799999999999994</v>
          </cell>
        </row>
        <row r="34">
          <cell r="A34" t="str">
            <v>ПВ-1 10</v>
          </cell>
          <cell r="FQ34">
            <v>13.98</v>
          </cell>
        </row>
        <row r="35">
          <cell r="A35" t="str">
            <v>ПВ-1 16</v>
          </cell>
          <cell r="FQ35">
            <v>22.19</v>
          </cell>
        </row>
        <row r="36">
          <cell r="A36" t="str">
            <v>ПВ-1 25</v>
          </cell>
          <cell r="FQ36">
            <v>36.5</v>
          </cell>
        </row>
        <row r="37">
          <cell r="A37" t="str">
            <v>ПВ-1 35</v>
          </cell>
          <cell r="FQ37">
            <v>50.55</v>
          </cell>
        </row>
        <row r="38">
          <cell r="A38" t="str">
            <v>ПВ-1 50</v>
          </cell>
          <cell r="FQ38">
            <v>72.599999999999994</v>
          </cell>
        </row>
        <row r="39">
          <cell r="A39" t="str">
            <v>ПВ-1 70</v>
          </cell>
          <cell r="FQ39">
            <v>103.81</v>
          </cell>
        </row>
        <row r="40">
          <cell r="A40" t="str">
            <v>ПВ-1 95</v>
          </cell>
          <cell r="FQ40">
            <v>141</v>
          </cell>
        </row>
        <row r="41">
          <cell r="A41" t="str">
            <v>ПВ-1 120</v>
          </cell>
          <cell r="FQ41">
            <v>171.02</v>
          </cell>
        </row>
        <row r="42">
          <cell r="A42" t="str">
            <v>ППВ 2х1,5</v>
          </cell>
          <cell r="FQ42">
            <v>4.4400000000000004</v>
          </cell>
        </row>
        <row r="43">
          <cell r="A43" t="str">
            <v>ППВ 2х2,5</v>
          </cell>
          <cell r="FQ43">
            <v>7.41</v>
          </cell>
        </row>
        <row r="44">
          <cell r="A44" t="str">
            <v>ППВ 2х4</v>
          </cell>
          <cell r="FQ44">
            <v>11.84</v>
          </cell>
        </row>
        <row r="45">
          <cell r="A45" t="str">
            <v>ППВ 3х1,5</v>
          </cell>
          <cell r="FQ45">
            <v>6.64</v>
          </cell>
        </row>
        <row r="46">
          <cell r="A46" t="str">
            <v>ППВ 3х2,5</v>
          </cell>
          <cell r="FQ46">
            <v>11.09</v>
          </cell>
        </row>
        <row r="47">
          <cell r="A47" t="str">
            <v>ППВ 3х4</v>
          </cell>
          <cell r="FQ47">
            <v>17.760000000000002</v>
          </cell>
        </row>
        <row r="48">
          <cell r="A48" t="str">
            <v xml:space="preserve"> Провод медный гибкий</v>
          </cell>
        </row>
        <row r="49">
          <cell r="A49" t="str">
            <v>ШВП-2 2х0,2</v>
          </cell>
          <cell r="FQ49">
            <v>1.32</v>
          </cell>
        </row>
        <row r="50">
          <cell r="A50" t="str">
            <v>ШВП-2 2х0,35</v>
          </cell>
          <cell r="FQ50">
            <v>1.93</v>
          </cell>
        </row>
        <row r="51">
          <cell r="A51" t="str">
            <v>ШВП-2 2х0,5</v>
          </cell>
          <cell r="FQ51">
            <v>2.35</v>
          </cell>
        </row>
        <row r="52">
          <cell r="A52" t="str">
            <v>ШВП-2 2х0,75</v>
          </cell>
          <cell r="FQ52">
            <v>3.09</v>
          </cell>
        </row>
        <row r="53">
          <cell r="A53" t="str">
            <v>ШВВП 2х0,35</v>
          </cell>
          <cell r="FQ53">
            <v>2.1</v>
          </cell>
        </row>
        <row r="54">
          <cell r="A54" t="str">
            <v>ШВВП 2х0,5</v>
          </cell>
          <cell r="FQ54">
            <v>2.46</v>
          </cell>
        </row>
        <row r="55">
          <cell r="A55" t="str">
            <v>ШВВП 2х0,75</v>
          </cell>
          <cell r="FQ55">
            <v>3.26</v>
          </cell>
        </row>
        <row r="56">
          <cell r="A56" t="str">
            <v>ШВВП 3х0,5</v>
          </cell>
          <cell r="FQ56">
            <v>3.98</v>
          </cell>
        </row>
        <row r="57">
          <cell r="A57" t="str">
            <v>ШВВП 3х0,75</v>
          </cell>
          <cell r="FQ57">
            <v>5.09</v>
          </cell>
        </row>
        <row r="58">
          <cell r="A58" t="str">
            <v>ПУГНП 2х1,5</v>
          </cell>
          <cell r="FQ58">
            <v>5.0599999999999996</v>
          </cell>
        </row>
        <row r="59">
          <cell r="A59" t="str">
            <v>ПУГНП 2х2,5</v>
          </cell>
          <cell r="FQ59">
            <v>8.07</v>
          </cell>
        </row>
        <row r="60">
          <cell r="A60" t="str">
            <v>ПУГНП 2х4</v>
          </cell>
          <cell r="FQ60">
            <v>11.9</v>
          </cell>
        </row>
        <row r="61">
          <cell r="A61" t="str">
            <v>ПУГНП 3х1,5</v>
          </cell>
          <cell r="FQ61">
            <v>7.37</v>
          </cell>
        </row>
        <row r="62">
          <cell r="A62" t="str">
            <v>ПУГНП 3х2,5</v>
          </cell>
          <cell r="FQ62">
            <v>11.79</v>
          </cell>
        </row>
        <row r="63">
          <cell r="A63" t="str">
            <v>ПУГНП 3х4</v>
          </cell>
          <cell r="FQ63">
            <v>18.13</v>
          </cell>
        </row>
        <row r="64">
          <cell r="A64" t="str">
            <v>ПУГНП 2х1,5+1х1</v>
          </cell>
          <cell r="FQ64">
            <v>6.82</v>
          </cell>
        </row>
        <row r="65">
          <cell r="A65" t="str">
            <v>ПУГНП 2х2,5+1х1,5</v>
          </cell>
          <cell r="FQ65">
            <v>10.36</v>
          </cell>
        </row>
        <row r="66">
          <cell r="A66" t="str">
            <v>ПУГНП 2х4+1х2,5</v>
          </cell>
          <cell r="FQ66">
            <v>16.149999999999999</v>
          </cell>
        </row>
        <row r="67">
          <cell r="A67" t="str">
            <v>ПВС 2х0,75</v>
          </cell>
          <cell r="FQ67">
            <v>4.0999999999999996</v>
          </cell>
        </row>
        <row r="68">
          <cell r="A68" t="str">
            <v>ПВС 2х1</v>
          </cell>
          <cell r="FQ68">
            <v>5.28</v>
          </cell>
        </row>
        <row r="69">
          <cell r="A69" t="str">
            <v>ПВС 2х1,5</v>
          </cell>
          <cell r="FQ69">
            <v>7.02</v>
          </cell>
        </row>
        <row r="70">
          <cell r="A70" t="str">
            <v>ПВС 2х2,5</v>
          </cell>
          <cell r="FQ70">
            <v>10.92</v>
          </cell>
        </row>
        <row r="71">
          <cell r="A71" t="str">
            <v>ПВС 2х4</v>
          </cell>
          <cell r="FQ71">
            <v>16.989999999999998</v>
          </cell>
        </row>
        <row r="72">
          <cell r="A72" t="str">
            <v>ПВС 2х6</v>
          </cell>
          <cell r="FQ72">
            <v>23.6</v>
          </cell>
        </row>
        <row r="73">
          <cell r="A73" t="str">
            <v>ПВС 2х10</v>
          </cell>
          <cell r="FQ73">
            <v>37.520000000000003</v>
          </cell>
        </row>
        <row r="74">
          <cell r="A74" t="str">
            <v>ПВС 2х16</v>
          </cell>
          <cell r="FQ74">
            <v>63.11</v>
          </cell>
        </row>
        <row r="75">
          <cell r="A75" t="str">
            <v>ПВС 3х0,75</v>
          </cell>
          <cell r="FQ75">
            <v>5.49</v>
          </cell>
        </row>
        <row r="76">
          <cell r="A76" t="str">
            <v>ПВС 3х1</v>
          </cell>
          <cell r="FQ76">
            <v>7.21</v>
          </cell>
        </row>
        <row r="77">
          <cell r="A77" t="str">
            <v>ПВС 3х1,5</v>
          </cell>
          <cell r="FQ77">
            <v>9.5</v>
          </cell>
        </row>
        <row r="78">
          <cell r="A78" t="str">
            <v>ПВС 3х2,5</v>
          </cell>
          <cell r="FQ78">
            <v>14.95</v>
          </cell>
        </row>
        <row r="79">
          <cell r="A79" t="str">
            <v>ПВС 3х4</v>
          </cell>
          <cell r="FQ79">
            <v>23.45</v>
          </cell>
        </row>
        <row r="80">
          <cell r="A80" t="str">
            <v>ПВС 3х6</v>
          </cell>
          <cell r="FQ80">
            <v>32.92</v>
          </cell>
        </row>
        <row r="81">
          <cell r="A81" t="str">
            <v>ПВС 3х10</v>
          </cell>
          <cell r="FQ81">
            <v>54.3</v>
          </cell>
        </row>
        <row r="82">
          <cell r="A82" t="str">
            <v>ПВС 3х16</v>
          </cell>
          <cell r="FQ82">
            <v>92.68</v>
          </cell>
        </row>
        <row r="83">
          <cell r="A83" t="str">
            <v>ПВС 4х0,75</v>
          </cell>
          <cell r="FQ83">
            <v>6.98</v>
          </cell>
        </row>
        <row r="84">
          <cell r="A84" t="str">
            <v>ПВС 4х1</v>
          </cell>
          <cell r="FQ84">
            <v>9.5299999999999994</v>
          </cell>
        </row>
        <row r="85">
          <cell r="A85" t="str">
            <v>ПВС 4х1,5</v>
          </cell>
          <cell r="FQ85">
            <v>12.75</v>
          </cell>
        </row>
        <row r="86">
          <cell r="A86" t="str">
            <v>ПВС 4х2,5</v>
          </cell>
          <cell r="FQ86">
            <v>19.78</v>
          </cell>
        </row>
        <row r="87">
          <cell r="A87" t="str">
            <v>ПВС 4х4</v>
          </cell>
          <cell r="FQ87">
            <v>30.77</v>
          </cell>
        </row>
        <row r="88">
          <cell r="A88" t="str">
            <v>ПВС 4х6</v>
          </cell>
          <cell r="FQ88">
            <v>43.11</v>
          </cell>
        </row>
        <row r="89">
          <cell r="A89" t="str">
            <v>ПВС 4х10</v>
          </cell>
          <cell r="FQ89">
            <v>69.760000000000005</v>
          </cell>
        </row>
        <row r="90">
          <cell r="A90" t="str">
            <v>ПВС 4х16</v>
          </cell>
          <cell r="FQ90">
            <v>119.98</v>
          </cell>
        </row>
        <row r="91">
          <cell r="A91" t="str">
            <v>ПВС 5х0,75</v>
          </cell>
          <cell r="FQ91">
            <v>8.9</v>
          </cell>
        </row>
        <row r="92">
          <cell r="A92" t="str">
            <v>ПВС 5х1</v>
          </cell>
          <cell r="FQ92">
            <v>11.91</v>
          </cell>
        </row>
        <row r="93">
          <cell r="A93" t="str">
            <v>ПВС 5х1,5</v>
          </cell>
          <cell r="FQ93">
            <v>16.170000000000002</v>
          </cell>
        </row>
        <row r="94">
          <cell r="A94" t="str">
            <v>ПВС 5х2,5</v>
          </cell>
          <cell r="FQ94">
            <v>25.04</v>
          </cell>
        </row>
        <row r="95">
          <cell r="A95" t="str">
            <v>ПВС 5х4</v>
          </cell>
          <cell r="FQ95">
            <v>38.61</v>
          </cell>
        </row>
        <row r="96">
          <cell r="A96" t="str">
            <v>ПВС 5х6</v>
          </cell>
          <cell r="FQ96">
            <v>54.07</v>
          </cell>
        </row>
        <row r="97">
          <cell r="A97" t="str">
            <v>ПВС 5х10</v>
          </cell>
          <cell r="FQ97">
            <v>86.02</v>
          </cell>
        </row>
        <row r="98">
          <cell r="A98" t="str">
            <v>ПВС 5х16</v>
          </cell>
          <cell r="FQ98">
            <v>150.56</v>
          </cell>
        </row>
        <row r="99">
          <cell r="A99" t="str">
            <v>ПВ-3  0,5</v>
          </cell>
          <cell r="FQ99">
            <v>0.98</v>
          </cell>
        </row>
        <row r="100">
          <cell r="A100" t="str">
            <v>ПВ-3  0,75</v>
          </cell>
          <cell r="FQ100">
            <v>1.36</v>
          </cell>
        </row>
        <row r="101">
          <cell r="A101" t="str">
            <v>ПВ-3  1</v>
          </cell>
          <cell r="FQ101">
            <v>1.69</v>
          </cell>
        </row>
        <row r="102">
          <cell r="A102" t="str">
            <v>ПВ-3  1,5</v>
          </cell>
          <cell r="FQ102">
            <v>2.4300000000000002</v>
          </cell>
        </row>
        <row r="103">
          <cell r="A103" t="str">
            <v>ПВ-3  2,5</v>
          </cell>
          <cell r="FQ103">
            <v>4.07</v>
          </cell>
        </row>
        <row r="104">
          <cell r="A104" t="str">
            <v>ПВ-3  4</v>
          </cell>
          <cell r="FQ104">
            <v>6.11</v>
          </cell>
        </row>
        <row r="105">
          <cell r="A105" t="str">
            <v>ПВ-3  6</v>
          </cell>
          <cell r="FQ105">
            <v>9.26</v>
          </cell>
        </row>
        <row r="106">
          <cell r="A106" t="str">
            <v>ПВ-3 10</v>
          </cell>
          <cell r="FQ106">
            <v>15.32</v>
          </cell>
        </row>
        <row r="107">
          <cell r="A107" t="str">
            <v>ПВ-3 16</v>
          </cell>
          <cell r="FQ107">
            <v>25.52</v>
          </cell>
        </row>
        <row r="108">
          <cell r="A108" t="str">
            <v>ПВ-3 25</v>
          </cell>
          <cell r="FQ108">
            <v>37.5</v>
          </cell>
        </row>
        <row r="109">
          <cell r="A109" t="str">
            <v>ПВ-3 35</v>
          </cell>
          <cell r="FQ109">
            <v>52.65</v>
          </cell>
        </row>
        <row r="110">
          <cell r="A110" t="str">
            <v>ПВ-3 50</v>
          </cell>
          <cell r="FQ110">
            <v>73.92</v>
          </cell>
        </row>
        <row r="111">
          <cell r="A111" t="str">
            <v>ПВ-3 70</v>
          </cell>
          <cell r="FQ111">
            <v>105.82</v>
          </cell>
        </row>
        <row r="112">
          <cell r="A112" t="str">
            <v>ПВ-3 95</v>
          </cell>
          <cell r="FQ112">
            <v>146.75</v>
          </cell>
        </row>
        <row r="113">
          <cell r="A113" t="str">
            <v>ПВ-3 120</v>
          </cell>
          <cell r="FQ113">
            <v>191.17</v>
          </cell>
        </row>
        <row r="114">
          <cell r="A114" t="str">
            <v>ПВ-3 150</v>
          </cell>
          <cell r="FQ114">
            <v>246.8</v>
          </cell>
        </row>
        <row r="115">
          <cell r="A115" t="str">
            <v>ПВ-3 185</v>
          </cell>
          <cell r="FQ115">
            <v>333.8</v>
          </cell>
        </row>
        <row r="116">
          <cell r="A116" t="str">
            <v>ПВ-3 240</v>
          </cell>
          <cell r="FQ116">
            <v>399.59</v>
          </cell>
        </row>
        <row r="117">
          <cell r="A117" t="str">
            <v xml:space="preserve"> Провод алюминиевый</v>
          </cell>
          <cell r="FQ117">
            <v>0</v>
          </cell>
        </row>
        <row r="118">
          <cell r="A118" t="str">
            <v>АПВ 2,5</v>
          </cell>
          <cell r="FQ118">
            <v>0.91</v>
          </cell>
        </row>
        <row r="119">
          <cell r="A119" t="str">
            <v>АПВ 4</v>
          </cell>
          <cell r="FQ119">
            <v>1.35</v>
          </cell>
        </row>
        <row r="120">
          <cell r="A120" t="str">
            <v>АПВ 6</v>
          </cell>
          <cell r="FQ120">
            <v>1.9</v>
          </cell>
        </row>
        <row r="121">
          <cell r="A121" t="str">
            <v>АПВ 10</v>
          </cell>
          <cell r="FQ121">
            <v>3.1</v>
          </cell>
        </row>
        <row r="122">
          <cell r="A122" t="str">
            <v>АПВ 16</v>
          </cell>
          <cell r="FQ122">
            <v>4.63</v>
          </cell>
        </row>
        <row r="123">
          <cell r="A123" t="str">
            <v>АПВ 25</v>
          </cell>
          <cell r="FQ123">
            <v>7.29</v>
          </cell>
        </row>
        <row r="124">
          <cell r="A124" t="str">
            <v>АПВ 35</v>
          </cell>
          <cell r="FQ124">
            <v>10.65</v>
          </cell>
        </row>
        <row r="125">
          <cell r="A125" t="str">
            <v>АПВ 50</v>
          </cell>
          <cell r="FQ125">
            <v>14.42</v>
          </cell>
        </row>
        <row r="126">
          <cell r="A126" t="str">
            <v>АПВ 70</v>
          </cell>
          <cell r="FQ126">
            <v>20.64</v>
          </cell>
        </row>
        <row r="127">
          <cell r="A127" t="str">
            <v>АПВ 95</v>
          </cell>
          <cell r="FQ127">
            <v>28.71</v>
          </cell>
        </row>
        <row r="128">
          <cell r="A128" t="str">
            <v>АПВ 120</v>
          </cell>
          <cell r="FQ128">
            <v>34.42</v>
          </cell>
        </row>
        <row r="129">
          <cell r="A129" t="str">
            <v>АППВ 2х2,5</v>
          </cell>
          <cell r="FQ129">
            <v>1.88</v>
          </cell>
        </row>
        <row r="130">
          <cell r="A130" t="str">
            <v>АППВ 2х4</v>
          </cell>
          <cell r="FQ130">
            <v>2.74</v>
          </cell>
        </row>
        <row r="131">
          <cell r="A131" t="str">
            <v>АППВ 3х2,5</v>
          </cell>
          <cell r="FQ131">
            <v>2.79</v>
          </cell>
        </row>
        <row r="132">
          <cell r="A132" t="str">
            <v>АППВ 3х4</v>
          </cell>
          <cell r="FQ132">
            <v>4.13</v>
          </cell>
        </row>
        <row r="133">
          <cell r="A133" t="str">
            <v>АПУНП 2х2,5</v>
          </cell>
          <cell r="FQ133">
            <v>2.2799999999999998</v>
          </cell>
        </row>
        <row r="134">
          <cell r="A134" t="str">
            <v>АПУНП 2х4</v>
          </cell>
          <cell r="FQ134">
            <v>3.24</v>
          </cell>
        </row>
        <row r="135">
          <cell r="A135" t="str">
            <v>АПУНП 3х2,5</v>
          </cell>
          <cell r="FQ135">
            <v>3.27</v>
          </cell>
        </row>
        <row r="136">
          <cell r="A136" t="str">
            <v>АПУНП 3х4</v>
          </cell>
          <cell r="FQ136">
            <v>4.74</v>
          </cell>
        </row>
        <row r="137">
          <cell r="A137" t="str">
            <v xml:space="preserve"> Кабель медный гибкий</v>
          </cell>
        </row>
        <row r="138">
          <cell r="A138" t="str">
            <v>КГ 1х10</v>
          </cell>
        </row>
        <row r="139">
          <cell r="A139" t="str">
            <v>КГ 1х16</v>
          </cell>
        </row>
        <row r="140">
          <cell r="A140" t="str">
            <v>КГ 1х25</v>
          </cell>
        </row>
        <row r="141">
          <cell r="A141" t="str">
            <v>КГ 1х35</v>
          </cell>
        </row>
        <row r="142">
          <cell r="A142" t="str">
            <v>КГ 1х50</v>
          </cell>
        </row>
        <row r="143">
          <cell r="A143" t="str">
            <v>КГ 1х70</v>
          </cell>
        </row>
        <row r="144">
          <cell r="A144" t="str">
            <v>КГ 1х95</v>
          </cell>
        </row>
        <row r="145">
          <cell r="A145" t="str">
            <v>КГ 1х120</v>
          </cell>
        </row>
        <row r="146">
          <cell r="A146" t="str">
            <v>КГ 1х150</v>
          </cell>
        </row>
        <row r="147">
          <cell r="A147" t="str">
            <v>КГ 1х185</v>
          </cell>
        </row>
        <row r="148">
          <cell r="A148" t="str">
            <v>КГ 1х240</v>
          </cell>
        </row>
        <row r="149">
          <cell r="A149" t="str">
            <v>КГ 2х0,75</v>
          </cell>
        </row>
        <row r="150">
          <cell r="A150" t="str">
            <v>КГ 2х1</v>
          </cell>
        </row>
        <row r="151">
          <cell r="A151" t="str">
            <v>КГ 2х1,5</v>
          </cell>
        </row>
        <row r="152">
          <cell r="A152" t="str">
            <v>КГ 2х2,5</v>
          </cell>
        </row>
        <row r="153">
          <cell r="A153" t="str">
            <v>КГ 2х4</v>
          </cell>
        </row>
        <row r="154">
          <cell r="A154" t="str">
            <v>КГ 2х6</v>
          </cell>
        </row>
        <row r="155">
          <cell r="A155" t="str">
            <v>КГ 3х0,75</v>
          </cell>
        </row>
        <row r="156">
          <cell r="A156" t="str">
            <v>КГ 3х1</v>
          </cell>
        </row>
        <row r="157">
          <cell r="A157" t="str">
            <v>КГ 3х1,5</v>
          </cell>
        </row>
        <row r="158">
          <cell r="A158" t="str">
            <v>КГ 3х2,5</v>
          </cell>
        </row>
        <row r="159">
          <cell r="A159" t="str">
            <v>КГ 3х4</v>
          </cell>
        </row>
        <row r="160">
          <cell r="A160" t="str">
            <v>КГ 3х6</v>
          </cell>
        </row>
        <row r="161">
          <cell r="A161" t="str">
            <v>КГ 3х10</v>
          </cell>
        </row>
        <row r="162">
          <cell r="A162" t="str">
            <v>КГ 3х0,75+1х0,75</v>
          </cell>
        </row>
        <row r="163">
          <cell r="A163" t="str">
            <v>КГ 3х1,5+1х1,5</v>
          </cell>
        </row>
        <row r="164">
          <cell r="A164" t="str">
            <v>КГ 3х2,5+1х1,5</v>
          </cell>
        </row>
        <row r="165">
          <cell r="A165" t="str">
            <v>КГ 3х4+1х2,5</v>
          </cell>
        </row>
        <row r="166">
          <cell r="A166" t="str">
            <v>КГ 3х6+1х4</v>
          </cell>
        </row>
        <row r="167">
          <cell r="A167" t="str">
            <v>КГ 3х10+1х6</v>
          </cell>
        </row>
        <row r="168">
          <cell r="A168" t="str">
            <v>КГ 3х16+1х6</v>
          </cell>
        </row>
        <row r="169">
          <cell r="A169" t="str">
            <v>КГ 3х25+1х10</v>
          </cell>
        </row>
        <row r="170">
          <cell r="A170" t="str">
            <v>КГ 3х35+1х10</v>
          </cell>
        </row>
        <row r="171">
          <cell r="A171" t="str">
            <v>КГ 3х50+1х16</v>
          </cell>
        </row>
        <row r="172">
          <cell r="A172" t="str">
            <v>КГ 3х70+1х25</v>
          </cell>
        </row>
        <row r="173">
          <cell r="A173" t="str">
            <v>КГ 3х95+1х35</v>
          </cell>
        </row>
        <row r="174">
          <cell r="A174" t="str">
            <v>КГ 3х120+1х35</v>
          </cell>
        </row>
        <row r="175">
          <cell r="A175" t="str">
            <v>КГ 3х150+1х50</v>
          </cell>
        </row>
        <row r="176">
          <cell r="A176" t="str">
            <v>КГ 3х185+1х95</v>
          </cell>
        </row>
        <row r="177">
          <cell r="A177" t="str">
            <v>КГ 4х1</v>
          </cell>
        </row>
        <row r="178">
          <cell r="A178" t="str">
            <v>КГ 4х1,5</v>
          </cell>
        </row>
        <row r="179">
          <cell r="A179" t="str">
            <v>КГ 4х2,5</v>
          </cell>
        </row>
        <row r="180">
          <cell r="A180" t="str">
            <v>КГ 4х4</v>
          </cell>
        </row>
        <row r="181">
          <cell r="A181" t="str">
            <v>КГ 4х6</v>
          </cell>
        </row>
        <row r="182">
          <cell r="A182" t="str">
            <v>КГ 4х10</v>
          </cell>
        </row>
        <row r="183">
          <cell r="A183" t="str">
            <v>КГ 4х16</v>
          </cell>
        </row>
        <row r="184">
          <cell r="A184" t="str">
            <v>КГ 4х25</v>
          </cell>
        </row>
        <row r="185">
          <cell r="A185" t="str">
            <v>КГ 4х35</v>
          </cell>
        </row>
        <row r="186">
          <cell r="A186" t="str">
            <v>КГ 4х50</v>
          </cell>
        </row>
        <row r="187">
          <cell r="A187" t="str">
            <v>КГ 4х70</v>
          </cell>
        </row>
        <row r="188">
          <cell r="A188" t="str">
            <v>КГ 5х1</v>
          </cell>
        </row>
        <row r="189">
          <cell r="A189" t="str">
            <v>КГ 5х1,5</v>
          </cell>
        </row>
        <row r="190">
          <cell r="A190" t="str">
            <v>КГ 5х2,5</v>
          </cell>
        </row>
        <row r="191">
          <cell r="A191" t="str">
            <v>КГ 5х4</v>
          </cell>
        </row>
        <row r="192">
          <cell r="A192" t="str">
            <v>КГ 5х6</v>
          </cell>
        </row>
        <row r="193">
          <cell r="A193" t="str">
            <v>КГ 5х10</v>
          </cell>
        </row>
        <row r="194">
          <cell r="A194" t="str">
            <v>КГ 5х16</v>
          </cell>
        </row>
        <row r="195">
          <cell r="A195" t="str">
            <v>КГ 5х25</v>
          </cell>
        </row>
        <row r="196">
          <cell r="A196" t="str">
            <v>КГ 5х35</v>
          </cell>
        </row>
        <row r="197">
          <cell r="A197" t="str">
            <v>КГ 5х50</v>
          </cell>
        </row>
        <row r="198">
          <cell r="A198" t="str">
            <v>КГ 5х70</v>
          </cell>
        </row>
        <row r="199">
          <cell r="A199" t="str">
            <v>КГ-ХЛ 1х10</v>
          </cell>
        </row>
        <row r="200">
          <cell r="A200" t="str">
            <v>КГ-ХЛ 1х16</v>
          </cell>
        </row>
        <row r="201">
          <cell r="A201" t="str">
            <v>КГ-ХЛ 1х25</v>
          </cell>
        </row>
        <row r="202">
          <cell r="A202" t="str">
            <v>КГ-ХЛ 1х35</v>
          </cell>
        </row>
        <row r="203">
          <cell r="A203" t="str">
            <v>КГ-ХЛ 1х50</v>
          </cell>
        </row>
        <row r="204">
          <cell r="A204" t="str">
            <v>КГ-ХЛ 1х70</v>
          </cell>
        </row>
        <row r="205">
          <cell r="A205" t="str">
            <v>КГ-ХЛ 1х95</v>
          </cell>
        </row>
        <row r="206">
          <cell r="A206" t="str">
            <v>КГ-ХЛ 1х120</v>
          </cell>
        </row>
        <row r="207">
          <cell r="A207" t="str">
            <v>КГ-ХЛ 1х150</v>
          </cell>
        </row>
        <row r="208">
          <cell r="A208" t="str">
            <v>КГ-ХЛ 1х240</v>
          </cell>
        </row>
        <row r="209">
          <cell r="A209" t="str">
            <v>КГ-ХЛ 2х0,75</v>
          </cell>
        </row>
        <row r="210">
          <cell r="A210" t="str">
            <v>КГ-ХЛ 2х1</v>
          </cell>
        </row>
        <row r="211">
          <cell r="A211" t="str">
            <v>КГ-ХЛ 2х1,5</v>
          </cell>
        </row>
        <row r="212">
          <cell r="A212" t="str">
            <v>КГ-ХЛ 2х2,5</v>
          </cell>
        </row>
        <row r="213">
          <cell r="A213" t="str">
            <v>КГ-ХЛ 2х4</v>
          </cell>
        </row>
        <row r="214">
          <cell r="A214" t="str">
            <v>КГ-ХЛ 2х6</v>
          </cell>
        </row>
        <row r="215">
          <cell r="A215" t="str">
            <v>КГ-ХЛ 3х1</v>
          </cell>
        </row>
        <row r="216">
          <cell r="A216" t="str">
            <v>КГ-ХЛ 3х1,5</v>
          </cell>
        </row>
        <row r="217">
          <cell r="A217" t="str">
            <v>КГ-ХЛ 3х2,5</v>
          </cell>
        </row>
        <row r="218">
          <cell r="A218" t="str">
            <v>КГ-ХЛ 3х4</v>
          </cell>
        </row>
        <row r="219">
          <cell r="A219" t="str">
            <v>КГ-ХЛ 3х6</v>
          </cell>
        </row>
        <row r="220">
          <cell r="A220" t="str">
            <v>КГ-ХЛ 3х1,5+1х1,5</v>
          </cell>
        </row>
        <row r="221">
          <cell r="A221" t="str">
            <v>КГ-ХЛ 3х2,5+1х1,5</v>
          </cell>
        </row>
        <row r="222">
          <cell r="A222" t="str">
            <v>КГ-ХЛ 3х4+1х2,5</v>
          </cell>
        </row>
        <row r="223">
          <cell r="A223" t="str">
            <v>КГ-ХЛ 3х6+1х4</v>
          </cell>
        </row>
        <row r="224">
          <cell r="A224" t="str">
            <v>КГ-ХЛ 3х10+1х6</v>
          </cell>
        </row>
        <row r="225">
          <cell r="A225" t="str">
            <v>КГ-ХЛ 3х16+1х6</v>
          </cell>
        </row>
        <row r="226">
          <cell r="A226" t="str">
            <v>КГ-ХЛ 3х25+1х10</v>
          </cell>
        </row>
        <row r="227">
          <cell r="A227" t="str">
            <v>КГ-ХЛ 3х35+1х10</v>
          </cell>
        </row>
        <row r="228">
          <cell r="A228" t="str">
            <v>КГ-ХЛ 3х50+1х16</v>
          </cell>
        </row>
        <row r="229">
          <cell r="A229" t="str">
            <v>КГ-ХЛ 3х70+1х25</v>
          </cell>
        </row>
        <row r="230">
          <cell r="A230" t="str">
            <v>КГ-ХЛ 3х95+1х35</v>
          </cell>
        </row>
        <row r="231">
          <cell r="A231" t="str">
            <v>КГ-ХЛ 3х120+1х35</v>
          </cell>
        </row>
        <row r="232">
          <cell r="A232" t="str">
            <v>КГ-ХЛ 3х150+1х50</v>
          </cell>
        </row>
        <row r="233">
          <cell r="A233" t="str">
            <v>КГ-ХЛ 4х1</v>
          </cell>
        </row>
        <row r="234">
          <cell r="A234" t="str">
            <v>КГ-ХЛ 4х1,5</v>
          </cell>
        </row>
        <row r="235">
          <cell r="A235" t="str">
            <v>КГ-ХЛ 4х2,5</v>
          </cell>
        </row>
        <row r="236">
          <cell r="A236" t="str">
            <v>КГ-ХЛ 4х4</v>
          </cell>
        </row>
        <row r="237">
          <cell r="A237" t="str">
            <v>КГ-ХЛ 4х6</v>
          </cell>
        </row>
        <row r="238">
          <cell r="A238" t="str">
            <v>КГ-ХЛ 4х10</v>
          </cell>
        </row>
        <row r="239">
          <cell r="A239" t="str">
            <v>КГ-ХЛ 4х16</v>
          </cell>
        </row>
        <row r="240">
          <cell r="A240" t="str">
            <v>КГ-ХЛ 4х25</v>
          </cell>
        </row>
        <row r="241">
          <cell r="A241" t="str">
            <v>КГ-ХЛ 4х35</v>
          </cell>
        </row>
        <row r="242">
          <cell r="A242" t="str">
            <v>КГ-ХЛ 4х50</v>
          </cell>
        </row>
        <row r="243">
          <cell r="A243" t="str">
            <v>КГ-ХЛ 4х70</v>
          </cell>
        </row>
        <row r="244">
          <cell r="A244" t="str">
            <v>КГ-ХЛ 5х1</v>
          </cell>
        </row>
        <row r="245">
          <cell r="A245" t="str">
            <v>КГ-ХЛ 5х1,5</v>
          </cell>
        </row>
        <row r="246">
          <cell r="A246" t="str">
            <v>КГ-ХЛ 5х2,5</v>
          </cell>
        </row>
        <row r="247">
          <cell r="A247" t="str">
            <v>КГ-ХЛ 5х4</v>
          </cell>
        </row>
        <row r="248">
          <cell r="A248" t="str">
            <v>КГ-ХЛ 5х6</v>
          </cell>
        </row>
        <row r="249">
          <cell r="A249" t="str">
            <v>КГ-ХЛ 5х10</v>
          </cell>
        </row>
        <row r="250">
          <cell r="A250" t="str">
            <v>КГ-ХЛ 5х16</v>
          </cell>
        </row>
        <row r="251">
          <cell r="A251" t="str">
            <v>КГ-ХЛ 5х25</v>
          </cell>
        </row>
        <row r="252">
          <cell r="A252" t="str">
            <v>КГ-ХЛ 5х35</v>
          </cell>
        </row>
        <row r="253">
          <cell r="A253" t="str">
            <v>КГ-ХЛ 5х50</v>
          </cell>
        </row>
        <row r="254">
          <cell r="A254" t="str">
            <v>КГ-ХЛ 5х70</v>
          </cell>
        </row>
        <row r="255">
          <cell r="A255" t="str">
            <v>КГЭ-ХЛ 3х10+1х6</v>
          </cell>
        </row>
        <row r="256">
          <cell r="A256" t="str">
            <v>КГЭ-ХЛ 3х16+1х6</v>
          </cell>
        </row>
        <row r="257">
          <cell r="A257" t="str">
            <v>КГЭ-ХЛ 3х25+1х10</v>
          </cell>
        </row>
        <row r="258">
          <cell r="A258" t="str">
            <v>КГЭ-ХЛ 3х35+1х10</v>
          </cell>
        </row>
        <row r="259">
          <cell r="A259" t="str">
            <v>КГЭ-ХЛ 3х50+1х16</v>
          </cell>
        </row>
        <row r="260">
          <cell r="A260" t="str">
            <v>КГЭ-ХЛ 3х70+1х25</v>
          </cell>
        </row>
        <row r="261">
          <cell r="A261" t="str">
            <v>КГЭ-ХЛ 3х120+1х35</v>
          </cell>
        </row>
        <row r="262">
          <cell r="A262" t="str">
            <v>КГЭ-ХЛ 3х150+1х50</v>
          </cell>
        </row>
        <row r="263">
          <cell r="A263" t="str">
            <v>КГН 1х10</v>
          </cell>
        </row>
        <row r="264">
          <cell r="A264" t="str">
            <v>КГН 1х16</v>
          </cell>
        </row>
        <row r="265">
          <cell r="A265" t="str">
            <v>КГН 1х25</v>
          </cell>
        </row>
        <row r="266">
          <cell r="A266" t="str">
            <v>КГН 1х35</v>
          </cell>
        </row>
        <row r="267">
          <cell r="A267" t="str">
            <v>КГН 1х50</v>
          </cell>
        </row>
        <row r="268">
          <cell r="A268" t="str">
            <v>КГН 1х70</v>
          </cell>
        </row>
        <row r="269">
          <cell r="A269" t="str">
            <v>КГН 1х95</v>
          </cell>
        </row>
        <row r="270">
          <cell r="A270" t="str">
            <v>КГН 1х120</v>
          </cell>
        </row>
        <row r="271">
          <cell r="A271" t="str">
            <v>КГН 1х150</v>
          </cell>
        </row>
        <row r="272">
          <cell r="A272" t="str">
            <v>КГН 1х185</v>
          </cell>
        </row>
        <row r="273">
          <cell r="A273" t="str">
            <v>КГН 1х240</v>
          </cell>
        </row>
        <row r="274">
          <cell r="A274" t="str">
            <v>КГН 2х0,75</v>
          </cell>
        </row>
        <row r="275">
          <cell r="A275" t="str">
            <v>КГН 2х1</v>
          </cell>
        </row>
        <row r="276">
          <cell r="A276" t="str">
            <v>КГН 2х1,5</v>
          </cell>
        </row>
        <row r="277">
          <cell r="A277" t="str">
            <v>КГН 2х2,5</v>
          </cell>
        </row>
        <row r="278">
          <cell r="A278" t="str">
            <v>КГН 2х4</v>
          </cell>
        </row>
        <row r="279">
          <cell r="A279" t="str">
            <v>КГН 2х6</v>
          </cell>
        </row>
        <row r="280">
          <cell r="A280" t="str">
            <v>КГН 3х0,75</v>
          </cell>
        </row>
        <row r="281">
          <cell r="A281" t="str">
            <v>КГН 3х1</v>
          </cell>
        </row>
        <row r="282">
          <cell r="A282" t="str">
            <v>КГН 3х1,5</v>
          </cell>
        </row>
        <row r="283">
          <cell r="A283" t="str">
            <v>КГН 3х2,5</v>
          </cell>
        </row>
        <row r="284">
          <cell r="A284" t="str">
            <v>КГН 3х4</v>
          </cell>
        </row>
        <row r="285">
          <cell r="A285" t="str">
            <v>КГН 3х6</v>
          </cell>
        </row>
        <row r="286">
          <cell r="A286" t="str">
            <v>КГН 3х10</v>
          </cell>
        </row>
        <row r="287">
          <cell r="A287" t="str">
            <v>КГН 3х0,75+1х0,75</v>
          </cell>
        </row>
        <row r="288">
          <cell r="A288" t="str">
            <v>КГН 3х1,5+1х1,5</v>
          </cell>
        </row>
        <row r="289">
          <cell r="A289" t="str">
            <v>КГН 3х2,5+1х1,5</v>
          </cell>
        </row>
        <row r="290">
          <cell r="A290" t="str">
            <v>КГН 3х4+1х2,5</v>
          </cell>
        </row>
        <row r="291">
          <cell r="A291" t="str">
            <v>КГН 3х6+1х4</v>
          </cell>
        </row>
        <row r="292">
          <cell r="A292" t="str">
            <v>КГН 3х10+1х6</v>
          </cell>
        </row>
        <row r="293">
          <cell r="A293" t="str">
            <v>КГН 3х16+1х6</v>
          </cell>
        </row>
        <row r="294">
          <cell r="A294" t="str">
            <v>КГН 3х25+1х10</v>
          </cell>
        </row>
        <row r="295">
          <cell r="A295" t="str">
            <v>КГН 3х35+1х10</v>
          </cell>
        </row>
        <row r="296">
          <cell r="A296" t="str">
            <v>КГН 3х50+1х16</v>
          </cell>
        </row>
        <row r="297">
          <cell r="A297" t="str">
            <v>КГН 3х70+1х25</v>
          </cell>
        </row>
        <row r="298">
          <cell r="A298" t="str">
            <v>КГН 3х95+1х35</v>
          </cell>
        </row>
        <row r="299">
          <cell r="A299" t="str">
            <v>КГН 3х120+1х35</v>
          </cell>
        </row>
        <row r="300">
          <cell r="A300" t="str">
            <v>КГН 3х150+1х50</v>
          </cell>
        </row>
        <row r="301">
          <cell r="A301" t="str">
            <v>КГН 4х1</v>
          </cell>
        </row>
        <row r="302">
          <cell r="A302" t="str">
            <v>КГН 4х1,5</v>
          </cell>
        </row>
        <row r="303">
          <cell r="A303" t="str">
            <v>КГН 4х2,5</v>
          </cell>
        </row>
        <row r="304">
          <cell r="A304" t="str">
            <v>КГН 4х4</v>
          </cell>
        </row>
        <row r="305">
          <cell r="A305" t="str">
            <v>КГН 4х6</v>
          </cell>
        </row>
        <row r="306">
          <cell r="A306" t="str">
            <v>КГН 4х10</v>
          </cell>
        </row>
        <row r="307">
          <cell r="A307" t="str">
            <v>КГН 4х16</v>
          </cell>
        </row>
        <row r="308">
          <cell r="A308" t="str">
            <v>КГН 4х25</v>
          </cell>
        </row>
        <row r="309">
          <cell r="A309" t="str">
            <v>КГН 4х35</v>
          </cell>
        </row>
        <row r="310">
          <cell r="A310" t="str">
            <v>КГН 4х50</v>
          </cell>
        </row>
        <row r="311">
          <cell r="A311" t="str">
            <v>КГН 4х70</v>
          </cell>
        </row>
        <row r="312">
          <cell r="A312" t="str">
            <v>КГН 5х1</v>
          </cell>
        </row>
        <row r="313">
          <cell r="A313" t="str">
            <v>КГН 5х1,5</v>
          </cell>
        </row>
        <row r="314">
          <cell r="A314" t="str">
            <v>КГН 5х2,5</v>
          </cell>
        </row>
        <row r="315">
          <cell r="A315" t="str">
            <v>КГН 5х4</v>
          </cell>
        </row>
        <row r="316">
          <cell r="A316" t="str">
            <v>КГН 5х6</v>
          </cell>
        </row>
        <row r="317">
          <cell r="A317" t="str">
            <v>КГН 5х10</v>
          </cell>
        </row>
        <row r="318">
          <cell r="A318" t="str">
            <v>КГН 5х16</v>
          </cell>
        </row>
        <row r="319">
          <cell r="A319" t="str">
            <v>КГН 5х25</v>
          </cell>
        </row>
        <row r="320">
          <cell r="A320" t="str">
            <v>КГН 5х35</v>
          </cell>
        </row>
        <row r="321">
          <cell r="A321" t="str">
            <v>КГН 5х50</v>
          </cell>
        </row>
        <row r="322">
          <cell r="A322" t="str">
            <v>КГН 5х70</v>
          </cell>
        </row>
        <row r="323">
          <cell r="A323" t="str">
            <v>Провод с изоляцией и оболочкой из резины</v>
          </cell>
        </row>
        <row r="324">
          <cell r="A324" t="str">
            <v>ПРС 2х0,75</v>
          </cell>
        </row>
        <row r="325">
          <cell r="A325" t="str">
            <v>ПРС 2х1</v>
          </cell>
        </row>
        <row r="326">
          <cell r="A326" t="str">
            <v>ПРС 2х1,5</v>
          </cell>
        </row>
        <row r="327">
          <cell r="A327" t="str">
            <v>ПРС 2х2,5</v>
          </cell>
        </row>
        <row r="328">
          <cell r="A328" t="str">
            <v>ПРС 3х0,75</v>
          </cell>
        </row>
        <row r="329">
          <cell r="A329" t="str">
            <v>ПРС 3х1</v>
          </cell>
        </row>
        <row r="330">
          <cell r="A330" t="str">
            <v>ПРС 3х1,5</v>
          </cell>
        </row>
        <row r="331">
          <cell r="A331" t="str">
            <v xml:space="preserve"> Кабель медный силовой</v>
          </cell>
        </row>
        <row r="332">
          <cell r="A332" t="str">
            <v>ВВГ 1х  1,5</v>
          </cell>
        </row>
        <row r="333">
          <cell r="A333" t="str">
            <v>ВВГ 1х  2,5</v>
          </cell>
        </row>
        <row r="334">
          <cell r="A334" t="str">
            <v>ВВГ 1х  4</v>
          </cell>
        </row>
        <row r="335">
          <cell r="A335" t="str">
            <v>ВВГ 1х  6</v>
          </cell>
        </row>
        <row r="336">
          <cell r="A336" t="str">
            <v>ВВГ 1х 10</v>
          </cell>
        </row>
        <row r="337">
          <cell r="A337" t="str">
            <v>ВВГ 1х 16</v>
          </cell>
        </row>
        <row r="338">
          <cell r="A338" t="str">
            <v>ВВГ 1х 25</v>
          </cell>
        </row>
        <row r="339">
          <cell r="A339" t="str">
            <v>ВВГ 1х 35</v>
          </cell>
        </row>
        <row r="340">
          <cell r="A340" t="str">
            <v>ВВГ 1х 50</v>
          </cell>
        </row>
        <row r="341">
          <cell r="A341" t="str">
            <v>ВВГ 1х 70</v>
          </cell>
        </row>
        <row r="342">
          <cell r="A342" t="str">
            <v>ВВГ 1х 95</v>
          </cell>
        </row>
        <row r="343">
          <cell r="A343" t="str">
            <v>ВВГ 1х120</v>
          </cell>
        </row>
        <row r="344">
          <cell r="A344" t="str">
            <v>ВВГ 1х150</v>
          </cell>
        </row>
        <row r="345">
          <cell r="A345" t="str">
            <v>ВВГ 1х185</v>
          </cell>
        </row>
        <row r="346">
          <cell r="A346" t="str">
            <v>ВВГ 1х240</v>
          </cell>
        </row>
        <row r="347">
          <cell r="A347" t="str">
            <v>ВВГ 1х300</v>
          </cell>
        </row>
        <row r="348">
          <cell r="A348" t="str">
            <v>ВВГ 1х400</v>
          </cell>
        </row>
        <row r="349">
          <cell r="A349" t="str">
            <v>ВВГ 1х500</v>
          </cell>
        </row>
        <row r="350">
          <cell r="A350" t="str">
            <v>ВВГп 2х  1,5</v>
          </cell>
        </row>
        <row r="351">
          <cell r="A351" t="str">
            <v>ВВГп 2х  2,5</v>
          </cell>
        </row>
        <row r="352">
          <cell r="A352" t="str">
            <v>ВВГп 2х  4</v>
          </cell>
        </row>
        <row r="353">
          <cell r="A353" t="str">
            <v>ВВГп 2х  6</v>
          </cell>
        </row>
        <row r="354">
          <cell r="A354" t="str">
            <v>ВВГп 2х 10</v>
          </cell>
        </row>
        <row r="355">
          <cell r="A355" t="str">
            <v>ВВГп 2х 16</v>
          </cell>
        </row>
        <row r="356">
          <cell r="A356" t="str">
            <v>ВВГ 2х 25</v>
          </cell>
        </row>
        <row r="357">
          <cell r="A357" t="str">
            <v>ВВГ 2х 35</v>
          </cell>
        </row>
        <row r="358">
          <cell r="A358" t="str">
            <v>ВВГп 3х  1,5</v>
          </cell>
        </row>
        <row r="359">
          <cell r="A359" t="str">
            <v>ВВГп 3х  2,5</v>
          </cell>
        </row>
        <row r="360">
          <cell r="A360" t="str">
            <v>ВВГп 3х  4</v>
          </cell>
        </row>
        <row r="361">
          <cell r="A361" t="str">
            <v>ВВГп 3х  6</v>
          </cell>
        </row>
        <row r="362">
          <cell r="A362" t="str">
            <v>ВВГ 3х  1,5</v>
          </cell>
        </row>
        <row r="363">
          <cell r="A363" t="str">
            <v>ВВГ 3х  2,5</v>
          </cell>
        </row>
        <row r="364">
          <cell r="A364" t="str">
            <v>ВВГ 3х  4</v>
          </cell>
        </row>
        <row r="365">
          <cell r="A365" t="str">
            <v>ВВГ 3х  6</v>
          </cell>
        </row>
        <row r="366">
          <cell r="A366" t="str">
            <v>ВВГ 3х 10</v>
          </cell>
        </row>
        <row r="367">
          <cell r="A367" t="str">
            <v>ВВГ 3х 16</v>
          </cell>
        </row>
        <row r="368">
          <cell r="A368" t="str">
            <v>ВВГ 3х 25</v>
          </cell>
        </row>
        <row r="369">
          <cell r="A369" t="str">
            <v>ВВГ 3х 35</v>
          </cell>
        </row>
        <row r="370">
          <cell r="A370" t="str">
            <v>ВВГ 3х 50</v>
          </cell>
        </row>
        <row r="371">
          <cell r="A371" t="str">
            <v>ВВГ 3х  2,5+1х1,5</v>
          </cell>
        </row>
        <row r="372">
          <cell r="A372" t="str">
            <v>ВВГ 3х  4+1х2,5</v>
          </cell>
        </row>
        <row r="373">
          <cell r="A373" t="str">
            <v>ВВГ 3х  6+1х4</v>
          </cell>
        </row>
        <row r="374">
          <cell r="A374" t="str">
            <v>ВВГ 3х 10+1х6</v>
          </cell>
        </row>
        <row r="375">
          <cell r="A375" t="str">
            <v>ВВГ 3х 16+1х10</v>
          </cell>
        </row>
        <row r="376">
          <cell r="A376" t="str">
            <v>ВВГ 3х 25+1х16</v>
          </cell>
        </row>
        <row r="377">
          <cell r="A377" t="str">
            <v>ВВГ 3х 35+1х16</v>
          </cell>
        </row>
        <row r="378">
          <cell r="A378" t="str">
            <v>ВВГ 3х 50+1х25</v>
          </cell>
        </row>
        <row r="379">
          <cell r="A379" t="str">
            <v>ВВГ 3х 70+1х35</v>
          </cell>
        </row>
        <row r="380">
          <cell r="A380" t="str">
            <v>ВВГ 3х 95+1х50</v>
          </cell>
        </row>
        <row r="381">
          <cell r="A381" t="str">
            <v>ВВГ 3х120+1х70</v>
          </cell>
        </row>
        <row r="382">
          <cell r="A382" t="str">
            <v>ВВГ 3х150+1х70</v>
          </cell>
        </row>
        <row r="383">
          <cell r="A383" t="str">
            <v>ВВГ 3х185+1х95</v>
          </cell>
        </row>
        <row r="384">
          <cell r="A384" t="str">
            <v>ВВГ 3х240+1х120</v>
          </cell>
        </row>
        <row r="385">
          <cell r="A385" t="str">
            <v>ВВГ 4х  1,5</v>
          </cell>
        </row>
        <row r="386">
          <cell r="A386" t="str">
            <v>ВВГ 4х  2,5</v>
          </cell>
        </row>
        <row r="387">
          <cell r="A387" t="str">
            <v>ВВГ 4х  4</v>
          </cell>
        </row>
        <row r="388">
          <cell r="A388" t="str">
            <v>ВВГ 4х  6</v>
          </cell>
        </row>
        <row r="389">
          <cell r="A389" t="str">
            <v>ВВГ 4х 10</v>
          </cell>
        </row>
        <row r="390">
          <cell r="A390" t="str">
            <v>ВВГ 4х 16</v>
          </cell>
        </row>
        <row r="391">
          <cell r="A391" t="str">
            <v>ВВГ 4х 25</v>
          </cell>
        </row>
        <row r="392">
          <cell r="A392" t="str">
            <v>ВВГ 4х 35</v>
          </cell>
        </row>
        <row r="393">
          <cell r="A393" t="str">
            <v>ВВГ 4х 50</v>
          </cell>
        </row>
        <row r="394">
          <cell r="A394" t="str">
            <v>ВВГ 4х 70</v>
          </cell>
        </row>
        <row r="395">
          <cell r="A395" t="str">
            <v>ВВГ 4х 95</v>
          </cell>
        </row>
        <row r="396">
          <cell r="A396" t="str">
            <v>ВВГ 4х120</v>
          </cell>
        </row>
        <row r="397">
          <cell r="A397" t="str">
            <v>ВВГ 4х150</v>
          </cell>
        </row>
        <row r="398">
          <cell r="A398" t="str">
            <v>ВВГ 4х185</v>
          </cell>
        </row>
        <row r="399">
          <cell r="A399" t="str">
            <v>ВВГ 4х240</v>
          </cell>
        </row>
        <row r="400">
          <cell r="A400" t="str">
            <v>ВВГ 5х  1,5</v>
          </cell>
        </row>
        <row r="401">
          <cell r="A401" t="str">
            <v>ВВГ 5х  2,5</v>
          </cell>
        </row>
        <row r="402">
          <cell r="A402" t="str">
            <v>ВВГ 5х  4</v>
          </cell>
        </row>
        <row r="403">
          <cell r="A403" t="str">
            <v>ВВГ 5х  6</v>
          </cell>
        </row>
        <row r="404">
          <cell r="A404" t="str">
            <v>ВВГ 5х 10</v>
          </cell>
        </row>
        <row r="405">
          <cell r="A405" t="str">
            <v>ВВГ 5х 16</v>
          </cell>
        </row>
        <row r="406">
          <cell r="A406" t="str">
            <v>ВВГ 5х 25</v>
          </cell>
        </row>
        <row r="407">
          <cell r="A407" t="str">
            <v>ВВГ 5х 35</v>
          </cell>
        </row>
        <row r="408">
          <cell r="A408" t="str">
            <v>ВВГ 5х 50</v>
          </cell>
        </row>
        <row r="409">
          <cell r="A409" t="str">
            <v>ВВГ 5х 70</v>
          </cell>
        </row>
        <row r="410">
          <cell r="A410" t="str">
            <v>ВВГ 5х 95</v>
          </cell>
        </row>
        <row r="411">
          <cell r="A411" t="str">
            <v>ВВГ 5х120</v>
          </cell>
        </row>
        <row r="412">
          <cell r="A412" t="str">
            <v>ВВГ 5х150</v>
          </cell>
        </row>
        <row r="413">
          <cell r="A413" t="str">
            <v>ВВГ 5х185</v>
          </cell>
        </row>
        <row r="414">
          <cell r="A414" t="str">
            <v>ВВГ 5х240</v>
          </cell>
        </row>
        <row r="415">
          <cell r="A415" t="str">
            <v xml:space="preserve"> Тройная изоляция. Евростандарт.</v>
          </cell>
        </row>
        <row r="416">
          <cell r="A416" t="str">
            <v>NYM 2х1,5</v>
          </cell>
        </row>
        <row r="417">
          <cell r="A417" t="str">
            <v>NYM 2х2,5</v>
          </cell>
        </row>
        <row r="418">
          <cell r="A418" t="str">
            <v>NYM 3х1,5</v>
          </cell>
        </row>
        <row r="419">
          <cell r="A419" t="str">
            <v>NYM 3х2,5</v>
          </cell>
        </row>
        <row r="420">
          <cell r="A420" t="str">
            <v>NYM 3х4</v>
          </cell>
          <cell r="FQ420">
            <v>22.44</v>
          </cell>
        </row>
        <row r="421">
          <cell r="A421" t="str">
            <v>NYM 3х6</v>
          </cell>
          <cell r="FQ421">
            <v>36.35</v>
          </cell>
        </row>
        <row r="422">
          <cell r="A422" t="str">
            <v>NYM 3х10</v>
          </cell>
          <cell r="FQ422">
            <v>66.72</v>
          </cell>
        </row>
        <row r="423">
          <cell r="A423" t="str">
            <v>NYM 4х1,5</v>
          </cell>
          <cell r="FQ423">
            <v>12.86</v>
          </cell>
        </row>
        <row r="424">
          <cell r="A424" t="str">
            <v>NYM 4х2,5</v>
          </cell>
          <cell r="FQ424">
            <v>19.78</v>
          </cell>
        </row>
        <row r="425">
          <cell r="A425" t="str">
            <v>NYM 4х4</v>
          </cell>
          <cell r="FQ425">
            <v>30.08</v>
          </cell>
        </row>
        <row r="426">
          <cell r="A426" t="str">
            <v>NYM 4х6</v>
          </cell>
          <cell r="FQ426">
            <v>44.24</v>
          </cell>
        </row>
        <row r="427">
          <cell r="A427" t="str">
            <v>NYM 4х10</v>
          </cell>
          <cell r="FQ427">
            <v>76.52</v>
          </cell>
        </row>
        <row r="428">
          <cell r="A428" t="str">
            <v>NYM 4х16</v>
          </cell>
          <cell r="FQ428">
            <v>123.04</v>
          </cell>
        </row>
        <row r="429">
          <cell r="A429" t="str">
            <v>NYM 4х25</v>
          </cell>
          <cell r="FQ429">
            <v>192.16</v>
          </cell>
        </row>
        <row r="430">
          <cell r="A430" t="str">
            <v>NYM 4х35</v>
          </cell>
          <cell r="FQ430">
            <v>258.02</v>
          </cell>
        </row>
        <row r="431">
          <cell r="A431" t="str">
            <v>NYM 5х1,5</v>
          </cell>
          <cell r="FQ431">
            <v>15.42</v>
          </cell>
        </row>
        <row r="432">
          <cell r="A432" t="str">
            <v>NYM 5х2,5</v>
          </cell>
          <cell r="FQ432">
            <v>24.27</v>
          </cell>
        </row>
        <row r="433">
          <cell r="A433" t="str">
            <v>NYM 5х4</v>
          </cell>
          <cell r="FQ433">
            <v>37.520000000000003</v>
          </cell>
        </row>
        <row r="434">
          <cell r="A434" t="str">
            <v>NYM 5х6</v>
          </cell>
          <cell r="FQ434">
            <v>55.13</v>
          </cell>
        </row>
        <row r="435">
          <cell r="A435" t="str">
            <v>NYM 5х10</v>
          </cell>
          <cell r="FQ435">
            <v>94.87</v>
          </cell>
        </row>
        <row r="436">
          <cell r="A436" t="str">
            <v>NYM 5х16</v>
          </cell>
          <cell r="FQ436">
            <v>148.30000000000001</v>
          </cell>
        </row>
        <row r="437">
          <cell r="A437" t="str">
            <v>NYM 5х25</v>
          </cell>
          <cell r="FQ437">
            <v>241.26</v>
          </cell>
        </row>
        <row r="438">
          <cell r="A438" t="str">
            <v>NYM 5х35</v>
          </cell>
          <cell r="FQ438">
            <v>334.83</v>
          </cell>
        </row>
        <row r="439">
          <cell r="A439" t="str">
            <v>Пр-во "Севкабель"</v>
          </cell>
        </row>
        <row r="440">
          <cell r="A440" t="str">
            <v>NYM 2х1,5 (Севкабель)</v>
          </cell>
          <cell r="FQ440">
            <v>9.4600000000000009</v>
          </cell>
        </row>
        <row r="441">
          <cell r="A441" t="str">
            <v>NYM 2х2,5 (Севкабель)</v>
          </cell>
          <cell r="FQ441">
            <v>13.1</v>
          </cell>
        </row>
        <row r="442">
          <cell r="A442" t="str">
            <v>NYM 3х1,5 (Севкабель)</v>
          </cell>
          <cell r="FQ442">
            <v>10.82</v>
          </cell>
        </row>
        <row r="443">
          <cell r="A443" t="str">
            <v>NYM 3х2,5 (Севкабель)</v>
          </cell>
          <cell r="FQ443">
            <v>15.97</v>
          </cell>
        </row>
        <row r="444">
          <cell r="A444" t="str">
            <v>NYM 4х1,5 (Севкабель)</v>
          </cell>
          <cell r="FQ444">
            <v>14.8</v>
          </cell>
        </row>
        <row r="445">
          <cell r="A445" t="str">
            <v>NYM 4х2,5 (Севкабель)</v>
          </cell>
          <cell r="FQ445">
            <v>21.14</v>
          </cell>
        </row>
        <row r="446">
          <cell r="A446" t="str">
            <v>NYM 5х1,5 (Севкабель)</v>
          </cell>
          <cell r="FQ446">
            <v>18.55</v>
          </cell>
        </row>
        <row r="447">
          <cell r="A447" t="str">
            <v>NYM 5х2,5 (Севкабель)</v>
          </cell>
          <cell r="FQ447">
            <v>25.95</v>
          </cell>
        </row>
        <row r="448">
          <cell r="A448" t="str">
            <v xml:space="preserve"> Кабель медный силовой негорючий</v>
          </cell>
        </row>
        <row r="449">
          <cell r="A449" t="str">
            <v>ВВГнг 1х  1,5</v>
          </cell>
          <cell r="FQ449">
            <v>4.38</v>
          </cell>
        </row>
        <row r="450">
          <cell r="A450" t="str">
            <v>ВВГнг 1х  2,5</v>
          </cell>
          <cell r="FQ450">
            <v>6.12</v>
          </cell>
        </row>
        <row r="451">
          <cell r="A451" t="str">
            <v>ВВГнг 1х  4</v>
          </cell>
          <cell r="FQ451">
            <v>8.56</v>
          </cell>
        </row>
        <row r="452">
          <cell r="A452" t="str">
            <v>ВВГнг 1х  6</v>
          </cell>
          <cell r="FQ452">
            <v>11.78</v>
          </cell>
        </row>
        <row r="453">
          <cell r="A453" t="str">
            <v>ВВГнг 1х 10</v>
          </cell>
          <cell r="FQ453">
            <v>18.73</v>
          </cell>
        </row>
        <row r="454">
          <cell r="A454" t="str">
            <v>ВВГнг 1х 16</v>
          </cell>
          <cell r="FQ454">
            <v>32.5</v>
          </cell>
        </row>
        <row r="455">
          <cell r="A455" t="str">
            <v>ВВГнг 1х 25</v>
          </cell>
          <cell r="FQ455">
            <v>48.25</v>
          </cell>
        </row>
        <row r="456">
          <cell r="A456" t="str">
            <v>ВВГнг 1х 35</v>
          </cell>
          <cell r="FQ456">
            <v>64.92</v>
          </cell>
        </row>
        <row r="457">
          <cell r="A457" t="str">
            <v>ВВГнг 1х 50</v>
          </cell>
          <cell r="FQ457">
            <v>90.36</v>
          </cell>
        </row>
        <row r="458">
          <cell r="A458" t="str">
            <v>ВВГнг 1х 70</v>
          </cell>
          <cell r="FQ458">
            <v>127.41</v>
          </cell>
        </row>
        <row r="459">
          <cell r="A459" t="str">
            <v>ВВГнг 1х 95</v>
          </cell>
          <cell r="FQ459">
            <v>170.95</v>
          </cell>
        </row>
        <row r="460">
          <cell r="A460" t="str">
            <v>ВВГнг 1х120</v>
          </cell>
          <cell r="FQ460">
            <v>214.93</v>
          </cell>
        </row>
        <row r="461">
          <cell r="A461" t="str">
            <v>ВВГнг 1х150</v>
          </cell>
          <cell r="FQ461">
            <v>271.51</v>
          </cell>
        </row>
        <row r="462">
          <cell r="A462" t="str">
            <v>ВВГнг 1х185</v>
          </cell>
          <cell r="FQ462">
            <v>339.36</v>
          </cell>
        </row>
        <row r="463">
          <cell r="A463" t="str">
            <v>ВВГнг 1х240</v>
          </cell>
          <cell r="FQ463">
            <v>410.78</v>
          </cell>
        </row>
        <row r="464">
          <cell r="A464" t="str">
            <v>ВВГнг-п 2х  1,5</v>
          </cell>
          <cell r="FQ464">
            <v>6.37</v>
          </cell>
        </row>
        <row r="465">
          <cell r="A465" t="str">
            <v>ВВГнг-п 2х  2,5</v>
          </cell>
          <cell r="FQ465">
            <v>9.19</v>
          </cell>
        </row>
        <row r="466">
          <cell r="A466" t="str">
            <v>ВВГнг-п 2х  4</v>
          </cell>
          <cell r="FQ466">
            <v>13.62</v>
          </cell>
        </row>
        <row r="467">
          <cell r="A467" t="str">
            <v>ВВГнг-п 2х  6</v>
          </cell>
          <cell r="FQ467">
            <v>20.48</v>
          </cell>
        </row>
        <row r="468">
          <cell r="A468" t="str">
            <v>ВВГнг-п 2х 10</v>
          </cell>
          <cell r="FQ468">
            <v>33.630000000000003</v>
          </cell>
        </row>
        <row r="469">
          <cell r="A469" t="str">
            <v>ВВГнг-п 2х 16</v>
          </cell>
          <cell r="FQ469">
            <v>52.11</v>
          </cell>
        </row>
        <row r="470">
          <cell r="A470" t="str">
            <v>ВВГнг 2х 25</v>
          </cell>
          <cell r="FQ470">
            <v>92.97</v>
          </cell>
        </row>
        <row r="471">
          <cell r="A471" t="str">
            <v>ВВГнг 2х 35</v>
          </cell>
          <cell r="FQ471">
            <v>119.24</v>
          </cell>
        </row>
        <row r="472">
          <cell r="A472" t="str">
            <v>ВВГнг-п 3х  1,5</v>
          </cell>
          <cell r="FQ472">
            <v>9.18</v>
          </cell>
        </row>
        <row r="473">
          <cell r="A473" t="str">
            <v>ВВГнг-п 3х  2,5</v>
          </cell>
          <cell r="FQ473">
            <v>13.72</v>
          </cell>
        </row>
        <row r="474">
          <cell r="A474" t="str">
            <v>ВВГнг-п 3х  4</v>
          </cell>
          <cell r="FQ474">
            <v>20.71</v>
          </cell>
        </row>
        <row r="475">
          <cell r="A475" t="str">
            <v>ВВГнг-п 3х  6</v>
          </cell>
          <cell r="FQ475">
            <v>30.43</v>
          </cell>
        </row>
        <row r="476">
          <cell r="A476" t="str">
            <v>ВВГнг 3х  1,5</v>
          </cell>
          <cell r="FQ476">
            <v>9.23</v>
          </cell>
        </row>
        <row r="477">
          <cell r="A477" t="str">
            <v>ВВГнг 3х  2,5</v>
          </cell>
          <cell r="FQ477">
            <v>14.41</v>
          </cell>
        </row>
        <row r="478">
          <cell r="A478" t="str">
            <v>ВВГнг 3х  4</v>
          </cell>
          <cell r="FQ478">
            <v>21.18</v>
          </cell>
        </row>
        <row r="479">
          <cell r="A479" t="str">
            <v>ВВГнг 3х  6</v>
          </cell>
          <cell r="FQ479">
            <v>31.06</v>
          </cell>
        </row>
        <row r="480">
          <cell r="A480" t="str">
            <v>ВВГнг 3х 10</v>
          </cell>
          <cell r="FQ480">
            <v>48.76</v>
          </cell>
        </row>
        <row r="481">
          <cell r="A481" t="str">
            <v>ВВГнг 3х 16</v>
          </cell>
          <cell r="FQ481">
            <v>76.930000000000007</v>
          </cell>
        </row>
        <row r="482">
          <cell r="A482" t="str">
            <v>ВВГнг 3х 25</v>
          </cell>
          <cell r="FQ482">
            <v>104.65</v>
          </cell>
        </row>
        <row r="483">
          <cell r="A483" t="str">
            <v>ВВГнг 3х 35</v>
          </cell>
          <cell r="FQ483">
            <v>163.25</v>
          </cell>
        </row>
        <row r="484">
          <cell r="A484" t="str">
            <v>ВВГнг 3х 50</v>
          </cell>
          <cell r="FQ484">
            <v>239.6</v>
          </cell>
        </row>
        <row r="485">
          <cell r="A485" t="str">
            <v>ВВГнг 3х  2,5+1х1,5</v>
          </cell>
          <cell r="FQ485">
            <v>18.8</v>
          </cell>
        </row>
        <row r="486">
          <cell r="A486" t="str">
            <v>ВВГнг 3х  4+1х2,5</v>
          </cell>
          <cell r="FQ486">
            <v>29.81</v>
          </cell>
        </row>
        <row r="487">
          <cell r="A487" t="str">
            <v>ВВГнг 3х  6+1х4</v>
          </cell>
          <cell r="FQ487">
            <v>41.65</v>
          </cell>
        </row>
        <row r="488">
          <cell r="A488" t="str">
            <v>ВВГнг 3х 10+1х6</v>
          </cell>
          <cell r="FQ488">
            <v>67.25</v>
          </cell>
        </row>
        <row r="489">
          <cell r="A489" t="str">
            <v>ВВГнг 3х 16+1х10</v>
          </cell>
          <cell r="FQ489">
            <v>115.16</v>
          </cell>
        </row>
        <row r="490">
          <cell r="A490" t="str">
            <v>ВВГнг 3х 25+1х16</v>
          </cell>
          <cell r="FQ490">
            <v>174.38</v>
          </cell>
        </row>
        <row r="491">
          <cell r="A491" t="str">
            <v>ВВГнг 3х 35+1х16</v>
          </cell>
          <cell r="FQ491">
            <v>237.45</v>
          </cell>
        </row>
        <row r="492">
          <cell r="A492" t="str">
            <v>ВВГнг 3х 50+1х25</v>
          </cell>
          <cell r="FQ492">
            <v>326.45</v>
          </cell>
        </row>
        <row r="493">
          <cell r="A493" t="str">
            <v>ВВГнг 3х 70+1х35</v>
          </cell>
          <cell r="FQ493">
            <v>422.27</v>
          </cell>
        </row>
        <row r="494">
          <cell r="A494" t="str">
            <v>ВВГнг 3х 95+1х50</v>
          </cell>
          <cell r="FQ494">
            <v>555.82000000000005</v>
          </cell>
        </row>
        <row r="495">
          <cell r="A495" t="str">
            <v>ВВГнг 3х120+1х70</v>
          </cell>
          <cell r="FQ495">
            <v>752.48</v>
          </cell>
        </row>
        <row r="496">
          <cell r="A496" t="str">
            <v>ВВГнг 3х150+1х70</v>
          </cell>
          <cell r="FQ496">
            <v>839.82</v>
          </cell>
        </row>
        <row r="497">
          <cell r="A497" t="str">
            <v>ВВГнг 3х185+1х95</v>
          </cell>
          <cell r="FQ497">
            <v>1059.92</v>
          </cell>
        </row>
        <row r="498">
          <cell r="A498" t="str">
            <v>ВВГнг 3х240+1х120</v>
          </cell>
          <cell r="FQ498">
            <v>1469.82</v>
          </cell>
        </row>
        <row r="499">
          <cell r="A499" t="str">
            <v>ВВГнг 4х  1,5</v>
          </cell>
          <cell r="FQ499">
            <v>12.21</v>
          </cell>
        </row>
        <row r="500">
          <cell r="A500" t="str">
            <v>ВВГнг 4х  2,5</v>
          </cell>
          <cell r="FQ500">
            <v>18.63</v>
          </cell>
        </row>
        <row r="501">
          <cell r="A501" t="str">
            <v>ВВГнг 4х  4</v>
          </cell>
          <cell r="FQ501">
            <v>28.17</v>
          </cell>
        </row>
        <row r="502">
          <cell r="A502" t="str">
            <v>ВВГнг 4х  6</v>
          </cell>
          <cell r="FQ502">
            <v>40.31</v>
          </cell>
        </row>
        <row r="503">
          <cell r="A503" t="str">
            <v>ВВГнг 4х 10</v>
          </cell>
          <cell r="FQ503">
            <v>61.79</v>
          </cell>
        </row>
        <row r="504">
          <cell r="A504" t="str">
            <v>ВВГнг 4х 16</v>
          </cell>
          <cell r="FQ504">
            <v>94.65</v>
          </cell>
        </row>
        <row r="505">
          <cell r="A505" t="str">
            <v>ВВГнг 4х 25</v>
          </cell>
          <cell r="FQ505">
            <v>158.44</v>
          </cell>
        </row>
        <row r="506">
          <cell r="A506" t="str">
            <v>ВВГнг 4х 35</v>
          </cell>
          <cell r="FQ506">
            <v>208.41</v>
          </cell>
        </row>
        <row r="507">
          <cell r="A507" t="str">
            <v>ВВГнг 4х 50</v>
          </cell>
          <cell r="FQ507">
            <v>307.89</v>
          </cell>
        </row>
        <row r="508">
          <cell r="A508" t="str">
            <v>ВВГнг 4х 70</v>
          </cell>
          <cell r="FQ508">
            <v>442.9</v>
          </cell>
        </row>
        <row r="509">
          <cell r="A509" t="str">
            <v>ВВГнг 4х 95</v>
          </cell>
          <cell r="FQ509">
            <v>607.27</v>
          </cell>
        </row>
        <row r="510">
          <cell r="A510" t="str">
            <v>ВВГнг 4х120</v>
          </cell>
          <cell r="FQ510">
            <v>742.02</v>
          </cell>
        </row>
        <row r="511">
          <cell r="A511" t="str">
            <v>ВВГнг 4х150</v>
          </cell>
          <cell r="FQ511">
            <v>932.54</v>
          </cell>
        </row>
        <row r="512">
          <cell r="A512" t="str">
            <v>ВВГнг 4х185</v>
          </cell>
          <cell r="FQ512">
            <v>1138.44</v>
          </cell>
        </row>
        <row r="513">
          <cell r="A513" t="str">
            <v>ВВГнг 4х240</v>
          </cell>
          <cell r="FQ513">
            <v>1514.99</v>
          </cell>
        </row>
        <row r="514">
          <cell r="A514" t="str">
            <v>ВВГнг 5х  1,5</v>
          </cell>
          <cell r="FQ514">
            <v>15.23</v>
          </cell>
        </row>
        <row r="515">
          <cell r="A515" t="str">
            <v>ВВГнг 5х  2,5</v>
          </cell>
          <cell r="FQ515">
            <v>22.56</v>
          </cell>
        </row>
        <row r="516">
          <cell r="A516" t="str">
            <v>ВВГнг 5х  4</v>
          </cell>
          <cell r="FQ516">
            <v>34.76</v>
          </cell>
        </row>
        <row r="517">
          <cell r="A517" t="str">
            <v>ВВГнг 5х  6</v>
          </cell>
          <cell r="FQ517">
            <v>49.84</v>
          </cell>
        </row>
        <row r="518">
          <cell r="A518" t="str">
            <v>ВВГнг 5х 10</v>
          </cell>
          <cell r="FQ518">
            <v>77.31</v>
          </cell>
        </row>
        <row r="519">
          <cell r="A519" t="str">
            <v>ВВГнг 5х 16</v>
          </cell>
          <cell r="FQ519">
            <v>118.74</v>
          </cell>
        </row>
        <row r="520">
          <cell r="A520" t="str">
            <v>ВВГнг 5х 25</v>
          </cell>
          <cell r="FQ520">
            <v>193.25</v>
          </cell>
        </row>
        <row r="521">
          <cell r="A521" t="str">
            <v>ВВГнг 5х 35</v>
          </cell>
          <cell r="FQ521">
            <v>273.75</v>
          </cell>
        </row>
        <row r="522">
          <cell r="A522" t="str">
            <v>ВВГнг 5х 50</v>
          </cell>
          <cell r="FQ522">
            <v>388.86</v>
          </cell>
        </row>
        <row r="523">
          <cell r="A523" t="str">
            <v>ВВГнг 5х 70</v>
          </cell>
          <cell r="FQ523">
            <v>569.25</v>
          </cell>
        </row>
        <row r="524">
          <cell r="A524" t="str">
            <v>ВВГнг 5х 95</v>
          </cell>
          <cell r="FQ524">
            <v>771.51</v>
          </cell>
        </row>
        <row r="525">
          <cell r="A525" t="str">
            <v>ВВГнг 5х120</v>
          </cell>
          <cell r="FQ525">
            <v>965.97</v>
          </cell>
        </row>
        <row r="526">
          <cell r="A526" t="str">
            <v>ВВГнг 5х150</v>
          </cell>
          <cell r="FQ526">
            <v>1195.56</v>
          </cell>
        </row>
        <row r="527">
          <cell r="A527" t="str">
            <v>ВВГнг 5х185</v>
          </cell>
          <cell r="FQ527">
            <v>1658.72</v>
          </cell>
        </row>
        <row r="528">
          <cell r="A528" t="str">
            <v>ВВГнг-LS 1х  1,5</v>
          </cell>
          <cell r="FQ528">
            <v>5.73</v>
          </cell>
        </row>
        <row r="529">
          <cell r="A529" t="str">
            <v>ВВГнг-LS 1х  2,5</v>
          </cell>
          <cell r="FQ529">
            <v>8.19</v>
          </cell>
        </row>
        <row r="530">
          <cell r="A530" t="str">
            <v>ВВГнг-LS 1х  4</v>
          </cell>
          <cell r="FQ530">
            <v>11.14</v>
          </cell>
        </row>
        <row r="531">
          <cell r="A531" t="str">
            <v>ВВГнг-LS 1х  6</v>
          </cell>
          <cell r="FQ531">
            <v>15.05</v>
          </cell>
        </row>
        <row r="532">
          <cell r="A532" t="str">
            <v>ВВГнг-LS 1х 10</v>
          </cell>
          <cell r="FQ532">
            <v>23.73</v>
          </cell>
        </row>
        <row r="533">
          <cell r="A533" t="str">
            <v>ВВГнг-LS 1х 16</v>
          </cell>
          <cell r="FQ533">
            <v>39.770000000000003</v>
          </cell>
        </row>
        <row r="534">
          <cell r="A534" t="str">
            <v>ВВГнг-LS 1х 25</v>
          </cell>
          <cell r="FQ534">
            <v>58.76</v>
          </cell>
        </row>
        <row r="535">
          <cell r="A535" t="str">
            <v>ВВГнг-LS 1х 35</v>
          </cell>
          <cell r="FQ535">
            <v>76.02</v>
          </cell>
        </row>
        <row r="536">
          <cell r="A536" t="str">
            <v>ВВГнг-LS 1х 50</v>
          </cell>
          <cell r="FQ536">
            <v>108.84</v>
          </cell>
        </row>
        <row r="537">
          <cell r="A537" t="str">
            <v>ВВГнг-LS 1х 70</v>
          </cell>
          <cell r="FQ537">
            <v>145.94999999999999</v>
          </cell>
        </row>
        <row r="538">
          <cell r="A538" t="str">
            <v>ВВГнг-LS 1х 95</v>
          </cell>
          <cell r="FQ538">
            <v>159.66999999999999</v>
          </cell>
        </row>
        <row r="539">
          <cell r="A539" t="str">
            <v>ВВГнг-LS 1х120</v>
          </cell>
          <cell r="FQ539">
            <v>267.52</v>
          </cell>
        </row>
        <row r="540">
          <cell r="A540" t="str">
            <v>ВВГнг-LS 1х150</v>
          </cell>
          <cell r="FQ540">
            <v>331.71</v>
          </cell>
        </row>
        <row r="541">
          <cell r="A541" t="str">
            <v>ВВГнг-LS 1х185</v>
          </cell>
          <cell r="FQ541">
            <v>319.24</v>
          </cell>
        </row>
        <row r="542">
          <cell r="A542" t="str">
            <v>ВВГнг-LS 1х240</v>
          </cell>
          <cell r="FQ542">
            <v>488.94</v>
          </cell>
        </row>
        <row r="543">
          <cell r="A543" t="str">
            <v>ВВГнг-LS-п 2х1,5</v>
          </cell>
          <cell r="FQ543">
            <v>11.7</v>
          </cell>
        </row>
        <row r="544">
          <cell r="A544" t="str">
            <v>ВВГнг-LS-п 2х2,5</v>
          </cell>
          <cell r="FQ544">
            <v>16.309999999999999</v>
          </cell>
        </row>
        <row r="545">
          <cell r="A545" t="str">
            <v>ВВГнг-LS-п 2х4</v>
          </cell>
          <cell r="FQ545">
            <v>25.07</v>
          </cell>
        </row>
        <row r="546">
          <cell r="A546" t="str">
            <v>ВВГнг-LS-п 2х6</v>
          </cell>
          <cell r="FQ546">
            <v>34.520000000000003</v>
          </cell>
        </row>
        <row r="547">
          <cell r="A547" t="str">
            <v>ВВГнг-LS 2х  1,5</v>
          </cell>
          <cell r="FQ547">
            <v>12.07</v>
          </cell>
        </row>
        <row r="548">
          <cell r="A548" t="str">
            <v>ВВГнг-LS 2х  2,5</v>
          </cell>
          <cell r="FQ548">
            <v>16.91</v>
          </cell>
        </row>
        <row r="549">
          <cell r="A549" t="str">
            <v>ВВГнг-LS 2х  4</v>
          </cell>
          <cell r="FQ549">
            <v>26.04</v>
          </cell>
        </row>
        <row r="550">
          <cell r="A550" t="str">
            <v>ВВГнг-LS 2х  6</v>
          </cell>
          <cell r="FQ550">
            <v>35.549999999999997</v>
          </cell>
        </row>
        <row r="551">
          <cell r="A551" t="str">
            <v>ВВГнг-LS 2х 10</v>
          </cell>
          <cell r="FQ551">
            <v>52.37</v>
          </cell>
        </row>
        <row r="552">
          <cell r="A552" t="str">
            <v>ВВГнг-LS 2х 16</v>
          </cell>
          <cell r="FQ552">
            <v>87.08</v>
          </cell>
        </row>
        <row r="553">
          <cell r="A553" t="str">
            <v>ВВГнг-LS-п 3х1,5</v>
          </cell>
          <cell r="FQ553">
            <v>15.92</v>
          </cell>
        </row>
        <row r="554">
          <cell r="A554" t="str">
            <v>ВВГнг-LS-п 3х2,5</v>
          </cell>
          <cell r="FQ554">
            <v>23.17</v>
          </cell>
        </row>
        <row r="555">
          <cell r="A555" t="str">
            <v>ВВГнг-LS-п 3х4</v>
          </cell>
          <cell r="FQ555">
            <v>30.76</v>
          </cell>
        </row>
        <row r="556">
          <cell r="A556" t="str">
            <v>ВВГнг-LS-п 3х6</v>
          </cell>
          <cell r="FQ556">
            <v>46.42</v>
          </cell>
        </row>
        <row r="557">
          <cell r="A557" t="str">
            <v>ВВГнг-LS 3х  1,5</v>
          </cell>
          <cell r="FQ557">
            <v>15.72</v>
          </cell>
        </row>
        <row r="558">
          <cell r="A558" t="str">
            <v>ВВГнг-LS 3х  2,5</v>
          </cell>
          <cell r="FQ558">
            <v>22.97</v>
          </cell>
        </row>
        <row r="559">
          <cell r="A559" t="str">
            <v>ВВГнг-LS 3х  4</v>
          </cell>
          <cell r="FQ559">
            <v>31.22</v>
          </cell>
        </row>
        <row r="560">
          <cell r="A560" t="str">
            <v>ВВГнг-LS 3х  6</v>
          </cell>
          <cell r="FQ560">
            <v>45.21</v>
          </cell>
        </row>
        <row r="561">
          <cell r="A561" t="str">
            <v>ВВГнг-LS 3х 10</v>
          </cell>
          <cell r="FQ561">
            <v>68.709999999999994</v>
          </cell>
        </row>
        <row r="562">
          <cell r="A562" t="str">
            <v>ВВГнг-LS 3х 16</v>
          </cell>
          <cell r="FQ562">
            <v>104.49</v>
          </cell>
        </row>
        <row r="563">
          <cell r="A563" t="str">
            <v>ВВГнг-LS 3х 25</v>
          </cell>
          <cell r="FQ563">
            <v>174.13</v>
          </cell>
        </row>
        <row r="564">
          <cell r="A564" t="str">
            <v>ВВГнг-LS 3х 35</v>
          </cell>
          <cell r="FQ564">
            <v>233.95</v>
          </cell>
        </row>
        <row r="565">
          <cell r="A565" t="str">
            <v>ВВГнг-LS 3х 50</v>
          </cell>
          <cell r="FQ565">
            <v>288.2</v>
          </cell>
        </row>
        <row r="566">
          <cell r="A566" t="str">
            <v>ВВГнг-LS 3х  2,5+1х1,5</v>
          </cell>
          <cell r="FQ566">
            <v>28.56</v>
          </cell>
        </row>
        <row r="567">
          <cell r="A567" t="str">
            <v>ВВГнг-LS 3х  4+1х2,5</v>
          </cell>
          <cell r="FQ567">
            <v>40.049999999999997</v>
          </cell>
        </row>
        <row r="568">
          <cell r="A568" t="str">
            <v>ВВГнг-LS 3х  6+1х4</v>
          </cell>
          <cell r="FQ568">
            <v>56.63</v>
          </cell>
        </row>
        <row r="569">
          <cell r="A569" t="str">
            <v>ВВГнг-LS 3х 10+1х6</v>
          </cell>
          <cell r="FQ569">
            <v>79.33</v>
          </cell>
        </row>
        <row r="570">
          <cell r="A570" t="str">
            <v>ВВГнг-LS 3х 16+1х10</v>
          </cell>
          <cell r="FQ570">
            <v>127.08</v>
          </cell>
        </row>
        <row r="571">
          <cell r="A571" t="str">
            <v>ВВГнг-LS 3х 25+1х16</v>
          </cell>
          <cell r="FQ571">
            <v>188.07</v>
          </cell>
        </row>
        <row r="572">
          <cell r="A572" t="str">
            <v>ВВГнг-LS 3х 35+1х16</v>
          </cell>
          <cell r="FQ572">
            <v>239.63</v>
          </cell>
        </row>
        <row r="573">
          <cell r="A573" t="str">
            <v>ВВГнг-LS 3х 50+1х25</v>
          </cell>
          <cell r="FQ573">
            <v>314.54000000000002</v>
          </cell>
        </row>
        <row r="574">
          <cell r="A574" t="str">
            <v>ВВГнг-LS 3х 70+1х35</v>
          </cell>
          <cell r="FQ574">
            <v>540.17999999999995</v>
          </cell>
        </row>
        <row r="575">
          <cell r="A575" t="str">
            <v>ВВГнг-LS 3х 95+1х50</v>
          </cell>
          <cell r="FQ575">
            <v>578.62</v>
          </cell>
        </row>
        <row r="576">
          <cell r="A576" t="str">
            <v>ВВГнг-LS 3х120+1х70</v>
          </cell>
          <cell r="FQ576">
            <v>725.34</v>
          </cell>
        </row>
        <row r="577">
          <cell r="A577" t="str">
            <v>ВВГнг-LS 3х150+1х70</v>
          </cell>
          <cell r="FQ577">
            <v>855.46</v>
          </cell>
        </row>
        <row r="578">
          <cell r="A578" t="str">
            <v>ВВГнг-LS 3х185+1х95</v>
          </cell>
          <cell r="FQ578">
            <v>1385.96</v>
          </cell>
        </row>
        <row r="579">
          <cell r="A579" t="str">
            <v>ВВГнг-LS 3х240+1х120</v>
          </cell>
          <cell r="FQ579">
            <v>1801.93</v>
          </cell>
        </row>
        <row r="580">
          <cell r="A580" t="str">
            <v>ВВГнг-LS 4х  1,5</v>
          </cell>
          <cell r="FQ580">
            <v>21.8</v>
          </cell>
        </row>
        <row r="581">
          <cell r="A581" t="str">
            <v>ВВГнг-LS 4х  2,5</v>
          </cell>
          <cell r="FQ581">
            <v>30.67</v>
          </cell>
        </row>
        <row r="582">
          <cell r="A582" t="str">
            <v>ВВГнг-LS 4х  4</v>
          </cell>
          <cell r="FQ582">
            <v>43.1</v>
          </cell>
        </row>
        <row r="583">
          <cell r="A583" t="str">
            <v>ВВГнг-LS 4х  6</v>
          </cell>
          <cell r="FQ583">
            <v>58.09</v>
          </cell>
        </row>
        <row r="584">
          <cell r="A584" t="str">
            <v>ВВГнг-LS 4х 10</v>
          </cell>
          <cell r="FQ584">
            <v>89.06</v>
          </cell>
        </row>
        <row r="585">
          <cell r="A585" t="str">
            <v>ВВГнг-LS 4х 16</v>
          </cell>
          <cell r="FQ585">
            <v>131.61000000000001</v>
          </cell>
        </row>
        <row r="586">
          <cell r="A586" t="str">
            <v>ВВГнг-LS 4х 25</v>
          </cell>
          <cell r="FQ586">
            <v>204.09</v>
          </cell>
        </row>
        <row r="587">
          <cell r="A587" t="str">
            <v>ВВГнг-LS 4х 35</v>
          </cell>
          <cell r="FQ587">
            <v>276.43</v>
          </cell>
        </row>
        <row r="588">
          <cell r="A588" t="str">
            <v>ВВГнг-LS 4х 50</v>
          </cell>
          <cell r="FQ588">
            <v>397.1</v>
          </cell>
        </row>
        <row r="589">
          <cell r="A589" t="str">
            <v>ВВГнг-LS 4х 70</v>
          </cell>
          <cell r="FQ589">
            <v>542.91999999999996</v>
          </cell>
        </row>
        <row r="590">
          <cell r="A590" t="str">
            <v>ВВГнг-LS 4х 95</v>
          </cell>
          <cell r="FQ590">
            <v>742.95</v>
          </cell>
        </row>
        <row r="591">
          <cell r="A591" t="str">
            <v>ВВГнг-LS 4х120</v>
          </cell>
          <cell r="FQ591">
            <v>833.54</v>
          </cell>
        </row>
        <row r="592">
          <cell r="A592" t="str">
            <v>ВВГнг-LS 4х150</v>
          </cell>
          <cell r="FQ592">
            <v>1182.6300000000001</v>
          </cell>
        </row>
        <row r="593">
          <cell r="A593" t="str">
            <v>ВВГнг-LS 4х185</v>
          </cell>
          <cell r="FQ593">
            <v>1322.43</v>
          </cell>
        </row>
        <row r="594">
          <cell r="A594" t="str">
            <v>ВВГнг-LS 4х240</v>
          </cell>
          <cell r="FQ594">
            <v>1895.17</v>
          </cell>
        </row>
        <row r="595">
          <cell r="A595" t="str">
            <v>ВВГнг-LS 5х  1,5</v>
          </cell>
          <cell r="FQ595">
            <v>24.83</v>
          </cell>
        </row>
        <row r="596">
          <cell r="A596" t="str">
            <v>ВВГнг-LS 5х  2,5</v>
          </cell>
          <cell r="FQ596">
            <v>35.01</v>
          </cell>
        </row>
        <row r="597">
          <cell r="A597" t="str">
            <v>ВВГнг-LS 5х  4</v>
          </cell>
          <cell r="FQ597">
            <v>52</v>
          </cell>
        </row>
        <row r="598">
          <cell r="A598" t="str">
            <v>ВВГнг-LS 5х  6</v>
          </cell>
          <cell r="FQ598">
            <v>71.36</v>
          </cell>
        </row>
        <row r="599">
          <cell r="A599" t="str">
            <v>ВВГнг-LS 5х 10</v>
          </cell>
          <cell r="FQ599">
            <v>108.13</v>
          </cell>
        </row>
        <row r="600">
          <cell r="A600" t="str">
            <v>ВВГнг-LS 5х 16</v>
          </cell>
          <cell r="FQ600">
            <v>165</v>
          </cell>
        </row>
        <row r="601">
          <cell r="A601" t="str">
            <v>ВВГнг-LS 5х 25</v>
          </cell>
          <cell r="FQ601">
            <v>250.63</v>
          </cell>
        </row>
        <row r="602">
          <cell r="A602" t="str">
            <v>ВВГнг-LS 5х 35</v>
          </cell>
          <cell r="FQ602">
            <v>346.18</v>
          </cell>
        </row>
        <row r="603">
          <cell r="A603" t="str">
            <v>ВВГнг-LS 5х 50</v>
          </cell>
          <cell r="FQ603">
            <v>486.32</v>
          </cell>
        </row>
        <row r="604">
          <cell r="A604" t="str">
            <v>ВВГнг-LS 5х 70</v>
          </cell>
          <cell r="FQ604">
            <v>691.33</v>
          </cell>
        </row>
        <row r="605">
          <cell r="A605" t="str">
            <v>ВВГнг-LS 5х 95</v>
          </cell>
          <cell r="FQ605">
            <v>928.36</v>
          </cell>
        </row>
        <row r="606">
          <cell r="A606" t="str">
            <v>ВВГнг-LS 5х120</v>
          </cell>
          <cell r="FQ606">
            <v>1156.03</v>
          </cell>
        </row>
        <row r="607">
          <cell r="A607" t="str">
            <v>ВВГнг-LS 5х150</v>
          </cell>
          <cell r="FQ607">
            <v>1398.51</v>
          </cell>
        </row>
        <row r="608">
          <cell r="A608" t="str">
            <v>ВВГнг-LS 5х185</v>
          </cell>
          <cell r="FQ608">
            <v>2793.06</v>
          </cell>
        </row>
        <row r="609">
          <cell r="A609" t="str">
            <v xml:space="preserve"> Кабель медный силовой с заполнением</v>
          </cell>
          <cell r="FQ609">
            <v>0</v>
          </cell>
        </row>
        <row r="610">
          <cell r="A610" t="str">
            <v>ВВГз 2х  1,5</v>
          </cell>
          <cell r="FQ610">
            <v>7.55</v>
          </cell>
        </row>
        <row r="611">
          <cell r="A611" t="str">
            <v>ВВГз 2х  2,5</v>
          </cell>
          <cell r="FQ611">
            <v>11.17</v>
          </cell>
        </row>
        <row r="612">
          <cell r="A612" t="str">
            <v>ВВГз 2х  4</v>
          </cell>
          <cell r="FQ612">
            <v>17.440000000000001</v>
          </cell>
        </row>
        <row r="613">
          <cell r="A613" t="str">
            <v>ВВГз 2х  6</v>
          </cell>
          <cell r="FQ613">
            <v>24.51</v>
          </cell>
        </row>
        <row r="614">
          <cell r="A614" t="str">
            <v>ВВГз 2х 10</v>
          </cell>
          <cell r="FQ614">
            <v>45.51</v>
          </cell>
        </row>
        <row r="615">
          <cell r="A615" t="str">
            <v>ВВГз 3х  1,5</v>
          </cell>
          <cell r="FQ615">
            <v>10.37</v>
          </cell>
        </row>
        <row r="616">
          <cell r="A616" t="str">
            <v>ВВГз 3х  2,5</v>
          </cell>
          <cell r="FQ616">
            <v>16.25</v>
          </cell>
        </row>
        <row r="617">
          <cell r="A617" t="str">
            <v>ВВГз 3х  4</v>
          </cell>
          <cell r="FQ617">
            <v>24.6</v>
          </cell>
        </row>
        <row r="618">
          <cell r="A618" t="str">
            <v>ВВГз 3х  6</v>
          </cell>
          <cell r="FQ618">
            <v>35.07</v>
          </cell>
        </row>
        <row r="619">
          <cell r="A619" t="str">
            <v>ВВГз 3х 10</v>
          </cell>
          <cell r="FQ619">
            <v>57.23</v>
          </cell>
        </row>
        <row r="620">
          <cell r="A620" t="str">
            <v>ВВГз 3х 16</v>
          </cell>
          <cell r="FQ620">
            <v>106</v>
          </cell>
        </row>
        <row r="621">
          <cell r="A621" t="str">
            <v>ВВГз 3х  2,5+1х1,5</v>
          </cell>
          <cell r="FQ621">
            <v>18.77</v>
          </cell>
        </row>
        <row r="622">
          <cell r="A622" t="str">
            <v>ВВГз 3х  4+1х2,5</v>
          </cell>
          <cell r="FQ622">
            <v>28.66</v>
          </cell>
        </row>
        <row r="623">
          <cell r="A623" t="str">
            <v>ВВГз 3х  6+1х4</v>
          </cell>
          <cell r="FQ623">
            <v>41.3</v>
          </cell>
        </row>
        <row r="624">
          <cell r="A624" t="str">
            <v>ВВГз 3х 10+1х6</v>
          </cell>
          <cell r="FQ624">
            <v>73.040000000000006</v>
          </cell>
        </row>
        <row r="625">
          <cell r="A625" t="str">
            <v>ВВГз 3х 16+1х10</v>
          </cell>
          <cell r="FQ625">
            <v>105.88</v>
          </cell>
        </row>
        <row r="626">
          <cell r="A626" t="str">
            <v>ВВГз 4х  1,5</v>
          </cell>
          <cell r="FQ626">
            <v>13.79</v>
          </cell>
        </row>
        <row r="627">
          <cell r="A627" t="str">
            <v>ВВГз 4х  2,5</v>
          </cell>
          <cell r="FQ627">
            <v>20.78</v>
          </cell>
        </row>
        <row r="628">
          <cell r="A628" t="str">
            <v>ВВГз 4х  4</v>
          </cell>
          <cell r="FQ628">
            <v>31.69</v>
          </cell>
        </row>
        <row r="629">
          <cell r="A629" t="str">
            <v>ВВГз 4х  6</v>
          </cell>
          <cell r="FQ629">
            <v>45.47</v>
          </cell>
        </row>
        <row r="630">
          <cell r="A630" t="str">
            <v>ВВГз 4х 10</v>
          </cell>
          <cell r="FQ630">
            <v>72.39</v>
          </cell>
        </row>
        <row r="631">
          <cell r="A631" t="str">
            <v>ВВГз 4х 16</v>
          </cell>
          <cell r="FQ631">
            <v>138.6</v>
          </cell>
        </row>
        <row r="632">
          <cell r="A632" t="str">
            <v>ВВГз 4х 25</v>
          </cell>
          <cell r="FQ632">
            <v>208.27</v>
          </cell>
        </row>
        <row r="633">
          <cell r="A633" t="str">
            <v>ВВГз 4х 35</v>
          </cell>
          <cell r="FQ633">
            <v>243.96</v>
          </cell>
        </row>
        <row r="634">
          <cell r="A634" t="str">
            <v>ВВГз 4х 50</v>
          </cell>
          <cell r="FQ634">
            <v>389.76</v>
          </cell>
        </row>
        <row r="635">
          <cell r="A635" t="str">
            <v>ВВГз 4х 70</v>
          </cell>
          <cell r="FQ635">
            <v>509.13</v>
          </cell>
        </row>
        <row r="636">
          <cell r="A636" t="str">
            <v>ВВГз 4х 95</v>
          </cell>
          <cell r="FQ636">
            <v>721.86</v>
          </cell>
        </row>
        <row r="637">
          <cell r="A637" t="str">
            <v>ВВГз 4х120</v>
          </cell>
          <cell r="FQ637">
            <v>873.26</v>
          </cell>
        </row>
        <row r="638">
          <cell r="A638" t="str">
            <v>ВВГз 4х240</v>
          </cell>
          <cell r="FQ638">
            <v>1761.83</v>
          </cell>
        </row>
        <row r="639">
          <cell r="A639" t="str">
            <v>ВВГз 5х  1,5</v>
          </cell>
          <cell r="FQ639">
            <v>20.92</v>
          </cell>
        </row>
        <row r="640">
          <cell r="A640" t="str">
            <v>ВВГз 5х  2,5</v>
          </cell>
          <cell r="FQ640">
            <v>25.45</v>
          </cell>
        </row>
        <row r="641">
          <cell r="A641" t="str">
            <v>ВВГз 5х  4</v>
          </cell>
          <cell r="FQ641">
            <v>44.77</v>
          </cell>
        </row>
        <row r="642">
          <cell r="A642" t="str">
            <v>ВВГз 5х  6</v>
          </cell>
          <cell r="FQ642">
            <v>56.14</v>
          </cell>
        </row>
        <row r="643">
          <cell r="A643" t="str">
            <v>ВВГз 5х 10</v>
          </cell>
          <cell r="FQ643">
            <v>102</v>
          </cell>
        </row>
        <row r="644">
          <cell r="A644" t="str">
            <v>ВВГз 5х 16</v>
          </cell>
          <cell r="FQ644">
            <v>170.24</v>
          </cell>
        </row>
        <row r="645">
          <cell r="A645" t="str">
            <v>ВВГз 5х 25</v>
          </cell>
          <cell r="FQ645">
            <v>257.20999999999998</v>
          </cell>
        </row>
        <row r="646">
          <cell r="A646" t="str">
            <v>ВВГз 5х 35</v>
          </cell>
          <cell r="FQ646">
            <v>346.38</v>
          </cell>
        </row>
        <row r="647">
          <cell r="A647" t="str">
            <v xml:space="preserve"> Кабель медный бронированный</v>
          </cell>
          <cell r="FQ647">
            <v>0</v>
          </cell>
        </row>
        <row r="648">
          <cell r="A648" t="str">
            <v>ВБбШв 3х 2,5</v>
          </cell>
          <cell r="FQ648">
            <v>32.15</v>
          </cell>
        </row>
        <row r="649">
          <cell r="A649" t="str">
            <v>ВБбШв 3х 4</v>
          </cell>
          <cell r="FQ649">
            <v>41.3</v>
          </cell>
        </row>
        <row r="650">
          <cell r="A650" t="str">
            <v>ВБбШв 3х 6</v>
          </cell>
          <cell r="FQ650">
            <v>52.78</v>
          </cell>
        </row>
        <row r="651">
          <cell r="A651" t="str">
            <v>ВБбШв 3х 10</v>
          </cell>
          <cell r="FQ651">
            <v>70.819999999999993</v>
          </cell>
        </row>
        <row r="652">
          <cell r="A652" t="str">
            <v>ВБбШв 3х 16</v>
          </cell>
          <cell r="FQ652">
            <v>116.09</v>
          </cell>
        </row>
        <row r="653">
          <cell r="A653" t="str">
            <v>ВБбШв 3х 25</v>
          </cell>
          <cell r="FQ653">
            <v>149.36000000000001</v>
          </cell>
        </row>
        <row r="654">
          <cell r="A654" t="str">
            <v>ВБбШв 3х 35</v>
          </cell>
          <cell r="FQ654">
            <v>214.15</v>
          </cell>
        </row>
        <row r="655">
          <cell r="A655" t="str">
            <v>ВБбШв 3х 50</v>
          </cell>
          <cell r="FQ655">
            <v>262.77999999999997</v>
          </cell>
        </row>
        <row r="656">
          <cell r="A656" t="str">
            <v>ВБбШв 3х 70</v>
          </cell>
          <cell r="FQ656">
            <v>402.32</v>
          </cell>
        </row>
        <row r="657">
          <cell r="A657" t="str">
            <v>ВБбШв 3х 95</v>
          </cell>
          <cell r="FQ657">
            <v>545.99</v>
          </cell>
        </row>
        <row r="658">
          <cell r="A658" t="str">
            <v>ВБбШв 3х120</v>
          </cell>
          <cell r="FQ658">
            <v>616.16999999999996</v>
          </cell>
        </row>
        <row r="659">
          <cell r="A659" t="str">
            <v>ВБбШв 3х185</v>
          </cell>
          <cell r="FQ659">
            <v>928.92</v>
          </cell>
        </row>
        <row r="660">
          <cell r="A660" t="str">
            <v>ВБбШв 3х240</v>
          </cell>
          <cell r="FQ660">
            <v>1216.7</v>
          </cell>
        </row>
        <row r="661">
          <cell r="A661" t="str">
            <v>ВБбШв 3х 4+1х2,5</v>
          </cell>
          <cell r="FQ661">
            <v>47.36</v>
          </cell>
        </row>
        <row r="662">
          <cell r="A662" t="str">
            <v>ВБбШв 3х 6+1х4</v>
          </cell>
          <cell r="FQ662">
            <v>58.26</v>
          </cell>
        </row>
        <row r="663">
          <cell r="A663" t="str">
            <v>ВБбШв 3х10+1х6</v>
          </cell>
          <cell r="FQ663">
            <v>81.95</v>
          </cell>
        </row>
        <row r="664">
          <cell r="A664" t="str">
            <v>ВБбШв 3х16+1х10</v>
          </cell>
          <cell r="FQ664">
            <v>127.23</v>
          </cell>
        </row>
        <row r="665">
          <cell r="A665" t="str">
            <v>ВБбШв 3х25+1х16</v>
          </cell>
          <cell r="FQ665">
            <v>174.94</v>
          </cell>
        </row>
        <row r="666">
          <cell r="A666" t="str">
            <v>ВБбШв 3х35+1х16</v>
          </cell>
          <cell r="FQ666">
            <v>225.08</v>
          </cell>
        </row>
        <row r="667">
          <cell r="A667" t="str">
            <v>ВБбШв 3х50+1х25</v>
          </cell>
          <cell r="FQ667">
            <v>303.57</v>
          </cell>
        </row>
        <row r="668">
          <cell r="A668" t="str">
            <v>ВБбШв 3х70+1х35</v>
          </cell>
          <cell r="FQ668">
            <v>434.8</v>
          </cell>
        </row>
        <row r="669">
          <cell r="A669" t="str">
            <v>ВБбШв 3х95+1х50</v>
          </cell>
          <cell r="FQ669">
            <v>580.26</v>
          </cell>
        </row>
        <row r="670">
          <cell r="A670" t="str">
            <v>ВБбШв 3х120+1х70</v>
          </cell>
          <cell r="FQ670">
            <v>740.13</v>
          </cell>
        </row>
        <row r="671">
          <cell r="A671" t="str">
            <v>ВБбШв 3х150+1х70</v>
          </cell>
          <cell r="FQ671">
            <v>872.4</v>
          </cell>
        </row>
        <row r="672">
          <cell r="A672" t="str">
            <v>ВБбШв 3х185+1х95</v>
          </cell>
          <cell r="FQ672">
            <v>1093.8900000000001</v>
          </cell>
        </row>
        <row r="673">
          <cell r="A673" t="str">
            <v>ВБбШв 4х 2,5</v>
          </cell>
          <cell r="FQ673">
            <v>34.08</v>
          </cell>
        </row>
        <row r="674">
          <cell r="A674" t="str">
            <v>ВБбШв 4х 4</v>
          </cell>
          <cell r="FQ674">
            <v>44.33</v>
          </cell>
        </row>
        <row r="675">
          <cell r="A675" t="str">
            <v>ВБбШв 4х 6</v>
          </cell>
          <cell r="FQ675">
            <v>57.64</v>
          </cell>
        </row>
        <row r="676">
          <cell r="A676" t="str">
            <v>ВБбШв 4х 10</v>
          </cell>
          <cell r="FQ676">
            <v>87.01</v>
          </cell>
        </row>
        <row r="677">
          <cell r="A677" t="str">
            <v>ВБбШв 4х 16</v>
          </cell>
          <cell r="FQ677">
            <v>124.5</v>
          </cell>
        </row>
        <row r="678">
          <cell r="A678" t="str">
            <v>ВБбШв 4х 25</v>
          </cell>
          <cell r="FQ678">
            <v>184.5</v>
          </cell>
        </row>
        <row r="679">
          <cell r="A679" t="str">
            <v>ВБбШв 4х 35</v>
          </cell>
          <cell r="FQ679">
            <v>246.63</v>
          </cell>
        </row>
        <row r="680">
          <cell r="A680" t="str">
            <v>ВБбШв 4х 50</v>
          </cell>
          <cell r="FQ680">
            <v>357.66</v>
          </cell>
        </row>
        <row r="681">
          <cell r="A681" t="str">
            <v>ВБбШв 4х 70</v>
          </cell>
          <cell r="FQ681">
            <v>487.09</v>
          </cell>
        </row>
        <row r="682">
          <cell r="A682" t="str">
            <v>ВБбШв 4х 95</v>
          </cell>
          <cell r="FQ682">
            <v>658.5</v>
          </cell>
        </row>
        <row r="683">
          <cell r="A683" t="str">
            <v>ВБбШв 4х120</v>
          </cell>
          <cell r="FQ683">
            <v>803.08</v>
          </cell>
        </row>
        <row r="684">
          <cell r="A684" t="str">
            <v>ВБбШв 4х150</v>
          </cell>
          <cell r="FQ684">
            <v>1003.67</v>
          </cell>
        </row>
        <row r="685">
          <cell r="A685" t="str">
            <v>ВБбШв 4х185</v>
          </cell>
          <cell r="FQ685">
            <v>1219.6099999999999</v>
          </cell>
        </row>
        <row r="686">
          <cell r="A686" t="str">
            <v>ВБбШв 4х240</v>
          </cell>
          <cell r="FQ686">
            <v>1598.61</v>
          </cell>
        </row>
        <row r="687">
          <cell r="A687" t="str">
            <v>ВБбШв 5х2,5</v>
          </cell>
          <cell r="FQ687">
            <v>42.77</v>
          </cell>
        </row>
        <row r="688">
          <cell r="A688" t="str">
            <v>ВБбШв 5х4</v>
          </cell>
          <cell r="FQ688">
            <v>58.36</v>
          </cell>
        </row>
        <row r="689">
          <cell r="A689" t="str">
            <v>ВБбШв 5х6</v>
          </cell>
          <cell r="FQ689">
            <v>76.349999999999994</v>
          </cell>
        </row>
        <row r="690">
          <cell r="A690" t="str">
            <v>ВБбШв 5х10</v>
          </cell>
          <cell r="FQ690">
            <v>118.96</v>
          </cell>
        </row>
        <row r="691">
          <cell r="A691" t="str">
            <v>ВБбШв 5х16</v>
          </cell>
          <cell r="FQ691">
            <v>172.8</v>
          </cell>
        </row>
        <row r="692">
          <cell r="A692" t="str">
            <v>ВБбШв 5х25</v>
          </cell>
          <cell r="FQ692">
            <v>256.83</v>
          </cell>
        </row>
        <row r="693">
          <cell r="A693" t="str">
            <v>ВБбШв 5х35</v>
          </cell>
          <cell r="FQ693">
            <v>343.55</v>
          </cell>
        </row>
        <row r="694">
          <cell r="A694" t="str">
            <v>ВБбШв 5х50</v>
          </cell>
          <cell r="FQ694">
            <v>453.33</v>
          </cell>
        </row>
        <row r="695">
          <cell r="A695" t="str">
            <v>ВБбШв 5х70</v>
          </cell>
          <cell r="FQ695">
            <v>609.46</v>
          </cell>
        </row>
        <row r="696">
          <cell r="A696" t="str">
            <v>ВБбШв 5х95</v>
          </cell>
          <cell r="FQ696">
            <v>819.46</v>
          </cell>
        </row>
        <row r="697">
          <cell r="A697" t="str">
            <v>ВБбШв 5х120</v>
          </cell>
          <cell r="FQ697">
            <v>1020.27</v>
          </cell>
        </row>
        <row r="698">
          <cell r="A698" t="str">
            <v>ВБбШв 5х150</v>
          </cell>
          <cell r="FQ698">
            <v>1258.1199999999999</v>
          </cell>
        </row>
        <row r="699">
          <cell r="A699" t="str">
            <v>ВБбШв 5х185</v>
          </cell>
          <cell r="FQ699">
            <v>1711.72</v>
          </cell>
        </row>
        <row r="700">
          <cell r="A700" t="str">
            <v>ВБбШв 5х240</v>
          </cell>
          <cell r="FQ700">
            <v>2221.75</v>
          </cell>
        </row>
        <row r="701">
          <cell r="A701" t="str">
            <v>ВБбШнг 3х 2,5</v>
          </cell>
          <cell r="FQ701">
            <v>41.42</v>
          </cell>
        </row>
        <row r="702">
          <cell r="A702" t="str">
            <v>ВБбШнг 3х 4</v>
          </cell>
          <cell r="FQ702">
            <v>49.07</v>
          </cell>
        </row>
        <row r="703">
          <cell r="A703" t="str">
            <v>ВБбШнг 3х 6</v>
          </cell>
          <cell r="FQ703">
            <v>56.78</v>
          </cell>
        </row>
        <row r="704">
          <cell r="A704" t="str">
            <v>ВБбШнг 3х 10</v>
          </cell>
          <cell r="FQ704">
            <v>88.95</v>
          </cell>
        </row>
        <row r="705">
          <cell r="A705" t="str">
            <v>ВБбШнг 3х 16</v>
          </cell>
          <cell r="FQ705">
            <v>122.86</v>
          </cell>
        </row>
        <row r="706">
          <cell r="A706" t="str">
            <v>ВБбШнг 3х 25</v>
          </cell>
          <cell r="FQ706">
            <v>182.88</v>
          </cell>
        </row>
        <row r="707">
          <cell r="A707" t="str">
            <v>ВБбШнг 3х 35</v>
          </cell>
          <cell r="FQ707">
            <v>242.39</v>
          </cell>
        </row>
        <row r="708">
          <cell r="A708" t="str">
            <v>ВБбШнг 3х 50</v>
          </cell>
          <cell r="FQ708">
            <v>336.4</v>
          </cell>
        </row>
        <row r="709">
          <cell r="A709" t="str">
            <v>ВБбШнг 3х 70</v>
          </cell>
          <cell r="FQ709">
            <v>446.6</v>
          </cell>
        </row>
        <row r="710">
          <cell r="A710" t="str">
            <v>ВБбШнг 3х 95</v>
          </cell>
          <cell r="FQ710">
            <v>599.20000000000005</v>
          </cell>
        </row>
        <row r="711">
          <cell r="A711" t="str">
            <v>ВБбШнг 3х120</v>
          </cell>
          <cell r="FQ711">
            <v>743.13</v>
          </cell>
        </row>
        <row r="712">
          <cell r="A712" t="str">
            <v>ВБбШнг 3х150</v>
          </cell>
          <cell r="FQ712">
            <v>905.68</v>
          </cell>
        </row>
        <row r="713">
          <cell r="A713" t="str">
            <v>ВБбШнг 3х185</v>
          </cell>
          <cell r="FQ713">
            <v>1111.1099999999999</v>
          </cell>
        </row>
        <row r="714">
          <cell r="A714" t="str">
            <v>ВБбШнг 3х240</v>
          </cell>
          <cell r="FQ714">
            <v>1436.55</v>
          </cell>
        </row>
        <row r="715">
          <cell r="A715" t="str">
            <v>ВБбШнг 3х 4+1х2,5</v>
          </cell>
          <cell r="FQ715">
            <v>55.06</v>
          </cell>
        </row>
        <row r="716">
          <cell r="A716" t="str">
            <v>ВБбШнг 3х 6+1х4</v>
          </cell>
          <cell r="FQ716">
            <v>73.05</v>
          </cell>
        </row>
        <row r="717">
          <cell r="A717" t="str">
            <v>ВБбШнг 3х10+1х6</v>
          </cell>
          <cell r="FQ717">
            <v>95.09</v>
          </cell>
        </row>
        <row r="718">
          <cell r="A718" t="str">
            <v>ВБбШнг 3х16+1х10</v>
          </cell>
          <cell r="FQ718">
            <v>133.33000000000001</v>
          </cell>
        </row>
        <row r="719">
          <cell r="A719" t="str">
            <v>ВБбШнг 3х25+1х16</v>
          </cell>
          <cell r="FQ719">
            <v>201.82</v>
          </cell>
        </row>
        <row r="720">
          <cell r="A720" t="str">
            <v>ВБбШнг 3х35+1х16</v>
          </cell>
          <cell r="FQ720">
            <v>245.41</v>
          </cell>
        </row>
        <row r="721">
          <cell r="A721" t="str">
            <v>ВБбШнг 3х50+1х25</v>
          </cell>
          <cell r="FQ721">
            <v>340.77</v>
          </cell>
        </row>
        <row r="722">
          <cell r="A722" t="str">
            <v>ВБбШнг 3х70+1х35</v>
          </cell>
          <cell r="FQ722">
            <v>474.06</v>
          </cell>
        </row>
        <row r="723">
          <cell r="A723" t="str">
            <v>ВБбШнг 3х95+1х50</v>
          </cell>
          <cell r="FQ723">
            <v>590.05999999999995</v>
          </cell>
        </row>
        <row r="724">
          <cell r="A724" t="str">
            <v>ВБбШнг 3х120+1х70</v>
          </cell>
          <cell r="FQ724">
            <v>746.58</v>
          </cell>
        </row>
        <row r="725">
          <cell r="A725" t="str">
            <v>ВБбШнг 3х150+1х70</v>
          </cell>
          <cell r="FQ725">
            <v>887.65</v>
          </cell>
        </row>
        <row r="726">
          <cell r="A726" t="str">
            <v>ВБбШнг 3х185+1х95</v>
          </cell>
          <cell r="FQ726">
            <v>1204.96</v>
          </cell>
        </row>
        <row r="727">
          <cell r="A727" t="str">
            <v>ВБбШнг 4х 2,5</v>
          </cell>
          <cell r="FQ727">
            <v>45.39</v>
          </cell>
        </row>
        <row r="728">
          <cell r="A728" t="str">
            <v>ВБбШнг 4х 4</v>
          </cell>
          <cell r="FQ728">
            <v>58.78</v>
          </cell>
        </row>
        <row r="729">
          <cell r="A729" t="str">
            <v>ВБбШнг 4х 6</v>
          </cell>
          <cell r="FQ729">
            <v>65.13</v>
          </cell>
        </row>
        <row r="730">
          <cell r="A730" t="str">
            <v>ВБбШнг 4х 10</v>
          </cell>
          <cell r="FQ730">
            <v>102.63</v>
          </cell>
        </row>
        <row r="731">
          <cell r="A731" t="str">
            <v>ВБбШнг 4х 16</v>
          </cell>
          <cell r="FQ731">
            <v>154.57</v>
          </cell>
        </row>
        <row r="732">
          <cell r="A732" t="str">
            <v>ВБбШнг 4х 25</v>
          </cell>
          <cell r="FQ732">
            <v>222.71</v>
          </cell>
        </row>
        <row r="733">
          <cell r="A733" t="str">
            <v>ВБбШнг 4х 35</v>
          </cell>
          <cell r="FQ733">
            <v>299.48</v>
          </cell>
        </row>
        <row r="734">
          <cell r="A734" t="str">
            <v>ВБбШнг 4х 50</v>
          </cell>
          <cell r="FQ734">
            <v>380.99</v>
          </cell>
        </row>
        <row r="735">
          <cell r="A735" t="str">
            <v>ВБбШнг 4х 70</v>
          </cell>
          <cell r="FQ735">
            <v>514.44000000000005</v>
          </cell>
        </row>
        <row r="736">
          <cell r="A736" t="str">
            <v>ВБбШнг 4х 95</v>
          </cell>
          <cell r="FQ736">
            <v>704.52</v>
          </cell>
        </row>
        <row r="737">
          <cell r="A737" t="str">
            <v>ВБбШнг 4х120</v>
          </cell>
          <cell r="FQ737">
            <v>898.66</v>
          </cell>
        </row>
        <row r="738">
          <cell r="A738" t="str">
            <v>ВБбШнг 4х150</v>
          </cell>
          <cell r="FQ738">
            <v>1092.1500000000001</v>
          </cell>
        </row>
        <row r="739">
          <cell r="A739" t="str">
            <v>ВБбШнг 4х185</v>
          </cell>
          <cell r="FQ739">
            <v>1309.9100000000001</v>
          </cell>
        </row>
        <row r="740">
          <cell r="A740" t="str">
            <v>ВБбШнг 4х240</v>
          </cell>
          <cell r="FQ740">
            <v>1699.85</v>
          </cell>
        </row>
        <row r="741">
          <cell r="A741" t="str">
            <v>ВБбШнг 5х6</v>
          </cell>
          <cell r="FQ741">
            <v>78.069999999999993</v>
          </cell>
        </row>
        <row r="742">
          <cell r="A742" t="str">
            <v>ВБбШнг 5х10</v>
          </cell>
          <cell r="FQ742">
            <v>130.04</v>
          </cell>
        </row>
        <row r="743">
          <cell r="A743" t="str">
            <v>ВБбШнг 5х16</v>
          </cell>
          <cell r="FQ743">
            <v>186.17</v>
          </cell>
        </row>
        <row r="744">
          <cell r="A744" t="str">
            <v>ВБбШнг 5х25</v>
          </cell>
          <cell r="FQ744">
            <v>272.69</v>
          </cell>
        </row>
        <row r="745">
          <cell r="A745" t="str">
            <v>ВБбШнг 5х35</v>
          </cell>
          <cell r="FQ745">
            <v>361.02</v>
          </cell>
        </row>
        <row r="746">
          <cell r="A746" t="str">
            <v>ВБбШнг 5х50</v>
          </cell>
          <cell r="FQ746">
            <v>471.43</v>
          </cell>
        </row>
        <row r="747">
          <cell r="A747" t="str">
            <v>ВБбШнг 5х70</v>
          </cell>
          <cell r="FQ747">
            <v>629.83000000000004</v>
          </cell>
        </row>
        <row r="748">
          <cell r="A748" t="str">
            <v>ВБбШнг 5х95</v>
          </cell>
          <cell r="FQ748">
            <v>843.79</v>
          </cell>
        </row>
        <row r="749">
          <cell r="A749" t="str">
            <v>ВБбШнг 5х120</v>
          </cell>
          <cell r="FQ749">
            <v>1046.6199999999999</v>
          </cell>
        </row>
        <row r="750">
          <cell r="A750" t="str">
            <v xml:space="preserve"> Кабель алюминиевый силовой</v>
          </cell>
        </row>
        <row r="751">
          <cell r="A751" t="str">
            <v>АВВГ 1х  2,5</v>
          </cell>
          <cell r="FQ751">
            <v>1.96</v>
          </cell>
        </row>
        <row r="752">
          <cell r="A752" t="str">
            <v>АВВГ 1х  4</v>
          </cell>
          <cell r="FQ752">
            <v>2.66</v>
          </cell>
        </row>
        <row r="753">
          <cell r="A753" t="str">
            <v>АВВГ 1х  6</v>
          </cell>
          <cell r="FQ753">
            <v>3.36</v>
          </cell>
        </row>
        <row r="754">
          <cell r="A754" t="str">
            <v>АВВГ 1х 10</v>
          </cell>
          <cell r="FQ754">
            <v>5.0999999999999996</v>
          </cell>
        </row>
        <row r="755">
          <cell r="A755" t="str">
            <v>АВВГ 1х 16</v>
          </cell>
          <cell r="FQ755">
            <v>7.46</v>
          </cell>
        </row>
        <row r="756">
          <cell r="A756" t="str">
            <v>АВВГ 1х 25</v>
          </cell>
          <cell r="FQ756">
            <v>10.91</v>
          </cell>
        </row>
        <row r="757">
          <cell r="A757" t="str">
            <v>АВВГ 1х 35</v>
          </cell>
          <cell r="FQ757">
            <v>13.81</v>
          </cell>
        </row>
        <row r="758">
          <cell r="A758" t="str">
            <v>АВВГ 1х 50</v>
          </cell>
          <cell r="FQ758">
            <v>19.3</v>
          </cell>
        </row>
        <row r="759">
          <cell r="A759" t="str">
            <v>АВВГ 1х 70</v>
          </cell>
          <cell r="FQ759">
            <v>26.44</v>
          </cell>
        </row>
        <row r="760">
          <cell r="A760" t="str">
            <v>АВВГ 1х 95</v>
          </cell>
          <cell r="FQ760">
            <v>35.729999999999997</v>
          </cell>
        </row>
        <row r="761">
          <cell r="A761" t="str">
            <v>АВВГ 1х120</v>
          </cell>
          <cell r="FQ761">
            <v>43.44</v>
          </cell>
        </row>
        <row r="762">
          <cell r="A762" t="str">
            <v>АВВГ 1х150</v>
          </cell>
          <cell r="FQ762">
            <v>59.06</v>
          </cell>
        </row>
        <row r="763">
          <cell r="A763" t="str">
            <v>АВВГ 1х185</v>
          </cell>
          <cell r="FQ763">
            <v>71.739999999999995</v>
          </cell>
        </row>
        <row r="764">
          <cell r="A764" t="str">
            <v>АВВГ 1х240</v>
          </cell>
          <cell r="FQ764">
            <v>90.97</v>
          </cell>
        </row>
        <row r="765">
          <cell r="A765" t="str">
            <v>АВВГп 2х 2,5</v>
          </cell>
          <cell r="FQ765">
            <v>2.77</v>
          </cell>
        </row>
        <row r="766">
          <cell r="A766" t="str">
            <v>АВВГп 2х 4</v>
          </cell>
          <cell r="FQ766">
            <v>3.93</v>
          </cell>
        </row>
        <row r="767">
          <cell r="A767" t="str">
            <v>АВВГп 2х 6</v>
          </cell>
          <cell r="FQ767">
            <v>5.17</v>
          </cell>
        </row>
        <row r="768">
          <cell r="A768" t="str">
            <v>АВВГп 2х10</v>
          </cell>
          <cell r="FQ768">
            <v>8.43</v>
          </cell>
        </row>
        <row r="769">
          <cell r="A769" t="str">
            <v>АВВГп 2х 16</v>
          </cell>
          <cell r="FQ769">
            <v>12.75</v>
          </cell>
        </row>
        <row r="770">
          <cell r="A770" t="str">
            <v>АВВГ 2х 25</v>
          </cell>
          <cell r="FQ770">
            <v>18.79</v>
          </cell>
        </row>
        <row r="771">
          <cell r="A771" t="str">
            <v>АВВГ 2х 35</v>
          </cell>
          <cell r="FQ771">
            <v>29.59</v>
          </cell>
        </row>
        <row r="772">
          <cell r="A772" t="str">
            <v>АВВГ 2х 50</v>
          </cell>
          <cell r="FQ772">
            <v>44.78</v>
          </cell>
        </row>
        <row r="773">
          <cell r="A773" t="str">
            <v>АВВГ 2х 70</v>
          </cell>
          <cell r="FQ773">
            <v>55.64</v>
          </cell>
        </row>
        <row r="774">
          <cell r="A774" t="str">
            <v>АВВГ 2х 95</v>
          </cell>
          <cell r="FQ774">
            <v>75.23</v>
          </cell>
        </row>
        <row r="775">
          <cell r="A775" t="str">
            <v>АВВГ 2х120</v>
          </cell>
          <cell r="FQ775">
            <v>96.3</v>
          </cell>
        </row>
        <row r="776">
          <cell r="A776" t="str">
            <v>АВВГ 2х150</v>
          </cell>
          <cell r="FQ776">
            <v>115.88</v>
          </cell>
        </row>
        <row r="777">
          <cell r="A777" t="str">
            <v>АВВГ 2х185</v>
          </cell>
          <cell r="FQ777">
            <v>159.76</v>
          </cell>
        </row>
        <row r="778">
          <cell r="A778" t="str">
            <v>АВВГ 2х240</v>
          </cell>
          <cell r="FQ778">
            <v>199.34</v>
          </cell>
        </row>
        <row r="779">
          <cell r="A779" t="str">
            <v>АВВГп 3х2,5</v>
          </cell>
          <cell r="FQ779">
            <v>3.94</v>
          </cell>
        </row>
        <row r="780">
          <cell r="A780" t="str">
            <v>АВВГп 3х4</v>
          </cell>
          <cell r="FQ780">
            <v>5.61</v>
          </cell>
        </row>
        <row r="781">
          <cell r="A781" t="str">
            <v>АВВГп 3х6</v>
          </cell>
          <cell r="FQ781">
            <v>8.2899999999999991</v>
          </cell>
        </row>
        <row r="782">
          <cell r="A782" t="str">
            <v>АВВГ 3х10</v>
          </cell>
          <cell r="FQ782">
            <v>12.93</v>
          </cell>
        </row>
        <row r="783">
          <cell r="A783" t="str">
            <v>АВВГ 3х 16</v>
          </cell>
          <cell r="FQ783">
            <v>18.29</v>
          </cell>
        </row>
        <row r="784">
          <cell r="A784" t="str">
            <v>АВВГ 3х 25</v>
          </cell>
          <cell r="FQ784">
            <v>27.97</v>
          </cell>
        </row>
        <row r="785">
          <cell r="A785" t="str">
            <v>АВВГ 3х 35</v>
          </cell>
          <cell r="FQ785">
            <v>38.19</v>
          </cell>
        </row>
        <row r="786">
          <cell r="A786" t="str">
            <v>АВВГ 3х 50</v>
          </cell>
          <cell r="FQ786">
            <v>56.65</v>
          </cell>
        </row>
        <row r="787">
          <cell r="A787" t="str">
            <v>АВВГ 3х 70</v>
          </cell>
          <cell r="FQ787">
            <v>82.26</v>
          </cell>
        </row>
        <row r="788">
          <cell r="A788" t="str">
            <v>АВВГ 3х 95</v>
          </cell>
          <cell r="FQ788">
            <v>116.19</v>
          </cell>
        </row>
        <row r="789">
          <cell r="A789" t="str">
            <v>АВВГ 3х120</v>
          </cell>
          <cell r="FQ789">
            <v>141.22999999999999</v>
          </cell>
        </row>
        <row r="790">
          <cell r="A790" t="str">
            <v>АВВГ 3х150</v>
          </cell>
          <cell r="FQ790">
            <v>166.96</v>
          </cell>
        </row>
        <row r="791">
          <cell r="A791" t="str">
            <v>АВВГ 3х185</v>
          </cell>
          <cell r="FQ791">
            <v>199.73</v>
          </cell>
        </row>
        <row r="792">
          <cell r="A792" t="str">
            <v>АВВГ 3х240</v>
          </cell>
          <cell r="FQ792">
            <v>258.73</v>
          </cell>
        </row>
        <row r="793">
          <cell r="A793" t="str">
            <v>АВВГ 3х  4+1х2,5</v>
          </cell>
          <cell r="FQ793">
            <v>7.5</v>
          </cell>
        </row>
        <row r="794">
          <cell r="A794" t="str">
            <v>АВВГ 3х  6+1х4</v>
          </cell>
          <cell r="FQ794">
            <v>9.5</v>
          </cell>
        </row>
        <row r="795">
          <cell r="A795" t="str">
            <v>АВВГ 3х 10+1х6</v>
          </cell>
          <cell r="FQ795">
            <v>14.73</v>
          </cell>
        </row>
        <row r="796">
          <cell r="A796" t="str">
            <v>АВВГ 3х 16+1х10</v>
          </cell>
          <cell r="FQ796">
            <v>21.91</v>
          </cell>
        </row>
        <row r="797">
          <cell r="A797" t="str">
            <v>АВВГ 3х 25+1х16</v>
          </cell>
          <cell r="FQ797">
            <v>32.340000000000003</v>
          </cell>
        </row>
        <row r="798">
          <cell r="A798" t="str">
            <v>АВВГ 3х 35+1х16</v>
          </cell>
          <cell r="FQ798">
            <v>42.19</v>
          </cell>
        </row>
        <row r="799">
          <cell r="A799" t="str">
            <v>АВВГ 3х 50+1х25</v>
          </cell>
          <cell r="FQ799">
            <v>57.85</v>
          </cell>
        </row>
        <row r="800">
          <cell r="A800" t="str">
            <v>АВВГ 3х 70+1х25</v>
          </cell>
          <cell r="FQ800">
            <v>89.19</v>
          </cell>
        </row>
        <row r="801">
          <cell r="A801" t="str">
            <v>АВВГ 3х 70+1х35</v>
          </cell>
          <cell r="FQ801">
            <v>93.06</v>
          </cell>
        </row>
        <row r="802">
          <cell r="A802" t="str">
            <v>АВВГ 3х 95+1х35</v>
          </cell>
          <cell r="FQ802">
            <v>119.55</v>
          </cell>
        </row>
        <row r="803">
          <cell r="A803" t="str">
            <v>АВВГ 3х 95+1х50</v>
          </cell>
          <cell r="FQ803">
            <v>124.66</v>
          </cell>
        </row>
        <row r="804">
          <cell r="A804" t="str">
            <v>АВВГ 3х120+1х35</v>
          </cell>
          <cell r="FQ804">
            <v>141.47</v>
          </cell>
        </row>
        <row r="805">
          <cell r="A805" t="str">
            <v>АВВГ 3х120+1х70</v>
          </cell>
          <cell r="FQ805">
            <v>155.91999999999999</v>
          </cell>
        </row>
        <row r="806">
          <cell r="A806" t="str">
            <v>АВВГ 3х150+1х70</v>
          </cell>
          <cell r="FQ806">
            <v>187.96</v>
          </cell>
        </row>
        <row r="807">
          <cell r="A807" t="str">
            <v>АВВГ 3х185+1х95</v>
          </cell>
          <cell r="FQ807">
            <v>230.75</v>
          </cell>
        </row>
        <row r="808">
          <cell r="A808" t="str">
            <v>АВВГ 3х240+1х120</v>
          </cell>
          <cell r="FQ808">
            <v>310.08</v>
          </cell>
        </row>
        <row r="809">
          <cell r="A809" t="str">
            <v>АВВГ 4х  2,5</v>
          </cell>
          <cell r="FQ809">
            <v>5.33</v>
          </cell>
        </row>
        <row r="810">
          <cell r="A810" t="str">
            <v>АВВГ 4х  4</v>
          </cell>
          <cell r="FQ810">
            <v>7.84</v>
          </cell>
        </row>
        <row r="811">
          <cell r="A811" t="str">
            <v>АВВГ 4х  6</v>
          </cell>
          <cell r="FQ811">
            <v>10.41</v>
          </cell>
        </row>
        <row r="812">
          <cell r="A812" t="str">
            <v>АВВГ 4х 10</v>
          </cell>
          <cell r="FQ812">
            <v>16.010000000000002</v>
          </cell>
        </row>
        <row r="813">
          <cell r="A813" t="str">
            <v>АВВГ 4х 16</v>
          </cell>
          <cell r="FQ813">
            <v>23.83</v>
          </cell>
        </row>
        <row r="814">
          <cell r="A814" t="str">
            <v>АВВГ 4х 25</v>
          </cell>
          <cell r="FQ814">
            <v>35.6</v>
          </cell>
        </row>
        <row r="815">
          <cell r="A815" t="str">
            <v>АВВГ 4х 35</v>
          </cell>
          <cell r="FQ815">
            <v>46.2</v>
          </cell>
        </row>
        <row r="816">
          <cell r="A816" t="str">
            <v>АВВГ 4х 50</v>
          </cell>
          <cell r="FQ816">
            <v>64.56</v>
          </cell>
        </row>
        <row r="817">
          <cell r="A817" t="str">
            <v>АВВГ 4х 70</v>
          </cell>
          <cell r="FQ817">
            <v>100.06</v>
          </cell>
        </row>
        <row r="818">
          <cell r="A818" t="str">
            <v>АВВГ 4х 95</v>
          </cell>
          <cell r="FQ818">
            <v>138.97</v>
          </cell>
        </row>
        <row r="819">
          <cell r="A819" t="str">
            <v>АВВГ 4х120</v>
          </cell>
          <cell r="FQ819">
            <v>166.75</v>
          </cell>
        </row>
        <row r="820">
          <cell r="A820" t="str">
            <v>АВВГ 4х150</v>
          </cell>
          <cell r="FQ820">
            <v>203.23</v>
          </cell>
        </row>
        <row r="821">
          <cell r="A821" t="str">
            <v>АВВГ 4х185</v>
          </cell>
          <cell r="FQ821">
            <v>251.53</v>
          </cell>
        </row>
        <row r="822">
          <cell r="A822" t="str">
            <v>АВВГ 4х240</v>
          </cell>
          <cell r="FQ822">
            <v>319.67</v>
          </cell>
        </row>
        <row r="823">
          <cell r="A823" t="str">
            <v>АВВГ 5х  2,5</v>
          </cell>
          <cell r="FQ823">
            <v>6.99</v>
          </cell>
        </row>
        <row r="824">
          <cell r="A824" t="str">
            <v>АВВГ 5х  4</v>
          </cell>
          <cell r="FQ824">
            <v>9.86</v>
          </cell>
        </row>
        <row r="825">
          <cell r="A825" t="str">
            <v>АВВГ 5х  6</v>
          </cell>
          <cell r="FQ825">
            <v>13.11</v>
          </cell>
        </row>
        <row r="826">
          <cell r="A826" t="str">
            <v>АВВГ 5х 10</v>
          </cell>
          <cell r="FQ826">
            <v>20.65</v>
          </cell>
        </row>
        <row r="827">
          <cell r="A827" t="str">
            <v>АВВГ 5х 16</v>
          </cell>
          <cell r="FQ827">
            <v>30.57</v>
          </cell>
        </row>
        <row r="828">
          <cell r="A828" t="str">
            <v>АВВГ 5х 25</v>
          </cell>
          <cell r="FQ828">
            <v>44.98</v>
          </cell>
        </row>
        <row r="829">
          <cell r="A829" t="str">
            <v>АВВГ 5х 35</v>
          </cell>
          <cell r="FQ829">
            <v>66.27</v>
          </cell>
        </row>
        <row r="830">
          <cell r="A830" t="str">
            <v>АВВГ 5х 50</v>
          </cell>
          <cell r="FQ830">
            <v>90.21</v>
          </cell>
        </row>
        <row r="831">
          <cell r="A831" t="str">
            <v>АВВГ 5х 70</v>
          </cell>
          <cell r="FQ831">
            <v>142.53</v>
          </cell>
        </row>
        <row r="832">
          <cell r="A832" t="str">
            <v>АВВГ 5х 95</v>
          </cell>
          <cell r="FQ832">
            <v>199.82</v>
          </cell>
        </row>
        <row r="833">
          <cell r="A833" t="str">
            <v>АВВГ 5х120</v>
          </cell>
          <cell r="FQ833">
            <v>245.34</v>
          </cell>
        </row>
        <row r="834">
          <cell r="A834" t="str">
            <v>АВВГ 5х150</v>
          </cell>
          <cell r="FQ834">
            <v>295.3</v>
          </cell>
        </row>
        <row r="835">
          <cell r="A835" t="str">
            <v>АВВГ 5х185</v>
          </cell>
          <cell r="FQ835">
            <v>322.04000000000002</v>
          </cell>
        </row>
        <row r="836">
          <cell r="A836" t="str">
            <v>АВВГнг 1х  2,5</v>
          </cell>
          <cell r="FQ836">
            <v>2.83</v>
          </cell>
        </row>
        <row r="837">
          <cell r="A837" t="str">
            <v>АВВГнг 1х  4</v>
          </cell>
          <cell r="FQ837">
            <v>3.67</v>
          </cell>
        </row>
        <row r="838">
          <cell r="A838" t="str">
            <v>АВВГнг 1х  6</v>
          </cell>
          <cell r="FQ838">
            <v>4.49</v>
          </cell>
        </row>
        <row r="839">
          <cell r="A839" t="str">
            <v>АВВГнг 1х 10</v>
          </cell>
          <cell r="FQ839">
            <v>6.47</v>
          </cell>
        </row>
        <row r="840">
          <cell r="A840" t="str">
            <v>АВВГнг 1х 16</v>
          </cell>
          <cell r="FQ840">
            <v>10.25</v>
          </cell>
        </row>
        <row r="841">
          <cell r="A841" t="str">
            <v>АВВГнг 1х 25</v>
          </cell>
          <cell r="FQ841">
            <v>14.4</v>
          </cell>
        </row>
        <row r="842">
          <cell r="A842" t="str">
            <v>АВВГнг 1х 35</v>
          </cell>
          <cell r="FQ842">
            <v>17.87</v>
          </cell>
        </row>
        <row r="843">
          <cell r="A843" t="str">
            <v>АВВГнг 1х 50</v>
          </cell>
          <cell r="FQ843">
            <v>22.81</v>
          </cell>
        </row>
        <row r="844">
          <cell r="A844" t="str">
            <v>АВВГнг 1х 70</v>
          </cell>
          <cell r="FQ844">
            <v>31.77</v>
          </cell>
        </row>
        <row r="845">
          <cell r="A845" t="str">
            <v>АВВГнг 1х 95</v>
          </cell>
          <cell r="FQ845">
            <v>41.12</v>
          </cell>
        </row>
        <row r="846">
          <cell r="A846" t="str">
            <v>АВВГнг 1х120</v>
          </cell>
          <cell r="FQ846">
            <v>51.06</v>
          </cell>
        </row>
        <row r="847">
          <cell r="A847" t="str">
            <v>АВВГнг 1х150</v>
          </cell>
          <cell r="FQ847">
            <v>66.87</v>
          </cell>
        </row>
        <row r="848">
          <cell r="A848" t="str">
            <v>АВВГнг 1х185</v>
          </cell>
          <cell r="FQ848">
            <v>81.680000000000007</v>
          </cell>
        </row>
        <row r="849">
          <cell r="A849" t="str">
            <v>АВВГнг 1х240</v>
          </cell>
          <cell r="FQ849">
            <v>102.52</v>
          </cell>
        </row>
        <row r="850">
          <cell r="A850" t="str">
            <v>АВВГнг-п 2х  2,5</v>
          </cell>
          <cell r="FQ850">
            <v>4.3</v>
          </cell>
        </row>
        <row r="851">
          <cell r="A851" t="str">
            <v>АВВГнг-п 2х  4</v>
          </cell>
          <cell r="FQ851">
            <v>5.89</v>
          </cell>
        </row>
        <row r="852">
          <cell r="A852" t="str">
            <v>АВВГнг-п 2х  6</v>
          </cell>
          <cell r="FQ852">
            <v>7.48</v>
          </cell>
        </row>
        <row r="853">
          <cell r="A853" t="str">
            <v>АВВГнг-п 2х 10</v>
          </cell>
          <cell r="FQ853">
            <v>11.57</v>
          </cell>
        </row>
        <row r="854">
          <cell r="A854" t="str">
            <v>АВВГнг-п 2х 16</v>
          </cell>
          <cell r="FQ854">
            <v>17.77</v>
          </cell>
        </row>
        <row r="855">
          <cell r="A855" t="str">
            <v>АВВГнг 2х 25</v>
          </cell>
          <cell r="FQ855">
            <v>20.059999999999999</v>
          </cell>
        </row>
        <row r="856">
          <cell r="A856" t="str">
            <v>АВВГнг 2х 35</v>
          </cell>
          <cell r="FQ856">
            <v>38.94</v>
          </cell>
        </row>
        <row r="857">
          <cell r="A857" t="str">
            <v>АВВГнг 2х 50</v>
          </cell>
          <cell r="FQ857">
            <v>51.57</v>
          </cell>
        </row>
        <row r="858">
          <cell r="A858" t="str">
            <v>АВВГнг 2х 70</v>
          </cell>
          <cell r="FQ858">
            <v>69.59</v>
          </cell>
        </row>
        <row r="859">
          <cell r="A859" t="str">
            <v>АВВГнг 2х 95</v>
          </cell>
          <cell r="FQ859">
            <v>89.62</v>
          </cell>
        </row>
        <row r="860">
          <cell r="A860" t="str">
            <v>АВВГнг 2х120</v>
          </cell>
          <cell r="FQ860">
            <v>110.33</v>
          </cell>
        </row>
        <row r="861">
          <cell r="A861" t="str">
            <v>АВВГнг 2х150</v>
          </cell>
          <cell r="FQ861">
            <v>137.69</v>
          </cell>
        </row>
        <row r="862">
          <cell r="A862" t="str">
            <v>АВВГнг 2х185</v>
          </cell>
          <cell r="FQ862">
            <v>170.07</v>
          </cell>
        </row>
        <row r="863">
          <cell r="A863" t="str">
            <v>АВВГнг 2х240</v>
          </cell>
          <cell r="FQ863">
            <v>210.06</v>
          </cell>
        </row>
        <row r="864">
          <cell r="A864" t="str">
            <v>АВВГнг-п 3х  2,5</v>
          </cell>
          <cell r="FQ864">
            <v>6.15</v>
          </cell>
        </row>
        <row r="865">
          <cell r="A865" t="str">
            <v>АВВГнг-п 3х  4</v>
          </cell>
          <cell r="FQ865">
            <v>8.3800000000000008</v>
          </cell>
        </row>
        <row r="866">
          <cell r="A866" t="str">
            <v>АВВГнг-п 3х  6</v>
          </cell>
          <cell r="FQ866">
            <v>10.61</v>
          </cell>
        </row>
        <row r="867">
          <cell r="A867" t="str">
            <v>АВВГнг 3х  2,5</v>
          </cell>
          <cell r="FQ867">
            <v>6.56</v>
          </cell>
        </row>
        <row r="868">
          <cell r="A868" t="str">
            <v>АВВГнг 3х  4</v>
          </cell>
          <cell r="FQ868">
            <v>8.2799999999999994</v>
          </cell>
        </row>
        <row r="869">
          <cell r="A869" t="str">
            <v>АВВГнг 3х  6</v>
          </cell>
          <cell r="FQ869">
            <v>11.01</v>
          </cell>
        </row>
        <row r="870">
          <cell r="A870" t="str">
            <v>АВВГнг 3х 10</v>
          </cell>
          <cell r="FQ870">
            <v>16.91</v>
          </cell>
        </row>
        <row r="871">
          <cell r="A871" t="str">
            <v>АВВГнг 3х 16</v>
          </cell>
          <cell r="FQ871">
            <v>24.6</v>
          </cell>
        </row>
        <row r="872">
          <cell r="A872" t="str">
            <v>АВВГнг 3х 25</v>
          </cell>
          <cell r="FQ872">
            <v>35.979999999999997</v>
          </cell>
        </row>
        <row r="873">
          <cell r="A873" t="str">
            <v>АВВГнг 3х 35</v>
          </cell>
          <cell r="FQ873">
            <v>45.85</v>
          </cell>
        </row>
        <row r="874">
          <cell r="A874" t="str">
            <v>АВВГнг 3х 50</v>
          </cell>
          <cell r="FQ874">
            <v>55.57</v>
          </cell>
        </row>
        <row r="875">
          <cell r="A875" t="str">
            <v>АВВГнг 3х 70</v>
          </cell>
          <cell r="FQ875">
            <v>88.42</v>
          </cell>
        </row>
        <row r="876">
          <cell r="A876" t="str">
            <v>АВВГнг 3х 95</v>
          </cell>
          <cell r="FQ876">
            <v>127.03</v>
          </cell>
        </row>
        <row r="877">
          <cell r="A877" t="str">
            <v>АВВГнг 3х120</v>
          </cell>
          <cell r="FQ877">
            <v>141.08000000000001</v>
          </cell>
        </row>
        <row r="878">
          <cell r="A878" t="str">
            <v>АВВГнг 3х150</v>
          </cell>
          <cell r="FQ878">
            <v>196.09</v>
          </cell>
        </row>
        <row r="879">
          <cell r="A879" t="str">
            <v>АВВГнг 3х185</v>
          </cell>
          <cell r="FQ879">
            <v>238.23</v>
          </cell>
        </row>
        <row r="880">
          <cell r="A880" t="str">
            <v>АВВГнг 3х240</v>
          </cell>
          <cell r="FQ880">
            <v>300.39</v>
          </cell>
        </row>
        <row r="881">
          <cell r="A881" t="str">
            <v>АВВГнг 3х  4+1х2,5</v>
          </cell>
          <cell r="FQ881">
            <v>11.66</v>
          </cell>
        </row>
        <row r="882">
          <cell r="A882" t="str">
            <v>АВВГнг 3х  6+1х4</v>
          </cell>
          <cell r="FQ882">
            <v>14.19</v>
          </cell>
        </row>
        <row r="883">
          <cell r="A883" t="str">
            <v>АВВГнг 3х 10+1х6</v>
          </cell>
          <cell r="FQ883">
            <v>22.49</v>
          </cell>
        </row>
        <row r="884">
          <cell r="A884" t="str">
            <v>АВВГнг 3х 16+1х10</v>
          </cell>
          <cell r="FQ884">
            <v>31.18</v>
          </cell>
        </row>
        <row r="885">
          <cell r="A885" t="str">
            <v>АВВГнг 3х 25+1х16</v>
          </cell>
          <cell r="FQ885">
            <v>44.25</v>
          </cell>
        </row>
        <row r="886">
          <cell r="A886" t="str">
            <v>АВВГнг 3х 35+1х16</v>
          </cell>
          <cell r="FQ886">
            <v>57.84</v>
          </cell>
        </row>
        <row r="887">
          <cell r="A887" t="str">
            <v>АВВГнг 3х 50+1х25</v>
          </cell>
          <cell r="FQ887">
            <v>77.459999999999994</v>
          </cell>
        </row>
        <row r="888">
          <cell r="A888" t="str">
            <v>АВВГнг 3х 70+1х25</v>
          </cell>
          <cell r="FQ888">
            <v>98.57</v>
          </cell>
        </row>
        <row r="889">
          <cell r="A889" t="str">
            <v>АВВГнг 3х 70+1х35</v>
          </cell>
          <cell r="FQ889">
            <v>103.85</v>
          </cell>
        </row>
        <row r="890">
          <cell r="A890" t="str">
            <v>АВВГнг 3х 95+1х35</v>
          </cell>
          <cell r="FQ890">
            <v>130.96</v>
          </cell>
        </row>
        <row r="891">
          <cell r="A891" t="str">
            <v>АВВГнг 3х 95+1х50</v>
          </cell>
          <cell r="FQ891">
            <v>148.44</v>
          </cell>
        </row>
        <row r="892">
          <cell r="A892" t="str">
            <v>АВВГнг 3х120+1х35</v>
          </cell>
          <cell r="FQ892">
            <v>156.63999999999999</v>
          </cell>
        </row>
        <row r="893">
          <cell r="A893" t="str">
            <v>АВВГнг 3х120+1х70</v>
          </cell>
          <cell r="FQ893">
            <v>163.97</v>
          </cell>
        </row>
        <row r="894">
          <cell r="A894" t="str">
            <v>АВВГнг 3х150+1х70</v>
          </cell>
          <cell r="FQ894">
            <v>222.82</v>
          </cell>
        </row>
        <row r="895">
          <cell r="A895" t="str">
            <v>АВВГнг 3х185+1х95</v>
          </cell>
          <cell r="FQ895">
            <v>262.98</v>
          </cell>
        </row>
        <row r="896">
          <cell r="A896" t="str">
            <v>АВВГнг 3х240+1х120</v>
          </cell>
          <cell r="FQ896">
            <v>342.4</v>
          </cell>
        </row>
        <row r="897">
          <cell r="A897" t="str">
            <v>АВВГнг 4х  2,5</v>
          </cell>
          <cell r="FQ897">
            <v>8.51</v>
          </cell>
        </row>
        <row r="898">
          <cell r="A898" t="str">
            <v>АВВГнг 4х  4</v>
          </cell>
          <cell r="FQ898">
            <v>11.89</v>
          </cell>
        </row>
        <row r="899">
          <cell r="A899" t="str">
            <v>АВВГнг 4х  6</v>
          </cell>
          <cell r="FQ899">
            <v>13.56</v>
          </cell>
        </row>
        <row r="900">
          <cell r="A900" t="str">
            <v>АВВГнг 4х 10</v>
          </cell>
          <cell r="FQ900">
            <v>19.920000000000002</v>
          </cell>
        </row>
        <row r="901">
          <cell r="A901" t="str">
            <v>АВВГнг 4х 16</v>
          </cell>
          <cell r="FQ901">
            <v>27.75</v>
          </cell>
        </row>
        <row r="902">
          <cell r="A902" t="str">
            <v>АВВГнг 4х 25</v>
          </cell>
          <cell r="FQ902">
            <v>39.700000000000003</v>
          </cell>
        </row>
        <row r="903">
          <cell r="A903" t="str">
            <v>АВВГнг 4х 35</v>
          </cell>
          <cell r="FQ903">
            <v>54.23</v>
          </cell>
        </row>
        <row r="904">
          <cell r="A904" t="str">
            <v>АВВГнг 4х 50</v>
          </cell>
          <cell r="FQ904">
            <v>76.900000000000006</v>
          </cell>
        </row>
        <row r="905">
          <cell r="A905" t="str">
            <v>АВВГнг 4х 70</v>
          </cell>
          <cell r="FQ905">
            <v>116.02</v>
          </cell>
        </row>
        <row r="906">
          <cell r="A906" t="str">
            <v>АВВГнг 4х 95</v>
          </cell>
          <cell r="FQ906">
            <v>157.88</v>
          </cell>
        </row>
        <row r="907">
          <cell r="A907" t="str">
            <v>АВВГнг 4х120</v>
          </cell>
          <cell r="FQ907">
            <v>189.08</v>
          </cell>
        </row>
        <row r="908">
          <cell r="A908" t="str">
            <v>АВВГнг 4х150</v>
          </cell>
          <cell r="FQ908">
            <v>226.98</v>
          </cell>
        </row>
        <row r="909">
          <cell r="A909" t="str">
            <v>АВВГнг 4х185</v>
          </cell>
          <cell r="FQ909">
            <v>273.41000000000003</v>
          </cell>
        </row>
        <row r="910">
          <cell r="A910" t="str">
            <v>АВВГнг 4х240</v>
          </cell>
          <cell r="FQ910">
            <v>349.08</v>
          </cell>
        </row>
        <row r="911">
          <cell r="A911" t="str">
            <v>АВВГнг 5х  2,5</v>
          </cell>
          <cell r="FQ911">
            <v>10.27</v>
          </cell>
        </row>
        <row r="912">
          <cell r="A912" t="str">
            <v>АВВГнг 5х  4</v>
          </cell>
          <cell r="FQ912">
            <v>13.7</v>
          </cell>
        </row>
        <row r="913">
          <cell r="A913" t="str">
            <v>АВВГнг 5х  6</v>
          </cell>
          <cell r="FQ913">
            <v>18.22</v>
          </cell>
        </row>
        <row r="914">
          <cell r="A914" t="str">
            <v>АВВГнг 5х 10</v>
          </cell>
          <cell r="FQ914">
            <v>27.57</v>
          </cell>
        </row>
        <row r="915">
          <cell r="A915" t="str">
            <v>АВВГнг 5х 16</v>
          </cell>
          <cell r="FQ915">
            <v>37.92</v>
          </cell>
        </row>
        <row r="916">
          <cell r="A916" t="str">
            <v>АВВГнг 5х 25</v>
          </cell>
          <cell r="FQ916">
            <v>53.67</v>
          </cell>
        </row>
        <row r="917">
          <cell r="A917" t="str">
            <v>АВВГнг 5х 35</v>
          </cell>
          <cell r="FQ917">
            <v>71.3</v>
          </cell>
        </row>
        <row r="918">
          <cell r="A918" t="str">
            <v>АВВГнг 5х 50</v>
          </cell>
          <cell r="FQ918">
            <v>91.73</v>
          </cell>
        </row>
        <row r="919">
          <cell r="A919" t="str">
            <v>АВВГнг 5х 70</v>
          </cell>
          <cell r="FQ919">
            <v>157.96</v>
          </cell>
        </row>
        <row r="920">
          <cell r="A920" t="str">
            <v>АВВГнг 5х 95</v>
          </cell>
          <cell r="FQ920">
            <v>208.56</v>
          </cell>
        </row>
        <row r="921">
          <cell r="A921" t="str">
            <v>АВВГнг 5х120</v>
          </cell>
          <cell r="FQ921">
            <v>276.92</v>
          </cell>
        </row>
        <row r="922">
          <cell r="A922" t="str">
            <v>АВВГнг 5х150</v>
          </cell>
          <cell r="FQ922">
            <v>356.98</v>
          </cell>
        </row>
        <row r="923">
          <cell r="A923" t="str">
            <v>АВВГнг 5х185</v>
          </cell>
          <cell r="FQ923">
            <v>346.18</v>
          </cell>
        </row>
        <row r="924">
          <cell r="A924" t="str">
            <v>АВВГнг-LS 1х  2,5</v>
          </cell>
          <cell r="FQ924">
            <v>3.94</v>
          </cell>
        </row>
        <row r="925">
          <cell r="A925" t="str">
            <v>АВВГнг-LS 1х  4</v>
          </cell>
          <cell r="FQ925">
            <v>4.99</v>
          </cell>
        </row>
        <row r="926">
          <cell r="A926" t="str">
            <v>АВВГнг-LS 1х  6</v>
          </cell>
          <cell r="FQ926">
            <v>6.11</v>
          </cell>
        </row>
        <row r="927">
          <cell r="A927" t="str">
            <v>АВВГнг-LS 1х 10</v>
          </cell>
          <cell r="FQ927">
            <v>8.4499999999999993</v>
          </cell>
        </row>
        <row r="928">
          <cell r="A928" t="str">
            <v>АВВГнг-LS 1х 16</v>
          </cell>
          <cell r="FQ928">
            <v>13.61</v>
          </cell>
        </row>
        <row r="929">
          <cell r="A929" t="str">
            <v>АВВГнг-LS 1х 25</v>
          </cell>
          <cell r="FQ929">
            <v>18.77</v>
          </cell>
        </row>
        <row r="930">
          <cell r="A930" t="str">
            <v>АВВГнг-LS 1х 35</v>
          </cell>
          <cell r="FQ930">
            <v>22.96</v>
          </cell>
        </row>
        <row r="931">
          <cell r="A931" t="str">
            <v>АВВГнг-LS 1х 50</v>
          </cell>
          <cell r="FQ931">
            <v>29.24</v>
          </cell>
        </row>
        <row r="932">
          <cell r="A932" t="str">
            <v>АВВГнг-LS 1х 70</v>
          </cell>
          <cell r="FQ932">
            <v>37.67</v>
          </cell>
        </row>
        <row r="933">
          <cell r="A933" t="str">
            <v>АВВГнг-LS 1х 95</v>
          </cell>
          <cell r="FQ933">
            <v>48.44</v>
          </cell>
        </row>
        <row r="934">
          <cell r="A934" t="str">
            <v>АВВГнг-LS 1х120</v>
          </cell>
          <cell r="FQ934">
            <v>59.95</v>
          </cell>
        </row>
        <row r="935">
          <cell r="A935" t="str">
            <v>АВВГнг-LS 1х150</v>
          </cell>
          <cell r="FQ935">
            <v>74.760000000000005</v>
          </cell>
        </row>
        <row r="936">
          <cell r="A936" t="str">
            <v>АВВГнг-LS 1х185</v>
          </cell>
          <cell r="FQ936">
            <v>92.71</v>
          </cell>
        </row>
        <row r="937">
          <cell r="A937" t="str">
            <v>АВВГнг-LS 1х240</v>
          </cell>
          <cell r="FQ937">
            <v>114.89</v>
          </cell>
        </row>
        <row r="938">
          <cell r="A938" t="str">
            <v>АВВГнг-LS-п 2х  2,5</v>
          </cell>
          <cell r="FQ938">
            <v>11.89</v>
          </cell>
        </row>
        <row r="939">
          <cell r="A939" t="str">
            <v>АВВГнг-LS-п 2х  4</v>
          </cell>
          <cell r="FQ939">
            <v>17.96</v>
          </cell>
        </row>
        <row r="940">
          <cell r="A940" t="str">
            <v>АВВГнг-LS-п 2х  6</v>
          </cell>
          <cell r="FQ940">
            <v>19.28</v>
          </cell>
        </row>
        <row r="941">
          <cell r="A941" t="str">
            <v>АВВГнг-LS-п 2х 10</v>
          </cell>
          <cell r="FQ941">
            <v>28.89</v>
          </cell>
        </row>
        <row r="942">
          <cell r="A942" t="str">
            <v>АВВГнг-LS 2х  2,5</v>
          </cell>
          <cell r="FQ942">
            <v>11.32</v>
          </cell>
        </row>
        <row r="943">
          <cell r="A943" t="str">
            <v>АВВГнг-LS 2х  4</v>
          </cell>
          <cell r="FQ943">
            <v>17.16</v>
          </cell>
        </row>
        <row r="944">
          <cell r="A944" t="str">
            <v>АВВГнг-LS 2х  6</v>
          </cell>
          <cell r="FQ944">
            <v>20.99</v>
          </cell>
        </row>
        <row r="945">
          <cell r="A945" t="str">
            <v>АВВГнг-LS 2х 10</v>
          </cell>
          <cell r="FQ945">
            <v>27.14</v>
          </cell>
        </row>
        <row r="946">
          <cell r="A946" t="str">
            <v>АВВГнг-LS 2х 16</v>
          </cell>
          <cell r="FQ946">
            <v>36.82</v>
          </cell>
        </row>
        <row r="947">
          <cell r="A947" t="str">
            <v>АВВГнг-LS 2х 25</v>
          </cell>
          <cell r="FQ947">
            <v>53.84</v>
          </cell>
        </row>
        <row r="948">
          <cell r="A948" t="str">
            <v>АВВГнг-LS 2х 35</v>
          </cell>
          <cell r="FQ948">
            <v>65.92</v>
          </cell>
        </row>
        <row r="949">
          <cell r="A949" t="str">
            <v>АВВГнг-LS 2х 50</v>
          </cell>
          <cell r="FQ949">
            <v>86.98</v>
          </cell>
        </row>
        <row r="950">
          <cell r="A950" t="str">
            <v>АВВГнг-LS 2х 70</v>
          </cell>
          <cell r="FQ950">
            <v>134.18</v>
          </cell>
        </row>
        <row r="951">
          <cell r="A951" t="str">
            <v>АВВГнг-LS 2х 95</v>
          </cell>
          <cell r="FQ951">
            <v>162.35</v>
          </cell>
        </row>
        <row r="952">
          <cell r="A952" t="str">
            <v>АВВГнг-LS 2х 120</v>
          </cell>
          <cell r="FQ952">
            <v>185.53</v>
          </cell>
        </row>
        <row r="953">
          <cell r="A953" t="str">
            <v>АВВГнг-LS 2х150</v>
          </cell>
          <cell r="FQ953">
            <v>225.57</v>
          </cell>
        </row>
        <row r="954">
          <cell r="A954" t="str">
            <v>АВВГнг-LS 2х 185</v>
          </cell>
          <cell r="FQ954">
            <v>279.33999999999997</v>
          </cell>
        </row>
        <row r="955">
          <cell r="A955" t="str">
            <v>АВВГнг-LS-п 3х  2,5</v>
          </cell>
          <cell r="FQ955">
            <v>15.03</v>
          </cell>
        </row>
        <row r="956">
          <cell r="A956" t="str">
            <v>АВВГнг-LS-п 3х  4</v>
          </cell>
          <cell r="FQ956">
            <v>19.86</v>
          </cell>
        </row>
        <row r="957">
          <cell r="A957" t="str">
            <v>АВВГнг-LS-п 3х  6</v>
          </cell>
          <cell r="FQ957">
            <v>24.14</v>
          </cell>
        </row>
        <row r="958">
          <cell r="A958" t="str">
            <v>АВВГнг-LS 3х  2,5</v>
          </cell>
          <cell r="FQ958">
            <v>13.72</v>
          </cell>
        </row>
        <row r="959">
          <cell r="A959" t="str">
            <v>АВВГнг-LS 3х  4</v>
          </cell>
          <cell r="FQ959">
            <v>17.989999999999998</v>
          </cell>
        </row>
        <row r="960">
          <cell r="A960" t="str">
            <v>АВВГнг-LS 3х  6</v>
          </cell>
          <cell r="FQ960">
            <v>22.24</v>
          </cell>
        </row>
        <row r="961">
          <cell r="A961" t="str">
            <v>АВВГнг-LS 3х 10</v>
          </cell>
          <cell r="FQ961">
            <v>31.51</v>
          </cell>
        </row>
        <row r="962">
          <cell r="A962" t="str">
            <v>АВВГнг-LS 3х 16</v>
          </cell>
          <cell r="FQ962">
            <v>44.27</v>
          </cell>
        </row>
        <row r="963">
          <cell r="A963" t="str">
            <v>АВВГнг-LS 3х 25</v>
          </cell>
          <cell r="FQ963">
            <v>63.77</v>
          </cell>
        </row>
        <row r="964">
          <cell r="A964" t="str">
            <v>АВВГнг-LS 3х 35</v>
          </cell>
          <cell r="FQ964">
            <v>81.180000000000007</v>
          </cell>
        </row>
        <row r="965">
          <cell r="A965" t="str">
            <v>АВВГнг-LS 3х 50</v>
          </cell>
          <cell r="FQ965">
            <v>104.54</v>
          </cell>
        </row>
        <row r="966">
          <cell r="A966" t="str">
            <v>АВВГнг-LS 3х 70</v>
          </cell>
          <cell r="FQ966">
            <v>121.63</v>
          </cell>
        </row>
        <row r="967">
          <cell r="A967" t="str">
            <v>АВВГнг-LS 3х 120</v>
          </cell>
          <cell r="FQ967">
            <v>188.62</v>
          </cell>
        </row>
        <row r="968">
          <cell r="A968" t="str">
            <v>АВВГнг-LS 3х 150</v>
          </cell>
          <cell r="FQ968">
            <v>257.58</v>
          </cell>
        </row>
        <row r="969">
          <cell r="A969" t="str">
            <v>АВВГнг-LS 3х 185</v>
          </cell>
          <cell r="FQ969">
            <v>294.27999999999997</v>
          </cell>
        </row>
        <row r="970">
          <cell r="A970" t="str">
            <v>АВВГнг-LS 3х 240</v>
          </cell>
          <cell r="FQ970">
            <v>378.7</v>
          </cell>
        </row>
        <row r="971">
          <cell r="A971" t="str">
            <v>АВВГнг-LS 3х  4+1х2,5</v>
          </cell>
          <cell r="FQ971">
            <v>22.21</v>
          </cell>
        </row>
        <row r="972">
          <cell r="A972" t="str">
            <v>АВВГнг-LS 3х  6+1х4</v>
          </cell>
          <cell r="FQ972">
            <v>26.78</v>
          </cell>
        </row>
        <row r="973">
          <cell r="A973" t="str">
            <v>АВВГнг-LS 3х 10+1х6</v>
          </cell>
          <cell r="FQ973">
            <v>41.81</v>
          </cell>
        </row>
        <row r="974">
          <cell r="A974" t="str">
            <v>АВВГнг-LS 3х 16+1х10</v>
          </cell>
          <cell r="FQ974">
            <v>54.21</v>
          </cell>
        </row>
        <row r="975">
          <cell r="A975" t="str">
            <v>АВВГнг-LS 3х 25+1х16</v>
          </cell>
          <cell r="FQ975">
            <v>85.19</v>
          </cell>
        </row>
        <row r="976">
          <cell r="A976" t="str">
            <v>АВВГнг-LS 3х 35+1х16</v>
          </cell>
          <cell r="FQ976">
            <v>82.74</v>
          </cell>
        </row>
        <row r="977">
          <cell r="A977" t="str">
            <v>АВВГнг-LS 3х 50+1х25</v>
          </cell>
          <cell r="FQ977">
            <v>149.9</v>
          </cell>
        </row>
        <row r="978">
          <cell r="A978" t="str">
            <v>АВВГнг-LS 3х 70+1х25</v>
          </cell>
          <cell r="FQ978">
            <v>142.21</v>
          </cell>
        </row>
        <row r="979">
          <cell r="A979" t="str">
            <v>АВВГнг-LS 3х 70+1х35</v>
          </cell>
          <cell r="FQ979">
            <v>147.25</v>
          </cell>
        </row>
        <row r="980">
          <cell r="A980" t="str">
            <v>АВВГнг-LS 3х 95+1х35</v>
          </cell>
          <cell r="FQ980">
            <v>201.09</v>
          </cell>
        </row>
        <row r="981">
          <cell r="A981" t="str">
            <v>АВВГнг-LS 3х 95+1х50</v>
          </cell>
          <cell r="FQ981">
            <v>178.03</v>
          </cell>
        </row>
        <row r="982">
          <cell r="A982" t="str">
            <v>АВВГнг-LS 3х120+1х35</v>
          </cell>
          <cell r="FQ982">
            <v>235.12</v>
          </cell>
        </row>
        <row r="983">
          <cell r="A983" t="str">
            <v>АВВГнг-LS 3х120+1х70</v>
          </cell>
          <cell r="FQ983">
            <v>234</v>
          </cell>
        </row>
        <row r="984">
          <cell r="A984" t="str">
            <v>АВВГнг-LS 3х150+1х70</v>
          </cell>
          <cell r="FQ984">
            <v>285.43</v>
          </cell>
        </row>
        <row r="985">
          <cell r="A985" t="str">
            <v>АВВГнг-LS 3х185+1х95</v>
          </cell>
          <cell r="FQ985">
            <v>349.46</v>
          </cell>
        </row>
        <row r="986">
          <cell r="A986" t="str">
            <v>АВВГнг-LS 3х240+1х120</v>
          </cell>
          <cell r="FQ986">
            <v>438.52</v>
          </cell>
        </row>
        <row r="987">
          <cell r="A987" t="str">
            <v>АВВГнг-LS 4х  2,5</v>
          </cell>
          <cell r="FQ987">
            <v>16.55</v>
          </cell>
        </row>
        <row r="988">
          <cell r="A988" t="str">
            <v>АВВГнг-LS 4х  4</v>
          </cell>
          <cell r="FQ988">
            <v>22.35</v>
          </cell>
        </row>
        <row r="989">
          <cell r="A989" t="str">
            <v>АВВГнг-LS 4х  6</v>
          </cell>
          <cell r="FQ989">
            <v>27.54</v>
          </cell>
        </row>
        <row r="990">
          <cell r="A990" t="str">
            <v>АВВГнг-LS 4х 10</v>
          </cell>
          <cell r="FQ990">
            <v>37.68</v>
          </cell>
        </row>
        <row r="991">
          <cell r="A991" t="str">
            <v>АВВГнг-LS 4х 16</v>
          </cell>
          <cell r="FQ991">
            <v>54.91</v>
          </cell>
        </row>
        <row r="992">
          <cell r="A992" t="str">
            <v>АВВГнг-LS 4х 25</v>
          </cell>
          <cell r="FQ992">
            <v>79.180000000000007</v>
          </cell>
        </row>
        <row r="993">
          <cell r="A993" t="str">
            <v>АВВГнг-LS 4х 35</v>
          </cell>
          <cell r="FQ993">
            <v>97.75</v>
          </cell>
        </row>
        <row r="994">
          <cell r="A994" t="str">
            <v>АВВГнг-LS 4х 50</v>
          </cell>
          <cell r="FQ994">
            <v>162.19</v>
          </cell>
        </row>
        <row r="995">
          <cell r="A995" t="str">
            <v>АВВГнг-LS 4х 70</v>
          </cell>
          <cell r="FQ995">
            <v>155.84</v>
          </cell>
        </row>
        <row r="996">
          <cell r="A996" t="str">
            <v>АВВГнг-LS 4х 95</v>
          </cell>
          <cell r="FQ996">
            <v>202.65</v>
          </cell>
        </row>
        <row r="997">
          <cell r="A997" t="str">
            <v>АВВГнг-LS 4х120</v>
          </cell>
          <cell r="FQ997">
            <v>234.54</v>
          </cell>
        </row>
        <row r="998">
          <cell r="A998" t="str">
            <v>АВВГнг-LS 4х150</v>
          </cell>
          <cell r="FQ998">
            <v>282.23</v>
          </cell>
        </row>
        <row r="999">
          <cell r="A999" t="str">
            <v>АВВГнг-LS 4х185</v>
          </cell>
          <cell r="FQ999">
            <v>348.58</v>
          </cell>
        </row>
        <row r="1000">
          <cell r="A1000" t="str">
            <v>АВВГнг-LS 4х240</v>
          </cell>
          <cell r="FQ1000">
            <v>439.16</v>
          </cell>
        </row>
        <row r="1001">
          <cell r="A1001" t="str">
            <v>АВВГнг-LS 5х  2,5</v>
          </cell>
          <cell r="FQ1001">
            <v>19.02</v>
          </cell>
        </row>
        <row r="1002">
          <cell r="A1002" t="str">
            <v>АВВГнг-LS 5х  4</v>
          </cell>
          <cell r="FQ1002">
            <v>25.87</v>
          </cell>
        </row>
        <row r="1003">
          <cell r="A1003" t="str">
            <v>АВВГнг-LS 5х  6</v>
          </cell>
          <cell r="FQ1003">
            <v>31</v>
          </cell>
        </row>
        <row r="1004">
          <cell r="A1004" t="str">
            <v>АВВГнг-LS 5х 10</v>
          </cell>
          <cell r="FQ1004">
            <v>49.02</v>
          </cell>
        </row>
        <row r="1005">
          <cell r="A1005" t="str">
            <v>АВВГнг-LS 5х 16</v>
          </cell>
          <cell r="FQ1005">
            <v>68.23</v>
          </cell>
        </row>
        <row r="1006">
          <cell r="A1006" t="str">
            <v>АВВГнг-LS 5х 25</v>
          </cell>
          <cell r="FQ1006">
            <v>95.68</v>
          </cell>
        </row>
        <row r="1007">
          <cell r="A1007" t="str">
            <v>АВВГнг-LS 5х 35</v>
          </cell>
          <cell r="FQ1007">
            <v>119.02</v>
          </cell>
        </row>
        <row r="1008">
          <cell r="A1008" t="str">
            <v>АВВГнг-LS 5х 50</v>
          </cell>
          <cell r="FQ1008">
            <v>152.29</v>
          </cell>
        </row>
        <row r="1009">
          <cell r="A1009" t="str">
            <v>АВВГнг-LS 5х 70</v>
          </cell>
          <cell r="FQ1009">
            <v>245.37</v>
          </cell>
        </row>
        <row r="1010">
          <cell r="A1010" t="str">
            <v>АВВГнг-LS 5х 95</v>
          </cell>
          <cell r="FQ1010">
            <v>342.46</v>
          </cell>
        </row>
        <row r="1011">
          <cell r="A1011" t="str">
            <v>АВВГнг-LS 5х120</v>
          </cell>
          <cell r="FQ1011">
            <v>504.23</v>
          </cell>
        </row>
        <row r="1012">
          <cell r="A1012" t="str">
            <v>АВВГнг-LS 5х150</v>
          </cell>
          <cell r="FQ1012">
            <v>457.89</v>
          </cell>
        </row>
        <row r="1013">
          <cell r="A1013" t="str">
            <v>АВВГнг-LS 5х185</v>
          </cell>
          <cell r="FQ1013">
            <v>727.88</v>
          </cell>
        </row>
        <row r="1014">
          <cell r="A1014" t="str">
            <v>АВВГнг-LS 5х240</v>
          </cell>
          <cell r="FQ1014">
            <v>936.47</v>
          </cell>
        </row>
        <row r="1015">
          <cell r="A1015" t="str">
            <v xml:space="preserve"> Кабель алюминиевый силовой с заполнением</v>
          </cell>
          <cell r="FQ1015">
            <v>0</v>
          </cell>
        </row>
        <row r="1016">
          <cell r="A1016" t="str">
            <v>АВВГз 2х  2,5</v>
          </cell>
          <cell r="FQ1016">
            <v>5.28</v>
          </cell>
        </row>
        <row r="1017">
          <cell r="A1017" t="str">
            <v>АВВГз 2х  4</v>
          </cell>
          <cell r="FQ1017">
            <v>7.99</v>
          </cell>
        </row>
        <row r="1018">
          <cell r="A1018" t="str">
            <v>АВВГз 2х  6</v>
          </cell>
          <cell r="FQ1018">
            <v>10.8</v>
          </cell>
        </row>
        <row r="1019">
          <cell r="A1019" t="str">
            <v>АВВГз 2х 10</v>
          </cell>
          <cell r="FQ1019">
            <v>15.5</v>
          </cell>
        </row>
        <row r="1020">
          <cell r="A1020" t="str">
            <v>АВВГз 2х 16</v>
          </cell>
          <cell r="FQ1020">
            <v>21.14</v>
          </cell>
        </row>
        <row r="1021">
          <cell r="A1021" t="str">
            <v>АВВГз 2х 25</v>
          </cell>
          <cell r="FQ1021">
            <v>35.479999999999997</v>
          </cell>
        </row>
        <row r="1022">
          <cell r="A1022" t="str">
            <v>АВВГз 2х 35</v>
          </cell>
          <cell r="FQ1022">
            <v>44.78</v>
          </cell>
        </row>
        <row r="1023">
          <cell r="A1023" t="str">
            <v>АВВГз 2х 50</v>
          </cell>
          <cell r="FQ1023">
            <v>63.86</v>
          </cell>
        </row>
        <row r="1024">
          <cell r="A1024" t="str">
            <v>АВВГз 2х 70</v>
          </cell>
          <cell r="FQ1024">
            <v>91.44</v>
          </cell>
        </row>
        <row r="1025">
          <cell r="A1025" t="str">
            <v>АВВГз 3х  2,5</v>
          </cell>
          <cell r="FQ1025">
            <v>6.92</v>
          </cell>
        </row>
        <row r="1026">
          <cell r="A1026" t="str">
            <v>АВВГз 3х  4</v>
          </cell>
          <cell r="FQ1026">
            <v>9.58</v>
          </cell>
        </row>
        <row r="1027">
          <cell r="A1027" t="str">
            <v>АВВГз 3х  6</v>
          </cell>
          <cell r="FQ1027">
            <v>12.54</v>
          </cell>
        </row>
        <row r="1028">
          <cell r="A1028" t="str">
            <v>АВВГз 3х 10</v>
          </cell>
          <cell r="FQ1028">
            <v>18.920000000000002</v>
          </cell>
        </row>
        <row r="1029">
          <cell r="A1029" t="str">
            <v>АВВГз 3х 16</v>
          </cell>
          <cell r="FQ1029">
            <v>26.46</v>
          </cell>
        </row>
        <row r="1030">
          <cell r="A1030" t="str">
            <v>АВВГз 3х 25</v>
          </cell>
          <cell r="FQ1030">
            <v>44.03</v>
          </cell>
        </row>
        <row r="1031">
          <cell r="A1031" t="str">
            <v>АВВГз 3х 35</v>
          </cell>
          <cell r="FQ1031">
            <v>52.9</v>
          </cell>
        </row>
        <row r="1032">
          <cell r="A1032" t="str">
            <v>АВВГз 3х 50</v>
          </cell>
          <cell r="FQ1032">
            <v>75.22</v>
          </cell>
        </row>
        <row r="1033">
          <cell r="A1033" t="str">
            <v>АВВГз 3х  4+1х2,5</v>
          </cell>
          <cell r="FQ1033">
            <v>11.2</v>
          </cell>
        </row>
        <row r="1034">
          <cell r="A1034" t="str">
            <v>АВВГз 3х  6+1х4</v>
          </cell>
          <cell r="FQ1034">
            <v>15.14</v>
          </cell>
        </row>
        <row r="1035">
          <cell r="A1035" t="str">
            <v>АВВГз 3х 10+1х6</v>
          </cell>
          <cell r="FQ1035">
            <v>21.68</v>
          </cell>
        </row>
        <row r="1036">
          <cell r="A1036" t="str">
            <v>АВВГз 3х 16+1х10</v>
          </cell>
          <cell r="FQ1036">
            <v>32.369999999999997</v>
          </cell>
        </row>
        <row r="1037">
          <cell r="A1037" t="str">
            <v>АВВГз 3х 25+1х16</v>
          </cell>
          <cell r="FQ1037">
            <v>47.81</v>
          </cell>
        </row>
        <row r="1038">
          <cell r="A1038" t="str">
            <v>АВВГз 3х 35+1х16</v>
          </cell>
          <cell r="FQ1038">
            <v>62.29</v>
          </cell>
        </row>
        <row r="1039">
          <cell r="A1039" t="str">
            <v>АВВГз 3х 50+1х25</v>
          </cell>
          <cell r="FQ1039">
            <v>91.35</v>
          </cell>
        </row>
        <row r="1040">
          <cell r="A1040" t="str">
            <v>АВВГз 3х 70+1х25</v>
          </cell>
          <cell r="FQ1040">
            <v>109.68</v>
          </cell>
        </row>
        <row r="1041">
          <cell r="A1041" t="str">
            <v>АВВГз 3х 95+1х35</v>
          </cell>
          <cell r="FQ1041">
            <v>146.49</v>
          </cell>
        </row>
        <row r="1042">
          <cell r="A1042" t="str">
            <v>АВВГз 3х 95+1х50</v>
          </cell>
          <cell r="FQ1042">
            <v>148.51</v>
          </cell>
        </row>
        <row r="1043">
          <cell r="A1043" t="str">
            <v>АВВГз 3х 120+1х35</v>
          </cell>
          <cell r="FQ1043">
            <v>176.83</v>
          </cell>
        </row>
        <row r="1044">
          <cell r="A1044" t="str">
            <v>АВВГз 4х  2,5</v>
          </cell>
          <cell r="FQ1044">
            <v>8.26</v>
          </cell>
        </row>
        <row r="1045">
          <cell r="A1045" t="str">
            <v>АВВГз 4х  4</v>
          </cell>
          <cell r="FQ1045">
            <v>11.97</v>
          </cell>
        </row>
        <row r="1046">
          <cell r="A1046" t="str">
            <v>АВВГз 4х  6</v>
          </cell>
          <cell r="FQ1046">
            <v>15.55</v>
          </cell>
        </row>
        <row r="1047">
          <cell r="A1047" t="str">
            <v>АВВГз 4х 10</v>
          </cell>
          <cell r="FQ1047">
            <v>23.49</v>
          </cell>
        </row>
        <row r="1048">
          <cell r="A1048" t="str">
            <v>АВВГз 4х 16</v>
          </cell>
          <cell r="FQ1048">
            <v>33.69</v>
          </cell>
        </row>
        <row r="1049">
          <cell r="A1049" t="str">
            <v>АВВГз 4х 25</v>
          </cell>
          <cell r="FQ1049">
            <v>51.54</v>
          </cell>
        </row>
        <row r="1050">
          <cell r="A1050" t="str">
            <v>АВВГз 4х 35</v>
          </cell>
          <cell r="FQ1050">
            <v>71.010000000000005</v>
          </cell>
        </row>
        <row r="1051">
          <cell r="A1051" t="str">
            <v>АВВГз 4х 50</v>
          </cell>
          <cell r="FQ1051">
            <v>93.04</v>
          </cell>
        </row>
        <row r="1052">
          <cell r="A1052" t="str">
            <v>АВВГз 4х 70</v>
          </cell>
          <cell r="FQ1052">
            <v>122.5</v>
          </cell>
        </row>
        <row r="1053">
          <cell r="A1053" t="str">
            <v>АВВГз 4х 95</v>
          </cell>
          <cell r="FQ1053">
            <v>161.86000000000001</v>
          </cell>
        </row>
        <row r="1054">
          <cell r="A1054" t="str">
            <v>АВВГз 4х120</v>
          </cell>
          <cell r="FQ1054">
            <v>207.49</v>
          </cell>
        </row>
        <row r="1055">
          <cell r="A1055" t="str">
            <v>АВВГз 4х150</v>
          </cell>
          <cell r="FQ1055">
            <v>238.53</v>
          </cell>
        </row>
        <row r="1056">
          <cell r="A1056" t="str">
            <v>АВВГз 4х185</v>
          </cell>
          <cell r="FQ1056">
            <v>297.7</v>
          </cell>
        </row>
        <row r="1057">
          <cell r="A1057" t="str">
            <v>АВВГз 4х240</v>
          </cell>
          <cell r="FQ1057">
            <v>382.54</v>
          </cell>
        </row>
        <row r="1058">
          <cell r="A1058" t="str">
            <v>АВВГз 5х  2,5</v>
          </cell>
          <cell r="FQ1058">
            <v>9.57</v>
          </cell>
        </row>
        <row r="1059">
          <cell r="A1059" t="str">
            <v>АВВГз 5х  4</v>
          </cell>
          <cell r="FQ1059">
            <v>13.54</v>
          </cell>
        </row>
        <row r="1060">
          <cell r="A1060" t="str">
            <v>АВВГз 5х  6</v>
          </cell>
          <cell r="FQ1060">
            <v>17.72</v>
          </cell>
        </row>
        <row r="1061">
          <cell r="A1061" t="str">
            <v>АВВГз 5х 10</v>
          </cell>
          <cell r="FQ1061">
            <v>29.03</v>
          </cell>
        </row>
        <row r="1062">
          <cell r="A1062" t="str">
            <v>АВВГз 5х 16</v>
          </cell>
          <cell r="FQ1062">
            <v>41.21</v>
          </cell>
        </row>
        <row r="1063">
          <cell r="A1063" t="str">
            <v>АВВГз 5х 25</v>
          </cell>
          <cell r="FQ1063">
            <v>61.97</v>
          </cell>
        </row>
        <row r="1064">
          <cell r="A1064" t="str">
            <v>АВВГз 5х 35</v>
          </cell>
          <cell r="FQ1064">
            <v>79</v>
          </cell>
        </row>
        <row r="1065">
          <cell r="A1065" t="str">
            <v>АВВГз 5х 50</v>
          </cell>
          <cell r="FQ1065">
            <v>111.62</v>
          </cell>
        </row>
        <row r="1066">
          <cell r="A1066" t="str">
            <v>АВВГз 5х 70</v>
          </cell>
          <cell r="FQ1066">
            <v>154.58000000000001</v>
          </cell>
        </row>
        <row r="1067">
          <cell r="A1067" t="str">
            <v>АВВГз 5х 95</v>
          </cell>
          <cell r="FQ1067">
            <v>207.83</v>
          </cell>
        </row>
        <row r="1068">
          <cell r="A1068" t="str">
            <v>АВВГз 5х 120</v>
          </cell>
          <cell r="FQ1068">
            <v>248.62</v>
          </cell>
        </row>
        <row r="1069">
          <cell r="A1069" t="str">
            <v>АВВГз 5х 150</v>
          </cell>
          <cell r="FQ1069">
            <v>297.82</v>
          </cell>
        </row>
        <row r="1070">
          <cell r="A1070" t="str">
            <v>АВВГз 5х 185</v>
          </cell>
          <cell r="FQ1070">
            <v>360.59</v>
          </cell>
        </row>
        <row r="1071">
          <cell r="A1071" t="str">
            <v>АВВГз 5х 240</v>
          </cell>
          <cell r="FQ1071">
            <v>450.16</v>
          </cell>
        </row>
        <row r="1072">
          <cell r="A1072" t="str">
            <v>Кабель алюминиевый бронированный</v>
          </cell>
          <cell r="FQ1072">
            <v>0</v>
          </cell>
        </row>
        <row r="1073">
          <cell r="A1073" t="str">
            <v>АВБбШв 3х 4</v>
          </cell>
          <cell r="FQ1073">
            <v>21.21</v>
          </cell>
        </row>
        <row r="1074">
          <cell r="A1074" t="str">
            <v>АВБбШв 3х 6</v>
          </cell>
          <cell r="FQ1074">
            <v>23.98</v>
          </cell>
        </row>
        <row r="1075">
          <cell r="A1075" t="str">
            <v>АВБбШв 3х 10</v>
          </cell>
          <cell r="FQ1075">
            <v>31.19</v>
          </cell>
        </row>
        <row r="1076">
          <cell r="A1076" t="str">
            <v>АВБбШв 3х 16</v>
          </cell>
          <cell r="FQ1076">
            <v>38.54</v>
          </cell>
        </row>
        <row r="1077">
          <cell r="A1077" t="str">
            <v>АВБбШв 3х 25</v>
          </cell>
          <cell r="FQ1077">
            <v>51.94</v>
          </cell>
        </row>
        <row r="1078">
          <cell r="A1078" t="str">
            <v>АВБбШв 3х 35</v>
          </cell>
          <cell r="FQ1078">
            <v>68.08</v>
          </cell>
        </row>
        <row r="1079">
          <cell r="A1079" t="str">
            <v>АВБбШв 3х 50</v>
          </cell>
          <cell r="FQ1079">
            <v>85.01</v>
          </cell>
        </row>
        <row r="1080">
          <cell r="A1080" t="str">
            <v>АВБбШв 3х 70</v>
          </cell>
          <cell r="FQ1080">
            <v>105.68</v>
          </cell>
        </row>
        <row r="1081">
          <cell r="A1081" t="str">
            <v>АВБбШв 3х 95</v>
          </cell>
          <cell r="FQ1081">
            <v>129.47</v>
          </cell>
        </row>
        <row r="1082">
          <cell r="A1082" t="str">
            <v>АВБбШв 3х120</v>
          </cell>
          <cell r="FQ1082">
            <v>155.9</v>
          </cell>
        </row>
        <row r="1083">
          <cell r="A1083" t="str">
            <v>АВБбШв 3х150</v>
          </cell>
          <cell r="FQ1083">
            <v>188.12</v>
          </cell>
        </row>
        <row r="1084">
          <cell r="A1084" t="str">
            <v>АВБбШв 3х240</v>
          </cell>
          <cell r="FQ1084">
            <v>289.77</v>
          </cell>
        </row>
        <row r="1085">
          <cell r="A1085" t="str">
            <v>АВБбШв 3х 4+1х2,5</v>
          </cell>
          <cell r="FQ1085">
            <v>23.49</v>
          </cell>
        </row>
        <row r="1086">
          <cell r="A1086" t="str">
            <v>АВБбШв 3х 6+1х4</v>
          </cell>
          <cell r="FQ1086">
            <v>26.96</v>
          </cell>
        </row>
        <row r="1087">
          <cell r="A1087" t="str">
            <v>АВБбШв 3х10+1х6</v>
          </cell>
          <cell r="FQ1087">
            <v>38.56</v>
          </cell>
        </row>
        <row r="1088">
          <cell r="A1088" t="str">
            <v>АВБбШв 3х16+1х10</v>
          </cell>
          <cell r="FQ1088">
            <v>44.24</v>
          </cell>
        </row>
        <row r="1089">
          <cell r="A1089" t="str">
            <v>АВБбШв 3х25+1х16</v>
          </cell>
          <cell r="FQ1089">
            <v>60.71</v>
          </cell>
        </row>
        <row r="1090">
          <cell r="A1090" t="str">
            <v>АВБбШв 3х35+1х16</v>
          </cell>
          <cell r="FQ1090">
            <v>84.65</v>
          </cell>
        </row>
        <row r="1091">
          <cell r="A1091" t="str">
            <v>АВБбШв 3х50+1х25</v>
          </cell>
          <cell r="FQ1091">
            <v>86.73</v>
          </cell>
        </row>
        <row r="1092">
          <cell r="A1092" t="str">
            <v>АВБбШв 3х70+1х35</v>
          </cell>
          <cell r="FQ1092">
            <v>115.7</v>
          </cell>
        </row>
        <row r="1093">
          <cell r="A1093" t="str">
            <v>АВБбШв 3х95+1х50</v>
          </cell>
          <cell r="FQ1093">
            <v>147.03</v>
          </cell>
        </row>
        <row r="1094">
          <cell r="A1094" t="str">
            <v>АВБбШв 3х120+1х70</v>
          </cell>
          <cell r="FQ1094">
            <v>189.48</v>
          </cell>
        </row>
        <row r="1095">
          <cell r="A1095" t="str">
            <v>АВБбШв 3х150+1х70</v>
          </cell>
          <cell r="FQ1095">
            <v>215.33</v>
          </cell>
        </row>
        <row r="1096">
          <cell r="A1096" t="str">
            <v>АВБбШв 3х185+1х95</v>
          </cell>
          <cell r="FQ1096">
            <v>277.55</v>
          </cell>
        </row>
        <row r="1097">
          <cell r="A1097" t="str">
            <v>АВБбШв 3х240+1х120</v>
          </cell>
          <cell r="FQ1097">
            <v>348.5</v>
          </cell>
        </row>
        <row r="1098">
          <cell r="A1098" t="str">
            <v>АВБбШв 4х 2,5</v>
          </cell>
          <cell r="FQ1098">
            <v>21.27</v>
          </cell>
        </row>
        <row r="1099">
          <cell r="A1099" t="str">
            <v>АВБбШв 4х 4</v>
          </cell>
          <cell r="FQ1099">
            <v>23.81</v>
          </cell>
        </row>
        <row r="1100">
          <cell r="A1100" t="str">
            <v>АВБбШв 4х 6</v>
          </cell>
          <cell r="FQ1100">
            <v>26.71</v>
          </cell>
        </row>
        <row r="1101">
          <cell r="A1101" t="str">
            <v>АВБбШв 4х 10</v>
          </cell>
          <cell r="FQ1101">
            <v>35.25</v>
          </cell>
        </row>
        <row r="1102">
          <cell r="A1102" t="str">
            <v>АВБбШв 4х 16</v>
          </cell>
          <cell r="FQ1102">
            <v>45.23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sheetData sheetId="54"/>
      <sheetData sheetId="55" refreshError="1"/>
      <sheetData sheetId="56" refreshError="1"/>
      <sheetData sheetId="57" refreshError="1"/>
      <sheetData sheetId="58" refreshError="1"/>
      <sheetData sheetId="5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бель"/>
      <sheetName val="Отв. лица"/>
      <sheetName val="Черный ПВС"/>
      <sheetName val="Приход"/>
      <sheetName val="Арматура для СИП"/>
      <sheetName val="Кабель вне сверки"/>
      <sheetName val="Архив"/>
      <sheetName val="Полиэтилен"/>
      <sheetName val="Суперпредложение"/>
      <sheetName val="Супер"/>
      <sheetName val="Спецпредложение ПУГНП"/>
      <sheetName val="ПУГНП"/>
      <sheetName val="Спецпредложение Броня"/>
      <sheetName val="Броня"/>
      <sheetName val="Спец. Рапира"/>
      <sheetName val="Рапира"/>
      <sheetName val="Спец. ЗВИ"/>
      <sheetName val="ЗВИ"/>
      <sheetName val="СИП"/>
      <sheetName val="Спецпредложение СИП"/>
      <sheetName val="Тула-NEW"/>
      <sheetName val="КГ-ХЛ"/>
      <sheetName val="Спецпредложение КГ-ХЛ"/>
      <sheetName val="КГ"/>
      <sheetName val="Спецпредложение КГ"/>
      <sheetName val="Титул"/>
      <sheetName val="Титул (2)"/>
      <sheetName val="Содержание"/>
      <sheetName val="Пр1"/>
      <sheetName val="Пр2"/>
      <sheetName val="Пр3"/>
      <sheetName val="Пр4"/>
      <sheetName val="Пр5"/>
      <sheetName val="Пр6"/>
      <sheetName val="Пр7"/>
      <sheetName val="Пр8"/>
      <sheetName val="Пр9"/>
      <sheetName val="Пр11"/>
      <sheetName val="Пр10"/>
      <sheetName val="Пр20"/>
      <sheetName val="Кабель, провод"/>
      <sheetName val="Техэлектро"/>
      <sheetName val="СпецТехэлектро"/>
      <sheetName val="Закачка Техэлектро"/>
      <sheetName val="Спец. NYM выставка"/>
      <sheetName val="NYM-vyst"/>
      <sheetName val="Сравнение КГ"/>
      <sheetName val="АСМ и РЭК"/>
      <sheetName val="АСМ и Смоленск"/>
    </sheetNames>
    <sheetDataSet>
      <sheetData sheetId="0">
        <row r="1">
          <cell r="A1" t="str">
            <v>Наименование</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опография"/>
      <sheetName val="геология"/>
      <sheetName val="гидрология"/>
      <sheetName val="эл.химз."/>
      <sheetName val="геология "/>
      <sheetName val="ТИТУЛ"/>
      <sheetName val="6.14"/>
      <sheetName val="ОБЩЕСТВА"/>
      <sheetName val="6.3.1"/>
      <sheetName val="6.20"/>
      <sheetName val="6.4.1"/>
      <sheetName val="ПРОГНОЗ_1"/>
      <sheetName val="Смета"/>
      <sheetName val="Лист1"/>
      <sheetName val="6_11_1  сторонние"/>
      <sheetName val="топо"/>
      <sheetName val="установки"/>
      <sheetName val="8.14 КР (списание)ОПСТИКР"/>
      <sheetName val="Стр1"/>
      <sheetName val="Список"/>
      <sheetName val="Данные для расчёта сметы"/>
      <sheetName val="ПДР"/>
      <sheetName val="см8"/>
      <sheetName val="DATA"/>
      <sheetName val="эл_химз_"/>
      <sheetName val="геология_"/>
      <sheetName val="6_14"/>
      <sheetName val="6_3_1"/>
      <sheetName val="6_20"/>
      <sheetName val="6_4_1"/>
      <sheetName val="6_11_1__сторонние"/>
      <sheetName val="8_14_КР_(списание)ОПСТИКР"/>
      <sheetName val="Списки"/>
      <sheetName val="6.14_КР"/>
      <sheetName val="Прилож"/>
      <sheetName val="вариант"/>
      <sheetName val="Обновление"/>
      <sheetName val="Цена"/>
      <sheetName val="Product"/>
      <sheetName val="Summary"/>
      <sheetName val="Пример расчета"/>
      <sheetName val="свод 2"/>
      <sheetName val="Табл38-7"/>
      <sheetName val="Зап-3- СЦБ"/>
      <sheetName val="все"/>
      <sheetName val="информация"/>
      <sheetName val="Кредиты"/>
      <sheetName val="СметаСводная Рыб"/>
      <sheetName val="Нормы"/>
      <sheetName val="13.1"/>
      <sheetName val="Текущие цены"/>
      <sheetName val="рабочий"/>
      <sheetName val="окраска"/>
      <sheetName val="отчет эл_эн  2000"/>
      <sheetName val="Счет-Фактура"/>
      <sheetName val="к.84-к.83"/>
      <sheetName val="Коэфф1."/>
      <sheetName val="График"/>
      <sheetName val="ПОДПИСИ"/>
      <sheetName val="РАСЧЕТ"/>
      <sheetName val="эл_химз_1"/>
      <sheetName val="геология_1"/>
      <sheetName val="6_141"/>
      <sheetName val="6_3_11"/>
      <sheetName val="6_201"/>
      <sheetName val="6_4_11"/>
      <sheetName val="6_11_1__сторонние1"/>
      <sheetName val="8_14_КР_(списание)ОПСТИКР1"/>
      <sheetName val="6_14_КР"/>
      <sheetName val="Данные_для_расчёта_сметы"/>
      <sheetName val="Текущие_цены"/>
      <sheetName val="свод_2"/>
      <sheetName val="Зап-3-_СЦБ"/>
      <sheetName val="Пример_расчета"/>
      <sheetName val="СметаСводная_Рыб"/>
      <sheetName val="отчет_эл_эн__2000"/>
      <sheetName val="к_84-к_83"/>
      <sheetName val="6.3"/>
      <sheetName val="6.7"/>
      <sheetName val="6.3.1.3"/>
      <sheetName val="Лист2"/>
      <sheetName val="КП (2)"/>
      <sheetName val="Бюджет"/>
      <sheetName val="Norm"/>
      <sheetName val="sapactivexlhiddensheet"/>
      <sheetName val="свод 3"/>
      <sheetName val="ID"/>
      <sheetName val="СС"/>
      <sheetName val="ЭХЗ"/>
      <sheetName val="РасчетКомандир1"/>
      <sheetName val="РасчетКомандир2"/>
      <sheetName val="Коэфф"/>
      <sheetName val="Смета2 проект. раб."/>
      <sheetName val="Суточная"/>
      <sheetName val="Смета 1"/>
      <sheetName val="РП"/>
      <sheetName val="данные"/>
      <sheetName val="Баланс"/>
      <sheetName val="Смета2_проект__раб_"/>
      <sheetName val="Смета_1"/>
      <sheetName val="СМЕТА проект"/>
      <sheetName val="Production and Spend"/>
      <sheetName val="OCK1"/>
      <sheetName val="Шкаф"/>
      <sheetName val="Прайс лист"/>
      <sheetName val="1.3"/>
      <sheetName val="ИГ1"/>
      <sheetName val="К.рын"/>
      <sheetName val="Сводная смета"/>
      <sheetName val="Землеотвод"/>
      <sheetName val="шаблон"/>
      <sheetName val="См 1 наруж.водопровод"/>
      <sheetName val="Восстановл_Лист7"/>
      <sheetName val="Восстановл_Лист13"/>
      <sheetName val="Восстановл_Лист15"/>
      <sheetName val="Восстановл_Лист19"/>
      <sheetName val="Восстановл_Лист44"/>
      <sheetName val="Восстановл_Лист6"/>
      <sheetName val="Восстановл_Лист4"/>
      <sheetName val="Восстановл_Лист45"/>
      <sheetName val="Восстановл_Лист9"/>
      <sheetName val="Восстановл_Лист10"/>
      <sheetName val="Восстановл_Лист46"/>
      <sheetName val="Восстановл_Лист11"/>
      <sheetName val="Восстановл_Лист47"/>
      <sheetName val="Восстановл_Лист20"/>
      <sheetName val="Восстановл_Лист49"/>
      <sheetName val="Восстановл_Лист21"/>
      <sheetName val="свод"/>
      <sheetName val="сводная"/>
      <sheetName val="Разработка проекта"/>
      <sheetName val="КП НовоКов"/>
      <sheetName val="СметаСводная 1 оч"/>
      <sheetName val="Коэфф1_"/>
      <sheetName val="Прайс_лист"/>
      <sheetName val="См_1_наруж_водопровод"/>
      <sheetName val="Разработка_проекта"/>
      <sheetName val="КП_НовоКов"/>
      <sheetName val="СметаСводная_1_оч"/>
      <sheetName val="Переменные и константы"/>
      <sheetName val="пятилетка"/>
      <sheetName val="мониторинг"/>
      <sheetName val="свод (2)"/>
      <sheetName val="Калплан ОИ2 Макм крестики"/>
      <sheetName val="СметаСводная павильон"/>
      <sheetName val="93-110"/>
      <sheetName val="Св. смета"/>
      <sheetName val="РБС ИЗМ1"/>
      <sheetName val="СметаСводная снег"/>
      <sheetName val="Лист опроса"/>
      <sheetName val="Исполнение _освоение по закупк_"/>
      <sheetName val="Исполнение для Ускова"/>
      <sheetName val="Выборка по отсыпкам"/>
      <sheetName val="ИП _отсыпки_"/>
      <sheetName val="ИП _отсыпки_ФОТ_диз_т_"/>
      <sheetName val="ИП _отсыпки_ _выборка_"/>
      <sheetName val="Исполнение по оборуд_"/>
      <sheetName val="Исполнение по оборуд_ _2_"/>
      <sheetName val="Исполнение сжато"/>
      <sheetName val="Форма для бурения"/>
      <sheetName val="Форма для КС"/>
      <sheetName val="Форма для ГР"/>
      <sheetName val="Корректировка"/>
      <sheetName val="Смета 1свод"/>
      <sheetName val="таблица руководству"/>
      <sheetName val="Суточная добыча за неделю"/>
      <sheetName val="list"/>
      <sheetName val="Прибыль опл"/>
      <sheetName val="Вспомогательный"/>
      <sheetName val="сохранить"/>
      <sheetName val="5ОборРабМест(HP)"/>
      <sheetName val="№5 СУБ Инж защ"/>
      <sheetName val="HP и оргтехника"/>
      <sheetName val="Calc"/>
      <sheetName val="История"/>
      <sheetName val="Р1"/>
      <sheetName val="Параметры_i"/>
      <sheetName val="Таблица 2"/>
      <sheetName val="свод1"/>
      <sheetName val="Таблица 4 АСУТП"/>
      <sheetName val="Input"/>
      <sheetName val="Calculation"/>
      <sheetName val="ст ГТМ"/>
      <sheetName val="ПДР ООО &quot;Юкос ФБЦ&quot;"/>
      <sheetName val="исходные данные"/>
      <sheetName val="расчетные таблицы"/>
      <sheetName val="Амур ДОН"/>
      <sheetName val="кп ГК"/>
      <sheetName val="Справочные данные"/>
      <sheetName val="Б.Сатка"/>
      <sheetName val="total"/>
      <sheetName val="Комплектация"/>
      <sheetName val="трубы"/>
      <sheetName val="СМР"/>
      <sheetName val="дороги"/>
      <sheetName val="2002(v2)"/>
      <sheetName val="справ."/>
      <sheetName val="справ_"/>
      <sheetName val="2002_v2_"/>
      <sheetName val="СметаСводная"/>
      <sheetName val="оборудован"/>
      <sheetName val="Упр"/>
      <sheetName val="Перечень ИУ"/>
      <sheetName val="РН-ПНГ"/>
      <sheetName val="влад-таблица"/>
      <sheetName val="2002(v1)"/>
      <sheetName val="3.1 ТХ"/>
      <sheetName val="ЗП_ЮНГ"/>
      <sheetName val="НМА"/>
      <sheetName val="оператор"/>
      <sheetName val="исх_данные"/>
      <sheetName val="СметаСводная Колпино"/>
      <sheetName val="Подрядчики"/>
      <sheetName val="Январь"/>
      <sheetName val="Итог"/>
      <sheetName val="мсн"/>
      <sheetName val="мат"/>
      <sheetName val="3.5"/>
      <sheetName val="справка"/>
      <sheetName val="суб.подряд"/>
      <sheetName val="ПСБ - ОЭ"/>
      <sheetName val="суб_подряд"/>
      <sheetName val="ПСБ_-_ОЭ"/>
      <sheetName val="Смета 2"/>
      <sheetName val="D"/>
      <sheetName val="Ачинский НПЗ"/>
      <sheetName val="4"/>
      <sheetName val="ИД"/>
      <sheetName val="См3 СЦБ-зап"/>
      <sheetName val="Хаттон 90.90 Femco"/>
      <sheetName val="ИД1"/>
      <sheetName val="свод общ"/>
      <sheetName val="Смета 5.2. Кусты25,29,31,65"/>
      <sheetName val="смета СИД"/>
      <sheetName val="часы"/>
      <sheetName val="ресурсная вед."/>
      <sheetName val="ИДвалка"/>
      <sheetName val="р.Волхов"/>
      <sheetName val="КП к ГК"/>
      <sheetName val="изыскания 2"/>
      <sheetName val="Калплан Кра"/>
      <sheetName val="Материалы"/>
      <sheetName val="6.11 новый"/>
      <sheetName val="Opex personnel (Term facs)"/>
      <sheetName val="накладная"/>
      <sheetName val="Акт"/>
      <sheetName val="Капитальные затраты"/>
      <sheetName val="1"/>
      <sheetName val="Пояснение "/>
      <sheetName val="3.1"/>
      <sheetName val="Коммерческие расходы"/>
      <sheetName val="RSOILBAL"/>
      <sheetName val="смета 2 проект. работы"/>
      <sheetName val="4сд"/>
      <sheetName val="2сд"/>
      <sheetName val="7сд"/>
      <sheetName val="MAIN_PARAMETERS"/>
      <sheetName val="СС замеч с ответами"/>
      <sheetName val="начало"/>
      <sheetName val="Main"/>
      <sheetName val="УП _2004"/>
      <sheetName val="в работу"/>
      <sheetName val="1ПС"/>
      <sheetName val="Курсы"/>
      <sheetName val="3.2"/>
      <sheetName val="3.3"/>
      <sheetName val="Р2.1"/>
      <sheetName val="Р2.2"/>
      <sheetName val="Р3"/>
      <sheetName val="Р4"/>
      <sheetName val="Р5"/>
      <sheetName val="Р7"/>
      <sheetName val="Удельные(проф.)"/>
      <sheetName val="Спецификация"/>
      <sheetName val="Константы и результаты"/>
      <sheetName val="Лизинг"/>
      <sheetName val="расчет №3"/>
      <sheetName val="20_Кредиты краткосрочные"/>
      <sheetName val="Перечень Заказчиков"/>
      <sheetName val="2.2 "/>
      <sheetName val="Хар_"/>
      <sheetName val="С1_"/>
      <sheetName val="СтрЗапасов (2)"/>
      <sheetName val="Lim"/>
      <sheetName val="Справочник"/>
      <sheetName val="PwC Copies from old models --&gt;&gt;"/>
      <sheetName val="Справочники"/>
      <sheetName val="Journals"/>
      <sheetName val="ц_1991"/>
      <sheetName val="rvldmrv"/>
      <sheetName val="Сравнение ДПН факт 06-07"/>
      <sheetName val="Параметры"/>
      <sheetName val="трансформация1"/>
      <sheetName val="НМ расчеты"/>
      <sheetName val="Names"/>
      <sheetName val="breakdown"/>
      <sheetName val="Destination"/>
      <sheetName val="ДКС"/>
      <sheetName val="Етыпур"/>
      <sheetName val="НВГПЗ"/>
      <sheetName val="НГКХ"/>
      <sheetName val="ПСП"/>
      <sheetName val="Тобольск"/>
      <sheetName val="УПН"/>
      <sheetName val="ПСПавтодор"/>
      <sheetName val="НГХК"/>
      <sheetName val="КП к снег Рыбинская"/>
      <sheetName val="EKDEB90"/>
      <sheetName val="Коэф КВ"/>
      <sheetName val="К"/>
      <sheetName val="Смета терзем"/>
      <sheetName val="Кал.план Жукова даты - не надо"/>
      <sheetName val="кп"/>
      <sheetName val="матер."/>
      <sheetName val="КП Прим (3)"/>
      <sheetName val="Лист3"/>
      <sheetName val="АЧ"/>
      <sheetName val="кп (3)"/>
      <sheetName val="СП"/>
      <sheetName val="фонтан разбитый2"/>
      <sheetName val="Баланс (Ф1)"/>
      <sheetName val="Смета-Т"/>
      <sheetName val=""/>
      <sheetName val="Смета 3 Гидролог"/>
      <sheetName val="Записка СЦБ"/>
      <sheetName val="13_1"/>
      <sheetName val="ИПЦ2002-2004"/>
      <sheetName val="РС "/>
      <sheetName val="Восстановл_Лист75"/>
      <sheetName val="Восстановл_Лист76"/>
      <sheetName val="Восстановл_Лист77"/>
      <sheetName val="Восстановл_Лист78"/>
      <sheetName val="Восстановл_Лист79"/>
      <sheetName val="Восстановл_Лист80"/>
      <sheetName val="Восстановл_Лист81"/>
      <sheetName val="Восстановл_Лист82"/>
      <sheetName val="Восстановл_Лист83"/>
      <sheetName val="Восстановл_Лист84"/>
      <sheetName val="Восстановл_Лист85"/>
      <sheetName val="Восстановл_Лист88"/>
      <sheetName val="Восстановл_Лист91"/>
      <sheetName val="Восстановл_Лист92"/>
      <sheetName val="Восстановл_Лист86"/>
      <sheetName val="Восстановл_Лист89"/>
      <sheetName val="Восстановл_Лист87"/>
      <sheetName val="Восстановл_Лист90"/>
      <sheetName val="Восстановл_Лист93"/>
      <sheetName val="Восстановл_Лист94"/>
      <sheetName val="Восстановл_Лист95"/>
      <sheetName val="Восстановл_Лист38"/>
      <sheetName val="Восстановл_Лист40"/>
      <sheetName val="Восстановл_Лист39"/>
      <sheetName val="Восстановл_Лист41"/>
      <sheetName val="Восстановл_Лист8"/>
      <sheetName val="Восстановл_Лист17"/>
      <sheetName val="эл_химз_2"/>
      <sheetName val="Общая часть"/>
      <sheetName val="Табл.5"/>
      <sheetName val="Табл.2"/>
      <sheetName val="Исх.данные"/>
      <sheetName val="ВКЕ"/>
      <sheetName val="Additives"/>
      <sheetName val="Ryazan"/>
      <sheetName val="Assumpt"/>
      <sheetName val="Control"/>
      <sheetName val="См №3 ОПР"/>
      <sheetName val="см.№6 АВЗУ и ГПЗУ"/>
      <sheetName val="Геофизика"/>
      <sheetName val="Геодезия"/>
      <sheetName val="Экология1"/>
      <sheetName val="АУП"/>
      <sheetName val="CENTR"/>
      <sheetName val="Input Assumptions"/>
      <sheetName val="DMTR_BP_03"/>
      <sheetName val="см №1.1 Геодезические работы "/>
      <sheetName val="см №1.4 Экология "/>
      <sheetName val="АСУ ТП 1 этап ПД"/>
      <sheetName val="Расчет курса"/>
      <sheetName val="XLR_NoRangeSheet"/>
      <sheetName val="НЕДЕЛИ"/>
      <sheetName val="GD"/>
      <sheetName val="геолог"/>
      <sheetName val="Курс доллара"/>
      <sheetName val="Календарь новый"/>
      <sheetName val="Смета № 1 ИИ линия"/>
      <sheetName val="Дополнительные параметры"/>
      <sheetName val="ЛЧ"/>
      <sheetName val="Leistungsakt"/>
      <sheetName val="Свод объем"/>
      <sheetName val="Дог цена"/>
      <sheetName val="1155"/>
      <sheetName val="Восстановл_Лист37"/>
      <sheetName val="Source lists"/>
      <sheetName val="SakhNIPI5"/>
      <sheetName val="ПИР"/>
      <sheetName val="выборка на22 июня"/>
      <sheetName val="HP_и_оргтехника"/>
      <sheetName val="СМЕТА_проект"/>
      <sheetName val="Лист_опроса"/>
      <sheetName val="ОПС"/>
      <sheetName val="СметаСводная_снег"/>
      <sheetName val="Хаттон_90_90_Femco"/>
      <sheetName val="свод_общ"/>
      <sheetName val="таблица_руководству"/>
      <sheetName val="Суточная_добыча_за_неделю"/>
      <sheetName val="СметаСводная_павильон"/>
      <sheetName val="3труба (П)"/>
      <sheetName val="15"/>
      <sheetName val="Объемы работ по ПВ"/>
      <sheetName val="16"/>
      <sheetName val="Таблица 5"/>
      <sheetName val="Таблица 3"/>
      <sheetName val="1.401.2"/>
      <sheetName val="PO Data"/>
      <sheetName val="Rub"/>
      <sheetName val="ПД"/>
      <sheetName val="РСС_АУ"/>
      <sheetName val="Раб.АУ"/>
      <sheetName val="Коэф"/>
      <sheetName val="Исходные"/>
      <sheetName val="Капвложения"/>
      <sheetName val="259-290"/>
      <sheetName val="р.Нева"/>
      <sheetName val="р.Молога"/>
      <sheetName val="518-540"/>
      <sheetName val="470-518"/>
      <sheetName val="365-405"/>
      <sheetName val="290-365"/>
      <sheetName val="157-259"/>
      <sheetName val="132-157"/>
      <sheetName val="405-470"/>
      <sheetName val="111-132"/>
      <sheetName val="111"/>
      <sheetName val="Сахалин"/>
      <sheetName val="Чумляк"/>
      <sheetName val="18 рек Ю-Х"/>
      <sheetName val="нпс Палкино"/>
      <sheetName val="Россия - Китай"/>
      <sheetName val="КМ 210-238"/>
      <sheetName val="БТС-2 км 405-459"/>
      <sheetName val="БТС-2 км 405-453"/>
      <sheetName val="БТС-2 км 313-352"/>
      <sheetName val="БТС-2 км326-352"/>
      <sheetName val="Улейма И"/>
      <sheetName val="Белая УБКА"/>
      <sheetName val="Уфа"/>
      <sheetName val="км 72-75р.Левоннька"/>
      <sheetName val="dgghg"/>
      <sheetName val="бтс-2"/>
      <sheetName val="колва"/>
      <sheetName val="Чермасан"/>
      <sheetName val="Корожечна"/>
      <sheetName val="Колтасы-Куйбышев"/>
      <sheetName val="Самара"/>
      <sheetName val="Мишуга"/>
      <sheetName val="киенгоп-н.Челны км 104-206"/>
      <sheetName val="ВЛ Урдома"/>
      <sheetName val="Вл Микунь Урдома"/>
      <sheetName val="ВЛ Синдор-Микунь"/>
      <sheetName val="Тон Чермасан"/>
      <sheetName val="Трасса км 16-147"/>
      <sheetName val="Тверца"/>
      <sheetName val="трасса 0-76"/>
      <sheetName val="Колва 78"/>
      <sheetName val="Гидрология .р.Колва км 38"/>
      <sheetName val="Восстановл_Лист5"/>
      <sheetName val="Восстановл_Лист29"/>
      <sheetName val="Восстановл_Лист2"/>
      <sheetName val="Восстановл_Лист27"/>
      <sheetName val="Восстановл_Лист28"/>
      <sheetName val="Восстановл_Лист12"/>
      <sheetName val="Восстановл_Лист14"/>
      <sheetName val="Восстановл_Лист1"/>
      <sheetName val="Восстановл_Лист18"/>
      <sheetName val="Восстановл_Лист25"/>
      <sheetName val="ГПК"/>
      <sheetName val="Западн"/>
      <sheetName val="ПСП "/>
      <sheetName val="Спр_общий"/>
      <sheetName val="р_Волхов"/>
      <sheetName val="р_Нева"/>
      <sheetName val="р_Молога"/>
      <sheetName val="18_рек_Ю-Х"/>
      <sheetName val="нпс_Палкино"/>
      <sheetName val="Россия_-_Китай"/>
      <sheetName val="КМ_210-238"/>
      <sheetName val="БТС-2_км_405-459"/>
      <sheetName val="БТС-2_км_405-453"/>
      <sheetName val="БТС-2_км_313-352"/>
      <sheetName val="БТС-2_км326-352"/>
      <sheetName val="Улейма_И"/>
      <sheetName val="Белая_УБКА"/>
      <sheetName val="км_72-75р_Левоннька"/>
      <sheetName val="Б_Сатка"/>
      <sheetName val="киенгоп-н_Челны_км_104-206"/>
      <sheetName val="ВЛ_Урдома"/>
      <sheetName val="Вл_Микунь_Урдома"/>
      <sheetName val="ВЛ_Синдор-Микунь"/>
      <sheetName val="Тон_Чермасан"/>
      <sheetName val="Трасса_км_16-147"/>
      <sheetName val="трасса_0-76"/>
      <sheetName val="Колва_78"/>
      <sheetName val="Гидрология__р_Колва_км_38"/>
      <sheetName val="свод_3"/>
      <sheetName val="ПСП_"/>
      <sheetName val="Сводная_смета"/>
      <sheetName val="Стр1По"/>
      <sheetName val="Новая сводка (до бюджета) (2)"/>
      <sheetName val="Что пришло"/>
      <sheetName val="влад-таблица (2)"/>
      <sheetName val="Новая сводка (до бюджета)"/>
      <sheetName val="Сводка"/>
      <sheetName val="Новая сводка"/>
      <sheetName val="Бю-т"/>
      <sheetName val="ПерехОстатки"/>
      <sheetName val="Общие расходы"/>
      <sheetName val="Новая сводка (по бюджету)"/>
      <sheetName val="âëàä-òàáëèöà"/>
      <sheetName val="Íîâàÿ ñâîäêà (äî áþäæåòà) (2)"/>
      <sheetName val="×òî ïðèøëî"/>
      <sheetName val="âëàä-òàáëèöà (2)"/>
      <sheetName val="Íîâàÿ ñâîäêà (äî áþäæåòà)"/>
      <sheetName val="Ñâîäêà"/>
      <sheetName val="Íîâàÿ ñâîäêà"/>
      <sheetName val="Áþ-ò"/>
      <sheetName val="ÏåðåõÎñòàòêè"/>
      <sheetName val="Îáùèå ðàñõîäû"/>
      <sheetName val="Íîâàÿ ñâîäêà (ïî áþäæåòó)"/>
      <sheetName val="влад_таблица"/>
      <sheetName val="6.10.1"/>
      <sheetName val="Восстановл_Лист16"/>
      <sheetName val="6.7.3_ТН"/>
      <sheetName val="6.1"/>
      <sheetName val="НДС"/>
      <sheetName val="Гр5(о)"/>
      <sheetName val="пр_5_1"/>
      <sheetName val="Россия"/>
      <sheetName val="Украина"/>
      <sheetName val="Белорусия"/>
      <sheetName val="6.52-свод"/>
      <sheetName val="Новая_сводка_(до_бюджета)_(2)"/>
      <sheetName val="Что_пришло"/>
      <sheetName val="влад-таблица_(2)"/>
      <sheetName val="Новая_сводка_(до_бюджета)"/>
      <sheetName val="Новая_сводка"/>
      <sheetName val="Общие_расходы"/>
      <sheetName val="Новая_сводка_(по_бюджету)"/>
      <sheetName val="Íîâàÿ_ñâîäêà_(äî_áþäæåòà)_(2)"/>
      <sheetName val="×òî_ïðèøëî"/>
      <sheetName val="âëàä-òàáëèöà_(2)"/>
      <sheetName val="Íîâàÿ_ñâîäêà_(äî_áþäæåòà)"/>
      <sheetName val="Íîâàÿ_ñâîäêà"/>
      <sheetName val="Îáùèå_ðàñõîäû"/>
      <sheetName val="Íîâàÿ_ñâîäêà_(ïî_áþäæåòó)"/>
      <sheetName val="6_10_1"/>
      <sheetName val="6_7_3_ТН"/>
      <sheetName val="6_1"/>
      <sheetName val="ЦО"/>
      <sheetName val="Статьи"/>
      <sheetName val="2"/>
      <sheetName val="Новая_сводка_(до_бюджета)_(2)1"/>
      <sheetName val="Что_пришло1"/>
      <sheetName val="влад-таблица_(2)1"/>
      <sheetName val="Новая_сводка_(до_бюджета)1"/>
      <sheetName val="Новая_сводка1"/>
      <sheetName val="Общие_расходы1"/>
      <sheetName val="Новая_сводка_(по_бюджету)1"/>
      <sheetName val="Íîâàÿ_ñâîäêà_(äî_áþäæåòà)_(2)1"/>
      <sheetName val="×òî_ïðèøëî1"/>
      <sheetName val="âëàä-òàáëèöà_(2)1"/>
      <sheetName val="Íîâàÿ_ñâîäêà_(äî_áþäæåòà)1"/>
      <sheetName val="Íîâàÿ_ñâîäêà1"/>
      <sheetName val="Îáùèå_ðàñõîäû1"/>
      <sheetName val="Íîâàÿ_ñâîäêà_(ïî_áþäæåòó)1"/>
      <sheetName val="6_10_11"/>
      <sheetName val="6_7_3_ТН1"/>
      <sheetName val="6_11"/>
      <sheetName val="6_52-свод"/>
      <sheetName val="ДДС (Форма №3)"/>
      <sheetName val="09-07"/>
      <sheetName val="Титул1"/>
      <sheetName val="Титул2"/>
      <sheetName val="Титул3"/>
      <sheetName val="Info"/>
      <sheetName val="Сводная "/>
      <sheetName val="7.ТХ Сети (кор)"/>
      <sheetName val="Tier 311208"/>
      <sheetName val="3_1"/>
      <sheetName val="Коммерческие_расходы"/>
      <sheetName val="СС_замеч_с_ответами"/>
      <sheetName val="ПДР_ООО_&quot;Юкос_ФБЦ&quot;"/>
      <sheetName val="УП__2004"/>
      <sheetName val="Ачинский_НПЗ"/>
      <sheetName val="3_2"/>
      <sheetName val="3_3"/>
      <sheetName val="Р2_1"/>
      <sheetName val="Р2_2"/>
      <sheetName val="Удельные(проф_)"/>
      <sheetName val="Константы_и_результаты"/>
      <sheetName val="расчет_№3"/>
      <sheetName val="в_работу"/>
      <sheetName val="№5_СУБ_Инж_защ"/>
      <sheetName val="исходные_данные"/>
      <sheetName val="расчетные_таблицы"/>
      <sheetName val="Исполнение__освоение_по_закупк_"/>
      <sheetName val="Исполнение_для_Ускова"/>
      <sheetName val="Выборка_по_отсыпкам"/>
      <sheetName val="ИП__отсыпки_"/>
      <sheetName val="ИП__отсыпки_ФОТ_диз_т_"/>
      <sheetName val="ИП__отсыпки___выборка_"/>
      <sheetName val="Исполнение_по_оборуд_"/>
      <sheetName val="Исполнение_по_оборуд___2_"/>
      <sheetName val="Исполнение_сжато"/>
      <sheetName val="Форма_для_бурения"/>
      <sheetName val="Форма_для_КС"/>
      <sheetName val="Форма_для_ГР"/>
      <sheetName val="Смета_1свод"/>
      <sheetName val="Прибыль_опл"/>
      <sheetName val="Амур_ДОН"/>
      <sheetName val="справ_1"/>
      <sheetName val="Перечень_ИУ"/>
      <sheetName val="3_1_ТХ"/>
      <sheetName val="1_3"/>
      <sheetName val="К_рын"/>
      <sheetName val="3_5"/>
      <sheetName val="См3_СЦБ-зап"/>
      <sheetName val="СметаСводная_Колпино"/>
      <sheetName val="Смета_2"/>
      <sheetName val="Таблица_4_АСУТП"/>
      <sheetName val="20_Кредиты_краткосрочные"/>
      <sheetName val="Перечень_Заказчиков"/>
      <sheetName val="Переменные_и_константы"/>
      <sheetName val="КП_к_снег_Рыбинская"/>
      <sheetName val="Смета_5_2__Кусты25,29,31,65"/>
      <sheetName val="Табл_5"/>
      <sheetName val="Табл_2"/>
      <sheetName val="Капитальные_затраты"/>
      <sheetName val="Opex_personnel_(Term_facs)"/>
      <sheetName val="КП_(2)"/>
      <sheetName val="2_2_"/>
      <sheetName val="свод_ИИР"/>
      <sheetName val="М_1"/>
      <sheetName val="Акт выбора"/>
      <sheetName val="См.№7 Эл."/>
      <sheetName val="См.№8 Пож."/>
      <sheetName val="См.№3 ВиК"/>
      <sheetName val="Восстановл_Лист42"/>
      <sheetName val="Восстановл_Лист22"/>
      <sheetName val="Восстановл_Лист43"/>
      <sheetName val="Восстановл_Лист24"/>
      <sheetName val="Восстановл_Лист48"/>
      <sheetName val="Восстановл_Лист50"/>
      <sheetName val="Восстановл_Лист30"/>
      <sheetName val="Восстановл_Лист51"/>
      <sheetName val="Восстановл_Лист23"/>
      <sheetName val="Восстановл_Лист32"/>
      <sheetName val="Восстановл_Лист52"/>
      <sheetName val="Восстановл_Лист53"/>
      <sheetName val="Восстановл_Лист55"/>
      <sheetName val="Восстановл_Лист56"/>
      <sheetName val="Восстановл_Лист26"/>
      <sheetName val="Восстановл_Лист57"/>
      <sheetName val="Восстановл_Лист58"/>
      <sheetName val="Восстановл_Лист59"/>
      <sheetName val="Восстановл_Лист60"/>
      <sheetName val="Восстановл_Лист61"/>
      <sheetName val="Восстановл_Лист3"/>
      <sheetName val="Восстановл_Лист62"/>
      <sheetName val="Восстановл_Лист63"/>
      <sheetName val="Восстановл_Лист64"/>
      <sheetName val="Восстановл_Лист35"/>
      <sheetName val="Восстановл_Лист67"/>
      <sheetName val="Восстановл_Лист68"/>
      <sheetName val="Восстановл_Лист65"/>
      <sheetName val="Восстановл_Лист69"/>
      <sheetName val="Восстановл_Лист66"/>
      <sheetName val="Восстановл_Лист97"/>
      <sheetName val="Восстановл_Лист54"/>
      <sheetName val="Восстановл_Лист70"/>
      <sheetName val="Восстановл_Лист96"/>
      <sheetName val="Восстановл_Лист33"/>
      <sheetName val="Восстановл_Лист71"/>
      <sheetName val="Восстановл_Лист36"/>
      <sheetName val="Восстановл_Лист98"/>
      <sheetName val="Восстановл_Лист34"/>
      <sheetName val="Восстановл_Лист72"/>
      <sheetName val="Восстановл_Лист73"/>
      <sheetName val="Восстановл_Лист74"/>
      <sheetName val="Восстановл_Лист31"/>
      <sheetName val="№1"/>
      <sheetName val="Сметы за сопровождение"/>
      <sheetName val="ПС_x0000__x0000__x0000__x0000__x0000__x0000_"/>
      <sheetName val="геология_2"/>
      <sheetName val="6_142"/>
      <sheetName val="6_3_12"/>
      <sheetName val="6_202"/>
      <sheetName val="6_4_12"/>
      <sheetName val="6_11_1__сторонние2"/>
      <sheetName val="8_14_КР_(списание)ОПСТИКР2"/>
      <sheetName val="6_14_КР1"/>
      <sheetName val="Данные_для_расчёта_сметы1"/>
      <sheetName val="Пример_расчета1"/>
      <sheetName val="свод_21"/>
      <sheetName val="Зап-3-_СЦБ1"/>
      <sheetName val="СметаСводная_Рыб1"/>
      <sheetName val="Текущие_цены1"/>
      <sheetName val="отчет_эл_эн__20001"/>
      <sheetName val="к_84-к_831"/>
      <sheetName val="Коэфф1_1"/>
      <sheetName val="6_3"/>
      <sheetName val="6_7"/>
      <sheetName val="6_3_1_3"/>
      <sheetName val="Смета2_проект__раб_1"/>
      <sheetName val="Смета_11"/>
      <sheetName val="Production_and_Spend"/>
      <sheetName val="Прайс_лист1"/>
      <sheetName val="См_1_наруж_водопровод1"/>
      <sheetName val="Разработка_проекта1"/>
      <sheetName val="КП_НовоКов1"/>
      <sheetName val="СметаСводная_1_оч1"/>
      <sheetName val="свод_(2)"/>
      <sheetName val="Калплан_ОИ2_Макм_крестики"/>
      <sheetName val="Св__смета"/>
      <sheetName val="РБС_ИЗМ1"/>
      <sheetName val="Таблица_2"/>
      <sheetName val="ст_ГТМ"/>
      <sheetName val="кп_ГК"/>
      <sheetName val="Справочные_данные"/>
      <sheetName val="суб_подряд1"/>
      <sheetName val="ПСБ_-_ОЭ1"/>
      <sheetName val="смета_СИД"/>
      <sheetName val="ресурсная_вед_"/>
      <sheetName val="КП_к_ГК"/>
      <sheetName val="изыскания_2"/>
      <sheetName val="Калплан_Кра"/>
      <sheetName val="6_11_новый"/>
      <sheetName val="СМ_x000b__x0011__x0012__x000c__x0011__x0011__x0011__x0011__x0011__x0011_"/>
      <sheetName val="ᄀᄀᄀᄀᄀᄀᄀᄀᄀᄀᄀᄀᄀᄀᄀᄀᄀ"/>
      <sheetName val="См.3_АСУ"/>
      <sheetName val="Полигон - ИЭИ "/>
      <sheetName val="Ком"/>
      <sheetName val="Смета ТЗ АСУ-16"/>
      <sheetName val="База Геодезия"/>
      <sheetName val="База Геология"/>
      <sheetName val="База Геофизика"/>
      <sheetName val="4.1.1"/>
      <sheetName val="исп.1.1.1"/>
      <sheetName val="База Гидро"/>
      <sheetName val="4.2.1"/>
      <sheetName val="исп.1.1.2"/>
      <sheetName val="Исп. смета этап 1.1, 1.2"/>
      <sheetName val="Экология-3"/>
      <sheetName val="Lucent"/>
      <sheetName val="КБК ДПК"/>
      <sheetName val="АСУ-линия-1"/>
      <sheetName val="ТЗ АСУ-1"/>
      <sheetName val="лч и кам"/>
      <sheetName val="2-stage"/>
      <sheetName val="ИД СМР"/>
      <sheetName val="Вспом."/>
      <sheetName val="УКП"/>
      <sheetName val="БД"/>
      <sheetName val="Норм"/>
      <sheetName val="Лист4"/>
      <sheetName val="Общий"/>
      <sheetName val="ТабР"/>
      <sheetName val="BACT"/>
      <sheetName val="Общ"/>
      <sheetName val="Бл.электр."/>
      <sheetName val="2 Геология"/>
      <sheetName val="Объем работ"/>
      <sheetName val="MararashAA"/>
      <sheetName val="ПРОЦЕНТЫ"/>
      <sheetName val="Виды работ АСО"/>
      <sheetName val="таблица_руко_x0019__x0015_ _x0003__x000c__x0011__x0011_"/>
      <sheetName val="ФОТ для смет"/>
      <sheetName val="ЛС_РЕС"/>
      <sheetName val="_x0000__x0000_"/>
      <sheetName val="ЕТС (ф)"/>
      <sheetName val="база"/>
      <sheetName val="3_гидромет"/>
      <sheetName val="исх-данные"/>
      <sheetName val="таблица_руко_x0019__x0015__x0009__x0003__x000c__x0011__x0011_"/>
      <sheetName val="эл_химз_3"/>
      <sheetName val="геология_3"/>
      <sheetName val="6_143"/>
      <sheetName val="6_3_13"/>
      <sheetName val="6_203"/>
      <sheetName val="6_4_13"/>
      <sheetName val="6_11_1__сторонние3"/>
      <sheetName val="8_14_КР_(списание)ОПСТИКР3"/>
      <sheetName val="Данные_для_расчёта_сметы2"/>
      <sheetName val="6_14_КР2"/>
      <sheetName val="Пример_расчета2"/>
      <sheetName val="свод_22"/>
      <sheetName val="Зап-3-_СЦБ2"/>
      <sheetName val="СметаСводная_Рыб2"/>
      <sheetName val="13_11"/>
      <sheetName val="Текущие_цены2"/>
      <sheetName val="отчет_эл_эн__20002"/>
      <sheetName val="к_84-к_832"/>
      <sheetName val="Коэфф1_2"/>
      <sheetName val="КП_(2)1"/>
      <sheetName val="6_31"/>
      <sheetName val="6_71"/>
      <sheetName val="6_3_1_31"/>
      <sheetName val="свод_31"/>
      <sheetName val="Смета2_проект__раб_2"/>
      <sheetName val="Смета_12"/>
      <sheetName val="СМЕТА_проект1"/>
      <sheetName val="Production_and_Spend1"/>
      <sheetName val="Прайс_лист2"/>
      <sheetName val="1_31"/>
      <sheetName val="К_рын1"/>
      <sheetName val="Сводная_смета1"/>
      <sheetName val="См_1_наруж_водопровод2"/>
      <sheetName val="Разработка_проекта2"/>
      <sheetName val="КП_НовоКов2"/>
      <sheetName val="СметаСводная_1_оч2"/>
      <sheetName val="Переменные_и_константы1"/>
      <sheetName val="свод_(2)1"/>
      <sheetName val="Калплан_ОИ2_Макм_крестики1"/>
      <sheetName val="СметаСводная_павильон1"/>
      <sheetName val="Св__смета1"/>
      <sheetName val="РБС_ИЗМ11"/>
      <sheetName val="СметаСводная_снег1"/>
      <sheetName val="Лист_опроса1"/>
      <sheetName val="Исполнение__освоение_по_закупк1"/>
      <sheetName val="Исполнение_для_Ускова1"/>
      <sheetName val="Выборка_по_отсыпкам1"/>
      <sheetName val="ИП__отсыпки_1"/>
      <sheetName val="ИП__отсыпки_ФОТ_диз_т_1"/>
      <sheetName val="ИП__отсыпки___выборка_1"/>
      <sheetName val="Исполнение_по_оборуд_1"/>
      <sheetName val="Исполнение_по_оборуд___2_1"/>
      <sheetName val="Исполнение_сжато1"/>
      <sheetName val="Форма_для_бурения1"/>
      <sheetName val="Форма_для_КС1"/>
      <sheetName val="Форма_для_ГР1"/>
      <sheetName val="Смета_1свод1"/>
      <sheetName val="таблица_руководству1"/>
      <sheetName val="Суточная_добыча_за_неделю1"/>
      <sheetName val="Прибыль_опл1"/>
      <sheetName val="№5_СУБ_Инж_защ1"/>
      <sheetName val="HP_и_оргтехника1"/>
      <sheetName val="Таблица_21"/>
      <sheetName val="Таблица_4_АСУТП1"/>
      <sheetName val="ст_ГТМ1"/>
      <sheetName val="ПДР_ООО_&quot;Юкос_ФБЦ&quot;1"/>
      <sheetName val="исходные_данные1"/>
      <sheetName val="расчетные_таблицы1"/>
      <sheetName val="Амур_ДОН1"/>
      <sheetName val="кп_ГК1"/>
      <sheetName val="Справочные_данные1"/>
      <sheetName val="Б_Сатка1"/>
      <sheetName val="справ_2"/>
      <sheetName val="Перечень_ИУ1"/>
      <sheetName val="3_1_ТХ1"/>
      <sheetName val="СметаСводная_Колпино1"/>
      <sheetName val="3_51"/>
      <sheetName val="суб_подряд2"/>
      <sheetName val="ПСБ_-_ОЭ2"/>
      <sheetName val="Смета_21"/>
      <sheetName val="Ачинский_НПЗ1"/>
      <sheetName val="См3_СЦБ-зап1"/>
      <sheetName val="Хаттон_90_90_Femco1"/>
      <sheetName val="свод_общ1"/>
      <sheetName val="Смета_5_2__Кусты25,29,31,651"/>
      <sheetName val="смета_СИД1"/>
      <sheetName val="ресурсная_вед_1"/>
      <sheetName val="р_Волхов1"/>
      <sheetName val="КП_к_ГК1"/>
      <sheetName val="изыскания_21"/>
      <sheetName val="Калплан_Кра1"/>
      <sheetName val="6_11_новый1"/>
      <sheetName val="Opex_personnel_(Term_facs)1"/>
      <sheetName val="Капитальные_затраты1"/>
      <sheetName val="Пояснение_"/>
      <sheetName val="3_11"/>
      <sheetName val="Коммерческие_расходы1"/>
      <sheetName val="смета_2_проект__работы"/>
      <sheetName val="СС_замеч_с_ответами1"/>
      <sheetName val="УП__20041"/>
      <sheetName val="в_работу1"/>
      <sheetName val="3_21"/>
      <sheetName val="3_31"/>
      <sheetName val="Р2_11"/>
      <sheetName val="Р2_21"/>
      <sheetName val="Удельные(проф_)1"/>
      <sheetName val="Константы_и_результаты1"/>
      <sheetName val="расчет_№31"/>
      <sheetName val="20_Кредиты_краткосрочные1"/>
      <sheetName val="Перечень_Заказчиков1"/>
      <sheetName val="2_2_1"/>
      <sheetName val="СтрЗапасов_(2)"/>
      <sheetName val="PwC_Copies_from_old_models_--&gt;&gt;"/>
      <sheetName val="Сравнение_ДПН_факт_06-07"/>
      <sheetName val="НМ_расчеты"/>
      <sheetName val="КП_к_снег_Рыбинская1"/>
      <sheetName val="Коэф_КВ"/>
      <sheetName val="Смета_терзем"/>
      <sheetName val="Кал_план_Жукова_даты_-_не_надо"/>
      <sheetName val="матер_"/>
      <sheetName val="КП_Прим_(3)"/>
      <sheetName val="кп_(3)"/>
      <sheetName val="фонтан_разбитый2"/>
      <sheetName val="Баланс_(Ф1)"/>
      <sheetName val="Смета_3_Гидролог"/>
      <sheetName val="Записка_СЦБ"/>
      <sheetName val="РС_"/>
      <sheetName val="Source_lists"/>
      <sheetName val="Общая_часть"/>
      <sheetName val="Табл_51"/>
      <sheetName val="Табл_21"/>
      <sheetName val="См_№3_ОПР"/>
      <sheetName val="см_№6_АВЗУ_и_ГПЗУ"/>
      <sheetName val="Input_Assumptions"/>
      <sheetName val="см_№1_1_Геодезические_работы_"/>
      <sheetName val="см_№1_4_Экология_"/>
      <sheetName val="АСУ_ТП_1_этап_ПД"/>
      <sheetName val="Расчет_курса"/>
      <sheetName val="Курс_доллара"/>
      <sheetName val="Календарь_новый"/>
      <sheetName val="Смета_№_1_ИИ_линия"/>
      <sheetName val="Дополнительные_параметры"/>
      <sheetName val="Свод_объем"/>
      <sheetName val="Дог_цена"/>
      <sheetName val="выборка_на22_июня"/>
      <sheetName val="3труба_(П)"/>
      <sheetName val="Объемы_работ_по_ПВ"/>
      <sheetName val="Таблица_5"/>
      <sheetName val="Таблица_3"/>
      <sheetName val="1_401_2"/>
      <sheetName val="PO_Data"/>
      <sheetName val="Раб_АУ"/>
      <sheetName val="р_Нева1"/>
      <sheetName val="р_Молога1"/>
      <sheetName val="18_рек_Ю-Х1"/>
      <sheetName val="нпс_Палкино1"/>
      <sheetName val="Россия_-_Китай1"/>
      <sheetName val="КМ_210-2381"/>
      <sheetName val="БТС-2_км_405-4591"/>
      <sheetName val="БТС-2_км_405-4531"/>
      <sheetName val="БТС-2_км_313-3521"/>
      <sheetName val="БТС-2_км326-3521"/>
      <sheetName val="Улейма_И1"/>
      <sheetName val="Белая_УБКА1"/>
      <sheetName val="км_72-75р_Левоннька1"/>
      <sheetName val="киенгоп-н_Челны_км_104-2061"/>
      <sheetName val="ВЛ_Урдома1"/>
      <sheetName val="Вл_Микунь_Урдома1"/>
      <sheetName val="ВЛ_Синдор-Микунь1"/>
      <sheetName val="Тон_Чермасан1"/>
      <sheetName val="Трасса_км_16-1471"/>
      <sheetName val="трасса_0-761"/>
      <sheetName val="Колва_781"/>
      <sheetName val="Гидрология__р_Колва_км_381"/>
      <sheetName val="ПСП_1"/>
      <sheetName val="Новая_сводка_(до_бюджета)_(2)2"/>
      <sheetName val="Что_пришло2"/>
      <sheetName val="влад-таблица_(2)2"/>
      <sheetName val="Новая_сводка_(до_бюджета)2"/>
      <sheetName val="Новая_сводка2"/>
      <sheetName val="Общие_расходы2"/>
      <sheetName val="Новая_сводка_(по_бюджету)2"/>
      <sheetName val="Íîâàÿ_ñâîäêà_(äî_áþäæåòà)_(2)2"/>
      <sheetName val="×òî_ïðèøëî2"/>
      <sheetName val="âëàä-òàáëèöà_(2)2"/>
      <sheetName val="Íîâàÿ_ñâîäêà_(äî_áþäæåòà)2"/>
      <sheetName val="Íîâàÿ_ñâîäêà2"/>
      <sheetName val="Îáùèå_ðàñõîäû2"/>
      <sheetName val="Íîâàÿ_ñâîäêà_(ïî_áþäæåòó)2"/>
      <sheetName val="6_10_12"/>
      <sheetName val="6_7_3_ТН2"/>
      <sheetName val="6_12"/>
      <sheetName val="6_52-свод1"/>
      <sheetName val="ДДС_(Форма_№3)"/>
      <sheetName val="Сводная_"/>
      <sheetName val="7_ТХ_Сети_(кор)"/>
      <sheetName val="Tier_311208"/>
      <sheetName val="Акт_выбора"/>
      <sheetName val="См_№7_Эл_"/>
      <sheetName val="См_№8_Пож_"/>
      <sheetName val="См_№3_ВиК"/>
      <sheetName val="Сметы_за_сопровождение"/>
      <sheetName val="ПС"/>
      <sheetName val="СМ"/>
      <sheetName val="См_3_АСУ"/>
      <sheetName val="Полигон_-_ИЭИ_"/>
      <sheetName val="Смета_ТЗ_АСУ-16"/>
      <sheetName val="База_Геодезия"/>
      <sheetName val="База_Геология"/>
      <sheetName val="База_Геофизика"/>
      <sheetName val="4_1_1"/>
      <sheetName val="исп_1_1_1"/>
      <sheetName val="База_Гидро"/>
      <sheetName val="4_2_1"/>
      <sheetName val="исп_1_1_2"/>
      <sheetName val="Исп__смета_этап_1_1,_1_2"/>
      <sheetName val="Исх. данные"/>
      <sheetName val="Main list"/>
      <sheetName val="ПД-2.2"/>
      <sheetName val="6"/>
      <sheetName val="1.14"/>
      <sheetName val="1.7"/>
      <sheetName val="#ССЫЛКА"/>
      <sheetName val="СМИС"/>
      <sheetName val="Исх1"/>
      <sheetName val="Промер глуб"/>
      <sheetName val="8"/>
      <sheetName val="basa"/>
      <sheetName val="СВ 2"/>
      <sheetName val="1.2_"/>
      <sheetName val="Base"/>
      <sheetName val="Настр"/>
      <sheetName val="Распределение_затрат"/>
      <sheetName val="ЗАТ_ПОДР"/>
      <sheetName val="ПРОЧИЕ_ЗАТР"/>
      <sheetName val="ПОКУП_ВОДА"/>
      <sheetName val="РАСПРЕД ПО ПРОЦЕСС"/>
      <sheetName val="РЕАГ_КАТАЛ"/>
      <sheetName val="СЫРЬЕ"/>
      <sheetName val="СМЕТА_ТЕКРЕМ"/>
      <sheetName val="УСЛУГИ_ПРОМХАР"/>
      <sheetName val="Исх."/>
      <sheetName val="ИД ПНР"/>
      <sheetName val="кап.ремонт"/>
      <sheetName val="Обор"/>
      <sheetName val="пофакторный"/>
      <sheetName val="РАСШИФ_ЦЕХ_РАСХ"/>
      <sheetName val="топ"/>
      <sheetName val="Дог_рас"/>
      <sheetName val="Ограничения шаблон"/>
      <sheetName val="Лист"/>
      <sheetName val="Исх"/>
      <sheetName val="Причины отклонений"/>
      <sheetName val="Статус работы"/>
      <sheetName val="Уровень графика"/>
      <sheetName val="Технический лист"/>
      <sheetName val="анализ 2003_2004исполнение МТО"/>
      <sheetName val="Приложение 2"/>
      <sheetName val="Имя"/>
      <sheetName val="Пра_x0000_с_лист"/>
      <sheetName val="исключ ЭХЗ"/>
      <sheetName val="БДР"/>
      <sheetName val="3 Сл.-структура затрат"/>
      <sheetName val="геол"/>
      <sheetName val="эл_химз_4"/>
      <sheetName val="геология_4"/>
      <sheetName val="6_144"/>
      <sheetName val="6_3_14"/>
      <sheetName val="6_204"/>
      <sheetName val="6_4_14"/>
      <sheetName val="6_11_1__сторонние4"/>
      <sheetName val="8_14_КР_(списание)ОПСТИКР4"/>
      <sheetName val="Данные_для_расчёта_сметы3"/>
      <sheetName val="6_14_КР3"/>
      <sheetName val="Текущие_цены3"/>
      <sheetName val="отчет_эл_эн__20003"/>
      <sheetName val="к_84-к_833"/>
      <sheetName val="свод_23"/>
      <sheetName val="Зап-3-_СЦБ3"/>
      <sheetName val="Пример_расчета3"/>
      <sheetName val="СметаСводная_Рыб3"/>
      <sheetName val="13_12"/>
      <sheetName val="Коэфф1_3"/>
      <sheetName val="6_32"/>
      <sheetName val="6_72"/>
      <sheetName val="6_3_1_32"/>
      <sheetName val="КП_(2)2"/>
      <sheetName val="свод_32"/>
      <sheetName val="Смета2_проект__раб_3"/>
      <sheetName val="Смета_13"/>
      <sheetName val="СМЕТА_проект2"/>
      <sheetName val="Production_and_Spend2"/>
      <sheetName val="Прайс_лист3"/>
      <sheetName val="1_32"/>
      <sheetName val="К_рын2"/>
      <sheetName val="Сводная_смета2"/>
      <sheetName val="См_1_наруж_водопровод3"/>
      <sheetName val="Разработка_проекта3"/>
      <sheetName val="КП_НовоКов3"/>
      <sheetName val="СметаСводная_1_оч3"/>
      <sheetName val="Переменные_и_константы2"/>
      <sheetName val="свод_(2)2"/>
      <sheetName val="Калплан_ОИ2_Макм_крестики2"/>
      <sheetName val="СметаСводная_павильон2"/>
      <sheetName val="Св__смета2"/>
      <sheetName val="РБС_ИЗМ12"/>
      <sheetName val="СметаСводная_снег2"/>
      <sheetName val="Лист_опроса2"/>
      <sheetName val="Исполнение__освоение_по_закупк2"/>
      <sheetName val="Исполнение_для_Ускова2"/>
      <sheetName val="Выборка_по_отсыпкам2"/>
      <sheetName val="ИП__отсыпки_2"/>
      <sheetName val="ИП__отсыпки_ФОТ_диз_т_2"/>
      <sheetName val="ИП__отсыпки___выборка_2"/>
      <sheetName val="Исполнение_по_оборуд_2"/>
      <sheetName val="Исполнение_по_оборуд___2_2"/>
      <sheetName val="Исполнение_сжато2"/>
      <sheetName val="Форма_для_бурения2"/>
      <sheetName val="Форма_для_КС2"/>
      <sheetName val="Форма_для_ГР2"/>
      <sheetName val="Смета_1свод2"/>
      <sheetName val="таблица_руководству2"/>
      <sheetName val="Суточная_добыча_за_неделю2"/>
      <sheetName val="Прибыль_опл2"/>
      <sheetName val="№5_СУБ_Инж_защ2"/>
      <sheetName val="HP_и_оргтехника2"/>
      <sheetName val="Таблица_22"/>
      <sheetName val="Таблица_4_АСУТП2"/>
      <sheetName val="ст_ГТМ2"/>
      <sheetName val="ПДР_ООО_&quot;Юкос_ФБЦ&quot;2"/>
      <sheetName val="исходные_данные2"/>
      <sheetName val="расчетные_таблицы2"/>
      <sheetName val="Амур_ДОН2"/>
      <sheetName val="кп_ГК2"/>
      <sheetName val="Справочные_данные2"/>
      <sheetName val="Б_Сатка2"/>
      <sheetName val="справ_3"/>
      <sheetName val="Перечень_ИУ2"/>
      <sheetName val="3_1_ТХ2"/>
      <sheetName val="СметаСводная_Колпино2"/>
      <sheetName val="3_52"/>
      <sheetName val="суб_подряд3"/>
      <sheetName val="ПСБ_-_ОЭ3"/>
      <sheetName val="Смета_22"/>
      <sheetName val="Ачинский_НПЗ2"/>
      <sheetName val="См3_СЦБ-зап2"/>
      <sheetName val="Хаттон_90_90_Femco2"/>
      <sheetName val="свод_общ2"/>
      <sheetName val="Смета_5_2__Кусты25,29,31,652"/>
      <sheetName val="смета_СИД2"/>
      <sheetName val="ресурсная_вед_2"/>
      <sheetName val="р_Волхов2"/>
      <sheetName val="КП_к_ГК2"/>
      <sheetName val="изыскания_22"/>
      <sheetName val="Калплан_Кра2"/>
      <sheetName val="6_11_новый2"/>
      <sheetName val="Opex_personnel_(Term_facs)2"/>
      <sheetName val="Капитальные_затраты2"/>
      <sheetName val="Пояснение_1"/>
      <sheetName val="3_12"/>
      <sheetName val="Коммерческие_расходы2"/>
      <sheetName val="смета_2_проект__работы1"/>
      <sheetName val="СС_замеч_с_ответами2"/>
      <sheetName val="УП__20042"/>
      <sheetName val="в_работу2"/>
      <sheetName val="3_22"/>
      <sheetName val="3_32"/>
      <sheetName val="Р2_12"/>
      <sheetName val="Р2_22"/>
      <sheetName val="Удельные(проф_)2"/>
      <sheetName val="Константы_и_результаты2"/>
      <sheetName val="расчет_№32"/>
      <sheetName val="20_Кредиты_краткосрочные2"/>
      <sheetName val="Перечень_Заказчиков2"/>
      <sheetName val="2_2_2"/>
      <sheetName val="СтрЗапасов_(2)1"/>
      <sheetName val="PwC_Copies_from_old_models_--&gt;1"/>
      <sheetName val="Сравнение_ДПН_факт_06-071"/>
      <sheetName val="НМ_расчеты1"/>
      <sheetName val="КП_к_снег_Рыбинская2"/>
      <sheetName val="Коэф_КВ1"/>
      <sheetName val="Смета_терзем1"/>
      <sheetName val="Кал_план_Жукова_даты_-_не_надо1"/>
      <sheetName val="матер_1"/>
      <sheetName val="КП_Прим_(3)1"/>
      <sheetName val="кп_(3)1"/>
      <sheetName val="фонтан_разбитый21"/>
      <sheetName val="Баланс_(Ф1)1"/>
      <sheetName val="Смета_3_Гидролог1"/>
      <sheetName val="Записка_СЦБ1"/>
      <sheetName val="РС_1"/>
      <sheetName val="Source_lists1"/>
      <sheetName val="Общая_часть1"/>
      <sheetName val="Табл_52"/>
      <sheetName val="Табл_22"/>
      <sheetName val="См_№3_ОПР1"/>
      <sheetName val="см_№6_АВЗУ_и_ГПЗУ1"/>
      <sheetName val="Input_Assumptions1"/>
      <sheetName val="см_№1_1_Геодезические_работы_1"/>
      <sheetName val="см_№1_4_Экология_1"/>
      <sheetName val="АСУ_ТП_1_этап_ПД1"/>
      <sheetName val="Расчет_курса1"/>
      <sheetName val="Курс_доллара1"/>
      <sheetName val="Календарь_новый1"/>
      <sheetName val="Смета_№_1_ИИ_линия1"/>
      <sheetName val="Дополнительные_параметры1"/>
      <sheetName val="Свод_объем1"/>
      <sheetName val="Дог_цена1"/>
      <sheetName val="выборка_на22_июня1"/>
      <sheetName val="3труба_(П)1"/>
      <sheetName val="Объемы_работ_по_ПВ1"/>
      <sheetName val="Таблица_51"/>
      <sheetName val="Таблица_31"/>
      <sheetName val="1_401_21"/>
      <sheetName val="PO_Data1"/>
      <sheetName val="Раб_АУ1"/>
      <sheetName val="р_Нева2"/>
      <sheetName val="р_Молога2"/>
      <sheetName val="18_рек_Ю-Х2"/>
      <sheetName val="нпс_Палкино2"/>
      <sheetName val="Россия_-_Китай2"/>
      <sheetName val="КМ_210-2382"/>
      <sheetName val="БТС-2_км_405-4592"/>
      <sheetName val="БТС-2_км_405-4532"/>
      <sheetName val="БТС-2_км_313-3522"/>
      <sheetName val="БТС-2_км326-3522"/>
      <sheetName val="Улейма_И2"/>
      <sheetName val="Белая_УБКА2"/>
      <sheetName val="км_72-75р_Левоннька2"/>
      <sheetName val="киенгоп-н_Челны_км_104-2062"/>
      <sheetName val="ВЛ_Урдома2"/>
      <sheetName val="Вл_Микунь_Урдома2"/>
      <sheetName val="ВЛ_Синдор-Микунь2"/>
      <sheetName val="Тон_Чермасан2"/>
      <sheetName val="Трасса_км_16-1472"/>
      <sheetName val="трасса_0-762"/>
      <sheetName val="Колва_782"/>
      <sheetName val="Гидрология__р_Колва_км_382"/>
      <sheetName val="ПСП_2"/>
      <sheetName val="Новая_сводка_(до_бюджета)_(2)3"/>
      <sheetName val="Что_пришло3"/>
      <sheetName val="влад-таблица_(2)3"/>
      <sheetName val="Новая_сводка_(до_бюджета)3"/>
      <sheetName val="Новая_сводка3"/>
      <sheetName val="Общие_расходы3"/>
      <sheetName val="Новая_сводка_(по_бюджету)3"/>
      <sheetName val="Íîâàÿ_ñâîäêà_(äî_áþäæåòà)_(2)3"/>
      <sheetName val="×òî_ïðèøëî3"/>
      <sheetName val="âëàä-òàáëèöà_(2)3"/>
      <sheetName val="Íîâàÿ_ñâîäêà_(äî_áþäæåòà)3"/>
      <sheetName val="Íîâàÿ_ñâîäêà3"/>
      <sheetName val="Îáùèå_ðàñõîäû3"/>
      <sheetName val="Íîâàÿ_ñâîäêà_(ïî_áþäæåòó)3"/>
      <sheetName val="6_10_13"/>
      <sheetName val="6_7_3_ТН3"/>
      <sheetName val="6_13"/>
      <sheetName val="6_52-свод2"/>
      <sheetName val="ДДС_(Форма_№3)1"/>
      <sheetName val="Сводная_1"/>
      <sheetName val="7_ТХ_Сети_(кор)1"/>
      <sheetName val="Tier_3112081"/>
      <sheetName val="Акт_выбора1"/>
      <sheetName val="См_№7_Эл_1"/>
      <sheetName val="См_№8_Пож_1"/>
      <sheetName val="См_№3_ВиК1"/>
      <sheetName val="Сметы_за_сопровождение1"/>
      <sheetName val="См_3_АСУ1"/>
      <sheetName val="Полигон_-_ИЭИ_1"/>
      <sheetName val="Смета_ТЗ_АСУ-161"/>
      <sheetName val="База_Геодезия1"/>
      <sheetName val="База_Геология1"/>
      <sheetName val="База_Геофизика1"/>
      <sheetName val="4_1_11"/>
      <sheetName val="исп_1_1_11"/>
      <sheetName val="База_Гидро1"/>
      <sheetName val="4_2_11"/>
      <sheetName val="исп_1_1_21"/>
      <sheetName val="Исп__смета_этап_1_1,_1_21"/>
      <sheetName val="КБК_ДПК"/>
      <sheetName val="ТЗ_АСУ-1"/>
      <sheetName val="лч_и_кам"/>
      <sheetName val="ИД_СМР"/>
      <sheetName val="Вспом_"/>
      <sheetName val="Бл_электр_"/>
      <sheetName val="2_Геология"/>
      <sheetName val="Объем_работ"/>
      <sheetName val="Виды_работ_АСО"/>
      <sheetName val="таблица_руко_1"/>
      <sheetName val="ФОТ_для_смет"/>
      <sheetName val="таблица_руко_"/>
      <sheetName val="ЕТС_(ф)"/>
      <sheetName val="Исх__данные"/>
      <sheetName val="Main_list"/>
      <sheetName val="ПД-2_2"/>
      <sheetName val="1_14"/>
      <sheetName val="1_7"/>
      <sheetName val="Промер_глуб"/>
      <sheetName val="Сводный"/>
      <sheetName val="Должности"/>
      <sheetName val="Расчет №1.1"/>
      <sheetName val="Расчет №2.1"/>
      <sheetName val="Тестовый"/>
      <sheetName val="Panduit"/>
      <sheetName val=" Свод"/>
      <sheetName val="Пра"/>
      <sheetName val="аванс по ОС"/>
      <sheetName val="Авансы выданные"/>
      <sheetName val="Кред"/>
      <sheetName val="ДЗ"/>
      <sheetName val="Кред. задолж."/>
      <sheetName val="Прочие"/>
      <sheetName val="ГАЗ_камаз"/>
      <sheetName val="41"/>
      <sheetName val="Договорная цена"/>
      <sheetName val="№2Гидромет."/>
      <sheetName val="№2Геолог"/>
      <sheetName val="№2Геолог с.п."/>
      <sheetName val="№3Экологи (2этап)"/>
      <sheetName val="Исходная"/>
      <sheetName val="const"/>
      <sheetName val="расчеты"/>
      <sheetName val="ПС 110 кВ (доп)"/>
      <sheetName val="ПД-2.1"/>
      <sheetName val="Смета 7"/>
      <sheetName val="Прил.5 СС"/>
      <sheetName val="расчет вязкости"/>
      <sheetName val="Сравнение с Finder - ДНС-5"/>
      <sheetName val="SENSITIVITY"/>
      <sheetName val="см 5 ОДД "/>
      <sheetName val="Смета _4ПР ЭХЗ"/>
      <sheetName val="РабПр"/>
      <sheetName val="таблица_руко "/>
      <sheetName val="эл_химз_5"/>
      <sheetName val="геология_5"/>
      <sheetName val="6_145"/>
      <sheetName val="6_3_15"/>
      <sheetName val="6_205"/>
      <sheetName val="6_4_15"/>
      <sheetName val="6_11_1__сторонние5"/>
      <sheetName val="8_14_КР_(списание)ОПСТИКР5"/>
      <sheetName val="Данные_для_расчёта_сметы4"/>
      <sheetName val="6_14_КР4"/>
      <sheetName val="Пример_расчета4"/>
      <sheetName val="свод_24"/>
      <sheetName val="Зап-3-_СЦБ4"/>
      <sheetName val="СметаСводная_Рыб4"/>
      <sheetName val="13_13"/>
      <sheetName val="Текущие_цены4"/>
      <sheetName val="отчет_эл_эн__20004"/>
      <sheetName val="к_84-к_834"/>
      <sheetName val="Коэфф1_4"/>
      <sheetName val="6_33"/>
      <sheetName val="6_73"/>
      <sheetName val="6_3_1_33"/>
      <sheetName val="КП_(2)3"/>
      <sheetName val="свод_33"/>
      <sheetName val="Смета2_проект__раб_4"/>
      <sheetName val="Смета_14"/>
      <sheetName val="СМЕТА_проект3"/>
      <sheetName val="Production_and_Spend3"/>
      <sheetName val="Прайс_лист4"/>
      <sheetName val="1_33"/>
      <sheetName val="К_рын3"/>
      <sheetName val="Сводная_смета3"/>
      <sheetName val="См_1_наруж_водопровод4"/>
      <sheetName val="Разработка_проекта4"/>
      <sheetName val="КП_НовоКов4"/>
      <sheetName val="СметаСводная_1_оч4"/>
      <sheetName val="Переменные_и_константы3"/>
      <sheetName val="свод_(2)3"/>
      <sheetName val="Калплан_ОИ2_Макм_крестики3"/>
      <sheetName val="СметаСводная_павильон3"/>
      <sheetName val="Св__смета3"/>
      <sheetName val="РБС_ИЗМ13"/>
      <sheetName val="СметаСводная_снег3"/>
      <sheetName val="Лист_опроса3"/>
      <sheetName val="Исполнение__освоение_по_закупк3"/>
      <sheetName val="Исполнение_для_Ускова3"/>
      <sheetName val="Выборка_по_отсыпкам3"/>
      <sheetName val="ИП__отсыпки_3"/>
      <sheetName val="ИП__отсыпки_ФОТ_диз_т_3"/>
      <sheetName val="ИП__отсыпки___выборка_3"/>
      <sheetName val="Исполнение_по_оборуд_3"/>
      <sheetName val="Исполнение_по_оборуд___2_3"/>
      <sheetName val="Исполнение_сжато3"/>
      <sheetName val="Форма_для_бурения3"/>
      <sheetName val="Форма_для_КС3"/>
      <sheetName val="Форма_для_ГР3"/>
      <sheetName val="Смета_1свод3"/>
      <sheetName val="таблица_руководству3"/>
      <sheetName val="Суточная_добыча_за_неделю3"/>
      <sheetName val="Прибыль_опл3"/>
      <sheetName val="№5_СУБ_Инж_защ3"/>
      <sheetName val="HP_и_оргтехника3"/>
      <sheetName val="Таблица_23"/>
      <sheetName val="Таблица_4_АСУТП3"/>
      <sheetName val="ст_ГТМ3"/>
      <sheetName val="ПДР_ООО_&quot;Юкос_ФБЦ&quot;3"/>
      <sheetName val="исходные_данные3"/>
      <sheetName val="расчетные_таблицы3"/>
      <sheetName val="Амур_ДОН3"/>
      <sheetName val="кп_ГК3"/>
      <sheetName val="Справочные_данные3"/>
      <sheetName val="Б_Сатка3"/>
      <sheetName val="справ_4"/>
      <sheetName val="Перечень_ИУ3"/>
      <sheetName val="3_1_ТХ3"/>
      <sheetName val="СметаСводная_Колпино3"/>
      <sheetName val="3_53"/>
      <sheetName val="суб_подряд4"/>
      <sheetName val="ПСБ_-_ОЭ4"/>
      <sheetName val="Смета_23"/>
      <sheetName val="Ачинский_НПЗ3"/>
      <sheetName val="См3_СЦБ-зап3"/>
      <sheetName val="Хаттон_90_90_Femco3"/>
      <sheetName val="свод_общ3"/>
      <sheetName val="Смета_5_2__Кусты25,29,31,653"/>
      <sheetName val="смета_СИД3"/>
      <sheetName val="ресурсная_вед_3"/>
      <sheetName val="р_Волхов3"/>
      <sheetName val="КП_к_ГК3"/>
      <sheetName val="изыскания_23"/>
      <sheetName val="Калплан_Кра3"/>
      <sheetName val="6_11_новый3"/>
      <sheetName val="Opex_personnel_(Term_facs)3"/>
      <sheetName val="Капитальные_затраты3"/>
      <sheetName val="Пояснение_2"/>
      <sheetName val="3_13"/>
      <sheetName val="Коммерческие_расходы3"/>
      <sheetName val="смета_2_проект__работы2"/>
      <sheetName val="СС_замеч_с_ответами3"/>
      <sheetName val="УП__20043"/>
      <sheetName val="в_работу3"/>
      <sheetName val="3_23"/>
      <sheetName val="3_33"/>
      <sheetName val="Р2_13"/>
      <sheetName val="Р2_23"/>
      <sheetName val="Удельные(проф_)3"/>
      <sheetName val="Константы_и_результаты3"/>
      <sheetName val="расчет_№33"/>
      <sheetName val="20_Кредиты_краткосрочные3"/>
      <sheetName val="Перечень_Заказчиков3"/>
      <sheetName val="2_2_3"/>
      <sheetName val="СтрЗапасов_(2)2"/>
      <sheetName val="PwC_Copies_from_old_models_--&gt;2"/>
      <sheetName val="Сравнение_ДПН_факт_06-072"/>
      <sheetName val="НМ_расчеты2"/>
      <sheetName val="КП_к_снег_Рыбинская3"/>
      <sheetName val="Коэф_КВ2"/>
      <sheetName val="Смета_терзем2"/>
      <sheetName val="Кал_план_Жукова_даты_-_не_надо2"/>
      <sheetName val="матер_2"/>
      <sheetName val="КП_Прим_(3)2"/>
      <sheetName val="кп_(3)2"/>
      <sheetName val="фонтан_разбитый22"/>
      <sheetName val="Баланс_(Ф1)2"/>
      <sheetName val="Смета_3_Гидролог2"/>
      <sheetName val="Записка_СЦБ2"/>
      <sheetName val="РС_2"/>
      <sheetName val="Source_lists2"/>
      <sheetName val="Общая_часть2"/>
      <sheetName val="Табл_53"/>
      <sheetName val="Табл_23"/>
      <sheetName val="См_№3_ОПР2"/>
      <sheetName val="см_№6_АВЗУ_и_ГПЗУ2"/>
      <sheetName val="Input_Assumptions2"/>
      <sheetName val="см_№1_1_Геодезические_работы_2"/>
      <sheetName val="см_№1_4_Экология_2"/>
      <sheetName val="АСУ_ТП_1_этап_ПД2"/>
      <sheetName val="Расчет_курса2"/>
      <sheetName val="Курс_доллара2"/>
      <sheetName val="Календарь_новый2"/>
      <sheetName val="Смета_№_1_ИИ_линия2"/>
      <sheetName val="Дополнительные_параметры2"/>
      <sheetName val="Свод_объем2"/>
      <sheetName val="Дог_цена2"/>
      <sheetName val="выборка_на22_июня2"/>
      <sheetName val="3труба_(П)2"/>
      <sheetName val="Объемы_работ_по_ПВ2"/>
      <sheetName val="Таблица_52"/>
      <sheetName val="Таблица_32"/>
      <sheetName val="1_401_22"/>
      <sheetName val="PO_Data2"/>
      <sheetName val="Раб_АУ2"/>
      <sheetName val="р_Нева3"/>
      <sheetName val="р_Молога3"/>
      <sheetName val="18_рек_Ю-Х3"/>
      <sheetName val="нпс_Палкино3"/>
      <sheetName val="Россия_-_Китай3"/>
      <sheetName val="КМ_210-2383"/>
      <sheetName val="БТС-2_км_405-4593"/>
      <sheetName val="БТС-2_км_405-4533"/>
      <sheetName val="БТС-2_км_313-3523"/>
      <sheetName val="БТС-2_км326-3523"/>
      <sheetName val="Улейма_И3"/>
      <sheetName val="Белая_УБКА3"/>
      <sheetName val="км_72-75р_Левоннька3"/>
      <sheetName val="киенгоп-н_Челны_км_104-2063"/>
      <sheetName val="ВЛ_Урдома3"/>
      <sheetName val="Вл_Микунь_Урдома3"/>
      <sheetName val="ВЛ_Синдор-Микунь3"/>
      <sheetName val="Тон_Чермасан3"/>
      <sheetName val="Трасса_км_16-1473"/>
      <sheetName val="трасса_0-763"/>
      <sheetName val="Колва_783"/>
      <sheetName val="Гидрология__р_Колва_км_383"/>
      <sheetName val="ПСП_3"/>
      <sheetName val="Новая_сводка_(до_бюджета)_(2)4"/>
      <sheetName val="Что_пришло4"/>
      <sheetName val="влад-таблица_(2)4"/>
      <sheetName val="Новая_сводка_(до_бюджета)4"/>
      <sheetName val="Новая_сводка4"/>
      <sheetName val="Общие_расходы4"/>
      <sheetName val="Новая_сводка_(по_бюджету)4"/>
      <sheetName val="Íîâàÿ_ñâîäêà_(äî_áþäæåòà)_(2)4"/>
      <sheetName val="×òî_ïðèøëî4"/>
      <sheetName val="âëàä-òàáëèöà_(2)4"/>
      <sheetName val="Íîâàÿ_ñâîäêà_(äî_áþäæåòà)4"/>
      <sheetName val="Íîâàÿ_ñâîäêà4"/>
      <sheetName val="Îáùèå_ðàñõîäû4"/>
      <sheetName val="Íîâàÿ_ñâîäêà_(ïî_áþäæåòó)4"/>
      <sheetName val="6_10_14"/>
      <sheetName val="6_7_3_ТН4"/>
      <sheetName val="6_15"/>
      <sheetName val="6_52-свод3"/>
      <sheetName val="ДДС_(Форма_№3)2"/>
      <sheetName val="Сводная_2"/>
      <sheetName val="7_ТХ_Сети_(кор)2"/>
      <sheetName val="Tier_3112082"/>
      <sheetName val="Акт_выбора2"/>
      <sheetName val="См_№7_Эл_2"/>
      <sheetName val="См_№8_Пож_2"/>
      <sheetName val="См_№3_ВиК2"/>
      <sheetName val="Сметы_за_сопровождение2"/>
      <sheetName val="См_3_АСУ2"/>
      <sheetName val="Полигон_-_ИЭИ_2"/>
      <sheetName val="Смета_ТЗ_АСУ-162"/>
      <sheetName val="База_Геодезия2"/>
      <sheetName val="База_Геология2"/>
      <sheetName val="База_Геофизика2"/>
      <sheetName val="4_1_12"/>
      <sheetName val="исп_1_1_12"/>
      <sheetName val="База_Гидро2"/>
      <sheetName val="4_2_12"/>
      <sheetName val="исп_1_1_22"/>
      <sheetName val="Исп__смета_этап_1_1,_1_22"/>
      <sheetName val="ТЗ_АСУ-11"/>
      <sheetName val="лч_и_кам1"/>
      <sheetName val="ИД_СМР1"/>
      <sheetName val="Вспом_1"/>
      <sheetName val="Бл_электр_1"/>
      <sheetName val="2_Геология1"/>
      <sheetName val="Объем_работ1"/>
      <sheetName val="Виды_работ_АСО1"/>
      <sheetName val="ФОТ_для_смет1"/>
      <sheetName val="КБК_ДПК1"/>
      <sheetName val="ЕТС_(ф)1"/>
      <sheetName val="Исх__данные1"/>
      <sheetName val="Main_list1"/>
      <sheetName val="ПД-2_21"/>
      <sheetName val="1_141"/>
      <sheetName val="1_71"/>
      <sheetName val="Индексы"/>
      <sheetName val="13_14"/>
      <sheetName val="таблица_руко_2"/>
      <sheetName val="эл_химз_6"/>
      <sheetName val="геология_6"/>
      <sheetName val="6_146"/>
      <sheetName val="6_3_16"/>
      <sheetName val="6_206"/>
      <sheetName val="6_4_16"/>
      <sheetName val="6_11_1__сторонние6"/>
      <sheetName val="8_14_КР_(списание)ОПСТИКР6"/>
      <sheetName val="Данные_для_расчёта_сметы5"/>
      <sheetName val="6_14_КР5"/>
      <sheetName val="Текущие_цены5"/>
      <sheetName val="отчет_эл_эн__20005"/>
      <sheetName val="к_84-к_835"/>
      <sheetName val="свод_25"/>
      <sheetName val="Зап-3-_СЦБ5"/>
      <sheetName val="Пример_расчета5"/>
      <sheetName val="СметаСводная_Рыб5"/>
      <sheetName val="Коэфф1_5"/>
      <sheetName val="6_34"/>
      <sheetName val="6_74"/>
      <sheetName val="6_3_1_34"/>
      <sheetName val="КП_(2)4"/>
      <sheetName val="свод_34"/>
      <sheetName val="Смета2_проект__раб_5"/>
      <sheetName val="Смета_15"/>
      <sheetName val="СМЕТА_проект4"/>
      <sheetName val="Production_and_Spend4"/>
      <sheetName val="Прайс_лист5"/>
      <sheetName val="1_34"/>
      <sheetName val="К_рын4"/>
      <sheetName val="Сводная_смета4"/>
      <sheetName val="См_1_наруж_водопровод5"/>
      <sheetName val="Разработка_проекта5"/>
      <sheetName val="КП_НовоКов5"/>
      <sheetName val="СметаСводная_1_оч5"/>
      <sheetName val="Переменные_и_константы4"/>
      <sheetName val="свод_(2)4"/>
      <sheetName val="Калплан_ОИ2_Макм_крестики4"/>
      <sheetName val="СметаСводная_павильон4"/>
      <sheetName val="Св__смета4"/>
      <sheetName val="РБС_ИЗМ14"/>
      <sheetName val="СметаСводная_снег4"/>
      <sheetName val="Лист_опроса4"/>
      <sheetName val="Исполнение__освоение_по_закупк4"/>
      <sheetName val="Исполнение_для_Ускова4"/>
      <sheetName val="Выборка_по_отсыпкам4"/>
      <sheetName val="ИП__отсыпки_4"/>
      <sheetName val="ИП__отсыпки_ФОТ_диз_т_4"/>
      <sheetName val="ИП__отсыпки___выборка_4"/>
      <sheetName val="Исполнение_по_оборуд_4"/>
      <sheetName val="Исполнение_по_оборуд___2_4"/>
      <sheetName val="Исполнение_сжато4"/>
      <sheetName val="Форма_для_бурения4"/>
      <sheetName val="Форма_для_КС4"/>
      <sheetName val="Форма_для_ГР4"/>
      <sheetName val="Смета_1свод4"/>
      <sheetName val="таблица_руководству4"/>
      <sheetName val="Суточная_добыча_за_неделю4"/>
      <sheetName val="Прибыль_опл4"/>
      <sheetName val="№5_СУБ_Инж_защ4"/>
      <sheetName val="HP_и_оргтехника4"/>
      <sheetName val="Таблица_24"/>
      <sheetName val="Таблица_4_АСУТП4"/>
      <sheetName val="ст_ГТМ4"/>
      <sheetName val="ПДР_ООО_&quot;Юкос_ФБЦ&quot;4"/>
      <sheetName val="исходные_данные4"/>
      <sheetName val="расчетные_таблицы4"/>
      <sheetName val="Амур_ДОН4"/>
      <sheetName val="кп_ГК4"/>
      <sheetName val="Справочные_данные4"/>
      <sheetName val="Б_Сатка4"/>
      <sheetName val="справ_5"/>
      <sheetName val="Перечень_ИУ4"/>
      <sheetName val="3_1_ТХ4"/>
      <sheetName val="СметаСводная_Колпино4"/>
      <sheetName val="3_54"/>
      <sheetName val="суб_подряд5"/>
      <sheetName val="ПСБ_-_ОЭ5"/>
      <sheetName val="Смета_24"/>
      <sheetName val="Ачинский_НПЗ4"/>
      <sheetName val="См3_СЦБ-зап4"/>
      <sheetName val="Хаттон_90_90_Femco4"/>
      <sheetName val="свод_общ4"/>
      <sheetName val="Смета_5_2__Кусты25,29,31,654"/>
      <sheetName val="смета_СИД4"/>
      <sheetName val="ресурсная_вед_4"/>
      <sheetName val="р_Волхов4"/>
      <sheetName val="КП_к_ГК4"/>
      <sheetName val="изыскания_24"/>
      <sheetName val="Калплан_Кра4"/>
      <sheetName val="6_11_новый4"/>
      <sheetName val="Opex_personnel_(Term_facs)4"/>
      <sheetName val="Капитальные_затраты4"/>
      <sheetName val="Пояснение_3"/>
      <sheetName val="3_14"/>
      <sheetName val="Коммерческие_расходы4"/>
      <sheetName val="смета_2_проект__работы3"/>
      <sheetName val="СС_замеч_с_ответами4"/>
      <sheetName val="УП__20044"/>
      <sheetName val="в_работу4"/>
      <sheetName val="3_24"/>
      <sheetName val="3_34"/>
      <sheetName val="Р2_14"/>
      <sheetName val="Р2_24"/>
      <sheetName val="Удельные(проф_)4"/>
      <sheetName val="Константы_и_результаты4"/>
      <sheetName val="расчет_№34"/>
      <sheetName val="20_Кредиты_краткосрочные4"/>
      <sheetName val="Перечень_Заказчиков4"/>
      <sheetName val="2_2_4"/>
      <sheetName val="СтрЗапасов_(2)3"/>
      <sheetName val="PwC_Copies_from_old_models_--&gt;3"/>
      <sheetName val="Сравнение_ДПН_факт_06-073"/>
      <sheetName val="НМ_расчеты3"/>
      <sheetName val="КП_к_снег_Рыбинская4"/>
      <sheetName val="Коэф_КВ3"/>
      <sheetName val="Смета_терзем3"/>
      <sheetName val="Кал_план_Жукова_даты_-_не_надо3"/>
      <sheetName val="матер_3"/>
      <sheetName val="КП_Прим_(3)3"/>
      <sheetName val="кп_(3)3"/>
      <sheetName val="фонтан_разбитый23"/>
      <sheetName val="Баланс_(Ф1)3"/>
      <sheetName val="Смета_3_Гидролог3"/>
      <sheetName val="Записка_СЦБ3"/>
      <sheetName val="РС_3"/>
      <sheetName val="Source_lists3"/>
      <sheetName val="Общая_часть3"/>
      <sheetName val="Табл_54"/>
      <sheetName val="Табл_24"/>
      <sheetName val="См_№3_ОПР3"/>
      <sheetName val="см_№6_АВЗУ_и_ГПЗУ3"/>
      <sheetName val="Input_Assumptions3"/>
      <sheetName val="см_№1_1_Геодезические_работы_3"/>
      <sheetName val="см_№1_4_Экология_3"/>
      <sheetName val="АСУ_ТП_1_этап_ПД3"/>
      <sheetName val="Расчет_курса3"/>
      <sheetName val="Курс_доллара3"/>
      <sheetName val="Календарь_новый3"/>
      <sheetName val="Смета_№_1_ИИ_линия3"/>
      <sheetName val="Дополнительные_параметры3"/>
      <sheetName val="Свод_объем3"/>
      <sheetName val="Дог_цена3"/>
      <sheetName val="выборка_на22_июня3"/>
      <sheetName val="3труба_(П)3"/>
      <sheetName val="Объемы_работ_по_ПВ3"/>
      <sheetName val="Таблица_53"/>
      <sheetName val="Таблица_33"/>
      <sheetName val="1_401_23"/>
      <sheetName val="PO_Data3"/>
      <sheetName val="Раб_АУ3"/>
      <sheetName val="р_Нева4"/>
      <sheetName val="р_Молога4"/>
      <sheetName val="18_рек_Ю-Х4"/>
      <sheetName val="нпс_Палкино4"/>
      <sheetName val="Россия_-_Китай4"/>
      <sheetName val="КМ_210-2384"/>
      <sheetName val="БТС-2_км_405-4594"/>
      <sheetName val="БТС-2_км_405-4534"/>
      <sheetName val="БТС-2_км_313-3524"/>
      <sheetName val="БТС-2_км326-3524"/>
      <sheetName val="Улейма_И4"/>
      <sheetName val="Белая_УБКА4"/>
      <sheetName val="км_72-75р_Левоннька4"/>
      <sheetName val="киенгоп-н_Челны_км_104-2064"/>
      <sheetName val="ВЛ_Урдома4"/>
      <sheetName val="Вл_Микунь_Урдома4"/>
      <sheetName val="ВЛ_Синдор-Микунь4"/>
      <sheetName val="Тон_Чермасан4"/>
      <sheetName val="Трасса_км_16-1474"/>
      <sheetName val="трасса_0-764"/>
      <sheetName val="Колва_784"/>
      <sheetName val="Гидрология__р_Колва_км_384"/>
      <sheetName val="ПСП_4"/>
      <sheetName val="Новая_сводка_(до_бюджета)_(2)5"/>
      <sheetName val="Что_пришло5"/>
      <sheetName val="влад-таблица_(2)5"/>
      <sheetName val="Новая_сводка_(до_бюджета)5"/>
      <sheetName val="Новая_сводка5"/>
      <sheetName val="Общие_расходы5"/>
      <sheetName val="Новая_сводка_(по_бюджету)5"/>
      <sheetName val="Íîâàÿ_ñâîäêà_(äî_áþäæåòà)_(2)5"/>
      <sheetName val="×òî_ïðèøëî5"/>
      <sheetName val="âëàä-òàáëèöà_(2)5"/>
      <sheetName val="Íîâàÿ_ñâîäêà_(äî_áþäæåòà)5"/>
      <sheetName val="Íîâàÿ_ñâîäêà5"/>
      <sheetName val="Îáùèå_ðàñõîäû5"/>
      <sheetName val="Íîâàÿ_ñâîäêà_(ïî_áþäæåòó)5"/>
      <sheetName val="6_10_15"/>
      <sheetName val="6_7_3_ТН5"/>
      <sheetName val="6_16"/>
      <sheetName val="6_52-свод4"/>
      <sheetName val="ДДС_(Форма_№3)3"/>
      <sheetName val="Сводная_3"/>
      <sheetName val="7_ТХ_Сети_(кор)3"/>
      <sheetName val="Tier_3112083"/>
      <sheetName val="Акт_выбора3"/>
      <sheetName val="См_№7_Эл_3"/>
      <sheetName val="См_№8_Пож_3"/>
      <sheetName val="См_№3_ВиК3"/>
      <sheetName val="Сметы_за_сопровождение3"/>
      <sheetName val="См_3_АСУ3"/>
      <sheetName val="Полигон_-_ИЭИ_3"/>
      <sheetName val="Смета_ТЗ_АСУ-163"/>
      <sheetName val="База_Геодезия3"/>
      <sheetName val="База_Геология3"/>
      <sheetName val="База_Геофизика3"/>
      <sheetName val="4_1_13"/>
      <sheetName val="исп_1_1_13"/>
      <sheetName val="База_Гидро3"/>
      <sheetName val="4_2_13"/>
      <sheetName val="исп_1_1_23"/>
      <sheetName val="Исп__смета_этап_1_1,_1_23"/>
      <sheetName val="ТЗ_АСУ-12"/>
      <sheetName val="лч_и_кам2"/>
      <sheetName val="ИД_СМР2"/>
      <sheetName val="Вспом_2"/>
      <sheetName val="Бл_электр_2"/>
      <sheetName val="2_Геология2"/>
      <sheetName val="Объем_работ2"/>
      <sheetName val="Виды_работ_АСО2"/>
      <sheetName val="ФОТ_для_смет2"/>
      <sheetName val="КБК_ДПК2"/>
      <sheetName val="ЕТС_(ф)2"/>
      <sheetName val="Исх__данные2"/>
      <sheetName val="Main_list2"/>
      <sheetName val="ПД-2_22"/>
      <sheetName val="1_142"/>
      <sheetName val="1_72"/>
      <sheetName val="Промер_глуб1"/>
      <sheetName val="кап_ремонт"/>
      <sheetName val="СВ_2"/>
      <sheetName val="1_2_"/>
      <sheetName val="РАСПРЕД_ПО_ПРОЦЕСС"/>
      <sheetName val="Приложение_2"/>
      <sheetName val="Исх_"/>
      <sheetName val="Ограничения_шаблон"/>
      <sheetName val="Причины_отклонений"/>
      <sheetName val="Статус_работы"/>
      <sheetName val="Уровень_графика"/>
      <sheetName val="Расчет_№1_1"/>
      <sheetName val="Расчет_№2_1"/>
      <sheetName val="ИД_ПНР"/>
      <sheetName val="Технический_лист"/>
      <sheetName val="анализ_2003_2004исполнение_МТО"/>
      <sheetName val="сводная (2)"/>
      <sheetName val="Расч(подряд)"/>
      <sheetName val="Акт-Смета_30"/>
      <sheetName val="W28"/>
      <sheetName val="таблица_руко_3"/>
      <sheetName val="13_15"/>
      <sheetName val="Пояснение_4"/>
      <sheetName val="смета_2_проект__работы4"/>
      <sheetName val="СтрЗапасов_(2)4"/>
      <sheetName val="PwC_Copies_from_old_models_--&gt;4"/>
      <sheetName val="Сравнение_ДПН_факт_06-074"/>
      <sheetName val="НМ_расчеты4"/>
      <sheetName val="Коэф_КВ4"/>
      <sheetName val="Смета_терзем4"/>
      <sheetName val="Кал_план_Жукова_даты_-_не_надо4"/>
      <sheetName val="матер_4"/>
      <sheetName val="КП_Прим_(3)4"/>
      <sheetName val="кп_(3)4"/>
      <sheetName val="фонтан_разбитый24"/>
      <sheetName val="Баланс_(Ф1)4"/>
      <sheetName val="Смета_3_Гидролог4"/>
      <sheetName val="Записка_СЦБ4"/>
      <sheetName val="РС_4"/>
      <sheetName val="Бл_электр_3"/>
      <sheetName val="лч_и_кам3"/>
      <sheetName val="ТЗ_АСУ-13"/>
      <sheetName val="ИД_СМР3"/>
      <sheetName val="Вспом_3"/>
      <sheetName val="2_Геология3"/>
      <sheetName val="Объем_работ3"/>
      <sheetName val="Виды_работ_АСО3"/>
      <sheetName val="ФОТ_для_смет3"/>
      <sheetName val="КБК_ДПК3"/>
      <sheetName val="ЕТС_(ф)3"/>
      <sheetName val="таблица_руко_4"/>
      <sheetName val="aeaa-oaaeeoa"/>
      <sheetName val="Iiaay naiaea (ai a?a?aoa) (2)"/>
      <sheetName val="?oi i?eoei"/>
      <sheetName val="aeaa-oaaeeoa (2)"/>
      <sheetName val="Iiaay naiaea (ai a?a?aoa)"/>
      <sheetName val="Naiaea"/>
      <sheetName val="Iiaay naiaea"/>
      <sheetName val="A?-o"/>
      <sheetName val="Ia?aoInoaoee"/>
      <sheetName val="Iauea ?anoiau"/>
      <sheetName val="Iiaay naiaea (ii a?a?aoo)"/>
      <sheetName val="Iiaay_naiaea_(ai_a?a?aoa)_(2)"/>
      <sheetName val="?oi_i?eoei"/>
      <sheetName val="aeaa-oaaeeoa_(2)"/>
      <sheetName val="Iiaay_naiaea_(ai_a?a?aoa)"/>
      <sheetName val="Iiaay_naiaea"/>
      <sheetName val="Iauea_?anoiau"/>
      <sheetName val="Iiaay_naiaea_(ii_a?a?aoo)"/>
      <sheetName val="Iiaay_naiaea_(ai_a?a?aoa)_(2)1"/>
      <sheetName val="?oi_i?eoei1"/>
      <sheetName val="aeaa-oaaeeoa_(2)1"/>
      <sheetName val="Iiaay_naiaea_(ai_a?a?aoa)1"/>
      <sheetName val="Iiaay_naiaea1"/>
      <sheetName val="Iauea_?anoiau1"/>
      <sheetName val="Iiaay_naiaea_(ii_a?a?aoo)1"/>
      <sheetName val="?????????????????"/>
      <sheetName val="ДЦ"/>
      <sheetName val=" Оборудование  end"/>
      <sheetName val="автоматизация РД"/>
      <sheetName val="ЖД 3.1"/>
      <sheetName val="УСР"/>
      <sheetName val="Объемы"/>
      <sheetName val="СметаСводная п54"/>
      <sheetName val="СметаСводная пуш"/>
      <sheetName val="1-1"/>
      <sheetName val="1-2"/>
      <sheetName val="1-4"/>
      <sheetName val="изм2-1"/>
      <sheetName val="2-2"/>
      <sheetName val="2-3"/>
      <sheetName val="изм7-1"/>
      <sheetName val="изм9-1"/>
      <sheetName val="Коэффициенты"/>
      <sheetName val="Смета 2 эл.монтаж"/>
      <sheetName val="Смета 1 общестроит"/>
      <sheetName val="Восстановл_Лис礊め_x0005_"/>
      <sheetName val="Акт выполненных работ 46"/>
      <sheetName val="SMW_Служебная"/>
      <sheetName val="См_2 Шатурс сети  проект работы"/>
      <sheetName val="Ref"/>
      <sheetName val="выборка "/>
      <sheetName val="выборка раб"/>
      <sheetName val="7"/>
      <sheetName val="Прочее"/>
      <sheetName val="ЛЧ Р"/>
      <sheetName val="GLOBAL"/>
      <sheetName val="темп"/>
      <sheetName val="Форма 2.1"/>
      <sheetName val="СВ"/>
      <sheetName val="2.1"/>
      <sheetName val="ИНСТРУКЦИЯ"/>
      <sheetName val="СМ          "/>
      <sheetName val="таблица_руко       "/>
      <sheetName val="таблица_руко  _x0009_    "/>
      <sheetName val="исключ_ЭХЗ"/>
      <sheetName val="исключ_ЭХЗ1"/>
      <sheetName val="телемехан"/>
      <sheetName val="Настройки"/>
      <sheetName val="РС"/>
      <sheetName val="Свод2006"/>
      <sheetName val="1 кв"/>
      <sheetName val="Производство электроэнергии"/>
      <sheetName val="Т11"/>
      <sheetName val="Т12"/>
      <sheetName val="Т7"/>
      <sheetName val="Прил 6.57"/>
      <sheetName val="Пр2 Р. стоимости"/>
      <sheetName val="таблица_руко_5"/>
      <sheetName val="См_2_Шатурс_сети__проект_работы"/>
      <sheetName val="Форма 9"/>
      <sheetName val="Форма 10"/>
      <sheetName val="СмРучБур"/>
      <sheetName val="Локальная смета 6-3-2"/>
      <sheetName val="1.1"/>
      <sheetName val="1.2-1"/>
      <sheetName val="1.2-2"/>
      <sheetName val="1.2-3"/>
      <sheetName val="1.2-4"/>
      <sheetName val="1.2-5"/>
      <sheetName val="1.3.1"/>
      <sheetName val="1.3.2"/>
      <sheetName val="1.3.3"/>
      <sheetName val="1.4.1.1"/>
      <sheetName val="1.4.1.2"/>
      <sheetName val="1.4.1.3"/>
      <sheetName val="1.4.1.5"/>
      <sheetName val="1.5"/>
      <sheetName val="№2.1"/>
      <sheetName val="№2.2-1"/>
      <sheetName val="№2.2-2"/>
      <sheetName val="№2.2-3 "/>
      <sheetName val="2.2-5 "/>
      <sheetName val="№2.3.1"/>
      <sheetName val="№2.3.2"/>
      <sheetName val="2.3.3"/>
      <sheetName val="2.4.1.1"/>
      <sheetName val="2.4.1.3"/>
      <sheetName val="№3.1"/>
      <sheetName val="№3.2-1"/>
      <sheetName val="№3.2-2"/>
      <sheetName val="№3.2-3"/>
      <sheetName val="3.2-5 "/>
      <sheetName val="3.3.1"/>
      <sheetName val="3.3.2"/>
      <sheetName val="3.3.3"/>
      <sheetName val="3.4.1.3"/>
      <sheetName val="2.6"/>
      <sheetName val="2.7"/>
      <sheetName val="4.1"/>
      <sheetName val="4.2"/>
      <sheetName val="4.3"/>
      <sheetName val="4.4"/>
      <sheetName val="4.5"/>
      <sheetName val="4.6"/>
      <sheetName val="4.7"/>
      <sheetName val="4.9"/>
      <sheetName val="4.10"/>
      <sheetName val="4.10 (3)"/>
      <sheetName val="4.10 (2)"/>
      <sheetName val="4.11"/>
      <sheetName val="4.12"/>
      <sheetName val="4.13"/>
      <sheetName val="4.14"/>
      <sheetName val="4.15"/>
      <sheetName val="4.16"/>
      <sheetName val="4.17"/>
      <sheetName val="4.18"/>
      <sheetName val="4.19"/>
      <sheetName val="5.1"/>
      <sheetName val="5.2"/>
      <sheetName val="5.3"/>
      <sheetName val="5.4"/>
      <sheetName val="5.5"/>
      <sheetName val="5.6"/>
      <sheetName val="5.7"/>
      <sheetName val="5.8"/>
      <sheetName val="Настройка"/>
      <sheetName val="База ВОП"/>
      <sheetName val="База ПИР"/>
      <sheetName val="2.2"/>
      <sheetName val="2.3"/>
      <sheetName val="2.3.2"/>
      <sheetName val="2.4"/>
      <sheetName val="2.5"/>
      <sheetName val=" Ком"/>
      <sheetName val="2.3.лаб"/>
      <sheetName val="3.1земля"/>
      <sheetName val="6.1-7.1"/>
      <sheetName val="рекульт"/>
      <sheetName val="ГО и ЧС"/>
      <sheetName val="ДПБ"/>
      <sheetName val="№3"/>
      <sheetName val="№1 СИД"/>
      <sheetName val="№2 Ком дьяк"/>
      <sheetName val="№3.2"/>
      <sheetName val="№3.3"/>
      <sheetName val="СВ смета"/>
      <sheetName val="№3.4"/>
      <sheetName val="№4 ПДЛУ и ЗУ"/>
      <sheetName val="№5 ППиМТ"/>
      <sheetName val="№6.1 ТГВ"/>
      <sheetName val="№6.2 ЭХЗ"/>
      <sheetName val="№6.3 ЭС (согл )"/>
      <sheetName val="№6.4 КИП"/>
      <sheetName val="№6.5 Согл (КИП) "/>
      <sheetName val="№6.6 МЕО "/>
      <sheetName val="№6.7 ПожБ (ПД)"/>
      <sheetName val="№6.8 Пром без (ПД)"/>
      <sheetName val="№6.9 эк аспект"/>
      <sheetName val="№6.10 ОВОС"/>
      <sheetName val="№6.11 отвод"/>
      <sheetName val="№6.12 рекул"/>
      <sheetName val="№6.13 отход"/>
      <sheetName val="№6.14 выброс"/>
      <sheetName val="№6.15 ИБ (ПД)"/>
      <sheetName val="№6.16 ИБ (РД)"/>
      <sheetName val="Список_объектов"/>
      <sheetName val="проектные роли"/>
      <sheetName val="Смета180"/>
      <sheetName val="ДКСС от МПС"/>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sheetData sheetId="219"/>
      <sheetData sheetId="220"/>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sheetData sheetId="784"/>
      <sheetData sheetId="785"/>
      <sheetData sheetId="786">
        <row r="1">
          <cell r="B1">
            <v>0</v>
          </cell>
        </row>
      </sheetData>
      <sheetData sheetId="787"/>
      <sheetData sheetId="788"/>
      <sheetData sheetId="789"/>
      <sheetData sheetId="790"/>
      <sheetData sheetId="791"/>
      <sheetData sheetId="792"/>
      <sheetData sheetId="793">
        <row r="1">
          <cell r="B1">
            <v>0</v>
          </cell>
        </row>
      </sheetData>
      <sheetData sheetId="794">
        <row r="1">
          <cell r="B1">
            <v>0</v>
          </cell>
        </row>
      </sheetData>
      <sheetData sheetId="795">
        <row r="1">
          <cell r="B1">
            <v>0</v>
          </cell>
        </row>
      </sheetData>
      <sheetData sheetId="796">
        <row r="1">
          <cell r="B1">
            <v>0</v>
          </cell>
        </row>
      </sheetData>
      <sheetData sheetId="797">
        <row r="1">
          <cell r="B1">
            <v>0</v>
          </cell>
        </row>
      </sheetData>
      <sheetData sheetId="798">
        <row r="1">
          <cell r="B1">
            <v>0</v>
          </cell>
        </row>
      </sheetData>
      <sheetData sheetId="799">
        <row r="1">
          <cell r="B1">
            <v>0</v>
          </cell>
        </row>
      </sheetData>
      <sheetData sheetId="800">
        <row r="1">
          <cell r="B1">
            <v>0</v>
          </cell>
        </row>
      </sheetData>
      <sheetData sheetId="801">
        <row r="1">
          <cell r="B1">
            <v>0</v>
          </cell>
        </row>
      </sheetData>
      <sheetData sheetId="802"/>
      <sheetData sheetId="803"/>
      <sheetData sheetId="804">
        <row r="1">
          <cell r="B1">
            <v>0</v>
          </cell>
        </row>
      </sheetData>
      <sheetData sheetId="805"/>
      <sheetData sheetId="806"/>
      <sheetData sheetId="807"/>
      <sheetData sheetId="808">
        <row r="1">
          <cell r="B1">
            <v>0</v>
          </cell>
        </row>
      </sheetData>
      <sheetData sheetId="809">
        <row r="1">
          <cell r="B1">
            <v>0</v>
          </cell>
        </row>
      </sheetData>
      <sheetData sheetId="810">
        <row r="1">
          <cell r="B1">
            <v>0</v>
          </cell>
        </row>
      </sheetData>
      <sheetData sheetId="811">
        <row r="1">
          <cell r="B1">
            <v>0</v>
          </cell>
        </row>
      </sheetData>
      <sheetData sheetId="812">
        <row r="1">
          <cell r="B1">
            <v>0</v>
          </cell>
        </row>
      </sheetData>
      <sheetData sheetId="813">
        <row r="1">
          <cell r="B1">
            <v>0</v>
          </cell>
        </row>
      </sheetData>
      <sheetData sheetId="814">
        <row r="1">
          <cell r="B1">
            <v>0</v>
          </cell>
        </row>
      </sheetData>
      <sheetData sheetId="815">
        <row r="1">
          <cell r="B1">
            <v>0</v>
          </cell>
        </row>
      </sheetData>
      <sheetData sheetId="816">
        <row r="1">
          <cell r="B1">
            <v>0</v>
          </cell>
        </row>
      </sheetData>
      <sheetData sheetId="817">
        <row r="1">
          <cell r="B1">
            <v>0</v>
          </cell>
        </row>
      </sheetData>
      <sheetData sheetId="818">
        <row r="1">
          <cell r="B1">
            <v>0</v>
          </cell>
        </row>
      </sheetData>
      <sheetData sheetId="819">
        <row r="1">
          <cell r="B1">
            <v>0</v>
          </cell>
        </row>
      </sheetData>
      <sheetData sheetId="820">
        <row r="1">
          <cell r="B1">
            <v>0</v>
          </cell>
        </row>
      </sheetData>
      <sheetData sheetId="821">
        <row r="1">
          <cell r="B1">
            <v>0</v>
          </cell>
        </row>
      </sheetData>
      <sheetData sheetId="822">
        <row r="1">
          <cell r="B1">
            <v>0</v>
          </cell>
        </row>
      </sheetData>
      <sheetData sheetId="823"/>
      <sheetData sheetId="824"/>
      <sheetData sheetId="825">
        <row r="1">
          <cell r="B1">
            <v>0</v>
          </cell>
        </row>
      </sheetData>
      <sheetData sheetId="826">
        <row r="1">
          <cell r="B1">
            <v>0</v>
          </cell>
        </row>
      </sheetData>
      <sheetData sheetId="827">
        <row r="1">
          <cell r="B1">
            <v>0</v>
          </cell>
        </row>
      </sheetData>
      <sheetData sheetId="828"/>
      <sheetData sheetId="829"/>
      <sheetData sheetId="830"/>
      <sheetData sheetId="831"/>
      <sheetData sheetId="832"/>
      <sheetData sheetId="833"/>
      <sheetData sheetId="834">
        <row r="1">
          <cell r="B1">
            <v>0</v>
          </cell>
        </row>
      </sheetData>
      <sheetData sheetId="835"/>
      <sheetData sheetId="836"/>
      <sheetData sheetId="837"/>
      <sheetData sheetId="838">
        <row r="1">
          <cell r="B1">
            <v>0</v>
          </cell>
        </row>
      </sheetData>
      <sheetData sheetId="839"/>
      <sheetData sheetId="840"/>
      <sheetData sheetId="841"/>
      <sheetData sheetId="842"/>
      <sheetData sheetId="843"/>
      <sheetData sheetId="844"/>
      <sheetData sheetId="845">
        <row r="1">
          <cell r="B1">
            <v>0</v>
          </cell>
        </row>
      </sheetData>
      <sheetData sheetId="846">
        <row r="1">
          <cell r="B1">
            <v>0</v>
          </cell>
        </row>
      </sheetData>
      <sheetData sheetId="847">
        <row r="1">
          <cell r="B1">
            <v>0</v>
          </cell>
        </row>
      </sheetData>
      <sheetData sheetId="848">
        <row r="1">
          <cell r="B1">
            <v>0</v>
          </cell>
        </row>
      </sheetData>
      <sheetData sheetId="849">
        <row r="1">
          <cell r="B1">
            <v>0</v>
          </cell>
        </row>
      </sheetData>
      <sheetData sheetId="850">
        <row r="1">
          <cell r="B1">
            <v>0</v>
          </cell>
        </row>
      </sheetData>
      <sheetData sheetId="851">
        <row r="1">
          <cell r="B1">
            <v>0</v>
          </cell>
        </row>
      </sheetData>
      <sheetData sheetId="852">
        <row r="1">
          <cell r="B1">
            <v>0</v>
          </cell>
        </row>
      </sheetData>
      <sheetData sheetId="853">
        <row r="1">
          <cell r="B1">
            <v>0</v>
          </cell>
        </row>
      </sheetData>
      <sheetData sheetId="854">
        <row r="1">
          <cell r="B1">
            <v>0</v>
          </cell>
        </row>
      </sheetData>
      <sheetData sheetId="855">
        <row r="1">
          <cell r="B1">
            <v>0</v>
          </cell>
        </row>
      </sheetData>
      <sheetData sheetId="856">
        <row r="1">
          <cell r="B1">
            <v>0</v>
          </cell>
        </row>
      </sheetData>
      <sheetData sheetId="857">
        <row r="1">
          <cell r="B1">
            <v>0</v>
          </cell>
        </row>
      </sheetData>
      <sheetData sheetId="858">
        <row r="1">
          <cell r="B1">
            <v>0</v>
          </cell>
        </row>
      </sheetData>
      <sheetData sheetId="859">
        <row r="1">
          <cell r="B1">
            <v>0</v>
          </cell>
        </row>
      </sheetData>
      <sheetData sheetId="860">
        <row r="1">
          <cell r="B1">
            <v>0</v>
          </cell>
        </row>
      </sheetData>
      <sheetData sheetId="861">
        <row r="1">
          <cell r="B1">
            <v>0</v>
          </cell>
        </row>
      </sheetData>
      <sheetData sheetId="862">
        <row r="1">
          <cell r="B1">
            <v>0</v>
          </cell>
        </row>
      </sheetData>
      <sheetData sheetId="863">
        <row r="1">
          <cell r="B1">
            <v>0</v>
          </cell>
        </row>
      </sheetData>
      <sheetData sheetId="864">
        <row r="1">
          <cell r="B1">
            <v>0</v>
          </cell>
        </row>
      </sheetData>
      <sheetData sheetId="865">
        <row r="1">
          <cell r="B1">
            <v>0</v>
          </cell>
        </row>
      </sheetData>
      <sheetData sheetId="866">
        <row r="1">
          <cell r="B1">
            <v>0</v>
          </cell>
        </row>
      </sheetData>
      <sheetData sheetId="867">
        <row r="1">
          <cell r="B1">
            <v>0</v>
          </cell>
        </row>
      </sheetData>
      <sheetData sheetId="868">
        <row r="1">
          <cell r="B1">
            <v>0</v>
          </cell>
        </row>
      </sheetData>
      <sheetData sheetId="869">
        <row r="1">
          <cell r="B1">
            <v>0</v>
          </cell>
        </row>
      </sheetData>
      <sheetData sheetId="870">
        <row r="1">
          <cell r="B1">
            <v>0</v>
          </cell>
        </row>
      </sheetData>
      <sheetData sheetId="871">
        <row r="1">
          <cell r="B1">
            <v>0</v>
          </cell>
        </row>
      </sheetData>
      <sheetData sheetId="872">
        <row r="1">
          <cell r="B1">
            <v>0</v>
          </cell>
        </row>
      </sheetData>
      <sheetData sheetId="873">
        <row r="1">
          <cell r="B1">
            <v>0</v>
          </cell>
        </row>
      </sheetData>
      <sheetData sheetId="874">
        <row r="1">
          <cell r="B1">
            <v>0</v>
          </cell>
        </row>
      </sheetData>
      <sheetData sheetId="875">
        <row r="1">
          <cell r="B1">
            <v>0</v>
          </cell>
        </row>
      </sheetData>
      <sheetData sheetId="876">
        <row r="1">
          <cell r="B1">
            <v>0</v>
          </cell>
        </row>
      </sheetData>
      <sheetData sheetId="877">
        <row r="1">
          <cell r="B1">
            <v>0</v>
          </cell>
        </row>
      </sheetData>
      <sheetData sheetId="878">
        <row r="1">
          <cell r="B1">
            <v>0</v>
          </cell>
        </row>
      </sheetData>
      <sheetData sheetId="879">
        <row r="1">
          <cell r="B1">
            <v>0</v>
          </cell>
        </row>
      </sheetData>
      <sheetData sheetId="880">
        <row r="1">
          <cell r="B1">
            <v>0</v>
          </cell>
        </row>
      </sheetData>
      <sheetData sheetId="881">
        <row r="1">
          <cell r="B1">
            <v>0</v>
          </cell>
        </row>
      </sheetData>
      <sheetData sheetId="882">
        <row r="1">
          <cell r="B1">
            <v>0</v>
          </cell>
        </row>
      </sheetData>
      <sheetData sheetId="883">
        <row r="1">
          <cell r="B1">
            <v>0</v>
          </cell>
        </row>
      </sheetData>
      <sheetData sheetId="884">
        <row r="1">
          <cell r="B1">
            <v>0</v>
          </cell>
        </row>
      </sheetData>
      <sheetData sheetId="885">
        <row r="1">
          <cell r="B1">
            <v>0</v>
          </cell>
        </row>
      </sheetData>
      <sheetData sheetId="886">
        <row r="1">
          <cell r="B1">
            <v>0</v>
          </cell>
        </row>
      </sheetData>
      <sheetData sheetId="887">
        <row r="1">
          <cell r="B1">
            <v>0</v>
          </cell>
        </row>
      </sheetData>
      <sheetData sheetId="888">
        <row r="1">
          <cell r="B1">
            <v>0</v>
          </cell>
        </row>
      </sheetData>
      <sheetData sheetId="889">
        <row r="1">
          <cell r="B1">
            <v>0</v>
          </cell>
        </row>
      </sheetData>
      <sheetData sheetId="890">
        <row r="1">
          <cell r="B1">
            <v>0</v>
          </cell>
        </row>
      </sheetData>
      <sheetData sheetId="891">
        <row r="1">
          <cell r="B1">
            <v>0</v>
          </cell>
        </row>
      </sheetData>
      <sheetData sheetId="892"/>
      <sheetData sheetId="893"/>
      <sheetData sheetId="894"/>
      <sheetData sheetId="895"/>
      <sheetData sheetId="896"/>
      <sheetData sheetId="897">
        <row r="1">
          <cell r="B1">
            <v>0</v>
          </cell>
        </row>
      </sheetData>
      <sheetData sheetId="898">
        <row r="1">
          <cell r="B1">
            <v>0</v>
          </cell>
        </row>
      </sheetData>
      <sheetData sheetId="899">
        <row r="1">
          <cell r="B1">
            <v>0</v>
          </cell>
        </row>
      </sheetData>
      <sheetData sheetId="900">
        <row r="1">
          <cell r="B1">
            <v>0</v>
          </cell>
        </row>
      </sheetData>
      <sheetData sheetId="901">
        <row r="1">
          <cell r="B1">
            <v>0</v>
          </cell>
        </row>
      </sheetData>
      <sheetData sheetId="902">
        <row r="1">
          <cell r="B1">
            <v>0</v>
          </cell>
        </row>
      </sheetData>
      <sheetData sheetId="903">
        <row r="1">
          <cell r="B1">
            <v>0</v>
          </cell>
        </row>
      </sheetData>
      <sheetData sheetId="904">
        <row r="1">
          <cell r="B1">
            <v>0</v>
          </cell>
        </row>
      </sheetData>
      <sheetData sheetId="905">
        <row r="1">
          <cell r="B1">
            <v>0</v>
          </cell>
        </row>
      </sheetData>
      <sheetData sheetId="906"/>
      <sheetData sheetId="907">
        <row r="1">
          <cell r="B1">
            <v>0</v>
          </cell>
        </row>
      </sheetData>
      <sheetData sheetId="908">
        <row r="1">
          <cell r="B1">
            <v>0</v>
          </cell>
        </row>
      </sheetData>
      <sheetData sheetId="909">
        <row r="1">
          <cell r="B1">
            <v>0</v>
          </cell>
        </row>
      </sheetData>
      <sheetData sheetId="910">
        <row r="1">
          <cell r="B1">
            <v>0</v>
          </cell>
        </row>
      </sheetData>
      <sheetData sheetId="911">
        <row r="1">
          <cell r="B1">
            <v>0</v>
          </cell>
        </row>
      </sheetData>
      <sheetData sheetId="912">
        <row r="1">
          <cell r="B1">
            <v>0</v>
          </cell>
        </row>
      </sheetData>
      <sheetData sheetId="913">
        <row r="1">
          <cell r="B1">
            <v>0</v>
          </cell>
        </row>
      </sheetData>
      <sheetData sheetId="914">
        <row r="1">
          <cell r="B1">
            <v>0</v>
          </cell>
        </row>
      </sheetData>
      <sheetData sheetId="915">
        <row r="1">
          <cell r="B1">
            <v>0</v>
          </cell>
        </row>
      </sheetData>
      <sheetData sheetId="916">
        <row r="1">
          <cell r="B1">
            <v>0</v>
          </cell>
        </row>
      </sheetData>
      <sheetData sheetId="917">
        <row r="1">
          <cell r="B1">
            <v>0</v>
          </cell>
        </row>
      </sheetData>
      <sheetData sheetId="918">
        <row r="1">
          <cell r="B1">
            <v>0</v>
          </cell>
        </row>
      </sheetData>
      <sheetData sheetId="919">
        <row r="1">
          <cell r="B1">
            <v>0</v>
          </cell>
        </row>
      </sheetData>
      <sheetData sheetId="920">
        <row r="1">
          <cell r="B1">
            <v>0</v>
          </cell>
        </row>
      </sheetData>
      <sheetData sheetId="921">
        <row r="1">
          <cell r="B1">
            <v>0</v>
          </cell>
        </row>
      </sheetData>
      <sheetData sheetId="922">
        <row r="1">
          <cell r="B1">
            <v>0</v>
          </cell>
        </row>
      </sheetData>
      <sheetData sheetId="923">
        <row r="1">
          <cell r="B1">
            <v>0</v>
          </cell>
        </row>
      </sheetData>
      <sheetData sheetId="924">
        <row r="1">
          <cell r="B1">
            <v>0</v>
          </cell>
        </row>
      </sheetData>
      <sheetData sheetId="925">
        <row r="1">
          <cell r="B1">
            <v>0</v>
          </cell>
        </row>
      </sheetData>
      <sheetData sheetId="926"/>
      <sheetData sheetId="927"/>
      <sheetData sheetId="928">
        <row r="1">
          <cell r="B1">
            <v>0</v>
          </cell>
        </row>
      </sheetData>
      <sheetData sheetId="929">
        <row r="1">
          <cell r="B1">
            <v>0</v>
          </cell>
        </row>
      </sheetData>
      <sheetData sheetId="930">
        <row r="1">
          <cell r="B1">
            <v>0</v>
          </cell>
        </row>
      </sheetData>
      <sheetData sheetId="931">
        <row r="1">
          <cell r="B1">
            <v>0</v>
          </cell>
        </row>
      </sheetData>
      <sheetData sheetId="932"/>
      <sheetData sheetId="933">
        <row r="1">
          <cell r="B1">
            <v>0</v>
          </cell>
        </row>
      </sheetData>
      <sheetData sheetId="934"/>
      <sheetData sheetId="935">
        <row r="1">
          <cell r="B1">
            <v>0</v>
          </cell>
        </row>
      </sheetData>
      <sheetData sheetId="936"/>
      <sheetData sheetId="937">
        <row r="1">
          <cell r="B1">
            <v>0</v>
          </cell>
        </row>
      </sheetData>
      <sheetData sheetId="938"/>
      <sheetData sheetId="939">
        <row r="1">
          <cell r="B1">
            <v>0</v>
          </cell>
        </row>
      </sheetData>
      <sheetData sheetId="940"/>
      <sheetData sheetId="941"/>
      <sheetData sheetId="942">
        <row r="1">
          <cell r="B1">
            <v>0</v>
          </cell>
        </row>
      </sheetData>
      <sheetData sheetId="943"/>
      <sheetData sheetId="944">
        <row r="1">
          <cell r="B1">
            <v>0</v>
          </cell>
        </row>
      </sheetData>
      <sheetData sheetId="945">
        <row r="1">
          <cell r="B1">
            <v>0</v>
          </cell>
        </row>
      </sheetData>
      <sheetData sheetId="946"/>
      <sheetData sheetId="947"/>
      <sheetData sheetId="948">
        <row r="1">
          <cell r="B1">
            <v>0</v>
          </cell>
        </row>
      </sheetData>
      <sheetData sheetId="949"/>
      <sheetData sheetId="950">
        <row r="1">
          <cell r="B1">
            <v>0</v>
          </cell>
        </row>
      </sheetData>
      <sheetData sheetId="951">
        <row r="1">
          <cell r="B1">
            <v>0</v>
          </cell>
        </row>
      </sheetData>
      <sheetData sheetId="952"/>
      <sheetData sheetId="953"/>
      <sheetData sheetId="954">
        <row r="1">
          <cell r="B1">
            <v>0</v>
          </cell>
        </row>
      </sheetData>
      <sheetData sheetId="955"/>
      <sheetData sheetId="956">
        <row r="1">
          <cell r="B1">
            <v>0</v>
          </cell>
        </row>
      </sheetData>
      <sheetData sheetId="957"/>
      <sheetData sheetId="958"/>
      <sheetData sheetId="959">
        <row r="1">
          <cell r="B1">
            <v>0</v>
          </cell>
        </row>
      </sheetData>
      <sheetData sheetId="960"/>
      <sheetData sheetId="961"/>
      <sheetData sheetId="962"/>
      <sheetData sheetId="963"/>
      <sheetData sheetId="964">
        <row r="1">
          <cell r="B1">
            <v>0</v>
          </cell>
        </row>
      </sheetData>
      <sheetData sheetId="965"/>
      <sheetData sheetId="966"/>
      <sheetData sheetId="967"/>
      <sheetData sheetId="968">
        <row r="1">
          <cell r="B1">
            <v>0</v>
          </cell>
        </row>
      </sheetData>
      <sheetData sheetId="969"/>
      <sheetData sheetId="970">
        <row r="1">
          <cell r="B1">
            <v>0</v>
          </cell>
        </row>
      </sheetData>
      <sheetData sheetId="971"/>
      <sheetData sheetId="972"/>
      <sheetData sheetId="973">
        <row r="1">
          <cell r="B1">
            <v>0</v>
          </cell>
        </row>
      </sheetData>
      <sheetData sheetId="974">
        <row r="1">
          <cell r="B1">
            <v>0</v>
          </cell>
        </row>
      </sheetData>
      <sheetData sheetId="975">
        <row r="1">
          <cell r="B1">
            <v>0</v>
          </cell>
        </row>
      </sheetData>
      <sheetData sheetId="976">
        <row r="1">
          <cell r="B1">
            <v>0</v>
          </cell>
        </row>
      </sheetData>
      <sheetData sheetId="977">
        <row r="1">
          <cell r="B1">
            <v>0</v>
          </cell>
        </row>
      </sheetData>
      <sheetData sheetId="978"/>
      <sheetData sheetId="979">
        <row r="1">
          <cell r="B1">
            <v>0</v>
          </cell>
        </row>
      </sheetData>
      <sheetData sheetId="980">
        <row r="1">
          <cell r="B1">
            <v>0</v>
          </cell>
        </row>
      </sheetData>
      <sheetData sheetId="981">
        <row r="1">
          <cell r="B1">
            <v>0</v>
          </cell>
        </row>
      </sheetData>
      <sheetData sheetId="982">
        <row r="1">
          <cell r="B1">
            <v>0</v>
          </cell>
        </row>
      </sheetData>
      <sheetData sheetId="983"/>
      <sheetData sheetId="984"/>
      <sheetData sheetId="985"/>
      <sheetData sheetId="986">
        <row r="1">
          <cell r="B1">
            <v>0</v>
          </cell>
        </row>
      </sheetData>
      <sheetData sheetId="987">
        <row r="1">
          <cell r="B1">
            <v>0</v>
          </cell>
        </row>
      </sheetData>
      <sheetData sheetId="988">
        <row r="1">
          <cell r="B1">
            <v>0</v>
          </cell>
        </row>
      </sheetData>
      <sheetData sheetId="989">
        <row r="1">
          <cell r="B1">
            <v>0</v>
          </cell>
        </row>
      </sheetData>
      <sheetData sheetId="990">
        <row r="1">
          <cell r="B1">
            <v>0</v>
          </cell>
        </row>
      </sheetData>
      <sheetData sheetId="991">
        <row r="1">
          <cell r="B1">
            <v>0</v>
          </cell>
        </row>
      </sheetData>
      <sheetData sheetId="992">
        <row r="1">
          <cell r="B1">
            <v>0</v>
          </cell>
        </row>
      </sheetData>
      <sheetData sheetId="993">
        <row r="1">
          <cell r="B1">
            <v>0</v>
          </cell>
        </row>
      </sheetData>
      <sheetData sheetId="994">
        <row r="1">
          <cell r="B1">
            <v>0</v>
          </cell>
        </row>
      </sheetData>
      <sheetData sheetId="995">
        <row r="1">
          <cell r="B1">
            <v>0</v>
          </cell>
        </row>
      </sheetData>
      <sheetData sheetId="996">
        <row r="1">
          <cell r="B1">
            <v>0</v>
          </cell>
        </row>
      </sheetData>
      <sheetData sheetId="997">
        <row r="1">
          <cell r="B1">
            <v>0</v>
          </cell>
        </row>
      </sheetData>
      <sheetData sheetId="998">
        <row r="1">
          <cell r="B1">
            <v>0</v>
          </cell>
        </row>
      </sheetData>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ow r="1">
          <cell r="B1">
            <v>0</v>
          </cell>
        </row>
      </sheetData>
      <sheetData sheetId="1048">
        <row r="1">
          <cell r="B1">
            <v>0</v>
          </cell>
        </row>
      </sheetData>
      <sheetData sheetId="1049">
        <row r="1">
          <cell r="B1">
            <v>0</v>
          </cell>
        </row>
      </sheetData>
      <sheetData sheetId="1050">
        <row r="1">
          <cell r="B1">
            <v>0</v>
          </cell>
        </row>
      </sheetData>
      <sheetData sheetId="1051">
        <row r="1">
          <cell r="B1">
            <v>0</v>
          </cell>
        </row>
      </sheetData>
      <sheetData sheetId="1052">
        <row r="1">
          <cell r="B1">
            <v>0</v>
          </cell>
        </row>
      </sheetData>
      <sheetData sheetId="1053">
        <row r="1">
          <cell r="B1">
            <v>0</v>
          </cell>
        </row>
      </sheetData>
      <sheetData sheetId="1054">
        <row r="1">
          <cell r="B1">
            <v>0</v>
          </cell>
        </row>
      </sheetData>
      <sheetData sheetId="1055">
        <row r="1">
          <cell r="B1">
            <v>0</v>
          </cell>
        </row>
      </sheetData>
      <sheetData sheetId="1056">
        <row r="1">
          <cell r="B1">
            <v>0</v>
          </cell>
        </row>
      </sheetData>
      <sheetData sheetId="1057">
        <row r="1">
          <cell r="B1">
            <v>0</v>
          </cell>
        </row>
      </sheetData>
      <sheetData sheetId="1058">
        <row r="1">
          <cell r="B1">
            <v>0</v>
          </cell>
        </row>
      </sheetData>
      <sheetData sheetId="1059">
        <row r="1">
          <cell r="B1">
            <v>0</v>
          </cell>
        </row>
      </sheetData>
      <sheetData sheetId="1060">
        <row r="1">
          <cell r="B1">
            <v>0</v>
          </cell>
        </row>
      </sheetData>
      <sheetData sheetId="1061">
        <row r="1">
          <cell r="B1">
            <v>0</v>
          </cell>
        </row>
      </sheetData>
      <sheetData sheetId="1062">
        <row r="1">
          <cell r="B1">
            <v>0</v>
          </cell>
        </row>
      </sheetData>
      <sheetData sheetId="1063">
        <row r="1">
          <cell r="B1">
            <v>0</v>
          </cell>
        </row>
      </sheetData>
      <sheetData sheetId="1064">
        <row r="1">
          <cell r="B1">
            <v>0</v>
          </cell>
        </row>
      </sheetData>
      <sheetData sheetId="1065">
        <row r="1">
          <cell r="B1">
            <v>0</v>
          </cell>
        </row>
      </sheetData>
      <sheetData sheetId="1066">
        <row r="1">
          <cell r="B1">
            <v>0</v>
          </cell>
        </row>
      </sheetData>
      <sheetData sheetId="1067">
        <row r="1">
          <cell r="B1">
            <v>0</v>
          </cell>
        </row>
      </sheetData>
      <sheetData sheetId="1068">
        <row r="1">
          <cell r="B1">
            <v>0</v>
          </cell>
        </row>
      </sheetData>
      <sheetData sheetId="1069">
        <row r="1">
          <cell r="B1">
            <v>0</v>
          </cell>
        </row>
      </sheetData>
      <sheetData sheetId="1070">
        <row r="1">
          <cell r="B1">
            <v>0</v>
          </cell>
        </row>
      </sheetData>
      <sheetData sheetId="1071">
        <row r="1">
          <cell r="B1">
            <v>0</v>
          </cell>
        </row>
      </sheetData>
      <sheetData sheetId="1072">
        <row r="1">
          <cell r="B1">
            <v>0</v>
          </cell>
        </row>
      </sheetData>
      <sheetData sheetId="1073">
        <row r="1">
          <cell r="B1">
            <v>0</v>
          </cell>
        </row>
      </sheetData>
      <sheetData sheetId="1074">
        <row r="1">
          <cell r="B1">
            <v>0</v>
          </cell>
        </row>
      </sheetData>
      <sheetData sheetId="1075">
        <row r="1">
          <cell r="B1">
            <v>0</v>
          </cell>
        </row>
      </sheetData>
      <sheetData sheetId="1076">
        <row r="1">
          <cell r="B1">
            <v>0</v>
          </cell>
        </row>
      </sheetData>
      <sheetData sheetId="1077">
        <row r="1">
          <cell r="B1">
            <v>0</v>
          </cell>
        </row>
      </sheetData>
      <sheetData sheetId="1078">
        <row r="1">
          <cell r="B1">
            <v>0</v>
          </cell>
        </row>
      </sheetData>
      <sheetData sheetId="1079">
        <row r="1">
          <cell r="B1">
            <v>0</v>
          </cell>
        </row>
      </sheetData>
      <sheetData sheetId="1080">
        <row r="1">
          <cell r="B1">
            <v>0</v>
          </cell>
        </row>
      </sheetData>
      <sheetData sheetId="1081">
        <row r="1">
          <cell r="B1">
            <v>0</v>
          </cell>
        </row>
      </sheetData>
      <sheetData sheetId="1082">
        <row r="1">
          <cell r="B1">
            <v>0</v>
          </cell>
        </row>
      </sheetData>
      <sheetData sheetId="1083">
        <row r="1">
          <cell r="B1">
            <v>0</v>
          </cell>
        </row>
      </sheetData>
      <sheetData sheetId="1084">
        <row r="1">
          <cell r="B1">
            <v>0</v>
          </cell>
        </row>
      </sheetData>
      <sheetData sheetId="1085">
        <row r="1">
          <cell r="B1">
            <v>0</v>
          </cell>
        </row>
      </sheetData>
      <sheetData sheetId="1086">
        <row r="1">
          <cell r="B1">
            <v>0</v>
          </cell>
        </row>
      </sheetData>
      <sheetData sheetId="1087">
        <row r="1">
          <cell r="B1">
            <v>0</v>
          </cell>
        </row>
      </sheetData>
      <sheetData sheetId="1088">
        <row r="1">
          <cell r="B1">
            <v>0</v>
          </cell>
        </row>
      </sheetData>
      <sheetData sheetId="1089">
        <row r="1">
          <cell r="B1">
            <v>0</v>
          </cell>
        </row>
      </sheetData>
      <sheetData sheetId="1090">
        <row r="1">
          <cell r="B1">
            <v>0</v>
          </cell>
        </row>
      </sheetData>
      <sheetData sheetId="1091">
        <row r="1">
          <cell r="B1">
            <v>0</v>
          </cell>
        </row>
      </sheetData>
      <sheetData sheetId="1092">
        <row r="1">
          <cell r="B1">
            <v>0</v>
          </cell>
        </row>
      </sheetData>
      <sheetData sheetId="1093">
        <row r="1">
          <cell r="B1">
            <v>0</v>
          </cell>
        </row>
      </sheetData>
      <sheetData sheetId="1094">
        <row r="1">
          <cell r="B1">
            <v>0</v>
          </cell>
        </row>
      </sheetData>
      <sheetData sheetId="1095">
        <row r="1">
          <cell r="B1">
            <v>0</v>
          </cell>
        </row>
      </sheetData>
      <sheetData sheetId="1096">
        <row r="1">
          <cell r="B1">
            <v>0</v>
          </cell>
        </row>
      </sheetData>
      <sheetData sheetId="1097">
        <row r="1">
          <cell r="B1">
            <v>0</v>
          </cell>
        </row>
      </sheetData>
      <sheetData sheetId="1098">
        <row r="1">
          <cell r="B1">
            <v>0</v>
          </cell>
        </row>
      </sheetData>
      <sheetData sheetId="1099">
        <row r="1">
          <cell r="B1">
            <v>0</v>
          </cell>
        </row>
      </sheetData>
      <sheetData sheetId="1100">
        <row r="1">
          <cell r="B1">
            <v>0</v>
          </cell>
        </row>
      </sheetData>
      <sheetData sheetId="1101">
        <row r="1">
          <cell r="B1">
            <v>0</v>
          </cell>
        </row>
      </sheetData>
      <sheetData sheetId="1102">
        <row r="1">
          <cell r="B1">
            <v>0</v>
          </cell>
        </row>
      </sheetData>
      <sheetData sheetId="1103">
        <row r="1">
          <cell r="B1">
            <v>0</v>
          </cell>
        </row>
      </sheetData>
      <sheetData sheetId="1104">
        <row r="1">
          <cell r="B1">
            <v>0</v>
          </cell>
        </row>
      </sheetData>
      <sheetData sheetId="1105">
        <row r="1">
          <cell r="B1">
            <v>0</v>
          </cell>
        </row>
      </sheetData>
      <sheetData sheetId="1106">
        <row r="1">
          <cell r="B1">
            <v>0</v>
          </cell>
        </row>
      </sheetData>
      <sheetData sheetId="1107">
        <row r="1">
          <cell r="B1">
            <v>0</v>
          </cell>
        </row>
      </sheetData>
      <sheetData sheetId="1108">
        <row r="1">
          <cell r="B1">
            <v>0</v>
          </cell>
        </row>
      </sheetData>
      <sheetData sheetId="1109">
        <row r="1">
          <cell r="B1">
            <v>0</v>
          </cell>
        </row>
      </sheetData>
      <sheetData sheetId="1110">
        <row r="1">
          <cell r="B1">
            <v>0</v>
          </cell>
        </row>
      </sheetData>
      <sheetData sheetId="1111">
        <row r="1">
          <cell r="B1">
            <v>0</v>
          </cell>
        </row>
      </sheetData>
      <sheetData sheetId="1112">
        <row r="1">
          <cell r="B1">
            <v>0</v>
          </cell>
        </row>
      </sheetData>
      <sheetData sheetId="1113">
        <row r="1">
          <cell r="B1">
            <v>0</v>
          </cell>
        </row>
      </sheetData>
      <sheetData sheetId="1114">
        <row r="1">
          <cell r="B1">
            <v>0</v>
          </cell>
        </row>
      </sheetData>
      <sheetData sheetId="1115">
        <row r="1">
          <cell r="B1">
            <v>0</v>
          </cell>
        </row>
      </sheetData>
      <sheetData sheetId="1116">
        <row r="1">
          <cell r="B1">
            <v>0</v>
          </cell>
        </row>
      </sheetData>
      <sheetData sheetId="1117">
        <row r="1">
          <cell r="B1">
            <v>0</v>
          </cell>
        </row>
      </sheetData>
      <sheetData sheetId="1118">
        <row r="1">
          <cell r="B1">
            <v>0</v>
          </cell>
        </row>
      </sheetData>
      <sheetData sheetId="1119">
        <row r="1">
          <cell r="B1">
            <v>0</v>
          </cell>
        </row>
      </sheetData>
      <sheetData sheetId="1120">
        <row r="1">
          <cell r="B1">
            <v>0</v>
          </cell>
        </row>
      </sheetData>
      <sheetData sheetId="1121">
        <row r="1">
          <cell r="B1">
            <v>0</v>
          </cell>
        </row>
      </sheetData>
      <sheetData sheetId="1122">
        <row r="1">
          <cell r="B1">
            <v>0</v>
          </cell>
        </row>
      </sheetData>
      <sheetData sheetId="1123">
        <row r="1">
          <cell r="B1">
            <v>0</v>
          </cell>
        </row>
      </sheetData>
      <sheetData sheetId="1124">
        <row r="1">
          <cell r="B1">
            <v>0</v>
          </cell>
        </row>
      </sheetData>
      <sheetData sheetId="1125">
        <row r="1">
          <cell r="B1">
            <v>0</v>
          </cell>
        </row>
      </sheetData>
      <sheetData sheetId="1126">
        <row r="1">
          <cell r="B1">
            <v>0</v>
          </cell>
        </row>
      </sheetData>
      <sheetData sheetId="1127">
        <row r="1">
          <cell r="B1">
            <v>0</v>
          </cell>
        </row>
      </sheetData>
      <sheetData sheetId="1128">
        <row r="1">
          <cell r="B1">
            <v>0</v>
          </cell>
        </row>
      </sheetData>
      <sheetData sheetId="1129">
        <row r="1">
          <cell r="B1">
            <v>0</v>
          </cell>
        </row>
      </sheetData>
      <sheetData sheetId="1130">
        <row r="1">
          <cell r="B1">
            <v>0</v>
          </cell>
        </row>
      </sheetData>
      <sheetData sheetId="1131">
        <row r="1">
          <cell r="B1">
            <v>0</v>
          </cell>
        </row>
      </sheetData>
      <sheetData sheetId="1132">
        <row r="1">
          <cell r="B1">
            <v>0</v>
          </cell>
        </row>
      </sheetData>
      <sheetData sheetId="1133">
        <row r="1">
          <cell r="B1">
            <v>0</v>
          </cell>
        </row>
      </sheetData>
      <sheetData sheetId="1134">
        <row r="1">
          <cell r="B1">
            <v>0</v>
          </cell>
        </row>
      </sheetData>
      <sheetData sheetId="1135">
        <row r="1">
          <cell r="B1">
            <v>0</v>
          </cell>
        </row>
      </sheetData>
      <sheetData sheetId="1136">
        <row r="1">
          <cell r="B1">
            <v>0</v>
          </cell>
        </row>
      </sheetData>
      <sheetData sheetId="1137">
        <row r="1">
          <cell r="B1">
            <v>0</v>
          </cell>
        </row>
      </sheetData>
      <sheetData sheetId="1138">
        <row r="1">
          <cell r="B1">
            <v>0</v>
          </cell>
        </row>
      </sheetData>
      <sheetData sheetId="1139">
        <row r="1">
          <cell r="B1">
            <v>0</v>
          </cell>
        </row>
      </sheetData>
      <sheetData sheetId="1140">
        <row r="1">
          <cell r="B1">
            <v>0</v>
          </cell>
        </row>
      </sheetData>
      <sheetData sheetId="1141">
        <row r="1">
          <cell r="B1">
            <v>0</v>
          </cell>
        </row>
      </sheetData>
      <sheetData sheetId="1142">
        <row r="1">
          <cell r="B1">
            <v>0</v>
          </cell>
        </row>
      </sheetData>
      <sheetData sheetId="1143">
        <row r="1">
          <cell r="B1">
            <v>0</v>
          </cell>
        </row>
      </sheetData>
      <sheetData sheetId="1144">
        <row r="1">
          <cell r="B1">
            <v>0</v>
          </cell>
        </row>
      </sheetData>
      <sheetData sheetId="1145">
        <row r="1">
          <cell r="B1">
            <v>0</v>
          </cell>
        </row>
      </sheetData>
      <sheetData sheetId="1146">
        <row r="1">
          <cell r="B1">
            <v>0</v>
          </cell>
        </row>
      </sheetData>
      <sheetData sheetId="1147">
        <row r="1">
          <cell r="B1">
            <v>0</v>
          </cell>
        </row>
      </sheetData>
      <sheetData sheetId="1148">
        <row r="1">
          <cell r="B1">
            <v>0</v>
          </cell>
        </row>
      </sheetData>
      <sheetData sheetId="1149">
        <row r="1">
          <cell r="B1">
            <v>0</v>
          </cell>
        </row>
      </sheetData>
      <sheetData sheetId="1150">
        <row r="1">
          <cell r="B1">
            <v>0</v>
          </cell>
        </row>
      </sheetData>
      <sheetData sheetId="1151">
        <row r="1">
          <cell r="B1">
            <v>0</v>
          </cell>
        </row>
      </sheetData>
      <sheetData sheetId="1152">
        <row r="1">
          <cell r="B1">
            <v>0</v>
          </cell>
        </row>
      </sheetData>
      <sheetData sheetId="1153">
        <row r="1">
          <cell r="B1">
            <v>0</v>
          </cell>
        </row>
      </sheetData>
      <sheetData sheetId="1154">
        <row r="1">
          <cell r="B1">
            <v>0</v>
          </cell>
        </row>
      </sheetData>
      <sheetData sheetId="1155">
        <row r="1">
          <cell r="B1">
            <v>0</v>
          </cell>
        </row>
      </sheetData>
      <sheetData sheetId="1156">
        <row r="1">
          <cell r="B1">
            <v>0</v>
          </cell>
        </row>
      </sheetData>
      <sheetData sheetId="1157">
        <row r="1">
          <cell r="B1">
            <v>0</v>
          </cell>
        </row>
      </sheetData>
      <sheetData sheetId="1158">
        <row r="1">
          <cell r="B1">
            <v>0</v>
          </cell>
        </row>
      </sheetData>
      <sheetData sheetId="1159">
        <row r="1">
          <cell r="B1">
            <v>0</v>
          </cell>
        </row>
      </sheetData>
      <sheetData sheetId="1160">
        <row r="1">
          <cell r="B1">
            <v>0</v>
          </cell>
        </row>
      </sheetData>
      <sheetData sheetId="1161">
        <row r="1">
          <cell r="B1">
            <v>0</v>
          </cell>
        </row>
      </sheetData>
      <sheetData sheetId="1162">
        <row r="1">
          <cell r="B1">
            <v>0</v>
          </cell>
        </row>
      </sheetData>
      <sheetData sheetId="1163">
        <row r="1">
          <cell r="B1">
            <v>0</v>
          </cell>
        </row>
      </sheetData>
      <sheetData sheetId="1164">
        <row r="1">
          <cell r="B1">
            <v>0</v>
          </cell>
        </row>
      </sheetData>
      <sheetData sheetId="1165">
        <row r="1">
          <cell r="B1">
            <v>0</v>
          </cell>
        </row>
      </sheetData>
      <sheetData sheetId="1166">
        <row r="1">
          <cell r="B1">
            <v>0</v>
          </cell>
        </row>
      </sheetData>
      <sheetData sheetId="1167">
        <row r="1">
          <cell r="B1">
            <v>0</v>
          </cell>
        </row>
      </sheetData>
      <sheetData sheetId="1168">
        <row r="1">
          <cell r="B1">
            <v>0</v>
          </cell>
        </row>
      </sheetData>
      <sheetData sheetId="1169">
        <row r="1">
          <cell r="B1">
            <v>0</v>
          </cell>
        </row>
      </sheetData>
      <sheetData sheetId="1170">
        <row r="1">
          <cell r="B1">
            <v>0</v>
          </cell>
        </row>
      </sheetData>
      <sheetData sheetId="1171">
        <row r="1">
          <cell r="B1">
            <v>0</v>
          </cell>
        </row>
      </sheetData>
      <sheetData sheetId="1172">
        <row r="1">
          <cell r="B1">
            <v>0</v>
          </cell>
        </row>
      </sheetData>
      <sheetData sheetId="1173">
        <row r="1">
          <cell r="B1">
            <v>0</v>
          </cell>
        </row>
      </sheetData>
      <sheetData sheetId="1174">
        <row r="1">
          <cell r="B1">
            <v>0</v>
          </cell>
        </row>
      </sheetData>
      <sheetData sheetId="1175">
        <row r="1">
          <cell r="B1">
            <v>0</v>
          </cell>
        </row>
      </sheetData>
      <sheetData sheetId="1176">
        <row r="1">
          <cell r="B1">
            <v>0</v>
          </cell>
        </row>
      </sheetData>
      <sheetData sheetId="1177">
        <row r="1">
          <cell r="B1">
            <v>0</v>
          </cell>
        </row>
      </sheetData>
      <sheetData sheetId="1178">
        <row r="1">
          <cell r="B1">
            <v>0</v>
          </cell>
        </row>
      </sheetData>
      <sheetData sheetId="1179">
        <row r="1">
          <cell r="B1">
            <v>0</v>
          </cell>
        </row>
      </sheetData>
      <sheetData sheetId="1180">
        <row r="1">
          <cell r="B1">
            <v>0</v>
          </cell>
        </row>
      </sheetData>
      <sheetData sheetId="1181">
        <row r="1">
          <cell r="B1">
            <v>0</v>
          </cell>
        </row>
      </sheetData>
      <sheetData sheetId="1182">
        <row r="1">
          <cell r="B1">
            <v>0</v>
          </cell>
        </row>
      </sheetData>
      <sheetData sheetId="1183">
        <row r="1">
          <cell r="B1">
            <v>0</v>
          </cell>
        </row>
      </sheetData>
      <sheetData sheetId="1184">
        <row r="1">
          <cell r="B1">
            <v>0</v>
          </cell>
        </row>
      </sheetData>
      <sheetData sheetId="1185">
        <row r="1">
          <cell r="B1">
            <v>0</v>
          </cell>
        </row>
      </sheetData>
      <sheetData sheetId="1186">
        <row r="1">
          <cell r="B1">
            <v>0</v>
          </cell>
        </row>
      </sheetData>
      <sheetData sheetId="1187">
        <row r="1">
          <cell r="B1">
            <v>0</v>
          </cell>
        </row>
      </sheetData>
      <sheetData sheetId="1188">
        <row r="1">
          <cell r="B1">
            <v>0</v>
          </cell>
        </row>
      </sheetData>
      <sheetData sheetId="1189">
        <row r="1">
          <cell r="B1">
            <v>0</v>
          </cell>
        </row>
      </sheetData>
      <sheetData sheetId="1190">
        <row r="1">
          <cell r="B1">
            <v>0</v>
          </cell>
        </row>
      </sheetData>
      <sheetData sheetId="1191">
        <row r="1">
          <cell r="B1">
            <v>0</v>
          </cell>
        </row>
      </sheetData>
      <sheetData sheetId="1192">
        <row r="1">
          <cell r="B1">
            <v>0</v>
          </cell>
        </row>
      </sheetData>
      <sheetData sheetId="1193">
        <row r="1">
          <cell r="B1">
            <v>0</v>
          </cell>
        </row>
      </sheetData>
      <sheetData sheetId="1194">
        <row r="1">
          <cell r="B1">
            <v>0</v>
          </cell>
        </row>
      </sheetData>
      <sheetData sheetId="1195">
        <row r="1">
          <cell r="B1">
            <v>0</v>
          </cell>
        </row>
      </sheetData>
      <sheetData sheetId="1196">
        <row r="1">
          <cell r="B1">
            <v>0</v>
          </cell>
        </row>
      </sheetData>
      <sheetData sheetId="1197">
        <row r="1">
          <cell r="B1">
            <v>0</v>
          </cell>
        </row>
      </sheetData>
      <sheetData sheetId="1198">
        <row r="1">
          <cell r="B1">
            <v>0</v>
          </cell>
        </row>
      </sheetData>
      <sheetData sheetId="1199">
        <row r="1">
          <cell r="B1">
            <v>0</v>
          </cell>
        </row>
      </sheetData>
      <sheetData sheetId="1200">
        <row r="1">
          <cell r="B1">
            <v>0</v>
          </cell>
        </row>
      </sheetData>
      <sheetData sheetId="1201">
        <row r="1">
          <cell r="B1">
            <v>0</v>
          </cell>
        </row>
      </sheetData>
      <sheetData sheetId="1202">
        <row r="1">
          <cell r="B1">
            <v>0</v>
          </cell>
        </row>
      </sheetData>
      <sheetData sheetId="1203">
        <row r="1">
          <cell r="B1">
            <v>0</v>
          </cell>
        </row>
      </sheetData>
      <sheetData sheetId="1204">
        <row r="1">
          <cell r="B1">
            <v>0</v>
          </cell>
        </row>
      </sheetData>
      <sheetData sheetId="1205">
        <row r="1">
          <cell r="B1">
            <v>0</v>
          </cell>
        </row>
      </sheetData>
      <sheetData sheetId="1206">
        <row r="1">
          <cell r="B1">
            <v>0</v>
          </cell>
        </row>
      </sheetData>
      <sheetData sheetId="1207">
        <row r="1">
          <cell r="B1">
            <v>0</v>
          </cell>
        </row>
      </sheetData>
      <sheetData sheetId="1208">
        <row r="1">
          <cell r="B1">
            <v>0</v>
          </cell>
        </row>
      </sheetData>
      <sheetData sheetId="1209">
        <row r="1">
          <cell r="B1">
            <v>0</v>
          </cell>
        </row>
      </sheetData>
      <sheetData sheetId="1210">
        <row r="1">
          <cell r="B1">
            <v>0</v>
          </cell>
        </row>
      </sheetData>
      <sheetData sheetId="1211">
        <row r="1">
          <cell r="B1">
            <v>0</v>
          </cell>
        </row>
      </sheetData>
      <sheetData sheetId="1212">
        <row r="1">
          <cell r="B1">
            <v>0</v>
          </cell>
        </row>
      </sheetData>
      <sheetData sheetId="1213">
        <row r="1">
          <cell r="B1">
            <v>0</v>
          </cell>
        </row>
      </sheetData>
      <sheetData sheetId="1214">
        <row r="1">
          <cell r="B1">
            <v>0</v>
          </cell>
        </row>
      </sheetData>
      <sheetData sheetId="1215">
        <row r="1">
          <cell r="B1">
            <v>0</v>
          </cell>
        </row>
      </sheetData>
      <sheetData sheetId="1216">
        <row r="1">
          <cell r="B1">
            <v>0</v>
          </cell>
        </row>
      </sheetData>
      <sheetData sheetId="1217">
        <row r="1">
          <cell r="B1">
            <v>0</v>
          </cell>
        </row>
      </sheetData>
      <sheetData sheetId="1218">
        <row r="1">
          <cell r="B1">
            <v>0</v>
          </cell>
        </row>
      </sheetData>
      <sheetData sheetId="1219">
        <row r="1">
          <cell r="B1">
            <v>0</v>
          </cell>
        </row>
      </sheetData>
      <sheetData sheetId="1220">
        <row r="1">
          <cell r="B1">
            <v>0</v>
          </cell>
        </row>
      </sheetData>
      <sheetData sheetId="1221">
        <row r="1">
          <cell r="B1">
            <v>0</v>
          </cell>
        </row>
      </sheetData>
      <sheetData sheetId="1222">
        <row r="1">
          <cell r="B1">
            <v>0</v>
          </cell>
        </row>
      </sheetData>
      <sheetData sheetId="1223">
        <row r="1">
          <cell r="B1">
            <v>0</v>
          </cell>
        </row>
      </sheetData>
      <sheetData sheetId="1224">
        <row r="1">
          <cell r="B1">
            <v>0</v>
          </cell>
        </row>
      </sheetData>
      <sheetData sheetId="1225">
        <row r="1">
          <cell r="B1">
            <v>0</v>
          </cell>
        </row>
      </sheetData>
      <sheetData sheetId="1226">
        <row r="1">
          <cell r="B1">
            <v>0</v>
          </cell>
        </row>
      </sheetData>
      <sheetData sheetId="1227">
        <row r="1">
          <cell r="B1">
            <v>0</v>
          </cell>
        </row>
      </sheetData>
      <sheetData sheetId="1228">
        <row r="1">
          <cell r="B1">
            <v>0</v>
          </cell>
        </row>
      </sheetData>
      <sheetData sheetId="1229">
        <row r="1">
          <cell r="B1">
            <v>0</v>
          </cell>
        </row>
      </sheetData>
      <sheetData sheetId="1230">
        <row r="1">
          <cell r="B1">
            <v>0</v>
          </cell>
        </row>
      </sheetData>
      <sheetData sheetId="1231">
        <row r="1">
          <cell r="B1">
            <v>0</v>
          </cell>
        </row>
      </sheetData>
      <sheetData sheetId="1232">
        <row r="1">
          <cell r="B1">
            <v>0</v>
          </cell>
        </row>
      </sheetData>
      <sheetData sheetId="1233">
        <row r="1">
          <cell r="B1">
            <v>0</v>
          </cell>
        </row>
      </sheetData>
      <sheetData sheetId="1234">
        <row r="1">
          <cell r="B1">
            <v>0</v>
          </cell>
        </row>
      </sheetData>
      <sheetData sheetId="1235">
        <row r="1">
          <cell r="B1">
            <v>0</v>
          </cell>
        </row>
      </sheetData>
      <sheetData sheetId="1236">
        <row r="1">
          <cell r="B1">
            <v>0</v>
          </cell>
        </row>
      </sheetData>
      <sheetData sheetId="1237">
        <row r="1">
          <cell r="B1">
            <v>0</v>
          </cell>
        </row>
      </sheetData>
      <sheetData sheetId="1238">
        <row r="1">
          <cell r="B1">
            <v>0</v>
          </cell>
        </row>
      </sheetData>
      <sheetData sheetId="1239">
        <row r="1">
          <cell r="B1">
            <v>0</v>
          </cell>
        </row>
      </sheetData>
      <sheetData sheetId="1240">
        <row r="1">
          <cell r="B1">
            <v>0</v>
          </cell>
        </row>
      </sheetData>
      <sheetData sheetId="1241">
        <row r="1">
          <cell r="B1">
            <v>0</v>
          </cell>
        </row>
      </sheetData>
      <sheetData sheetId="1242">
        <row r="1">
          <cell r="B1">
            <v>0</v>
          </cell>
        </row>
      </sheetData>
      <sheetData sheetId="1243">
        <row r="1">
          <cell r="B1">
            <v>0</v>
          </cell>
        </row>
      </sheetData>
      <sheetData sheetId="1244">
        <row r="1">
          <cell r="B1">
            <v>0</v>
          </cell>
        </row>
      </sheetData>
      <sheetData sheetId="1245">
        <row r="1">
          <cell r="B1">
            <v>0</v>
          </cell>
        </row>
      </sheetData>
      <sheetData sheetId="1246">
        <row r="1">
          <cell r="B1">
            <v>0</v>
          </cell>
        </row>
      </sheetData>
      <sheetData sheetId="1247">
        <row r="1">
          <cell r="B1">
            <v>0</v>
          </cell>
        </row>
      </sheetData>
      <sheetData sheetId="1248">
        <row r="1">
          <cell r="B1">
            <v>0</v>
          </cell>
        </row>
      </sheetData>
      <sheetData sheetId="1249">
        <row r="1">
          <cell r="B1">
            <v>0</v>
          </cell>
        </row>
      </sheetData>
      <sheetData sheetId="1250">
        <row r="1">
          <cell r="B1">
            <v>0</v>
          </cell>
        </row>
      </sheetData>
      <sheetData sheetId="1251">
        <row r="1">
          <cell r="B1">
            <v>0</v>
          </cell>
        </row>
      </sheetData>
      <sheetData sheetId="1252">
        <row r="1">
          <cell r="B1">
            <v>0</v>
          </cell>
        </row>
      </sheetData>
      <sheetData sheetId="1253">
        <row r="1">
          <cell r="B1">
            <v>0</v>
          </cell>
        </row>
      </sheetData>
      <sheetData sheetId="1254">
        <row r="1">
          <cell r="B1">
            <v>0</v>
          </cell>
        </row>
      </sheetData>
      <sheetData sheetId="1255">
        <row r="1">
          <cell r="B1">
            <v>0</v>
          </cell>
        </row>
      </sheetData>
      <sheetData sheetId="1256">
        <row r="1">
          <cell r="B1">
            <v>0</v>
          </cell>
        </row>
      </sheetData>
      <sheetData sheetId="1257">
        <row r="1">
          <cell r="B1">
            <v>0</v>
          </cell>
        </row>
      </sheetData>
      <sheetData sheetId="1258">
        <row r="1">
          <cell r="B1">
            <v>0</v>
          </cell>
        </row>
      </sheetData>
      <sheetData sheetId="1259">
        <row r="1">
          <cell r="B1">
            <v>0</v>
          </cell>
        </row>
      </sheetData>
      <sheetData sheetId="1260">
        <row r="1">
          <cell r="B1">
            <v>0</v>
          </cell>
        </row>
      </sheetData>
      <sheetData sheetId="1261">
        <row r="1">
          <cell r="B1">
            <v>0</v>
          </cell>
        </row>
      </sheetData>
      <sheetData sheetId="1262">
        <row r="1">
          <cell r="B1">
            <v>0</v>
          </cell>
        </row>
      </sheetData>
      <sheetData sheetId="1263">
        <row r="1">
          <cell r="B1">
            <v>0</v>
          </cell>
        </row>
      </sheetData>
      <sheetData sheetId="1264">
        <row r="1">
          <cell r="B1">
            <v>0</v>
          </cell>
        </row>
      </sheetData>
      <sheetData sheetId="1265">
        <row r="1">
          <cell r="B1">
            <v>0</v>
          </cell>
        </row>
      </sheetData>
      <sheetData sheetId="1266">
        <row r="1">
          <cell r="B1">
            <v>0</v>
          </cell>
        </row>
      </sheetData>
      <sheetData sheetId="1267">
        <row r="1">
          <cell r="B1">
            <v>0</v>
          </cell>
        </row>
      </sheetData>
      <sheetData sheetId="1268">
        <row r="1">
          <cell r="B1">
            <v>0</v>
          </cell>
        </row>
      </sheetData>
      <sheetData sheetId="1269">
        <row r="1">
          <cell r="B1">
            <v>0</v>
          </cell>
        </row>
      </sheetData>
      <sheetData sheetId="1270">
        <row r="1">
          <cell r="B1">
            <v>0</v>
          </cell>
        </row>
      </sheetData>
      <sheetData sheetId="1271">
        <row r="1">
          <cell r="B1">
            <v>0</v>
          </cell>
        </row>
      </sheetData>
      <sheetData sheetId="1272">
        <row r="1">
          <cell r="B1">
            <v>0</v>
          </cell>
        </row>
      </sheetData>
      <sheetData sheetId="1273">
        <row r="1">
          <cell r="B1">
            <v>0</v>
          </cell>
        </row>
      </sheetData>
      <sheetData sheetId="1274">
        <row r="1">
          <cell r="B1">
            <v>0</v>
          </cell>
        </row>
      </sheetData>
      <sheetData sheetId="1275">
        <row r="1">
          <cell r="B1">
            <v>0</v>
          </cell>
        </row>
      </sheetData>
      <sheetData sheetId="1276">
        <row r="1">
          <cell r="B1">
            <v>0</v>
          </cell>
        </row>
      </sheetData>
      <sheetData sheetId="1277">
        <row r="1">
          <cell r="B1">
            <v>0</v>
          </cell>
        </row>
      </sheetData>
      <sheetData sheetId="1278">
        <row r="1">
          <cell r="B1">
            <v>0</v>
          </cell>
        </row>
      </sheetData>
      <sheetData sheetId="1279">
        <row r="1">
          <cell r="B1">
            <v>0</v>
          </cell>
        </row>
      </sheetData>
      <sheetData sheetId="1280" refreshError="1"/>
      <sheetData sheetId="1281" refreshError="1"/>
      <sheetData sheetId="1282" refreshError="1"/>
      <sheetData sheetId="1283" refreshError="1"/>
      <sheetData sheetId="1284" refreshError="1"/>
      <sheetData sheetId="1285" refreshError="1"/>
      <sheetData sheetId="1286">
        <row r="1">
          <cell r="B1">
            <v>0</v>
          </cell>
        </row>
      </sheetData>
      <sheetData sheetId="1287">
        <row r="1">
          <cell r="B1">
            <v>0</v>
          </cell>
        </row>
      </sheetData>
      <sheetData sheetId="1288">
        <row r="1">
          <cell r="B1">
            <v>0</v>
          </cell>
        </row>
      </sheetData>
      <sheetData sheetId="1289">
        <row r="1">
          <cell r="B1">
            <v>0</v>
          </cell>
        </row>
      </sheetData>
      <sheetData sheetId="1290">
        <row r="1">
          <cell r="B1">
            <v>0</v>
          </cell>
        </row>
      </sheetData>
      <sheetData sheetId="1291">
        <row r="1">
          <cell r="B1">
            <v>0</v>
          </cell>
        </row>
      </sheetData>
      <sheetData sheetId="1292">
        <row r="1">
          <cell r="B1">
            <v>0</v>
          </cell>
        </row>
      </sheetData>
      <sheetData sheetId="1293">
        <row r="1">
          <cell r="B1">
            <v>0</v>
          </cell>
        </row>
      </sheetData>
      <sheetData sheetId="1294">
        <row r="1">
          <cell r="B1">
            <v>0</v>
          </cell>
        </row>
      </sheetData>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ow r="1">
          <cell r="B1">
            <v>0</v>
          </cell>
        </row>
      </sheetData>
      <sheetData sheetId="1304" refreshError="1"/>
      <sheetData sheetId="1305">
        <row r="1">
          <cell r="B1">
            <v>0</v>
          </cell>
        </row>
      </sheetData>
      <sheetData sheetId="1306" refreshError="1"/>
      <sheetData sheetId="1307">
        <row r="1">
          <cell r="B1">
            <v>0</v>
          </cell>
        </row>
      </sheetData>
      <sheetData sheetId="1308" refreshError="1"/>
      <sheetData sheetId="1309" refreshError="1"/>
      <sheetData sheetId="1310" refreshError="1"/>
      <sheetData sheetId="1311" refreshError="1"/>
      <sheetData sheetId="1312" refreshError="1"/>
      <sheetData sheetId="1313" refreshError="1"/>
      <sheetData sheetId="1314" refreshError="1"/>
      <sheetData sheetId="1315">
        <row r="1">
          <cell r="B1">
            <v>0</v>
          </cell>
        </row>
      </sheetData>
      <sheetData sheetId="1316">
        <row r="1">
          <cell r="B1">
            <v>0</v>
          </cell>
        </row>
      </sheetData>
      <sheetData sheetId="1317">
        <row r="1">
          <cell r="B1">
            <v>0</v>
          </cell>
        </row>
      </sheetData>
      <sheetData sheetId="1318">
        <row r="1">
          <cell r="B1">
            <v>0</v>
          </cell>
        </row>
      </sheetData>
      <sheetData sheetId="1319">
        <row r="1">
          <cell r="B1">
            <v>0</v>
          </cell>
        </row>
      </sheetData>
      <sheetData sheetId="1320">
        <row r="1">
          <cell r="B1">
            <v>0</v>
          </cell>
        </row>
      </sheetData>
      <sheetData sheetId="1321">
        <row r="1">
          <cell r="B1">
            <v>0</v>
          </cell>
        </row>
      </sheetData>
      <sheetData sheetId="1322">
        <row r="1">
          <cell r="B1">
            <v>0</v>
          </cell>
        </row>
      </sheetData>
      <sheetData sheetId="1323">
        <row r="1">
          <cell r="B1">
            <v>0</v>
          </cell>
        </row>
      </sheetData>
      <sheetData sheetId="1324">
        <row r="1">
          <cell r="B1">
            <v>0</v>
          </cell>
        </row>
      </sheetData>
      <sheetData sheetId="1325">
        <row r="1">
          <cell r="B1">
            <v>0</v>
          </cell>
        </row>
      </sheetData>
      <sheetData sheetId="1326">
        <row r="1">
          <cell r="B1">
            <v>0</v>
          </cell>
        </row>
      </sheetData>
      <sheetData sheetId="1327">
        <row r="1">
          <cell r="B1">
            <v>0</v>
          </cell>
        </row>
      </sheetData>
      <sheetData sheetId="1328">
        <row r="1">
          <cell r="B1">
            <v>0</v>
          </cell>
        </row>
      </sheetData>
      <sheetData sheetId="1329">
        <row r="1">
          <cell r="B1">
            <v>0</v>
          </cell>
        </row>
      </sheetData>
      <sheetData sheetId="1330">
        <row r="1">
          <cell r="B1">
            <v>0</v>
          </cell>
        </row>
      </sheetData>
      <sheetData sheetId="1331">
        <row r="1">
          <cell r="B1">
            <v>0</v>
          </cell>
        </row>
      </sheetData>
      <sheetData sheetId="1332">
        <row r="1">
          <cell r="B1">
            <v>0</v>
          </cell>
        </row>
      </sheetData>
      <sheetData sheetId="1333">
        <row r="1">
          <cell r="B1">
            <v>0</v>
          </cell>
        </row>
      </sheetData>
      <sheetData sheetId="1334">
        <row r="1">
          <cell r="B1">
            <v>0</v>
          </cell>
        </row>
      </sheetData>
      <sheetData sheetId="1335">
        <row r="1">
          <cell r="B1">
            <v>0</v>
          </cell>
        </row>
      </sheetData>
      <sheetData sheetId="1336">
        <row r="1">
          <cell r="B1">
            <v>0</v>
          </cell>
        </row>
      </sheetData>
      <sheetData sheetId="1337">
        <row r="1">
          <cell r="B1">
            <v>0</v>
          </cell>
        </row>
      </sheetData>
      <sheetData sheetId="1338">
        <row r="1">
          <cell r="B1">
            <v>0</v>
          </cell>
        </row>
      </sheetData>
      <sheetData sheetId="1339">
        <row r="1">
          <cell r="B1">
            <v>0</v>
          </cell>
        </row>
      </sheetData>
      <sheetData sheetId="1340">
        <row r="1">
          <cell r="B1">
            <v>0</v>
          </cell>
        </row>
      </sheetData>
      <sheetData sheetId="1341">
        <row r="1">
          <cell r="B1">
            <v>0</v>
          </cell>
        </row>
      </sheetData>
      <sheetData sheetId="1342">
        <row r="1">
          <cell r="B1">
            <v>0</v>
          </cell>
        </row>
      </sheetData>
      <sheetData sheetId="1343">
        <row r="1">
          <cell r="B1">
            <v>0</v>
          </cell>
        </row>
      </sheetData>
      <sheetData sheetId="1344">
        <row r="1">
          <cell r="B1">
            <v>0</v>
          </cell>
        </row>
      </sheetData>
      <sheetData sheetId="1345">
        <row r="1">
          <cell r="B1">
            <v>0</v>
          </cell>
        </row>
      </sheetData>
      <sheetData sheetId="1346">
        <row r="1">
          <cell r="B1">
            <v>0</v>
          </cell>
        </row>
      </sheetData>
      <sheetData sheetId="1347">
        <row r="1">
          <cell r="B1">
            <v>0</v>
          </cell>
        </row>
      </sheetData>
      <sheetData sheetId="1348">
        <row r="1">
          <cell r="B1">
            <v>0</v>
          </cell>
        </row>
      </sheetData>
      <sheetData sheetId="1349">
        <row r="1">
          <cell r="B1">
            <v>0</v>
          </cell>
        </row>
      </sheetData>
      <sheetData sheetId="1350">
        <row r="1">
          <cell r="B1">
            <v>0</v>
          </cell>
        </row>
      </sheetData>
      <sheetData sheetId="1351">
        <row r="1">
          <cell r="B1">
            <v>0</v>
          </cell>
        </row>
      </sheetData>
      <sheetData sheetId="1352">
        <row r="1">
          <cell r="B1">
            <v>0</v>
          </cell>
        </row>
      </sheetData>
      <sheetData sheetId="1353">
        <row r="1">
          <cell r="B1">
            <v>0</v>
          </cell>
        </row>
      </sheetData>
      <sheetData sheetId="1354">
        <row r="1">
          <cell r="B1">
            <v>0</v>
          </cell>
        </row>
      </sheetData>
      <sheetData sheetId="1355">
        <row r="1">
          <cell r="B1">
            <v>0</v>
          </cell>
        </row>
      </sheetData>
      <sheetData sheetId="1356">
        <row r="1">
          <cell r="B1">
            <v>0</v>
          </cell>
        </row>
      </sheetData>
      <sheetData sheetId="1357">
        <row r="1">
          <cell r="B1">
            <v>0</v>
          </cell>
        </row>
      </sheetData>
      <sheetData sheetId="1358">
        <row r="1">
          <cell r="B1">
            <v>0</v>
          </cell>
        </row>
      </sheetData>
      <sheetData sheetId="1359">
        <row r="1">
          <cell r="B1">
            <v>0</v>
          </cell>
        </row>
      </sheetData>
      <sheetData sheetId="1360">
        <row r="1">
          <cell r="B1">
            <v>0</v>
          </cell>
        </row>
      </sheetData>
      <sheetData sheetId="1361">
        <row r="1">
          <cell r="B1">
            <v>0</v>
          </cell>
        </row>
      </sheetData>
      <sheetData sheetId="1362"/>
      <sheetData sheetId="1363"/>
      <sheetData sheetId="1364"/>
      <sheetData sheetId="1365"/>
      <sheetData sheetId="1366"/>
      <sheetData sheetId="1367"/>
      <sheetData sheetId="1368"/>
      <sheetData sheetId="1369"/>
      <sheetData sheetId="1370"/>
      <sheetData sheetId="1371">
        <row r="1">
          <cell r="B1">
            <v>0</v>
          </cell>
        </row>
      </sheetData>
      <sheetData sheetId="1372">
        <row r="1">
          <cell r="B1">
            <v>0</v>
          </cell>
        </row>
      </sheetData>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row r="1">
          <cell r="B1">
            <v>0</v>
          </cell>
        </row>
      </sheetData>
      <sheetData sheetId="1389"/>
      <sheetData sheetId="1390">
        <row r="1">
          <cell r="B1">
            <v>0</v>
          </cell>
        </row>
      </sheetData>
      <sheetData sheetId="1391"/>
      <sheetData sheetId="1392">
        <row r="1">
          <cell r="B1">
            <v>0</v>
          </cell>
        </row>
      </sheetData>
      <sheetData sheetId="1393"/>
      <sheetData sheetId="1394">
        <row r="1">
          <cell r="B1">
            <v>0</v>
          </cell>
        </row>
      </sheetData>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row r="1">
          <cell r="B1">
            <v>0</v>
          </cell>
        </row>
      </sheetData>
      <sheetData sheetId="1408">
        <row r="1">
          <cell r="B1">
            <v>0</v>
          </cell>
        </row>
      </sheetData>
      <sheetData sheetId="1409">
        <row r="1">
          <cell r="B1">
            <v>0</v>
          </cell>
        </row>
      </sheetData>
      <sheetData sheetId="1410"/>
      <sheetData sheetId="1411"/>
      <sheetData sheetId="1412"/>
      <sheetData sheetId="1413"/>
      <sheetData sheetId="1414"/>
      <sheetData sheetId="1415"/>
      <sheetData sheetId="1416"/>
      <sheetData sheetId="1417"/>
      <sheetData sheetId="1418"/>
      <sheetData sheetId="1419"/>
      <sheetData sheetId="1420"/>
      <sheetData sheetId="1421">
        <row r="1">
          <cell r="B1">
            <v>0</v>
          </cell>
        </row>
      </sheetData>
      <sheetData sheetId="1422"/>
      <sheetData sheetId="1423">
        <row r="1">
          <cell r="B1">
            <v>0</v>
          </cell>
        </row>
      </sheetData>
      <sheetData sheetId="1424">
        <row r="1">
          <cell r="B1">
            <v>0</v>
          </cell>
        </row>
      </sheetData>
      <sheetData sheetId="1425">
        <row r="1">
          <cell r="B1">
            <v>0</v>
          </cell>
        </row>
      </sheetData>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row r="1">
          <cell r="B1">
            <v>0</v>
          </cell>
        </row>
      </sheetData>
      <sheetData sheetId="1439"/>
      <sheetData sheetId="1440">
        <row r="1">
          <cell r="B1">
            <v>0</v>
          </cell>
        </row>
      </sheetData>
      <sheetData sheetId="1441">
        <row r="1">
          <cell r="B1">
            <v>0</v>
          </cell>
        </row>
      </sheetData>
      <sheetData sheetId="1442"/>
      <sheetData sheetId="1443"/>
      <sheetData sheetId="1444"/>
      <sheetData sheetId="1445"/>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sheetData sheetId="1546">
        <row r="1">
          <cell r="B1">
            <v>0</v>
          </cell>
        </row>
      </sheetData>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row r="1">
          <cell r="B1">
            <v>0</v>
          </cell>
        </row>
      </sheetData>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row r="1">
          <cell r="B1">
            <v>0</v>
          </cell>
        </row>
      </sheetData>
      <sheetData sheetId="1723"/>
      <sheetData sheetId="1724">
        <row r="1">
          <cell r="B1">
            <v>0</v>
          </cell>
        </row>
      </sheetData>
      <sheetData sheetId="1725"/>
      <sheetData sheetId="1726">
        <row r="1">
          <cell r="B1">
            <v>0</v>
          </cell>
        </row>
      </sheetData>
      <sheetData sheetId="1727"/>
      <sheetData sheetId="1728">
        <row r="1">
          <cell r="B1">
            <v>0</v>
          </cell>
        </row>
      </sheetData>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refreshError="1"/>
      <sheetData sheetId="1793" refreshError="1"/>
      <sheetData sheetId="1794" refreshError="1"/>
      <sheetData sheetId="1795" refreshError="1"/>
      <sheetData sheetId="1796" refreshError="1"/>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sheetData sheetId="1858"/>
      <sheetData sheetId="1859"/>
      <sheetData sheetId="1860" refreshError="1"/>
      <sheetData sheetId="1861" refreshError="1"/>
      <sheetData sheetId="1862" refreshError="1"/>
      <sheetData sheetId="1863" refreshError="1"/>
      <sheetData sheetId="1864" refreshError="1"/>
      <sheetData sheetId="1865"/>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sheetData sheetId="1887"/>
      <sheetData sheetId="1888" refreshError="1"/>
      <sheetData sheetId="1889"/>
      <sheetData sheetId="1890"/>
      <sheetData sheetId="1891"/>
      <sheetData sheetId="1892"/>
      <sheetData sheetId="1893"/>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sheetData sheetId="1906"/>
      <sheetData sheetId="1907" refreshError="1"/>
      <sheetData sheetId="1908" refreshError="1"/>
      <sheetData sheetId="1909" refreshError="1"/>
      <sheetData sheetId="1910" refreshError="1"/>
      <sheetData sheetId="191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sheetData sheetId="1958"/>
      <sheetData sheetId="1959" refreshError="1"/>
      <sheetData sheetId="1960"/>
      <sheetData sheetId="1961"/>
      <sheetData sheetId="1962"/>
      <sheetData sheetId="1963"/>
      <sheetData sheetId="1964"/>
      <sheetData sheetId="1965"/>
      <sheetData sheetId="1966"/>
      <sheetData sheetId="1967" refreshError="1"/>
      <sheetData sheetId="1968" refreshError="1"/>
      <sheetData sheetId="1969" refreshError="1"/>
      <sheetData sheetId="1970" refreshError="1"/>
      <sheetData sheetId="1971" refreshError="1"/>
      <sheetData sheetId="1972" refreshError="1"/>
      <sheetData sheetId="1973" refreshError="1"/>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refreshError="1"/>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refreshError="1"/>
      <sheetData sheetId="2015" refreshError="1"/>
      <sheetData sheetId="2016" refreshError="1"/>
      <sheetData sheetId="2017"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ти &quot;П&quot;"/>
      <sheetName val="Сети &quot;РД&quot;"/>
      <sheetName val="база"/>
      <sheetName val="Коэффициенты"/>
      <sheetName val="sapactivexlhiddensheet"/>
      <sheetName val="1155"/>
      <sheetName val="см-2 шатурс сети  проект работы"/>
      <sheetName val="Сети_&quot;П&quot;"/>
      <sheetName val="Сети_&quot;РД&quot;"/>
      <sheetName val="пс(1)"/>
      <sheetName val="Сети_&quot;П&quot;1"/>
      <sheetName val="Сети_&quot;РД&quot;1"/>
      <sheetName val="Смета 7"/>
      <sheetName val="Сети_&quot;П&quot;2"/>
      <sheetName val="Сети_&quot;РД&quot;2"/>
      <sheetName val="см-2_шатурс_сети__проект_работы"/>
      <sheetName val="см3(подходы)"/>
      <sheetName val="Лист опроса"/>
      <sheetName val="см2(мост)"/>
      <sheetName val="топография"/>
      <sheetName val="исх-данные"/>
      <sheetName val="7"/>
      <sheetName val="кабель"/>
      <sheetName val="МРР-3.2.44.03-12"/>
      <sheetName val="8"/>
    </sheetNames>
    <sheetDataSet>
      <sheetData sheetId="0"/>
      <sheetData sheetId="1"/>
      <sheetData sheetId="2" refreshError="1">
        <row r="1">
          <cell r="A1" t="str">
            <v xml:space="preserve"> </v>
          </cell>
        </row>
        <row r="2">
          <cell r="A2" t="str">
            <v>ЗАО "УКС ИКС и Д"</v>
          </cell>
          <cell r="J2" t="str">
            <v>стадия П</v>
          </cell>
        </row>
        <row r="3">
          <cell r="A3" t="str">
            <v>ЗАО "Капстройпроект"</v>
          </cell>
          <cell r="J3" t="str">
            <v>стадия РД</v>
          </cell>
        </row>
        <row r="4">
          <cell r="A4" t="str">
            <v>ООО "Каналсетьпроект"</v>
          </cell>
        </row>
        <row r="5">
          <cell r="A5" t="str">
            <v>ЗАО "Гендирекция Центр"</v>
          </cell>
        </row>
        <row r="6">
          <cell r="A6" t="str">
            <v>ЗАО "ТУКС - 4"</v>
          </cell>
        </row>
        <row r="7">
          <cell r="A7" t="str">
            <v>ЗАО "ТУКС - 2"</v>
          </cell>
        </row>
        <row r="8">
          <cell r="A8" t="str">
            <v>ЗАО "ТУКС - 1"</v>
          </cell>
        </row>
        <row r="9">
          <cell r="A9" t="str">
            <v>ЗАО "ТУКС - 3"</v>
          </cell>
        </row>
        <row r="10">
          <cell r="A10" t="str">
            <v>ГУП "Моссвет"</v>
          </cell>
        </row>
        <row r="11">
          <cell r="A11" t="str">
            <v>ЗАО "Альстрой"</v>
          </cell>
        </row>
        <row r="12">
          <cell r="A12" t="str">
            <v>ООО "Архинж"</v>
          </cell>
        </row>
        <row r="13">
          <cell r="A13" t="str">
            <v>МГУП "Мосводоканал УКС ГТС"</v>
          </cell>
        </row>
        <row r="14">
          <cell r="A14" t="str">
            <v>ПУНС МГП "Мосводоканал"</v>
          </cell>
        </row>
        <row r="15">
          <cell r="A15" t="str">
            <v>ЗАО "УКС"</v>
          </cell>
        </row>
        <row r="16">
          <cell r="A16" t="str">
            <v>ЗАО "УКС объектов здравоохранения"</v>
          </cell>
        </row>
        <row r="17">
          <cell r="A17" t="str">
            <v>ООО "Зеленоградкапстрой"</v>
          </cell>
        </row>
        <row r="18">
          <cell r="A18" t="str">
            <v>ГУП МНИИП "Моспроект-4"</v>
          </cell>
        </row>
        <row r="19">
          <cell r="A19" t="str">
            <v>ЗАО "Дон-строй"</v>
          </cell>
        </row>
        <row r="20">
          <cell r="A20" t="str">
            <v>ООО "Региональная финансово-строительная компания"</v>
          </cell>
        </row>
        <row r="21">
          <cell r="A21" t="str">
            <v>ООО "ПИК Инвест"</v>
          </cell>
        </row>
        <row r="22">
          <cell r="A22" t="str">
            <v>ЗАО "Инвестстрой"</v>
          </cell>
        </row>
        <row r="23">
          <cell r="A23" t="str">
            <v>ООО  ОКС "СУ-155"</v>
          </cell>
        </row>
        <row r="24">
          <cell r="A24" t="str">
            <v>ООО "Фирма Вершина"</v>
          </cell>
        </row>
        <row r="25">
          <cell r="A25" t="str">
            <v>ООО "АПЦ "Проспроект"</v>
          </cell>
        </row>
        <row r="26">
          <cell r="A26" t="str">
            <v>ОАО "Метрогипротранс"</v>
          </cell>
        </row>
        <row r="27">
          <cell r="A27" t="str">
            <v>ООО ПСФ "КРОСТ"</v>
          </cell>
        </row>
        <row r="28">
          <cell r="A28" t="str">
            <v>УКС ГУП "Мосгаз"</v>
          </cell>
        </row>
        <row r="29">
          <cell r="A29" t="str">
            <v>ООО "Межрегиональный союз строителей"</v>
          </cell>
        </row>
        <row r="30">
          <cell r="A30" t="str">
            <v>ООО "Жилкапстрой"</v>
          </cell>
        </row>
        <row r="31">
          <cell r="A31" t="str">
            <v>ООО "ИНТЕКО"</v>
          </cell>
        </row>
        <row r="32">
          <cell r="A32" t="str">
            <v>ООО "УКС "ИНТЕКО"</v>
          </cell>
        </row>
        <row r="33">
          <cell r="A33" t="str">
            <v>ООО "Лубстрой"</v>
          </cell>
        </row>
        <row r="34">
          <cell r="A34" t="str">
            <v>ООО "ДизайнБауПроект"</v>
          </cell>
        </row>
        <row r="35">
          <cell r="A35" t="str">
            <v>ЗАО "Промос"</v>
          </cell>
        </row>
        <row r="36">
          <cell r="A36" t="str">
            <v>ЗАО "Престижный дом"</v>
          </cell>
        </row>
        <row r="37">
          <cell r="A37" t="str">
            <v>ООО "ДС Девелопмент"</v>
          </cell>
        </row>
        <row r="38">
          <cell r="A38" t="str">
            <v>ЗАО "УКС-Восток"</v>
          </cell>
        </row>
        <row r="39">
          <cell r="A39" t="str">
            <v>ООО "Независимый институт энергосбережения"</v>
          </cell>
        </row>
        <row r="40">
          <cell r="A40" t="str">
            <v>ГУП Институт "МосводоканалНИИпроект"</v>
          </cell>
        </row>
        <row r="41">
          <cell r="A41" t="str">
            <v>ООО "Региональная Управляющая Компания"</v>
          </cell>
        </row>
        <row r="42">
          <cell r="A42" t="str">
            <v>ООО "Регионстройкомплект-XXI век"</v>
          </cell>
        </row>
        <row r="43">
          <cell r="A43" t="str">
            <v>ООО "Архитектурная мастерская М-19"</v>
          </cell>
        </row>
        <row r="44">
          <cell r="A44" t="str">
            <v>ООО "Мастерская архитектора Бавыкина"</v>
          </cell>
        </row>
        <row r="45">
          <cell r="A45" t="str">
            <v>ООО "БАТ-Инжстрой"</v>
          </cell>
        </row>
        <row r="46">
          <cell r="A46" t="str">
            <v>ООО "Импульс-А"</v>
          </cell>
        </row>
        <row r="47">
          <cell r="A47" t="str">
            <v>ООО "Инжстрой Бережки"</v>
          </cell>
        </row>
        <row r="48">
          <cell r="A48" t="str">
            <v>ООО "Капстройэкология"</v>
          </cell>
        </row>
        <row r="49">
          <cell r="A49" t="str">
            <v>НПО "Космос"</v>
          </cell>
        </row>
        <row r="50">
          <cell r="A50" t="str">
            <v>ОАО "Московский бизнес инкубатор"</v>
          </cell>
        </row>
        <row r="51">
          <cell r="A51" t="str">
            <v>ЗАО "МОСОБЛ Инвест строй"</v>
          </cell>
        </row>
        <row r="52">
          <cell r="A52" t="str">
            <v>ГУП "МОСЖИЛКОМПЛЕКС"</v>
          </cell>
        </row>
        <row r="53">
          <cell r="A53" t="str">
            <v>ГУП "Моспроект-2"</v>
          </cell>
        </row>
        <row r="54">
          <cell r="A54" t="str">
            <v>ГУП "Моспроект-3"</v>
          </cell>
        </row>
        <row r="55">
          <cell r="A55" t="str">
            <v>ГУП МНИИП "Моспроект-4"</v>
          </cell>
        </row>
        <row r="56">
          <cell r="A56" t="str">
            <v>ООО фирма "Спецстрой Сервис"</v>
          </cell>
        </row>
        <row r="57">
          <cell r="A57" t="str">
            <v>ООО "Теплотехстрой проект"</v>
          </cell>
        </row>
        <row r="58">
          <cell r="A58" t="str">
            <v>ЗАО "ТУКС - 5"</v>
          </cell>
        </row>
        <row r="59">
          <cell r="A59" t="str">
            <v>ЗАО "ТУКС - 7"</v>
          </cell>
        </row>
        <row r="60">
          <cell r="A60" t="str">
            <v>ЗАО "ТУКС - 7ЮВ"</v>
          </cell>
        </row>
        <row r="61">
          <cell r="A61" t="str">
            <v>ООО "Компания регионального развития и инвестиций"</v>
          </cell>
        </row>
        <row r="62">
          <cell r="A62" t="str">
            <v>ПЭУКС МГУП "Мосводоканал"</v>
          </cell>
        </row>
        <row r="63">
          <cell r="A63" t="str">
            <v>ООО "Финпроект"</v>
          </cell>
        </row>
        <row r="64">
          <cell r="A64" t="str">
            <v>ЗАО "Кунцево-Инвест"</v>
          </cell>
        </row>
        <row r="65">
          <cell r="A65" t="str">
            <v>ОАО "ЦНИИЭП жилых и общественных зданий"</v>
          </cell>
        </row>
      </sheetData>
      <sheetData sheetId="3"/>
      <sheetData sheetId="4" refreshError="1"/>
      <sheetData sheetId="5" refreshError="1"/>
      <sheetData sheetId="6" refreshError="1"/>
      <sheetData sheetId="7"/>
      <sheetData sheetId="8"/>
      <sheetData sheetId="9" refreshError="1"/>
      <sheetData sheetId="10"/>
      <sheetData sheetId="11"/>
      <sheetData sheetId="12" refreshError="1"/>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водопровод."/>
      <sheetName val="Пром без"/>
      <sheetName val="7. Исп. сводная смета"/>
      <sheetName val="4. исполнит смета"/>
      <sheetName val="6. смета на авт надзор"/>
      <sheetName val="5. сводная проектная смета в б "/>
      <sheetName val="3. исп смета на авт надзор"/>
      <sheetName val="11.вынос трассы"/>
      <sheetName val="Сети &quot;П&quot;"/>
      <sheetName val="Сети &quot;РД&quot;"/>
      <sheetName val="база"/>
      <sheetName val="Коэффициенты"/>
      <sheetName val="Сети &quot;РД&quot; "/>
    </sheetNames>
    <sheetDataSet>
      <sheetData sheetId="0"/>
      <sheetData sheetId="1"/>
      <sheetData sheetId="2"/>
      <sheetData sheetId="3"/>
      <sheetData sheetId="4"/>
      <sheetData sheetId="5"/>
      <sheetData sheetId="6"/>
      <sheetData sheetId="7"/>
      <sheetData sheetId="8"/>
      <sheetData sheetId="9"/>
      <sheetData sheetId="10" refreshError="1">
        <row r="1">
          <cell r="A1" t="str">
            <v xml:space="preserve"> </v>
          </cell>
          <cell r="E1" t="str">
            <v xml:space="preserve"> </v>
          </cell>
        </row>
        <row r="2">
          <cell r="A2" t="str">
            <v>ЗАО "УКС ИКС и Д"</v>
          </cell>
          <cell r="E2" t="str">
            <v>Чукин А.Н.</v>
          </cell>
          <cell r="J2" t="str">
            <v>стадия П</v>
          </cell>
        </row>
        <row r="3">
          <cell r="A3" t="str">
            <v>ЗАО "Капстройпроект"</v>
          </cell>
          <cell r="E3" t="str">
            <v>Котов А.В.</v>
          </cell>
          <cell r="J3" t="str">
            <v>стадия РД</v>
          </cell>
        </row>
        <row r="4">
          <cell r="A4" t="str">
            <v>ООО "Каналсетьпроект"</v>
          </cell>
          <cell r="E4" t="str">
            <v>Батурина Л.В.</v>
          </cell>
        </row>
        <row r="5">
          <cell r="A5" t="str">
            <v>ЗАО "Гендирекция Центр"</v>
          </cell>
          <cell r="E5" t="str">
            <v>Житкова Т.Н.</v>
          </cell>
        </row>
        <row r="6">
          <cell r="A6" t="str">
            <v>ЗАО "ТУКС - 4"</v>
          </cell>
          <cell r="E6" t="str">
            <v>Дубинин И.М.</v>
          </cell>
        </row>
        <row r="7">
          <cell r="A7" t="str">
            <v>ЗАО "ТУКС - 2"</v>
          </cell>
          <cell r="E7" t="str">
            <v>Добров А.В.</v>
          </cell>
        </row>
        <row r="8">
          <cell r="A8" t="str">
            <v>ЗАО "ТУКС - 1"</v>
          </cell>
          <cell r="E8" t="str">
            <v>Чернов С.Л.</v>
          </cell>
        </row>
        <row r="9">
          <cell r="A9" t="str">
            <v>ЗАО "ТУКС - 3"</v>
          </cell>
          <cell r="E9" t="str">
            <v>Быковский А.Н.</v>
          </cell>
        </row>
        <row r="10">
          <cell r="A10" t="str">
            <v>ГУП "Моссвет"</v>
          </cell>
          <cell r="E10" t="str">
            <v>Марова А.Ю.</v>
          </cell>
        </row>
        <row r="11">
          <cell r="A11" t="str">
            <v>ЗАО "Альстрой"</v>
          </cell>
          <cell r="E11" t="str">
            <v>Морозов Д.В.</v>
          </cell>
        </row>
        <row r="12">
          <cell r="A12" t="str">
            <v>ООО "Архинж"</v>
          </cell>
        </row>
        <row r="13">
          <cell r="A13" t="str">
            <v>МГУП "Мосводоканал УКС ГТС"</v>
          </cell>
          <cell r="E13" t="str">
            <v>Богомолов А.Ю.</v>
          </cell>
        </row>
        <row r="14">
          <cell r="A14" t="str">
            <v>ПУНС МГП "Мосводоканал"</v>
          </cell>
          <cell r="E14" t="str">
            <v>Севостьянов А.Н.</v>
          </cell>
        </row>
        <row r="15">
          <cell r="A15" t="str">
            <v>ЗАО "УКС"</v>
          </cell>
          <cell r="E15" t="str">
            <v>Моськин В.А.</v>
          </cell>
        </row>
        <row r="16">
          <cell r="A16" t="str">
            <v>ЗАО "УКС объектов здравоохранения"</v>
          </cell>
          <cell r="E16" t="str">
            <v>Лысов А.Е.</v>
          </cell>
        </row>
        <row r="17">
          <cell r="A17" t="str">
            <v>ООО "Зеленоградкапстрой"</v>
          </cell>
        </row>
        <row r="18">
          <cell r="A18" t="str">
            <v>ГУП МНИИП "Моспроект-4"</v>
          </cell>
        </row>
        <row r="19">
          <cell r="A19" t="str">
            <v>ЗАО "Дон-строй"</v>
          </cell>
        </row>
        <row r="20">
          <cell r="A20" t="str">
            <v>ООО "Региональная финансово-строительная компания"</v>
          </cell>
        </row>
        <row r="21">
          <cell r="A21" t="str">
            <v>ООО "ПИК Инвест"</v>
          </cell>
        </row>
        <row r="22">
          <cell r="A22" t="str">
            <v>ЗАО "Инвестстрой"</v>
          </cell>
        </row>
        <row r="23">
          <cell r="A23" t="str">
            <v>ООО  ОКС "СУ-155"</v>
          </cell>
        </row>
        <row r="24">
          <cell r="A24" t="str">
            <v>ООО "Фирма Вершина"</v>
          </cell>
        </row>
        <row r="25">
          <cell r="A25" t="str">
            <v>ООО "АПЦ "Проспроект"</v>
          </cell>
        </row>
        <row r="26">
          <cell r="A26" t="str">
            <v>ОАО "Метрогипротранс"</v>
          </cell>
        </row>
        <row r="27">
          <cell r="A27" t="str">
            <v>ООО ПСФ "КРОСТ"</v>
          </cell>
        </row>
        <row r="28">
          <cell r="A28" t="str">
            <v>УКС ГУП "Мосгаз"</v>
          </cell>
        </row>
        <row r="29">
          <cell r="A29" t="str">
            <v>ООО "Межрегиональный союз строителей"</v>
          </cell>
        </row>
        <row r="30">
          <cell r="A30" t="str">
            <v>ООО "Жилкапстрой"</v>
          </cell>
        </row>
        <row r="31">
          <cell r="A31" t="str">
            <v>ООО "ИНТЕКО"</v>
          </cell>
        </row>
        <row r="32">
          <cell r="A32" t="str">
            <v>ООО "УКС "ИНТЕКО"</v>
          </cell>
        </row>
        <row r="33">
          <cell r="A33" t="str">
            <v>ООО "Лубстрой"</v>
          </cell>
        </row>
        <row r="34">
          <cell r="A34" t="str">
            <v>ООО "ДизайнБауПроект"</v>
          </cell>
        </row>
        <row r="35">
          <cell r="A35" t="str">
            <v>ЗАО "Промос"</v>
          </cell>
        </row>
        <row r="36">
          <cell r="A36" t="str">
            <v>ЗАО "Престижный дом"</v>
          </cell>
        </row>
        <row r="37">
          <cell r="A37" t="str">
            <v>ООО "ДС Девелопмент"</v>
          </cell>
        </row>
        <row r="38">
          <cell r="A38" t="str">
            <v>ЗАО "УКС-Восток"</v>
          </cell>
        </row>
        <row r="39">
          <cell r="A39" t="str">
            <v>ООО "Независимый институт энергосбережения"</v>
          </cell>
        </row>
        <row r="40">
          <cell r="A40" t="str">
            <v>ГУП Институт "МосводоканалНИИпроект"</v>
          </cell>
        </row>
        <row r="41">
          <cell r="A41" t="str">
            <v>ООО "Региональная Управляющая Компания"</v>
          </cell>
        </row>
        <row r="42">
          <cell r="A42" t="str">
            <v>ООО "Регионстройкомплект-XXI век"</v>
          </cell>
        </row>
        <row r="43">
          <cell r="A43" t="str">
            <v>ООО "Архитектурная мастерская М-19"</v>
          </cell>
        </row>
        <row r="44">
          <cell r="A44" t="str">
            <v>ООО "Мастерская архитектора Бавыкина"</v>
          </cell>
        </row>
        <row r="45">
          <cell r="A45" t="str">
            <v>ООО "БАТ-Инжстрой"</v>
          </cell>
        </row>
        <row r="46">
          <cell r="A46" t="str">
            <v>ООО "Импульс-А"</v>
          </cell>
        </row>
        <row r="47">
          <cell r="A47" t="str">
            <v>ООО "Инжстрой Бережки"</v>
          </cell>
        </row>
        <row r="48">
          <cell r="A48" t="str">
            <v>ООО "Капстройэкология"</v>
          </cell>
        </row>
        <row r="49">
          <cell r="A49" t="str">
            <v>НПО "Космос"</v>
          </cell>
        </row>
        <row r="50">
          <cell r="A50" t="str">
            <v>ОАО "Московский бизнес инкубатор"</v>
          </cell>
        </row>
        <row r="51">
          <cell r="A51" t="str">
            <v>ЗАО "МОСОБЛ Инвест строй"</v>
          </cell>
        </row>
        <row r="52">
          <cell r="A52" t="str">
            <v>ГУП "МОСЖИЛКОМПЛЕКС"</v>
          </cell>
        </row>
        <row r="53">
          <cell r="A53" t="str">
            <v>ГУП "Моспроект-2"</v>
          </cell>
        </row>
        <row r="54">
          <cell r="A54" t="str">
            <v>ГУП "Моспроект-3"</v>
          </cell>
        </row>
        <row r="55">
          <cell r="A55" t="str">
            <v>ГУП МНИИП "Моспроект-4"</v>
          </cell>
        </row>
        <row r="56">
          <cell r="A56" t="str">
            <v>ООО фирма "Спецстрой Сервис"</v>
          </cell>
        </row>
        <row r="57">
          <cell r="A57" t="str">
            <v>ООО "Теплотехстрой проект"</v>
          </cell>
        </row>
        <row r="58">
          <cell r="A58" t="str">
            <v>ЗАО "ТУКС - 5"</v>
          </cell>
        </row>
        <row r="59">
          <cell r="A59" t="str">
            <v>ЗАО "ТУКС - 7"</v>
          </cell>
        </row>
        <row r="60">
          <cell r="A60" t="str">
            <v>ЗАО "ТУКС - 7ЮВ"</v>
          </cell>
        </row>
        <row r="61">
          <cell r="A61" t="str">
            <v>ООО "Компания регионального развития и инвестиций"</v>
          </cell>
        </row>
        <row r="62">
          <cell r="A62" t="str">
            <v>ПЭУКС МГУП "Мосводоканал"</v>
          </cell>
        </row>
        <row r="63">
          <cell r="A63" t="str">
            <v>ООО "Финпроект"</v>
          </cell>
        </row>
        <row r="64">
          <cell r="A64" t="str">
            <v>ЗАО "Кунцево-Инвест"</v>
          </cell>
        </row>
        <row r="65">
          <cell r="A65" t="str">
            <v>ОАО "ЦНИИЭП жилых и общественных зданий"</v>
          </cell>
        </row>
      </sheetData>
      <sheetData sheetId="11"/>
      <sheetData sheetId="12"/>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
      <sheetName val="Св смета"/>
      <sheetName val="МЕТРО-СТИЛЬ м. &quot;Красные ворота&quot;"/>
      <sheetName val="Лист7"/>
      <sheetName val="МЕТРО-СТИЛЬ м. &quot;Бабушкинская&quot;"/>
      <sheetName val="МЕТРО-СТИЛЬ ВСЕ ВМЕСТЕ"/>
      <sheetName val="Лист2"/>
      <sheetName val=" ИГН - 0 цикл (5)"/>
      <sheetName val=" ИГН - 0 цикл (4)"/>
      <sheetName val="Метро-Стиль"/>
      <sheetName val="Лист1"/>
      <sheetName val="ВЫНОСКА V 1"/>
      <sheetName val=" ИГН - 0 цикл"/>
      <sheetName val=" ИГН -Повт цикл "/>
      <sheetName val="Реквизиты"/>
      <sheetName val="........."/>
      <sheetName val=" ИГН - 0 цикл (2)"/>
      <sheetName val=" ИГН - 0 цикл (3)"/>
      <sheetName val="Смета Обслед (2)"/>
      <sheetName val="Смета Обслед"/>
    </sheetNames>
    <sheetDataSet>
      <sheetData sheetId="0"/>
      <sheetData sheetId="1"/>
      <sheetData sheetId="2"/>
      <sheetData sheetId="3"/>
      <sheetData sheetId="4"/>
      <sheetData sheetId="5">
        <row r="2">
          <cell r="A2" t="str">
            <v>_____________ А. А. Кривенко</v>
          </cell>
        </row>
      </sheetData>
      <sheetData sheetId="6"/>
      <sheetData sheetId="7">
        <row r="2">
          <cell r="A2" t="str">
            <v>_____________ А. А. Кривенко</v>
          </cell>
        </row>
      </sheetData>
      <sheetData sheetId="8"/>
      <sheetData sheetId="9" refreshError="1">
        <row r="2">
          <cell r="A2" t="str">
            <v>_____________ А. А. Кривенко</v>
          </cell>
        </row>
        <row r="3">
          <cell r="A3" t="str">
            <v>ООО "Метро-Стиль"</v>
          </cell>
        </row>
        <row r="4">
          <cell r="A4" t="str">
            <v>Определение абсолютных отметок перекрытий вестибюля, кассовых и машинных залов и натяжных камер ст. м. "КРАСНЫЕ ВОРОТА" и ст. м. "БАБУШКИНСКАЯ"  Калужско-Рижской линии Московского Метрополитена.</v>
          </cell>
        </row>
      </sheetData>
      <sheetData sheetId="10"/>
      <sheetData sheetId="11"/>
      <sheetData sheetId="12">
        <row r="12">
          <cell r="A12" t="str">
            <v xml:space="preserve">Вынос на дневную поверхность и закрепление на местности фактических контуров </v>
          </cell>
        </row>
      </sheetData>
      <sheetData sheetId="13">
        <row r="12">
          <cell r="A12" t="str">
            <v xml:space="preserve">Вынос на дневную поверхность и закрепление на местности фактических контуров </v>
          </cell>
        </row>
      </sheetData>
      <sheetData sheetId="14" refreshError="1">
        <row r="12">
          <cell r="A12" t="str">
            <v xml:space="preserve">Вынос на дневную поверхность и закрепление на местности фактических контуров </v>
          </cell>
        </row>
      </sheetData>
      <sheetData sheetId="15"/>
      <sheetData sheetId="16"/>
      <sheetData sheetId="17"/>
      <sheetData sheetId="18"/>
      <sheetData sheetId="19"/>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
      <sheetName val="Св смета"/>
      <sheetName val="МЕТРО-СТИЛЬ м. &quot;Красные ворота&quot;"/>
      <sheetName val="Лист7"/>
      <sheetName val="МЕТРО-СТИЛЬ м. &quot;Бабушкинская&quot;"/>
      <sheetName val="МЕТРО-СТИЛЬ ВСЕ ВМЕСТЕ"/>
      <sheetName val="Лист2"/>
      <sheetName val=" ИГН - 0 цикл (5)"/>
      <sheetName val=" ИГН - 0 цикл (4)"/>
      <sheetName val="Метро-Стиль"/>
      <sheetName val="Лист1"/>
      <sheetName val="ВЫНОСКА V 1"/>
      <sheetName val=" ИГН - 0 цикл"/>
      <sheetName val=" ИГН -Повт цикл "/>
      <sheetName val="Реквизиты"/>
      <sheetName val="........."/>
      <sheetName val=" ИГН - 0 цикл (2)"/>
      <sheetName val=" ИГН - 0 цикл (3)"/>
      <sheetName val="Смета Обслед (2)"/>
      <sheetName val="Смета Обслед"/>
      <sheetName val="обслед 1"/>
      <sheetName val="исх_данные"/>
      <sheetName val="Материалы ТВ"/>
      <sheetName val="исх-данные"/>
      <sheetName val="база"/>
    </sheetNames>
    <sheetDataSet>
      <sheetData sheetId="0"/>
      <sheetData sheetId="1"/>
      <sheetData sheetId="2"/>
      <sheetData sheetId="3"/>
      <sheetData sheetId="4"/>
      <sheetData sheetId="5"/>
      <sheetData sheetId="6"/>
      <sheetData sheetId="7"/>
      <sheetData sheetId="8"/>
      <sheetData sheetId="9">
        <row r="2">
          <cell r="A2" t="str">
            <v>_____________ А. А. Кривенко</v>
          </cell>
        </row>
        <row r="3">
          <cell r="A3" t="str">
            <v>ООО "Метро-Стиль"</v>
          </cell>
        </row>
        <row r="4">
          <cell r="A4" t="str">
            <v>Определение абсолютных отметок перекрытий вестибюля, кассовых и машинных залов и натяжных камер ст. м. "КРАСНЫЕ ВОРОТА" и ст. м. "БАБУШКИНСКАЯ"  Калужско-Рижской линии Московского Метрополитена.</v>
          </cell>
        </row>
      </sheetData>
      <sheetData sheetId="10"/>
      <sheetData sheetId="11"/>
      <sheetData sheetId="12"/>
      <sheetData sheetId="13"/>
      <sheetData sheetId="14">
        <row r="12">
          <cell r="A12" t="str">
            <v xml:space="preserve">Вынос на дневную поверхность и закрепление на местности фактических контуров </v>
          </cell>
        </row>
      </sheetData>
      <sheetData sheetId="15"/>
      <sheetData sheetId="16"/>
      <sheetData sheetId="17"/>
      <sheetData sheetId="18"/>
      <sheetData sheetId="19"/>
      <sheetData sheetId="20" refreshError="1"/>
      <sheetData sheetId="21"/>
      <sheetData sheetId="22"/>
      <sheetData sheetId="23" refreshError="1"/>
      <sheetData sheetId="2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Сводная"/>
      <sheetName val="Смета1"/>
      <sheetName val="Смета2"/>
      <sheetName val="Смета3"/>
      <sheetName val="Смета41"/>
      <sheetName val="Смета42"/>
      <sheetName val="Смета51"/>
      <sheetName val="Смета52"/>
      <sheetName val="Арх разведка"/>
      <sheetName val="ЭЦ_П"/>
      <sheetName val="САУТ_П"/>
      <sheetName val="Вст25смП"/>
      <sheetName val="ДЦ_П"/>
      <sheetName val="68-96_Р"/>
      <sheetName val="АПК_П"/>
      <sheetName val="АБ_П"/>
      <sheetName val="Лист опроса"/>
      <sheetName val="исх_данные"/>
      <sheetName val="база"/>
      <sheetName val="коэффициенты"/>
    </sheetNames>
    <sheetDataSet>
      <sheetData sheetId="0" refreshError="1"/>
      <sheetData sheetId="1" refreshError="1"/>
      <sheetData sheetId="2" refreshError="1"/>
      <sheetData sheetId="3" refreshError="1"/>
      <sheetData sheetId="4" refreshError="1">
        <row r="10">
          <cell r="E10">
            <v>333880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войс"/>
      <sheetName val="База"/>
      <sheetName val="МТСН-98"/>
      <sheetName val="ПНР-МТСН-цена"/>
      <sheetName val="Сист контр"/>
      <sheetName val="Форма 2"/>
      <sheetName val="СФСС"/>
      <sheetName val="Форма 3"/>
      <sheetName val="Смет. ДЦ"/>
      <sheetName val="СК=ресурс"/>
      <sheetName val="Лист1"/>
      <sheetName val="Модуль1"/>
      <sheetName val="Модуль1 (2)"/>
      <sheetName val="Дог_рас"/>
      <sheetName val="Лист опроса"/>
      <sheetName val="КП_СС"/>
      <sheetName val="Ф2П"/>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СУД1"/>
      <sheetName val="АСУД2"/>
      <sheetName val="АСУД3"/>
      <sheetName val="АСУД4"/>
      <sheetName val="АСУД5"/>
      <sheetName val="БАЗА"/>
      <sheetName val="смета проект"/>
      <sheetName val="Коэффициенты"/>
    </sheetNames>
    <sheetDataSet>
      <sheetData sheetId="0" refreshError="1"/>
      <sheetData sheetId="1" refreshError="1"/>
      <sheetData sheetId="2" refreshError="1"/>
      <sheetData sheetId="3" refreshError="1"/>
      <sheetData sheetId="4" refreshError="1"/>
      <sheetData sheetId="5">
        <row r="2">
          <cell r="A2" t="str">
            <v>3-го квартала 2011 года</v>
          </cell>
        </row>
        <row r="3">
          <cell r="A3" t="str">
            <v>4-го квартала 2011 года</v>
          </cell>
        </row>
        <row r="4">
          <cell r="A4" t="str">
            <v>1-го квартала 2012 года</v>
          </cell>
        </row>
        <row r="5">
          <cell r="A5" t="str">
            <v>2-го квартала 2012 года</v>
          </cell>
        </row>
        <row r="6">
          <cell r="A6" t="str">
            <v>3-го квартала 2012 года</v>
          </cell>
        </row>
        <row r="7">
          <cell r="A7" t="str">
            <v>4-го квартала 2012 года</v>
          </cell>
        </row>
        <row r="8">
          <cell r="A8" t="str">
            <v>1-го квартала 2014 года</v>
          </cell>
        </row>
        <row r="9">
          <cell r="A9" t="str">
            <v>2-го квартала 2014 года</v>
          </cell>
        </row>
        <row r="10">
          <cell r="A10" t="str">
            <v>3-го квартала 2014 года</v>
          </cell>
        </row>
        <row r="11">
          <cell r="A11" t="str">
            <v>4-го квартала 2014 года</v>
          </cell>
        </row>
        <row r="15">
          <cell r="B15" t="str">
            <v>Светофорные объекты (АСУД)</v>
          </cell>
        </row>
        <row r="16">
          <cell r="B16" t="str">
            <v>Обустройство перекрестков (ЭТСОД)</v>
          </cell>
        </row>
        <row r="17">
          <cell r="B17" t="str">
            <v>Пешеходный переход</v>
          </cell>
        </row>
        <row r="18">
          <cell r="B18" t="str">
            <v>Т-образный перекресток</v>
          </cell>
        </row>
        <row r="19">
          <cell r="B19" t="str">
            <v>4-х сторонний перекресток</v>
          </cell>
        </row>
        <row r="20">
          <cell r="B20" t="str">
            <v>Пересечение 5-ти и более проезжих частей (площадь, бульвар и т.п.)</v>
          </cell>
        </row>
        <row r="21">
          <cell r="B21" t="str">
            <v>Управляемые дорожные знаки (УДЗ)</v>
          </cell>
        </row>
        <row r="22">
          <cell r="B22" t="str">
            <v>Динамические информационные табло (ДИТ)</v>
          </cell>
        </row>
        <row r="23">
          <cell r="B23" t="str">
            <v>Детекторы транспорта</v>
          </cell>
        </row>
        <row r="24">
          <cell r="B24" t="str">
            <v>Телевизионные камеры и комплексы фотовидефиксации</v>
          </cell>
        </row>
        <row r="26">
          <cell r="B26" t="str">
            <v>Таблица 3.2.1</v>
          </cell>
        </row>
        <row r="27">
          <cell r="B27" t="str">
            <v>Улицы и дороги местного значения</v>
          </cell>
        </row>
        <row r="28">
          <cell r="B28" t="str">
            <v>Магистральные улицы районного значения</v>
          </cell>
        </row>
        <row r="29">
          <cell r="B29" t="str">
            <v>Магистральные улицы общегородского значения II класса</v>
          </cell>
        </row>
        <row r="30">
          <cell r="B30" t="str">
            <v>Магистральные улицы общегородского значения I класса</v>
          </cell>
        </row>
        <row r="34">
          <cell r="B34" t="str">
            <v>Таблица 3.2.2</v>
          </cell>
        </row>
        <row r="35">
          <cell r="B35" t="str">
            <v xml:space="preserve">В зоне действующих линий метрополитена и транспортных сооружений (мостов, эстакад, тоннелей и т.п.), трамвайной линии или железнодорожного переезда                     </v>
          </cell>
        </row>
        <row r="36">
          <cell r="B36" t="str">
            <v xml:space="preserve">При проектировании установки АСУД и ЭТСОД по временной схеме </v>
          </cell>
        </row>
        <row r="38">
          <cell r="B38" t="str">
            <v>Таблица 3.2.3.1</v>
          </cell>
        </row>
        <row r="39">
          <cell r="B39" t="str">
            <v>Вынос из зоны работ до 5 светофоров</v>
          </cell>
        </row>
        <row r="40">
          <cell r="B40" t="str">
            <v>Вынос из зоны работ до 5 светофоров и контроллера</v>
          </cell>
        </row>
        <row r="41">
          <cell r="B41" t="str">
            <v>Вынос из зоны работ от 6 до 12 светофоров</v>
          </cell>
        </row>
        <row r="42">
          <cell r="B42" t="str">
            <v>Вынос из зоны работ от 6 до 12 светофоров и контроллера</v>
          </cell>
        </row>
        <row r="43">
          <cell r="B43" t="str">
            <v>Вынос из зоны работ свыше 12 светофоров</v>
          </cell>
        </row>
        <row r="44">
          <cell r="B44" t="str">
            <v>Вынос из зоны работ свыше 12 светофоров и контроллера</v>
          </cell>
        </row>
        <row r="47">
          <cell r="B47" t="str">
            <v>Таблица 3.2.3.2</v>
          </cell>
        </row>
        <row r="48">
          <cell r="B48" t="str">
            <v>При количестве очередей работ на перекрестке до 3</v>
          </cell>
        </row>
        <row r="49">
          <cell r="B49" t="str">
            <v>При количестве очередей работ на перекрестке от 4 до 6</v>
          </cell>
        </row>
        <row r="50">
          <cell r="B50" t="str">
            <v>При количестве очередей работ на перекрестке от 7 до 10</v>
          </cell>
        </row>
        <row r="51">
          <cell r="B51" t="str">
            <v>При количестве очередей работ на перекрестке от 11 до 15-ти</v>
          </cell>
        </row>
        <row r="54">
          <cell r="B54" t="str">
            <v>Коэффициент стадия «ПД+РД»</v>
          </cell>
        </row>
        <row r="55">
          <cell r="B55" t="str">
            <v>Коэффициент стадия «П»</v>
          </cell>
        </row>
        <row r="56">
          <cell r="B56" t="str">
            <v>Коэффициент стадия «Р»</v>
          </cell>
        </row>
      </sheetData>
      <sheetData sheetId="6" refreshError="1"/>
      <sheetData sheetId="7"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СУД1"/>
      <sheetName val="АСУД2"/>
      <sheetName val="АСУД3"/>
      <sheetName val="АСУД4"/>
      <sheetName val="АСУД5"/>
      <sheetName val="БАЗА"/>
      <sheetName val="Лист3"/>
      <sheetName val="смета"/>
      <sheetName val="D"/>
      <sheetName val="свод 2"/>
    </sheetNames>
    <sheetDataSet>
      <sheetData sheetId="0" refreshError="1"/>
      <sheetData sheetId="1" refreshError="1"/>
      <sheetData sheetId="2" refreshError="1"/>
      <sheetData sheetId="3" refreshError="1"/>
      <sheetData sheetId="4" refreshError="1"/>
      <sheetData sheetId="5">
        <row r="2">
          <cell r="A2" t="str">
            <v>3-го квартала 2011 года</v>
          </cell>
        </row>
        <row r="3">
          <cell r="A3" t="str">
            <v>4-го квартала 2011 года</v>
          </cell>
        </row>
        <row r="4">
          <cell r="A4" t="str">
            <v>1-го квартала 2012 года</v>
          </cell>
        </row>
        <row r="5">
          <cell r="A5" t="str">
            <v>2-го квартала 2012 года</v>
          </cell>
        </row>
        <row r="6">
          <cell r="A6" t="str">
            <v>3-го квартала 2012 года</v>
          </cell>
        </row>
        <row r="7">
          <cell r="A7" t="str">
            <v>4-го квартала 2012 года</v>
          </cell>
        </row>
        <row r="8">
          <cell r="A8" t="str">
            <v>1-го квартала 2014 года</v>
          </cell>
        </row>
        <row r="9">
          <cell r="A9" t="str">
            <v>2-го квартала 2014 года</v>
          </cell>
        </row>
        <row r="10">
          <cell r="A10" t="str">
            <v>3-го квартала 2014 года</v>
          </cell>
        </row>
        <row r="11">
          <cell r="A11" t="str">
            <v>4-го квартала 2014 года</v>
          </cell>
        </row>
        <row r="15">
          <cell r="B15" t="str">
            <v>Светофорные объекты (АСУД)</v>
          </cell>
        </row>
        <row r="16">
          <cell r="B16" t="str">
            <v>Обустройство перекрестков (ЭТСОД)</v>
          </cell>
        </row>
        <row r="17">
          <cell r="B17" t="str">
            <v>Пешеходный переход</v>
          </cell>
        </row>
        <row r="18">
          <cell r="B18" t="str">
            <v>Т-образный перекресток</v>
          </cell>
        </row>
        <row r="19">
          <cell r="B19" t="str">
            <v>4-х сторонний перекресток</v>
          </cell>
        </row>
        <row r="20">
          <cell r="B20" t="str">
            <v>Пересечение 5-ти и более проезжих частей (площадь, бульвар и т.п.)</v>
          </cell>
        </row>
        <row r="21">
          <cell r="B21" t="str">
            <v>Управляемые дорожные знаки (УДЗ)</v>
          </cell>
        </row>
        <row r="22">
          <cell r="B22" t="str">
            <v>Динамические информационные табло (ДИТ)</v>
          </cell>
        </row>
        <row r="23">
          <cell r="B23" t="str">
            <v>Детекторы транспорта</v>
          </cell>
        </row>
        <row r="24">
          <cell r="B24" t="str">
            <v>Телевизионные камеры и комплексы фотовидефиксации</v>
          </cell>
        </row>
        <row r="26">
          <cell r="B26" t="str">
            <v>Таблица 3.2.1</v>
          </cell>
        </row>
        <row r="27">
          <cell r="B27" t="str">
            <v>Улицы и дороги местного значения</v>
          </cell>
        </row>
        <row r="28">
          <cell r="B28" t="str">
            <v>Магистральные улицы районного значения</v>
          </cell>
        </row>
        <row r="29">
          <cell r="B29" t="str">
            <v>Магистральные улицы общегородского значения II класса</v>
          </cell>
        </row>
        <row r="30">
          <cell r="B30" t="str">
            <v>Магистральные улицы общегородского значения I класса</v>
          </cell>
        </row>
        <row r="34">
          <cell r="B34" t="str">
            <v>Таблица 3.2.2</v>
          </cell>
        </row>
        <row r="35">
          <cell r="B35" t="str">
            <v xml:space="preserve">В зоне действующих линий метрополитена и транспортных сооружений (мостов, эстакад, тоннелей и т.п.), трамвайной линии или железнодорожного переезда                     
</v>
          </cell>
        </row>
        <row r="36">
          <cell r="B36" t="str">
            <v xml:space="preserve">При проектировании установки АСУД и ЭТСОД по временной схеме </v>
          </cell>
        </row>
        <row r="38">
          <cell r="B38" t="str">
            <v>Таблица 3.2.3.1</v>
          </cell>
        </row>
        <row r="39">
          <cell r="B39" t="str">
            <v>Вынос из зоны работ до 5 светофоров</v>
          </cell>
        </row>
        <row r="40">
          <cell r="B40" t="str">
            <v>Вынос из зоны работ до 5 светофоров и контроллера</v>
          </cell>
        </row>
        <row r="41">
          <cell r="B41" t="str">
            <v>Вынос из зоны работ от 6 до 12 светофоров</v>
          </cell>
        </row>
        <row r="42">
          <cell r="B42" t="str">
            <v>Вынос из зоны работ от 6 до 12 светофоров и контроллера</v>
          </cell>
        </row>
        <row r="43">
          <cell r="B43" t="str">
            <v>Вынос из зоны работ свыше 12 светофоров</v>
          </cell>
        </row>
        <row r="44">
          <cell r="B44" t="str">
            <v>Вынос из зоны работ свыше 12 светофоров и контроллера</v>
          </cell>
        </row>
        <row r="47">
          <cell r="B47" t="str">
            <v>Таблица 3.2.3.2</v>
          </cell>
        </row>
        <row r="48">
          <cell r="B48" t="str">
            <v>При количестве очередей работ на перекрестке до 3</v>
          </cell>
        </row>
        <row r="49">
          <cell r="B49" t="str">
            <v>При количестве очередей работ на перекрестке от 4 до 6</v>
          </cell>
        </row>
        <row r="50">
          <cell r="B50" t="str">
            <v>При количестве очередей работ на перекрестке от 7 до 10</v>
          </cell>
        </row>
        <row r="51">
          <cell r="B51" t="str">
            <v>При количестве очередей работ на перекрестке от 11 до 15-ти</v>
          </cell>
        </row>
        <row r="54">
          <cell r="B54" t="str">
            <v>Коэффициент 
стадия «ПД+РД»</v>
          </cell>
        </row>
        <row r="55">
          <cell r="B55" t="str">
            <v>Коэффициент 
стадия «П»</v>
          </cell>
        </row>
        <row r="56">
          <cell r="B56" t="str">
            <v>Коэффициент 
стадия «Р»</v>
          </cell>
        </row>
      </sheetData>
      <sheetData sheetId="6" refreshError="1"/>
      <sheetData sheetId="7" refreshError="1"/>
      <sheetData sheetId="8" refreshError="1"/>
      <sheetData sheetId="9"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СУД1"/>
      <sheetName val="АСУД2"/>
      <sheetName val="АСУД3"/>
      <sheetName val="АСУД4"/>
      <sheetName val="АСУД5"/>
      <sheetName val="БАЗА"/>
    </sheetNames>
    <sheetDataSet>
      <sheetData sheetId="0" refreshError="1"/>
      <sheetData sheetId="1" refreshError="1"/>
      <sheetData sheetId="2" refreshError="1"/>
      <sheetData sheetId="3" refreshError="1"/>
      <sheetData sheetId="4" refreshError="1"/>
      <sheetData sheetId="5">
        <row r="2">
          <cell r="A2" t="str">
            <v>3-го квартала 2011 года</v>
          </cell>
        </row>
        <row r="3">
          <cell r="A3" t="str">
            <v>4-го квартала 2011 года</v>
          </cell>
        </row>
        <row r="4">
          <cell r="A4" t="str">
            <v>1-го квартала 2012 года</v>
          </cell>
        </row>
        <row r="5">
          <cell r="A5" t="str">
            <v>2-го квартала 2012 года</v>
          </cell>
        </row>
        <row r="6">
          <cell r="A6" t="str">
            <v>3-го квартала 2012 года</v>
          </cell>
        </row>
        <row r="7">
          <cell r="A7" t="str">
            <v>4-го квартала 2012 года</v>
          </cell>
        </row>
        <row r="8">
          <cell r="A8" t="str">
            <v>1-го квартала 2014 года</v>
          </cell>
        </row>
        <row r="9">
          <cell r="A9" t="str">
            <v>2-го квартала 2014 года</v>
          </cell>
        </row>
        <row r="10">
          <cell r="A10" t="str">
            <v>3-го квартала 2014 года</v>
          </cell>
        </row>
        <row r="11">
          <cell r="A11" t="str">
            <v>4-го квартала 2014 года</v>
          </cell>
        </row>
        <row r="15">
          <cell r="B15" t="str">
            <v>Светофорные объекты (АСУД)</v>
          </cell>
        </row>
        <row r="16">
          <cell r="B16" t="str">
            <v>Обустройство перекрестков (ЭТСОД)</v>
          </cell>
        </row>
        <row r="17">
          <cell r="B17" t="str">
            <v>Пешеходный переход</v>
          </cell>
        </row>
        <row r="18">
          <cell r="B18" t="str">
            <v>Т-образный перекресток</v>
          </cell>
        </row>
        <row r="19">
          <cell r="B19" t="str">
            <v>4-х сторонний перекресток</v>
          </cell>
        </row>
        <row r="20">
          <cell r="B20" t="str">
            <v>Пересечение 5-ти и более проезжих частей (площадь, бульвар и т.п.)</v>
          </cell>
        </row>
        <row r="21">
          <cell r="B21" t="str">
            <v>Управляемые дорожные знаки (УДЗ)</v>
          </cell>
        </row>
        <row r="22">
          <cell r="B22" t="str">
            <v>Динамические информационные табло (ДИТ)</v>
          </cell>
        </row>
        <row r="23">
          <cell r="B23" t="str">
            <v>Детекторы транспорта</v>
          </cell>
        </row>
        <row r="24">
          <cell r="B24" t="str">
            <v>Телевизионные камеры и комплексы фотовидефиксации</v>
          </cell>
        </row>
        <row r="26">
          <cell r="B26" t="str">
            <v>Таблица 3.2.1</v>
          </cell>
        </row>
        <row r="27">
          <cell r="B27" t="str">
            <v>Улицы и дороги местного значения</v>
          </cell>
        </row>
        <row r="28">
          <cell r="B28" t="str">
            <v>Магистральные улицы районного значения</v>
          </cell>
        </row>
        <row r="29">
          <cell r="B29" t="str">
            <v>Магистральные улицы общегородского значения II класса</v>
          </cell>
        </row>
        <row r="30">
          <cell r="B30" t="str">
            <v>Магистральные улицы общегородского значения I класса</v>
          </cell>
        </row>
        <row r="34">
          <cell r="B34" t="str">
            <v>Таблица 3.2.2</v>
          </cell>
        </row>
        <row r="35">
          <cell r="B35" t="str">
            <v xml:space="preserve">В зоне действующих линий метрополитена и транспортных сооружений (мостов, эстакад, тоннелей и т.п.), трамвайной линии или железнодорожного переезда                     
</v>
          </cell>
        </row>
        <row r="36">
          <cell r="B36" t="str">
            <v xml:space="preserve">При проектировании установки АСУД и ЭТСОД по временной схеме </v>
          </cell>
        </row>
        <row r="38">
          <cell r="B38" t="str">
            <v>Таблица 3.2.3.1</v>
          </cell>
        </row>
        <row r="39">
          <cell r="B39" t="str">
            <v>Вынос из зоны работ до 5 светофоров</v>
          </cell>
        </row>
        <row r="40">
          <cell r="B40" t="str">
            <v>Вынос из зоны работ до 5 светофоров и контроллера</v>
          </cell>
        </row>
        <row r="41">
          <cell r="B41" t="str">
            <v>Вынос из зоны работ от 6 до 12 светофоров</v>
          </cell>
        </row>
        <row r="42">
          <cell r="B42" t="str">
            <v>Вынос из зоны работ от 6 до 12 светофоров и контроллера</v>
          </cell>
        </row>
        <row r="43">
          <cell r="B43" t="str">
            <v>Вынос из зоны работ свыше 12 светофоров</v>
          </cell>
        </row>
        <row r="44">
          <cell r="B44" t="str">
            <v>Вынос из зоны работ свыше 12 светофоров и контроллера</v>
          </cell>
        </row>
        <row r="47">
          <cell r="B47" t="str">
            <v>Таблица 3.2.3.2</v>
          </cell>
        </row>
        <row r="48">
          <cell r="B48" t="str">
            <v>При количестве очередей работ на перекрестке до 3</v>
          </cell>
        </row>
        <row r="49">
          <cell r="B49" t="str">
            <v>При количестве очередей работ на перекрестке от 4 до 6</v>
          </cell>
        </row>
        <row r="50">
          <cell r="B50" t="str">
            <v>При количестве очередей работ на перекрестке от 7 до 10</v>
          </cell>
        </row>
        <row r="51">
          <cell r="B51" t="str">
            <v>При количестве очередей работ на перекрестке от 11 до 15-ти</v>
          </cell>
        </row>
        <row r="54">
          <cell r="B54" t="str">
            <v>Коэффициент 
стадия «ПД+РД»</v>
          </cell>
        </row>
        <row r="55">
          <cell r="B55" t="str">
            <v>Коэффициент 
стадия «П»</v>
          </cell>
        </row>
        <row r="56">
          <cell r="B56" t="str">
            <v>Коэффициент 
стадия «Р»</v>
          </cell>
        </row>
      </sheetData>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СУД1"/>
      <sheetName val="АСУД2"/>
      <sheetName val="АСУД3"/>
      <sheetName val="АСУД4"/>
      <sheetName val="АСУД5"/>
      <sheetName val="БАЗА"/>
    </sheetNames>
    <sheetDataSet>
      <sheetData sheetId="0" refreshError="1"/>
      <sheetData sheetId="1" refreshError="1"/>
      <sheetData sheetId="2" refreshError="1"/>
      <sheetData sheetId="3" refreshError="1"/>
      <sheetData sheetId="4" refreshError="1"/>
      <sheetData sheetId="5">
        <row r="2">
          <cell r="A2" t="str">
            <v>3-го квартала 2011 года</v>
          </cell>
        </row>
        <row r="3">
          <cell r="A3" t="str">
            <v>4-го квартала 2011 года</v>
          </cell>
        </row>
        <row r="4">
          <cell r="A4" t="str">
            <v>1-го квартала 2012 года</v>
          </cell>
        </row>
        <row r="5">
          <cell r="A5" t="str">
            <v>2-го квартала 2012 года</v>
          </cell>
        </row>
        <row r="6">
          <cell r="A6" t="str">
            <v>3-го квартала 2012 года</v>
          </cell>
        </row>
        <row r="7">
          <cell r="A7" t="str">
            <v>4-го квартала 2012 года</v>
          </cell>
        </row>
        <row r="8">
          <cell r="A8" t="str">
            <v>1-го квартала 2014 года</v>
          </cell>
        </row>
        <row r="9">
          <cell r="A9" t="str">
            <v>2-го квартала 2014 года</v>
          </cell>
        </row>
        <row r="10">
          <cell r="A10" t="str">
            <v>3-го квартала 2014 года</v>
          </cell>
        </row>
        <row r="11">
          <cell r="A11" t="str">
            <v>4-го квартала 2014 года</v>
          </cell>
        </row>
      </sheetData>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СУД1"/>
      <sheetName val="АСУД2"/>
      <sheetName val="АСУД3"/>
      <sheetName val="АСУД4"/>
      <sheetName val="АСУД5"/>
      <sheetName val="БАЗА"/>
    </sheetNames>
    <sheetDataSet>
      <sheetData sheetId="0" refreshError="1"/>
      <sheetData sheetId="1" refreshError="1"/>
      <sheetData sheetId="2" refreshError="1"/>
      <sheetData sheetId="3" refreshError="1"/>
      <sheetData sheetId="4" refreshError="1"/>
      <sheetData sheetId="5">
        <row r="2">
          <cell r="A2" t="str">
            <v>3-го квартала 2011 года</v>
          </cell>
        </row>
        <row r="3">
          <cell r="A3" t="str">
            <v>4-го квартала 2011 года</v>
          </cell>
        </row>
        <row r="4">
          <cell r="A4" t="str">
            <v>1-го квартала 2012 года</v>
          </cell>
        </row>
        <row r="5">
          <cell r="A5" t="str">
            <v>2-го квартала 2012 года</v>
          </cell>
        </row>
        <row r="6">
          <cell r="A6" t="str">
            <v>3-го квартала 2012 года</v>
          </cell>
        </row>
        <row r="7">
          <cell r="A7" t="str">
            <v>4-го квартала 2012 года</v>
          </cell>
        </row>
        <row r="8">
          <cell r="A8" t="str">
            <v>1-го квартала 2014 года</v>
          </cell>
        </row>
        <row r="9">
          <cell r="A9" t="str">
            <v>2-го квартала 2014 года</v>
          </cell>
        </row>
        <row r="10">
          <cell r="A10" t="str">
            <v>3-го квартала 2014 года</v>
          </cell>
        </row>
        <row r="11">
          <cell r="A11" t="str">
            <v>4-го квартала 2014 года</v>
          </cell>
        </row>
      </sheetData>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ка пог.м "/>
    </sheetNames>
    <sheetDataSet>
      <sheetData sheetId="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ж.обустр-во"/>
      <sheetName val="Сети, площ. строит ст.П"/>
      <sheetName val="Дороги ст. РД"/>
      <sheetName val="Сети, площ. строит ст.РД"/>
      <sheetName val="доп. работы"/>
      <sheetName val="база"/>
      <sheetName val="Коэффициенты"/>
      <sheetName val="пдр ооо &quot;юкос фбц&quot;"/>
      <sheetName val="lim"/>
      <sheetName val="исх-данные"/>
      <sheetName val="sapactivexlhiddensheet"/>
      <sheetName val="Инж_обустр-во"/>
      <sheetName val="Сети,_площ__строит_ст_П"/>
      <sheetName val="Дороги_ст__РД"/>
      <sheetName val="Сети,_площ__строит_ст_РД"/>
      <sheetName val="доп__работы"/>
      <sheetName val="Инж_обустр-во1"/>
      <sheetName val="Сети,_площ__строит_ст_П1"/>
      <sheetName val="Дороги_ст__РД1"/>
      <sheetName val="Сети,_площ__строит_ст_РД1"/>
      <sheetName val="доп__работы1"/>
      <sheetName val="исх_данные"/>
      <sheetName val="Инж_обустр-во2"/>
      <sheetName val="Сети,_площ__строит_ст_П2"/>
      <sheetName val="Дороги_ст__РД2"/>
      <sheetName val="Сети,_площ__строит_ст_РД2"/>
      <sheetName val="доп__работы2"/>
      <sheetName val="пдр_ооо_&quot;юкос_фбц&quot;"/>
      <sheetName val="пдр_ооо_&quot;юкос_фбц&quot;1"/>
      <sheetName val="шкаф"/>
      <sheetName val="Расчет курса"/>
      <sheetName val="коэфф1."/>
      <sheetName val="прайс лист"/>
      <sheetName val="Коэф"/>
      <sheetName val="Инж_обустр-во3"/>
      <sheetName val="Сети,_площ__строит_ст_П3"/>
      <sheetName val="Дороги_ст__РД3"/>
      <sheetName val="Сети,_площ__строит_ст_РД3"/>
      <sheetName val="доп__работы3"/>
      <sheetName val="пдр_ооо_&quot;юкос_фбц&quot;2"/>
      <sheetName val="ОДД (стр-во+экспл.)"/>
      <sheetName val="Лист1"/>
      <sheetName val="топография"/>
      <sheetName val="исх дан"/>
      <sheetName val="Данные"/>
      <sheetName val="Вспомогательный"/>
      <sheetName val="ф"/>
      <sheetName val="к.с.м."/>
      <sheetName val="Смета"/>
      <sheetName val="коэф."/>
      <sheetName val="смета проект"/>
      <sheetName val="мсн"/>
      <sheetName val="К"/>
      <sheetName val="ПРОЦЕНТЫ"/>
      <sheetName val="Структура МРР"/>
    </sheetNames>
    <sheetDataSet>
      <sheetData sheetId="0">
        <row r="2">
          <cell r="L2" t="str">
            <v>Коэффициент генпроектирования Кг</v>
          </cell>
        </row>
      </sheetData>
      <sheetData sheetId="1">
        <row r="2">
          <cell r="L2" t="str">
            <v>Коэффициент генпроектирования Кг</v>
          </cell>
        </row>
      </sheetData>
      <sheetData sheetId="2">
        <row r="2">
          <cell r="L2" t="str">
            <v>Коэффициент генпроектирования Кг</v>
          </cell>
        </row>
      </sheetData>
      <sheetData sheetId="3">
        <row r="2">
          <cell r="L2" t="str">
            <v>Коэффициент генпроектирования Кг</v>
          </cell>
        </row>
      </sheetData>
      <sheetData sheetId="4">
        <row r="2">
          <cell r="L2" t="str">
            <v>Коэффициент генпроектирования Кг</v>
          </cell>
        </row>
      </sheetData>
      <sheetData sheetId="5" refreshError="1">
        <row r="2">
          <cell r="L2" t="str">
            <v>Коэффициент генпроектирования Кг</v>
          </cell>
        </row>
        <row r="3">
          <cell r="L3" t="str">
            <v>Коэффициент, учитывающий только корректировку в связи с изменением ГОСТа</v>
          </cell>
        </row>
      </sheetData>
      <sheetData sheetId="6"/>
      <sheetData sheetId="7" refreshError="1"/>
      <sheetData sheetId="8" refreshError="1"/>
      <sheetData sheetId="9" refreshError="1"/>
      <sheetData sheetId="10" refreshError="1"/>
      <sheetData sheetId="11">
        <row r="2">
          <cell r="L2" t="str">
            <v>Коэффициент генпроектирования Кг</v>
          </cell>
        </row>
      </sheetData>
      <sheetData sheetId="12">
        <row r="2">
          <cell r="L2" t="str">
            <v>Коэффициент генпроектирования Кг</v>
          </cell>
        </row>
      </sheetData>
      <sheetData sheetId="13">
        <row r="2">
          <cell r="L2" t="str">
            <v>Коэффициент генпроектирования Кг</v>
          </cell>
        </row>
      </sheetData>
      <sheetData sheetId="14">
        <row r="2">
          <cell r="L2" t="str">
            <v>Коэффициент генпроектирования Кг</v>
          </cell>
        </row>
      </sheetData>
      <sheetData sheetId="15">
        <row r="2">
          <cell r="L2" t="str">
            <v>Коэффициент генпроектирования Кг</v>
          </cell>
        </row>
      </sheetData>
      <sheetData sheetId="16">
        <row r="2">
          <cell r="L2" t="str">
            <v>Коэффициент генпроектирования Кг</v>
          </cell>
        </row>
      </sheetData>
      <sheetData sheetId="17">
        <row r="2">
          <cell r="L2" t="str">
            <v>Коэффициент генпроектирования Кг</v>
          </cell>
        </row>
      </sheetData>
      <sheetData sheetId="18">
        <row r="2">
          <cell r="L2" t="str">
            <v>Коэффициент генпроектирования Кг</v>
          </cell>
        </row>
      </sheetData>
      <sheetData sheetId="19">
        <row r="2">
          <cell r="L2" t="str">
            <v>Коэффициент генпроектирования Кг</v>
          </cell>
        </row>
      </sheetData>
      <sheetData sheetId="20">
        <row r="2">
          <cell r="L2" t="str">
            <v>Коэффициент генпроектирования Кг</v>
          </cell>
        </row>
      </sheetData>
      <sheetData sheetId="21" refreshError="1"/>
      <sheetData sheetId="22">
        <row r="2">
          <cell r="L2" t="str">
            <v>Коэффициент генпроектирования Кг</v>
          </cell>
        </row>
      </sheetData>
      <sheetData sheetId="23">
        <row r="2">
          <cell r="L2" t="str">
            <v>Коэффициент генпроектирования Кг</v>
          </cell>
        </row>
      </sheetData>
      <sheetData sheetId="24">
        <row r="2">
          <cell r="L2" t="str">
            <v>Коэффициент генпроектирования Кг</v>
          </cell>
        </row>
      </sheetData>
      <sheetData sheetId="25">
        <row r="2">
          <cell r="L2" t="str">
            <v>Коэффициент генпроектирования Кг</v>
          </cell>
        </row>
      </sheetData>
      <sheetData sheetId="26">
        <row r="2">
          <cell r="L2" t="str">
            <v>Коэффициент генпроектирования Кг</v>
          </cell>
        </row>
      </sheetData>
      <sheetData sheetId="27">
        <row r="2">
          <cell r="L2" t="str">
            <v>Коэффициент генпроектирования Кг</v>
          </cell>
        </row>
      </sheetData>
      <sheetData sheetId="28">
        <row r="2">
          <cell r="L2" t="str">
            <v>Коэффициент генпроектирования Кг</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ный расчет"/>
      <sheetName val="ЗТ4"/>
      <sheetName val="К соед. вет"/>
      <sheetName val="Объёмы работ"/>
      <sheetName val="Лист3"/>
      <sheetName val="Лист1"/>
      <sheetName val="Инд. изм. сметной стоим."/>
    </sheetNames>
    <sheetDataSet>
      <sheetData sheetId="0"/>
      <sheetData sheetId="1"/>
      <sheetData sheetId="2">
        <row r="9">
          <cell r="A9" t="str">
            <v>НачальникИнженерно-технического отделаООО "КИПС-2"</v>
          </cell>
        </row>
      </sheetData>
      <sheetData sheetId="3">
        <row r="9">
          <cell r="A9" t="str">
            <v>НачальникИнженерно-технического отделаООО "КИПС-2"</v>
          </cell>
        </row>
      </sheetData>
      <sheetData sheetId="4">
        <row r="9">
          <cell r="A9" t="str">
            <v>НачальникИнженерно-технического отделаООО "КИПС-2"</v>
          </cell>
        </row>
        <row r="10">
          <cell r="A10" t="str">
            <v>_____________    О. В. Лаврушин</v>
          </cell>
        </row>
      </sheetData>
      <sheetData sheetId="5"/>
      <sheetData sheetId="6"/>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ный расчет"/>
      <sheetName val="ЗТ4"/>
      <sheetName val="К соед. вет"/>
      <sheetName val="Объёмы работ"/>
      <sheetName val="Лист3"/>
      <sheetName val="Лист1"/>
      <sheetName val="Инд. изм. сметной стоим."/>
      <sheetName val="исх_данные"/>
      <sheetName val="лист 32-07"/>
      <sheetName val="см-2 шатурс сети  проект работы"/>
      <sheetName val="Лист опроса"/>
      <sheetName val="к.рын"/>
      <sheetName val="БАЗА"/>
    </sheetNames>
    <sheetDataSet>
      <sheetData sheetId="0"/>
      <sheetData sheetId="1"/>
      <sheetData sheetId="2"/>
      <sheetData sheetId="3"/>
      <sheetData sheetId="4">
        <row r="9">
          <cell r="A9" t="str">
            <v>НачальникИнженерно-технического отделаООО "КИПС-2"</v>
          </cell>
        </row>
        <row r="10">
          <cell r="A10" t="str">
            <v>_____________    О. В. Лаврушин</v>
          </cell>
        </row>
      </sheetData>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бель"/>
      <sheetName val="ИзмененияЦен"/>
      <sheetName val="Динамика за месяц товара"/>
      <sheetName val="Италия"/>
      <sheetName val="Черный ПВС"/>
      <sheetName val="Арматура для СИП"/>
      <sheetName val="Полиэтилен и бумага"/>
      <sheetName val="Приход_полиэт_бумага"/>
      <sheetName val="железная дорога"/>
      <sheetName val="Приход"/>
      <sheetName val="Кабель вне сверки"/>
      <sheetName val="Архив"/>
      <sheetName val="Торгсервис"/>
      <sheetName val="Спец. Рапира"/>
      <sheetName val="Рапира"/>
      <sheetName val="Тула-NEW"/>
      <sheetName val="Титул"/>
      <sheetName val="Содержание"/>
      <sheetName val="Разномеры"/>
      <sheetName val="Пр1"/>
      <sheetName val="Пр2"/>
      <sheetName val="Пр3"/>
      <sheetName val="Пр4"/>
      <sheetName val="Пр5"/>
      <sheetName val="Пр6"/>
      <sheetName val="Пр7"/>
      <sheetName val="Пр8"/>
      <sheetName val="Пр9"/>
      <sheetName val="Пр10"/>
      <sheetName val="Пр11"/>
      <sheetName val="Пр12"/>
      <sheetName val="Пр13"/>
      <sheetName val="Пр14"/>
      <sheetName val="Кабель, провод"/>
      <sheetName val="cab_spec"/>
      <sheetName val="Пр7(2)"/>
      <sheetName val="Оборачиваемость"/>
      <sheetName val="Техэлектро"/>
      <sheetName val="СпецТехэлектро"/>
      <sheetName val="Закачка Техэлектро"/>
      <sheetName val="Пр11 (3)"/>
      <sheetName val="Пр11 (2)"/>
      <sheetName val="Отв. лица"/>
      <sheetName val="АСМ и РЭК"/>
      <sheetName val="АСМ и Смоленск"/>
      <sheetName val="Пр12_1"/>
      <sheetName val="Пр13_1"/>
      <sheetName val="Новые позиции_NUMнг-LS"/>
      <sheetName val="Спец. ПВС и ПУГНП"/>
      <sheetName val="NYM_RusMarket"/>
      <sheetName val="Распродажа на маркет русскейбл"/>
      <sheetName val="Спец. ЗВИ"/>
      <sheetName val="Распродажа расчет"/>
      <sheetName val="Отчет о совместимости"/>
      <sheetName val="Эл-доп"/>
      <sheetName val="Электрика"/>
      <sheetName val="Списки"/>
      <sheetName val="топография"/>
      <sheetName val="база"/>
      <sheetName val="Коэффициенты"/>
      <sheetName val="оборудование"/>
      <sheetName val="исх-данные"/>
      <sheetName val="исх_данные"/>
      <sheetName val="исходные данные"/>
    </sheetNames>
    <sheetDataSet>
      <sheetData sheetId="0">
        <row r="1">
          <cell r="A1" t="str">
            <v>Наименование</v>
          </cell>
          <cell r="GF1" t="str">
            <v>Мелкий Опт.</v>
          </cell>
          <cell r="GG1" t="str">
            <v>Опт.</v>
          </cell>
        </row>
        <row r="2">
          <cell r="A2" t="str">
            <v>@</v>
          </cell>
          <cell r="GF2" t="str">
            <v>@</v>
          </cell>
          <cell r="GG2" t="str">
            <v>@</v>
          </cell>
        </row>
        <row r="3">
          <cell r="A3" t="str">
            <v>&amp;</v>
          </cell>
        </row>
        <row r="4">
          <cell r="A4" t="str">
            <v>.</v>
          </cell>
          <cell r="GG4">
            <v>39580.747658912034</v>
          </cell>
        </row>
        <row r="5">
          <cell r="A5" t="str">
            <v>.</v>
          </cell>
        </row>
        <row r="6">
          <cell r="A6" t="str">
            <v>.</v>
          </cell>
        </row>
        <row r="7">
          <cell r="A7" t="str">
            <v>.</v>
          </cell>
        </row>
        <row r="8">
          <cell r="A8" t="str">
            <v>.</v>
          </cell>
        </row>
        <row r="9">
          <cell r="A9" t="str">
            <v>.</v>
          </cell>
        </row>
        <row r="10">
          <cell r="A10" t="str">
            <v xml:space="preserve"> Провод медный (ПУНП, ПВ-1, ППВ)</v>
          </cell>
        </row>
        <row r="11">
          <cell r="A11" t="str">
            <v>ПУНП 2х1,5</v>
          </cell>
          <cell r="GF11">
            <v>9.86</v>
          </cell>
          <cell r="GG11">
            <v>8.57</v>
          </cell>
        </row>
        <row r="12">
          <cell r="A12" t="str">
            <v>ПУНП 2х2,5</v>
          </cell>
          <cell r="GF12">
            <v>15.74</v>
          </cell>
          <cell r="GG12">
            <v>13.69</v>
          </cell>
        </row>
        <row r="13">
          <cell r="A13" t="str">
            <v>ПУНП 2х4</v>
          </cell>
          <cell r="GF13">
            <v>23.7</v>
          </cell>
          <cell r="GG13">
            <v>20.61</v>
          </cell>
        </row>
        <row r="14">
          <cell r="A14" t="str">
            <v>ПУНП 3х1,5</v>
          </cell>
          <cell r="GF14">
            <v>14.47</v>
          </cell>
          <cell r="GG14">
            <v>12.58</v>
          </cell>
        </row>
        <row r="15">
          <cell r="A15" t="str">
            <v>ПУНП 3х2,5</v>
          </cell>
          <cell r="GF15">
            <v>23.3</v>
          </cell>
          <cell r="GG15">
            <v>20.260000000000002</v>
          </cell>
        </row>
        <row r="16">
          <cell r="A16" t="str">
            <v>ПУНП 3х4</v>
          </cell>
          <cell r="GF16">
            <v>35.36</v>
          </cell>
          <cell r="GG16">
            <v>30.75</v>
          </cell>
        </row>
        <row r="17">
          <cell r="A17" t="str">
            <v>ПВ-1  0,5</v>
          </cell>
          <cell r="GF17">
            <v>1.83</v>
          </cell>
          <cell r="GG17">
            <v>1.66</v>
          </cell>
        </row>
        <row r="18">
          <cell r="A18" t="str">
            <v>ПВ-1  0,75</v>
          </cell>
          <cell r="GF18">
            <v>2.58</v>
          </cell>
          <cell r="GG18">
            <v>2.35</v>
          </cell>
        </row>
        <row r="19">
          <cell r="A19" t="str">
            <v>ПВ-1  1</v>
          </cell>
          <cell r="GF19">
            <v>3.22</v>
          </cell>
          <cell r="GG19">
            <v>2.93</v>
          </cell>
        </row>
        <row r="20">
          <cell r="A20" t="str">
            <v>ПВ-1  1,5</v>
          </cell>
          <cell r="GF20">
            <v>4.7300000000000004</v>
          </cell>
          <cell r="GG20">
            <v>4.1100000000000003</v>
          </cell>
        </row>
        <row r="21">
          <cell r="A21" t="str">
            <v>ПВ-1  2,5</v>
          </cell>
          <cell r="GF21">
            <v>7.66</v>
          </cell>
          <cell r="GG21">
            <v>6.75</v>
          </cell>
        </row>
        <row r="22">
          <cell r="A22" t="str">
            <v>ПВ-1  4</v>
          </cell>
          <cell r="GF22">
            <v>12.47</v>
          </cell>
          <cell r="GG22">
            <v>10.98</v>
          </cell>
        </row>
        <row r="23">
          <cell r="A23" t="str">
            <v>ПВ-1  6</v>
          </cell>
          <cell r="GF23">
            <v>18.13</v>
          </cell>
          <cell r="GG23">
            <v>16.190000000000001</v>
          </cell>
        </row>
        <row r="24">
          <cell r="A24" t="str">
            <v>ПВ-1 10</v>
          </cell>
          <cell r="GF24">
            <v>30.22</v>
          </cell>
          <cell r="GG24">
            <v>26.28</v>
          </cell>
        </row>
        <row r="25">
          <cell r="A25" t="str">
            <v>ПВ-1 16</v>
          </cell>
          <cell r="GF25">
            <v>48.35</v>
          </cell>
          <cell r="GG25">
            <v>42.04</v>
          </cell>
        </row>
        <row r="26">
          <cell r="A26" t="str">
            <v>ПВ-1 25</v>
          </cell>
          <cell r="GF26">
            <v>76.34</v>
          </cell>
          <cell r="GG26">
            <v>69.400000000000006</v>
          </cell>
        </row>
        <row r="27">
          <cell r="A27" t="str">
            <v>ПВ-1 35</v>
          </cell>
          <cell r="GF27">
            <v>105.25</v>
          </cell>
          <cell r="GG27">
            <v>95.69</v>
          </cell>
        </row>
        <row r="28">
          <cell r="A28" t="str">
            <v>ПВ-1 50</v>
          </cell>
          <cell r="GF28">
            <v>151.79</v>
          </cell>
          <cell r="GG28">
            <v>137.99</v>
          </cell>
        </row>
        <row r="29">
          <cell r="A29" t="str">
            <v>ПВ-1 70</v>
          </cell>
          <cell r="GF29">
            <v>218.1</v>
          </cell>
          <cell r="GG29">
            <v>198.27</v>
          </cell>
        </row>
        <row r="30">
          <cell r="A30" t="str">
            <v>ПВ-1 95</v>
          </cell>
          <cell r="GF30">
            <v>299.14999999999998</v>
          </cell>
          <cell r="GG30">
            <v>271.95999999999998</v>
          </cell>
        </row>
        <row r="31">
          <cell r="A31" t="str">
            <v>ПВ-1 120</v>
          </cell>
          <cell r="GF31">
            <v>383.8</v>
          </cell>
          <cell r="GG31">
            <v>348.91</v>
          </cell>
        </row>
        <row r="32">
          <cell r="A32" t="str">
            <v>ППВ 2х1,5</v>
          </cell>
          <cell r="GF32">
            <v>9.84</v>
          </cell>
          <cell r="GG32">
            <v>8.5500000000000007</v>
          </cell>
        </row>
        <row r="33">
          <cell r="A33" t="str">
            <v>ППВ 2х2,5</v>
          </cell>
          <cell r="GF33">
            <v>14.9</v>
          </cell>
          <cell r="GG33">
            <v>12.95</v>
          </cell>
        </row>
        <row r="34">
          <cell r="A34" t="str">
            <v>ППВ 2х4</v>
          </cell>
          <cell r="GF34">
            <v>23.98</v>
          </cell>
          <cell r="GG34">
            <v>21.03</v>
          </cell>
        </row>
        <row r="35">
          <cell r="A35" t="str">
            <v>ППВ 3х1,5</v>
          </cell>
          <cell r="GF35">
            <v>14.61</v>
          </cell>
          <cell r="GG35">
            <v>12.7</v>
          </cell>
        </row>
        <row r="36">
          <cell r="A36" t="str">
            <v>ППВ 3х2,5</v>
          </cell>
          <cell r="GF36">
            <v>23.25</v>
          </cell>
          <cell r="GG36">
            <v>20.22</v>
          </cell>
        </row>
        <row r="37">
          <cell r="A37" t="str">
            <v>ППВ 3х4</v>
          </cell>
          <cell r="GF37">
            <v>34.68</v>
          </cell>
          <cell r="GG37">
            <v>31.53</v>
          </cell>
        </row>
        <row r="38">
          <cell r="A38" t="str">
            <v xml:space="preserve"> Провод медный гибкий (ШВП-2, ШВВП, ПУГНП, ПВС, ПВ-3)</v>
          </cell>
          <cell r="GF38">
            <v>0</v>
          </cell>
        </row>
        <row r="39">
          <cell r="A39" t="str">
            <v>ШВП-2 2х0,2</v>
          </cell>
          <cell r="GF39">
            <v>2.6</v>
          </cell>
          <cell r="GG39">
            <v>2.2599999999999998</v>
          </cell>
        </row>
        <row r="40">
          <cell r="A40" t="str">
            <v>ШВП-2 2х0,35</v>
          </cell>
          <cell r="GF40">
            <v>3.8</v>
          </cell>
          <cell r="GG40">
            <v>3.3</v>
          </cell>
        </row>
        <row r="41">
          <cell r="A41" t="str">
            <v>ШВП-2 2х0,5</v>
          </cell>
          <cell r="GF41">
            <v>5.09</v>
          </cell>
          <cell r="GG41">
            <v>4.43</v>
          </cell>
        </row>
        <row r="42">
          <cell r="A42" t="str">
            <v>ШВП-2 2х0,75</v>
          </cell>
          <cell r="GF42">
            <v>6.98</v>
          </cell>
          <cell r="GG42">
            <v>6.07</v>
          </cell>
        </row>
        <row r="43">
          <cell r="A43" t="str">
            <v>ШВВП 2х0,35</v>
          </cell>
          <cell r="GF43">
            <v>3.74</v>
          </cell>
          <cell r="GG43">
            <v>3.25</v>
          </cell>
        </row>
        <row r="44">
          <cell r="A44" t="str">
            <v>ШВВП 2х0,5</v>
          </cell>
          <cell r="GF44">
            <v>4.8499999999999996</v>
          </cell>
          <cell r="GG44">
            <v>4.22</v>
          </cell>
        </row>
        <row r="45">
          <cell r="A45" t="str">
            <v>ШВВП 2х0,75</v>
          </cell>
          <cell r="GF45">
            <v>6.46</v>
          </cell>
          <cell r="GG45">
            <v>5.62</v>
          </cell>
        </row>
        <row r="46">
          <cell r="A46" t="str">
            <v>ШВВП 3х0,5</v>
          </cell>
          <cell r="GF46">
            <v>7.26</v>
          </cell>
          <cell r="GG46">
            <v>6.32</v>
          </cell>
        </row>
        <row r="47">
          <cell r="A47" t="str">
            <v>ШВВП 3х0,75</v>
          </cell>
          <cell r="GF47">
            <v>9.6199999999999992</v>
          </cell>
          <cell r="GG47">
            <v>8.3699999999999992</v>
          </cell>
        </row>
        <row r="48">
          <cell r="A48" t="str">
            <v>ПУГНП 2х1,5</v>
          </cell>
          <cell r="GF48">
            <v>9.8699999999999992</v>
          </cell>
          <cell r="GG48">
            <v>8.58</v>
          </cell>
        </row>
        <row r="49">
          <cell r="A49" t="str">
            <v>ПУГНП 2х2,5</v>
          </cell>
          <cell r="GF49">
            <v>16.21</v>
          </cell>
          <cell r="GG49">
            <v>14.1</v>
          </cell>
        </row>
        <row r="50">
          <cell r="A50" t="str">
            <v>ПУГНП 2х4</v>
          </cell>
          <cell r="GF50">
            <v>25.2</v>
          </cell>
          <cell r="GG50">
            <v>21.91</v>
          </cell>
        </row>
        <row r="51">
          <cell r="A51" t="str">
            <v>ПУГНП 3х1,5</v>
          </cell>
          <cell r="GF51">
            <v>14.67</v>
          </cell>
          <cell r="GG51">
            <v>12.76</v>
          </cell>
        </row>
        <row r="52">
          <cell r="A52" t="str">
            <v>ПУГНП 3х2,5</v>
          </cell>
          <cell r="GF52">
            <v>24.16</v>
          </cell>
          <cell r="GG52">
            <v>21.01</v>
          </cell>
        </row>
        <row r="53">
          <cell r="A53" t="str">
            <v>ПУГНП 3х4</v>
          </cell>
          <cell r="GF53">
            <v>37.71</v>
          </cell>
          <cell r="GG53">
            <v>32.79</v>
          </cell>
        </row>
        <row r="54">
          <cell r="A54" t="str">
            <v>ПВС 2х0,75</v>
          </cell>
          <cell r="GF54">
            <v>7.94</v>
          </cell>
          <cell r="GG54">
            <v>6.9</v>
          </cell>
        </row>
        <row r="55">
          <cell r="A55" t="str">
            <v>ПВС 2х1</v>
          </cell>
          <cell r="GF55">
            <v>10.02</v>
          </cell>
          <cell r="GG55">
            <v>8.7100000000000009</v>
          </cell>
        </row>
        <row r="56">
          <cell r="A56" t="str">
            <v>ПВС 2х1,5</v>
          </cell>
          <cell r="GF56">
            <v>13.11</v>
          </cell>
          <cell r="GG56">
            <v>11.4</v>
          </cell>
        </row>
        <row r="57">
          <cell r="A57" t="str">
            <v>ПВС 2х2,5</v>
          </cell>
          <cell r="GF57">
            <v>20.86</v>
          </cell>
          <cell r="GG57">
            <v>18.14</v>
          </cell>
        </row>
        <row r="58">
          <cell r="A58" t="str">
            <v>ПВС 2х4</v>
          </cell>
          <cell r="GF58">
            <v>31.85</v>
          </cell>
          <cell r="GG58">
            <v>27.69</v>
          </cell>
        </row>
        <row r="59">
          <cell r="A59" t="str">
            <v>ПВС 2х6</v>
          </cell>
          <cell r="GF59">
            <v>46.09</v>
          </cell>
          <cell r="GG59">
            <v>40.08</v>
          </cell>
        </row>
        <row r="60">
          <cell r="A60" t="str">
            <v>ПВС 2х10</v>
          </cell>
          <cell r="GF60">
            <v>73.19</v>
          </cell>
          <cell r="GG60">
            <v>63.64</v>
          </cell>
        </row>
        <row r="61">
          <cell r="A61" t="str">
            <v>ПВС 2х16</v>
          </cell>
          <cell r="GF61">
            <v>124.07</v>
          </cell>
          <cell r="GG61">
            <v>107.89</v>
          </cell>
        </row>
        <row r="62">
          <cell r="A62" t="str">
            <v>ПВС 3х0,75</v>
          </cell>
          <cell r="GF62">
            <v>10.78</v>
          </cell>
          <cell r="GG62">
            <v>9.3800000000000008</v>
          </cell>
        </row>
        <row r="63">
          <cell r="A63" t="str">
            <v>ПВС 3х1</v>
          </cell>
          <cell r="GF63">
            <v>13.43</v>
          </cell>
          <cell r="GG63">
            <v>11.68</v>
          </cell>
        </row>
        <row r="64">
          <cell r="A64" t="str">
            <v>ПВС 3х1,5</v>
          </cell>
          <cell r="GF64">
            <v>18.059999999999999</v>
          </cell>
          <cell r="GG64">
            <v>15.7</v>
          </cell>
        </row>
        <row r="65">
          <cell r="A65" t="str">
            <v>ПВС 3х2,5</v>
          </cell>
          <cell r="GF65">
            <v>28.92</v>
          </cell>
          <cell r="GG65">
            <v>25.15</v>
          </cell>
        </row>
        <row r="66">
          <cell r="A66" t="str">
            <v>ПВС 3х4</v>
          </cell>
          <cell r="GF66">
            <v>45.19</v>
          </cell>
          <cell r="GG66">
            <v>39.299999999999997</v>
          </cell>
        </row>
        <row r="67">
          <cell r="A67" t="str">
            <v>ПВС 3х6</v>
          </cell>
          <cell r="GF67">
            <v>66.02</v>
          </cell>
          <cell r="GG67">
            <v>57.41</v>
          </cell>
        </row>
        <row r="68">
          <cell r="A68" t="str">
            <v>ПВС 3х10</v>
          </cell>
          <cell r="GF68">
            <v>107.35</v>
          </cell>
          <cell r="GG68">
            <v>93.35</v>
          </cell>
        </row>
        <row r="69">
          <cell r="A69" t="str">
            <v>ПВС 3х16</v>
          </cell>
          <cell r="GF69">
            <v>184.01</v>
          </cell>
          <cell r="GG69">
            <v>160</v>
          </cell>
        </row>
        <row r="70">
          <cell r="A70" t="str">
            <v>ПВС 4х0,75</v>
          </cell>
          <cell r="GF70">
            <v>13.6</v>
          </cell>
          <cell r="GG70">
            <v>11.82</v>
          </cell>
        </row>
        <row r="71">
          <cell r="A71" t="str">
            <v>ПВС 4х1</v>
          </cell>
          <cell r="GF71">
            <v>17.79</v>
          </cell>
          <cell r="GG71">
            <v>15.47</v>
          </cell>
        </row>
        <row r="72">
          <cell r="A72" t="str">
            <v>ПВС 4х1,5</v>
          </cell>
          <cell r="GF72">
            <v>24.41</v>
          </cell>
          <cell r="GG72">
            <v>21.22</v>
          </cell>
        </row>
        <row r="73">
          <cell r="A73" t="str">
            <v>ПВС 4х2,5</v>
          </cell>
          <cell r="GF73">
            <v>38.15</v>
          </cell>
          <cell r="GG73">
            <v>33.18</v>
          </cell>
        </row>
        <row r="74">
          <cell r="A74" t="str">
            <v>ПВС 4х4</v>
          </cell>
          <cell r="GF74">
            <v>60.07</v>
          </cell>
          <cell r="GG74">
            <v>52.23</v>
          </cell>
        </row>
        <row r="75">
          <cell r="A75" t="str">
            <v>ПВС 4х6</v>
          </cell>
          <cell r="GF75">
            <v>87.2</v>
          </cell>
          <cell r="GG75">
            <v>75.83</v>
          </cell>
        </row>
        <row r="76">
          <cell r="A76" t="str">
            <v>ПВС 4х10</v>
          </cell>
          <cell r="GF76">
            <v>141.34</v>
          </cell>
          <cell r="GG76">
            <v>122.91</v>
          </cell>
        </row>
        <row r="77">
          <cell r="A77" t="str">
            <v>ПВС 4х16</v>
          </cell>
          <cell r="GF77">
            <v>243.56</v>
          </cell>
          <cell r="GG77">
            <v>211.79</v>
          </cell>
        </row>
        <row r="78">
          <cell r="A78" t="str">
            <v>ПВС 5х0,75</v>
          </cell>
          <cell r="GF78">
            <v>17.350000000000001</v>
          </cell>
          <cell r="GG78">
            <v>15.08</v>
          </cell>
        </row>
        <row r="79">
          <cell r="A79" t="str">
            <v>ПВС 5х1</v>
          </cell>
          <cell r="GF79">
            <v>21.76</v>
          </cell>
          <cell r="GG79">
            <v>18.920000000000002</v>
          </cell>
        </row>
        <row r="80">
          <cell r="A80" t="str">
            <v>ПВС 5х1,5</v>
          </cell>
          <cell r="GF80">
            <v>30.45</v>
          </cell>
          <cell r="GG80">
            <v>26.48</v>
          </cell>
        </row>
        <row r="81">
          <cell r="A81" t="str">
            <v>ПВС 5х2,5</v>
          </cell>
          <cell r="GF81">
            <v>47.77</v>
          </cell>
          <cell r="GG81">
            <v>41.54</v>
          </cell>
        </row>
        <row r="82">
          <cell r="A82" t="str">
            <v>ПВС 5х4</v>
          </cell>
          <cell r="GF82">
            <v>75.62</v>
          </cell>
          <cell r="GG82">
            <v>65.760000000000005</v>
          </cell>
        </row>
        <row r="83">
          <cell r="A83" t="str">
            <v>ПВС 5х6</v>
          </cell>
          <cell r="GF83">
            <v>109.18</v>
          </cell>
          <cell r="GG83">
            <v>94.94</v>
          </cell>
        </row>
        <row r="84">
          <cell r="A84" t="str">
            <v>ПВС 5х10</v>
          </cell>
          <cell r="GF84">
            <v>177.12</v>
          </cell>
          <cell r="GG84">
            <v>154.02000000000001</v>
          </cell>
        </row>
        <row r="85">
          <cell r="A85" t="str">
            <v>ПВС 5х16</v>
          </cell>
          <cell r="GF85">
            <v>309.11</v>
          </cell>
          <cell r="GG85">
            <v>268.79000000000002</v>
          </cell>
        </row>
        <row r="86">
          <cell r="A86" t="str">
            <v>ПВ-3  0,5</v>
          </cell>
          <cell r="GF86">
            <v>2</v>
          </cell>
          <cell r="GG86">
            <v>1.82</v>
          </cell>
        </row>
        <row r="87">
          <cell r="A87" t="str">
            <v>ПВ-3  0,75</v>
          </cell>
          <cell r="GF87">
            <v>2.7</v>
          </cell>
          <cell r="GG87">
            <v>2.4500000000000002</v>
          </cell>
        </row>
        <row r="88">
          <cell r="A88" t="str">
            <v>ПВ-3  1</v>
          </cell>
          <cell r="GF88">
            <v>3.26</v>
          </cell>
          <cell r="GG88">
            <v>2.96</v>
          </cell>
        </row>
        <row r="89">
          <cell r="A89" t="str">
            <v>ПВ-3  1,5</v>
          </cell>
          <cell r="GF89">
            <v>4.5999999999999996</v>
          </cell>
          <cell r="GG89">
            <v>4.18</v>
          </cell>
        </row>
        <row r="90">
          <cell r="A90" t="str">
            <v>ПВ-3  2,5</v>
          </cell>
          <cell r="GF90">
            <v>7.69</v>
          </cell>
          <cell r="GG90">
            <v>6.99</v>
          </cell>
        </row>
        <row r="91">
          <cell r="A91" t="str">
            <v>ПВ-3  4</v>
          </cell>
          <cell r="GF91">
            <v>12.99</v>
          </cell>
          <cell r="GG91">
            <v>11.3</v>
          </cell>
        </row>
        <row r="92">
          <cell r="A92" t="str">
            <v>ПВ-3  6</v>
          </cell>
          <cell r="GF92">
            <v>19.45</v>
          </cell>
          <cell r="GG92">
            <v>16.91</v>
          </cell>
        </row>
        <row r="93">
          <cell r="A93" t="str">
            <v>ПВ-3 10</v>
          </cell>
          <cell r="GF93">
            <v>30.58</v>
          </cell>
          <cell r="GG93">
            <v>26.59</v>
          </cell>
        </row>
        <row r="94">
          <cell r="A94" t="str">
            <v>ПВ-3 16</v>
          </cell>
          <cell r="GF94">
            <v>50.13</v>
          </cell>
          <cell r="GG94">
            <v>45.57</v>
          </cell>
        </row>
        <row r="95">
          <cell r="A95" t="str">
            <v>ПВ-3 25</v>
          </cell>
          <cell r="GF95">
            <v>77.12</v>
          </cell>
          <cell r="GG95">
            <v>67.239999999999995</v>
          </cell>
        </row>
        <row r="96">
          <cell r="A96" t="str">
            <v>ПВ-3 35</v>
          </cell>
          <cell r="GF96">
            <v>109.54</v>
          </cell>
          <cell r="GG96">
            <v>95.42</v>
          </cell>
        </row>
        <row r="97">
          <cell r="A97" t="str">
            <v>ПВ-3 50</v>
          </cell>
          <cell r="GF97">
            <v>153.55000000000001</v>
          </cell>
          <cell r="GG97">
            <v>133.75</v>
          </cell>
        </row>
        <row r="98">
          <cell r="A98" t="str">
            <v>ПВ-3 70</v>
          </cell>
          <cell r="GF98">
            <v>214.5</v>
          </cell>
          <cell r="GG98">
            <v>187.01</v>
          </cell>
        </row>
        <row r="99">
          <cell r="A99" t="str">
            <v>ПВ-3 95</v>
          </cell>
          <cell r="GF99">
            <v>296.47000000000003</v>
          </cell>
          <cell r="GG99">
            <v>258.25</v>
          </cell>
        </row>
        <row r="100">
          <cell r="A100" t="str">
            <v>ПВ-3 120</v>
          </cell>
          <cell r="GF100">
            <v>364.88</v>
          </cell>
          <cell r="GG100">
            <v>331.71</v>
          </cell>
        </row>
        <row r="101">
          <cell r="A101" t="str">
            <v>ПВ-3 150</v>
          </cell>
          <cell r="GF101">
            <v>521.46</v>
          </cell>
          <cell r="GG101">
            <v>474.05</v>
          </cell>
        </row>
        <row r="102">
          <cell r="A102" t="str">
            <v>ПВ-3 185</v>
          </cell>
          <cell r="GF102">
            <v>658.77</v>
          </cell>
          <cell r="GG102">
            <v>598.88</v>
          </cell>
        </row>
        <row r="103">
          <cell r="A103" t="str">
            <v>ПВ-3 240</v>
          </cell>
          <cell r="GF103">
            <v>876.82</v>
          </cell>
          <cell r="GG103">
            <v>797.11</v>
          </cell>
        </row>
        <row r="104">
          <cell r="A104" t="str">
            <v xml:space="preserve"> Провод алюминиевый (АПВ, АППВ, АПУНП)</v>
          </cell>
          <cell r="GF104">
            <v>0</v>
          </cell>
        </row>
        <row r="105">
          <cell r="A105" t="str">
            <v>АПВ 2,5</v>
          </cell>
          <cell r="GF105">
            <v>1.5</v>
          </cell>
          <cell r="GG105">
            <v>1.34</v>
          </cell>
        </row>
        <row r="106">
          <cell r="A106" t="str">
            <v>АПВ 4</v>
          </cell>
          <cell r="GF106">
            <v>2.13</v>
          </cell>
          <cell r="GG106">
            <v>1.92</v>
          </cell>
        </row>
        <row r="107">
          <cell r="A107" t="str">
            <v>АПВ 6</v>
          </cell>
          <cell r="GF107">
            <v>2.9</v>
          </cell>
          <cell r="GG107">
            <v>2.59</v>
          </cell>
        </row>
        <row r="108">
          <cell r="A108" t="str">
            <v>АПВ 10</v>
          </cell>
          <cell r="GF108">
            <v>4.78</v>
          </cell>
          <cell r="GG108">
            <v>4.2699999999999996</v>
          </cell>
        </row>
        <row r="109">
          <cell r="A109" t="str">
            <v>АПВ 16</v>
          </cell>
          <cell r="GF109">
            <v>7.28</v>
          </cell>
          <cell r="GG109">
            <v>6.38</v>
          </cell>
        </row>
        <row r="110">
          <cell r="A110" t="str">
            <v>АПВ 25</v>
          </cell>
          <cell r="GF110">
            <v>11.54</v>
          </cell>
          <cell r="GG110">
            <v>10.49</v>
          </cell>
        </row>
        <row r="111">
          <cell r="A111" t="str">
            <v>АПВ 35</v>
          </cell>
          <cell r="GF111">
            <v>17.59</v>
          </cell>
          <cell r="GG111">
            <v>15.3</v>
          </cell>
        </row>
        <row r="112">
          <cell r="A112" t="str">
            <v>АПВ 50</v>
          </cell>
          <cell r="GF112">
            <v>22.75</v>
          </cell>
          <cell r="GG112">
            <v>20.5</v>
          </cell>
        </row>
        <row r="113">
          <cell r="A113" t="str">
            <v>АПВ 70</v>
          </cell>
          <cell r="GF113">
            <v>33.6</v>
          </cell>
          <cell r="GG113">
            <v>29.65</v>
          </cell>
        </row>
        <row r="114">
          <cell r="A114" t="str">
            <v>АПВ 95</v>
          </cell>
          <cell r="GF114">
            <v>43.13</v>
          </cell>
          <cell r="GG114">
            <v>38.96</v>
          </cell>
        </row>
        <row r="115">
          <cell r="A115" t="str">
            <v>АПВ 120</v>
          </cell>
          <cell r="GF115">
            <v>61.66</v>
          </cell>
          <cell r="GG115">
            <v>55.75</v>
          </cell>
        </row>
        <row r="116">
          <cell r="A116" t="str">
            <v>АППВ 2х2,5</v>
          </cell>
          <cell r="GF116">
            <v>3.05</v>
          </cell>
          <cell r="GG116">
            <v>2.65</v>
          </cell>
        </row>
        <row r="117">
          <cell r="A117" t="str">
            <v>АППВ 2х4</v>
          </cell>
          <cell r="GF117">
            <v>4.51</v>
          </cell>
          <cell r="GG117">
            <v>4.0999999999999996</v>
          </cell>
        </row>
        <row r="118">
          <cell r="A118" t="str">
            <v>АППВ 3х2,5</v>
          </cell>
          <cell r="GF118">
            <v>5.01</v>
          </cell>
          <cell r="GG118">
            <v>4.3600000000000003</v>
          </cell>
        </row>
        <row r="119">
          <cell r="A119" t="str">
            <v>АППВ 3х4</v>
          </cell>
          <cell r="GF119">
            <v>7.06</v>
          </cell>
          <cell r="GG119">
            <v>6.14</v>
          </cell>
        </row>
        <row r="120">
          <cell r="A120" t="str">
            <v>АПУНП 2х2,5</v>
          </cell>
          <cell r="GF120">
            <v>3.65</v>
          </cell>
          <cell r="GG120">
            <v>3.26</v>
          </cell>
        </row>
        <row r="121">
          <cell r="A121" t="str">
            <v>АПУНП 2х4</v>
          </cell>
          <cell r="GF121">
            <v>5.23</v>
          </cell>
          <cell r="GG121">
            <v>4.75</v>
          </cell>
        </row>
        <row r="122">
          <cell r="A122" t="str">
            <v>АПУНП 3х2,5</v>
          </cell>
          <cell r="GF122">
            <v>5.41</v>
          </cell>
          <cell r="GG122">
            <v>4.83</v>
          </cell>
        </row>
        <row r="123">
          <cell r="A123" t="str">
            <v>АПУНП 3х4</v>
          </cell>
          <cell r="GF123">
            <v>7.78</v>
          </cell>
          <cell r="GG123">
            <v>7.08</v>
          </cell>
        </row>
        <row r="423">
          <cell r="A423" t="str">
            <v>NYM 3х4</v>
          </cell>
          <cell r="GF423">
            <v>41.08</v>
          </cell>
          <cell r="GG423">
            <v>37.340000000000003</v>
          </cell>
        </row>
        <row r="424">
          <cell r="A424" t="str">
            <v>NYM 3х6</v>
          </cell>
          <cell r="GF424">
            <v>59.94</v>
          </cell>
          <cell r="GG424">
            <v>54.49</v>
          </cell>
        </row>
        <row r="425">
          <cell r="A425" t="str">
            <v>NYM 3х10</v>
          </cell>
          <cell r="GF425">
            <v>108.13</v>
          </cell>
          <cell r="GG425">
            <v>98.3</v>
          </cell>
        </row>
        <row r="426">
          <cell r="A426" t="str">
            <v>NYM 3х16</v>
          </cell>
          <cell r="GF426">
            <v>163.07</v>
          </cell>
          <cell r="GG426">
            <v>148.25</v>
          </cell>
        </row>
        <row r="427">
          <cell r="A427" t="str">
            <v>NYM 4х1,5</v>
          </cell>
          <cell r="GF427">
            <v>22.85</v>
          </cell>
          <cell r="GG427">
            <v>20.77</v>
          </cell>
        </row>
        <row r="428">
          <cell r="A428" t="str">
            <v>NYM 4х2,5</v>
          </cell>
          <cell r="GF428">
            <v>35.31</v>
          </cell>
          <cell r="GG428">
            <v>32.1</v>
          </cell>
        </row>
        <row r="429">
          <cell r="A429" t="str">
            <v>NYM 4х4</v>
          </cell>
          <cell r="GF429">
            <v>55.16</v>
          </cell>
          <cell r="GG429">
            <v>49.69</v>
          </cell>
        </row>
        <row r="430">
          <cell r="A430" t="str">
            <v>NYM 4х6</v>
          </cell>
          <cell r="GF430">
            <v>85.76</v>
          </cell>
          <cell r="GG430">
            <v>74.569999999999993</v>
          </cell>
        </row>
        <row r="431">
          <cell r="A431" t="str">
            <v>NYM 4х10</v>
          </cell>
          <cell r="GF431">
            <v>144.76</v>
          </cell>
          <cell r="GG431">
            <v>125.88</v>
          </cell>
        </row>
        <row r="432">
          <cell r="A432" t="str">
            <v>NYM 4х16</v>
          </cell>
          <cell r="GF432">
            <v>229.16</v>
          </cell>
          <cell r="GG432">
            <v>199.27</v>
          </cell>
        </row>
        <row r="433">
          <cell r="A433" t="str">
            <v>NYM 4х25</v>
          </cell>
          <cell r="GF433">
            <v>354.26</v>
          </cell>
          <cell r="GG433">
            <v>308.05</v>
          </cell>
        </row>
        <row r="434">
          <cell r="A434" t="str">
            <v>NYM 4х35</v>
          </cell>
          <cell r="GF434">
            <v>485.99</v>
          </cell>
          <cell r="GG434">
            <v>422.6</v>
          </cell>
        </row>
        <row r="435">
          <cell r="A435" t="str">
            <v>NYM 5х1,5</v>
          </cell>
          <cell r="GF435">
            <v>27.2</v>
          </cell>
          <cell r="GG435">
            <v>24.73</v>
          </cell>
        </row>
        <row r="436">
          <cell r="A436" t="str">
            <v>NYM 5х2,5</v>
          </cell>
          <cell r="GF436">
            <v>43.59</v>
          </cell>
          <cell r="GG436">
            <v>39.630000000000003</v>
          </cell>
        </row>
        <row r="437">
          <cell r="A437" t="str">
            <v>NYM 5х4</v>
          </cell>
          <cell r="GF437">
            <v>66.13</v>
          </cell>
          <cell r="GG437">
            <v>60.11</v>
          </cell>
        </row>
        <row r="438">
          <cell r="A438" t="str">
            <v>NYM 5х6</v>
          </cell>
          <cell r="GF438">
            <v>100.1</v>
          </cell>
          <cell r="GG438">
            <v>89.78</v>
          </cell>
        </row>
        <row r="439">
          <cell r="A439" t="str">
            <v>NYM 5х10</v>
          </cell>
          <cell r="GF439">
            <v>171.14</v>
          </cell>
          <cell r="GG439">
            <v>155.58000000000001</v>
          </cell>
        </row>
        <row r="440">
          <cell r="A440" t="str">
            <v>NYM 5х16</v>
          </cell>
          <cell r="GF440">
            <v>271.20999999999998</v>
          </cell>
          <cell r="GG440">
            <v>246.55</v>
          </cell>
        </row>
        <row r="441">
          <cell r="A441" t="str">
            <v>NYM 5х25</v>
          </cell>
          <cell r="GF441">
            <v>423.49</v>
          </cell>
          <cell r="GG441">
            <v>384.99</v>
          </cell>
        </row>
        <row r="442">
          <cell r="A442" t="str">
            <v>NYM 5х35</v>
          </cell>
          <cell r="GF442">
            <v>601.66999999999996</v>
          </cell>
          <cell r="GG442">
            <v>546.97</v>
          </cell>
        </row>
        <row r="443">
          <cell r="A443" t="str">
            <v>Пр-во "Севкабель"</v>
          </cell>
          <cell r="GF443">
            <v>0</v>
          </cell>
        </row>
        <row r="444">
          <cell r="A444" t="str">
            <v>NYM 2х1,5 (Севкабель)</v>
          </cell>
          <cell r="GF444">
            <v>14.12</v>
          </cell>
          <cell r="GG444">
            <v>12.83</v>
          </cell>
        </row>
        <row r="445">
          <cell r="A445" t="str">
            <v>NYM 2х2,5 (Севкабель)</v>
          </cell>
          <cell r="GF445">
            <v>21.42</v>
          </cell>
          <cell r="GG445">
            <v>19.47</v>
          </cell>
        </row>
        <row r="446">
          <cell r="A446" t="str">
            <v>NYM 3х1,5 (Севкабель)</v>
          </cell>
          <cell r="GF446">
            <v>19.079999999999998</v>
          </cell>
          <cell r="GG446">
            <v>17.350000000000001</v>
          </cell>
        </row>
        <row r="447">
          <cell r="A447" t="str">
            <v>NYM 3х2,5 (Севкабель)</v>
          </cell>
          <cell r="GF447">
            <v>29.24</v>
          </cell>
          <cell r="GG447">
            <v>26.58</v>
          </cell>
        </row>
        <row r="448">
          <cell r="A448" t="str">
            <v>NYM 4х1,5 (Севкабель)</v>
          </cell>
          <cell r="GF448">
            <v>24.42</v>
          </cell>
          <cell r="GG448">
            <v>22.2</v>
          </cell>
        </row>
        <row r="449">
          <cell r="A449" t="str">
            <v>NYM 4х2,5 (Севкабель)</v>
          </cell>
          <cell r="GF449">
            <v>38.229999999999997</v>
          </cell>
          <cell r="GG449">
            <v>34.76</v>
          </cell>
        </row>
        <row r="450">
          <cell r="A450" t="str">
            <v>NYM 5х1,5 (Севкабель)</v>
          </cell>
          <cell r="GF450">
            <v>29.98</v>
          </cell>
          <cell r="GG450">
            <v>27.25</v>
          </cell>
        </row>
        <row r="451">
          <cell r="A451" t="str">
            <v>NYM 5х2,5 (Севкабель)</v>
          </cell>
          <cell r="GF451">
            <v>47.12</v>
          </cell>
          <cell r="GG451">
            <v>42.83</v>
          </cell>
        </row>
        <row r="452">
          <cell r="A452" t="str">
            <v>NYMнг-LS 2х1,5</v>
          </cell>
          <cell r="GF452">
            <v>15.76</v>
          </cell>
          <cell r="GG452">
            <v>14.32</v>
          </cell>
        </row>
        <row r="453">
          <cell r="A453" t="str">
            <v>NYMнг-LS 2х2,5</v>
          </cell>
          <cell r="GF453">
            <v>22.92</v>
          </cell>
          <cell r="GG453">
            <v>20.84</v>
          </cell>
        </row>
        <row r="454">
          <cell r="A454" t="str">
            <v>NYMнг-LS 3х1,5</v>
          </cell>
          <cell r="GF454">
            <v>21.49</v>
          </cell>
          <cell r="GG454">
            <v>19.54</v>
          </cell>
        </row>
        <row r="455">
          <cell r="A455" t="str">
            <v>NYMнг-LS 3х2,5</v>
          </cell>
          <cell r="GF455">
            <v>31.65</v>
          </cell>
          <cell r="GG455">
            <v>28.77</v>
          </cell>
        </row>
        <row r="456">
          <cell r="A456" t="str">
            <v>NYMнг-LS 3х4</v>
          </cell>
          <cell r="GF456">
            <v>48.1</v>
          </cell>
          <cell r="GG456">
            <v>43.73</v>
          </cell>
        </row>
        <row r="457">
          <cell r="A457" t="str">
            <v>NYMнг-LS 3х6</v>
          </cell>
          <cell r="GF457">
            <v>69.06</v>
          </cell>
          <cell r="GG457">
            <v>62.79</v>
          </cell>
        </row>
        <row r="458">
          <cell r="A458" t="str">
            <v>NYMнг-LS 3х10</v>
          </cell>
          <cell r="GF458">
            <v>120.48</v>
          </cell>
          <cell r="GG458">
            <v>109.53</v>
          </cell>
        </row>
        <row r="459">
          <cell r="A459" t="str">
            <v>NYMнг-LS 4х1,5</v>
          </cell>
          <cell r="GF459">
            <v>28.96</v>
          </cell>
          <cell r="GG459">
            <v>26.33</v>
          </cell>
        </row>
        <row r="460">
          <cell r="A460" t="str">
            <v>NYMнг-LS 4х2,5</v>
          </cell>
          <cell r="GF460">
            <v>41.47</v>
          </cell>
          <cell r="GG460">
            <v>37.700000000000003</v>
          </cell>
        </row>
        <row r="461">
          <cell r="A461" t="str">
            <v>NYMнг-LS 4х4</v>
          </cell>
          <cell r="GF461">
            <v>61.74</v>
          </cell>
          <cell r="GG461">
            <v>56.12</v>
          </cell>
        </row>
        <row r="462">
          <cell r="A462" t="str">
            <v>NYMнг-LS 4х6</v>
          </cell>
          <cell r="GF462">
            <v>87.41</v>
          </cell>
          <cell r="GG462">
            <v>79.459999999999994</v>
          </cell>
        </row>
        <row r="463">
          <cell r="A463" t="str">
            <v>NYMнг-LS 4х10</v>
          </cell>
          <cell r="GF463">
            <v>155.4</v>
          </cell>
          <cell r="GG463">
            <v>141.27000000000001</v>
          </cell>
        </row>
        <row r="464">
          <cell r="A464" t="str">
            <v>NYMнг-LS 4х16</v>
          </cell>
          <cell r="GF464">
            <v>238.26</v>
          </cell>
          <cell r="GG464">
            <v>216.6</v>
          </cell>
        </row>
        <row r="465">
          <cell r="A465" t="str">
            <v>NYMнг-LS 4х25</v>
          </cell>
          <cell r="GF465">
            <v>369.75</v>
          </cell>
          <cell r="GG465">
            <v>336.14</v>
          </cell>
        </row>
        <row r="466">
          <cell r="A466" t="str">
            <v>NYMнг-LS 4х35</v>
          </cell>
          <cell r="GF466">
            <v>508.69</v>
          </cell>
          <cell r="GG466">
            <v>462.45</v>
          </cell>
        </row>
        <row r="467">
          <cell r="A467" t="str">
            <v>NYMнг-LS 5х1,5</v>
          </cell>
          <cell r="GF467">
            <v>34.299999999999997</v>
          </cell>
          <cell r="GG467">
            <v>31.18</v>
          </cell>
        </row>
        <row r="468">
          <cell r="A468" t="str">
            <v>NYMнг-LS 5х2,5</v>
          </cell>
          <cell r="GF468">
            <v>50.29</v>
          </cell>
          <cell r="GG468">
            <v>45.72</v>
          </cell>
        </row>
        <row r="469">
          <cell r="A469" t="str">
            <v>NYMнг-LS 5х4</v>
          </cell>
          <cell r="GF469">
            <v>74.760000000000005</v>
          </cell>
          <cell r="GG469">
            <v>67.97</v>
          </cell>
        </row>
        <row r="470">
          <cell r="A470" t="str">
            <v>NYMнг-LS 5х6</v>
          </cell>
          <cell r="GF470">
            <v>107.59</v>
          </cell>
          <cell r="GG470">
            <v>97.81</v>
          </cell>
        </row>
        <row r="471">
          <cell r="A471" t="str">
            <v>NYMнг-LS 5х10</v>
          </cell>
          <cell r="GF471">
            <v>190.71</v>
          </cell>
          <cell r="GG471">
            <v>173.37</v>
          </cell>
        </row>
        <row r="472">
          <cell r="A472" t="str">
            <v>NYMнг-LS 5х16</v>
          </cell>
          <cell r="GF472">
            <v>296.45999999999998</v>
          </cell>
          <cell r="GG472">
            <v>269.51</v>
          </cell>
        </row>
        <row r="473">
          <cell r="A473" t="str">
            <v>NYMнг-LS 5х25</v>
          </cell>
          <cell r="GF473">
            <v>456.44</v>
          </cell>
          <cell r="GG473">
            <v>414.94</v>
          </cell>
        </row>
        <row r="474">
          <cell r="A474" t="str">
            <v xml:space="preserve"> Кабель медный силовой негорючий (ВВГнг, ВВГнг-п, ВВГнг-LS)</v>
          </cell>
          <cell r="GF474">
            <v>0</v>
          </cell>
        </row>
        <row r="475">
          <cell r="A475" t="str">
            <v>ВВГнг 1х  1,5</v>
          </cell>
          <cell r="GF475">
            <v>6.24</v>
          </cell>
          <cell r="GG475">
            <v>5.67</v>
          </cell>
        </row>
        <row r="476">
          <cell r="A476" t="str">
            <v>ВВГнг 1х  2,5</v>
          </cell>
          <cell r="GF476">
            <v>9.5</v>
          </cell>
          <cell r="GG476">
            <v>8.64</v>
          </cell>
        </row>
        <row r="477">
          <cell r="A477" t="str">
            <v>ВВГнг 1х  4</v>
          </cell>
          <cell r="GF477">
            <v>14.75</v>
          </cell>
          <cell r="GG477">
            <v>13.41</v>
          </cell>
        </row>
        <row r="478">
          <cell r="A478" t="str">
            <v>ВВГнг 1х  6</v>
          </cell>
          <cell r="GF478">
            <v>21.95</v>
          </cell>
          <cell r="GG478">
            <v>19.96</v>
          </cell>
        </row>
        <row r="479">
          <cell r="A479" t="str">
            <v>ВВГнг 1х 10</v>
          </cell>
          <cell r="GF479">
            <v>35.71</v>
          </cell>
          <cell r="GG479">
            <v>32.46</v>
          </cell>
        </row>
        <row r="480">
          <cell r="A480" t="str">
            <v>ВВГнг 1х 16</v>
          </cell>
          <cell r="GF480">
            <v>56.04</v>
          </cell>
          <cell r="GG480">
            <v>50.94</v>
          </cell>
        </row>
        <row r="481">
          <cell r="A481" t="str">
            <v>ВВГнг 1х 25</v>
          </cell>
          <cell r="GF481">
            <v>84.66</v>
          </cell>
          <cell r="GG481">
            <v>76.959999999999994</v>
          </cell>
        </row>
        <row r="482">
          <cell r="A482" t="str">
            <v>ВВГнг 1х 35</v>
          </cell>
          <cell r="GF482">
            <v>116.35</v>
          </cell>
          <cell r="GG482">
            <v>105.78</v>
          </cell>
        </row>
        <row r="483">
          <cell r="A483" t="str">
            <v>ВВГнг 1х 50</v>
          </cell>
          <cell r="GF483">
            <v>152.34</v>
          </cell>
          <cell r="GG483">
            <v>138.49</v>
          </cell>
        </row>
        <row r="484">
          <cell r="A484" t="str">
            <v>ВВГнг 1х 70</v>
          </cell>
          <cell r="GF484">
            <v>234.52</v>
          </cell>
          <cell r="GG484">
            <v>213.2</v>
          </cell>
        </row>
        <row r="485">
          <cell r="A485" t="str">
            <v>ВВГнг 1х 95</v>
          </cell>
          <cell r="GF485">
            <v>320.44</v>
          </cell>
          <cell r="GG485">
            <v>291.3</v>
          </cell>
        </row>
        <row r="486">
          <cell r="A486" t="str">
            <v>ВВГнг 1х120</v>
          </cell>
          <cell r="GF486">
            <v>410.53</v>
          </cell>
          <cell r="GG486">
            <v>373.21</v>
          </cell>
        </row>
        <row r="487">
          <cell r="A487" t="str">
            <v>ВВГнг 1х150</v>
          </cell>
          <cell r="GF487">
            <v>504.16</v>
          </cell>
          <cell r="GG487">
            <v>458.32</v>
          </cell>
        </row>
        <row r="488">
          <cell r="A488" t="str">
            <v>ВВГнг 1х185</v>
          </cell>
          <cell r="GF488">
            <v>612.78</v>
          </cell>
          <cell r="GG488">
            <v>557.07000000000005</v>
          </cell>
        </row>
        <row r="489">
          <cell r="A489" t="str">
            <v>ВВГнг 1х240</v>
          </cell>
          <cell r="GF489">
            <v>803.78</v>
          </cell>
          <cell r="GG489">
            <v>730.71</v>
          </cell>
        </row>
        <row r="490">
          <cell r="A490" t="str">
            <v>ВВГнг-п 2х  1,5</v>
          </cell>
          <cell r="GF490">
            <v>10.99</v>
          </cell>
          <cell r="GG490">
            <v>9.56</v>
          </cell>
        </row>
        <row r="491">
          <cell r="A491" t="str">
            <v>ВВГнг-п 2х  2,5</v>
          </cell>
          <cell r="GF491">
            <v>17.600000000000001</v>
          </cell>
          <cell r="GG491">
            <v>15.3</v>
          </cell>
        </row>
        <row r="492">
          <cell r="A492" t="str">
            <v>ВВГнг-п 2х  4</v>
          </cell>
          <cell r="GF492">
            <v>28.17</v>
          </cell>
          <cell r="GG492">
            <v>24.49</v>
          </cell>
        </row>
        <row r="493">
          <cell r="A493" t="str">
            <v>ВВГнг-п 2х  6</v>
          </cell>
          <cell r="GF493">
            <v>40.82</v>
          </cell>
          <cell r="GG493">
            <v>35.5</v>
          </cell>
        </row>
        <row r="494">
          <cell r="A494" t="str">
            <v>ВВГнг-п 2х 10</v>
          </cell>
          <cell r="GF494">
            <v>64.28</v>
          </cell>
          <cell r="GG494">
            <v>55.9</v>
          </cell>
        </row>
        <row r="495">
          <cell r="A495" t="str">
            <v>ВВГнг-п 2х 16</v>
          </cell>
          <cell r="GF495">
            <v>101.65</v>
          </cell>
          <cell r="GG495">
            <v>88.39</v>
          </cell>
        </row>
        <row r="496">
          <cell r="A496" t="str">
            <v>ВВГнг 2х 25</v>
          </cell>
          <cell r="GF496">
            <v>199.83</v>
          </cell>
          <cell r="GG496">
            <v>173.77</v>
          </cell>
        </row>
        <row r="497">
          <cell r="A497" t="str">
            <v>ВВГнг 2х 35</v>
          </cell>
          <cell r="GF497">
            <v>260.37</v>
          </cell>
          <cell r="GG497">
            <v>226.41</v>
          </cell>
        </row>
        <row r="498">
          <cell r="A498" t="str">
            <v>ВВГнг-п 3х  1,5</v>
          </cell>
          <cell r="GF498">
            <v>16.010000000000002</v>
          </cell>
          <cell r="GG498">
            <v>13.92</v>
          </cell>
        </row>
        <row r="499">
          <cell r="A499" t="str">
            <v>ВВГнг-п 3х  2,5</v>
          </cell>
          <cell r="GF499">
            <v>25.33</v>
          </cell>
          <cell r="GG499">
            <v>22.03</v>
          </cell>
        </row>
        <row r="500">
          <cell r="A500" t="str">
            <v>ВВГнг-п 3х  4</v>
          </cell>
          <cell r="GF500">
            <v>40.9</v>
          </cell>
          <cell r="GG500">
            <v>35.56</v>
          </cell>
        </row>
        <row r="501">
          <cell r="A501" t="str">
            <v>ВВГнг-п 3х  6</v>
          </cell>
          <cell r="GF501">
            <v>60.17</v>
          </cell>
          <cell r="GG501">
            <v>52.55</v>
          </cell>
        </row>
        <row r="502">
          <cell r="A502" t="str">
            <v>ВВГнг 3х  1,5</v>
          </cell>
          <cell r="GF502">
            <v>17.329999999999998</v>
          </cell>
          <cell r="GG502">
            <v>15.13</v>
          </cell>
        </row>
        <row r="503">
          <cell r="A503" t="str">
            <v>ВВГнг 3х  2,5</v>
          </cell>
          <cell r="GF503">
            <v>26.61</v>
          </cell>
          <cell r="GG503">
            <v>23.24</v>
          </cell>
        </row>
        <row r="504">
          <cell r="A504" t="str">
            <v>ВВГнг 3х  4</v>
          </cell>
          <cell r="GF504">
            <v>42.7</v>
          </cell>
          <cell r="GG504">
            <v>37.299999999999997</v>
          </cell>
        </row>
        <row r="505">
          <cell r="A505" t="str">
            <v>ВВГнг 3х  6</v>
          </cell>
          <cell r="GF505">
            <v>60.67</v>
          </cell>
          <cell r="GG505">
            <v>52.98</v>
          </cell>
        </row>
        <row r="506">
          <cell r="A506" t="str">
            <v>ВВГнг 3х 10</v>
          </cell>
          <cell r="GF506">
            <v>96.83</v>
          </cell>
          <cell r="GG506">
            <v>84.56</v>
          </cell>
        </row>
        <row r="507">
          <cell r="A507" t="str">
            <v>ВВГнг 3х 16</v>
          </cell>
          <cell r="GF507">
            <v>153.22999999999999</v>
          </cell>
          <cell r="GG507">
            <v>133.82</v>
          </cell>
        </row>
        <row r="508">
          <cell r="A508" t="str">
            <v>ВВГнг 3х 25</v>
          </cell>
          <cell r="GF508">
            <v>268.33999999999997</v>
          </cell>
          <cell r="GG508">
            <v>234.36</v>
          </cell>
        </row>
        <row r="509">
          <cell r="A509" t="str">
            <v>ВВГнг 3х 35</v>
          </cell>
          <cell r="GF509">
            <v>365.83</v>
          </cell>
          <cell r="GG509">
            <v>319.51</v>
          </cell>
        </row>
        <row r="510">
          <cell r="A510" t="str">
            <v>ВВГнг 3х 50</v>
          </cell>
          <cell r="GF510">
            <v>496.03</v>
          </cell>
          <cell r="GG510">
            <v>433.21</v>
          </cell>
        </row>
        <row r="511">
          <cell r="A511" t="str">
            <v>ВВГнг 3х  2,5+1х1,5</v>
          </cell>
          <cell r="GF511">
            <v>39.200000000000003</v>
          </cell>
          <cell r="GG511">
            <v>34.24</v>
          </cell>
        </row>
        <row r="512">
          <cell r="A512" t="str">
            <v>ВВГнг 3х  4+1х2,5</v>
          </cell>
          <cell r="GF512">
            <v>52.29</v>
          </cell>
          <cell r="GG512">
            <v>45.67</v>
          </cell>
        </row>
        <row r="513">
          <cell r="A513" t="str">
            <v>ВВГнг 3х  6+1х4</v>
          </cell>
          <cell r="GF513">
            <v>78.010000000000005</v>
          </cell>
          <cell r="GG513">
            <v>68.13</v>
          </cell>
        </row>
        <row r="514">
          <cell r="A514" t="str">
            <v>ВВГнг 3х 10+1х6</v>
          </cell>
          <cell r="GF514">
            <v>131.47999999999999</v>
          </cell>
          <cell r="GG514">
            <v>114.83</v>
          </cell>
        </row>
        <row r="515">
          <cell r="A515" t="str">
            <v>ВВГнг 3х 16+1х10</v>
          </cell>
          <cell r="GF515">
            <v>208.89</v>
          </cell>
          <cell r="GG515">
            <v>182.44</v>
          </cell>
        </row>
        <row r="516">
          <cell r="A516" t="str">
            <v>ВВГнг 3х 25+1х16</v>
          </cell>
          <cell r="GF516">
            <v>325.24</v>
          </cell>
          <cell r="GG516">
            <v>284.05</v>
          </cell>
        </row>
        <row r="517">
          <cell r="A517" t="str">
            <v>ВВГнг 3х 35+1х16</v>
          </cell>
          <cell r="GF517">
            <v>433.6</v>
          </cell>
          <cell r="GG517">
            <v>378.69</v>
          </cell>
        </row>
        <row r="518">
          <cell r="A518" t="str">
            <v>ВВГнг 3х 50+1х25</v>
          </cell>
          <cell r="GF518">
            <v>625.15</v>
          </cell>
          <cell r="GG518">
            <v>545.98</v>
          </cell>
        </row>
        <row r="519">
          <cell r="A519" t="str">
            <v>ВВГнг 3х 70+1х35</v>
          </cell>
          <cell r="GF519">
            <v>864.61</v>
          </cell>
          <cell r="GG519">
            <v>755.12</v>
          </cell>
        </row>
        <row r="520">
          <cell r="A520" t="str">
            <v>ВВГнг 3х 95+1х50</v>
          </cell>
          <cell r="GF520">
            <v>1176.77</v>
          </cell>
          <cell r="GG520">
            <v>1027.74</v>
          </cell>
        </row>
        <row r="521">
          <cell r="A521" t="str">
            <v>ВВГнг 3х120+1х70</v>
          </cell>
          <cell r="GF521">
            <v>1520.16</v>
          </cell>
          <cell r="GG521">
            <v>1327.65</v>
          </cell>
        </row>
        <row r="522">
          <cell r="A522" t="str">
            <v>ВВГнг 3х150+1х70</v>
          </cell>
          <cell r="GF522">
            <v>1808.18</v>
          </cell>
          <cell r="GG522">
            <v>1579.2</v>
          </cell>
        </row>
        <row r="523">
          <cell r="A523" t="str">
            <v>ВВГнг 3х185+1х95</v>
          </cell>
          <cell r="GF523">
            <v>2292.42</v>
          </cell>
          <cell r="GG523">
            <v>2002.11</v>
          </cell>
        </row>
        <row r="524">
          <cell r="A524" t="str">
            <v>ВВГнг 3х240+1х120</v>
          </cell>
          <cell r="GF524">
            <v>2985.13</v>
          </cell>
          <cell r="GG524">
            <v>2607.1</v>
          </cell>
        </row>
        <row r="525">
          <cell r="A525" t="str">
            <v>ВВГнг 4х  1,5</v>
          </cell>
          <cell r="GF525">
            <v>21.42</v>
          </cell>
          <cell r="GG525">
            <v>19.04</v>
          </cell>
        </row>
        <row r="526">
          <cell r="A526" t="str">
            <v>ВВГнг 4х  2,5</v>
          </cell>
          <cell r="GF526">
            <v>34.15</v>
          </cell>
          <cell r="GG526">
            <v>29.69</v>
          </cell>
        </row>
        <row r="527">
          <cell r="A527" t="str">
            <v>ВВГнг 4х  4</v>
          </cell>
          <cell r="GF527">
            <v>55.08</v>
          </cell>
          <cell r="GG527">
            <v>47.9</v>
          </cell>
        </row>
        <row r="528">
          <cell r="A528" t="str">
            <v>ВВГнг 4х  6</v>
          </cell>
          <cell r="GF528">
            <v>80.48</v>
          </cell>
          <cell r="GG528">
            <v>69.98</v>
          </cell>
        </row>
        <row r="529">
          <cell r="A529" t="str">
            <v>ВВГнг 4х 10</v>
          </cell>
          <cell r="GF529">
            <v>129.88</v>
          </cell>
          <cell r="GG529">
            <v>112.94</v>
          </cell>
        </row>
        <row r="530">
          <cell r="A530" t="str">
            <v>ВВГнг 4х 16</v>
          </cell>
          <cell r="GF530">
            <v>209.66</v>
          </cell>
          <cell r="GG530">
            <v>182.63</v>
          </cell>
        </row>
        <row r="531">
          <cell r="A531" t="str">
            <v>ВВГнг 4х 25</v>
          </cell>
          <cell r="GF531">
            <v>326.55</v>
          </cell>
          <cell r="GG531">
            <v>284.57</v>
          </cell>
        </row>
        <row r="532">
          <cell r="A532" t="str">
            <v>ВВГнг 4х 35</v>
          </cell>
          <cell r="GF532">
            <v>448.14</v>
          </cell>
          <cell r="GG532">
            <v>390.36</v>
          </cell>
        </row>
        <row r="533">
          <cell r="A533" t="str">
            <v>ВВГнг 4х 50</v>
          </cell>
          <cell r="GF533">
            <v>658.02</v>
          </cell>
          <cell r="GG533">
            <v>572.19000000000005</v>
          </cell>
        </row>
        <row r="534">
          <cell r="A534" t="str">
            <v>ВВГнг 4х 70</v>
          </cell>
          <cell r="GF534">
            <v>955.96</v>
          </cell>
          <cell r="GG534">
            <v>831.27</v>
          </cell>
        </row>
        <row r="535">
          <cell r="A535" t="str">
            <v>ВВГнг 4х 95</v>
          </cell>
          <cell r="GF535">
            <v>1311.81</v>
          </cell>
          <cell r="GG535">
            <v>1142.69</v>
          </cell>
        </row>
        <row r="536">
          <cell r="A536" t="str">
            <v>ВВГнг 4х120</v>
          </cell>
          <cell r="GF536">
            <v>1648.63</v>
          </cell>
          <cell r="GG536">
            <v>1436.71</v>
          </cell>
        </row>
        <row r="537">
          <cell r="A537" t="str">
            <v>ВВГнг 4х150</v>
          </cell>
          <cell r="GF537">
            <v>2021.05</v>
          </cell>
          <cell r="GG537">
            <v>1760.5</v>
          </cell>
        </row>
        <row r="538">
          <cell r="A538" t="str">
            <v>ВВГнг 4х185</v>
          </cell>
          <cell r="GF538">
            <v>2528.2800000000002</v>
          </cell>
          <cell r="GG538">
            <v>2203.29</v>
          </cell>
        </row>
        <row r="539">
          <cell r="A539" t="str">
            <v>ВВГнг 4х240</v>
          </cell>
          <cell r="GF539">
            <v>3312.03</v>
          </cell>
          <cell r="GG539">
            <v>2886.3</v>
          </cell>
        </row>
        <row r="540">
          <cell r="A540" t="str">
            <v>ВВГнг 5х  1,5</v>
          </cell>
          <cell r="GF540">
            <v>26.81</v>
          </cell>
          <cell r="GG540">
            <v>23.62</v>
          </cell>
        </row>
        <row r="541">
          <cell r="A541" t="str">
            <v>ВВГнг 5х  2,5</v>
          </cell>
          <cell r="GF541">
            <v>42.91</v>
          </cell>
          <cell r="GG541">
            <v>37.31</v>
          </cell>
        </row>
        <row r="542">
          <cell r="A542" t="str">
            <v>ВВГнг 5х  4</v>
          </cell>
          <cell r="GF542">
            <v>67.959999999999994</v>
          </cell>
          <cell r="GG542">
            <v>59.09</v>
          </cell>
        </row>
        <row r="543">
          <cell r="A543" t="str">
            <v>ВВГнг 5х  6</v>
          </cell>
          <cell r="GF543">
            <v>98.32</v>
          </cell>
          <cell r="GG543">
            <v>86.47</v>
          </cell>
        </row>
        <row r="544">
          <cell r="A544" t="str">
            <v>ВВГнг 5х 10</v>
          </cell>
          <cell r="GF544">
            <v>154.03</v>
          </cell>
          <cell r="GG544">
            <v>140.03</v>
          </cell>
        </row>
        <row r="545">
          <cell r="A545" t="str">
            <v>ВВГнг 5х 16</v>
          </cell>
          <cell r="GF545">
            <v>240.77</v>
          </cell>
          <cell r="GG545">
            <v>218.88</v>
          </cell>
        </row>
        <row r="546">
          <cell r="A546" t="str">
            <v>ВВГнг 5х 25</v>
          </cell>
          <cell r="GF546">
            <v>392.55</v>
          </cell>
          <cell r="GG546">
            <v>356.86</v>
          </cell>
        </row>
        <row r="547">
          <cell r="A547" t="str">
            <v>ВВГнг 5х 35</v>
          </cell>
          <cell r="GF547">
            <v>540.54999999999995</v>
          </cell>
          <cell r="GG547">
            <v>491.41</v>
          </cell>
        </row>
        <row r="548">
          <cell r="A548" t="str">
            <v>ВВГнг 5х 50</v>
          </cell>
          <cell r="GF548">
            <v>783.66</v>
          </cell>
          <cell r="GG548">
            <v>712.42</v>
          </cell>
        </row>
        <row r="549">
          <cell r="A549" t="str">
            <v>ВВГнг 5х 70</v>
          </cell>
          <cell r="GF549">
            <v>1148.57</v>
          </cell>
          <cell r="GG549">
            <v>1044.1500000000001</v>
          </cell>
        </row>
        <row r="550">
          <cell r="A550" t="str">
            <v>ВВГнг 5х 95</v>
          </cell>
          <cell r="GF550">
            <v>1582.63</v>
          </cell>
          <cell r="GG550">
            <v>1438.75</v>
          </cell>
        </row>
        <row r="551">
          <cell r="A551" t="str">
            <v>ВВГнг 5х120</v>
          </cell>
          <cell r="GF551">
            <v>1987.06</v>
          </cell>
          <cell r="GG551">
            <v>1806.42</v>
          </cell>
        </row>
        <row r="552">
          <cell r="A552" t="str">
            <v>ВВГнг 5х150</v>
          </cell>
          <cell r="GF552">
            <v>2439.59</v>
          </cell>
          <cell r="GG552">
            <v>2217.81</v>
          </cell>
        </row>
        <row r="553">
          <cell r="A553" t="str">
            <v>ВВГнг 5х185</v>
          </cell>
          <cell r="GF553">
            <v>3069.5</v>
          </cell>
          <cell r="GG553">
            <v>2790.46</v>
          </cell>
        </row>
        <row r="554">
          <cell r="A554" t="str">
            <v>ВВГнг-LS 1х  1,5</v>
          </cell>
          <cell r="GF554">
            <v>8.31</v>
          </cell>
          <cell r="GG554">
            <v>7.55</v>
          </cell>
        </row>
        <row r="555">
          <cell r="A555" t="str">
            <v>ВВГнг-LS 1х  2,5</v>
          </cell>
          <cell r="GF555">
            <v>12.02</v>
          </cell>
          <cell r="GG555">
            <v>10.93</v>
          </cell>
        </row>
        <row r="556">
          <cell r="A556" t="str">
            <v>ВВГнг-LS 1х  4</v>
          </cell>
          <cell r="GF556">
            <v>17.670000000000002</v>
          </cell>
          <cell r="GG556">
            <v>16.059999999999999</v>
          </cell>
        </row>
        <row r="557">
          <cell r="A557" t="str">
            <v>ВВГнг-LS 1х  6</v>
          </cell>
          <cell r="GF557">
            <v>24.68</v>
          </cell>
          <cell r="GG557">
            <v>22.43</v>
          </cell>
        </row>
        <row r="558">
          <cell r="A558" t="str">
            <v>ВВГнг-LS 1х 10</v>
          </cell>
          <cell r="GF558">
            <v>39.93</v>
          </cell>
          <cell r="GG558">
            <v>36.299999999999997</v>
          </cell>
        </row>
        <row r="559">
          <cell r="A559" t="str">
            <v>ВВГнг-LS 1х 16</v>
          </cell>
          <cell r="GF559">
            <v>61.5</v>
          </cell>
          <cell r="GG559">
            <v>55.91</v>
          </cell>
        </row>
        <row r="560">
          <cell r="A560" t="str">
            <v>ВВГнг-LS 1х 25</v>
          </cell>
          <cell r="GF560">
            <v>95.7</v>
          </cell>
          <cell r="GG560">
            <v>87</v>
          </cell>
        </row>
        <row r="561">
          <cell r="A561" t="str">
            <v>ВВГнг-LS 1х 35</v>
          </cell>
          <cell r="GF561">
            <v>130.16</v>
          </cell>
          <cell r="GG561">
            <v>118.32</v>
          </cell>
        </row>
        <row r="562">
          <cell r="A562" t="str">
            <v>ВВГнг-LS 1х 50</v>
          </cell>
          <cell r="GF562">
            <v>168.48</v>
          </cell>
          <cell r="GG562">
            <v>153.16</v>
          </cell>
        </row>
        <row r="563">
          <cell r="A563" t="str">
            <v>ВВГнг-LS 1х 70</v>
          </cell>
          <cell r="GF563">
            <v>257.60000000000002</v>
          </cell>
          <cell r="GG563">
            <v>234.18</v>
          </cell>
        </row>
        <row r="564">
          <cell r="A564" t="str">
            <v>ВВГнг-LS 1х 95</v>
          </cell>
          <cell r="GF564">
            <v>343.75</v>
          </cell>
          <cell r="GG564">
            <v>312.5</v>
          </cell>
        </row>
        <row r="565">
          <cell r="A565" t="str">
            <v>ВВГнг-LS 1х120</v>
          </cell>
          <cell r="GF565">
            <v>430.34</v>
          </cell>
          <cell r="GG565">
            <v>391.22</v>
          </cell>
        </row>
        <row r="566">
          <cell r="A566" t="str">
            <v>ВВГнг-LS 1х150</v>
          </cell>
          <cell r="GF566">
            <v>534.72</v>
          </cell>
          <cell r="GG566">
            <v>486.11</v>
          </cell>
        </row>
        <row r="567">
          <cell r="A567" t="str">
            <v>ВВГнг-LS 1х185</v>
          </cell>
          <cell r="GF567">
            <v>660.57</v>
          </cell>
          <cell r="GG567">
            <v>600.52</v>
          </cell>
        </row>
        <row r="568">
          <cell r="A568" t="str">
            <v>ВВГнг-LS 1х240</v>
          </cell>
          <cell r="GF568">
            <v>846.27</v>
          </cell>
          <cell r="GG568">
            <v>769.33</v>
          </cell>
        </row>
        <row r="569">
          <cell r="A569" t="str">
            <v>ВВГнг-LS-п 2х1,5</v>
          </cell>
          <cell r="GF569">
            <v>14.85</v>
          </cell>
          <cell r="GG569">
            <v>13.5</v>
          </cell>
        </row>
        <row r="570">
          <cell r="A570" t="str">
            <v>ВВГнг-LS-п 2х2,5</v>
          </cell>
          <cell r="GF570">
            <v>21.5</v>
          </cell>
          <cell r="GG570">
            <v>19.55</v>
          </cell>
        </row>
        <row r="571">
          <cell r="A571" t="str">
            <v>ВВГнг-LS-п 2х4</v>
          </cell>
          <cell r="GF571">
            <v>34.25</v>
          </cell>
          <cell r="GG571">
            <v>31.14</v>
          </cell>
        </row>
        <row r="572">
          <cell r="A572" t="str">
            <v>ВВГнг-LS-п 2х6</v>
          </cell>
          <cell r="GF572">
            <v>48.93</v>
          </cell>
          <cell r="GG572">
            <v>44.48</v>
          </cell>
        </row>
        <row r="573">
          <cell r="A573" t="str">
            <v>ВВГнг-LS 2х  1,5</v>
          </cell>
          <cell r="GF573">
            <v>15.9</v>
          </cell>
          <cell r="GG573">
            <v>14.46</v>
          </cell>
        </row>
        <row r="574">
          <cell r="A574" t="str">
            <v>ВВГнг-LS 2х  2,5</v>
          </cell>
          <cell r="GF574">
            <v>23.14</v>
          </cell>
          <cell r="GG574">
            <v>21.04</v>
          </cell>
        </row>
        <row r="575">
          <cell r="A575" t="str">
            <v>ВВГнг-LS 2х  4</v>
          </cell>
          <cell r="GF575">
            <v>38.15</v>
          </cell>
          <cell r="GG575">
            <v>34.68</v>
          </cell>
        </row>
        <row r="576">
          <cell r="A576" t="str">
            <v>ВВГнг-LS 2х  6</v>
          </cell>
          <cell r="GF576">
            <v>53.26</v>
          </cell>
          <cell r="GG576">
            <v>48.41</v>
          </cell>
        </row>
        <row r="577">
          <cell r="A577" t="str">
            <v>ВВГнг-LS 2х 10</v>
          </cell>
          <cell r="GF577">
            <v>96.45</v>
          </cell>
          <cell r="GG577">
            <v>87.68</v>
          </cell>
        </row>
        <row r="578">
          <cell r="A578" t="str">
            <v>ВВГнг-LS 2х 16</v>
          </cell>
          <cell r="GF578">
            <v>150.31</v>
          </cell>
          <cell r="GG578">
            <v>136.65</v>
          </cell>
        </row>
        <row r="579">
          <cell r="A579" t="str">
            <v>ВВГнг-LS-п 3х1,5</v>
          </cell>
          <cell r="GF579">
            <v>21.25</v>
          </cell>
          <cell r="GG579">
            <v>19.32</v>
          </cell>
        </row>
        <row r="580">
          <cell r="A580" t="str">
            <v>ВВГнг-LS-п 3х2,5</v>
          </cell>
          <cell r="GF580">
            <v>31.73</v>
          </cell>
          <cell r="GG580">
            <v>28.85</v>
          </cell>
        </row>
        <row r="581">
          <cell r="A581" t="str">
            <v>ВВГнг-LS-п 3х4</v>
          </cell>
          <cell r="GF581">
            <v>46.45</v>
          </cell>
          <cell r="GG581">
            <v>42.22</v>
          </cell>
        </row>
        <row r="582">
          <cell r="A582" t="str">
            <v>ВВГнг-LS-п 3х6</v>
          </cell>
          <cell r="GF582">
            <v>68.02</v>
          </cell>
          <cell r="GG582">
            <v>61.84</v>
          </cell>
        </row>
        <row r="583">
          <cell r="A583" t="str">
            <v>ВВГнг-LS 3х  1,5</v>
          </cell>
          <cell r="GF583">
            <v>21.6</v>
          </cell>
          <cell r="GG583">
            <v>19.64</v>
          </cell>
        </row>
        <row r="584">
          <cell r="A584" t="str">
            <v>ВВГнг-LS 3х  2,5</v>
          </cell>
          <cell r="GF584">
            <v>31.81</v>
          </cell>
          <cell r="GG584">
            <v>28.91</v>
          </cell>
        </row>
        <row r="585">
          <cell r="A585" t="str">
            <v>ВВГнг-LS 3х  4</v>
          </cell>
          <cell r="GF585">
            <v>48.6</v>
          </cell>
          <cell r="GG585">
            <v>44.18</v>
          </cell>
        </row>
        <row r="586">
          <cell r="A586" t="str">
            <v>ВВГнг-LS 3х  6</v>
          </cell>
          <cell r="GF586">
            <v>69.77</v>
          </cell>
          <cell r="GG586">
            <v>63.43</v>
          </cell>
        </row>
        <row r="587">
          <cell r="A587" t="str">
            <v>ВВГнг-LS 3х 10</v>
          </cell>
          <cell r="GF587">
            <v>121.63</v>
          </cell>
          <cell r="GG587">
            <v>110.57</v>
          </cell>
        </row>
        <row r="588">
          <cell r="A588" t="str">
            <v>ВВГнг-LS 3х 16</v>
          </cell>
          <cell r="GF588">
            <v>190.62</v>
          </cell>
          <cell r="GG588">
            <v>173.29</v>
          </cell>
        </row>
        <row r="589">
          <cell r="A589" t="str">
            <v>ВВГнг-LS 3х 25</v>
          </cell>
          <cell r="GF589">
            <v>293.64</v>
          </cell>
          <cell r="GG589">
            <v>266.95</v>
          </cell>
        </row>
        <row r="590">
          <cell r="A590" t="str">
            <v>ВВГнг-LS 3х 35</v>
          </cell>
          <cell r="GF590">
            <v>403.3</v>
          </cell>
          <cell r="GG590">
            <v>366.64</v>
          </cell>
        </row>
        <row r="591">
          <cell r="A591" t="str">
            <v>ВВГнг-LS 3х 50</v>
          </cell>
          <cell r="GF591">
            <v>643.23</v>
          </cell>
          <cell r="GG591">
            <v>584.75</v>
          </cell>
        </row>
        <row r="592">
          <cell r="A592" t="str">
            <v>ВВГнг-LS 3х  2,5+1х1,5</v>
          </cell>
          <cell r="GF592">
            <v>45.22</v>
          </cell>
          <cell r="GG592">
            <v>41.11</v>
          </cell>
        </row>
        <row r="593">
          <cell r="A593" t="str">
            <v>ВВГнг-LS 3х  4+1х2,5</v>
          </cell>
          <cell r="GF593">
            <v>69.739999999999995</v>
          </cell>
          <cell r="GG593">
            <v>63.4</v>
          </cell>
        </row>
        <row r="594">
          <cell r="A594" t="str">
            <v>ВВГнг-LS 3х  6+1х4</v>
          </cell>
          <cell r="GF594">
            <v>101.26</v>
          </cell>
          <cell r="GG594">
            <v>92.05</v>
          </cell>
        </row>
        <row r="595">
          <cell r="A595" t="str">
            <v>ВВГнг-LS 3х 10+1х6</v>
          </cell>
          <cell r="GF595">
            <v>155.97</v>
          </cell>
          <cell r="GG595">
            <v>141.79</v>
          </cell>
        </row>
        <row r="596">
          <cell r="A596" t="str">
            <v>ВВГнг-LS 3х 16+1х10</v>
          </cell>
          <cell r="GF596">
            <v>242.71</v>
          </cell>
          <cell r="GG596">
            <v>220.65</v>
          </cell>
        </row>
        <row r="597">
          <cell r="A597" t="str">
            <v>ВВГнг-LS 3х 25+1х16</v>
          </cell>
          <cell r="GF597">
            <v>365.86</v>
          </cell>
          <cell r="GG597">
            <v>332.6</v>
          </cell>
        </row>
        <row r="598">
          <cell r="A598" t="str">
            <v>ВВГнг-LS 3х 35+1х16</v>
          </cell>
          <cell r="GF598">
            <v>456.64</v>
          </cell>
          <cell r="GG598">
            <v>415.13</v>
          </cell>
        </row>
        <row r="599">
          <cell r="A599" t="str">
            <v>ВВГнг-LS 3х 50+1х25</v>
          </cell>
          <cell r="GF599">
            <v>675.19</v>
          </cell>
          <cell r="GG599">
            <v>613.80999999999995</v>
          </cell>
        </row>
        <row r="600">
          <cell r="A600" t="str">
            <v>ВВГнг-LS 3х 70+1х35</v>
          </cell>
          <cell r="GF600">
            <v>884.38</v>
          </cell>
          <cell r="GG600">
            <v>803.98</v>
          </cell>
        </row>
        <row r="601">
          <cell r="A601" t="str">
            <v>ВВГнг-LS 3х 95+1х50</v>
          </cell>
          <cell r="GF601">
            <v>1213.8399999999999</v>
          </cell>
          <cell r="GG601">
            <v>1103.49</v>
          </cell>
        </row>
        <row r="602">
          <cell r="A602" t="str">
            <v>ВВГнг-LS 3х120+1х70</v>
          </cell>
          <cell r="GF602">
            <v>1506.75</v>
          </cell>
          <cell r="GG602">
            <v>1369.78</v>
          </cell>
        </row>
        <row r="603">
          <cell r="A603" t="str">
            <v>ВВГнг-LS 3х150+1х70</v>
          </cell>
          <cell r="GF603">
            <v>1814.25</v>
          </cell>
          <cell r="GG603">
            <v>1649.32</v>
          </cell>
        </row>
        <row r="604">
          <cell r="A604" t="str">
            <v>ВВГнг-LS 3х185+1х95</v>
          </cell>
          <cell r="GF604">
            <v>2274.25</v>
          </cell>
          <cell r="GG604">
            <v>2067.5</v>
          </cell>
        </row>
        <row r="605">
          <cell r="A605" t="str">
            <v>ВВГнг-LS 3х240+1х120</v>
          </cell>
          <cell r="GF605">
            <v>3364.36</v>
          </cell>
          <cell r="GG605">
            <v>3058.51</v>
          </cell>
        </row>
        <row r="606">
          <cell r="A606" t="str">
            <v>ВВГнг-LS 4х  1,5</v>
          </cell>
          <cell r="GF606">
            <v>29.13</v>
          </cell>
          <cell r="GG606">
            <v>26.48</v>
          </cell>
        </row>
        <row r="607">
          <cell r="A607" t="str">
            <v>ВВГнг-LS 4х  2,5</v>
          </cell>
          <cell r="GF607">
            <v>41.71</v>
          </cell>
          <cell r="GG607">
            <v>37.92</v>
          </cell>
        </row>
        <row r="608">
          <cell r="A608" t="str">
            <v>ВВГнг-LS 4х  4</v>
          </cell>
          <cell r="GF608">
            <v>62.09</v>
          </cell>
          <cell r="GG608">
            <v>56.45</v>
          </cell>
        </row>
        <row r="609">
          <cell r="A609" t="str">
            <v>ВВГнг-LS 4х  6</v>
          </cell>
          <cell r="GF609">
            <v>88.24</v>
          </cell>
          <cell r="GG609">
            <v>80.209999999999994</v>
          </cell>
        </row>
        <row r="610">
          <cell r="A610" t="str">
            <v>ВВГнг-LS 4х 10</v>
          </cell>
          <cell r="GF610">
            <v>156.16999999999999</v>
          </cell>
          <cell r="GG610">
            <v>141.97</v>
          </cell>
        </row>
        <row r="611">
          <cell r="A611" t="str">
            <v>ВВГнг-LS 4х 16</v>
          </cell>
          <cell r="GF611">
            <v>243.73</v>
          </cell>
          <cell r="GG611">
            <v>221.58</v>
          </cell>
        </row>
        <row r="612">
          <cell r="A612" t="str">
            <v>ВВГнг-LS 4х 25</v>
          </cell>
          <cell r="GF612">
            <v>378.25</v>
          </cell>
          <cell r="GG612">
            <v>343.86</v>
          </cell>
        </row>
        <row r="613">
          <cell r="A613" t="str">
            <v>ВВГнг-LS 4х 35</v>
          </cell>
          <cell r="GF613">
            <v>520.39</v>
          </cell>
          <cell r="GG613">
            <v>473.08</v>
          </cell>
        </row>
        <row r="614">
          <cell r="A614" t="str">
            <v>ВВГнг-LS 4х 50</v>
          </cell>
          <cell r="GF614">
            <v>731.62</v>
          </cell>
          <cell r="GG614">
            <v>665.11</v>
          </cell>
        </row>
        <row r="615">
          <cell r="A615" t="str">
            <v>ВВГнг-LS 4х 70</v>
          </cell>
          <cell r="GF615">
            <v>1009.31</v>
          </cell>
          <cell r="GG615">
            <v>917.56</v>
          </cell>
        </row>
        <row r="616">
          <cell r="A616" t="str">
            <v>ВВГнг-LS 4х 95</v>
          </cell>
          <cell r="GF616">
            <v>1390.51</v>
          </cell>
          <cell r="GG616">
            <v>1264.0999999999999</v>
          </cell>
        </row>
        <row r="617">
          <cell r="A617" t="str">
            <v>ВВГнг-LS 4х120</v>
          </cell>
          <cell r="GF617">
            <v>1713.31</v>
          </cell>
          <cell r="GG617">
            <v>1557.56</v>
          </cell>
        </row>
        <row r="618">
          <cell r="A618" t="str">
            <v>ВВГнг-LS 4х150</v>
          </cell>
          <cell r="GF618">
            <v>2085.37</v>
          </cell>
          <cell r="GG618">
            <v>1895.8</v>
          </cell>
        </row>
        <row r="619">
          <cell r="A619" t="str">
            <v>ВВГнг-LS 4х185</v>
          </cell>
          <cell r="GF619">
            <v>2644.05</v>
          </cell>
          <cell r="GG619">
            <v>2403.6799999999998</v>
          </cell>
        </row>
        <row r="620">
          <cell r="A620" t="str">
            <v>ВВГнг-LS 4х240</v>
          </cell>
          <cell r="GF620">
            <v>3449.34</v>
          </cell>
          <cell r="GG620">
            <v>3135.76</v>
          </cell>
        </row>
        <row r="621">
          <cell r="A621" t="str">
            <v>ВВГнг-LS 5х  1,5</v>
          </cell>
          <cell r="GF621">
            <v>34.49</v>
          </cell>
          <cell r="GG621">
            <v>31.36</v>
          </cell>
        </row>
        <row r="622">
          <cell r="A622" t="str">
            <v>ВВГнг-LS 5х  2,5</v>
          </cell>
          <cell r="GF622">
            <v>50.58</v>
          </cell>
          <cell r="GG622">
            <v>45.98</v>
          </cell>
        </row>
        <row r="623">
          <cell r="A623" t="str">
            <v>ВВГнг-LS 5х  4</v>
          </cell>
          <cell r="GF623">
            <v>75.19</v>
          </cell>
          <cell r="GG623">
            <v>68.36</v>
          </cell>
        </row>
        <row r="624">
          <cell r="A624" t="str">
            <v>ВВГнг-LS 5х  6</v>
          </cell>
          <cell r="GF624">
            <v>108.21</v>
          </cell>
          <cell r="GG624">
            <v>98.37</v>
          </cell>
        </row>
        <row r="625">
          <cell r="A625" t="str">
            <v>ВВГнг-LS 5х 10</v>
          </cell>
          <cell r="GF625">
            <v>191.55</v>
          </cell>
          <cell r="GG625">
            <v>174.14</v>
          </cell>
        </row>
        <row r="626">
          <cell r="A626" t="str">
            <v>ВВГнг-LS 5х 16</v>
          </cell>
          <cell r="GF626">
            <v>300.60000000000002</v>
          </cell>
          <cell r="GG626">
            <v>273.27999999999997</v>
          </cell>
        </row>
        <row r="627">
          <cell r="A627" t="str">
            <v>ВВГнг-LS 5х 25</v>
          </cell>
          <cell r="GF627">
            <v>462.82</v>
          </cell>
          <cell r="GG627">
            <v>420.74</v>
          </cell>
        </row>
        <row r="628">
          <cell r="A628" t="str">
            <v>ВВГнг-LS 5х 35</v>
          </cell>
          <cell r="GF628">
            <v>643.30999999999995</v>
          </cell>
          <cell r="GG628">
            <v>584.83000000000004</v>
          </cell>
        </row>
        <row r="629">
          <cell r="A629" t="str">
            <v>ВВГнг-LS 5х 50</v>
          </cell>
          <cell r="GF629">
            <v>869.37</v>
          </cell>
          <cell r="GG629">
            <v>790.33</v>
          </cell>
        </row>
        <row r="630">
          <cell r="A630" t="str">
            <v>ВВГнг-LS 5х 70</v>
          </cell>
          <cell r="GF630">
            <v>1269.45</v>
          </cell>
          <cell r="GG630">
            <v>1154.05</v>
          </cell>
        </row>
        <row r="631">
          <cell r="A631" t="str">
            <v>ВВГнг-LS 5х 95</v>
          </cell>
          <cell r="GF631">
            <v>1726.4</v>
          </cell>
          <cell r="GG631">
            <v>1569.45</v>
          </cell>
        </row>
        <row r="632">
          <cell r="A632" t="str">
            <v>ВВГнг-LS 5х120</v>
          </cell>
          <cell r="GF632">
            <v>2159.3000000000002</v>
          </cell>
          <cell r="GG632">
            <v>1963</v>
          </cell>
        </row>
        <row r="633">
          <cell r="A633" t="str">
            <v>ВВГнг-LS 5х150</v>
          </cell>
          <cell r="GF633">
            <v>2642.36</v>
          </cell>
          <cell r="GG633">
            <v>2402.15</v>
          </cell>
        </row>
        <row r="634">
          <cell r="A634" t="str">
            <v>ВВГнг-LS 5х185</v>
          </cell>
          <cell r="GF634">
            <v>3151.01</v>
          </cell>
          <cell r="GG634">
            <v>2864.55</v>
          </cell>
        </row>
        <row r="635">
          <cell r="A635" t="str">
            <v xml:space="preserve"> Кабель медный силовой с заполнением (ВВГз)</v>
          </cell>
          <cell r="GF635">
            <v>0</v>
          </cell>
        </row>
        <row r="636">
          <cell r="A636" t="str">
            <v>ВВГз 2х  1,5</v>
          </cell>
          <cell r="GF636">
            <v>15.02</v>
          </cell>
          <cell r="GG636">
            <v>13.65</v>
          </cell>
        </row>
        <row r="637">
          <cell r="A637" t="str">
            <v>ВВГз 2х  2,5</v>
          </cell>
          <cell r="GF637">
            <v>22.07</v>
          </cell>
          <cell r="GG637">
            <v>20.059999999999999</v>
          </cell>
        </row>
        <row r="638">
          <cell r="A638" t="str">
            <v>ВВГз 2х  4</v>
          </cell>
          <cell r="GF638">
            <v>34.42</v>
          </cell>
          <cell r="GG638">
            <v>31.29</v>
          </cell>
        </row>
        <row r="639">
          <cell r="A639" t="str">
            <v>ВВГз 2х  6</v>
          </cell>
          <cell r="GF639">
            <v>48.49</v>
          </cell>
          <cell r="GG639">
            <v>44.08</v>
          </cell>
        </row>
        <row r="640">
          <cell r="A640" t="str">
            <v>ВВГз 2х 10</v>
          </cell>
          <cell r="GF640">
            <v>82.45</v>
          </cell>
          <cell r="GG640">
            <v>74.959999999999994</v>
          </cell>
        </row>
        <row r="641">
          <cell r="A641" t="str">
            <v>ВВГз 3х  1,5</v>
          </cell>
          <cell r="GF641">
            <v>20.350000000000001</v>
          </cell>
          <cell r="GG641">
            <v>18.5</v>
          </cell>
        </row>
        <row r="642">
          <cell r="A642" t="str">
            <v>ВВГз 3х  2,5</v>
          </cell>
          <cell r="GF642">
            <v>31.21</v>
          </cell>
          <cell r="GG642">
            <v>28.38</v>
          </cell>
        </row>
        <row r="643">
          <cell r="A643" t="str">
            <v>ВВГз 3х  4</v>
          </cell>
          <cell r="GF643">
            <v>47.56</v>
          </cell>
          <cell r="GG643">
            <v>43.24</v>
          </cell>
        </row>
        <row r="644">
          <cell r="A644" t="str">
            <v>ВВГз 3х  6</v>
          </cell>
          <cell r="GF644">
            <v>68.319999999999993</v>
          </cell>
          <cell r="GG644">
            <v>62.11</v>
          </cell>
        </row>
        <row r="645">
          <cell r="A645" t="str">
            <v>ВВГз 3х 10</v>
          </cell>
          <cell r="GF645">
            <v>114.56</v>
          </cell>
          <cell r="GG645">
            <v>104.15</v>
          </cell>
        </row>
        <row r="646">
          <cell r="A646" t="str">
            <v>ВВГз 3х 16</v>
          </cell>
          <cell r="GF646">
            <v>171.75</v>
          </cell>
          <cell r="GG646">
            <v>156.13999999999999</v>
          </cell>
        </row>
        <row r="647">
          <cell r="A647" t="str">
            <v>ВВГз 3х  2,5+1х1,5</v>
          </cell>
          <cell r="GF647">
            <v>36.9</v>
          </cell>
          <cell r="GG647">
            <v>33.54</v>
          </cell>
        </row>
        <row r="648">
          <cell r="A648" t="str">
            <v>ВВГз 3х  4+1х2,5</v>
          </cell>
          <cell r="GF648">
            <v>56.91</v>
          </cell>
          <cell r="GG648">
            <v>51.74</v>
          </cell>
        </row>
        <row r="649">
          <cell r="A649" t="str">
            <v>ВВГз 3х  6+1х4</v>
          </cell>
          <cell r="GF649">
            <v>93.24</v>
          </cell>
          <cell r="GG649">
            <v>84.76</v>
          </cell>
        </row>
        <row r="650">
          <cell r="A650" t="str">
            <v>ВВГз 3х 10+1х6</v>
          </cell>
          <cell r="GF650">
            <v>133.94</v>
          </cell>
          <cell r="GG650">
            <v>121.76</v>
          </cell>
        </row>
        <row r="651">
          <cell r="A651" t="str">
            <v>ВВГз 3х 16+1х10</v>
          </cell>
          <cell r="GF651">
            <v>204.94</v>
          </cell>
          <cell r="GG651">
            <v>186.31</v>
          </cell>
        </row>
        <row r="652">
          <cell r="A652" t="str">
            <v>ВВГз 4х  1,5</v>
          </cell>
          <cell r="GF652">
            <v>26.07</v>
          </cell>
          <cell r="GG652">
            <v>23.7</v>
          </cell>
        </row>
        <row r="653">
          <cell r="A653" t="str">
            <v>ВВГз 4х  2,5</v>
          </cell>
          <cell r="GF653">
            <v>40.159999999999997</v>
          </cell>
          <cell r="GG653">
            <v>36.51</v>
          </cell>
        </row>
        <row r="654">
          <cell r="A654" t="str">
            <v>ВВГз 4х  4</v>
          </cell>
          <cell r="GF654">
            <v>61.57</v>
          </cell>
          <cell r="GG654">
            <v>55.98</v>
          </cell>
        </row>
        <row r="655">
          <cell r="A655" t="str">
            <v>ВВГз 4х  6</v>
          </cell>
          <cell r="GF655">
            <v>88.91</v>
          </cell>
          <cell r="GG655">
            <v>80.83</v>
          </cell>
        </row>
        <row r="656">
          <cell r="A656" t="str">
            <v>ВВГз 4х 10</v>
          </cell>
          <cell r="GF656">
            <v>147.43</v>
          </cell>
          <cell r="GG656">
            <v>134.03</v>
          </cell>
        </row>
        <row r="657">
          <cell r="A657" t="str">
            <v>ВВГз 4х 16</v>
          </cell>
          <cell r="GF657">
            <v>225.39</v>
          </cell>
          <cell r="GG657">
            <v>204.9</v>
          </cell>
        </row>
        <row r="658">
          <cell r="A658" t="str">
            <v>ВВГз 4х 25</v>
          </cell>
          <cell r="GF658">
            <v>356.84</v>
          </cell>
          <cell r="GG658">
            <v>324.39999999999998</v>
          </cell>
        </row>
        <row r="659">
          <cell r="A659" t="str">
            <v>ВВГз 4х 35</v>
          </cell>
          <cell r="GF659">
            <v>490.19</v>
          </cell>
          <cell r="GG659">
            <v>445.63</v>
          </cell>
        </row>
        <row r="660">
          <cell r="A660" t="str">
            <v>ВВГз 4х 50</v>
          </cell>
          <cell r="GF660">
            <v>713.8</v>
          </cell>
          <cell r="GG660">
            <v>648.91</v>
          </cell>
        </row>
        <row r="661">
          <cell r="A661" t="str">
            <v>ВВГз 4х 70</v>
          </cell>
          <cell r="GF661">
            <v>1075.95</v>
          </cell>
          <cell r="GG661">
            <v>978.13</v>
          </cell>
        </row>
        <row r="662">
          <cell r="A662" t="str">
            <v>ВВГз 4х 95</v>
          </cell>
          <cell r="GF662">
            <v>1389.68</v>
          </cell>
          <cell r="GG662">
            <v>1263.3499999999999</v>
          </cell>
        </row>
        <row r="663">
          <cell r="A663" t="str">
            <v>ВВГз 4х120</v>
          </cell>
          <cell r="GF663">
            <v>1750.42</v>
          </cell>
          <cell r="GG663">
            <v>1591.29</v>
          </cell>
        </row>
        <row r="664">
          <cell r="A664" t="str">
            <v>ВВГз 5х  1,5</v>
          </cell>
          <cell r="GF664">
            <v>34.39</v>
          </cell>
          <cell r="GG664">
            <v>31.27</v>
          </cell>
        </row>
        <row r="665">
          <cell r="A665" t="str">
            <v>ВВГз 5х  2,5</v>
          </cell>
          <cell r="GF665">
            <v>50.78</v>
          </cell>
          <cell r="GG665">
            <v>46.17</v>
          </cell>
        </row>
        <row r="666">
          <cell r="A666" t="str">
            <v>ВВГз 5х  4</v>
          </cell>
          <cell r="GF666">
            <v>77.78</v>
          </cell>
          <cell r="GG666">
            <v>70.7</v>
          </cell>
        </row>
        <row r="667">
          <cell r="A667" t="str">
            <v>ВВГз 5х  6</v>
          </cell>
          <cell r="GF667">
            <v>109.75</v>
          </cell>
          <cell r="GG667">
            <v>99.77</v>
          </cell>
        </row>
        <row r="668">
          <cell r="A668" t="str">
            <v>ВВГз 5х 10</v>
          </cell>
          <cell r="GF668">
            <v>185.13</v>
          </cell>
          <cell r="GG668">
            <v>168.3</v>
          </cell>
        </row>
        <row r="669">
          <cell r="A669" t="str">
            <v>ВВГз 5х 16</v>
          </cell>
          <cell r="GF669">
            <v>313.32</v>
          </cell>
          <cell r="GG669">
            <v>284.83999999999997</v>
          </cell>
        </row>
        <row r="670">
          <cell r="A670" t="str">
            <v>ВВГз 5х 25</v>
          </cell>
          <cell r="GF670">
            <v>496.78</v>
          </cell>
          <cell r="GG670">
            <v>451.62</v>
          </cell>
        </row>
        <row r="671">
          <cell r="A671" t="str">
            <v>ВВГз 5х 35</v>
          </cell>
          <cell r="GF671">
            <v>669.48</v>
          </cell>
          <cell r="GG671">
            <v>608.62</v>
          </cell>
        </row>
        <row r="672">
          <cell r="A672" t="str">
            <v xml:space="preserve"> Кабель медный бронированный (ВБбШв, ВБбШнг)</v>
          </cell>
          <cell r="GF672">
            <v>0</v>
          </cell>
        </row>
        <row r="673">
          <cell r="A673" t="str">
            <v>ВБбШв 3х 1,5</v>
          </cell>
          <cell r="GF673">
            <v>36.380000000000003</v>
          </cell>
          <cell r="GG673">
            <v>33.08</v>
          </cell>
        </row>
        <row r="674">
          <cell r="A674" t="str">
            <v>ВБбШв 3х 2,5</v>
          </cell>
          <cell r="GF674">
            <v>51.23</v>
          </cell>
          <cell r="GG674">
            <v>46.57</v>
          </cell>
        </row>
        <row r="675">
          <cell r="A675" t="str">
            <v>ВБбШв 3х 4</v>
          </cell>
          <cell r="GF675">
            <v>56.26</v>
          </cell>
          <cell r="GG675">
            <v>51.14</v>
          </cell>
        </row>
        <row r="676">
          <cell r="A676" t="str">
            <v>ВБбШв 3х 6</v>
          </cell>
          <cell r="GF676">
            <v>76.510000000000005</v>
          </cell>
          <cell r="GG676">
            <v>69.56</v>
          </cell>
        </row>
        <row r="677">
          <cell r="A677" t="str">
            <v>ВБбШв 3х 10</v>
          </cell>
          <cell r="GF677">
            <v>120.69</v>
          </cell>
          <cell r="GG677">
            <v>109.72</v>
          </cell>
        </row>
        <row r="678">
          <cell r="A678" t="str">
            <v>ВБбШв 3х 16</v>
          </cell>
          <cell r="GF678">
            <v>178.5</v>
          </cell>
          <cell r="GG678">
            <v>162.27000000000001</v>
          </cell>
        </row>
        <row r="679">
          <cell r="A679" t="str">
            <v>ВБбШв 3х 25</v>
          </cell>
          <cell r="GF679">
            <v>276.43</v>
          </cell>
          <cell r="GG679">
            <v>251.3</v>
          </cell>
        </row>
        <row r="680">
          <cell r="A680" t="str">
            <v>ВБбШв 3х 35</v>
          </cell>
          <cell r="GF680">
            <v>373.08</v>
          </cell>
          <cell r="GG680">
            <v>339.16</v>
          </cell>
        </row>
        <row r="681">
          <cell r="A681" t="str">
            <v>ВБбШв 3х 50</v>
          </cell>
          <cell r="GF681">
            <v>516.72</v>
          </cell>
          <cell r="GG681">
            <v>469.75</v>
          </cell>
        </row>
        <row r="682">
          <cell r="A682" t="str">
            <v>ВБбШв 3х 70</v>
          </cell>
          <cell r="GF682">
            <v>754.1</v>
          </cell>
          <cell r="GG682">
            <v>685.55</v>
          </cell>
        </row>
        <row r="683">
          <cell r="A683" t="str">
            <v>ВБбШв 3х 95</v>
          </cell>
          <cell r="GF683">
            <v>1002.43</v>
          </cell>
          <cell r="GG683">
            <v>911.3</v>
          </cell>
        </row>
        <row r="684">
          <cell r="A684" t="str">
            <v>ВБбШв 3х120</v>
          </cell>
          <cell r="GF684">
            <v>1241.43</v>
          </cell>
          <cell r="GG684">
            <v>1128.57</v>
          </cell>
        </row>
        <row r="685">
          <cell r="A685" t="str">
            <v>ВБбШв 3х185</v>
          </cell>
          <cell r="GF685">
            <v>1902.56</v>
          </cell>
          <cell r="GG685">
            <v>1729.6</v>
          </cell>
        </row>
        <row r="686">
          <cell r="A686" t="str">
            <v>ВБбШв 3х240</v>
          </cell>
          <cell r="GF686">
            <v>2483.85</v>
          </cell>
          <cell r="GG686">
            <v>2258.0500000000002</v>
          </cell>
        </row>
        <row r="687">
          <cell r="A687" t="str">
            <v>ВБбШв 3х 4+1х2,5</v>
          </cell>
          <cell r="GF687">
            <v>77.290000000000006</v>
          </cell>
          <cell r="GG687">
            <v>70.27</v>
          </cell>
        </row>
        <row r="688">
          <cell r="A688" t="str">
            <v>ВБбШв 3х 6+1х4</v>
          </cell>
          <cell r="GF688">
            <v>102.67</v>
          </cell>
          <cell r="GG688">
            <v>93.33</v>
          </cell>
        </row>
        <row r="689">
          <cell r="A689" t="str">
            <v>ВБбШв 3х10+1х6</v>
          </cell>
          <cell r="GF689">
            <v>153.93</v>
          </cell>
          <cell r="GG689">
            <v>139.94</v>
          </cell>
        </row>
        <row r="690">
          <cell r="A690" t="str">
            <v>ВБбШв 3х16+1х10</v>
          </cell>
          <cell r="GF690">
            <v>223.53</v>
          </cell>
          <cell r="GG690">
            <v>203.21</v>
          </cell>
        </row>
        <row r="691">
          <cell r="A691" t="str">
            <v>ВБбШв 3х25+1х16</v>
          </cell>
          <cell r="GF691">
            <v>335.71</v>
          </cell>
          <cell r="GG691">
            <v>305.19</v>
          </cell>
        </row>
        <row r="692">
          <cell r="A692" t="str">
            <v>ВБбШв 3х35+1х16</v>
          </cell>
          <cell r="GF692">
            <v>440.46</v>
          </cell>
          <cell r="GG692">
            <v>400.41</v>
          </cell>
        </row>
        <row r="693">
          <cell r="A693" t="str">
            <v>ВБбШв 3х50+1х25</v>
          </cell>
          <cell r="GF693">
            <v>601.28</v>
          </cell>
          <cell r="GG693">
            <v>546.62</v>
          </cell>
        </row>
        <row r="694">
          <cell r="A694" t="str">
            <v>ВБбШв 3х70+1х35</v>
          </cell>
          <cell r="GF694">
            <v>874.06</v>
          </cell>
          <cell r="GG694">
            <v>794.6</v>
          </cell>
        </row>
        <row r="695">
          <cell r="A695" t="str">
            <v>ВБбШв 3х95+1х50</v>
          </cell>
          <cell r="GF695">
            <v>1175.99</v>
          </cell>
          <cell r="GG695">
            <v>1069.08</v>
          </cell>
        </row>
        <row r="696">
          <cell r="A696" t="str">
            <v>ВБбШв 3х120+1х70</v>
          </cell>
          <cell r="GF696">
            <v>1486.12</v>
          </cell>
          <cell r="GG696">
            <v>1351.02</v>
          </cell>
        </row>
        <row r="697">
          <cell r="A697" t="str">
            <v>ВБбШв 3х150+1х70</v>
          </cell>
          <cell r="GF697">
            <v>1784.4</v>
          </cell>
          <cell r="GG697">
            <v>1622.18</v>
          </cell>
        </row>
        <row r="698">
          <cell r="A698" t="str">
            <v>ВБбШв 3х185+1х95</v>
          </cell>
          <cell r="GF698">
            <v>2236.08</v>
          </cell>
          <cell r="GG698">
            <v>2032.8</v>
          </cell>
        </row>
        <row r="699">
          <cell r="A699" t="str">
            <v>ВБбШв 4х 2,5</v>
          </cell>
          <cell r="GF699">
            <v>51.29</v>
          </cell>
          <cell r="GG699">
            <v>46.62</v>
          </cell>
        </row>
        <row r="700">
          <cell r="A700" t="str">
            <v>ВБбШв 4х 4</v>
          </cell>
          <cell r="GF700">
            <v>72.459999999999994</v>
          </cell>
          <cell r="GG700">
            <v>65.88</v>
          </cell>
        </row>
        <row r="701">
          <cell r="A701" t="str">
            <v>ВБбШв 4х 6</v>
          </cell>
          <cell r="GF701">
            <v>101.32</v>
          </cell>
          <cell r="GG701">
            <v>92.11</v>
          </cell>
        </row>
        <row r="702">
          <cell r="A702" t="str">
            <v>ВБбШв 4х 10</v>
          </cell>
          <cell r="GF702">
            <v>158.13</v>
          </cell>
          <cell r="GG702">
            <v>143.76</v>
          </cell>
        </row>
        <row r="703">
          <cell r="A703" t="str">
            <v>ВБбШв 4х 16</v>
          </cell>
          <cell r="GF703">
            <v>230.23</v>
          </cell>
          <cell r="GG703">
            <v>209.3</v>
          </cell>
        </row>
        <row r="704">
          <cell r="A704" t="str">
            <v>ВБбШв 4х 25</v>
          </cell>
          <cell r="GF704">
            <v>367.54</v>
          </cell>
          <cell r="GG704">
            <v>334.13</v>
          </cell>
        </row>
        <row r="705">
          <cell r="A705" t="str">
            <v>ВБбШв 4х 35</v>
          </cell>
          <cell r="GF705">
            <v>511.13</v>
          </cell>
          <cell r="GG705">
            <v>464.66</v>
          </cell>
        </row>
        <row r="706">
          <cell r="A706" t="str">
            <v>ВБбШв 4х 50</v>
          </cell>
          <cell r="GF706">
            <v>707.25</v>
          </cell>
          <cell r="GG706">
            <v>642.96</v>
          </cell>
        </row>
        <row r="707">
          <cell r="A707" t="str">
            <v>ВБбШв 4х 70</v>
          </cell>
          <cell r="GF707">
            <v>948.54</v>
          </cell>
          <cell r="GG707">
            <v>862.31</v>
          </cell>
        </row>
        <row r="708">
          <cell r="A708" t="str">
            <v>ВБбШв 4х 95</v>
          </cell>
          <cell r="GF708">
            <v>1298.4100000000001</v>
          </cell>
          <cell r="GG708">
            <v>1180.3699999999999</v>
          </cell>
        </row>
        <row r="709">
          <cell r="A709" t="str">
            <v>ВБбШв 4х120</v>
          </cell>
          <cell r="GF709">
            <v>1623.2</v>
          </cell>
          <cell r="GG709">
            <v>1475.64</v>
          </cell>
        </row>
        <row r="710">
          <cell r="A710" t="str">
            <v>ВБбШв 4х150</v>
          </cell>
          <cell r="GF710">
            <v>1986.87</v>
          </cell>
          <cell r="GG710">
            <v>1806.25</v>
          </cell>
        </row>
        <row r="711">
          <cell r="A711" t="str">
            <v>ВБбШв 4х185</v>
          </cell>
          <cell r="GF711">
            <v>2479.73</v>
          </cell>
          <cell r="GG711">
            <v>2254.3000000000002</v>
          </cell>
        </row>
        <row r="712">
          <cell r="A712" t="str">
            <v>ВБбШв 4х240</v>
          </cell>
          <cell r="GF712">
            <v>3235.16</v>
          </cell>
          <cell r="GG712">
            <v>2941.05</v>
          </cell>
        </row>
        <row r="713">
          <cell r="A713" t="str">
            <v>ВБбШв 5х2,5</v>
          </cell>
          <cell r="GF713">
            <v>61.76</v>
          </cell>
          <cell r="GG713">
            <v>56.15</v>
          </cell>
        </row>
        <row r="714">
          <cell r="A714" t="str">
            <v>ВБбШв 5х4</v>
          </cell>
          <cell r="GF714">
            <v>90.29</v>
          </cell>
          <cell r="GG714">
            <v>82.08</v>
          </cell>
        </row>
        <row r="715">
          <cell r="A715" t="str">
            <v>ВБбШв 5х6</v>
          </cell>
          <cell r="GF715">
            <v>124.04</v>
          </cell>
          <cell r="GG715">
            <v>112.76</v>
          </cell>
        </row>
        <row r="716">
          <cell r="A716" t="str">
            <v>ВБбШв 5х10</v>
          </cell>
          <cell r="GF716">
            <v>195.55</v>
          </cell>
          <cell r="GG716">
            <v>177.77</v>
          </cell>
        </row>
        <row r="717">
          <cell r="A717" t="str">
            <v>ВБбШв 5х16</v>
          </cell>
          <cell r="GF717">
            <v>301.41000000000003</v>
          </cell>
          <cell r="GG717">
            <v>274</v>
          </cell>
        </row>
        <row r="718">
          <cell r="A718" t="str">
            <v>ВБбШв 5х25</v>
          </cell>
          <cell r="GF718">
            <v>461.49</v>
          </cell>
          <cell r="GG718">
            <v>419.54</v>
          </cell>
        </row>
        <row r="719">
          <cell r="A719" t="str">
            <v>ВБбШв 5х35</v>
          </cell>
          <cell r="GF719">
            <v>637.59</v>
          </cell>
          <cell r="GG719">
            <v>579.62</v>
          </cell>
        </row>
        <row r="720">
          <cell r="A720" t="str">
            <v>ВБбШв 5х50</v>
          </cell>
          <cell r="GF720">
            <v>885.01</v>
          </cell>
          <cell r="GG720">
            <v>804.55</v>
          </cell>
        </row>
        <row r="721">
          <cell r="A721" t="str">
            <v>ВБбШв 5х70</v>
          </cell>
          <cell r="GF721">
            <v>1197.93</v>
          </cell>
          <cell r="GG721">
            <v>1089.03</v>
          </cell>
        </row>
        <row r="722">
          <cell r="A722" t="str">
            <v>ВБбШв 5х95</v>
          </cell>
          <cell r="GF722">
            <v>1638.87</v>
          </cell>
          <cell r="GG722">
            <v>1489.88</v>
          </cell>
        </row>
        <row r="723">
          <cell r="A723" t="str">
            <v>ВБбШв 5х120</v>
          </cell>
          <cell r="GF723">
            <v>2054.48</v>
          </cell>
          <cell r="GG723">
            <v>1867.71</v>
          </cell>
        </row>
        <row r="724">
          <cell r="A724" t="str">
            <v>ВБбШв 5х150</v>
          </cell>
          <cell r="GF724">
            <v>2513.58</v>
          </cell>
          <cell r="GG724">
            <v>2285.0700000000002</v>
          </cell>
        </row>
        <row r="725">
          <cell r="A725" t="str">
            <v>ВБбШв 5х185</v>
          </cell>
          <cell r="GF725">
            <v>3235.08</v>
          </cell>
          <cell r="GG725">
            <v>2940.98</v>
          </cell>
        </row>
        <row r="726">
          <cell r="A726" t="str">
            <v>ВБбШв 5х240</v>
          </cell>
          <cell r="GF726">
            <v>3903.97</v>
          </cell>
          <cell r="GG726">
            <v>3549.07</v>
          </cell>
        </row>
        <row r="727">
          <cell r="A727" t="str">
            <v>ВБбШнг 3х 2,5</v>
          </cell>
          <cell r="GF727">
            <v>52.7</v>
          </cell>
          <cell r="GG727">
            <v>47.9</v>
          </cell>
        </row>
        <row r="728">
          <cell r="A728" t="str">
            <v>ВБбШнг 3х 4</v>
          </cell>
          <cell r="GF728">
            <v>70.33</v>
          </cell>
          <cell r="GG728">
            <v>63.93</v>
          </cell>
        </row>
        <row r="729">
          <cell r="A729" t="str">
            <v>ВБбШнг 3х 6</v>
          </cell>
          <cell r="GF729">
            <v>89.88</v>
          </cell>
          <cell r="GG729">
            <v>81.709999999999994</v>
          </cell>
        </row>
        <row r="730">
          <cell r="A730" t="str">
            <v>ВБбШнг 3х 10</v>
          </cell>
          <cell r="GF730">
            <v>134.91999999999999</v>
          </cell>
          <cell r="GG730">
            <v>122.66</v>
          </cell>
        </row>
        <row r="731">
          <cell r="A731" t="str">
            <v>ВБбШнг 3х 16</v>
          </cell>
          <cell r="GF731">
            <v>195.26</v>
          </cell>
          <cell r="GG731">
            <v>177.51</v>
          </cell>
        </row>
        <row r="732">
          <cell r="A732" t="str">
            <v>ВБбШнг 3х 25</v>
          </cell>
          <cell r="GF732">
            <v>290.10000000000002</v>
          </cell>
          <cell r="GG732">
            <v>263.72000000000003</v>
          </cell>
        </row>
        <row r="733">
          <cell r="A733" t="str">
            <v>ВБбШнг 3х 35</v>
          </cell>
          <cell r="GF733">
            <v>389.27</v>
          </cell>
          <cell r="GG733">
            <v>353.88</v>
          </cell>
        </row>
        <row r="734">
          <cell r="A734" t="str">
            <v>ВБбШнг 3х 50</v>
          </cell>
          <cell r="GF734">
            <v>523.80999999999995</v>
          </cell>
          <cell r="GG734">
            <v>476.19</v>
          </cell>
        </row>
        <row r="735">
          <cell r="A735" t="str">
            <v>ВБбШнг 3х 70</v>
          </cell>
          <cell r="GF735">
            <v>761.68</v>
          </cell>
          <cell r="GG735">
            <v>692.44</v>
          </cell>
        </row>
        <row r="736">
          <cell r="A736" t="str">
            <v>ВБбШнг 3х 95</v>
          </cell>
          <cell r="GF736">
            <v>1010.11</v>
          </cell>
          <cell r="GG736">
            <v>918.28</v>
          </cell>
        </row>
        <row r="737">
          <cell r="A737" t="str">
            <v>ВБбШнг 3х120</v>
          </cell>
          <cell r="GF737">
            <v>1251.4100000000001</v>
          </cell>
          <cell r="GG737">
            <v>1137.6500000000001</v>
          </cell>
        </row>
        <row r="738">
          <cell r="A738" t="str">
            <v>ВБбШнг 3х150</v>
          </cell>
          <cell r="GF738">
            <v>1545.96</v>
          </cell>
          <cell r="GG738">
            <v>1405.42</v>
          </cell>
        </row>
        <row r="739">
          <cell r="A739" t="str">
            <v>ВБбШнг 3х185</v>
          </cell>
          <cell r="GF739">
            <v>1913.46</v>
          </cell>
          <cell r="GG739">
            <v>1739.51</v>
          </cell>
        </row>
        <row r="740">
          <cell r="A740" t="str">
            <v>ВБбШнг 3х240</v>
          </cell>
          <cell r="GF740">
            <v>2496.2600000000002</v>
          </cell>
          <cell r="GG740">
            <v>2269.3200000000002</v>
          </cell>
        </row>
        <row r="741">
          <cell r="A741" t="str">
            <v>ВБбШнг 3х 4+1х2,5</v>
          </cell>
          <cell r="GF741">
            <v>94.45</v>
          </cell>
          <cell r="GG741">
            <v>85.86</v>
          </cell>
        </row>
        <row r="742">
          <cell r="A742" t="str">
            <v>ВБбШнг 3х 6+1х4</v>
          </cell>
          <cell r="GF742">
            <v>120.88</v>
          </cell>
          <cell r="GG742">
            <v>109.89</v>
          </cell>
        </row>
        <row r="743">
          <cell r="A743" t="str">
            <v>ВБбШнг 3х10+1х6</v>
          </cell>
          <cell r="GF743">
            <v>160.13999999999999</v>
          </cell>
          <cell r="GG743">
            <v>145.59</v>
          </cell>
        </row>
        <row r="744">
          <cell r="A744" t="str">
            <v>ВБбШнг 3х16+1х10</v>
          </cell>
          <cell r="GF744">
            <v>229.05</v>
          </cell>
          <cell r="GG744">
            <v>208.23</v>
          </cell>
        </row>
        <row r="745">
          <cell r="A745" t="str">
            <v>ВБбШнг 3х25+1х16</v>
          </cell>
          <cell r="GF745">
            <v>343.97</v>
          </cell>
          <cell r="GG745">
            <v>312.7</v>
          </cell>
        </row>
        <row r="746">
          <cell r="A746" t="str">
            <v>ВБбШнг 3х35+1х16</v>
          </cell>
          <cell r="GF746">
            <v>445.16</v>
          </cell>
          <cell r="GG746">
            <v>404.69</v>
          </cell>
        </row>
        <row r="747">
          <cell r="A747" t="str">
            <v>ВБбШнг 3х50+1х25</v>
          </cell>
          <cell r="GF747">
            <v>608.19000000000005</v>
          </cell>
          <cell r="GG747">
            <v>552.9</v>
          </cell>
        </row>
        <row r="748">
          <cell r="A748" t="str">
            <v>ВБбШнг 3х70+1х35</v>
          </cell>
          <cell r="GF748">
            <v>881.71</v>
          </cell>
          <cell r="GG748">
            <v>801.55</v>
          </cell>
        </row>
        <row r="749">
          <cell r="A749" t="str">
            <v>ВБбШнг 3х95+1х50</v>
          </cell>
          <cell r="GF749">
            <v>1187.08</v>
          </cell>
          <cell r="GG749">
            <v>1079.1600000000001</v>
          </cell>
        </row>
        <row r="750">
          <cell r="A750" t="str">
            <v>ВБбШнг 3х120+1х70</v>
          </cell>
          <cell r="GF750">
            <v>1499.24</v>
          </cell>
          <cell r="GG750">
            <v>1362.95</v>
          </cell>
        </row>
        <row r="751">
          <cell r="A751" t="str">
            <v>ВБбШнг 3х150+1х70</v>
          </cell>
          <cell r="GF751">
            <v>1795.77</v>
          </cell>
          <cell r="GG751">
            <v>1632.52</v>
          </cell>
        </row>
        <row r="752">
          <cell r="A752" t="str">
            <v>ВБбШнг 3х185+1х95</v>
          </cell>
          <cell r="GF752">
            <v>2248.2800000000002</v>
          </cell>
          <cell r="GG752">
            <v>2043.89</v>
          </cell>
        </row>
        <row r="753">
          <cell r="A753" t="str">
            <v>ВБбШнг 4х 2,5</v>
          </cell>
          <cell r="GF753">
            <v>63.67</v>
          </cell>
          <cell r="GG753">
            <v>57.88</v>
          </cell>
        </row>
        <row r="754">
          <cell r="A754" t="str">
            <v>ВБбШнг 4х 4</v>
          </cell>
          <cell r="GF754">
            <v>84.97</v>
          </cell>
          <cell r="GG754">
            <v>77.25</v>
          </cell>
        </row>
        <row r="755">
          <cell r="A755" t="str">
            <v>ВБбШнг 4х 6</v>
          </cell>
          <cell r="GF755">
            <v>110.94</v>
          </cell>
          <cell r="GG755">
            <v>100.85</v>
          </cell>
        </row>
        <row r="756">
          <cell r="A756" t="str">
            <v>ВБбШнг 4х 10</v>
          </cell>
          <cell r="GF756">
            <v>170.72</v>
          </cell>
          <cell r="GG756">
            <v>155.19999999999999</v>
          </cell>
        </row>
        <row r="757">
          <cell r="A757" t="str">
            <v>ВБбШнг 4х 16</v>
          </cell>
          <cell r="GF757">
            <v>244.91</v>
          </cell>
          <cell r="GG757">
            <v>222.64</v>
          </cell>
        </row>
        <row r="758">
          <cell r="A758" t="str">
            <v>ВБбШнг 4х 25</v>
          </cell>
          <cell r="GF758">
            <v>370.44</v>
          </cell>
          <cell r="GG758">
            <v>336.76</v>
          </cell>
        </row>
        <row r="759">
          <cell r="A759" t="str">
            <v>ВБбШнг 4х 35</v>
          </cell>
          <cell r="GF759">
            <v>505.88</v>
          </cell>
          <cell r="GG759">
            <v>459.89</v>
          </cell>
        </row>
        <row r="760">
          <cell r="A760" t="str">
            <v>ВБбШнг 4х 50</v>
          </cell>
          <cell r="GF760">
            <v>678.93</v>
          </cell>
          <cell r="GG760">
            <v>617.20000000000005</v>
          </cell>
        </row>
        <row r="761">
          <cell r="A761" t="str">
            <v>ВБбШнг 4х 70</v>
          </cell>
          <cell r="GF761">
            <v>1001.2</v>
          </cell>
          <cell r="GG761">
            <v>910.19</v>
          </cell>
        </row>
        <row r="762">
          <cell r="A762" t="str">
            <v>ВБбШнг 4х 95</v>
          </cell>
          <cell r="GF762">
            <v>1333.14</v>
          </cell>
          <cell r="GG762">
            <v>1211.95</v>
          </cell>
        </row>
        <row r="763">
          <cell r="A763" t="str">
            <v>ВБбШнг 4х120</v>
          </cell>
          <cell r="GF763">
            <v>1652.67</v>
          </cell>
          <cell r="GG763">
            <v>1502.43</v>
          </cell>
        </row>
        <row r="764">
          <cell r="A764" t="str">
            <v>ВБбШнг 4х150</v>
          </cell>
          <cell r="GF764">
            <v>2045.38</v>
          </cell>
          <cell r="GG764">
            <v>1859.44</v>
          </cell>
        </row>
        <row r="765">
          <cell r="A765" t="str">
            <v>ВБбШнг 4х185</v>
          </cell>
          <cell r="GF765">
            <v>2531.62</v>
          </cell>
          <cell r="GG765">
            <v>2301.4699999999998</v>
          </cell>
        </row>
        <row r="766">
          <cell r="A766" t="str">
            <v>ВБбШнг 4х240</v>
          </cell>
          <cell r="GF766">
            <v>3405.71</v>
          </cell>
          <cell r="GG766">
            <v>3096.1</v>
          </cell>
        </row>
        <row r="767">
          <cell r="A767" t="str">
            <v>ВБбШнг 5х6</v>
          </cell>
          <cell r="GF767">
            <v>135.55000000000001</v>
          </cell>
          <cell r="GG767">
            <v>123.23</v>
          </cell>
        </row>
        <row r="768">
          <cell r="A768" t="str">
            <v>ВБбШнг 5х10</v>
          </cell>
          <cell r="GF768">
            <v>212.7</v>
          </cell>
          <cell r="GG768">
            <v>193.36</v>
          </cell>
        </row>
        <row r="769">
          <cell r="A769" t="str">
            <v>ВБбШнг 5х16</v>
          </cell>
          <cell r="GF769">
            <v>307.87</v>
          </cell>
          <cell r="GG769">
            <v>279.88</v>
          </cell>
        </row>
        <row r="770">
          <cell r="A770" t="str">
            <v>ВБбШнг 5х25</v>
          </cell>
          <cell r="GF770">
            <v>464.15</v>
          </cell>
          <cell r="GG770">
            <v>421.95</v>
          </cell>
        </row>
        <row r="771">
          <cell r="A771" t="str">
            <v>ВБбШнг 5х35</v>
          </cell>
          <cell r="GF771">
            <v>621.63</v>
          </cell>
          <cell r="GG771">
            <v>565.12</v>
          </cell>
        </row>
        <row r="772">
          <cell r="A772" t="str">
            <v>ВБбШнг 5х50</v>
          </cell>
          <cell r="GF772">
            <v>932.14</v>
          </cell>
          <cell r="GG772">
            <v>847.4</v>
          </cell>
        </row>
        <row r="773">
          <cell r="A773" t="str">
            <v>ВБбШнг 5х70</v>
          </cell>
          <cell r="GF773">
            <v>1262.8800000000001</v>
          </cell>
          <cell r="GG773">
            <v>1148.07</v>
          </cell>
        </row>
        <row r="774">
          <cell r="A774" t="str">
            <v>ВБбШнг 5х95</v>
          </cell>
          <cell r="GF774">
            <v>1686.84</v>
          </cell>
          <cell r="GG774">
            <v>1533.49</v>
          </cell>
        </row>
        <row r="775">
          <cell r="A775" t="str">
            <v>ВБбШнг 5х120</v>
          </cell>
          <cell r="GF775">
            <v>2094.63</v>
          </cell>
          <cell r="GG775">
            <v>1904.21</v>
          </cell>
        </row>
        <row r="776">
          <cell r="A776" t="str">
            <v xml:space="preserve"> Кабель алюминиевый силовой (АВВГ, АВВГп, АВВГнг, АВВГнг-п, АВВГнг-LS)</v>
          </cell>
        </row>
        <row r="777">
          <cell r="A777" t="str">
            <v>АВВГ 1х  2,5</v>
          </cell>
          <cell r="GF777">
            <v>2.94</v>
          </cell>
          <cell r="GG777">
            <v>2.67</v>
          </cell>
        </row>
        <row r="778">
          <cell r="A778" t="str">
            <v>АВВГ 1х  4</v>
          </cell>
          <cell r="GF778">
            <v>4</v>
          </cell>
          <cell r="GG778">
            <v>3.64</v>
          </cell>
        </row>
        <row r="779">
          <cell r="A779" t="str">
            <v>АВВГ 1х  6</v>
          </cell>
          <cell r="GF779">
            <v>5.53</v>
          </cell>
          <cell r="GG779">
            <v>5.03</v>
          </cell>
        </row>
        <row r="780">
          <cell r="A780" t="str">
            <v>АВВГ 1х 10</v>
          </cell>
          <cell r="GF780">
            <v>7.74</v>
          </cell>
          <cell r="GG780">
            <v>7.03</v>
          </cell>
        </row>
        <row r="781">
          <cell r="A781" t="str">
            <v>АВВГ 1х 16</v>
          </cell>
          <cell r="GF781">
            <v>11.49</v>
          </cell>
          <cell r="GG781">
            <v>10.45</v>
          </cell>
        </row>
        <row r="782">
          <cell r="A782" t="str">
            <v>АВВГ 1х 25</v>
          </cell>
          <cell r="GF782">
            <v>16.79</v>
          </cell>
          <cell r="GG782">
            <v>15.27</v>
          </cell>
        </row>
        <row r="783">
          <cell r="A783" t="str">
            <v>АВВГ 1х 35</v>
          </cell>
          <cell r="GF783">
            <v>21.46</v>
          </cell>
          <cell r="GG783">
            <v>19.510000000000002</v>
          </cell>
        </row>
        <row r="784">
          <cell r="A784" t="str">
            <v>АВВГ 1х 50</v>
          </cell>
          <cell r="GF784">
            <v>29.48</v>
          </cell>
          <cell r="GG784">
            <v>26.8</v>
          </cell>
        </row>
        <row r="785">
          <cell r="A785" t="str">
            <v>АВВГ 1х 70</v>
          </cell>
          <cell r="GF785">
            <v>39.6</v>
          </cell>
          <cell r="GG785">
            <v>36</v>
          </cell>
        </row>
        <row r="786">
          <cell r="A786" t="str">
            <v>АВВГ 1х 95</v>
          </cell>
          <cell r="GF786">
            <v>47.88</v>
          </cell>
          <cell r="GG786">
            <v>43.53</v>
          </cell>
        </row>
        <row r="787">
          <cell r="A787" t="str">
            <v>АВВГ 1х120</v>
          </cell>
          <cell r="GF787">
            <v>63.07</v>
          </cell>
          <cell r="GG787">
            <v>57.34</v>
          </cell>
        </row>
        <row r="788">
          <cell r="A788" t="str">
            <v>АВВГ 1х150</v>
          </cell>
          <cell r="GF788">
            <v>76.66</v>
          </cell>
          <cell r="GG788">
            <v>69.69</v>
          </cell>
        </row>
        <row r="789">
          <cell r="A789" t="str">
            <v>АВВГ 1х185</v>
          </cell>
          <cell r="GF789">
            <v>111.6</v>
          </cell>
          <cell r="GG789">
            <v>101.46</v>
          </cell>
        </row>
        <row r="790">
          <cell r="A790" t="str">
            <v>АВВГ 1х240</v>
          </cell>
          <cell r="GF790">
            <v>139.47999999999999</v>
          </cell>
          <cell r="GG790">
            <v>126.8</v>
          </cell>
        </row>
        <row r="791">
          <cell r="A791" t="str">
            <v>АВВГп 2х 2,5</v>
          </cell>
          <cell r="GF791">
            <v>4.53</v>
          </cell>
          <cell r="GG791">
            <v>4.04</v>
          </cell>
        </row>
        <row r="792">
          <cell r="A792" t="str">
            <v>АВВГп 2х 4</v>
          </cell>
          <cell r="GF792">
            <v>6.3</v>
          </cell>
          <cell r="GG792">
            <v>5.53</v>
          </cell>
        </row>
        <row r="793">
          <cell r="A793" t="str">
            <v>АВВГп 2х 6</v>
          </cell>
          <cell r="GF793">
            <v>8.1999999999999993</v>
          </cell>
          <cell r="GG793">
            <v>7.45</v>
          </cell>
        </row>
        <row r="794">
          <cell r="A794" t="str">
            <v>АВВГп 2х10</v>
          </cell>
          <cell r="GF794">
            <v>12.83</v>
          </cell>
          <cell r="GG794">
            <v>11.56</v>
          </cell>
        </row>
        <row r="795">
          <cell r="A795" t="str">
            <v>АВВГп 2х 16</v>
          </cell>
          <cell r="GF795">
            <v>18.98</v>
          </cell>
          <cell r="GG795">
            <v>17.260000000000002</v>
          </cell>
        </row>
        <row r="796">
          <cell r="A796" t="str">
            <v>АВВГ 2х 25</v>
          </cell>
          <cell r="GF796">
            <v>34.22</v>
          </cell>
          <cell r="GG796">
            <v>31.11</v>
          </cell>
        </row>
        <row r="797">
          <cell r="A797" t="str">
            <v>АВВГ 2х 35</v>
          </cell>
          <cell r="GF797">
            <v>43.41</v>
          </cell>
          <cell r="GG797">
            <v>39.46</v>
          </cell>
        </row>
        <row r="798">
          <cell r="A798" t="str">
            <v>АВВГ 2х 50</v>
          </cell>
          <cell r="GF798">
            <v>65.33</v>
          </cell>
          <cell r="GG798">
            <v>59.39</v>
          </cell>
        </row>
        <row r="799">
          <cell r="A799" t="str">
            <v>АВВГ 2х 70</v>
          </cell>
          <cell r="GF799">
            <v>93.23</v>
          </cell>
          <cell r="GG799">
            <v>84.76</v>
          </cell>
        </row>
        <row r="800">
          <cell r="A800" t="str">
            <v>АВВГ 2х 95</v>
          </cell>
          <cell r="GF800">
            <v>102.55</v>
          </cell>
          <cell r="GG800">
            <v>93.23</v>
          </cell>
        </row>
        <row r="801">
          <cell r="A801" t="str">
            <v>АВВГ 2х120</v>
          </cell>
          <cell r="GF801">
            <v>136.38</v>
          </cell>
          <cell r="GG801">
            <v>123.98</v>
          </cell>
        </row>
        <row r="802">
          <cell r="A802" t="str">
            <v>АВВГ 2х150</v>
          </cell>
          <cell r="GF802">
            <v>164.99</v>
          </cell>
          <cell r="GG802">
            <v>149.99</v>
          </cell>
        </row>
        <row r="803">
          <cell r="A803" t="str">
            <v>АВВГ 2х185</v>
          </cell>
          <cell r="GF803">
            <v>234.74</v>
          </cell>
          <cell r="GG803">
            <v>213.4</v>
          </cell>
        </row>
        <row r="804">
          <cell r="A804" t="str">
            <v>АВВГ 2х240</v>
          </cell>
          <cell r="GF804">
            <v>292.95999999999998</v>
          </cell>
          <cell r="GG804">
            <v>266.33</v>
          </cell>
        </row>
        <row r="805">
          <cell r="A805" t="str">
            <v>АВВГп 3х2,5</v>
          </cell>
          <cell r="GF805">
            <v>6.65</v>
          </cell>
          <cell r="GG805">
            <v>5.79</v>
          </cell>
        </row>
        <row r="806">
          <cell r="A806" t="str">
            <v>АВВГп 3х4</v>
          </cell>
          <cell r="GF806">
            <v>9.17</v>
          </cell>
          <cell r="GG806">
            <v>7.97</v>
          </cell>
        </row>
        <row r="807">
          <cell r="A807" t="str">
            <v>АВВГп 3х6</v>
          </cell>
          <cell r="GF807">
            <v>11.91</v>
          </cell>
          <cell r="GG807">
            <v>10.83</v>
          </cell>
        </row>
        <row r="808">
          <cell r="A808" t="str">
            <v>АВВГ 3х6</v>
          </cell>
          <cell r="GF808">
            <v>12.55</v>
          </cell>
          <cell r="GG808">
            <v>11.41</v>
          </cell>
        </row>
        <row r="809">
          <cell r="A809" t="str">
            <v>АВВГ 3х10</v>
          </cell>
          <cell r="GF809">
            <v>19.010000000000002</v>
          </cell>
          <cell r="GG809">
            <v>17.29</v>
          </cell>
        </row>
        <row r="810">
          <cell r="A810" t="str">
            <v>АВВГ 3х 16</v>
          </cell>
          <cell r="GF810">
            <v>26.8</v>
          </cell>
          <cell r="GG810">
            <v>24.36</v>
          </cell>
        </row>
        <row r="811">
          <cell r="A811" t="str">
            <v>АВВГ 3х 25</v>
          </cell>
          <cell r="GF811">
            <v>47.18</v>
          </cell>
          <cell r="GG811">
            <v>42.89</v>
          </cell>
        </row>
        <row r="812">
          <cell r="A812" t="str">
            <v>АВВГ 3х 35</v>
          </cell>
          <cell r="GF812">
            <v>60.43</v>
          </cell>
          <cell r="GG812">
            <v>54.94</v>
          </cell>
        </row>
        <row r="813">
          <cell r="A813" t="str">
            <v>АВВГ 3х 50</v>
          </cell>
          <cell r="GF813">
            <v>82.58</v>
          </cell>
          <cell r="GG813">
            <v>75.069999999999993</v>
          </cell>
        </row>
        <row r="814">
          <cell r="A814" t="str">
            <v>АВВГ 3х 70</v>
          </cell>
          <cell r="GF814">
            <v>131.91999999999999</v>
          </cell>
          <cell r="GG814">
            <v>119.93</v>
          </cell>
        </row>
        <row r="815">
          <cell r="A815" t="str">
            <v>АВВГ 3х 95</v>
          </cell>
          <cell r="GF815">
            <v>177.54</v>
          </cell>
          <cell r="GG815">
            <v>161.4</v>
          </cell>
        </row>
        <row r="816">
          <cell r="A816" t="str">
            <v>АВВГ 3х120</v>
          </cell>
          <cell r="GF816">
            <v>216.23</v>
          </cell>
          <cell r="GG816">
            <v>196.58</v>
          </cell>
        </row>
        <row r="817">
          <cell r="A817" t="str">
            <v>АВВГ 3х150</v>
          </cell>
          <cell r="GF817">
            <v>222.8</v>
          </cell>
          <cell r="GG817">
            <v>202.54</v>
          </cell>
        </row>
        <row r="818">
          <cell r="A818" t="str">
            <v>АВВГ 3х185</v>
          </cell>
          <cell r="GF818">
            <v>337.3</v>
          </cell>
          <cell r="GG818">
            <v>306.63</v>
          </cell>
        </row>
        <row r="819">
          <cell r="A819" t="str">
            <v>АВВГ 3х240</v>
          </cell>
          <cell r="GF819">
            <v>426.38</v>
          </cell>
          <cell r="GG819">
            <v>387.62</v>
          </cell>
        </row>
        <row r="820">
          <cell r="A820" t="str">
            <v>АВВГ 3х  4+1х2,5</v>
          </cell>
          <cell r="GF820">
            <v>11.27</v>
          </cell>
          <cell r="GG820">
            <v>10.25</v>
          </cell>
        </row>
        <row r="821">
          <cell r="A821" t="str">
            <v>АВВГ 3х  6+1х4</v>
          </cell>
          <cell r="GF821">
            <v>14.31</v>
          </cell>
          <cell r="GG821">
            <v>13.01</v>
          </cell>
        </row>
        <row r="822">
          <cell r="A822" t="str">
            <v>АВВГ 3х 10+1х6</v>
          </cell>
          <cell r="GF822">
            <v>22.13</v>
          </cell>
          <cell r="GG822">
            <v>20.12</v>
          </cell>
        </row>
        <row r="823">
          <cell r="A823" t="str">
            <v>АВВГ 3х 16+1х6</v>
          </cell>
          <cell r="GF823">
            <v>32.880000000000003</v>
          </cell>
          <cell r="GG823">
            <v>29.89</v>
          </cell>
        </row>
        <row r="824">
          <cell r="A824" t="str">
            <v>АВВГ 3х 16+1х10</v>
          </cell>
          <cell r="GF824">
            <v>32.880000000000003</v>
          </cell>
          <cell r="GG824">
            <v>29.89</v>
          </cell>
        </row>
        <row r="825">
          <cell r="A825" t="str">
            <v>АВВГ 3х 25+1х16</v>
          </cell>
          <cell r="GF825">
            <v>49.77</v>
          </cell>
          <cell r="GG825">
            <v>45.24</v>
          </cell>
        </row>
        <row r="826">
          <cell r="A826" t="str">
            <v>АВВГ 3х 35+1х16</v>
          </cell>
          <cell r="GF826">
            <v>63.75</v>
          </cell>
          <cell r="GG826">
            <v>57.95</v>
          </cell>
        </row>
        <row r="827">
          <cell r="A827" t="str">
            <v>АВВГ 3х 50+1х25</v>
          </cell>
          <cell r="GF827">
            <v>87.39</v>
          </cell>
          <cell r="GG827">
            <v>79.45</v>
          </cell>
        </row>
        <row r="828">
          <cell r="A828" t="str">
            <v>АВВГ 3х 70+1х25</v>
          </cell>
          <cell r="GF828">
            <v>131.46</v>
          </cell>
          <cell r="GG828">
            <v>119.5</v>
          </cell>
        </row>
        <row r="829">
          <cell r="A829" t="str">
            <v>АВВГ 3х 70+1х35</v>
          </cell>
          <cell r="GF829">
            <v>132.29</v>
          </cell>
          <cell r="GG829">
            <v>120.26</v>
          </cell>
        </row>
        <row r="830">
          <cell r="A830" t="str">
            <v>АВВГ 3х 95+1х35</v>
          </cell>
          <cell r="GF830">
            <v>166.05</v>
          </cell>
          <cell r="GG830">
            <v>150.94999999999999</v>
          </cell>
        </row>
        <row r="831">
          <cell r="A831" t="str">
            <v>АВВГ 3х 95+1х50</v>
          </cell>
          <cell r="GF831">
            <v>169.55</v>
          </cell>
          <cell r="GG831">
            <v>154.13999999999999</v>
          </cell>
        </row>
        <row r="832">
          <cell r="A832" t="str">
            <v>АВВГ 3х120+1х35</v>
          </cell>
          <cell r="GF832">
            <v>204.93</v>
          </cell>
          <cell r="GG832">
            <v>186.3</v>
          </cell>
        </row>
        <row r="833">
          <cell r="A833" t="str">
            <v>АВВГ 3х120+1х70</v>
          </cell>
          <cell r="GF833">
            <v>219.33</v>
          </cell>
          <cell r="GG833">
            <v>199.39</v>
          </cell>
        </row>
        <row r="834">
          <cell r="A834" t="str">
            <v>АВВГ 3х150+1х70</v>
          </cell>
          <cell r="GF834">
            <v>264.67</v>
          </cell>
          <cell r="GG834">
            <v>240.61</v>
          </cell>
        </row>
        <row r="835">
          <cell r="A835" t="str">
            <v>АВВГ 3х185+1х95</v>
          </cell>
          <cell r="GF835">
            <v>380.77</v>
          </cell>
          <cell r="GG835">
            <v>346.15</v>
          </cell>
        </row>
        <row r="836">
          <cell r="A836" t="str">
            <v>АВВГ 3х240+1х120</v>
          </cell>
          <cell r="GF836">
            <v>480.92</v>
          </cell>
          <cell r="GG836">
            <v>437.2</v>
          </cell>
        </row>
        <row r="837">
          <cell r="A837" t="str">
            <v>АВВГ 4х  2,5</v>
          </cell>
          <cell r="GF837">
            <v>8.1999999999999993</v>
          </cell>
          <cell r="GG837">
            <v>7.45</v>
          </cell>
        </row>
        <row r="838">
          <cell r="A838" t="str">
            <v>АВВГ 4х  4</v>
          </cell>
          <cell r="GF838">
            <v>12.09</v>
          </cell>
          <cell r="GG838">
            <v>10.99</v>
          </cell>
        </row>
        <row r="839">
          <cell r="A839" t="str">
            <v>АВВГ 4х  6</v>
          </cell>
          <cell r="GF839">
            <v>15.84</v>
          </cell>
          <cell r="GG839">
            <v>14.4</v>
          </cell>
        </row>
        <row r="840">
          <cell r="A840" t="str">
            <v>АВВГ 4х 10</v>
          </cell>
          <cell r="GF840">
            <v>24.31</v>
          </cell>
          <cell r="GG840">
            <v>22.1</v>
          </cell>
        </row>
        <row r="841">
          <cell r="A841" t="str">
            <v>АВВГ 4х 16</v>
          </cell>
          <cell r="GF841">
            <v>35.5</v>
          </cell>
          <cell r="GG841">
            <v>32.270000000000003</v>
          </cell>
        </row>
        <row r="842">
          <cell r="A842" t="str">
            <v>АВВГ 4х 25</v>
          </cell>
          <cell r="GF842">
            <v>54.69</v>
          </cell>
          <cell r="GG842">
            <v>49.72</v>
          </cell>
        </row>
        <row r="843">
          <cell r="A843" t="str">
            <v>АВВГ 4х 35</v>
          </cell>
          <cell r="GF843">
            <v>70.98</v>
          </cell>
          <cell r="GG843">
            <v>64.53</v>
          </cell>
        </row>
        <row r="844">
          <cell r="A844" t="str">
            <v>АВВГ 4х 50</v>
          </cell>
          <cell r="GF844">
            <v>97.42</v>
          </cell>
          <cell r="GG844">
            <v>88.56</v>
          </cell>
        </row>
        <row r="845">
          <cell r="A845" t="str">
            <v>АВВГ 4х 70</v>
          </cell>
          <cell r="GF845">
            <v>153.68</v>
          </cell>
          <cell r="GG845">
            <v>139.71</v>
          </cell>
        </row>
        <row r="846">
          <cell r="A846" t="str">
            <v>АВВГ 4х 95</v>
          </cell>
          <cell r="GF846">
            <v>204.51</v>
          </cell>
          <cell r="GG846">
            <v>185.91</v>
          </cell>
        </row>
        <row r="847">
          <cell r="A847" t="str">
            <v>АВВГ 4х120</v>
          </cell>
          <cell r="GF847">
            <v>252.18</v>
          </cell>
          <cell r="GG847">
            <v>229.25</v>
          </cell>
        </row>
        <row r="848">
          <cell r="A848" t="str">
            <v>АВВГ 4х150</v>
          </cell>
          <cell r="GF848">
            <v>305.49</v>
          </cell>
          <cell r="GG848">
            <v>277.72000000000003</v>
          </cell>
        </row>
        <row r="849">
          <cell r="A849" t="str">
            <v>АВВГ 4х185</v>
          </cell>
          <cell r="GF849">
            <v>376.26</v>
          </cell>
          <cell r="GG849">
            <v>342.05</v>
          </cell>
        </row>
        <row r="850">
          <cell r="A850" t="str">
            <v>АВВГ 4х240</v>
          </cell>
          <cell r="GF850">
            <v>488.27</v>
          </cell>
          <cell r="GG850">
            <v>443.88</v>
          </cell>
        </row>
        <row r="851">
          <cell r="A851" t="str">
            <v>АВВГ 5х  2,5</v>
          </cell>
          <cell r="GF851">
            <v>10.41</v>
          </cell>
          <cell r="GG851">
            <v>9.4600000000000009</v>
          </cell>
        </row>
        <row r="852">
          <cell r="A852" t="str">
            <v>АВВГ 5х  4</v>
          </cell>
          <cell r="GF852">
            <v>14.69</v>
          </cell>
          <cell r="GG852">
            <v>13.35</v>
          </cell>
        </row>
        <row r="853">
          <cell r="A853" t="str">
            <v>АВВГ 5х  6</v>
          </cell>
          <cell r="GF853">
            <v>19.510000000000002</v>
          </cell>
          <cell r="GG853">
            <v>17.73</v>
          </cell>
        </row>
        <row r="854">
          <cell r="A854" t="str">
            <v>АВВГ 5х 10</v>
          </cell>
          <cell r="GF854">
            <v>29.96</v>
          </cell>
          <cell r="GG854">
            <v>27.24</v>
          </cell>
        </row>
        <row r="855">
          <cell r="A855" t="str">
            <v>АВВГ 5х 16</v>
          </cell>
          <cell r="GF855">
            <v>44.35</v>
          </cell>
          <cell r="GG855">
            <v>40.31</v>
          </cell>
        </row>
        <row r="856">
          <cell r="A856" t="str">
            <v>АВВГ 5х 25</v>
          </cell>
          <cell r="GF856">
            <v>67.27</v>
          </cell>
          <cell r="GG856">
            <v>61.15</v>
          </cell>
        </row>
        <row r="857">
          <cell r="A857" t="str">
            <v>АВВГ 5х 35</v>
          </cell>
          <cell r="GF857">
            <v>90.98</v>
          </cell>
          <cell r="GG857">
            <v>82.71</v>
          </cell>
        </row>
        <row r="858">
          <cell r="A858" t="str">
            <v>АВВГ 5х 50</v>
          </cell>
          <cell r="GF858">
            <v>124.34</v>
          </cell>
          <cell r="GG858">
            <v>113.04</v>
          </cell>
        </row>
        <row r="859">
          <cell r="A859" t="str">
            <v>АВВГ 5х 70</v>
          </cell>
          <cell r="GF859">
            <v>197.73</v>
          </cell>
          <cell r="GG859">
            <v>179.76</v>
          </cell>
        </row>
        <row r="860">
          <cell r="A860" t="str">
            <v>АВВГ 5х 95</v>
          </cell>
          <cell r="GF860">
            <v>278.06</v>
          </cell>
          <cell r="GG860">
            <v>252.78</v>
          </cell>
        </row>
        <row r="861">
          <cell r="A861" t="str">
            <v>АВВГ 5х120</v>
          </cell>
          <cell r="GF861">
            <v>341.67</v>
          </cell>
          <cell r="GG861">
            <v>310.61</v>
          </cell>
        </row>
        <row r="862">
          <cell r="A862" t="str">
            <v>АВВГ 5х150</v>
          </cell>
          <cell r="GF862">
            <v>413.8</v>
          </cell>
          <cell r="GG862">
            <v>376.18</v>
          </cell>
        </row>
        <row r="863">
          <cell r="A863" t="str">
            <v>АВВГ 5х185</v>
          </cell>
          <cell r="GF863">
            <v>464.04</v>
          </cell>
          <cell r="GG863">
            <v>421.86</v>
          </cell>
        </row>
        <row r="864">
          <cell r="A864" t="str">
            <v>АВВГнг 1х  2,5</v>
          </cell>
          <cell r="GF864">
            <v>3.99</v>
          </cell>
          <cell r="GG864">
            <v>3.63</v>
          </cell>
        </row>
        <row r="865">
          <cell r="A865" t="str">
            <v>АВВГнг 1х  4</v>
          </cell>
          <cell r="GF865">
            <v>5.28</v>
          </cell>
          <cell r="GG865">
            <v>4.8</v>
          </cell>
        </row>
        <row r="866">
          <cell r="A866" t="str">
            <v>АВВГнг 1х  6</v>
          </cell>
          <cell r="GF866">
            <v>6.23</v>
          </cell>
          <cell r="GG866">
            <v>5.66</v>
          </cell>
        </row>
        <row r="867">
          <cell r="A867" t="str">
            <v>АВВГнг 1х 10</v>
          </cell>
          <cell r="GF867">
            <v>9.41</v>
          </cell>
          <cell r="GG867">
            <v>8.56</v>
          </cell>
        </row>
        <row r="868">
          <cell r="A868" t="str">
            <v>АВВГнг 1х 16</v>
          </cell>
          <cell r="GF868">
            <v>13.63</v>
          </cell>
          <cell r="GG868">
            <v>12.39</v>
          </cell>
        </row>
        <row r="869">
          <cell r="A869" t="str">
            <v>АВВГнг 1х 25</v>
          </cell>
          <cell r="GF869">
            <v>19.350000000000001</v>
          </cell>
          <cell r="GG869">
            <v>17.59</v>
          </cell>
        </row>
        <row r="870">
          <cell r="A870" t="str">
            <v>АВВГнг 1х 35</v>
          </cell>
          <cell r="GF870">
            <v>23.81</v>
          </cell>
          <cell r="GG870">
            <v>21.64</v>
          </cell>
        </row>
        <row r="871">
          <cell r="A871" t="str">
            <v>АВВГнг 1х 50</v>
          </cell>
          <cell r="GF871">
            <v>30.79</v>
          </cell>
          <cell r="GG871">
            <v>27.99</v>
          </cell>
        </row>
        <row r="872">
          <cell r="A872" t="str">
            <v>АВВГнг 1х 70</v>
          </cell>
          <cell r="GF872">
            <v>41.23</v>
          </cell>
          <cell r="GG872">
            <v>37.479999999999997</v>
          </cell>
        </row>
        <row r="873">
          <cell r="A873" t="str">
            <v>АВВГнг 1х 95</v>
          </cell>
          <cell r="GF873">
            <v>53.22</v>
          </cell>
          <cell r="GG873">
            <v>48.38</v>
          </cell>
        </row>
        <row r="874">
          <cell r="A874" t="str">
            <v>АВВГнг 1х120</v>
          </cell>
          <cell r="GF874">
            <v>64.23</v>
          </cell>
          <cell r="GG874">
            <v>58.39</v>
          </cell>
        </row>
        <row r="875">
          <cell r="A875" t="str">
            <v>АВВГнг 1х150</v>
          </cell>
          <cell r="GF875">
            <v>77.61</v>
          </cell>
          <cell r="GG875">
            <v>70.56</v>
          </cell>
        </row>
        <row r="876">
          <cell r="A876" t="str">
            <v>АВВГнг 1х185</v>
          </cell>
          <cell r="GF876">
            <v>93.51</v>
          </cell>
          <cell r="GG876">
            <v>85.01</v>
          </cell>
        </row>
        <row r="877">
          <cell r="A877" t="str">
            <v>АВВГнг 1х240</v>
          </cell>
          <cell r="GF877">
            <v>138.11000000000001</v>
          </cell>
          <cell r="GG877">
            <v>125.56</v>
          </cell>
        </row>
        <row r="878">
          <cell r="A878" t="str">
            <v>АВВГнг-п 2х  2,5</v>
          </cell>
          <cell r="GF878">
            <v>5.73</v>
          </cell>
          <cell r="GG878">
            <v>5.21</v>
          </cell>
        </row>
        <row r="879">
          <cell r="A879" t="str">
            <v>АВВГнг-п 2х  4</v>
          </cell>
          <cell r="GF879">
            <v>7.83</v>
          </cell>
          <cell r="GG879">
            <v>7.12</v>
          </cell>
        </row>
        <row r="880">
          <cell r="A880" t="str">
            <v>АВВГнг-п 2х  6</v>
          </cell>
          <cell r="GF880">
            <v>9.98</v>
          </cell>
          <cell r="GG880">
            <v>9.07</v>
          </cell>
        </row>
        <row r="881">
          <cell r="A881" t="str">
            <v>АВВГнг-п 2х 10</v>
          </cell>
          <cell r="GF881">
            <v>15.45</v>
          </cell>
          <cell r="GG881">
            <v>14.05</v>
          </cell>
        </row>
        <row r="882">
          <cell r="A882" t="str">
            <v>АВВГнг-п 2х 16</v>
          </cell>
          <cell r="GF882">
            <v>23.09</v>
          </cell>
          <cell r="GG882">
            <v>20.99</v>
          </cell>
        </row>
        <row r="883">
          <cell r="A883" t="str">
            <v>АВВГнг 2х 25</v>
          </cell>
          <cell r="GF883">
            <v>37.25</v>
          </cell>
          <cell r="GG883">
            <v>33.86</v>
          </cell>
        </row>
        <row r="884">
          <cell r="A884" t="str">
            <v>АВВГнг 2х 35</v>
          </cell>
          <cell r="GF884">
            <v>53.9</v>
          </cell>
          <cell r="GG884">
            <v>49</v>
          </cell>
        </row>
        <row r="885">
          <cell r="A885" t="str">
            <v>АВВГнг 2х 50</v>
          </cell>
          <cell r="GF885">
            <v>70.47</v>
          </cell>
          <cell r="GG885">
            <v>64.06</v>
          </cell>
        </row>
        <row r="886">
          <cell r="A886" t="str">
            <v>АВВГнг 2х 70</v>
          </cell>
          <cell r="GF886">
            <v>99.59</v>
          </cell>
          <cell r="GG886">
            <v>90.54</v>
          </cell>
        </row>
        <row r="887">
          <cell r="A887" t="str">
            <v>АВВГнг 2х 95</v>
          </cell>
          <cell r="GF887">
            <v>130.16999999999999</v>
          </cell>
          <cell r="GG887">
            <v>118.34</v>
          </cell>
        </row>
        <row r="888">
          <cell r="A888" t="str">
            <v>АВВГнг 2х120</v>
          </cell>
          <cell r="GF888">
            <v>160.32</v>
          </cell>
          <cell r="GG888">
            <v>145.75</v>
          </cell>
        </row>
        <row r="889">
          <cell r="A889" t="str">
            <v>АВВГнг 2х150</v>
          </cell>
          <cell r="GF889">
            <v>195.47</v>
          </cell>
          <cell r="GG889">
            <v>177.7</v>
          </cell>
        </row>
        <row r="890">
          <cell r="A890" t="str">
            <v>АВВГнг 2х185</v>
          </cell>
          <cell r="GF890">
            <v>247.24</v>
          </cell>
          <cell r="GG890">
            <v>224.77</v>
          </cell>
        </row>
        <row r="891">
          <cell r="A891" t="str">
            <v>АВВГнг 2х240</v>
          </cell>
          <cell r="GF891">
            <v>306.99</v>
          </cell>
          <cell r="GG891">
            <v>279.08999999999997</v>
          </cell>
        </row>
        <row r="892">
          <cell r="A892" t="str">
            <v>АВВГнг-п 3х  2,5</v>
          </cell>
          <cell r="GF892">
            <v>8.5500000000000007</v>
          </cell>
          <cell r="GG892">
            <v>7.77</v>
          </cell>
        </row>
        <row r="893">
          <cell r="A893" t="str">
            <v>АВВГнг-п 3х  4</v>
          </cell>
          <cell r="GF893">
            <v>11.62</v>
          </cell>
          <cell r="GG893">
            <v>10.57</v>
          </cell>
        </row>
        <row r="894">
          <cell r="A894" t="str">
            <v>АВВГнг-п 3х  6</v>
          </cell>
          <cell r="GF894">
            <v>16.899999999999999</v>
          </cell>
          <cell r="GG894">
            <v>15.37</v>
          </cell>
        </row>
        <row r="895">
          <cell r="A895" t="str">
            <v>АВВГнг 3х  2,5</v>
          </cell>
          <cell r="GF895">
            <v>9.52</v>
          </cell>
          <cell r="GG895">
            <v>8.65</v>
          </cell>
        </row>
        <row r="896">
          <cell r="A896" t="str">
            <v>АВВГнг 3х  4</v>
          </cell>
          <cell r="GF896">
            <v>11.82</v>
          </cell>
          <cell r="GG896">
            <v>10.75</v>
          </cell>
        </row>
        <row r="897">
          <cell r="A897" t="str">
            <v>АВВГнг 3х  6</v>
          </cell>
          <cell r="GF897">
            <v>15.33</v>
          </cell>
          <cell r="GG897">
            <v>13.93</v>
          </cell>
        </row>
        <row r="898">
          <cell r="A898" t="str">
            <v>АВВГнг 3х 10</v>
          </cell>
          <cell r="GF898">
            <v>24.28</v>
          </cell>
          <cell r="GG898">
            <v>22.07</v>
          </cell>
        </row>
        <row r="899">
          <cell r="A899" t="str">
            <v>АВВГнг 3х 16</v>
          </cell>
          <cell r="GF899">
            <v>34.29</v>
          </cell>
          <cell r="GG899">
            <v>31.17</v>
          </cell>
        </row>
        <row r="900">
          <cell r="A900" t="str">
            <v>АВВГнг 3х 25</v>
          </cell>
          <cell r="GF900">
            <v>50.17</v>
          </cell>
          <cell r="GG900">
            <v>45.61</v>
          </cell>
        </row>
        <row r="901">
          <cell r="A901" t="str">
            <v>АВВГнг 3х 35</v>
          </cell>
          <cell r="GF901">
            <v>63.61</v>
          </cell>
          <cell r="GG901">
            <v>57.83</v>
          </cell>
        </row>
        <row r="902">
          <cell r="A902" t="str">
            <v>АВВГнг 3х 50</v>
          </cell>
          <cell r="GF902">
            <v>87.68</v>
          </cell>
          <cell r="GG902">
            <v>79.709999999999994</v>
          </cell>
        </row>
        <row r="903">
          <cell r="A903" t="str">
            <v>АВВГнг 3х 70</v>
          </cell>
          <cell r="GF903">
            <v>120.36</v>
          </cell>
          <cell r="GG903">
            <v>109.42</v>
          </cell>
        </row>
        <row r="904">
          <cell r="A904" t="str">
            <v>АВВГнг 3х 95</v>
          </cell>
          <cell r="GF904">
            <v>186.05</v>
          </cell>
          <cell r="GG904">
            <v>169.14</v>
          </cell>
        </row>
        <row r="905">
          <cell r="A905" t="str">
            <v>АВВГнг 3х120</v>
          </cell>
          <cell r="GF905">
            <v>188.98</v>
          </cell>
          <cell r="GG905">
            <v>171.8</v>
          </cell>
        </row>
        <row r="906">
          <cell r="A906" t="str">
            <v>АВВГнг 3х150</v>
          </cell>
          <cell r="GF906">
            <v>280.64</v>
          </cell>
          <cell r="GG906">
            <v>255.13</v>
          </cell>
        </row>
        <row r="907">
          <cell r="A907" t="str">
            <v>АВВГнг 3х185</v>
          </cell>
          <cell r="GF907">
            <v>350.71</v>
          </cell>
          <cell r="GG907">
            <v>318.83</v>
          </cell>
        </row>
        <row r="908">
          <cell r="A908" t="str">
            <v>АВВГнг 3х240</v>
          </cell>
          <cell r="GF908">
            <v>446.55</v>
          </cell>
          <cell r="GG908">
            <v>405.95</v>
          </cell>
        </row>
        <row r="909">
          <cell r="A909" t="str">
            <v>АВВГнг 3х  4+1х2,5</v>
          </cell>
          <cell r="GF909">
            <v>15.83</v>
          </cell>
          <cell r="GG909">
            <v>14.39</v>
          </cell>
        </row>
        <row r="910">
          <cell r="A910" t="str">
            <v>АВВГнг 3х  6+1х4</v>
          </cell>
          <cell r="GF910">
            <v>19.7</v>
          </cell>
          <cell r="GG910">
            <v>17.91</v>
          </cell>
        </row>
        <row r="911">
          <cell r="A911" t="str">
            <v>АВВГнг 3х 10+1х6</v>
          </cell>
          <cell r="GF911">
            <v>30.34</v>
          </cell>
          <cell r="GG911">
            <v>27.59</v>
          </cell>
        </row>
        <row r="912">
          <cell r="A912" t="str">
            <v>АВВГнг 3х 16+1х10</v>
          </cell>
          <cell r="GF912">
            <v>40.19</v>
          </cell>
          <cell r="GG912">
            <v>36.54</v>
          </cell>
        </row>
        <row r="913">
          <cell r="A913" t="str">
            <v>АВВГнг 3х 25+1х16</v>
          </cell>
          <cell r="GF913">
            <v>58.76</v>
          </cell>
          <cell r="GG913">
            <v>53.42</v>
          </cell>
        </row>
        <row r="914">
          <cell r="A914" t="str">
            <v>АВВГнг 3х 35+1х16</v>
          </cell>
          <cell r="GF914">
            <v>84.33</v>
          </cell>
          <cell r="GG914">
            <v>76.67</v>
          </cell>
        </row>
        <row r="915">
          <cell r="A915" t="str">
            <v>АВВГнг 3х 50+1х25</v>
          </cell>
          <cell r="GF915">
            <v>111.98</v>
          </cell>
          <cell r="GG915">
            <v>101.8</v>
          </cell>
        </row>
        <row r="916">
          <cell r="A916" t="str">
            <v>АВВГнг 3х 70+1х25</v>
          </cell>
          <cell r="GF916">
            <v>149.76</v>
          </cell>
          <cell r="GG916">
            <v>136.13999999999999</v>
          </cell>
        </row>
        <row r="917">
          <cell r="A917" t="str">
            <v>АВВГнг 3х 70+1х35</v>
          </cell>
          <cell r="GF917">
            <v>139.15</v>
          </cell>
          <cell r="GG917">
            <v>126.5</v>
          </cell>
        </row>
        <row r="918">
          <cell r="A918" t="str">
            <v>АВВГнг 3х 95+1х35</v>
          </cell>
          <cell r="GF918">
            <v>179.36</v>
          </cell>
          <cell r="GG918">
            <v>163.06</v>
          </cell>
        </row>
        <row r="919">
          <cell r="A919" t="str">
            <v>АВВГнг 3х 95+1х50</v>
          </cell>
          <cell r="GF919">
            <v>188.05</v>
          </cell>
          <cell r="GG919">
            <v>170.95</v>
          </cell>
        </row>
        <row r="920">
          <cell r="A920" t="str">
            <v>АВВГнг 3х120+1х35</v>
          </cell>
          <cell r="GF920">
            <v>230.56</v>
          </cell>
          <cell r="GG920">
            <v>209.6</v>
          </cell>
        </row>
        <row r="921">
          <cell r="A921" t="str">
            <v>АВВГнг 3х120+1х70</v>
          </cell>
          <cell r="GF921">
            <v>266.36</v>
          </cell>
          <cell r="GG921">
            <v>242.15</v>
          </cell>
        </row>
        <row r="922">
          <cell r="A922" t="str">
            <v>АВВГнг 3х150+1х70</v>
          </cell>
          <cell r="GF922">
            <v>285.25</v>
          </cell>
          <cell r="GG922">
            <v>259.32</v>
          </cell>
        </row>
        <row r="923">
          <cell r="A923" t="str">
            <v>АВВГнг 3х185+1х95</v>
          </cell>
          <cell r="GF923">
            <v>393.58</v>
          </cell>
          <cell r="GG923">
            <v>357.8</v>
          </cell>
        </row>
        <row r="924">
          <cell r="A924" t="str">
            <v>АВВГнг 3х240+1х120</v>
          </cell>
          <cell r="GF924">
            <v>473.03</v>
          </cell>
          <cell r="GG924">
            <v>430.03</v>
          </cell>
        </row>
        <row r="925">
          <cell r="A925" t="str">
            <v>АВВГнг 4х  2,5</v>
          </cell>
          <cell r="GF925">
            <v>12.65</v>
          </cell>
          <cell r="GG925">
            <v>11.5</v>
          </cell>
        </row>
        <row r="926">
          <cell r="A926" t="str">
            <v>АВВГнг 4х  4</v>
          </cell>
          <cell r="GF926">
            <v>15.8</v>
          </cell>
          <cell r="GG926">
            <v>14.37</v>
          </cell>
        </row>
        <row r="927">
          <cell r="A927" t="str">
            <v>АВВГнг 4х  6</v>
          </cell>
          <cell r="GF927">
            <v>20.100000000000001</v>
          </cell>
          <cell r="GG927">
            <v>18.28</v>
          </cell>
        </row>
        <row r="928">
          <cell r="A928" t="str">
            <v>АВВГнг 4х 10</v>
          </cell>
          <cell r="GF928">
            <v>30.53</v>
          </cell>
          <cell r="GG928">
            <v>27.76</v>
          </cell>
        </row>
        <row r="929">
          <cell r="A929" t="str">
            <v>АВВГнг 4х 16</v>
          </cell>
          <cell r="GF929">
            <v>43.17</v>
          </cell>
          <cell r="GG929">
            <v>39.24</v>
          </cell>
        </row>
        <row r="930">
          <cell r="A930" t="str">
            <v>АВВГнг 4х 25</v>
          </cell>
          <cell r="GF930">
            <v>63.98</v>
          </cell>
          <cell r="GG930">
            <v>58.17</v>
          </cell>
        </row>
        <row r="931">
          <cell r="A931" t="str">
            <v>АВВГнг 4х 35</v>
          </cell>
          <cell r="GF931">
            <v>83.3</v>
          </cell>
          <cell r="GG931">
            <v>75.73</v>
          </cell>
        </row>
        <row r="932">
          <cell r="A932" t="str">
            <v>АВВГнг 4х 50</v>
          </cell>
          <cell r="GF932">
            <v>110.67</v>
          </cell>
          <cell r="GG932">
            <v>100.61</v>
          </cell>
        </row>
        <row r="933">
          <cell r="A933" t="str">
            <v>АВВГнг 4х 70</v>
          </cell>
          <cell r="GF933">
            <v>175.82</v>
          </cell>
          <cell r="GG933">
            <v>159.83000000000001</v>
          </cell>
        </row>
        <row r="934">
          <cell r="A934" t="str">
            <v>АВВГнг 4х 95</v>
          </cell>
          <cell r="GF934">
            <v>229.93</v>
          </cell>
          <cell r="GG934">
            <v>209.03</v>
          </cell>
        </row>
        <row r="935">
          <cell r="A935" t="str">
            <v>АВВГнг 4х120</v>
          </cell>
          <cell r="GF935">
            <v>274.38</v>
          </cell>
          <cell r="GG935">
            <v>249.44</v>
          </cell>
        </row>
        <row r="936">
          <cell r="A936" t="str">
            <v>АВВГнг 4х150</v>
          </cell>
          <cell r="GF936">
            <v>332.8</v>
          </cell>
          <cell r="GG936">
            <v>302.54000000000002</v>
          </cell>
        </row>
        <row r="937">
          <cell r="A937" t="str">
            <v>АВВГнг 4х185</v>
          </cell>
          <cell r="GF937">
            <v>409.91</v>
          </cell>
          <cell r="GG937">
            <v>372.64</v>
          </cell>
        </row>
        <row r="938">
          <cell r="A938" t="str">
            <v>АВВГнг 4х240</v>
          </cell>
          <cell r="GF938">
            <v>512.85</v>
          </cell>
          <cell r="GG938">
            <v>466.23</v>
          </cell>
        </row>
        <row r="939">
          <cell r="A939" t="str">
            <v>АВВГнг 5х  2,5</v>
          </cell>
          <cell r="GF939">
            <v>13.56</v>
          </cell>
          <cell r="GG939">
            <v>12.33</v>
          </cell>
        </row>
        <row r="940">
          <cell r="A940" t="str">
            <v>АВВГнг 5х  4</v>
          </cell>
          <cell r="GF940">
            <v>18.66</v>
          </cell>
          <cell r="GG940">
            <v>16.96</v>
          </cell>
        </row>
        <row r="941">
          <cell r="A941" t="str">
            <v>АВВГнг 5х  6</v>
          </cell>
          <cell r="GF941">
            <v>24.61</v>
          </cell>
          <cell r="GG941">
            <v>22.38</v>
          </cell>
        </row>
        <row r="942">
          <cell r="A942" t="str">
            <v>АВВГнг 5х 10</v>
          </cell>
          <cell r="GF942">
            <v>39.97</v>
          </cell>
          <cell r="GG942">
            <v>36.340000000000003</v>
          </cell>
        </row>
        <row r="943">
          <cell r="A943" t="str">
            <v>АВВГнг 5х 16</v>
          </cell>
          <cell r="GF943">
            <v>60.27</v>
          </cell>
          <cell r="GG943">
            <v>54.79</v>
          </cell>
        </row>
        <row r="944">
          <cell r="A944" t="str">
            <v>АВВГнг 5х 25</v>
          </cell>
          <cell r="GF944">
            <v>90.21</v>
          </cell>
          <cell r="GG944">
            <v>82.01</v>
          </cell>
        </row>
        <row r="945">
          <cell r="A945" t="str">
            <v>АВВГнг 5х 35</v>
          </cell>
          <cell r="GF945">
            <v>114.66</v>
          </cell>
          <cell r="GG945">
            <v>104.24</v>
          </cell>
        </row>
        <row r="946">
          <cell r="A946" t="str">
            <v>АВВГнг 5х 50</v>
          </cell>
          <cell r="GF946">
            <v>129.03</v>
          </cell>
          <cell r="GG946">
            <v>117.3</v>
          </cell>
        </row>
        <row r="947">
          <cell r="A947" t="str">
            <v>АВВГнг 5х 70</v>
          </cell>
          <cell r="GF947">
            <v>229.44</v>
          </cell>
          <cell r="GG947">
            <v>208.58</v>
          </cell>
        </row>
        <row r="948">
          <cell r="A948" t="str">
            <v>АВВГнг 5х 95</v>
          </cell>
          <cell r="GF948">
            <v>289.97000000000003</v>
          </cell>
          <cell r="GG948">
            <v>263.61</v>
          </cell>
        </row>
        <row r="949">
          <cell r="A949" t="str">
            <v>АВВГнг 5х120</v>
          </cell>
          <cell r="GF949">
            <v>355.9</v>
          </cell>
          <cell r="GG949">
            <v>323.55</v>
          </cell>
        </row>
        <row r="950">
          <cell r="A950" t="str">
            <v>АВВГнг 5х150</v>
          </cell>
          <cell r="GF950">
            <v>429.47</v>
          </cell>
          <cell r="GG950">
            <v>390.43</v>
          </cell>
        </row>
        <row r="951">
          <cell r="A951" t="str">
            <v>АВВГнг 5х185</v>
          </cell>
          <cell r="GF951">
            <v>514.87</v>
          </cell>
          <cell r="GG951">
            <v>468.06</v>
          </cell>
        </row>
        <row r="952">
          <cell r="A952" t="str">
            <v>АВВГнг-LS 1х  2,5</v>
          </cell>
          <cell r="GF952">
            <v>5.77</v>
          </cell>
          <cell r="GG952">
            <v>5.24</v>
          </cell>
        </row>
        <row r="953">
          <cell r="A953" t="str">
            <v>АВВГнг-LS 1х  4</v>
          </cell>
          <cell r="GF953">
            <v>7.34</v>
          </cell>
          <cell r="GG953">
            <v>6.67</v>
          </cell>
        </row>
        <row r="954">
          <cell r="A954" t="str">
            <v>АВВГнг-LS 1х  6</v>
          </cell>
          <cell r="GF954">
            <v>8.85</v>
          </cell>
          <cell r="GG954">
            <v>8.0500000000000007</v>
          </cell>
        </row>
        <row r="955">
          <cell r="A955" t="str">
            <v>АВВГнг-LS 1х 10</v>
          </cell>
          <cell r="GF955">
            <v>12.58</v>
          </cell>
          <cell r="GG955">
            <v>11.44</v>
          </cell>
        </row>
        <row r="956">
          <cell r="A956" t="str">
            <v>АВВГнг-LS 1х 16</v>
          </cell>
          <cell r="GF956">
            <v>19.670000000000002</v>
          </cell>
          <cell r="GG956">
            <v>17.88</v>
          </cell>
        </row>
        <row r="957">
          <cell r="A957" t="str">
            <v>АВВГнг-LS 1х 25</v>
          </cell>
          <cell r="GF957">
            <v>27.14</v>
          </cell>
          <cell r="GG957">
            <v>24.68</v>
          </cell>
        </row>
        <row r="958">
          <cell r="A958" t="str">
            <v>АВВГнг-LS 1х 35</v>
          </cell>
          <cell r="GF958">
            <v>33.53</v>
          </cell>
          <cell r="GG958">
            <v>30.48</v>
          </cell>
        </row>
        <row r="959">
          <cell r="A959" t="str">
            <v>АВВГнг-LS 1х 50</v>
          </cell>
          <cell r="GF959">
            <v>43.2</v>
          </cell>
          <cell r="GG959">
            <v>39.28</v>
          </cell>
        </row>
        <row r="960">
          <cell r="A960" t="str">
            <v>АВВГнг-LS 1х 70</v>
          </cell>
          <cell r="GF960">
            <v>59.54</v>
          </cell>
          <cell r="GG960">
            <v>54.12</v>
          </cell>
        </row>
        <row r="961">
          <cell r="A961" t="str">
            <v>АВВГнг-LS 1х 95</v>
          </cell>
          <cell r="GF961">
            <v>77.540000000000006</v>
          </cell>
          <cell r="GG961">
            <v>70.489999999999995</v>
          </cell>
        </row>
        <row r="962">
          <cell r="A962" t="str">
            <v>АВВГнг-LS 1х120</v>
          </cell>
          <cell r="GF962">
            <v>95.88</v>
          </cell>
          <cell r="GG962">
            <v>87.16</v>
          </cell>
        </row>
        <row r="963">
          <cell r="A963" t="str">
            <v>АВВГнг-LS 1х150</v>
          </cell>
          <cell r="GF963">
            <v>116.28</v>
          </cell>
          <cell r="GG963">
            <v>105.7</v>
          </cell>
        </row>
        <row r="964">
          <cell r="A964" t="str">
            <v>АВВГнг-LS 1х185</v>
          </cell>
          <cell r="GF964">
            <v>148.19999999999999</v>
          </cell>
          <cell r="GG964">
            <v>134.72999999999999</v>
          </cell>
        </row>
        <row r="965">
          <cell r="A965" t="str">
            <v>АВВГнг-LS 1х240</v>
          </cell>
          <cell r="GF965">
            <v>183.5</v>
          </cell>
          <cell r="GG965">
            <v>166.82</v>
          </cell>
        </row>
        <row r="966">
          <cell r="A966" t="str">
            <v>АВВГнг-LS-п 2х  2,5</v>
          </cell>
          <cell r="GF966">
            <v>9</v>
          </cell>
          <cell r="GG966">
            <v>8.19</v>
          </cell>
        </row>
        <row r="967">
          <cell r="A967" t="str">
            <v>АВВГнг-LS-п 2х  4</v>
          </cell>
          <cell r="GF967">
            <v>12.01</v>
          </cell>
          <cell r="GG967">
            <v>10.92</v>
          </cell>
        </row>
        <row r="968">
          <cell r="A968" t="str">
            <v>АВВГнг-LS-п 2х  6</v>
          </cell>
          <cell r="GF968">
            <v>14.94</v>
          </cell>
          <cell r="GG968">
            <v>13.58</v>
          </cell>
        </row>
        <row r="969">
          <cell r="A969" t="str">
            <v>АВВГнг-LS-п 2х 10</v>
          </cell>
          <cell r="GF969">
            <v>22.17</v>
          </cell>
          <cell r="GG969">
            <v>20.16</v>
          </cell>
        </row>
        <row r="970">
          <cell r="A970" t="str">
            <v>АВВГнг-LS 2х  2,5</v>
          </cell>
          <cell r="GF970">
            <v>12.32</v>
          </cell>
          <cell r="GG970">
            <v>11.2</v>
          </cell>
        </row>
        <row r="971">
          <cell r="A971" t="str">
            <v>АВВГнг-LS 2х  4</v>
          </cell>
          <cell r="GF971">
            <v>19.09</v>
          </cell>
          <cell r="GG971">
            <v>17.350000000000001</v>
          </cell>
        </row>
        <row r="972">
          <cell r="A972" t="str">
            <v>АВВГнг-LS 2х  6</v>
          </cell>
          <cell r="GF972">
            <v>23.47</v>
          </cell>
          <cell r="GG972">
            <v>21.33</v>
          </cell>
        </row>
        <row r="973">
          <cell r="A973" t="str">
            <v>АВВГнг-LS 2х 10</v>
          </cell>
          <cell r="GF973">
            <v>34.24</v>
          </cell>
          <cell r="GG973">
            <v>31.13</v>
          </cell>
        </row>
        <row r="974">
          <cell r="A974" t="str">
            <v>АВВГнг-LS 2х 16</v>
          </cell>
          <cell r="GF974">
            <v>44.03</v>
          </cell>
          <cell r="GG974">
            <v>40.03</v>
          </cell>
        </row>
        <row r="975">
          <cell r="A975" t="str">
            <v>АВВГнг-LS 2х 25</v>
          </cell>
          <cell r="GF975">
            <v>45.98</v>
          </cell>
          <cell r="GG975">
            <v>41.8</v>
          </cell>
        </row>
        <row r="976">
          <cell r="A976" t="str">
            <v>АВВГнг-LS 2х 35</v>
          </cell>
          <cell r="GF976">
            <v>57.74</v>
          </cell>
          <cell r="GG976">
            <v>52.49</v>
          </cell>
        </row>
        <row r="977">
          <cell r="A977" t="str">
            <v>АВВГнг-LS 2х 50</v>
          </cell>
          <cell r="GF977">
            <v>132.12</v>
          </cell>
          <cell r="GG977">
            <v>120.11</v>
          </cell>
        </row>
        <row r="978">
          <cell r="A978" t="str">
            <v>АВВГнг-LS 2х 70</v>
          </cell>
          <cell r="GF978">
            <v>171.55</v>
          </cell>
          <cell r="GG978">
            <v>155.94999999999999</v>
          </cell>
        </row>
        <row r="979">
          <cell r="A979" t="str">
            <v>АВВГнг-LS 2х 95</v>
          </cell>
          <cell r="GF979">
            <v>217.67</v>
          </cell>
          <cell r="GG979">
            <v>197.88</v>
          </cell>
        </row>
        <row r="980">
          <cell r="A980" t="str">
            <v>АВВГнг-LS 2х 120</v>
          </cell>
          <cell r="GF980">
            <v>265.70999999999998</v>
          </cell>
          <cell r="GG980">
            <v>241.56</v>
          </cell>
        </row>
        <row r="981">
          <cell r="A981" t="str">
            <v>АВВГнг-LS-п 3х  2,5</v>
          </cell>
          <cell r="GF981">
            <v>17.579999999999998</v>
          </cell>
          <cell r="GG981">
            <v>15.98</v>
          </cell>
        </row>
        <row r="982">
          <cell r="A982" t="str">
            <v>АВВГнг-LS-п 3х  4</v>
          </cell>
          <cell r="GF982">
            <v>23.62</v>
          </cell>
          <cell r="GG982">
            <v>21.47</v>
          </cell>
        </row>
        <row r="983">
          <cell r="A983" t="str">
            <v>АВВГнг-LS-п 3х  6</v>
          </cell>
          <cell r="GF983">
            <v>29.33</v>
          </cell>
          <cell r="GG983">
            <v>26.66</v>
          </cell>
        </row>
        <row r="984">
          <cell r="A984" t="str">
            <v>АВВГнг-LS 3х  2,5</v>
          </cell>
          <cell r="GF984">
            <v>17.579999999999998</v>
          </cell>
          <cell r="GG984">
            <v>15.98</v>
          </cell>
        </row>
        <row r="985">
          <cell r="A985" t="str">
            <v>АВВГнг-LS 3х  4</v>
          </cell>
          <cell r="GF985">
            <v>23.62</v>
          </cell>
          <cell r="GG985">
            <v>21.47</v>
          </cell>
        </row>
        <row r="986">
          <cell r="A986" t="str">
            <v>АВВГнг-LS 3х  6</v>
          </cell>
          <cell r="GF986">
            <v>29.33</v>
          </cell>
          <cell r="GG986">
            <v>26.66</v>
          </cell>
        </row>
        <row r="987">
          <cell r="A987" t="str">
            <v>АВВГнг-LS 3х 10</v>
          </cell>
          <cell r="GF987">
            <v>47</v>
          </cell>
          <cell r="GG987">
            <v>42.73</v>
          </cell>
        </row>
        <row r="988">
          <cell r="A988" t="str">
            <v>АВВГнг-LS 3х 16</v>
          </cell>
          <cell r="GF988">
            <v>65.64</v>
          </cell>
          <cell r="GG988">
            <v>59.67</v>
          </cell>
        </row>
        <row r="989">
          <cell r="A989" t="str">
            <v>АВВГнг-LS 3х 25</v>
          </cell>
          <cell r="GF989">
            <v>95.92</v>
          </cell>
          <cell r="GG989">
            <v>87.2</v>
          </cell>
        </row>
        <row r="990">
          <cell r="A990" t="str">
            <v>АВВГнг-LS 3х 35</v>
          </cell>
          <cell r="GF990">
            <v>119.91</v>
          </cell>
          <cell r="GG990">
            <v>109.01</v>
          </cell>
        </row>
        <row r="991">
          <cell r="A991" t="str">
            <v>АВВГнг-LS 3х 50</v>
          </cell>
          <cell r="GF991">
            <v>160.4</v>
          </cell>
          <cell r="GG991">
            <v>145.82</v>
          </cell>
        </row>
        <row r="992">
          <cell r="A992" t="str">
            <v>АВВГнг-LS 3х 70</v>
          </cell>
          <cell r="GF992">
            <v>145.6</v>
          </cell>
          <cell r="GG992">
            <v>132.36000000000001</v>
          </cell>
        </row>
        <row r="993">
          <cell r="A993" t="str">
            <v>АВВГнг-LS 3х 120</v>
          </cell>
          <cell r="GF993">
            <v>234.1</v>
          </cell>
          <cell r="GG993">
            <v>212.82</v>
          </cell>
        </row>
        <row r="994">
          <cell r="A994" t="str">
            <v>АВВГнг-LS 3х 150</v>
          </cell>
          <cell r="GF994">
            <v>281.43</v>
          </cell>
          <cell r="GG994">
            <v>255.85</v>
          </cell>
        </row>
        <row r="995">
          <cell r="A995" t="str">
            <v>АВВГнг-LS 3х 185</v>
          </cell>
          <cell r="GF995">
            <v>345.1</v>
          </cell>
          <cell r="GG995">
            <v>313.73</v>
          </cell>
        </row>
        <row r="996">
          <cell r="A996" t="str">
            <v>АВВГнг-LS 3х 240</v>
          </cell>
          <cell r="GF996">
            <v>501.05</v>
          </cell>
          <cell r="GG996">
            <v>455.5</v>
          </cell>
        </row>
        <row r="997">
          <cell r="A997" t="str">
            <v>АВВГнг-LS 3х  4+1х2,5</v>
          </cell>
          <cell r="GF997">
            <v>23.8</v>
          </cell>
          <cell r="GG997">
            <v>21.63</v>
          </cell>
        </row>
        <row r="998">
          <cell r="A998" t="str">
            <v>АВВГнг-LS 3х  6+1х4</v>
          </cell>
          <cell r="GF998">
            <v>31.63</v>
          </cell>
          <cell r="GG998">
            <v>28.76</v>
          </cell>
        </row>
        <row r="999">
          <cell r="A999" t="str">
            <v>АВВГнг-LS 3х 10+1х6</v>
          </cell>
          <cell r="GF999">
            <v>45.14</v>
          </cell>
          <cell r="GG999">
            <v>41.04</v>
          </cell>
        </row>
        <row r="1000">
          <cell r="A1000" t="str">
            <v>АВВГнг-LS 3х 16+1х10</v>
          </cell>
          <cell r="GF1000">
            <v>61.62</v>
          </cell>
          <cell r="GG1000">
            <v>56.02</v>
          </cell>
        </row>
        <row r="1001">
          <cell r="A1001" t="str">
            <v>АВВГнг-LS 3х 25+1х16</v>
          </cell>
          <cell r="GF1001">
            <v>80.349999999999994</v>
          </cell>
          <cell r="GG1001">
            <v>73.05</v>
          </cell>
        </row>
        <row r="1002">
          <cell r="A1002" t="str">
            <v>АВВГнг-LS 3х 35+1х16</v>
          </cell>
          <cell r="GF1002">
            <v>95.15</v>
          </cell>
          <cell r="GG1002">
            <v>86.5</v>
          </cell>
        </row>
        <row r="1003">
          <cell r="A1003" t="str">
            <v>АВВГнг-LS 3х 50+1х25</v>
          </cell>
          <cell r="GF1003">
            <v>130.55000000000001</v>
          </cell>
          <cell r="GG1003">
            <v>118.69</v>
          </cell>
        </row>
        <row r="1004">
          <cell r="A1004" t="str">
            <v>АВВГнг-LS 3х 70+1х25</v>
          </cell>
          <cell r="GF1004">
            <v>171.72</v>
          </cell>
          <cell r="GG1004">
            <v>156.11000000000001</v>
          </cell>
        </row>
        <row r="1005">
          <cell r="A1005" t="str">
            <v>АВВГнг-LS 3х 70+1х35</v>
          </cell>
          <cell r="GF1005">
            <v>167.55</v>
          </cell>
          <cell r="GG1005">
            <v>152.32</v>
          </cell>
        </row>
        <row r="1006">
          <cell r="A1006" t="str">
            <v>АВВГнг-LS 3х 95+1х35</v>
          </cell>
          <cell r="GF1006">
            <v>214.19</v>
          </cell>
          <cell r="GG1006">
            <v>194.72</v>
          </cell>
        </row>
        <row r="1007">
          <cell r="A1007" t="str">
            <v>АВВГнг-LS 3х 95+1х50</v>
          </cell>
          <cell r="GF1007">
            <v>249.41</v>
          </cell>
          <cell r="GG1007">
            <v>226.74</v>
          </cell>
        </row>
        <row r="1008">
          <cell r="A1008" t="str">
            <v>АВВГнг-LS 3х120+1х35</v>
          </cell>
          <cell r="GF1008">
            <v>258.26</v>
          </cell>
          <cell r="GG1008">
            <v>234.78</v>
          </cell>
        </row>
        <row r="1009">
          <cell r="A1009" t="str">
            <v>АВВГнг-LS 3х120+1х70</v>
          </cell>
          <cell r="GF1009">
            <v>280.2</v>
          </cell>
          <cell r="GG1009">
            <v>254.72</v>
          </cell>
        </row>
        <row r="1010">
          <cell r="A1010" t="str">
            <v>АВВГнг-LS 3х150+1х70</v>
          </cell>
          <cell r="GF1010">
            <v>378.26</v>
          </cell>
          <cell r="GG1010">
            <v>343.87</v>
          </cell>
        </row>
        <row r="1011">
          <cell r="A1011" t="str">
            <v>АВВГнг-LS 3х185+1х95</v>
          </cell>
          <cell r="GF1011">
            <v>460.1</v>
          </cell>
          <cell r="GG1011">
            <v>418.27</v>
          </cell>
        </row>
        <row r="1012">
          <cell r="A1012" t="str">
            <v>АВВГнг-LS 3х240+1х120</v>
          </cell>
          <cell r="GF1012">
            <v>513.59</v>
          </cell>
          <cell r="GG1012">
            <v>466.9</v>
          </cell>
        </row>
        <row r="1013">
          <cell r="A1013" t="str">
            <v>АВВГнг-LS 4х  2,5</v>
          </cell>
          <cell r="GF1013">
            <v>20.440000000000001</v>
          </cell>
          <cell r="GG1013">
            <v>18.579999999999998</v>
          </cell>
        </row>
        <row r="1014">
          <cell r="A1014" t="str">
            <v>АВВГнг-LS 4х  4</v>
          </cell>
          <cell r="GF1014">
            <v>27.75</v>
          </cell>
          <cell r="GG1014">
            <v>25.22</v>
          </cell>
        </row>
        <row r="1015">
          <cell r="A1015" t="str">
            <v>АВВГнг-LS 4х  6</v>
          </cell>
          <cell r="GF1015">
            <v>34.75</v>
          </cell>
          <cell r="GG1015">
            <v>31.59</v>
          </cell>
        </row>
        <row r="1016">
          <cell r="A1016" t="str">
            <v>АВВГнг-LS 4х 10</v>
          </cell>
          <cell r="GF1016">
            <v>56.47</v>
          </cell>
          <cell r="GG1016">
            <v>51.33</v>
          </cell>
        </row>
        <row r="1017">
          <cell r="A1017" t="str">
            <v>АВВГнг-LS 4х 16</v>
          </cell>
          <cell r="GF1017">
            <v>81.99</v>
          </cell>
          <cell r="GG1017">
            <v>74.540000000000006</v>
          </cell>
        </row>
        <row r="1018">
          <cell r="A1018" t="str">
            <v>АВВГнг-LS 4х 25</v>
          </cell>
          <cell r="GF1018">
            <v>116.34</v>
          </cell>
          <cell r="GG1018">
            <v>105.76</v>
          </cell>
        </row>
        <row r="1019">
          <cell r="A1019" t="str">
            <v>АВВГнг-LS 4х 35</v>
          </cell>
          <cell r="GF1019">
            <v>148.74</v>
          </cell>
          <cell r="GG1019">
            <v>135.22</v>
          </cell>
        </row>
        <row r="1020">
          <cell r="A1020" t="str">
            <v>АВВГнг-LS 4х 50</v>
          </cell>
          <cell r="GF1020">
            <v>181.16</v>
          </cell>
          <cell r="GG1020">
            <v>164.69</v>
          </cell>
        </row>
        <row r="1021">
          <cell r="A1021" t="str">
            <v>АВВГнг-LS 4х 70</v>
          </cell>
          <cell r="GF1021">
            <v>239.7</v>
          </cell>
          <cell r="GG1021">
            <v>217.91</v>
          </cell>
        </row>
        <row r="1022">
          <cell r="A1022" t="str">
            <v>АВВГнг-LS 4х 95</v>
          </cell>
          <cell r="GF1022">
            <v>313.39</v>
          </cell>
          <cell r="GG1022">
            <v>284.89999999999998</v>
          </cell>
        </row>
        <row r="1023">
          <cell r="A1023" t="str">
            <v>АВВГнг-LS 4х120</v>
          </cell>
          <cell r="GF1023">
            <v>373.19</v>
          </cell>
          <cell r="GG1023">
            <v>339.26</v>
          </cell>
        </row>
        <row r="1024">
          <cell r="A1024" t="str">
            <v>АВВГнг-LS 4х150</v>
          </cell>
          <cell r="GF1024">
            <v>451.88</v>
          </cell>
          <cell r="GG1024">
            <v>410.8</v>
          </cell>
        </row>
        <row r="1025">
          <cell r="A1025" t="str">
            <v>АВВГнг-LS 4х185</v>
          </cell>
          <cell r="GF1025">
            <v>557.01</v>
          </cell>
          <cell r="GG1025">
            <v>506.37</v>
          </cell>
        </row>
        <row r="1026">
          <cell r="A1026" t="str">
            <v>АВВГнг-LS 4х240</v>
          </cell>
          <cell r="GF1026">
            <v>702.45</v>
          </cell>
          <cell r="GG1026">
            <v>638.59</v>
          </cell>
        </row>
        <row r="1027">
          <cell r="A1027" t="str">
            <v>АВВГнг-LS 5х  2,5</v>
          </cell>
          <cell r="GF1027">
            <v>24.09</v>
          </cell>
          <cell r="GG1027">
            <v>21.9</v>
          </cell>
        </row>
        <row r="1028">
          <cell r="A1028" t="str">
            <v>АВВГнг-LS 5х  4</v>
          </cell>
          <cell r="GF1028">
            <v>32.770000000000003</v>
          </cell>
          <cell r="GG1028">
            <v>29.79</v>
          </cell>
        </row>
        <row r="1029">
          <cell r="A1029" t="str">
            <v>АВВГнг-LS 5х  6</v>
          </cell>
          <cell r="GF1029">
            <v>41.46</v>
          </cell>
          <cell r="GG1029">
            <v>37.69</v>
          </cell>
        </row>
        <row r="1030">
          <cell r="A1030" t="str">
            <v>АВВГнг-LS 5х 10</v>
          </cell>
          <cell r="GF1030">
            <v>72.37</v>
          </cell>
          <cell r="GG1030">
            <v>65.790000000000006</v>
          </cell>
        </row>
        <row r="1031">
          <cell r="A1031" t="str">
            <v>АВВГнг-LS 5х 16</v>
          </cell>
          <cell r="GF1031">
            <v>97.8</v>
          </cell>
          <cell r="GG1031">
            <v>88.91</v>
          </cell>
        </row>
        <row r="1032">
          <cell r="A1032" t="str">
            <v>АВВГнг-LS 5х 25</v>
          </cell>
          <cell r="GF1032">
            <v>144.78</v>
          </cell>
          <cell r="GG1032">
            <v>131.61000000000001</v>
          </cell>
        </row>
        <row r="1033">
          <cell r="A1033" t="str">
            <v>АВВГнг-LS 5х 35</v>
          </cell>
          <cell r="GF1033">
            <v>181.98</v>
          </cell>
          <cell r="GG1033">
            <v>165.43</v>
          </cell>
        </row>
        <row r="1034">
          <cell r="A1034" t="str">
            <v>АВВГнг-LS 5х 50</v>
          </cell>
          <cell r="GF1034">
            <v>232.76</v>
          </cell>
          <cell r="GG1034">
            <v>211.6</v>
          </cell>
        </row>
        <row r="1035">
          <cell r="A1035" t="str">
            <v>АВВГнг-LS 5х 70</v>
          </cell>
          <cell r="GF1035">
            <v>214.31</v>
          </cell>
          <cell r="GG1035">
            <v>194.82</v>
          </cell>
        </row>
        <row r="1036">
          <cell r="A1036" t="str">
            <v>АВВГнг-LS 5х 95</v>
          </cell>
          <cell r="GF1036">
            <v>399.63</v>
          </cell>
          <cell r="GG1036">
            <v>363.3</v>
          </cell>
        </row>
        <row r="1037">
          <cell r="A1037" t="str">
            <v>АВВГнг-LS 5х120</v>
          </cell>
          <cell r="GF1037">
            <v>327.76</v>
          </cell>
          <cell r="GG1037">
            <v>297.95999999999998</v>
          </cell>
        </row>
        <row r="1038">
          <cell r="A1038" t="str">
            <v>АВВГнг-LS 5х150</v>
          </cell>
          <cell r="GF1038">
            <v>409.5</v>
          </cell>
          <cell r="GG1038">
            <v>372.27</v>
          </cell>
        </row>
        <row r="1039">
          <cell r="A1039" t="str">
            <v xml:space="preserve"> Кабель алюминиевый силовой с заполнением (АВВГз)</v>
          </cell>
          <cell r="GF1039">
            <v>0</v>
          </cell>
        </row>
        <row r="1040">
          <cell r="A1040" t="str">
            <v>АВВГз 2х  2,5</v>
          </cell>
          <cell r="GF1040">
            <v>10.63</v>
          </cell>
          <cell r="GG1040">
            <v>9.66</v>
          </cell>
        </row>
        <row r="1041">
          <cell r="A1041" t="str">
            <v>АВВГз 2х  4</v>
          </cell>
          <cell r="GF1041">
            <v>12.54</v>
          </cell>
          <cell r="GG1041">
            <v>11.4</v>
          </cell>
        </row>
        <row r="1042">
          <cell r="A1042" t="str">
            <v>АВВГз 2х 10</v>
          </cell>
          <cell r="GF1042">
            <v>26.7</v>
          </cell>
          <cell r="GG1042">
            <v>24.27</v>
          </cell>
        </row>
        <row r="1043">
          <cell r="A1043" t="str">
            <v>АВВГз 2х 16</v>
          </cell>
          <cell r="GF1043">
            <v>33.89</v>
          </cell>
          <cell r="GG1043">
            <v>30.81</v>
          </cell>
        </row>
        <row r="1044">
          <cell r="A1044" t="str">
            <v>АВВГз 2х 25</v>
          </cell>
          <cell r="GF1044">
            <v>50.48</v>
          </cell>
          <cell r="GG1044">
            <v>45.89</v>
          </cell>
        </row>
        <row r="1045">
          <cell r="A1045" t="str">
            <v>АВВГз 2х 35</v>
          </cell>
          <cell r="GF1045">
            <v>65.41</v>
          </cell>
          <cell r="GG1045">
            <v>59.46</v>
          </cell>
        </row>
        <row r="1046">
          <cell r="A1046" t="str">
            <v>АВВГз 2х 50</v>
          </cell>
          <cell r="GF1046">
            <v>84.05</v>
          </cell>
          <cell r="GG1046">
            <v>76.41</v>
          </cell>
        </row>
        <row r="1047">
          <cell r="A1047" t="str">
            <v>АВВГз 3х  2,5</v>
          </cell>
          <cell r="GF1047">
            <v>10.17</v>
          </cell>
          <cell r="GG1047">
            <v>9.25</v>
          </cell>
        </row>
        <row r="1048">
          <cell r="A1048" t="str">
            <v>АВВГз 3х  4</v>
          </cell>
          <cell r="GF1048">
            <v>14.13</v>
          </cell>
          <cell r="GG1048">
            <v>12.85</v>
          </cell>
        </row>
        <row r="1049">
          <cell r="A1049" t="str">
            <v>АВВГз 3х  6</v>
          </cell>
          <cell r="GF1049">
            <v>18.21</v>
          </cell>
          <cell r="GG1049">
            <v>16.559999999999999</v>
          </cell>
        </row>
        <row r="1050">
          <cell r="A1050" t="str">
            <v>АВВГз 3х 10</v>
          </cell>
          <cell r="GF1050">
            <v>35.83</v>
          </cell>
          <cell r="GG1050">
            <v>32.58</v>
          </cell>
        </row>
        <row r="1051">
          <cell r="A1051" t="str">
            <v>АВВГз 3х 16</v>
          </cell>
          <cell r="GF1051">
            <v>40.76</v>
          </cell>
          <cell r="GG1051">
            <v>37.049999999999997</v>
          </cell>
        </row>
        <row r="1052">
          <cell r="A1052" t="str">
            <v>АВВГз 3х 25</v>
          </cell>
          <cell r="GF1052">
            <v>61.4</v>
          </cell>
          <cell r="GG1052">
            <v>55.82</v>
          </cell>
        </row>
        <row r="1053">
          <cell r="A1053" t="str">
            <v>АВВГз 3х 35</v>
          </cell>
          <cell r="GF1053">
            <v>80.02</v>
          </cell>
          <cell r="GG1053">
            <v>72.739999999999995</v>
          </cell>
        </row>
        <row r="1054">
          <cell r="A1054" t="str">
            <v>АВВГз 3х 50</v>
          </cell>
          <cell r="GF1054">
            <v>104.11</v>
          </cell>
          <cell r="GG1054">
            <v>94.65</v>
          </cell>
        </row>
        <row r="1055">
          <cell r="A1055" t="str">
            <v>АВВГз 3х  4+1х2,5</v>
          </cell>
          <cell r="GF1055">
            <v>15.66</v>
          </cell>
          <cell r="GG1055">
            <v>14.23</v>
          </cell>
        </row>
        <row r="1056">
          <cell r="A1056" t="str">
            <v>АВВГз 3х 10+1х6</v>
          </cell>
          <cell r="GF1056">
            <v>34.51</v>
          </cell>
          <cell r="GG1056">
            <v>31.37</v>
          </cell>
        </row>
        <row r="1057">
          <cell r="A1057" t="str">
            <v>АВВГз 3х 16+1х10</v>
          </cell>
          <cell r="GF1057">
            <v>46.51</v>
          </cell>
          <cell r="GG1057">
            <v>42.28</v>
          </cell>
        </row>
        <row r="1058">
          <cell r="A1058" t="str">
            <v>АВВГз 3х 25+1х16</v>
          </cell>
          <cell r="GF1058">
            <v>70.209999999999994</v>
          </cell>
          <cell r="GG1058">
            <v>63.83</v>
          </cell>
        </row>
        <row r="1059">
          <cell r="A1059" t="str">
            <v>АВВГз 3х 35+1х16</v>
          </cell>
          <cell r="GF1059">
            <v>89.66</v>
          </cell>
          <cell r="GG1059">
            <v>81.510000000000005</v>
          </cell>
        </row>
        <row r="1060">
          <cell r="A1060" t="str">
            <v>АВВГз 3х 50+1х25</v>
          </cell>
          <cell r="GF1060">
            <v>116.46</v>
          </cell>
          <cell r="GG1060">
            <v>105.87</v>
          </cell>
        </row>
        <row r="1061">
          <cell r="A1061" t="str">
            <v>АВВГз 4х  2,5</v>
          </cell>
          <cell r="GF1061">
            <v>11.75</v>
          </cell>
          <cell r="GG1061">
            <v>10.69</v>
          </cell>
        </row>
        <row r="1062">
          <cell r="A1062" t="str">
            <v>АВВГз 4х  4</v>
          </cell>
          <cell r="GF1062">
            <v>16.5</v>
          </cell>
          <cell r="GG1062">
            <v>15</v>
          </cell>
        </row>
        <row r="1063">
          <cell r="A1063" t="str">
            <v>АВВГз 4х  6</v>
          </cell>
          <cell r="GF1063">
            <v>21.47</v>
          </cell>
          <cell r="GG1063">
            <v>19.510000000000002</v>
          </cell>
        </row>
        <row r="1064">
          <cell r="A1064" t="str">
            <v>АВВГз 4х 10</v>
          </cell>
          <cell r="GF1064">
            <v>36.950000000000003</v>
          </cell>
          <cell r="GG1064">
            <v>33.590000000000003</v>
          </cell>
        </row>
        <row r="1065">
          <cell r="A1065" t="str">
            <v>АВВГз 4х 16</v>
          </cell>
          <cell r="GF1065">
            <v>48.41</v>
          </cell>
          <cell r="GG1065">
            <v>44.01</v>
          </cell>
        </row>
        <row r="1066">
          <cell r="A1066" t="str">
            <v>АВВГз 4х 25</v>
          </cell>
          <cell r="GF1066">
            <v>71.7</v>
          </cell>
          <cell r="GG1066">
            <v>65.180000000000007</v>
          </cell>
        </row>
        <row r="1067">
          <cell r="A1067" t="str">
            <v>АВВГз 4х 35</v>
          </cell>
          <cell r="GF1067">
            <v>96.82</v>
          </cell>
          <cell r="GG1067">
            <v>88.01</v>
          </cell>
        </row>
        <row r="1068">
          <cell r="A1068" t="str">
            <v>АВВГз 4х 50</v>
          </cell>
          <cell r="GF1068">
            <v>127.15</v>
          </cell>
          <cell r="GG1068">
            <v>115.59</v>
          </cell>
        </row>
        <row r="1069">
          <cell r="A1069" t="str">
            <v>АВВГз 4х 95</v>
          </cell>
          <cell r="GF1069">
            <v>202.95</v>
          </cell>
          <cell r="GG1069">
            <v>184.5</v>
          </cell>
        </row>
        <row r="1070">
          <cell r="A1070" t="str">
            <v>АВВГз 5х  2,5</v>
          </cell>
          <cell r="GF1070">
            <v>19.91</v>
          </cell>
          <cell r="GG1070">
            <v>18.100000000000001</v>
          </cell>
        </row>
        <row r="1071">
          <cell r="A1071" t="str">
            <v>АВВГз 5х  4</v>
          </cell>
          <cell r="GF1071">
            <v>26.37</v>
          </cell>
          <cell r="GG1071">
            <v>23.97</v>
          </cell>
        </row>
        <row r="1072">
          <cell r="A1072" t="str">
            <v>Кабель алюминиевый бронированный (АВБбШв, АВБбШнг)</v>
          </cell>
          <cell r="GF1072">
            <v>0</v>
          </cell>
        </row>
        <row r="1073">
          <cell r="A1073" t="str">
            <v>АВБбШв 3х 4</v>
          </cell>
          <cell r="GF1073">
            <v>23.63</v>
          </cell>
          <cell r="GG1073">
            <v>21.48</v>
          </cell>
        </row>
        <row r="1074">
          <cell r="A1074" t="str">
            <v>АВБбШв 3х 6</v>
          </cell>
          <cell r="GF1074">
            <v>28.69</v>
          </cell>
          <cell r="GG1074">
            <v>26.09</v>
          </cell>
        </row>
        <row r="1075">
          <cell r="A1075" t="str">
            <v>АВБбШв 3х 10</v>
          </cell>
          <cell r="GF1075">
            <v>33.71</v>
          </cell>
          <cell r="GG1075">
            <v>30.65</v>
          </cell>
        </row>
        <row r="1076">
          <cell r="A1076" t="str">
            <v>АВБбШв 3х 16</v>
          </cell>
          <cell r="GF1076">
            <v>42.99</v>
          </cell>
          <cell r="GG1076">
            <v>39.08</v>
          </cell>
        </row>
        <row r="1077">
          <cell r="A1077" t="str">
            <v>АВБбШв 3х 25</v>
          </cell>
          <cell r="GF1077">
            <v>73.819999999999993</v>
          </cell>
          <cell r="GG1077">
            <v>67.11</v>
          </cell>
        </row>
        <row r="1078">
          <cell r="A1078" t="str">
            <v>АВБбШв 3х 35</v>
          </cell>
          <cell r="GF1078">
            <v>90.65</v>
          </cell>
          <cell r="GG1078">
            <v>82.41</v>
          </cell>
        </row>
        <row r="1079">
          <cell r="A1079" t="str">
            <v>АВБбШв 3х 50</v>
          </cell>
          <cell r="GF1079">
            <v>114.83</v>
          </cell>
          <cell r="GG1079">
            <v>104.39</v>
          </cell>
        </row>
        <row r="1080">
          <cell r="A1080" t="str">
            <v>АВБбШв 3х 70</v>
          </cell>
          <cell r="GF1080">
            <v>144.66</v>
          </cell>
          <cell r="GG1080">
            <v>131.51</v>
          </cell>
        </row>
        <row r="1081">
          <cell r="A1081" t="str">
            <v>АВБбШв 3х 95</v>
          </cell>
          <cell r="GF1081">
            <v>181.62</v>
          </cell>
          <cell r="GG1081">
            <v>165.11</v>
          </cell>
        </row>
        <row r="1082">
          <cell r="A1082" t="str">
            <v>АВБбШв 3х120</v>
          </cell>
          <cell r="GF1082">
            <v>219.86</v>
          </cell>
          <cell r="GG1082">
            <v>199.87</v>
          </cell>
        </row>
        <row r="1083">
          <cell r="A1083" t="str">
            <v>АВБбШв 3х150</v>
          </cell>
          <cell r="GF1083">
            <v>260.56</v>
          </cell>
          <cell r="GG1083">
            <v>236.87</v>
          </cell>
        </row>
        <row r="1084">
          <cell r="A1084" t="str">
            <v>АВБбШв 3х240</v>
          </cell>
          <cell r="GF1084">
            <v>460.51</v>
          </cell>
          <cell r="GG1084">
            <v>418.64</v>
          </cell>
        </row>
        <row r="1085">
          <cell r="A1085" t="str">
            <v>АВБбШв 3х 4+1х2,5</v>
          </cell>
          <cell r="GF1085">
            <v>40.79</v>
          </cell>
          <cell r="GG1085">
            <v>37.08</v>
          </cell>
        </row>
        <row r="1086">
          <cell r="A1086" t="str">
            <v>АВБбШв 3х 6+1х4</v>
          </cell>
          <cell r="GF1086">
            <v>46.03</v>
          </cell>
          <cell r="GG1086">
            <v>41.85</v>
          </cell>
        </row>
        <row r="1087">
          <cell r="A1087" t="str">
            <v>АВБбШв 3х10+1х6</v>
          </cell>
          <cell r="GF1087">
            <v>57.47</v>
          </cell>
          <cell r="GG1087">
            <v>52.25</v>
          </cell>
        </row>
        <row r="1088">
          <cell r="A1088" t="str">
            <v>АВБбШв 3х16+1х10</v>
          </cell>
          <cell r="GF1088">
            <v>48.87</v>
          </cell>
          <cell r="GG1088">
            <v>44.43</v>
          </cell>
        </row>
        <row r="1089">
          <cell r="A1089" t="str">
            <v>АВБбШв 3х25+1х16</v>
          </cell>
          <cell r="GF1089">
            <v>63.52</v>
          </cell>
          <cell r="GG1089">
            <v>57.75</v>
          </cell>
        </row>
        <row r="1090">
          <cell r="A1090" t="str">
            <v>АВБбШв 3х35+1х16</v>
          </cell>
          <cell r="GF1090">
            <v>102.01</v>
          </cell>
          <cell r="GG1090">
            <v>92.74</v>
          </cell>
        </row>
        <row r="1091">
          <cell r="A1091" t="str">
            <v>АВБбШв 3х50+1х25</v>
          </cell>
          <cell r="GF1091">
            <v>112.75</v>
          </cell>
          <cell r="GG1091">
            <v>102.5</v>
          </cell>
        </row>
        <row r="1092">
          <cell r="A1092" t="str">
            <v>АВБбШв 3х70+1х35</v>
          </cell>
          <cell r="GF1092">
            <v>176.29</v>
          </cell>
          <cell r="GG1092">
            <v>160.27000000000001</v>
          </cell>
        </row>
        <row r="1093">
          <cell r="A1093" t="str">
            <v>АВБбШв 3х95+1х50</v>
          </cell>
          <cell r="GF1093">
            <v>219.03</v>
          </cell>
          <cell r="GG1093">
            <v>199.12</v>
          </cell>
        </row>
        <row r="1094">
          <cell r="A1094" t="str">
            <v>АВБбШв 3х120+1х70</v>
          </cell>
          <cell r="GF1094">
            <v>262.08999999999997</v>
          </cell>
          <cell r="GG1094">
            <v>238.26</v>
          </cell>
        </row>
        <row r="1095">
          <cell r="A1095" t="str">
            <v>АВБбШв 3х150+1х70</v>
          </cell>
          <cell r="GF1095">
            <v>301.77</v>
          </cell>
          <cell r="GG1095">
            <v>274.33999999999997</v>
          </cell>
        </row>
        <row r="1096">
          <cell r="A1096" t="str">
            <v>АВБбШв 3х185+1х95</v>
          </cell>
          <cell r="GF1096">
            <v>369.59</v>
          </cell>
          <cell r="GG1096">
            <v>335.99</v>
          </cell>
        </row>
        <row r="1097">
          <cell r="A1097" t="str">
            <v>АВБбШв 3х240+1х120</v>
          </cell>
          <cell r="GF1097">
            <v>474.02</v>
          </cell>
          <cell r="GG1097">
            <v>430.93</v>
          </cell>
        </row>
        <row r="1098">
          <cell r="A1098" t="str">
            <v>АВБбШв 4х 2,5</v>
          </cell>
          <cell r="GF1098">
            <v>26.77</v>
          </cell>
          <cell r="GG1098">
            <v>24.34</v>
          </cell>
        </row>
        <row r="1099">
          <cell r="A1099" t="str">
            <v>АВБбШв 4х 4</v>
          </cell>
          <cell r="GF1099">
            <v>33.06</v>
          </cell>
          <cell r="GG1099">
            <v>30.05</v>
          </cell>
        </row>
        <row r="1100">
          <cell r="A1100" t="str">
            <v>АВБбШв 4х 6</v>
          </cell>
          <cell r="GF1100">
            <v>38.94</v>
          </cell>
          <cell r="GG1100">
            <v>35.4</v>
          </cell>
        </row>
        <row r="1101">
          <cell r="A1101" t="str">
            <v>АВБбШв 4х 10</v>
          </cell>
          <cell r="GF1101">
            <v>49.94</v>
          </cell>
          <cell r="GG1101">
            <v>45.4</v>
          </cell>
        </row>
        <row r="1102">
          <cell r="A1102" t="str">
            <v>АВБбШв 4х 16</v>
          </cell>
          <cell r="GF1102">
            <v>64.97</v>
          </cell>
          <cell r="GG1102">
            <v>59.06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sheetData sheetId="61" refreshError="1"/>
      <sheetData sheetId="62" refreshError="1"/>
      <sheetData sheetId="63"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Эл-new"/>
      <sheetName val="Эл-доп"/>
      <sheetName val="Закачка эл-авт"/>
      <sheetName val="Эл-лампы"/>
      <sheetName val="Спец_Неон"/>
      <sheetName val="Спец_Деко"/>
      <sheetName val="Пр8"/>
      <sheetName val="Пр9"/>
      <sheetName val="Пр10"/>
      <sheetName val="Пр11"/>
      <sheetName val="Пр12"/>
      <sheetName val="Пр13"/>
      <sheetName val="Пр14"/>
      <sheetName val="Пр15"/>
      <sheetName val="Спецпредложение Щиты"/>
      <sheetName val="Щиты"/>
      <sheetName val="Спецпредложение Кабель-каналы"/>
      <sheetName val="Спецпредложение Наконечники"/>
      <sheetName val="Наконечники"/>
      <sheetName val="Спецпредложение Лампы"/>
      <sheetName val="Лампы"/>
      <sheetName val="El-site"/>
      <sheetName val="Электрика"/>
      <sheetName val="Пр16"/>
      <sheetName val="Списки"/>
      <sheetName val="Кабель"/>
      <sheetName val="пример расчета"/>
      <sheetName val="Архив2"/>
      <sheetName val="исх дан"/>
      <sheetName val="ОДД (стр-во+экспл.)"/>
      <sheetName val="Коэффициенты"/>
    </sheetNames>
    <sheetDataSet>
      <sheetData sheetId="0">
        <row r="1">
          <cell r="B1" t="str">
            <v>Наименование</v>
          </cell>
        </row>
      </sheetData>
      <sheetData sheetId="1">
        <row r="4">
          <cell r="U4">
            <v>29.7395</v>
          </cell>
        </row>
      </sheetData>
      <sheetData sheetId="2">
        <row r="4">
          <cell r="U4">
            <v>29.7395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t="str">
            <v>Наименование</v>
          </cell>
        </row>
      </sheetData>
      <sheetData sheetId="21">
        <row r="1">
          <cell r="B1" t="str">
            <v>Наименование</v>
          </cell>
        </row>
      </sheetData>
      <sheetData sheetId="22">
        <row r="1">
          <cell r="B1" t="str">
            <v>Наименование</v>
          </cell>
          <cell r="Y1" t="str">
            <v>*</v>
          </cell>
          <cell r="AY1" t="str">
            <v>Мелкий Опт.</v>
          </cell>
          <cell r="AZ1" t="str">
            <v>Опт.</v>
          </cell>
        </row>
        <row r="2">
          <cell r="B2" t="str">
            <v>Марка, руб</v>
          </cell>
          <cell r="AZ2" t="str">
            <v>Опт.</v>
          </cell>
        </row>
        <row r="3">
          <cell r="B3" t="str">
            <v>Марка, руб</v>
          </cell>
        </row>
        <row r="4">
          <cell r="B4" t="str">
            <v xml:space="preserve"> СЧЕТЧИКИ электрические</v>
          </cell>
        </row>
        <row r="5">
          <cell r="B5" t="str">
            <v>Однофазные</v>
          </cell>
        </row>
        <row r="6">
          <cell r="A6" t="str">
            <v>Счетчик</v>
          </cell>
          <cell r="B6" t="str">
            <v>СО-505 (10-40А)</v>
          </cell>
          <cell r="AY6">
            <v>575.58000000000004</v>
          </cell>
          <cell r="AZ6">
            <v>500.52000000000004</v>
          </cell>
        </row>
        <row r="7">
          <cell r="A7" t="str">
            <v>Счетчик</v>
          </cell>
          <cell r="B7" t="str">
            <v>СО-ЭЭ6706 (10-40А)</v>
          </cell>
          <cell r="AY7">
            <v>584.4</v>
          </cell>
          <cell r="AZ7">
            <v>508.20000000000005</v>
          </cell>
        </row>
        <row r="8">
          <cell r="B8" t="str">
            <v>Трехфазные</v>
          </cell>
        </row>
        <row r="9">
          <cell r="A9" t="str">
            <v>Счетчик</v>
          </cell>
          <cell r="B9" t="str">
            <v>СА4у-И672М 3* 5А</v>
          </cell>
          <cell r="AY9">
            <v>1606.56</v>
          </cell>
          <cell r="AZ9">
            <v>1396.98</v>
          </cell>
        </row>
        <row r="10">
          <cell r="B10" t="str">
            <v>Трансф-р тока Т-0,66(20-400А)</v>
          </cell>
          <cell r="AY10">
            <v>174.9</v>
          </cell>
          <cell r="AZ10">
            <v>152.10000000000002</v>
          </cell>
        </row>
        <row r="11">
          <cell r="A11" t="str">
            <v>Счетчик</v>
          </cell>
          <cell r="B11" t="str">
            <v>СА4-И678 3*10-40А</v>
          </cell>
          <cell r="AY11">
            <v>1824.1200000000001</v>
          </cell>
          <cell r="AZ11">
            <v>1586.22</v>
          </cell>
        </row>
        <row r="12">
          <cell r="A12" t="str">
            <v>Счетчик</v>
          </cell>
          <cell r="B12" t="str">
            <v>СА4-И678 3*20-50А</v>
          </cell>
          <cell r="AY12">
            <v>2104.98</v>
          </cell>
          <cell r="AZ12">
            <v>1830.42</v>
          </cell>
        </row>
        <row r="13">
          <cell r="A13" t="str">
            <v>Счетчик</v>
          </cell>
          <cell r="B13" t="str">
            <v>СА4-И678 3*30-75А</v>
          </cell>
          <cell r="AY13">
            <v>2170.7400000000002</v>
          </cell>
          <cell r="AZ13">
            <v>1887.6000000000001</v>
          </cell>
        </row>
        <row r="14">
          <cell r="A14" t="str">
            <v>Счетчик</v>
          </cell>
          <cell r="B14" t="str">
            <v>СА4-И678 3*50-100А</v>
          </cell>
          <cell r="AY14">
            <v>2254.2599999999998</v>
          </cell>
          <cell r="AZ14">
            <v>1960.2</v>
          </cell>
        </row>
        <row r="15">
          <cell r="B15" t="str">
            <v xml:space="preserve"> СВЕТИЛЬНИКИ люминесцентные</v>
          </cell>
          <cell r="AY15">
            <v>0</v>
          </cell>
          <cell r="AZ15">
            <v>0</v>
          </cell>
        </row>
        <row r="16">
          <cell r="A16" t="str">
            <v>Светильник люмин.</v>
          </cell>
          <cell r="B16" t="str">
            <v xml:space="preserve">ЛПО 1х20 </v>
          </cell>
          <cell r="AY16">
            <v>153.54000000000002</v>
          </cell>
          <cell r="AZ16">
            <v>133.5</v>
          </cell>
        </row>
        <row r="17">
          <cell r="A17" t="str">
            <v>Светильник люмин.</v>
          </cell>
          <cell r="B17" t="str">
            <v xml:space="preserve">ЛПО 1х40 </v>
          </cell>
          <cell r="AY17">
            <v>184.8</v>
          </cell>
          <cell r="AZ17">
            <v>160.68</v>
          </cell>
        </row>
        <row r="18">
          <cell r="A18" t="str">
            <v>Светильник люмин.</v>
          </cell>
          <cell r="B18" t="str">
            <v>ЛПО 2х20</v>
          </cell>
          <cell r="AY18">
            <v>167.7</v>
          </cell>
          <cell r="AZ18">
            <v>145.86000000000001</v>
          </cell>
        </row>
        <row r="19">
          <cell r="A19" t="str">
            <v>Светильник люмин.</v>
          </cell>
          <cell r="B19" t="str">
            <v xml:space="preserve">ЛПО 2х40 </v>
          </cell>
          <cell r="AY19">
            <v>252.12</v>
          </cell>
          <cell r="AZ19">
            <v>219.24</v>
          </cell>
        </row>
        <row r="20">
          <cell r="A20" t="str">
            <v>Светильник люмин.</v>
          </cell>
          <cell r="B20" t="str">
            <v>ЛСП 2х40</v>
          </cell>
          <cell r="AY20">
            <v>560.04</v>
          </cell>
          <cell r="AZ20">
            <v>486.96</v>
          </cell>
        </row>
        <row r="21">
          <cell r="A21" t="str">
            <v>Светильник</v>
          </cell>
          <cell r="B21" t="str">
            <v>ПВЛМ 2х40,б/плаф.</v>
          </cell>
          <cell r="AY21">
            <v>776.16</v>
          </cell>
          <cell r="AZ21">
            <v>705.6</v>
          </cell>
        </row>
        <row r="22">
          <cell r="B22" t="str">
            <v xml:space="preserve"> накладные растровые (зеркальные)</v>
          </cell>
        </row>
        <row r="23">
          <cell r="A23" t="str">
            <v>Светильник</v>
          </cell>
          <cell r="B23" t="str">
            <v>ЛПО 82-2х36-001</v>
          </cell>
          <cell r="AY23">
            <v>927.36</v>
          </cell>
          <cell r="AZ23">
            <v>806.4</v>
          </cell>
        </row>
        <row r="24">
          <cell r="A24" t="str">
            <v>Светильник</v>
          </cell>
          <cell r="B24" t="str">
            <v>ЛПО 82-4х18-001</v>
          </cell>
          <cell r="AY24">
            <v>927.36</v>
          </cell>
          <cell r="AZ24">
            <v>806.4</v>
          </cell>
        </row>
        <row r="32">
          <cell r="B32" t="str">
            <v xml:space="preserve"> "таблетка"</v>
          </cell>
        </row>
        <row r="33">
          <cell r="A33" t="str">
            <v>Светильник</v>
          </cell>
          <cell r="B33" t="str">
            <v>НПО 22-2х60Вт</v>
          </cell>
        </row>
        <row r="34">
          <cell r="A34" t="str">
            <v>Светильник</v>
          </cell>
          <cell r="B34" t="str">
            <v>НПО 22-100Вт</v>
          </cell>
        </row>
        <row r="35">
          <cell r="B35" t="str">
            <v xml:space="preserve"> "желудь"</v>
          </cell>
        </row>
        <row r="36">
          <cell r="A36" t="str">
            <v>Светильник</v>
          </cell>
          <cell r="B36" t="str">
            <v>НСП 02-100-001,  б/решет.</v>
          </cell>
        </row>
        <row r="37">
          <cell r="A37" t="str">
            <v>Светильник</v>
          </cell>
          <cell r="B37" t="str">
            <v>НСП 02-100-003,  с решет.</v>
          </cell>
        </row>
        <row r="38">
          <cell r="A38" t="str">
            <v>Светильник</v>
          </cell>
          <cell r="B38" t="str">
            <v>НСП 02-200-001,  б/решет.</v>
          </cell>
        </row>
        <row r="39">
          <cell r="A39" t="str">
            <v>Светильник</v>
          </cell>
          <cell r="B39" t="str">
            <v>НСП 02-200-003,   с решет.</v>
          </cell>
        </row>
        <row r="40">
          <cell r="B40" t="str">
            <v>полугерметичный</v>
          </cell>
        </row>
        <row r="41">
          <cell r="A41" t="str">
            <v>Светильник</v>
          </cell>
          <cell r="B41" t="str">
            <v>ПСХ-60Вт,  п/г</v>
          </cell>
        </row>
        <row r="42">
          <cell r="A42" t="str">
            <v>Светильник</v>
          </cell>
          <cell r="B42" t="str">
            <v>НПП 03-100Вт, п/г</v>
          </cell>
        </row>
        <row r="43">
          <cell r="B43" t="str">
            <v xml:space="preserve"> СВЕТИЛЬНИКИ для ламп ДРЛ (Новосел.)</v>
          </cell>
        </row>
        <row r="44">
          <cell r="A44" t="str">
            <v>Светильник</v>
          </cell>
          <cell r="B44" t="str">
            <v>РКУ 06-125Вт (б/ст.)</v>
          </cell>
        </row>
        <row r="45">
          <cell r="A45" t="str">
            <v>Светильник</v>
          </cell>
          <cell r="B45" t="str">
            <v>РКУ 06-125Вт (со ст.)</v>
          </cell>
        </row>
        <row r="46">
          <cell r="A46" t="str">
            <v>Светильник</v>
          </cell>
          <cell r="B46" t="str">
            <v>РКУ 06-250Вт (б/ст.)</v>
          </cell>
        </row>
        <row r="47">
          <cell r="A47" t="str">
            <v>Светильник</v>
          </cell>
          <cell r="B47" t="str">
            <v>РКУ 24-250Вт (со ст.)</v>
          </cell>
        </row>
        <row r="48">
          <cell r="B48" t="str">
            <v xml:space="preserve"> СВЕТИЛЬНИКИ для АЗС</v>
          </cell>
        </row>
        <row r="49">
          <cell r="B49" t="str">
            <v xml:space="preserve"> для ламп ДРЛ</v>
          </cell>
        </row>
        <row r="50">
          <cell r="A50" t="str">
            <v>Светильник</v>
          </cell>
          <cell r="B50" t="str">
            <v>РВП 04-125-002</v>
          </cell>
        </row>
        <row r="51">
          <cell r="A51" t="str">
            <v>Светильник</v>
          </cell>
          <cell r="B51" t="str">
            <v>РВП 04-250-002</v>
          </cell>
        </row>
        <row r="52">
          <cell r="A52" t="str">
            <v>Светильник</v>
          </cell>
          <cell r="B52" t="str">
            <v>РВП 04-400-002</v>
          </cell>
        </row>
        <row r="53">
          <cell r="B53" t="str">
            <v xml:space="preserve"> ЛАМПЫ</v>
          </cell>
        </row>
        <row r="54">
          <cell r="A54" t="str">
            <v>Лампа</v>
          </cell>
          <cell r="B54" t="str">
            <v>ЛД(ЛБ)-20</v>
          </cell>
        </row>
        <row r="55">
          <cell r="A55" t="str">
            <v>Лампа</v>
          </cell>
          <cell r="B55" t="str">
            <v>ЛД(ЛБ)-40</v>
          </cell>
        </row>
        <row r="56">
          <cell r="A56" t="str">
            <v>Лампа</v>
          </cell>
          <cell r="B56" t="str">
            <v>ЛД(ЛБ)-80</v>
          </cell>
        </row>
        <row r="57">
          <cell r="B57" t="str">
            <v>Стартер 220 В, 127 В</v>
          </cell>
        </row>
        <row r="58">
          <cell r="A58" t="str">
            <v>Лампа</v>
          </cell>
          <cell r="B58" t="str">
            <v>ДРЛ-125</v>
          </cell>
        </row>
        <row r="59">
          <cell r="A59" t="str">
            <v>Лампа</v>
          </cell>
          <cell r="B59" t="str">
            <v>ДРЛ-250</v>
          </cell>
        </row>
        <row r="60">
          <cell r="A60" t="str">
            <v>Лампа</v>
          </cell>
          <cell r="B60" t="str">
            <v>ДРЛ-400</v>
          </cell>
        </row>
        <row r="61">
          <cell r="A61" t="str">
            <v>Лампа</v>
          </cell>
          <cell r="B61" t="str">
            <v>ЛОН-40, 60, 75, 100</v>
          </cell>
        </row>
        <row r="62">
          <cell r="A62" t="str">
            <v>Лампа</v>
          </cell>
          <cell r="B62" t="str">
            <v>ЛОН-150</v>
          </cell>
        </row>
        <row r="63">
          <cell r="A63" t="str">
            <v>Лампа</v>
          </cell>
          <cell r="B63" t="str">
            <v>ЛОН-200</v>
          </cell>
        </row>
        <row r="64">
          <cell r="A64" t="str">
            <v>Лампа</v>
          </cell>
          <cell r="B64" t="str">
            <v>ЛОН-300</v>
          </cell>
        </row>
        <row r="65">
          <cell r="A65" t="str">
            <v>Лампа</v>
          </cell>
          <cell r="B65" t="str">
            <v>ЛОН-500</v>
          </cell>
        </row>
        <row r="66">
          <cell r="B66" t="str">
            <v xml:space="preserve"> ПАТРОНЫ  Е27</v>
          </cell>
        </row>
        <row r="67">
          <cell r="A67" t="str">
            <v>Патрон эл. Е27</v>
          </cell>
          <cell r="B67" t="str">
            <v>подвесной</v>
          </cell>
        </row>
        <row r="68">
          <cell r="A68" t="str">
            <v>Патрон эл. Е27</v>
          </cell>
          <cell r="B68" t="str">
            <v>потолочный, настенный</v>
          </cell>
        </row>
        <row r="69">
          <cell r="B69" t="str">
            <v xml:space="preserve"> АКСЕССУАРЫ К КАБЕЛЬНЫМ КАНАЛАМ</v>
          </cell>
        </row>
        <row r="70">
          <cell r="B70" t="str">
            <v>внутренний угол</v>
          </cell>
        </row>
        <row r="71">
          <cell r="A71" t="str">
            <v>Внутренний угол</v>
          </cell>
          <cell r="B71" t="str">
            <v>15х10</v>
          </cell>
          <cell r="AY71">
            <v>6.4799999999999995</v>
          </cell>
          <cell r="AZ71">
            <v>5.3999999999999995</v>
          </cell>
        </row>
        <row r="72">
          <cell r="A72" t="str">
            <v>Внутренний угол</v>
          </cell>
          <cell r="B72" t="str">
            <v>16х16</v>
          </cell>
          <cell r="AY72">
            <v>6.4799999999999995</v>
          </cell>
          <cell r="AZ72">
            <v>5.3999999999999995</v>
          </cell>
        </row>
        <row r="73">
          <cell r="A73" t="str">
            <v>Внутренний угол</v>
          </cell>
          <cell r="B73" t="str">
            <v>25х16</v>
          </cell>
          <cell r="AY73">
            <v>14.459999999999999</v>
          </cell>
          <cell r="AZ73">
            <v>12.06</v>
          </cell>
        </row>
        <row r="74">
          <cell r="A74" t="str">
            <v>Внутренний угол</v>
          </cell>
          <cell r="B74" t="str">
            <v>25х25</v>
          </cell>
          <cell r="AY74">
            <v>14.459999999999999</v>
          </cell>
          <cell r="AZ74">
            <v>12.06</v>
          </cell>
        </row>
        <row r="75">
          <cell r="A75" t="str">
            <v>Внутренний угол</v>
          </cell>
          <cell r="B75" t="str">
            <v>40х16</v>
          </cell>
          <cell r="AY75">
            <v>22.98</v>
          </cell>
          <cell r="AZ75">
            <v>19.14</v>
          </cell>
        </row>
        <row r="76">
          <cell r="A76" t="str">
            <v>Внутренний угол</v>
          </cell>
          <cell r="B76" t="str">
            <v>40х25</v>
          </cell>
          <cell r="AY76">
            <v>22.98</v>
          </cell>
          <cell r="AZ76">
            <v>19.14</v>
          </cell>
        </row>
        <row r="77">
          <cell r="A77" t="str">
            <v>Внутренний угол</v>
          </cell>
          <cell r="B77" t="str">
            <v>40х40</v>
          </cell>
          <cell r="AY77">
            <v>22.98</v>
          </cell>
          <cell r="AZ77">
            <v>19.14</v>
          </cell>
        </row>
        <row r="78">
          <cell r="A78" t="str">
            <v>Внутренний угол</v>
          </cell>
          <cell r="B78" t="str">
            <v>60х40</v>
          </cell>
          <cell r="AY78">
            <v>54.42</v>
          </cell>
          <cell r="AZ78">
            <v>45.36</v>
          </cell>
        </row>
        <row r="79">
          <cell r="A79" t="str">
            <v>Внутренний угол</v>
          </cell>
          <cell r="B79" t="str">
            <v>60х60</v>
          </cell>
          <cell r="AY79">
            <v>54.42</v>
          </cell>
          <cell r="AZ79">
            <v>45.36</v>
          </cell>
        </row>
        <row r="80">
          <cell r="A80" t="str">
            <v>Внутренний угол</v>
          </cell>
          <cell r="B80" t="str">
            <v>100х40</v>
          </cell>
          <cell r="AY80">
            <v>73.38000000000001</v>
          </cell>
          <cell r="AZ80">
            <v>61.140000000000008</v>
          </cell>
        </row>
        <row r="81">
          <cell r="A81" t="str">
            <v>Внутренний угол</v>
          </cell>
          <cell r="B81" t="str">
            <v>100х60</v>
          </cell>
          <cell r="AY81">
            <v>73.38000000000001</v>
          </cell>
          <cell r="AZ81">
            <v>61.140000000000008</v>
          </cell>
        </row>
        <row r="82">
          <cell r="B82" t="str">
            <v>наружный угол</v>
          </cell>
          <cell r="AY82">
            <v>0</v>
          </cell>
          <cell r="AZ82">
            <v>0</v>
          </cell>
        </row>
        <row r="83">
          <cell r="A83" t="str">
            <v>Наружный угол</v>
          </cell>
          <cell r="B83" t="str">
            <v>15х10</v>
          </cell>
          <cell r="AY83">
            <v>6.4799999999999995</v>
          </cell>
          <cell r="AZ83">
            <v>5.3999999999999995</v>
          </cell>
        </row>
        <row r="84">
          <cell r="A84" t="str">
            <v>Наружный угол</v>
          </cell>
          <cell r="B84" t="str">
            <v>16х16</v>
          </cell>
          <cell r="AY84">
            <v>6.4799999999999995</v>
          </cell>
          <cell r="AZ84">
            <v>5.3999999999999995</v>
          </cell>
        </row>
        <row r="85">
          <cell r="A85" t="str">
            <v>Наружный угол</v>
          </cell>
          <cell r="B85" t="str">
            <v>25х16</v>
          </cell>
          <cell r="AY85">
            <v>14.459999999999999</v>
          </cell>
          <cell r="AZ85">
            <v>12.06</v>
          </cell>
        </row>
        <row r="86">
          <cell r="A86" t="str">
            <v>Наружный угол</v>
          </cell>
          <cell r="B86" t="str">
            <v>25х25</v>
          </cell>
          <cell r="AY86">
            <v>14.459999999999999</v>
          </cell>
          <cell r="AZ86">
            <v>12.06</v>
          </cell>
        </row>
        <row r="87">
          <cell r="A87" t="str">
            <v>Наружный угол</v>
          </cell>
          <cell r="B87" t="str">
            <v>40х16</v>
          </cell>
          <cell r="AY87">
            <v>22.98</v>
          </cell>
          <cell r="AZ87">
            <v>19.14</v>
          </cell>
        </row>
        <row r="88">
          <cell r="A88" t="str">
            <v>Наружный угол</v>
          </cell>
          <cell r="B88" t="str">
            <v>40х25</v>
          </cell>
          <cell r="AY88">
            <v>22.98</v>
          </cell>
          <cell r="AZ88">
            <v>19.14</v>
          </cell>
        </row>
        <row r="89">
          <cell r="A89" t="str">
            <v>Наружный угол</v>
          </cell>
          <cell r="B89" t="str">
            <v>40х40</v>
          </cell>
          <cell r="AY89">
            <v>22.98</v>
          </cell>
          <cell r="AZ89">
            <v>19.14</v>
          </cell>
        </row>
        <row r="90">
          <cell r="A90" t="str">
            <v>Наружный угол</v>
          </cell>
          <cell r="B90" t="str">
            <v>60х40</v>
          </cell>
          <cell r="AY90">
            <v>54.42</v>
          </cell>
          <cell r="AZ90">
            <v>45.36</v>
          </cell>
        </row>
        <row r="91">
          <cell r="A91" t="str">
            <v>Наружный угол</v>
          </cell>
          <cell r="B91" t="str">
            <v>60х60</v>
          </cell>
          <cell r="AY91">
            <v>54.42</v>
          </cell>
          <cell r="AZ91">
            <v>45.36</v>
          </cell>
        </row>
        <row r="92">
          <cell r="A92" t="str">
            <v>Наружный угол</v>
          </cell>
          <cell r="B92" t="str">
            <v>100х40</v>
          </cell>
          <cell r="AY92">
            <v>73.38000000000001</v>
          </cell>
          <cell r="AZ92">
            <v>61.140000000000008</v>
          </cell>
        </row>
        <row r="93">
          <cell r="A93" t="str">
            <v>Наружный угол</v>
          </cell>
          <cell r="B93" t="str">
            <v>100х60</v>
          </cell>
          <cell r="AY93">
            <v>73.38000000000001</v>
          </cell>
          <cell r="AZ93">
            <v>61.140000000000008</v>
          </cell>
        </row>
        <row r="94">
          <cell r="B94" t="str">
            <v>поворот 90 гр</v>
          </cell>
          <cell r="AY94">
            <v>0</v>
          </cell>
          <cell r="AZ94">
            <v>0</v>
          </cell>
        </row>
        <row r="95">
          <cell r="A95" t="str">
            <v>Поворот 90 гр.</v>
          </cell>
          <cell r="B95" t="str">
            <v>15х10</v>
          </cell>
          <cell r="AY95">
            <v>6.4799999999999995</v>
          </cell>
          <cell r="AZ95">
            <v>5.3999999999999995</v>
          </cell>
        </row>
        <row r="96">
          <cell r="A96" t="str">
            <v>Поворот 90 гр.</v>
          </cell>
          <cell r="B96" t="str">
            <v>16х16</v>
          </cell>
          <cell r="AY96">
            <v>6.4799999999999995</v>
          </cell>
          <cell r="AZ96">
            <v>5.3999999999999995</v>
          </cell>
        </row>
        <row r="97">
          <cell r="A97" t="str">
            <v>Поворот 90 гр.</v>
          </cell>
          <cell r="B97" t="str">
            <v>25х16</v>
          </cell>
          <cell r="AY97">
            <v>14.459999999999999</v>
          </cell>
          <cell r="AZ97">
            <v>12.06</v>
          </cell>
        </row>
        <row r="98">
          <cell r="A98" t="str">
            <v>Поворот 90 гр.</v>
          </cell>
          <cell r="B98" t="str">
            <v>25х25</v>
          </cell>
          <cell r="AY98">
            <v>14.459999999999999</v>
          </cell>
          <cell r="AZ98">
            <v>12.06</v>
          </cell>
        </row>
        <row r="99">
          <cell r="A99" t="str">
            <v>Поворот 90 гр.</v>
          </cell>
          <cell r="B99" t="str">
            <v>40х16</v>
          </cell>
          <cell r="AY99">
            <v>22.98</v>
          </cell>
          <cell r="AZ99">
            <v>19.14</v>
          </cell>
        </row>
        <row r="100">
          <cell r="A100" t="str">
            <v>Поворот 90 гр.</v>
          </cell>
          <cell r="B100" t="str">
            <v>40х25</v>
          </cell>
          <cell r="AY100">
            <v>22.98</v>
          </cell>
          <cell r="AZ100">
            <v>19.14</v>
          </cell>
        </row>
        <row r="101">
          <cell r="A101" t="str">
            <v>Поворот 90 гр.</v>
          </cell>
          <cell r="B101" t="str">
            <v>40х40</v>
          </cell>
          <cell r="AY101">
            <v>22.98</v>
          </cell>
          <cell r="AZ101">
            <v>19.14</v>
          </cell>
        </row>
        <row r="102">
          <cell r="A102" t="str">
            <v>Поворот 90 гр.</v>
          </cell>
          <cell r="B102" t="str">
            <v>60х40</v>
          </cell>
          <cell r="AY102">
            <v>54.42</v>
          </cell>
          <cell r="AZ102">
            <v>45.36</v>
          </cell>
        </row>
        <row r="103">
          <cell r="A103" t="str">
            <v>Поворот 90 гр.</v>
          </cell>
          <cell r="B103" t="str">
            <v>60х60</v>
          </cell>
          <cell r="AY103">
            <v>54.42</v>
          </cell>
          <cell r="AZ103">
            <v>45.36</v>
          </cell>
        </row>
        <row r="104">
          <cell r="A104" t="str">
            <v>Поворот 90 гр.</v>
          </cell>
          <cell r="B104" t="str">
            <v>100х40</v>
          </cell>
          <cell r="AY104">
            <v>73.38000000000001</v>
          </cell>
          <cell r="AZ104">
            <v>61.140000000000008</v>
          </cell>
        </row>
        <row r="105">
          <cell r="A105" t="str">
            <v>Поворот 90 гр.</v>
          </cell>
          <cell r="B105" t="str">
            <v>100х60</v>
          </cell>
          <cell r="AY105">
            <v>73.38000000000001</v>
          </cell>
          <cell r="AZ105">
            <v>61.140000000000008</v>
          </cell>
        </row>
        <row r="106">
          <cell r="B106" t="str">
            <v>Т-образный угол</v>
          </cell>
          <cell r="AY106">
            <v>0</v>
          </cell>
          <cell r="AZ106">
            <v>0</v>
          </cell>
        </row>
        <row r="107">
          <cell r="A107" t="str">
            <v>Т-образный угол</v>
          </cell>
          <cell r="B107" t="str">
            <v>15х10</v>
          </cell>
          <cell r="AY107">
            <v>6.4799999999999995</v>
          </cell>
          <cell r="AZ107">
            <v>5.3999999999999995</v>
          </cell>
        </row>
        <row r="108">
          <cell r="A108" t="str">
            <v>Т-образный угол</v>
          </cell>
          <cell r="B108" t="str">
            <v>16х16</v>
          </cell>
          <cell r="AY108">
            <v>6.4799999999999995</v>
          </cell>
          <cell r="AZ108">
            <v>5.3999999999999995</v>
          </cell>
        </row>
        <row r="109">
          <cell r="A109" t="str">
            <v>Т-образный угол</v>
          </cell>
          <cell r="B109" t="str">
            <v>25х16</v>
          </cell>
          <cell r="AY109">
            <v>14.459999999999999</v>
          </cell>
          <cell r="AZ109">
            <v>12.06</v>
          </cell>
        </row>
        <row r="110">
          <cell r="A110" t="str">
            <v>Т-образный угол</v>
          </cell>
          <cell r="B110" t="str">
            <v>25х25</v>
          </cell>
          <cell r="AY110">
            <v>14.459999999999999</v>
          </cell>
          <cell r="AZ110">
            <v>12.06</v>
          </cell>
        </row>
        <row r="111">
          <cell r="A111" t="str">
            <v>Т-образный угол</v>
          </cell>
          <cell r="B111" t="str">
            <v>40х16</v>
          </cell>
          <cell r="AY111">
            <v>22.98</v>
          </cell>
          <cell r="AZ111">
            <v>19.14</v>
          </cell>
        </row>
        <row r="112">
          <cell r="A112" t="str">
            <v>Т-образный угол</v>
          </cell>
          <cell r="B112" t="str">
            <v>40х25</v>
          </cell>
          <cell r="AY112">
            <v>22.98</v>
          </cell>
          <cell r="AZ112">
            <v>19.14</v>
          </cell>
        </row>
        <row r="113">
          <cell r="A113" t="str">
            <v>Т-образный угол</v>
          </cell>
          <cell r="B113" t="str">
            <v>40х40</v>
          </cell>
          <cell r="AY113">
            <v>22.98</v>
          </cell>
          <cell r="AZ113">
            <v>19.14</v>
          </cell>
        </row>
        <row r="114">
          <cell r="A114" t="str">
            <v>Т-образный угол</v>
          </cell>
          <cell r="B114" t="str">
            <v>60х40</v>
          </cell>
          <cell r="AY114">
            <v>54.42</v>
          </cell>
          <cell r="AZ114">
            <v>45.36</v>
          </cell>
        </row>
        <row r="115">
          <cell r="A115" t="str">
            <v>Т-образный угол</v>
          </cell>
          <cell r="B115" t="str">
            <v>60х60</v>
          </cell>
          <cell r="AY115">
            <v>54.42</v>
          </cell>
          <cell r="AZ115">
            <v>45.36</v>
          </cell>
        </row>
        <row r="116">
          <cell r="A116" t="str">
            <v>Т-образный угол</v>
          </cell>
          <cell r="B116" t="str">
            <v>100х40</v>
          </cell>
          <cell r="AY116">
            <v>73.38000000000001</v>
          </cell>
          <cell r="AZ116">
            <v>61.140000000000008</v>
          </cell>
        </row>
        <row r="117">
          <cell r="A117" t="str">
            <v>Т-образный угол</v>
          </cell>
          <cell r="B117" t="str">
            <v>100х60</v>
          </cell>
          <cell r="AY117">
            <v>73.38000000000001</v>
          </cell>
          <cell r="AZ117">
            <v>61.140000000000008</v>
          </cell>
        </row>
        <row r="118">
          <cell r="B118" t="str">
            <v>заглушка</v>
          </cell>
          <cell r="AY118">
            <v>0</v>
          </cell>
          <cell r="AZ118">
            <v>0</v>
          </cell>
        </row>
        <row r="119">
          <cell r="A119" t="str">
            <v>Заглушка</v>
          </cell>
          <cell r="B119" t="str">
            <v>15х10</v>
          </cell>
          <cell r="AY119">
            <v>6.4799999999999995</v>
          </cell>
          <cell r="AZ119">
            <v>5.3999999999999995</v>
          </cell>
        </row>
        <row r="120">
          <cell r="A120" t="str">
            <v>Заглушка</v>
          </cell>
          <cell r="B120" t="str">
            <v>16х16</v>
          </cell>
          <cell r="AY120">
            <v>6.4799999999999995</v>
          </cell>
          <cell r="AZ120">
            <v>5.3999999999999995</v>
          </cell>
        </row>
        <row r="121">
          <cell r="A121" t="str">
            <v>Заглушка</v>
          </cell>
          <cell r="B121" t="str">
            <v>25х16</v>
          </cell>
          <cell r="AY121">
            <v>14.459999999999999</v>
          </cell>
          <cell r="AZ121">
            <v>12.06</v>
          </cell>
        </row>
        <row r="122">
          <cell r="A122" t="str">
            <v>Заглушка</v>
          </cell>
          <cell r="B122" t="str">
            <v>25х25</v>
          </cell>
          <cell r="AY122">
            <v>14.459999999999999</v>
          </cell>
          <cell r="AZ122">
            <v>12.06</v>
          </cell>
        </row>
        <row r="123">
          <cell r="A123" t="str">
            <v>Заглушка</v>
          </cell>
          <cell r="B123" t="str">
            <v>40х16</v>
          </cell>
          <cell r="AY123">
            <v>22.98</v>
          </cell>
          <cell r="AZ123">
            <v>19.14</v>
          </cell>
        </row>
        <row r="124">
          <cell r="A124" t="str">
            <v>Заглушка</v>
          </cell>
          <cell r="B124" t="str">
            <v>40х25</v>
          </cell>
          <cell r="AY124">
            <v>22.98</v>
          </cell>
          <cell r="AZ124">
            <v>19.14</v>
          </cell>
        </row>
        <row r="125">
          <cell r="A125" t="str">
            <v>Заглушка</v>
          </cell>
          <cell r="B125" t="str">
            <v>40х40</v>
          </cell>
          <cell r="AY125">
            <v>22.98</v>
          </cell>
          <cell r="AZ125">
            <v>19.14</v>
          </cell>
        </row>
        <row r="126">
          <cell r="A126" t="str">
            <v>Заглушка</v>
          </cell>
          <cell r="B126" t="str">
            <v>60х40</v>
          </cell>
          <cell r="AY126">
            <v>54.42</v>
          </cell>
          <cell r="AZ126">
            <v>45.36</v>
          </cell>
        </row>
        <row r="127">
          <cell r="A127" t="str">
            <v>Заглушка</v>
          </cell>
          <cell r="B127" t="str">
            <v>60х60</v>
          </cell>
          <cell r="AY127">
            <v>54.42</v>
          </cell>
          <cell r="AZ127">
            <v>45.36</v>
          </cell>
        </row>
        <row r="128">
          <cell r="A128" t="str">
            <v>Заглушка</v>
          </cell>
          <cell r="B128" t="str">
            <v>100х40</v>
          </cell>
          <cell r="AY128">
            <v>73.38000000000001</v>
          </cell>
          <cell r="AZ128">
            <v>61.140000000000008</v>
          </cell>
        </row>
        <row r="129">
          <cell r="A129" t="str">
            <v>Заглушка</v>
          </cell>
          <cell r="B129" t="str">
            <v>100х60</v>
          </cell>
          <cell r="AY129">
            <v>73.38000000000001</v>
          </cell>
          <cell r="AZ129">
            <v>61.140000000000008</v>
          </cell>
        </row>
      </sheetData>
      <sheetData sheetId="23"/>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Эл-new"/>
      <sheetName val="Эл-доп"/>
      <sheetName val="Закачка эл-авт"/>
      <sheetName val="Эл-лампы"/>
      <sheetName val="Спец_Неон"/>
      <sheetName val="Спец_Деко"/>
      <sheetName val="Пр8"/>
      <sheetName val="Пр9"/>
      <sheetName val="Пр10"/>
      <sheetName val="Пр11"/>
      <sheetName val="Пр12"/>
      <sheetName val="Пр13"/>
      <sheetName val="Пр14"/>
      <sheetName val="Пр15"/>
      <sheetName val="Спецпредложение Щиты"/>
      <sheetName val="Щиты"/>
      <sheetName val="Спецпредложение Кабель-каналы"/>
      <sheetName val="Спецпредложение Наконечники"/>
      <sheetName val="Наконечники"/>
      <sheetName val="Спецпредложение Лампы"/>
      <sheetName val="Лампы"/>
      <sheetName val="El-site"/>
      <sheetName val="Электрика"/>
      <sheetName val="Пр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
          <cell r="B1" t="str">
            <v>Наименование</v>
          </cell>
          <cell r="Y1" t="str">
            <v>*</v>
          </cell>
          <cell r="AY1" t="str">
            <v>Мелкий Опт.</v>
          </cell>
          <cell r="AZ1" t="str">
            <v>Опт.</v>
          </cell>
        </row>
        <row r="2">
          <cell r="B2" t="str">
            <v>Марка, руб</v>
          </cell>
          <cell r="AZ2" t="str">
            <v>Опт.</v>
          </cell>
        </row>
        <row r="3">
          <cell r="B3" t="str">
            <v>Марка, руб</v>
          </cell>
        </row>
        <row r="4">
          <cell r="B4" t="str">
            <v xml:space="preserve"> СЧЕТЧИКИ электрические</v>
          </cell>
        </row>
        <row r="5">
          <cell r="B5" t="str">
            <v>Однофазные</v>
          </cell>
        </row>
        <row r="6">
          <cell r="A6" t="str">
            <v>Счетчик</v>
          </cell>
          <cell r="B6" t="str">
            <v>СО-505 (10-40А)</v>
          </cell>
          <cell r="AY6">
            <v>575.58000000000004</v>
          </cell>
          <cell r="AZ6">
            <v>500.52000000000004</v>
          </cell>
        </row>
        <row r="7">
          <cell r="A7" t="str">
            <v>Счетчик</v>
          </cell>
          <cell r="B7" t="str">
            <v>СО-ЭЭ6706 (10-40А)</v>
          </cell>
          <cell r="AY7">
            <v>584.4</v>
          </cell>
          <cell r="AZ7">
            <v>508.20000000000005</v>
          </cell>
        </row>
        <row r="8">
          <cell r="B8" t="str">
            <v>Трехфазные</v>
          </cell>
        </row>
        <row r="9">
          <cell r="A9" t="str">
            <v>Счетчик</v>
          </cell>
          <cell r="B9" t="str">
            <v>СА4у-И672М 3* 5А</v>
          </cell>
          <cell r="AY9">
            <v>1606.56</v>
          </cell>
          <cell r="AZ9">
            <v>1396.98</v>
          </cell>
        </row>
        <row r="10">
          <cell r="B10" t="str">
            <v>Трансф-р тока Т-0,66(20-400А)</v>
          </cell>
          <cell r="AY10">
            <v>174.9</v>
          </cell>
          <cell r="AZ10">
            <v>152.10000000000002</v>
          </cell>
        </row>
        <row r="11">
          <cell r="A11" t="str">
            <v>Счетчик</v>
          </cell>
          <cell r="B11" t="str">
            <v>СА4-И678 3*10-40А</v>
          </cell>
          <cell r="AY11">
            <v>1824.1200000000001</v>
          </cell>
          <cell r="AZ11">
            <v>1586.22</v>
          </cell>
        </row>
        <row r="12">
          <cell r="A12" t="str">
            <v>Счетчик</v>
          </cell>
          <cell r="B12" t="str">
            <v>СА4-И678 3*20-50А</v>
          </cell>
          <cell r="AY12">
            <v>2104.98</v>
          </cell>
          <cell r="AZ12">
            <v>1830.42</v>
          </cell>
        </row>
        <row r="13">
          <cell r="A13" t="str">
            <v>Счетчик</v>
          </cell>
          <cell r="B13" t="str">
            <v>СА4-И678 3*30-75А</v>
          </cell>
          <cell r="AY13">
            <v>2170.7400000000002</v>
          </cell>
          <cell r="AZ13">
            <v>1887.6000000000001</v>
          </cell>
        </row>
        <row r="14">
          <cell r="A14" t="str">
            <v>Счетчик</v>
          </cell>
          <cell r="B14" t="str">
            <v>СА4-И678 3*50-100А</v>
          </cell>
          <cell r="AY14">
            <v>2254.2599999999998</v>
          </cell>
          <cell r="AZ14">
            <v>1960.2</v>
          </cell>
        </row>
        <row r="15">
          <cell r="B15" t="str">
            <v xml:space="preserve"> СВЕТИЛЬНИКИ люминесцентные</v>
          </cell>
          <cell r="AY15">
            <v>0</v>
          </cell>
          <cell r="AZ15">
            <v>0</v>
          </cell>
        </row>
        <row r="16">
          <cell r="A16" t="str">
            <v>Светильник люмин.</v>
          </cell>
          <cell r="B16" t="str">
            <v xml:space="preserve">ЛПО 1х20 </v>
          </cell>
          <cell r="AY16">
            <v>153.54000000000002</v>
          </cell>
          <cell r="AZ16">
            <v>133.5</v>
          </cell>
        </row>
        <row r="17">
          <cell r="A17" t="str">
            <v>Светильник люмин.</v>
          </cell>
          <cell r="B17" t="str">
            <v xml:space="preserve">ЛПО 1х40 </v>
          </cell>
          <cell r="AY17">
            <v>184.8</v>
          </cell>
          <cell r="AZ17">
            <v>160.68</v>
          </cell>
        </row>
        <row r="18">
          <cell r="A18" t="str">
            <v>Светильник люмин.</v>
          </cell>
          <cell r="B18" t="str">
            <v>ЛПО 2х20</v>
          </cell>
          <cell r="AY18">
            <v>167.7</v>
          </cell>
          <cell r="AZ18">
            <v>145.86000000000001</v>
          </cell>
        </row>
        <row r="19">
          <cell r="A19" t="str">
            <v>Светильник люмин.</v>
          </cell>
          <cell r="B19" t="str">
            <v xml:space="preserve">ЛПО 2х40 </v>
          </cell>
          <cell r="AY19">
            <v>252.12</v>
          </cell>
          <cell r="AZ19">
            <v>219.24</v>
          </cell>
        </row>
        <row r="20">
          <cell r="A20" t="str">
            <v>Светильник люмин.</v>
          </cell>
          <cell r="B20" t="str">
            <v>ЛСП 2х40</v>
          </cell>
          <cell r="AY20">
            <v>560.04</v>
          </cell>
          <cell r="AZ20">
            <v>486.96</v>
          </cell>
        </row>
        <row r="21">
          <cell r="A21" t="str">
            <v>Светильник</v>
          </cell>
          <cell r="B21" t="str">
            <v>ПВЛМ 2х40,б/плаф.</v>
          </cell>
          <cell r="AY21">
            <v>776.16</v>
          </cell>
          <cell r="AZ21">
            <v>705.6</v>
          </cell>
        </row>
        <row r="22">
          <cell r="B22" t="str">
            <v xml:space="preserve"> накладные растровые (зеркальные)</v>
          </cell>
        </row>
        <row r="23">
          <cell r="A23" t="str">
            <v>Светильник</v>
          </cell>
          <cell r="B23" t="str">
            <v>ЛПО 82-2х36-001</v>
          </cell>
          <cell r="AY23">
            <v>927.36</v>
          </cell>
          <cell r="AZ23">
            <v>806.4</v>
          </cell>
        </row>
        <row r="24">
          <cell r="A24" t="str">
            <v>Светильник</v>
          </cell>
          <cell r="B24" t="str">
            <v>ЛПО 82-4х18-001</v>
          </cell>
          <cell r="AY24">
            <v>927.36</v>
          </cell>
          <cell r="AZ24">
            <v>806.4</v>
          </cell>
        </row>
        <row r="32">
          <cell r="B32" t="str">
            <v xml:space="preserve"> "таблетка"</v>
          </cell>
        </row>
        <row r="33">
          <cell r="A33" t="str">
            <v>Светильник</v>
          </cell>
          <cell r="B33" t="str">
            <v>НПО 22-2х60Вт</v>
          </cell>
        </row>
        <row r="34">
          <cell r="A34" t="str">
            <v>Светильник</v>
          </cell>
          <cell r="B34" t="str">
            <v>НПО 22-100Вт</v>
          </cell>
        </row>
        <row r="35">
          <cell r="B35" t="str">
            <v xml:space="preserve"> "желудь"</v>
          </cell>
        </row>
        <row r="36">
          <cell r="A36" t="str">
            <v>Светильник</v>
          </cell>
          <cell r="B36" t="str">
            <v>НСП 02-100-001,  б/решет.</v>
          </cell>
        </row>
        <row r="37">
          <cell r="A37" t="str">
            <v>Светильник</v>
          </cell>
          <cell r="B37" t="str">
            <v>НСП 02-100-003,  с решет.</v>
          </cell>
        </row>
        <row r="38">
          <cell r="A38" t="str">
            <v>Светильник</v>
          </cell>
          <cell r="B38" t="str">
            <v>НСП 02-200-001,  б/решет.</v>
          </cell>
        </row>
        <row r="39">
          <cell r="A39" t="str">
            <v>Светильник</v>
          </cell>
          <cell r="B39" t="str">
            <v>НСП 02-200-003,   с решет.</v>
          </cell>
        </row>
        <row r="40">
          <cell r="B40" t="str">
            <v>полугерметичный</v>
          </cell>
        </row>
        <row r="41">
          <cell r="A41" t="str">
            <v>Светильник</v>
          </cell>
          <cell r="B41" t="str">
            <v>ПСХ-60Вт,  п/г</v>
          </cell>
        </row>
        <row r="42">
          <cell r="A42" t="str">
            <v>Светильник</v>
          </cell>
          <cell r="B42" t="str">
            <v>НПП 03-100Вт, п/г</v>
          </cell>
        </row>
        <row r="43">
          <cell r="B43" t="str">
            <v xml:space="preserve"> СВЕТИЛЬНИКИ для ламп ДРЛ (Новосел.)</v>
          </cell>
        </row>
        <row r="44">
          <cell r="A44" t="str">
            <v>Светильник</v>
          </cell>
          <cell r="B44" t="str">
            <v>РКУ 06-125Вт (б/ст.)</v>
          </cell>
        </row>
        <row r="45">
          <cell r="A45" t="str">
            <v>Светильник</v>
          </cell>
          <cell r="B45" t="str">
            <v>РКУ 06-125Вт (со ст.)</v>
          </cell>
        </row>
        <row r="46">
          <cell r="A46" t="str">
            <v>Светильник</v>
          </cell>
          <cell r="B46" t="str">
            <v>РКУ 06-250Вт (б/ст.)</v>
          </cell>
        </row>
        <row r="47">
          <cell r="A47" t="str">
            <v>Светильник</v>
          </cell>
          <cell r="B47" t="str">
            <v>РКУ 24-250Вт (со ст.)</v>
          </cell>
        </row>
        <row r="48">
          <cell r="B48" t="str">
            <v xml:space="preserve"> СВЕТИЛЬНИКИ для АЗС</v>
          </cell>
        </row>
        <row r="49">
          <cell r="B49" t="str">
            <v xml:space="preserve"> для ламп ДРЛ</v>
          </cell>
        </row>
        <row r="50">
          <cell r="A50" t="str">
            <v>Светильник</v>
          </cell>
          <cell r="B50" t="str">
            <v>РВП 04-125-002</v>
          </cell>
        </row>
        <row r="51">
          <cell r="A51" t="str">
            <v>Светильник</v>
          </cell>
          <cell r="B51" t="str">
            <v>РВП 04-250-002</v>
          </cell>
        </row>
        <row r="52">
          <cell r="A52" t="str">
            <v>Светильник</v>
          </cell>
          <cell r="B52" t="str">
            <v>РВП 04-400-002</v>
          </cell>
        </row>
        <row r="53">
          <cell r="B53" t="str">
            <v xml:space="preserve"> ЛАМПЫ</v>
          </cell>
        </row>
        <row r="54">
          <cell r="A54" t="str">
            <v>Лампа</v>
          </cell>
          <cell r="B54" t="str">
            <v>ЛД(ЛБ)-20</v>
          </cell>
        </row>
        <row r="55">
          <cell r="A55" t="str">
            <v>Лампа</v>
          </cell>
          <cell r="B55" t="str">
            <v>ЛД(ЛБ)-40</v>
          </cell>
        </row>
        <row r="56">
          <cell r="A56" t="str">
            <v>Лампа</v>
          </cell>
          <cell r="B56" t="str">
            <v>ЛД(ЛБ)-80</v>
          </cell>
        </row>
        <row r="57">
          <cell r="B57" t="str">
            <v>Стартер 220 В, 127 В</v>
          </cell>
        </row>
        <row r="58">
          <cell r="A58" t="str">
            <v>Лампа</v>
          </cell>
          <cell r="B58" t="str">
            <v>ДРЛ-125</v>
          </cell>
        </row>
        <row r="59">
          <cell r="A59" t="str">
            <v>Лампа</v>
          </cell>
          <cell r="B59" t="str">
            <v>ДРЛ-250</v>
          </cell>
        </row>
        <row r="60">
          <cell r="A60" t="str">
            <v>Лампа</v>
          </cell>
          <cell r="B60" t="str">
            <v>ДРЛ-400</v>
          </cell>
        </row>
        <row r="61">
          <cell r="A61" t="str">
            <v>Лампа</v>
          </cell>
          <cell r="B61" t="str">
            <v>ЛОН-40, 60, 75, 100</v>
          </cell>
        </row>
        <row r="62">
          <cell r="A62" t="str">
            <v>Лампа</v>
          </cell>
          <cell r="B62" t="str">
            <v>ЛОН-150</v>
          </cell>
        </row>
        <row r="63">
          <cell r="A63" t="str">
            <v>Лампа</v>
          </cell>
          <cell r="B63" t="str">
            <v>ЛОН-200</v>
          </cell>
        </row>
        <row r="64">
          <cell r="A64" t="str">
            <v>Лампа</v>
          </cell>
          <cell r="B64" t="str">
            <v>ЛОН-300</v>
          </cell>
        </row>
        <row r="65">
          <cell r="A65" t="str">
            <v>Лампа</v>
          </cell>
          <cell r="B65" t="str">
            <v>ЛОН-500</v>
          </cell>
        </row>
        <row r="66">
          <cell r="B66" t="str">
            <v xml:space="preserve"> ПАТРОНЫ  Е27</v>
          </cell>
        </row>
        <row r="67">
          <cell r="A67" t="str">
            <v>Патрон эл. Е27</v>
          </cell>
          <cell r="B67" t="str">
            <v>подвесной</v>
          </cell>
        </row>
        <row r="68">
          <cell r="A68" t="str">
            <v>Патрон эл. Е27</v>
          </cell>
          <cell r="B68" t="str">
            <v>потолочный, настенный</v>
          </cell>
        </row>
        <row r="69">
          <cell r="B69" t="str">
            <v xml:space="preserve"> АКСЕССУАРЫ К КАБЕЛЬНЫМ КАНАЛАМ</v>
          </cell>
        </row>
        <row r="70">
          <cell r="B70" t="str">
            <v>внутренний угол</v>
          </cell>
        </row>
        <row r="71">
          <cell r="A71" t="str">
            <v>Внутренний угол</v>
          </cell>
          <cell r="B71" t="str">
            <v>15х10</v>
          </cell>
        </row>
        <row r="72">
          <cell r="A72" t="str">
            <v>Внутренний угол</v>
          </cell>
          <cell r="B72" t="str">
            <v>16х16</v>
          </cell>
        </row>
        <row r="73">
          <cell r="A73" t="str">
            <v>Внутренний угол</v>
          </cell>
          <cell r="B73" t="str">
            <v>25х16</v>
          </cell>
        </row>
        <row r="74">
          <cell r="A74" t="str">
            <v>Внутренний угол</v>
          </cell>
          <cell r="B74" t="str">
            <v>25х25</v>
          </cell>
        </row>
        <row r="75">
          <cell r="A75" t="str">
            <v>Внутренний угол</v>
          </cell>
          <cell r="B75" t="str">
            <v>40х16</v>
          </cell>
        </row>
        <row r="76">
          <cell r="A76" t="str">
            <v>Внутренний угол</v>
          </cell>
          <cell r="B76" t="str">
            <v>40х25</v>
          </cell>
        </row>
        <row r="77">
          <cell r="A77" t="str">
            <v>Внутренний угол</v>
          </cell>
          <cell r="B77" t="str">
            <v>40х40</v>
          </cell>
        </row>
        <row r="78">
          <cell r="A78" t="str">
            <v>Внутренний угол</v>
          </cell>
          <cell r="B78" t="str">
            <v>60х40</v>
          </cell>
        </row>
        <row r="79">
          <cell r="A79" t="str">
            <v>Внутренний угол</v>
          </cell>
          <cell r="B79" t="str">
            <v>60х60</v>
          </cell>
        </row>
        <row r="80">
          <cell r="A80" t="str">
            <v>Внутренний угол</v>
          </cell>
          <cell r="B80" t="str">
            <v>100х40</v>
          </cell>
        </row>
        <row r="81">
          <cell r="A81" t="str">
            <v>Внутренний угол</v>
          </cell>
          <cell r="B81" t="str">
            <v>100х60</v>
          </cell>
        </row>
        <row r="82">
          <cell r="B82" t="str">
            <v>наружный угол</v>
          </cell>
        </row>
        <row r="83">
          <cell r="A83" t="str">
            <v>Наружный угол</v>
          </cell>
          <cell r="B83" t="str">
            <v>15х10</v>
          </cell>
        </row>
        <row r="84">
          <cell r="A84" t="str">
            <v>Наружный угол</v>
          </cell>
          <cell r="B84" t="str">
            <v>16х16</v>
          </cell>
        </row>
        <row r="85">
          <cell r="A85" t="str">
            <v>Наружный угол</v>
          </cell>
          <cell r="B85" t="str">
            <v>25х16</v>
          </cell>
        </row>
        <row r="86">
          <cell r="A86" t="str">
            <v>Наружный угол</v>
          </cell>
          <cell r="B86" t="str">
            <v>25х25</v>
          </cell>
        </row>
        <row r="87">
          <cell r="A87" t="str">
            <v>Наружный угол</v>
          </cell>
          <cell r="B87" t="str">
            <v>40х16</v>
          </cell>
        </row>
        <row r="88">
          <cell r="A88" t="str">
            <v>Наружный угол</v>
          </cell>
          <cell r="B88" t="str">
            <v>40х25</v>
          </cell>
        </row>
        <row r="89">
          <cell r="A89" t="str">
            <v>Наружный угол</v>
          </cell>
          <cell r="B89" t="str">
            <v>40х40</v>
          </cell>
        </row>
        <row r="90">
          <cell r="A90" t="str">
            <v>Наружный угол</v>
          </cell>
          <cell r="B90" t="str">
            <v>60х40</v>
          </cell>
        </row>
        <row r="91">
          <cell r="A91" t="str">
            <v>Наружный угол</v>
          </cell>
          <cell r="B91" t="str">
            <v>60х60</v>
          </cell>
        </row>
        <row r="92">
          <cell r="A92" t="str">
            <v>Наружный угол</v>
          </cell>
          <cell r="B92" t="str">
            <v>100х40</v>
          </cell>
        </row>
        <row r="93">
          <cell r="A93" t="str">
            <v>Наружный угол</v>
          </cell>
          <cell r="B93" t="str">
            <v>100х60</v>
          </cell>
        </row>
        <row r="94">
          <cell r="B94" t="str">
            <v>поворот 90 гр</v>
          </cell>
        </row>
        <row r="95">
          <cell r="A95" t="str">
            <v>Поворот 90 гр.</v>
          </cell>
          <cell r="B95" t="str">
            <v>15х10</v>
          </cell>
        </row>
        <row r="96">
          <cell r="A96" t="str">
            <v>Поворот 90 гр.</v>
          </cell>
          <cell r="B96" t="str">
            <v>16х16</v>
          </cell>
        </row>
        <row r="97">
          <cell r="A97" t="str">
            <v>Поворот 90 гр.</v>
          </cell>
          <cell r="B97" t="str">
            <v>25х16</v>
          </cell>
        </row>
        <row r="98">
          <cell r="A98" t="str">
            <v>Поворот 90 гр.</v>
          </cell>
          <cell r="B98" t="str">
            <v>25х25</v>
          </cell>
        </row>
        <row r="99">
          <cell r="A99" t="str">
            <v>Поворот 90 гр.</v>
          </cell>
          <cell r="B99" t="str">
            <v>40х16</v>
          </cell>
        </row>
        <row r="100">
          <cell r="A100" t="str">
            <v>Поворот 90 гр.</v>
          </cell>
          <cell r="B100" t="str">
            <v>40х25</v>
          </cell>
        </row>
        <row r="101">
          <cell r="A101" t="str">
            <v>Поворот 90 гр.</v>
          </cell>
          <cell r="B101" t="str">
            <v>40х40</v>
          </cell>
        </row>
        <row r="102">
          <cell r="A102" t="str">
            <v>Поворот 90 гр.</v>
          </cell>
          <cell r="B102" t="str">
            <v>60х40</v>
          </cell>
        </row>
        <row r="103">
          <cell r="A103" t="str">
            <v>Поворот 90 гр.</v>
          </cell>
          <cell r="B103" t="str">
            <v>60х60</v>
          </cell>
        </row>
        <row r="104">
          <cell r="A104" t="str">
            <v>Поворот 90 гр.</v>
          </cell>
          <cell r="B104" t="str">
            <v>100х40</v>
          </cell>
        </row>
        <row r="105">
          <cell r="A105" t="str">
            <v>Поворот 90 гр.</v>
          </cell>
          <cell r="B105" t="str">
            <v>100х60</v>
          </cell>
        </row>
        <row r="106">
          <cell r="B106" t="str">
            <v>Т-образный угол</v>
          </cell>
        </row>
        <row r="107">
          <cell r="A107" t="str">
            <v>Т-образный угол</v>
          </cell>
          <cell r="B107" t="str">
            <v>15х10</v>
          </cell>
        </row>
        <row r="108">
          <cell r="A108" t="str">
            <v>Т-образный угол</v>
          </cell>
          <cell r="B108" t="str">
            <v>16х16</v>
          </cell>
        </row>
        <row r="109">
          <cell r="A109" t="str">
            <v>Т-образный угол</v>
          </cell>
          <cell r="B109" t="str">
            <v>25х16</v>
          </cell>
        </row>
        <row r="110">
          <cell r="A110" t="str">
            <v>Т-образный угол</v>
          </cell>
          <cell r="B110" t="str">
            <v>25х25</v>
          </cell>
        </row>
        <row r="111">
          <cell r="A111" t="str">
            <v>Т-образный угол</v>
          </cell>
          <cell r="B111" t="str">
            <v>40х16</v>
          </cell>
        </row>
        <row r="112">
          <cell r="A112" t="str">
            <v>Т-образный угол</v>
          </cell>
          <cell r="B112" t="str">
            <v>40х25</v>
          </cell>
        </row>
        <row r="113">
          <cell r="A113" t="str">
            <v>Т-образный угол</v>
          </cell>
          <cell r="B113" t="str">
            <v>40х40</v>
          </cell>
        </row>
        <row r="114">
          <cell r="A114" t="str">
            <v>Т-образный угол</v>
          </cell>
          <cell r="B114" t="str">
            <v>60х40</v>
          </cell>
        </row>
        <row r="115">
          <cell r="A115" t="str">
            <v>Т-образный угол</v>
          </cell>
          <cell r="B115" t="str">
            <v>60х60</v>
          </cell>
        </row>
        <row r="116">
          <cell r="A116" t="str">
            <v>Т-образный угол</v>
          </cell>
          <cell r="B116" t="str">
            <v>100х40</v>
          </cell>
        </row>
        <row r="117">
          <cell r="A117" t="str">
            <v>Т-образный угол</v>
          </cell>
          <cell r="B117" t="str">
            <v>100х60</v>
          </cell>
        </row>
        <row r="118">
          <cell r="B118" t="str">
            <v>заглушка</v>
          </cell>
        </row>
        <row r="119">
          <cell r="A119" t="str">
            <v>Заглушка</v>
          </cell>
          <cell r="B119" t="str">
            <v>15х10</v>
          </cell>
        </row>
        <row r="120">
          <cell r="A120" t="str">
            <v>Заглушка</v>
          </cell>
          <cell r="B120" t="str">
            <v>16х16</v>
          </cell>
        </row>
        <row r="121">
          <cell r="A121" t="str">
            <v>Заглушка</v>
          </cell>
          <cell r="B121" t="str">
            <v>25х16</v>
          </cell>
        </row>
        <row r="122">
          <cell r="A122" t="str">
            <v>Заглушка</v>
          </cell>
          <cell r="B122" t="str">
            <v>25х25</v>
          </cell>
        </row>
        <row r="123">
          <cell r="A123" t="str">
            <v>Заглушка</v>
          </cell>
          <cell r="B123" t="str">
            <v>40х16</v>
          </cell>
        </row>
        <row r="124">
          <cell r="A124" t="str">
            <v>Заглушка</v>
          </cell>
          <cell r="B124" t="str">
            <v>40х25</v>
          </cell>
        </row>
        <row r="125">
          <cell r="A125" t="str">
            <v>Заглушка</v>
          </cell>
          <cell r="B125" t="str">
            <v>40х40</v>
          </cell>
        </row>
        <row r="126">
          <cell r="A126" t="str">
            <v>Заглушка</v>
          </cell>
          <cell r="B126" t="str">
            <v>60х40</v>
          </cell>
        </row>
        <row r="127">
          <cell r="A127" t="str">
            <v>Заглушка</v>
          </cell>
          <cell r="B127" t="str">
            <v>60х60</v>
          </cell>
        </row>
        <row r="128">
          <cell r="A128" t="str">
            <v>Заглушка</v>
          </cell>
          <cell r="B128" t="str">
            <v>100х40</v>
          </cell>
        </row>
        <row r="129">
          <cell r="A129" t="str">
            <v>Заглушка</v>
          </cell>
          <cell r="B129" t="str">
            <v>100х60</v>
          </cell>
        </row>
      </sheetData>
      <sheetData sheetId="23"/>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СУД1"/>
      <sheetName val="АСУД2"/>
      <sheetName val="БАЗА"/>
      <sheetName val="БП НОВЫЙ"/>
      <sheetName val="Электрика"/>
      <sheetName val="топография"/>
      <sheetName val="исх дан"/>
    </sheetNames>
    <sheetDataSet>
      <sheetData sheetId="0" refreshError="1"/>
      <sheetData sheetId="1" refreshError="1"/>
      <sheetData sheetId="2">
        <row r="2">
          <cell r="A2" t="str">
            <v>3-го квартала 2011 года</v>
          </cell>
        </row>
        <row r="17">
          <cell r="B17" t="str">
            <v>Пешеходный переход</v>
          </cell>
        </row>
        <row r="18">
          <cell r="B18" t="str">
            <v>Т-образный перекресток</v>
          </cell>
        </row>
        <row r="19">
          <cell r="B19" t="str">
            <v>4-х сторонний перекресток</v>
          </cell>
        </row>
        <row r="20">
          <cell r="B20" t="str">
            <v>Пересечение 5-ти и более проезжих частей (площадь, бульвар и т.п.)</v>
          </cell>
        </row>
        <row r="21">
          <cell r="B21" t="str">
            <v>Управляемые дорожные знаки (УДЗ)</v>
          </cell>
        </row>
        <row r="22">
          <cell r="B22" t="str">
            <v>Динамические информационные табло (ДИТ)</v>
          </cell>
        </row>
        <row r="23">
          <cell r="B23" t="str">
            <v>Детекторы транспорта</v>
          </cell>
        </row>
        <row r="24">
          <cell r="B24" t="str">
            <v>Телевизионные камеры и комплексы фотовидефиксации</v>
          </cell>
        </row>
        <row r="54">
          <cell r="B54" t="str">
            <v>Коэффициент 
стадия «ПД+РД»</v>
          </cell>
        </row>
        <row r="55">
          <cell r="B55" t="str">
            <v>Коэффициент 
стадия «П»</v>
          </cell>
        </row>
        <row r="56">
          <cell r="B56" t="str">
            <v>Коэффициент 
стадия «Р»</v>
          </cell>
        </row>
      </sheetData>
      <sheetData sheetId="3" refreshError="1"/>
      <sheetData sheetId="4" refreshError="1"/>
      <sheetData sheetId="5" refreshError="1"/>
      <sheetData sheetId="6"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ж.обустр-во"/>
      <sheetName val="Сети, площ. строит ст.П"/>
      <sheetName val="Дороги ст. РД"/>
      <sheetName val="Сети, площ. строит ст.РД"/>
      <sheetName val="доп. работы"/>
      <sheetName val="база"/>
      <sheetName val="Коэффициенты"/>
      <sheetName val="исх-данные"/>
      <sheetName val="sapactivexlhiddensheet"/>
      <sheetName val="пдр ооо &quot;юкос фбц&quot;"/>
      <sheetName val="lim"/>
      <sheetName val="исх_данные"/>
      <sheetName val="Инж_обустр-во"/>
      <sheetName val="Сети,_площ__строит_ст_П"/>
      <sheetName val="Дороги_ст__РД"/>
      <sheetName val="Сети,_площ__строит_ст_РД"/>
      <sheetName val="доп__работы"/>
      <sheetName val="Инж_обустр-во1"/>
      <sheetName val="Сети,_площ__строит_ст_П1"/>
      <sheetName val="Дороги_ст__РД1"/>
      <sheetName val="Сети,_площ__строит_ст_РД1"/>
      <sheetName val="доп__работы1"/>
      <sheetName val="Инж_обустр-во2"/>
      <sheetName val="Сети,_площ__строит_ст_П2"/>
      <sheetName val="Дороги_ст__РД2"/>
      <sheetName val="Сети,_площ__строит_ст_РД2"/>
      <sheetName val="доп__работы2"/>
      <sheetName val="пдр_ооо_&quot;юкос_фбц&quot;"/>
      <sheetName val="шкаф"/>
      <sheetName val="Расчет курса"/>
      <sheetName val="коэфф1."/>
      <sheetName val="прайс лист"/>
      <sheetName val="пдр_ооо_&quot;юкос_фбц&quot;1"/>
      <sheetName val="Инж_обустр-во3"/>
      <sheetName val="Сети,_площ__строит_ст_П3"/>
      <sheetName val="Дороги_ст__РД3"/>
      <sheetName val="Сети,_площ__строит_ст_РД3"/>
      <sheetName val="доп__работы3"/>
      <sheetName val="пдр_ооо_&quot;юкос_фбц&quot;2"/>
      <sheetName val="Коэф"/>
      <sheetName val="ОДД (стр-во+экспл.)"/>
      <sheetName val="Лист1"/>
      <sheetName val="Данные"/>
      <sheetName val="исх дан"/>
      <sheetName val="топография"/>
      <sheetName val="ПРОЦЕНТЫ"/>
      <sheetName val="Смета"/>
      <sheetName val="Вспомогательный"/>
      <sheetName val="ф"/>
      <sheetName val="к.с.м."/>
    </sheetNames>
    <sheetDataSet>
      <sheetData sheetId="0">
        <row r="2">
          <cell r="L2" t="str">
            <v>Коэффициент генпроектирования Кг</v>
          </cell>
        </row>
      </sheetData>
      <sheetData sheetId="1">
        <row r="2">
          <cell r="L2" t="str">
            <v>Коэффициент генпроектирования Кг</v>
          </cell>
        </row>
      </sheetData>
      <sheetData sheetId="2">
        <row r="2">
          <cell r="L2" t="str">
            <v>Коэффициент генпроектирования Кг</v>
          </cell>
        </row>
      </sheetData>
      <sheetData sheetId="3">
        <row r="2">
          <cell r="L2" t="str">
            <v>Коэффициент генпроектирования Кг</v>
          </cell>
        </row>
      </sheetData>
      <sheetData sheetId="4">
        <row r="2">
          <cell r="L2" t="str">
            <v>Коэффициент генпроектирования Кг</v>
          </cell>
        </row>
      </sheetData>
      <sheetData sheetId="5" refreshError="1">
        <row r="2">
          <cell r="L2" t="str">
            <v>Коэффициент генпроектирования Кг</v>
          </cell>
        </row>
        <row r="3">
          <cell r="L3" t="str">
            <v>Коэффициент, учитывающий только корректировку в связи с изменением ГОСТа</v>
          </cell>
        </row>
      </sheetData>
      <sheetData sheetId="6"/>
      <sheetData sheetId="7" refreshError="1"/>
      <sheetData sheetId="8" refreshError="1"/>
      <sheetData sheetId="9" refreshError="1"/>
      <sheetData sheetId="10" refreshError="1"/>
      <sheetData sheetId="11" refreshError="1"/>
      <sheetData sheetId="12">
        <row r="2">
          <cell r="L2" t="str">
            <v>Коэффициент генпроектирования Кг</v>
          </cell>
        </row>
      </sheetData>
      <sheetData sheetId="13">
        <row r="2">
          <cell r="L2" t="str">
            <v>Коэффициент генпроектирования Кг</v>
          </cell>
        </row>
      </sheetData>
      <sheetData sheetId="14">
        <row r="2">
          <cell r="L2" t="str">
            <v>Коэффициент генпроектирования Кг</v>
          </cell>
        </row>
      </sheetData>
      <sheetData sheetId="15">
        <row r="2">
          <cell r="L2" t="str">
            <v>Коэффициент генпроектирования Кг</v>
          </cell>
        </row>
      </sheetData>
      <sheetData sheetId="16">
        <row r="2">
          <cell r="L2" t="str">
            <v>Коэффициент генпроектирования Кг</v>
          </cell>
        </row>
      </sheetData>
      <sheetData sheetId="17">
        <row r="2">
          <cell r="L2" t="str">
            <v>Коэффициент генпроектирования Кг</v>
          </cell>
        </row>
      </sheetData>
      <sheetData sheetId="18">
        <row r="2">
          <cell r="L2" t="str">
            <v>Коэффициент генпроектирования Кг</v>
          </cell>
        </row>
      </sheetData>
      <sheetData sheetId="19">
        <row r="2">
          <cell r="L2" t="str">
            <v>Коэффициент генпроектирования Кг</v>
          </cell>
        </row>
      </sheetData>
      <sheetData sheetId="20">
        <row r="2">
          <cell r="L2" t="str">
            <v>Коэффициент генпроектирования Кг</v>
          </cell>
        </row>
      </sheetData>
      <sheetData sheetId="21">
        <row r="2">
          <cell r="L2" t="str">
            <v>Коэффициент генпроектирования Кг</v>
          </cell>
        </row>
      </sheetData>
      <sheetData sheetId="22">
        <row r="2">
          <cell r="L2" t="str">
            <v>Коэффициент генпроектирования Кг</v>
          </cell>
        </row>
      </sheetData>
      <sheetData sheetId="23">
        <row r="2">
          <cell r="L2" t="str">
            <v>Коэффициент генпроектирования Кг</v>
          </cell>
        </row>
      </sheetData>
      <sheetData sheetId="24">
        <row r="2">
          <cell r="L2" t="str">
            <v>Коэффициент генпроектирования Кг</v>
          </cell>
        </row>
      </sheetData>
      <sheetData sheetId="25">
        <row r="2">
          <cell r="L2" t="str">
            <v>Коэффициент генпроектирования Кг</v>
          </cell>
        </row>
      </sheetData>
      <sheetData sheetId="26">
        <row r="2">
          <cell r="L2" t="str">
            <v>Коэффициент генпроектирования Кг</v>
          </cell>
        </row>
      </sheetData>
      <sheetData sheetId="27">
        <row r="2">
          <cell r="L2" t="str">
            <v>Коэффициент генпроектирования Кг</v>
          </cell>
        </row>
      </sheetData>
      <sheetData sheetId="28" refreshError="1"/>
      <sheetData sheetId="29" refreshError="1"/>
      <sheetData sheetId="30" refreshError="1"/>
      <sheetData sheetId="31" refreshError="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ая ведомость"/>
      <sheetName val="КОЭФФИЦИЕНТЫ"/>
      <sheetName val="Шаблон сметы"/>
      <sheetName val="Музей ВС"/>
      <sheetName val="ЛДЛ-цу пов. Матвеев"/>
      <sheetName val="Лист опроса"/>
      <sheetName val="GEODEZ-1"/>
      <sheetName val="смета проект"/>
      <sheetName val="БАЗА"/>
      <sheetName val="Сводная_ведомость"/>
      <sheetName val="Шаблон_сметы"/>
      <sheetName val="Музей_ВС"/>
      <sheetName val="ЛДЛ-цу_пов__Матвеев"/>
      <sheetName val="Лист_опроса"/>
      <sheetName val="з-д &quot;Рекорд&quot;"/>
      <sheetName val="авиамоторная"/>
      <sheetName val="исх_данные"/>
      <sheetName val="свод 2"/>
      <sheetName val="информация"/>
      <sheetName val="Лист3"/>
    </sheetNames>
    <sheetDataSet>
      <sheetData sheetId="0"/>
      <sheetData sheetId="1">
        <row r="1">
          <cell r="C1">
            <v>1104</v>
          </cell>
        </row>
      </sheetData>
      <sheetData sheetId="2"/>
      <sheetData sheetId="3"/>
      <sheetData sheetId="4"/>
      <sheetData sheetId="5" refreshError="1"/>
      <sheetData sheetId="6" refreshError="1"/>
      <sheetData sheetId="7" refreshError="1"/>
      <sheetData sheetId="8" refreshError="1"/>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войс"/>
      <sheetName val="База"/>
      <sheetName val="МТСН-98"/>
      <sheetName val="ПНР-МТСН-цена"/>
      <sheetName val="Сист контр"/>
      <sheetName val="Форма 2"/>
      <sheetName val="СФСС"/>
      <sheetName val="Форма 3"/>
      <sheetName val="Смет. ДЦ"/>
      <sheetName val="СК=ресурс"/>
      <sheetName val="Лист1"/>
      <sheetName val="Модуль1"/>
      <sheetName val="Модуль1 (2)"/>
      <sheetName val="Данные для расчёта сметы"/>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sheetData sheetId="11" refreshError="1"/>
      <sheetData sheetId="12" refreshError="1"/>
      <sheetData sheetId="13"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2_PR12"/>
    </sheetNames>
    <definedNames>
      <definedName name="Модуль1.t_pojsnen"/>
    </definedNames>
    <sheetDataSet>
      <sheetData sheetId="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ти &quot;П&quot;"/>
      <sheetName val="Сети &quot;РД&quot; "/>
      <sheetName val="база"/>
      <sheetName val="Коэффициенты"/>
      <sheetName val="Сети_&quot;П&quot;"/>
      <sheetName val="Сети_&quot;РД&quot;_"/>
      <sheetName val="5131-09 Рублёво-Архангельское с"/>
      <sheetName val="Сети_&quot;П&quot;1"/>
      <sheetName val="Сети_&quot;РД&quot;_1"/>
      <sheetName val="Сети_&quot;П&quot;2"/>
      <sheetName val="Сети_&quot;РД&quot;_2"/>
    </sheetNames>
    <sheetDataSet>
      <sheetData sheetId="0"/>
      <sheetData sheetId="1"/>
      <sheetData sheetId="2" refreshError="1">
        <row r="1">
          <cell r="E1" t="str">
            <v xml:space="preserve"> </v>
          </cell>
        </row>
        <row r="2">
          <cell r="E2" t="str">
            <v>Чукин А.Н.</v>
          </cell>
        </row>
        <row r="3">
          <cell r="E3" t="str">
            <v>Котов А.В.</v>
          </cell>
        </row>
        <row r="4">
          <cell r="E4" t="str">
            <v>Батурина Л.В.</v>
          </cell>
        </row>
        <row r="5">
          <cell r="E5" t="str">
            <v>Житкова Т.Н.</v>
          </cell>
        </row>
        <row r="6">
          <cell r="E6" t="str">
            <v>Дубинин И.М.</v>
          </cell>
        </row>
        <row r="7">
          <cell r="E7" t="str">
            <v>Добров А.В.</v>
          </cell>
        </row>
        <row r="8">
          <cell r="E8" t="str">
            <v>Чернов С.Л.</v>
          </cell>
        </row>
        <row r="9">
          <cell r="E9" t="str">
            <v>Быковский А.Н.</v>
          </cell>
        </row>
        <row r="10">
          <cell r="E10" t="str">
            <v>Марова А.Ю.</v>
          </cell>
        </row>
        <row r="11">
          <cell r="E11" t="str">
            <v>Морозов Д.В.</v>
          </cell>
        </row>
        <row r="13">
          <cell r="E13" t="str">
            <v>Богомолов А.Ю.</v>
          </cell>
        </row>
        <row r="14">
          <cell r="E14" t="str">
            <v>Севостьянов А.Н.</v>
          </cell>
        </row>
        <row r="15">
          <cell r="E15" t="str">
            <v>Моськин В.А.</v>
          </cell>
        </row>
        <row r="16">
          <cell r="E16" t="str">
            <v>Лысов А.Е.</v>
          </cell>
        </row>
      </sheetData>
      <sheetData sheetId="3"/>
      <sheetData sheetId="4"/>
      <sheetData sheetId="5"/>
      <sheetData sheetId="6" refreshError="1"/>
      <sheetData sheetId="7"/>
      <sheetData sheetId="8"/>
      <sheetData sheetId="9"/>
      <sheetData sheetId="10"/>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заказчиков"/>
      <sheetName val="ОДД (стр-во+экспл.)"/>
      <sheetName val="база"/>
      <sheetName val="Коэффициенты"/>
      <sheetName val="исх-данные"/>
      <sheetName val="смета"/>
      <sheetName val="лист1"/>
    </sheetNames>
    <sheetDataSet>
      <sheetData sheetId="0" refreshError="1"/>
      <sheetData sheetId="1">
        <row r="85">
          <cell r="B85" t="str">
            <v>Исполнительная смета</v>
          </cell>
        </row>
        <row r="86">
          <cell r="B86" t="str">
            <v>Смета на проектные работы</v>
          </cell>
        </row>
      </sheetData>
      <sheetData sheetId="2" refreshError="1"/>
      <sheetData sheetId="3"/>
      <sheetData sheetId="4" refreshError="1"/>
      <sheetData sheetId="5" refreshError="1"/>
      <sheetData sheetId="6"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заказчиков"/>
      <sheetName val="ОДД (стр-во+экспл.)"/>
      <sheetName val="база"/>
      <sheetName val="Коэффициенты"/>
    </sheetNames>
    <sheetDataSet>
      <sheetData sheetId="0" refreshError="1"/>
      <sheetData sheetId="1">
        <row r="85">
          <cell r="B85" t="str">
            <v>Исполнительная смета</v>
          </cell>
        </row>
        <row r="86">
          <cell r="B86" t="str">
            <v>Смета на проектные работы</v>
          </cell>
        </row>
      </sheetData>
      <sheetData sheetId="2" refreshError="1"/>
      <sheetData sheetId="3"/>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роги"/>
      <sheetName val="доп. работы"/>
      <sheetName val="база"/>
      <sheetName val="Коэффициенты"/>
    </sheetNames>
    <sheetDataSet>
      <sheetData sheetId="0"/>
      <sheetData sheetId="1"/>
      <sheetData sheetId="2">
        <row r="2">
          <cell r="AB2" t="str">
            <v>Начальник отдела ОДД:</v>
          </cell>
        </row>
        <row r="3">
          <cell r="AB3" t="str">
            <v>Главный инженер проекта:</v>
          </cell>
        </row>
        <row r="4">
          <cell r="AB4" t="str">
            <v>Ведущий главный инженер проекта:</v>
          </cell>
        </row>
        <row r="5">
          <cell r="AB5" t="str">
            <v>Руководитель группы:</v>
          </cell>
        </row>
        <row r="6">
          <cell r="AB6" t="str">
            <v>Ведущий специалист:</v>
          </cell>
        </row>
      </sheetData>
      <sheetData sheetId="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ощадки"/>
      <sheetName val="база"/>
      <sheetName val="Коэффициенты"/>
    </sheetNames>
    <sheetDataSet>
      <sheetData sheetId="0" refreshError="1"/>
      <sheetData sheetId="1"/>
      <sheetData sheetId="2">
        <row r="1">
          <cell r="D1" t="str">
            <v xml:space="preserve"> </v>
          </cell>
        </row>
        <row r="2">
          <cell r="D2" t="str">
            <v>1-3 га</v>
          </cell>
        </row>
        <row r="3">
          <cell r="D3" t="str">
            <v>более 3 га</v>
          </cell>
        </row>
      </sheetData>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ощадки"/>
      <sheetName val="база"/>
      <sheetName val="Коэффициенты"/>
      <sheetName val="топография"/>
      <sheetName val="Вспомогательный"/>
      <sheetName val="смета"/>
    </sheetNames>
    <sheetDataSet>
      <sheetData sheetId="0" refreshError="1"/>
      <sheetData sheetId="1"/>
      <sheetData sheetId="2" refreshError="1">
        <row r="1">
          <cell r="D1" t="str">
            <v xml:space="preserve"> </v>
          </cell>
        </row>
        <row r="2">
          <cell r="D2" t="str">
            <v>1-3 га</v>
          </cell>
        </row>
        <row r="3">
          <cell r="D3" t="str">
            <v>более 3 га</v>
          </cell>
        </row>
      </sheetData>
      <sheetData sheetId="3" refreshError="1"/>
      <sheetData sheetId="4" refreshError="1"/>
      <sheetData sheetId="5"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_2G"/>
    </sheetNames>
    <definedNames>
      <definedName name="[Сумма прописью].sum_prop"/>
    </definedNames>
    <sheetDataSet>
      <sheetData sheetId="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sheetNames>
    <sheetDataSet>
      <sheetData sheetId="0"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ка пог.м "/>
    </sheetNames>
    <sheetDataSet>
      <sheetData sheetId="0"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ти"/>
      <sheetName val="Площадки"/>
      <sheetName val="база"/>
      <sheetName val="Коэффициенты"/>
      <sheetName val="Смета_ОДД_образец"/>
    </sheetNames>
    <sheetDataSet>
      <sheetData sheetId="0"/>
      <sheetData sheetId="1"/>
      <sheetData sheetId="2">
        <row r="1">
          <cell r="A1" t="str">
            <v xml:space="preserve"> </v>
          </cell>
          <cell r="E1" t="str">
            <v xml:space="preserve"> </v>
          </cell>
        </row>
        <row r="2">
          <cell r="E2" t="str">
            <v>Чукин А.Н.</v>
          </cell>
        </row>
        <row r="3">
          <cell r="E3" t="str">
            <v>Котов А.В.</v>
          </cell>
        </row>
        <row r="4">
          <cell r="E4" t="str">
            <v>Батурина Л.В.</v>
          </cell>
        </row>
        <row r="5">
          <cell r="E5" t="str">
            <v>Житкова Т.Н.</v>
          </cell>
        </row>
        <row r="6">
          <cell r="E6" t="str">
            <v>Дубинин И.М.</v>
          </cell>
        </row>
        <row r="7">
          <cell r="E7" t="str">
            <v>Добров А.В.</v>
          </cell>
        </row>
        <row r="8">
          <cell r="E8" t="str">
            <v>Чернов С.Л.</v>
          </cell>
        </row>
        <row r="9">
          <cell r="E9" t="str">
            <v>Быковский А.Н.</v>
          </cell>
        </row>
        <row r="10">
          <cell r="E10" t="str">
            <v>Марова А.Ю.</v>
          </cell>
        </row>
        <row r="11">
          <cell r="E11" t="str">
            <v>Морозов Д.В.</v>
          </cell>
        </row>
        <row r="13">
          <cell r="E13" t="str">
            <v>Богомолов А.Ю.</v>
          </cell>
        </row>
        <row r="14">
          <cell r="E14" t="str">
            <v>Севостьянов А.Н.</v>
          </cell>
        </row>
        <row r="15">
          <cell r="E15" t="str">
            <v>Моськин В.А.</v>
          </cell>
        </row>
        <row r="16">
          <cell r="E16" t="str">
            <v>Лысов А.Е.</v>
          </cell>
        </row>
      </sheetData>
      <sheetData sheetId="3">
        <row r="1">
          <cell r="A1" t="str">
            <v xml:space="preserve"> </v>
          </cell>
        </row>
      </sheetData>
      <sheetData sheetId="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7"/>
      <sheetName val="Расчет договорной цены"/>
      <sheetName val="Сводная смета"/>
      <sheetName val="Смета 1"/>
      <sheetName val="Смета 2"/>
      <sheetName val="Смета 3"/>
      <sheetName val="Смета 4"/>
      <sheetName val="Смета 5"/>
      <sheetName val="Смета 6"/>
      <sheetName val="Смета 8"/>
      <sheetName val="Смета 9"/>
      <sheetName val="Смета 10"/>
      <sheetName val="Смета 11"/>
      <sheetName val="Смета 12"/>
      <sheetName val="Смета 13"/>
      <sheetName val="Смета 14"/>
      <sheetName val="Смета 15"/>
      <sheetName val="Смета 16"/>
      <sheetName val="Вспомогательные подсчеты"/>
      <sheetName val="Расчет (ССР)"/>
      <sheetName val="СметаСводная п54"/>
      <sheetName val="табл.1,4;17-НО"/>
      <sheetName val="свод"/>
      <sheetName val="Курс доллара"/>
      <sheetName val="сохранить"/>
      <sheetName val="свод 2"/>
      <sheetName val="КП Лен-Зина"/>
      <sheetName val="93-110"/>
      <sheetName val="топография"/>
      <sheetName val="сводная"/>
      <sheetName val="Данные"/>
      <sheetName val="Лист опроса"/>
      <sheetName val="Дог_рас"/>
      <sheetName val="КП_СС"/>
      <sheetName val="Ф2П"/>
      <sheetName val="ф3п"/>
      <sheetName val="исх-данные"/>
      <sheetName val="см3(подходы)"/>
      <sheetName val="база"/>
      <sheetName val="Коэффициенты"/>
      <sheetName val="6"/>
    </sheetNames>
    <sheetDataSet>
      <sheetData sheetId="0" refreshError="1">
        <row r="1">
          <cell r="F1">
            <v>0.83155992578849702</v>
          </cell>
        </row>
      </sheetData>
      <sheetData sheetId="1">
        <row r="1">
          <cell r="F1">
            <v>0.83155992578849702</v>
          </cell>
        </row>
      </sheetData>
      <sheetData sheetId="2">
        <row r="1">
          <cell r="F1">
            <v>0.83155992578849702</v>
          </cell>
        </row>
      </sheetData>
      <sheetData sheetId="3"/>
      <sheetData sheetId="4"/>
      <sheetData sheetId="5"/>
      <sheetData sheetId="6"/>
      <sheetData sheetId="7"/>
      <sheetData sheetId="8">
        <row r="1">
          <cell r="F1">
            <v>0.83155992578849702</v>
          </cell>
        </row>
      </sheetData>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ая ведомость"/>
      <sheetName val="Бел.пов-ть"/>
      <sheetName val="APOV_BEL 2"/>
      <sheetName val="A_PD_BEL"/>
      <sheetName val="Михелев 1"/>
      <sheetName val="Михелев 2"/>
      <sheetName val="Матвеев_V2"/>
      <sheetName val="ATURGEN"/>
      <sheetName val="ACHIS_PR"/>
      <sheetName val="APIGAREV"/>
      <sheetName val="AZUB1&amp;5M"/>
      <sheetName val="AZUB_3M"/>
      <sheetName val="AZUB_20D"/>
      <sheetName val="AVDNH_1"/>
      <sheetName val="Достоевская (0)"/>
      <sheetName val="Достоевская (1)"/>
      <sheetName val="Достоевская (6)"/>
      <sheetName val="Акт В-Л"/>
      <sheetName val="Акт В-Л (2)"/>
      <sheetName val="Селезневская Акт Ф-2"/>
      <sheetName val="з-д &quot;Рекорд&quot;"/>
      <sheetName val="Лист3"/>
      <sheetName val="Сводка пог.м "/>
      <sheetName val="смета 5 ред.3"/>
      <sheetName val="исх-данные"/>
      <sheetName val="исх_данные"/>
      <sheetName val="кабель"/>
      <sheetName val="Метро-Стиль"/>
      <sheetName val="Реквизиты"/>
      <sheetName val="Сводная_ведомость"/>
      <sheetName val="Бел_пов-ть"/>
      <sheetName val="APOV_BEL_2"/>
      <sheetName val="Михелев_1"/>
      <sheetName val="Михелев_2"/>
      <sheetName val="Достоевская_(0)"/>
      <sheetName val="Достоевская_(1)"/>
      <sheetName val="Достоевская_(6)"/>
      <sheetName val="Акт_В-Л"/>
      <sheetName val="Акт_В-Л_(2)"/>
      <sheetName val="Селезневская_Акт_Ф-2"/>
      <sheetName val="з-д_&quot;Рекорд&quot;"/>
      <sheetName val="Сводка_пог_м_"/>
      <sheetName val="смета_5_ред_3"/>
      <sheetName val="лдл-цу пов. матвеев"/>
      <sheetName val="КОЭФФИЦИЕНТЫ"/>
      <sheetName val="смета проект"/>
      <sheetName val="Данные"/>
      <sheetName val="топография"/>
      <sheetName val="свод 2"/>
      <sheetName val="sapactivexlhiddensheet"/>
      <sheetName val="HP и оргтехника"/>
      <sheetName val="SakhNIPI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42">
          <cell r="F42">
            <v>966.20436000000007</v>
          </cell>
        </row>
      </sheetData>
      <sheetData sheetId="18">
        <row r="42">
          <cell r="F42">
            <v>966.20436000000007</v>
          </cell>
        </row>
      </sheetData>
      <sheetData sheetId="19">
        <row r="42">
          <cell r="F42">
            <v>966.20436000000007</v>
          </cell>
        </row>
      </sheetData>
      <sheetData sheetId="20">
        <row r="42">
          <cell r="F42">
            <v>966.20436000000007</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42">
          <cell r="F42">
            <v>966.20436000000007</v>
          </cell>
        </row>
      </sheetData>
      <sheetData sheetId="30">
        <row r="42">
          <cell r="F42">
            <v>966.20436000000007</v>
          </cell>
        </row>
      </sheetData>
      <sheetData sheetId="31">
        <row r="42">
          <cell r="F42">
            <v>966.20436000000007</v>
          </cell>
        </row>
      </sheetData>
      <sheetData sheetId="32">
        <row r="42">
          <cell r="F42">
            <v>966.20436000000007</v>
          </cell>
        </row>
      </sheetData>
      <sheetData sheetId="33">
        <row r="42">
          <cell r="F42">
            <v>966.20436000000007</v>
          </cell>
        </row>
      </sheetData>
      <sheetData sheetId="34">
        <row r="42">
          <cell r="F42">
            <v>966.20436000000007</v>
          </cell>
        </row>
      </sheetData>
      <sheetData sheetId="35">
        <row r="42">
          <cell r="F42">
            <v>966.20436000000007</v>
          </cell>
        </row>
      </sheetData>
      <sheetData sheetId="36">
        <row r="42">
          <cell r="F42">
            <v>966.20436000000007</v>
          </cell>
        </row>
      </sheetData>
      <sheetData sheetId="37">
        <row r="42">
          <cell r="F42">
            <v>966.20436000000007</v>
          </cell>
        </row>
      </sheetData>
      <sheetData sheetId="38">
        <row r="42">
          <cell r="F42">
            <v>966.20436000000007</v>
          </cell>
        </row>
      </sheetData>
      <sheetData sheetId="39">
        <row r="42">
          <cell r="F42">
            <v>966.20436000000007</v>
          </cell>
        </row>
      </sheetData>
      <sheetData sheetId="40">
        <row r="42">
          <cell r="F42">
            <v>966.20436000000007</v>
          </cell>
        </row>
      </sheetData>
      <sheetData sheetId="41">
        <row r="42">
          <cell r="F42">
            <v>966.20436000000007</v>
          </cell>
        </row>
      </sheetData>
      <sheetData sheetId="42">
        <row r="42">
          <cell r="F42">
            <v>966.20436000000007</v>
          </cell>
        </row>
      </sheetData>
      <sheetData sheetId="43" refreshError="1"/>
      <sheetData sheetId="44" refreshError="1"/>
      <sheetData sheetId="45">
        <row r="42">
          <cell r="F42">
            <v>966.20436000000007</v>
          </cell>
        </row>
      </sheetData>
      <sheetData sheetId="46">
        <row r="42">
          <cell r="F42">
            <v>966.20436000000007</v>
          </cell>
        </row>
      </sheetData>
      <sheetData sheetId="47" refreshError="1"/>
      <sheetData sheetId="48" refreshError="1"/>
      <sheetData sheetId="49" refreshError="1"/>
      <sheetData sheetId="50" refreshError="1"/>
      <sheetData sheetId="51"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войс"/>
      <sheetName val="База"/>
      <sheetName val="МТСН-98"/>
      <sheetName val="ПНР-МТСН-цена"/>
      <sheetName val="Сист контр"/>
      <sheetName val="Форма 2"/>
      <sheetName val="СФСС"/>
      <sheetName val="Форма 3"/>
      <sheetName val="Смет. ДЦ"/>
      <sheetName val="СК=ресурс"/>
      <sheetName val="Лист1"/>
      <sheetName val="Модуль1"/>
      <sheetName val="Модуль1 (2)"/>
      <sheetName val="свод1"/>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sheetData sheetId="11" refreshError="1"/>
      <sheetData sheetId="12" refreshError="1"/>
      <sheetData sheetId="13"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7"/>
    </sheetNames>
    <sheetDataSet>
      <sheetData sheetId="0"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7"/>
    </sheetNames>
    <sheetDataSet>
      <sheetData sheetId="0"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7"/>
    </sheetNames>
    <sheetDataSet>
      <sheetData sheetId="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заказчиков"/>
      <sheetName val="ОДД (стр-во+экспл.)"/>
      <sheetName val="база"/>
      <sheetName val="Коэффициенты"/>
      <sheetName val="лдл-цу пов. матвеев"/>
    </sheetNames>
    <sheetDataSet>
      <sheetData sheetId="0"/>
      <sheetData sheetId="1">
        <row r="85">
          <cell r="B85" t="str">
            <v>Исполнительная смета</v>
          </cell>
        </row>
        <row r="89">
          <cell r="B89" t="str">
            <v>Антонов М.В.</v>
          </cell>
        </row>
        <row r="90">
          <cell r="B90" t="str">
            <v>Быковский А.Н.</v>
          </cell>
        </row>
        <row r="91">
          <cell r="B91" t="str">
            <v>Горбатовская. Е.В.</v>
          </cell>
        </row>
        <row r="92">
          <cell r="B92" t="str">
            <v>Гущин Л.А.</v>
          </cell>
        </row>
        <row r="93">
          <cell r="B93" t="str">
            <v>Дубинин И.М.</v>
          </cell>
        </row>
        <row r="94">
          <cell r="B94" t="str">
            <v>Забродина А.В.</v>
          </cell>
        </row>
        <row r="95">
          <cell r="B95" t="str">
            <v>Козельский А.Ю.</v>
          </cell>
        </row>
        <row r="96">
          <cell r="B96" t="str">
            <v>Крылов Д.А.</v>
          </cell>
        </row>
        <row r="97">
          <cell r="B97" t="str">
            <v>Ларин И.В.</v>
          </cell>
        </row>
        <row r="98">
          <cell r="B98" t="str">
            <v>Магкеева М.О.</v>
          </cell>
        </row>
        <row r="99">
          <cell r="B99" t="str">
            <v>Оникова М.А.</v>
          </cell>
        </row>
        <row r="100">
          <cell r="B100" t="str">
            <v>Панарин А.В.</v>
          </cell>
        </row>
        <row r="101">
          <cell r="B101" t="str">
            <v>Теснова Т.Н.</v>
          </cell>
        </row>
        <row r="102">
          <cell r="B102" t="str">
            <v>Чернов С.Л.</v>
          </cell>
        </row>
        <row r="103">
          <cell r="B103" t="str">
            <v>Щепин Ю.Ю.</v>
          </cell>
        </row>
      </sheetData>
      <sheetData sheetId="2"/>
      <sheetData sheetId="3"/>
      <sheetData sheetId="4"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заказчиков"/>
      <sheetName val="ОДД (стр-во+экспл.)"/>
      <sheetName val="база"/>
      <sheetName val="Коэффициенты"/>
      <sheetName val="47 ОДД Лазенки(4)"/>
    </sheetNames>
    <definedNames>
      <definedName name="for_print"/>
      <definedName name="full"/>
    </definedNames>
    <sheetDataSet>
      <sheetData sheetId="0" refreshError="1"/>
      <sheetData sheetId="1"/>
      <sheetData sheetId="2">
        <row r="2">
          <cell r="J2" t="str">
            <v>стадия П</v>
          </cell>
        </row>
        <row r="3">
          <cell r="J3" t="str">
            <v>стадия РД</v>
          </cell>
        </row>
      </sheetData>
      <sheetData sheetId="3">
        <row r="1">
          <cell r="A1" t="str">
            <v xml:space="preserve"> </v>
          </cell>
          <cell r="B1" t="str">
            <v xml:space="preserve"> </v>
          </cell>
        </row>
        <row r="2">
          <cell r="A2" t="str">
            <v>1,1</v>
          </cell>
          <cell r="B2">
            <v>1.06</v>
          </cell>
        </row>
        <row r="3">
          <cell r="A3" t="str">
            <v>1,25</v>
          </cell>
          <cell r="B3">
            <v>1.1299999999999999</v>
          </cell>
        </row>
        <row r="4">
          <cell r="A4" t="str">
            <v>1,43</v>
          </cell>
          <cell r="B4">
            <v>1.1499999999999999</v>
          </cell>
        </row>
        <row r="5">
          <cell r="A5" t="str">
            <v>1,67</v>
          </cell>
          <cell r="B5">
            <v>1.2</v>
          </cell>
        </row>
        <row r="6">
          <cell r="A6" t="str">
            <v>2</v>
          </cell>
          <cell r="B6">
            <v>1.35</v>
          </cell>
        </row>
      </sheetData>
      <sheetData sheetId="4"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бель"/>
      <sheetName val="ИзмененияЦен"/>
      <sheetName val="Динамика за месяц товара"/>
      <sheetName val="Италия"/>
      <sheetName val="Черный ПВС"/>
      <sheetName val="Арматура для СИП"/>
      <sheetName val="Полиэтилен и бумага"/>
      <sheetName val="Приход_полиэт_бумага"/>
      <sheetName val="железная дорога"/>
      <sheetName val="Приход"/>
      <sheetName val="Кабель вне сверки"/>
      <sheetName val="Архив"/>
      <sheetName val="Торгсервис"/>
      <sheetName val="Спец. Рапира"/>
      <sheetName val="Рапира"/>
      <sheetName val="Тула-NEW"/>
      <sheetName val="Титул"/>
      <sheetName val="Содержание"/>
      <sheetName val="Разномеры"/>
      <sheetName val="Пр1"/>
      <sheetName val="Пр2"/>
      <sheetName val="Пр3"/>
      <sheetName val="Пр4"/>
      <sheetName val="Пр5"/>
      <sheetName val="Пр6"/>
      <sheetName val="Пр7"/>
      <sheetName val="Пр8"/>
      <sheetName val="Пр9"/>
      <sheetName val="Пр10"/>
      <sheetName val="Пр11"/>
      <sheetName val="Пр12"/>
      <sheetName val="Пр13"/>
      <sheetName val="Пр14"/>
      <sheetName val="Кабель, провод"/>
      <sheetName val="cab_spec"/>
      <sheetName val="Пр7(2)"/>
      <sheetName val="Оборачиваемость"/>
      <sheetName val="Техэлектро"/>
      <sheetName val="СпецТехэлектро"/>
      <sheetName val="Закачка Техэлектро"/>
      <sheetName val="Пр11 (3)"/>
      <sheetName val="Пр11 (2)"/>
      <sheetName val="Отв. лица"/>
      <sheetName val="АСМ и РЭК"/>
      <sheetName val="АСМ и Смоленск"/>
      <sheetName val="Пр12_1"/>
      <sheetName val="Пр13_1"/>
      <sheetName val="Новые позиции_NUMнг-LS"/>
      <sheetName val="Спец. ПВС и ПУГНП"/>
      <sheetName val="NYM_RusMarket"/>
      <sheetName val="Распродажа на маркет русскейбл"/>
      <sheetName val="Спец. ЗВИ"/>
      <sheetName val="Распродажа расчет"/>
      <sheetName val="Отчет о совместимости"/>
    </sheetNames>
    <sheetDataSet>
      <sheetData sheetId="0">
        <row r="1">
          <cell r="A1" t="str">
            <v>Наименование</v>
          </cell>
        </row>
        <row r="10">
          <cell r="A10" t="str">
            <v xml:space="preserve"> Провод медный (ПУНП, ПВ-1, ППВ)</v>
          </cell>
        </row>
        <row r="11">
          <cell r="A11" t="str">
            <v>ПУНП 2х1,5</v>
          </cell>
          <cell r="GF11">
            <v>9.86</v>
          </cell>
          <cell r="GG11">
            <v>8.57</v>
          </cell>
        </row>
        <row r="12">
          <cell r="A12" t="str">
            <v>ПУНП 2х2,5</v>
          </cell>
          <cell r="GF12">
            <v>15.74</v>
          </cell>
          <cell r="GG12">
            <v>13.69</v>
          </cell>
        </row>
        <row r="13">
          <cell r="A13" t="str">
            <v>ПУНП 2х4</v>
          </cell>
          <cell r="GF13">
            <v>23.7</v>
          </cell>
          <cell r="GG13">
            <v>20.61</v>
          </cell>
        </row>
        <row r="14">
          <cell r="A14" t="str">
            <v>ПУНП 3х1,5</v>
          </cell>
          <cell r="GF14">
            <v>14.47</v>
          </cell>
          <cell r="GG14">
            <v>12.58</v>
          </cell>
        </row>
        <row r="15">
          <cell r="A15" t="str">
            <v>ПУНП 3х2,5</v>
          </cell>
          <cell r="GF15">
            <v>23.3</v>
          </cell>
          <cell r="GG15">
            <v>20.260000000000002</v>
          </cell>
        </row>
        <row r="16">
          <cell r="A16" t="str">
            <v>ПУНП 3х4</v>
          </cell>
          <cell r="GF16">
            <v>35.36</v>
          </cell>
          <cell r="GG16">
            <v>30.75</v>
          </cell>
        </row>
        <row r="17">
          <cell r="A17" t="str">
            <v>ПВ-1  0,5</v>
          </cell>
          <cell r="GF17">
            <v>1.83</v>
          </cell>
          <cell r="GG17">
            <v>1.66</v>
          </cell>
        </row>
        <row r="18">
          <cell r="A18" t="str">
            <v>ПВ-1  0,75</v>
          </cell>
          <cell r="GF18">
            <v>2.58</v>
          </cell>
          <cell r="GG18">
            <v>2.35</v>
          </cell>
        </row>
        <row r="19">
          <cell r="A19" t="str">
            <v>ПВ-1  1</v>
          </cell>
          <cell r="GF19">
            <v>3.22</v>
          </cell>
          <cell r="GG19">
            <v>2.93</v>
          </cell>
        </row>
        <row r="20">
          <cell r="A20" t="str">
            <v>ПВ-1  1,5</v>
          </cell>
          <cell r="GF20">
            <v>4.7300000000000004</v>
          </cell>
          <cell r="GG20">
            <v>4.1100000000000003</v>
          </cell>
        </row>
        <row r="21">
          <cell r="A21" t="str">
            <v>ПВ-1  2,5</v>
          </cell>
          <cell r="GF21">
            <v>7.66</v>
          </cell>
          <cell r="GG21">
            <v>6.75</v>
          </cell>
        </row>
        <row r="22">
          <cell r="A22" t="str">
            <v>ПВ-1  4</v>
          </cell>
          <cell r="GF22">
            <v>12.47</v>
          </cell>
          <cell r="GG22">
            <v>10.98</v>
          </cell>
        </row>
        <row r="23">
          <cell r="A23" t="str">
            <v>ПВ-1  6</v>
          </cell>
          <cell r="GF23">
            <v>18.13</v>
          </cell>
          <cell r="GG23">
            <v>16.190000000000001</v>
          </cell>
        </row>
        <row r="24">
          <cell r="A24" t="str">
            <v>ПВ-1 10</v>
          </cell>
          <cell r="GF24">
            <v>30.22</v>
          </cell>
          <cell r="GG24">
            <v>26.28</v>
          </cell>
        </row>
        <row r="25">
          <cell r="A25" t="str">
            <v>ПВ-1 16</v>
          </cell>
          <cell r="GF25">
            <v>48.35</v>
          </cell>
          <cell r="GG25">
            <v>42.04</v>
          </cell>
        </row>
        <row r="26">
          <cell r="A26" t="str">
            <v>ПВ-1 25</v>
          </cell>
          <cell r="GF26">
            <v>76.34</v>
          </cell>
          <cell r="GG26">
            <v>69.400000000000006</v>
          </cell>
        </row>
        <row r="27">
          <cell r="A27" t="str">
            <v>ПВ-1 35</v>
          </cell>
          <cell r="GF27">
            <v>105.25</v>
          </cell>
          <cell r="GG27">
            <v>95.69</v>
          </cell>
        </row>
        <row r="28">
          <cell r="A28" t="str">
            <v>ПВ-1 50</v>
          </cell>
          <cell r="GF28">
            <v>151.79</v>
          </cell>
          <cell r="GG28">
            <v>137.99</v>
          </cell>
        </row>
        <row r="29">
          <cell r="A29" t="str">
            <v>ПВ-1 70</v>
          </cell>
          <cell r="GF29">
            <v>218.1</v>
          </cell>
          <cell r="GG29">
            <v>198.27</v>
          </cell>
        </row>
        <row r="30">
          <cell r="A30" t="str">
            <v>ПВ-1 95</v>
          </cell>
          <cell r="GF30">
            <v>299.14999999999998</v>
          </cell>
          <cell r="GG30">
            <v>271.95999999999998</v>
          </cell>
        </row>
        <row r="31">
          <cell r="A31" t="str">
            <v>ПВ-1 120</v>
          </cell>
          <cell r="GF31">
            <v>383.8</v>
          </cell>
          <cell r="GG31">
            <v>348.91</v>
          </cell>
        </row>
        <row r="32">
          <cell r="A32" t="str">
            <v>ППВ 2х1,5</v>
          </cell>
          <cell r="GF32">
            <v>9.84</v>
          </cell>
          <cell r="GG32">
            <v>8.5500000000000007</v>
          </cell>
        </row>
        <row r="33">
          <cell r="A33" t="str">
            <v>ППВ 2х2,5</v>
          </cell>
          <cell r="GF33">
            <v>14.9</v>
          </cell>
          <cell r="GG33">
            <v>12.95</v>
          </cell>
        </row>
        <row r="34">
          <cell r="A34" t="str">
            <v>ППВ 2х4</v>
          </cell>
          <cell r="GF34">
            <v>23.98</v>
          </cell>
          <cell r="GG34">
            <v>21.03</v>
          </cell>
        </row>
        <row r="35">
          <cell r="A35" t="str">
            <v>ППВ 3х1,5</v>
          </cell>
          <cell r="GF35">
            <v>14.61</v>
          </cell>
          <cell r="GG35">
            <v>12.7</v>
          </cell>
        </row>
        <row r="36">
          <cell r="A36" t="str">
            <v>ППВ 3х2,5</v>
          </cell>
          <cell r="GF36">
            <v>23.25</v>
          </cell>
          <cell r="GG36">
            <v>20.22</v>
          </cell>
        </row>
        <row r="37">
          <cell r="A37" t="str">
            <v>ППВ 3х4</v>
          </cell>
          <cell r="GF37">
            <v>34.68</v>
          </cell>
          <cell r="GG37">
            <v>31.53</v>
          </cell>
        </row>
        <row r="38">
          <cell r="A38" t="str">
            <v xml:space="preserve"> Провод медный гибкий (ШВП-2, ШВВП, ПУГНП, ПВС, ПВ-3)</v>
          </cell>
          <cell r="GF38">
            <v>0</v>
          </cell>
        </row>
        <row r="39">
          <cell r="A39" t="str">
            <v>ШВП-2 2х0,2</v>
          </cell>
          <cell r="GF39">
            <v>2.6</v>
          </cell>
          <cell r="GG39">
            <v>2.2599999999999998</v>
          </cell>
        </row>
        <row r="40">
          <cell r="A40" t="str">
            <v>ШВП-2 2х0,35</v>
          </cell>
          <cell r="GF40">
            <v>3.8</v>
          </cell>
          <cell r="GG40">
            <v>3.3</v>
          </cell>
        </row>
        <row r="41">
          <cell r="A41" t="str">
            <v>ШВП-2 2х0,5</v>
          </cell>
          <cell r="GF41">
            <v>5.09</v>
          </cell>
          <cell r="GG41">
            <v>4.43</v>
          </cell>
        </row>
        <row r="42">
          <cell r="A42" t="str">
            <v>ШВП-2 2х0,75</v>
          </cell>
          <cell r="GF42">
            <v>6.98</v>
          </cell>
          <cell r="GG42">
            <v>6.07</v>
          </cell>
        </row>
        <row r="43">
          <cell r="A43" t="str">
            <v>ШВВП 2х0,35</v>
          </cell>
          <cell r="GF43">
            <v>3.74</v>
          </cell>
          <cell r="GG43">
            <v>3.25</v>
          </cell>
        </row>
        <row r="44">
          <cell r="A44" t="str">
            <v>ШВВП 2х0,5</v>
          </cell>
          <cell r="GF44">
            <v>4.8499999999999996</v>
          </cell>
          <cell r="GG44">
            <v>4.22</v>
          </cell>
        </row>
        <row r="45">
          <cell r="A45" t="str">
            <v>ШВВП 2х0,75</v>
          </cell>
          <cell r="GF45">
            <v>6.46</v>
          </cell>
          <cell r="GG45">
            <v>5.62</v>
          </cell>
        </row>
        <row r="46">
          <cell r="A46" t="str">
            <v>ШВВП 3х0,5</v>
          </cell>
          <cell r="GF46">
            <v>7.26</v>
          </cell>
          <cell r="GG46">
            <v>6.32</v>
          </cell>
        </row>
        <row r="47">
          <cell r="A47" t="str">
            <v>ШВВП 3х0,75</v>
          </cell>
          <cell r="GF47">
            <v>9.6199999999999992</v>
          </cell>
          <cell r="GG47">
            <v>8.3699999999999992</v>
          </cell>
        </row>
        <row r="48">
          <cell r="A48" t="str">
            <v>ПУГНП 2х1,5</v>
          </cell>
          <cell r="GF48">
            <v>9.8699999999999992</v>
          </cell>
          <cell r="GG48">
            <v>8.58</v>
          </cell>
        </row>
        <row r="49">
          <cell r="A49" t="str">
            <v>ПУГНП 2х2,5</v>
          </cell>
          <cell r="GF49">
            <v>16.21</v>
          </cell>
          <cell r="GG49">
            <v>14.1</v>
          </cell>
        </row>
        <row r="50">
          <cell r="A50" t="str">
            <v>ПУГНП 2х4</v>
          </cell>
          <cell r="GF50">
            <v>25.2</v>
          </cell>
          <cell r="GG50">
            <v>21.91</v>
          </cell>
        </row>
        <row r="51">
          <cell r="A51" t="str">
            <v>ПУГНП 3х1,5</v>
          </cell>
          <cell r="GF51">
            <v>14.67</v>
          </cell>
          <cell r="GG51">
            <v>12.76</v>
          </cell>
        </row>
        <row r="52">
          <cell r="A52" t="str">
            <v>ПУГНП 3х2,5</v>
          </cell>
          <cell r="GF52">
            <v>24.16</v>
          </cell>
          <cell r="GG52">
            <v>21.01</v>
          </cell>
        </row>
        <row r="53">
          <cell r="A53" t="str">
            <v>ПУГНП 3х4</v>
          </cell>
          <cell r="GF53">
            <v>37.71</v>
          </cell>
          <cell r="GG53">
            <v>32.79</v>
          </cell>
        </row>
        <row r="54">
          <cell r="A54" t="str">
            <v>ПВС 2х0,75</v>
          </cell>
          <cell r="GF54">
            <v>7.94</v>
          </cell>
          <cell r="GG54">
            <v>6.9</v>
          </cell>
        </row>
        <row r="55">
          <cell r="A55" t="str">
            <v>ПВС 2х1</v>
          </cell>
          <cell r="GF55">
            <v>10.02</v>
          </cell>
          <cell r="GG55">
            <v>8.7100000000000009</v>
          </cell>
        </row>
        <row r="56">
          <cell r="A56" t="str">
            <v>ПВС 2х1,5</v>
          </cell>
          <cell r="GF56">
            <v>13.11</v>
          </cell>
          <cell r="GG56">
            <v>11.4</v>
          </cell>
        </row>
        <row r="57">
          <cell r="A57" t="str">
            <v>ПВС 2х2,5</v>
          </cell>
          <cell r="GF57">
            <v>20.86</v>
          </cell>
          <cell r="GG57">
            <v>18.14</v>
          </cell>
        </row>
        <row r="58">
          <cell r="A58" t="str">
            <v>ПВС 2х4</v>
          </cell>
          <cell r="GF58">
            <v>31.85</v>
          </cell>
          <cell r="GG58">
            <v>27.69</v>
          </cell>
        </row>
        <row r="59">
          <cell r="A59" t="str">
            <v>ПВС 2х6</v>
          </cell>
          <cell r="GF59">
            <v>46.09</v>
          </cell>
          <cell r="GG59">
            <v>40.08</v>
          </cell>
        </row>
        <row r="60">
          <cell r="A60" t="str">
            <v>ПВС 2х10</v>
          </cell>
          <cell r="GF60">
            <v>73.19</v>
          </cell>
          <cell r="GG60">
            <v>63.64</v>
          </cell>
        </row>
        <row r="61">
          <cell r="A61" t="str">
            <v>ПВС 2х16</v>
          </cell>
          <cell r="GF61">
            <v>124.07</v>
          </cell>
          <cell r="GG61">
            <v>107.89</v>
          </cell>
        </row>
        <row r="62">
          <cell r="A62" t="str">
            <v>ПВС 3х0,75</v>
          </cell>
          <cell r="GF62">
            <v>10.78</v>
          </cell>
          <cell r="GG62">
            <v>9.3800000000000008</v>
          </cell>
        </row>
        <row r="63">
          <cell r="A63" t="str">
            <v>ПВС 3х1</v>
          </cell>
          <cell r="GF63">
            <v>13.43</v>
          </cell>
          <cell r="GG63">
            <v>11.68</v>
          </cell>
        </row>
        <row r="64">
          <cell r="A64" t="str">
            <v>ПВС 3х1,5</v>
          </cell>
          <cell r="GF64">
            <v>18.059999999999999</v>
          </cell>
          <cell r="GG64">
            <v>15.7</v>
          </cell>
        </row>
        <row r="65">
          <cell r="A65" t="str">
            <v>ПВС 3х2,5</v>
          </cell>
          <cell r="GF65">
            <v>28.92</v>
          </cell>
          <cell r="GG65">
            <v>25.15</v>
          </cell>
        </row>
        <row r="66">
          <cell r="A66" t="str">
            <v>ПВС 3х4</v>
          </cell>
          <cell r="GF66">
            <v>45.19</v>
          </cell>
          <cell r="GG66">
            <v>39.299999999999997</v>
          </cell>
        </row>
        <row r="67">
          <cell r="A67" t="str">
            <v>ПВС 3х6</v>
          </cell>
          <cell r="GF67">
            <v>66.02</v>
          </cell>
          <cell r="GG67">
            <v>57.41</v>
          </cell>
        </row>
        <row r="68">
          <cell r="A68" t="str">
            <v>ПВС 3х10</v>
          </cell>
          <cell r="GF68">
            <v>107.35</v>
          </cell>
          <cell r="GG68">
            <v>93.35</v>
          </cell>
        </row>
        <row r="69">
          <cell r="A69" t="str">
            <v>ПВС 3х16</v>
          </cell>
          <cell r="GF69">
            <v>184.01</v>
          </cell>
          <cell r="GG69">
            <v>160</v>
          </cell>
        </row>
        <row r="70">
          <cell r="A70" t="str">
            <v>ПВС 4х0,75</v>
          </cell>
          <cell r="GF70">
            <v>13.6</v>
          </cell>
          <cell r="GG70">
            <v>11.82</v>
          </cell>
        </row>
        <row r="71">
          <cell r="A71" t="str">
            <v>ПВС 4х1</v>
          </cell>
          <cell r="GF71">
            <v>17.79</v>
          </cell>
          <cell r="GG71">
            <v>15.47</v>
          </cell>
        </row>
        <row r="72">
          <cell r="A72" t="str">
            <v>ПВС 4х1,5</v>
          </cell>
          <cell r="GF72">
            <v>24.41</v>
          </cell>
          <cell r="GG72">
            <v>21.22</v>
          </cell>
        </row>
        <row r="73">
          <cell r="A73" t="str">
            <v>ПВС 4х2,5</v>
          </cell>
          <cell r="GF73">
            <v>38.15</v>
          </cell>
          <cell r="GG73">
            <v>33.18</v>
          </cell>
        </row>
        <row r="74">
          <cell r="A74" t="str">
            <v>ПВС 4х4</v>
          </cell>
          <cell r="GF74">
            <v>60.07</v>
          </cell>
          <cell r="GG74">
            <v>52.23</v>
          </cell>
        </row>
        <row r="75">
          <cell r="A75" t="str">
            <v>ПВС 4х6</v>
          </cell>
          <cell r="GF75">
            <v>87.2</v>
          </cell>
          <cell r="GG75">
            <v>75.83</v>
          </cell>
        </row>
        <row r="76">
          <cell r="A76" t="str">
            <v>ПВС 4х10</v>
          </cell>
          <cell r="GF76">
            <v>141.34</v>
          </cell>
          <cell r="GG76">
            <v>122.91</v>
          </cell>
        </row>
        <row r="77">
          <cell r="A77" t="str">
            <v>ПВС 4х16</v>
          </cell>
          <cell r="GF77">
            <v>243.56</v>
          </cell>
          <cell r="GG77">
            <v>211.79</v>
          </cell>
        </row>
        <row r="78">
          <cell r="A78" t="str">
            <v>ПВС 5х0,75</v>
          </cell>
          <cell r="GF78">
            <v>17.350000000000001</v>
          </cell>
          <cell r="GG78">
            <v>15.08</v>
          </cell>
        </row>
        <row r="79">
          <cell r="A79" t="str">
            <v>ПВС 5х1</v>
          </cell>
          <cell r="GF79">
            <v>21.76</v>
          </cell>
          <cell r="GG79">
            <v>18.920000000000002</v>
          </cell>
        </row>
        <row r="80">
          <cell r="A80" t="str">
            <v>ПВС 5х1,5</v>
          </cell>
          <cell r="GF80">
            <v>30.45</v>
          </cell>
          <cell r="GG80">
            <v>26.48</v>
          </cell>
        </row>
        <row r="81">
          <cell r="A81" t="str">
            <v>ПВС 5х2,5</v>
          </cell>
          <cell r="GF81">
            <v>47.77</v>
          </cell>
          <cell r="GG81">
            <v>41.54</v>
          </cell>
        </row>
        <row r="82">
          <cell r="A82" t="str">
            <v>ПВС 5х4</v>
          </cell>
          <cell r="GF82">
            <v>75.62</v>
          </cell>
          <cell r="GG82">
            <v>65.760000000000005</v>
          </cell>
        </row>
        <row r="83">
          <cell r="A83" t="str">
            <v>ПВС 5х6</v>
          </cell>
          <cell r="GF83">
            <v>109.18</v>
          </cell>
          <cell r="GG83">
            <v>94.94</v>
          </cell>
        </row>
        <row r="84">
          <cell r="A84" t="str">
            <v>ПВС 5х10</v>
          </cell>
          <cell r="GF84">
            <v>177.12</v>
          </cell>
          <cell r="GG84">
            <v>154.02000000000001</v>
          </cell>
        </row>
        <row r="85">
          <cell r="A85" t="str">
            <v>ПВС 5х16</v>
          </cell>
          <cell r="GF85">
            <v>309.11</v>
          </cell>
          <cell r="GG85">
            <v>268.79000000000002</v>
          </cell>
        </row>
        <row r="86">
          <cell r="A86" t="str">
            <v>ПВ-3  0,5</v>
          </cell>
          <cell r="GF86">
            <v>2</v>
          </cell>
          <cell r="GG86">
            <v>1.82</v>
          </cell>
        </row>
        <row r="87">
          <cell r="A87" t="str">
            <v>ПВ-3  0,75</v>
          </cell>
          <cell r="GF87">
            <v>2.7</v>
          </cell>
          <cell r="GG87">
            <v>2.4500000000000002</v>
          </cell>
        </row>
        <row r="88">
          <cell r="A88" t="str">
            <v>ПВ-3  1</v>
          </cell>
          <cell r="GF88">
            <v>3.26</v>
          </cell>
          <cell r="GG88">
            <v>2.96</v>
          </cell>
        </row>
        <row r="89">
          <cell r="A89" t="str">
            <v>ПВ-3  1,5</v>
          </cell>
          <cell r="GF89">
            <v>4.5999999999999996</v>
          </cell>
          <cell r="GG89">
            <v>4.18</v>
          </cell>
        </row>
        <row r="90">
          <cell r="A90" t="str">
            <v>ПВ-3  2,5</v>
          </cell>
          <cell r="GF90">
            <v>7.69</v>
          </cell>
          <cell r="GG90">
            <v>6.99</v>
          </cell>
        </row>
        <row r="91">
          <cell r="A91" t="str">
            <v>ПВ-3  4</v>
          </cell>
          <cell r="GF91">
            <v>12.99</v>
          </cell>
          <cell r="GG91">
            <v>11.3</v>
          </cell>
        </row>
        <row r="92">
          <cell r="A92" t="str">
            <v>ПВ-3  6</v>
          </cell>
          <cell r="GF92">
            <v>19.45</v>
          </cell>
          <cell r="GG92">
            <v>16.91</v>
          </cell>
        </row>
        <row r="93">
          <cell r="A93" t="str">
            <v>ПВ-3 10</v>
          </cell>
          <cell r="GF93">
            <v>30.58</v>
          </cell>
          <cell r="GG93">
            <v>26.59</v>
          </cell>
        </row>
        <row r="94">
          <cell r="A94" t="str">
            <v>ПВ-3 16</v>
          </cell>
          <cell r="GF94">
            <v>50.13</v>
          </cell>
          <cell r="GG94">
            <v>45.57</v>
          </cell>
        </row>
        <row r="95">
          <cell r="A95" t="str">
            <v>ПВ-3 25</v>
          </cell>
          <cell r="GF95">
            <v>77.12</v>
          </cell>
          <cell r="GG95">
            <v>67.239999999999995</v>
          </cell>
        </row>
        <row r="96">
          <cell r="A96" t="str">
            <v>ПВ-3 35</v>
          </cell>
          <cell r="GF96">
            <v>109.54</v>
          </cell>
          <cell r="GG96">
            <v>95.42</v>
          </cell>
        </row>
        <row r="97">
          <cell r="A97" t="str">
            <v>ПВ-3 50</v>
          </cell>
          <cell r="GF97">
            <v>153.55000000000001</v>
          </cell>
          <cell r="GG97">
            <v>133.75</v>
          </cell>
        </row>
        <row r="98">
          <cell r="A98" t="str">
            <v>ПВ-3 70</v>
          </cell>
          <cell r="GF98">
            <v>214.5</v>
          </cell>
          <cell r="GG98">
            <v>187.01</v>
          </cell>
        </row>
        <row r="99">
          <cell r="A99" t="str">
            <v>ПВ-3 95</v>
          </cell>
          <cell r="GF99">
            <v>296.47000000000003</v>
          </cell>
          <cell r="GG99">
            <v>258.25</v>
          </cell>
        </row>
        <row r="100">
          <cell r="A100" t="str">
            <v>ПВ-3 120</v>
          </cell>
          <cell r="GF100">
            <v>364.88</v>
          </cell>
          <cell r="GG100">
            <v>331.71</v>
          </cell>
        </row>
        <row r="101">
          <cell r="A101" t="str">
            <v>ПВ-3 150</v>
          </cell>
          <cell r="GF101">
            <v>521.46</v>
          </cell>
          <cell r="GG101">
            <v>474.05</v>
          </cell>
        </row>
        <row r="102">
          <cell r="A102" t="str">
            <v>ПВ-3 185</v>
          </cell>
          <cell r="GF102">
            <v>658.77</v>
          </cell>
          <cell r="GG102">
            <v>598.88</v>
          </cell>
        </row>
        <row r="103">
          <cell r="A103" t="str">
            <v>ПВ-3 240</v>
          </cell>
          <cell r="GF103">
            <v>876.82</v>
          </cell>
          <cell r="GG103">
            <v>797.11</v>
          </cell>
        </row>
        <row r="104">
          <cell r="A104" t="str">
            <v xml:space="preserve"> Провод алюминиевый (АПВ, АППВ, АПУНП)</v>
          </cell>
          <cell r="GF104">
            <v>0</v>
          </cell>
        </row>
        <row r="105">
          <cell r="A105" t="str">
            <v>АПВ 2,5</v>
          </cell>
          <cell r="GF105">
            <v>1.5</v>
          </cell>
          <cell r="GG105">
            <v>1.34</v>
          </cell>
        </row>
        <row r="106">
          <cell r="A106" t="str">
            <v>АПВ 4</v>
          </cell>
          <cell r="GF106">
            <v>2.13</v>
          </cell>
          <cell r="GG106">
            <v>1.92</v>
          </cell>
        </row>
        <row r="107">
          <cell r="A107" t="str">
            <v>АПВ 6</v>
          </cell>
          <cell r="GF107">
            <v>2.9</v>
          </cell>
          <cell r="GG107">
            <v>2.59</v>
          </cell>
        </row>
        <row r="108">
          <cell r="A108" t="str">
            <v>АПВ 10</v>
          </cell>
          <cell r="GF108">
            <v>4.78</v>
          </cell>
          <cell r="GG108">
            <v>4.2699999999999996</v>
          </cell>
        </row>
        <row r="109">
          <cell r="A109" t="str">
            <v>АПВ 16</v>
          </cell>
          <cell r="GF109">
            <v>7.28</v>
          </cell>
          <cell r="GG109">
            <v>6.38</v>
          </cell>
        </row>
        <row r="110">
          <cell r="A110" t="str">
            <v>АПВ 25</v>
          </cell>
          <cell r="GF110">
            <v>11.54</v>
          </cell>
          <cell r="GG110">
            <v>10.49</v>
          </cell>
        </row>
        <row r="111">
          <cell r="A111" t="str">
            <v>АПВ 35</v>
          </cell>
          <cell r="GF111">
            <v>17.59</v>
          </cell>
          <cell r="GG111">
            <v>15.3</v>
          </cell>
        </row>
        <row r="112">
          <cell r="A112" t="str">
            <v>АПВ 50</v>
          </cell>
          <cell r="GF112">
            <v>22.75</v>
          </cell>
          <cell r="GG112">
            <v>20.5</v>
          </cell>
        </row>
        <row r="113">
          <cell r="A113" t="str">
            <v>АПВ 70</v>
          </cell>
          <cell r="GF113">
            <v>33.6</v>
          </cell>
          <cell r="GG113">
            <v>29.65</v>
          </cell>
        </row>
        <row r="114">
          <cell r="A114" t="str">
            <v>АПВ 95</v>
          </cell>
          <cell r="GF114">
            <v>43.13</v>
          </cell>
          <cell r="GG114">
            <v>38.96</v>
          </cell>
        </row>
        <row r="115">
          <cell r="A115" t="str">
            <v>АПВ 120</v>
          </cell>
          <cell r="GF115">
            <v>61.66</v>
          </cell>
          <cell r="GG115">
            <v>55.75</v>
          </cell>
        </row>
        <row r="116">
          <cell r="A116" t="str">
            <v>АППВ 2х2,5</v>
          </cell>
          <cell r="GF116">
            <v>3.05</v>
          </cell>
          <cell r="GG116">
            <v>2.65</v>
          </cell>
        </row>
        <row r="117">
          <cell r="A117" t="str">
            <v>АППВ 2х4</v>
          </cell>
          <cell r="GF117">
            <v>4.51</v>
          </cell>
          <cell r="GG117">
            <v>4.0999999999999996</v>
          </cell>
        </row>
        <row r="118">
          <cell r="A118" t="str">
            <v>АППВ 3х2,5</v>
          </cell>
          <cell r="GF118">
            <v>5.01</v>
          </cell>
          <cell r="GG118">
            <v>4.3600000000000003</v>
          </cell>
        </row>
        <row r="119">
          <cell r="A119" t="str">
            <v>АППВ 3х4</v>
          </cell>
          <cell r="GF119">
            <v>7.06</v>
          </cell>
          <cell r="GG119">
            <v>6.14</v>
          </cell>
        </row>
        <row r="120">
          <cell r="A120" t="str">
            <v>АПУНП 2х2,5</v>
          </cell>
          <cell r="GF120">
            <v>3.65</v>
          </cell>
          <cell r="GG120">
            <v>3.26</v>
          </cell>
        </row>
        <row r="121">
          <cell r="A121" t="str">
            <v>АПУНП 2х4</v>
          </cell>
          <cell r="GF121">
            <v>5.23</v>
          </cell>
          <cell r="GG121">
            <v>4.75</v>
          </cell>
        </row>
        <row r="122">
          <cell r="A122" t="str">
            <v>АПУНП 3х2,5</v>
          </cell>
          <cell r="GF122">
            <v>5.41</v>
          </cell>
          <cell r="GG122">
            <v>4.83</v>
          </cell>
        </row>
        <row r="123">
          <cell r="A123" t="str">
            <v>АПУНП 3х4</v>
          </cell>
          <cell r="GF123">
            <v>7.78</v>
          </cell>
          <cell r="GG123">
            <v>7.08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1"/>
      <sheetName val="2000"/>
      <sheetName val="ПИР-Сводная"/>
      <sheetName val="смета 1"/>
      <sheetName val="смета 2"/>
      <sheetName val="дендрология"/>
      <sheetName val="под"/>
      <sheetName val="Вынос трассы"/>
      <sheetName val="Сводка ЛС-1-00"/>
      <sheetName val="Сводка ЛС-1-11"/>
      <sheetName val="ЛС-1"/>
      <sheetName val="Перечетка"/>
      <sheetName val="Сводка ЛС-2-00 "/>
      <sheetName val="Сводка ЛС-2-11"/>
      <sheetName val="ЛС-2"/>
      <sheetName val="Данные ЛС-2-1"/>
      <sheetName val="Данные ЛС-2-2"/>
      <sheetName val="Сводка ЛС-3-00"/>
      <sheetName val="Сводка ЛС-3-11"/>
      <sheetName val="ЛС-3"/>
      <sheetName val="Данные ЛС-3"/>
      <sheetName val="Лист1"/>
      <sheetName val="Сводка ЛС-4-00"/>
      <sheetName val="Сводка ЛС-4-11"/>
      <sheetName val="ЛС-4"/>
      <sheetName val="Данные ЛС-4"/>
      <sheetName val="Сводка ЛС-5-00"/>
      <sheetName val="Сводка ЛС-5-11 "/>
      <sheetName val="ЛС-5"/>
      <sheetName val="Данные ЛС-5"/>
      <sheetName val="Сводка ЛС-6-00"/>
      <sheetName val="Сводка ЛС-6-11"/>
      <sheetName val="ЛС-6"/>
      <sheetName val="Высадка"/>
      <sheetName val="Сводка ЛС-7-00"/>
      <sheetName val="Сводка ЛС-7-11"/>
      <sheetName val="ЛС-7"/>
      <sheetName val="Данные ЛС-7"/>
      <sheetName val="Сводка ЛС-8-00"/>
      <sheetName val="Сводка ЛС-8-11"/>
      <sheetName val="ЛС-8"/>
      <sheetName val="Данные ЛС-8"/>
      <sheetName val="Сводка ЛС-9-00"/>
      <sheetName val="Сводка ЛС-9-11"/>
      <sheetName val="ЛС-9"/>
      <sheetName val="Сводка ЛС-10-00"/>
      <sheetName val="Сводка ЛС-10-11"/>
      <sheetName val="ЛС-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F2" t="str">
            <v>Примечание</v>
          </cell>
        </row>
        <row r="5">
          <cell r="F5" t="str">
            <v xml:space="preserve">посадка с комом 1,3*1,3*0,6 </v>
          </cell>
        </row>
        <row r="6">
          <cell r="F6" t="str">
            <v xml:space="preserve">посадка с комом 1,3*1,3*0,6 </v>
          </cell>
        </row>
        <row r="9">
          <cell r="F9" t="str">
            <v>сред.форм. 3-5шт./м.п., без кома</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я туалет"/>
      <sheetName val="Основные работы"/>
      <sheetName val="дренаж"/>
      <sheetName val="ООС"/>
      <sheetName val="охр и пож сигн"/>
      <sheetName val="трудоз"/>
      <sheetName val="сравн"/>
      <sheetName val="Кабель"/>
    </sheetNames>
    <sheetDataSet>
      <sheetData sheetId="0" refreshError="1"/>
      <sheetData sheetId="1" refreshError="1"/>
      <sheetData sheetId="2" refreshError="1"/>
      <sheetData sheetId="3" refreshError="1"/>
      <sheetData sheetId="4"/>
      <sheetData sheetId="5">
        <row r="34">
          <cell r="G34">
            <v>66</v>
          </cell>
        </row>
      </sheetData>
      <sheetData sheetId="6" refreshError="1"/>
      <sheetData sheetId="7"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роги"/>
      <sheetName val="доп. работы"/>
      <sheetName val="база"/>
      <sheetName val="Коэффициенты"/>
    </sheetNames>
    <sheetDataSet>
      <sheetData sheetId="0" refreshError="1"/>
      <sheetData sheetId="1" refreshError="1"/>
      <sheetData sheetId="2">
        <row r="2">
          <cell r="Y2" t="str">
            <v>объёмы ГОРОДА</v>
          </cell>
        </row>
        <row r="3">
          <cell r="Y3" t="str">
            <v>объёмы ИНВЕСТОРА</v>
          </cell>
        </row>
      </sheetData>
      <sheetData sheetId="3"/>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ОДНИК"/>
      <sheetName val="КИ"/>
      <sheetName val="АЗ"/>
      <sheetName val="ЭМ"/>
      <sheetName val="ПД "/>
      <sheetName val="СВОДНАЯ"/>
      <sheetName val="кал. план (2)"/>
      <sheetName val="КИ (2)"/>
      <sheetName val="АЗ (2)"/>
      <sheetName val="ЭМ (2)"/>
      <sheetName val="ПД  (2)"/>
      <sheetName val="СВОДНАЯ (2)"/>
      <sheetName val="кал. план (к доп. согл.)"/>
      <sheetName val="Расчет ст-ти"/>
      <sheetName val="черновик"/>
      <sheetName val="Расчет ст-ти (2)"/>
    </sheetNames>
    <sheetDataSet>
      <sheetData sheetId="0" refreshError="1">
        <row r="13">
          <cell r="F13">
            <v>36.119999999999997</v>
          </cell>
        </row>
        <row r="17">
          <cell r="F1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4"/>
  <sheetViews>
    <sheetView tabSelected="1" view="pageBreakPreview" zoomScale="80" zoomScaleNormal="90" zoomScaleSheetLayoutView="80" workbookViewId="0">
      <selection activeCell="B54" sqref="B54:K65"/>
    </sheetView>
  </sheetViews>
  <sheetFormatPr defaultColWidth="9.140625" defaultRowHeight="12.75" x14ac:dyDescent="0.2"/>
  <cols>
    <col min="1" max="1" width="6" style="690" customWidth="1"/>
    <col min="2" max="3" width="9.140625" style="773"/>
    <col min="4" max="4" width="12.85546875" style="773" customWidth="1"/>
    <col min="5" max="5" width="15.140625" style="773" customWidth="1"/>
    <col min="6" max="6" width="12.5703125" style="690" customWidth="1"/>
    <col min="7" max="7" width="15.28515625" style="690" hidden="1" customWidth="1"/>
    <col min="8" max="8" width="17.28515625" style="690" customWidth="1"/>
    <col min="9" max="9" width="14.140625" style="690" customWidth="1"/>
    <col min="10" max="10" width="14.5703125" style="690" customWidth="1"/>
    <col min="11" max="11" width="16.140625" style="690" customWidth="1"/>
    <col min="12" max="12" width="16.140625" style="690" hidden="1" customWidth="1"/>
    <col min="13" max="13" width="20.85546875" style="690" hidden="1" customWidth="1"/>
    <col min="14" max="14" width="12.140625" style="690" customWidth="1"/>
    <col min="15" max="15" width="11.5703125" style="690" customWidth="1"/>
    <col min="16" max="16" width="10.7109375" style="690" bestFit="1" customWidth="1"/>
    <col min="17" max="16384" width="9.140625" style="690"/>
  </cols>
  <sheetData>
    <row r="1" spans="1:17" ht="15" x14ac:dyDescent="0.2">
      <c r="K1" s="774" t="s">
        <v>1267</v>
      </c>
    </row>
    <row r="2" spans="1:17" ht="15" x14ac:dyDescent="0.2">
      <c r="K2" s="774" t="s">
        <v>1268</v>
      </c>
    </row>
    <row r="3" spans="1:17" ht="15" x14ac:dyDescent="0.2">
      <c r="K3" s="774"/>
    </row>
    <row r="5" spans="1:17" ht="11.25" customHeight="1" x14ac:dyDescent="0.2"/>
    <row r="6" spans="1:17" ht="21" customHeight="1" x14ac:dyDescent="0.35">
      <c r="A6" s="1518" t="s">
        <v>648</v>
      </c>
      <c r="B6" s="1518"/>
      <c r="C6" s="1518"/>
      <c r="D6" s="1518"/>
      <c r="E6" s="1518"/>
      <c r="F6" s="1518"/>
      <c r="G6" s="1518"/>
      <c r="H6" s="1518"/>
      <c r="I6" s="1518"/>
      <c r="J6" s="1518"/>
      <c r="K6" s="1518"/>
      <c r="L6" s="775"/>
    </row>
    <row r="7" spans="1:17" ht="48" customHeight="1" x14ac:dyDescent="0.2">
      <c r="A7" s="1522" t="s">
        <v>1235</v>
      </c>
      <c r="B7" s="1522"/>
      <c r="C7" s="1522"/>
      <c r="D7" s="1522"/>
      <c r="E7" s="1522"/>
      <c r="F7" s="1522"/>
      <c r="G7" s="1522"/>
      <c r="H7" s="1522"/>
      <c r="I7" s="1522"/>
      <c r="J7" s="1522"/>
      <c r="K7" s="1522"/>
    </row>
    <row r="8" spans="1:17" ht="12.75" customHeight="1" x14ac:dyDescent="0.2">
      <c r="G8" s="776"/>
      <c r="H8" s="776"/>
      <c r="I8" s="776"/>
      <c r="J8" s="776"/>
      <c r="K8" s="776"/>
      <c r="L8" s="776"/>
      <c r="M8" s="776"/>
      <c r="N8" s="776"/>
      <c r="O8" s="776"/>
      <c r="P8" s="776"/>
      <c r="Q8" s="776"/>
    </row>
    <row r="9" spans="1:17" ht="13.5" customHeight="1" x14ac:dyDescent="0.3">
      <c r="B9" s="1511" t="s">
        <v>58</v>
      </c>
      <c r="C9" s="1511"/>
      <c r="D9" s="1511"/>
      <c r="E9" s="1511"/>
      <c r="F9" s="777"/>
      <c r="G9" s="776"/>
      <c r="H9" s="776"/>
      <c r="I9" s="776"/>
      <c r="J9" s="776"/>
      <c r="K9" s="776"/>
      <c r="L9" s="776"/>
      <c r="M9" s="776"/>
      <c r="N9" s="776"/>
    </row>
    <row r="10" spans="1:17" ht="13.5" customHeight="1" x14ac:dyDescent="0.2">
      <c r="B10" s="1511"/>
      <c r="C10" s="1511"/>
      <c r="D10" s="1511"/>
      <c r="E10" s="1511"/>
      <c r="G10" s="1512"/>
      <c r="H10" s="1512"/>
      <c r="I10" s="478"/>
    </row>
    <row r="11" spans="1:17" ht="15" x14ac:dyDescent="0.25">
      <c r="G11" s="778"/>
      <c r="H11" s="778"/>
    </row>
    <row r="12" spans="1:17" ht="21" customHeight="1" x14ac:dyDescent="0.2">
      <c r="B12" s="779" t="s">
        <v>59</v>
      </c>
      <c r="H12" s="780" t="s">
        <v>3</v>
      </c>
      <c r="I12" s="1513"/>
      <c r="J12" s="1513"/>
      <c r="K12" s="1513"/>
      <c r="L12" s="781"/>
    </row>
    <row r="13" spans="1:17" ht="15" x14ac:dyDescent="0.25">
      <c r="B13" s="779"/>
      <c r="H13" s="778"/>
      <c r="I13" s="782"/>
      <c r="J13" s="782"/>
      <c r="K13" s="782"/>
      <c r="L13" s="782"/>
    </row>
    <row r="14" spans="1:17" ht="16.5" customHeight="1" x14ac:dyDescent="0.2">
      <c r="B14" s="779" t="s">
        <v>110</v>
      </c>
      <c r="H14" s="780" t="s">
        <v>111</v>
      </c>
    </row>
    <row r="15" spans="1:17" ht="15.75" x14ac:dyDescent="0.25">
      <c r="B15" s="779"/>
      <c r="G15" s="783"/>
    </row>
    <row r="16" spans="1:17" s="784" customFormat="1" ht="38.25" customHeight="1" x14ac:dyDescent="0.2">
      <c r="A16" s="1514" t="s">
        <v>1204</v>
      </c>
      <c r="B16" s="1514"/>
      <c r="C16" s="1514"/>
      <c r="D16" s="1514"/>
      <c r="E16" s="1514"/>
      <c r="F16" s="1514"/>
      <c r="G16" s="1514"/>
      <c r="H16" s="1514"/>
      <c r="I16" s="1514"/>
      <c r="J16" s="1514"/>
      <c r="K16" s="1514"/>
    </row>
    <row r="17" spans="1:13" s="785" customFormat="1" ht="45" customHeight="1" x14ac:dyDescent="0.2">
      <c r="A17" s="1509" t="s">
        <v>1206</v>
      </c>
      <c r="B17" s="1509"/>
      <c r="C17" s="1509"/>
      <c r="D17" s="1509"/>
      <c r="E17" s="1509"/>
      <c r="F17" s="1509"/>
      <c r="G17" s="1509"/>
      <c r="H17" s="1509"/>
      <c r="I17" s="1509"/>
      <c r="J17" s="1509"/>
      <c r="K17" s="1509"/>
      <c r="L17" s="786"/>
    </row>
    <row r="18" spans="1:13" s="785" customFormat="1" ht="60.75" customHeight="1" x14ac:dyDescent="0.2">
      <c r="A18" s="1509" t="s">
        <v>1217</v>
      </c>
      <c r="B18" s="1509"/>
      <c r="C18" s="1509"/>
      <c r="D18" s="1509"/>
      <c r="E18" s="1509"/>
      <c r="F18" s="1509"/>
      <c r="G18" s="1509"/>
      <c r="H18" s="1509"/>
      <c r="I18" s="1509"/>
      <c r="J18" s="1509"/>
      <c r="K18" s="1509"/>
      <c r="L18" s="786"/>
    </row>
    <row r="19" spans="1:13" s="785" customFormat="1" ht="85.5" customHeight="1" x14ac:dyDescent="0.2">
      <c r="A19" s="1509" t="s">
        <v>1218</v>
      </c>
      <c r="B19" s="1509"/>
      <c r="C19" s="1509"/>
      <c r="D19" s="1509"/>
      <c r="E19" s="1509"/>
      <c r="F19" s="1509"/>
      <c r="G19" s="1509"/>
      <c r="H19" s="1509"/>
      <c r="I19" s="1509"/>
      <c r="J19" s="1509"/>
      <c r="K19" s="1509"/>
      <c r="L19" s="786"/>
    </row>
    <row r="20" spans="1:13" s="785" customFormat="1" ht="55.5" customHeight="1" x14ac:dyDescent="0.2">
      <c r="A20" s="1509" t="s">
        <v>1231</v>
      </c>
      <c r="B20" s="1509"/>
      <c r="C20" s="1509"/>
      <c r="D20" s="1509"/>
      <c r="E20" s="1509"/>
      <c r="F20" s="1509"/>
      <c r="G20" s="1509"/>
      <c r="H20" s="1509"/>
      <c r="I20" s="1509"/>
      <c r="J20" s="1509"/>
      <c r="K20" s="1509"/>
      <c r="L20" s="786"/>
    </row>
    <row r="21" spans="1:13" s="785" customFormat="1" ht="49.5" customHeight="1" x14ac:dyDescent="0.2">
      <c r="A21" s="1509" t="s">
        <v>1219</v>
      </c>
      <c r="B21" s="1509"/>
      <c r="C21" s="1509"/>
      <c r="D21" s="1509"/>
      <c r="E21" s="1509"/>
      <c r="F21" s="1509"/>
      <c r="G21" s="1509"/>
      <c r="H21" s="1509"/>
      <c r="I21" s="1509"/>
      <c r="J21" s="1509"/>
      <c r="K21" s="1509"/>
      <c r="L21" s="786"/>
    </row>
    <row r="22" spans="1:13" s="785" customFormat="1" ht="48.75" customHeight="1" x14ac:dyDescent="0.2">
      <c r="A22" s="1509" t="s">
        <v>1220</v>
      </c>
      <c r="B22" s="1509"/>
      <c r="C22" s="1509"/>
      <c r="D22" s="1509"/>
      <c r="E22" s="1509"/>
      <c r="F22" s="1509"/>
      <c r="G22" s="1509"/>
      <c r="H22" s="1509"/>
      <c r="I22" s="1509"/>
      <c r="J22" s="1509"/>
      <c r="K22" s="1509"/>
      <c r="L22" s="786"/>
    </row>
    <row r="23" spans="1:13" s="785" customFormat="1" ht="45.75" customHeight="1" x14ac:dyDescent="0.2">
      <c r="A23" s="1509" t="s">
        <v>1221</v>
      </c>
      <c r="B23" s="1509"/>
      <c r="C23" s="1509"/>
      <c r="D23" s="1509"/>
      <c r="E23" s="1509"/>
      <c r="F23" s="1509"/>
      <c r="G23" s="1509"/>
      <c r="H23" s="1509"/>
      <c r="I23" s="1509"/>
      <c r="J23" s="1509"/>
      <c r="K23" s="1509"/>
      <c r="L23" s="786"/>
    </row>
    <row r="24" spans="1:13" s="785" customFormat="1" ht="39" customHeight="1" x14ac:dyDescent="0.2">
      <c r="A24" s="1509" t="s">
        <v>1222</v>
      </c>
      <c r="B24" s="1509"/>
      <c r="C24" s="1509"/>
      <c r="D24" s="1509"/>
      <c r="E24" s="1509"/>
      <c r="F24" s="1509"/>
      <c r="G24" s="1509"/>
      <c r="H24" s="1509"/>
      <c r="I24" s="1509"/>
      <c r="J24" s="1509"/>
      <c r="K24" s="1509"/>
      <c r="L24" s="786"/>
    </row>
    <row r="25" spans="1:13" s="785" customFormat="1" ht="51.75" customHeight="1" x14ac:dyDescent="0.2">
      <c r="A25" s="1509" t="s">
        <v>1223</v>
      </c>
      <c r="B25" s="1509"/>
      <c r="C25" s="1509"/>
      <c r="D25" s="1509"/>
      <c r="E25" s="1509"/>
      <c r="F25" s="1509"/>
      <c r="G25" s="1509"/>
      <c r="H25" s="1509"/>
      <c r="I25" s="1509"/>
      <c r="J25" s="1509"/>
      <c r="K25" s="1509"/>
      <c r="L25" s="787"/>
    </row>
    <row r="26" spans="1:13" s="785" customFormat="1" ht="41.25" customHeight="1" x14ac:dyDescent="0.2">
      <c r="A26" s="1510" t="s">
        <v>1225</v>
      </c>
      <c r="B26" s="1510"/>
      <c r="C26" s="1510"/>
      <c r="D26" s="1510"/>
      <c r="E26" s="1510"/>
      <c r="F26" s="1510"/>
      <c r="G26" s="1510"/>
      <c r="H26" s="1510"/>
      <c r="I26" s="1510"/>
      <c r="J26" s="1510"/>
      <c r="K26" s="1510"/>
      <c r="L26" s="786"/>
    </row>
    <row r="27" spans="1:13" s="785" customFormat="1" ht="46.5" customHeight="1" x14ac:dyDescent="0.2">
      <c r="A27" s="1510" t="s">
        <v>1224</v>
      </c>
      <c r="B27" s="1510"/>
      <c r="C27" s="1510"/>
      <c r="D27" s="1510"/>
      <c r="E27" s="1510"/>
      <c r="F27" s="1510"/>
      <c r="G27" s="1510"/>
      <c r="H27" s="1510"/>
      <c r="I27" s="1510"/>
      <c r="J27" s="1510"/>
      <c r="K27" s="1510"/>
      <c r="L27" s="788"/>
    </row>
    <row r="28" spans="1:13" s="785" customFormat="1" ht="43.5" customHeight="1" x14ac:dyDescent="0.2">
      <c r="A28" s="1510" t="s">
        <v>1226</v>
      </c>
      <c r="B28" s="1510"/>
      <c r="C28" s="1510"/>
      <c r="D28" s="1510"/>
      <c r="E28" s="1510"/>
      <c r="F28" s="1510"/>
      <c r="G28" s="1510"/>
      <c r="H28" s="1510"/>
      <c r="I28" s="1510"/>
      <c r="J28" s="1510"/>
      <c r="K28" s="1510"/>
      <c r="L28" s="788"/>
    </row>
    <row r="29" spans="1:13" s="785" customFormat="1" ht="42" customHeight="1" x14ac:dyDescent="0.2">
      <c r="A29" s="1510" t="s">
        <v>1227</v>
      </c>
      <c r="B29" s="1510"/>
      <c r="C29" s="1510"/>
      <c r="D29" s="1510"/>
      <c r="E29" s="1510"/>
      <c r="F29" s="1510"/>
      <c r="G29" s="1510"/>
      <c r="H29" s="1510"/>
      <c r="I29" s="1510"/>
      <c r="J29" s="1510"/>
      <c r="K29" s="1510"/>
      <c r="L29" s="789"/>
      <c r="M29" s="790"/>
    </row>
    <row r="30" spans="1:13" s="785" customFormat="1" ht="45" customHeight="1" x14ac:dyDescent="0.2">
      <c r="A30" s="1510" t="s">
        <v>1228</v>
      </c>
      <c r="B30" s="1510"/>
      <c r="C30" s="1510"/>
      <c r="D30" s="1510"/>
      <c r="E30" s="1510"/>
      <c r="F30" s="1510"/>
      <c r="G30" s="1510"/>
      <c r="H30" s="1510"/>
      <c r="I30" s="1510"/>
      <c r="J30" s="1510"/>
      <c r="K30" s="1510"/>
      <c r="L30" s="791"/>
    </row>
    <row r="31" spans="1:13" s="785" customFormat="1" ht="74.25" customHeight="1" x14ac:dyDescent="0.2">
      <c r="A31" s="1521" t="s">
        <v>1233</v>
      </c>
      <c r="B31" s="1521"/>
      <c r="C31" s="1521"/>
      <c r="D31" s="1521"/>
      <c r="E31" s="1521"/>
      <c r="F31" s="1521"/>
      <c r="G31" s="1521"/>
      <c r="H31" s="1521"/>
      <c r="I31" s="1521"/>
      <c r="J31" s="1521"/>
      <c r="K31" s="1521"/>
      <c r="L31" s="788"/>
    </row>
    <row r="32" spans="1:13" s="785" customFormat="1" ht="44.25" customHeight="1" x14ac:dyDescent="0.2">
      <c r="A32" s="1510" t="s">
        <v>1229</v>
      </c>
      <c r="B32" s="1510"/>
      <c r="C32" s="1510"/>
      <c r="D32" s="1510"/>
      <c r="E32" s="1510"/>
      <c r="F32" s="1510"/>
      <c r="G32" s="1510"/>
      <c r="H32" s="1510"/>
      <c r="I32" s="1510"/>
      <c r="J32" s="1510"/>
      <c r="K32" s="1510"/>
      <c r="L32" s="788"/>
    </row>
    <row r="33" spans="1:12" ht="14.25" customHeight="1" x14ac:dyDescent="0.2">
      <c r="A33" s="1515" t="s">
        <v>55</v>
      </c>
      <c r="B33" s="1516" t="s">
        <v>112</v>
      </c>
      <c r="C33" s="1516"/>
      <c r="D33" s="1516"/>
      <c r="E33" s="1516"/>
      <c r="F33" s="1517" t="s">
        <v>113</v>
      </c>
      <c r="G33" s="1516" t="s">
        <v>114</v>
      </c>
      <c r="H33" s="1516"/>
      <c r="I33" s="1516"/>
      <c r="J33" s="1516"/>
      <c r="K33" s="1516"/>
      <c r="L33" s="792"/>
    </row>
    <row r="34" spans="1:12" ht="14.25" customHeight="1" x14ac:dyDescent="0.2">
      <c r="A34" s="1515"/>
      <c r="B34" s="1516"/>
      <c r="C34" s="1516"/>
      <c r="D34" s="1516"/>
      <c r="E34" s="1516"/>
      <c r="F34" s="1517"/>
      <c r="G34" s="1517" t="s">
        <v>115</v>
      </c>
      <c r="H34" s="1516" t="s">
        <v>116</v>
      </c>
      <c r="I34" s="1516" t="s">
        <v>117</v>
      </c>
      <c r="J34" s="1516"/>
      <c r="K34" s="1516" t="s">
        <v>118</v>
      </c>
      <c r="L34" s="792"/>
    </row>
    <row r="35" spans="1:12" ht="20.25" customHeight="1" x14ac:dyDescent="0.2">
      <c r="A35" s="1515"/>
      <c r="B35" s="1516"/>
      <c r="C35" s="1516"/>
      <c r="D35" s="1516"/>
      <c r="E35" s="1516"/>
      <c r="F35" s="1517"/>
      <c r="G35" s="1517"/>
      <c r="H35" s="1516"/>
      <c r="I35" s="1502" t="s">
        <v>119</v>
      </c>
      <c r="J35" s="1502" t="s">
        <v>120</v>
      </c>
      <c r="K35" s="1516"/>
      <c r="L35" s="792"/>
    </row>
    <row r="36" spans="1:12" s="705" customFormat="1" ht="23.25" customHeight="1" x14ac:dyDescent="0.25">
      <c r="A36" s="839">
        <v>1</v>
      </c>
      <c r="B36" s="1520" t="s">
        <v>121</v>
      </c>
      <c r="C36" s="1520"/>
      <c r="D36" s="1520"/>
      <c r="E36" s="1520"/>
      <c r="F36" s="839" t="s">
        <v>122</v>
      </c>
      <c r="G36" s="839"/>
      <c r="H36" s="840"/>
      <c r="I36" s="1171">
        <f>K36*0.4</f>
        <v>4475761.9479999999</v>
      </c>
      <c r="J36" s="1171">
        <f>K36-I36</f>
        <v>6713642.9219999993</v>
      </c>
      <c r="K36" s="1171">
        <f>РП!Q264</f>
        <v>11189404.869999999</v>
      </c>
      <c r="L36" s="793"/>
    </row>
    <row r="37" spans="1:12" s="705" customFormat="1" ht="36" customHeight="1" x14ac:dyDescent="0.25">
      <c r="A37" s="839">
        <v>2</v>
      </c>
      <c r="B37" s="1519" t="s">
        <v>1238</v>
      </c>
      <c r="C37" s="1519"/>
      <c r="D37" s="1519"/>
      <c r="E37" s="1519"/>
      <c r="F37" s="839" t="s">
        <v>123</v>
      </c>
      <c r="G37" s="839"/>
      <c r="H37" s="840"/>
      <c r="I37" s="840">
        <f>K37*0.4</f>
        <v>221339.03599999999</v>
      </c>
      <c r="J37" s="840">
        <f>K37-I37</f>
        <v>332008.554</v>
      </c>
      <c r="K37" s="840">
        <f>'АЗ (2)'!K214</f>
        <v>553347.59</v>
      </c>
      <c r="L37" s="794"/>
    </row>
    <row r="38" spans="1:12" s="705" customFormat="1" ht="23.25" customHeight="1" x14ac:dyDescent="0.25">
      <c r="A38" s="839">
        <v>3</v>
      </c>
      <c r="B38" s="1520" t="s">
        <v>1207</v>
      </c>
      <c r="C38" s="1520"/>
      <c r="D38" s="1520"/>
      <c r="E38" s="1520"/>
      <c r="F38" s="839" t="s">
        <v>124</v>
      </c>
      <c r="G38" s="839"/>
      <c r="H38" s="840">
        <f>K38</f>
        <v>54347.869999999995</v>
      </c>
      <c r="I38" s="840"/>
      <c r="J38" s="840"/>
      <c r="K38" s="840">
        <f>Геофизика!J113</f>
        <v>54347.869999999995</v>
      </c>
      <c r="L38" s="794"/>
    </row>
    <row r="39" spans="1:12" s="705" customFormat="1" ht="37.5" customHeight="1" x14ac:dyDescent="0.25">
      <c r="A39" s="839">
        <v>4</v>
      </c>
      <c r="B39" s="1520" t="s">
        <v>1230</v>
      </c>
      <c r="C39" s="1520"/>
      <c r="D39" s="1520"/>
      <c r="E39" s="1520"/>
      <c r="F39" s="839" t="s">
        <v>125</v>
      </c>
      <c r="G39" s="839"/>
      <c r="H39" s="840"/>
      <c r="I39" s="840">
        <f>K39*0.4</f>
        <v>67569.656000000003</v>
      </c>
      <c r="J39" s="840">
        <f>K39-I39</f>
        <v>101354.48400000001</v>
      </c>
      <c r="K39" s="1171">
        <f>'ОДД '!G78</f>
        <v>168924.14</v>
      </c>
      <c r="L39" s="793"/>
    </row>
    <row r="40" spans="1:12" s="705" customFormat="1" ht="23.25" customHeight="1" x14ac:dyDescent="0.25">
      <c r="A40" s="839">
        <v>5</v>
      </c>
      <c r="B40" s="1519" t="s">
        <v>1208</v>
      </c>
      <c r="C40" s="1519"/>
      <c r="D40" s="1519"/>
      <c r="E40" s="1519"/>
      <c r="F40" s="839" t="s">
        <v>126</v>
      </c>
      <c r="G40" s="839"/>
      <c r="H40" s="840"/>
      <c r="I40" s="840">
        <f>K40*0.4</f>
        <v>189911.5778</v>
      </c>
      <c r="J40" s="840">
        <f>K40*0.6</f>
        <v>284867.36669999996</v>
      </c>
      <c r="K40" s="1171">
        <f>ПД!S133</f>
        <v>474778.94449999998</v>
      </c>
      <c r="L40" s="793"/>
    </row>
    <row r="41" spans="1:12" s="705" customFormat="1" ht="32.25" customHeight="1" x14ac:dyDescent="0.25">
      <c r="A41" s="839">
        <v>6</v>
      </c>
      <c r="B41" s="1519" t="s">
        <v>1209</v>
      </c>
      <c r="C41" s="1519"/>
      <c r="D41" s="1519"/>
      <c r="E41" s="1519"/>
      <c r="F41" s="839" t="s">
        <v>127</v>
      </c>
      <c r="G41" s="839"/>
      <c r="H41" s="1503"/>
      <c r="I41" s="840">
        <f>K41*0.4</f>
        <v>61670.616000000009</v>
      </c>
      <c r="J41" s="840">
        <f>K41*0.6</f>
        <v>92505.923999999999</v>
      </c>
      <c r="K41" s="1171">
        <f>БО!N36</f>
        <v>154176.54</v>
      </c>
      <c r="L41" s="793"/>
    </row>
    <row r="42" spans="1:12" s="705" customFormat="1" ht="23.25" customHeight="1" x14ac:dyDescent="0.25">
      <c r="A42" s="839">
        <v>7</v>
      </c>
      <c r="B42" s="1519" t="s">
        <v>1210</v>
      </c>
      <c r="C42" s="1519"/>
      <c r="D42" s="1519"/>
      <c r="E42" s="1519"/>
      <c r="F42" s="839" t="s">
        <v>128</v>
      </c>
      <c r="G42" s="839"/>
      <c r="H42" s="840">
        <f>K42</f>
        <v>2021408.96</v>
      </c>
      <c r="I42" s="840"/>
      <c r="J42" s="840"/>
      <c r="K42" s="840">
        <f>ИЭИ!K55</f>
        <v>2021408.96</v>
      </c>
      <c r="L42" s="793"/>
    </row>
    <row r="43" spans="1:12" s="705" customFormat="1" ht="30.75" customHeight="1" x14ac:dyDescent="0.25">
      <c r="A43" s="839">
        <v>8</v>
      </c>
      <c r="B43" s="1519" t="s">
        <v>1211</v>
      </c>
      <c r="C43" s="1519"/>
      <c r="D43" s="1519"/>
      <c r="E43" s="1519"/>
      <c r="F43" s="839" t="s">
        <v>805</v>
      </c>
      <c r="G43" s="839"/>
      <c r="H43" s="839"/>
      <c r="I43" s="840">
        <f>K43</f>
        <v>675881.69</v>
      </c>
      <c r="J43" s="840"/>
      <c r="K43" s="840">
        <f>'ООС-1'!M99</f>
        <v>675881.69</v>
      </c>
      <c r="L43" s="793"/>
    </row>
    <row r="44" spans="1:12" s="705" customFormat="1" ht="31.5" customHeight="1" x14ac:dyDescent="0.25">
      <c r="A44" s="839">
        <v>9</v>
      </c>
      <c r="B44" s="1519" t="s">
        <v>1212</v>
      </c>
      <c r="C44" s="1519"/>
      <c r="D44" s="1519"/>
      <c r="E44" s="1519"/>
      <c r="F44" s="839" t="s">
        <v>806</v>
      </c>
      <c r="G44" s="839"/>
      <c r="H44" s="839"/>
      <c r="I44" s="840">
        <f>K44</f>
        <v>283079.21999999997</v>
      </c>
      <c r="J44" s="840"/>
      <c r="K44" s="840">
        <f>ПБ!Q37+'Пож. риск'!K41</f>
        <v>283079.21999999997</v>
      </c>
      <c r="L44" s="793"/>
    </row>
    <row r="45" spans="1:12" s="705" customFormat="1" ht="23.25" customHeight="1" x14ac:dyDescent="0.25">
      <c r="A45" s="839">
        <v>10</v>
      </c>
      <c r="B45" s="1519" t="s">
        <v>1213</v>
      </c>
      <c r="C45" s="1519"/>
      <c r="D45" s="1519"/>
      <c r="E45" s="1519"/>
      <c r="F45" s="839" t="s">
        <v>129</v>
      </c>
      <c r="G45" s="839"/>
      <c r="H45" s="840">
        <f>K45</f>
        <v>2946375.2782016001</v>
      </c>
      <c r="I45" s="840"/>
      <c r="J45" s="840"/>
      <c r="K45" s="840">
        <f>ИГИ!G43</f>
        <v>2946375.2782016001</v>
      </c>
      <c r="L45" s="793"/>
    </row>
    <row r="46" spans="1:12" s="705" customFormat="1" ht="48.75" customHeight="1" x14ac:dyDescent="0.25">
      <c r="A46" s="839">
        <v>11</v>
      </c>
      <c r="B46" s="1527" t="s">
        <v>1214</v>
      </c>
      <c r="C46" s="1527"/>
      <c r="D46" s="1527"/>
      <c r="E46" s="1527"/>
      <c r="F46" s="839" t="s">
        <v>130</v>
      </c>
      <c r="G46" s="1504"/>
      <c r="H46" s="840">
        <f>K46</f>
        <v>1309700.1183955453</v>
      </c>
      <c r="I46" s="840"/>
      <c r="J46" s="840"/>
      <c r="K46" s="840">
        <f>ОВС!G29</f>
        <v>1309700.1183955453</v>
      </c>
      <c r="L46" s="794"/>
    </row>
    <row r="47" spans="1:12" s="705" customFormat="1" ht="36" customHeight="1" x14ac:dyDescent="0.25">
      <c r="A47" s="839">
        <v>12</v>
      </c>
      <c r="B47" s="1520" t="s">
        <v>1215</v>
      </c>
      <c r="C47" s="1528"/>
      <c r="D47" s="1528"/>
      <c r="E47" s="1528"/>
      <c r="F47" s="839" t="s">
        <v>131</v>
      </c>
      <c r="G47" s="1504"/>
      <c r="H47" s="840">
        <f>K47</f>
        <v>546303.72343679995</v>
      </c>
      <c r="I47" s="840"/>
      <c r="J47" s="840"/>
      <c r="K47" s="840">
        <f>ОСК!Q31</f>
        <v>546303.72343679995</v>
      </c>
      <c r="L47" s="794"/>
    </row>
    <row r="48" spans="1:12" s="705" customFormat="1" ht="36" customHeight="1" x14ac:dyDescent="0.25">
      <c r="A48" s="839">
        <v>13</v>
      </c>
      <c r="B48" s="1520" t="s">
        <v>1216</v>
      </c>
      <c r="C48" s="1520"/>
      <c r="D48" s="1520"/>
      <c r="E48" s="1520"/>
      <c r="F48" s="839" t="s">
        <v>807</v>
      </c>
      <c r="G48" s="1504"/>
      <c r="H48" s="840"/>
      <c r="I48" s="840">
        <f>K48</f>
        <v>72936.5</v>
      </c>
      <c r="J48" s="840"/>
      <c r="K48" s="840">
        <f>ТБЭ!O22</f>
        <v>72936.5</v>
      </c>
      <c r="L48" s="794"/>
    </row>
    <row r="49" spans="1:16" s="705" customFormat="1" ht="68.25" customHeight="1" x14ac:dyDescent="0.25">
      <c r="A49" s="839">
        <v>14</v>
      </c>
      <c r="B49" s="1523" t="s">
        <v>1232</v>
      </c>
      <c r="C49" s="1523"/>
      <c r="D49" s="1523"/>
      <c r="E49" s="1523"/>
      <c r="F49" s="839" t="s">
        <v>943</v>
      </c>
      <c r="G49" s="1504"/>
      <c r="H49" s="840"/>
      <c r="I49" s="840">
        <f>K49</f>
        <v>963957.23725000001</v>
      </c>
      <c r="J49" s="840"/>
      <c r="K49" s="840">
        <f>ОКН!H46</f>
        <v>963957.23725000001</v>
      </c>
      <c r="L49" s="794"/>
    </row>
    <row r="50" spans="1:16" s="705" customFormat="1" ht="41.25" customHeight="1" x14ac:dyDescent="0.25">
      <c r="A50" s="839">
        <v>15</v>
      </c>
      <c r="B50" s="1520" t="s">
        <v>1203</v>
      </c>
      <c r="C50" s="1520"/>
      <c r="D50" s="1520"/>
      <c r="E50" s="1520"/>
      <c r="F50" s="839" t="s">
        <v>1202</v>
      </c>
      <c r="G50" s="1504"/>
      <c r="H50" s="840"/>
      <c r="I50" s="1171">
        <f>K50*0.4</f>
        <v>169940.31200000003</v>
      </c>
      <c r="J50" s="1171">
        <f>K50-I50</f>
        <v>254910.46799999999</v>
      </c>
      <c r="K50" s="840">
        <f>Согласования!K41</f>
        <v>424850.78</v>
      </c>
      <c r="L50" s="794"/>
    </row>
    <row r="51" spans="1:16" s="705" customFormat="1" ht="23.25" customHeight="1" x14ac:dyDescent="0.25">
      <c r="A51" s="839">
        <v>16</v>
      </c>
      <c r="B51" s="1526" t="s">
        <v>54</v>
      </c>
      <c r="C51" s="1526"/>
      <c r="D51" s="1526"/>
      <c r="E51" s="1526"/>
      <c r="F51" s="1505"/>
      <c r="G51" s="1506">
        <f>SUM(G36:G47)</f>
        <v>0</v>
      </c>
      <c r="H51" s="1506">
        <f t="shared" ref="H51:J51" si="0">SUM(H36:H50)</f>
        <v>6878135.950033946</v>
      </c>
      <c r="I51" s="1506">
        <f t="shared" si="0"/>
        <v>7182047.7930500004</v>
      </c>
      <c r="J51" s="1506">
        <f t="shared" si="0"/>
        <v>7779289.7187000001</v>
      </c>
      <c r="K51" s="1506">
        <f>SUM(K36:K50)</f>
        <v>21839473.461783942</v>
      </c>
      <c r="L51" s="795">
        <f>G51+H51+I51+J51</f>
        <v>21839473.461783946</v>
      </c>
      <c r="M51" s="796">
        <f>РП!Q264+'АЗ (2)'!K214+Геофизика!J113+'ОДД '!G78+ПД!S133+БО!N36+ИЭИ!K55+'ООС-1'!M99+ПБ!Q37+'Пож. риск'!K41+ИГИ!G43+ОВС!G29+ОСК!Q31+ТБЭ!O22+ОКН!H46+Согласования!K41</f>
        <v>21839473.461783942</v>
      </c>
    </row>
    <row r="52" spans="1:16" s="797" customFormat="1" ht="19.5" customHeight="1" x14ac:dyDescent="0.25">
      <c r="A52" s="839">
        <v>17</v>
      </c>
      <c r="B52" s="1525" t="s">
        <v>627</v>
      </c>
      <c r="C52" s="1525"/>
      <c r="D52" s="1525"/>
      <c r="E52" s="1525"/>
      <c r="F52" s="1172"/>
      <c r="G52" s="1173"/>
      <c r="H52" s="1173"/>
      <c r="I52" s="1173"/>
      <c r="J52" s="1507"/>
      <c r="K52" s="1508">
        <f>K51*0.2</f>
        <v>4367894.6923567886</v>
      </c>
    </row>
    <row r="53" spans="1:16" s="797" customFormat="1" ht="24.75" customHeight="1" x14ac:dyDescent="0.25">
      <c r="A53" s="839">
        <v>18</v>
      </c>
      <c r="B53" s="1524" t="s">
        <v>628</v>
      </c>
      <c r="C53" s="1524"/>
      <c r="D53" s="1524"/>
      <c r="E53" s="1524"/>
      <c r="F53" s="1172"/>
      <c r="G53" s="1173"/>
      <c r="H53" s="1173"/>
      <c r="I53" s="1173"/>
      <c r="J53" s="1507"/>
      <c r="K53" s="1173">
        <f>K51+K52</f>
        <v>26207368.154140729</v>
      </c>
    </row>
    <row r="54" spans="1:16" s="698" customFormat="1" ht="24" customHeight="1" x14ac:dyDescent="0.25">
      <c r="B54" s="798"/>
      <c r="C54" s="798"/>
      <c r="D54" s="798"/>
      <c r="E54" s="798"/>
      <c r="F54" s="799"/>
      <c r="G54" s="799"/>
      <c r="H54" s="799"/>
      <c r="I54" s="795"/>
      <c r="J54" s="795"/>
      <c r="K54" s="795"/>
      <c r="L54" s="795"/>
      <c r="M54" s="800"/>
      <c r="N54" s="801"/>
      <c r="O54" s="801"/>
    </row>
    <row r="55" spans="1:16" ht="16.5" x14ac:dyDescent="0.3">
      <c r="B55" s="691"/>
      <c r="C55" s="692"/>
      <c r="D55" s="693"/>
      <c r="E55" s="693"/>
      <c r="F55" s="693"/>
      <c r="G55" s="693"/>
      <c r="H55" s="693"/>
      <c r="I55" s="693"/>
      <c r="J55" s="694"/>
      <c r="K55" s="694"/>
      <c r="L55" s="694"/>
    </row>
    <row r="56" spans="1:16" ht="16.5" x14ac:dyDescent="0.3">
      <c r="B56" s="691"/>
      <c r="C56" s="692"/>
      <c r="D56" s="693"/>
      <c r="E56" s="693"/>
      <c r="F56" s="693"/>
      <c r="G56" s="693"/>
      <c r="H56" s="693"/>
      <c r="I56" s="693"/>
      <c r="J56" s="694"/>
      <c r="K56" s="694"/>
      <c r="L56" s="694"/>
    </row>
    <row r="57" spans="1:16" s="694" customFormat="1" ht="18.75" customHeight="1" x14ac:dyDescent="0.3">
      <c r="B57" s="695"/>
      <c r="C57" s="696"/>
      <c r="D57" s="695"/>
      <c r="E57" s="695"/>
      <c r="F57" s="695"/>
      <c r="G57" s="695"/>
      <c r="H57" s="695"/>
      <c r="I57" s="695"/>
      <c r="J57" s="697"/>
      <c r="K57" s="695"/>
      <c r="L57" s="695"/>
      <c r="P57" s="695"/>
    </row>
    <row r="58" spans="1:16" s="697" customFormat="1" ht="17.25" x14ac:dyDescent="0.25">
      <c r="B58" s="698"/>
      <c r="C58" s="699"/>
      <c r="D58" s="700"/>
      <c r="E58" s="699"/>
      <c r="F58" s="701"/>
      <c r="G58" s="701"/>
      <c r="H58" s="701"/>
      <c r="I58" s="702"/>
      <c r="J58" s="703"/>
      <c r="L58" s="702"/>
    </row>
    <row r="59" spans="1:16" s="704" customFormat="1" ht="17.25" x14ac:dyDescent="0.25">
      <c r="B59" s="705"/>
      <c r="C59" s="706"/>
      <c r="D59" s="699"/>
      <c r="E59" s="706"/>
      <c r="F59" s="700"/>
      <c r="G59" s="700"/>
      <c r="H59" s="700"/>
      <c r="I59" s="707"/>
      <c r="J59" s="708"/>
      <c r="L59" s="707"/>
    </row>
    <row r="60" spans="1:16" s="704" customFormat="1" ht="17.25" x14ac:dyDescent="0.25">
      <c r="B60" s="705"/>
      <c r="C60" s="706"/>
      <c r="D60" s="699"/>
      <c r="E60" s="706"/>
      <c r="F60" s="700"/>
      <c r="G60" s="700"/>
      <c r="H60" s="700"/>
      <c r="I60" s="707"/>
      <c r="J60" s="708"/>
      <c r="L60" s="707"/>
    </row>
    <row r="61" spans="1:16" s="707" customFormat="1" ht="16.5" customHeight="1" x14ac:dyDescent="0.25">
      <c r="B61" s="709"/>
      <c r="F61" s="710"/>
      <c r="G61" s="710"/>
      <c r="H61" s="710"/>
      <c r="I61" s="695"/>
      <c r="J61" s="710"/>
      <c r="K61" s="695"/>
      <c r="L61" s="695"/>
      <c r="P61" s="695"/>
    </row>
    <row r="62" spans="1:16" s="707" customFormat="1" ht="18" customHeight="1" x14ac:dyDescent="0.2">
      <c r="B62" s="802"/>
      <c r="C62" s="803"/>
      <c r="D62" s="773"/>
      <c r="E62" s="773"/>
      <c r="F62" s="792"/>
      <c r="G62" s="792"/>
      <c r="H62" s="792"/>
      <c r="I62" s="804"/>
      <c r="J62" s="804"/>
      <c r="K62" s="804"/>
      <c r="L62" s="804"/>
    </row>
    <row r="63" spans="1:16" x14ac:dyDescent="0.2">
      <c r="B63" s="802"/>
      <c r="C63" s="803"/>
      <c r="F63" s="792"/>
      <c r="G63" s="792"/>
      <c r="H63" s="792"/>
      <c r="I63" s="804"/>
      <c r="J63" s="804"/>
      <c r="K63" s="804"/>
      <c r="L63" s="804"/>
    </row>
    <row r="64" spans="1:16" x14ac:dyDescent="0.2">
      <c r="F64" s="792"/>
      <c r="G64" s="792"/>
      <c r="H64" s="792"/>
      <c r="I64" s="804"/>
      <c r="J64" s="804"/>
      <c r="K64" s="804"/>
      <c r="L64" s="804"/>
    </row>
    <row r="65" spans="3:13" x14ac:dyDescent="0.2">
      <c r="F65" s="792"/>
      <c r="G65" s="792"/>
      <c r="H65" s="792"/>
      <c r="I65" s="804"/>
      <c r="J65" s="804"/>
      <c r="K65" s="804"/>
      <c r="L65" s="804"/>
    </row>
    <row r="66" spans="3:13" s="805" customFormat="1" ht="17.25" customHeight="1" x14ac:dyDescent="0.25">
      <c r="C66" s="806"/>
      <c r="E66" s="807"/>
      <c r="G66" s="808"/>
      <c r="H66" s="808"/>
      <c r="M66" s="809"/>
    </row>
    <row r="67" spans="3:13" s="805" customFormat="1" ht="17.25" customHeight="1" x14ac:dyDescent="0.25">
      <c r="C67" s="810"/>
      <c r="E67" s="810"/>
      <c r="G67" s="808"/>
      <c r="H67" s="811"/>
      <c r="J67" s="812"/>
      <c r="M67" s="813"/>
    </row>
    <row r="68" spans="3:13" x14ac:dyDescent="0.2">
      <c r="F68" s="792"/>
      <c r="G68" s="792"/>
      <c r="H68" s="792"/>
      <c r="I68" s="804"/>
      <c r="J68" s="804"/>
      <c r="K68" s="804"/>
      <c r="L68" s="804"/>
    </row>
    <row r="69" spans="3:13" x14ac:dyDescent="0.2">
      <c r="F69" s="792"/>
      <c r="G69" s="792"/>
      <c r="H69" s="792"/>
      <c r="I69" s="804"/>
      <c r="J69" s="804"/>
      <c r="K69" s="804"/>
      <c r="L69" s="804"/>
    </row>
    <row r="70" spans="3:13" x14ac:dyDescent="0.2">
      <c r="F70" s="792"/>
      <c r="G70" s="792"/>
      <c r="H70" s="792"/>
      <c r="I70" s="804"/>
      <c r="J70" s="804"/>
      <c r="K70" s="804"/>
      <c r="L70" s="804"/>
    </row>
    <row r="71" spans="3:13" x14ac:dyDescent="0.2">
      <c r="F71" s="792"/>
      <c r="G71" s="792"/>
      <c r="H71" s="792"/>
      <c r="I71" s="804"/>
      <c r="J71" s="804"/>
      <c r="K71" s="804"/>
      <c r="L71" s="804"/>
    </row>
    <row r="72" spans="3:13" x14ac:dyDescent="0.2">
      <c r="F72" s="792"/>
      <c r="G72" s="792"/>
      <c r="H72" s="792"/>
      <c r="I72" s="804"/>
      <c r="J72" s="804"/>
      <c r="K72" s="804"/>
      <c r="L72" s="804"/>
    </row>
    <row r="73" spans="3:13" ht="11.25" customHeight="1" x14ac:dyDescent="0.2">
      <c r="F73" s="792"/>
      <c r="G73" s="792"/>
      <c r="H73" s="792"/>
      <c r="I73" s="804"/>
      <c r="J73" s="804"/>
      <c r="K73" s="804"/>
      <c r="L73" s="804"/>
    </row>
    <row r="74" spans="3:13" ht="12.75" customHeight="1" x14ac:dyDescent="0.2">
      <c r="F74" s="792"/>
      <c r="G74" s="792"/>
      <c r="H74" s="792"/>
      <c r="I74" s="804"/>
      <c r="J74" s="804"/>
      <c r="K74" s="804"/>
      <c r="L74" s="804"/>
    </row>
    <row r="75" spans="3:13" x14ac:dyDescent="0.2">
      <c r="F75" s="792"/>
      <c r="G75" s="792"/>
      <c r="H75" s="792"/>
      <c r="I75" s="804"/>
      <c r="J75" s="804"/>
      <c r="K75" s="804"/>
      <c r="L75" s="804"/>
    </row>
    <row r="76" spans="3:13" x14ac:dyDescent="0.2">
      <c r="F76" s="792"/>
      <c r="G76" s="792"/>
      <c r="H76" s="792"/>
      <c r="I76" s="804"/>
      <c r="J76" s="804"/>
      <c r="K76" s="804"/>
      <c r="L76" s="804"/>
    </row>
    <row r="77" spans="3:13" x14ac:dyDescent="0.2">
      <c r="F77" s="792"/>
      <c r="G77" s="792"/>
      <c r="H77" s="792"/>
      <c r="I77" s="804"/>
      <c r="J77" s="804"/>
      <c r="K77" s="804"/>
      <c r="L77" s="804"/>
    </row>
    <row r="78" spans="3:13" x14ac:dyDescent="0.2">
      <c r="F78" s="792"/>
      <c r="G78" s="792"/>
      <c r="H78" s="792"/>
      <c r="I78" s="804"/>
      <c r="J78" s="804"/>
      <c r="K78" s="804"/>
      <c r="L78" s="804"/>
    </row>
    <row r="79" spans="3:13" x14ac:dyDescent="0.2">
      <c r="F79" s="792"/>
      <c r="G79" s="792"/>
      <c r="H79" s="792"/>
      <c r="I79" s="804"/>
      <c r="J79" s="804"/>
      <c r="K79" s="804"/>
      <c r="L79" s="804"/>
    </row>
    <row r="80" spans="3:13" x14ac:dyDescent="0.2">
      <c r="F80" s="792"/>
      <c r="G80" s="792"/>
      <c r="H80" s="792"/>
      <c r="I80" s="804"/>
      <c r="J80" s="804"/>
      <c r="K80" s="804"/>
      <c r="L80" s="804"/>
    </row>
    <row r="81" spans="6:12" x14ac:dyDescent="0.2">
      <c r="F81" s="792"/>
      <c r="G81" s="792"/>
      <c r="H81" s="792"/>
      <c r="I81" s="804"/>
      <c r="J81" s="804"/>
      <c r="K81" s="804"/>
      <c r="L81" s="804"/>
    </row>
    <row r="82" spans="6:12" x14ac:dyDescent="0.2">
      <c r="F82" s="792"/>
      <c r="G82" s="792"/>
      <c r="H82" s="792"/>
      <c r="I82" s="804"/>
      <c r="J82" s="804"/>
      <c r="K82" s="804"/>
      <c r="L82" s="804"/>
    </row>
    <row r="83" spans="6:12" x14ac:dyDescent="0.2">
      <c r="F83" s="792"/>
      <c r="G83" s="792"/>
      <c r="H83" s="792"/>
      <c r="I83" s="804"/>
      <c r="J83" s="804"/>
      <c r="K83" s="804"/>
      <c r="L83" s="804"/>
    </row>
    <row r="84" spans="6:12" x14ac:dyDescent="0.2">
      <c r="F84" s="792"/>
      <c r="G84" s="792"/>
      <c r="H84" s="792"/>
      <c r="I84" s="804"/>
      <c r="J84" s="804"/>
      <c r="K84" s="804"/>
      <c r="L84" s="804"/>
    </row>
    <row r="85" spans="6:12" x14ac:dyDescent="0.2">
      <c r="F85" s="792"/>
      <c r="G85" s="792"/>
      <c r="H85" s="792"/>
      <c r="I85" s="792"/>
      <c r="J85" s="792"/>
      <c r="K85" s="792"/>
      <c r="L85" s="792"/>
    </row>
    <row r="86" spans="6:12" x14ac:dyDescent="0.2">
      <c r="F86" s="792"/>
      <c r="G86" s="792"/>
      <c r="H86" s="792"/>
      <c r="I86" s="792"/>
      <c r="J86" s="792"/>
      <c r="K86" s="792"/>
      <c r="L86" s="792"/>
    </row>
    <row r="87" spans="6:12" x14ac:dyDescent="0.2">
      <c r="F87" s="792"/>
      <c r="G87" s="792"/>
      <c r="H87" s="792"/>
      <c r="I87" s="792"/>
      <c r="J87" s="792"/>
      <c r="K87" s="792"/>
      <c r="L87" s="792"/>
    </row>
    <row r="88" spans="6:12" x14ac:dyDescent="0.2">
      <c r="F88" s="792"/>
      <c r="G88" s="792"/>
      <c r="H88" s="792"/>
      <c r="I88" s="792"/>
      <c r="J88" s="792"/>
      <c r="K88" s="792"/>
      <c r="L88" s="792"/>
    </row>
    <row r="89" spans="6:12" x14ac:dyDescent="0.2">
      <c r="F89" s="792"/>
      <c r="G89" s="792"/>
      <c r="H89" s="792"/>
      <c r="I89" s="792"/>
      <c r="J89" s="792"/>
      <c r="K89" s="792"/>
      <c r="L89" s="792"/>
    </row>
    <row r="90" spans="6:12" x14ac:dyDescent="0.2">
      <c r="F90" s="792"/>
      <c r="G90" s="792"/>
      <c r="H90" s="792"/>
      <c r="I90" s="792"/>
      <c r="J90" s="792"/>
      <c r="K90" s="792"/>
      <c r="L90" s="792"/>
    </row>
    <row r="91" spans="6:12" x14ac:dyDescent="0.2">
      <c r="F91" s="792"/>
      <c r="G91" s="792"/>
      <c r="H91" s="792"/>
      <c r="I91" s="792"/>
      <c r="J91" s="792"/>
      <c r="K91" s="792"/>
      <c r="L91" s="792"/>
    </row>
    <row r="92" spans="6:12" x14ac:dyDescent="0.2">
      <c r="F92" s="792"/>
      <c r="G92" s="792"/>
      <c r="H92" s="792"/>
      <c r="I92" s="792"/>
      <c r="J92" s="792"/>
      <c r="K92" s="792"/>
      <c r="L92" s="792"/>
    </row>
    <row r="93" spans="6:12" x14ac:dyDescent="0.2">
      <c r="F93" s="792"/>
      <c r="G93" s="792"/>
      <c r="H93" s="792"/>
      <c r="I93" s="792"/>
      <c r="J93" s="792"/>
      <c r="K93" s="792"/>
      <c r="L93" s="792"/>
    </row>
    <row r="94" spans="6:12" x14ac:dyDescent="0.2">
      <c r="F94" s="792"/>
      <c r="G94" s="792"/>
      <c r="H94" s="792"/>
      <c r="I94" s="792"/>
      <c r="J94" s="792"/>
      <c r="K94" s="792"/>
      <c r="L94" s="792"/>
    </row>
    <row r="95" spans="6:12" x14ac:dyDescent="0.2">
      <c r="F95" s="792"/>
      <c r="G95" s="792"/>
      <c r="H95" s="792"/>
      <c r="I95" s="792"/>
      <c r="J95" s="792"/>
      <c r="K95" s="792"/>
      <c r="L95" s="792"/>
    </row>
    <row r="96" spans="6:12" x14ac:dyDescent="0.2">
      <c r="F96" s="792"/>
      <c r="G96" s="792"/>
      <c r="H96" s="792"/>
      <c r="I96" s="792"/>
      <c r="J96" s="792"/>
      <c r="K96" s="792"/>
      <c r="L96" s="792"/>
    </row>
    <row r="97" spans="6:12" x14ac:dyDescent="0.2">
      <c r="F97" s="792"/>
      <c r="G97" s="792"/>
      <c r="H97" s="792"/>
      <c r="I97" s="792"/>
      <c r="J97" s="792"/>
      <c r="K97" s="792"/>
      <c r="L97" s="792"/>
    </row>
    <row r="98" spans="6:12" x14ac:dyDescent="0.2">
      <c r="F98" s="792"/>
      <c r="G98" s="792"/>
      <c r="H98" s="792"/>
      <c r="I98" s="792"/>
      <c r="J98" s="792"/>
      <c r="K98" s="792"/>
      <c r="L98" s="792"/>
    </row>
    <row r="99" spans="6:12" x14ac:dyDescent="0.2">
      <c r="F99" s="792"/>
      <c r="G99" s="792"/>
      <c r="H99" s="792"/>
      <c r="I99" s="792"/>
      <c r="J99" s="792"/>
      <c r="K99" s="792"/>
      <c r="L99" s="792"/>
    </row>
    <row r="100" spans="6:12" x14ac:dyDescent="0.2">
      <c r="F100" s="792"/>
      <c r="G100" s="792"/>
      <c r="H100" s="792"/>
      <c r="I100" s="792"/>
      <c r="J100" s="792"/>
      <c r="K100" s="792"/>
      <c r="L100" s="792"/>
    </row>
    <row r="101" spans="6:12" x14ac:dyDescent="0.2">
      <c r="F101" s="792"/>
      <c r="G101" s="792"/>
      <c r="H101" s="792"/>
      <c r="I101" s="792"/>
      <c r="J101" s="792"/>
      <c r="K101" s="792"/>
      <c r="L101" s="792"/>
    </row>
    <row r="102" spans="6:12" x14ac:dyDescent="0.2">
      <c r="F102" s="792"/>
      <c r="G102" s="792"/>
      <c r="H102" s="792"/>
      <c r="I102" s="792"/>
      <c r="J102" s="792"/>
      <c r="K102" s="792"/>
      <c r="L102" s="792"/>
    </row>
    <row r="103" spans="6:12" x14ac:dyDescent="0.2">
      <c r="F103" s="792"/>
      <c r="G103" s="792"/>
      <c r="H103" s="792"/>
      <c r="I103" s="792"/>
      <c r="J103" s="792"/>
      <c r="K103" s="792"/>
      <c r="L103" s="792"/>
    </row>
    <row r="104" spans="6:12" x14ac:dyDescent="0.2">
      <c r="F104" s="792"/>
      <c r="G104" s="792"/>
      <c r="H104" s="792"/>
      <c r="I104" s="792"/>
      <c r="J104" s="792"/>
      <c r="K104" s="792"/>
      <c r="L104" s="792"/>
    </row>
  </sheetData>
  <mergeCells count="48">
    <mergeCell ref="B38:E38"/>
    <mergeCell ref="B48:E48"/>
    <mergeCell ref="B49:E49"/>
    <mergeCell ref="B53:E53"/>
    <mergeCell ref="B52:E52"/>
    <mergeCell ref="B51:E51"/>
    <mergeCell ref="B46:E46"/>
    <mergeCell ref="B47:E47"/>
    <mergeCell ref="B50:E50"/>
    <mergeCell ref="A6:K6"/>
    <mergeCell ref="B45:E45"/>
    <mergeCell ref="B43:E43"/>
    <mergeCell ref="B36:E36"/>
    <mergeCell ref="B37:E37"/>
    <mergeCell ref="B39:E39"/>
    <mergeCell ref="B40:E40"/>
    <mergeCell ref="B44:E44"/>
    <mergeCell ref="B41:E41"/>
    <mergeCell ref="B42:E42"/>
    <mergeCell ref="A28:K28"/>
    <mergeCell ref="A29:K29"/>
    <mergeCell ref="A30:K30"/>
    <mergeCell ref="A31:K31"/>
    <mergeCell ref="A32:K32"/>
    <mergeCell ref="A7:K7"/>
    <mergeCell ref="A33:A35"/>
    <mergeCell ref="B33:E35"/>
    <mergeCell ref="F33:F35"/>
    <mergeCell ref="G33:K33"/>
    <mergeCell ref="G34:G35"/>
    <mergeCell ref="H34:H35"/>
    <mergeCell ref="I34:J34"/>
    <mergeCell ref="K34:K35"/>
    <mergeCell ref="A18:K18"/>
    <mergeCell ref="A19:K19"/>
    <mergeCell ref="A20:K20"/>
    <mergeCell ref="A21:K21"/>
    <mergeCell ref="A22:K22"/>
    <mergeCell ref="B9:E10"/>
    <mergeCell ref="G10:H10"/>
    <mergeCell ref="I12:K12"/>
    <mergeCell ref="A16:K16"/>
    <mergeCell ref="A17:K17"/>
    <mergeCell ref="A23:K23"/>
    <mergeCell ref="A24:K24"/>
    <mergeCell ref="A25:K25"/>
    <mergeCell ref="A26:K26"/>
    <mergeCell ref="A27:K27"/>
  </mergeCells>
  <phoneticPr fontId="144" type="noConversion"/>
  <printOptions horizontalCentered="1"/>
  <pageMargins left="0.43307086614173229" right="0.39370078740157483" top="0.59055118110236227" bottom="0.19685039370078741" header="0.19685039370078741" footer="0.19685039370078741"/>
  <pageSetup paperSize="9"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4"/>
  <sheetViews>
    <sheetView view="pageBreakPreview" topLeftCell="A104" zoomScale="90" zoomScaleNormal="100" zoomScaleSheetLayoutView="90" workbookViewId="0">
      <selection activeCell="A268" sqref="A268:N276"/>
    </sheetView>
  </sheetViews>
  <sheetFormatPr defaultRowHeight="12.75" x14ac:dyDescent="0.2"/>
  <cols>
    <col min="1" max="1" width="4" style="473" customWidth="1"/>
    <col min="2" max="2" width="9.140625" style="473"/>
    <col min="3" max="3" width="7.42578125" style="473" customWidth="1"/>
    <col min="4" max="4" width="3" style="473" customWidth="1"/>
    <col min="5" max="5" width="9.5703125" style="473" customWidth="1"/>
    <col min="6" max="6" width="3.5703125" style="473" customWidth="1"/>
    <col min="7" max="7" width="6.5703125" style="473" customWidth="1"/>
    <col min="8" max="8" width="5.28515625" style="473" customWidth="1"/>
    <col min="9" max="9" width="9.140625" style="473"/>
    <col min="10" max="10" width="9.28515625" style="473" bestFit="1" customWidth="1"/>
    <col min="11" max="11" width="12.28515625" style="473" customWidth="1"/>
    <col min="12" max="12" width="9.28515625" style="473" bestFit="1" customWidth="1"/>
    <col min="13" max="13" width="2.28515625" style="473" customWidth="1"/>
    <col min="14" max="14" width="10.42578125" style="473" bestFit="1" customWidth="1"/>
    <col min="15" max="15" width="2.5703125" style="473" customWidth="1"/>
    <col min="16" max="16" width="6.42578125" style="473" customWidth="1"/>
    <col min="17" max="17" width="14.42578125" style="473" customWidth="1"/>
    <col min="18" max="18" width="23.85546875" style="473" customWidth="1"/>
    <col min="19" max="19" width="13.7109375" style="473" customWidth="1"/>
    <col min="20" max="20" width="9.7109375" style="473" customWidth="1"/>
    <col min="21" max="21" width="14.85546875" style="473" customWidth="1"/>
    <col min="22" max="24" width="9.140625" style="473" customWidth="1"/>
    <col min="25" max="25" width="11.140625" style="473" customWidth="1"/>
    <col min="26" max="31" width="9.140625" style="473" customWidth="1"/>
    <col min="32" max="256" width="9.140625" style="473"/>
    <col min="257" max="257" width="4" style="473" customWidth="1"/>
    <col min="258" max="258" width="9.140625" style="473"/>
    <col min="259" max="259" width="7.42578125" style="473" customWidth="1"/>
    <col min="260" max="261" width="6.140625" style="473" customWidth="1"/>
    <col min="262" max="262" width="3.5703125" style="473" customWidth="1"/>
    <col min="263" max="263" width="4.85546875" style="473" customWidth="1"/>
    <col min="264" max="264" width="5.28515625" style="473" customWidth="1"/>
    <col min="265" max="266" width="9.140625" style="473"/>
    <col min="267" max="267" width="12.28515625" style="473" customWidth="1"/>
    <col min="268" max="268" width="9.140625" style="473"/>
    <col min="269" max="269" width="2.28515625" style="473" customWidth="1"/>
    <col min="270" max="270" width="9.140625" style="473"/>
    <col min="271" max="271" width="2.5703125" style="473" customWidth="1"/>
    <col min="272" max="272" width="6.42578125" style="473" customWidth="1"/>
    <col min="273" max="273" width="10" style="473" customWidth="1"/>
    <col min="274" max="274" width="9.140625" style="473"/>
    <col min="275" max="275" width="0" style="473" hidden="1" customWidth="1"/>
    <col min="276" max="512" width="9.140625" style="473"/>
    <col min="513" max="513" width="4" style="473" customWidth="1"/>
    <col min="514" max="514" width="9.140625" style="473"/>
    <col min="515" max="515" width="7.42578125" style="473" customWidth="1"/>
    <col min="516" max="517" width="6.140625" style="473" customWidth="1"/>
    <col min="518" max="518" width="3.5703125" style="473" customWidth="1"/>
    <col min="519" max="519" width="4.85546875" style="473" customWidth="1"/>
    <col min="520" max="520" width="5.28515625" style="473" customWidth="1"/>
    <col min="521" max="522" width="9.140625" style="473"/>
    <col min="523" max="523" width="12.28515625" style="473" customWidth="1"/>
    <col min="524" max="524" width="9.140625" style="473"/>
    <col min="525" max="525" width="2.28515625" style="473" customWidth="1"/>
    <col min="526" max="526" width="9.140625" style="473"/>
    <col min="527" max="527" width="2.5703125" style="473" customWidth="1"/>
    <col min="528" max="528" width="6.42578125" style="473" customWidth="1"/>
    <col min="529" max="529" width="10" style="473" customWidth="1"/>
    <col min="530" max="530" width="9.140625" style="473"/>
    <col min="531" max="531" width="0" style="473" hidden="1" customWidth="1"/>
    <col min="532" max="768" width="9.140625" style="473"/>
    <col min="769" max="769" width="4" style="473" customWidth="1"/>
    <col min="770" max="770" width="9.140625" style="473"/>
    <col min="771" max="771" width="7.42578125" style="473" customWidth="1"/>
    <col min="772" max="773" width="6.140625" style="473" customWidth="1"/>
    <col min="774" max="774" width="3.5703125" style="473" customWidth="1"/>
    <col min="775" max="775" width="4.85546875" style="473" customWidth="1"/>
    <col min="776" max="776" width="5.28515625" style="473" customWidth="1"/>
    <col min="777" max="778" width="9.140625" style="473"/>
    <col min="779" max="779" width="12.28515625" style="473" customWidth="1"/>
    <col min="780" max="780" width="9.140625" style="473"/>
    <col min="781" max="781" width="2.28515625" style="473" customWidth="1"/>
    <col min="782" max="782" width="9.140625" style="473"/>
    <col min="783" max="783" width="2.5703125" style="473" customWidth="1"/>
    <col min="784" max="784" width="6.42578125" style="473" customWidth="1"/>
    <col min="785" max="785" width="10" style="473" customWidth="1"/>
    <col min="786" max="786" width="9.140625" style="473"/>
    <col min="787" max="787" width="0" style="473" hidden="1" customWidth="1"/>
    <col min="788" max="1024" width="9.140625" style="473"/>
    <col min="1025" max="1025" width="4" style="473" customWidth="1"/>
    <col min="1026" max="1026" width="9.140625" style="473"/>
    <col min="1027" max="1027" width="7.42578125" style="473" customWidth="1"/>
    <col min="1028" max="1029" width="6.140625" style="473" customWidth="1"/>
    <col min="1030" max="1030" width="3.5703125" style="473" customWidth="1"/>
    <col min="1031" max="1031" width="4.85546875" style="473" customWidth="1"/>
    <col min="1032" max="1032" width="5.28515625" style="473" customWidth="1"/>
    <col min="1033" max="1034" width="9.140625" style="473"/>
    <col min="1035" max="1035" width="12.28515625" style="473" customWidth="1"/>
    <col min="1036" max="1036" width="9.140625" style="473"/>
    <col min="1037" max="1037" width="2.28515625" style="473" customWidth="1"/>
    <col min="1038" max="1038" width="9.140625" style="473"/>
    <col min="1039" max="1039" width="2.5703125" style="473" customWidth="1"/>
    <col min="1040" max="1040" width="6.42578125" style="473" customWidth="1"/>
    <col min="1041" max="1041" width="10" style="473" customWidth="1"/>
    <col min="1042" max="1042" width="9.140625" style="473"/>
    <col min="1043" max="1043" width="0" style="473" hidden="1" customWidth="1"/>
    <col min="1044" max="1280" width="9.140625" style="473"/>
    <col min="1281" max="1281" width="4" style="473" customWidth="1"/>
    <col min="1282" max="1282" width="9.140625" style="473"/>
    <col min="1283" max="1283" width="7.42578125" style="473" customWidth="1"/>
    <col min="1284" max="1285" width="6.140625" style="473" customWidth="1"/>
    <col min="1286" max="1286" width="3.5703125" style="473" customWidth="1"/>
    <col min="1287" max="1287" width="4.85546875" style="473" customWidth="1"/>
    <col min="1288" max="1288" width="5.28515625" style="473" customWidth="1"/>
    <col min="1289" max="1290" width="9.140625" style="473"/>
    <col min="1291" max="1291" width="12.28515625" style="473" customWidth="1"/>
    <col min="1292" max="1292" width="9.140625" style="473"/>
    <col min="1293" max="1293" width="2.28515625" style="473" customWidth="1"/>
    <col min="1294" max="1294" width="9.140625" style="473"/>
    <col min="1295" max="1295" width="2.5703125" style="473" customWidth="1"/>
    <col min="1296" max="1296" width="6.42578125" style="473" customWidth="1"/>
    <col min="1297" max="1297" width="10" style="473" customWidth="1"/>
    <col min="1298" max="1298" width="9.140625" style="473"/>
    <col min="1299" max="1299" width="0" style="473" hidden="1" customWidth="1"/>
    <col min="1300" max="1536" width="9.140625" style="473"/>
    <col min="1537" max="1537" width="4" style="473" customWidth="1"/>
    <col min="1538" max="1538" width="9.140625" style="473"/>
    <col min="1539" max="1539" width="7.42578125" style="473" customWidth="1"/>
    <col min="1540" max="1541" width="6.140625" style="473" customWidth="1"/>
    <col min="1542" max="1542" width="3.5703125" style="473" customWidth="1"/>
    <col min="1543" max="1543" width="4.85546875" style="473" customWidth="1"/>
    <col min="1544" max="1544" width="5.28515625" style="473" customWidth="1"/>
    <col min="1545" max="1546" width="9.140625" style="473"/>
    <col min="1547" max="1547" width="12.28515625" style="473" customWidth="1"/>
    <col min="1548" max="1548" width="9.140625" style="473"/>
    <col min="1549" max="1549" width="2.28515625" style="473" customWidth="1"/>
    <col min="1550" max="1550" width="9.140625" style="473"/>
    <col min="1551" max="1551" width="2.5703125" style="473" customWidth="1"/>
    <col min="1552" max="1552" width="6.42578125" style="473" customWidth="1"/>
    <col min="1553" max="1553" width="10" style="473" customWidth="1"/>
    <col min="1554" max="1554" width="9.140625" style="473"/>
    <col min="1555" max="1555" width="0" style="473" hidden="1" customWidth="1"/>
    <col min="1556" max="1792" width="9.140625" style="473"/>
    <col min="1793" max="1793" width="4" style="473" customWidth="1"/>
    <col min="1794" max="1794" width="9.140625" style="473"/>
    <col min="1795" max="1795" width="7.42578125" style="473" customWidth="1"/>
    <col min="1796" max="1797" width="6.140625" style="473" customWidth="1"/>
    <col min="1798" max="1798" width="3.5703125" style="473" customWidth="1"/>
    <col min="1799" max="1799" width="4.85546875" style="473" customWidth="1"/>
    <col min="1800" max="1800" width="5.28515625" style="473" customWidth="1"/>
    <col min="1801" max="1802" width="9.140625" style="473"/>
    <col min="1803" max="1803" width="12.28515625" style="473" customWidth="1"/>
    <col min="1804" max="1804" width="9.140625" style="473"/>
    <col min="1805" max="1805" width="2.28515625" style="473" customWidth="1"/>
    <col min="1806" max="1806" width="9.140625" style="473"/>
    <col min="1807" max="1807" width="2.5703125" style="473" customWidth="1"/>
    <col min="1808" max="1808" width="6.42578125" style="473" customWidth="1"/>
    <col min="1809" max="1809" width="10" style="473" customWidth="1"/>
    <col min="1810" max="1810" width="9.140625" style="473"/>
    <col min="1811" max="1811" width="0" style="473" hidden="1" customWidth="1"/>
    <col min="1812" max="2048" width="9.140625" style="473"/>
    <col min="2049" max="2049" width="4" style="473" customWidth="1"/>
    <col min="2050" max="2050" width="9.140625" style="473"/>
    <col min="2051" max="2051" width="7.42578125" style="473" customWidth="1"/>
    <col min="2052" max="2053" width="6.140625" style="473" customWidth="1"/>
    <col min="2054" max="2054" width="3.5703125" style="473" customWidth="1"/>
    <col min="2055" max="2055" width="4.85546875" style="473" customWidth="1"/>
    <col min="2056" max="2056" width="5.28515625" style="473" customWidth="1"/>
    <col min="2057" max="2058" width="9.140625" style="473"/>
    <col min="2059" max="2059" width="12.28515625" style="473" customWidth="1"/>
    <col min="2060" max="2060" width="9.140625" style="473"/>
    <col min="2061" max="2061" width="2.28515625" style="473" customWidth="1"/>
    <col min="2062" max="2062" width="9.140625" style="473"/>
    <col min="2063" max="2063" width="2.5703125" style="473" customWidth="1"/>
    <col min="2064" max="2064" width="6.42578125" style="473" customWidth="1"/>
    <col min="2065" max="2065" width="10" style="473" customWidth="1"/>
    <col min="2066" max="2066" width="9.140625" style="473"/>
    <col min="2067" max="2067" width="0" style="473" hidden="1" customWidth="1"/>
    <col min="2068" max="2304" width="9.140625" style="473"/>
    <col min="2305" max="2305" width="4" style="473" customWidth="1"/>
    <col min="2306" max="2306" width="9.140625" style="473"/>
    <col min="2307" max="2307" width="7.42578125" style="473" customWidth="1"/>
    <col min="2308" max="2309" width="6.140625" style="473" customWidth="1"/>
    <col min="2310" max="2310" width="3.5703125" style="473" customWidth="1"/>
    <col min="2311" max="2311" width="4.85546875" style="473" customWidth="1"/>
    <col min="2312" max="2312" width="5.28515625" style="473" customWidth="1"/>
    <col min="2313" max="2314" width="9.140625" style="473"/>
    <col min="2315" max="2315" width="12.28515625" style="473" customWidth="1"/>
    <col min="2316" max="2316" width="9.140625" style="473"/>
    <col min="2317" max="2317" width="2.28515625" style="473" customWidth="1"/>
    <col min="2318" max="2318" width="9.140625" style="473"/>
    <col min="2319" max="2319" width="2.5703125" style="473" customWidth="1"/>
    <col min="2320" max="2320" width="6.42578125" style="473" customWidth="1"/>
    <col min="2321" max="2321" width="10" style="473" customWidth="1"/>
    <col min="2322" max="2322" width="9.140625" style="473"/>
    <col min="2323" max="2323" width="0" style="473" hidden="1" customWidth="1"/>
    <col min="2324" max="2560" width="9.140625" style="473"/>
    <col min="2561" max="2561" width="4" style="473" customWidth="1"/>
    <col min="2562" max="2562" width="9.140625" style="473"/>
    <col min="2563" max="2563" width="7.42578125" style="473" customWidth="1"/>
    <col min="2564" max="2565" width="6.140625" style="473" customWidth="1"/>
    <col min="2566" max="2566" width="3.5703125" style="473" customWidth="1"/>
    <col min="2567" max="2567" width="4.85546875" style="473" customWidth="1"/>
    <col min="2568" max="2568" width="5.28515625" style="473" customWidth="1"/>
    <col min="2569" max="2570" width="9.140625" style="473"/>
    <col min="2571" max="2571" width="12.28515625" style="473" customWidth="1"/>
    <col min="2572" max="2572" width="9.140625" style="473"/>
    <col min="2573" max="2573" width="2.28515625" style="473" customWidth="1"/>
    <col min="2574" max="2574" width="9.140625" style="473"/>
    <col min="2575" max="2575" width="2.5703125" style="473" customWidth="1"/>
    <col min="2576" max="2576" width="6.42578125" style="473" customWidth="1"/>
    <col min="2577" max="2577" width="10" style="473" customWidth="1"/>
    <col min="2578" max="2578" width="9.140625" style="473"/>
    <col min="2579" max="2579" width="0" style="473" hidden="1" customWidth="1"/>
    <col min="2580" max="2816" width="9.140625" style="473"/>
    <col min="2817" max="2817" width="4" style="473" customWidth="1"/>
    <col min="2818" max="2818" width="9.140625" style="473"/>
    <col min="2819" max="2819" width="7.42578125" style="473" customWidth="1"/>
    <col min="2820" max="2821" width="6.140625" style="473" customWidth="1"/>
    <col min="2822" max="2822" width="3.5703125" style="473" customWidth="1"/>
    <col min="2823" max="2823" width="4.85546875" style="473" customWidth="1"/>
    <col min="2824" max="2824" width="5.28515625" style="473" customWidth="1"/>
    <col min="2825" max="2826" width="9.140625" style="473"/>
    <col min="2827" max="2827" width="12.28515625" style="473" customWidth="1"/>
    <col min="2828" max="2828" width="9.140625" style="473"/>
    <col min="2829" max="2829" width="2.28515625" style="473" customWidth="1"/>
    <col min="2830" max="2830" width="9.140625" style="473"/>
    <col min="2831" max="2831" width="2.5703125" style="473" customWidth="1"/>
    <col min="2832" max="2832" width="6.42578125" style="473" customWidth="1"/>
    <col min="2833" max="2833" width="10" style="473" customWidth="1"/>
    <col min="2834" max="2834" width="9.140625" style="473"/>
    <col min="2835" max="2835" width="0" style="473" hidden="1" customWidth="1"/>
    <col min="2836" max="3072" width="9.140625" style="473"/>
    <col min="3073" max="3073" width="4" style="473" customWidth="1"/>
    <col min="3074" max="3074" width="9.140625" style="473"/>
    <col min="3075" max="3075" width="7.42578125" style="473" customWidth="1"/>
    <col min="3076" max="3077" width="6.140625" style="473" customWidth="1"/>
    <col min="3078" max="3078" width="3.5703125" style="473" customWidth="1"/>
    <col min="3079" max="3079" width="4.85546875" style="473" customWidth="1"/>
    <col min="3080" max="3080" width="5.28515625" style="473" customWidth="1"/>
    <col min="3081" max="3082" width="9.140625" style="473"/>
    <col min="3083" max="3083" width="12.28515625" style="473" customWidth="1"/>
    <col min="3084" max="3084" width="9.140625" style="473"/>
    <col min="3085" max="3085" width="2.28515625" style="473" customWidth="1"/>
    <col min="3086" max="3086" width="9.140625" style="473"/>
    <col min="3087" max="3087" width="2.5703125" style="473" customWidth="1"/>
    <col min="3088" max="3088" width="6.42578125" style="473" customWidth="1"/>
    <col min="3089" max="3089" width="10" style="473" customWidth="1"/>
    <col min="3090" max="3090" width="9.140625" style="473"/>
    <col min="3091" max="3091" width="0" style="473" hidden="1" customWidth="1"/>
    <col min="3092" max="3328" width="9.140625" style="473"/>
    <col min="3329" max="3329" width="4" style="473" customWidth="1"/>
    <col min="3330" max="3330" width="9.140625" style="473"/>
    <col min="3331" max="3331" width="7.42578125" style="473" customWidth="1"/>
    <col min="3332" max="3333" width="6.140625" style="473" customWidth="1"/>
    <col min="3334" max="3334" width="3.5703125" style="473" customWidth="1"/>
    <col min="3335" max="3335" width="4.85546875" style="473" customWidth="1"/>
    <col min="3336" max="3336" width="5.28515625" style="473" customWidth="1"/>
    <col min="3337" max="3338" width="9.140625" style="473"/>
    <col min="3339" max="3339" width="12.28515625" style="473" customWidth="1"/>
    <col min="3340" max="3340" width="9.140625" style="473"/>
    <col min="3341" max="3341" width="2.28515625" style="473" customWidth="1"/>
    <col min="3342" max="3342" width="9.140625" style="473"/>
    <col min="3343" max="3343" width="2.5703125" style="473" customWidth="1"/>
    <col min="3344" max="3344" width="6.42578125" style="473" customWidth="1"/>
    <col min="3345" max="3345" width="10" style="473" customWidth="1"/>
    <col min="3346" max="3346" width="9.140625" style="473"/>
    <col min="3347" max="3347" width="0" style="473" hidden="1" customWidth="1"/>
    <col min="3348" max="3584" width="9.140625" style="473"/>
    <col min="3585" max="3585" width="4" style="473" customWidth="1"/>
    <col min="3586" max="3586" width="9.140625" style="473"/>
    <col min="3587" max="3587" width="7.42578125" style="473" customWidth="1"/>
    <col min="3588" max="3589" width="6.140625" style="473" customWidth="1"/>
    <col min="3590" max="3590" width="3.5703125" style="473" customWidth="1"/>
    <col min="3591" max="3591" width="4.85546875" style="473" customWidth="1"/>
    <col min="3592" max="3592" width="5.28515625" style="473" customWidth="1"/>
    <col min="3593" max="3594" width="9.140625" style="473"/>
    <col min="3595" max="3595" width="12.28515625" style="473" customWidth="1"/>
    <col min="3596" max="3596" width="9.140625" style="473"/>
    <col min="3597" max="3597" width="2.28515625" style="473" customWidth="1"/>
    <col min="3598" max="3598" width="9.140625" style="473"/>
    <col min="3599" max="3599" width="2.5703125" style="473" customWidth="1"/>
    <col min="3600" max="3600" width="6.42578125" style="473" customWidth="1"/>
    <col min="3601" max="3601" width="10" style="473" customWidth="1"/>
    <col min="3602" max="3602" width="9.140625" style="473"/>
    <col min="3603" max="3603" width="0" style="473" hidden="1" customWidth="1"/>
    <col min="3604" max="3840" width="9.140625" style="473"/>
    <col min="3841" max="3841" width="4" style="473" customWidth="1"/>
    <col min="3842" max="3842" width="9.140625" style="473"/>
    <col min="3843" max="3843" width="7.42578125" style="473" customWidth="1"/>
    <col min="3844" max="3845" width="6.140625" style="473" customWidth="1"/>
    <col min="3846" max="3846" width="3.5703125" style="473" customWidth="1"/>
    <col min="3847" max="3847" width="4.85546875" style="473" customWidth="1"/>
    <col min="3848" max="3848" width="5.28515625" style="473" customWidth="1"/>
    <col min="3849" max="3850" width="9.140625" style="473"/>
    <col min="3851" max="3851" width="12.28515625" style="473" customWidth="1"/>
    <col min="3852" max="3852" width="9.140625" style="473"/>
    <col min="3853" max="3853" width="2.28515625" style="473" customWidth="1"/>
    <col min="3854" max="3854" width="9.140625" style="473"/>
    <col min="3855" max="3855" width="2.5703125" style="473" customWidth="1"/>
    <col min="3856" max="3856" width="6.42578125" style="473" customWidth="1"/>
    <col min="3857" max="3857" width="10" style="473" customWidth="1"/>
    <col min="3858" max="3858" width="9.140625" style="473"/>
    <col min="3859" max="3859" width="0" style="473" hidden="1" customWidth="1"/>
    <col min="3860" max="4096" width="9.140625" style="473"/>
    <col min="4097" max="4097" width="4" style="473" customWidth="1"/>
    <col min="4098" max="4098" width="9.140625" style="473"/>
    <col min="4099" max="4099" width="7.42578125" style="473" customWidth="1"/>
    <col min="4100" max="4101" width="6.140625" style="473" customWidth="1"/>
    <col min="4102" max="4102" width="3.5703125" style="473" customWidth="1"/>
    <col min="4103" max="4103" width="4.85546875" style="473" customWidth="1"/>
    <col min="4104" max="4104" width="5.28515625" style="473" customWidth="1"/>
    <col min="4105" max="4106" width="9.140625" style="473"/>
    <col min="4107" max="4107" width="12.28515625" style="473" customWidth="1"/>
    <col min="4108" max="4108" width="9.140625" style="473"/>
    <col min="4109" max="4109" width="2.28515625" style="473" customWidth="1"/>
    <col min="4110" max="4110" width="9.140625" style="473"/>
    <col min="4111" max="4111" width="2.5703125" style="473" customWidth="1"/>
    <col min="4112" max="4112" width="6.42578125" style="473" customWidth="1"/>
    <col min="4113" max="4113" width="10" style="473" customWidth="1"/>
    <col min="4114" max="4114" width="9.140625" style="473"/>
    <col min="4115" max="4115" width="0" style="473" hidden="1" customWidth="1"/>
    <col min="4116" max="4352" width="9.140625" style="473"/>
    <col min="4353" max="4353" width="4" style="473" customWidth="1"/>
    <col min="4354" max="4354" width="9.140625" style="473"/>
    <col min="4355" max="4355" width="7.42578125" style="473" customWidth="1"/>
    <col min="4356" max="4357" width="6.140625" style="473" customWidth="1"/>
    <col min="4358" max="4358" width="3.5703125" style="473" customWidth="1"/>
    <col min="4359" max="4359" width="4.85546875" style="473" customWidth="1"/>
    <col min="4360" max="4360" width="5.28515625" style="473" customWidth="1"/>
    <col min="4361" max="4362" width="9.140625" style="473"/>
    <col min="4363" max="4363" width="12.28515625" style="473" customWidth="1"/>
    <col min="4364" max="4364" width="9.140625" style="473"/>
    <col min="4365" max="4365" width="2.28515625" style="473" customWidth="1"/>
    <col min="4366" max="4366" width="9.140625" style="473"/>
    <col min="4367" max="4367" width="2.5703125" style="473" customWidth="1"/>
    <col min="4368" max="4368" width="6.42578125" style="473" customWidth="1"/>
    <col min="4369" max="4369" width="10" style="473" customWidth="1"/>
    <col min="4370" max="4370" width="9.140625" style="473"/>
    <col min="4371" max="4371" width="0" style="473" hidden="1" customWidth="1"/>
    <col min="4372" max="4608" width="9.140625" style="473"/>
    <col min="4609" max="4609" width="4" style="473" customWidth="1"/>
    <col min="4610" max="4610" width="9.140625" style="473"/>
    <col min="4611" max="4611" width="7.42578125" style="473" customWidth="1"/>
    <col min="4612" max="4613" width="6.140625" style="473" customWidth="1"/>
    <col min="4614" max="4614" width="3.5703125" style="473" customWidth="1"/>
    <col min="4615" max="4615" width="4.85546875" style="473" customWidth="1"/>
    <col min="4616" max="4616" width="5.28515625" style="473" customWidth="1"/>
    <col min="4617" max="4618" width="9.140625" style="473"/>
    <col min="4619" max="4619" width="12.28515625" style="473" customWidth="1"/>
    <col min="4620" max="4620" width="9.140625" style="473"/>
    <col min="4621" max="4621" width="2.28515625" style="473" customWidth="1"/>
    <col min="4622" max="4622" width="9.140625" style="473"/>
    <col min="4623" max="4623" width="2.5703125" style="473" customWidth="1"/>
    <col min="4624" max="4624" width="6.42578125" style="473" customWidth="1"/>
    <col min="4625" max="4625" width="10" style="473" customWidth="1"/>
    <col min="4626" max="4626" width="9.140625" style="473"/>
    <col min="4627" max="4627" width="0" style="473" hidden="1" customWidth="1"/>
    <col min="4628" max="4864" width="9.140625" style="473"/>
    <col min="4865" max="4865" width="4" style="473" customWidth="1"/>
    <col min="4866" max="4866" width="9.140625" style="473"/>
    <col min="4867" max="4867" width="7.42578125" style="473" customWidth="1"/>
    <col min="4868" max="4869" width="6.140625" style="473" customWidth="1"/>
    <col min="4870" max="4870" width="3.5703125" style="473" customWidth="1"/>
    <col min="4871" max="4871" width="4.85546875" style="473" customWidth="1"/>
    <col min="4872" max="4872" width="5.28515625" style="473" customWidth="1"/>
    <col min="4873" max="4874" width="9.140625" style="473"/>
    <col min="4875" max="4875" width="12.28515625" style="473" customWidth="1"/>
    <col min="4876" max="4876" width="9.140625" style="473"/>
    <col min="4877" max="4877" width="2.28515625" style="473" customWidth="1"/>
    <col min="4878" max="4878" width="9.140625" style="473"/>
    <col min="4879" max="4879" width="2.5703125" style="473" customWidth="1"/>
    <col min="4880" max="4880" width="6.42578125" style="473" customWidth="1"/>
    <col min="4881" max="4881" width="10" style="473" customWidth="1"/>
    <col min="4882" max="4882" width="9.140625" style="473"/>
    <col min="4883" max="4883" width="0" style="473" hidden="1" customWidth="1"/>
    <col min="4884" max="5120" width="9.140625" style="473"/>
    <col min="5121" max="5121" width="4" style="473" customWidth="1"/>
    <col min="5122" max="5122" width="9.140625" style="473"/>
    <col min="5123" max="5123" width="7.42578125" style="473" customWidth="1"/>
    <col min="5124" max="5125" width="6.140625" style="473" customWidth="1"/>
    <col min="5126" max="5126" width="3.5703125" style="473" customWidth="1"/>
    <col min="5127" max="5127" width="4.85546875" style="473" customWidth="1"/>
    <col min="5128" max="5128" width="5.28515625" style="473" customWidth="1"/>
    <col min="5129" max="5130" width="9.140625" style="473"/>
    <col min="5131" max="5131" width="12.28515625" style="473" customWidth="1"/>
    <col min="5132" max="5132" width="9.140625" style="473"/>
    <col min="5133" max="5133" width="2.28515625" style="473" customWidth="1"/>
    <col min="5134" max="5134" width="9.140625" style="473"/>
    <col min="5135" max="5135" width="2.5703125" style="473" customWidth="1"/>
    <col min="5136" max="5136" width="6.42578125" style="473" customWidth="1"/>
    <col min="5137" max="5137" width="10" style="473" customWidth="1"/>
    <col min="5138" max="5138" width="9.140625" style="473"/>
    <col min="5139" max="5139" width="0" style="473" hidden="1" customWidth="1"/>
    <col min="5140" max="5376" width="9.140625" style="473"/>
    <col min="5377" max="5377" width="4" style="473" customWidth="1"/>
    <col min="5378" max="5378" width="9.140625" style="473"/>
    <col min="5379" max="5379" width="7.42578125" style="473" customWidth="1"/>
    <col min="5380" max="5381" width="6.140625" style="473" customWidth="1"/>
    <col min="5382" max="5382" width="3.5703125" style="473" customWidth="1"/>
    <col min="5383" max="5383" width="4.85546875" style="473" customWidth="1"/>
    <col min="5384" max="5384" width="5.28515625" style="473" customWidth="1"/>
    <col min="5385" max="5386" width="9.140625" style="473"/>
    <col min="5387" max="5387" width="12.28515625" style="473" customWidth="1"/>
    <col min="5388" max="5388" width="9.140625" style="473"/>
    <col min="5389" max="5389" width="2.28515625" style="473" customWidth="1"/>
    <col min="5390" max="5390" width="9.140625" style="473"/>
    <col min="5391" max="5391" width="2.5703125" style="473" customWidth="1"/>
    <col min="5392" max="5392" width="6.42578125" style="473" customWidth="1"/>
    <col min="5393" max="5393" width="10" style="473" customWidth="1"/>
    <col min="5394" max="5394" width="9.140625" style="473"/>
    <col min="5395" max="5395" width="0" style="473" hidden="1" customWidth="1"/>
    <col min="5396" max="5632" width="9.140625" style="473"/>
    <col min="5633" max="5633" width="4" style="473" customWidth="1"/>
    <col min="5634" max="5634" width="9.140625" style="473"/>
    <col min="5635" max="5635" width="7.42578125" style="473" customWidth="1"/>
    <col min="5636" max="5637" width="6.140625" style="473" customWidth="1"/>
    <col min="5638" max="5638" width="3.5703125" style="473" customWidth="1"/>
    <col min="5639" max="5639" width="4.85546875" style="473" customWidth="1"/>
    <col min="5640" max="5640" width="5.28515625" style="473" customWidth="1"/>
    <col min="5641" max="5642" width="9.140625" style="473"/>
    <col min="5643" max="5643" width="12.28515625" style="473" customWidth="1"/>
    <col min="5644" max="5644" width="9.140625" style="473"/>
    <col min="5645" max="5645" width="2.28515625" style="473" customWidth="1"/>
    <col min="5646" max="5646" width="9.140625" style="473"/>
    <col min="5647" max="5647" width="2.5703125" style="473" customWidth="1"/>
    <col min="5648" max="5648" width="6.42578125" style="473" customWidth="1"/>
    <col min="5649" max="5649" width="10" style="473" customWidth="1"/>
    <col min="5650" max="5650" width="9.140625" style="473"/>
    <col min="5651" max="5651" width="0" style="473" hidden="1" customWidth="1"/>
    <col min="5652" max="5888" width="9.140625" style="473"/>
    <col min="5889" max="5889" width="4" style="473" customWidth="1"/>
    <col min="5890" max="5890" width="9.140625" style="473"/>
    <col min="5891" max="5891" width="7.42578125" style="473" customWidth="1"/>
    <col min="5892" max="5893" width="6.140625" style="473" customWidth="1"/>
    <col min="5894" max="5894" width="3.5703125" style="473" customWidth="1"/>
    <col min="5895" max="5895" width="4.85546875" style="473" customWidth="1"/>
    <col min="5896" max="5896" width="5.28515625" style="473" customWidth="1"/>
    <col min="5897" max="5898" width="9.140625" style="473"/>
    <col min="5899" max="5899" width="12.28515625" style="473" customWidth="1"/>
    <col min="5900" max="5900" width="9.140625" style="473"/>
    <col min="5901" max="5901" width="2.28515625" style="473" customWidth="1"/>
    <col min="5902" max="5902" width="9.140625" style="473"/>
    <col min="5903" max="5903" width="2.5703125" style="473" customWidth="1"/>
    <col min="5904" max="5904" width="6.42578125" style="473" customWidth="1"/>
    <col min="5905" max="5905" width="10" style="473" customWidth="1"/>
    <col min="5906" max="5906" width="9.140625" style="473"/>
    <col min="5907" max="5907" width="0" style="473" hidden="1" customWidth="1"/>
    <col min="5908" max="6144" width="9.140625" style="473"/>
    <col min="6145" max="6145" width="4" style="473" customWidth="1"/>
    <col min="6146" max="6146" width="9.140625" style="473"/>
    <col min="6147" max="6147" width="7.42578125" style="473" customWidth="1"/>
    <col min="6148" max="6149" width="6.140625" style="473" customWidth="1"/>
    <col min="6150" max="6150" width="3.5703125" style="473" customWidth="1"/>
    <col min="6151" max="6151" width="4.85546875" style="473" customWidth="1"/>
    <col min="6152" max="6152" width="5.28515625" style="473" customWidth="1"/>
    <col min="6153" max="6154" width="9.140625" style="473"/>
    <col min="6155" max="6155" width="12.28515625" style="473" customWidth="1"/>
    <col min="6156" max="6156" width="9.140625" style="473"/>
    <col min="6157" max="6157" width="2.28515625" style="473" customWidth="1"/>
    <col min="6158" max="6158" width="9.140625" style="473"/>
    <col min="6159" max="6159" width="2.5703125" style="473" customWidth="1"/>
    <col min="6160" max="6160" width="6.42578125" style="473" customWidth="1"/>
    <col min="6161" max="6161" width="10" style="473" customWidth="1"/>
    <col min="6162" max="6162" width="9.140625" style="473"/>
    <col min="6163" max="6163" width="0" style="473" hidden="1" customWidth="1"/>
    <col min="6164" max="6400" width="9.140625" style="473"/>
    <col min="6401" max="6401" width="4" style="473" customWidth="1"/>
    <col min="6402" max="6402" width="9.140625" style="473"/>
    <col min="6403" max="6403" width="7.42578125" style="473" customWidth="1"/>
    <col min="6404" max="6405" width="6.140625" style="473" customWidth="1"/>
    <col min="6406" max="6406" width="3.5703125" style="473" customWidth="1"/>
    <col min="6407" max="6407" width="4.85546875" style="473" customWidth="1"/>
    <col min="6408" max="6408" width="5.28515625" style="473" customWidth="1"/>
    <col min="6409" max="6410" width="9.140625" style="473"/>
    <col min="6411" max="6411" width="12.28515625" style="473" customWidth="1"/>
    <col min="6412" max="6412" width="9.140625" style="473"/>
    <col min="6413" max="6413" width="2.28515625" style="473" customWidth="1"/>
    <col min="6414" max="6414" width="9.140625" style="473"/>
    <col min="6415" max="6415" width="2.5703125" style="473" customWidth="1"/>
    <col min="6416" max="6416" width="6.42578125" style="473" customWidth="1"/>
    <col min="6417" max="6417" width="10" style="473" customWidth="1"/>
    <col min="6418" max="6418" width="9.140625" style="473"/>
    <col min="6419" max="6419" width="0" style="473" hidden="1" customWidth="1"/>
    <col min="6420" max="6656" width="9.140625" style="473"/>
    <col min="6657" max="6657" width="4" style="473" customWidth="1"/>
    <col min="6658" max="6658" width="9.140625" style="473"/>
    <col min="6659" max="6659" width="7.42578125" style="473" customWidth="1"/>
    <col min="6660" max="6661" width="6.140625" style="473" customWidth="1"/>
    <col min="6662" max="6662" width="3.5703125" style="473" customWidth="1"/>
    <col min="6663" max="6663" width="4.85546875" style="473" customWidth="1"/>
    <col min="6664" max="6664" width="5.28515625" style="473" customWidth="1"/>
    <col min="6665" max="6666" width="9.140625" style="473"/>
    <col min="6667" max="6667" width="12.28515625" style="473" customWidth="1"/>
    <col min="6668" max="6668" width="9.140625" style="473"/>
    <col min="6669" max="6669" width="2.28515625" style="473" customWidth="1"/>
    <col min="6670" max="6670" width="9.140625" style="473"/>
    <col min="6671" max="6671" width="2.5703125" style="473" customWidth="1"/>
    <col min="6672" max="6672" width="6.42578125" style="473" customWidth="1"/>
    <col min="6673" max="6673" width="10" style="473" customWidth="1"/>
    <col min="6674" max="6674" width="9.140625" style="473"/>
    <col min="6675" max="6675" width="0" style="473" hidden="1" customWidth="1"/>
    <col min="6676" max="6912" width="9.140625" style="473"/>
    <col min="6913" max="6913" width="4" style="473" customWidth="1"/>
    <col min="6914" max="6914" width="9.140625" style="473"/>
    <col min="6915" max="6915" width="7.42578125" style="473" customWidth="1"/>
    <col min="6916" max="6917" width="6.140625" style="473" customWidth="1"/>
    <col min="6918" max="6918" width="3.5703125" style="473" customWidth="1"/>
    <col min="6919" max="6919" width="4.85546875" style="473" customWidth="1"/>
    <col min="6920" max="6920" width="5.28515625" style="473" customWidth="1"/>
    <col min="6921" max="6922" width="9.140625" style="473"/>
    <col min="6923" max="6923" width="12.28515625" style="473" customWidth="1"/>
    <col min="6924" max="6924" width="9.140625" style="473"/>
    <col min="6925" max="6925" width="2.28515625" style="473" customWidth="1"/>
    <col min="6926" max="6926" width="9.140625" style="473"/>
    <col min="6927" max="6927" width="2.5703125" style="473" customWidth="1"/>
    <col min="6928" max="6928" width="6.42578125" style="473" customWidth="1"/>
    <col min="6929" max="6929" width="10" style="473" customWidth="1"/>
    <col min="6930" max="6930" width="9.140625" style="473"/>
    <col min="6931" max="6931" width="0" style="473" hidden="1" customWidth="1"/>
    <col min="6932" max="7168" width="9.140625" style="473"/>
    <col min="7169" max="7169" width="4" style="473" customWidth="1"/>
    <col min="7170" max="7170" width="9.140625" style="473"/>
    <col min="7171" max="7171" width="7.42578125" style="473" customWidth="1"/>
    <col min="7172" max="7173" width="6.140625" style="473" customWidth="1"/>
    <col min="7174" max="7174" width="3.5703125" style="473" customWidth="1"/>
    <col min="7175" max="7175" width="4.85546875" style="473" customWidth="1"/>
    <col min="7176" max="7176" width="5.28515625" style="473" customWidth="1"/>
    <col min="7177" max="7178" width="9.140625" style="473"/>
    <col min="7179" max="7179" width="12.28515625" style="473" customWidth="1"/>
    <col min="7180" max="7180" width="9.140625" style="473"/>
    <col min="7181" max="7181" width="2.28515625" style="473" customWidth="1"/>
    <col min="7182" max="7182" width="9.140625" style="473"/>
    <col min="7183" max="7183" width="2.5703125" style="473" customWidth="1"/>
    <col min="7184" max="7184" width="6.42578125" style="473" customWidth="1"/>
    <col min="7185" max="7185" width="10" style="473" customWidth="1"/>
    <col min="7186" max="7186" width="9.140625" style="473"/>
    <col min="7187" max="7187" width="0" style="473" hidden="1" customWidth="1"/>
    <col min="7188" max="7424" width="9.140625" style="473"/>
    <col min="7425" max="7425" width="4" style="473" customWidth="1"/>
    <col min="7426" max="7426" width="9.140625" style="473"/>
    <col min="7427" max="7427" width="7.42578125" style="473" customWidth="1"/>
    <col min="7428" max="7429" width="6.140625" style="473" customWidth="1"/>
    <col min="7430" max="7430" width="3.5703125" style="473" customWidth="1"/>
    <col min="7431" max="7431" width="4.85546875" style="473" customWidth="1"/>
    <col min="7432" max="7432" width="5.28515625" style="473" customWidth="1"/>
    <col min="7433" max="7434" width="9.140625" style="473"/>
    <col min="7435" max="7435" width="12.28515625" style="473" customWidth="1"/>
    <col min="7436" max="7436" width="9.140625" style="473"/>
    <col min="7437" max="7437" width="2.28515625" style="473" customWidth="1"/>
    <col min="7438" max="7438" width="9.140625" style="473"/>
    <col min="7439" max="7439" width="2.5703125" style="473" customWidth="1"/>
    <col min="7440" max="7440" width="6.42578125" style="473" customWidth="1"/>
    <col min="7441" max="7441" width="10" style="473" customWidth="1"/>
    <col min="7442" max="7442" width="9.140625" style="473"/>
    <col min="7443" max="7443" width="0" style="473" hidden="1" customWidth="1"/>
    <col min="7444" max="7680" width="9.140625" style="473"/>
    <col min="7681" max="7681" width="4" style="473" customWidth="1"/>
    <col min="7682" max="7682" width="9.140625" style="473"/>
    <col min="7683" max="7683" width="7.42578125" style="473" customWidth="1"/>
    <col min="7684" max="7685" width="6.140625" style="473" customWidth="1"/>
    <col min="7686" max="7686" width="3.5703125" style="473" customWidth="1"/>
    <col min="7687" max="7687" width="4.85546875" style="473" customWidth="1"/>
    <col min="7688" max="7688" width="5.28515625" style="473" customWidth="1"/>
    <col min="7689" max="7690" width="9.140625" style="473"/>
    <col min="7691" max="7691" width="12.28515625" style="473" customWidth="1"/>
    <col min="7692" max="7692" width="9.140625" style="473"/>
    <col min="7693" max="7693" width="2.28515625" style="473" customWidth="1"/>
    <col min="7694" max="7694" width="9.140625" style="473"/>
    <col min="7695" max="7695" width="2.5703125" style="473" customWidth="1"/>
    <col min="7696" max="7696" width="6.42578125" style="473" customWidth="1"/>
    <col min="7697" max="7697" width="10" style="473" customWidth="1"/>
    <col min="7698" max="7698" width="9.140625" style="473"/>
    <col min="7699" max="7699" width="0" style="473" hidden="1" customWidth="1"/>
    <col min="7700" max="7936" width="9.140625" style="473"/>
    <col min="7937" max="7937" width="4" style="473" customWidth="1"/>
    <col min="7938" max="7938" width="9.140625" style="473"/>
    <col min="7939" max="7939" width="7.42578125" style="473" customWidth="1"/>
    <col min="7940" max="7941" width="6.140625" style="473" customWidth="1"/>
    <col min="7942" max="7942" width="3.5703125" style="473" customWidth="1"/>
    <col min="7943" max="7943" width="4.85546875" style="473" customWidth="1"/>
    <col min="7944" max="7944" width="5.28515625" style="473" customWidth="1"/>
    <col min="7945" max="7946" width="9.140625" style="473"/>
    <col min="7947" max="7947" width="12.28515625" style="473" customWidth="1"/>
    <col min="7948" max="7948" width="9.140625" style="473"/>
    <col min="7949" max="7949" width="2.28515625" style="473" customWidth="1"/>
    <col min="7950" max="7950" width="9.140625" style="473"/>
    <col min="7951" max="7951" width="2.5703125" style="473" customWidth="1"/>
    <col min="7952" max="7952" width="6.42578125" style="473" customWidth="1"/>
    <col min="7953" max="7953" width="10" style="473" customWidth="1"/>
    <col min="7954" max="7954" width="9.140625" style="473"/>
    <col min="7955" max="7955" width="0" style="473" hidden="1" customWidth="1"/>
    <col min="7956" max="8192" width="9.140625" style="473"/>
    <col min="8193" max="8193" width="4" style="473" customWidth="1"/>
    <col min="8194" max="8194" width="9.140625" style="473"/>
    <col min="8195" max="8195" width="7.42578125" style="473" customWidth="1"/>
    <col min="8196" max="8197" width="6.140625" style="473" customWidth="1"/>
    <col min="8198" max="8198" width="3.5703125" style="473" customWidth="1"/>
    <col min="8199" max="8199" width="4.85546875" style="473" customWidth="1"/>
    <col min="8200" max="8200" width="5.28515625" style="473" customWidth="1"/>
    <col min="8201" max="8202" width="9.140625" style="473"/>
    <col min="8203" max="8203" width="12.28515625" style="473" customWidth="1"/>
    <col min="8204" max="8204" width="9.140625" style="473"/>
    <col min="8205" max="8205" width="2.28515625" style="473" customWidth="1"/>
    <col min="8206" max="8206" width="9.140625" style="473"/>
    <col min="8207" max="8207" width="2.5703125" style="473" customWidth="1"/>
    <col min="8208" max="8208" width="6.42578125" style="473" customWidth="1"/>
    <col min="8209" max="8209" width="10" style="473" customWidth="1"/>
    <col min="8210" max="8210" width="9.140625" style="473"/>
    <col min="8211" max="8211" width="0" style="473" hidden="1" customWidth="1"/>
    <col min="8212" max="8448" width="9.140625" style="473"/>
    <col min="8449" max="8449" width="4" style="473" customWidth="1"/>
    <col min="8450" max="8450" width="9.140625" style="473"/>
    <col min="8451" max="8451" width="7.42578125" style="473" customWidth="1"/>
    <col min="8452" max="8453" width="6.140625" style="473" customWidth="1"/>
    <col min="8454" max="8454" width="3.5703125" style="473" customWidth="1"/>
    <col min="8455" max="8455" width="4.85546875" style="473" customWidth="1"/>
    <col min="8456" max="8456" width="5.28515625" style="473" customWidth="1"/>
    <col min="8457" max="8458" width="9.140625" style="473"/>
    <col min="8459" max="8459" width="12.28515625" style="473" customWidth="1"/>
    <col min="8460" max="8460" width="9.140625" style="473"/>
    <col min="8461" max="8461" width="2.28515625" style="473" customWidth="1"/>
    <col min="8462" max="8462" width="9.140625" style="473"/>
    <col min="8463" max="8463" width="2.5703125" style="473" customWidth="1"/>
    <col min="8464" max="8464" width="6.42578125" style="473" customWidth="1"/>
    <col min="8465" max="8465" width="10" style="473" customWidth="1"/>
    <col min="8466" max="8466" width="9.140625" style="473"/>
    <col min="8467" max="8467" width="0" style="473" hidden="1" customWidth="1"/>
    <col min="8468" max="8704" width="9.140625" style="473"/>
    <col min="8705" max="8705" width="4" style="473" customWidth="1"/>
    <col min="8706" max="8706" width="9.140625" style="473"/>
    <col min="8707" max="8707" width="7.42578125" style="473" customWidth="1"/>
    <col min="8708" max="8709" width="6.140625" style="473" customWidth="1"/>
    <col min="8710" max="8710" width="3.5703125" style="473" customWidth="1"/>
    <col min="8711" max="8711" width="4.85546875" style="473" customWidth="1"/>
    <col min="8712" max="8712" width="5.28515625" style="473" customWidth="1"/>
    <col min="8713" max="8714" width="9.140625" style="473"/>
    <col min="8715" max="8715" width="12.28515625" style="473" customWidth="1"/>
    <col min="8716" max="8716" width="9.140625" style="473"/>
    <col min="8717" max="8717" width="2.28515625" style="473" customWidth="1"/>
    <col min="8718" max="8718" width="9.140625" style="473"/>
    <col min="8719" max="8719" width="2.5703125" style="473" customWidth="1"/>
    <col min="8720" max="8720" width="6.42578125" style="473" customWidth="1"/>
    <col min="8721" max="8721" width="10" style="473" customWidth="1"/>
    <col min="8722" max="8722" width="9.140625" style="473"/>
    <col min="8723" max="8723" width="0" style="473" hidden="1" customWidth="1"/>
    <col min="8724" max="8960" width="9.140625" style="473"/>
    <col min="8961" max="8961" width="4" style="473" customWidth="1"/>
    <col min="8962" max="8962" width="9.140625" style="473"/>
    <col min="8963" max="8963" width="7.42578125" style="473" customWidth="1"/>
    <col min="8964" max="8965" width="6.140625" style="473" customWidth="1"/>
    <col min="8966" max="8966" width="3.5703125" style="473" customWidth="1"/>
    <col min="8967" max="8967" width="4.85546875" style="473" customWidth="1"/>
    <col min="8968" max="8968" width="5.28515625" style="473" customWidth="1"/>
    <col min="8969" max="8970" width="9.140625" style="473"/>
    <col min="8971" max="8971" width="12.28515625" style="473" customWidth="1"/>
    <col min="8972" max="8972" width="9.140625" style="473"/>
    <col min="8973" max="8973" width="2.28515625" style="473" customWidth="1"/>
    <col min="8974" max="8974" width="9.140625" style="473"/>
    <col min="8975" max="8975" width="2.5703125" style="473" customWidth="1"/>
    <col min="8976" max="8976" width="6.42578125" style="473" customWidth="1"/>
    <col min="8977" max="8977" width="10" style="473" customWidth="1"/>
    <col min="8978" max="8978" width="9.140625" style="473"/>
    <col min="8979" max="8979" width="0" style="473" hidden="1" customWidth="1"/>
    <col min="8980" max="9216" width="9.140625" style="473"/>
    <col min="9217" max="9217" width="4" style="473" customWidth="1"/>
    <col min="9218" max="9218" width="9.140625" style="473"/>
    <col min="9219" max="9219" width="7.42578125" style="473" customWidth="1"/>
    <col min="9220" max="9221" width="6.140625" style="473" customWidth="1"/>
    <col min="9222" max="9222" width="3.5703125" style="473" customWidth="1"/>
    <col min="9223" max="9223" width="4.85546875" style="473" customWidth="1"/>
    <col min="9224" max="9224" width="5.28515625" style="473" customWidth="1"/>
    <col min="9225" max="9226" width="9.140625" style="473"/>
    <col min="9227" max="9227" width="12.28515625" style="473" customWidth="1"/>
    <col min="9228" max="9228" width="9.140625" style="473"/>
    <col min="9229" max="9229" width="2.28515625" style="473" customWidth="1"/>
    <col min="9230" max="9230" width="9.140625" style="473"/>
    <col min="9231" max="9231" width="2.5703125" style="473" customWidth="1"/>
    <col min="9232" max="9232" width="6.42578125" style="473" customWidth="1"/>
    <col min="9233" max="9233" width="10" style="473" customWidth="1"/>
    <col min="9234" max="9234" width="9.140625" style="473"/>
    <col min="9235" max="9235" width="0" style="473" hidden="1" customWidth="1"/>
    <col min="9236" max="9472" width="9.140625" style="473"/>
    <col min="9473" max="9473" width="4" style="473" customWidth="1"/>
    <col min="9474" max="9474" width="9.140625" style="473"/>
    <col min="9475" max="9475" width="7.42578125" style="473" customWidth="1"/>
    <col min="9476" max="9477" width="6.140625" style="473" customWidth="1"/>
    <col min="9478" max="9478" width="3.5703125" style="473" customWidth="1"/>
    <col min="9479" max="9479" width="4.85546875" style="473" customWidth="1"/>
    <col min="9480" max="9480" width="5.28515625" style="473" customWidth="1"/>
    <col min="9481" max="9482" width="9.140625" style="473"/>
    <col min="9483" max="9483" width="12.28515625" style="473" customWidth="1"/>
    <col min="9484" max="9484" width="9.140625" style="473"/>
    <col min="9485" max="9485" width="2.28515625" style="473" customWidth="1"/>
    <col min="9486" max="9486" width="9.140625" style="473"/>
    <col min="9487" max="9487" width="2.5703125" style="473" customWidth="1"/>
    <col min="9488" max="9488" width="6.42578125" style="473" customWidth="1"/>
    <col min="9489" max="9489" width="10" style="473" customWidth="1"/>
    <col min="9490" max="9490" width="9.140625" style="473"/>
    <col min="9491" max="9491" width="0" style="473" hidden="1" customWidth="1"/>
    <col min="9492" max="9728" width="9.140625" style="473"/>
    <col min="9729" max="9729" width="4" style="473" customWidth="1"/>
    <col min="9730" max="9730" width="9.140625" style="473"/>
    <col min="9731" max="9731" width="7.42578125" style="473" customWidth="1"/>
    <col min="9732" max="9733" width="6.140625" style="473" customWidth="1"/>
    <col min="9734" max="9734" width="3.5703125" style="473" customWidth="1"/>
    <col min="9735" max="9735" width="4.85546875" style="473" customWidth="1"/>
    <col min="9736" max="9736" width="5.28515625" style="473" customWidth="1"/>
    <col min="9737" max="9738" width="9.140625" style="473"/>
    <col min="9739" max="9739" width="12.28515625" style="473" customWidth="1"/>
    <col min="9740" max="9740" width="9.140625" style="473"/>
    <col min="9741" max="9741" width="2.28515625" style="473" customWidth="1"/>
    <col min="9742" max="9742" width="9.140625" style="473"/>
    <col min="9743" max="9743" width="2.5703125" style="473" customWidth="1"/>
    <col min="9744" max="9744" width="6.42578125" style="473" customWidth="1"/>
    <col min="9745" max="9745" width="10" style="473" customWidth="1"/>
    <col min="9746" max="9746" width="9.140625" style="473"/>
    <col min="9747" max="9747" width="0" style="473" hidden="1" customWidth="1"/>
    <col min="9748" max="9984" width="9.140625" style="473"/>
    <col min="9985" max="9985" width="4" style="473" customWidth="1"/>
    <col min="9986" max="9986" width="9.140625" style="473"/>
    <col min="9987" max="9987" width="7.42578125" style="473" customWidth="1"/>
    <col min="9988" max="9989" width="6.140625" style="473" customWidth="1"/>
    <col min="9990" max="9990" width="3.5703125" style="473" customWidth="1"/>
    <col min="9991" max="9991" width="4.85546875" style="473" customWidth="1"/>
    <col min="9992" max="9992" width="5.28515625" style="473" customWidth="1"/>
    <col min="9993" max="9994" width="9.140625" style="473"/>
    <col min="9995" max="9995" width="12.28515625" style="473" customWidth="1"/>
    <col min="9996" max="9996" width="9.140625" style="473"/>
    <col min="9997" max="9997" width="2.28515625" style="473" customWidth="1"/>
    <col min="9998" max="9998" width="9.140625" style="473"/>
    <col min="9999" max="9999" width="2.5703125" style="473" customWidth="1"/>
    <col min="10000" max="10000" width="6.42578125" style="473" customWidth="1"/>
    <col min="10001" max="10001" width="10" style="473" customWidth="1"/>
    <col min="10002" max="10002" width="9.140625" style="473"/>
    <col min="10003" max="10003" width="0" style="473" hidden="1" customWidth="1"/>
    <col min="10004" max="10240" width="9.140625" style="473"/>
    <col min="10241" max="10241" width="4" style="473" customWidth="1"/>
    <col min="10242" max="10242" width="9.140625" style="473"/>
    <col min="10243" max="10243" width="7.42578125" style="473" customWidth="1"/>
    <col min="10244" max="10245" width="6.140625" style="473" customWidth="1"/>
    <col min="10246" max="10246" width="3.5703125" style="473" customWidth="1"/>
    <col min="10247" max="10247" width="4.85546875" style="473" customWidth="1"/>
    <col min="10248" max="10248" width="5.28515625" style="473" customWidth="1"/>
    <col min="10249" max="10250" width="9.140625" style="473"/>
    <col min="10251" max="10251" width="12.28515625" style="473" customWidth="1"/>
    <col min="10252" max="10252" width="9.140625" style="473"/>
    <col min="10253" max="10253" width="2.28515625" style="473" customWidth="1"/>
    <col min="10254" max="10254" width="9.140625" style="473"/>
    <col min="10255" max="10255" width="2.5703125" style="473" customWidth="1"/>
    <col min="10256" max="10256" width="6.42578125" style="473" customWidth="1"/>
    <col min="10257" max="10257" width="10" style="473" customWidth="1"/>
    <col min="10258" max="10258" width="9.140625" style="473"/>
    <col min="10259" max="10259" width="0" style="473" hidden="1" customWidth="1"/>
    <col min="10260" max="10496" width="9.140625" style="473"/>
    <col min="10497" max="10497" width="4" style="473" customWidth="1"/>
    <col min="10498" max="10498" width="9.140625" style="473"/>
    <col min="10499" max="10499" width="7.42578125" style="473" customWidth="1"/>
    <col min="10500" max="10501" width="6.140625" style="473" customWidth="1"/>
    <col min="10502" max="10502" width="3.5703125" style="473" customWidth="1"/>
    <col min="10503" max="10503" width="4.85546875" style="473" customWidth="1"/>
    <col min="10504" max="10504" width="5.28515625" style="473" customWidth="1"/>
    <col min="10505" max="10506" width="9.140625" style="473"/>
    <col min="10507" max="10507" width="12.28515625" style="473" customWidth="1"/>
    <col min="10508" max="10508" width="9.140625" style="473"/>
    <col min="10509" max="10509" width="2.28515625" style="473" customWidth="1"/>
    <col min="10510" max="10510" width="9.140625" style="473"/>
    <col min="10511" max="10511" width="2.5703125" style="473" customWidth="1"/>
    <col min="10512" max="10512" width="6.42578125" style="473" customWidth="1"/>
    <col min="10513" max="10513" width="10" style="473" customWidth="1"/>
    <col min="10514" max="10514" width="9.140625" style="473"/>
    <col min="10515" max="10515" width="0" style="473" hidden="1" customWidth="1"/>
    <col min="10516" max="10752" width="9.140625" style="473"/>
    <col min="10753" max="10753" width="4" style="473" customWidth="1"/>
    <col min="10754" max="10754" width="9.140625" style="473"/>
    <col min="10755" max="10755" width="7.42578125" style="473" customWidth="1"/>
    <col min="10756" max="10757" width="6.140625" style="473" customWidth="1"/>
    <col min="10758" max="10758" width="3.5703125" style="473" customWidth="1"/>
    <col min="10759" max="10759" width="4.85546875" style="473" customWidth="1"/>
    <col min="10760" max="10760" width="5.28515625" style="473" customWidth="1"/>
    <col min="10761" max="10762" width="9.140625" style="473"/>
    <col min="10763" max="10763" width="12.28515625" style="473" customWidth="1"/>
    <col min="10764" max="10764" width="9.140625" style="473"/>
    <col min="10765" max="10765" width="2.28515625" style="473" customWidth="1"/>
    <col min="10766" max="10766" width="9.140625" style="473"/>
    <col min="10767" max="10767" width="2.5703125" style="473" customWidth="1"/>
    <col min="10768" max="10768" width="6.42578125" style="473" customWidth="1"/>
    <col min="10769" max="10769" width="10" style="473" customWidth="1"/>
    <col min="10770" max="10770" width="9.140625" style="473"/>
    <col min="10771" max="10771" width="0" style="473" hidden="1" customWidth="1"/>
    <col min="10772" max="11008" width="9.140625" style="473"/>
    <col min="11009" max="11009" width="4" style="473" customWidth="1"/>
    <col min="11010" max="11010" width="9.140625" style="473"/>
    <col min="11011" max="11011" width="7.42578125" style="473" customWidth="1"/>
    <col min="11012" max="11013" width="6.140625" style="473" customWidth="1"/>
    <col min="11014" max="11014" width="3.5703125" style="473" customWidth="1"/>
    <col min="11015" max="11015" width="4.85546875" style="473" customWidth="1"/>
    <col min="11016" max="11016" width="5.28515625" style="473" customWidth="1"/>
    <col min="11017" max="11018" width="9.140625" style="473"/>
    <col min="11019" max="11019" width="12.28515625" style="473" customWidth="1"/>
    <col min="11020" max="11020" width="9.140625" style="473"/>
    <col min="11021" max="11021" width="2.28515625" style="473" customWidth="1"/>
    <col min="11022" max="11022" width="9.140625" style="473"/>
    <col min="11023" max="11023" width="2.5703125" style="473" customWidth="1"/>
    <col min="11024" max="11024" width="6.42578125" style="473" customWidth="1"/>
    <col min="11025" max="11025" width="10" style="473" customWidth="1"/>
    <col min="11026" max="11026" width="9.140625" style="473"/>
    <col min="11027" max="11027" width="0" style="473" hidden="1" customWidth="1"/>
    <col min="11028" max="11264" width="9.140625" style="473"/>
    <col min="11265" max="11265" width="4" style="473" customWidth="1"/>
    <col min="11266" max="11266" width="9.140625" style="473"/>
    <col min="11267" max="11267" width="7.42578125" style="473" customWidth="1"/>
    <col min="11268" max="11269" width="6.140625" style="473" customWidth="1"/>
    <col min="11270" max="11270" width="3.5703125" style="473" customWidth="1"/>
    <col min="11271" max="11271" width="4.85546875" style="473" customWidth="1"/>
    <col min="11272" max="11272" width="5.28515625" style="473" customWidth="1"/>
    <col min="11273" max="11274" width="9.140625" style="473"/>
    <col min="11275" max="11275" width="12.28515625" style="473" customWidth="1"/>
    <col min="11276" max="11276" width="9.140625" style="473"/>
    <col min="11277" max="11277" width="2.28515625" style="473" customWidth="1"/>
    <col min="11278" max="11278" width="9.140625" style="473"/>
    <col min="11279" max="11279" width="2.5703125" style="473" customWidth="1"/>
    <col min="11280" max="11280" width="6.42578125" style="473" customWidth="1"/>
    <col min="11281" max="11281" width="10" style="473" customWidth="1"/>
    <col min="11282" max="11282" width="9.140625" style="473"/>
    <col min="11283" max="11283" width="0" style="473" hidden="1" customWidth="1"/>
    <col min="11284" max="11520" width="9.140625" style="473"/>
    <col min="11521" max="11521" width="4" style="473" customWidth="1"/>
    <col min="11522" max="11522" width="9.140625" style="473"/>
    <col min="11523" max="11523" width="7.42578125" style="473" customWidth="1"/>
    <col min="11524" max="11525" width="6.140625" style="473" customWidth="1"/>
    <col min="11526" max="11526" width="3.5703125" style="473" customWidth="1"/>
    <col min="11527" max="11527" width="4.85546875" style="473" customWidth="1"/>
    <col min="11528" max="11528" width="5.28515625" style="473" customWidth="1"/>
    <col min="11529" max="11530" width="9.140625" style="473"/>
    <col min="11531" max="11531" width="12.28515625" style="473" customWidth="1"/>
    <col min="11532" max="11532" width="9.140625" style="473"/>
    <col min="11533" max="11533" width="2.28515625" style="473" customWidth="1"/>
    <col min="11534" max="11534" width="9.140625" style="473"/>
    <col min="11535" max="11535" width="2.5703125" style="473" customWidth="1"/>
    <col min="11536" max="11536" width="6.42578125" style="473" customWidth="1"/>
    <col min="11537" max="11537" width="10" style="473" customWidth="1"/>
    <col min="11538" max="11538" width="9.140625" style="473"/>
    <col min="11539" max="11539" width="0" style="473" hidden="1" customWidth="1"/>
    <col min="11540" max="11776" width="9.140625" style="473"/>
    <col min="11777" max="11777" width="4" style="473" customWidth="1"/>
    <col min="11778" max="11778" width="9.140625" style="473"/>
    <col min="11779" max="11779" width="7.42578125" style="473" customWidth="1"/>
    <col min="11780" max="11781" width="6.140625" style="473" customWidth="1"/>
    <col min="11782" max="11782" width="3.5703125" style="473" customWidth="1"/>
    <col min="11783" max="11783" width="4.85546875" style="473" customWidth="1"/>
    <col min="11784" max="11784" width="5.28515625" style="473" customWidth="1"/>
    <col min="11785" max="11786" width="9.140625" style="473"/>
    <col min="11787" max="11787" width="12.28515625" style="473" customWidth="1"/>
    <col min="11788" max="11788" width="9.140625" style="473"/>
    <col min="11789" max="11789" width="2.28515625" style="473" customWidth="1"/>
    <col min="11790" max="11790" width="9.140625" style="473"/>
    <col min="11791" max="11791" width="2.5703125" style="473" customWidth="1"/>
    <col min="11792" max="11792" width="6.42578125" style="473" customWidth="1"/>
    <col min="11793" max="11793" width="10" style="473" customWidth="1"/>
    <col min="11794" max="11794" width="9.140625" style="473"/>
    <col min="11795" max="11795" width="0" style="473" hidden="1" customWidth="1"/>
    <col min="11796" max="12032" width="9.140625" style="473"/>
    <col min="12033" max="12033" width="4" style="473" customWidth="1"/>
    <col min="12034" max="12034" width="9.140625" style="473"/>
    <col min="12035" max="12035" width="7.42578125" style="473" customWidth="1"/>
    <col min="12036" max="12037" width="6.140625" style="473" customWidth="1"/>
    <col min="12038" max="12038" width="3.5703125" style="473" customWidth="1"/>
    <col min="12039" max="12039" width="4.85546875" style="473" customWidth="1"/>
    <col min="12040" max="12040" width="5.28515625" style="473" customWidth="1"/>
    <col min="12041" max="12042" width="9.140625" style="473"/>
    <col min="12043" max="12043" width="12.28515625" style="473" customWidth="1"/>
    <col min="12044" max="12044" width="9.140625" style="473"/>
    <col min="12045" max="12045" width="2.28515625" style="473" customWidth="1"/>
    <col min="12046" max="12046" width="9.140625" style="473"/>
    <col min="12047" max="12047" width="2.5703125" style="473" customWidth="1"/>
    <col min="12048" max="12048" width="6.42578125" style="473" customWidth="1"/>
    <col min="12049" max="12049" width="10" style="473" customWidth="1"/>
    <col min="12050" max="12050" width="9.140625" style="473"/>
    <col min="12051" max="12051" width="0" style="473" hidden="1" customWidth="1"/>
    <col min="12052" max="12288" width="9.140625" style="473"/>
    <col min="12289" max="12289" width="4" style="473" customWidth="1"/>
    <col min="12290" max="12290" width="9.140625" style="473"/>
    <col min="12291" max="12291" width="7.42578125" style="473" customWidth="1"/>
    <col min="12292" max="12293" width="6.140625" style="473" customWidth="1"/>
    <col min="12294" max="12294" width="3.5703125" style="473" customWidth="1"/>
    <col min="12295" max="12295" width="4.85546875" style="473" customWidth="1"/>
    <col min="12296" max="12296" width="5.28515625" style="473" customWidth="1"/>
    <col min="12297" max="12298" width="9.140625" style="473"/>
    <col min="12299" max="12299" width="12.28515625" style="473" customWidth="1"/>
    <col min="12300" max="12300" width="9.140625" style="473"/>
    <col min="12301" max="12301" width="2.28515625" style="473" customWidth="1"/>
    <col min="12302" max="12302" width="9.140625" style="473"/>
    <col min="12303" max="12303" width="2.5703125" style="473" customWidth="1"/>
    <col min="12304" max="12304" width="6.42578125" style="473" customWidth="1"/>
    <col min="12305" max="12305" width="10" style="473" customWidth="1"/>
    <col min="12306" max="12306" width="9.140625" style="473"/>
    <col min="12307" max="12307" width="0" style="473" hidden="1" customWidth="1"/>
    <col min="12308" max="12544" width="9.140625" style="473"/>
    <col min="12545" max="12545" width="4" style="473" customWidth="1"/>
    <col min="12546" max="12546" width="9.140625" style="473"/>
    <col min="12547" max="12547" width="7.42578125" style="473" customWidth="1"/>
    <col min="12548" max="12549" width="6.140625" style="473" customWidth="1"/>
    <col min="12550" max="12550" width="3.5703125" style="473" customWidth="1"/>
    <col min="12551" max="12551" width="4.85546875" style="473" customWidth="1"/>
    <col min="12552" max="12552" width="5.28515625" style="473" customWidth="1"/>
    <col min="12553" max="12554" width="9.140625" style="473"/>
    <col min="12555" max="12555" width="12.28515625" style="473" customWidth="1"/>
    <col min="12556" max="12556" width="9.140625" style="473"/>
    <col min="12557" max="12557" width="2.28515625" style="473" customWidth="1"/>
    <col min="12558" max="12558" width="9.140625" style="473"/>
    <col min="12559" max="12559" width="2.5703125" style="473" customWidth="1"/>
    <col min="12560" max="12560" width="6.42578125" style="473" customWidth="1"/>
    <col min="12561" max="12561" width="10" style="473" customWidth="1"/>
    <col min="12562" max="12562" width="9.140625" style="473"/>
    <col min="12563" max="12563" width="0" style="473" hidden="1" customWidth="1"/>
    <col min="12564" max="12800" width="9.140625" style="473"/>
    <col min="12801" max="12801" width="4" style="473" customWidth="1"/>
    <col min="12802" max="12802" width="9.140625" style="473"/>
    <col min="12803" max="12803" width="7.42578125" style="473" customWidth="1"/>
    <col min="12804" max="12805" width="6.140625" style="473" customWidth="1"/>
    <col min="12806" max="12806" width="3.5703125" style="473" customWidth="1"/>
    <col min="12807" max="12807" width="4.85546875" style="473" customWidth="1"/>
    <col min="12808" max="12808" width="5.28515625" style="473" customWidth="1"/>
    <col min="12809" max="12810" width="9.140625" style="473"/>
    <col min="12811" max="12811" width="12.28515625" style="473" customWidth="1"/>
    <col min="12812" max="12812" width="9.140625" style="473"/>
    <col min="12813" max="12813" width="2.28515625" style="473" customWidth="1"/>
    <col min="12814" max="12814" width="9.140625" style="473"/>
    <col min="12815" max="12815" width="2.5703125" style="473" customWidth="1"/>
    <col min="12816" max="12816" width="6.42578125" style="473" customWidth="1"/>
    <col min="12817" max="12817" width="10" style="473" customWidth="1"/>
    <col min="12818" max="12818" width="9.140625" style="473"/>
    <col min="12819" max="12819" width="0" style="473" hidden="1" customWidth="1"/>
    <col min="12820" max="13056" width="9.140625" style="473"/>
    <col min="13057" max="13057" width="4" style="473" customWidth="1"/>
    <col min="13058" max="13058" width="9.140625" style="473"/>
    <col min="13059" max="13059" width="7.42578125" style="473" customWidth="1"/>
    <col min="13060" max="13061" width="6.140625" style="473" customWidth="1"/>
    <col min="13062" max="13062" width="3.5703125" style="473" customWidth="1"/>
    <col min="13063" max="13063" width="4.85546875" style="473" customWidth="1"/>
    <col min="13064" max="13064" width="5.28515625" style="473" customWidth="1"/>
    <col min="13065" max="13066" width="9.140625" style="473"/>
    <col min="13067" max="13067" width="12.28515625" style="473" customWidth="1"/>
    <col min="13068" max="13068" width="9.140625" style="473"/>
    <col min="13069" max="13069" width="2.28515625" style="473" customWidth="1"/>
    <col min="13070" max="13070" width="9.140625" style="473"/>
    <col min="13071" max="13071" width="2.5703125" style="473" customWidth="1"/>
    <col min="13072" max="13072" width="6.42578125" style="473" customWidth="1"/>
    <col min="13073" max="13073" width="10" style="473" customWidth="1"/>
    <col min="13074" max="13074" width="9.140625" style="473"/>
    <col min="13075" max="13075" width="0" style="473" hidden="1" customWidth="1"/>
    <col min="13076" max="13312" width="9.140625" style="473"/>
    <col min="13313" max="13313" width="4" style="473" customWidth="1"/>
    <col min="13314" max="13314" width="9.140625" style="473"/>
    <col min="13315" max="13315" width="7.42578125" style="473" customWidth="1"/>
    <col min="13316" max="13317" width="6.140625" style="473" customWidth="1"/>
    <col min="13318" max="13318" width="3.5703125" style="473" customWidth="1"/>
    <col min="13319" max="13319" width="4.85546875" style="473" customWidth="1"/>
    <col min="13320" max="13320" width="5.28515625" style="473" customWidth="1"/>
    <col min="13321" max="13322" width="9.140625" style="473"/>
    <col min="13323" max="13323" width="12.28515625" style="473" customWidth="1"/>
    <col min="13324" max="13324" width="9.140625" style="473"/>
    <col min="13325" max="13325" width="2.28515625" style="473" customWidth="1"/>
    <col min="13326" max="13326" width="9.140625" style="473"/>
    <col min="13327" max="13327" width="2.5703125" style="473" customWidth="1"/>
    <col min="13328" max="13328" width="6.42578125" style="473" customWidth="1"/>
    <col min="13329" max="13329" width="10" style="473" customWidth="1"/>
    <col min="13330" max="13330" width="9.140625" style="473"/>
    <col min="13331" max="13331" width="0" style="473" hidden="1" customWidth="1"/>
    <col min="13332" max="13568" width="9.140625" style="473"/>
    <col min="13569" max="13569" width="4" style="473" customWidth="1"/>
    <col min="13570" max="13570" width="9.140625" style="473"/>
    <col min="13571" max="13571" width="7.42578125" style="473" customWidth="1"/>
    <col min="13572" max="13573" width="6.140625" style="473" customWidth="1"/>
    <col min="13574" max="13574" width="3.5703125" style="473" customWidth="1"/>
    <col min="13575" max="13575" width="4.85546875" style="473" customWidth="1"/>
    <col min="13576" max="13576" width="5.28515625" style="473" customWidth="1"/>
    <col min="13577" max="13578" width="9.140625" style="473"/>
    <col min="13579" max="13579" width="12.28515625" style="473" customWidth="1"/>
    <col min="13580" max="13580" width="9.140625" style="473"/>
    <col min="13581" max="13581" width="2.28515625" style="473" customWidth="1"/>
    <col min="13582" max="13582" width="9.140625" style="473"/>
    <col min="13583" max="13583" width="2.5703125" style="473" customWidth="1"/>
    <col min="13584" max="13584" width="6.42578125" style="473" customWidth="1"/>
    <col min="13585" max="13585" width="10" style="473" customWidth="1"/>
    <col min="13586" max="13586" width="9.140625" style="473"/>
    <col min="13587" max="13587" width="0" style="473" hidden="1" customWidth="1"/>
    <col min="13588" max="13824" width="9.140625" style="473"/>
    <col min="13825" max="13825" width="4" style="473" customWidth="1"/>
    <col min="13826" max="13826" width="9.140625" style="473"/>
    <col min="13827" max="13827" width="7.42578125" style="473" customWidth="1"/>
    <col min="13828" max="13829" width="6.140625" style="473" customWidth="1"/>
    <col min="13830" max="13830" width="3.5703125" style="473" customWidth="1"/>
    <col min="13831" max="13831" width="4.85546875" style="473" customWidth="1"/>
    <col min="13832" max="13832" width="5.28515625" style="473" customWidth="1"/>
    <col min="13833" max="13834" width="9.140625" style="473"/>
    <col min="13835" max="13835" width="12.28515625" style="473" customWidth="1"/>
    <col min="13836" max="13836" width="9.140625" style="473"/>
    <col min="13837" max="13837" width="2.28515625" style="473" customWidth="1"/>
    <col min="13838" max="13838" width="9.140625" style="473"/>
    <col min="13839" max="13839" width="2.5703125" style="473" customWidth="1"/>
    <col min="13840" max="13840" width="6.42578125" style="473" customWidth="1"/>
    <col min="13841" max="13841" width="10" style="473" customWidth="1"/>
    <col min="13842" max="13842" width="9.140625" style="473"/>
    <col min="13843" max="13843" width="0" style="473" hidden="1" customWidth="1"/>
    <col min="13844" max="14080" width="9.140625" style="473"/>
    <col min="14081" max="14081" width="4" style="473" customWidth="1"/>
    <col min="14082" max="14082" width="9.140625" style="473"/>
    <col min="14083" max="14083" width="7.42578125" style="473" customWidth="1"/>
    <col min="14084" max="14085" width="6.140625" style="473" customWidth="1"/>
    <col min="14086" max="14086" width="3.5703125" style="473" customWidth="1"/>
    <col min="14087" max="14087" width="4.85546875" style="473" customWidth="1"/>
    <col min="14088" max="14088" width="5.28515625" style="473" customWidth="1"/>
    <col min="14089" max="14090" width="9.140625" style="473"/>
    <col min="14091" max="14091" width="12.28515625" style="473" customWidth="1"/>
    <col min="14092" max="14092" width="9.140625" style="473"/>
    <col min="14093" max="14093" width="2.28515625" style="473" customWidth="1"/>
    <col min="14094" max="14094" width="9.140625" style="473"/>
    <col min="14095" max="14095" width="2.5703125" style="473" customWidth="1"/>
    <col min="14096" max="14096" width="6.42578125" style="473" customWidth="1"/>
    <col min="14097" max="14097" width="10" style="473" customWidth="1"/>
    <col min="14098" max="14098" width="9.140625" style="473"/>
    <col min="14099" max="14099" width="0" style="473" hidden="1" customWidth="1"/>
    <col min="14100" max="14336" width="9.140625" style="473"/>
    <col min="14337" max="14337" width="4" style="473" customWidth="1"/>
    <col min="14338" max="14338" width="9.140625" style="473"/>
    <col min="14339" max="14339" width="7.42578125" style="473" customWidth="1"/>
    <col min="14340" max="14341" width="6.140625" style="473" customWidth="1"/>
    <col min="14342" max="14342" width="3.5703125" style="473" customWidth="1"/>
    <col min="14343" max="14343" width="4.85546875" style="473" customWidth="1"/>
    <col min="14344" max="14344" width="5.28515625" style="473" customWidth="1"/>
    <col min="14345" max="14346" width="9.140625" style="473"/>
    <col min="14347" max="14347" width="12.28515625" style="473" customWidth="1"/>
    <col min="14348" max="14348" width="9.140625" style="473"/>
    <col min="14349" max="14349" width="2.28515625" style="473" customWidth="1"/>
    <col min="14350" max="14350" width="9.140625" style="473"/>
    <col min="14351" max="14351" width="2.5703125" style="473" customWidth="1"/>
    <col min="14352" max="14352" width="6.42578125" style="473" customWidth="1"/>
    <col min="14353" max="14353" width="10" style="473" customWidth="1"/>
    <col min="14354" max="14354" width="9.140625" style="473"/>
    <col min="14355" max="14355" width="0" style="473" hidden="1" customWidth="1"/>
    <col min="14356" max="14592" width="9.140625" style="473"/>
    <col min="14593" max="14593" width="4" style="473" customWidth="1"/>
    <col min="14594" max="14594" width="9.140625" style="473"/>
    <col min="14595" max="14595" width="7.42578125" style="473" customWidth="1"/>
    <col min="14596" max="14597" width="6.140625" style="473" customWidth="1"/>
    <col min="14598" max="14598" width="3.5703125" style="473" customWidth="1"/>
    <col min="14599" max="14599" width="4.85546875" style="473" customWidth="1"/>
    <col min="14600" max="14600" width="5.28515625" style="473" customWidth="1"/>
    <col min="14601" max="14602" width="9.140625" style="473"/>
    <col min="14603" max="14603" width="12.28515625" style="473" customWidth="1"/>
    <col min="14604" max="14604" width="9.140625" style="473"/>
    <col min="14605" max="14605" width="2.28515625" style="473" customWidth="1"/>
    <col min="14606" max="14606" width="9.140625" style="473"/>
    <col min="14607" max="14607" width="2.5703125" style="473" customWidth="1"/>
    <col min="14608" max="14608" width="6.42578125" style="473" customWidth="1"/>
    <col min="14609" max="14609" width="10" style="473" customWidth="1"/>
    <col min="14610" max="14610" width="9.140625" style="473"/>
    <col min="14611" max="14611" width="0" style="473" hidden="1" customWidth="1"/>
    <col min="14612" max="14848" width="9.140625" style="473"/>
    <col min="14849" max="14849" width="4" style="473" customWidth="1"/>
    <col min="14850" max="14850" width="9.140625" style="473"/>
    <col min="14851" max="14851" width="7.42578125" style="473" customWidth="1"/>
    <col min="14852" max="14853" width="6.140625" style="473" customWidth="1"/>
    <col min="14854" max="14854" width="3.5703125" style="473" customWidth="1"/>
    <col min="14855" max="14855" width="4.85546875" style="473" customWidth="1"/>
    <col min="14856" max="14856" width="5.28515625" style="473" customWidth="1"/>
    <col min="14857" max="14858" width="9.140625" style="473"/>
    <col min="14859" max="14859" width="12.28515625" style="473" customWidth="1"/>
    <col min="14860" max="14860" width="9.140625" style="473"/>
    <col min="14861" max="14861" width="2.28515625" style="473" customWidth="1"/>
    <col min="14862" max="14862" width="9.140625" style="473"/>
    <col min="14863" max="14863" width="2.5703125" style="473" customWidth="1"/>
    <col min="14864" max="14864" width="6.42578125" style="473" customWidth="1"/>
    <col min="14865" max="14865" width="10" style="473" customWidth="1"/>
    <col min="14866" max="14866" width="9.140625" style="473"/>
    <col min="14867" max="14867" width="0" style="473" hidden="1" customWidth="1"/>
    <col min="14868" max="15104" width="9.140625" style="473"/>
    <col min="15105" max="15105" width="4" style="473" customWidth="1"/>
    <col min="15106" max="15106" width="9.140625" style="473"/>
    <col min="15107" max="15107" width="7.42578125" style="473" customWidth="1"/>
    <col min="15108" max="15109" width="6.140625" style="473" customWidth="1"/>
    <col min="15110" max="15110" width="3.5703125" style="473" customWidth="1"/>
    <col min="15111" max="15111" width="4.85546875" style="473" customWidth="1"/>
    <col min="15112" max="15112" width="5.28515625" style="473" customWidth="1"/>
    <col min="15113" max="15114" width="9.140625" style="473"/>
    <col min="15115" max="15115" width="12.28515625" style="473" customWidth="1"/>
    <col min="15116" max="15116" width="9.140625" style="473"/>
    <col min="15117" max="15117" width="2.28515625" style="473" customWidth="1"/>
    <col min="15118" max="15118" width="9.140625" style="473"/>
    <col min="15119" max="15119" width="2.5703125" style="473" customWidth="1"/>
    <col min="15120" max="15120" width="6.42578125" style="473" customWidth="1"/>
    <col min="15121" max="15121" width="10" style="473" customWidth="1"/>
    <col min="15122" max="15122" width="9.140625" style="473"/>
    <col min="15123" max="15123" width="0" style="473" hidden="1" customWidth="1"/>
    <col min="15124" max="15360" width="9.140625" style="473"/>
    <col min="15361" max="15361" width="4" style="473" customWidth="1"/>
    <col min="15362" max="15362" width="9.140625" style="473"/>
    <col min="15363" max="15363" width="7.42578125" style="473" customWidth="1"/>
    <col min="15364" max="15365" width="6.140625" style="473" customWidth="1"/>
    <col min="15366" max="15366" width="3.5703125" style="473" customWidth="1"/>
    <col min="15367" max="15367" width="4.85546875" style="473" customWidth="1"/>
    <col min="15368" max="15368" width="5.28515625" style="473" customWidth="1"/>
    <col min="15369" max="15370" width="9.140625" style="473"/>
    <col min="15371" max="15371" width="12.28515625" style="473" customWidth="1"/>
    <col min="15372" max="15372" width="9.140625" style="473"/>
    <col min="15373" max="15373" width="2.28515625" style="473" customWidth="1"/>
    <col min="15374" max="15374" width="9.140625" style="473"/>
    <col min="15375" max="15375" width="2.5703125" style="473" customWidth="1"/>
    <col min="15376" max="15376" width="6.42578125" style="473" customWidth="1"/>
    <col min="15377" max="15377" width="10" style="473" customWidth="1"/>
    <col min="15378" max="15378" width="9.140625" style="473"/>
    <col min="15379" max="15379" width="0" style="473" hidden="1" customWidth="1"/>
    <col min="15380" max="15616" width="9.140625" style="473"/>
    <col min="15617" max="15617" width="4" style="473" customWidth="1"/>
    <col min="15618" max="15618" width="9.140625" style="473"/>
    <col min="15619" max="15619" width="7.42578125" style="473" customWidth="1"/>
    <col min="15620" max="15621" width="6.140625" style="473" customWidth="1"/>
    <col min="15622" max="15622" width="3.5703125" style="473" customWidth="1"/>
    <col min="15623" max="15623" width="4.85546875" style="473" customWidth="1"/>
    <col min="15624" max="15624" width="5.28515625" style="473" customWidth="1"/>
    <col min="15625" max="15626" width="9.140625" style="473"/>
    <col min="15627" max="15627" width="12.28515625" style="473" customWidth="1"/>
    <col min="15628" max="15628" width="9.140625" style="473"/>
    <col min="15629" max="15629" width="2.28515625" style="473" customWidth="1"/>
    <col min="15630" max="15630" width="9.140625" style="473"/>
    <col min="15631" max="15631" width="2.5703125" style="473" customWidth="1"/>
    <col min="15632" max="15632" width="6.42578125" style="473" customWidth="1"/>
    <col min="15633" max="15633" width="10" style="473" customWidth="1"/>
    <col min="15634" max="15634" width="9.140625" style="473"/>
    <col min="15635" max="15635" width="0" style="473" hidden="1" customWidth="1"/>
    <col min="15636" max="15872" width="9.140625" style="473"/>
    <col min="15873" max="15873" width="4" style="473" customWidth="1"/>
    <col min="15874" max="15874" width="9.140625" style="473"/>
    <col min="15875" max="15875" width="7.42578125" style="473" customWidth="1"/>
    <col min="15876" max="15877" width="6.140625" style="473" customWidth="1"/>
    <col min="15878" max="15878" width="3.5703125" style="473" customWidth="1"/>
    <col min="15879" max="15879" width="4.85546875" style="473" customWidth="1"/>
    <col min="15880" max="15880" width="5.28515625" style="473" customWidth="1"/>
    <col min="15881" max="15882" width="9.140625" style="473"/>
    <col min="15883" max="15883" width="12.28515625" style="473" customWidth="1"/>
    <col min="15884" max="15884" width="9.140625" style="473"/>
    <col min="15885" max="15885" width="2.28515625" style="473" customWidth="1"/>
    <col min="15886" max="15886" width="9.140625" style="473"/>
    <col min="15887" max="15887" width="2.5703125" style="473" customWidth="1"/>
    <col min="15888" max="15888" width="6.42578125" style="473" customWidth="1"/>
    <col min="15889" max="15889" width="10" style="473" customWidth="1"/>
    <col min="15890" max="15890" width="9.140625" style="473"/>
    <col min="15891" max="15891" width="0" style="473" hidden="1" customWidth="1"/>
    <col min="15892" max="16128" width="9.140625" style="473"/>
    <col min="16129" max="16129" width="4" style="473" customWidth="1"/>
    <col min="16130" max="16130" width="9.140625" style="473"/>
    <col min="16131" max="16131" width="7.42578125" style="473" customWidth="1"/>
    <col min="16132" max="16133" width="6.140625" style="473" customWidth="1"/>
    <col min="16134" max="16134" width="3.5703125" style="473" customWidth="1"/>
    <col min="16135" max="16135" width="4.85546875" style="473" customWidth="1"/>
    <col min="16136" max="16136" width="5.28515625" style="473" customWidth="1"/>
    <col min="16137" max="16138" width="9.140625" style="473"/>
    <col min="16139" max="16139" width="12.28515625" style="473" customWidth="1"/>
    <col min="16140" max="16140" width="9.140625" style="473"/>
    <col min="16141" max="16141" width="2.28515625" style="473" customWidth="1"/>
    <col min="16142" max="16142" width="9.140625" style="473"/>
    <col min="16143" max="16143" width="2.5703125" style="473" customWidth="1"/>
    <col min="16144" max="16144" width="6.42578125" style="473" customWidth="1"/>
    <col min="16145" max="16145" width="10" style="473" customWidth="1"/>
    <col min="16146" max="16146" width="9.140625" style="473"/>
    <col min="16147" max="16147" width="0" style="473" hidden="1" customWidth="1"/>
    <col min="16148" max="16384" width="9.140625" style="473"/>
  </cols>
  <sheetData>
    <row r="1" spans="1:17" ht="15" x14ac:dyDescent="0.2">
      <c r="Q1" s="774" t="s">
        <v>1269</v>
      </c>
    </row>
    <row r="2" spans="1:17" ht="15" x14ac:dyDescent="0.2">
      <c r="Q2" s="774" t="s">
        <v>1268</v>
      </c>
    </row>
    <row r="3" spans="1:17" s="476" customFormat="1" ht="15" x14ac:dyDescent="0.2">
      <c r="A3" s="474"/>
      <c r="B3" s="474"/>
      <c r="C3" s="474"/>
      <c r="D3" s="474"/>
      <c r="E3" s="474"/>
      <c r="F3" s="474"/>
      <c r="G3" s="474"/>
      <c r="H3" s="474"/>
      <c r="I3" s="474"/>
      <c r="J3" s="474"/>
      <c r="K3" s="474"/>
      <c r="L3" s="475"/>
      <c r="M3" s="474"/>
      <c r="O3" s="474"/>
      <c r="P3" s="474"/>
      <c r="Q3" s="774"/>
    </row>
    <row r="4" spans="1:17" s="476" customFormat="1" x14ac:dyDescent="0.2">
      <c r="A4" s="474"/>
      <c r="B4" s="474"/>
      <c r="C4" s="474"/>
      <c r="D4" s="474"/>
      <c r="E4" s="474"/>
      <c r="F4" s="474"/>
      <c r="G4" s="474"/>
      <c r="H4" s="474"/>
      <c r="I4" s="474"/>
      <c r="J4" s="474"/>
      <c r="K4" s="474"/>
      <c r="L4" s="475"/>
      <c r="M4" s="474"/>
      <c r="N4" s="474"/>
      <c r="O4" s="474"/>
      <c r="P4" s="474"/>
      <c r="Q4" s="474"/>
    </row>
    <row r="5" spans="1:17" s="476" customFormat="1" ht="16.5" customHeight="1" x14ac:dyDescent="0.2">
      <c r="A5" s="1549" t="s">
        <v>137</v>
      </c>
      <c r="B5" s="1549"/>
      <c r="C5" s="1549"/>
      <c r="D5" s="1549"/>
      <c r="E5" s="1549"/>
      <c r="F5" s="1549"/>
      <c r="G5" s="1549"/>
      <c r="H5" s="1549"/>
      <c r="I5" s="1549"/>
      <c r="J5" s="1549"/>
      <c r="K5" s="1549"/>
      <c r="L5" s="1549"/>
      <c r="M5" s="1549"/>
      <c r="N5" s="1549"/>
      <c r="O5" s="1549"/>
      <c r="P5" s="1549"/>
      <c r="Q5" s="1549"/>
    </row>
    <row r="6" spans="1:17" s="476" customFormat="1" ht="18" customHeight="1" x14ac:dyDescent="0.2">
      <c r="A6" s="1550" t="s">
        <v>649</v>
      </c>
      <c r="B6" s="1550"/>
      <c r="C6" s="1550"/>
      <c r="D6" s="1550"/>
      <c r="E6" s="1550"/>
      <c r="F6" s="1550"/>
      <c r="G6" s="1550"/>
      <c r="H6" s="1550"/>
      <c r="I6" s="1550"/>
      <c r="J6" s="1550"/>
      <c r="K6" s="1550"/>
      <c r="L6" s="1550"/>
      <c r="M6" s="1550"/>
      <c r="N6" s="1550"/>
      <c r="O6" s="1550"/>
      <c r="P6" s="1550"/>
      <c r="Q6" s="1550"/>
    </row>
    <row r="7" spans="1:17" s="476" customFormat="1" ht="16.5" x14ac:dyDescent="0.2">
      <c r="A7" s="477"/>
      <c r="B7" s="478"/>
      <c r="C7" s="478"/>
      <c r="D7" s="478"/>
      <c r="E7" s="478"/>
      <c r="F7" s="478"/>
      <c r="G7" s="478"/>
      <c r="H7" s="478"/>
      <c r="I7" s="478"/>
      <c r="J7" s="478"/>
      <c r="K7" s="478"/>
      <c r="L7" s="479"/>
      <c r="M7" s="478"/>
      <c r="N7" s="478"/>
      <c r="O7" s="474"/>
      <c r="P7" s="474"/>
      <c r="Q7" s="474"/>
    </row>
    <row r="8" spans="1:17" s="483" customFormat="1" ht="90.75" customHeight="1" x14ac:dyDescent="0.2">
      <c r="A8" s="480" t="s">
        <v>49</v>
      </c>
      <c r="B8" s="481"/>
      <c r="C8" s="481"/>
      <c r="D8" s="481"/>
      <c r="E8" s="481"/>
      <c r="F8" s="481"/>
      <c r="G8" s="481"/>
      <c r="H8" s="482"/>
      <c r="I8" s="1551" t="str">
        <f>Сводная!A7</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J8" s="1551"/>
      <c r="K8" s="1551"/>
      <c r="L8" s="1551"/>
      <c r="M8" s="1551"/>
      <c r="N8" s="1551"/>
      <c r="O8" s="1551"/>
      <c r="P8" s="1551"/>
      <c r="Q8" s="1551"/>
    </row>
    <row r="9" spans="1:17" s="476" customFormat="1" ht="16.5" x14ac:dyDescent="0.2">
      <c r="A9" s="477" t="s">
        <v>50</v>
      </c>
      <c r="B9" s="478"/>
      <c r="C9" s="478"/>
      <c r="D9" s="478"/>
      <c r="E9" s="478"/>
      <c r="F9" s="478"/>
      <c r="G9" s="478"/>
      <c r="H9" s="478"/>
      <c r="I9" s="478"/>
      <c r="J9" s="478"/>
      <c r="K9" s="478"/>
      <c r="L9" s="479"/>
      <c r="M9" s="478"/>
      <c r="N9" s="478"/>
      <c r="O9" s="474"/>
      <c r="P9" s="474"/>
      <c r="Q9" s="474"/>
    </row>
    <row r="10" spans="1:17" s="476" customFormat="1" ht="15" customHeight="1" x14ac:dyDescent="0.2">
      <c r="A10" s="477" t="s">
        <v>51</v>
      </c>
      <c r="B10" s="478"/>
      <c r="C10" s="478"/>
      <c r="D10" s="478"/>
      <c r="E10" s="478"/>
      <c r="F10" s="478"/>
      <c r="G10" s="478"/>
      <c r="H10" s="478"/>
      <c r="I10" s="484" t="s">
        <v>111</v>
      </c>
      <c r="J10" s="474"/>
      <c r="K10" s="478"/>
      <c r="L10" s="485"/>
      <c r="M10" s="485"/>
      <c r="N10" s="485"/>
      <c r="O10" s="485"/>
      <c r="P10" s="485"/>
      <c r="Q10" s="485"/>
    </row>
    <row r="11" spans="1:17" s="476" customFormat="1" ht="17.25" x14ac:dyDescent="0.2">
      <c r="A11" s="477"/>
      <c r="B11" s="478"/>
      <c r="C11" s="478"/>
      <c r="D11" s="478"/>
      <c r="E11" s="478"/>
      <c r="F11" s="478"/>
      <c r="G11" s="478"/>
      <c r="H11" s="478"/>
      <c r="I11" s="486"/>
      <c r="J11" s="478"/>
      <c r="K11" s="478"/>
      <c r="L11" s="479"/>
      <c r="M11" s="478"/>
      <c r="N11" s="478"/>
      <c r="O11" s="474"/>
      <c r="P11" s="474"/>
      <c r="Q11" s="474"/>
    </row>
    <row r="12" spans="1:17" s="490" customFormat="1" ht="18.75" customHeight="1" x14ac:dyDescent="0.2">
      <c r="A12" s="487" t="s">
        <v>52</v>
      </c>
      <c r="B12" s="487"/>
      <c r="C12" s="488"/>
      <c r="D12" s="488"/>
      <c r="E12" s="488"/>
      <c r="F12" s="487"/>
      <c r="G12" s="487"/>
      <c r="H12" s="488"/>
      <c r="I12" s="489" t="s">
        <v>3</v>
      </c>
    </row>
    <row r="13" spans="1:17" s="493" customFormat="1" ht="15" x14ac:dyDescent="0.25">
      <c r="A13" s="491"/>
      <c r="B13" s="491"/>
      <c r="C13" s="491"/>
      <c r="D13" s="492"/>
      <c r="E13" s="492"/>
      <c r="F13" s="492"/>
      <c r="G13" s="492"/>
      <c r="H13" s="492"/>
      <c r="I13" s="492"/>
    </row>
    <row r="14" spans="1:17" s="497" customFormat="1" ht="16.5" x14ac:dyDescent="0.25">
      <c r="A14" s="477" t="s">
        <v>53</v>
      </c>
      <c r="B14" s="478"/>
      <c r="C14" s="494"/>
      <c r="D14" s="478"/>
      <c r="E14" s="478"/>
      <c r="F14" s="478"/>
      <c r="G14" s="478"/>
      <c r="H14" s="495"/>
      <c r="I14" s="496"/>
    </row>
    <row r="15" spans="1:17" s="497" customFormat="1" ht="16.5" x14ac:dyDescent="0.25">
      <c r="A15" s="477"/>
      <c r="B15" s="478"/>
      <c r="C15" s="494"/>
      <c r="D15" s="478"/>
      <c r="E15" s="478"/>
      <c r="F15" s="478"/>
      <c r="G15" s="478"/>
      <c r="H15" s="495"/>
      <c r="I15" s="496"/>
    </row>
    <row r="16" spans="1:17" s="498" customFormat="1" ht="54" customHeight="1" thickBot="1" x14ac:dyDescent="0.3">
      <c r="A16" s="1572" t="s">
        <v>1234</v>
      </c>
      <c r="B16" s="1572"/>
      <c r="C16" s="1572"/>
      <c r="D16" s="1572"/>
      <c r="E16" s="1572"/>
      <c r="F16" s="1572"/>
      <c r="G16" s="1572"/>
      <c r="H16" s="1572"/>
      <c r="I16" s="1572"/>
      <c r="J16" s="1572"/>
      <c r="K16" s="1572"/>
      <c r="L16" s="1572"/>
      <c r="M16" s="1572"/>
      <c r="N16" s="1572"/>
      <c r="O16" s="1572"/>
      <c r="P16" s="1572"/>
      <c r="Q16" s="1572"/>
    </row>
    <row r="17" spans="1:21" s="501" customFormat="1" ht="45.75" customHeight="1" x14ac:dyDescent="0.2">
      <c r="A17" s="499" t="s">
        <v>13</v>
      </c>
      <c r="B17" s="1552" t="s">
        <v>139</v>
      </c>
      <c r="C17" s="1553"/>
      <c r="D17" s="1553"/>
      <c r="E17" s="1553"/>
      <c r="F17" s="1554"/>
      <c r="G17" s="1554"/>
      <c r="H17" s="1555"/>
      <c r="I17" s="1556" t="s">
        <v>140</v>
      </c>
      <c r="J17" s="1557"/>
      <c r="K17" s="1558"/>
      <c r="L17" s="1559" t="s">
        <v>16</v>
      </c>
      <c r="M17" s="1560"/>
      <c r="N17" s="1560"/>
      <c r="O17" s="1560"/>
      <c r="P17" s="1561"/>
      <c r="Q17" s="500" t="s">
        <v>141</v>
      </c>
    </row>
    <row r="18" spans="1:21" s="507" customFormat="1" ht="24" customHeight="1" x14ac:dyDescent="0.2">
      <c r="A18" s="502"/>
      <c r="B18" s="1564" t="s">
        <v>142</v>
      </c>
      <c r="C18" s="1565"/>
      <c r="D18" s="1566" t="s">
        <v>143</v>
      </c>
      <c r="E18" s="1566"/>
      <c r="F18" s="1574" t="s">
        <v>144</v>
      </c>
      <c r="G18" s="1575"/>
      <c r="H18" s="503" t="s">
        <v>145</v>
      </c>
      <c r="I18" s="504"/>
      <c r="J18" s="1573" t="s">
        <v>146</v>
      </c>
      <c r="K18" s="1573"/>
      <c r="L18" s="1573"/>
      <c r="M18" s="504"/>
      <c r="N18" s="504"/>
      <c r="O18" s="504"/>
      <c r="P18" s="505"/>
      <c r="Q18" s="506"/>
      <c r="S18" s="508"/>
    </row>
    <row r="19" spans="1:21" s="507" customFormat="1" ht="24" customHeight="1" x14ac:dyDescent="0.2">
      <c r="A19" s="509"/>
      <c r="B19" s="510"/>
      <c r="C19" s="511"/>
      <c r="D19" s="512"/>
      <c r="E19" s="512"/>
      <c r="F19" s="513"/>
      <c r="G19" s="514"/>
      <c r="H19" s="515"/>
      <c r="I19" s="516" t="s">
        <v>147</v>
      </c>
      <c r="J19" s="517">
        <v>1</v>
      </c>
      <c r="K19" s="518" t="s">
        <v>148</v>
      </c>
      <c r="L19" s="519"/>
      <c r="M19" s="514"/>
      <c r="N19" s="514"/>
      <c r="O19" s="514"/>
      <c r="P19" s="520"/>
      <c r="Q19" s="521"/>
      <c r="S19" s="508"/>
    </row>
    <row r="20" spans="1:21" s="501" customFormat="1" ht="32.25" customHeight="1" x14ac:dyDescent="0.2">
      <c r="A20" s="522">
        <v>1</v>
      </c>
      <c r="B20" s="1562" t="s">
        <v>149</v>
      </c>
      <c r="C20" s="1563"/>
      <c r="D20" s="523" t="s">
        <v>43</v>
      </c>
      <c r="E20" s="524">
        <f>2100-C42-C51</f>
        <v>1500</v>
      </c>
      <c r="F20" s="525" t="s">
        <v>150</v>
      </c>
      <c r="H20" s="526"/>
      <c r="I20" s="527" t="s">
        <v>151</v>
      </c>
      <c r="J20" s="528">
        <v>83.8</v>
      </c>
      <c r="K20" s="529" t="s">
        <v>815</v>
      </c>
      <c r="L20" s="530"/>
      <c r="M20" s="474"/>
      <c r="N20" s="474"/>
      <c r="O20" s="474"/>
      <c r="P20" s="531"/>
      <c r="Q20" s="532"/>
      <c r="R20" s="533"/>
      <c r="S20" s="534"/>
    </row>
    <row r="21" spans="1:21" s="501" customFormat="1" ht="16.5" customHeight="1" x14ac:dyDescent="0.2">
      <c r="A21" s="522"/>
      <c r="B21" s="525" t="s">
        <v>152</v>
      </c>
      <c r="C21" s="474" t="s">
        <v>153</v>
      </c>
      <c r="D21" s="474" t="s">
        <v>44</v>
      </c>
      <c r="E21" s="525"/>
      <c r="F21" s="535"/>
      <c r="G21" s="525"/>
      <c r="H21" s="531"/>
      <c r="I21" s="527" t="s">
        <v>154</v>
      </c>
      <c r="J21" s="536">
        <v>0.38100000000000001</v>
      </c>
      <c r="K21" s="529" t="str">
        <f>K20</f>
        <v>т. 3.2. п. 2.</v>
      </c>
      <c r="L21" s="537"/>
      <c r="M21" s="538"/>
      <c r="N21" s="538"/>
      <c r="O21" s="538"/>
      <c r="P21" s="539"/>
      <c r="Q21" s="540"/>
      <c r="R21" s="533"/>
      <c r="S21" s="534"/>
      <c r="T21" s="534">
        <f>E20+C51+E58+C80</f>
        <v>2350</v>
      </c>
    </row>
    <row r="22" spans="1:21" s="501" customFormat="1" ht="16.5" customHeight="1" x14ac:dyDescent="0.2">
      <c r="A22" s="522"/>
      <c r="B22" s="523" t="s">
        <v>43</v>
      </c>
      <c r="C22" s="524">
        <f>E20-C32</f>
        <v>1200</v>
      </c>
      <c r="D22" s="525" t="s">
        <v>150</v>
      </c>
      <c r="E22" s="474"/>
      <c r="F22" s="474"/>
      <c r="G22" s="474"/>
      <c r="H22" s="531"/>
      <c r="I22" s="516" t="s">
        <v>155</v>
      </c>
      <c r="J22" s="517">
        <f>E20</f>
        <v>1500</v>
      </c>
      <c r="K22" s="529"/>
      <c r="L22" s="537"/>
      <c r="M22" s="538"/>
      <c r="N22" s="538"/>
      <c r="O22" s="538"/>
      <c r="P22" s="539"/>
      <c r="Q22" s="540"/>
      <c r="R22" s="533"/>
      <c r="S22" s="534"/>
    </row>
    <row r="23" spans="1:21" s="501" customFormat="1" ht="16.5" x14ac:dyDescent="0.2">
      <c r="A23" s="522"/>
      <c r="B23" s="541"/>
      <c r="C23" s="538"/>
      <c r="I23" s="516" t="s">
        <v>156</v>
      </c>
      <c r="J23" s="528">
        <v>1</v>
      </c>
      <c r="K23" s="529" t="s">
        <v>637</v>
      </c>
      <c r="L23" s="530">
        <f>G25*1000</f>
        <v>655300</v>
      </c>
      <c r="M23" s="474" t="s">
        <v>5</v>
      </c>
      <c r="N23" s="542">
        <f>J19</f>
        <v>1</v>
      </c>
      <c r="O23" s="542" t="s">
        <v>5</v>
      </c>
      <c r="P23" s="543">
        <f>J23</f>
        <v>1</v>
      </c>
      <c r="Q23" s="544">
        <f>ROUND(L23*N23*P23*N24*P24*N25*P25*N26,2)</f>
        <v>4201783.5999999996</v>
      </c>
      <c r="R23" s="545"/>
      <c r="S23" s="1548"/>
      <c r="U23" s="534"/>
    </row>
    <row r="24" spans="1:21" s="501" customFormat="1" ht="15.75" customHeight="1" x14ac:dyDescent="0.2">
      <c r="A24" s="522"/>
      <c r="B24" s="523" t="s">
        <v>158</v>
      </c>
      <c r="C24" s="1534" t="str">
        <f>CONCATENATE("(",J20,"+",J21,"*",J22,")")</f>
        <v>(83,8+0,381*1500)</v>
      </c>
      <c r="D24" s="1534"/>
      <c r="E24" s="1534"/>
      <c r="F24" s="1534"/>
      <c r="G24" s="1534"/>
      <c r="H24" s="1535"/>
      <c r="I24" s="516" t="s">
        <v>159</v>
      </c>
      <c r="J24" s="517">
        <v>1</v>
      </c>
      <c r="K24" s="529" t="s">
        <v>160</v>
      </c>
      <c r="L24" s="546"/>
      <c r="M24" s="474" t="s">
        <v>5</v>
      </c>
      <c r="N24" s="547">
        <f>J24</f>
        <v>1</v>
      </c>
      <c r="O24" s="542" t="s">
        <v>5</v>
      </c>
      <c r="P24" s="548">
        <f>J25</f>
        <v>1</v>
      </c>
      <c r="Q24" s="532"/>
      <c r="R24" s="549"/>
      <c r="S24" s="1548"/>
    </row>
    <row r="25" spans="1:21" s="501" customFormat="1" ht="27" customHeight="1" x14ac:dyDescent="0.2">
      <c r="A25" s="522"/>
      <c r="B25" s="523"/>
      <c r="C25" s="550"/>
      <c r="D25" s="550"/>
      <c r="E25" s="550"/>
      <c r="F25" s="551" t="s">
        <v>161</v>
      </c>
      <c r="G25" s="524">
        <f>ROUND((J20+J21*J22),7)</f>
        <v>655.29999999999995</v>
      </c>
      <c r="H25" s="526" t="s">
        <v>162</v>
      </c>
      <c r="I25" s="516" t="s">
        <v>163</v>
      </c>
      <c r="J25" s="517">
        <v>1</v>
      </c>
      <c r="K25" s="529" t="s">
        <v>164</v>
      </c>
      <c r="L25" s="546"/>
      <c r="M25" s="474" t="s">
        <v>5</v>
      </c>
      <c r="N25" s="547">
        <f>J27</f>
        <v>1</v>
      </c>
      <c r="O25" s="542" t="s">
        <v>5</v>
      </c>
      <c r="P25" s="552">
        <f>J28</f>
        <v>8.0150000000000006</v>
      </c>
      <c r="Q25" s="532"/>
      <c r="R25" s="533"/>
      <c r="S25" s="534"/>
    </row>
    <row r="26" spans="1:21" s="501" customFormat="1" ht="17.25" customHeight="1" x14ac:dyDescent="0.2">
      <c r="A26" s="522"/>
      <c r="B26" s="523"/>
      <c r="C26" s="550"/>
      <c r="D26" s="553"/>
      <c r="E26" s="554">
        <f>ROUND(C22/E20*100,2)</f>
        <v>80</v>
      </c>
      <c r="F26" s="555" t="s">
        <v>165</v>
      </c>
      <c r="G26" s="524"/>
      <c r="H26" s="526"/>
      <c r="I26" s="516" t="s">
        <v>166</v>
      </c>
      <c r="J26" s="556">
        <f>E26/100</f>
        <v>0.8</v>
      </c>
      <c r="K26" s="529"/>
      <c r="L26" s="546"/>
      <c r="M26" s="474" t="s">
        <v>5</v>
      </c>
      <c r="N26" s="557">
        <f>J26</f>
        <v>0.8</v>
      </c>
      <c r="O26" s="542"/>
      <c r="P26" s="552"/>
      <c r="Q26" s="532"/>
      <c r="R26" s="533"/>
      <c r="S26" s="534"/>
    </row>
    <row r="27" spans="1:21" s="501" customFormat="1" ht="27" customHeight="1" x14ac:dyDescent="0.2">
      <c r="A27" s="522"/>
      <c r="B27" s="523"/>
      <c r="C27" s="550"/>
      <c r="D27" s="550"/>
      <c r="E27" s="550"/>
      <c r="F27" s="551"/>
      <c r="G27" s="524"/>
      <c r="H27" s="526"/>
      <c r="I27" s="516" t="s">
        <v>167</v>
      </c>
      <c r="J27" s="517">
        <v>1</v>
      </c>
      <c r="K27" s="529" t="s">
        <v>157</v>
      </c>
      <c r="L27" s="546"/>
      <c r="M27" s="474"/>
      <c r="N27" s="547"/>
      <c r="O27" s="542"/>
      <c r="P27" s="548"/>
      <c r="Q27" s="532"/>
      <c r="R27" s="533"/>
      <c r="S27" s="534"/>
    </row>
    <row r="28" spans="1:21" s="501" customFormat="1" ht="22.5" customHeight="1" x14ac:dyDescent="0.2">
      <c r="A28" s="522"/>
      <c r="B28" s="558"/>
      <c r="C28" s="559"/>
      <c r="D28" s="559"/>
      <c r="E28" s="559"/>
      <c r="F28" s="560"/>
      <c r="G28" s="561"/>
      <c r="H28" s="562"/>
      <c r="I28" s="558" t="s">
        <v>168</v>
      </c>
      <c r="J28" s="1490">
        <v>8.0150000000000006</v>
      </c>
      <c r="K28" s="1491" t="s">
        <v>1205</v>
      </c>
      <c r="L28" s="565"/>
      <c r="M28" s="566"/>
      <c r="N28" s="567"/>
      <c r="O28" s="566"/>
      <c r="P28" s="568"/>
      <c r="Q28" s="569"/>
      <c r="R28" s="533"/>
      <c r="S28" s="534"/>
    </row>
    <row r="29" spans="1:21" s="507" customFormat="1" ht="24" customHeight="1" x14ac:dyDescent="0.2">
      <c r="A29" s="509"/>
      <c r="B29" s="510"/>
      <c r="C29" s="511"/>
      <c r="D29" s="512"/>
      <c r="E29" s="512"/>
      <c r="F29" s="513"/>
      <c r="G29" s="514"/>
      <c r="H29" s="515"/>
      <c r="I29" s="516" t="s">
        <v>147</v>
      </c>
      <c r="J29" s="517">
        <v>1</v>
      </c>
      <c r="K29" s="518" t="s">
        <v>148</v>
      </c>
      <c r="L29" s="519"/>
      <c r="M29" s="514"/>
      <c r="N29" s="514"/>
      <c r="O29" s="514"/>
      <c r="P29" s="520"/>
      <c r="Q29" s="521"/>
      <c r="S29" s="508">
        <f>E26+E36</f>
        <v>100</v>
      </c>
    </row>
    <row r="30" spans="1:21" s="501" customFormat="1" ht="27.75" customHeight="1" x14ac:dyDescent="0.2">
      <c r="A30" s="522">
        <v>2</v>
      </c>
      <c r="B30" s="1545" t="s">
        <v>241</v>
      </c>
      <c r="C30" s="1579"/>
      <c r="D30" s="1579"/>
      <c r="E30" s="1579"/>
      <c r="F30" s="1579"/>
      <c r="G30" s="1579"/>
      <c r="H30" s="1580"/>
      <c r="I30" s="527" t="s">
        <v>151</v>
      </c>
      <c r="J30" s="528">
        <f>J20</f>
        <v>83.8</v>
      </c>
      <c r="K30" s="529" t="str">
        <f>K20</f>
        <v>т. 3.2. п. 2.</v>
      </c>
      <c r="L30" s="530"/>
      <c r="M30" s="474"/>
      <c r="N30" s="474"/>
      <c r="O30" s="474"/>
      <c r="P30" s="531"/>
      <c r="Q30" s="532"/>
      <c r="R30" s="533"/>
      <c r="S30" s="534"/>
    </row>
    <row r="31" spans="1:21" s="501" customFormat="1" ht="16.5" customHeight="1" x14ac:dyDescent="0.2">
      <c r="A31" s="522"/>
      <c r="B31" s="525" t="s">
        <v>152</v>
      </c>
      <c r="C31" s="474" t="s">
        <v>153</v>
      </c>
      <c r="D31" s="474" t="s">
        <v>44</v>
      </c>
      <c r="E31" s="525"/>
      <c r="F31" s="535"/>
      <c r="G31" s="525"/>
      <c r="H31" s="531"/>
      <c r="I31" s="527" t="s">
        <v>154</v>
      </c>
      <c r="J31" s="536">
        <f t="shared" ref="J31:J32" si="0">J21</f>
        <v>0.38100000000000001</v>
      </c>
      <c r="K31" s="529" t="str">
        <f>K30</f>
        <v>т. 3.2. п. 2.</v>
      </c>
      <c r="L31" s="537"/>
      <c r="M31" s="538"/>
      <c r="N31" s="538"/>
      <c r="O31" s="538"/>
      <c r="P31" s="539"/>
      <c r="Q31" s="540"/>
      <c r="R31" s="533"/>
      <c r="S31" s="534"/>
    </row>
    <row r="32" spans="1:21" s="501" customFormat="1" ht="16.5" customHeight="1" x14ac:dyDescent="0.2">
      <c r="A32" s="522"/>
      <c r="B32" s="523" t="s">
        <v>242</v>
      </c>
      <c r="C32" s="524">
        <f>E20*0.2*1</f>
        <v>300</v>
      </c>
      <c r="D32" s="525" t="s">
        <v>150</v>
      </c>
      <c r="E32" s="474"/>
      <c r="F32" s="474"/>
      <c r="G32" s="474"/>
      <c r="H32" s="531"/>
      <c r="I32" s="516" t="s">
        <v>155</v>
      </c>
      <c r="J32" s="528">
        <f t="shared" si="0"/>
        <v>1500</v>
      </c>
      <c r="K32" s="529"/>
      <c r="L32" s="537"/>
      <c r="M32" s="538"/>
      <c r="N32" s="538"/>
      <c r="O32" s="538"/>
      <c r="P32" s="539"/>
      <c r="Q32" s="540"/>
      <c r="R32" s="533"/>
      <c r="S32" s="534"/>
    </row>
    <row r="33" spans="1:24" s="501" customFormat="1" ht="16.5" x14ac:dyDescent="0.2">
      <c r="A33" s="522"/>
      <c r="B33" s="541"/>
      <c r="C33" s="538"/>
      <c r="I33" s="572" t="s">
        <v>156</v>
      </c>
      <c r="J33" s="528">
        <f>J23</f>
        <v>1</v>
      </c>
      <c r="K33" s="529" t="s">
        <v>637</v>
      </c>
      <c r="L33" s="530">
        <f>G35*1000</f>
        <v>655300</v>
      </c>
      <c r="M33" s="474" t="s">
        <v>5</v>
      </c>
      <c r="N33" s="542">
        <f>J29</f>
        <v>1</v>
      </c>
      <c r="O33" s="542" t="s">
        <v>5</v>
      </c>
      <c r="P33" s="543">
        <f>J33</f>
        <v>1</v>
      </c>
      <c r="Q33" s="544">
        <f>ROUND(L33*N33*P33*N34*P34*N35*P35*N36,2)</f>
        <v>1155490.49</v>
      </c>
      <c r="R33" s="549"/>
      <c r="S33" s="570"/>
      <c r="U33" s="534"/>
      <c r="X33" s="571">
        <f>E5+E36</f>
        <v>20</v>
      </c>
    </row>
    <row r="34" spans="1:24" s="501" customFormat="1" ht="15.75" customHeight="1" x14ac:dyDescent="0.2">
      <c r="A34" s="522"/>
      <c r="B34" s="523" t="s">
        <v>158</v>
      </c>
      <c r="C34" s="1534" t="str">
        <f>C24</f>
        <v>(83,8+0,381*1500)</v>
      </c>
      <c r="D34" s="1534"/>
      <c r="E34" s="1534"/>
      <c r="F34" s="1534"/>
      <c r="G34" s="1534"/>
      <c r="H34" s="1535"/>
      <c r="I34" s="516" t="s">
        <v>159</v>
      </c>
      <c r="J34" s="517">
        <v>1</v>
      </c>
      <c r="K34" s="529" t="s">
        <v>160</v>
      </c>
      <c r="L34" s="546"/>
      <c r="M34" s="474" t="s">
        <v>5</v>
      </c>
      <c r="N34" s="547">
        <f>J34</f>
        <v>1</v>
      </c>
      <c r="O34" s="542" t="s">
        <v>5</v>
      </c>
      <c r="P34" s="548">
        <f>J35</f>
        <v>1.1000000000000001</v>
      </c>
      <c r="Q34" s="532"/>
      <c r="R34" s="549"/>
      <c r="S34" s="570"/>
    </row>
    <row r="35" spans="1:24" s="501" customFormat="1" ht="27" customHeight="1" x14ac:dyDescent="0.2">
      <c r="A35" s="522"/>
      <c r="B35" s="523"/>
      <c r="C35" s="550"/>
      <c r="D35" s="550"/>
      <c r="E35" s="550"/>
      <c r="F35" s="551" t="s">
        <v>161</v>
      </c>
      <c r="G35" s="524">
        <f>ROUND((J30+J31*J32),7)</f>
        <v>655.29999999999995</v>
      </c>
      <c r="H35" s="526" t="s">
        <v>162</v>
      </c>
      <c r="I35" s="516" t="s">
        <v>169</v>
      </c>
      <c r="J35" s="517">
        <v>1.1000000000000001</v>
      </c>
      <c r="K35" s="529" t="s">
        <v>164</v>
      </c>
      <c r="L35" s="546"/>
      <c r="M35" s="474" t="s">
        <v>5</v>
      </c>
      <c r="N35" s="547">
        <f>J37</f>
        <v>1</v>
      </c>
      <c r="O35" s="542" t="s">
        <v>5</v>
      </c>
      <c r="P35" s="552">
        <f>J38</f>
        <v>8.0150000000000006</v>
      </c>
      <c r="Q35" s="532"/>
      <c r="R35" s="533"/>
      <c r="S35" s="534"/>
    </row>
    <row r="36" spans="1:24" s="501" customFormat="1" ht="17.25" customHeight="1" x14ac:dyDescent="0.2">
      <c r="A36" s="522"/>
      <c r="B36" s="523"/>
      <c r="C36" s="550"/>
      <c r="D36" s="553"/>
      <c r="E36" s="554">
        <f>ROUND(C32/E20*100,2)</f>
        <v>20</v>
      </c>
      <c r="F36" s="555" t="s">
        <v>165</v>
      </c>
      <c r="G36" s="524"/>
      <c r="H36" s="526"/>
      <c r="I36" s="516" t="s">
        <v>166</v>
      </c>
      <c r="J36" s="536">
        <f>E36/100</f>
        <v>0.2</v>
      </c>
      <c r="K36" s="529"/>
      <c r="L36" s="546"/>
      <c r="M36" s="474" t="s">
        <v>5</v>
      </c>
      <c r="N36" s="547">
        <f>J36</f>
        <v>0.2</v>
      </c>
      <c r="O36" s="542"/>
      <c r="P36" s="552"/>
      <c r="Q36" s="532"/>
      <c r="R36" s="533"/>
      <c r="S36" s="534"/>
    </row>
    <row r="37" spans="1:24" s="501" customFormat="1" ht="27" customHeight="1" x14ac:dyDescent="0.2">
      <c r="A37" s="522"/>
      <c r="B37" s="523"/>
      <c r="C37" s="550"/>
      <c r="D37" s="550"/>
      <c r="E37" s="550"/>
      <c r="F37" s="551"/>
      <c r="G37" s="524"/>
      <c r="H37" s="526"/>
      <c r="I37" s="516" t="s">
        <v>167</v>
      </c>
      <c r="J37" s="517">
        <v>1</v>
      </c>
      <c r="K37" s="529" t="s">
        <v>157</v>
      </c>
      <c r="L37" s="546"/>
      <c r="M37" s="474"/>
      <c r="N37" s="547"/>
      <c r="O37" s="542"/>
      <c r="P37" s="548"/>
      <c r="Q37" s="532"/>
      <c r="R37" s="533"/>
      <c r="S37" s="534"/>
    </row>
    <row r="38" spans="1:24" s="501" customFormat="1" ht="22.5" customHeight="1" x14ac:dyDescent="0.2">
      <c r="A38" s="522"/>
      <c r="B38" s="558"/>
      <c r="C38" s="559"/>
      <c r="D38" s="559"/>
      <c r="E38" s="559"/>
      <c r="F38" s="560"/>
      <c r="G38" s="561"/>
      <c r="H38" s="562"/>
      <c r="I38" s="558" t="s">
        <v>168</v>
      </c>
      <c r="J38" s="563">
        <f>J28</f>
        <v>8.0150000000000006</v>
      </c>
      <c r="K38" s="564" t="str">
        <f>K28</f>
        <v>(4 кв.2025г.)</v>
      </c>
      <c r="L38" s="565"/>
      <c r="M38" s="566"/>
      <c r="N38" s="567"/>
      <c r="O38" s="566"/>
      <c r="P38" s="568"/>
      <c r="Q38" s="569"/>
      <c r="R38" s="533"/>
      <c r="S38" s="534"/>
    </row>
    <row r="39" spans="1:24" s="507" customFormat="1" ht="24" hidden="1" customHeight="1" x14ac:dyDescent="0.2">
      <c r="A39" s="509"/>
      <c r="B39" s="510"/>
      <c r="C39" s="511"/>
      <c r="D39" s="512"/>
      <c r="E39" s="512"/>
      <c r="F39" s="513"/>
      <c r="G39" s="514"/>
      <c r="H39" s="515"/>
      <c r="I39" s="516" t="s">
        <v>147</v>
      </c>
      <c r="J39" s="517">
        <v>1</v>
      </c>
      <c r="K39" s="518" t="s">
        <v>148</v>
      </c>
      <c r="L39" s="519"/>
      <c r="M39" s="514"/>
      <c r="N39" s="514"/>
      <c r="O39" s="514"/>
      <c r="P39" s="520"/>
      <c r="Q39" s="521"/>
      <c r="S39" s="508"/>
    </row>
    <row r="40" spans="1:24" s="501" customFormat="1" ht="39.75" hidden="1" customHeight="1" x14ac:dyDescent="0.2">
      <c r="A40" s="522">
        <v>3</v>
      </c>
      <c r="B40" s="1545" t="s">
        <v>243</v>
      </c>
      <c r="C40" s="1579"/>
      <c r="D40" s="1579"/>
      <c r="E40" s="1579"/>
      <c r="F40" s="1579"/>
      <c r="G40" s="1579"/>
      <c r="H40" s="1580"/>
      <c r="I40" s="527" t="s">
        <v>151</v>
      </c>
      <c r="J40" s="528">
        <v>13</v>
      </c>
      <c r="K40" s="529" t="s">
        <v>675</v>
      </c>
      <c r="L40" s="530"/>
      <c r="M40" s="474"/>
      <c r="N40" s="474"/>
      <c r="O40" s="474"/>
      <c r="P40" s="531"/>
      <c r="Q40" s="532"/>
      <c r="R40" s="533"/>
      <c r="S40" s="534"/>
    </row>
    <row r="41" spans="1:24" s="501" customFormat="1" ht="16.5" hidden="1" customHeight="1" x14ac:dyDescent="0.2">
      <c r="A41" s="522"/>
      <c r="B41" s="525" t="s">
        <v>152</v>
      </c>
      <c r="C41" s="474">
        <v>315</v>
      </c>
      <c r="D41" s="474" t="s">
        <v>44</v>
      </c>
      <c r="E41" s="525"/>
      <c r="F41" s="535"/>
      <c r="G41" s="525"/>
      <c r="H41" s="531"/>
      <c r="I41" s="527" t="s">
        <v>154</v>
      </c>
      <c r="J41" s="536">
        <v>1.28</v>
      </c>
      <c r="K41" s="529" t="str">
        <f>K40</f>
        <v>т. 3.3 п. 5.</v>
      </c>
      <c r="L41" s="537"/>
      <c r="M41" s="538"/>
      <c r="N41" s="538"/>
      <c r="O41" s="538"/>
      <c r="P41" s="539"/>
      <c r="Q41" s="540"/>
      <c r="R41" s="533"/>
      <c r="S41" s="534"/>
    </row>
    <row r="42" spans="1:24" s="501" customFormat="1" ht="16.5" hidden="1" customHeight="1" x14ac:dyDescent="0.2">
      <c r="A42" s="522"/>
      <c r="B42" s="523" t="s">
        <v>43</v>
      </c>
      <c r="C42" s="524">
        <v>0</v>
      </c>
      <c r="D42" s="525" t="s">
        <v>150</v>
      </c>
      <c r="E42" s="474"/>
      <c r="F42" s="474"/>
      <c r="G42" s="474"/>
      <c r="H42" s="531"/>
      <c r="I42" s="516" t="s">
        <v>155</v>
      </c>
      <c r="J42" s="517">
        <f>C42</f>
        <v>0</v>
      </c>
      <c r="K42" s="529"/>
      <c r="L42" s="537"/>
      <c r="M42" s="538"/>
      <c r="N42" s="538"/>
      <c r="O42" s="538"/>
      <c r="P42" s="539"/>
      <c r="Q42" s="540"/>
      <c r="R42" s="533"/>
      <c r="S42" s="534"/>
    </row>
    <row r="43" spans="1:24" s="501" customFormat="1" ht="16.5" hidden="1" customHeight="1" x14ac:dyDescent="0.2">
      <c r="A43" s="522"/>
      <c r="B43" s="541"/>
      <c r="C43" s="538"/>
      <c r="I43" s="516" t="s">
        <v>248</v>
      </c>
      <c r="J43" s="528">
        <f>J23</f>
        <v>1</v>
      </c>
      <c r="K43" s="529" t="s">
        <v>637</v>
      </c>
      <c r="L43" s="530">
        <f>G45*1000</f>
        <v>13000</v>
      </c>
      <c r="M43" s="474" t="s">
        <v>5</v>
      </c>
      <c r="N43" s="542">
        <f>J39</f>
        <v>1</v>
      </c>
      <c r="O43" s="542" t="s">
        <v>5</v>
      </c>
      <c r="P43" s="543">
        <f>J43</f>
        <v>1</v>
      </c>
      <c r="Q43" s="544">
        <f>ROUND(L43*N43*P43*N44*P44*N45*P45,2)*0</f>
        <v>0</v>
      </c>
      <c r="R43" s="533"/>
      <c r="S43" s="534"/>
    </row>
    <row r="44" spans="1:24" s="501" customFormat="1" ht="19.5" hidden="1" customHeight="1" x14ac:dyDescent="0.2">
      <c r="A44" s="522"/>
      <c r="B44" s="523" t="s">
        <v>158</v>
      </c>
      <c r="C44" s="1534" t="str">
        <f>CONCATENATE("(",J40,"+",J41,"*",J42,")")</f>
        <v>(13+1,28*0)</v>
      </c>
      <c r="D44" s="1534"/>
      <c r="E44" s="1534"/>
      <c r="F44" s="1534"/>
      <c r="G44" s="1534"/>
      <c r="H44" s="1535"/>
      <c r="I44" s="516" t="s">
        <v>171</v>
      </c>
      <c r="J44" s="517">
        <v>1</v>
      </c>
      <c r="K44" s="529" t="s">
        <v>636</v>
      </c>
      <c r="L44" s="546"/>
      <c r="M44" s="474" t="s">
        <v>5</v>
      </c>
      <c r="N44" s="547">
        <f>J44</f>
        <v>1</v>
      </c>
      <c r="O44" s="542" t="s">
        <v>5</v>
      </c>
      <c r="P44" s="548">
        <f>J45</f>
        <v>1</v>
      </c>
      <c r="Q44" s="532"/>
      <c r="R44" s="533"/>
      <c r="S44" s="534"/>
    </row>
    <row r="45" spans="1:24" s="501" customFormat="1" ht="27" hidden="1" customHeight="1" x14ac:dyDescent="0.2">
      <c r="A45" s="522"/>
      <c r="B45" s="523"/>
      <c r="C45" s="550"/>
      <c r="D45" s="550"/>
      <c r="E45" s="550"/>
      <c r="F45" s="551" t="s">
        <v>161</v>
      </c>
      <c r="G45" s="524">
        <f>ROUND((J40+J41*J42),3)</f>
        <v>13</v>
      </c>
      <c r="H45" s="526" t="s">
        <v>162</v>
      </c>
      <c r="I45" s="516" t="s">
        <v>173</v>
      </c>
      <c r="J45" s="517">
        <v>1</v>
      </c>
      <c r="K45" s="529" t="s">
        <v>172</v>
      </c>
      <c r="L45" s="546"/>
      <c r="M45" s="474" t="s">
        <v>5</v>
      </c>
      <c r="N45" s="547">
        <f>J46</f>
        <v>1</v>
      </c>
      <c r="O45" s="542" t="s">
        <v>5</v>
      </c>
      <c r="P45" s="552">
        <f>J47</f>
        <v>8.0150000000000006</v>
      </c>
      <c r="Q45" s="532"/>
      <c r="R45" s="533"/>
      <c r="S45" s="534"/>
    </row>
    <row r="46" spans="1:24" s="501" customFormat="1" ht="27" hidden="1" customHeight="1" x14ac:dyDescent="0.2">
      <c r="A46" s="522"/>
      <c r="B46" s="523"/>
      <c r="C46" s="550"/>
      <c r="D46" s="550"/>
      <c r="E46" s="550"/>
      <c r="F46" s="551"/>
      <c r="G46" s="524"/>
      <c r="H46" s="526"/>
      <c r="I46" s="516" t="s">
        <v>167</v>
      </c>
      <c r="J46" s="517">
        <v>1</v>
      </c>
      <c r="K46" s="529" t="str">
        <f>K37</f>
        <v>Часть 2 п. 2.20</v>
      </c>
      <c r="L46" s="546"/>
      <c r="M46" s="474"/>
      <c r="N46" s="547"/>
      <c r="O46" s="542"/>
      <c r="P46" s="548"/>
      <c r="Q46" s="532"/>
      <c r="R46" s="533"/>
      <c r="S46" s="534"/>
    </row>
    <row r="47" spans="1:24" s="501" customFormat="1" ht="22.5" hidden="1" customHeight="1" x14ac:dyDescent="0.2">
      <c r="A47" s="522"/>
      <c r="B47" s="558"/>
      <c r="C47" s="559"/>
      <c r="D47" s="559"/>
      <c r="E47" s="559"/>
      <c r="F47" s="560"/>
      <c r="G47" s="561"/>
      <c r="H47" s="562"/>
      <c r="I47" s="558" t="s">
        <v>168</v>
      </c>
      <c r="J47" s="563">
        <f>J28</f>
        <v>8.0150000000000006</v>
      </c>
      <c r="K47" s="564" t="str">
        <f>K28</f>
        <v>(4 кв.2025г.)</v>
      </c>
      <c r="L47" s="565"/>
      <c r="M47" s="566"/>
      <c r="N47" s="567"/>
      <c r="O47" s="566"/>
      <c r="P47" s="568"/>
      <c r="Q47" s="569"/>
      <c r="R47" s="533"/>
      <c r="S47" s="534"/>
    </row>
    <row r="48" spans="1:24" s="507" customFormat="1" ht="24" customHeight="1" x14ac:dyDescent="0.2">
      <c r="A48" s="509"/>
      <c r="B48" s="510"/>
      <c r="C48" s="511"/>
      <c r="D48" s="512"/>
      <c r="E48" s="512"/>
      <c r="F48" s="513"/>
      <c r="G48" s="514"/>
      <c r="H48" s="515"/>
      <c r="I48" s="516" t="s">
        <v>147</v>
      </c>
      <c r="J48" s="517">
        <v>1</v>
      </c>
      <c r="K48" s="518" t="s">
        <v>148</v>
      </c>
      <c r="L48" s="519"/>
      <c r="M48" s="514"/>
      <c r="N48" s="514"/>
      <c r="O48" s="514"/>
      <c r="P48" s="520"/>
      <c r="Q48" s="521"/>
      <c r="S48" s="508"/>
    </row>
    <row r="49" spans="1:21" s="501" customFormat="1" ht="54" customHeight="1" x14ac:dyDescent="0.2">
      <c r="A49" s="522">
        <v>3</v>
      </c>
      <c r="B49" s="1576" t="s">
        <v>802</v>
      </c>
      <c r="C49" s="1577"/>
      <c r="D49" s="1577"/>
      <c r="E49" s="1577"/>
      <c r="F49" s="1577"/>
      <c r="G49" s="1577"/>
      <c r="H49" s="1578"/>
      <c r="I49" s="527" t="s">
        <v>151</v>
      </c>
      <c r="J49" s="528">
        <v>81</v>
      </c>
      <c r="K49" s="529" t="s">
        <v>170</v>
      </c>
      <c r="L49" s="530"/>
      <c r="M49" s="474"/>
      <c r="N49" s="474"/>
      <c r="O49" s="474"/>
      <c r="P49" s="531"/>
      <c r="Q49" s="532"/>
      <c r="R49" s="533"/>
      <c r="S49" s="534"/>
    </row>
    <row r="50" spans="1:21" s="501" customFormat="1" ht="16.5" customHeight="1" x14ac:dyDescent="0.2">
      <c r="A50" s="522"/>
      <c r="B50" s="525" t="s">
        <v>152</v>
      </c>
      <c r="C50" s="474">
        <v>315</v>
      </c>
      <c r="D50" s="474" t="s">
        <v>44</v>
      </c>
      <c r="E50" s="525"/>
      <c r="F50" s="535"/>
      <c r="G50" s="525"/>
      <c r="H50" s="531"/>
      <c r="I50" s="527" t="s">
        <v>154</v>
      </c>
      <c r="J50" s="536">
        <v>0.79200000000000004</v>
      </c>
      <c r="K50" s="529" t="str">
        <f>K49</f>
        <v>т. 3.3 п. 8.</v>
      </c>
      <c r="L50" s="537"/>
      <c r="M50" s="538"/>
      <c r="N50" s="538"/>
      <c r="O50" s="538"/>
      <c r="P50" s="539"/>
      <c r="Q50" s="540"/>
      <c r="R50" s="533"/>
      <c r="S50" s="534"/>
    </row>
    <row r="51" spans="1:21" s="501" customFormat="1" ht="16.5" customHeight="1" x14ac:dyDescent="0.2">
      <c r="A51" s="522"/>
      <c r="B51" s="523" t="s">
        <v>43</v>
      </c>
      <c r="C51" s="524">
        <v>600</v>
      </c>
      <c r="D51" s="525" t="s">
        <v>150</v>
      </c>
      <c r="E51" s="474"/>
      <c r="F51" s="474"/>
      <c r="G51" s="474"/>
      <c r="H51" s="531"/>
      <c r="I51" s="516" t="s">
        <v>155</v>
      </c>
      <c r="J51" s="517">
        <f>C51</f>
        <v>600</v>
      </c>
      <c r="K51" s="529"/>
      <c r="L51" s="537"/>
      <c r="M51" s="538"/>
      <c r="N51" s="538"/>
      <c r="O51" s="538"/>
      <c r="P51" s="539"/>
      <c r="Q51" s="540"/>
      <c r="R51" s="533"/>
      <c r="S51" s="534"/>
    </row>
    <row r="52" spans="1:21" s="501" customFormat="1" ht="16.5" customHeight="1" x14ac:dyDescent="0.2">
      <c r="A52" s="522"/>
      <c r="B52" s="541"/>
      <c r="C52" s="538"/>
      <c r="I52" s="516" t="s">
        <v>156</v>
      </c>
      <c r="J52" s="528">
        <f>J23</f>
        <v>1</v>
      </c>
      <c r="K52" s="529" t="s">
        <v>637</v>
      </c>
      <c r="L52" s="530">
        <f>G54*1000</f>
        <v>556200</v>
      </c>
      <c r="M52" s="474" t="s">
        <v>5</v>
      </c>
      <c r="N52" s="542">
        <f>J48</f>
        <v>1</v>
      </c>
      <c r="O52" s="542" t="s">
        <v>5</v>
      </c>
      <c r="P52" s="543">
        <f>J52</f>
        <v>1</v>
      </c>
      <c r="Q52" s="544">
        <f>ROUND(L52*N52*P52*N53*P53*N54*P54,2)</f>
        <v>4457943</v>
      </c>
      <c r="R52" s="533"/>
      <c r="S52" s="534"/>
    </row>
    <row r="53" spans="1:21" s="501" customFormat="1" ht="19.5" customHeight="1" x14ac:dyDescent="0.2">
      <c r="A53" s="522"/>
      <c r="B53" s="523" t="s">
        <v>158</v>
      </c>
      <c r="C53" s="1534" t="str">
        <f>CONCATENATE("(",J49,"+",J50,"*",J51,")")</f>
        <v>(81+0,792*600)</v>
      </c>
      <c r="D53" s="1534"/>
      <c r="E53" s="1534"/>
      <c r="F53" s="1534"/>
      <c r="G53" s="1534"/>
      <c r="H53" s="1535"/>
      <c r="I53" s="516" t="s">
        <v>171</v>
      </c>
      <c r="J53" s="517">
        <v>1</v>
      </c>
      <c r="K53" s="529" t="s">
        <v>636</v>
      </c>
      <c r="L53" s="546"/>
      <c r="M53" s="474" t="s">
        <v>5</v>
      </c>
      <c r="N53" s="547">
        <f>J53</f>
        <v>1</v>
      </c>
      <c r="O53" s="542" t="s">
        <v>5</v>
      </c>
      <c r="P53" s="548">
        <f>J54</f>
        <v>1</v>
      </c>
      <c r="Q53" s="532"/>
      <c r="R53" s="533"/>
      <c r="S53" s="534"/>
    </row>
    <row r="54" spans="1:21" s="501" customFormat="1" ht="27" customHeight="1" x14ac:dyDescent="0.2">
      <c r="A54" s="522"/>
      <c r="B54" s="523"/>
      <c r="C54" s="550"/>
      <c r="D54" s="550"/>
      <c r="E54" s="550"/>
      <c r="F54" s="551" t="s">
        <v>161</v>
      </c>
      <c r="G54" s="524">
        <f>ROUND((J49+J50*J51),3)</f>
        <v>556.20000000000005</v>
      </c>
      <c r="H54" s="526" t="s">
        <v>162</v>
      </c>
      <c r="I54" s="516" t="s">
        <v>173</v>
      </c>
      <c r="J54" s="517">
        <v>1</v>
      </c>
      <c r="K54" s="529" t="s">
        <v>172</v>
      </c>
      <c r="L54" s="546"/>
      <c r="M54" s="474" t="s">
        <v>5</v>
      </c>
      <c r="N54" s="547">
        <f>J55</f>
        <v>1</v>
      </c>
      <c r="O54" s="542" t="s">
        <v>5</v>
      </c>
      <c r="P54" s="552">
        <f>J56</f>
        <v>8.0150000000000006</v>
      </c>
      <c r="Q54" s="532"/>
      <c r="R54" s="533"/>
      <c r="S54" s="534"/>
    </row>
    <row r="55" spans="1:21" s="501" customFormat="1" ht="27" customHeight="1" x14ac:dyDescent="0.2">
      <c r="A55" s="522"/>
      <c r="B55" s="523"/>
      <c r="C55" s="550"/>
      <c r="D55" s="550"/>
      <c r="E55" s="550"/>
      <c r="F55" s="551"/>
      <c r="G55" s="524"/>
      <c r="H55" s="526"/>
      <c r="I55" s="516" t="s">
        <v>167</v>
      </c>
      <c r="J55" s="517">
        <v>1</v>
      </c>
      <c r="K55" s="529" t="str">
        <f>K27</f>
        <v>Часть 2 п. 2.20</v>
      </c>
      <c r="L55" s="546"/>
      <c r="M55" s="474"/>
      <c r="N55" s="547"/>
      <c r="O55" s="542"/>
      <c r="P55" s="548"/>
      <c r="Q55" s="532"/>
      <c r="R55" s="533"/>
      <c r="S55" s="534"/>
    </row>
    <row r="56" spans="1:21" s="501" customFormat="1" ht="22.5" customHeight="1" x14ac:dyDescent="0.2">
      <c r="A56" s="522"/>
      <c r="B56" s="558"/>
      <c r="C56" s="559"/>
      <c r="D56" s="559"/>
      <c r="E56" s="559"/>
      <c r="F56" s="560"/>
      <c r="G56" s="561"/>
      <c r="H56" s="562"/>
      <c r="I56" s="558" t="s">
        <v>168</v>
      </c>
      <c r="J56" s="563">
        <f>J28</f>
        <v>8.0150000000000006</v>
      </c>
      <c r="K56" s="564" t="str">
        <f>K28</f>
        <v>(4 кв.2025г.)</v>
      </c>
      <c r="L56" s="565"/>
      <c r="M56" s="566"/>
      <c r="N56" s="567"/>
      <c r="O56" s="566"/>
      <c r="P56" s="568"/>
      <c r="Q56" s="569"/>
      <c r="R56" s="533"/>
      <c r="S56" s="534"/>
    </row>
    <row r="57" spans="1:21" s="507" customFormat="1" ht="24" hidden="1" customHeight="1" x14ac:dyDescent="0.2">
      <c r="A57" s="509"/>
      <c r="B57" s="510"/>
      <c r="C57" s="511"/>
      <c r="D57" s="512"/>
      <c r="E57" s="512"/>
      <c r="F57" s="513"/>
      <c r="G57" s="514"/>
      <c r="H57" s="515"/>
      <c r="I57" s="516" t="s">
        <v>147</v>
      </c>
      <c r="J57" s="517">
        <v>1</v>
      </c>
      <c r="K57" s="518" t="s">
        <v>148</v>
      </c>
      <c r="L57" s="519"/>
      <c r="M57" s="514"/>
      <c r="N57" s="514"/>
      <c r="O57" s="514"/>
      <c r="P57" s="520"/>
      <c r="Q57" s="521"/>
      <c r="S57" s="508"/>
    </row>
    <row r="58" spans="1:21" s="501" customFormat="1" ht="32.25" hidden="1" customHeight="1" x14ac:dyDescent="0.2">
      <c r="A58" s="522">
        <v>4</v>
      </c>
      <c r="B58" s="1562" t="s">
        <v>240</v>
      </c>
      <c r="C58" s="1563"/>
      <c r="D58" s="523" t="s">
        <v>43</v>
      </c>
      <c r="E58" s="524">
        <f>(250)-C80</f>
        <v>250</v>
      </c>
      <c r="F58" s="525" t="s">
        <v>150</v>
      </c>
      <c r="H58" s="526"/>
      <c r="I58" s="527" t="s">
        <v>151</v>
      </c>
      <c r="J58" s="528">
        <v>29.9</v>
      </c>
      <c r="K58" s="529" t="s">
        <v>815</v>
      </c>
      <c r="L58" s="530"/>
      <c r="M58" s="474"/>
      <c r="N58" s="474"/>
      <c r="O58" s="474"/>
      <c r="P58" s="531"/>
      <c r="Q58" s="532"/>
      <c r="R58" s="533"/>
      <c r="S58" s="534"/>
    </row>
    <row r="59" spans="1:21" s="501" customFormat="1" ht="16.5" hidden="1" customHeight="1" x14ac:dyDescent="0.2">
      <c r="A59" s="522"/>
      <c r="B59" s="525" t="s">
        <v>152</v>
      </c>
      <c r="C59" s="474" t="s">
        <v>153</v>
      </c>
      <c r="D59" s="474" t="s">
        <v>44</v>
      </c>
      <c r="E59" s="525"/>
      <c r="F59" s="535"/>
      <c r="G59" s="525"/>
      <c r="H59" s="531"/>
      <c r="I59" s="527" t="s">
        <v>154</v>
      </c>
      <c r="J59" s="536">
        <v>0</v>
      </c>
      <c r="K59" s="529" t="str">
        <f>K58</f>
        <v>т. 3.2. п. 2.</v>
      </c>
      <c r="L59" s="537"/>
      <c r="M59" s="538"/>
      <c r="N59" s="538"/>
      <c r="O59" s="538"/>
      <c r="P59" s="539"/>
      <c r="Q59" s="540"/>
      <c r="R59" s="533"/>
      <c r="S59" s="534"/>
    </row>
    <row r="60" spans="1:21" s="501" customFormat="1" ht="16.5" hidden="1" customHeight="1" x14ac:dyDescent="0.2">
      <c r="A60" s="522"/>
      <c r="B60" s="523" t="s">
        <v>242</v>
      </c>
      <c r="C60" s="524">
        <v>0</v>
      </c>
      <c r="D60" s="525" t="s">
        <v>150</v>
      </c>
      <c r="E60" s="474"/>
      <c r="F60" s="474"/>
      <c r="G60" s="474"/>
      <c r="H60" s="531"/>
      <c r="I60" s="516" t="s">
        <v>155</v>
      </c>
      <c r="J60" s="517">
        <f>E58</f>
        <v>250</v>
      </c>
      <c r="K60" s="529"/>
      <c r="L60" s="537"/>
      <c r="M60" s="538"/>
      <c r="N60" s="538"/>
      <c r="O60" s="538"/>
      <c r="P60" s="539"/>
      <c r="Q60" s="540"/>
      <c r="R60" s="533"/>
      <c r="S60" s="534"/>
    </row>
    <row r="61" spans="1:21" s="501" customFormat="1" ht="16.5" hidden="1" x14ac:dyDescent="0.2">
      <c r="A61" s="522"/>
      <c r="B61" s="541"/>
      <c r="C61" s="538"/>
      <c r="I61" s="516" t="s">
        <v>248</v>
      </c>
      <c r="J61" s="528">
        <f>J23</f>
        <v>1</v>
      </c>
      <c r="K61" s="529" t="s">
        <v>637</v>
      </c>
      <c r="L61" s="530">
        <f>G63*1000</f>
        <v>29900</v>
      </c>
      <c r="M61" s="474" t="s">
        <v>5</v>
      </c>
      <c r="N61" s="542">
        <f>J57</f>
        <v>1</v>
      </c>
      <c r="O61" s="542" t="s">
        <v>5</v>
      </c>
      <c r="P61" s="543">
        <f>J61</f>
        <v>1</v>
      </c>
      <c r="Q61" s="544">
        <f>ROUND(L61*N61*P61*N62*P62*N63*P63*N64,2)</f>
        <v>0</v>
      </c>
      <c r="R61" s="549"/>
      <c r="S61" s="1548"/>
      <c r="U61" s="534"/>
    </row>
    <row r="62" spans="1:21" s="501" customFormat="1" ht="15.75" hidden="1" x14ac:dyDescent="0.2">
      <c r="A62" s="522"/>
      <c r="B62" s="523" t="s">
        <v>158</v>
      </c>
      <c r="C62" s="1534" t="str">
        <f>CONCATENATE("(",J58,"+",J59,"*",J60,")")</f>
        <v>(29,9+0*250)</v>
      </c>
      <c r="D62" s="1534"/>
      <c r="E62" s="1534"/>
      <c r="F62" s="1534"/>
      <c r="G62" s="1534"/>
      <c r="H62" s="1535"/>
      <c r="I62" s="516" t="s">
        <v>159</v>
      </c>
      <c r="J62" s="517">
        <v>1</v>
      </c>
      <c r="K62" s="529" t="s">
        <v>160</v>
      </c>
      <c r="L62" s="546"/>
      <c r="M62" s="474" t="s">
        <v>5</v>
      </c>
      <c r="N62" s="547">
        <f>J62</f>
        <v>1</v>
      </c>
      <c r="O62" s="542" t="s">
        <v>5</v>
      </c>
      <c r="P62" s="548">
        <f>J63</f>
        <v>1</v>
      </c>
      <c r="Q62" s="532"/>
      <c r="R62" s="549"/>
      <c r="S62" s="1548"/>
    </row>
    <row r="63" spans="1:21" s="501" customFormat="1" ht="27" hidden="1" customHeight="1" x14ac:dyDescent="0.2">
      <c r="A63" s="522"/>
      <c r="B63" s="523"/>
      <c r="C63" s="550"/>
      <c r="D63" s="550"/>
      <c r="E63" s="550"/>
      <c r="F63" s="551" t="s">
        <v>161</v>
      </c>
      <c r="G63" s="524">
        <f>ROUND((J58+J59*J60),7)</f>
        <v>29.9</v>
      </c>
      <c r="H63" s="526" t="s">
        <v>162</v>
      </c>
      <c r="I63" s="516" t="s">
        <v>163</v>
      </c>
      <c r="J63" s="517">
        <v>1</v>
      </c>
      <c r="K63" s="529" t="s">
        <v>164</v>
      </c>
      <c r="L63" s="546"/>
      <c r="M63" s="474" t="s">
        <v>5</v>
      </c>
      <c r="N63" s="547">
        <f>J65</f>
        <v>1</v>
      </c>
      <c r="O63" s="542" t="s">
        <v>5</v>
      </c>
      <c r="P63" s="552">
        <f>J66</f>
        <v>8.0150000000000006</v>
      </c>
      <c r="Q63" s="532"/>
      <c r="R63" s="533"/>
      <c r="S63" s="534"/>
    </row>
    <row r="64" spans="1:21" s="501" customFormat="1" ht="17.25" hidden="1" customHeight="1" x14ac:dyDescent="0.2">
      <c r="A64" s="522"/>
      <c r="B64" s="523"/>
      <c r="C64" s="550"/>
      <c r="D64" s="553"/>
      <c r="E64" s="554">
        <f>ROUND(C60/E58*100,2)</f>
        <v>0</v>
      </c>
      <c r="F64" s="555" t="s">
        <v>165</v>
      </c>
      <c r="G64" s="524"/>
      <c r="H64" s="526"/>
      <c r="I64" s="516" t="s">
        <v>166</v>
      </c>
      <c r="J64" s="556">
        <f>E64/100</f>
        <v>0</v>
      </c>
      <c r="K64" s="529"/>
      <c r="L64" s="546"/>
      <c r="M64" s="474" t="s">
        <v>5</v>
      </c>
      <c r="N64" s="557">
        <f>J64</f>
        <v>0</v>
      </c>
      <c r="O64" s="542"/>
      <c r="P64" s="552"/>
      <c r="Q64" s="532"/>
      <c r="R64" s="533"/>
      <c r="S64" s="534"/>
    </row>
    <row r="65" spans="1:24" s="501" customFormat="1" ht="27" hidden="1" customHeight="1" x14ac:dyDescent="0.2">
      <c r="A65" s="522"/>
      <c r="B65" s="523"/>
      <c r="C65" s="550"/>
      <c r="D65" s="550"/>
      <c r="E65" s="550"/>
      <c r="F65" s="551"/>
      <c r="G65" s="524"/>
      <c r="H65" s="526"/>
      <c r="I65" s="516" t="s">
        <v>167</v>
      </c>
      <c r="J65" s="517">
        <v>1</v>
      </c>
      <c r="K65" s="529" t="s">
        <v>157</v>
      </c>
      <c r="L65" s="546"/>
      <c r="M65" s="474"/>
      <c r="N65" s="547"/>
      <c r="O65" s="542"/>
      <c r="P65" s="548"/>
      <c r="Q65" s="532"/>
      <c r="R65" s="533"/>
      <c r="S65" s="534"/>
    </row>
    <row r="66" spans="1:24" s="501" customFormat="1" ht="22.5" hidden="1" customHeight="1" x14ac:dyDescent="0.2">
      <c r="A66" s="522"/>
      <c r="B66" s="558"/>
      <c r="C66" s="559"/>
      <c r="D66" s="559"/>
      <c r="E66" s="559"/>
      <c r="F66" s="560"/>
      <c r="G66" s="561"/>
      <c r="H66" s="562"/>
      <c r="I66" s="558" t="s">
        <v>168</v>
      </c>
      <c r="J66" s="563">
        <f>J28</f>
        <v>8.0150000000000006</v>
      </c>
      <c r="K66" s="564" t="str">
        <f>K28</f>
        <v>(4 кв.2025г.)</v>
      </c>
      <c r="L66" s="565"/>
      <c r="M66" s="566"/>
      <c r="N66" s="567"/>
      <c r="O66" s="566"/>
      <c r="P66" s="568"/>
      <c r="Q66" s="569"/>
      <c r="R66" s="533"/>
      <c r="S66" s="534"/>
    </row>
    <row r="67" spans="1:24" s="507" customFormat="1" ht="24" hidden="1" customHeight="1" x14ac:dyDescent="0.2">
      <c r="A67" s="509"/>
      <c r="B67" s="510"/>
      <c r="C67" s="511"/>
      <c r="D67" s="512"/>
      <c r="E67" s="512"/>
      <c r="F67" s="513"/>
      <c r="G67" s="514"/>
      <c r="H67" s="515"/>
      <c r="I67" s="516" t="s">
        <v>147</v>
      </c>
      <c r="J67" s="517">
        <v>1</v>
      </c>
      <c r="K67" s="518" t="s">
        <v>148</v>
      </c>
      <c r="L67" s="519"/>
      <c r="M67" s="514"/>
      <c r="N67" s="514"/>
      <c r="O67" s="514"/>
      <c r="P67" s="520"/>
      <c r="Q67" s="521"/>
      <c r="S67" s="508"/>
    </row>
    <row r="68" spans="1:24" s="501" customFormat="1" ht="30" hidden="1" customHeight="1" x14ac:dyDescent="0.2">
      <c r="A68" s="522">
        <v>5</v>
      </c>
      <c r="B68" s="1576" t="s">
        <v>244</v>
      </c>
      <c r="C68" s="1577"/>
      <c r="D68" s="1577"/>
      <c r="E68" s="1577"/>
      <c r="F68" s="1577"/>
      <c r="G68" s="1577"/>
      <c r="H68" s="1578"/>
      <c r="I68" s="527" t="s">
        <v>151</v>
      </c>
      <c r="J68" s="528">
        <f>J58</f>
        <v>29.9</v>
      </c>
      <c r="K68" s="529" t="str">
        <f>K20</f>
        <v>т. 3.2. п. 2.</v>
      </c>
      <c r="L68" s="530"/>
      <c r="M68" s="474"/>
      <c r="N68" s="474"/>
      <c r="O68" s="474"/>
      <c r="P68" s="531"/>
      <c r="Q68" s="532"/>
      <c r="R68" s="533"/>
      <c r="S68" s="534"/>
      <c r="T68" s="571">
        <f>E64+E74</f>
        <v>0</v>
      </c>
    </row>
    <row r="69" spans="1:24" s="501" customFormat="1" ht="16.5" hidden="1" customHeight="1" x14ac:dyDescent="0.2">
      <c r="A69" s="522"/>
      <c r="B69" s="525" t="s">
        <v>152</v>
      </c>
      <c r="C69" s="474" t="s">
        <v>153</v>
      </c>
      <c r="D69" s="474" t="s">
        <v>44</v>
      </c>
      <c r="E69" s="525"/>
      <c r="F69" s="535"/>
      <c r="G69" s="525"/>
      <c r="H69" s="531"/>
      <c r="I69" s="527" t="s">
        <v>154</v>
      </c>
      <c r="J69" s="536">
        <f t="shared" ref="J69:J70" si="1">J59</f>
        <v>0</v>
      </c>
      <c r="K69" s="529" t="str">
        <f>K68</f>
        <v>т. 3.2. п. 2.</v>
      </c>
      <c r="L69" s="537"/>
      <c r="M69" s="538"/>
      <c r="N69" s="538"/>
      <c r="O69" s="538"/>
      <c r="P69" s="539"/>
      <c r="Q69" s="540"/>
      <c r="R69" s="533"/>
      <c r="S69" s="534"/>
    </row>
    <row r="70" spans="1:24" s="501" customFormat="1" ht="16.5" hidden="1" customHeight="1" x14ac:dyDescent="0.2">
      <c r="A70" s="522"/>
      <c r="B70" s="523" t="s">
        <v>242</v>
      </c>
      <c r="C70" s="524">
        <f>0</f>
        <v>0</v>
      </c>
      <c r="D70" s="525" t="s">
        <v>150</v>
      </c>
      <c r="E70" s="474"/>
      <c r="F70" s="474"/>
      <c r="G70" s="474"/>
      <c r="H70" s="531"/>
      <c r="I70" s="516" t="s">
        <v>155</v>
      </c>
      <c r="J70" s="528">
        <f t="shared" si="1"/>
        <v>250</v>
      </c>
      <c r="K70" s="529"/>
      <c r="L70" s="537"/>
      <c r="M70" s="538"/>
      <c r="N70" s="538"/>
      <c r="O70" s="538"/>
      <c r="P70" s="539"/>
      <c r="Q70" s="540"/>
      <c r="R70" s="533"/>
      <c r="S70" s="534"/>
    </row>
    <row r="71" spans="1:24" s="501" customFormat="1" ht="16.5" hidden="1" x14ac:dyDescent="0.2">
      <c r="A71" s="522"/>
      <c r="B71" s="541"/>
      <c r="C71" s="538"/>
      <c r="I71" s="516" t="s">
        <v>248</v>
      </c>
      <c r="J71" s="528">
        <f>J23</f>
        <v>1</v>
      </c>
      <c r="K71" s="529" t="s">
        <v>637</v>
      </c>
      <c r="L71" s="530">
        <f>G73*1000</f>
        <v>29900</v>
      </c>
      <c r="M71" s="474" t="s">
        <v>5</v>
      </c>
      <c r="N71" s="542">
        <f>J67</f>
        <v>1</v>
      </c>
      <c r="O71" s="542" t="s">
        <v>5</v>
      </c>
      <c r="P71" s="543">
        <f>J71</f>
        <v>1</v>
      </c>
      <c r="Q71" s="544">
        <f>ROUND(L71*N71*P71*N72*P72*N73*P73*N74,2)</f>
        <v>0</v>
      </c>
      <c r="R71" s="549"/>
      <c r="S71" s="1548"/>
      <c r="U71" s="534"/>
      <c r="X71" s="571">
        <f>E26+E74</f>
        <v>80</v>
      </c>
    </row>
    <row r="72" spans="1:24" s="501" customFormat="1" ht="15.75" hidden="1" customHeight="1" x14ac:dyDescent="0.2">
      <c r="A72" s="522"/>
      <c r="B72" s="523" t="s">
        <v>158</v>
      </c>
      <c r="C72" s="1534" t="str">
        <f>CONCATENATE("(",J68,"+",J69,"*",J70,")")</f>
        <v>(29,9+0*250)</v>
      </c>
      <c r="D72" s="1534"/>
      <c r="E72" s="1534"/>
      <c r="F72" s="1534"/>
      <c r="G72" s="1534"/>
      <c r="H72" s="1535"/>
      <c r="I72" s="516" t="s">
        <v>159</v>
      </c>
      <c r="J72" s="517">
        <v>1</v>
      </c>
      <c r="K72" s="529" t="s">
        <v>160</v>
      </c>
      <c r="L72" s="546"/>
      <c r="M72" s="474" t="s">
        <v>5</v>
      </c>
      <c r="N72" s="547">
        <f>J72</f>
        <v>1</v>
      </c>
      <c r="O72" s="542" t="s">
        <v>5</v>
      </c>
      <c r="P72" s="548">
        <f>J73</f>
        <v>1.1000000000000001</v>
      </c>
      <c r="Q72" s="532"/>
      <c r="R72" s="549"/>
      <c r="S72" s="1548"/>
    </row>
    <row r="73" spans="1:24" s="501" customFormat="1" ht="27" hidden="1" customHeight="1" x14ac:dyDescent="0.2">
      <c r="A73" s="522"/>
      <c r="B73" s="523"/>
      <c r="C73" s="550"/>
      <c r="D73" s="550"/>
      <c r="E73" s="550"/>
      <c r="F73" s="551" t="s">
        <v>161</v>
      </c>
      <c r="G73" s="524">
        <f>ROUND((J68+J69*J70),7)</f>
        <v>29.9</v>
      </c>
      <c r="H73" s="526" t="s">
        <v>162</v>
      </c>
      <c r="I73" s="516" t="s">
        <v>169</v>
      </c>
      <c r="J73" s="517">
        <v>1.1000000000000001</v>
      </c>
      <c r="K73" s="529" t="s">
        <v>164</v>
      </c>
      <c r="L73" s="546"/>
      <c r="M73" s="474" t="s">
        <v>5</v>
      </c>
      <c r="N73" s="547">
        <f>J75</f>
        <v>1</v>
      </c>
      <c r="O73" s="542" t="s">
        <v>5</v>
      </c>
      <c r="P73" s="552">
        <f>J76</f>
        <v>8.0150000000000006</v>
      </c>
      <c r="Q73" s="532"/>
      <c r="R73" s="533"/>
      <c r="S73" s="534"/>
    </row>
    <row r="74" spans="1:24" s="501" customFormat="1" ht="17.25" hidden="1" customHeight="1" x14ac:dyDescent="0.2">
      <c r="A74" s="522"/>
      <c r="B74" s="523"/>
      <c r="C74" s="550"/>
      <c r="D74" s="553"/>
      <c r="E74" s="554">
        <f>ROUND(C70/E58*100,2)</f>
        <v>0</v>
      </c>
      <c r="F74" s="555" t="s">
        <v>165</v>
      </c>
      <c r="G74" s="524"/>
      <c r="H74" s="526"/>
      <c r="I74" s="516" t="s">
        <v>166</v>
      </c>
      <c r="J74" s="536">
        <f>E74/100</f>
        <v>0</v>
      </c>
      <c r="K74" s="529"/>
      <c r="L74" s="546"/>
      <c r="M74" s="474" t="s">
        <v>5</v>
      </c>
      <c r="N74" s="547">
        <f>J74</f>
        <v>0</v>
      </c>
      <c r="O74" s="542"/>
      <c r="P74" s="552"/>
      <c r="Q74" s="532"/>
      <c r="R74" s="533"/>
      <c r="S74" s="534"/>
    </row>
    <row r="75" spans="1:24" s="501" customFormat="1" ht="27" hidden="1" customHeight="1" x14ac:dyDescent="0.2">
      <c r="A75" s="522"/>
      <c r="B75" s="523"/>
      <c r="C75" s="550"/>
      <c r="D75" s="550"/>
      <c r="E75" s="550"/>
      <c r="F75" s="551"/>
      <c r="G75" s="524"/>
      <c r="H75" s="526"/>
      <c r="I75" s="516" t="s">
        <v>167</v>
      </c>
      <c r="J75" s="517">
        <v>1</v>
      </c>
      <c r="K75" s="529" t="s">
        <v>157</v>
      </c>
      <c r="L75" s="546"/>
      <c r="M75" s="474"/>
      <c r="N75" s="547"/>
      <c r="O75" s="542"/>
      <c r="P75" s="548"/>
      <c r="Q75" s="532"/>
      <c r="R75" s="533"/>
      <c r="S75" s="534"/>
    </row>
    <row r="76" spans="1:24" s="501" customFormat="1" ht="22.5" hidden="1" customHeight="1" x14ac:dyDescent="0.2">
      <c r="A76" s="522"/>
      <c r="B76" s="558"/>
      <c r="C76" s="559"/>
      <c r="D76" s="559"/>
      <c r="E76" s="559"/>
      <c r="F76" s="560"/>
      <c r="G76" s="561"/>
      <c r="H76" s="562"/>
      <c r="I76" s="558" t="s">
        <v>168</v>
      </c>
      <c r="J76" s="563">
        <f>J28</f>
        <v>8.0150000000000006</v>
      </c>
      <c r="K76" s="564" t="str">
        <f>K28</f>
        <v>(4 кв.2025г.)</v>
      </c>
      <c r="L76" s="565"/>
      <c r="M76" s="566"/>
      <c r="N76" s="567"/>
      <c r="O76" s="566"/>
      <c r="P76" s="568"/>
      <c r="Q76" s="569"/>
      <c r="R76" s="533"/>
      <c r="S76" s="534"/>
    </row>
    <row r="77" spans="1:24" s="507" customFormat="1" ht="24" hidden="1" customHeight="1" x14ac:dyDescent="0.2">
      <c r="A77" s="509"/>
      <c r="B77" s="510"/>
      <c r="C77" s="511"/>
      <c r="D77" s="512"/>
      <c r="E77" s="512"/>
      <c r="F77" s="513"/>
      <c r="G77" s="514"/>
      <c r="H77" s="515"/>
      <c r="I77" s="516" t="s">
        <v>147</v>
      </c>
      <c r="J77" s="517">
        <v>1</v>
      </c>
      <c r="K77" s="518" t="s">
        <v>148</v>
      </c>
      <c r="L77" s="519"/>
      <c r="M77" s="514"/>
      <c r="N77" s="514"/>
      <c r="O77" s="514"/>
      <c r="P77" s="520"/>
      <c r="Q77" s="521"/>
      <c r="S77" s="508"/>
    </row>
    <row r="78" spans="1:24" s="501" customFormat="1" ht="16.5" hidden="1" customHeight="1" x14ac:dyDescent="0.2">
      <c r="A78" s="522">
        <v>6</v>
      </c>
      <c r="B78" s="511" t="s">
        <v>814</v>
      </c>
      <c r="C78" s="511"/>
      <c r="D78" s="511"/>
      <c r="E78" s="511"/>
      <c r="F78" s="551"/>
      <c r="G78" s="524"/>
      <c r="H78" s="526"/>
      <c r="I78" s="527" t="s">
        <v>151</v>
      </c>
      <c r="J78" s="528">
        <f>49.5*0</f>
        <v>0</v>
      </c>
      <c r="K78" s="529" t="s">
        <v>170</v>
      </c>
      <c r="L78" s="530"/>
      <c r="M78" s="474"/>
      <c r="N78" s="474"/>
      <c r="O78" s="474"/>
      <c r="P78" s="531"/>
      <c r="Q78" s="532"/>
      <c r="R78" s="533"/>
      <c r="S78" s="534"/>
    </row>
    <row r="79" spans="1:24" s="501" customFormat="1" ht="16.5" hidden="1" customHeight="1" x14ac:dyDescent="0.2">
      <c r="A79" s="522"/>
      <c r="B79" s="525" t="s">
        <v>152</v>
      </c>
      <c r="C79" s="474"/>
      <c r="D79" s="474" t="s">
        <v>44</v>
      </c>
      <c r="E79" s="525"/>
      <c r="F79" s="535"/>
      <c r="G79" s="525"/>
      <c r="H79" s="531"/>
      <c r="I79" s="527" t="s">
        <v>154</v>
      </c>
      <c r="J79" s="536">
        <v>0.85499999999999998</v>
      </c>
      <c r="K79" s="529" t="str">
        <f>K78</f>
        <v>т. 3.3 п. 8.</v>
      </c>
      <c r="L79" s="537"/>
      <c r="M79" s="538"/>
      <c r="N79" s="538"/>
      <c r="O79" s="538"/>
      <c r="P79" s="539"/>
      <c r="Q79" s="540"/>
      <c r="R79" s="533"/>
      <c r="S79" s="534"/>
    </row>
    <row r="80" spans="1:24" s="501" customFormat="1" ht="16.5" hidden="1" customHeight="1" x14ac:dyDescent="0.2">
      <c r="A80" s="522"/>
      <c r="B80" s="523" t="s">
        <v>43</v>
      </c>
      <c r="C80" s="524">
        <v>0</v>
      </c>
      <c r="D80" s="525" t="s">
        <v>150</v>
      </c>
      <c r="E80" s="474"/>
      <c r="F80" s="474"/>
      <c r="G80" s="474"/>
      <c r="H80" s="531"/>
      <c r="I80" s="516" t="s">
        <v>155</v>
      </c>
      <c r="J80" s="517">
        <f>C80</f>
        <v>0</v>
      </c>
      <c r="K80" s="529"/>
      <c r="L80" s="537"/>
      <c r="M80" s="538"/>
      <c r="N80" s="538"/>
      <c r="O80" s="538"/>
      <c r="P80" s="539"/>
      <c r="Q80" s="540"/>
      <c r="R80" s="533"/>
      <c r="S80" s="534"/>
    </row>
    <row r="81" spans="1:19" s="501" customFormat="1" ht="16.5" hidden="1" customHeight="1" x14ac:dyDescent="0.2">
      <c r="A81" s="522"/>
      <c r="B81" s="541"/>
      <c r="C81" s="538"/>
      <c r="I81" s="516" t="s">
        <v>248</v>
      </c>
      <c r="J81" s="528">
        <f>J23</f>
        <v>1</v>
      </c>
      <c r="K81" s="529" t="s">
        <v>637</v>
      </c>
      <c r="L81" s="530">
        <f>G83*1000</f>
        <v>0</v>
      </c>
      <c r="M81" s="474" t="s">
        <v>5</v>
      </c>
      <c r="N81" s="542">
        <f>J77</f>
        <v>1</v>
      </c>
      <c r="O81" s="542" t="s">
        <v>5</v>
      </c>
      <c r="P81" s="543">
        <f>J81</f>
        <v>1</v>
      </c>
      <c r="Q81" s="544">
        <f>ROUND(L81*N81*P81*N82*P82*N83*P83,2)*1</f>
        <v>0</v>
      </c>
      <c r="R81" s="533"/>
      <c r="S81" s="534">
        <f>Q81*1.3</f>
        <v>0</v>
      </c>
    </row>
    <row r="82" spans="1:19" s="501" customFormat="1" ht="19.5" hidden="1" customHeight="1" x14ac:dyDescent="0.2">
      <c r="A82" s="522"/>
      <c r="B82" s="523" t="s">
        <v>158</v>
      </c>
      <c r="C82" s="1534" t="str">
        <f>CONCATENATE("(",J78,"+",J79,"*",J80,")")</f>
        <v>(0+0,855*0)</v>
      </c>
      <c r="D82" s="1534"/>
      <c r="E82" s="1534"/>
      <c r="F82" s="1534"/>
      <c r="G82" s="1534"/>
      <c r="H82" s="1535"/>
      <c r="I82" s="516" t="s">
        <v>171</v>
      </c>
      <c r="J82" s="517">
        <v>1</v>
      </c>
      <c r="K82" s="529" t="s">
        <v>636</v>
      </c>
      <c r="L82" s="546"/>
      <c r="M82" s="474" t="s">
        <v>5</v>
      </c>
      <c r="N82" s="547">
        <f>J82</f>
        <v>1</v>
      </c>
      <c r="O82" s="542" t="s">
        <v>5</v>
      </c>
      <c r="P82" s="548">
        <f>J83</f>
        <v>1</v>
      </c>
      <c r="Q82" s="532"/>
      <c r="R82" s="533"/>
      <c r="S82" s="534"/>
    </row>
    <row r="83" spans="1:19" s="501" customFormat="1" ht="27" hidden="1" customHeight="1" x14ac:dyDescent="0.2">
      <c r="A83" s="522"/>
      <c r="B83" s="523"/>
      <c r="C83" s="550"/>
      <c r="D83" s="550"/>
      <c r="E83" s="550"/>
      <c r="F83" s="551" t="s">
        <v>161</v>
      </c>
      <c r="G83" s="524">
        <f>ROUND((J78+J79*J80),3)</f>
        <v>0</v>
      </c>
      <c r="H83" s="526" t="s">
        <v>162</v>
      </c>
      <c r="I83" s="516" t="s">
        <v>173</v>
      </c>
      <c r="J83" s="517">
        <v>1</v>
      </c>
      <c r="K83" s="529" t="s">
        <v>172</v>
      </c>
      <c r="L83" s="546"/>
      <c r="M83" s="474" t="s">
        <v>5</v>
      </c>
      <c r="N83" s="547">
        <f>J84</f>
        <v>1</v>
      </c>
      <c r="O83" s="542" t="s">
        <v>5</v>
      </c>
      <c r="P83" s="552">
        <f>J85</f>
        <v>8.0150000000000006</v>
      </c>
      <c r="Q83" s="532"/>
      <c r="R83" s="533"/>
      <c r="S83" s="534"/>
    </row>
    <row r="84" spans="1:19" s="501" customFormat="1" ht="27" hidden="1" customHeight="1" x14ac:dyDescent="0.2">
      <c r="A84" s="522"/>
      <c r="B84" s="523"/>
      <c r="C84" s="550"/>
      <c r="D84" s="550"/>
      <c r="E84" s="550"/>
      <c r="F84" s="551"/>
      <c r="G84" s="524"/>
      <c r="H84" s="526"/>
      <c r="I84" s="516" t="s">
        <v>167</v>
      </c>
      <c r="J84" s="517">
        <v>1</v>
      </c>
      <c r="K84" s="529" t="str">
        <f>K27</f>
        <v>Часть 2 п. 2.20</v>
      </c>
      <c r="L84" s="546"/>
      <c r="M84" s="474"/>
      <c r="N84" s="547"/>
      <c r="O84" s="542"/>
      <c r="P84" s="548"/>
      <c r="Q84" s="532"/>
      <c r="R84" s="533"/>
      <c r="S84" s="534"/>
    </row>
    <row r="85" spans="1:19" s="501" customFormat="1" ht="22.5" hidden="1" customHeight="1" x14ac:dyDescent="0.2">
      <c r="A85" s="522"/>
      <c r="B85" s="558"/>
      <c r="C85" s="559"/>
      <c r="D85" s="559"/>
      <c r="E85" s="559"/>
      <c r="F85" s="560"/>
      <c r="G85" s="561"/>
      <c r="H85" s="562"/>
      <c r="I85" s="558" t="s">
        <v>168</v>
      </c>
      <c r="J85" s="563">
        <f>J28</f>
        <v>8.0150000000000006</v>
      </c>
      <c r="K85" s="564" t="str">
        <f>K28</f>
        <v>(4 кв.2025г.)</v>
      </c>
      <c r="L85" s="565"/>
      <c r="M85" s="566"/>
      <c r="N85" s="567"/>
      <c r="O85" s="566"/>
      <c r="P85" s="568"/>
      <c r="Q85" s="569"/>
      <c r="R85" s="533"/>
      <c r="S85" s="534"/>
    </row>
    <row r="86" spans="1:19" s="507" customFormat="1" ht="24" customHeight="1" x14ac:dyDescent="0.2">
      <c r="A86" s="509"/>
      <c r="B86" s="510"/>
      <c r="C86" s="511"/>
      <c r="D86" s="512"/>
      <c r="E86" s="512"/>
      <c r="F86" s="513"/>
      <c r="G86" s="514"/>
      <c r="H86" s="515"/>
      <c r="I86" s="516" t="s">
        <v>147</v>
      </c>
      <c r="J86" s="517">
        <v>1</v>
      </c>
      <c r="K86" s="518" t="s">
        <v>148</v>
      </c>
      <c r="L86" s="519"/>
      <c r="M86" s="514"/>
      <c r="N86" s="514"/>
      <c r="O86" s="514"/>
      <c r="P86" s="520"/>
      <c r="Q86" s="521"/>
      <c r="S86" s="508"/>
    </row>
    <row r="87" spans="1:19" s="501" customFormat="1" ht="16.5" customHeight="1" x14ac:dyDescent="0.2">
      <c r="A87" s="522">
        <v>4</v>
      </c>
      <c r="B87" s="511" t="s">
        <v>175</v>
      </c>
      <c r="C87" s="511"/>
      <c r="D87" s="511"/>
      <c r="E87" s="511"/>
      <c r="F87" s="551"/>
      <c r="G87" s="524"/>
      <c r="H87" s="526"/>
      <c r="I87" s="527" t="s">
        <v>151</v>
      </c>
      <c r="J87" s="528">
        <v>6.1</v>
      </c>
      <c r="K87" s="529" t="s">
        <v>184</v>
      </c>
      <c r="L87" s="530"/>
      <c r="M87" s="474"/>
      <c r="N87" s="474"/>
      <c r="O87" s="474"/>
      <c r="P87" s="531"/>
      <c r="Q87" s="532"/>
      <c r="R87" s="533"/>
      <c r="S87" s="534"/>
    </row>
    <row r="88" spans="1:19" s="501" customFormat="1" ht="16.5" customHeight="1" x14ac:dyDescent="0.2">
      <c r="A88" s="522"/>
      <c r="B88" s="525" t="s">
        <v>152</v>
      </c>
      <c r="C88" s="474"/>
      <c r="D88" s="474" t="s">
        <v>44</v>
      </c>
      <c r="E88" s="525"/>
      <c r="F88" s="535"/>
      <c r="G88" s="525"/>
      <c r="H88" s="531"/>
      <c r="I88" s="527" t="s">
        <v>154</v>
      </c>
      <c r="J88" s="536">
        <v>0.36499999999999999</v>
      </c>
      <c r="K88" s="529" t="str">
        <f>K87</f>
        <v>т. 3.2 п. 1.</v>
      </c>
      <c r="L88" s="537"/>
      <c r="M88" s="538"/>
      <c r="N88" s="538"/>
      <c r="O88" s="538"/>
      <c r="P88" s="539"/>
      <c r="Q88" s="540"/>
      <c r="R88" s="533"/>
      <c r="S88" s="534"/>
    </row>
    <row r="89" spans="1:19" s="501" customFormat="1" ht="16.5" customHeight="1" x14ac:dyDescent="0.2">
      <c r="A89" s="522"/>
      <c r="B89" s="523" t="s">
        <v>43</v>
      </c>
      <c r="C89" s="524">
        <v>150</v>
      </c>
      <c r="D89" s="525" t="s">
        <v>150</v>
      </c>
      <c r="E89" s="474"/>
      <c r="F89" s="474"/>
      <c r="G89" s="474"/>
      <c r="H89" s="531"/>
      <c r="I89" s="516" t="s">
        <v>155</v>
      </c>
      <c r="J89" s="517">
        <f>C89</f>
        <v>150</v>
      </c>
      <c r="K89" s="529"/>
      <c r="L89" s="537"/>
      <c r="M89" s="538"/>
      <c r="N89" s="538"/>
      <c r="O89" s="538"/>
      <c r="P89" s="539"/>
      <c r="Q89" s="540"/>
      <c r="R89" s="533"/>
      <c r="S89" s="534"/>
    </row>
    <row r="90" spans="1:19" s="501" customFormat="1" ht="16.5" customHeight="1" x14ac:dyDescent="0.2">
      <c r="A90" s="522"/>
      <c r="B90" s="541"/>
      <c r="C90" s="538"/>
      <c r="I90" s="516" t="s">
        <v>156</v>
      </c>
      <c r="J90" s="528">
        <v>1</v>
      </c>
      <c r="K90" s="529" t="s">
        <v>637</v>
      </c>
      <c r="L90" s="530">
        <f>G92*1000</f>
        <v>60850</v>
      </c>
      <c r="M90" s="474" t="s">
        <v>5</v>
      </c>
      <c r="N90" s="542">
        <f>J86</f>
        <v>1</v>
      </c>
      <c r="O90" s="542" t="s">
        <v>5</v>
      </c>
      <c r="P90" s="543">
        <f>J90</f>
        <v>1</v>
      </c>
      <c r="Q90" s="544">
        <f>ROUND(L90*N90*P90*N91*P91*N92*P92,2)*1</f>
        <v>292627.65000000002</v>
      </c>
      <c r="R90" s="533"/>
      <c r="S90" s="534"/>
    </row>
    <row r="91" spans="1:19" s="501" customFormat="1" ht="16.5" customHeight="1" x14ac:dyDescent="0.2">
      <c r="A91" s="522"/>
      <c r="B91" s="523" t="s">
        <v>158</v>
      </c>
      <c r="C91" s="1534" t="str">
        <f>CONCATENATE("(",J87,"+",J88,"*",J89,")")</f>
        <v>(6,1+0,365*150)</v>
      </c>
      <c r="D91" s="1534"/>
      <c r="E91" s="1534"/>
      <c r="F91" s="1534"/>
      <c r="G91" s="1534"/>
      <c r="H91" s="1535"/>
      <c r="I91" s="516" t="s">
        <v>176</v>
      </c>
      <c r="J91" s="517">
        <v>1</v>
      </c>
      <c r="K91" s="529" t="s">
        <v>174</v>
      </c>
      <c r="L91" s="546"/>
      <c r="M91" s="474" t="s">
        <v>5</v>
      </c>
      <c r="N91" s="547">
        <f>J91</f>
        <v>1</v>
      </c>
      <c r="O91" s="542" t="s">
        <v>5</v>
      </c>
      <c r="P91" s="548">
        <f>J92</f>
        <v>0.6</v>
      </c>
      <c r="Q91" s="532"/>
      <c r="R91" s="533"/>
      <c r="S91" s="534"/>
    </row>
    <row r="92" spans="1:19" s="501" customFormat="1" ht="27" customHeight="1" x14ac:dyDescent="0.2">
      <c r="A92" s="522"/>
      <c r="B92" s="523"/>
      <c r="C92" s="550"/>
      <c r="D92" s="550"/>
      <c r="E92" s="550"/>
      <c r="F92" s="551" t="s">
        <v>161</v>
      </c>
      <c r="G92" s="524">
        <f>ROUND((J87+J88*J89),2)</f>
        <v>60.85</v>
      </c>
      <c r="H92" s="526" t="s">
        <v>162</v>
      </c>
      <c r="I92" s="516" t="s">
        <v>177</v>
      </c>
      <c r="J92" s="517">
        <v>0.6</v>
      </c>
      <c r="K92" s="529" t="s">
        <v>178</v>
      </c>
      <c r="L92" s="546"/>
      <c r="M92" s="474" t="s">
        <v>5</v>
      </c>
      <c r="N92" s="547">
        <f>J93</f>
        <v>1</v>
      </c>
      <c r="O92" s="542" t="s">
        <v>5</v>
      </c>
      <c r="P92" s="552">
        <f>J94</f>
        <v>8.0150000000000006</v>
      </c>
      <c r="Q92" s="532"/>
      <c r="R92" s="533"/>
      <c r="S92" s="534"/>
    </row>
    <row r="93" spans="1:19" s="501" customFormat="1" ht="27" customHeight="1" x14ac:dyDescent="0.2">
      <c r="A93" s="522"/>
      <c r="B93" s="523"/>
      <c r="C93" s="550"/>
      <c r="D93" s="550"/>
      <c r="E93" s="550"/>
      <c r="F93" s="551"/>
      <c r="G93" s="524"/>
      <c r="H93" s="526"/>
      <c r="I93" s="516" t="s">
        <v>167</v>
      </c>
      <c r="J93" s="517">
        <f>J27</f>
        <v>1</v>
      </c>
      <c r="K93" s="529" t="s">
        <v>157</v>
      </c>
      <c r="L93" s="546"/>
      <c r="M93" s="474"/>
      <c r="N93" s="547"/>
      <c r="O93" s="542"/>
      <c r="P93" s="548"/>
      <c r="Q93" s="532"/>
      <c r="R93" s="533"/>
      <c r="S93" s="534"/>
    </row>
    <row r="94" spans="1:19" s="501" customFormat="1" ht="22.5" customHeight="1" x14ac:dyDescent="0.2">
      <c r="A94" s="522"/>
      <c r="B94" s="558"/>
      <c r="C94" s="559"/>
      <c r="D94" s="559"/>
      <c r="E94" s="559"/>
      <c r="F94" s="560"/>
      <c r="G94" s="561"/>
      <c r="H94" s="562"/>
      <c r="I94" s="558" t="s">
        <v>168</v>
      </c>
      <c r="J94" s="563">
        <f>J28</f>
        <v>8.0150000000000006</v>
      </c>
      <c r="K94" s="564" t="str">
        <f>K28</f>
        <v>(4 кв.2025г.)</v>
      </c>
      <c r="L94" s="565"/>
      <c r="M94" s="566"/>
      <c r="N94" s="567"/>
      <c r="O94" s="566"/>
      <c r="P94" s="568"/>
      <c r="Q94" s="569"/>
      <c r="R94" s="533"/>
      <c r="S94" s="534"/>
    </row>
    <row r="95" spans="1:19" s="507" customFormat="1" ht="24" customHeight="1" x14ac:dyDescent="0.2">
      <c r="A95" s="509"/>
      <c r="B95" s="510"/>
      <c r="C95" s="511"/>
      <c r="D95" s="512"/>
      <c r="E95" s="512"/>
      <c r="F95" s="513"/>
      <c r="G95" s="514"/>
      <c r="H95" s="515"/>
      <c r="I95" s="516" t="s">
        <v>147</v>
      </c>
      <c r="J95" s="517">
        <v>1</v>
      </c>
      <c r="K95" s="518" t="s">
        <v>148</v>
      </c>
      <c r="L95" s="519"/>
      <c r="M95" s="514"/>
      <c r="N95" s="514"/>
      <c r="O95" s="514"/>
      <c r="P95" s="520"/>
      <c r="Q95" s="521"/>
      <c r="S95" s="508"/>
    </row>
    <row r="96" spans="1:19" s="501" customFormat="1" ht="16.5" customHeight="1" x14ac:dyDescent="0.2">
      <c r="A96" s="522">
        <v>5</v>
      </c>
      <c r="B96" s="511" t="s">
        <v>179</v>
      </c>
      <c r="C96" s="511"/>
      <c r="D96" s="511"/>
      <c r="E96" s="511"/>
      <c r="F96" s="551"/>
      <c r="G96" s="524"/>
      <c r="H96" s="526"/>
      <c r="I96" s="527" t="s">
        <v>151</v>
      </c>
      <c r="J96" s="528">
        <v>5.4</v>
      </c>
      <c r="K96" s="529" t="s">
        <v>184</v>
      </c>
      <c r="L96" s="530"/>
      <c r="M96" s="474"/>
      <c r="N96" s="474"/>
      <c r="O96" s="474"/>
      <c r="P96" s="531"/>
      <c r="Q96" s="532"/>
      <c r="R96" s="533"/>
      <c r="S96" s="534"/>
    </row>
    <row r="97" spans="1:19" s="501" customFormat="1" ht="16.5" customHeight="1" x14ac:dyDescent="0.2">
      <c r="A97" s="522"/>
      <c r="B97" s="525" t="s">
        <v>152</v>
      </c>
      <c r="C97" s="474"/>
      <c r="D97" s="474" t="s">
        <v>44</v>
      </c>
      <c r="E97" s="525"/>
      <c r="F97" s="535"/>
      <c r="G97" s="525"/>
      <c r="H97" s="531"/>
      <c r="I97" s="527" t="s">
        <v>154</v>
      </c>
      <c r="J97" s="536">
        <v>0.372</v>
      </c>
      <c r="K97" s="529" t="str">
        <f>K96</f>
        <v>т. 3.2 п. 1.</v>
      </c>
      <c r="L97" s="537"/>
      <c r="M97" s="538"/>
      <c r="N97" s="538"/>
      <c r="O97" s="538"/>
      <c r="P97" s="539"/>
      <c r="Q97" s="540"/>
      <c r="R97" s="533"/>
      <c r="S97" s="534"/>
    </row>
    <row r="98" spans="1:19" s="501" customFormat="1" ht="16.5" customHeight="1" x14ac:dyDescent="0.2">
      <c r="A98" s="522"/>
      <c r="B98" s="523" t="s">
        <v>43</v>
      </c>
      <c r="C98" s="524">
        <f>28*2</f>
        <v>56</v>
      </c>
      <c r="D98" s="525" t="s">
        <v>150</v>
      </c>
      <c r="E98" s="474"/>
      <c r="F98" s="474"/>
      <c r="G98" s="474"/>
      <c r="H98" s="531"/>
      <c r="I98" s="516" t="s">
        <v>155</v>
      </c>
      <c r="J98" s="517">
        <f>C98</f>
        <v>56</v>
      </c>
      <c r="K98" s="529"/>
      <c r="L98" s="537"/>
      <c r="M98" s="538"/>
      <c r="N98" s="538"/>
      <c r="O98" s="538"/>
      <c r="P98" s="539"/>
      <c r="Q98" s="540"/>
      <c r="R98" s="533"/>
      <c r="S98" s="534"/>
    </row>
    <row r="99" spans="1:19" s="501" customFormat="1" ht="16.5" customHeight="1" x14ac:dyDescent="0.2">
      <c r="A99" s="522"/>
      <c r="B99" s="541"/>
      <c r="C99" s="538"/>
      <c r="I99" s="516" t="s">
        <v>156</v>
      </c>
      <c r="J99" s="528">
        <v>1</v>
      </c>
      <c r="K99" s="529" t="s">
        <v>638</v>
      </c>
      <c r="L99" s="530">
        <f>G101*1000</f>
        <v>26230</v>
      </c>
      <c r="M99" s="474" t="s">
        <v>5</v>
      </c>
      <c r="N99" s="542">
        <f>J95</f>
        <v>1</v>
      </c>
      <c r="O99" s="542" t="s">
        <v>5</v>
      </c>
      <c r="P99" s="543">
        <f>J99</f>
        <v>1</v>
      </c>
      <c r="Q99" s="544">
        <f>ROUND(L99*N99*P99*N100*P100*N101*P101,2)*1</f>
        <v>126140.07</v>
      </c>
      <c r="R99" s="533"/>
      <c r="S99" s="534"/>
    </row>
    <row r="100" spans="1:19" s="501" customFormat="1" ht="16.5" customHeight="1" x14ac:dyDescent="0.2">
      <c r="A100" s="522"/>
      <c r="B100" s="523" t="s">
        <v>158</v>
      </c>
      <c r="C100" s="1534" t="str">
        <f>CONCATENATE("(",J96,"+",J97,"*",J98,")")</f>
        <v>(5,4+0,372*56)</v>
      </c>
      <c r="D100" s="1534"/>
      <c r="E100" s="1534"/>
      <c r="F100" s="1534"/>
      <c r="G100" s="1534"/>
      <c r="H100" s="1535"/>
      <c r="I100" s="516" t="s">
        <v>176</v>
      </c>
      <c r="J100" s="517">
        <v>1</v>
      </c>
      <c r="K100" s="529" t="s">
        <v>174</v>
      </c>
      <c r="L100" s="546"/>
      <c r="M100" s="474" t="s">
        <v>5</v>
      </c>
      <c r="N100" s="547">
        <f>J100</f>
        <v>1</v>
      </c>
      <c r="O100" s="542" t="s">
        <v>5</v>
      </c>
      <c r="P100" s="548">
        <f>J101</f>
        <v>0.6</v>
      </c>
      <c r="Q100" s="532"/>
      <c r="R100" s="533"/>
      <c r="S100" s="534"/>
    </row>
    <row r="101" spans="1:19" s="501" customFormat="1" ht="27" customHeight="1" x14ac:dyDescent="0.2">
      <c r="A101" s="522"/>
      <c r="B101" s="523"/>
      <c r="C101" s="550"/>
      <c r="D101" s="550"/>
      <c r="E101" s="550"/>
      <c r="F101" s="551" t="s">
        <v>161</v>
      </c>
      <c r="G101" s="524">
        <f>ROUND((J96+J97*J98),2)</f>
        <v>26.23</v>
      </c>
      <c r="H101" s="526" t="s">
        <v>162</v>
      </c>
      <c r="I101" s="516" t="s">
        <v>177</v>
      </c>
      <c r="J101" s="517">
        <v>0.6</v>
      </c>
      <c r="K101" s="529" t="s">
        <v>178</v>
      </c>
      <c r="L101" s="546"/>
      <c r="M101" s="474" t="s">
        <v>5</v>
      </c>
      <c r="N101" s="547">
        <f>J102</f>
        <v>1</v>
      </c>
      <c r="O101" s="542" t="s">
        <v>5</v>
      </c>
      <c r="P101" s="552">
        <f>J103</f>
        <v>8.0150000000000006</v>
      </c>
      <c r="Q101" s="532"/>
      <c r="R101" s="533"/>
      <c r="S101" s="534"/>
    </row>
    <row r="102" spans="1:19" s="501" customFormat="1" ht="27" customHeight="1" x14ac:dyDescent="0.2">
      <c r="A102" s="522"/>
      <c r="B102" s="523"/>
      <c r="C102" s="550"/>
      <c r="D102" s="550"/>
      <c r="E102" s="550"/>
      <c r="F102" s="551"/>
      <c r="G102" s="524"/>
      <c r="H102" s="526"/>
      <c r="I102" s="516" t="s">
        <v>167</v>
      </c>
      <c r="J102" s="517">
        <f>J27</f>
        <v>1</v>
      </c>
      <c r="K102" s="529" t="s">
        <v>157</v>
      </c>
      <c r="L102" s="546"/>
      <c r="M102" s="474"/>
      <c r="N102" s="547"/>
      <c r="O102" s="542"/>
      <c r="P102" s="548"/>
      <c r="Q102" s="532"/>
      <c r="R102" s="533"/>
      <c r="S102" s="534"/>
    </row>
    <row r="103" spans="1:19" s="501" customFormat="1" ht="22.5" customHeight="1" x14ac:dyDescent="0.2">
      <c r="A103" s="522"/>
      <c r="B103" s="558"/>
      <c r="C103" s="559"/>
      <c r="D103" s="559"/>
      <c r="E103" s="559"/>
      <c r="F103" s="560"/>
      <c r="G103" s="561"/>
      <c r="H103" s="562"/>
      <c r="I103" s="558" t="s">
        <v>168</v>
      </c>
      <c r="J103" s="563">
        <f>J28</f>
        <v>8.0150000000000006</v>
      </c>
      <c r="K103" s="564" t="str">
        <f>K28</f>
        <v>(4 кв.2025г.)</v>
      </c>
      <c r="L103" s="565"/>
      <c r="M103" s="566"/>
      <c r="N103" s="567"/>
      <c r="O103" s="566"/>
      <c r="P103" s="568"/>
      <c r="Q103" s="569"/>
      <c r="R103" s="533"/>
      <c r="S103" s="534"/>
    </row>
    <row r="104" spans="1:19" s="507" customFormat="1" ht="24" customHeight="1" x14ac:dyDescent="0.2">
      <c r="A104" s="509"/>
      <c r="B104" s="510"/>
      <c r="C104" s="511"/>
      <c r="D104" s="512"/>
      <c r="E104" s="512"/>
      <c r="F104" s="513"/>
      <c r="G104" s="514"/>
      <c r="H104" s="515"/>
      <c r="I104" s="516" t="s">
        <v>147</v>
      </c>
      <c r="J104" s="517">
        <v>1</v>
      </c>
      <c r="K104" s="518" t="s">
        <v>148</v>
      </c>
      <c r="L104" s="519"/>
      <c r="M104" s="514"/>
      <c r="N104" s="514"/>
      <c r="O104" s="514"/>
      <c r="P104" s="520"/>
      <c r="Q104" s="521"/>
      <c r="S104" s="508"/>
    </row>
    <row r="105" spans="1:19" s="501" customFormat="1" ht="18" customHeight="1" x14ac:dyDescent="0.2">
      <c r="A105" s="522">
        <v>6</v>
      </c>
      <c r="B105" s="1569" t="s">
        <v>674</v>
      </c>
      <c r="C105" s="1570"/>
      <c r="D105" s="1570"/>
      <c r="E105" s="1570"/>
      <c r="F105" s="1570"/>
      <c r="G105" s="1570"/>
      <c r="H105" s="1571"/>
      <c r="I105" s="527" t="s">
        <v>151</v>
      </c>
      <c r="J105" s="528">
        <v>83.8</v>
      </c>
      <c r="K105" s="529" t="s">
        <v>816</v>
      </c>
      <c r="L105" s="530"/>
      <c r="M105" s="474"/>
      <c r="N105" s="474"/>
      <c r="O105" s="474"/>
      <c r="P105" s="531"/>
      <c r="Q105" s="532"/>
      <c r="R105" s="533"/>
      <c r="S105" s="534"/>
    </row>
    <row r="106" spans="1:19" s="501" customFormat="1" ht="16.5" customHeight="1" x14ac:dyDescent="0.2">
      <c r="A106" s="522"/>
      <c r="B106" s="525" t="s">
        <v>152</v>
      </c>
      <c r="C106" s="474" t="s">
        <v>153</v>
      </c>
      <c r="D106" s="474" t="s">
        <v>44</v>
      </c>
      <c r="E106" s="525"/>
      <c r="F106" s="535"/>
      <c r="G106" s="525"/>
      <c r="H106" s="531"/>
      <c r="I106" s="527" t="s">
        <v>154</v>
      </c>
      <c r="J106" s="536">
        <v>0.38100000000000001</v>
      </c>
      <c r="K106" s="529" t="str">
        <f>K105</f>
        <v>т. 3.2  п. 2</v>
      </c>
      <c r="L106" s="537"/>
      <c r="M106" s="538"/>
      <c r="N106" s="538"/>
      <c r="O106" s="538"/>
      <c r="P106" s="539"/>
      <c r="Q106" s="540"/>
      <c r="R106" s="533"/>
      <c r="S106" s="534"/>
    </row>
    <row r="107" spans="1:19" s="501" customFormat="1" ht="16.5" customHeight="1" x14ac:dyDescent="0.2">
      <c r="A107" s="522"/>
      <c r="B107" s="523" t="s">
        <v>43</v>
      </c>
      <c r="C107" s="524">
        <v>1785.49</v>
      </c>
      <c r="D107" s="525" t="s">
        <v>150</v>
      </c>
      <c r="E107" s="474"/>
      <c r="F107" s="474"/>
      <c r="G107" s="474"/>
      <c r="H107" s="531"/>
      <c r="I107" s="516" t="s">
        <v>155</v>
      </c>
      <c r="J107" s="517">
        <f>C107</f>
        <v>1785.49</v>
      </c>
      <c r="K107" s="529"/>
      <c r="L107" s="537"/>
      <c r="M107" s="538"/>
      <c r="N107" s="538"/>
      <c r="O107" s="538"/>
      <c r="P107" s="539"/>
      <c r="Q107" s="540"/>
      <c r="R107" s="533"/>
      <c r="S107" s="534"/>
    </row>
    <row r="108" spans="1:19" s="501" customFormat="1" ht="16.5" customHeight="1" x14ac:dyDescent="0.2">
      <c r="A108" s="522"/>
      <c r="B108" s="541"/>
      <c r="C108" s="538"/>
      <c r="I108" s="516" t="s">
        <v>156</v>
      </c>
      <c r="J108" s="528">
        <v>1</v>
      </c>
      <c r="K108" s="529" t="s">
        <v>637</v>
      </c>
      <c r="L108" s="530">
        <f>G110*1000</f>
        <v>38204</v>
      </c>
      <c r="M108" s="542" t="s">
        <v>5</v>
      </c>
      <c r="N108" s="573">
        <f>J111</f>
        <v>8.0150000000000006</v>
      </c>
      <c r="O108" s="542"/>
      <c r="P108" s="543"/>
      <c r="Q108" s="544">
        <f>ROUND(L108*N108,2)</f>
        <v>306205.06</v>
      </c>
      <c r="R108" s="533"/>
      <c r="S108" s="534"/>
    </row>
    <row r="109" spans="1:19" s="501" customFormat="1" ht="16.5" customHeight="1" x14ac:dyDescent="0.2">
      <c r="A109" s="522"/>
      <c r="B109" s="523" t="s">
        <v>158</v>
      </c>
      <c r="C109" s="1534" t="str">
        <f>CONCATENATE("(",J105,"+",J106,"*",J107,")","*",J109,)</f>
        <v>(83,8+0,381*1785,49)*0,05</v>
      </c>
      <c r="D109" s="1534"/>
      <c r="E109" s="1534"/>
      <c r="F109" s="1534"/>
      <c r="G109" s="1534"/>
      <c r="H109" s="1535"/>
      <c r="I109" s="516" t="s">
        <v>159</v>
      </c>
      <c r="J109" s="517">
        <v>0.05</v>
      </c>
      <c r="K109" s="529" t="str">
        <f>K24</f>
        <v>Часть 2 п. 2.13</v>
      </c>
      <c r="L109" s="546"/>
      <c r="M109" s="474"/>
      <c r="N109" s="535"/>
      <c r="O109" s="542"/>
      <c r="P109" s="548"/>
      <c r="Q109" s="532"/>
      <c r="R109" s="533"/>
      <c r="S109" s="534"/>
    </row>
    <row r="110" spans="1:19" s="501" customFormat="1" ht="27" customHeight="1" x14ac:dyDescent="0.2">
      <c r="A110" s="522"/>
      <c r="B110" s="523"/>
      <c r="C110" s="550"/>
      <c r="D110" s="550"/>
      <c r="E110" s="550"/>
      <c r="F110" s="551" t="s">
        <v>161</v>
      </c>
      <c r="G110" s="574">
        <f>ROUND((J105+J106*J107)*J109,3)</f>
        <v>38.204000000000001</v>
      </c>
      <c r="H110" s="526" t="s">
        <v>162</v>
      </c>
      <c r="I110" s="516" t="s">
        <v>167</v>
      </c>
      <c r="J110" s="517">
        <v>1</v>
      </c>
      <c r="K110" s="529" t="str">
        <f>K27</f>
        <v>Часть 2 п. 2.20</v>
      </c>
      <c r="L110" s="546"/>
      <c r="M110" s="474"/>
      <c r="N110" s="542"/>
      <c r="P110" s="575"/>
      <c r="Q110" s="532"/>
      <c r="R110" s="533"/>
      <c r="S110" s="534"/>
    </row>
    <row r="111" spans="1:19" s="501" customFormat="1" ht="27" customHeight="1" x14ac:dyDescent="0.2">
      <c r="A111" s="576"/>
      <c r="B111" s="563"/>
      <c r="C111" s="559"/>
      <c r="D111" s="559"/>
      <c r="E111" s="559"/>
      <c r="F111" s="560"/>
      <c r="G111" s="561"/>
      <c r="H111" s="562"/>
      <c r="I111" s="558" t="s">
        <v>168</v>
      </c>
      <c r="J111" s="563">
        <f>J28</f>
        <v>8.0150000000000006</v>
      </c>
      <c r="K111" s="564" t="str">
        <f>K28</f>
        <v>(4 кв.2025г.)</v>
      </c>
      <c r="L111" s="565"/>
      <c r="M111" s="566"/>
      <c r="N111" s="567"/>
      <c r="O111" s="577"/>
      <c r="P111" s="578"/>
      <c r="Q111" s="579"/>
      <c r="R111" s="533"/>
      <c r="S111" s="534"/>
    </row>
    <row r="112" spans="1:19" s="507" customFormat="1" ht="24" hidden="1" customHeight="1" x14ac:dyDescent="0.2">
      <c r="A112" s="509"/>
      <c r="B112" s="510"/>
      <c r="C112" s="511"/>
      <c r="D112" s="512"/>
      <c r="E112" s="512"/>
      <c r="F112" s="513"/>
      <c r="G112" s="514"/>
      <c r="H112" s="515"/>
      <c r="I112" s="516" t="s">
        <v>147</v>
      </c>
      <c r="J112" s="517">
        <v>1</v>
      </c>
      <c r="K112" s="518" t="s">
        <v>148</v>
      </c>
      <c r="L112" s="519"/>
      <c r="M112" s="514"/>
      <c r="N112" s="514"/>
      <c r="O112" s="514"/>
      <c r="P112" s="520"/>
      <c r="Q112" s="521"/>
      <c r="S112" s="508"/>
    </row>
    <row r="113" spans="1:19" s="501" customFormat="1" ht="18" hidden="1" customHeight="1" x14ac:dyDescent="0.2">
      <c r="A113" s="522">
        <v>8</v>
      </c>
      <c r="B113" s="1569" t="s">
        <v>181</v>
      </c>
      <c r="C113" s="1570"/>
      <c r="D113" s="1570"/>
      <c r="E113" s="1570"/>
      <c r="F113" s="1570"/>
      <c r="G113" s="1570"/>
      <c r="H113" s="1571"/>
      <c r="I113" s="527" t="s">
        <v>151</v>
      </c>
      <c r="J113" s="528">
        <v>16</v>
      </c>
      <c r="K113" s="529" t="s">
        <v>180</v>
      </c>
      <c r="L113" s="530"/>
      <c r="M113" s="474"/>
      <c r="N113" s="474"/>
      <c r="O113" s="474"/>
      <c r="P113" s="531"/>
      <c r="Q113" s="532"/>
      <c r="R113" s="533"/>
      <c r="S113" s="534"/>
    </row>
    <row r="114" spans="1:19" s="501" customFormat="1" ht="16.5" hidden="1" customHeight="1" x14ac:dyDescent="0.2">
      <c r="A114" s="522"/>
      <c r="B114" s="525" t="s">
        <v>152</v>
      </c>
      <c r="C114" s="474" t="s">
        <v>153</v>
      </c>
      <c r="D114" s="474" t="s">
        <v>44</v>
      </c>
      <c r="E114" s="525"/>
      <c r="F114" s="535"/>
      <c r="G114" s="525"/>
      <c r="H114" s="531"/>
      <c r="I114" s="527" t="s">
        <v>154</v>
      </c>
      <c r="J114" s="536">
        <v>0.24299999999999999</v>
      </c>
      <c r="K114" s="529" t="str">
        <f>K113</f>
        <v>т. 3.2  п. 1</v>
      </c>
      <c r="L114" s="537"/>
      <c r="M114" s="538"/>
      <c r="N114" s="538"/>
      <c r="O114" s="538"/>
      <c r="P114" s="539"/>
      <c r="Q114" s="540"/>
      <c r="R114" s="533"/>
      <c r="S114" s="534"/>
    </row>
    <row r="115" spans="1:19" s="501" customFormat="1" ht="16.5" hidden="1" customHeight="1" x14ac:dyDescent="0.2">
      <c r="A115" s="522"/>
      <c r="B115" s="523" t="s">
        <v>43</v>
      </c>
      <c r="C115" s="501">
        <v>200</v>
      </c>
      <c r="D115" s="525" t="s">
        <v>150</v>
      </c>
      <c r="E115" s="474"/>
      <c r="F115" s="474"/>
      <c r="G115" s="474"/>
      <c r="H115" s="531"/>
      <c r="I115" s="516" t="s">
        <v>155</v>
      </c>
      <c r="J115" s="517">
        <f>C115</f>
        <v>200</v>
      </c>
      <c r="K115" s="529"/>
      <c r="L115" s="537"/>
      <c r="M115" s="538"/>
      <c r="N115" s="538"/>
      <c r="O115" s="538"/>
      <c r="P115" s="539"/>
      <c r="Q115" s="540"/>
      <c r="R115" s="533"/>
      <c r="S115" s="534"/>
    </row>
    <row r="116" spans="1:19" s="501" customFormat="1" ht="16.5" hidden="1" customHeight="1" x14ac:dyDescent="0.2">
      <c r="A116" s="522"/>
      <c r="B116" s="541"/>
      <c r="C116" s="538"/>
      <c r="I116" s="516" t="s">
        <v>156</v>
      </c>
      <c r="J116" s="528">
        <v>1</v>
      </c>
      <c r="K116" s="529" t="s">
        <v>637</v>
      </c>
      <c r="L116" s="530">
        <f>6200</f>
        <v>6200</v>
      </c>
      <c r="M116" s="542" t="s">
        <v>5</v>
      </c>
      <c r="N116" s="573">
        <f>J119</f>
        <v>8.0150000000000006</v>
      </c>
      <c r="O116" s="542"/>
      <c r="P116" s="543"/>
      <c r="Q116" s="544">
        <f>ROUND(L116*N116,2)*0</f>
        <v>0</v>
      </c>
      <c r="R116" s="533"/>
      <c r="S116" s="534"/>
    </row>
    <row r="117" spans="1:19" s="501" customFormat="1" ht="16.5" hidden="1" customHeight="1" x14ac:dyDescent="0.2">
      <c r="A117" s="522"/>
      <c r="B117" s="523" t="s">
        <v>158</v>
      </c>
      <c r="C117" s="1534" t="s">
        <v>629</v>
      </c>
      <c r="D117" s="1534"/>
      <c r="E117" s="1534"/>
      <c r="F117" s="1534"/>
      <c r="G117" s="1534"/>
      <c r="H117" s="1535"/>
      <c r="I117" s="516" t="s">
        <v>159</v>
      </c>
      <c r="J117" s="517">
        <v>0.05</v>
      </c>
      <c r="K117" s="529" t="str">
        <f>K109</f>
        <v>Часть 2 п. 2.13</v>
      </c>
      <c r="L117" s="546"/>
      <c r="M117" s="474"/>
      <c r="N117" s="535"/>
      <c r="O117" s="542"/>
      <c r="P117" s="548"/>
      <c r="Q117" s="532"/>
      <c r="R117" s="533"/>
      <c r="S117" s="534"/>
    </row>
    <row r="118" spans="1:19" s="501" customFormat="1" ht="27" hidden="1" customHeight="1" x14ac:dyDescent="0.2">
      <c r="A118" s="522"/>
      <c r="B118" s="523"/>
      <c r="C118" s="550"/>
      <c r="D118" s="550"/>
      <c r="E118" s="550"/>
      <c r="F118" s="551" t="s">
        <v>161</v>
      </c>
      <c r="G118" s="574">
        <f>ROUND((J113+J114*J115)*J117*0.6,3)</f>
        <v>1.9379999999999999</v>
      </c>
      <c r="H118" s="526" t="s">
        <v>162</v>
      </c>
      <c r="I118" s="516" t="s">
        <v>167</v>
      </c>
      <c r="J118" s="517">
        <v>1</v>
      </c>
      <c r="K118" s="529" t="str">
        <f>K110</f>
        <v>Часть 2 п. 2.20</v>
      </c>
      <c r="L118" s="546"/>
      <c r="M118" s="474"/>
      <c r="N118" s="542"/>
      <c r="P118" s="575"/>
      <c r="Q118" s="532"/>
      <c r="R118" s="533"/>
      <c r="S118" s="534"/>
    </row>
    <row r="119" spans="1:19" s="501" customFormat="1" ht="27" hidden="1" customHeight="1" x14ac:dyDescent="0.2">
      <c r="A119" s="576"/>
      <c r="B119" s="563"/>
      <c r="C119" s="559"/>
      <c r="D119" s="559"/>
      <c r="E119" s="559"/>
      <c r="F119" s="560"/>
      <c r="G119" s="561"/>
      <c r="H119" s="562"/>
      <c r="I119" s="558" t="s">
        <v>168</v>
      </c>
      <c r="J119" s="563">
        <f>J28</f>
        <v>8.0150000000000006</v>
      </c>
      <c r="K119" s="564" t="str">
        <f>K28</f>
        <v>(4 кв.2025г.)</v>
      </c>
      <c r="L119" s="565"/>
      <c r="M119" s="566"/>
      <c r="N119" s="567"/>
      <c r="O119" s="577"/>
      <c r="P119" s="578"/>
      <c r="Q119" s="579"/>
      <c r="R119" s="533"/>
      <c r="S119" s="534"/>
    </row>
    <row r="120" spans="1:19" s="507" customFormat="1" ht="24" hidden="1" customHeight="1" x14ac:dyDescent="0.2">
      <c r="A120" s="509"/>
      <c r="B120" s="510"/>
      <c r="C120" s="511"/>
      <c r="D120" s="512"/>
      <c r="E120" s="512"/>
      <c r="F120" s="513"/>
      <c r="G120" s="514"/>
      <c r="H120" s="515"/>
      <c r="I120" s="516" t="s">
        <v>147</v>
      </c>
      <c r="J120" s="517">
        <v>1</v>
      </c>
      <c r="K120" s="518" t="s">
        <v>148</v>
      </c>
      <c r="L120" s="519"/>
      <c r="M120" s="514"/>
      <c r="N120" s="514"/>
      <c r="O120" s="514"/>
      <c r="P120" s="520"/>
      <c r="Q120" s="521"/>
      <c r="S120" s="508"/>
    </row>
    <row r="121" spans="1:19" s="501" customFormat="1" ht="18" hidden="1" customHeight="1" x14ac:dyDescent="0.2">
      <c r="A121" s="522">
        <v>10</v>
      </c>
      <c r="B121" s="1569" t="s">
        <v>182</v>
      </c>
      <c r="C121" s="1570"/>
      <c r="D121" s="1570"/>
      <c r="E121" s="1570"/>
      <c r="F121" s="1570"/>
      <c r="G121" s="1570"/>
      <c r="H121" s="1571"/>
      <c r="I121" s="527" t="s">
        <v>151</v>
      </c>
      <c r="J121" s="528">
        <v>8.3000000000000007</v>
      </c>
      <c r="K121" s="529" t="s">
        <v>183</v>
      </c>
      <c r="L121" s="530"/>
      <c r="M121" s="474"/>
      <c r="N121" s="474"/>
      <c r="O121" s="474"/>
      <c r="P121" s="531"/>
      <c r="Q121" s="532"/>
      <c r="R121" s="533"/>
      <c r="S121" s="534"/>
    </row>
    <row r="122" spans="1:19" s="501" customFormat="1" ht="16.5" hidden="1" customHeight="1" x14ac:dyDescent="0.2">
      <c r="A122" s="522"/>
      <c r="B122" s="525" t="s">
        <v>152</v>
      </c>
      <c r="C122" s="474" t="s">
        <v>153</v>
      </c>
      <c r="D122" s="474" t="s">
        <v>44</v>
      </c>
      <c r="E122" s="525"/>
      <c r="F122" s="535"/>
      <c r="G122" s="525"/>
      <c r="H122" s="531"/>
      <c r="I122" s="527" t="s">
        <v>154</v>
      </c>
      <c r="J122" s="536">
        <v>0.32</v>
      </c>
      <c r="K122" s="529" t="s">
        <v>183</v>
      </c>
      <c r="L122" s="537"/>
      <c r="M122" s="538"/>
      <c r="N122" s="538"/>
      <c r="O122" s="538"/>
      <c r="P122" s="539"/>
      <c r="Q122" s="540"/>
      <c r="R122" s="533"/>
      <c r="S122" s="534"/>
    </row>
    <row r="123" spans="1:19" s="501" customFormat="1" ht="16.5" hidden="1" customHeight="1" x14ac:dyDescent="0.2">
      <c r="A123" s="522"/>
      <c r="B123" s="523" t="s">
        <v>43</v>
      </c>
      <c r="C123" s="524">
        <f>10+5+18+5+10.5+8</f>
        <v>56.5</v>
      </c>
      <c r="D123" s="525" t="s">
        <v>150</v>
      </c>
      <c r="E123" s="474"/>
      <c r="F123" s="474"/>
      <c r="G123" s="474"/>
      <c r="H123" s="531"/>
      <c r="I123" s="516" t="s">
        <v>155</v>
      </c>
      <c r="J123" s="517">
        <f>C123</f>
        <v>56.5</v>
      </c>
      <c r="K123" s="529"/>
      <c r="L123" s="537"/>
      <c r="M123" s="538"/>
      <c r="N123" s="538"/>
      <c r="O123" s="538"/>
      <c r="P123" s="539"/>
      <c r="Q123" s="540"/>
      <c r="R123" s="533"/>
      <c r="S123" s="534"/>
    </row>
    <row r="124" spans="1:19" s="501" customFormat="1" ht="16.5" hidden="1" customHeight="1" x14ac:dyDescent="0.2">
      <c r="A124" s="522"/>
      <c r="B124" s="541"/>
      <c r="C124" s="538"/>
      <c r="I124" s="516" t="s">
        <v>156</v>
      </c>
      <c r="J124" s="528">
        <v>1</v>
      </c>
      <c r="K124" s="529" t="s">
        <v>637</v>
      </c>
      <c r="L124" s="530">
        <f>6200</f>
        <v>6200</v>
      </c>
      <c r="M124" s="542" t="s">
        <v>5</v>
      </c>
      <c r="N124" s="573">
        <f>J128</f>
        <v>8.0150000000000006</v>
      </c>
      <c r="O124" s="542"/>
      <c r="P124" s="543"/>
      <c r="Q124" s="544">
        <f>ROUND(L124*N124,2)*0</f>
        <v>0</v>
      </c>
      <c r="R124" s="533"/>
      <c r="S124" s="534"/>
    </row>
    <row r="125" spans="1:19" s="501" customFormat="1" ht="16.5" hidden="1" customHeight="1" x14ac:dyDescent="0.2">
      <c r="A125" s="522"/>
      <c r="B125" s="523" t="s">
        <v>158</v>
      </c>
      <c r="C125" s="1534" t="s">
        <v>255</v>
      </c>
      <c r="D125" s="1534"/>
      <c r="E125" s="1534"/>
      <c r="F125" s="1534"/>
      <c r="G125" s="1534"/>
      <c r="H125" s="1535"/>
      <c r="I125" s="516" t="s">
        <v>159</v>
      </c>
      <c r="J125" s="517">
        <v>0.05</v>
      </c>
      <c r="K125" s="529" t="str">
        <f>K109</f>
        <v>Часть 2 п. 2.13</v>
      </c>
      <c r="L125" s="546"/>
      <c r="M125" s="474"/>
      <c r="N125" s="547"/>
      <c r="O125" s="542"/>
      <c r="P125" s="548"/>
      <c r="Q125" s="532"/>
      <c r="R125" s="533"/>
      <c r="S125" s="534"/>
    </row>
    <row r="126" spans="1:19" s="501" customFormat="1" ht="27" hidden="1" customHeight="1" x14ac:dyDescent="0.2">
      <c r="A126" s="522"/>
      <c r="B126" s="523"/>
      <c r="C126" s="550"/>
      <c r="D126" s="550"/>
      <c r="E126" s="550"/>
      <c r="F126" s="551" t="s">
        <v>161</v>
      </c>
      <c r="G126" s="524">
        <f>ROUND((J121+J122*J123)*0.05*0.6,7)</f>
        <v>0.79139999999999999</v>
      </c>
      <c r="H126" s="526" t="s">
        <v>162</v>
      </c>
      <c r="I126" s="516" t="s">
        <v>173</v>
      </c>
      <c r="J126" s="517">
        <v>1</v>
      </c>
      <c r="K126" s="529" t="s">
        <v>636</v>
      </c>
      <c r="L126" s="546"/>
      <c r="M126" s="474"/>
      <c r="N126" s="542"/>
      <c r="O126" s="542"/>
      <c r="P126" s="552"/>
      <c r="Q126" s="532"/>
      <c r="R126" s="533"/>
      <c r="S126" s="534"/>
    </row>
    <row r="127" spans="1:19" s="501" customFormat="1" ht="27" hidden="1" customHeight="1" x14ac:dyDescent="0.2">
      <c r="A127" s="522"/>
      <c r="B127" s="523"/>
      <c r="C127" s="550"/>
      <c r="D127" s="550"/>
      <c r="E127" s="550"/>
      <c r="F127" s="551"/>
      <c r="G127" s="524"/>
      <c r="H127" s="526"/>
      <c r="I127" s="516" t="s">
        <v>167</v>
      </c>
      <c r="J127" s="517">
        <v>1</v>
      </c>
      <c r="K127" s="529" t="s">
        <v>157</v>
      </c>
      <c r="L127" s="546"/>
      <c r="M127" s="474"/>
      <c r="N127" s="547"/>
      <c r="O127" s="542"/>
      <c r="P127" s="548"/>
      <c r="Q127" s="532"/>
      <c r="R127" s="533"/>
      <c r="S127" s="534"/>
    </row>
    <row r="128" spans="1:19" s="501" customFormat="1" ht="22.5" hidden="1" customHeight="1" x14ac:dyDescent="0.2">
      <c r="A128" s="576"/>
      <c r="B128" s="558"/>
      <c r="C128" s="559"/>
      <c r="D128" s="559"/>
      <c r="E128" s="559"/>
      <c r="F128" s="560"/>
      <c r="G128" s="561"/>
      <c r="H128" s="562"/>
      <c r="I128" s="558" t="s">
        <v>168</v>
      </c>
      <c r="J128" s="563">
        <f>J28</f>
        <v>8.0150000000000006</v>
      </c>
      <c r="K128" s="564" t="str">
        <f>K28</f>
        <v>(4 кв.2025г.)</v>
      </c>
      <c r="L128" s="565"/>
      <c r="M128" s="566"/>
      <c r="N128" s="567"/>
      <c r="O128" s="566"/>
      <c r="P128" s="568"/>
      <c r="Q128" s="569"/>
      <c r="R128" s="533"/>
      <c r="S128" s="534"/>
    </row>
    <row r="129" spans="1:19" s="507" customFormat="1" ht="24" hidden="1" customHeight="1" x14ac:dyDescent="0.2">
      <c r="A129" s="580"/>
      <c r="B129" s="510"/>
      <c r="C129" s="511"/>
      <c r="D129" s="512"/>
      <c r="E129" s="512"/>
      <c r="F129" s="513"/>
      <c r="G129" s="514"/>
      <c r="H129" s="515"/>
      <c r="I129" s="516" t="s">
        <v>147</v>
      </c>
      <c r="J129" s="517">
        <v>1</v>
      </c>
      <c r="K129" s="518" t="s">
        <v>148</v>
      </c>
      <c r="L129" s="519"/>
      <c r="M129" s="514"/>
      <c r="N129" s="514"/>
      <c r="O129" s="514"/>
      <c r="P129" s="520"/>
      <c r="Q129" s="521"/>
      <c r="S129" s="508"/>
    </row>
    <row r="130" spans="1:19" s="501" customFormat="1" ht="16.5" hidden="1" customHeight="1" x14ac:dyDescent="0.2">
      <c r="A130" s="522">
        <v>11</v>
      </c>
      <c r="B130" s="511" t="s">
        <v>245</v>
      </c>
      <c r="C130" s="511"/>
      <c r="D130" s="511"/>
      <c r="E130" s="511"/>
      <c r="F130" s="551"/>
      <c r="G130" s="524"/>
      <c r="H130" s="526"/>
      <c r="I130" s="527" t="s">
        <v>151</v>
      </c>
      <c r="J130" s="528">
        <v>16</v>
      </c>
      <c r="K130" s="529" t="s">
        <v>184</v>
      </c>
      <c r="L130" s="530"/>
      <c r="M130" s="474"/>
      <c r="N130" s="474"/>
      <c r="O130" s="474"/>
      <c r="P130" s="531"/>
      <c r="Q130" s="532"/>
      <c r="R130" s="533"/>
      <c r="S130" s="534"/>
    </row>
    <row r="131" spans="1:19" s="501" customFormat="1" ht="16.5" hidden="1" customHeight="1" x14ac:dyDescent="0.2">
      <c r="A131" s="522"/>
      <c r="B131" s="525" t="s">
        <v>152</v>
      </c>
      <c r="C131" s="474" t="s">
        <v>153</v>
      </c>
      <c r="D131" s="474" t="s">
        <v>44</v>
      </c>
      <c r="E131" s="525"/>
      <c r="F131" s="535"/>
      <c r="G131" s="525"/>
      <c r="H131" s="531"/>
      <c r="I131" s="527" t="s">
        <v>154</v>
      </c>
      <c r="J131" s="536">
        <v>0.24299999999999999</v>
      </c>
      <c r="K131" s="529" t="str">
        <f>K130</f>
        <v>т. 3.2 п. 1.</v>
      </c>
      <c r="L131" s="537"/>
      <c r="M131" s="538"/>
      <c r="N131" s="538"/>
      <c r="O131" s="538"/>
      <c r="P131" s="539"/>
      <c r="Q131" s="540"/>
      <c r="R131" s="533"/>
      <c r="S131" s="534"/>
    </row>
    <row r="132" spans="1:19" s="501" customFormat="1" ht="16.5" hidden="1" customHeight="1" x14ac:dyDescent="0.2">
      <c r="A132" s="522"/>
      <c r="B132" s="523" t="s">
        <v>185</v>
      </c>
      <c r="C132" s="524">
        <f>208.5+107</f>
        <v>315.5</v>
      </c>
      <c r="D132" s="525" t="s">
        <v>150</v>
      </c>
      <c r="E132" s="474"/>
      <c r="F132" s="474"/>
      <c r="G132" s="474"/>
      <c r="H132" s="531"/>
      <c r="I132" s="516" t="s">
        <v>155</v>
      </c>
      <c r="J132" s="517">
        <f>C132</f>
        <v>315.5</v>
      </c>
      <c r="K132" s="529"/>
      <c r="L132" s="537"/>
      <c r="M132" s="538"/>
      <c r="N132" s="538"/>
      <c r="O132" s="538"/>
      <c r="P132" s="539"/>
      <c r="Q132" s="540"/>
      <c r="R132" s="533"/>
      <c r="S132" s="534"/>
    </row>
    <row r="133" spans="1:19" s="501" customFormat="1" ht="16.5" hidden="1" customHeight="1" x14ac:dyDescent="0.2">
      <c r="A133" s="522"/>
      <c r="B133" s="523" t="s">
        <v>186</v>
      </c>
      <c r="C133" s="524">
        <f>C132-C134</f>
        <v>107</v>
      </c>
      <c r="D133" s="525" t="s">
        <v>150</v>
      </c>
      <c r="E133" s="474" t="s">
        <v>187</v>
      </c>
      <c r="F133" s="474"/>
      <c r="G133" s="581">
        <f>C133/$C$132</f>
        <v>0.33914421553090335</v>
      </c>
      <c r="H133" s="474"/>
      <c r="I133" s="516"/>
      <c r="J133" s="517"/>
      <c r="K133" s="529"/>
      <c r="L133" s="537"/>
      <c r="M133" s="538"/>
      <c r="N133" s="538"/>
      <c r="O133" s="538"/>
      <c r="P133" s="539"/>
      <c r="Q133" s="540"/>
      <c r="R133" s="533"/>
      <c r="S133" s="534"/>
    </row>
    <row r="134" spans="1:19" s="501" customFormat="1" ht="16.5" hidden="1" customHeight="1" x14ac:dyDescent="0.2">
      <c r="A134" s="522"/>
      <c r="B134" s="523" t="s">
        <v>186</v>
      </c>
      <c r="C134" s="524">
        <v>208.5</v>
      </c>
      <c r="D134" s="525" t="s">
        <v>150</v>
      </c>
      <c r="E134" s="474" t="s">
        <v>188</v>
      </c>
      <c r="F134" s="474"/>
      <c r="G134" s="581">
        <f>C134/$C$132</f>
        <v>0.66085578446909665</v>
      </c>
      <c r="H134" s="474"/>
      <c r="I134" s="516"/>
      <c r="J134" s="517"/>
      <c r="K134" s="529"/>
      <c r="L134" s="537"/>
      <c r="M134" s="538"/>
      <c r="N134" s="538"/>
      <c r="O134" s="538"/>
      <c r="P134" s="539"/>
      <c r="Q134" s="540"/>
      <c r="R134" s="533"/>
      <c r="S134" s="534"/>
    </row>
    <row r="135" spans="1:19" s="501" customFormat="1" ht="16.5" hidden="1" customHeight="1" x14ac:dyDescent="0.2">
      <c r="A135" s="522"/>
      <c r="B135" s="541"/>
      <c r="C135" s="538"/>
      <c r="I135" s="516" t="s">
        <v>156</v>
      </c>
      <c r="J135" s="528">
        <v>1</v>
      </c>
      <c r="K135" s="529" t="s">
        <v>637</v>
      </c>
      <c r="L135" s="530">
        <f>G137*1000</f>
        <v>92666.5</v>
      </c>
      <c r="M135" s="474" t="s">
        <v>5</v>
      </c>
      <c r="N135" s="542">
        <f>J129</f>
        <v>1</v>
      </c>
      <c r="O135" s="542" t="s">
        <v>5</v>
      </c>
      <c r="P135" s="543">
        <f>J135</f>
        <v>1</v>
      </c>
      <c r="Q135" s="544">
        <f>ROUND(L135*N135*P135*N136*P136*N137*P137,3)*0</f>
        <v>0</v>
      </c>
      <c r="R135" s="146"/>
      <c r="S135" s="534"/>
    </row>
    <row r="136" spans="1:19" s="501" customFormat="1" ht="16.5" hidden="1" customHeight="1" x14ac:dyDescent="0.2">
      <c r="A136" s="522"/>
      <c r="B136" s="523" t="s">
        <v>158</v>
      </c>
      <c r="C136" s="1534" t="s">
        <v>631</v>
      </c>
      <c r="D136" s="1534"/>
      <c r="E136" s="1534"/>
      <c r="F136" s="1534"/>
      <c r="G136" s="1534"/>
      <c r="H136" s="1535"/>
      <c r="I136" s="516" t="s">
        <v>159</v>
      </c>
      <c r="J136" s="517">
        <v>1</v>
      </c>
      <c r="K136" s="529" t="str">
        <f>K72</f>
        <v>Часть 2 п. 2.13</v>
      </c>
      <c r="L136" s="546"/>
      <c r="M136" s="474" t="s">
        <v>5</v>
      </c>
      <c r="N136" s="547">
        <f>J136</f>
        <v>1</v>
      </c>
      <c r="O136" s="542" t="s">
        <v>5</v>
      </c>
      <c r="P136" s="548">
        <f>J137</f>
        <v>0.6</v>
      </c>
      <c r="Q136" s="532"/>
      <c r="R136" s="533"/>
      <c r="S136" s="534"/>
    </row>
    <row r="137" spans="1:19" s="501" customFormat="1" ht="27" hidden="1" customHeight="1" x14ac:dyDescent="0.2">
      <c r="A137" s="522"/>
      <c r="B137" s="523"/>
      <c r="C137" s="550"/>
      <c r="D137" s="550"/>
      <c r="E137" s="550"/>
      <c r="F137" s="551" t="s">
        <v>161</v>
      </c>
      <c r="G137" s="524">
        <f>ROUND((J130+J131*J132),4)</f>
        <v>92.666499999999999</v>
      </c>
      <c r="H137" s="526" t="s">
        <v>162</v>
      </c>
      <c r="I137" s="516" t="s">
        <v>189</v>
      </c>
      <c r="J137" s="517">
        <v>0.6</v>
      </c>
      <c r="K137" s="529" t="s">
        <v>190</v>
      </c>
      <c r="L137" s="546"/>
      <c r="M137" s="474" t="s">
        <v>5</v>
      </c>
      <c r="N137" s="547">
        <f>J138</f>
        <v>0.86</v>
      </c>
      <c r="O137" s="542" t="s">
        <v>5</v>
      </c>
      <c r="P137" s="552">
        <f>J139</f>
        <v>8.0150000000000006</v>
      </c>
      <c r="Q137" s="532"/>
      <c r="R137" s="533"/>
      <c r="S137" s="534"/>
    </row>
    <row r="138" spans="1:19" s="501" customFormat="1" ht="27" hidden="1" customHeight="1" x14ac:dyDescent="0.2">
      <c r="A138" s="522"/>
      <c r="B138" s="523"/>
      <c r="C138" s="550"/>
      <c r="D138" s="550"/>
      <c r="E138" s="550"/>
      <c r="F138" s="551"/>
      <c r="G138" s="524"/>
      <c r="H138" s="526"/>
      <c r="I138" s="516" t="s">
        <v>191</v>
      </c>
      <c r="J138" s="517">
        <f>ROUND(G133*J137+G134*1,2)</f>
        <v>0.86</v>
      </c>
      <c r="K138" s="529" t="s">
        <v>192</v>
      </c>
      <c r="L138" s="546"/>
      <c r="M138" s="474"/>
      <c r="N138" s="547"/>
      <c r="O138" s="542"/>
      <c r="P138" s="548"/>
      <c r="Q138" s="532"/>
      <c r="R138" s="533"/>
      <c r="S138" s="534"/>
    </row>
    <row r="139" spans="1:19" s="501" customFormat="1" ht="22.5" hidden="1" customHeight="1" x14ac:dyDescent="0.2">
      <c r="A139" s="576"/>
      <c r="B139" s="558"/>
      <c r="C139" s="559"/>
      <c r="D139" s="559"/>
      <c r="E139" s="559"/>
      <c r="F139" s="560"/>
      <c r="G139" s="561"/>
      <c r="H139" s="562"/>
      <c r="I139" s="558" t="s">
        <v>168</v>
      </c>
      <c r="J139" s="563">
        <f>J28</f>
        <v>8.0150000000000006</v>
      </c>
      <c r="K139" s="564" t="str">
        <f>K28</f>
        <v>(4 кв.2025г.)</v>
      </c>
      <c r="L139" s="565"/>
      <c r="M139" s="566"/>
      <c r="N139" s="567"/>
      <c r="O139" s="566"/>
      <c r="P139" s="568"/>
      <c r="Q139" s="569"/>
      <c r="R139" s="533"/>
      <c r="S139" s="534"/>
    </row>
    <row r="140" spans="1:19" s="507" customFormat="1" ht="24" hidden="1" customHeight="1" x14ac:dyDescent="0.2">
      <c r="A140" s="580"/>
      <c r="B140" s="510"/>
      <c r="C140" s="511"/>
      <c r="D140" s="512"/>
      <c r="E140" s="512"/>
      <c r="F140" s="513"/>
      <c r="G140" s="514"/>
      <c r="H140" s="515"/>
      <c r="I140" s="516" t="s">
        <v>147</v>
      </c>
      <c r="J140" s="517">
        <v>1</v>
      </c>
      <c r="K140" s="518" t="s">
        <v>148</v>
      </c>
      <c r="L140" s="519"/>
      <c r="M140" s="514"/>
      <c r="N140" s="514"/>
      <c r="O140" s="514"/>
      <c r="P140" s="520"/>
      <c r="Q140" s="521"/>
      <c r="S140" s="508"/>
    </row>
    <row r="141" spans="1:19" s="501" customFormat="1" ht="16.5" hidden="1" customHeight="1" x14ac:dyDescent="0.2">
      <c r="A141" s="522">
        <v>12</v>
      </c>
      <c r="B141" s="511" t="s">
        <v>246</v>
      </c>
      <c r="C141" s="511"/>
      <c r="D141" s="511"/>
      <c r="E141" s="511"/>
      <c r="F141" s="551"/>
      <c r="G141" s="524"/>
      <c r="H141" s="526"/>
      <c r="I141" s="527" t="s">
        <v>151</v>
      </c>
      <c r="J141" s="528">
        <v>16</v>
      </c>
      <c r="K141" s="529" t="s">
        <v>184</v>
      </c>
      <c r="L141" s="530"/>
      <c r="M141" s="474"/>
      <c r="N141" s="474"/>
      <c r="O141" s="474"/>
      <c r="P141" s="531"/>
      <c r="Q141" s="532"/>
      <c r="R141" s="533"/>
      <c r="S141" s="534"/>
    </row>
    <row r="142" spans="1:19" s="501" customFormat="1" ht="16.5" hidden="1" customHeight="1" x14ac:dyDescent="0.2">
      <c r="A142" s="522"/>
      <c r="B142" s="525" t="s">
        <v>152</v>
      </c>
      <c r="C142" s="474" t="s">
        <v>153</v>
      </c>
      <c r="D142" s="474" t="s">
        <v>44</v>
      </c>
      <c r="E142" s="525"/>
      <c r="F142" s="535"/>
      <c r="G142" s="525"/>
      <c r="H142" s="531"/>
      <c r="I142" s="527" t="s">
        <v>154</v>
      </c>
      <c r="J142" s="536">
        <v>0.24299999999999999</v>
      </c>
      <c r="K142" s="529" t="str">
        <f>K141</f>
        <v>т. 3.2 п. 1.</v>
      </c>
      <c r="L142" s="537"/>
      <c r="M142" s="538"/>
      <c r="N142" s="538"/>
      <c r="O142" s="538"/>
      <c r="P142" s="539"/>
      <c r="Q142" s="540"/>
      <c r="R142" s="533"/>
      <c r="S142" s="534"/>
    </row>
    <row r="143" spans="1:19" s="501" customFormat="1" ht="16.5" hidden="1" customHeight="1" x14ac:dyDescent="0.2">
      <c r="A143" s="522"/>
      <c r="B143" s="523" t="s">
        <v>185</v>
      </c>
      <c r="C143" s="524">
        <f>47.5+121.5</f>
        <v>169</v>
      </c>
      <c r="D143" s="525" t="s">
        <v>150</v>
      </c>
      <c r="E143" s="474"/>
      <c r="F143" s="474"/>
      <c r="G143" s="474"/>
      <c r="H143" s="531"/>
      <c r="I143" s="516" t="s">
        <v>155</v>
      </c>
      <c r="J143" s="517">
        <f>C143</f>
        <v>169</v>
      </c>
      <c r="K143" s="529"/>
      <c r="L143" s="537"/>
      <c r="M143" s="538"/>
      <c r="N143" s="538"/>
      <c r="O143" s="538"/>
      <c r="P143" s="539"/>
      <c r="Q143" s="540"/>
      <c r="R143" s="533"/>
      <c r="S143" s="534"/>
    </row>
    <row r="144" spans="1:19" s="501" customFormat="1" ht="16.5" hidden="1" customHeight="1" x14ac:dyDescent="0.2">
      <c r="A144" s="522"/>
      <c r="B144" s="523" t="s">
        <v>186</v>
      </c>
      <c r="C144" s="524">
        <f>C143-C145</f>
        <v>121.5</v>
      </c>
      <c r="D144" s="525" t="s">
        <v>150</v>
      </c>
      <c r="E144" s="474" t="s">
        <v>187</v>
      </c>
      <c r="F144" s="474"/>
      <c r="G144" s="581">
        <f>C144/$C$143</f>
        <v>0.71893491124260356</v>
      </c>
      <c r="H144" s="474"/>
      <c r="I144" s="516"/>
      <c r="J144" s="517"/>
      <c r="K144" s="529"/>
      <c r="L144" s="537"/>
      <c r="M144" s="538"/>
      <c r="N144" s="538"/>
      <c r="O144" s="538"/>
      <c r="P144" s="539"/>
      <c r="Q144" s="540"/>
      <c r="R144" s="533"/>
      <c r="S144" s="534"/>
    </row>
    <row r="145" spans="1:19" s="501" customFormat="1" ht="16.5" hidden="1" customHeight="1" x14ac:dyDescent="0.2">
      <c r="A145" s="522"/>
      <c r="B145" s="523" t="s">
        <v>186</v>
      </c>
      <c r="C145" s="524">
        <v>47.5</v>
      </c>
      <c r="D145" s="525" t="s">
        <v>150</v>
      </c>
      <c r="E145" s="474" t="s">
        <v>188</v>
      </c>
      <c r="F145" s="474"/>
      <c r="G145" s="581">
        <f>C145/$C$143</f>
        <v>0.28106508875739644</v>
      </c>
      <c r="H145" s="474"/>
      <c r="I145" s="516"/>
      <c r="J145" s="517"/>
      <c r="K145" s="529"/>
      <c r="L145" s="537"/>
      <c r="M145" s="538"/>
      <c r="N145" s="538"/>
      <c r="O145" s="538"/>
      <c r="P145" s="539"/>
      <c r="Q145" s="540"/>
      <c r="R145" s="533"/>
      <c r="S145" s="534"/>
    </row>
    <row r="146" spans="1:19" s="501" customFormat="1" ht="16.5" hidden="1" customHeight="1" x14ac:dyDescent="0.2">
      <c r="A146" s="522"/>
      <c r="B146" s="541"/>
      <c r="C146" s="538"/>
      <c r="I146" s="516" t="s">
        <v>156</v>
      </c>
      <c r="J146" s="528">
        <v>1</v>
      </c>
      <c r="K146" s="529" t="s">
        <v>637</v>
      </c>
      <c r="L146" s="530">
        <f>G148*1000</f>
        <v>57067</v>
      </c>
      <c r="M146" s="474" t="s">
        <v>5</v>
      </c>
      <c r="N146" s="542">
        <f>J140</f>
        <v>1</v>
      </c>
      <c r="O146" s="542" t="s">
        <v>5</v>
      </c>
      <c r="P146" s="543">
        <f>J146</f>
        <v>1</v>
      </c>
      <c r="Q146" s="544">
        <f>ROUND(L146*N146*P146*N147*P147*N148*P148,3)*0</f>
        <v>0</v>
      </c>
      <c r="R146" s="146"/>
      <c r="S146" s="534"/>
    </row>
    <row r="147" spans="1:19" s="501" customFormat="1" ht="16.5" hidden="1" customHeight="1" x14ac:dyDescent="0.2">
      <c r="A147" s="522"/>
      <c r="B147" s="523" t="s">
        <v>158</v>
      </c>
      <c r="C147" s="1534" t="s">
        <v>630</v>
      </c>
      <c r="D147" s="1534"/>
      <c r="E147" s="1534"/>
      <c r="F147" s="1534"/>
      <c r="G147" s="1534"/>
      <c r="H147" s="1535"/>
      <c r="I147" s="516" t="s">
        <v>159</v>
      </c>
      <c r="J147" s="517">
        <v>1</v>
      </c>
      <c r="K147" s="529" t="str">
        <f>K83</f>
        <v>Часть 2 п. 2.8</v>
      </c>
      <c r="L147" s="546"/>
      <c r="M147" s="474" t="s">
        <v>5</v>
      </c>
      <c r="N147" s="547">
        <f>J147</f>
        <v>1</v>
      </c>
      <c r="O147" s="542" t="s">
        <v>5</v>
      </c>
      <c r="P147" s="548">
        <f>J148</f>
        <v>0.6</v>
      </c>
      <c r="Q147" s="532"/>
      <c r="R147" s="533"/>
      <c r="S147" s="534"/>
    </row>
    <row r="148" spans="1:19" s="501" customFormat="1" ht="27" hidden="1" customHeight="1" x14ac:dyDescent="0.2">
      <c r="A148" s="522"/>
      <c r="B148" s="523"/>
      <c r="C148" s="550"/>
      <c r="D148" s="550"/>
      <c r="E148" s="550"/>
      <c r="F148" s="551" t="s">
        <v>161</v>
      </c>
      <c r="G148" s="524">
        <f>ROUND((J141+J142*J143),4)</f>
        <v>57.067</v>
      </c>
      <c r="H148" s="526" t="s">
        <v>162</v>
      </c>
      <c r="I148" s="516" t="s">
        <v>189</v>
      </c>
      <c r="J148" s="517">
        <v>0.6</v>
      </c>
      <c r="K148" s="529" t="s">
        <v>190</v>
      </c>
      <c r="L148" s="546"/>
      <c r="M148" s="474" t="s">
        <v>5</v>
      </c>
      <c r="N148" s="547">
        <f>J149</f>
        <v>0.71</v>
      </c>
      <c r="O148" s="542" t="s">
        <v>5</v>
      </c>
      <c r="P148" s="552">
        <f>J150</f>
        <v>8.0150000000000006</v>
      </c>
      <c r="Q148" s="532"/>
      <c r="R148" s="533"/>
      <c r="S148" s="534"/>
    </row>
    <row r="149" spans="1:19" s="501" customFormat="1" ht="27" hidden="1" customHeight="1" x14ac:dyDescent="0.2">
      <c r="A149" s="522"/>
      <c r="B149" s="523"/>
      <c r="C149" s="550"/>
      <c r="D149" s="550"/>
      <c r="E149" s="550"/>
      <c r="F149" s="551"/>
      <c r="G149" s="524"/>
      <c r="H149" s="526"/>
      <c r="I149" s="516" t="s">
        <v>191</v>
      </c>
      <c r="J149" s="517">
        <f>ROUND(G144*J148+G145*1,2)</f>
        <v>0.71</v>
      </c>
      <c r="K149" s="529" t="s">
        <v>192</v>
      </c>
      <c r="L149" s="546"/>
      <c r="M149" s="474"/>
      <c r="N149" s="547"/>
      <c r="O149" s="542"/>
      <c r="P149" s="548"/>
      <c r="Q149" s="532"/>
      <c r="R149" s="533"/>
      <c r="S149" s="534"/>
    </row>
    <row r="150" spans="1:19" s="501" customFormat="1" ht="22.5" hidden="1" customHeight="1" x14ac:dyDescent="0.2">
      <c r="A150" s="522"/>
      <c r="B150" s="558"/>
      <c r="C150" s="559"/>
      <c r="D150" s="559"/>
      <c r="E150" s="559"/>
      <c r="F150" s="560"/>
      <c r="G150" s="561"/>
      <c r="H150" s="562"/>
      <c r="I150" s="558" t="s">
        <v>168</v>
      </c>
      <c r="J150" s="563">
        <f>J28</f>
        <v>8.0150000000000006</v>
      </c>
      <c r="K150" s="564" t="str">
        <f>K39</f>
        <v>стад. ПД и РД</v>
      </c>
      <c r="L150" s="565"/>
      <c r="M150" s="566"/>
      <c r="N150" s="567"/>
      <c r="O150" s="566"/>
      <c r="P150" s="568"/>
      <c r="Q150" s="569"/>
      <c r="R150" s="533"/>
      <c r="S150" s="534"/>
    </row>
    <row r="151" spans="1:19" s="507" customFormat="1" ht="24" hidden="1" customHeight="1" x14ac:dyDescent="0.2">
      <c r="A151" s="509"/>
      <c r="B151" s="510"/>
      <c r="C151" s="511"/>
      <c r="D151" s="512"/>
      <c r="E151" s="512"/>
      <c r="F151" s="513"/>
      <c r="G151" s="514"/>
      <c r="H151" s="515"/>
      <c r="I151" s="516" t="s">
        <v>147</v>
      </c>
      <c r="J151" s="517">
        <v>1</v>
      </c>
      <c r="K151" s="518" t="s">
        <v>148</v>
      </c>
      <c r="L151" s="519"/>
      <c r="M151" s="514"/>
      <c r="N151" s="514"/>
      <c r="O151" s="514"/>
      <c r="P151" s="520"/>
      <c r="Q151" s="521"/>
      <c r="S151" s="508"/>
    </row>
    <row r="152" spans="1:19" s="501" customFormat="1" ht="16.5" hidden="1" customHeight="1" x14ac:dyDescent="0.2">
      <c r="A152" s="522">
        <v>2</v>
      </c>
      <c r="B152" s="511" t="s">
        <v>193</v>
      </c>
      <c r="C152" s="511"/>
      <c r="D152" s="511"/>
      <c r="E152" s="511"/>
      <c r="F152" s="551"/>
      <c r="G152" s="524"/>
      <c r="H152" s="526"/>
      <c r="I152" s="527" t="s">
        <v>151</v>
      </c>
      <c r="J152" s="528">
        <v>18</v>
      </c>
      <c r="K152" s="529" t="s">
        <v>183</v>
      </c>
      <c r="L152" s="530"/>
      <c r="M152" s="474"/>
      <c r="N152" s="474"/>
      <c r="O152" s="474"/>
      <c r="P152" s="531"/>
      <c r="Q152" s="532"/>
      <c r="R152" s="533"/>
      <c r="S152" s="534"/>
    </row>
    <row r="153" spans="1:19" s="501" customFormat="1" ht="16.5" hidden="1" customHeight="1" x14ac:dyDescent="0.2">
      <c r="A153" s="522"/>
      <c r="B153" s="525" t="s">
        <v>152</v>
      </c>
      <c r="C153" s="474">
        <v>400</v>
      </c>
      <c r="D153" s="474" t="s">
        <v>44</v>
      </c>
      <c r="E153" s="525"/>
      <c r="F153" s="535"/>
      <c r="G153" s="525"/>
      <c r="H153" s="531"/>
      <c r="I153" s="527" t="s">
        <v>154</v>
      </c>
      <c r="J153" s="536">
        <v>0.27</v>
      </c>
      <c r="K153" s="529" t="s">
        <v>183</v>
      </c>
      <c r="L153" s="537"/>
      <c r="M153" s="538"/>
      <c r="N153" s="538"/>
      <c r="O153" s="538"/>
      <c r="P153" s="539"/>
      <c r="Q153" s="540"/>
      <c r="R153" s="533"/>
      <c r="S153" s="534"/>
    </row>
    <row r="154" spans="1:19" s="501" customFormat="1" ht="16.5" hidden="1" customHeight="1" x14ac:dyDescent="0.2">
      <c r="A154" s="522"/>
      <c r="B154" s="523" t="s">
        <v>43</v>
      </c>
      <c r="C154" s="524">
        <v>500</v>
      </c>
      <c r="D154" s="525" t="s">
        <v>150</v>
      </c>
      <c r="E154" s="474"/>
      <c r="F154" s="474"/>
      <c r="G154" s="474"/>
      <c r="H154" s="531"/>
      <c r="I154" s="516" t="s">
        <v>155</v>
      </c>
      <c r="J154" s="517">
        <f>C154</f>
        <v>500</v>
      </c>
      <c r="K154" s="529"/>
      <c r="L154" s="537"/>
      <c r="M154" s="538"/>
      <c r="N154" s="538"/>
      <c r="O154" s="538"/>
      <c r="P154" s="539"/>
      <c r="Q154" s="540"/>
      <c r="R154" s="533"/>
      <c r="S154" s="534"/>
    </row>
    <row r="155" spans="1:19" s="501" customFormat="1" ht="16.5" hidden="1" customHeight="1" x14ac:dyDescent="0.2">
      <c r="A155" s="522"/>
      <c r="B155" s="541"/>
      <c r="C155" s="538"/>
      <c r="I155" s="516" t="s">
        <v>194</v>
      </c>
      <c r="J155" s="528">
        <v>1</v>
      </c>
      <c r="K155" s="529" t="s">
        <v>195</v>
      </c>
      <c r="L155" s="530">
        <f>G157*1000</f>
        <v>153000</v>
      </c>
      <c r="M155" s="474" t="s">
        <v>5</v>
      </c>
      <c r="N155" s="542">
        <f>J151</f>
        <v>1</v>
      </c>
      <c r="O155" s="542" t="s">
        <v>5</v>
      </c>
      <c r="P155" s="543">
        <f>J155</f>
        <v>1</v>
      </c>
      <c r="Q155" s="582">
        <f>ROUND(L155*N155*P155*N156*P156*N157*P157*0,0)</f>
        <v>0</v>
      </c>
      <c r="R155" s="533"/>
      <c r="S155" s="534"/>
    </row>
    <row r="156" spans="1:19" s="501" customFormat="1" ht="16.5" hidden="1" customHeight="1" x14ac:dyDescent="0.2">
      <c r="A156" s="522"/>
      <c r="B156" s="523" t="s">
        <v>158</v>
      </c>
      <c r="C156" s="1534" t="s">
        <v>196</v>
      </c>
      <c r="D156" s="1534"/>
      <c r="E156" s="1534"/>
      <c r="F156" s="1534"/>
      <c r="G156" s="1534"/>
      <c r="H156" s="1535"/>
      <c r="I156" s="516" t="s">
        <v>159</v>
      </c>
      <c r="J156" s="517">
        <v>1</v>
      </c>
      <c r="K156" s="529" t="s">
        <v>197</v>
      </c>
      <c r="L156" s="546"/>
      <c r="M156" s="474" t="s">
        <v>5</v>
      </c>
      <c r="N156" s="547">
        <f>J156</f>
        <v>1</v>
      </c>
      <c r="O156" s="542" t="s">
        <v>5</v>
      </c>
      <c r="P156" s="548">
        <f>J157</f>
        <v>1.2</v>
      </c>
      <c r="Q156" s="532"/>
      <c r="R156" s="533"/>
      <c r="S156" s="534"/>
    </row>
    <row r="157" spans="1:19" s="501" customFormat="1" ht="27" hidden="1" customHeight="1" x14ac:dyDescent="0.2">
      <c r="A157" s="522"/>
      <c r="B157" s="523"/>
      <c r="C157" s="550"/>
      <c r="D157" s="550"/>
      <c r="E157" s="550"/>
      <c r="F157" s="551" t="s">
        <v>161</v>
      </c>
      <c r="G157" s="524">
        <f>ROUND((J152+J153*J154),2)</f>
        <v>153</v>
      </c>
      <c r="H157" s="526" t="s">
        <v>162</v>
      </c>
      <c r="I157" s="516" t="s">
        <v>173</v>
      </c>
      <c r="J157" s="517">
        <v>1.2</v>
      </c>
      <c r="K157" s="529" t="s">
        <v>198</v>
      </c>
      <c r="L157" s="546"/>
      <c r="M157" s="474" t="s">
        <v>5</v>
      </c>
      <c r="N157" s="547">
        <f>J158</f>
        <v>1.2</v>
      </c>
      <c r="O157" s="542" t="s">
        <v>5</v>
      </c>
      <c r="P157" s="552">
        <f>J159</f>
        <v>2.8220000000000001</v>
      </c>
      <c r="Q157" s="532"/>
      <c r="R157" s="533"/>
      <c r="S157" s="534"/>
    </row>
    <row r="158" spans="1:19" s="501" customFormat="1" ht="27" hidden="1" customHeight="1" x14ac:dyDescent="0.2">
      <c r="A158" s="522"/>
      <c r="B158" s="523"/>
      <c r="C158" s="550"/>
      <c r="D158" s="550"/>
      <c r="E158" s="550"/>
      <c r="F158" s="551"/>
      <c r="G158" s="524"/>
      <c r="H158" s="526"/>
      <c r="I158" s="516" t="s">
        <v>167</v>
      </c>
      <c r="J158" s="517">
        <v>1.2</v>
      </c>
      <c r="K158" s="529" t="s">
        <v>199</v>
      </c>
      <c r="L158" s="546"/>
      <c r="M158" s="474"/>
      <c r="N158" s="547"/>
      <c r="O158" s="542"/>
      <c r="P158" s="548"/>
      <c r="Q158" s="532"/>
      <c r="R158" s="533"/>
      <c r="S158" s="534"/>
    </row>
    <row r="159" spans="1:19" s="501" customFormat="1" ht="22.5" hidden="1" customHeight="1" x14ac:dyDescent="0.2">
      <c r="A159" s="522"/>
      <c r="B159" s="523"/>
      <c r="C159" s="550"/>
      <c r="D159" s="550"/>
      <c r="E159" s="550"/>
      <c r="F159" s="551"/>
      <c r="G159" s="524"/>
      <c r="H159" s="526"/>
      <c r="I159" s="558" t="s">
        <v>168</v>
      </c>
      <c r="J159" s="563">
        <v>2.8220000000000001</v>
      </c>
      <c r="K159" s="564" t="s">
        <v>200</v>
      </c>
      <c r="L159" s="546"/>
      <c r="M159" s="474"/>
      <c r="N159" s="547"/>
      <c r="O159" s="474"/>
      <c r="P159" s="575"/>
      <c r="Q159" s="569"/>
      <c r="R159" s="533"/>
      <c r="S159" s="534"/>
    </row>
    <row r="160" spans="1:19" s="501" customFormat="1" ht="16.5" hidden="1" customHeight="1" x14ac:dyDescent="0.25">
      <c r="A160" s="583"/>
      <c r="B160" s="584"/>
      <c r="C160" s="585"/>
      <c r="D160" s="585"/>
      <c r="E160" s="585"/>
      <c r="F160" s="585"/>
      <c r="G160" s="585"/>
      <c r="H160" s="585"/>
      <c r="I160" s="516" t="s">
        <v>147</v>
      </c>
      <c r="J160" s="517">
        <v>1</v>
      </c>
      <c r="K160" s="518" t="s">
        <v>148</v>
      </c>
      <c r="L160" s="586"/>
      <c r="M160" s="587"/>
      <c r="N160" s="587"/>
      <c r="O160" s="587"/>
      <c r="P160" s="588"/>
      <c r="Q160" s="589"/>
      <c r="R160" s="533"/>
      <c r="S160" s="534"/>
    </row>
    <row r="161" spans="1:19" s="501" customFormat="1" ht="16.5" hidden="1" customHeight="1" x14ac:dyDescent="0.2">
      <c r="A161" s="522">
        <v>3</v>
      </c>
      <c r="B161" s="511" t="s">
        <v>201</v>
      </c>
      <c r="C161" s="511"/>
      <c r="D161" s="511"/>
      <c r="E161" s="511"/>
      <c r="F161" s="551"/>
      <c r="G161" s="524"/>
      <c r="H161" s="526"/>
      <c r="I161" s="527" t="s">
        <v>151</v>
      </c>
      <c r="J161" s="528">
        <v>145</v>
      </c>
      <c r="K161" s="529" t="s">
        <v>202</v>
      </c>
      <c r="L161" s="530"/>
      <c r="M161" s="474"/>
      <c r="N161" s="474"/>
      <c r="O161" s="474"/>
      <c r="P161" s="531"/>
      <c r="Q161" s="532"/>
      <c r="R161" s="533"/>
      <c r="S161" s="534"/>
    </row>
    <row r="162" spans="1:19" s="501" customFormat="1" ht="16.5" hidden="1" customHeight="1" x14ac:dyDescent="0.3">
      <c r="A162" s="522"/>
      <c r="B162" s="590" t="s">
        <v>203</v>
      </c>
      <c r="H162" s="531"/>
      <c r="I162" s="527" t="s">
        <v>154</v>
      </c>
      <c r="J162" s="536">
        <v>2.36</v>
      </c>
      <c r="K162" s="529" t="str">
        <f>K161</f>
        <v>т. 3.10.3 п. 5.</v>
      </c>
      <c r="L162" s="537"/>
      <c r="M162" s="538"/>
      <c r="N162" s="538"/>
      <c r="O162" s="538"/>
      <c r="P162" s="539"/>
      <c r="Q162" s="540"/>
      <c r="R162" s="533"/>
      <c r="S162" s="534"/>
    </row>
    <row r="163" spans="1:19" s="501" customFormat="1" ht="16.5" hidden="1" customHeight="1" x14ac:dyDescent="0.2">
      <c r="A163" s="522"/>
      <c r="B163" s="525" t="s">
        <v>152</v>
      </c>
      <c r="C163" s="474">
        <v>200</v>
      </c>
      <c r="D163" s="474" t="s">
        <v>44</v>
      </c>
      <c r="E163" s="525"/>
      <c r="F163" s="535"/>
      <c r="G163" s="525"/>
      <c r="H163" s="531"/>
      <c r="I163" s="516" t="s">
        <v>155</v>
      </c>
      <c r="J163" s="517">
        <f>C164</f>
        <v>144</v>
      </c>
      <c r="K163" s="529"/>
      <c r="L163" s="537"/>
      <c r="M163" s="538"/>
      <c r="N163" s="538"/>
      <c r="O163" s="538"/>
      <c r="P163" s="539"/>
      <c r="Q163" s="540"/>
      <c r="R163" s="533"/>
      <c r="S163" s="534"/>
    </row>
    <row r="164" spans="1:19" s="501" customFormat="1" ht="16.5" hidden="1" customHeight="1" x14ac:dyDescent="0.2">
      <c r="A164" s="522"/>
      <c r="B164" s="523" t="s">
        <v>43</v>
      </c>
      <c r="C164" s="524">
        <v>144</v>
      </c>
      <c r="D164" s="525" t="s">
        <v>150</v>
      </c>
      <c r="E164" s="474"/>
      <c r="F164" s="474"/>
      <c r="G164" s="474"/>
      <c r="I164" s="516" t="s">
        <v>194</v>
      </c>
      <c r="J164" s="528">
        <v>1</v>
      </c>
      <c r="K164" s="529" t="s">
        <v>195</v>
      </c>
      <c r="L164" s="530">
        <f>G166*1000</f>
        <v>484840</v>
      </c>
      <c r="M164" s="474" t="s">
        <v>5</v>
      </c>
      <c r="N164" s="542">
        <f>J160</f>
        <v>1</v>
      </c>
      <c r="O164" s="542" t="s">
        <v>5</v>
      </c>
      <c r="P164" s="543">
        <f>J164</f>
        <v>1</v>
      </c>
      <c r="Q164" s="582">
        <f>ROUND(L164*N164*P164*N165*P165*P166*N166*0,0)</f>
        <v>0</v>
      </c>
      <c r="R164" s="533"/>
      <c r="S164" s="534"/>
    </row>
    <row r="165" spans="1:19" s="501" customFormat="1" ht="16.5" hidden="1" customHeight="1" x14ac:dyDescent="0.2">
      <c r="A165" s="522"/>
      <c r="B165" s="523" t="s">
        <v>158</v>
      </c>
      <c r="C165" s="1534" t="s">
        <v>204</v>
      </c>
      <c r="D165" s="1534"/>
      <c r="E165" s="1534"/>
      <c r="F165" s="1534"/>
      <c r="G165" s="1534"/>
      <c r="H165" s="1535"/>
      <c r="I165" s="516" t="s">
        <v>159</v>
      </c>
      <c r="J165" s="517">
        <v>1</v>
      </c>
      <c r="K165" s="529" t="s">
        <v>197</v>
      </c>
      <c r="L165" s="546"/>
      <c r="M165" s="474" t="s">
        <v>5</v>
      </c>
      <c r="N165" s="547">
        <f>J165</f>
        <v>1</v>
      </c>
      <c r="O165" s="542" t="s">
        <v>5</v>
      </c>
      <c r="P165" s="548">
        <f>J166</f>
        <v>1</v>
      </c>
      <c r="Q165" s="532"/>
      <c r="R165" s="533"/>
      <c r="S165" s="534"/>
    </row>
    <row r="166" spans="1:19" s="501" customFormat="1" ht="27" hidden="1" customHeight="1" x14ac:dyDescent="0.2">
      <c r="A166" s="522"/>
      <c r="B166" s="523"/>
      <c r="C166" s="550"/>
      <c r="D166" s="550"/>
      <c r="E166" s="550"/>
      <c r="F166" s="551" t="s">
        <v>161</v>
      </c>
      <c r="G166" s="524">
        <f>ROUND((J161+J162*J163),2)</f>
        <v>484.84</v>
      </c>
      <c r="H166" s="526" t="s">
        <v>162</v>
      </c>
      <c r="I166" s="516" t="s">
        <v>173</v>
      </c>
      <c r="J166" s="517">
        <v>1</v>
      </c>
      <c r="K166" s="529" t="s">
        <v>198</v>
      </c>
      <c r="L166" s="546"/>
      <c r="M166" s="474" t="s">
        <v>5</v>
      </c>
      <c r="N166" s="591">
        <f>J167</f>
        <v>1.2</v>
      </c>
      <c r="O166" s="542" t="s">
        <v>5</v>
      </c>
      <c r="P166" s="592">
        <f>J168</f>
        <v>2.8220000000000001</v>
      </c>
      <c r="Q166" s="532"/>
      <c r="R166" s="533"/>
      <c r="S166" s="534"/>
    </row>
    <row r="167" spans="1:19" s="501" customFormat="1" ht="27" hidden="1" customHeight="1" x14ac:dyDescent="0.2">
      <c r="A167" s="522"/>
      <c r="B167" s="523"/>
      <c r="C167" s="550"/>
      <c r="D167" s="550"/>
      <c r="E167" s="550"/>
      <c r="F167" s="551"/>
      <c r="G167" s="524"/>
      <c r="H167" s="526"/>
      <c r="I167" s="516" t="s">
        <v>167</v>
      </c>
      <c r="J167" s="517">
        <v>1.2</v>
      </c>
      <c r="K167" s="529" t="s">
        <v>199</v>
      </c>
      <c r="L167" s="546"/>
      <c r="M167" s="474"/>
      <c r="N167" s="547"/>
      <c r="O167" s="542"/>
      <c r="P167" s="548"/>
      <c r="Q167" s="532"/>
      <c r="R167" s="533"/>
      <c r="S167" s="534"/>
    </row>
    <row r="168" spans="1:19" s="501" customFormat="1" ht="22.5" hidden="1" customHeight="1" x14ac:dyDescent="0.2">
      <c r="A168" s="522"/>
      <c r="B168" s="558"/>
      <c r="C168" s="559"/>
      <c r="D168" s="559"/>
      <c r="E168" s="559"/>
      <c r="F168" s="560"/>
      <c r="G168" s="561"/>
      <c r="H168" s="562"/>
      <c r="I168" s="558" t="s">
        <v>168</v>
      </c>
      <c r="J168" s="563">
        <v>2.8220000000000001</v>
      </c>
      <c r="K168" s="564" t="s">
        <v>200</v>
      </c>
      <c r="L168" s="565"/>
      <c r="M168" s="566"/>
      <c r="N168" s="567"/>
      <c r="O168" s="566"/>
      <c r="P168" s="568"/>
      <c r="Q168" s="569"/>
      <c r="R168" s="533"/>
      <c r="S168" s="534"/>
    </row>
    <row r="169" spans="1:19" s="507" customFormat="1" ht="24" hidden="1" customHeight="1" x14ac:dyDescent="0.2">
      <c r="A169" s="509"/>
      <c r="B169" s="510"/>
      <c r="C169" s="511"/>
      <c r="D169" s="512"/>
      <c r="E169" s="512"/>
      <c r="F169" s="513"/>
      <c r="G169" s="514"/>
      <c r="H169" s="515"/>
      <c r="I169" s="516" t="s">
        <v>147</v>
      </c>
      <c r="J169" s="517">
        <v>1</v>
      </c>
      <c r="K169" s="518" t="s">
        <v>148</v>
      </c>
      <c r="L169" s="519"/>
      <c r="M169" s="514"/>
      <c r="N169" s="514"/>
      <c r="O169" s="514"/>
      <c r="P169" s="520"/>
      <c r="Q169" s="521"/>
      <c r="S169" s="508"/>
    </row>
    <row r="170" spans="1:19" s="501" customFormat="1" ht="36" hidden="1" customHeight="1" x14ac:dyDescent="0.2">
      <c r="A170" s="522">
        <v>4</v>
      </c>
      <c r="B170" s="1569" t="s">
        <v>205</v>
      </c>
      <c r="C170" s="1570"/>
      <c r="D170" s="1570"/>
      <c r="E170" s="1570"/>
      <c r="F170" s="1570"/>
      <c r="G170" s="1570"/>
      <c r="H170" s="1571"/>
      <c r="I170" s="527" t="s">
        <v>151</v>
      </c>
      <c r="J170" s="528">
        <v>18</v>
      </c>
      <c r="K170" s="529" t="s">
        <v>183</v>
      </c>
      <c r="L170" s="530"/>
      <c r="M170" s="474"/>
      <c r="N170" s="474"/>
      <c r="O170" s="474"/>
      <c r="P170" s="531"/>
      <c r="Q170" s="532"/>
      <c r="R170" s="533"/>
      <c r="S170" s="534"/>
    </row>
    <row r="171" spans="1:19" s="501" customFormat="1" ht="16.5" hidden="1" customHeight="1" x14ac:dyDescent="0.2">
      <c r="A171" s="522"/>
      <c r="B171" s="525" t="s">
        <v>152</v>
      </c>
      <c r="C171" s="474">
        <v>400</v>
      </c>
      <c r="D171" s="474" t="s">
        <v>44</v>
      </c>
      <c r="E171" s="525"/>
      <c r="F171" s="535"/>
      <c r="G171" s="525"/>
      <c r="H171" s="531"/>
      <c r="I171" s="527" t="s">
        <v>154</v>
      </c>
      <c r="J171" s="536">
        <v>0.27</v>
      </c>
      <c r="K171" s="529" t="s">
        <v>183</v>
      </c>
      <c r="L171" s="537"/>
      <c r="M171" s="538"/>
      <c r="N171" s="538"/>
      <c r="O171" s="538"/>
      <c r="P171" s="539"/>
      <c r="Q171" s="540"/>
      <c r="R171" s="533"/>
      <c r="S171" s="534"/>
    </row>
    <row r="172" spans="1:19" s="501" customFormat="1" ht="16.5" hidden="1" customHeight="1" x14ac:dyDescent="0.2">
      <c r="A172" s="522"/>
      <c r="B172" s="523" t="s">
        <v>43</v>
      </c>
      <c r="C172" s="524">
        <v>500</v>
      </c>
      <c r="D172" s="525" t="s">
        <v>150</v>
      </c>
      <c r="E172" s="474"/>
      <c r="F172" s="474"/>
      <c r="G172" s="474"/>
      <c r="H172" s="531"/>
      <c r="I172" s="516" t="s">
        <v>155</v>
      </c>
      <c r="J172" s="517">
        <f>C172</f>
        <v>500</v>
      </c>
      <c r="K172" s="529"/>
      <c r="L172" s="537"/>
      <c r="M172" s="538"/>
      <c r="N172" s="538"/>
      <c r="O172" s="538"/>
      <c r="P172" s="539"/>
      <c r="Q172" s="540"/>
      <c r="R172" s="533"/>
      <c r="S172" s="534"/>
    </row>
    <row r="173" spans="1:19" s="501" customFormat="1" ht="16.5" hidden="1" customHeight="1" x14ac:dyDescent="0.2">
      <c r="A173" s="522"/>
      <c r="B173" s="541"/>
      <c r="C173" s="538"/>
      <c r="I173" s="516" t="s">
        <v>194</v>
      </c>
      <c r="J173" s="528">
        <v>1</v>
      </c>
      <c r="K173" s="529" t="s">
        <v>195</v>
      </c>
      <c r="L173" s="530">
        <f>G175*1000</f>
        <v>153000</v>
      </c>
      <c r="M173" s="474" t="s">
        <v>5</v>
      </c>
      <c r="N173" s="542">
        <f>J169</f>
        <v>1</v>
      </c>
      <c r="O173" s="542" t="s">
        <v>5</v>
      </c>
      <c r="P173" s="543">
        <f>J173</f>
        <v>1</v>
      </c>
      <c r="Q173" s="582">
        <f>ROUND(L173*N173*P173*N174*P174*N175*P175*0,0)</f>
        <v>0</v>
      </c>
      <c r="R173" s="533"/>
      <c r="S173" s="534"/>
    </row>
    <row r="174" spans="1:19" s="501" customFormat="1" ht="16.5" hidden="1" customHeight="1" x14ac:dyDescent="0.2">
      <c r="A174" s="522"/>
      <c r="B174" s="523" t="s">
        <v>158</v>
      </c>
      <c r="C174" s="1534" t="s">
        <v>196</v>
      </c>
      <c r="D174" s="1534"/>
      <c r="E174" s="1534"/>
      <c r="F174" s="1534"/>
      <c r="G174" s="1534"/>
      <c r="H174" s="1535"/>
      <c r="I174" s="516" t="s">
        <v>159</v>
      </c>
      <c r="J174" s="517">
        <v>0.2</v>
      </c>
      <c r="K174" s="529" t="s">
        <v>197</v>
      </c>
      <c r="L174" s="546"/>
      <c r="M174" s="474" t="s">
        <v>5</v>
      </c>
      <c r="N174" s="547">
        <f>J174</f>
        <v>0.2</v>
      </c>
      <c r="O174" s="542" t="s">
        <v>5</v>
      </c>
      <c r="P174" s="548">
        <f>J175</f>
        <v>1.2</v>
      </c>
      <c r="Q174" s="532"/>
      <c r="R174" s="533"/>
      <c r="S174" s="534"/>
    </row>
    <row r="175" spans="1:19" s="501" customFormat="1" ht="27" hidden="1" customHeight="1" x14ac:dyDescent="0.2">
      <c r="A175" s="522"/>
      <c r="B175" s="523"/>
      <c r="C175" s="550"/>
      <c r="D175" s="550"/>
      <c r="E175" s="550"/>
      <c r="F175" s="551" t="s">
        <v>161</v>
      </c>
      <c r="G175" s="524">
        <f>ROUND((J170+J171*J172),2)</f>
        <v>153</v>
      </c>
      <c r="H175" s="526" t="s">
        <v>162</v>
      </c>
      <c r="I175" s="516" t="s">
        <v>173</v>
      </c>
      <c r="J175" s="517">
        <v>1.2</v>
      </c>
      <c r="K175" s="529" t="s">
        <v>198</v>
      </c>
      <c r="L175" s="546"/>
      <c r="M175" s="474" t="s">
        <v>5</v>
      </c>
      <c r="N175" s="542">
        <f>J176</f>
        <v>1.2</v>
      </c>
      <c r="O175" s="542" t="s">
        <v>5</v>
      </c>
      <c r="P175" s="552">
        <f>J177</f>
        <v>2.8220000000000001</v>
      </c>
      <c r="Q175" s="532"/>
      <c r="R175" s="533"/>
      <c r="S175" s="534"/>
    </row>
    <row r="176" spans="1:19" s="501" customFormat="1" ht="27" hidden="1" customHeight="1" x14ac:dyDescent="0.2">
      <c r="A176" s="522"/>
      <c r="B176" s="523"/>
      <c r="C176" s="550"/>
      <c r="D176" s="550"/>
      <c r="E176" s="550"/>
      <c r="F176" s="551"/>
      <c r="G176" s="524"/>
      <c r="H176" s="526"/>
      <c r="I176" s="516" t="s">
        <v>167</v>
      </c>
      <c r="J176" s="517">
        <v>1.2</v>
      </c>
      <c r="K176" s="529" t="s">
        <v>199</v>
      </c>
      <c r="L176" s="546"/>
      <c r="M176" s="474"/>
      <c r="N176" s="547"/>
      <c r="O176" s="542"/>
      <c r="P176" s="548"/>
      <c r="Q176" s="532"/>
      <c r="R176" s="533"/>
      <c r="S176" s="534"/>
    </row>
    <row r="177" spans="1:19" s="501" customFormat="1" ht="22.5" hidden="1" customHeight="1" x14ac:dyDescent="0.2">
      <c r="A177" s="522"/>
      <c r="B177" s="558"/>
      <c r="C177" s="559"/>
      <c r="D177" s="559"/>
      <c r="E177" s="559"/>
      <c r="F177" s="560"/>
      <c r="G177" s="561"/>
      <c r="H177" s="562"/>
      <c r="I177" s="558" t="s">
        <v>168</v>
      </c>
      <c r="J177" s="563">
        <v>2.8220000000000001</v>
      </c>
      <c r="K177" s="564" t="s">
        <v>200</v>
      </c>
      <c r="L177" s="565"/>
      <c r="M177" s="566"/>
      <c r="N177" s="567"/>
      <c r="O177" s="566"/>
      <c r="P177" s="568"/>
      <c r="Q177" s="569"/>
      <c r="R177" s="533"/>
      <c r="S177" s="534"/>
    </row>
    <row r="178" spans="1:19" s="507" customFormat="1" ht="24" hidden="1" customHeight="1" x14ac:dyDescent="0.2">
      <c r="A178" s="509"/>
      <c r="B178" s="510"/>
      <c r="C178" s="511"/>
      <c r="D178" s="512"/>
      <c r="E178" s="512"/>
      <c r="F178" s="513"/>
      <c r="G178" s="514"/>
      <c r="H178" s="515"/>
      <c r="I178" s="516" t="s">
        <v>147</v>
      </c>
      <c r="J178" s="517">
        <v>1</v>
      </c>
      <c r="K178" s="518" t="s">
        <v>148</v>
      </c>
      <c r="L178" s="519"/>
      <c r="M178" s="514"/>
      <c r="N178" s="514"/>
      <c r="O178" s="514"/>
      <c r="P178" s="520"/>
      <c r="Q178" s="521"/>
      <c r="S178" s="508"/>
    </row>
    <row r="179" spans="1:19" s="501" customFormat="1" ht="18" hidden="1" customHeight="1" x14ac:dyDescent="0.2">
      <c r="A179" s="522">
        <v>6</v>
      </c>
      <c r="B179" s="1569" t="s">
        <v>206</v>
      </c>
      <c r="C179" s="1570"/>
      <c r="D179" s="1570"/>
      <c r="E179" s="1570"/>
      <c r="F179" s="1570"/>
      <c r="G179" s="1570"/>
      <c r="H179" s="1571"/>
      <c r="I179" s="527" t="s">
        <v>151</v>
      </c>
      <c r="J179" s="528">
        <v>244</v>
      </c>
      <c r="K179" s="529" t="s">
        <v>183</v>
      </c>
      <c r="L179" s="530"/>
      <c r="M179" s="474"/>
      <c r="N179" s="474"/>
      <c r="O179" s="474"/>
      <c r="P179" s="531"/>
      <c r="Q179" s="532"/>
      <c r="R179" s="533"/>
      <c r="S179" s="534"/>
    </row>
    <row r="180" spans="1:19" s="501" customFormat="1" ht="16.5" hidden="1" customHeight="1" x14ac:dyDescent="0.2">
      <c r="A180" s="522"/>
      <c r="B180" s="525" t="s">
        <v>152</v>
      </c>
      <c r="C180" s="474">
        <v>300</v>
      </c>
      <c r="D180" s="474" t="s">
        <v>44</v>
      </c>
      <c r="E180" s="525"/>
      <c r="F180" s="535"/>
      <c r="G180" s="525"/>
      <c r="H180" s="531"/>
      <c r="I180" s="527" t="s">
        <v>154</v>
      </c>
      <c r="J180" s="536">
        <v>5.8000000000000003E-2</v>
      </c>
      <c r="K180" s="529" t="s">
        <v>183</v>
      </c>
      <c r="L180" s="537"/>
      <c r="M180" s="538"/>
      <c r="N180" s="538"/>
      <c r="O180" s="538"/>
      <c r="P180" s="539"/>
      <c r="Q180" s="540"/>
      <c r="R180" s="533"/>
      <c r="S180" s="534"/>
    </row>
    <row r="181" spans="1:19" s="501" customFormat="1" ht="16.5" hidden="1" customHeight="1" x14ac:dyDescent="0.2">
      <c r="A181" s="522"/>
      <c r="B181" s="523" t="s">
        <v>43</v>
      </c>
      <c r="C181" s="524">
        <v>3320.07</v>
      </c>
      <c r="D181" s="525" t="s">
        <v>150</v>
      </c>
      <c r="E181" s="474"/>
      <c r="F181" s="474"/>
      <c r="G181" s="474"/>
      <c r="H181" s="531"/>
      <c r="I181" s="516" t="s">
        <v>155</v>
      </c>
      <c r="J181" s="517">
        <f>C181</f>
        <v>3320.07</v>
      </c>
      <c r="K181" s="529"/>
      <c r="L181" s="537"/>
      <c r="M181" s="538"/>
      <c r="N181" s="538"/>
      <c r="O181" s="538"/>
      <c r="P181" s="539"/>
      <c r="Q181" s="540"/>
      <c r="R181" s="533"/>
      <c r="S181" s="534"/>
    </row>
    <row r="182" spans="1:19" s="501" customFormat="1" ht="16.5" hidden="1" customHeight="1" x14ac:dyDescent="0.2">
      <c r="A182" s="522"/>
      <c r="B182" s="541"/>
      <c r="C182" s="538"/>
      <c r="I182" s="516" t="s">
        <v>194</v>
      </c>
      <c r="J182" s="528">
        <v>1</v>
      </c>
      <c r="K182" s="529" t="s">
        <v>195</v>
      </c>
      <c r="L182" s="530">
        <f>G184*1000</f>
        <v>436564.06</v>
      </c>
      <c r="M182" s="474" t="s">
        <v>5</v>
      </c>
      <c r="N182" s="542">
        <f>J178</f>
        <v>1</v>
      </c>
      <c r="O182" s="542" t="s">
        <v>5</v>
      </c>
      <c r="P182" s="543">
        <f>J182</f>
        <v>1</v>
      </c>
      <c r="Q182" s="544">
        <f>ROUND(L182*N182*P182*N183*P183*N184*P184,3)*0</f>
        <v>0</v>
      </c>
      <c r="R182" s="533"/>
      <c r="S182" s="534"/>
    </row>
    <row r="183" spans="1:19" s="501" customFormat="1" ht="16.5" hidden="1" customHeight="1" x14ac:dyDescent="0.2">
      <c r="A183" s="522"/>
      <c r="B183" s="523" t="s">
        <v>158</v>
      </c>
      <c r="C183" s="1534" t="s">
        <v>207</v>
      </c>
      <c r="D183" s="1534"/>
      <c r="E183" s="1534"/>
      <c r="F183" s="1534"/>
      <c r="G183" s="1534"/>
      <c r="H183" s="1535"/>
      <c r="I183" s="516" t="s">
        <v>159</v>
      </c>
      <c r="J183" s="517">
        <v>0.05</v>
      </c>
      <c r="K183" s="529" t="s">
        <v>197</v>
      </c>
      <c r="L183" s="546"/>
      <c r="M183" s="474" t="s">
        <v>5</v>
      </c>
      <c r="N183" s="547">
        <f>J183</f>
        <v>0.05</v>
      </c>
      <c r="O183" s="542" t="s">
        <v>5</v>
      </c>
      <c r="P183" s="548">
        <f>J184</f>
        <v>1.2</v>
      </c>
      <c r="Q183" s="532"/>
      <c r="R183" s="533"/>
      <c r="S183" s="534"/>
    </row>
    <row r="184" spans="1:19" s="501" customFormat="1" ht="27" hidden="1" customHeight="1" x14ac:dyDescent="0.2">
      <c r="A184" s="522"/>
      <c r="B184" s="523"/>
      <c r="C184" s="550"/>
      <c r="D184" s="550"/>
      <c r="E184" s="550"/>
      <c r="F184" s="551" t="s">
        <v>161</v>
      </c>
      <c r="G184" s="524">
        <f>ROUND((J179+J180*J181),7)</f>
        <v>436.56405999999998</v>
      </c>
      <c r="H184" s="526" t="s">
        <v>162</v>
      </c>
      <c r="I184" s="516" t="s">
        <v>173</v>
      </c>
      <c r="J184" s="517">
        <v>1.2</v>
      </c>
      <c r="K184" s="529" t="s">
        <v>198</v>
      </c>
      <c r="L184" s="546"/>
      <c r="M184" s="474" t="s">
        <v>5</v>
      </c>
      <c r="N184" s="542">
        <f>J185</f>
        <v>1.2</v>
      </c>
      <c r="O184" s="542" t="s">
        <v>5</v>
      </c>
      <c r="P184" s="552">
        <f>J186</f>
        <v>8.0150000000000006</v>
      </c>
      <c r="Q184" s="532"/>
      <c r="R184" s="533"/>
      <c r="S184" s="534"/>
    </row>
    <row r="185" spans="1:19" s="501" customFormat="1" ht="27" hidden="1" customHeight="1" x14ac:dyDescent="0.2">
      <c r="A185" s="522"/>
      <c r="B185" s="523"/>
      <c r="C185" s="550"/>
      <c r="D185" s="550"/>
      <c r="E185" s="550"/>
      <c r="F185" s="551"/>
      <c r="G185" s="524"/>
      <c r="H185" s="526"/>
      <c r="I185" s="516" t="s">
        <v>167</v>
      </c>
      <c r="J185" s="517">
        <v>1.2</v>
      </c>
      <c r="K185" s="529" t="s">
        <v>199</v>
      </c>
      <c r="L185" s="546"/>
      <c r="M185" s="474"/>
      <c r="N185" s="547"/>
      <c r="O185" s="542"/>
      <c r="P185" s="548"/>
      <c r="Q185" s="532"/>
      <c r="R185" s="533"/>
      <c r="S185" s="534"/>
    </row>
    <row r="186" spans="1:19" s="501" customFormat="1" ht="22.5" hidden="1" customHeight="1" x14ac:dyDescent="0.2">
      <c r="A186" s="522"/>
      <c r="B186" s="558"/>
      <c r="C186" s="559"/>
      <c r="D186" s="559"/>
      <c r="E186" s="559"/>
      <c r="F186" s="560"/>
      <c r="G186" s="561"/>
      <c r="H186" s="562"/>
      <c r="I186" s="558" t="s">
        <v>168</v>
      </c>
      <c r="J186" s="563">
        <f>J28</f>
        <v>8.0150000000000006</v>
      </c>
      <c r="K186" s="564" t="str">
        <f>K139</f>
        <v>(4 кв.2025г.)</v>
      </c>
      <c r="L186" s="565"/>
      <c r="M186" s="566"/>
      <c r="N186" s="567"/>
      <c r="O186" s="566"/>
      <c r="P186" s="568"/>
      <c r="Q186" s="569"/>
      <c r="R186" s="533"/>
      <c r="S186" s="534"/>
    </row>
    <row r="187" spans="1:19" s="507" customFormat="1" ht="24" hidden="1" customHeight="1" x14ac:dyDescent="0.2">
      <c r="A187" s="509"/>
      <c r="B187" s="510"/>
      <c r="C187" s="511"/>
      <c r="D187" s="512"/>
      <c r="E187" s="512"/>
      <c r="F187" s="513"/>
      <c r="G187" s="514"/>
      <c r="H187" s="515"/>
      <c r="I187" s="516" t="s">
        <v>147</v>
      </c>
      <c r="J187" s="517">
        <v>1</v>
      </c>
      <c r="K187" s="518" t="s">
        <v>148</v>
      </c>
      <c r="L187" s="519"/>
      <c r="M187" s="514"/>
      <c r="N187" s="514"/>
      <c r="O187" s="514"/>
      <c r="P187" s="520"/>
      <c r="Q187" s="521"/>
      <c r="S187" s="508"/>
    </row>
    <row r="188" spans="1:19" s="501" customFormat="1" ht="16.5" hidden="1" customHeight="1" x14ac:dyDescent="0.2">
      <c r="A188" s="522">
        <v>7</v>
      </c>
      <c r="B188" s="511" t="s">
        <v>208</v>
      </c>
      <c r="C188" s="511"/>
      <c r="D188" s="511"/>
      <c r="E188" s="511"/>
      <c r="F188" s="551"/>
      <c r="G188" s="524"/>
      <c r="H188" s="526"/>
      <c r="I188" s="527" t="s">
        <v>151</v>
      </c>
      <c r="J188" s="528">
        <v>24.3</v>
      </c>
      <c r="K188" s="529" t="s">
        <v>183</v>
      </c>
      <c r="L188" s="530"/>
      <c r="M188" s="474"/>
      <c r="N188" s="474"/>
      <c r="O188" s="474"/>
      <c r="P188" s="531"/>
      <c r="Q188" s="532"/>
      <c r="R188" s="533"/>
      <c r="S188" s="534"/>
    </row>
    <row r="189" spans="1:19" s="501" customFormat="1" ht="16.5" hidden="1" customHeight="1" x14ac:dyDescent="0.2">
      <c r="A189" s="522"/>
      <c r="B189" s="525" t="s">
        <v>152</v>
      </c>
      <c r="C189" s="474">
        <v>300</v>
      </c>
      <c r="D189" s="474" t="s">
        <v>44</v>
      </c>
      <c r="E189" s="525"/>
      <c r="F189" s="535"/>
      <c r="G189" s="525"/>
      <c r="H189" s="531"/>
      <c r="I189" s="527" t="s">
        <v>154</v>
      </c>
      <c r="J189" s="536">
        <v>0</v>
      </c>
      <c r="K189" s="529" t="s">
        <v>183</v>
      </c>
      <c r="L189" s="537"/>
      <c r="M189" s="538"/>
      <c r="N189" s="538"/>
      <c r="O189" s="538"/>
      <c r="P189" s="539"/>
      <c r="Q189" s="540"/>
      <c r="R189" s="533"/>
      <c r="S189" s="534"/>
    </row>
    <row r="190" spans="1:19" s="501" customFormat="1" ht="16.5" hidden="1" customHeight="1" x14ac:dyDescent="0.2">
      <c r="A190" s="522"/>
      <c r="B190" s="523" t="s">
        <v>43</v>
      </c>
      <c r="C190" s="524">
        <f>C132</f>
        <v>315.5</v>
      </c>
      <c r="D190" s="525" t="s">
        <v>150</v>
      </c>
      <c r="E190" s="474"/>
      <c r="F190" s="474"/>
      <c r="G190" s="474"/>
      <c r="H190" s="531"/>
      <c r="I190" s="516" t="s">
        <v>155</v>
      </c>
      <c r="J190" s="517">
        <f>C190</f>
        <v>315.5</v>
      </c>
      <c r="K190" s="529"/>
      <c r="L190" s="537"/>
      <c r="M190" s="538"/>
      <c r="N190" s="538"/>
      <c r="O190" s="538"/>
      <c r="P190" s="539"/>
      <c r="Q190" s="540"/>
      <c r="R190" s="533"/>
      <c r="S190" s="534"/>
    </row>
    <row r="191" spans="1:19" s="501" customFormat="1" ht="16.5" hidden="1" customHeight="1" x14ac:dyDescent="0.2">
      <c r="A191" s="522"/>
      <c r="B191" s="541"/>
      <c r="C191" s="538"/>
      <c r="I191" s="516" t="s">
        <v>156</v>
      </c>
      <c r="J191" s="528">
        <v>1</v>
      </c>
      <c r="K191" s="529" t="s">
        <v>157</v>
      </c>
      <c r="L191" s="530">
        <f>6200</f>
        <v>6200</v>
      </c>
      <c r="M191" s="542" t="s">
        <v>5</v>
      </c>
      <c r="N191" s="573">
        <f>J196</f>
        <v>8.0150000000000006</v>
      </c>
      <c r="O191" s="542"/>
      <c r="P191" s="593"/>
      <c r="Q191" s="544">
        <f>ROUND(L191*N191,2)*0</f>
        <v>0</v>
      </c>
      <c r="R191" s="533"/>
      <c r="S191" s="534"/>
    </row>
    <row r="192" spans="1:19" s="501" customFormat="1" ht="16.5" hidden="1" customHeight="1" x14ac:dyDescent="0.2">
      <c r="A192" s="522"/>
      <c r="B192" s="523" t="s">
        <v>158</v>
      </c>
      <c r="C192" s="1534" t="s">
        <v>209</v>
      </c>
      <c r="D192" s="1534"/>
      <c r="E192" s="1534"/>
      <c r="F192" s="1534"/>
      <c r="G192" s="1534"/>
      <c r="H192" s="1535"/>
      <c r="I192" s="516" t="s">
        <v>159</v>
      </c>
      <c r="J192" s="517">
        <v>0.05</v>
      </c>
      <c r="K192" s="529" t="str">
        <f>K109</f>
        <v>Часть 2 п. 2.13</v>
      </c>
      <c r="L192" s="546"/>
      <c r="M192" s="474"/>
      <c r="N192" s="547"/>
      <c r="O192" s="542"/>
      <c r="P192" s="548"/>
      <c r="Q192" s="532"/>
      <c r="R192" s="533"/>
      <c r="S192" s="534"/>
    </row>
    <row r="193" spans="1:20" s="501" customFormat="1" ht="27" hidden="1" customHeight="1" x14ac:dyDescent="0.2">
      <c r="A193" s="522"/>
      <c r="B193" s="523"/>
      <c r="C193" s="550"/>
      <c r="D193" s="550"/>
      <c r="E193" s="550"/>
      <c r="F193" s="551" t="s">
        <v>161</v>
      </c>
      <c r="G193" s="524">
        <f>ROUND((J188+J189*J190)*J192,3)</f>
        <v>1.2150000000000001</v>
      </c>
      <c r="H193" s="526" t="s">
        <v>162</v>
      </c>
      <c r="I193" s="516" t="s">
        <v>189</v>
      </c>
      <c r="J193" s="517">
        <v>0.6</v>
      </c>
      <c r="K193" s="529" t="s">
        <v>210</v>
      </c>
      <c r="L193" s="546"/>
      <c r="M193" s="474"/>
      <c r="N193" s="547"/>
      <c r="O193" s="542"/>
      <c r="P193" s="552"/>
      <c r="Q193" s="532"/>
      <c r="R193" s="533"/>
      <c r="S193" s="534"/>
    </row>
    <row r="194" spans="1:20" s="501" customFormat="1" ht="15" hidden="1" customHeight="1" x14ac:dyDescent="0.2">
      <c r="A194" s="522"/>
      <c r="B194" s="523"/>
      <c r="C194" s="550"/>
      <c r="D194" s="550"/>
      <c r="E194" s="550"/>
      <c r="F194" s="551"/>
      <c r="G194" s="524"/>
      <c r="H194" s="526"/>
      <c r="I194" s="516" t="s">
        <v>173</v>
      </c>
      <c r="J194" s="517">
        <v>1</v>
      </c>
      <c r="K194" s="529" t="s">
        <v>198</v>
      </c>
      <c r="L194" s="546"/>
      <c r="M194" s="474"/>
      <c r="N194" s="547"/>
      <c r="O194" s="542"/>
      <c r="P194" s="552"/>
      <c r="Q194" s="532"/>
      <c r="R194" s="533"/>
      <c r="S194" s="534"/>
    </row>
    <row r="195" spans="1:20" s="501" customFormat="1" ht="27" hidden="1" customHeight="1" x14ac:dyDescent="0.2">
      <c r="A195" s="576"/>
      <c r="B195" s="1192"/>
      <c r="C195" s="1193"/>
      <c r="D195" s="1193"/>
      <c r="E195" s="1193"/>
      <c r="F195" s="1194"/>
      <c r="G195" s="1195"/>
      <c r="H195" s="1196"/>
      <c r="I195" s="1197" t="s">
        <v>167</v>
      </c>
      <c r="J195" s="1198">
        <f>J27</f>
        <v>1</v>
      </c>
      <c r="K195" s="1199" t="s">
        <v>199</v>
      </c>
      <c r="L195" s="1200"/>
      <c r="M195" s="1201"/>
      <c r="N195" s="1202"/>
      <c r="O195" s="1203"/>
      <c r="P195" s="1204"/>
      <c r="Q195" s="579"/>
      <c r="R195" s="533"/>
      <c r="S195" s="534"/>
    </row>
    <row r="196" spans="1:20" s="501" customFormat="1" ht="22.5" hidden="1" customHeight="1" x14ac:dyDescent="0.2">
      <c r="A196" s="522"/>
      <c r="B196" s="558"/>
      <c r="C196" s="559"/>
      <c r="D196" s="559"/>
      <c r="E196" s="559"/>
      <c r="F196" s="560"/>
      <c r="G196" s="561"/>
      <c r="H196" s="562"/>
      <c r="I196" s="558" t="s">
        <v>168</v>
      </c>
      <c r="J196" s="563">
        <f>J139</f>
        <v>8.0150000000000006</v>
      </c>
      <c r="K196" s="564" t="str">
        <f>K139</f>
        <v>(4 кв.2025г.)</v>
      </c>
      <c r="L196" s="565"/>
      <c r="M196" s="566"/>
      <c r="N196" s="567"/>
      <c r="O196" s="566"/>
      <c r="P196" s="568"/>
      <c r="Q196" s="569"/>
      <c r="R196" s="533"/>
      <c r="S196" s="534"/>
    </row>
    <row r="197" spans="1:20" s="507" customFormat="1" ht="24" customHeight="1" x14ac:dyDescent="0.2">
      <c r="A197" s="509"/>
      <c r="B197" s="510"/>
      <c r="C197" s="511"/>
      <c r="D197" s="512"/>
      <c r="E197" s="512"/>
      <c r="F197" s="513"/>
      <c r="G197" s="514"/>
      <c r="H197" s="515"/>
      <c r="I197" s="516" t="s">
        <v>147</v>
      </c>
      <c r="J197" s="517">
        <v>1</v>
      </c>
      <c r="K197" s="518" t="s">
        <v>148</v>
      </c>
      <c r="L197" s="519"/>
      <c r="M197" s="514"/>
      <c r="N197" s="514"/>
      <c r="O197" s="514"/>
      <c r="P197" s="520"/>
      <c r="Q197" s="521"/>
      <c r="T197" s="147"/>
    </row>
    <row r="198" spans="1:20" s="501" customFormat="1" ht="26.25" customHeight="1" x14ac:dyDescent="0.2">
      <c r="A198" s="522">
        <v>7</v>
      </c>
      <c r="B198" s="511" t="s">
        <v>249</v>
      </c>
      <c r="C198" s="511"/>
      <c r="D198" s="511"/>
      <c r="E198" s="511"/>
      <c r="F198" s="551"/>
      <c r="G198" s="524"/>
      <c r="H198" s="526"/>
      <c r="I198" s="527" t="s">
        <v>151</v>
      </c>
      <c r="J198" s="528">
        <v>4.2</v>
      </c>
      <c r="K198" s="529" t="s">
        <v>211</v>
      </c>
      <c r="L198" s="530"/>
      <c r="M198" s="474"/>
      <c r="N198" s="474"/>
      <c r="O198" s="474"/>
      <c r="P198" s="531"/>
      <c r="Q198" s="532"/>
      <c r="R198" s="533"/>
      <c r="T198" s="147"/>
    </row>
    <row r="199" spans="1:20" s="501" customFormat="1" ht="28.5" customHeight="1" x14ac:dyDescent="0.2">
      <c r="A199" s="522"/>
      <c r="B199" s="525"/>
      <c r="C199" s="474"/>
      <c r="D199" s="474"/>
      <c r="E199" s="525"/>
      <c r="F199" s="535"/>
      <c r="G199" s="525"/>
      <c r="H199" s="531"/>
      <c r="I199" s="527" t="s">
        <v>154</v>
      </c>
      <c r="J199" s="536">
        <v>6.4</v>
      </c>
      <c r="K199" s="529" t="str">
        <f>K198</f>
        <v>т. 3.2 п. 3.</v>
      </c>
      <c r="L199" s="537"/>
      <c r="M199" s="538"/>
      <c r="N199" s="538"/>
      <c r="O199" s="538"/>
      <c r="P199" s="539"/>
      <c r="Q199" s="540"/>
      <c r="R199" s="533"/>
      <c r="T199" s="147"/>
    </row>
    <row r="200" spans="1:20" s="501" customFormat="1" ht="16.5" customHeight="1" x14ac:dyDescent="0.2">
      <c r="A200" s="522"/>
      <c r="B200" s="523" t="s">
        <v>212</v>
      </c>
      <c r="C200" s="524">
        <v>12</v>
      </c>
      <c r="D200" s="525" t="s">
        <v>213</v>
      </c>
      <c r="E200" s="474"/>
      <c r="F200" s="474"/>
      <c r="G200" s="474"/>
      <c r="H200" s="531"/>
      <c r="I200" s="516" t="s">
        <v>155</v>
      </c>
      <c r="J200" s="517">
        <f>C200</f>
        <v>12</v>
      </c>
      <c r="K200" s="529"/>
      <c r="L200" s="537"/>
      <c r="M200" s="538"/>
      <c r="N200" s="538"/>
      <c r="O200" s="538"/>
      <c r="P200" s="539"/>
      <c r="Q200" s="540"/>
      <c r="R200" s="533"/>
      <c r="T200" s="147"/>
    </row>
    <row r="201" spans="1:20" s="501" customFormat="1" ht="16.5" customHeight="1" x14ac:dyDescent="0.2">
      <c r="A201" s="522"/>
      <c r="B201" s="541"/>
      <c r="C201" s="538"/>
      <c r="I201" s="516" t="s">
        <v>248</v>
      </c>
      <c r="J201" s="528">
        <v>1</v>
      </c>
      <c r="K201" s="529" t="s">
        <v>637</v>
      </c>
      <c r="L201" s="530">
        <f>G203*1000</f>
        <v>81000</v>
      </c>
      <c r="M201" s="474" t="s">
        <v>5</v>
      </c>
      <c r="N201" s="542">
        <f>J197</f>
        <v>1</v>
      </c>
      <c r="O201" s="542" t="s">
        <v>5</v>
      </c>
      <c r="P201" s="543">
        <f>J202</f>
        <v>1</v>
      </c>
      <c r="Q201" s="544">
        <f>ROUND(L201*N201*P201*N202,2)</f>
        <v>649215</v>
      </c>
      <c r="R201" s="533"/>
      <c r="S201" s="538"/>
      <c r="T201" s="147"/>
    </row>
    <row r="202" spans="1:20" s="501" customFormat="1" ht="16.5" customHeight="1" x14ac:dyDescent="0.2">
      <c r="A202" s="522"/>
      <c r="B202" s="523" t="s">
        <v>158</v>
      </c>
      <c r="C202" s="1534" t="str">
        <f>CONCATENATE("(",J198,"+",J199,"*",J200,")")</f>
        <v>(4,2+6,4*12)</v>
      </c>
      <c r="D202" s="1534"/>
      <c r="E202" s="1534"/>
      <c r="F202" s="1534"/>
      <c r="G202" s="1534"/>
      <c r="H202" s="1535"/>
      <c r="I202" s="516" t="s">
        <v>167</v>
      </c>
      <c r="J202" s="517">
        <f>J27</f>
        <v>1</v>
      </c>
      <c r="K202" s="529" t="s">
        <v>157</v>
      </c>
      <c r="L202" s="546"/>
      <c r="M202" s="474" t="s">
        <v>5</v>
      </c>
      <c r="N202" s="547">
        <f>J203</f>
        <v>8.0150000000000006</v>
      </c>
      <c r="O202" s="542"/>
      <c r="P202" s="548"/>
      <c r="Q202" s="532"/>
      <c r="R202" s="533"/>
      <c r="T202" s="147"/>
    </row>
    <row r="203" spans="1:20" s="501" customFormat="1" ht="27" customHeight="1" x14ac:dyDescent="0.2">
      <c r="A203" s="522"/>
      <c r="B203" s="523"/>
      <c r="C203" s="550"/>
      <c r="D203" s="550"/>
      <c r="E203" s="550"/>
      <c r="F203" s="551" t="s">
        <v>161</v>
      </c>
      <c r="G203" s="524">
        <f>ROUND((J198+J199*J200),2)</f>
        <v>81</v>
      </c>
      <c r="H203" s="526" t="s">
        <v>162</v>
      </c>
      <c r="I203" s="516" t="s">
        <v>168</v>
      </c>
      <c r="J203" s="523">
        <v>8.0150000000000006</v>
      </c>
      <c r="K203" s="594" t="str">
        <f>K196</f>
        <v>(4 кв.2025г.)</v>
      </c>
      <c r="L203" s="546"/>
      <c r="M203" s="474"/>
      <c r="N203" s="542"/>
      <c r="O203" s="542"/>
      <c r="P203" s="552"/>
      <c r="Q203" s="532"/>
      <c r="R203" s="533"/>
      <c r="T203" s="147"/>
    </row>
    <row r="204" spans="1:20" s="501" customFormat="1" ht="27" customHeight="1" x14ac:dyDescent="0.2">
      <c r="A204" s="576"/>
      <c r="B204" s="563"/>
      <c r="C204" s="559"/>
      <c r="D204" s="559"/>
      <c r="E204" s="559"/>
      <c r="F204" s="560"/>
      <c r="G204" s="561"/>
      <c r="H204" s="562"/>
      <c r="I204" s="595"/>
      <c r="J204" s="595"/>
      <c r="K204" s="595"/>
      <c r="L204" s="565"/>
      <c r="M204" s="566"/>
      <c r="N204" s="567"/>
      <c r="O204" s="577"/>
      <c r="P204" s="578"/>
      <c r="Q204" s="579"/>
      <c r="R204" s="533"/>
      <c r="S204" s="534"/>
    </row>
    <row r="205" spans="1:20" s="507" customFormat="1" ht="31.5" hidden="1" customHeight="1" x14ac:dyDescent="0.2">
      <c r="A205" s="596"/>
      <c r="B205" s="1542" t="s">
        <v>650</v>
      </c>
      <c r="C205" s="1543"/>
      <c r="D205" s="1543"/>
      <c r="E205" s="1543"/>
      <c r="F205" s="1543"/>
      <c r="G205" s="1543"/>
      <c r="H205" s="1544"/>
      <c r="I205" s="597" t="s">
        <v>147</v>
      </c>
      <c r="J205" s="598">
        <v>1</v>
      </c>
      <c r="K205" s="599" t="s">
        <v>148</v>
      </c>
      <c r="L205" s="600"/>
      <c r="M205" s="601"/>
      <c r="N205" s="601"/>
      <c r="O205" s="601"/>
      <c r="P205" s="602"/>
      <c r="Q205" s="603"/>
      <c r="R205" s="1567" t="s">
        <v>644</v>
      </c>
      <c r="S205" s="508"/>
    </row>
    <row r="206" spans="1:20" s="615" customFormat="1" ht="16.5" hidden="1" customHeight="1" x14ac:dyDescent="0.2">
      <c r="A206" s="604">
        <v>10</v>
      </c>
      <c r="B206" s="605"/>
      <c r="C206" s="605"/>
      <c r="D206" s="605"/>
      <c r="E206" s="605"/>
      <c r="F206" s="555"/>
      <c r="G206" s="606"/>
      <c r="H206" s="607"/>
      <c r="I206" s="608" t="s">
        <v>151</v>
      </c>
      <c r="J206" s="598">
        <v>310.95999999999998</v>
      </c>
      <c r="K206" s="609" t="s">
        <v>184</v>
      </c>
      <c r="L206" s="610"/>
      <c r="M206" s="611"/>
      <c r="N206" s="611"/>
      <c r="O206" s="611"/>
      <c r="P206" s="612"/>
      <c r="Q206" s="613"/>
      <c r="R206" s="1568"/>
      <c r="S206" s="614"/>
    </row>
    <row r="207" spans="1:20" s="615" customFormat="1" ht="16.5" hidden="1" customHeight="1" x14ac:dyDescent="0.2">
      <c r="A207" s="604"/>
      <c r="B207" s="616" t="s">
        <v>152</v>
      </c>
      <c r="C207" s="611"/>
      <c r="D207" s="611" t="s">
        <v>44</v>
      </c>
      <c r="E207" s="616"/>
      <c r="F207" s="617"/>
      <c r="G207" s="616"/>
      <c r="H207" s="612"/>
      <c r="I207" s="608" t="s">
        <v>154</v>
      </c>
      <c r="J207" s="618">
        <v>0</v>
      </c>
      <c r="K207" s="609" t="str">
        <f>K206</f>
        <v>т. 3.2 п. 1.</v>
      </c>
      <c r="L207" s="619"/>
      <c r="M207" s="620"/>
      <c r="N207" s="620"/>
      <c r="O207" s="620"/>
      <c r="P207" s="621"/>
      <c r="Q207" s="622"/>
      <c r="R207" s="1568"/>
      <c r="S207" s="614"/>
    </row>
    <row r="208" spans="1:20" s="615" customFormat="1" ht="16.5" hidden="1" customHeight="1" x14ac:dyDescent="0.2">
      <c r="A208" s="604"/>
      <c r="B208" s="623" t="s">
        <v>43</v>
      </c>
      <c r="C208" s="606">
        <v>0.1</v>
      </c>
      <c r="D208" s="616" t="s">
        <v>247</v>
      </c>
      <c r="E208" s="611"/>
      <c r="F208" s="611"/>
      <c r="G208" s="611"/>
      <c r="H208" s="612"/>
      <c r="I208" s="597" t="s">
        <v>155</v>
      </c>
      <c r="J208" s="598">
        <f>C208</f>
        <v>0.1</v>
      </c>
      <c r="K208" s="609"/>
      <c r="L208" s="619"/>
      <c r="M208" s="620"/>
      <c r="N208" s="620"/>
      <c r="O208" s="620"/>
      <c r="P208" s="621"/>
      <c r="Q208" s="622"/>
      <c r="R208" s="1568"/>
      <c r="S208" s="614"/>
    </row>
    <row r="209" spans="1:19" s="615" customFormat="1" ht="16.5" hidden="1" customHeight="1" x14ac:dyDescent="0.2">
      <c r="A209" s="604"/>
      <c r="B209" s="624"/>
      <c r="C209" s="620"/>
      <c r="I209" s="597" t="s">
        <v>248</v>
      </c>
      <c r="J209" s="625">
        <v>1</v>
      </c>
      <c r="K209" s="609" t="s">
        <v>637</v>
      </c>
      <c r="L209" s="610">
        <f>G211*1000</f>
        <v>310960</v>
      </c>
      <c r="M209" s="611" t="s">
        <v>5</v>
      </c>
      <c r="N209" s="626">
        <f>J205</f>
        <v>1</v>
      </c>
      <c r="O209" s="626" t="s">
        <v>5</v>
      </c>
      <c r="P209" s="627">
        <f>J209</f>
        <v>1</v>
      </c>
      <c r="Q209" s="628">
        <f>ROUND(L209*N209*P209*N210*P210,2)*0</f>
        <v>0</v>
      </c>
      <c r="R209" s="1568"/>
      <c r="S209" s="614"/>
    </row>
    <row r="210" spans="1:19" s="615" customFormat="1" ht="19.5" hidden="1" customHeight="1" x14ac:dyDescent="0.2">
      <c r="A210" s="604"/>
      <c r="B210" s="623" t="s">
        <v>158</v>
      </c>
      <c r="C210" s="1537" t="s">
        <v>256</v>
      </c>
      <c r="D210" s="1537"/>
      <c r="E210" s="1537"/>
      <c r="F210" s="1537"/>
      <c r="G210" s="1537"/>
      <c r="H210" s="1538"/>
      <c r="I210" s="597" t="s">
        <v>171</v>
      </c>
      <c r="J210" s="598">
        <v>1</v>
      </c>
      <c r="K210" s="609" t="s">
        <v>636</v>
      </c>
      <c r="L210" s="629"/>
      <c r="M210" s="611" t="s">
        <v>5</v>
      </c>
      <c r="N210" s="630">
        <f>J210</f>
        <v>1</v>
      </c>
      <c r="O210" s="626" t="s">
        <v>5</v>
      </c>
      <c r="P210" s="631">
        <f>J211</f>
        <v>8.0150000000000006</v>
      </c>
      <c r="Q210" s="613"/>
      <c r="R210" s="1568"/>
      <c r="S210" s="614"/>
    </row>
    <row r="211" spans="1:19" s="615" customFormat="1" ht="27" hidden="1" customHeight="1" x14ac:dyDescent="0.2">
      <c r="A211" s="632"/>
      <c r="B211" s="633"/>
      <c r="C211" s="634"/>
      <c r="D211" s="634"/>
      <c r="E211" s="634"/>
      <c r="F211" s="635" t="s">
        <v>161</v>
      </c>
      <c r="G211" s="636">
        <f>ROUND((J206+J207*J208),3)</f>
        <v>310.95999999999998</v>
      </c>
      <c r="H211" s="637" t="s">
        <v>162</v>
      </c>
      <c r="I211" s="638" t="s">
        <v>168</v>
      </c>
      <c r="J211" s="633">
        <f>J28</f>
        <v>8.0150000000000006</v>
      </c>
      <c r="K211" s="639" t="str">
        <f>K28</f>
        <v>(4 кв.2025г.)</v>
      </c>
      <c r="L211" s="640"/>
      <c r="M211" s="641"/>
      <c r="N211" s="642"/>
      <c r="O211" s="643"/>
      <c r="P211" s="644"/>
      <c r="Q211" s="645"/>
      <c r="R211" s="1568"/>
      <c r="S211" s="614"/>
    </row>
    <row r="212" spans="1:19" s="498" customFormat="1" ht="44.25" hidden="1" customHeight="1" x14ac:dyDescent="0.25">
      <c r="A212" s="604">
        <v>11</v>
      </c>
      <c r="B212" s="1539" t="s">
        <v>643</v>
      </c>
      <c r="C212" s="1540"/>
      <c r="D212" s="1540"/>
      <c r="E212" s="1540"/>
      <c r="F212" s="1540"/>
      <c r="G212" s="1540"/>
      <c r="H212" s="1541"/>
      <c r="I212" s="597" t="s">
        <v>147</v>
      </c>
      <c r="J212" s="598">
        <v>1</v>
      </c>
      <c r="K212" s="646" t="s">
        <v>250</v>
      </c>
      <c r="L212" s="610"/>
      <c r="M212" s="611"/>
      <c r="N212" s="611"/>
      <c r="O212" s="611"/>
      <c r="P212" s="612"/>
      <c r="Q212" s="647"/>
      <c r="R212" s="1568"/>
    </row>
    <row r="213" spans="1:19" s="498" customFormat="1" ht="34.5" hidden="1" customHeight="1" x14ac:dyDescent="0.2">
      <c r="A213" s="604"/>
      <c r="B213" s="616"/>
      <c r="C213" s="648"/>
      <c r="D213" s="620"/>
      <c r="E213" s="611"/>
      <c r="F213" s="615"/>
      <c r="G213" s="616"/>
      <c r="H213" s="612"/>
      <c r="I213" s="608" t="s">
        <v>151</v>
      </c>
      <c r="J213" s="598">
        <v>82.01</v>
      </c>
      <c r="K213" s="649" t="s">
        <v>251</v>
      </c>
      <c r="L213" s="610">
        <f>G216*1000</f>
        <v>93690</v>
      </c>
      <c r="M213" s="611" t="s">
        <v>5</v>
      </c>
      <c r="N213" s="617">
        <f>J212</f>
        <v>1</v>
      </c>
      <c r="O213" s="617" t="s">
        <v>5</v>
      </c>
      <c r="P213" s="650">
        <f>J216</f>
        <v>1</v>
      </c>
      <c r="Q213" s="647">
        <f>ROUND(L213*N213*P213*N214*P214*N215,0)*0</f>
        <v>0</v>
      </c>
      <c r="R213" s="1568"/>
    </row>
    <row r="214" spans="1:19" s="498" customFormat="1" ht="15" hidden="1" customHeight="1" x14ac:dyDescent="0.25">
      <c r="A214" s="604"/>
      <c r="B214" s="623" t="s">
        <v>46</v>
      </c>
      <c r="C214" s="651">
        <v>4</v>
      </c>
      <c r="D214" s="616" t="s">
        <v>213</v>
      </c>
      <c r="E214" s="611"/>
      <c r="F214" s="611"/>
      <c r="G214" s="611"/>
      <c r="H214" s="612"/>
      <c r="I214" s="608" t="s">
        <v>154</v>
      </c>
      <c r="J214" s="618">
        <v>2.92</v>
      </c>
      <c r="K214" s="649" t="str">
        <f>K213</f>
        <v>т. 3.1. п. 2</v>
      </c>
      <c r="L214" s="629"/>
      <c r="M214" s="611" t="s">
        <v>5</v>
      </c>
      <c r="N214" s="652">
        <f>J217</f>
        <v>1</v>
      </c>
      <c r="O214" s="611" t="s">
        <v>5</v>
      </c>
      <c r="P214" s="631">
        <f>J220</f>
        <v>1</v>
      </c>
      <c r="Q214" s="613"/>
      <c r="R214" s="1568"/>
    </row>
    <row r="215" spans="1:19" s="498" customFormat="1" ht="15" hidden="1" customHeight="1" x14ac:dyDescent="0.2">
      <c r="A215" s="604"/>
      <c r="B215" s="623" t="s">
        <v>237</v>
      </c>
      <c r="C215" s="1537" t="s">
        <v>254</v>
      </c>
      <c r="D215" s="1537"/>
      <c r="E215" s="1537"/>
      <c r="F215" s="1537"/>
      <c r="G215" s="1537"/>
      <c r="H215" s="1538"/>
      <c r="I215" s="597" t="s">
        <v>155</v>
      </c>
      <c r="J215" s="598">
        <f>C214</f>
        <v>4</v>
      </c>
      <c r="K215" s="649"/>
      <c r="L215" s="610"/>
      <c r="M215" s="611" t="s">
        <v>5</v>
      </c>
      <c r="N215" s="653">
        <f>J221</f>
        <v>8.0150000000000006</v>
      </c>
      <c r="O215" s="611"/>
      <c r="P215" s="654"/>
      <c r="Q215" s="647"/>
      <c r="R215" s="1568"/>
    </row>
    <row r="216" spans="1:19" s="498" customFormat="1" ht="15" hidden="1" customHeight="1" x14ac:dyDescent="0.2">
      <c r="A216" s="604"/>
      <c r="B216" s="615"/>
      <c r="C216" s="615"/>
      <c r="D216" s="615"/>
      <c r="E216" s="615"/>
      <c r="F216" s="555" t="s">
        <v>161</v>
      </c>
      <c r="G216" s="606">
        <f>ROUND((J213+J214*J215),2)</f>
        <v>93.69</v>
      </c>
      <c r="H216" s="607" t="s">
        <v>162</v>
      </c>
      <c r="I216" s="597" t="s">
        <v>642</v>
      </c>
      <c r="J216" s="625">
        <v>1</v>
      </c>
      <c r="K216" s="649" t="s">
        <v>637</v>
      </c>
      <c r="L216" s="610"/>
      <c r="M216" s="611"/>
      <c r="N216" s="630"/>
      <c r="O216" s="611"/>
      <c r="P216" s="612"/>
      <c r="Q216" s="647"/>
      <c r="R216" s="1568"/>
    </row>
    <row r="217" spans="1:19" s="498" customFormat="1" ht="15" hidden="1" customHeight="1" x14ac:dyDescent="0.2">
      <c r="A217" s="604"/>
      <c r="B217" s="623"/>
      <c r="C217" s="655"/>
      <c r="D217" s="655"/>
      <c r="E217" s="655"/>
      <c r="F217" s="615"/>
      <c r="G217" s="615"/>
      <c r="H217" s="615"/>
      <c r="I217" s="597" t="s">
        <v>252</v>
      </c>
      <c r="J217" s="598">
        <v>1</v>
      </c>
      <c r="K217" s="649" t="s">
        <v>253</v>
      </c>
      <c r="L217" s="610"/>
      <c r="M217" s="611"/>
      <c r="N217" s="611"/>
      <c r="O217" s="611"/>
      <c r="P217" s="612"/>
      <c r="Q217" s="647"/>
      <c r="R217" s="1568"/>
    </row>
    <row r="218" spans="1:19" s="498" customFormat="1" ht="15" hidden="1" customHeight="1" x14ac:dyDescent="0.2">
      <c r="A218" s="604"/>
      <c r="B218" s="623"/>
      <c r="C218" s="655"/>
      <c r="D218" s="655"/>
      <c r="E218" s="655"/>
      <c r="F218" s="615"/>
      <c r="G218" s="615"/>
      <c r="H218" s="615"/>
      <c r="I218" s="597" t="s">
        <v>252</v>
      </c>
      <c r="J218" s="598">
        <v>1</v>
      </c>
      <c r="K218" s="649"/>
      <c r="L218" s="656"/>
      <c r="M218" s="611"/>
      <c r="N218" s="611"/>
      <c r="O218" s="611"/>
      <c r="P218" s="612"/>
      <c r="Q218" s="647"/>
      <c r="R218" s="1568"/>
    </row>
    <row r="219" spans="1:19" s="498" customFormat="1" ht="15" hidden="1" customHeight="1" x14ac:dyDescent="0.2">
      <c r="A219" s="604"/>
      <c r="B219" s="623"/>
      <c r="C219" s="655"/>
      <c r="D219" s="655"/>
      <c r="E219" s="655"/>
      <c r="F219" s="615"/>
      <c r="G219" s="615"/>
      <c r="H219" s="615"/>
      <c r="I219" s="597" t="s">
        <v>252</v>
      </c>
      <c r="J219" s="598">
        <v>1</v>
      </c>
      <c r="K219" s="649"/>
      <c r="L219" s="656"/>
      <c r="M219" s="611"/>
      <c r="N219" s="611"/>
      <c r="O219" s="611"/>
      <c r="P219" s="612"/>
      <c r="Q219" s="647"/>
      <c r="R219" s="1568"/>
    </row>
    <row r="220" spans="1:19" s="498" customFormat="1" ht="15" hidden="1" customHeight="1" x14ac:dyDescent="0.25">
      <c r="A220" s="604"/>
      <c r="B220" s="623"/>
      <c r="C220" s="655"/>
      <c r="D220" s="655"/>
      <c r="E220" s="655"/>
      <c r="F220" s="555"/>
      <c r="G220" s="606"/>
      <c r="H220" s="607"/>
      <c r="I220" s="597" t="s">
        <v>252</v>
      </c>
      <c r="J220" s="598">
        <v>1</v>
      </c>
      <c r="K220" s="649"/>
      <c r="L220" s="656"/>
      <c r="M220" s="611"/>
      <c r="N220" s="611"/>
      <c r="O220" s="611"/>
      <c r="P220" s="612"/>
      <c r="Q220" s="647"/>
      <c r="R220" s="1568"/>
    </row>
    <row r="221" spans="1:19" s="498" customFormat="1" ht="15" hidden="1" customHeight="1" x14ac:dyDescent="0.25">
      <c r="A221" s="632"/>
      <c r="B221" s="633"/>
      <c r="C221" s="634"/>
      <c r="D221" s="634"/>
      <c r="E221" s="634"/>
      <c r="F221" s="635"/>
      <c r="G221" s="636"/>
      <c r="H221" s="637"/>
      <c r="I221" s="638" t="s">
        <v>168</v>
      </c>
      <c r="J221" s="633">
        <f>J28</f>
        <v>8.0150000000000006</v>
      </c>
      <c r="K221" s="657" t="str">
        <f>K28</f>
        <v>(4 кв.2025г.)</v>
      </c>
      <c r="L221" s="658"/>
      <c r="M221" s="641"/>
      <c r="N221" s="641"/>
      <c r="O221" s="641"/>
      <c r="P221" s="659"/>
      <c r="Q221" s="660"/>
      <c r="R221" s="1568"/>
    </row>
    <row r="222" spans="1:19" s="498" customFormat="1" ht="15" hidden="1" customHeight="1" x14ac:dyDescent="0.25">
      <c r="A222" s="1536" t="s">
        <v>214</v>
      </c>
      <c r="B222" s="1536"/>
      <c r="C222" s="1536"/>
      <c r="D222" s="1536"/>
      <c r="E222" s="1536"/>
      <c r="F222" s="1536"/>
      <c r="G222" s="1536"/>
      <c r="H222" s="1536"/>
      <c r="I222" s="1536"/>
      <c r="J222" s="1536"/>
      <c r="K222" s="661"/>
      <c r="L222" s="661"/>
      <c r="M222" s="661"/>
      <c r="N222" s="661"/>
      <c r="O222" s="661"/>
      <c r="P222" s="661"/>
      <c r="Q222" s="662"/>
      <c r="R222" s="1568"/>
    </row>
    <row r="223" spans="1:19" s="501" customFormat="1" ht="22.5" hidden="1" customHeight="1" x14ac:dyDescent="0.2">
      <c r="A223" s="583"/>
      <c r="B223" s="523"/>
      <c r="C223" s="550"/>
      <c r="D223" s="550"/>
      <c r="E223" s="550"/>
      <c r="F223" s="551"/>
      <c r="G223" s="524"/>
      <c r="H223" s="551"/>
      <c r="I223" s="516"/>
      <c r="J223" s="523"/>
      <c r="K223" s="594"/>
      <c r="L223" s="474"/>
      <c r="M223" s="474"/>
      <c r="N223" s="547"/>
      <c r="O223" s="474"/>
      <c r="P223" s="575"/>
      <c r="Q223" s="532"/>
      <c r="R223" s="533"/>
      <c r="S223" s="534"/>
    </row>
    <row r="224" spans="1:19" s="507" customFormat="1" ht="24" hidden="1" customHeight="1" x14ac:dyDescent="0.2">
      <c r="A224" s="580"/>
      <c r="B224" s="510"/>
      <c r="C224" s="511"/>
      <c r="D224" s="512"/>
      <c r="E224" s="512"/>
      <c r="F224" s="513"/>
      <c r="G224" s="514"/>
      <c r="H224" s="515"/>
      <c r="I224" s="516" t="s">
        <v>147</v>
      </c>
      <c r="J224" s="517">
        <v>1</v>
      </c>
      <c r="K224" s="518" t="s">
        <v>148</v>
      </c>
      <c r="L224" s="519"/>
      <c r="M224" s="514"/>
      <c r="N224" s="514"/>
      <c r="O224" s="514"/>
      <c r="P224" s="520"/>
      <c r="Q224" s="521"/>
      <c r="S224" s="508"/>
    </row>
    <row r="225" spans="1:19" s="501" customFormat="1" ht="16.5" hidden="1" customHeight="1" x14ac:dyDescent="0.2">
      <c r="A225" s="522">
        <v>16</v>
      </c>
      <c r="B225" s="511" t="s">
        <v>215</v>
      </c>
      <c r="C225" s="511"/>
      <c r="D225" s="511"/>
      <c r="E225" s="511"/>
      <c r="F225" s="551"/>
      <c r="G225" s="524"/>
      <c r="H225" s="526"/>
      <c r="I225" s="527" t="s">
        <v>151</v>
      </c>
      <c r="J225" s="528">
        <v>3</v>
      </c>
      <c r="K225" s="529" t="s">
        <v>216</v>
      </c>
      <c r="L225" s="530">
        <f>G229*1000</f>
        <v>300000</v>
      </c>
      <c r="M225" s="474" t="s">
        <v>5</v>
      </c>
      <c r="N225" s="542">
        <f>J224</f>
        <v>1</v>
      </c>
      <c r="O225" s="542" t="s">
        <v>5</v>
      </c>
      <c r="P225" s="543">
        <f>J228</f>
        <v>1</v>
      </c>
      <c r="Q225" s="532"/>
      <c r="R225" s="533"/>
      <c r="S225" s="534"/>
    </row>
    <row r="226" spans="1:19" s="501" customFormat="1" ht="16.5" hidden="1" customHeight="1" x14ac:dyDescent="0.2">
      <c r="A226" s="522"/>
      <c r="B226" s="525" t="s">
        <v>152</v>
      </c>
      <c r="C226" s="474"/>
      <c r="D226" s="474" t="s">
        <v>44</v>
      </c>
      <c r="E226" s="525"/>
      <c r="F226" s="535"/>
      <c r="G226" s="525"/>
      <c r="H226" s="531"/>
      <c r="I226" s="527" t="s">
        <v>154</v>
      </c>
      <c r="J226" s="536">
        <v>19.8</v>
      </c>
      <c r="K226" s="529" t="str">
        <f>K225</f>
        <v>т.3.7 п.1</v>
      </c>
      <c r="L226" s="546"/>
      <c r="M226" s="474" t="s">
        <v>5</v>
      </c>
      <c r="N226" s="547">
        <f>J230</f>
        <v>8.9999999999999993E-3</v>
      </c>
      <c r="O226" s="542" t="s">
        <v>5</v>
      </c>
      <c r="P226" s="552">
        <f>J232</f>
        <v>8.0150000000000006</v>
      </c>
      <c r="Q226" s="544">
        <f>ROUND(L225*N225*P225*N226*P226,2)*0</f>
        <v>0</v>
      </c>
      <c r="R226" s="533"/>
      <c r="S226" s="534"/>
    </row>
    <row r="227" spans="1:19" s="501" customFormat="1" ht="16.5" hidden="1" customHeight="1" x14ac:dyDescent="0.2">
      <c r="A227" s="522"/>
      <c r="B227" s="523" t="s">
        <v>217</v>
      </c>
      <c r="C227" s="524">
        <v>15</v>
      </c>
      <c r="D227" s="525" t="s">
        <v>213</v>
      </c>
      <c r="E227" s="474"/>
      <c r="F227" s="474"/>
      <c r="G227" s="474"/>
      <c r="H227" s="531"/>
      <c r="I227" s="516" t="s">
        <v>155</v>
      </c>
      <c r="J227" s="517">
        <f>C227</f>
        <v>15</v>
      </c>
      <c r="K227" s="529"/>
      <c r="L227" s="546"/>
      <c r="P227" s="575"/>
      <c r="Q227" s="540"/>
      <c r="R227" s="533"/>
      <c r="S227" s="534"/>
    </row>
    <row r="228" spans="1:19" s="501" customFormat="1" ht="16.5" hidden="1" customHeight="1" x14ac:dyDescent="0.2">
      <c r="A228" s="522"/>
      <c r="B228" s="523" t="s">
        <v>158</v>
      </c>
      <c r="C228" s="1534" t="s">
        <v>218</v>
      </c>
      <c r="D228" s="1534"/>
      <c r="E228" s="1534"/>
      <c r="F228" s="1534"/>
      <c r="G228" s="1534"/>
      <c r="H228" s="1535"/>
      <c r="I228" s="516" t="s">
        <v>156</v>
      </c>
      <c r="J228" s="528">
        <v>1</v>
      </c>
      <c r="K228" s="529" t="s">
        <v>637</v>
      </c>
      <c r="P228" s="575"/>
      <c r="Q228" s="663"/>
      <c r="R228" s="664"/>
      <c r="S228" s="534"/>
    </row>
    <row r="229" spans="1:19" s="501" customFormat="1" ht="16.5" hidden="1" customHeight="1" x14ac:dyDescent="0.2">
      <c r="A229" s="522"/>
      <c r="F229" s="551" t="s">
        <v>161</v>
      </c>
      <c r="G229" s="524">
        <f>ROUND((J225+J226*J227),2)</f>
        <v>300</v>
      </c>
      <c r="H229" s="526" t="s">
        <v>162</v>
      </c>
      <c r="I229" s="516"/>
      <c r="J229" s="517"/>
      <c r="K229" s="529"/>
      <c r="P229" s="575"/>
      <c r="Q229" s="532"/>
      <c r="R229" s="533"/>
      <c r="S229" s="534"/>
    </row>
    <row r="230" spans="1:19" s="501" customFormat="1" ht="17.25" hidden="1" customHeight="1" x14ac:dyDescent="0.2">
      <c r="A230" s="522"/>
      <c r="B230" s="523"/>
      <c r="C230" s="550"/>
      <c r="D230" s="550"/>
      <c r="E230" s="550"/>
      <c r="I230" s="516" t="s">
        <v>219</v>
      </c>
      <c r="J230" s="536">
        <v>8.9999999999999993E-3</v>
      </c>
      <c r="K230" s="529" t="s">
        <v>220</v>
      </c>
      <c r="P230" s="575"/>
      <c r="Q230" s="532"/>
      <c r="R230" s="533"/>
      <c r="S230" s="534"/>
    </row>
    <row r="231" spans="1:19" s="501" customFormat="1" ht="16.5" hidden="1" customHeight="1" x14ac:dyDescent="0.2">
      <c r="A231" s="522"/>
      <c r="B231" s="523"/>
      <c r="C231" s="550"/>
      <c r="D231" s="550"/>
      <c r="E231" s="550"/>
      <c r="F231" s="551"/>
      <c r="G231" s="524"/>
      <c r="H231" s="526"/>
      <c r="I231" s="516" t="s">
        <v>167</v>
      </c>
      <c r="J231" s="517">
        <v>1</v>
      </c>
      <c r="K231" s="529" t="str">
        <f>K27</f>
        <v>Часть 2 п. 2.20</v>
      </c>
      <c r="L231" s="546"/>
      <c r="M231" s="474"/>
      <c r="N231" s="547"/>
      <c r="O231" s="542"/>
      <c r="P231" s="548"/>
      <c r="Q231" s="532"/>
      <c r="R231" s="533"/>
      <c r="S231" s="534"/>
    </row>
    <row r="232" spans="1:19" s="501" customFormat="1" ht="22.5" hidden="1" customHeight="1" x14ac:dyDescent="0.2">
      <c r="A232" s="576"/>
      <c r="B232" s="558"/>
      <c r="C232" s="559"/>
      <c r="D232" s="559"/>
      <c r="E232" s="559"/>
      <c r="F232" s="560"/>
      <c r="G232" s="561"/>
      <c r="H232" s="562"/>
      <c r="I232" s="558" t="s">
        <v>168</v>
      </c>
      <c r="J232" s="563">
        <f>J28</f>
        <v>8.0150000000000006</v>
      </c>
      <c r="K232" s="564" t="str">
        <f>K28</f>
        <v>(4 кв.2025г.)</v>
      </c>
      <c r="L232" s="565"/>
      <c r="M232" s="566"/>
      <c r="N232" s="567"/>
      <c r="O232" s="566"/>
      <c r="P232" s="568"/>
      <c r="Q232" s="569"/>
      <c r="R232" s="533"/>
      <c r="S232" s="534"/>
    </row>
    <row r="233" spans="1:19" s="507" customFormat="1" ht="24" hidden="1" customHeight="1" x14ac:dyDescent="0.2">
      <c r="A233" s="509"/>
      <c r="B233" s="510"/>
      <c r="C233" s="511"/>
      <c r="D233" s="512"/>
      <c r="E233" s="512"/>
      <c r="F233" s="513"/>
      <c r="G233" s="514"/>
      <c r="H233" s="515"/>
      <c r="I233" s="516" t="s">
        <v>147</v>
      </c>
      <c r="J233" s="517">
        <v>1</v>
      </c>
      <c r="K233" s="518" t="s">
        <v>148</v>
      </c>
      <c r="L233" s="519"/>
      <c r="M233" s="514"/>
      <c r="N233" s="514"/>
      <c r="O233" s="514"/>
      <c r="P233" s="520"/>
      <c r="Q233" s="521"/>
      <c r="S233" s="508"/>
    </row>
    <row r="234" spans="1:19" s="501" customFormat="1" ht="26.25" hidden="1" customHeight="1" x14ac:dyDescent="0.2">
      <c r="A234" s="522">
        <v>8</v>
      </c>
      <c r="B234" s="511" t="s">
        <v>221</v>
      </c>
      <c r="C234" s="511"/>
      <c r="D234" s="511"/>
      <c r="E234" s="511"/>
      <c r="F234" s="551"/>
      <c r="G234" s="524"/>
      <c r="H234" s="526"/>
      <c r="I234" s="527" t="s">
        <v>151</v>
      </c>
      <c r="J234" s="528">
        <v>46</v>
      </c>
      <c r="K234" s="665" t="s">
        <v>800</v>
      </c>
      <c r="L234" s="530"/>
      <c r="M234" s="474"/>
      <c r="N234" s="474"/>
      <c r="O234" s="474"/>
      <c r="P234" s="531"/>
      <c r="Q234" s="532"/>
      <c r="R234" s="533"/>
      <c r="S234" s="534"/>
    </row>
    <row r="235" spans="1:19" s="501" customFormat="1" ht="28.5" hidden="1" customHeight="1" x14ac:dyDescent="0.2">
      <c r="A235" s="522"/>
      <c r="B235" s="525"/>
      <c r="C235" s="474"/>
      <c r="D235" s="474"/>
      <c r="E235" s="525"/>
      <c r="F235" s="535"/>
      <c r="G235" s="525"/>
      <c r="H235" s="531"/>
      <c r="I235" s="527" t="s">
        <v>154</v>
      </c>
      <c r="J235" s="536">
        <v>0</v>
      </c>
      <c r="K235" s="529" t="str">
        <f>K234</f>
        <v>МРР-4.9.02-22 т. 3.5  п. 1.3</v>
      </c>
      <c r="L235" s="537"/>
      <c r="M235" s="538"/>
      <c r="N235" s="538"/>
      <c r="O235" s="538"/>
      <c r="P235" s="539"/>
      <c r="Q235" s="540"/>
      <c r="R235" s="533"/>
      <c r="S235" s="534"/>
    </row>
    <row r="236" spans="1:19" s="501" customFormat="1" ht="16.5" hidden="1" customHeight="1" x14ac:dyDescent="0.2">
      <c r="A236" s="522"/>
      <c r="B236" s="523" t="s">
        <v>212</v>
      </c>
      <c r="C236" s="524">
        <v>0</v>
      </c>
      <c r="D236" s="525" t="s">
        <v>213</v>
      </c>
      <c r="E236" s="474"/>
      <c r="F236" s="474"/>
      <c r="G236" s="474"/>
      <c r="H236" s="531"/>
      <c r="I236" s="516" t="s">
        <v>155</v>
      </c>
      <c r="J236" s="517">
        <f>C236</f>
        <v>0</v>
      </c>
      <c r="K236" s="529"/>
      <c r="L236" s="537"/>
      <c r="M236" s="538"/>
      <c r="N236" s="538"/>
      <c r="O236" s="538"/>
      <c r="P236" s="539"/>
      <c r="Q236" s="540"/>
      <c r="R236" s="533"/>
      <c r="S236" s="534"/>
    </row>
    <row r="237" spans="1:19" s="501" customFormat="1" ht="16.5" hidden="1" customHeight="1" x14ac:dyDescent="0.2">
      <c r="A237" s="522"/>
      <c r="B237" s="541"/>
      <c r="C237" s="538"/>
      <c r="I237" s="516" t="s">
        <v>156</v>
      </c>
      <c r="J237" s="528">
        <v>1</v>
      </c>
      <c r="K237" s="529" t="s">
        <v>157</v>
      </c>
      <c r="L237" s="530">
        <f>G239*1000</f>
        <v>0</v>
      </c>
      <c r="M237" s="474" t="s">
        <v>5</v>
      </c>
      <c r="N237" s="542">
        <f>J233</f>
        <v>1</v>
      </c>
      <c r="O237" s="542" t="s">
        <v>5</v>
      </c>
      <c r="P237" s="543">
        <f>J237</f>
        <v>1</v>
      </c>
      <c r="Q237" s="582">
        <f>ROUND(L237*N237*P237*N238*P238*N239*P239,0)</f>
        <v>0</v>
      </c>
      <c r="R237" s="533"/>
      <c r="S237" s="534"/>
    </row>
    <row r="238" spans="1:19" s="501" customFormat="1" ht="16.5" hidden="1" customHeight="1" x14ac:dyDescent="0.2">
      <c r="A238" s="522"/>
      <c r="B238" s="523" t="s">
        <v>158</v>
      </c>
      <c r="C238" s="1534" t="s">
        <v>801</v>
      </c>
      <c r="D238" s="1534"/>
      <c r="E238" s="1534"/>
      <c r="F238" s="1534"/>
      <c r="G238" s="1534"/>
      <c r="H238" s="1535"/>
      <c r="I238" s="516" t="s">
        <v>222</v>
      </c>
      <c r="J238" s="517">
        <v>1</v>
      </c>
      <c r="K238" s="529" t="s">
        <v>223</v>
      </c>
      <c r="L238" s="546"/>
      <c r="M238" s="474" t="s">
        <v>5</v>
      </c>
      <c r="N238" s="542">
        <f>J238</f>
        <v>1</v>
      </c>
      <c r="O238" s="542" t="s">
        <v>5</v>
      </c>
      <c r="P238" s="548">
        <f>J239</f>
        <v>1</v>
      </c>
      <c r="Q238" s="532"/>
      <c r="R238" s="533"/>
      <c r="S238" s="534"/>
    </row>
    <row r="239" spans="1:19" s="501" customFormat="1" ht="27" hidden="1" customHeight="1" x14ac:dyDescent="0.2">
      <c r="A239" s="522"/>
      <c r="B239" s="523"/>
      <c r="C239" s="550"/>
      <c r="D239" s="550"/>
      <c r="E239" s="550"/>
      <c r="F239" s="551" t="s">
        <v>161</v>
      </c>
      <c r="G239" s="524">
        <f>ROUND((J234+J235*J236)*J236,2)</f>
        <v>0</v>
      </c>
      <c r="H239" s="526" t="s">
        <v>162</v>
      </c>
      <c r="I239" s="516" t="s">
        <v>173</v>
      </c>
      <c r="J239" s="517">
        <v>1</v>
      </c>
      <c r="K239" s="529" t="s">
        <v>198</v>
      </c>
      <c r="L239" s="546"/>
      <c r="M239" s="474" t="s">
        <v>5</v>
      </c>
      <c r="N239" s="542">
        <f>J240</f>
        <v>1.2</v>
      </c>
      <c r="O239" s="542" t="s">
        <v>5</v>
      </c>
      <c r="P239" s="552">
        <f>J241</f>
        <v>8.0150000000000006</v>
      </c>
      <c r="Q239" s="532"/>
      <c r="R239" s="533"/>
      <c r="S239" s="534"/>
    </row>
    <row r="240" spans="1:19" s="501" customFormat="1" ht="27" hidden="1" customHeight="1" x14ac:dyDescent="0.2">
      <c r="A240" s="522"/>
      <c r="B240" s="523"/>
      <c r="C240" s="550"/>
      <c r="D240" s="550"/>
      <c r="E240" s="550"/>
      <c r="F240" s="551"/>
      <c r="G240" s="524"/>
      <c r="H240" s="526"/>
      <c r="I240" s="516" t="s">
        <v>167</v>
      </c>
      <c r="J240" s="517">
        <v>1.2</v>
      </c>
      <c r="K240" s="529" t="s">
        <v>199</v>
      </c>
      <c r="L240" s="546"/>
      <c r="M240" s="474"/>
      <c r="N240" s="547"/>
      <c r="O240" s="542"/>
      <c r="P240" s="548"/>
      <c r="Q240" s="532"/>
      <c r="R240" s="533"/>
      <c r="S240" s="534"/>
    </row>
    <row r="241" spans="1:19" s="501" customFormat="1" ht="22.5" hidden="1" customHeight="1" x14ac:dyDescent="0.2">
      <c r="A241" s="576"/>
      <c r="B241" s="563"/>
      <c r="C241" s="559"/>
      <c r="D241" s="559"/>
      <c r="E241" s="559"/>
      <c r="F241" s="560"/>
      <c r="G241" s="561"/>
      <c r="H241" s="562"/>
      <c r="I241" s="558" t="s">
        <v>168</v>
      </c>
      <c r="J241" s="563">
        <f>J28</f>
        <v>8.0150000000000006</v>
      </c>
      <c r="K241" s="564" t="str">
        <f>K28</f>
        <v>(4 кв.2025г.)</v>
      </c>
      <c r="L241" s="565"/>
      <c r="M241" s="566"/>
      <c r="N241" s="567"/>
      <c r="O241" s="566"/>
      <c r="P241" s="568"/>
      <c r="Q241" s="569"/>
      <c r="R241" s="533"/>
      <c r="S241" s="534"/>
    </row>
    <row r="242" spans="1:19" s="507" customFormat="1" ht="34.5" hidden="1" customHeight="1" x14ac:dyDescent="0.2">
      <c r="A242" s="580"/>
      <c r="B242" s="1545" t="s">
        <v>224</v>
      </c>
      <c r="C242" s="1546"/>
      <c r="D242" s="1546"/>
      <c r="E242" s="1546"/>
      <c r="F242" s="1546"/>
      <c r="G242" s="1546"/>
      <c r="H242" s="1547"/>
      <c r="I242" s="516" t="s">
        <v>147</v>
      </c>
      <c r="J242" s="517">
        <v>1</v>
      </c>
      <c r="K242" s="518" t="s">
        <v>148</v>
      </c>
      <c r="L242" s="519"/>
      <c r="M242" s="514"/>
      <c r="N242" s="514"/>
      <c r="O242" s="514"/>
      <c r="P242" s="520"/>
      <c r="Q242" s="521"/>
      <c r="S242" s="508"/>
    </row>
    <row r="243" spans="1:19" s="501" customFormat="1" ht="16.5" hidden="1" customHeight="1" x14ac:dyDescent="0.2">
      <c r="A243" s="522">
        <v>6</v>
      </c>
      <c r="C243" s="511"/>
      <c r="D243" s="511"/>
      <c r="E243" s="511"/>
      <c r="F243" s="551"/>
      <c r="G243" s="524"/>
      <c r="H243" s="526"/>
      <c r="I243" s="527" t="s">
        <v>151</v>
      </c>
      <c r="J243" s="528">
        <v>5.94</v>
      </c>
      <c r="K243" s="665" t="s">
        <v>225</v>
      </c>
      <c r="L243" s="530"/>
      <c r="M243" s="474"/>
      <c r="N243" s="474"/>
      <c r="O243" s="474"/>
      <c r="P243" s="531"/>
      <c r="Q243" s="532"/>
      <c r="R243" s="533"/>
      <c r="S243" s="534"/>
    </row>
    <row r="244" spans="1:19" s="501" customFormat="1" ht="24.75" hidden="1" customHeight="1" x14ac:dyDescent="0.2">
      <c r="A244" s="522"/>
      <c r="B244" s="525"/>
      <c r="C244" s="474"/>
      <c r="D244" s="474"/>
      <c r="E244" s="525"/>
      <c r="F244" s="535"/>
      <c r="G244" s="525"/>
      <c r="H244" s="531"/>
      <c r="I244" s="527" t="s">
        <v>154</v>
      </c>
      <c r="J244" s="536">
        <v>0</v>
      </c>
      <c r="K244" s="529" t="str">
        <f>K243</f>
        <v xml:space="preserve"> т. 3.1 п. 3.</v>
      </c>
      <c r="L244" s="537"/>
      <c r="M244" s="538"/>
      <c r="N244" s="538"/>
      <c r="O244" s="538"/>
      <c r="P244" s="539"/>
      <c r="Q244" s="540"/>
      <c r="R244" s="533"/>
      <c r="S244" s="534"/>
    </row>
    <row r="245" spans="1:19" s="501" customFormat="1" ht="16.5" hidden="1" customHeight="1" x14ac:dyDescent="0.2">
      <c r="A245" s="522"/>
      <c r="B245" s="523" t="s">
        <v>212</v>
      </c>
      <c r="C245" s="524">
        <v>0</v>
      </c>
      <c r="D245" s="525" t="s">
        <v>213</v>
      </c>
      <c r="E245" s="474"/>
      <c r="F245" s="474"/>
      <c r="G245" s="474"/>
      <c r="H245" s="531"/>
      <c r="I245" s="516" t="s">
        <v>155</v>
      </c>
      <c r="J245" s="517">
        <f>C245</f>
        <v>0</v>
      </c>
      <c r="K245" s="529"/>
      <c r="L245" s="537"/>
      <c r="M245" s="538"/>
      <c r="N245" s="538"/>
      <c r="O245" s="538"/>
      <c r="P245" s="539"/>
      <c r="Q245" s="540"/>
      <c r="R245" s="533"/>
      <c r="S245" s="534"/>
    </row>
    <row r="246" spans="1:19" s="501" customFormat="1" ht="16.5" hidden="1" customHeight="1" x14ac:dyDescent="0.2">
      <c r="A246" s="522"/>
      <c r="B246" s="541"/>
      <c r="C246" s="538"/>
      <c r="I246" s="516" t="s">
        <v>156</v>
      </c>
      <c r="J246" s="528">
        <v>1</v>
      </c>
      <c r="K246" s="529" t="s">
        <v>157</v>
      </c>
      <c r="L246" s="530">
        <f>G248*1000</f>
        <v>0</v>
      </c>
      <c r="M246" s="474" t="s">
        <v>5</v>
      </c>
      <c r="N246" s="542">
        <f>J242</f>
        <v>1</v>
      </c>
      <c r="O246" s="542" t="s">
        <v>5</v>
      </c>
      <c r="P246" s="593">
        <f>J247</f>
        <v>1.35</v>
      </c>
      <c r="Q246" s="582">
        <f>ROUND(L246*N246*P246*N247*P247,0)</f>
        <v>0</v>
      </c>
      <c r="R246" s="533"/>
      <c r="S246" s="534"/>
    </row>
    <row r="247" spans="1:19" s="501" customFormat="1" ht="16.5" hidden="1" customHeight="1" x14ac:dyDescent="0.2">
      <c r="A247" s="522"/>
      <c r="B247" s="523" t="s">
        <v>158</v>
      </c>
      <c r="C247" s="1534" t="s">
        <v>226</v>
      </c>
      <c r="D247" s="1534"/>
      <c r="E247" s="1534"/>
      <c r="F247" s="1534"/>
      <c r="G247" s="1534"/>
      <c r="H247" s="1535"/>
      <c r="I247" s="516" t="s">
        <v>166</v>
      </c>
      <c r="J247" s="517">
        <v>1.35</v>
      </c>
      <c r="K247" s="529" t="s">
        <v>227</v>
      </c>
      <c r="L247" s="546"/>
      <c r="M247" s="474" t="s">
        <v>5</v>
      </c>
      <c r="N247" s="542">
        <f>J248</f>
        <v>1</v>
      </c>
      <c r="O247" s="542" t="s">
        <v>5</v>
      </c>
      <c r="P247" s="552">
        <f>J249</f>
        <v>8.0150000000000006</v>
      </c>
      <c r="Q247" s="532"/>
      <c r="R247" s="533"/>
      <c r="S247" s="534"/>
    </row>
    <row r="248" spans="1:19" s="501" customFormat="1" ht="27" hidden="1" customHeight="1" x14ac:dyDescent="0.2">
      <c r="A248" s="522"/>
      <c r="B248" s="523"/>
      <c r="C248" s="550"/>
      <c r="D248" s="550"/>
      <c r="E248" s="550"/>
      <c r="F248" s="551" t="s">
        <v>161</v>
      </c>
      <c r="G248" s="524">
        <f>ROUND((J243+J244*J245)*J245,2)</f>
        <v>0</v>
      </c>
      <c r="H248" s="526" t="s">
        <v>162</v>
      </c>
      <c r="I248" s="516" t="s">
        <v>167</v>
      </c>
      <c r="J248" s="517">
        <f>J27</f>
        <v>1</v>
      </c>
      <c r="K248" s="529" t="s">
        <v>228</v>
      </c>
      <c r="L248" s="546"/>
      <c r="M248" s="474"/>
      <c r="N248" s="542"/>
      <c r="O248" s="542"/>
      <c r="P248" s="552"/>
      <c r="Q248" s="532"/>
      <c r="R248" s="533"/>
      <c r="S248" s="534"/>
    </row>
    <row r="249" spans="1:19" s="501" customFormat="1" ht="27" hidden="1" customHeight="1" x14ac:dyDescent="0.2">
      <c r="A249" s="576"/>
      <c r="B249" s="563"/>
      <c r="C249" s="559"/>
      <c r="D249" s="559"/>
      <c r="E249" s="559"/>
      <c r="F249" s="560"/>
      <c r="G249" s="561"/>
      <c r="H249" s="562"/>
      <c r="I249" s="558" t="s">
        <v>168</v>
      </c>
      <c r="J249" s="563">
        <f>J28</f>
        <v>8.0150000000000006</v>
      </c>
      <c r="K249" s="564" t="str">
        <f>K28</f>
        <v>(4 кв.2025г.)</v>
      </c>
      <c r="L249" s="565"/>
      <c r="M249" s="566"/>
      <c r="N249" s="567"/>
      <c r="O249" s="577"/>
      <c r="P249" s="578"/>
      <c r="Q249" s="569"/>
      <c r="R249" s="533"/>
      <c r="S249" s="534"/>
    </row>
    <row r="250" spans="1:19" s="507" customFormat="1" ht="21" hidden="1" customHeight="1" x14ac:dyDescent="0.2">
      <c r="A250" s="580"/>
      <c r="B250" s="1545" t="s">
        <v>229</v>
      </c>
      <c r="C250" s="1546"/>
      <c r="D250" s="1546"/>
      <c r="E250" s="1546"/>
      <c r="F250" s="1546"/>
      <c r="G250" s="1546"/>
      <c r="H250" s="1547"/>
      <c r="I250" s="516" t="s">
        <v>147</v>
      </c>
      <c r="J250" s="517">
        <v>1</v>
      </c>
      <c r="K250" s="518" t="s">
        <v>148</v>
      </c>
      <c r="L250" s="519"/>
      <c r="M250" s="514"/>
      <c r="N250" s="514"/>
      <c r="O250" s="514"/>
      <c r="P250" s="520"/>
      <c r="Q250" s="521"/>
      <c r="S250" s="508"/>
    </row>
    <row r="251" spans="1:19" s="501" customFormat="1" ht="12.75" hidden="1" customHeight="1" x14ac:dyDescent="0.2">
      <c r="A251" s="522">
        <v>7</v>
      </c>
      <c r="C251" s="511"/>
      <c r="D251" s="511"/>
      <c r="E251" s="511"/>
      <c r="F251" s="551"/>
      <c r="G251" s="524"/>
      <c r="H251" s="526"/>
      <c r="I251" s="527" t="s">
        <v>151</v>
      </c>
      <c r="J251" s="528">
        <v>10.44</v>
      </c>
      <c r="K251" s="665" t="s">
        <v>230</v>
      </c>
      <c r="L251" s="530"/>
      <c r="M251" s="474"/>
      <c r="N251" s="474"/>
      <c r="O251" s="474"/>
      <c r="P251" s="531"/>
      <c r="Q251" s="532"/>
      <c r="R251" s="533"/>
      <c r="S251" s="534"/>
    </row>
    <row r="252" spans="1:19" s="501" customFormat="1" ht="14.25" hidden="1" customHeight="1" x14ac:dyDescent="0.2">
      <c r="A252" s="522"/>
      <c r="B252" s="525"/>
      <c r="C252" s="474"/>
      <c r="D252" s="474"/>
      <c r="E252" s="525"/>
      <c r="F252" s="535"/>
      <c r="G252" s="525"/>
      <c r="H252" s="531"/>
      <c r="I252" s="527" t="s">
        <v>154</v>
      </c>
      <c r="J252" s="536">
        <v>0</v>
      </c>
      <c r="K252" s="529" t="str">
        <f>K251</f>
        <v xml:space="preserve"> т. 3.8 п. 1.</v>
      </c>
      <c r="L252" s="537"/>
      <c r="M252" s="538"/>
      <c r="N252" s="538"/>
      <c r="O252" s="538"/>
      <c r="P252" s="539"/>
      <c r="Q252" s="540"/>
      <c r="R252" s="533"/>
      <c r="S252" s="534"/>
    </row>
    <row r="253" spans="1:19" s="501" customFormat="1" ht="16.5" hidden="1" customHeight="1" x14ac:dyDescent="0.2">
      <c r="A253" s="522"/>
      <c r="B253" s="523" t="s">
        <v>212</v>
      </c>
      <c r="C253" s="524">
        <v>0</v>
      </c>
      <c r="D253" s="525" t="s">
        <v>213</v>
      </c>
      <c r="E253" s="474"/>
      <c r="F253" s="474"/>
      <c r="G253" s="474"/>
      <c r="H253" s="531"/>
      <c r="I253" s="516" t="s">
        <v>155</v>
      </c>
      <c r="J253" s="517">
        <f>C253</f>
        <v>0</v>
      </c>
      <c r="K253" s="529"/>
      <c r="L253" s="537"/>
      <c r="M253" s="538"/>
      <c r="N253" s="538"/>
      <c r="O253" s="538"/>
      <c r="P253" s="539"/>
      <c r="Q253" s="540"/>
      <c r="R253" s="533"/>
      <c r="S253" s="534"/>
    </row>
    <row r="254" spans="1:19" s="501" customFormat="1" ht="16.5" hidden="1" customHeight="1" x14ac:dyDescent="0.2">
      <c r="A254" s="522"/>
      <c r="B254" s="541"/>
      <c r="C254" s="538"/>
      <c r="I254" s="516" t="s">
        <v>156</v>
      </c>
      <c r="J254" s="528">
        <v>1</v>
      </c>
      <c r="K254" s="529" t="s">
        <v>157</v>
      </c>
      <c r="L254" s="530">
        <f>G256*1000</f>
        <v>0</v>
      </c>
      <c r="M254" s="474" t="s">
        <v>5</v>
      </c>
      <c r="N254" s="542">
        <f>J250</f>
        <v>1</v>
      </c>
      <c r="O254" s="542" t="s">
        <v>5</v>
      </c>
      <c r="P254" s="593">
        <f>J255</f>
        <v>1</v>
      </c>
      <c r="Q254" s="582">
        <f>ROUND(L254*N254*P254*N255*P255,0)</f>
        <v>0</v>
      </c>
      <c r="R254" s="533"/>
      <c r="S254" s="534"/>
    </row>
    <row r="255" spans="1:19" s="501" customFormat="1" ht="16.5" hidden="1" customHeight="1" x14ac:dyDescent="0.2">
      <c r="A255" s="522"/>
      <c r="B255" s="523" t="s">
        <v>158</v>
      </c>
      <c r="C255" s="1534" t="s">
        <v>231</v>
      </c>
      <c r="D255" s="1534"/>
      <c r="E255" s="1534"/>
      <c r="F255" s="1534"/>
      <c r="G255" s="1534"/>
      <c r="H255" s="1535"/>
      <c r="I255" s="516" t="s">
        <v>166</v>
      </c>
      <c r="J255" s="517">
        <v>1</v>
      </c>
      <c r="K255" s="529" t="s">
        <v>227</v>
      </c>
      <c r="L255" s="546"/>
      <c r="M255" s="474" t="s">
        <v>5</v>
      </c>
      <c r="N255" s="542">
        <f>J256</f>
        <v>1</v>
      </c>
      <c r="O255" s="542" t="s">
        <v>5</v>
      </c>
      <c r="P255" s="552">
        <f>J257</f>
        <v>8.0150000000000006</v>
      </c>
      <c r="Q255" s="532"/>
      <c r="R255" s="533"/>
      <c r="S255" s="534"/>
    </row>
    <row r="256" spans="1:19" s="501" customFormat="1" ht="27" hidden="1" customHeight="1" x14ac:dyDescent="0.2">
      <c r="A256" s="522"/>
      <c r="B256" s="523"/>
      <c r="C256" s="550"/>
      <c r="D256" s="550"/>
      <c r="E256" s="550"/>
      <c r="F256" s="551" t="s">
        <v>161</v>
      </c>
      <c r="G256" s="524">
        <f>ROUND((J251+J252*J253)*J253,2)</f>
        <v>0</v>
      </c>
      <c r="H256" s="526" t="s">
        <v>162</v>
      </c>
      <c r="I256" s="516" t="s">
        <v>167</v>
      </c>
      <c r="J256" s="517">
        <v>1</v>
      </c>
      <c r="K256" s="529" t="s">
        <v>228</v>
      </c>
      <c r="L256" s="546"/>
      <c r="M256" s="474"/>
      <c r="N256" s="542"/>
      <c r="O256" s="542"/>
      <c r="P256" s="552"/>
      <c r="Q256" s="532"/>
      <c r="R256" s="533"/>
      <c r="S256" s="534"/>
    </row>
    <row r="257" spans="1:25" s="501" customFormat="1" ht="27" hidden="1" customHeight="1" x14ac:dyDescent="0.2">
      <c r="A257" s="576"/>
      <c r="B257" s="563"/>
      <c r="C257" s="559"/>
      <c r="D257" s="559"/>
      <c r="E257" s="559"/>
      <c r="F257" s="560"/>
      <c r="G257" s="561"/>
      <c r="H257" s="562"/>
      <c r="I257" s="558" t="s">
        <v>168</v>
      </c>
      <c r="J257" s="563">
        <f>J28</f>
        <v>8.0150000000000006</v>
      </c>
      <c r="K257" s="564" t="str">
        <f>K28</f>
        <v>(4 кв.2025г.)</v>
      </c>
      <c r="L257" s="565"/>
      <c r="M257" s="566"/>
      <c r="N257" s="567"/>
      <c r="O257" s="577"/>
      <c r="P257" s="578"/>
      <c r="Q257" s="569"/>
      <c r="R257" s="533"/>
      <c r="S257" s="534"/>
    </row>
    <row r="258" spans="1:25" s="672" customFormat="1" ht="20.25" hidden="1" customHeight="1" x14ac:dyDescent="0.25">
      <c r="A258" s="580"/>
      <c r="B258" s="510"/>
      <c r="C258" s="511"/>
      <c r="D258" s="512"/>
      <c r="E258" s="512"/>
      <c r="F258" s="513"/>
      <c r="G258" s="514"/>
      <c r="H258" s="666"/>
      <c r="I258" s="667" t="s">
        <v>232</v>
      </c>
      <c r="J258" s="519"/>
      <c r="K258" s="668"/>
      <c r="L258" s="519"/>
      <c r="M258" s="514"/>
      <c r="N258" s="514"/>
      <c r="O258" s="514"/>
      <c r="P258" s="520"/>
      <c r="Q258" s="521"/>
      <c r="R258" s="669"/>
      <c r="S258" s="670"/>
      <c r="T258" s="671">
        <f>Q264/J257*0.4</f>
        <v>558423.19999999995</v>
      </c>
      <c r="Y258" s="671">
        <f>Q201+Q108+Q90+Q81+Q71+Q23+Q226+Q99+Q246+Q254</f>
        <v>5575971.3799999999</v>
      </c>
    </row>
    <row r="259" spans="1:25" s="672" customFormat="1" ht="20.25" hidden="1" customHeight="1" x14ac:dyDescent="0.25">
      <c r="A259" s="522">
        <v>8</v>
      </c>
      <c r="B259" s="673" t="s">
        <v>233</v>
      </c>
      <c r="C259" s="511"/>
      <c r="D259" s="511"/>
      <c r="E259" s="511"/>
      <c r="F259" s="551"/>
      <c r="G259" s="524"/>
      <c r="H259" s="526"/>
      <c r="I259" s="516" t="s">
        <v>147</v>
      </c>
      <c r="J259" s="517">
        <v>1</v>
      </c>
      <c r="K259" s="518" t="s">
        <v>234</v>
      </c>
      <c r="L259" s="530"/>
      <c r="M259" s="474"/>
      <c r="N259" s="474"/>
      <c r="O259" s="474"/>
      <c r="P259" s="531"/>
      <c r="Q259" s="582"/>
      <c r="R259" s="669"/>
      <c r="S259" s="670"/>
      <c r="T259" s="671"/>
    </row>
    <row r="260" spans="1:25" s="672" customFormat="1" ht="20.25" hidden="1" customHeight="1" x14ac:dyDescent="0.25">
      <c r="A260" s="522"/>
      <c r="B260" s="525" t="s">
        <v>152</v>
      </c>
      <c r="C260" s="474"/>
      <c r="D260" s="474" t="s">
        <v>44</v>
      </c>
      <c r="E260" s="501"/>
      <c r="F260" s="501"/>
      <c r="G260" s="525"/>
      <c r="H260" s="531"/>
      <c r="I260" s="516" t="s">
        <v>155</v>
      </c>
      <c r="J260" s="674">
        <v>8.8800000000000004E-2</v>
      </c>
      <c r="K260" s="529" t="s">
        <v>235</v>
      </c>
      <c r="L260" s="675">
        <f>G263*1000</f>
        <v>90</v>
      </c>
      <c r="M260" s="474" t="s">
        <v>5</v>
      </c>
      <c r="N260" s="547">
        <f>J262</f>
        <v>8.0150000000000006</v>
      </c>
      <c r="O260" s="535" t="s">
        <v>5</v>
      </c>
      <c r="P260" s="543">
        <f>J259</f>
        <v>1</v>
      </c>
      <c r="Q260" s="544">
        <f>ROUND(L260*N260,0)*0</f>
        <v>0</v>
      </c>
      <c r="R260" s="669"/>
      <c r="S260" s="670"/>
    </row>
    <row r="261" spans="1:25" s="672" customFormat="1" ht="20.25" hidden="1" customHeight="1" x14ac:dyDescent="0.25">
      <c r="A261" s="522"/>
      <c r="B261" s="523" t="s">
        <v>236</v>
      </c>
      <c r="C261" s="524">
        <v>1143.18</v>
      </c>
      <c r="D261" s="525" t="s">
        <v>56</v>
      </c>
      <c r="E261" s="474"/>
      <c r="F261" s="474"/>
      <c r="G261" s="474"/>
      <c r="H261" s="531"/>
      <c r="I261" s="516" t="s">
        <v>156</v>
      </c>
      <c r="J261" s="528">
        <v>1</v>
      </c>
      <c r="K261" s="529" t="s">
        <v>157</v>
      </c>
      <c r="L261" s="546"/>
      <c r="M261" s="474"/>
      <c r="N261" s="652"/>
      <c r="O261" s="474"/>
      <c r="P261" s="676"/>
      <c r="Q261" s="532"/>
      <c r="R261" s="669"/>
      <c r="S261" s="677"/>
    </row>
    <row r="262" spans="1:25" s="476" customFormat="1" ht="15" hidden="1" customHeight="1" x14ac:dyDescent="0.2">
      <c r="A262" s="522"/>
      <c r="B262" s="523" t="s">
        <v>237</v>
      </c>
      <c r="C262" s="1534" t="s">
        <v>238</v>
      </c>
      <c r="D262" s="1534"/>
      <c r="E262" s="1534"/>
      <c r="F262" s="1534"/>
      <c r="G262" s="1534"/>
      <c r="H262" s="1535"/>
      <c r="I262" s="516" t="s">
        <v>168</v>
      </c>
      <c r="J262" s="536">
        <f>J28</f>
        <v>8.0150000000000006</v>
      </c>
      <c r="K262" s="678" t="str">
        <f>K28</f>
        <v>(4 кв.2025г.)</v>
      </c>
      <c r="L262" s="530"/>
      <c r="M262" s="474"/>
      <c r="N262" s="679"/>
      <c r="O262" s="474"/>
      <c r="P262" s="592"/>
      <c r="Q262" s="582"/>
    </row>
    <row r="263" spans="1:25" s="684" customFormat="1" ht="16.5" hidden="1" x14ac:dyDescent="0.2">
      <c r="A263" s="576"/>
      <c r="B263" s="595"/>
      <c r="C263" s="595"/>
      <c r="D263" s="595"/>
      <c r="E263" s="595"/>
      <c r="F263" s="560" t="s">
        <v>161</v>
      </c>
      <c r="G263" s="561">
        <f>ROUND(1143.18/1000*0.0824,2)</f>
        <v>0.09</v>
      </c>
      <c r="H263" s="562" t="s">
        <v>162</v>
      </c>
      <c r="I263" s="595"/>
      <c r="J263" s="595"/>
      <c r="K263" s="595"/>
      <c r="L263" s="680"/>
      <c r="M263" s="566"/>
      <c r="N263" s="681"/>
      <c r="O263" s="566"/>
      <c r="P263" s="682"/>
      <c r="Q263" s="683"/>
    </row>
    <row r="264" spans="1:25" s="476" customFormat="1" ht="16.5" x14ac:dyDescent="0.2">
      <c r="A264" s="1529" t="s">
        <v>48</v>
      </c>
      <c r="B264" s="1530"/>
      <c r="C264" s="1530"/>
      <c r="D264" s="1530"/>
      <c r="E264" s="1530"/>
      <c r="F264" s="1530"/>
      <c r="G264" s="1530"/>
      <c r="H264" s="1530"/>
      <c r="I264" s="1530"/>
      <c r="J264" s="1530"/>
      <c r="K264" s="1530"/>
      <c r="L264" s="1530"/>
      <c r="M264" s="1530"/>
      <c r="N264" s="1530"/>
      <c r="O264" s="1530"/>
      <c r="P264" s="1531"/>
      <c r="Q264" s="685">
        <f>ROUND(SUM(Q19:Q263),2)</f>
        <v>11189404.869999999</v>
      </c>
      <c r="S264" s="686">
        <f>Q264*0.4/J232</f>
        <v>558423.19999999995</v>
      </c>
      <c r="T264" s="686" t="e">
        <f>#REF!</f>
        <v>#REF!</v>
      </c>
      <c r="U264" s="686" t="e">
        <f>S264+T264</f>
        <v>#REF!</v>
      </c>
    </row>
    <row r="265" spans="1:25" s="476" customFormat="1" ht="16.5" hidden="1" customHeight="1" x14ac:dyDescent="0.2">
      <c r="A265" s="1532" t="s">
        <v>239</v>
      </c>
      <c r="B265" s="1533"/>
      <c r="C265" s="1533"/>
      <c r="D265" s="1533"/>
      <c r="E265" s="1533"/>
      <c r="F265" s="1533"/>
      <c r="G265" s="1533"/>
      <c r="H265" s="1533"/>
      <c r="I265" s="687" t="s">
        <v>45</v>
      </c>
      <c r="J265" s="687">
        <v>1</v>
      </c>
      <c r="K265" s="687"/>
      <c r="L265" s="687"/>
      <c r="M265" s="687"/>
      <c r="N265" s="687"/>
      <c r="O265" s="687"/>
      <c r="P265" s="688"/>
      <c r="Q265" s="685">
        <f>ROUND(Q264*J265,2)</f>
        <v>11189404.869999999</v>
      </c>
    </row>
    <row r="266" spans="1:25" x14ac:dyDescent="0.2">
      <c r="A266" s="689"/>
      <c r="B266" s="474"/>
      <c r="C266" s="474"/>
      <c r="D266" s="474"/>
      <c r="E266" s="474"/>
      <c r="F266" s="474"/>
      <c r="G266" s="474"/>
      <c r="H266" s="474"/>
      <c r="I266" s="474"/>
      <c r="J266" s="474"/>
      <c r="K266" s="474"/>
      <c r="L266" s="475"/>
      <c r="M266" s="474"/>
      <c r="N266" s="474"/>
      <c r="O266" s="474"/>
      <c r="P266" s="474"/>
      <c r="Q266" s="474"/>
    </row>
    <row r="267" spans="1:25" s="690" customFormat="1" ht="12" customHeight="1" x14ac:dyDescent="0.3">
      <c r="B267" s="691"/>
      <c r="C267" s="692"/>
      <c r="D267" s="693"/>
      <c r="E267" s="693"/>
      <c r="F267" s="693"/>
      <c r="G267" s="693"/>
      <c r="H267" s="693"/>
      <c r="I267" s="693"/>
      <c r="J267" s="694"/>
      <c r="K267" s="694"/>
      <c r="L267" s="694"/>
    </row>
    <row r="268" spans="1:25" s="690" customFormat="1" ht="16.5" x14ac:dyDescent="0.3">
      <c r="B268" s="691"/>
      <c r="C268" s="692"/>
      <c r="D268" s="693"/>
      <c r="E268" s="693"/>
      <c r="F268" s="693"/>
      <c r="G268" s="693"/>
      <c r="H268" s="693"/>
      <c r="I268" s="693"/>
      <c r="J268" s="694"/>
      <c r="K268" s="694"/>
      <c r="L268" s="694"/>
    </row>
    <row r="269" spans="1:25" s="690" customFormat="1" ht="16.5" x14ac:dyDescent="0.3">
      <c r="B269" s="691"/>
      <c r="C269" s="692"/>
      <c r="D269" s="693"/>
      <c r="E269" s="693"/>
      <c r="F269" s="693"/>
      <c r="G269" s="693"/>
      <c r="H269" s="693"/>
      <c r="I269" s="693"/>
      <c r="J269" s="694"/>
      <c r="K269" s="694"/>
      <c r="L269" s="694"/>
    </row>
    <row r="270" spans="1:25" s="694" customFormat="1" ht="18.75" customHeight="1" x14ac:dyDescent="0.3">
      <c r="B270" s="695"/>
      <c r="C270" s="696"/>
      <c r="D270" s="695"/>
      <c r="E270" s="695"/>
      <c r="F270" s="695"/>
      <c r="G270" s="695"/>
      <c r="H270" s="695"/>
      <c r="I270" s="695"/>
      <c r="J270" s="697"/>
      <c r="K270" s="695"/>
      <c r="L270" s="695"/>
      <c r="P270" s="695"/>
    </row>
    <row r="271" spans="1:25" s="697" customFormat="1" ht="17.25" x14ac:dyDescent="0.25">
      <c r="B271" s="698"/>
      <c r="C271" s="699"/>
      <c r="D271" s="700"/>
      <c r="E271" s="699"/>
      <c r="F271" s="701"/>
      <c r="G271" s="701"/>
      <c r="H271" s="701"/>
      <c r="I271" s="702"/>
      <c r="J271" s="703"/>
      <c r="L271" s="702"/>
    </row>
    <row r="272" spans="1:25" s="704" customFormat="1" ht="17.25" x14ac:dyDescent="0.25">
      <c r="B272" s="705"/>
      <c r="C272" s="706"/>
      <c r="D272" s="699"/>
      <c r="E272" s="706"/>
      <c r="F272" s="700"/>
      <c r="G272" s="700"/>
      <c r="H272" s="700"/>
      <c r="I272" s="707"/>
      <c r="J272" s="708"/>
      <c r="L272" s="707"/>
    </row>
    <row r="273" spans="2:16" s="704" customFormat="1" ht="17.25" x14ac:dyDescent="0.25">
      <c r="B273" s="705"/>
      <c r="C273" s="706"/>
      <c r="D273" s="699"/>
      <c r="E273" s="706"/>
      <c r="F273" s="700"/>
      <c r="G273" s="700"/>
      <c r="H273" s="700"/>
      <c r="I273" s="707"/>
      <c r="J273" s="708"/>
      <c r="L273" s="707"/>
    </row>
    <row r="274" spans="2:16" s="707" customFormat="1" ht="16.5" customHeight="1" x14ac:dyDescent="0.25">
      <c r="B274" s="709"/>
      <c r="F274" s="710"/>
      <c r="G274" s="710"/>
      <c r="H274" s="710"/>
      <c r="I274" s="695"/>
      <c r="J274" s="710"/>
      <c r="K274" s="695"/>
      <c r="L274" s="695"/>
      <c r="P274" s="695"/>
    </row>
  </sheetData>
  <mergeCells count="60">
    <mergeCell ref="A16:Q16"/>
    <mergeCell ref="J18:L18"/>
    <mergeCell ref="C174:H174"/>
    <mergeCell ref="B179:H179"/>
    <mergeCell ref="F18:G18"/>
    <mergeCell ref="C109:H109"/>
    <mergeCell ref="B113:H113"/>
    <mergeCell ref="C117:H117"/>
    <mergeCell ref="B68:H68"/>
    <mergeCell ref="B49:H49"/>
    <mergeCell ref="B20:C20"/>
    <mergeCell ref="B30:H30"/>
    <mergeCell ref="B40:H40"/>
    <mergeCell ref="S71:S72"/>
    <mergeCell ref="C72:H72"/>
    <mergeCell ref="C82:H82"/>
    <mergeCell ref="R205:R222"/>
    <mergeCell ref="C183:H183"/>
    <mergeCell ref="C192:H192"/>
    <mergeCell ref="C147:H147"/>
    <mergeCell ref="B170:H170"/>
    <mergeCell ref="C91:H91"/>
    <mergeCell ref="C100:H100"/>
    <mergeCell ref="B105:H105"/>
    <mergeCell ref="B121:H121"/>
    <mergeCell ref="C125:H125"/>
    <mergeCell ref="C136:H136"/>
    <mergeCell ref="C156:H156"/>
    <mergeCell ref="C165:H165"/>
    <mergeCell ref="S61:S62"/>
    <mergeCell ref="C62:H62"/>
    <mergeCell ref="A5:Q5"/>
    <mergeCell ref="A6:Q6"/>
    <mergeCell ref="I8:Q8"/>
    <mergeCell ref="B17:H17"/>
    <mergeCell ref="I17:K17"/>
    <mergeCell ref="L17:P17"/>
    <mergeCell ref="S23:S24"/>
    <mergeCell ref="C24:H24"/>
    <mergeCell ref="C53:H53"/>
    <mergeCell ref="C44:H44"/>
    <mergeCell ref="B58:C58"/>
    <mergeCell ref="C34:H34"/>
    <mergeCell ref="B18:C18"/>
    <mergeCell ref="D18:E18"/>
    <mergeCell ref="A264:P264"/>
    <mergeCell ref="A265:H265"/>
    <mergeCell ref="C202:H202"/>
    <mergeCell ref="A222:J222"/>
    <mergeCell ref="C210:H210"/>
    <mergeCell ref="B212:H212"/>
    <mergeCell ref="C215:H215"/>
    <mergeCell ref="B205:H205"/>
    <mergeCell ref="C228:H228"/>
    <mergeCell ref="C238:H238"/>
    <mergeCell ref="B242:H242"/>
    <mergeCell ref="C247:H247"/>
    <mergeCell ref="B250:H250"/>
    <mergeCell ref="C255:H255"/>
    <mergeCell ref="C262:H262"/>
  </mergeCells>
  <pageMargins left="0.7" right="0.7" top="0.75" bottom="0.75" header="0.3" footer="0.3"/>
  <pageSetup paperSize="9" scale="69" orientation="portrait" r:id="rId1"/>
  <rowBreaks count="1" manualBreakCount="1">
    <brk id="85" max="16"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39"/>
  <sheetViews>
    <sheetView view="pageBreakPreview" topLeftCell="A71" zoomScaleNormal="100" zoomScaleSheetLayoutView="100" workbookViewId="0">
      <selection activeCell="A220" sqref="A220:J226"/>
    </sheetView>
  </sheetViews>
  <sheetFormatPr defaultColWidth="9.140625" defaultRowHeight="12.75" x14ac:dyDescent="0.25"/>
  <cols>
    <col min="1" max="1" width="5.140625" style="1174" customWidth="1"/>
    <col min="2" max="2" width="4" style="1174" customWidth="1"/>
    <col min="3" max="3" width="5.7109375" style="1174" customWidth="1"/>
    <col min="4" max="4" width="18.5703125" style="1174" customWidth="1"/>
    <col min="5" max="5" width="5.7109375" style="1174" customWidth="1"/>
    <col min="6" max="6" width="3.5703125" style="1174" customWidth="1"/>
    <col min="7" max="7" width="5.7109375" style="1174" customWidth="1"/>
    <col min="8" max="8" width="17.5703125" style="1174" customWidth="1"/>
    <col min="9" max="9" width="10.140625" style="1174" customWidth="1"/>
    <col min="10" max="10" width="6.7109375" style="1174" customWidth="1"/>
    <col min="11" max="11" width="11.42578125" style="1174" customWidth="1"/>
    <col min="12" max="16384" width="9.140625" style="1174"/>
  </cols>
  <sheetData>
    <row r="1" spans="1:17" s="40" customFormat="1" ht="16.5" x14ac:dyDescent="0.2">
      <c r="A1" s="38"/>
      <c r="B1" s="39"/>
      <c r="C1" s="39"/>
      <c r="D1" s="39"/>
      <c r="E1" s="39"/>
      <c r="F1" s="39"/>
      <c r="G1" s="39"/>
      <c r="K1" s="774" t="s">
        <v>1270</v>
      </c>
    </row>
    <row r="2" spans="1:17" s="40" customFormat="1" ht="16.5" x14ac:dyDescent="0.2">
      <c r="A2" s="38"/>
      <c r="B2" s="39"/>
      <c r="C2" s="39"/>
      <c r="D2" s="39"/>
      <c r="E2" s="39"/>
      <c r="F2" s="39"/>
      <c r="G2" s="39"/>
      <c r="K2" s="774"/>
    </row>
    <row r="3" spans="1:17" s="40" customFormat="1" ht="16.5" x14ac:dyDescent="0.2">
      <c r="A3" s="38"/>
      <c r="B3" s="39"/>
      <c r="C3" s="39"/>
      <c r="D3" s="39"/>
      <c r="E3" s="39"/>
      <c r="F3" s="39"/>
      <c r="G3" s="39"/>
      <c r="K3" s="774"/>
    </row>
    <row r="4" spans="1:17" s="43" customFormat="1" ht="16.5" customHeight="1" x14ac:dyDescent="0.2">
      <c r="A4" s="1585" t="s">
        <v>257</v>
      </c>
      <c r="B4" s="1585"/>
      <c r="C4" s="1585"/>
      <c r="D4" s="1585"/>
      <c r="E4" s="1585"/>
      <c r="F4" s="1585"/>
      <c r="G4" s="1585"/>
      <c r="H4" s="1585"/>
      <c r="I4" s="1585"/>
      <c r="J4" s="1585"/>
      <c r="K4" s="1585"/>
    </row>
    <row r="5" spans="1:17" s="43" customFormat="1" ht="29.25" customHeight="1" x14ac:dyDescent="0.2">
      <c r="A5" s="1586" t="s">
        <v>1174</v>
      </c>
      <c r="B5" s="1586"/>
      <c r="C5" s="1586"/>
      <c r="D5" s="1586"/>
      <c r="E5" s="1586"/>
      <c r="F5" s="1586"/>
      <c r="G5" s="1586"/>
      <c r="H5" s="1586"/>
      <c r="I5" s="1586"/>
      <c r="J5" s="1586"/>
      <c r="K5" s="1586"/>
    </row>
    <row r="6" spans="1:17" s="43" customFormat="1" ht="16.5" x14ac:dyDescent="0.2">
      <c r="A6" s="44"/>
      <c r="B6" s="45"/>
      <c r="C6" s="45"/>
      <c r="D6" s="45"/>
      <c r="E6" s="45"/>
      <c r="F6" s="45"/>
      <c r="G6" s="45"/>
      <c r="H6" s="45"/>
      <c r="I6" s="45"/>
      <c r="J6" s="45"/>
      <c r="K6" s="45"/>
    </row>
    <row r="7" spans="1:17" s="48" customFormat="1" ht="95.25" customHeight="1" x14ac:dyDescent="0.2">
      <c r="A7" s="46" t="s">
        <v>49</v>
      </c>
      <c r="B7" s="47"/>
      <c r="C7" s="47"/>
      <c r="D7" s="47"/>
      <c r="E7" s="47"/>
      <c r="F7" s="1587" t="str">
        <f>РП!I8</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G7" s="1587"/>
      <c r="H7" s="1587"/>
      <c r="I7" s="1587"/>
      <c r="J7" s="1587"/>
      <c r="K7" s="1587"/>
    </row>
    <row r="8" spans="1:17" s="43" customFormat="1" ht="16.5" x14ac:dyDescent="0.2">
      <c r="A8" s="44" t="s">
        <v>50</v>
      </c>
      <c r="B8" s="45"/>
      <c r="C8" s="45"/>
      <c r="D8" s="45"/>
      <c r="E8" s="45"/>
      <c r="F8" s="45"/>
      <c r="G8" s="45"/>
      <c r="H8" s="45"/>
      <c r="I8" s="45"/>
      <c r="J8" s="45"/>
      <c r="K8" s="45"/>
    </row>
    <row r="9" spans="1:17" s="43" customFormat="1" ht="15" customHeight="1" x14ac:dyDescent="0.2">
      <c r="A9" s="44" t="s">
        <v>51</v>
      </c>
      <c r="B9" s="45"/>
      <c r="C9" s="45"/>
      <c r="D9" s="45"/>
      <c r="E9" s="45"/>
      <c r="F9" s="45"/>
      <c r="G9" s="45"/>
      <c r="H9" s="1180" t="s">
        <v>111</v>
      </c>
      <c r="I9" s="45"/>
      <c r="K9" s="42"/>
    </row>
    <row r="10" spans="1:17" s="43" customFormat="1" ht="15.75" customHeight="1" x14ac:dyDescent="0.2">
      <c r="A10" s="44"/>
      <c r="B10" s="45"/>
      <c r="C10" s="45"/>
      <c r="D10" s="45"/>
      <c r="E10" s="45"/>
      <c r="F10" s="45"/>
      <c r="G10" s="45"/>
      <c r="H10" s="45"/>
      <c r="I10" s="45"/>
      <c r="J10" s="135"/>
      <c r="K10" s="45"/>
    </row>
    <row r="11" spans="1:17" s="40" customFormat="1" ht="18.75" customHeight="1" x14ac:dyDescent="0.2">
      <c r="A11" s="39" t="s">
        <v>52</v>
      </c>
      <c r="B11" s="39"/>
      <c r="C11" s="49"/>
      <c r="D11" s="49"/>
      <c r="E11" s="49"/>
      <c r="F11" s="49"/>
      <c r="G11" s="39"/>
      <c r="H11" s="1588" t="s">
        <v>138</v>
      </c>
      <c r="I11" s="1588"/>
      <c r="J11" s="1588"/>
      <c r="K11" s="1588"/>
    </row>
    <row r="12" spans="1:17" s="53" customFormat="1" ht="15" x14ac:dyDescent="0.25">
      <c r="A12" s="51"/>
      <c r="B12" s="51"/>
      <c r="C12" s="51"/>
      <c r="D12" s="52"/>
      <c r="E12" s="52"/>
      <c r="F12" s="52"/>
      <c r="G12" s="52"/>
      <c r="H12" s="52"/>
      <c r="I12" s="52"/>
      <c r="J12" s="52"/>
    </row>
    <row r="13" spans="1:17" s="55" customFormat="1" ht="16.5" x14ac:dyDescent="0.25">
      <c r="A13" s="44" t="s">
        <v>53</v>
      </c>
      <c r="B13" s="45"/>
      <c r="C13" s="54"/>
      <c r="D13" s="45"/>
      <c r="E13" s="45"/>
      <c r="F13" s="45"/>
      <c r="G13" s="45"/>
      <c r="H13" s="1589"/>
      <c r="I13" s="1589"/>
      <c r="J13" s="1589"/>
      <c r="K13" s="1589"/>
    </row>
    <row r="14" spans="1:17" s="55" customFormat="1" ht="16.5" x14ac:dyDescent="0.25">
      <c r="A14" s="44"/>
      <c r="B14" s="45"/>
      <c r="C14" s="54"/>
      <c r="D14" s="45"/>
      <c r="E14" s="45"/>
      <c r="F14" s="45"/>
      <c r="G14" s="45"/>
      <c r="H14" s="45"/>
      <c r="I14" s="75"/>
      <c r="J14" s="50"/>
    </row>
    <row r="15" spans="1:17" ht="78" customHeight="1" x14ac:dyDescent="0.25">
      <c r="A15" s="1656" t="s">
        <v>1237</v>
      </c>
      <c r="B15" s="1656"/>
      <c r="C15" s="1656"/>
      <c r="D15" s="1656"/>
      <c r="E15" s="1656"/>
      <c r="F15" s="1656"/>
      <c r="G15" s="1656"/>
      <c r="H15" s="1656"/>
      <c r="I15" s="1656"/>
      <c r="J15" s="1656"/>
      <c r="K15" s="1656"/>
      <c r="L15" s="224"/>
      <c r="M15" s="224"/>
      <c r="N15" s="224"/>
      <c r="O15" s="224"/>
      <c r="P15" s="224"/>
      <c r="Q15" s="224"/>
    </row>
    <row r="16" spans="1:17" ht="30" customHeight="1" x14ac:dyDescent="0.25">
      <c r="A16" s="1583" t="s">
        <v>258</v>
      </c>
      <c r="B16" s="1583" t="s">
        <v>259</v>
      </c>
      <c r="C16" s="1583"/>
      <c r="D16" s="1584"/>
      <c r="E16" s="1182"/>
      <c r="F16" s="1583" t="s">
        <v>260</v>
      </c>
      <c r="G16" s="1583"/>
      <c r="H16" s="1583"/>
      <c r="I16" s="1583" t="s">
        <v>16</v>
      </c>
      <c r="J16" s="1583"/>
      <c r="K16" s="1583" t="s">
        <v>261</v>
      </c>
    </row>
    <row r="17" spans="1:11" ht="30" customHeight="1" x14ac:dyDescent="0.25">
      <c r="A17" s="1583"/>
      <c r="B17" s="1583"/>
      <c r="C17" s="1583"/>
      <c r="D17" s="1584"/>
      <c r="E17" s="1205"/>
      <c r="F17" s="1583"/>
      <c r="G17" s="1583"/>
      <c r="H17" s="1583"/>
      <c r="I17" s="1190" t="s">
        <v>262</v>
      </c>
      <c r="J17" s="1190" t="s">
        <v>263</v>
      </c>
      <c r="K17" s="1583"/>
    </row>
    <row r="18" spans="1:11" ht="28.5" customHeight="1" x14ac:dyDescent="0.25">
      <c r="A18" s="834">
        <v>1</v>
      </c>
      <c r="B18" s="1599" t="s">
        <v>264</v>
      </c>
      <c r="C18" s="1599"/>
      <c r="D18" s="1600"/>
      <c r="E18" s="835"/>
      <c r="F18" s="1601" t="s">
        <v>651</v>
      </c>
      <c r="G18" s="1601"/>
      <c r="H18" s="1601"/>
      <c r="I18" s="1206"/>
      <c r="J18" s="1206"/>
      <c r="K18" s="1206"/>
    </row>
    <row r="19" spans="1:11" ht="28.5" customHeight="1" x14ac:dyDescent="0.25">
      <c r="A19" s="1207" t="s">
        <v>265</v>
      </c>
      <c r="B19" s="1594" t="s">
        <v>1009</v>
      </c>
      <c r="C19" s="1595"/>
      <c r="D19" s="1595"/>
      <c r="E19" s="832"/>
      <c r="F19" s="1602"/>
      <c r="G19" s="1603"/>
      <c r="H19" s="1604"/>
      <c r="I19" s="1208"/>
      <c r="J19" s="1209"/>
      <c r="K19" s="1209"/>
    </row>
    <row r="20" spans="1:11" ht="15" customHeight="1" x14ac:dyDescent="0.25">
      <c r="A20" s="1210"/>
      <c r="B20" s="1605" t="s">
        <v>1010</v>
      </c>
      <c r="C20" s="1606"/>
      <c r="D20" s="1606"/>
      <c r="E20" s="137"/>
      <c r="F20" s="1211" t="s">
        <v>266</v>
      </c>
      <c r="G20" s="472">
        <v>3</v>
      </c>
      <c r="H20" s="1212" t="s">
        <v>1011</v>
      </c>
      <c r="I20" s="1213"/>
      <c r="J20" s="1210"/>
      <c r="K20" s="1214"/>
    </row>
    <row r="21" spans="1:11" ht="18.75" customHeight="1" x14ac:dyDescent="0.25">
      <c r="A21" s="1210"/>
      <c r="B21" s="1215" t="s">
        <v>267</v>
      </c>
      <c r="C21" s="472">
        <v>2</v>
      </c>
      <c r="D21" s="471" t="s">
        <v>268</v>
      </c>
      <c r="E21" s="1216"/>
      <c r="F21" s="1211" t="s">
        <v>269</v>
      </c>
      <c r="G21" s="472">
        <v>19.8</v>
      </c>
      <c r="H21" s="1212" t="s">
        <v>1011</v>
      </c>
      <c r="I21" s="1581" t="s">
        <v>270</v>
      </c>
      <c r="J21" s="1582"/>
      <c r="K21" s="1214">
        <f>ROUND(G20*1000+G21*1000*C21,0)</f>
        <v>42600</v>
      </c>
    </row>
    <row r="22" spans="1:11" ht="15" customHeight="1" x14ac:dyDescent="0.25">
      <c r="A22" s="1210"/>
      <c r="B22" s="1590" t="s">
        <v>1012</v>
      </c>
      <c r="C22" s="1591"/>
      <c r="D22" s="1591"/>
      <c r="E22" s="1212"/>
      <c r="F22" s="1211" t="s">
        <v>45</v>
      </c>
      <c r="G22" s="472">
        <v>1</v>
      </c>
      <c r="H22" s="140" t="s">
        <v>1014</v>
      </c>
      <c r="I22" s="1213">
        <f>K21</f>
        <v>42600</v>
      </c>
      <c r="J22" s="1210">
        <f>G22</f>
        <v>1</v>
      </c>
      <c r="K22" s="1214">
        <f>ROUND(I22*J22,0)</f>
        <v>42600</v>
      </c>
    </row>
    <row r="23" spans="1:11" ht="23.25" customHeight="1" x14ac:dyDescent="0.25">
      <c r="A23" s="1210"/>
      <c r="B23" s="1590" t="s">
        <v>1013</v>
      </c>
      <c r="C23" s="1591"/>
      <c r="D23" s="1591"/>
      <c r="E23" s="1212"/>
      <c r="F23" s="1211" t="s">
        <v>45</v>
      </c>
      <c r="G23" s="472">
        <v>1</v>
      </c>
      <c r="H23" s="140" t="s">
        <v>1029</v>
      </c>
      <c r="I23" s="1213">
        <f>K22</f>
        <v>42600</v>
      </c>
      <c r="J23" s="1210">
        <f>G23</f>
        <v>1</v>
      </c>
      <c r="K23" s="1214">
        <f>ROUND(I23*J23,0)</f>
        <v>42600</v>
      </c>
    </row>
    <row r="24" spans="1:11" ht="15" customHeight="1" x14ac:dyDescent="0.25">
      <c r="A24" s="1210"/>
      <c r="B24" s="1590" t="s">
        <v>1015</v>
      </c>
      <c r="C24" s="1591"/>
      <c r="D24" s="1591"/>
      <c r="E24" s="1212"/>
      <c r="F24" s="1211" t="s">
        <v>45</v>
      </c>
      <c r="G24" s="472">
        <v>1</v>
      </c>
      <c r="H24" s="1212" t="s">
        <v>1016</v>
      </c>
      <c r="I24" s="1213">
        <f>K23</f>
        <v>42600</v>
      </c>
      <c r="J24" s="1210">
        <f>G24</f>
        <v>1</v>
      </c>
      <c r="K24" s="1214">
        <f>ROUND(I24*J24,0)</f>
        <v>42600</v>
      </c>
    </row>
    <row r="25" spans="1:11" ht="15" customHeight="1" x14ac:dyDescent="0.25">
      <c r="A25" s="1217"/>
      <c r="B25" s="1592" t="s">
        <v>1017</v>
      </c>
      <c r="C25" s="1593"/>
      <c r="D25" s="1593"/>
      <c r="E25" s="1218"/>
      <c r="F25" s="1219" t="s">
        <v>45</v>
      </c>
      <c r="G25" s="1220">
        <v>0.2</v>
      </c>
      <c r="H25" s="1218" t="s">
        <v>1176</v>
      </c>
      <c r="I25" s="1221">
        <f>K24</f>
        <v>42600</v>
      </c>
      <c r="J25" s="1217">
        <f>G25</f>
        <v>0.2</v>
      </c>
      <c r="K25" s="824">
        <f>ROUND(I25*J25,0)</f>
        <v>8520</v>
      </c>
    </row>
    <row r="26" spans="1:11" ht="14.25" hidden="1" customHeight="1" x14ac:dyDescent="0.25">
      <c r="A26" s="1207" t="s">
        <v>274</v>
      </c>
      <c r="B26" s="1594" t="s">
        <v>1018</v>
      </c>
      <c r="C26" s="1595"/>
      <c r="D26" s="1595"/>
      <c r="E26" s="832"/>
      <c r="F26" s="1596" t="s">
        <v>1019</v>
      </c>
      <c r="G26" s="1597"/>
      <c r="H26" s="1598"/>
      <c r="I26" s="1209"/>
      <c r="J26" s="1222"/>
      <c r="K26" s="820"/>
    </row>
    <row r="27" spans="1:11" ht="15" hidden="1" customHeight="1" x14ac:dyDescent="0.25">
      <c r="A27" s="1210"/>
      <c r="B27" s="1605" t="s">
        <v>1020</v>
      </c>
      <c r="C27" s="1606"/>
      <c r="D27" s="1606"/>
      <c r="E27" s="137"/>
      <c r="F27" s="1211"/>
      <c r="G27" s="472"/>
      <c r="H27" s="1212"/>
      <c r="I27" s="1214"/>
      <c r="J27" s="1214"/>
      <c r="K27" s="1214"/>
    </row>
    <row r="28" spans="1:11" ht="15" hidden="1" customHeight="1" x14ac:dyDescent="0.25">
      <c r="A28" s="1210"/>
      <c r="B28" s="1215" t="s">
        <v>275</v>
      </c>
      <c r="C28" s="472">
        <v>0</v>
      </c>
      <c r="D28" s="471" t="s">
        <v>268</v>
      </c>
      <c r="E28" s="1216"/>
      <c r="F28" s="1211" t="s">
        <v>276</v>
      </c>
      <c r="G28" s="472">
        <v>10.44</v>
      </c>
      <c r="H28" s="1212" t="s">
        <v>277</v>
      </c>
      <c r="I28" s="1214">
        <f>G28*1000</f>
        <v>10440</v>
      </c>
      <c r="J28" s="1210">
        <f>C28</f>
        <v>0</v>
      </c>
      <c r="K28" s="1214">
        <f>ROUND(I28*J28,0)</f>
        <v>0</v>
      </c>
    </row>
    <row r="29" spans="1:11" ht="15" hidden="1" customHeight="1" x14ac:dyDescent="0.25">
      <c r="A29" s="1210"/>
      <c r="B29" s="1607" t="s">
        <v>271</v>
      </c>
      <c r="C29" s="1608"/>
      <c r="D29" s="1608"/>
      <c r="E29" s="1212"/>
      <c r="F29" s="1211" t="s">
        <v>45</v>
      </c>
      <c r="G29" s="472">
        <v>1</v>
      </c>
      <c r="H29" s="1212" t="str">
        <f>H23</f>
        <v>, п. 2.5</v>
      </c>
      <c r="I29" s="1214">
        <f>K28</f>
        <v>0</v>
      </c>
      <c r="J29" s="1210">
        <f>G29</f>
        <v>1</v>
      </c>
      <c r="K29" s="1214">
        <f>ROUND(I29*J29,0)</f>
        <v>0</v>
      </c>
    </row>
    <row r="30" spans="1:11" ht="15.75" hidden="1" customHeight="1" x14ac:dyDescent="0.25">
      <c r="A30" s="1217"/>
      <c r="B30" s="1609" t="s">
        <v>272</v>
      </c>
      <c r="C30" s="1610"/>
      <c r="D30" s="1610"/>
      <c r="E30" s="1218"/>
      <c r="F30" s="1219" t="s">
        <v>45</v>
      </c>
      <c r="G30" s="1220">
        <f>[115]ИСХОДНИК!F17</f>
        <v>1</v>
      </c>
      <c r="H30" s="1218" t="s">
        <v>273</v>
      </c>
      <c r="I30" s="1223">
        <f>K29</f>
        <v>0</v>
      </c>
      <c r="J30" s="1217">
        <f>G30</f>
        <v>1</v>
      </c>
      <c r="K30" s="824">
        <f>ROUND(I30*J30,0)</f>
        <v>0</v>
      </c>
    </row>
    <row r="31" spans="1:11" ht="15" customHeight="1" x14ac:dyDescent="0.25">
      <c r="A31" s="1207" t="s">
        <v>274</v>
      </c>
      <c r="B31" s="1594" t="s">
        <v>278</v>
      </c>
      <c r="C31" s="1595"/>
      <c r="D31" s="1595"/>
      <c r="E31" s="832"/>
      <c r="F31" s="1596" t="s">
        <v>279</v>
      </c>
      <c r="G31" s="1597"/>
      <c r="H31" s="1598"/>
      <c r="I31" s="1209"/>
      <c r="J31" s="1222"/>
      <c r="K31" s="820"/>
    </row>
    <row r="32" spans="1:11" ht="15" customHeight="1" x14ac:dyDescent="0.25">
      <c r="A32" s="1210"/>
      <c r="B32" s="1605" t="s">
        <v>280</v>
      </c>
      <c r="C32" s="1615"/>
      <c r="D32" s="1615"/>
      <c r="E32" s="1189"/>
      <c r="F32" s="1613"/>
      <c r="G32" s="1591"/>
      <c r="H32" s="1614"/>
      <c r="I32" s="1214"/>
      <c r="J32" s="1214"/>
      <c r="K32" s="1214"/>
    </row>
    <row r="33" spans="1:11" ht="15" customHeight="1" x14ac:dyDescent="0.25">
      <c r="A33" s="1210"/>
      <c r="B33" s="1215" t="s">
        <v>275</v>
      </c>
      <c r="C33" s="472">
        <v>5</v>
      </c>
      <c r="D33" s="471" t="s">
        <v>268</v>
      </c>
      <c r="E33" s="1216"/>
      <c r="F33" s="1211" t="s">
        <v>276</v>
      </c>
      <c r="G33" s="472">
        <v>10.44</v>
      </c>
      <c r="H33" s="1212" t="s">
        <v>277</v>
      </c>
      <c r="I33" s="1214">
        <f>G33*1000</f>
        <v>10440</v>
      </c>
      <c r="J33" s="1210">
        <f>C33</f>
        <v>5</v>
      </c>
      <c r="K33" s="1214">
        <f>ROUND(I33*J33,0)</f>
        <v>52200</v>
      </c>
    </row>
    <row r="34" spans="1:11" ht="15" customHeight="1" x14ac:dyDescent="0.25">
      <c r="A34" s="1210"/>
      <c r="B34" s="1607"/>
      <c r="C34" s="1608"/>
      <c r="D34" s="1608"/>
      <c r="E34" s="1212"/>
      <c r="F34" s="1211" t="s">
        <v>45</v>
      </c>
      <c r="G34" s="472">
        <v>0.1</v>
      </c>
      <c r="H34" s="1212" t="s">
        <v>281</v>
      </c>
      <c r="I34" s="1214">
        <f>K33</f>
        <v>52200</v>
      </c>
      <c r="J34" s="1210">
        <f>G34</f>
        <v>0.1</v>
      </c>
      <c r="K34" s="1214">
        <f>ROUND(I34*J34,0)</f>
        <v>5220</v>
      </c>
    </row>
    <row r="35" spans="1:11" ht="15" customHeight="1" x14ac:dyDescent="0.25">
      <c r="A35" s="1210"/>
      <c r="B35" s="1607" t="s">
        <v>271</v>
      </c>
      <c r="C35" s="1608"/>
      <c r="D35" s="1608"/>
      <c r="E35" s="1212"/>
      <c r="F35" s="1211" t="s">
        <v>45</v>
      </c>
      <c r="G35" s="472">
        <v>1</v>
      </c>
      <c r="H35" s="1212" t="str">
        <f>H23</f>
        <v>, п. 2.5</v>
      </c>
      <c r="I35" s="1214">
        <f>K34</f>
        <v>5220</v>
      </c>
      <c r="J35" s="1210">
        <f>G35</f>
        <v>1</v>
      </c>
      <c r="K35" s="1214">
        <f>ROUND(I35*J35,0)</f>
        <v>5220</v>
      </c>
    </row>
    <row r="36" spans="1:11" ht="15" customHeight="1" x14ac:dyDescent="0.25">
      <c r="A36" s="1217"/>
      <c r="B36" s="1609" t="s">
        <v>272</v>
      </c>
      <c r="C36" s="1610"/>
      <c r="D36" s="1610"/>
      <c r="E36" s="1218"/>
      <c r="F36" s="1219" t="s">
        <v>45</v>
      </c>
      <c r="G36" s="1220">
        <f>[115]ИСХОДНИК!F17</f>
        <v>1</v>
      </c>
      <c r="H36" s="1218" t="s">
        <v>273</v>
      </c>
      <c r="I36" s="1223">
        <f>K35</f>
        <v>5220</v>
      </c>
      <c r="J36" s="1217">
        <f>G36</f>
        <v>1</v>
      </c>
      <c r="K36" s="824">
        <f>ROUND(I36*J36,0)</f>
        <v>5220</v>
      </c>
    </row>
    <row r="37" spans="1:11" ht="15" hidden="1" customHeight="1" x14ac:dyDescent="0.25">
      <c r="A37" s="1207" t="s">
        <v>1021</v>
      </c>
      <c r="B37" s="1611" t="s">
        <v>282</v>
      </c>
      <c r="C37" s="1595"/>
      <c r="D37" s="1595"/>
      <c r="E37" s="832"/>
      <c r="F37" s="1596" t="s">
        <v>283</v>
      </c>
      <c r="G37" s="1597"/>
      <c r="H37" s="1598"/>
      <c r="I37" s="1209"/>
      <c r="J37" s="1222"/>
      <c r="K37" s="820"/>
    </row>
    <row r="38" spans="1:11" ht="15" hidden="1" customHeight="1" x14ac:dyDescent="0.25">
      <c r="A38" s="1210"/>
      <c r="B38" s="1612" t="s">
        <v>284</v>
      </c>
      <c r="C38" s="1606"/>
      <c r="D38" s="1606"/>
      <c r="E38" s="137"/>
      <c r="F38" s="1613"/>
      <c r="G38" s="1591"/>
      <c r="H38" s="1614"/>
      <c r="I38" s="1214"/>
      <c r="J38" s="1210"/>
      <c r="K38" s="141"/>
    </row>
    <row r="39" spans="1:11" ht="15" hidden="1" customHeight="1" x14ac:dyDescent="0.25">
      <c r="A39" s="1210"/>
      <c r="B39" s="1215" t="s">
        <v>275</v>
      </c>
      <c r="C39" s="472">
        <v>1</v>
      </c>
      <c r="D39" s="471" t="s">
        <v>268</v>
      </c>
      <c r="E39" s="1216"/>
      <c r="F39" s="1211" t="s">
        <v>285</v>
      </c>
      <c r="G39" s="472">
        <v>0</v>
      </c>
      <c r="H39" s="1212" t="s">
        <v>286</v>
      </c>
      <c r="I39" s="1214">
        <f>G39*1000</f>
        <v>0</v>
      </c>
      <c r="J39" s="1210">
        <f>C39</f>
        <v>1</v>
      </c>
      <c r="K39" s="1214">
        <f>ROUND(I39*J39,0)</f>
        <v>0</v>
      </c>
    </row>
    <row r="40" spans="1:11" ht="15" hidden="1" customHeight="1" x14ac:dyDescent="0.25">
      <c r="A40" s="1210"/>
      <c r="B40" s="1590"/>
      <c r="C40" s="1591"/>
      <c r="D40" s="1591"/>
      <c r="E40" s="1216"/>
      <c r="F40" s="1211" t="s">
        <v>45</v>
      </c>
      <c r="G40" s="472">
        <v>7.0000000000000001E-3</v>
      </c>
      <c r="H40" s="1212" t="s">
        <v>287</v>
      </c>
      <c r="I40" s="1214">
        <f>K39</f>
        <v>0</v>
      </c>
      <c r="J40" s="1210">
        <f>G40</f>
        <v>7.0000000000000001E-3</v>
      </c>
      <c r="K40" s="1214">
        <f>ROUND(I40*J40,0)</f>
        <v>0</v>
      </c>
    </row>
    <row r="41" spans="1:11" ht="15" hidden="1" customHeight="1" x14ac:dyDescent="0.25">
      <c r="A41" s="1210"/>
      <c r="B41" s="1607" t="s">
        <v>271</v>
      </c>
      <c r="C41" s="1608"/>
      <c r="D41" s="1608"/>
      <c r="E41" s="1212"/>
      <c r="F41" s="1211" t="s">
        <v>45</v>
      </c>
      <c r="G41" s="472">
        <v>1</v>
      </c>
      <c r="H41" s="1212" t="str">
        <f>H23</f>
        <v>, п. 2.5</v>
      </c>
      <c r="I41" s="1214">
        <f>K40</f>
        <v>0</v>
      </c>
      <c r="J41" s="1210">
        <f>G41</f>
        <v>1</v>
      </c>
      <c r="K41" s="1214">
        <f>ROUND(I41*J41,0)</f>
        <v>0</v>
      </c>
    </row>
    <row r="42" spans="1:11" ht="15" hidden="1" customHeight="1" x14ac:dyDescent="0.25">
      <c r="A42" s="1217"/>
      <c r="B42" s="1609" t="s">
        <v>272</v>
      </c>
      <c r="C42" s="1610"/>
      <c r="D42" s="1610"/>
      <c r="E42" s="1218"/>
      <c r="F42" s="1219" t="s">
        <v>45</v>
      </c>
      <c r="G42" s="1220">
        <f>[115]ИСХОДНИК!F17</f>
        <v>1</v>
      </c>
      <c r="H42" s="1218" t="s">
        <v>273</v>
      </c>
      <c r="I42" s="1223">
        <f>K41</f>
        <v>0</v>
      </c>
      <c r="J42" s="1217">
        <f>G42</f>
        <v>1</v>
      </c>
      <c r="K42" s="824">
        <f>ROUND(I42*J42,0)</f>
        <v>0</v>
      </c>
    </row>
    <row r="43" spans="1:11" ht="15" hidden="1" customHeight="1" x14ac:dyDescent="0.25">
      <c r="A43" s="1207" t="s">
        <v>1021</v>
      </c>
      <c r="B43" s="1611" t="s">
        <v>289</v>
      </c>
      <c r="C43" s="1595"/>
      <c r="D43" s="1595"/>
      <c r="E43" s="832"/>
      <c r="F43" s="1596" t="s">
        <v>283</v>
      </c>
      <c r="G43" s="1597"/>
      <c r="H43" s="1598"/>
      <c r="I43" s="1209"/>
      <c r="J43" s="1222"/>
      <c r="K43" s="820"/>
    </row>
    <row r="44" spans="1:11" ht="15" hidden="1" customHeight="1" x14ac:dyDescent="0.25">
      <c r="A44" s="1210"/>
      <c r="B44" s="1215" t="s">
        <v>275</v>
      </c>
      <c r="C44" s="472">
        <v>0</v>
      </c>
      <c r="D44" s="471" t="s">
        <v>268</v>
      </c>
      <c r="E44" s="1216"/>
      <c r="F44" s="1211" t="s">
        <v>285</v>
      </c>
      <c r="G44" s="472">
        <v>22.8</v>
      </c>
      <c r="H44" s="1212" t="s">
        <v>286</v>
      </c>
      <c r="I44" s="1214">
        <f>G44*1000</f>
        <v>22800</v>
      </c>
      <c r="J44" s="1210">
        <f>C44</f>
        <v>0</v>
      </c>
      <c r="K44" s="1214">
        <f>ROUND(I44*J44,0)</f>
        <v>0</v>
      </c>
    </row>
    <row r="45" spans="1:11" ht="15" hidden="1" customHeight="1" x14ac:dyDescent="0.25">
      <c r="A45" s="1210"/>
      <c r="B45" s="1590"/>
      <c r="C45" s="1591"/>
      <c r="D45" s="1591"/>
      <c r="E45" s="1216"/>
      <c r="F45" s="1211" t="s">
        <v>45</v>
      </c>
      <c r="G45" s="472">
        <v>1.4E-2</v>
      </c>
      <c r="H45" s="1212" t="s">
        <v>287</v>
      </c>
      <c r="I45" s="1214">
        <f>K44</f>
        <v>0</v>
      </c>
      <c r="J45" s="1210">
        <f>G45</f>
        <v>1.4E-2</v>
      </c>
      <c r="K45" s="1214">
        <f>ROUND(I45*J45,0)</f>
        <v>0</v>
      </c>
    </row>
    <row r="46" spans="1:11" ht="15" hidden="1" customHeight="1" x14ac:dyDescent="0.25">
      <c r="A46" s="136"/>
      <c r="B46" s="1616" t="s">
        <v>271</v>
      </c>
      <c r="C46" s="1617"/>
      <c r="D46" s="1617"/>
      <c r="E46" s="138"/>
      <c r="F46" s="1188" t="s">
        <v>45</v>
      </c>
      <c r="G46" s="1176">
        <v>1</v>
      </c>
      <c r="H46" s="138" t="str">
        <f>H23</f>
        <v>, п. 2.5</v>
      </c>
      <c r="I46" s="139">
        <f>K45</f>
        <v>0</v>
      </c>
      <c r="J46" s="136">
        <f>G46</f>
        <v>1</v>
      </c>
      <c r="K46" s="139">
        <f>ROUND(I46*J46,0)</f>
        <v>0</v>
      </c>
    </row>
    <row r="47" spans="1:11" ht="15" hidden="1" customHeight="1" x14ac:dyDescent="0.25">
      <c r="A47" s="821"/>
      <c r="B47" s="1618" t="s">
        <v>272</v>
      </c>
      <c r="C47" s="1619"/>
      <c r="D47" s="1619"/>
      <c r="E47" s="1224"/>
      <c r="F47" s="822" t="s">
        <v>45</v>
      </c>
      <c r="G47" s="1225">
        <f>[115]ИСХОДНИК!F17</f>
        <v>1</v>
      </c>
      <c r="H47" s="1224" t="s">
        <v>273</v>
      </c>
      <c r="I47" s="823">
        <f>K46</f>
        <v>0</v>
      </c>
      <c r="J47" s="821">
        <f>G47</f>
        <v>1</v>
      </c>
      <c r="K47" s="824">
        <f>ROUND(I47*J47,0)</f>
        <v>0</v>
      </c>
    </row>
    <row r="48" spans="1:11" ht="15" hidden="1" customHeight="1" x14ac:dyDescent="0.25">
      <c r="A48" s="831" t="s">
        <v>290</v>
      </c>
      <c r="B48" s="1611" t="s">
        <v>291</v>
      </c>
      <c r="C48" s="1595"/>
      <c r="D48" s="1595"/>
      <c r="E48" s="832"/>
      <c r="F48" s="1620" t="s">
        <v>283</v>
      </c>
      <c r="G48" s="1621"/>
      <c r="H48" s="1622"/>
      <c r="I48" s="819"/>
      <c r="J48" s="817"/>
      <c r="K48" s="820"/>
    </row>
    <row r="49" spans="1:12" ht="15" hidden="1" customHeight="1" x14ac:dyDescent="0.25">
      <c r="A49" s="136"/>
      <c r="B49" s="1183" t="s">
        <v>275</v>
      </c>
      <c r="C49" s="1176">
        <v>0</v>
      </c>
      <c r="D49" s="1177" t="s">
        <v>268</v>
      </c>
      <c r="E49" s="1178"/>
      <c r="F49" s="1188" t="s">
        <v>285</v>
      </c>
      <c r="G49" s="1176">
        <v>22.8</v>
      </c>
      <c r="H49" s="138" t="s">
        <v>286</v>
      </c>
      <c r="I49" s="139">
        <f>G49*1000</f>
        <v>22800</v>
      </c>
      <c r="J49" s="136">
        <f>C49</f>
        <v>0</v>
      </c>
      <c r="K49" s="139">
        <f>ROUND(I49*J49,0)</f>
        <v>0</v>
      </c>
    </row>
    <row r="50" spans="1:12" ht="15" hidden="1" customHeight="1" x14ac:dyDescent="0.25">
      <c r="A50" s="136"/>
      <c r="B50" s="1623"/>
      <c r="C50" s="1624"/>
      <c r="D50" s="1624"/>
      <c r="E50" s="1178"/>
      <c r="F50" s="1188" t="s">
        <v>45</v>
      </c>
      <c r="G50" s="1176">
        <v>3.1E-2</v>
      </c>
      <c r="H50" s="138" t="s">
        <v>287</v>
      </c>
      <c r="I50" s="139">
        <f>K49</f>
        <v>0</v>
      </c>
      <c r="J50" s="136">
        <f>G50</f>
        <v>3.1E-2</v>
      </c>
      <c r="K50" s="139">
        <f>ROUND(I50*J50,0)</f>
        <v>0</v>
      </c>
    </row>
    <row r="51" spans="1:12" ht="15" hidden="1" customHeight="1" x14ac:dyDescent="0.25">
      <c r="A51" s="136"/>
      <c r="B51" s="1616" t="s">
        <v>271</v>
      </c>
      <c r="C51" s="1617"/>
      <c r="D51" s="1617"/>
      <c r="E51" s="138"/>
      <c r="F51" s="1188" t="s">
        <v>45</v>
      </c>
      <c r="G51" s="1176">
        <v>1</v>
      </c>
      <c r="H51" s="138" t="str">
        <f>H23</f>
        <v>, п. 2.5</v>
      </c>
      <c r="I51" s="139">
        <f>K50</f>
        <v>0</v>
      </c>
      <c r="J51" s="136">
        <f>G51</f>
        <v>1</v>
      </c>
      <c r="K51" s="139">
        <f>ROUND(I51*J51,0)</f>
        <v>0</v>
      </c>
    </row>
    <row r="52" spans="1:12" ht="15" hidden="1" customHeight="1" x14ac:dyDescent="0.25">
      <c r="A52" s="821"/>
      <c r="B52" s="1618" t="s">
        <v>272</v>
      </c>
      <c r="C52" s="1619"/>
      <c r="D52" s="1619"/>
      <c r="E52" s="1224"/>
      <c r="F52" s="822" t="s">
        <v>45</v>
      </c>
      <c r="G52" s="1225">
        <f>[115]ИСХОДНИК!F17</f>
        <v>1</v>
      </c>
      <c r="H52" s="1224" t="s">
        <v>273</v>
      </c>
      <c r="I52" s="823">
        <f>K51</f>
        <v>0</v>
      </c>
      <c r="J52" s="821">
        <f>G52</f>
        <v>1</v>
      </c>
      <c r="K52" s="824">
        <f>ROUND(I52*J52,0)</f>
        <v>0</v>
      </c>
    </row>
    <row r="53" spans="1:12" ht="23.25" customHeight="1" x14ac:dyDescent="0.25">
      <c r="A53" s="1207" t="s">
        <v>288</v>
      </c>
      <c r="B53" s="1611" t="s">
        <v>292</v>
      </c>
      <c r="C53" s="1595"/>
      <c r="D53" s="1595"/>
      <c r="E53" s="832"/>
      <c r="F53" s="1596" t="s">
        <v>283</v>
      </c>
      <c r="G53" s="1597"/>
      <c r="H53" s="1598"/>
      <c r="I53" s="1209"/>
      <c r="J53" s="1222"/>
      <c r="K53" s="820"/>
    </row>
    <row r="54" spans="1:12" ht="15" customHeight="1" x14ac:dyDescent="0.25">
      <c r="A54" s="1226"/>
      <c r="B54" s="1612" t="s">
        <v>1022</v>
      </c>
      <c r="C54" s="1606"/>
      <c r="D54" s="1606"/>
      <c r="E54" s="137"/>
      <c r="F54" s="1613"/>
      <c r="G54" s="1591"/>
      <c r="H54" s="1614"/>
      <c r="I54" s="1214"/>
      <c r="J54" s="1210"/>
      <c r="K54" s="141"/>
    </row>
    <row r="55" spans="1:12" ht="15" customHeight="1" x14ac:dyDescent="0.25">
      <c r="A55" s="1226"/>
      <c r="B55" s="1612" t="s">
        <v>293</v>
      </c>
      <c r="C55" s="1606"/>
      <c r="D55" s="1606"/>
      <c r="E55" s="137"/>
      <c r="F55" s="1632"/>
      <c r="G55" s="1633"/>
      <c r="H55" s="1582"/>
      <c r="I55" s="1214"/>
      <c r="J55" s="1210"/>
      <c r="K55" s="141"/>
    </row>
    <row r="56" spans="1:12" ht="15" customHeight="1" x14ac:dyDescent="0.25">
      <c r="A56" s="1210"/>
      <c r="B56" s="1215" t="s">
        <v>275</v>
      </c>
      <c r="C56" s="1179">
        <v>28</v>
      </c>
      <c r="D56" s="471" t="s">
        <v>268</v>
      </c>
      <c r="E56" s="1216"/>
      <c r="F56" s="1211" t="s">
        <v>285</v>
      </c>
      <c r="G56" s="472">
        <f>22.8*1</f>
        <v>22.8</v>
      </c>
      <c r="H56" s="1212" t="s">
        <v>286</v>
      </c>
      <c r="I56" s="1214">
        <f>G56*1000</f>
        <v>22800</v>
      </c>
      <c r="J56" s="1210">
        <f>C56</f>
        <v>28</v>
      </c>
      <c r="K56" s="1214">
        <f>ROUND(I56*J56,0)</f>
        <v>638400</v>
      </c>
    </row>
    <row r="57" spans="1:12" ht="39.75" customHeight="1" x14ac:dyDescent="0.25">
      <c r="A57" s="1210"/>
      <c r="B57" s="1590"/>
      <c r="C57" s="1591"/>
      <c r="D57" s="1591"/>
      <c r="E57" s="1216"/>
      <c r="F57" s="1211" t="s">
        <v>45</v>
      </c>
      <c r="G57" s="472">
        <v>8.9999999999999993E-3</v>
      </c>
      <c r="H57" s="1212" t="s">
        <v>287</v>
      </c>
      <c r="I57" s="1214">
        <f>K56</f>
        <v>638400</v>
      </c>
      <c r="J57" s="1210">
        <f>G57</f>
        <v>8.9999999999999993E-3</v>
      </c>
      <c r="K57" s="1214">
        <f>ROUND(I57*J57,0)</f>
        <v>5746</v>
      </c>
    </row>
    <row r="58" spans="1:12" ht="15" customHeight="1" x14ac:dyDescent="0.25">
      <c r="A58" s="1210"/>
      <c r="B58" s="1607" t="s">
        <v>271</v>
      </c>
      <c r="C58" s="1608"/>
      <c r="D58" s="1608"/>
      <c r="E58" s="1212"/>
      <c r="F58" s="1211" t="s">
        <v>45</v>
      </c>
      <c r="G58" s="472">
        <v>1</v>
      </c>
      <c r="H58" s="1212" t="str">
        <f>H23</f>
        <v>, п. 2.5</v>
      </c>
      <c r="I58" s="1214">
        <f>K57</f>
        <v>5746</v>
      </c>
      <c r="J58" s="1210">
        <f>G58</f>
        <v>1</v>
      </c>
      <c r="K58" s="1214">
        <f>ROUND(I58*J58,0)</f>
        <v>5746</v>
      </c>
    </row>
    <row r="59" spans="1:12" ht="15" customHeight="1" x14ac:dyDescent="0.25">
      <c r="A59" s="1217"/>
      <c r="B59" s="1609" t="s">
        <v>272</v>
      </c>
      <c r="C59" s="1610"/>
      <c r="D59" s="1610"/>
      <c r="E59" s="1218"/>
      <c r="F59" s="1219" t="s">
        <v>45</v>
      </c>
      <c r="G59" s="1220">
        <f>[115]ИСХОДНИК!F17</f>
        <v>1</v>
      </c>
      <c r="H59" s="1218" t="s">
        <v>273</v>
      </c>
      <c r="I59" s="1223">
        <f>K58</f>
        <v>5746</v>
      </c>
      <c r="J59" s="1217">
        <f>G59</f>
        <v>1</v>
      </c>
      <c r="K59" s="824">
        <f>ROUND(I59*J59,0)</f>
        <v>5746</v>
      </c>
    </row>
    <row r="60" spans="1:12" ht="15" customHeight="1" x14ac:dyDescent="0.25">
      <c r="A60" s="821"/>
      <c r="B60" s="1600" t="s">
        <v>1023</v>
      </c>
      <c r="C60" s="1625"/>
      <c r="D60" s="1625"/>
      <c r="E60" s="835"/>
      <c r="F60" s="1626"/>
      <c r="G60" s="1627"/>
      <c r="H60" s="1628"/>
      <c r="I60" s="823"/>
      <c r="J60" s="821"/>
      <c r="K60" s="824">
        <f>K25+K30+K36+K42+K47+K52+K59</f>
        <v>19486</v>
      </c>
      <c r="L60" s="143">
        <f>K25+K36+K59</f>
        <v>19486</v>
      </c>
    </row>
    <row r="61" spans="1:12" ht="27" customHeight="1" x14ac:dyDescent="0.25">
      <c r="A61" s="834">
        <v>2</v>
      </c>
      <c r="B61" s="1600" t="s">
        <v>294</v>
      </c>
      <c r="C61" s="1625"/>
      <c r="D61" s="1625"/>
      <c r="E61" s="835"/>
      <c r="F61" s="1629" t="s">
        <v>652</v>
      </c>
      <c r="G61" s="1630"/>
      <c r="H61" s="1631"/>
      <c r="I61" s="139"/>
      <c r="J61" s="136"/>
      <c r="K61" s="141"/>
    </row>
    <row r="62" spans="1:12" ht="15" customHeight="1" x14ac:dyDescent="0.25">
      <c r="A62" s="825"/>
      <c r="B62" s="1594"/>
      <c r="C62" s="1638"/>
      <c r="D62" s="1638"/>
      <c r="E62" s="826"/>
      <c r="F62" s="1227"/>
      <c r="G62" s="827"/>
      <c r="H62" s="828"/>
      <c r="I62" s="819"/>
      <c r="J62" s="817"/>
      <c r="K62" s="820"/>
    </row>
    <row r="63" spans="1:12" ht="23.25" customHeight="1" x14ac:dyDescent="0.25">
      <c r="A63" s="142" t="s">
        <v>296</v>
      </c>
      <c r="B63" s="1605" t="s">
        <v>297</v>
      </c>
      <c r="C63" s="1606"/>
      <c r="D63" s="1606"/>
      <c r="E63" s="137"/>
      <c r="F63" s="1188" t="s">
        <v>266</v>
      </c>
      <c r="G63" s="1176">
        <v>21.6</v>
      </c>
      <c r="H63" s="1228" t="s">
        <v>298</v>
      </c>
      <c r="I63" s="139"/>
      <c r="J63" s="136"/>
      <c r="K63" s="141"/>
    </row>
    <row r="64" spans="1:12" ht="15" customHeight="1" x14ac:dyDescent="0.25">
      <c r="A64" s="136"/>
      <c r="B64" s="1183" t="s">
        <v>267</v>
      </c>
      <c r="C64" s="1176">
        <f>200+30</f>
        <v>230</v>
      </c>
      <c r="D64" s="1176" t="s">
        <v>299</v>
      </c>
      <c r="E64" s="144">
        <v>1</v>
      </c>
      <c r="F64" s="1188" t="s">
        <v>269</v>
      </c>
      <c r="G64" s="1176">
        <v>0.05</v>
      </c>
      <c r="H64" s="138" t="str">
        <f>H63</f>
        <v>, табл. 3.6</v>
      </c>
      <c r="I64" s="1639" t="s">
        <v>270</v>
      </c>
      <c r="J64" s="1640"/>
      <c r="K64" s="139">
        <f>ROUND(G63*1000+G64*1000*C64,0)</f>
        <v>33100</v>
      </c>
    </row>
    <row r="65" spans="1:11" ht="15" customHeight="1" x14ac:dyDescent="0.25">
      <c r="A65" s="136"/>
      <c r="B65" s="829" t="s">
        <v>300</v>
      </c>
      <c r="C65" s="1176">
        <f>C64-C66-C67-C68</f>
        <v>30</v>
      </c>
      <c r="D65" s="1229" t="s">
        <v>301</v>
      </c>
      <c r="E65" s="144">
        <f>C65/C64</f>
        <v>0.13043478260869565</v>
      </c>
      <c r="F65" s="1188"/>
      <c r="G65" s="1176"/>
      <c r="H65" s="138"/>
      <c r="I65" s="1184"/>
      <c r="J65" s="1175"/>
      <c r="K65" s="139"/>
    </row>
    <row r="66" spans="1:11" ht="15" customHeight="1" x14ac:dyDescent="0.25">
      <c r="A66" s="136"/>
      <c r="B66" s="829" t="s">
        <v>300</v>
      </c>
      <c r="C66" s="1176">
        <f>3*2</f>
        <v>6</v>
      </c>
      <c r="D66" s="1229" t="s">
        <v>803</v>
      </c>
      <c r="E66" s="144">
        <f>ROUNDDOWN(C66/C64,2)</f>
        <v>0.02</v>
      </c>
      <c r="F66" s="1188"/>
      <c r="G66" s="1176"/>
      <c r="H66" s="138"/>
      <c r="I66" s="1184"/>
      <c r="J66" s="1175"/>
      <c r="K66" s="139"/>
    </row>
    <row r="67" spans="1:11" ht="15" customHeight="1" x14ac:dyDescent="0.25">
      <c r="A67" s="136"/>
      <c r="B67" s="829" t="s">
        <v>300</v>
      </c>
      <c r="C67" s="1176">
        <v>0</v>
      </c>
      <c r="D67" s="1229" t="s">
        <v>1024</v>
      </c>
      <c r="E67" s="144">
        <f>C67/C64</f>
        <v>0</v>
      </c>
      <c r="F67" s="1188"/>
      <c r="G67" s="1176"/>
      <c r="H67" s="138"/>
      <c r="I67" s="1184"/>
      <c r="J67" s="1175"/>
      <c r="K67" s="139"/>
    </row>
    <row r="68" spans="1:11" ht="15" customHeight="1" x14ac:dyDescent="0.25">
      <c r="A68" s="136"/>
      <c r="B68" s="829" t="s">
        <v>300</v>
      </c>
      <c r="C68" s="1176">
        <v>194</v>
      </c>
      <c r="D68" s="1229" t="s">
        <v>302</v>
      </c>
      <c r="E68" s="144">
        <f>C68/C64</f>
        <v>0.84347826086956523</v>
      </c>
      <c r="F68" s="1188"/>
      <c r="G68" s="1176"/>
      <c r="H68" s="138"/>
      <c r="I68" s="1184"/>
      <c r="J68" s="1175"/>
      <c r="K68" s="139"/>
    </row>
    <row r="69" spans="1:11" ht="15" customHeight="1" x14ac:dyDescent="0.25">
      <c r="A69" s="136"/>
      <c r="B69" s="1183" t="s">
        <v>275</v>
      </c>
      <c r="C69" s="1176">
        <v>1</v>
      </c>
      <c r="D69" s="1176" t="s">
        <v>303</v>
      </c>
      <c r="E69" s="138"/>
      <c r="F69" s="1188" t="s">
        <v>45</v>
      </c>
      <c r="G69" s="1176">
        <v>1</v>
      </c>
      <c r="H69" s="1228" t="s">
        <v>304</v>
      </c>
      <c r="I69" s="139">
        <f>K64</f>
        <v>33100</v>
      </c>
      <c r="J69" s="136">
        <f t="shared" ref="J69:J75" si="0">G69</f>
        <v>1</v>
      </c>
      <c r="K69" s="139">
        <f t="shared" ref="K69:K78" si="1">ROUND(I69*J69,0)</f>
        <v>33100</v>
      </c>
    </row>
    <row r="70" spans="1:11" ht="15" customHeight="1" x14ac:dyDescent="0.25">
      <c r="A70" s="136"/>
      <c r="B70" s="1616" t="s">
        <v>305</v>
      </c>
      <c r="C70" s="1624"/>
      <c r="D70" s="1624"/>
      <c r="E70" s="1178"/>
      <c r="F70" s="1188" t="s">
        <v>306</v>
      </c>
      <c r="G70" s="1176">
        <v>0.8</v>
      </c>
      <c r="H70" s="1228" t="s">
        <v>307</v>
      </c>
      <c r="I70" s="139">
        <f>K69</f>
        <v>33100</v>
      </c>
      <c r="J70" s="136">
        <f t="shared" si="0"/>
        <v>0.8</v>
      </c>
      <c r="K70" s="139">
        <f t="shared" si="1"/>
        <v>26480</v>
      </c>
    </row>
    <row r="71" spans="1:11" ht="15" customHeight="1" x14ac:dyDescent="0.25">
      <c r="A71" s="136"/>
      <c r="B71" s="1616" t="s">
        <v>312</v>
      </c>
      <c r="C71" s="1624"/>
      <c r="D71" s="1624"/>
      <c r="E71" s="1178"/>
      <c r="F71" s="1188" t="s">
        <v>45</v>
      </c>
      <c r="G71" s="1176">
        <v>1.2</v>
      </c>
      <c r="H71" s="1228" t="s">
        <v>1177</v>
      </c>
      <c r="I71" s="139">
        <f>K70</f>
        <v>26480</v>
      </c>
      <c r="J71" s="136">
        <v>1</v>
      </c>
      <c r="K71" s="139">
        <f t="shared" si="1"/>
        <v>26480</v>
      </c>
    </row>
    <row r="72" spans="1:11" ht="15" customHeight="1" x14ac:dyDescent="0.25">
      <c r="A72" s="136"/>
      <c r="B72" s="1616" t="s">
        <v>308</v>
      </c>
      <c r="C72" s="1624"/>
      <c r="D72" s="1624"/>
      <c r="E72" s="1178"/>
      <c r="F72" s="1188" t="s">
        <v>45</v>
      </c>
      <c r="G72" s="1176">
        <v>0.9</v>
      </c>
      <c r="H72" s="1228" t="s">
        <v>309</v>
      </c>
      <c r="I72" s="139">
        <f>K71</f>
        <v>26480</v>
      </c>
      <c r="J72" s="136">
        <v>1</v>
      </c>
      <c r="K72" s="139">
        <f t="shared" ref="K72" si="2">ROUND(I72*J72,0)</f>
        <v>26480</v>
      </c>
    </row>
    <row r="73" spans="1:11" ht="15" customHeight="1" x14ac:dyDescent="0.25">
      <c r="A73" s="136"/>
      <c r="B73" s="1616" t="s">
        <v>310</v>
      </c>
      <c r="C73" s="1624"/>
      <c r="D73" s="1624"/>
      <c r="E73" s="1178"/>
      <c r="F73" s="1188" t="s">
        <v>306</v>
      </c>
      <c r="G73" s="1176">
        <v>1.2</v>
      </c>
      <c r="H73" s="1228" t="s">
        <v>311</v>
      </c>
      <c r="I73" s="139">
        <f>K71</f>
        <v>26480</v>
      </c>
      <c r="J73" s="136">
        <v>1</v>
      </c>
      <c r="K73" s="139">
        <f>ROUND(I73*J73,0)</f>
        <v>26480</v>
      </c>
    </row>
    <row r="74" spans="1:11" ht="15" customHeight="1" x14ac:dyDescent="0.25">
      <c r="A74" s="136"/>
      <c r="B74" s="1616" t="s">
        <v>271</v>
      </c>
      <c r="C74" s="1617"/>
      <c r="D74" s="1617"/>
      <c r="E74" s="138"/>
      <c r="F74" s="1188" t="s">
        <v>45</v>
      </c>
      <c r="G74" s="1176">
        <v>1</v>
      </c>
      <c r="H74" s="1228" t="s">
        <v>313</v>
      </c>
      <c r="I74" s="139">
        <f>K71</f>
        <v>26480</v>
      </c>
      <c r="J74" s="136">
        <f t="shared" si="0"/>
        <v>1</v>
      </c>
      <c r="K74" s="139">
        <f t="shared" si="1"/>
        <v>26480</v>
      </c>
    </row>
    <row r="75" spans="1:11" ht="15" customHeight="1" x14ac:dyDescent="0.25">
      <c r="A75" s="136"/>
      <c r="B75" s="1616" t="s">
        <v>314</v>
      </c>
      <c r="C75" s="1617"/>
      <c r="D75" s="1617"/>
      <c r="E75" s="138"/>
      <c r="F75" s="1188" t="s">
        <v>45</v>
      </c>
      <c r="G75" s="1176">
        <v>1</v>
      </c>
      <c r="H75" s="1248" t="s">
        <v>1178</v>
      </c>
      <c r="I75" s="139">
        <f>K70</f>
        <v>26480</v>
      </c>
      <c r="J75" s="136">
        <f t="shared" si="0"/>
        <v>1</v>
      </c>
      <c r="K75" s="139">
        <f t="shared" si="1"/>
        <v>26480</v>
      </c>
    </row>
    <row r="76" spans="1:11" ht="15" customHeight="1" x14ac:dyDescent="0.25">
      <c r="A76" s="136"/>
      <c r="B76" s="1634" t="s">
        <v>315</v>
      </c>
      <c r="C76" s="1635"/>
      <c r="D76" s="1635"/>
      <c r="E76" s="138"/>
      <c r="F76" s="1188" t="s">
        <v>45</v>
      </c>
      <c r="G76" s="1229">
        <f>ROUND(E65*1+E66*G72+E67*G73+E68*G71,3)</f>
        <v>1.161</v>
      </c>
      <c r="H76" s="1228" t="s">
        <v>316</v>
      </c>
      <c r="I76" s="139">
        <f>K75</f>
        <v>26480</v>
      </c>
      <c r="J76" s="136">
        <f>G76</f>
        <v>1.161</v>
      </c>
      <c r="K76" s="139">
        <f t="shared" si="1"/>
        <v>30743</v>
      </c>
    </row>
    <row r="77" spans="1:11" ht="24.75" customHeight="1" x14ac:dyDescent="0.25">
      <c r="A77" s="136"/>
      <c r="B77" s="1636" t="s">
        <v>1025</v>
      </c>
      <c r="C77" s="1637"/>
      <c r="D77" s="1637"/>
      <c r="E77" s="138"/>
      <c r="F77" s="1230" t="s">
        <v>45</v>
      </c>
      <c r="G77" s="472">
        <v>1</v>
      </c>
      <c r="H77" s="830" t="s">
        <v>1026</v>
      </c>
      <c r="I77" s="1214">
        <f>K76</f>
        <v>30743</v>
      </c>
      <c r="J77" s="1210">
        <f>G77</f>
        <v>1</v>
      </c>
      <c r="K77" s="1214">
        <f t="shared" si="1"/>
        <v>30743</v>
      </c>
    </row>
    <row r="78" spans="1:11" ht="15" customHeight="1" x14ac:dyDescent="0.25">
      <c r="A78" s="821"/>
      <c r="B78" s="1618" t="s">
        <v>272</v>
      </c>
      <c r="C78" s="1619"/>
      <c r="D78" s="1619"/>
      <c r="E78" s="1224"/>
      <c r="F78" s="1219" t="s">
        <v>45</v>
      </c>
      <c r="G78" s="1220">
        <v>1</v>
      </c>
      <c r="H78" s="1231" t="s">
        <v>317</v>
      </c>
      <c r="I78" s="1223">
        <f>K77</f>
        <v>30743</v>
      </c>
      <c r="J78" s="1217">
        <f>G78</f>
        <v>1</v>
      </c>
      <c r="K78" s="824">
        <f t="shared" si="1"/>
        <v>30743</v>
      </c>
    </row>
    <row r="79" spans="1:11" ht="15" customHeight="1" x14ac:dyDescent="0.25">
      <c r="A79" s="825"/>
      <c r="B79" s="1594"/>
      <c r="C79" s="1638"/>
      <c r="D79" s="1638"/>
      <c r="E79" s="826"/>
      <c r="F79" s="1227"/>
      <c r="G79" s="827"/>
      <c r="H79" s="828"/>
      <c r="I79" s="1209"/>
      <c r="J79" s="1222"/>
      <c r="K79" s="820"/>
    </row>
    <row r="80" spans="1:11" ht="30" customHeight="1" x14ac:dyDescent="0.25">
      <c r="A80" s="142" t="s">
        <v>804</v>
      </c>
      <c r="B80" s="1605" t="s">
        <v>1030</v>
      </c>
      <c r="C80" s="1606"/>
      <c r="D80" s="1606"/>
      <c r="E80" s="137"/>
      <c r="F80" s="1211" t="s">
        <v>266</v>
      </c>
      <c r="G80" s="472">
        <v>17.100000000000001</v>
      </c>
      <c r="H80" s="140" t="s">
        <v>1033</v>
      </c>
      <c r="I80" s="1214"/>
      <c r="J80" s="1210"/>
      <c r="K80" s="141"/>
    </row>
    <row r="81" spans="1:11" ht="15" customHeight="1" x14ac:dyDescent="0.25">
      <c r="A81" s="136"/>
      <c r="B81" s="1183" t="s">
        <v>267</v>
      </c>
      <c r="C81" s="1176">
        <v>200</v>
      </c>
      <c r="D81" s="1176" t="s">
        <v>299</v>
      </c>
      <c r="E81" s="144">
        <v>1</v>
      </c>
      <c r="F81" s="1211" t="s">
        <v>269</v>
      </c>
      <c r="G81" s="472">
        <v>0</v>
      </c>
      <c r="H81" s="1212" t="str">
        <f>H80</f>
        <v>, табл. 3.8 п.2.1</v>
      </c>
      <c r="I81" s="1644" t="s">
        <v>270</v>
      </c>
      <c r="J81" s="1582"/>
      <c r="K81" s="1214">
        <f>ROUND(G80*1000+G81*1000*C81,0)*1</f>
        <v>17100</v>
      </c>
    </row>
    <row r="82" spans="1:11" ht="15" customHeight="1" x14ac:dyDescent="0.25">
      <c r="A82" s="136"/>
      <c r="B82" s="829" t="s">
        <v>300</v>
      </c>
      <c r="C82" s="1176">
        <f>C81-C83-C84</f>
        <v>0</v>
      </c>
      <c r="D82" s="1229" t="s">
        <v>301</v>
      </c>
      <c r="E82" s="144">
        <f>C82/C81</f>
        <v>0</v>
      </c>
      <c r="F82" s="1211"/>
      <c r="G82" s="472"/>
      <c r="H82" s="1212"/>
      <c r="I82" s="1214"/>
      <c r="J82" s="1232"/>
      <c r="K82" s="1214"/>
    </row>
    <row r="83" spans="1:11" ht="15" customHeight="1" x14ac:dyDescent="0.25">
      <c r="A83" s="136"/>
      <c r="B83" s="829" t="s">
        <v>300</v>
      </c>
      <c r="C83" s="1176">
        <v>0</v>
      </c>
      <c r="D83" s="1229" t="s">
        <v>1024</v>
      </c>
      <c r="E83" s="144">
        <f>C83/C81</f>
        <v>0</v>
      </c>
      <c r="F83" s="1211"/>
      <c r="G83" s="472"/>
      <c r="H83" s="1212"/>
      <c r="I83" s="1214"/>
      <c r="J83" s="1232"/>
      <c r="K83" s="1214"/>
    </row>
    <row r="84" spans="1:11" ht="15" customHeight="1" x14ac:dyDescent="0.25">
      <c r="A84" s="136"/>
      <c r="B84" s="829" t="s">
        <v>300</v>
      </c>
      <c r="C84" s="1176">
        <v>200</v>
      </c>
      <c r="D84" s="1229" t="s">
        <v>302</v>
      </c>
      <c r="E84" s="144">
        <f>C84/C81</f>
        <v>1</v>
      </c>
      <c r="F84" s="1211"/>
      <c r="G84" s="472"/>
      <c r="H84" s="1212"/>
      <c r="I84" s="1214"/>
      <c r="J84" s="1232"/>
      <c r="K84" s="1214"/>
    </row>
    <row r="85" spans="1:11" ht="15" customHeight="1" x14ac:dyDescent="0.25">
      <c r="A85" s="136"/>
      <c r="B85" s="1183" t="s">
        <v>275</v>
      </c>
      <c r="C85" s="1176">
        <v>1</v>
      </c>
      <c r="D85" s="1176" t="s">
        <v>303</v>
      </c>
      <c r="E85" s="138"/>
      <c r="F85" s="1211" t="s">
        <v>45</v>
      </c>
      <c r="G85" s="472">
        <v>1</v>
      </c>
      <c r="H85" s="1212" t="s">
        <v>1034</v>
      </c>
      <c r="I85" s="1214">
        <f>K81</f>
        <v>17100</v>
      </c>
      <c r="J85" s="1415">
        <f t="shared" ref="J85:J87" si="3">G85</f>
        <v>1</v>
      </c>
      <c r="K85" s="1214">
        <f t="shared" ref="K85:K87" si="4">ROUND(I85*J85,0)</f>
        <v>17100</v>
      </c>
    </row>
    <row r="86" spans="1:11" ht="15" hidden="1" customHeight="1" x14ac:dyDescent="0.25">
      <c r="A86" s="136"/>
      <c r="B86" s="1616" t="s">
        <v>305</v>
      </c>
      <c r="C86" s="1624"/>
      <c r="D86" s="1624"/>
      <c r="E86" s="1178"/>
      <c r="F86" s="1211" t="s">
        <v>306</v>
      </c>
      <c r="G86" s="472">
        <v>1</v>
      </c>
      <c r="H86" s="1212" t="s">
        <v>307</v>
      </c>
      <c r="I86" s="1214">
        <f t="shared" ref="I86:I91" si="5">K85</f>
        <v>17100</v>
      </c>
      <c r="J86" s="1210">
        <f t="shared" si="3"/>
        <v>1</v>
      </c>
      <c r="K86" s="1214">
        <f t="shared" si="4"/>
        <v>17100</v>
      </c>
    </row>
    <row r="87" spans="1:11" ht="15" hidden="1" customHeight="1" x14ac:dyDescent="0.25">
      <c r="A87" s="136"/>
      <c r="B87" s="1616" t="s">
        <v>308</v>
      </c>
      <c r="C87" s="1624"/>
      <c r="D87" s="1624"/>
      <c r="E87" s="1178"/>
      <c r="F87" s="1211" t="s">
        <v>45</v>
      </c>
      <c r="G87" s="472">
        <v>1</v>
      </c>
      <c r="H87" s="1212" t="s">
        <v>309</v>
      </c>
      <c r="I87" s="1214">
        <f t="shared" si="5"/>
        <v>17100</v>
      </c>
      <c r="J87" s="1210">
        <f t="shared" si="3"/>
        <v>1</v>
      </c>
      <c r="K87" s="1214">
        <f t="shared" si="4"/>
        <v>17100</v>
      </c>
    </row>
    <row r="88" spans="1:11" ht="15" customHeight="1" x14ac:dyDescent="0.25">
      <c r="A88" s="136"/>
      <c r="B88" s="1616" t="s">
        <v>312</v>
      </c>
      <c r="C88" s="1624"/>
      <c r="D88" s="1624"/>
      <c r="E88" s="1178"/>
      <c r="F88" s="1211" t="s">
        <v>306</v>
      </c>
      <c r="G88" s="472">
        <v>1.1000000000000001</v>
      </c>
      <c r="H88" s="1212" t="s">
        <v>1035</v>
      </c>
      <c r="I88" s="1214">
        <f t="shared" si="5"/>
        <v>17100</v>
      </c>
      <c r="J88" s="1210">
        <f>G88</f>
        <v>1.1000000000000001</v>
      </c>
      <c r="K88" s="1214">
        <f>ROUND(I88*J88,0)</f>
        <v>18810</v>
      </c>
    </row>
    <row r="89" spans="1:11" ht="15" customHeight="1" x14ac:dyDescent="0.25">
      <c r="A89" s="136"/>
      <c r="B89" s="1616" t="s">
        <v>271</v>
      </c>
      <c r="C89" s="1617"/>
      <c r="D89" s="1617"/>
      <c r="E89" s="138"/>
      <c r="F89" s="1211" t="s">
        <v>45</v>
      </c>
      <c r="G89" s="472">
        <v>1</v>
      </c>
      <c r="H89" s="1212" t="s">
        <v>1179</v>
      </c>
      <c r="I89" s="1214">
        <f t="shared" si="5"/>
        <v>18810</v>
      </c>
      <c r="J89" s="1210">
        <f t="shared" ref="J89:J90" si="6">G89</f>
        <v>1</v>
      </c>
      <c r="K89" s="1214">
        <f t="shared" ref="K89:K91" si="7">ROUND(I89*J89,0)</f>
        <v>18810</v>
      </c>
    </row>
    <row r="90" spans="1:11" ht="15" customHeight="1" x14ac:dyDescent="0.25">
      <c r="A90" s="136"/>
      <c r="B90" s="1616" t="s">
        <v>314</v>
      </c>
      <c r="C90" s="1617"/>
      <c r="D90" s="1617"/>
      <c r="E90" s="138"/>
      <c r="F90" s="1211" t="s">
        <v>45</v>
      </c>
      <c r="G90" s="472">
        <v>1</v>
      </c>
      <c r="H90" s="1212" t="s">
        <v>1036</v>
      </c>
      <c r="I90" s="1214">
        <f t="shared" si="5"/>
        <v>18810</v>
      </c>
      <c r="J90" s="1210">
        <f t="shared" si="6"/>
        <v>1</v>
      </c>
      <c r="K90" s="1214">
        <f t="shared" si="7"/>
        <v>18810</v>
      </c>
    </row>
    <row r="91" spans="1:11" ht="15" customHeight="1" x14ac:dyDescent="0.25">
      <c r="A91" s="821"/>
      <c r="B91" s="1618" t="s">
        <v>272</v>
      </c>
      <c r="C91" s="1619"/>
      <c r="D91" s="1619"/>
      <c r="E91" s="1224"/>
      <c r="F91" s="1219" t="s">
        <v>45</v>
      </c>
      <c r="G91" s="1220">
        <v>1</v>
      </c>
      <c r="H91" s="1218" t="s">
        <v>317</v>
      </c>
      <c r="I91" s="1223">
        <f t="shared" si="5"/>
        <v>18810</v>
      </c>
      <c r="J91" s="1217">
        <f>G91</f>
        <v>1</v>
      </c>
      <c r="K91" s="824">
        <f t="shared" si="7"/>
        <v>18810</v>
      </c>
    </row>
    <row r="92" spans="1:11" ht="15" hidden="1" customHeight="1" x14ac:dyDescent="0.25">
      <c r="A92" s="1233" t="s">
        <v>804</v>
      </c>
      <c r="B92" s="1641" t="s">
        <v>320</v>
      </c>
      <c r="C92" s="1642"/>
      <c r="D92" s="1642"/>
      <c r="E92" s="1643"/>
      <c r="F92" s="1234" t="s">
        <v>266</v>
      </c>
      <c r="G92" s="1235">
        <v>21.6</v>
      </c>
      <c r="H92" s="1236" t="s">
        <v>298</v>
      </c>
      <c r="I92" s="1209"/>
      <c r="J92" s="1222"/>
      <c r="K92" s="820"/>
    </row>
    <row r="93" spans="1:11" ht="15" hidden="1" customHeight="1" x14ac:dyDescent="0.25">
      <c r="A93" s="136"/>
      <c r="B93" s="1183" t="s">
        <v>267</v>
      </c>
      <c r="C93" s="1176">
        <v>190</v>
      </c>
      <c r="D93" s="1176" t="s">
        <v>299</v>
      </c>
      <c r="E93" s="138"/>
      <c r="F93" s="1211" t="s">
        <v>269</v>
      </c>
      <c r="G93" s="472">
        <v>0</v>
      </c>
      <c r="H93" s="1212" t="s">
        <v>298</v>
      </c>
      <c r="I93" s="1644" t="s">
        <v>270</v>
      </c>
      <c r="J93" s="1645"/>
      <c r="K93" s="1214">
        <f>ROUND(G92*1000+G93*1000*C93,0)*0</f>
        <v>0</v>
      </c>
    </row>
    <row r="94" spans="1:11" ht="27" hidden="1" customHeight="1" x14ac:dyDescent="0.25">
      <c r="A94" s="136"/>
      <c r="B94" s="1183" t="s">
        <v>275</v>
      </c>
      <c r="C94" s="1176">
        <v>1</v>
      </c>
      <c r="D94" s="1176" t="s">
        <v>303</v>
      </c>
      <c r="E94" s="138"/>
      <c r="F94" s="1211" t="s">
        <v>45</v>
      </c>
      <c r="G94" s="472">
        <v>1</v>
      </c>
      <c r="H94" s="1212" t="s">
        <v>304</v>
      </c>
      <c r="I94" s="1214">
        <f t="shared" ref="I94:I99" si="8">K93</f>
        <v>0</v>
      </c>
      <c r="J94" s="1210">
        <f t="shared" ref="J94:J101" si="9">G94</f>
        <v>1</v>
      </c>
      <c r="K94" s="1214">
        <f t="shared" ref="K94:K101" si="10">ROUND(I94*J94,0)</f>
        <v>0</v>
      </c>
    </row>
    <row r="95" spans="1:11" ht="15" hidden="1" customHeight="1" x14ac:dyDescent="0.25">
      <c r="A95" s="136"/>
      <c r="B95" s="1616" t="s">
        <v>305</v>
      </c>
      <c r="C95" s="1624"/>
      <c r="D95" s="1624"/>
      <c r="E95" s="1178"/>
      <c r="F95" s="1211" t="s">
        <v>306</v>
      </c>
      <c r="G95" s="472">
        <v>0.8</v>
      </c>
      <c r="H95" s="1212" t="s">
        <v>307</v>
      </c>
      <c r="I95" s="1214">
        <f t="shared" si="8"/>
        <v>0</v>
      </c>
      <c r="J95" s="1210">
        <f t="shared" si="9"/>
        <v>0.8</v>
      </c>
      <c r="K95" s="1214">
        <f t="shared" si="10"/>
        <v>0</v>
      </c>
    </row>
    <row r="96" spans="1:11" ht="15" hidden="1" customHeight="1" x14ac:dyDescent="0.25">
      <c r="A96" s="136"/>
      <c r="B96" s="1616" t="s">
        <v>308</v>
      </c>
      <c r="C96" s="1624"/>
      <c r="D96" s="1624"/>
      <c r="E96" s="1178"/>
      <c r="F96" s="1211" t="s">
        <v>45</v>
      </c>
      <c r="G96" s="472">
        <v>1</v>
      </c>
      <c r="H96" s="1212" t="s">
        <v>309</v>
      </c>
      <c r="I96" s="1214">
        <f t="shared" si="8"/>
        <v>0</v>
      </c>
      <c r="J96" s="1210">
        <f>G96</f>
        <v>1</v>
      </c>
      <c r="K96" s="1214">
        <f t="shared" si="10"/>
        <v>0</v>
      </c>
    </row>
    <row r="97" spans="1:11" ht="15" hidden="1" customHeight="1" x14ac:dyDescent="0.25">
      <c r="A97" s="136"/>
      <c r="B97" s="1616" t="s">
        <v>310</v>
      </c>
      <c r="C97" s="1624"/>
      <c r="D97" s="1624"/>
      <c r="E97" s="1178"/>
      <c r="F97" s="1211" t="s">
        <v>306</v>
      </c>
      <c r="G97" s="472">
        <v>1</v>
      </c>
      <c r="H97" s="1212" t="s">
        <v>311</v>
      </c>
      <c r="I97" s="1214">
        <f t="shared" si="8"/>
        <v>0</v>
      </c>
      <c r="J97" s="1210">
        <f>G97</f>
        <v>1</v>
      </c>
      <c r="K97" s="1214">
        <f>ROUND(I97*J97,0)</f>
        <v>0</v>
      </c>
    </row>
    <row r="98" spans="1:11" ht="15" hidden="1" customHeight="1" x14ac:dyDescent="0.25">
      <c r="A98" s="136"/>
      <c r="B98" s="1616" t="s">
        <v>271</v>
      </c>
      <c r="C98" s="1617"/>
      <c r="D98" s="1617"/>
      <c r="E98" s="138"/>
      <c r="F98" s="1211" t="s">
        <v>45</v>
      </c>
      <c r="G98" s="472">
        <v>1</v>
      </c>
      <c r="H98" s="1212" t="s">
        <v>313</v>
      </c>
      <c r="I98" s="1214">
        <f t="shared" si="8"/>
        <v>0</v>
      </c>
      <c r="J98" s="1210">
        <f t="shared" si="9"/>
        <v>1</v>
      </c>
      <c r="K98" s="1214">
        <f t="shared" si="10"/>
        <v>0</v>
      </c>
    </row>
    <row r="99" spans="1:11" ht="19.5" hidden="1" customHeight="1" x14ac:dyDescent="0.25">
      <c r="A99" s="136"/>
      <c r="B99" s="1616" t="s">
        <v>314</v>
      </c>
      <c r="C99" s="1617"/>
      <c r="D99" s="1617"/>
      <c r="E99" s="138"/>
      <c r="F99" s="1211" t="s">
        <v>45</v>
      </c>
      <c r="G99" s="472">
        <v>1</v>
      </c>
      <c r="H99" s="123" t="s">
        <v>321</v>
      </c>
      <c r="I99" s="1214">
        <f t="shared" si="8"/>
        <v>0</v>
      </c>
      <c r="J99" s="1210">
        <f t="shared" si="9"/>
        <v>1</v>
      </c>
      <c r="K99" s="1214">
        <f>I99*J99</f>
        <v>0</v>
      </c>
    </row>
    <row r="100" spans="1:11" ht="24.75" hidden="1" customHeight="1" x14ac:dyDescent="0.25">
      <c r="A100" s="136"/>
      <c r="B100" s="1616" t="s">
        <v>1025</v>
      </c>
      <c r="C100" s="1617"/>
      <c r="D100" s="1617"/>
      <c r="E100" s="138"/>
      <c r="F100" s="1230" t="s">
        <v>45</v>
      </c>
      <c r="G100" s="472">
        <v>1.2</v>
      </c>
      <c r="H100" s="830" t="s">
        <v>1026</v>
      </c>
      <c r="I100" s="1214">
        <f>K99</f>
        <v>0</v>
      </c>
      <c r="J100" s="1210">
        <f>G100</f>
        <v>1.2</v>
      </c>
      <c r="K100" s="1214">
        <f t="shared" ref="K100" si="11">ROUND(I100*J100,0)</f>
        <v>0</v>
      </c>
    </row>
    <row r="101" spans="1:11" ht="15" hidden="1" customHeight="1" x14ac:dyDescent="0.25">
      <c r="A101" s="136"/>
      <c r="B101" s="1618" t="s">
        <v>272</v>
      </c>
      <c r="C101" s="1619"/>
      <c r="D101" s="1619"/>
      <c r="E101" s="1224"/>
      <c r="F101" s="822" t="s">
        <v>45</v>
      </c>
      <c r="G101" s="1225">
        <f>[115]ИСХОДНИК!F17</f>
        <v>1</v>
      </c>
      <c r="H101" s="1224" t="s">
        <v>317</v>
      </c>
      <c r="I101" s="823">
        <f>K100</f>
        <v>0</v>
      </c>
      <c r="J101" s="821">
        <f t="shared" si="9"/>
        <v>1</v>
      </c>
      <c r="K101" s="824">
        <f t="shared" si="10"/>
        <v>0</v>
      </c>
    </row>
    <row r="102" spans="1:11" ht="15" hidden="1" customHeight="1" x14ac:dyDescent="0.25">
      <c r="A102" s="1233" t="s">
        <v>318</v>
      </c>
      <c r="B102" s="1594" t="s">
        <v>297</v>
      </c>
      <c r="C102" s="1595"/>
      <c r="D102" s="1595"/>
      <c r="E102" s="832"/>
      <c r="F102" s="1185" t="s">
        <v>266</v>
      </c>
      <c r="G102" s="1181">
        <f>21.6*0</f>
        <v>0</v>
      </c>
      <c r="H102" s="1237" t="s">
        <v>298</v>
      </c>
      <c r="I102" s="819"/>
      <c r="J102" s="817"/>
      <c r="K102" s="820"/>
    </row>
    <row r="103" spans="1:11" ht="15" hidden="1" customHeight="1" x14ac:dyDescent="0.25">
      <c r="A103" s="136"/>
      <c r="B103" s="1183" t="s">
        <v>267</v>
      </c>
      <c r="C103" s="1176">
        <v>93</v>
      </c>
      <c r="D103" s="1176" t="s">
        <v>299</v>
      </c>
      <c r="E103" s="138"/>
      <c r="F103" s="1188" t="s">
        <v>269</v>
      </c>
      <c r="G103" s="1176">
        <v>0</v>
      </c>
      <c r="H103" s="1238" t="s">
        <v>298</v>
      </c>
      <c r="I103" s="1639" t="s">
        <v>270</v>
      </c>
      <c r="J103" s="1640"/>
      <c r="K103" s="139">
        <f>ROUND(G102*1000+G103*1000*C103,0)</f>
        <v>0</v>
      </c>
    </row>
    <row r="104" spans="1:11" ht="15" hidden="1" customHeight="1" x14ac:dyDescent="0.25">
      <c r="A104" s="136"/>
      <c r="B104" s="1183" t="s">
        <v>275</v>
      </c>
      <c r="C104" s="1176">
        <v>1</v>
      </c>
      <c r="D104" s="1176" t="s">
        <v>303</v>
      </c>
      <c r="E104" s="138"/>
      <c r="F104" s="1188" t="s">
        <v>45</v>
      </c>
      <c r="G104" s="1176">
        <v>1</v>
      </c>
      <c r="H104" s="1238" t="s">
        <v>307</v>
      </c>
      <c r="I104" s="139">
        <f t="shared" ref="I104:I110" si="12">K103</f>
        <v>0</v>
      </c>
      <c r="J104" s="136">
        <f t="shared" ref="J104:J110" si="13">G104</f>
        <v>1</v>
      </c>
      <c r="K104" s="139">
        <f t="shared" ref="K104:K110" si="14">ROUND(I104*J104,0)</f>
        <v>0</v>
      </c>
    </row>
    <row r="105" spans="1:11" ht="15" hidden="1" customHeight="1" x14ac:dyDescent="0.25">
      <c r="A105" s="136"/>
      <c r="B105" s="1616" t="s">
        <v>305</v>
      </c>
      <c r="C105" s="1624"/>
      <c r="D105" s="1624"/>
      <c r="E105" s="1178"/>
      <c r="F105" s="1188" t="s">
        <v>306</v>
      </c>
      <c r="G105" s="1176">
        <v>0.8</v>
      </c>
      <c r="H105" s="1238" t="s">
        <v>322</v>
      </c>
      <c r="I105" s="139">
        <f t="shared" si="12"/>
        <v>0</v>
      </c>
      <c r="J105" s="136">
        <f t="shared" si="13"/>
        <v>0.8</v>
      </c>
      <c r="K105" s="139">
        <f t="shared" si="14"/>
        <v>0</v>
      </c>
    </row>
    <row r="106" spans="1:11" ht="15" hidden="1" customHeight="1" x14ac:dyDescent="0.25">
      <c r="A106" s="136"/>
      <c r="B106" s="1616" t="s">
        <v>308</v>
      </c>
      <c r="C106" s="1624"/>
      <c r="D106" s="1624"/>
      <c r="E106" s="1178"/>
      <c r="F106" s="1188" t="s">
        <v>45</v>
      </c>
      <c r="G106" s="1176">
        <v>1</v>
      </c>
      <c r="H106" s="1238" t="s">
        <v>323</v>
      </c>
      <c r="I106" s="139">
        <f t="shared" si="12"/>
        <v>0</v>
      </c>
      <c r="J106" s="136">
        <f t="shared" si="13"/>
        <v>1</v>
      </c>
      <c r="K106" s="139">
        <f t="shared" si="14"/>
        <v>0</v>
      </c>
    </row>
    <row r="107" spans="1:11" ht="15" hidden="1" customHeight="1" x14ac:dyDescent="0.25">
      <c r="A107" s="136"/>
      <c r="B107" s="1616" t="s">
        <v>310</v>
      </c>
      <c r="C107" s="1624"/>
      <c r="D107" s="1624"/>
      <c r="E107" s="1178"/>
      <c r="F107" s="1188" t="s">
        <v>306</v>
      </c>
      <c r="G107" s="1176">
        <v>1</v>
      </c>
      <c r="H107" s="1238" t="s">
        <v>304</v>
      </c>
      <c r="I107" s="139">
        <f t="shared" si="12"/>
        <v>0</v>
      </c>
      <c r="J107" s="136">
        <f t="shared" si="13"/>
        <v>1</v>
      </c>
      <c r="K107" s="139">
        <f t="shared" si="14"/>
        <v>0</v>
      </c>
    </row>
    <row r="108" spans="1:11" ht="15" hidden="1" customHeight="1" x14ac:dyDescent="0.25">
      <c r="A108" s="136"/>
      <c r="B108" s="1616" t="s">
        <v>271</v>
      </c>
      <c r="C108" s="1617"/>
      <c r="D108" s="1617"/>
      <c r="E108" s="138"/>
      <c r="F108" s="1188" t="s">
        <v>45</v>
      </c>
      <c r="G108" s="1176">
        <v>1</v>
      </c>
      <c r="H108" s="1238" t="s">
        <v>324</v>
      </c>
      <c r="I108" s="139">
        <f t="shared" si="12"/>
        <v>0</v>
      </c>
      <c r="J108" s="136">
        <f t="shared" si="13"/>
        <v>1</v>
      </c>
      <c r="K108" s="139">
        <f t="shared" si="14"/>
        <v>0</v>
      </c>
    </row>
    <row r="109" spans="1:11" ht="19.5" hidden="1" customHeight="1" x14ac:dyDescent="0.25">
      <c r="A109" s="136"/>
      <c r="B109" s="1616" t="s">
        <v>314</v>
      </c>
      <c r="C109" s="1617"/>
      <c r="D109" s="1617"/>
      <c r="E109" s="138"/>
      <c r="F109" s="1188" t="s">
        <v>45</v>
      </c>
      <c r="G109" s="1176">
        <f>IF(C103&gt;125,1,0.8)</f>
        <v>0.8</v>
      </c>
      <c r="H109" s="1239" t="s">
        <v>325</v>
      </c>
      <c r="I109" s="139">
        <f t="shared" si="12"/>
        <v>0</v>
      </c>
      <c r="J109" s="136">
        <f>G109</f>
        <v>0.8</v>
      </c>
      <c r="K109" s="139">
        <f t="shared" si="14"/>
        <v>0</v>
      </c>
    </row>
    <row r="110" spans="1:11" ht="15" hidden="1" customHeight="1" x14ac:dyDescent="0.25">
      <c r="A110" s="821"/>
      <c r="B110" s="1618" t="s">
        <v>272</v>
      </c>
      <c r="C110" s="1619"/>
      <c r="D110" s="1619"/>
      <c r="E110" s="1224"/>
      <c r="F110" s="822" t="s">
        <v>45</v>
      </c>
      <c r="G110" s="1225">
        <f>[115]ИСХОДНИК!F17</f>
        <v>1</v>
      </c>
      <c r="H110" s="1240" t="s">
        <v>317</v>
      </c>
      <c r="I110" s="823">
        <f t="shared" si="12"/>
        <v>0</v>
      </c>
      <c r="J110" s="821">
        <f t="shared" si="13"/>
        <v>1</v>
      </c>
      <c r="K110" s="824">
        <f t="shared" si="14"/>
        <v>0</v>
      </c>
    </row>
    <row r="111" spans="1:11" ht="15" hidden="1" customHeight="1" x14ac:dyDescent="0.25">
      <c r="A111" s="1233" t="s">
        <v>319</v>
      </c>
      <c r="B111" s="1594" t="s">
        <v>297</v>
      </c>
      <c r="C111" s="1595"/>
      <c r="D111" s="1595"/>
      <c r="E111" s="832"/>
      <c r="F111" s="1185" t="s">
        <v>266</v>
      </c>
      <c r="G111" s="1181">
        <v>0</v>
      </c>
      <c r="H111" s="1237" t="s">
        <v>298</v>
      </c>
      <c r="I111" s="819"/>
      <c r="J111" s="817"/>
      <c r="K111" s="820"/>
    </row>
    <row r="112" spans="1:11" ht="15" hidden="1" customHeight="1" x14ac:dyDescent="0.25">
      <c r="A112" s="136"/>
      <c r="B112" s="1183" t="s">
        <v>267</v>
      </c>
      <c r="C112" s="1176">
        <v>10</v>
      </c>
      <c r="D112" s="1176" t="s">
        <v>299</v>
      </c>
      <c r="E112" s="138"/>
      <c r="F112" s="1188" t="s">
        <v>269</v>
      </c>
      <c r="G112" s="1176">
        <v>0</v>
      </c>
      <c r="H112" s="1238" t="s">
        <v>298</v>
      </c>
      <c r="I112" s="1639" t="s">
        <v>270</v>
      </c>
      <c r="J112" s="1640"/>
      <c r="K112" s="139">
        <f>ROUND((G111*1000+G112*1000*C112),0)</f>
        <v>0</v>
      </c>
    </row>
    <row r="113" spans="1:11" ht="15" hidden="1" customHeight="1" x14ac:dyDescent="0.25">
      <c r="A113" s="136"/>
      <c r="B113" s="1183" t="s">
        <v>275</v>
      </c>
      <c r="C113" s="1176">
        <v>4</v>
      </c>
      <c r="D113" s="1176" t="s">
        <v>303</v>
      </c>
      <c r="E113" s="138"/>
      <c r="F113" s="1188" t="s">
        <v>45</v>
      </c>
      <c r="G113" s="1176">
        <v>1.9</v>
      </c>
      <c r="H113" s="1238" t="s">
        <v>307</v>
      </c>
      <c r="I113" s="139">
        <f t="shared" ref="I113:I119" si="15">K112</f>
        <v>0</v>
      </c>
      <c r="J113" s="136">
        <f t="shared" ref="J113:J119" si="16">G113</f>
        <v>1.9</v>
      </c>
      <c r="K113" s="139">
        <f t="shared" ref="K113:K119" si="17">ROUND(I113*J113,0)</f>
        <v>0</v>
      </c>
    </row>
    <row r="114" spans="1:11" ht="15" hidden="1" customHeight="1" x14ac:dyDescent="0.25">
      <c r="A114" s="136"/>
      <c r="B114" s="1616" t="s">
        <v>305</v>
      </c>
      <c r="C114" s="1624"/>
      <c r="D114" s="1624"/>
      <c r="E114" s="1178"/>
      <c r="F114" s="1188" t="s">
        <v>306</v>
      </c>
      <c r="G114" s="1176">
        <v>0.8</v>
      </c>
      <c r="H114" s="1238" t="s">
        <v>322</v>
      </c>
      <c r="I114" s="139">
        <f t="shared" si="15"/>
        <v>0</v>
      </c>
      <c r="J114" s="136">
        <f t="shared" si="16"/>
        <v>0.8</v>
      </c>
      <c r="K114" s="139">
        <f t="shared" si="17"/>
        <v>0</v>
      </c>
    </row>
    <row r="115" spans="1:11" ht="15" hidden="1" customHeight="1" x14ac:dyDescent="0.25">
      <c r="A115" s="136"/>
      <c r="B115" s="1616" t="s">
        <v>308</v>
      </c>
      <c r="C115" s="1624"/>
      <c r="D115" s="1624"/>
      <c r="E115" s="1178"/>
      <c r="F115" s="1188" t="s">
        <v>45</v>
      </c>
      <c r="G115" s="1176">
        <v>1</v>
      </c>
      <c r="H115" s="1238" t="s">
        <v>323</v>
      </c>
      <c r="I115" s="139">
        <f t="shared" si="15"/>
        <v>0</v>
      </c>
      <c r="J115" s="136">
        <f t="shared" si="16"/>
        <v>1</v>
      </c>
      <c r="K115" s="139">
        <f t="shared" si="17"/>
        <v>0</v>
      </c>
    </row>
    <row r="116" spans="1:11" ht="15" hidden="1" customHeight="1" x14ac:dyDescent="0.25">
      <c r="A116" s="136"/>
      <c r="B116" s="1616" t="s">
        <v>310</v>
      </c>
      <c r="C116" s="1624"/>
      <c r="D116" s="1624"/>
      <c r="E116" s="1178"/>
      <c r="F116" s="1188" t="s">
        <v>306</v>
      </c>
      <c r="G116" s="1176">
        <v>1</v>
      </c>
      <c r="H116" s="1238" t="s">
        <v>304</v>
      </c>
      <c r="I116" s="139">
        <f t="shared" si="15"/>
        <v>0</v>
      </c>
      <c r="J116" s="136">
        <f t="shared" si="16"/>
        <v>1</v>
      </c>
      <c r="K116" s="139">
        <f t="shared" si="17"/>
        <v>0</v>
      </c>
    </row>
    <row r="117" spans="1:11" ht="15" hidden="1" customHeight="1" x14ac:dyDescent="0.25">
      <c r="A117" s="136"/>
      <c r="B117" s="1616" t="s">
        <v>271</v>
      </c>
      <c r="C117" s="1617"/>
      <c r="D117" s="1617"/>
      <c r="E117" s="138"/>
      <c r="F117" s="1188" t="s">
        <v>45</v>
      </c>
      <c r="G117" s="1176">
        <v>1</v>
      </c>
      <c r="H117" s="1238" t="s">
        <v>324</v>
      </c>
      <c r="I117" s="139">
        <f t="shared" si="15"/>
        <v>0</v>
      </c>
      <c r="J117" s="136">
        <f t="shared" si="16"/>
        <v>1</v>
      </c>
      <c r="K117" s="139">
        <f t="shared" si="17"/>
        <v>0</v>
      </c>
    </row>
    <row r="118" spans="1:11" ht="23.25" hidden="1" customHeight="1" x14ac:dyDescent="0.25">
      <c r="A118" s="136"/>
      <c r="B118" s="1616" t="s">
        <v>314</v>
      </c>
      <c r="C118" s="1617"/>
      <c r="D118" s="1617"/>
      <c r="E118" s="138"/>
      <c r="F118" s="1188" t="s">
        <v>45</v>
      </c>
      <c r="G118" s="1176">
        <f>IF(C112&gt;125,1,0.8)</f>
        <v>0.8</v>
      </c>
      <c r="H118" s="1239" t="s">
        <v>325</v>
      </c>
      <c r="I118" s="139">
        <f t="shared" si="15"/>
        <v>0</v>
      </c>
      <c r="J118" s="136">
        <f>G118</f>
        <v>0.8</v>
      </c>
      <c r="K118" s="139">
        <f t="shared" si="17"/>
        <v>0</v>
      </c>
    </row>
    <row r="119" spans="1:11" ht="15" hidden="1" customHeight="1" x14ac:dyDescent="0.25">
      <c r="A119" s="821"/>
      <c r="B119" s="1618" t="s">
        <v>272</v>
      </c>
      <c r="C119" s="1619"/>
      <c r="D119" s="1619"/>
      <c r="E119" s="1224"/>
      <c r="F119" s="822" t="s">
        <v>45</v>
      </c>
      <c r="G119" s="1225">
        <f>[115]ИСХОДНИК!F17</f>
        <v>1</v>
      </c>
      <c r="H119" s="1240" t="s">
        <v>317</v>
      </c>
      <c r="I119" s="823">
        <f t="shared" si="15"/>
        <v>0</v>
      </c>
      <c r="J119" s="821">
        <f t="shared" si="16"/>
        <v>1</v>
      </c>
      <c r="K119" s="824">
        <f t="shared" si="17"/>
        <v>0</v>
      </c>
    </row>
    <row r="120" spans="1:11" ht="15" hidden="1" customHeight="1" x14ac:dyDescent="0.25">
      <c r="A120" s="1233" t="s">
        <v>326</v>
      </c>
      <c r="B120" s="1594" t="s">
        <v>297</v>
      </c>
      <c r="C120" s="1595"/>
      <c r="D120" s="1595"/>
      <c r="E120" s="832"/>
      <c r="F120" s="1185" t="s">
        <v>266</v>
      </c>
      <c r="G120" s="1181">
        <v>0</v>
      </c>
      <c r="H120" s="1237" t="s">
        <v>298</v>
      </c>
      <c r="I120" s="819"/>
      <c r="J120" s="817"/>
      <c r="K120" s="820"/>
    </row>
    <row r="121" spans="1:11" ht="15" hidden="1" customHeight="1" x14ac:dyDescent="0.25">
      <c r="A121" s="136"/>
      <c r="B121" s="1183" t="s">
        <v>267</v>
      </c>
      <c r="C121" s="1176">
        <v>5</v>
      </c>
      <c r="D121" s="1176" t="s">
        <v>299</v>
      </c>
      <c r="E121" s="138"/>
      <c r="F121" s="1188" t="s">
        <v>269</v>
      </c>
      <c r="G121" s="1176">
        <v>0</v>
      </c>
      <c r="H121" s="1238" t="s">
        <v>298</v>
      </c>
      <c r="I121" s="1639" t="s">
        <v>270</v>
      </c>
      <c r="J121" s="1640"/>
      <c r="K121" s="139">
        <f>ROUND(G120*1000+G121*1000*C121,0)</f>
        <v>0</v>
      </c>
    </row>
    <row r="122" spans="1:11" ht="15" hidden="1" customHeight="1" x14ac:dyDescent="0.25">
      <c r="A122" s="136"/>
      <c r="B122" s="1183" t="s">
        <v>275</v>
      </c>
      <c r="C122" s="1176">
        <v>5</v>
      </c>
      <c r="D122" s="1176" t="s">
        <v>303</v>
      </c>
      <c r="E122" s="138"/>
      <c r="F122" s="1188" t="s">
        <v>45</v>
      </c>
      <c r="G122" s="1176">
        <v>2.2000000000000002</v>
      </c>
      <c r="H122" s="1238" t="s">
        <v>307</v>
      </c>
      <c r="I122" s="139">
        <f t="shared" ref="I122:I128" si="18">K121</f>
        <v>0</v>
      </c>
      <c r="J122" s="136">
        <f t="shared" ref="J122:J128" si="19">G122</f>
        <v>2.2000000000000002</v>
      </c>
      <c r="K122" s="139">
        <f t="shared" ref="K122:K127" si="20">ROUND(I122*J122,0)</f>
        <v>0</v>
      </c>
    </row>
    <row r="123" spans="1:11" ht="15" hidden="1" customHeight="1" x14ac:dyDescent="0.25">
      <c r="A123" s="136"/>
      <c r="B123" s="1616" t="s">
        <v>305</v>
      </c>
      <c r="C123" s="1624"/>
      <c r="D123" s="1624"/>
      <c r="E123" s="1178"/>
      <c r="F123" s="1188" t="s">
        <v>306</v>
      </c>
      <c r="G123" s="1176">
        <v>0.8</v>
      </c>
      <c r="H123" s="1238" t="s">
        <v>322</v>
      </c>
      <c r="I123" s="139">
        <f t="shared" si="18"/>
        <v>0</v>
      </c>
      <c r="J123" s="136">
        <f t="shared" si="19"/>
        <v>0.8</v>
      </c>
      <c r="K123" s="139">
        <f t="shared" si="20"/>
        <v>0</v>
      </c>
    </row>
    <row r="124" spans="1:11" ht="15" hidden="1" customHeight="1" x14ac:dyDescent="0.25">
      <c r="A124" s="136"/>
      <c r="B124" s="1616" t="s">
        <v>308</v>
      </c>
      <c r="C124" s="1624"/>
      <c r="D124" s="1624"/>
      <c r="E124" s="1178"/>
      <c r="F124" s="1188" t="s">
        <v>45</v>
      </c>
      <c r="G124" s="1176">
        <v>1</v>
      </c>
      <c r="H124" s="1238" t="s">
        <v>323</v>
      </c>
      <c r="I124" s="139">
        <f t="shared" si="18"/>
        <v>0</v>
      </c>
      <c r="J124" s="136">
        <f t="shared" si="19"/>
        <v>1</v>
      </c>
      <c r="K124" s="139">
        <f t="shared" si="20"/>
        <v>0</v>
      </c>
    </row>
    <row r="125" spans="1:11" ht="15" hidden="1" customHeight="1" x14ac:dyDescent="0.25">
      <c r="A125" s="136"/>
      <c r="B125" s="1616" t="s">
        <v>310</v>
      </c>
      <c r="C125" s="1624"/>
      <c r="D125" s="1624"/>
      <c r="E125" s="1178"/>
      <c r="F125" s="1188" t="s">
        <v>306</v>
      </c>
      <c r="G125" s="1176">
        <v>1</v>
      </c>
      <c r="H125" s="1238" t="s">
        <v>304</v>
      </c>
      <c r="I125" s="139">
        <f t="shared" si="18"/>
        <v>0</v>
      </c>
      <c r="J125" s="136">
        <f t="shared" si="19"/>
        <v>1</v>
      </c>
      <c r="K125" s="139">
        <f t="shared" si="20"/>
        <v>0</v>
      </c>
    </row>
    <row r="126" spans="1:11" ht="15" hidden="1" customHeight="1" x14ac:dyDescent="0.25">
      <c r="A126" s="136"/>
      <c r="B126" s="1616" t="s">
        <v>271</v>
      </c>
      <c r="C126" s="1617"/>
      <c r="D126" s="1617"/>
      <c r="E126" s="138"/>
      <c r="F126" s="1188" t="s">
        <v>45</v>
      </c>
      <c r="G126" s="1176">
        <v>1</v>
      </c>
      <c r="H126" s="1238" t="s">
        <v>324</v>
      </c>
      <c r="I126" s="139">
        <f t="shared" si="18"/>
        <v>0</v>
      </c>
      <c r="J126" s="136">
        <f t="shared" si="19"/>
        <v>1</v>
      </c>
      <c r="K126" s="139">
        <f t="shared" si="20"/>
        <v>0</v>
      </c>
    </row>
    <row r="127" spans="1:11" ht="14.25" hidden="1" customHeight="1" x14ac:dyDescent="0.25">
      <c r="A127" s="136"/>
      <c r="B127" s="1616" t="s">
        <v>314</v>
      </c>
      <c r="C127" s="1617"/>
      <c r="D127" s="1617"/>
      <c r="E127" s="138"/>
      <c r="F127" s="1188" t="s">
        <v>45</v>
      </c>
      <c r="G127" s="1176">
        <f>IF(C121&gt;125,1,0.8)</f>
        <v>0.8</v>
      </c>
      <c r="H127" s="1239" t="s">
        <v>325</v>
      </c>
      <c r="I127" s="139">
        <f t="shared" si="18"/>
        <v>0</v>
      </c>
      <c r="J127" s="136">
        <f>G127</f>
        <v>0.8</v>
      </c>
      <c r="K127" s="139">
        <f t="shared" si="20"/>
        <v>0</v>
      </c>
    </row>
    <row r="128" spans="1:11" ht="15" hidden="1" customHeight="1" x14ac:dyDescent="0.25">
      <c r="A128" s="821"/>
      <c r="B128" s="1618" t="s">
        <v>272</v>
      </c>
      <c r="C128" s="1619"/>
      <c r="D128" s="1619"/>
      <c r="E128" s="1224"/>
      <c r="F128" s="822" t="s">
        <v>45</v>
      </c>
      <c r="G128" s="1225">
        <f>[115]ИСХОДНИК!F17</f>
        <v>1</v>
      </c>
      <c r="H128" s="1240" t="s">
        <v>317</v>
      </c>
      <c r="I128" s="823">
        <f t="shared" si="18"/>
        <v>0</v>
      </c>
      <c r="J128" s="821">
        <f t="shared" si="19"/>
        <v>1</v>
      </c>
      <c r="K128" s="824">
        <f>ROUND(I128*J128,0)</f>
        <v>0</v>
      </c>
    </row>
    <row r="129" spans="1:11" ht="15" hidden="1" customHeight="1" x14ac:dyDescent="0.25">
      <c r="A129" s="831" t="s">
        <v>319</v>
      </c>
      <c r="B129" s="1594" t="s">
        <v>327</v>
      </c>
      <c r="C129" s="1595"/>
      <c r="D129" s="1595"/>
      <c r="E129" s="832"/>
      <c r="F129" s="1185" t="s">
        <v>266</v>
      </c>
      <c r="G129" s="1181">
        <v>0</v>
      </c>
      <c r="H129" s="1241" t="s">
        <v>298</v>
      </c>
      <c r="I129" s="819"/>
      <c r="J129" s="817"/>
      <c r="K129" s="820"/>
    </row>
    <row r="130" spans="1:11" ht="15" hidden="1" customHeight="1" x14ac:dyDescent="0.25">
      <c r="A130" s="136"/>
      <c r="B130" s="1183" t="s">
        <v>267</v>
      </c>
      <c r="C130" s="1176">
        <v>10</v>
      </c>
      <c r="D130" s="1176" t="s">
        <v>299</v>
      </c>
      <c r="E130" s="138"/>
      <c r="F130" s="1188" t="s">
        <v>269</v>
      </c>
      <c r="G130" s="1176">
        <v>0</v>
      </c>
      <c r="H130" s="1228" t="s">
        <v>298</v>
      </c>
      <c r="I130" s="1639" t="s">
        <v>270</v>
      </c>
      <c r="J130" s="1640"/>
      <c r="K130" s="139">
        <f>ROUND(G129*1000+G130*1000*C130,0)</f>
        <v>0</v>
      </c>
    </row>
    <row r="131" spans="1:11" ht="15" hidden="1" customHeight="1" x14ac:dyDescent="0.25">
      <c r="A131" s="136"/>
      <c r="B131" s="1183" t="s">
        <v>275</v>
      </c>
      <c r="C131" s="1176">
        <v>4</v>
      </c>
      <c r="D131" s="1176" t="s">
        <v>303</v>
      </c>
      <c r="E131" s="138"/>
      <c r="F131" s="1188" t="s">
        <v>45</v>
      </c>
      <c r="G131" s="1176">
        <v>1.9</v>
      </c>
      <c r="H131" s="1228" t="s">
        <v>307</v>
      </c>
      <c r="I131" s="139">
        <f t="shared" ref="I131:I137" si="21">K130</f>
        <v>0</v>
      </c>
      <c r="J131" s="136">
        <f t="shared" ref="J131:J137" si="22">G131</f>
        <v>1.9</v>
      </c>
      <c r="K131" s="139">
        <f t="shared" ref="K131:K136" si="23">ROUND(I131*J131,0)</f>
        <v>0</v>
      </c>
    </row>
    <row r="132" spans="1:11" ht="15" hidden="1" customHeight="1" x14ac:dyDescent="0.25">
      <c r="A132" s="136"/>
      <c r="B132" s="1616" t="s">
        <v>305</v>
      </c>
      <c r="C132" s="1624"/>
      <c r="D132" s="1624"/>
      <c r="E132" s="1178"/>
      <c r="F132" s="1188" t="s">
        <v>306</v>
      </c>
      <c r="G132" s="1176">
        <v>0.8</v>
      </c>
      <c r="H132" s="1228" t="s">
        <v>322</v>
      </c>
      <c r="I132" s="139">
        <f t="shared" si="21"/>
        <v>0</v>
      </c>
      <c r="J132" s="136">
        <f t="shared" si="22"/>
        <v>0.8</v>
      </c>
      <c r="K132" s="139">
        <f t="shared" si="23"/>
        <v>0</v>
      </c>
    </row>
    <row r="133" spans="1:11" ht="15" hidden="1" customHeight="1" x14ac:dyDescent="0.25">
      <c r="A133" s="136"/>
      <c r="B133" s="1616" t="s">
        <v>308</v>
      </c>
      <c r="C133" s="1624"/>
      <c r="D133" s="1624"/>
      <c r="E133" s="1178"/>
      <c r="F133" s="1188" t="s">
        <v>45</v>
      </c>
      <c r="G133" s="1176">
        <v>1</v>
      </c>
      <c r="H133" s="1228" t="s">
        <v>323</v>
      </c>
      <c r="I133" s="139">
        <f t="shared" si="21"/>
        <v>0</v>
      </c>
      <c r="J133" s="136">
        <f t="shared" si="22"/>
        <v>1</v>
      </c>
      <c r="K133" s="139">
        <f t="shared" si="23"/>
        <v>0</v>
      </c>
    </row>
    <row r="134" spans="1:11" ht="15" hidden="1" customHeight="1" x14ac:dyDescent="0.25">
      <c r="A134" s="136"/>
      <c r="B134" s="1616" t="s">
        <v>310</v>
      </c>
      <c r="C134" s="1624"/>
      <c r="D134" s="1624"/>
      <c r="E134" s="1178"/>
      <c r="F134" s="1188" t="s">
        <v>306</v>
      </c>
      <c r="G134" s="1176">
        <v>1</v>
      </c>
      <c r="H134" s="1228" t="s">
        <v>304</v>
      </c>
      <c r="I134" s="139">
        <f t="shared" si="21"/>
        <v>0</v>
      </c>
      <c r="J134" s="136">
        <f t="shared" si="22"/>
        <v>1</v>
      </c>
      <c r="K134" s="139">
        <f t="shared" si="23"/>
        <v>0</v>
      </c>
    </row>
    <row r="135" spans="1:11" ht="15" hidden="1" customHeight="1" x14ac:dyDescent="0.25">
      <c r="A135" s="136"/>
      <c r="B135" s="1616" t="s">
        <v>271</v>
      </c>
      <c r="C135" s="1617"/>
      <c r="D135" s="1617"/>
      <c r="E135" s="138"/>
      <c r="F135" s="1188" t="s">
        <v>45</v>
      </c>
      <c r="G135" s="1176">
        <v>1</v>
      </c>
      <c r="H135" s="1228" t="s">
        <v>324</v>
      </c>
      <c r="I135" s="139">
        <f t="shared" si="21"/>
        <v>0</v>
      </c>
      <c r="J135" s="136">
        <f t="shared" si="22"/>
        <v>1</v>
      </c>
      <c r="K135" s="139">
        <f t="shared" si="23"/>
        <v>0</v>
      </c>
    </row>
    <row r="136" spans="1:11" ht="21" hidden="1" customHeight="1" x14ac:dyDescent="0.25">
      <c r="A136" s="136"/>
      <c r="B136" s="1616" t="s">
        <v>314</v>
      </c>
      <c r="C136" s="1617"/>
      <c r="D136" s="1617"/>
      <c r="E136" s="138"/>
      <c r="F136" s="1188" t="s">
        <v>45</v>
      </c>
      <c r="G136" s="1176">
        <f>IF(C130&gt;125,1,0.8)</f>
        <v>0.8</v>
      </c>
      <c r="H136" s="123" t="s">
        <v>325</v>
      </c>
      <c r="I136" s="139">
        <f t="shared" si="21"/>
        <v>0</v>
      </c>
      <c r="J136" s="136">
        <f>G136</f>
        <v>0.8</v>
      </c>
      <c r="K136" s="139">
        <f t="shared" si="23"/>
        <v>0</v>
      </c>
    </row>
    <row r="137" spans="1:11" ht="15" hidden="1" customHeight="1" x14ac:dyDescent="0.25">
      <c r="A137" s="821"/>
      <c r="B137" s="1618" t="s">
        <v>272</v>
      </c>
      <c r="C137" s="1619"/>
      <c r="D137" s="1619"/>
      <c r="E137" s="1224"/>
      <c r="F137" s="822" t="s">
        <v>45</v>
      </c>
      <c r="G137" s="1225">
        <f>[115]ИСХОДНИК!F17</f>
        <v>1</v>
      </c>
      <c r="H137" s="1242" t="s">
        <v>317</v>
      </c>
      <c r="I137" s="823">
        <f t="shared" si="21"/>
        <v>0</v>
      </c>
      <c r="J137" s="821">
        <f t="shared" si="22"/>
        <v>1</v>
      </c>
      <c r="K137" s="824">
        <f>ROUND(I137*J137,0)*0</f>
        <v>0</v>
      </c>
    </row>
    <row r="138" spans="1:11" ht="15" hidden="1" customHeight="1" x14ac:dyDescent="0.25">
      <c r="A138" s="831" t="s">
        <v>328</v>
      </c>
      <c r="B138" s="1594" t="s">
        <v>329</v>
      </c>
      <c r="C138" s="1595"/>
      <c r="D138" s="1595"/>
      <c r="E138" s="832"/>
      <c r="F138" s="1185" t="s">
        <v>266</v>
      </c>
      <c r="G138" s="1181">
        <v>0</v>
      </c>
      <c r="H138" s="1241" t="s">
        <v>298</v>
      </c>
      <c r="I138" s="819"/>
      <c r="J138" s="817"/>
      <c r="K138" s="820"/>
    </row>
    <row r="139" spans="1:11" ht="15" hidden="1" customHeight="1" x14ac:dyDescent="0.25">
      <c r="A139" s="136"/>
      <c r="B139" s="1183" t="s">
        <v>267</v>
      </c>
      <c r="C139" s="1176">
        <v>0</v>
      </c>
      <c r="D139" s="1176" t="s">
        <v>299</v>
      </c>
      <c r="E139" s="138"/>
      <c r="F139" s="1188" t="s">
        <v>269</v>
      </c>
      <c r="G139" s="1176">
        <v>0</v>
      </c>
      <c r="H139" s="1228" t="s">
        <v>298</v>
      </c>
      <c r="I139" s="1639" t="s">
        <v>270</v>
      </c>
      <c r="J139" s="1640"/>
      <c r="K139" s="139">
        <f>ROUND(G138*1000+G139*1000*C139,0)</f>
        <v>0</v>
      </c>
    </row>
    <row r="140" spans="1:11" ht="15" hidden="1" customHeight="1" x14ac:dyDescent="0.25">
      <c r="A140" s="136"/>
      <c r="B140" s="1183" t="s">
        <v>275</v>
      </c>
      <c r="C140" s="1176">
        <v>0</v>
      </c>
      <c r="D140" s="1176" t="s">
        <v>303</v>
      </c>
      <c r="E140" s="138"/>
      <c r="F140" s="1188" t="s">
        <v>45</v>
      </c>
      <c r="G140" s="1176">
        <v>0</v>
      </c>
      <c r="H140" s="1228" t="s">
        <v>307</v>
      </c>
      <c r="I140" s="139">
        <f t="shared" ref="I140:I146" si="24">K139</f>
        <v>0</v>
      </c>
      <c r="J140" s="136">
        <f t="shared" ref="J140:J146" si="25">G140</f>
        <v>0</v>
      </c>
      <c r="K140" s="139">
        <f t="shared" ref="K140:K146" si="26">ROUND(I140*J140,0)</f>
        <v>0</v>
      </c>
    </row>
    <row r="141" spans="1:11" ht="15" hidden="1" customHeight="1" x14ac:dyDescent="0.25">
      <c r="A141" s="136"/>
      <c r="B141" s="1616" t="s">
        <v>305</v>
      </c>
      <c r="C141" s="1624"/>
      <c r="D141" s="1624"/>
      <c r="E141" s="1178"/>
      <c r="F141" s="1188" t="s">
        <v>306</v>
      </c>
      <c r="G141" s="1176">
        <v>0.8</v>
      </c>
      <c r="H141" s="1228" t="s">
        <v>322</v>
      </c>
      <c r="I141" s="139">
        <f t="shared" si="24"/>
        <v>0</v>
      </c>
      <c r="J141" s="136">
        <f t="shared" si="25"/>
        <v>0.8</v>
      </c>
      <c r="K141" s="139">
        <f t="shared" si="26"/>
        <v>0</v>
      </c>
    </row>
    <row r="142" spans="1:11" ht="15" hidden="1" customHeight="1" x14ac:dyDescent="0.25">
      <c r="A142" s="136"/>
      <c r="B142" s="1616" t="s">
        <v>308</v>
      </c>
      <c r="C142" s="1624"/>
      <c r="D142" s="1624"/>
      <c r="E142" s="1178"/>
      <c r="F142" s="1188" t="s">
        <v>45</v>
      </c>
      <c r="G142" s="1176">
        <v>1</v>
      </c>
      <c r="H142" s="1228" t="s">
        <v>323</v>
      </c>
      <c r="I142" s="139">
        <f t="shared" si="24"/>
        <v>0</v>
      </c>
      <c r="J142" s="136">
        <f t="shared" si="25"/>
        <v>1</v>
      </c>
      <c r="K142" s="139">
        <f t="shared" si="26"/>
        <v>0</v>
      </c>
    </row>
    <row r="143" spans="1:11" ht="15" hidden="1" customHeight="1" x14ac:dyDescent="0.25">
      <c r="A143" s="136"/>
      <c r="B143" s="1616" t="s">
        <v>310</v>
      </c>
      <c r="C143" s="1624"/>
      <c r="D143" s="1624"/>
      <c r="E143" s="1178"/>
      <c r="F143" s="1188" t="s">
        <v>306</v>
      </c>
      <c r="G143" s="1176">
        <v>1</v>
      </c>
      <c r="H143" s="1228" t="s">
        <v>304</v>
      </c>
      <c r="I143" s="139">
        <f t="shared" si="24"/>
        <v>0</v>
      </c>
      <c r="J143" s="136">
        <f t="shared" si="25"/>
        <v>1</v>
      </c>
      <c r="K143" s="139">
        <f t="shared" si="26"/>
        <v>0</v>
      </c>
    </row>
    <row r="144" spans="1:11" ht="15" hidden="1" customHeight="1" x14ac:dyDescent="0.25">
      <c r="A144" s="136"/>
      <c r="B144" s="1616" t="s">
        <v>271</v>
      </c>
      <c r="C144" s="1617"/>
      <c r="D144" s="1617"/>
      <c r="E144" s="138"/>
      <c r="F144" s="1188" t="s">
        <v>45</v>
      </c>
      <c r="G144" s="1176">
        <v>1</v>
      </c>
      <c r="H144" s="1228" t="s">
        <v>324</v>
      </c>
      <c r="I144" s="139">
        <f t="shared" si="24"/>
        <v>0</v>
      </c>
      <c r="J144" s="136">
        <f t="shared" si="25"/>
        <v>1</v>
      </c>
      <c r="K144" s="139">
        <f t="shared" si="26"/>
        <v>0</v>
      </c>
    </row>
    <row r="145" spans="1:11" ht="15.75" hidden="1" customHeight="1" x14ac:dyDescent="0.25">
      <c r="A145" s="136"/>
      <c r="B145" s="1616" t="s">
        <v>314</v>
      </c>
      <c r="C145" s="1617"/>
      <c r="D145" s="1617"/>
      <c r="E145" s="138"/>
      <c r="F145" s="1188" t="s">
        <v>45</v>
      </c>
      <c r="G145" s="1176">
        <f>IF(C139&gt;125,1,0.8)</f>
        <v>0.8</v>
      </c>
      <c r="H145" s="123" t="s">
        <v>325</v>
      </c>
      <c r="I145" s="139">
        <f t="shared" si="24"/>
        <v>0</v>
      </c>
      <c r="J145" s="136">
        <f>G145</f>
        <v>0.8</v>
      </c>
      <c r="K145" s="139">
        <f t="shared" si="26"/>
        <v>0</v>
      </c>
    </row>
    <row r="146" spans="1:11" ht="15" hidden="1" customHeight="1" x14ac:dyDescent="0.25">
      <c r="A146" s="821"/>
      <c r="B146" s="1618" t="s">
        <v>272</v>
      </c>
      <c r="C146" s="1619"/>
      <c r="D146" s="1619"/>
      <c r="E146" s="1224"/>
      <c r="F146" s="822" t="s">
        <v>45</v>
      </c>
      <c r="G146" s="1225">
        <f>[115]ИСХОДНИК!F17</f>
        <v>1</v>
      </c>
      <c r="H146" s="1242" t="s">
        <v>317</v>
      </c>
      <c r="I146" s="823">
        <f t="shared" si="24"/>
        <v>0</v>
      </c>
      <c r="J146" s="821">
        <f t="shared" si="25"/>
        <v>1</v>
      </c>
      <c r="K146" s="824">
        <f t="shared" si="26"/>
        <v>0</v>
      </c>
    </row>
    <row r="147" spans="1:11" ht="15" hidden="1" customHeight="1" x14ac:dyDescent="0.25">
      <c r="A147" s="831" t="s">
        <v>330</v>
      </c>
      <c r="B147" s="1594" t="s">
        <v>331</v>
      </c>
      <c r="C147" s="1595"/>
      <c r="D147" s="1595"/>
      <c r="E147" s="832"/>
      <c r="F147" s="1185" t="s">
        <v>266</v>
      </c>
      <c r="G147" s="1181">
        <v>0</v>
      </c>
      <c r="H147" s="1241" t="s">
        <v>298</v>
      </c>
      <c r="I147" s="819"/>
      <c r="J147" s="817"/>
      <c r="K147" s="820"/>
    </row>
    <row r="148" spans="1:11" ht="15" hidden="1" customHeight="1" x14ac:dyDescent="0.25">
      <c r="A148" s="136"/>
      <c r="B148" s="1183" t="s">
        <v>267</v>
      </c>
      <c r="C148" s="1176">
        <v>0</v>
      </c>
      <c r="D148" s="1176" t="s">
        <v>299</v>
      </c>
      <c r="E148" s="138"/>
      <c r="F148" s="1188" t="s">
        <v>269</v>
      </c>
      <c r="G148" s="1176">
        <v>0</v>
      </c>
      <c r="H148" s="1228" t="s">
        <v>298</v>
      </c>
      <c r="I148" s="1639" t="s">
        <v>270</v>
      </c>
      <c r="J148" s="1640"/>
      <c r="K148" s="139">
        <f>ROUND(G147*1000+G148*1000*C148,0)</f>
        <v>0</v>
      </c>
    </row>
    <row r="149" spans="1:11" ht="15" hidden="1" customHeight="1" x14ac:dyDescent="0.25">
      <c r="A149" s="136"/>
      <c r="B149" s="1183" t="s">
        <v>275</v>
      </c>
      <c r="C149" s="1176">
        <v>0</v>
      </c>
      <c r="D149" s="1176" t="s">
        <v>303</v>
      </c>
      <c r="E149" s="138"/>
      <c r="F149" s="1188" t="s">
        <v>45</v>
      </c>
      <c r="G149" s="1176">
        <v>0</v>
      </c>
      <c r="H149" s="1228" t="s">
        <v>307</v>
      </c>
      <c r="I149" s="139">
        <f t="shared" ref="I149:I155" si="27">K148</f>
        <v>0</v>
      </c>
      <c r="J149" s="136">
        <f t="shared" ref="J149:J155" si="28">G149</f>
        <v>0</v>
      </c>
      <c r="K149" s="139">
        <f t="shared" ref="K149:K155" si="29">ROUND(I149*J149,0)</f>
        <v>0</v>
      </c>
    </row>
    <row r="150" spans="1:11" ht="15" hidden="1" customHeight="1" x14ac:dyDescent="0.25">
      <c r="A150" s="136"/>
      <c r="B150" s="1616" t="s">
        <v>305</v>
      </c>
      <c r="C150" s="1624"/>
      <c r="D150" s="1624"/>
      <c r="E150" s="1178"/>
      <c r="F150" s="1188" t="s">
        <v>306</v>
      </c>
      <c r="G150" s="1176">
        <v>0.8</v>
      </c>
      <c r="H150" s="1228" t="s">
        <v>322</v>
      </c>
      <c r="I150" s="139">
        <f t="shared" si="27"/>
        <v>0</v>
      </c>
      <c r="J150" s="136">
        <f t="shared" si="28"/>
        <v>0.8</v>
      </c>
      <c r="K150" s="139">
        <f t="shared" si="29"/>
        <v>0</v>
      </c>
    </row>
    <row r="151" spans="1:11" ht="15" hidden="1" customHeight="1" x14ac:dyDescent="0.25">
      <c r="A151" s="136"/>
      <c r="B151" s="1616" t="s">
        <v>308</v>
      </c>
      <c r="C151" s="1624"/>
      <c r="D151" s="1624"/>
      <c r="E151" s="1178"/>
      <c r="F151" s="1188" t="s">
        <v>45</v>
      </c>
      <c r="G151" s="1176">
        <v>1</v>
      </c>
      <c r="H151" s="1228" t="s">
        <v>323</v>
      </c>
      <c r="I151" s="139">
        <f t="shared" si="27"/>
        <v>0</v>
      </c>
      <c r="J151" s="136">
        <f t="shared" si="28"/>
        <v>1</v>
      </c>
      <c r="K151" s="139">
        <f t="shared" si="29"/>
        <v>0</v>
      </c>
    </row>
    <row r="152" spans="1:11" ht="15" hidden="1" customHeight="1" x14ac:dyDescent="0.25">
      <c r="A152" s="136"/>
      <c r="B152" s="1616" t="s">
        <v>310</v>
      </c>
      <c r="C152" s="1624"/>
      <c r="D152" s="1624"/>
      <c r="E152" s="1178"/>
      <c r="F152" s="1188" t="s">
        <v>306</v>
      </c>
      <c r="G152" s="1176">
        <v>1</v>
      </c>
      <c r="H152" s="1228" t="s">
        <v>304</v>
      </c>
      <c r="I152" s="139">
        <f t="shared" si="27"/>
        <v>0</v>
      </c>
      <c r="J152" s="136">
        <f t="shared" si="28"/>
        <v>1</v>
      </c>
      <c r="K152" s="139">
        <f t="shared" si="29"/>
        <v>0</v>
      </c>
    </row>
    <row r="153" spans="1:11" ht="15" hidden="1" customHeight="1" x14ac:dyDescent="0.25">
      <c r="A153" s="136"/>
      <c r="B153" s="1616" t="s">
        <v>271</v>
      </c>
      <c r="C153" s="1617"/>
      <c r="D153" s="1617"/>
      <c r="E153" s="138"/>
      <c r="F153" s="1188" t="s">
        <v>45</v>
      </c>
      <c r="G153" s="1176">
        <v>1</v>
      </c>
      <c r="H153" s="1228" t="s">
        <v>324</v>
      </c>
      <c r="I153" s="139">
        <f t="shared" si="27"/>
        <v>0</v>
      </c>
      <c r="J153" s="136">
        <f t="shared" si="28"/>
        <v>1</v>
      </c>
      <c r="K153" s="139">
        <f t="shared" si="29"/>
        <v>0</v>
      </c>
    </row>
    <row r="154" spans="1:11" ht="14.25" hidden="1" customHeight="1" x14ac:dyDescent="0.25">
      <c r="A154" s="136"/>
      <c r="B154" s="1616" t="s">
        <v>314</v>
      </c>
      <c r="C154" s="1617"/>
      <c r="D154" s="1617"/>
      <c r="E154" s="138"/>
      <c r="F154" s="1188" t="s">
        <v>45</v>
      </c>
      <c r="G154" s="1176">
        <f>IF(C148&gt;125,1,0.8)</f>
        <v>0.8</v>
      </c>
      <c r="H154" s="123" t="s">
        <v>325</v>
      </c>
      <c r="I154" s="139">
        <f t="shared" si="27"/>
        <v>0</v>
      </c>
      <c r="J154" s="136">
        <f>G154</f>
        <v>0.8</v>
      </c>
      <c r="K154" s="139">
        <f t="shared" si="29"/>
        <v>0</v>
      </c>
    </row>
    <row r="155" spans="1:11" ht="15" hidden="1" customHeight="1" x14ac:dyDescent="0.25">
      <c r="A155" s="821"/>
      <c r="B155" s="1618" t="s">
        <v>272</v>
      </c>
      <c r="C155" s="1619"/>
      <c r="D155" s="1619"/>
      <c r="E155" s="1224"/>
      <c r="F155" s="822" t="s">
        <v>45</v>
      </c>
      <c r="G155" s="1225">
        <f>[115]ИСХОДНИК!F17</f>
        <v>1</v>
      </c>
      <c r="H155" s="1242" t="s">
        <v>317</v>
      </c>
      <c r="I155" s="823">
        <f t="shared" si="27"/>
        <v>0</v>
      </c>
      <c r="J155" s="821">
        <f t="shared" si="28"/>
        <v>1</v>
      </c>
      <c r="K155" s="824">
        <f t="shared" si="29"/>
        <v>0</v>
      </c>
    </row>
    <row r="156" spans="1:11" ht="15" hidden="1" customHeight="1" x14ac:dyDescent="0.25">
      <c r="A156" s="831" t="s">
        <v>332</v>
      </c>
      <c r="B156" s="1594" t="s">
        <v>333</v>
      </c>
      <c r="C156" s="1595"/>
      <c r="D156" s="1595"/>
      <c r="E156" s="832"/>
      <c r="F156" s="1185" t="s">
        <v>266</v>
      </c>
      <c r="G156" s="1181">
        <v>0</v>
      </c>
      <c r="H156" s="1241" t="s">
        <v>298</v>
      </c>
      <c r="I156" s="819"/>
      <c r="J156" s="817"/>
      <c r="K156" s="820"/>
    </row>
    <row r="157" spans="1:11" ht="15" hidden="1" customHeight="1" x14ac:dyDescent="0.25">
      <c r="A157" s="136"/>
      <c r="B157" s="1183" t="s">
        <v>267</v>
      </c>
      <c r="C157" s="1176">
        <v>0</v>
      </c>
      <c r="D157" s="1176" t="s">
        <v>299</v>
      </c>
      <c r="E157" s="138"/>
      <c r="F157" s="1188" t="s">
        <v>269</v>
      </c>
      <c r="G157" s="1176">
        <v>0</v>
      </c>
      <c r="H157" s="1228" t="s">
        <v>298</v>
      </c>
      <c r="I157" s="1639" t="s">
        <v>270</v>
      </c>
      <c r="J157" s="1640"/>
      <c r="K157" s="139">
        <f>ROUND(G156*1000+G157*1000*C157,0)</f>
        <v>0</v>
      </c>
    </row>
    <row r="158" spans="1:11" ht="15" hidden="1" customHeight="1" x14ac:dyDescent="0.25">
      <c r="A158" s="136"/>
      <c r="B158" s="1183" t="s">
        <v>275</v>
      </c>
      <c r="C158" s="1176">
        <v>0</v>
      </c>
      <c r="D158" s="1176" t="s">
        <v>303</v>
      </c>
      <c r="E158" s="138"/>
      <c r="F158" s="1188" t="s">
        <v>45</v>
      </c>
      <c r="G158" s="1176">
        <v>0</v>
      </c>
      <c r="H158" s="1228" t="s">
        <v>307</v>
      </c>
      <c r="I158" s="139">
        <f t="shared" ref="I158:I164" si="30">K157</f>
        <v>0</v>
      </c>
      <c r="J158" s="136">
        <f t="shared" ref="J158:J164" si="31">G158</f>
        <v>0</v>
      </c>
      <c r="K158" s="139">
        <f t="shared" ref="K158:K164" si="32">ROUND(I158*J158,0)</f>
        <v>0</v>
      </c>
    </row>
    <row r="159" spans="1:11" ht="15" hidden="1" customHeight="1" x14ac:dyDescent="0.25">
      <c r="A159" s="136"/>
      <c r="B159" s="1616" t="s">
        <v>305</v>
      </c>
      <c r="C159" s="1624"/>
      <c r="D159" s="1624"/>
      <c r="E159" s="1178"/>
      <c r="F159" s="1188" t="s">
        <v>306</v>
      </c>
      <c r="G159" s="1176">
        <v>0.8</v>
      </c>
      <c r="H159" s="1228" t="s">
        <v>322</v>
      </c>
      <c r="I159" s="139">
        <f t="shared" si="30"/>
        <v>0</v>
      </c>
      <c r="J159" s="136">
        <f t="shared" si="31"/>
        <v>0.8</v>
      </c>
      <c r="K159" s="139">
        <f t="shared" si="32"/>
        <v>0</v>
      </c>
    </row>
    <row r="160" spans="1:11" ht="15" hidden="1" customHeight="1" x14ac:dyDescent="0.25">
      <c r="A160" s="136"/>
      <c r="B160" s="1616" t="s">
        <v>308</v>
      </c>
      <c r="C160" s="1624"/>
      <c r="D160" s="1624"/>
      <c r="E160" s="1178"/>
      <c r="F160" s="1188" t="s">
        <v>45</v>
      </c>
      <c r="G160" s="1176">
        <v>1</v>
      </c>
      <c r="H160" s="1228" t="s">
        <v>323</v>
      </c>
      <c r="I160" s="139">
        <f t="shared" si="30"/>
        <v>0</v>
      </c>
      <c r="J160" s="136">
        <f t="shared" si="31"/>
        <v>1</v>
      </c>
      <c r="K160" s="139">
        <f t="shared" si="32"/>
        <v>0</v>
      </c>
    </row>
    <row r="161" spans="1:11" ht="15" hidden="1" customHeight="1" x14ac:dyDescent="0.25">
      <c r="A161" s="136"/>
      <c r="B161" s="1616" t="s">
        <v>310</v>
      </c>
      <c r="C161" s="1624"/>
      <c r="D161" s="1624"/>
      <c r="E161" s="1178"/>
      <c r="F161" s="1188" t="s">
        <v>306</v>
      </c>
      <c r="G161" s="1176">
        <v>1</v>
      </c>
      <c r="H161" s="1228" t="s">
        <v>304</v>
      </c>
      <c r="I161" s="139">
        <f t="shared" si="30"/>
        <v>0</v>
      </c>
      <c r="J161" s="136">
        <f t="shared" si="31"/>
        <v>1</v>
      </c>
      <c r="K161" s="139">
        <f t="shared" si="32"/>
        <v>0</v>
      </c>
    </row>
    <row r="162" spans="1:11" ht="15" hidden="1" customHeight="1" x14ac:dyDescent="0.25">
      <c r="A162" s="136"/>
      <c r="B162" s="1616" t="s">
        <v>271</v>
      </c>
      <c r="C162" s="1617"/>
      <c r="D162" s="1617"/>
      <c r="E162" s="138"/>
      <c r="F162" s="1188" t="s">
        <v>45</v>
      </c>
      <c r="G162" s="1176">
        <v>1</v>
      </c>
      <c r="H162" s="1228" t="s">
        <v>324</v>
      </c>
      <c r="I162" s="139">
        <f t="shared" si="30"/>
        <v>0</v>
      </c>
      <c r="J162" s="136">
        <f t="shared" si="31"/>
        <v>1</v>
      </c>
      <c r="K162" s="139">
        <f t="shared" si="32"/>
        <v>0</v>
      </c>
    </row>
    <row r="163" spans="1:11" ht="39.950000000000003" hidden="1" customHeight="1" x14ac:dyDescent="0.25">
      <c r="A163" s="136"/>
      <c r="B163" s="1616" t="s">
        <v>314</v>
      </c>
      <c r="C163" s="1617"/>
      <c r="D163" s="1617"/>
      <c r="E163" s="138"/>
      <c r="F163" s="1188" t="s">
        <v>45</v>
      </c>
      <c r="G163" s="1176">
        <f>IF(C157&gt;125,1,0.8)</f>
        <v>0.8</v>
      </c>
      <c r="H163" s="123" t="s">
        <v>325</v>
      </c>
      <c r="I163" s="139">
        <f t="shared" si="30"/>
        <v>0</v>
      </c>
      <c r="J163" s="136">
        <f>G163</f>
        <v>0.8</v>
      </c>
      <c r="K163" s="139">
        <f t="shared" si="32"/>
        <v>0</v>
      </c>
    </row>
    <row r="164" spans="1:11" ht="15" hidden="1" customHeight="1" x14ac:dyDescent="0.25">
      <c r="A164" s="821"/>
      <c r="B164" s="1618" t="s">
        <v>272</v>
      </c>
      <c r="C164" s="1619"/>
      <c r="D164" s="1619"/>
      <c r="E164" s="1224"/>
      <c r="F164" s="822" t="s">
        <v>45</v>
      </c>
      <c r="G164" s="1225">
        <f>[115]ИСХОДНИК!F17</f>
        <v>1</v>
      </c>
      <c r="H164" s="1242" t="s">
        <v>317</v>
      </c>
      <c r="I164" s="823">
        <f t="shared" si="30"/>
        <v>0</v>
      </c>
      <c r="J164" s="821">
        <f t="shared" si="31"/>
        <v>1</v>
      </c>
      <c r="K164" s="824">
        <f t="shared" si="32"/>
        <v>0</v>
      </c>
    </row>
    <row r="165" spans="1:11" ht="15" hidden="1" customHeight="1" x14ac:dyDescent="0.25">
      <c r="A165" s="831" t="s">
        <v>334</v>
      </c>
      <c r="B165" s="1594" t="s">
        <v>335</v>
      </c>
      <c r="C165" s="1595"/>
      <c r="D165" s="1595"/>
      <c r="E165" s="832"/>
      <c r="F165" s="1185" t="s">
        <v>266</v>
      </c>
      <c r="G165" s="1181">
        <v>0</v>
      </c>
      <c r="H165" s="1241" t="s">
        <v>298</v>
      </c>
      <c r="I165" s="819"/>
      <c r="J165" s="817"/>
      <c r="K165" s="820"/>
    </row>
    <row r="166" spans="1:11" ht="15" hidden="1" customHeight="1" x14ac:dyDescent="0.25">
      <c r="A166" s="136"/>
      <c r="B166" s="1183" t="s">
        <v>267</v>
      </c>
      <c r="C166" s="1176">
        <v>0</v>
      </c>
      <c r="D166" s="1176" t="s">
        <v>299</v>
      </c>
      <c r="E166" s="138"/>
      <c r="F166" s="1188" t="s">
        <v>269</v>
      </c>
      <c r="G166" s="1176">
        <v>0</v>
      </c>
      <c r="H166" s="1228" t="s">
        <v>298</v>
      </c>
      <c r="I166" s="1639" t="s">
        <v>270</v>
      </c>
      <c r="J166" s="1640"/>
      <c r="K166" s="139">
        <f>ROUND(G165*1000+G166*1000*C166,0)</f>
        <v>0</v>
      </c>
    </row>
    <row r="167" spans="1:11" ht="15" hidden="1" customHeight="1" x14ac:dyDescent="0.25">
      <c r="A167" s="136"/>
      <c r="B167" s="1183" t="s">
        <v>275</v>
      </c>
      <c r="C167" s="1176">
        <v>0</v>
      </c>
      <c r="D167" s="1176" t="s">
        <v>303</v>
      </c>
      <c r="E167" s="138"/>
      <c r="F167" s="1188" t="s">
        <v>45</v>
      </c>
      <c r="G167" s="1176">
        <v>0</v>
      </c>
      <c r="H167" s="1228" t="s">
        <v>307</v>
      </c>
      <c r="I167" s="139">
        <f t="shared" ref="I167:I173" si="33">K166</f>
        <v>0</v>
      </c>
      <c r="J167" s="136">
        <f t="shared" ref="J167:J173" si="34">G167</f>
        <v>0</v>
      </c>
      <c r="K167" s="139">
        <f t="shared" ref="K167:K173" si="35">ROUND(I167*J167,0)</f>
        <v>0</v>
      </c>
    </row>
    <row r="168" spans="1:11" ht="15" hidden="1" customHeight="1" x14ac:dyDescent="0.25">
      <c r="A168" s="136"/>
      <c r="B168" s="1616" t="s">
        <v>305</v>
      </c>
      <c r="C168" s="1624"/>
      <c r="D168" s="1624"/>
      <c r="E168" s="1178"/>
      <c r="F168" s="1188" t="s">
        <v>306</v>
      </c>
      <c r="G168" s="1176">
        <v>0.8</v>
      </c>
      <c r="H168" s="1228" t="s">
        <v>322</v>
      </c>
      <c r="I168" s="139">
        <f t="shared" si="33"/>
        <v>0</v>
      </c>
      <c r="J168" s="136">
        <f t="shared" si="34"/>
        <v>0.8</v>
      </c>
      <c r="K168" s="139">
        <f t="shared" si="35"/>
        <v>0</v>
      </c>
    </row>
    <row r="169" spans="1:11" ht="15" hidden="1" customHeight="1" x14ac:dyDescent="0.25">
      <c r="A169" s="136"/>
      <c r="B169" s="1616" t="s">
        <v>308</v>
      </c>
      <c r="C169" s="1624"/>
      <c r="D169" s="1624"/>
      <c r="E169" s="1178"/>
      <c r="F169" s="1188" t="s">
        <v>45</v>
      </c>
      <c r="G169" s="1176">
        <v>1</v>
      </c>
      <c r="H169" s="1228" t="s">
        <v>323</v>
      </c>
      <c r="I169" s="139">
        <f t="shared" si="33"/>
        <v>0</v>
      </c>
      <c r="J169" s="136">
        <f t="shared" si="34"/>
        <v>1</v>
      </c>
      <c r="K169" s="139">
        <f t="shared" si="35"/>
        <v>0</v>
      </c>
    </row>
    <row r="170" spans="1:11" ht="15" hidden="1" customHeight="1" x14ac:dyDescent="0.25">
      <c r="A170" s="136"/>
      <c r="B170" s="1616" t="s">
        <v>310</v>
      </c>
      <c r="C170" s="1624"/>
      <c r="D170" s="1624"/>
      <c r="E170" s="1178"/>
      <c r="F170" s="1188" t="s">
        <v>306</v>
      </c>
      <c r="G170" s="1176">
        <v>1</v>
      </c>
      <c r="H170" s="1228" t="s">
        <v>304</v>
      </c>
      <c r="I170" s="139">
        <f t="shared" si="33"/>
        <v>0</v>
      </c>
      <c r="J170" s="136">
        <f t="shared" si="34"/>
        <v>1</v>
      </c>
      <c r="K170" s="139">
        <f t="shared" si="35"/>
        <v>0</v>
      </c>
    </row>
    <row r="171" spans="1:11" ht="15" hidden="1" customHeight="1" x14ac:dyDescent="0.25">
      <c r="A171" s="136"/>
      <c r="B171" s="1616" t="s">
        <v>271</v>
      </c>
      <c r="C171" s="1617"/>
      <c r="D171" s="1617"/>
      <c r="E171" s="138"/>
      <c r="F171" s="1188" t="s">
        <v>45</v>
      </c>
      <c r="G171" s="1176">
        <v>1</v>
      </c>
      <c r="H171" s="1228" t="s">
        <v>324</v>
      </c>
      <c r="I171" s="139">
        <f t="shared" si="33"/>
        <v>0</v>
      </c>
      <c r="J171" s="136">
        <f t="shared" si="34"/>
        <v>1</v>
      </c>
      <c r="K171" s="139">
        <f t="shared" si="35"/>
        <v>0</v>
      </c>
    </row>
    <row r="172" spans="1:11" ht="39.950000000000003" hidden="1" customHeight="1" x14ac:dyDescent="0.25">
      <c r="A172" s="136"/>
      <c r="B172" s="1616" t="s">
        <v>314</v>
      </c>
      <c r="C172" s="1617"/>
      <c r="D172" s="1617"/>
      <c r="E172" s="138"/>
      <c r="F172" s="1188" t="s">
        <v>45</v>
      </c>
      <c r="G172" s="1176">
        <f>IF(C166&gt;125,1,0.8)</f>
        <v>0.8</v>
      </c>
      <c r="H172" s="123" t="s">
        <v>325</v>
      </c>
      <c r="I172" s="139">
        <f t="shared" si="33"/>
        <v>0</v>
      </c>
      <c r="J172" s="136">
        <f>G172</f>
        <v>0.8</v>
      </c>
      <c r="K172" s="139">
        <f t="shared" si="35"/>
        <v>0</v>
      </c>
    </row>
    <row r="173" spans="1:11" ht="15" hidden="1" customHeight="1" x14ac:dyDescent="0.25">
      <c r="A173" s="821"/>
      <c r="B173" s="1618" t="s">
        <v>272</v>
      </c>
      <c r="C173" s="1619"/>
      <c r="D173" s="1619"/>
      <c r="E173" s="1224"/>
      <c r="F173" s="822" t="s">
        <v>45</v>
      </c>
      <c r="G173" s="1225">
        <f>[115]ИСХОДНИК!F17</f>
        <v>1</v>
      </c>
      <c r="H173" s="1242" t="s">
        <v>317</v>
      </c>
      <c r="I173" s="823">
        <f t="shared" si="33"/>
        <v>0</v>
      </c>
      <c r="J173" s="821">
        <f t="shared" si="34"/>
        <v>1</v>
      </c>
      <c r="K173" s="824">
        <f t="shared" si="35"/>
        <v>0</v>
      </c>
    </row>
    <row r="174" spans="1:11" ht="15" hidden="1" customHeight="1" x14ac:dyDescent="0.25">
      <c r="A174" s="831" t="s">
        <v>336</v>
      </c>
      <c r="B174" s="1594" t="s">
        <v>337</v>
      </c>
      <c r="C174" s="1595"/>
      <c r="D174" s="1595"/>
      <c r="E174" s="832"/>
      <c r="F174" s="1185" t="s">
        <v>266</v>
      </c>
      <c r="G174" s="1181">
        <v>0</v>
      </c>
      <c r="H174" s="833" t="s">
        <v>338</v>
      </c>
      <c r="I174" s="819"/>
      <c r="J174" s="817"/>
      <c r="K174" s="820"/>
    </row>
    <row r="175" spans="1:11" ht="15" hidden="1" customHeight="1" x14ac:dyDescent="0.25">
      <c r="A175" s="136"/>
      <c r="B175" s="1183" t="s">
        <v>267</v>
      </c>
      <c r="C175" s="1176">
        <v>0</v>
      </c>
      <c r="D175" s="1176" t="s">
        <v>299</v>
      </c>
      <c r="E175" s="138"/>
      <c r="F175" s="1188" t="s">
        <v>269</v>
      </c>
      <c r="G175" s="1176">
        <v>0</v>
      </c>
      <c r="H175" s="138" t="s">
        <v>338</v>
      </c>
      <c r="I175" s="1639" t="s">
        <v>270</v>
      </c>
      <c r="J175" s="1640"/>
      <c r="K175" s="139">
        <f>ROUND(G174*1000+G175*1000*C175,0)</f>
        <v>0</v>
      </c>
    </row>
    <row r="176" spans="1:11" ht="15" hidden="1" customHeight="1" x14ac:dyDescent="0.25">
      <c r="A176" s="136"/>
      <c r="B176" s="1183" t="s">
        <v>275</v>
      </c>
      <c r="C176" s="1176">
        <v>0</v>
      </c>
      <c r="D176" s="1176" t="s">
        <v>303</v>
      </c>
      <c r="E176" s="138"/>
      <c r="F176" s="1188" t="s">
        <v>45</v>
      </c>
      <c r="G176" s="1176">
        <v>0</v>
      </c>
      <c r="H176" s="138" t="s">
        <v>339</v>
      </c>
      <c r="I176" s="139">
        <f t="shared" ref="I176:I182" si="36">K175</f>
        <v>0</v>
      </c>
      <c r="J176" s="136">
        <f t="shared" ref="J176:J182" si="37">G176</f>
        <v>0</v>
      </c>
      <c r="K176" s="139">
        <f t="shared" ref="K176:K182" si="38">ROUND(I176*J176,0)</f>
        <v>0</v>
      </c>
    </row>
    <row r="177" spans="1:12" ht="15" hidden="1" customHeight="1" x14ac:dyDescent="0.25">
      <c r="A177" s="136"/>
      <c r="B177" s="1616" t="s">
        <v>305</v>
      </c>
      <c r="C177" s="1624"/>
      <c r="D177" s="1624"/>
      <c r="E177" s="1178"/>
      <c r="F177" s="1188" t="s">
        <v>306</v>
      </c>
      <c r="G177" s="1176">
        <v>0.8</v>
      </c>
      <c r="H177" s="138" t="s">
        <v>340</v>
      </c>
      <c r="I177" s="139">
        <f t="shared" si="36"/>
        <v>0</v>
      </c>
      <c r="J177" s="136">
        <f t="shared" si="37"/>
        <v>0.8</v>
      </c>
      <c r="K177" s="139">
        <f t="shared" si="38"/>
        <v>0</v>
      </c>
    </row>
    <row r="178" spans="1:12" ht="15" hidden="1" customHeight="1" x14ac:dyDescent="0.25">
      <c r="A178" s="136"/>
      <c r="B178" s="1616" t="s">
        <v>308</v>
      </c>
      <c r="C178" s="1624"/>
      <c r="D178" s="1624"/>
      <c r="E178" s="1178"/>
      <c r="F178" s="1188" t="s">
        <v>45</v>
      </c>
      <c r="G178" s="1176">
        <v>1</v>
      </c>
      <c r="H178" s="138" t="s">
        <v>341</v>
      </c>
      <c r="I178" s="139">
        <f t="shared" si="36"/>
        <v>0</v>
      </c>
      <c r="J178" s="136">
        <f t="shared" si="37"/>
        <v>1</v>
      </c>
      <c r="K178" s="139">
        <f t="shared" si="38"/>
        <v>0</v>
      </c>
    </row>
    <row r="179" spans="1:12" ht="15" hidden="1" customHeight="1" x14ac:dyDescent="0.25">
      <c r="A179" s="136"/>
      <c r="B179" s="1616" t="s">
        <v>310</v>
      </c>
      <c r="C179" s="1624"/>
      <c r="D179" s="1624"/>
      <c r="E179" s="1178"/>
      <c r="F179" s="1188" t="s">
        <v>306</v>
      </c>
      <c r="G179" s="1176">
        <v>1</v>
      </c>
      <c r="H179" s="138" t="s">
        <v>342</v>
      </c>
      <c r="I179" s="139">
        <f t="shared" si="36"/>
        <v>0</v>
      </c>
      <c r="J179" s="136">
        <f t="shared" si="37"/>
        <v>1</v>
      </c>
      <c r="K179" s="139">
        <f t="shared" si="38"/>
        <v>0</v>
      </c>
    </row>
    <row r="180" spans="1:12" ht="15" hidden="1" customHeight="1" x14ac:dyDescent="0.25">
      <c r="A180" s="136"/>
      <c r="B180" s="1616" t="s">
        <v>271</v>
      </c>
      <c r="C180" s="1617"/>
      <c r="D180" s="1617"/>
      <c r="E180" s="138"/>
      <c r="F180" s="1188" t="s">
        <v>45</v>
      </c>
      <c r="G180" s="1176">
        <v>1</v>
      </c>
      <c r="H180" s="138" t="s">
        <v>343</v>
      </c>
      <c r="I180" s="139">
        <f t="shared" si="36"/>
        <v>0</v>
      </c>
      <c r="J180" s="136">
        <f t="shared" si="37"/>
        <v>1</v>
      </c>
      <c r="K180" s="139">
        <f t="shared" si="38"/>
        <v>0</v>
      </c>
    </row>
    <row r="181" spans="1:12" ht="39.950000000000003" hidden="1" customHeight="1" x14ac:dyDescent="0.25">
      <c r="A181" s="136"/>
      <c r="B181" s="1616" t="s">
        <v>314</v>
      </c>
      <c r="C181" s="1617"/>
      <c r="D181" s="1617"/>
      <c r="E181" s="138"/>
      <c r="F181" s="1188" t="s">
        <v>45</v>
      </c>
      <c r="G181" s="1176">
        <f>IF(C175&gt;125,1,0.8)</f>
        <v>0.8</v>
      </c>
      <c r="H181" s="138" t="s">
        <v>344</v>
      </c>
      <c r="I181" s="139">
        <f t="shared" si="36"/>
        <v>0</v>
      </c>
      <c r="J181" s="136">
        <f>G181</f>
        <v>0.8</v>
      </c>
      <c r="K181" s="139">
        <f t="shared" si="38"/>
        <v>0</v>
      </c>
    </row>
    <row r="182" spans="1:12" ht="15" hidden="1" customHeight="1" x14ac:dyDescent="0.25">
      <c r="A182" s="821"/>
      <c r="B182" s="1618" t="s">
        <v>272</v>
      </c>
      <c r="C182" s="1619"/>
      <c r="D182" s="1619"/>
      <c r="E182" s="1224"/>
      <c r="F182" s="822" t="s">
        <v>45</v>
      </c>
      <c r="G182" s="1225">
        <f>[115]ИСХОДНИК!F17</f>
        <v>1</v>
      </c>
      <c r="H182" s="1224" t="s">
        <v>345</v>
      </c>
      <c r="I182" s="823">
        <f t="shared" si="36"/>
        <v>0</v>
      </c>
      <c r="J182" s="821">
        <f t="shared" si="37"/>
        <v>1</v>
      </c>
      <c r="K182" s="824">
        <f t="shared" si="38"/>
        <v>0</v>
      </c>
    </row>
    <row r="183" spans="1:12" ht="15" customHeight="1" x14ac:dyDescent="0.25">
      <c r="A183" s="1190"/>
      <c r="B183" s="1599" t="s">
        <v>1027</v>
      </c>
      <c r="C183" s="1599"/>
      <c r="D183" s="1600"/>
      <c r="E183" s="835"/>
      <c r="F183" s="1646"/>
      <c r="G183" s="1646"/>
      <c r="H183" s="1646"/>
      <c r="I183" s="836"/>
      <c r="J183" s="1190"/>
      <c r="K183" s="837">
        <f>K78+K101+K110+K119+K128+K137+K146+K155+K164+K173+K182+K91</f>
        <v>49553</v>
      </c>
      <c r="L183" s="143">
        <f>K78+K91</f>
        <v>49553</v>
      </c>
    </row>
    <row r="184" spans="1:12" ht="15" customHeight="1" x14ac:dyDescent="0.25">
      <c r="A184" s="834"/>
      <c r="B184" s="1599" t="s">
        <v>346</v>
      </c>
      <c r="C184" s="1599"/>
      <c r="D184" s="1600"/>
      <c r="E184" s="835"/>
      <c r="F184" s="1646"/>
      <c r="G184" s="1646"/>
      <c r="H184" s="1646"/>
      <c r="I184" s="836"/>
      <c r="J184" s="1190"/>
      <c r="K184" s="837">
        <f>K60+K183</f>
        <v>69039</v>
      </c>
    </row>
    <row r="185" spans="1:12" ht="84.95" hidden="1" customHeight="1" x14ac:dyDescent="0.25">
      <c r="A185" s="145">
        <v>3</v>
      </c>
      <c r="B185" s="1605" t="s">
        <v>347</v>
      </c>
      <c r="C185" s="1606"/>
      <c r="D185" s="1606"/>
      <c r="E185" s="137"/>
      <c r="F185" s="1647" t="s">
        <v>295</v>
      </c>
      <c r="G185" s="1648"/>
      <c r="H185" s="1649"/>
      <c r="I185" s="139"/>
      <c r="J185" s="136"/>
      <c r="K185" s="141"/>
    </row>
    <row r="186" spans="1:12" ht="15" hidden="1" customHeight="1" x14ac:dyDescent="0.25">
      <c r="A186" s="831" t="s">
        <v>348</v>
      </c>
      <c r="B186" s="1594" t="s">
        <v>349</v>
      </c>
      <c r="C186" s="1595"/>
      <c r="D186" s="1595"/>
      <c r="E186" s="832"/>
      <c r="F186" s="1185" t="s">
        <v>266</v>
      </c>
      <c r="G186" s="1181">
        <v>0</v>
      </c>
      <c r="H186" s="1241" t="s">
        <v>350</v>
      </c>
      <c r="I186" s="819"/>
      <c r="J186" s="817"/>
      <c r="K186" s="820"/>
    </row>
    <row r="187" spans="1:12" ht="15" hidden="1" customHeight="1" x14ac:dyDescent="0.25">
      <c r="A187" s="136"/>
      <c r="B187" s="1183" t="s">
        <v>267</v>
      </c>
      <c r="C187" s="1176">
        <v>500</v>
      </c>
      <c r="D187" s="1176" t="s">
        <v>299</v>
      </c>
      <c r="E187" s="138"/>
      <c r="F187" s="1188" t="s">
        <v>269</v>
      </c>
      <c r="G187" s="1176">
        <v>0</v>
      </c>
      <c r="H187" s="138" t="str">
        <f>H186</f>
        <v>, табл. 3.3, п.8</v>
      </c>
      <c r="I187" s="1639" t="s">
        <v>270</v>
      </c>
      <c r="J187" s="1640"/>
      <c r="K187" s="139">
        <f>ROUND(G186*1000+G187*1000*C187,0)</f>
        <v>0</v>
      </c>
    </row>
    <row r="188" spans="1:12" ht="15" hidden="1" customHeight="1" x14ac:dyDescent="0.25">
      <c r="A188" s="136"/>
      <c r="B188" s="1183" t="s">
        <v>275</v>
      </c>
      <c r="C188" s="1176">
        <v>1</v>
      </c>
      <c r="D188" s="1176" t="s">
        <v>351</v>
      </c>
      <c r="E188" s="138"/>
      <c r="F188" s="1188" t="s">
        <v>45</v>
      </c>
      <c r="G188" s="1176">
        <v>1</v>
      </c>
      <c r="H188" s="1228" t="s">
        <v>352</v>
      </c>
      <c r="I188" s="139">
        <f>K187</f>
        <v>0</v>
      </c>
      <c r="J188" s="136">
        <f>G188</f>
        <v>1</v>
      </c>
      <c r="K188" s="139">
        <f>ROUND(I188*J188,0)</f>
        <v>0</v>
      </c>
    </row>
    <row r="189" spans="1:12" ht="15" hidden="1" customHeight="1" x14ac:dyDescent="0.25">
      <c r="A189" s="136"/>
      <c r="B189" s="1616" t="s">
        <v>353</v>
      </c>
      <c r="C189" s="1617"/>
      <c r="D189" s="1617"/>
      <c r="E189" s="138"/>
      <c r="F189" s="1188" t="s">
        <v>45</v>
      </c>
      <c r="G189" s="1176">
        <v>1.06</v>
      </c>
      <c r="H189" s="1228" t="s">
        <v>354</v>
      </c>
      <c r="I189" s="139">
        <f>K188</f>
        <v>0</v>
      </c>
      <c r="J189" s="136">
        <f>G189</f>
        <v>1.06</v>
      </c>
      <c r="K189" s="139">
        <f>ROUND(I189*J189,0)</f>
        <v>0</v>
      </c>
    </row>
    <row r="190" spans="1:12" ht="15" hidden="1" customHeight="1" x14ac:dyDescent="0.25">
      <c r="A190" s="821"/>
      <c r="B190" s="1618" t="s">
        <v>355</v>
      </c>
      <c r="C190" s="1619"/>
      <c r="D190" s="1619"/>
      <c r="E190" s="1224"/>
      <c r="F190" s="822" t="s">
        <v>45</v>
      </c>
      <c r="G190" s="1225">
        <v>1</v>
      </c>
      <c r="H190" s="1242" t="s">
        <v>273</v>
      </c>
      <c r="I190" s="823">
        <f>K189</f>
        <v>0</v>
      </c>
      <c r="J190" s="821">
        <f>G190</f>
        <v>1</v>
      </c>
      <c r="K190" s="824">
        <f>ROUND(I190*J190,0)</f>
        <v>0</v>
      </c>
    </row>
    <row r="191" spans="1:12" ht="15" hidden="1" customHeight="1" x14ac:dyDescent="0.25">
      <c r="A191" s="831" t="s">
        <v>356</v>
      </c>
      <c r="B191" s="1594" t="s">
        <v>357</v>
      </c>
      <c r="C191" s="1595"/>
      <c r="D191" s="1595"/>
      <c r="E191" s="832"/>
      <c r="F191" s="1185" t="s">
        <v>266</v>
      </c>
      <c r="G191" s="1181">
        <v>0</v>
      </c>
      <c r="H191" s="1241" t="s">
        <v>350</v>
      </c>
      <c r="I191" s="819"/>
      <c r="J191" s="817"/>
      <c r="K191" s="820"/>
    </row>
    <row r="192" spans="1:12" ht="15" hidden="1" customHeight="1" x14ac:dyDescent="0.25">
      <c r="A192" s="136"/>
      <c r="B192" s="1183" t="s">
        <v>267</v>
      </c>
      <c r="C192" s="1176">
        <v>0</v>
      </c>
      <c r="D192" s="1176" t="s">
        <v>299</v>
      </c>
      <c r="E192" s="138"/>
      <c r="F192" s="1188" t="s">
        <v>269</v>
      </c>
      <c r="G192" s="1176">
        <v>0</v>
      </c>
      <c r="H192" s="138" t="str">
        <f>H191</f>
        <v>, табл. 3.3, п.8</v>
      </c>
      <c r="I192" s="1639" t="s">
        <v>270</v>
      </c>
      <c r="J192" s="1640"/>
      <c r="K192" s="139">
        <f>ROUND(G191*1000+G192*1000*C192,0)</f>
        <v>0</v>
      </c>
    </row>
    <row r="193" spans="1:11" ht="15" hidden="1" customHeight="1" x14ac:dyDescent="0.25">
      <c r="A193" s="136"/>
      <c r="B193" s="1183" t="s">
        <v>275</v>
      </c>
      <c r="C193" s="1176">
        <v>0</v>
      </c>
      <c r="D193" s="1176" t="s">
        <v>351</v>
      </c>
      <c r="E193" s="138"/>
      <c r="F193" s="1188" t="s">
        <v>45</v>
      </c>
      <c r="G193" s="1176">
        <v>0</v>
      </c>
      <c r="H193" s="1228" t="s">
        <v>352</v>
      </c>
      <c r="I193" s="139">
        <f>K192</f>
        <v>0</v>
      </c>
      <c r="J193" s="136">
        <f>G193</f>
        <v>0</v>
      </c>
      <c r="K193" s="139">
        <f>ROUND(I193*J193,0)</f>
        <v>0</v>
      </c>
    </row>
    <row r="194" spans="1:11" ht="15" hidden="1" customHeight="1" x14ac:dyDescent="0.25">
      <c r="A194" s="136"/>
      <c r="B194" s="1616" t="s">
        <v>353</v>
      </c>
      <c r="C194" s="1617"/>
      <c r="D194" s="1617"/>
      <c r="E194" s="138"/>
      <c r="F194" s="1188" t="s">
        <v>45</v>
      </c>
      <c r="G194" s="1176">
        <v>1.06</v>
      </c>
      <c r="H194" s="1228" t="s">
        <v>354</v>
      </c>
      <c r="I194" s="139">
        <f>K193</f>
        <v>0</v>
      </c>
      <c r="J194" s="136">
        <f>G194</f>
        <v>1.06</v>
      </c>
      <c r="K194" s="139">
        <f>ROUND(I194*J194,0)</f>
        <v>0</v>
      </c>
    </row>
    <row r="195" spans="1:11" ht="15" hidden="1" customHeight="1" x14ac:dyDescent="0.25">
      <c r="A195" s="821"/>
      <c r="B195" s="1618" t="s">
        <v>355</v>
      </c>
      <c r="C195" s="1619"/>
      <c r="D195" s="1619"/>
      <c r="E195" s="1224"/>
      <c r="F195" s="822" t="s">
        <v>45</v>
      </c>
      <c r="G195" s="1225">
        <v>1</v>
      </c>
      <c r="H195" s="1242" t="s">
        <v>273</v>
      </c>
      <c r="I195" s="823">
        <f>K194</f>
        <v>0</v>
      </c>
      <c r="J195" s="821">
        <f>G195</f>
        <v>1</v>
      </c>
      <c r="K195" s="824">
        <f>ROUND(I195*J195,0)</f>
        <v>0</v>
      </c>
    </row>
    <row r="196" spans="1:11" ht="15" hidden="1" customHeight="1" x14ac:dyDescent="0.25">
      <c r="A196" s="831" t="s">
        <v>358</v>
      </c>
      <c r="B196" s="1594" t="s">
        <v>359</v>
      </c>
      <c r="C196" s="1595"/>
      <c r="D196" s="1595"/>
      <c r="E196" s="832"/>
      <c r="F196" s="1185" t="s">
        <v>266</v>
      </c>
      <c r="G196" s="1181">
        <v>0</v>
      </c>
      <c r="H196" s="1241" t="s">
        <v>350</v>
      </c>
      <c r="I196" s="819"/>
      <c r="J196" s="817"/>
      <c r="K196" s="820"/>
    </row>
    <row r="197" spans="1:11" ht="15" hidden="1" customHeight="1" x14ac:dyDescent="0.25">
      <c r="A197" s="136"/>
      <c r="B197" s="1183" t="s">
        <v>267</v>
      </c>
      <c r="C197" s="1176">
        <v>0</v>
      </c>
      <c r="D197" s="1176" t="s">
        <v>299</v>
      </c>
      <c r="E197" s="138"/>
      <c r="F197" s="1188" t="s">
        <v>269</v>
      </c>
      <c r="G197" s="1176">
        <v>0</v>
      </c>
      <c r="H197" s="138" t="str">
        <f>H196</f>
        <v>, табл. 3.3, п.8</v>
      </c>
      <c r="I197" s="1639" t="s">
        <v>270</v>
      </c>
      <c r="J197" s="1640"/>
      <c r="K197" s="139">
        <f>ROUND(G196*1000+G197*1000*C197,0)</f>
        <v>0</v>
      </c>
    </row>
    <row r="198" spans="1:11" ht="15" hidden="1" customHeight="1" x14ac:dyDescent="0.25">
      <c r="A198" s="136"/>
      <c r="B198" s="1183" t="s">
        <v>275</v>
      </c>
      <c r="C198" s="1176">
        <v>0</v>
      </c>
      <c r="D198" s="1176" t="s">
        <v>351</v>
      </c>
      <c r="E198" s="138"/>
      <c r="F198" s="1188" t="s">
        <v>45</v>
      </c>
      <c r="G198" s="1176">
        <v>0</v>
      </c>
      <c r="H198" s="1228" t="s">
        <v>352</v>
      </c>
      <c r="I198" s="139">
        <f>K197</f>
        <v>0</v>
      </c>
      <c r="J198" s="136">
        <f>G198</f>
        <v>0</v>
      </c>
      <c r="K198" s="139">
        <f>ROUND(I198*J198,0)</f>
        <v>0</v>
      </c>
    </row>
    <row r="199" spans="1:11" ht="15" hidden="1" customHeight="1" x14ac:dyDescent="0.25">
      <c r="A199" s="136"/>
      <c r="B199" s="1616" t="s">
        <v>353</v>
      </c>
      <c r="C199" s="1617"/>
      <c r="D199" s="1617"/>
      <c r="E199" s="138"/>
      <c r="F199" s="1188" t="s">
        <v>45</v>
      </c>
      <c r="G199" s="1176">
        <v>1.06</v>
      </c>
      <c r="H199" s="1228" t="s">
        <v>354</v>
      </c>
      <c r="I199" s="139">
        <f>K198</f>
        <v>0</v>
      </c>
      <c r="J199" s="136">
        <f>G199</f>
        <v>1.06</v>
      </c>
      <c r="K199" s="139">
        <f>ROUND(I199*J199,0)</f>
        <v>0</v>
      </c>
    </row>
    <row r="200" spans="1:11" ht="15" hidden="1" customHeight="1" x14ac:dyDescent="0.25">
      <c r="A200" s="821"/>
      <c r="B200" s="1618" t="s">
        <v>355</v>
      </c>
      <c r="C200" s="1619"/>
      <c r="D200" s="1619"/>
      <c r="E200" s="1224"/>
      <c r="F200" s="822" t="s">
        <v>45</v>
      </c>
      <c r="G200" s="1225">
        <v>1</v>
      </c>
      <c r="H200" s="1242" t="s">
        <v>273</v>
      </c>
      <c r="I200" s="823">
        <f>K199</f>
        <v>0</v>
      </c>
      <c r="J200" s="821">
        <f>G200</f>
        <v>1</v>
      </c>
      <c r="K200" s="824">
        <f>ROUND(I200*J200,0)</f>
        <v>0</v>
      </c>
    </row>
    <row r="201" spans="1:11" ht="15" hidden="1" customHeight="1" x14ac:dyDescent="0.25">
      <c r="A201" s="831" t="s">
        <v>360</v>
      </c>
      <c r="B201" s="1594" t="s">
        <v>327</v>
      </c>
      <c r="C201" s="1595"/>
      <c r="D201" s="1595"/>
      <c r="E201" s="832"/>
      <c r="F201" s="1185" t="s">
        <v>266</v>
      </c>
      <c r="G201" s="1181">
        <v>0</v>
      </c>
      <c r="H201" s="1241" t="s">
        <v>350</v>
      </c>
      <c r="I201" s="819"/>
      <c r="J201" s="817"/>
      <c r="K201" s="820"/>
    </row>
    <row r="202" spans="1:11" ht="15" hidden="1" customHeight="1" x14ac:dyDescent="0.25">
      <c r="A202" s="136"/>
      <c r="B202" s="1183" t="s">
        <v>267</v>
      </c>
      <c r="C202" s="1176">
        <v>0</v>
      </c>
      <c r="D202" s="1176" t="s">
        <v>299</v>
      </c>
      <c r="E202" s="138"/>
      <c r="F202" s="1188" t="s">
        <v>269</v>
      </c>
      <c r="G202" s="1176">
        <v>0</v>
      </c>
      <c r="H202" s="138" t="str">
        <f>H201</f>
        <v>, табл. 3.3, п.8</v>
      </c>
      <c r="I202" s="1639" t="s">
        <v>270</v>
      </c>
      <c r="J202" s="1640"/>
      <c r="K202" s="139">
        <f>ROUND(G201*1000+G202*1000*C202,0)</f>
        <v>0</v>
      </c>
    </row>
    <row r="203" spans="1:11" ht="15" hidden="1" customHeight="1" x14ac:dyDescent="0.25">
      <c r="A203" s="136"/>
      <c r="B203" s="1183" t="s">
        <v>275</v>
      </c>
      <c r="C203" s="1176">
        <v>0</v>
      </c>
      <c r="D203" s="1176" t="s">
        <v>351</v>
      </c>
      <c r="E203" s="138"/>
      <c r="F203" s="1188" t="s">
        <v>45</v>
      </c>
      <c r="G203" s="1176">
        <v>0</v>
      </c>
      <c r="H203" s="1228" t="s">
        <v>352</v>
      </c>
      <c r="I203" s="139">
        <f>K202</f>
        <v>0</v>
      </c>
      <c r="J203" s="136">
        <f>G203</f>
        <v>0</v>
      </c>
      <c r="K203" s="139">
        <f>ROUND(I203*J203,0)</f>
        <v>0</v>
      </c>
    </row>
    <row r="204" spans="1:11" ht="15" hidden="1" customHeight="1" x14ac:dyDescent="0.25">
      <c r="A204" s="136"/>
      <c r="B204" s="1616" t="s">
        <v>353</v>
      </c>
      <c r="C204" s="1617"/>
      <c r="D204" s="1617"/>
      <c r="E204" s="138"/>
      <c r="F204" s="1188" t="s">
        <v>45</v>
      </c>
      <c r="G204" s="1176">
        <v>1.06</v>
      </c>
      <c r="H204" s="1228" t="s">
        <v>354</v>
      </c>
      <c r="I204" s="139">
        <f>K203</f>
        <v>0</v>
      </c>
      <c r="J204" s="136">
        <f>G204</f>
        <v>1.06</v>
      </c>
      <c r="K204" s="139">
        <f>ROUND(I204*J204,0)</f>
        <v>0</v>
      </c>
    </row>
    <row r="205" spans="1:11" ht="15" hidden="1" customHeight="1" x14ac:dyDescent="0.25">
      <c r="A205" s="821"/>
      <c r="B205" s="1618" t="s">
        <v>355</v>
      </c>
      <c r="C205" s="1619"/>
      <c r="D205" s="1619"/>
      <c r="E205" s="1224"/>
      <c r="F205" s="822" t="s">
        <v>45</v>
      </c>
      <c r="G205" s="1225">
        <v>1</v>
      </c>
      <c r="H205" s="1242" t="s">
        <v>273</v>
      </c>
      <c r="I205" s="823">
        <f>K204</f>
        <v>0</v>
      </c>
      <c r="J205" s="821">
        <f>G205</f>
        <v>1</v>
      </c>
      <c r="K205" s="824">
        <f>ROUND(I205*J205,0)</f>
        <v>0</v>
      </c>
    </row>
    <row r="206" spans="1:11" ht="15" hidden="1" customHeight="1" x14ac:dyDescent="0.25">
      <c r="A206" s="831" t="s">
        <v>361</v>
      </c>
      <c r="B206" s="1594" t="s">
        <v>362</v>
      </c>
      <c r="C206" s="1595"/>
      <c r="D206" s="1595"/>
      <c r="E206" s="832"/>
      <c r="F206" s="1185" t="s">
        <v>266</v>
      </c>
      <c r="G206" s="1181">
        <v>0</v>
      </c>
      <c r="H206" s="1241" t="s">
        <v>350</v>
      </c>
      <c r="I206" s="819"/>
      <c r="J206" s="817"/>
      <c r="K206" s="820"/>
    </row>
    <row r="207" spans="1:11" ht="15" hidden="1" customHeight="1" x14ac:dyDescent="0.25">
      <c r="A207" s="136"/>
      <c r="B207" s="1183" t="s">
        <v>267</v>
      </c>
      <c r="C207" s="1176">
        <v>0</v>
      </c>
      <c r="D207" s="1176" t="s">
        <v>299</v>
      </c>
      <c r="E207" s="138"/>
      <c r="F207" s="1188" t="s">
        <v>269</v>
      </c>
      <c r="G207" s="1176">
        <v>0</v>
      </c>
      <c r="H207" s="138" t="str">
        <f>H206</f>
        <v>, табл. 3.3, п.8</v>
      </c>
      <c r="I207" s="1639" t="s">
        <v>270</v>
      </c>
      <c r="J207" s="1640"/>
      <c r="K207" s="139">
        <f>ROUND(G206*1000+G207*1000*C207,0)</f>
        <v>0</v>
      </c>
    </row>
    <row r="208" spans="1:11" ht="15" hidden="1" customHeight="1" x14ac:dyDescent="0.25">
      <c r="A208" s="136"/>
      <c r="B208" s="1183" t="s">
        <v>275</v>
      </c>
      <c r="C208" s="1176">
        <v>0</v>
      </c>
      <c r="D208" s="1176" t="s">
        <v>351</v>
      </c>
      <c r="E208" s="138"/>
      <c r="F208" s="1188" t="s">
        <v>45</v>
      </c>
      <c r="G208" s="1176">
        <v>0</v>
      </c>
      <c r="H208" s="1228" t="s">
        <v>352</v>
      </c>
      <c r="I208" s="139">
        <f>K207</f>
        <v>0</v>
      </c>
      <c r="J208" s="136">
        <f>G208</f>
        <v>0</v>
      </c>
      <c r="K208" s="139">
        <f>ROUND(I208*J208,0)</f>
        <v>0</v>
      </c>
    </row>
    <row r="209" spans="1:16" ht="15" hidden="1" customHeight="1" x14ac:dyDescent="0.25">
      <c r="A209" s="136"/>
      <c r="B209" s="1616" t="s">
        <v>353</v>
      </c>
      <c r="C209" s="1617"/>
      <c r="D209" s="1617"/>
      <c r="E209" s="138"/>
      <c r="F209" s="1188" t="s">
        <v>45</v>
      </c>
      <c r="G209" s="1176">
        <v>1.06</v>
      </c>
      <c r="H209" s="1228" t="s">
        <v>354</v>
      </c>
      <c r="I209" s="139">
        <f>K208</f>
        <v>0</v>
      </c>
      <c r="J209" s="136">
        <f>G209</f>
        <v>1.06</v>
      </c>
      <c r="K209" s="139">
        <f>ROUND(I209*J209,0)</f>
        <v>0</v>
      </c>
    </row>
    <row r="210" spans="1:16" ht="15" hidden="1" customHeight="1" x14ac:dyDescent="0.25">
      <c r="A210" s="821"/>
      <c r="B210" s="1618" t="s">
        <v>355</v>
      </c>
      <c r="C210" s="1619"/>
      <c r="D210" s="1619"/>
      <c r="E210" s="1224"/>
      <c r="F210" s="822" t="s">
        <v>45</v>
      </c>
      <c r="G210" s="1225">
        <v>1</v>
      </c>
      <c r="H210" s="1242" t="s">
        <v>273</v>
      </c>
      <c r="I210" s="823">
        <f>K209</f>
        <v>0</v>
      </c>
      <c r="J210" s="821">
        <f>G210</f>
        <v>1</v>
      </c>
      <c r="K210" s="824">
        <f>ROUND(I210*J210,0)</f>
        <v>0</v>
      </c>
    </row>
    <row r="211" spans="1:16" ht="15" hidden="1" customHeight="1" x14ac:dyDescent="0.25">
      <c r="A211" s="1190"/>
      <c r="B211" s="1599" t="s">
        <v>363</v>
      </c>
      <c r="C211" s="1599"/>
      <c r="D211" s="1600"/>
      <c r="E211" s="835"/>
      <c r="F211" s="1646"/>
      <c r="G211" s="1646"/>
      <c r="H211" s="1646"/>
      <c r="I211" s="836"/>
      <c r="J211" s="1190"/>
      <c r="K211" s="837">
        <f>K190+K195+K200+K205+K210+K184</f>
        <v>69039</v>
      </c>
    </row>
    <row r="212" spans="1:16" ht="12.75" customHeight="1" x14ac:dyDescent="0.25">
      <c r="A212" s="817">
        <v>4</v>
      </c>
      <c r="B212" s="1665" t="s">
        <v>779</v>
      </c>
      <c r="C212" s="1666"/>
      <c r="D212" s="1666"/>
      <c r="E212" s="1187"/>
      <c r="F212" s="1650" t="s">
        <v>1236</v>
      </c>
      <c r="G212" s="1651"/>
      <c r="H212" s="1652"/>
      <c r="I212" s="819"/>
      <c r="J212" s="817"/>
      <c r="K212" s="819"/>
    </row>
    <row r="213" spans="1:16" ht="48.75" customHeight="1" x14ac:dyDescent="0.25">
      <c r="A213" s="136"/>
      <c r="B213" s="1616"/>
      <c r="C213" s="1667"/>
      <c r="D213" s="1667"/>
      <c r="E213" s="1178"/>
      <c r="F213" s="1653"/>
      <c r="G213" s="1654"/>
      <c r="H213" s="1655"/>
      <c r="I213" s="139"/>
      <c r="J213" s="136"/>
      <c r="K213" s="139"/>
    </row>
    <row r="214" spans="1:16" ht="15" customHeight="1" x14ac:dyDescent="0.25">
      <c r="A214" s="821"/>
      <c r="B214" s="1661"/>
      <c r="C214" s="1662"/>
      <c r="D214" s="1662"/>
      <c r="E214" s="1243"/>
      <c r="F214" s="822" t="s">
        <v>45</v>
      </c>
      <c r="G214" s="1244">
        <v>8.0150000000000006</v>
      </c>
      <c r="H214" s="1224"/>
      <c r="I214" s="1245">
        <f>K184</f>
        <v>69039</v>
      </c>
      <c r="J214" s="821">
        <f>G214</f>
        <v>8.0150000000000006</v>
      </c>
      <c r="K214" s="838">
        <f>ROUND((I214*J214),2)</f>
        <v>553347.59</v>
      </c>
    </row>
    <row r="215" spans="1:16" ht="15" hidden="1" customHeight="1" x14ac:dyDescent="0.25">
      <c r="A215" s="817">
        <v>5</v>
      </c>
      <c r="B215" s="1663" t="s">
        <v>1028</v>
      </c>
      <c r="C215" s="1664"/>
      <c r="D215" s="1664"/>
      <c r="E215" s="833"/>
      <c r="F215" s="818"/>
      <c r="G215" s="1186"/>
      <c r="H215" s="1187"/>
      <c r="I215" s="819"/>
      <c r="J215" s="817"/>
      <c r="K215" s="819"/>
    </row>
    <row r="216" spans="1:16" ht="15" hidden="1" customHeight="1" x14ac:dyDescent="0.25">
      <c r="A216" s="821"/>
      <c r="B216" s="1618"/>
      <c r="C216" s="1619"/>
      <c r="D216" s="1619"/>
      <c r="E216" s="1224"/>
      <c r="F216" s="822" t="s">
        <v>45</v>
      </c>
      <c r="G216" s="1225">
        <v>1</v>
      </c>
      <c r="H216" s="1243"/>
      <c r="I216" s="1245">
        <f>K214</f>
        <v>553347.59</v>
      </c>
      <c r="J216" s="821">
        <f>G216</f>
        <v>1</v>
      </c>
      <c r="K216" s="838">
        <f>ROUND(I216*J216,2)</f>
        <v>553347.59</v>
      </c>
    </row>
    <row r="217" spans="1:16" ht="15" hidden="1" customHeight="1" x14ac:dyDescent="0.25">
      <c r="A217" s="1190">
        <v>7</v>
      </c>
      <c r="B217" s="1657" t="s">
        <v>365</v>
      </c>
      <c r="C217" s="1658"/>
      <c r="D217" s="1658"/>
      <c r="E217" s="1191"/>
      <c r="F217" s="1626"/>
      <c r="G217" s="1658"/>
      <c r="H217" s="1659"/>
      <c r="I217" s="836"/>
      <c r="J217" s="1190"/>
      <c r="K217" s="1246">
        <f>ROUND(K216*0.18,2)</f>
        <v>99602.57</v>
      </c>
    </row>
    <row r="218" spans="1:16" ht="18" hidden="1" customHeight="1" x14ac:dyDescent="0.25">
      <c r="A218" s="1190"/>
      <c r="B218" s="1600" t="s">
        <v>781</v>
      </c>
      <c r="C218" s="1658"/>
      <c r="D218" s="1658"/>
      <c r="E218" s="1191"/>
      <c r="F218" s="1626"/>
      <c r="G218" s="1658"/>
      <c r="H218" s="1659"/>
      <c r="I218" s="1247"/>
      <c r="J218" s="1190"/>
      <c r="K218" s="1246">
        <f>K216+K217</f>
        <v>652950.15999999992</v>
      </c>
    </row>
    <row r="219" spans="1:16" ht="15" customHeight="1" x14ac:dyDescent="0.25">
      <c r="A219" s="1660"/>
      <c r="B219" s="1660"/>
      <c r="C219" s="1660"/>
      <c r="D219" s="1660"/>
      <c r="F219" s="1660"/>
      <c r="G219" s="1660"/>
      <c r="H219" s="1660"/>
      <c r="I219" s="1660"/>
      <c r="J219" s="1660"/>
      <c r="K219" s="1660"/>
    </row>
    <row r="220" spans="1:16" s="690" customFormat="1" ht="16.5" x14ac:dyDescent="0.3">
      <c r="B220" s="691"/>
      <c r="C220" s="692"/>
      <c r="D220" s="693"/>
      <c r="E220" s="693"/>
      <c r="F220" s="693"/>
      <c r="G220" s="693"/>
      <c r="H220" s="693"/>
      <c r="I220" s="693"/>
      <c r="J220" s="694"/>
      <c r="K220" s="694"/>
      <c r="L220" s="694"/>
    </row>
    <row r="221" spans="1:16" s="690" customFormat="1" ht="16.5" x14ac:dyDescent="0.3">
      <c r="B221" s="691"/>
      <c r="C221" s="692"/>
      <c r="D221" s="693"/>
      <c r="E221" s="693"/>
      <c r="F221" s="693"/>
      <c r="G221" s="693"/>
      <c r="H221" s="693"/>
      <c r="I221" s="693"/>
      <c r="J221" s="694"/>
      <c r="K221" s="694"/>
      <c r="L221" s="694"/>
    </row>
    <row r="222" spans="1:16" s="694" customFormat="1" ht="18.75" customHeight="1" x14ac:dyDescent="0.3">
      <c r="B222" s="695"/>
      <c r="C222" s="696"/>
      <c r="D222" s="695"/>
      <c r="E222" s="695"/>
      <c r="F222" s="695"/>
      <c r="G222" s="695"/>
      <c r="H222" s="695"/>
      <c r="I222" s="695"/>
      <c r="J222" s="697"/>
      <c r="K222" s="695"/>
      <c r="L222" s="695"/>
      <c r="P222" s="695"/>
    </row>
    <row r="223" spans="1:16" s="697" customFormat="1" ht="17.25" x14ac:dyDescent="0.25">
      <c r="B223" s="698"/>
      <c r="C223" s="699"/>
      <c r="D223" s="700"/>
      <c r="E223" s="699"/>
      <c r="F223" s="701"/>
      <c r="G223" s="701"/>
      <c r="H223" s="701"/>
      <c r="J223" s="703"/>
      <c r="L223" s="702"/>
    </row>
    <row r="224" spans="1:16" s="704" customFormat="1" ht="17.25" x14ac:dyDescent="0.25">
      <c r="B224" s="705"/>
      <c r="C224" s="706"/>
      <c r="D224" s="699"/>
      <c r="E224" s="706"/>
      <c r="F224" s="700"/>
      <c r="G224" s="700"/>
      <c r="H224" s="700"/>
      <c r="J224" s="708"/>
      <c r="L224" s="707"/>
    </row>
    <row r="225" spans="1:16" s="704" customFormat="1" ht="17.25" x14ac:dyDescent="0.25">
      <c r="B225" s="705"/>
      <c r="C225" s="706"/>
      <c r="D225" s="699"/>
      <c r="E225" s="706"/>
      <c r="F225" s="700"/>
      <c r="G225" s="700"/>
      <c r="H225" s="700"/>
      <c r="J225" s="708"/>
      <c r="L225" s="707"/>
    </row>
    <row r="226" spans="1:16" s="707" customFormat="1" ht="16.5" customHeight="1" x14ac:dyDescent="0.25">
      <c r="B226" s="709"/>
      <c r="F226" s="710"/>
      <c r="G226" s="710"/>
      <c r="H226" s="710"/>
      <c r="I226" s="695"/>
      <c r="J226" s="710"/>
      <c r="K226" s="695"/>
      <c r="L226" s="695"/>
      <c r="P226" s="695"/>
    </row>
    <row r="227" spans="1:16" ht="15" customHeight="1" x14ac:dyDescent="0.25">
      <c r="A227" s="1486"/>
      <c r="B227" s="1486"/>
      <c r="C227" s="1486"/>
      <c r="D227" s="1486"/>
      <c r="E227" s="1468"/>
      <c r="F227" s="1486"/>
      <c r="G227" s="1486"/>
      <c r="H227" s="1486"/>
      <c r="I227" s="1486"/>
      <c r="J227" s="1486"/>
      <c r="K227" s="1486"/>
    </row>
    <row r="228" spans="1:16" s="1467" customFormat="1" ht="15" customHeight="1" x14ac:dyDescent="0.25">
      <c r="A228" s="1486"/>
      <c r="B228" s="1486"/>
      <c r="C228" s="1486"/>
      <c r="D228" s="1486"/>
      <c r="E228" s="1468"/>
      <c r="F228" s="1486"/>
      <c r="G228" s="1486"/>
      <c r="H228" s="1486"/>
      <c r="I228" s="1486"/>
      <c r="J228" s="1486"/>
      <c r="K228" s="1486"/>
    </row>
    <row r="229" spans="1:16" ht="15" customHeight="1" x14ac:dyDescent="0.25">
      <c r="A229" s="1486"/>
      <c r="B229" s="1486"/>
      <c r="C229" s="1486"/>
      <c r="D229" s="1486"/>
      <c r="E229" s="1486"/>
      <c r="F229" s="1487"/>
      <c r="G229" s="1487"/>
      <c r="H229" s="1488"/>
      <c r="I229" s="1487"/>
      <c r="J229" s="1487"/>
      <c r="K229" s="1487"/>
    </row>
    <row r="230" spans="1:16" ht="15" customHeight="1" x14ac:dyDescent="0.25">
      <c r="A230" s="1486"/>
      <c r="B230" s="1486"/>
      <c r="C230" s="1486"/>
      <c r="D230" s="1486"/>
      <c r="E230" s="1468"/>
      <c r="F230" s="1487"/>
      <c r="G230" s="1487"/>
      <c r="H230" s="1487"/>
      <c r="I230" s="1487"/>
      <c r="J230" s="1487"/>
      <c r="K230" s="1487"/>
    </row>
    <row r="231" spans="1:16" s="225" customFormat="1" x14ac:dyDescent="0.2">
      <c r="A231" s="1489"/>
      <c r="B231" s="1489"/>
      <c r="C231" s="1489"/>
      <c r="D231" s="1489"/>
      <c r="E231" s="1489"/>
      <c r="F231" s="1489"/>
      <c r="G231" s="1489"/>
      <c r="H231" s="1489"/>
      <c r="I231" s="1489"/>
      <c r="J231" s="1489"/>
      <c r="K231" s="1489"/>
    </row>
    <row r="232" spans="1:16" ht="15" customHeight="1" x14ac:dyDescent="0.25">
      <c r="A232" s="1486"/>
      <c r="B232" s="1486"/>
      <c r="C232" s="1486"/>
      <c r="D232" s="1486"/>
      <c r="E232" s="1486"/>
      <c r="F232" s="1486"/>
      <c r="G232" s="1486"/>
      <c r="H232" s="1468"/>
      <c r="I232" s="1486"/>
      <c r="J232" s="1486"/>
      <c r="K232" s="1486"/>
    </row>
    <row r="233" spans="1:16" ht="15" customHeight="1" x14ac:dyDescent="0.25">
      <c r="A233" s="1468"/>
      <c r="B233" s="1468"/>
      <c r="C233" s="1468"/>
      <c r="D233" s="1468"/>
      <c r="E233" s="1468"/>
      <c r="F233" s="1468"/>
      <c r="G233" s="1468"/>
      <c r="H233" s="1468"/>
      <c r="I233" s="1468"/>
      <c r="J233" s="1468"/>
      <c r="K233" s="1468"/>
    </row>
    <row r="234" spans="1:16" ht="15" customHeight="1" x14ac:dyDescent="0.25">
      <c r="A234" s="1468"/>
      <c r="B234" s="1468"/>
      <c r="C234" s="1468"/>
      <c r="D234" s="1468"/>
      <c r="E234" s="1468"/>
      <c r="F234" s="1468"/>
      <c r="G234" s="1468"/>
      <c r="H234" s="1468"/>
      <c r="I234" s="1468"/>
      <c r="J234" s="1468"/>
      <c r="K234" s="1468"/>
    </row>
    <row r="235" spans="1:16" ht="15" customHeight="1" x14ac:dyDescent="0.25">
      <c r="A235" s="1468"/>
      <c r="B235" s="1468"/>
      <c r="C235" s="1468"/>
      <c r="D235" s="1468"/>
      <c r="E235" s="1468"/>
      <c r="F235" s="1468"/>
      <c r="G235" s="1468"/>
      <c r="H235" s="1468"/>
      <c r="I235" s="1468"/>
      <c r="J235" s="1468"/>
      <c r="K235" s="1468"/>
    </row>
    <row r="236" spans="1:16" ht="15" customHeight="1" x14ac:dyDescent="0.25"/>
    <row r="237" spans="1:16" ht="15" customHeight="1" x14ac:dyDescent="0.25"/>
    <row r="238" spans="1:16" ht="15" customHeight="1" x14ac:dyDescent="0.25"/>
    <row r="239" spans="1:16" ht="15" customHeight="1" x14ac:dyDescent="0.25"/>
  </sheetData>
  <mergeCells count="203">
    <mergeCell ref="F212:H213"/>
    <mergeCell ref="A15:K15"/>
    <mergeCell ref="B72:D72"/>
    <mergeCell ref="B217:D217"/>
    <mergeCell ref="F217:H217"/>
    <mergeCell ref="B218:D218"/>
    <mergeCell ref="F218:H218"/>
    <mergeCell ref="A219:D219"/>
    <mergeCell ref="F219:K219"/>
    <mergeCell ref="B214:D214"/>
    <mergeCell ref="B215:D216"/>
    <mergeCell ref="B209:D209"/>
    <mergeCell ref="B210:D210"/>
    <mergeCell ref="B211:D211"/>
    <mergeCell ref="B212:D213"/>
    <mergeCell ref="F211:H211"/>
    <mergeCell ref="B201:D201"/>
    <mergeCell ref="I202:J202"/>
    <mergeCell ref="B204:D204"/>
    <mergeCell ref="B205:D205"/>
    <mergeCell ref="B206:D206"/>
    <mergeCell ref="I207:J207"/>
    <mergeCell ref="B194:D194"/>
    <mergeCell ref="B195:D195"/>
    <mergeCell ref="B196:D196"/>
    <mergeCell ref="I197:J197"/>
    <mergeCell ref="B199:D199"/>
    <mergeCell ref="B200:D200"/>
    <mergeCell ref="B186:D186"/>
    <mergeCell ref="I187:J187"/>
    <mergeCell ref="B189:D189"/>
    <mergeCell ref="B190:D190"/>
    <mergeCell ref="B191:D191"/>
    <mergeCell ref="I192:J192"/>
    <mergeCell ref="B183:D183"/>
    <mergeCell ref="F183:H183"/>
    <mergeCell ref="B184:D184"/>
    <mergeCell ref="F184:H184"/>
    <mergeCell ref="B185:D185"/>
    <mergeCell ref="F185:H185"/>
    <mergeCell ref="B177:D177"/>
    <mergeCell ref="B178:D178"/>
    <mergeCell ref="B179:D179"/>
    <mergeCell ref="B180:D180"/>
    <mergeCell ref="B181:D181"/>
    <mergeCell ref="B182:D182"/>
    <mergeCell ref="B170:D170"/>
    <mergeCell ref="B171:D171"/>
    <mergeCell ref="B172:D172"/>
    <mergeCell ref="B173:D173"/>
    <mergeCell ref="B174:D174"/>
    <mergeCell ref="I175:J175"/>
    <mergeCell ref="B163:D163"/>
    <mergeCell ref="B164:D164"/>
    <mergeCell ref="B165:D165"/>
    <mergeCell ref="I166:J166"/>
    <mergeCell ref="B168:D168"/>
    <mergeCell ref="B169:D169"/>
    <mergeCell ref="B156:D156"/>
    <mergeCell ref="I157:J157"/>
    <mergeCell ref="B159:D159"/>
    <mergeCell ref="B160:D160"/>
    <mergeCell ref="B161:D161"/>
    <mergeCell ref="B162:D162"/>
    <mergeCell ref="B150:D150"/>
    <mergeCell ref="B151:D151"/>
    <mergeCell ref="B152:D152"/>
    <mergeCell ref="B153:D153"/>
    <mergeCell ref="B154:D154"/>
    <mergeCell ref="B155:D155"/>
    <mergeCell ref="B143:D143"/>
    <mergeCell ref="B144:D144"/>
    <mergeCell ref="B145:D145"/>
    <mergeCell ref="B146:D146"/>
    <mergeCell ref="B147:D147"/>
    <mergeCell ref="I148:J148"/>
    <mergeCell ref="B136:D136"/>
    <mergeCell ref="B137:D137"/>
    <mergeCell ref="B138:D138"/>
    <mergeCell ref="I139:J139"/>
    <mergeCell ref="B141:D141"/>
    <mergeCell ref="B142:D142"/>
    <mergeCell ref="B129:D129"/>
    <mergeCell ref="I130:J130"/>
    <mergeCell ref="B132:D132"/>
    <mergeCell ref="B133:D133"/>
    <mergeCell ref="B134:D134"/>
    <mergeCell ref="B135:D135"/>
    <mergeCell ref="B123:D123"/>
    <mergeCell ref="B124:D124"/>
    <mergeCell ref="B125:D125"/>
    <mergeCell ref="B126:D126"/>
    <mergeCell ref="B127:D127"/>
    <mergeCell ref="B128:D128"/>
    <mergeCell ref="B116:D116"/>
    <mergeCell ref="B117:D117"/>
    <mergeCell ref="B118:D118"/>
    <mergeCell ref="B119:D119"/>
    <mergeCell ref="B120:D120"/>
    <mergeCell ref="I121:J121"/>
    <mergeCell ref="B109:D109"/>
    <mergeCell ref="B110:D110"/>
    <mergeCell ref="B111:D111"/>
    <mergeCell ref="I112:J112"/>
    <mergeCell ref="B114:D114"/>
    <mergeCell ref="B115:D115"/>
    <mergeCell ref="B102:D102"/>
    <mergeCell ref="I103:J103"/>
    <mergeCell ref="B105:D105"/>
    <mergeCell ref="B106:D106"/>
    <mergeCell ref="B107:D107"/>
    <mergeCell ref="B108:D108"/>
    <mergeCell ref="B96:D96"/>
    <mergeCell ref="B97:D97"/>
    <mergeCell ref="B98:D98"/>
    <mergeCell ref="B99:D99"/>
    <mergeCell ref="B100:D100"/>
    <mergeCell ref="B101:D101"/>
    <mergeCell ref="B90:D90"/>
    <mergeCell ref="B91:D91"/>
    <mergeCell ref="B92:E92"/>
    <mergeCell ref="I93:J93"/>
    <mergeCell ref="B95:D95"/>
    <mergeCell ref="B80:D80"/>
    <mergeCell ref="I81:J81"/>
    <mergeCell ref="B86:D86"/>
    <mergeCell ref="B87:D87"/>
    <mergeCell ref="B88:D88"/>
    <mergeCell ref="B89:D89"/>
    <mergeCell ref="B74:D74"/>
    <mergeCell ref="B75:D75"/>
    <mergeCell ref="B76:D76"/>
    <mergeCell ref="B77:D77"/>
    <mergeCell ref="B78:D78"/>
    <mergeCell ref="B79:D79"/>
    <mergeCell ref="B62:D62"/>
    <mergeCell ref="B63:D63"/>
    <mergeCell ref="I64:J64"/>
    <mergeCell ref="B70:D70"/>
    <mergeCell ref="B71:D71"/>
    <mergeCell ref="B73:D73"/>
    <mergeCell ref="B57:D57"/>
    <mergeCell ref="B58:D58"/>
    <mergeCell ref="B59:D59"/>
    <mergeCell ref="B60:D60"/>
    <mergeCell ref="F60:H60"/>
    <mergeCell ref="B61:D61"/>
    <mergeCell ref="F61:H61"/>
    <mergeCell ref="B52:D52"/>
    <mergeCell ref="B53:D53"/>
    <mergeCell ref="F53:H53"/>
    <mergeCell ref="B54:D54"/>
    <mergeCell ref="F54:H54"/>
    <mergeCell ref="B55:D55"/>
    <mergeCell ref="F55:H55"/>
    <mergeCell ref="B46:D46"/>
    <mergeCell ref="B47:D47"/>
    <mergeCell ref="B48:D48"/>
    <mergeCell ref="F48:H48"/>
    <mergeCell ref="B50:D50"/>
    <mergeCell ref="B51:D51"/>
    <mergeCell ref="B40:D40"/>
    <mergeCell ref="B41:D41"/>
    <mergeCell ref="B42:D42"/>
    <mergeCell ref="B43:D43"/>
    <mergeCell ref="F43:H43"/>
    <mergeCell ref="B45:D45"/>
    <mergeCell ref="B34:D34"/>
    <mergeCell ref="B35:D35"/>
    <mergeCell ref="B36:D36"/>
    <mergeCell ref="B37:D37"/>
    <mergeCell ref="F37:H37"/>
    <mergeCell ref="B38:D38"/>
    <mergeCell ref="F38:H38"/>
    <mergeCell ref="B27:D27"/>
    <mergeCell ref="B29:D29"/>
    <mergeCell ref="B30:D30"/>
    <mergeCell ref="B31:D31"/>
    <mergeCell ref="F31:H31"/>
    <mergeCell ref="B32:D32"/>
    <mergeCell ref="F32:H32"/>
    <mergeCell ref="B22:D22"/>
    <mergeCell ref="B23:D23"/>
    <mergeCell ref="B24:D24"/>
    <mergeCell ref="B25:D25"/>
    <mergeCell ref="B26:D26"/>
    <mergeCell ref="F26:H26"/>
    <mergeCell ref="B18:D18"/>
    <mergeCell ref="F18:H18"/>
    <mergeCell ref="B19:D19"/>
    <mergeCell ref="F19:H19"/>
    <mergeCell ref="B20:D20"/>
    <mergeCell ref="I21:J21"/>
    <mergeCell ref="A16:A17"/>
    <mergeCell ref="B16:D17"/>
    <mergeCell ref="F16:H17"/>
    <mergeCell ref="I16:J16"/>
    <mergeCell ref="K16:K17"/>
    <mergeCell ref="A4:K4"/>
    <mergeCell ref="A5:K5"/>
    <mergeCell ref="F7:K7"/>
    <mergeCell ref="H11:K11"/>
    <mergeCell ref="H13:K13"/>
  </mergeCells>
  <printOptions horizontalCentered="1"/>
  <pageMargins left="0.39370078740157483" right="0.39370078740157483" top="0.39370078740157483" bottom="0.39370078740157483" header="0.51181102362204722" footer="0.51181102362204722"/>
  <pageSetup paperSize="9" scale="89" orientation="portrait" r:id="rId1"/>
  <headerFooter alignWithMargins="0"/>
  <rowBreaks count="1" manualBreakCount="1">
    <brk id="60" max="10"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28"/>
  <sheetViews>
    <sheetView view="pageBreakPreview" topLeftCell="A71" zoomScaleNormal="100" zoomScaleSheetLayoutView="100" workbookViewId="0">
      <selection activeCell="A119" sqref="A119:J127"/>
    </sheetView>
  </sheetViews>
  <sheetFormatPr defaultRowHeight="12.75" x14ac:dyDescent="0.2"/>
  <cols>
    <col min="1" max="3" width="9.140625" style="1108"/>
    <col min="4" max="4" width="10.7109375" style="1108" customWidth="1"/>
    <col min="5" max="5" width="5.85546875" style="1108" customWidth="1"/>
    <col min="6" max="6" width="6.7109375" style="1108" customWidth="1"/>
    <col min="7" max="7" width="21.5703125" style="1108" customWidth="1"/>
    <col min="8" max="8" width="10.28515625" style="1108" bestFit="1" customWidth="1"/>
    <col min="9" max="9" width="9.140625" style="1108"/>
    <col min="10" max="10" width="11.5703125" style="1108" customWidth="1"/>
    <col min="11" max="259" width="9.140625" style="1108"/>
    <col min="260" max="260" width="10.7109375" style="1108" customWidth="1"/>
    <col min="261" max="261" width="5.85546875" style="1108" customWidth="1"/>
    <col min="262" max="262" width="6.7109375" style="1108" customWidth="1"/>
    <col min="263" max="263" width="21.5703125" style="1108" customWidth="1"/>
    <col min="264" max="264" width="10.28515625" style="1108" bestFit="1" customWidth="1"/>
    <col min="265" max="265" width="9.140625" style="1108"/>
    <col min="266" max="266" width="11.5703125" style="1108" customWidth="1"/>
    <col min="267" max="515" width="9.140625" style="1108"/>
    <col min="516" max="516" width="10.7109375" style="1108" customWidth="1"/>
    <col min="517" max="517" width="5.85546875" style="1108" customWidth="1"/>
    <col min="518" max="518" width="6.7109375" style="1108" customWidth="1"/>
    <col min="519" max="519" width="21.5703125" style="1108" customWidth="1"/>
    <col min="520" max="520" width="10.28515625" style="1108" bestFit="1" customWidth="1"/>
    <col min="521" max="521" width="9.140625" style="1108"/>
    <col min="522" max="522" width="11.5703125" style="1108" customWidth="1"/>
    <col min="523" max="771" width="9.140625" style="1108"/>
    <col min="772" max="772" width="10.7109375" style="1108" customWidth="1"/>
    <col min="773" max="773" width="5.85546875" style="1108" customWidth="1"/>
    <col min="774" max="774" width="6.7109375" style="1108" customWidth="1"/>
    <col min="775" max="775" width="21.5703125" style="1108" customWidth="1"/>
    <col min="776" max="776" width="10.28515625" style="1108" bestFit="1" customWidth="1"/>
    <col min="777" max="777" width="9.140625" style="1108"/>
    <col min="778" max="778" width="11.5703125" style="1108" customWidth="1"/>
    <col min="779" max="1027" width="9.140625" style="1108"/>
    <col min="1028" max="1028" width="10.7109375" style="1108" customWidth="1"/>
    <col min="1029" max="1029" width="5.85546875" style="1108" customWidth="1"/>
    <col min="1030" max="1030" width="6.7109375" style="1108" customWidth="1"/>
    <col min="1031" max="1031" width="21.5703125" style="1108" customWidth="1"/>
    <col min="1032" max="1032" width="10.28515625" style="1108" bestFit="1" customWidth="1"/>
    <col min="1033" max="1033" width="9.140625" style="1108"/>
    <col min="1034" max="1034" width="11.5703125" style="1108" customWidth="1"/>
    <col min="1035" max="1283" width="9.140625" style="1108"/>
    <col min="1284" max="1284" width="10.7109375" style="1108" customWidth="1"/>
    <col min="1285" max="1285" width="5.85546875" style="1108" customWidth="1"/>
    <col min="1286" max="1286" width="6.7109375" style="1108" customWidth="1"/>
    <col min="1287" max="1287" width="21.5703125" style="1108" customWidth="1"/>
    <col min="1288" max="1288" width="10.28515625" style="1108" bestFit="1" customWidth="1"/>
    <col min="1289" max="1289" width="9.140625" style="1108"/>
    <col min="1290" max="1290" width="11.5703125" style="1108" customWidth="1"/>
    <col min="1291" max="1539" width="9.140625" style="1108"/>
    <col min="1540" max="1540" width="10.7109375" style="1108" customWidth="1"/>
    <col min="1541" max="1541" width="5.85546875" style="1108" customWidth="1"/>
    <col min="1542" max="1542" width="6.7109375" style="1108" customWidth="1"/>
    <col min="1543" max="1543" width="21.5703125" style="1108" customWidth="1"/>
    <col min="1544" max="1544" width="10.28515625" style="1108" bestFit="1" customWidth="1"/>
    <col min="1545" max="1545" width="9.140625" style="1108"/>
    <col min="1546" max="1546" width="11.5703125" style="1108" customWidth="1"/>
    <col min="1547" max="1795" width="9.140625" style="1108"/>
    <col min="1796" max="1796" width="10.7109375" style="1108" customWidth="1"/>
    <col min="1797" max="1797" width="5.85546875" style="1108" customWidth="1"/>
    <col min="1798" max="1798" width="6.7109375" style="1108" customWidth="1"/>
    <col min="1799" max="1799" width="21.5703125" style="1108" customWidth="1"/>
    <col min="1800" max="1800" width="10.28515625" style="1108" bestFit="1" customWidth="1"/>
    <col min="1801" max="1801" width="9.140625" style="1108"/>
    <col min="1802" max="1802" width="11.5703125" style="1108" customWidth="1"/>
    <col min="1803" max="2051" width="9.140625" style="1108"/>
    <col min="2052" max="2052" width="10.7109375" style="1108" customWidth="1"/>
    <col min="2053" max="2053" width="5.85546875" style="1108" customWidth="1"/>
    <col min="2054" max="2054" width="6.7109375" style="1108" customWidth="1"/>
    <col min="2055" max="2055" width="21.5703125" style="1108" customWidth="1"/>
    <col min="2056" max="2056" width="10.28515625" style="1108" bestFit="1" customWidth="1"/>
    <col min="2057" max="2057" width="9.140625" style="1108"/>
    <col min="2058" max="2058" width="11.5703125" style="1108" customWidth="1"/>
    <col min="2059" max="2307" width="9.140625" style="1108"/>
    <col min="2308" max="2308" width="10.7109375" style="1108" customWidth="1"/>
    <col min="2309" max="2309" width="5.85546875" style="1108" customWidth="1"/>
    <col min="2310" max="2310" width="6.7109375" style="1108" customWidth="1"/>
    <col min="2311" max="2311" width="21.5703125" style="1108" customWidth="1"/>
    <col min="2312" max="2312" width="10.28515625" style="1108" bestFit="1" customWidth="1"/>
    <col min="2313" max="2313" width="9.140625" style="1108"/>
    <col min="2314" max="2314" width="11.5703125" style="1108" customWidth="1"/>
    <col min="2315" max="2563" width="9.140625" style="1108"/>
    <col min="2564" max="2564" width="10.7109375" style="1108" customWidth="1"/>
    <col min="2565" max="2565" width="5.85546875" style="1108" customWidth="1"/>
    <col min="2566" max="2566" width="6.7109375" style="1108" customWidth="1"/>
    <col min="2567" max="2567" width="21.5703125" style="1108" customWidth="1"/>
    <col min="2568" max="2568" width="10.28515625" style="1108" bestFit="1" customWidth="1"/>
    <col min="2569" max="2569" width="9.140625" style="1108"/>
    <col min="2570" max="2570" width="11.5703125" style="1108" customWidth="1"/>
    <col min="2571" max="2819" width="9.140625" style="1108"/>
    <col min="2820" max="2820" width="10.7109375" style="1108" customWidth="1"/>
    <col min="2821" max="2821" width="5.85546875" style="1108" customWidth="1"/>
    <col min="2822" max="2822" width="6.7109375" style="1108" customWidth="1"/>
    <col min="2823" max="2823" width="21.5703125" style="1108" customWidth="1"/>
    <col min="2824" max="2824" width="10.28515625" style="1108" bestFit="1" customWidth="1"/>
    <col min="2825" max="2825" width="9.140625" style="1108"/>
    <col min="2826" max="2826" width="11.5703125" style="1108" customWidth="1"/>
    <col min="2827" max="3075" width="9.140625" style="1108"/>
    <col min="3076" max="3076" width="10.7109375" style="1108" customWidth="1"/>
    <col min="3077" max="3077" width="5.85546875" style="1108" customWidth="1"/>
    <col min="3078" max="3078" width="6.7109375" style="1108" customWidth="1"/>
    <col min="3079" max="3079" width="21.5703125" style="1108" customWidth="1"/>
    <col min="3080" max="3080" width="10.28515625" style="1108" bestFit="1" customWidth="1"/>
    <col min="3081" max="3081" width="9.140625" style="1108"/>
    <col min="3082" max="3082" width="11.5703125" style="1108" customWidth="1"/>
    <col min="3083" max="3331" width="9.140625" style="1108"/>
    <col min="3332" max="3332" width="10.7109375" style="1108" customWidth="1"/>
    <col min="3333" max="3333" width="5.85546875" style="1108" customWidth="1"/>
    <col min="3334" max="3334" width="6.7109375" style="1108" customWidth="1"/>
    <col min="3335" max="3335" width="21.5703125" style="1108" customWidth="1"/>
    <col min="3336" max="3336" width="10.28515625" style="1108" bestFit="1" customWidth="1"/>
    <col min="3337" max="3337" width="9.140625" style="1108"/>
    <col min="3338" max="3338" width="11.5703125" style="1108" customWidth="1"/>
    <col min="3339" max="3587" width="9.140625" style="1108"/>
    <col min="3588" max="3588" width="10.7109375" style="1108" customWidth="1"/>
    <col min="3589" max="3589" width="5.85546875" style="1108" customWidth="1"/>
    <col min="3590" max="3590" width="6.7109375" style="1108" customWidth="1"/>
    <col min="3591" max="3591" width="21.5703125" style="1108" customWidth="1"/>
    <col min="3592" max="3592" width="10.28515625" style="1108" bestFit="1" customWidth="1"/>
    <col min="3593" max="3593" width="9.140625" style="1108"/>
    <col min="3594" max="3594" width="11.5703125" style="1108" customWidth="1"/>
    <col min="3595" max="3843" width="9.140625" style="1108"/>
    <col min="3844" max="3844" width="10.7109375" style="1108" customWidth="1"/>
    <col min="3845" max="3845" width="5.85546875" style="1108" customWidth="1"/>
    <col min="3846" max="3846" width="6.7109375" style="1108" customWidth="1"/>
    <col min="3847" max="3847" width="21.5703125" style="1108" customWidth="1"/>
    <col min="3848" max="3848" width="10.28515625" style="1108" bestFit="1" customWidth="1"/>
    <col min="3849" max="3849" width="9.140625" style="1108"/>
    <col min="3850" max="3850" width="11.5703125" style="1108" customWidth="1"/>
    <col min="3851" max="4099" width="9.140625" style="1108"/>
    <col min="4100" max="4100" width="10.7109375" style="1108" customWidth="1"/>
    <col min="4101" max="4101" width="5.85546875" style="1108" customWidth="1"/>
    <col min="4102" max="4102" width="6.7109375" style="1108" customWidth="1"/>
    <col min="4103" max="4103" width="21.5703125" style="1108" customWidth="1"/>
    <col min="4104" max="4104" width="10.28515625" style="1108" bestFit="1" customWidth="1"/>
    <col min="4105" max="4105" width="9.140625" style="1108"/>
    <col min="4106" max="4106" width="11.5703125" style="1108" customWidth="1"/>
    <col min="4107" max="4355" width="9.140625" style="1108"/>
    <col min="4356" max="4356" width="10.7109375" style="1108" customWidth="1"/>
    <col min="4357" max="4357" width="5.85546875" style="1108" customWidth="1"/>
    <col min="4358" max="4358" width="6.7109375" style="1108" customWidth="1"/>
    <col min="4359" max="4359" width="21.5703125" style="1108" customWidth="1"/>
    <col min="4360" max="4360" width="10.28515625" style="1108" bestFit="1" customWidth="1"/>
    <col min="4361" max="4361" width="9.140625" style="1108"/>
    <col min="4362" max="4362" width="11.5703125" style="1108" customWidth="1"/>
    <col min="4363" max="4611" width="9.140625" style="1108"/>
    <col min="4612" max="4612" width="10.7109375" style="1108" customWidth="1"/>
    <col min="4613" max="4613" width="5.85546875" style="1108" customWidth="1"/>
    <col min="4614" max="4614" width="6.7109375" style="1108" customWidth="1"/>
    <col min="4615" max="4615" width="21.5703125" style="1108" customWidth="1"/>
    <col min="4616" max="4616" width="10.28515625" style="1108" bestFit="1" customWidth="1"/>
    <col min="4617" max="4617" width="9.140625" style="1108"/>
    <col min="4618" max="4618" width="11.5703125" style="1108" customWidth="1"/>
    <col min="4619" max="4867" width="9.140625" style="1108"/>
    <col min="4868" max="4868" width="10.7109375" style="1108" customWidth="1"/>
    <col min="4869" max="4869" width="5.85546875" style="1108" customWidth="1"/>
    <col min="4870" max="4870" width="6.7109375" style="1108" customWidth="1"/>
    <col min="4871" max="4871" width="21.5703125" style="1108" customWidth="1"/>
    <col min="4872" max="4872" width="10.28515625" style="1108" bestFit="1" customWidth="1"/>
    <col min="4873" max="4873" width="9.140625" style="1108"/>
    <col min="4874" max="4874" width="11.5703125" style="1108" customWidth="1"/>
    <col min="4875" max="5123" width="9.140625" style="1108"/>
    <col min="5124" max="5124" width="10.7109375" style="1108" customWidth="1"/>
    <col min="5125" max="5125" width="5.85546875" style="1108" customWidth="1"/>
    <col min="5126" max="5126" width="6.7109375" style="1108" customWidth="1"/>
    <col min="5127" max="5127" width="21.5703125" style="1108" customWidth="1"/>
    <col min="5128" max="5128" width="10.28515625" style="1108" bestFit="1" customWidth="1"/>
    <col min="5129" max="5129" width="9.140625" style="1108"/>
    <col min="5130" max="5130" width="11.5703125" style="1108" customWidth="1"/>
    <col min="5131" max="5379" width="9.140625" style="1108"/>
    <col min="5380" max="5380" width="10.7109375" style="1108" customWidth="1"/>
    <col min="5381" max="5381" width="5.85546875" style="1108" customWidth="1"/>
    <col min="5382" max="5382" width="6.7109375" style="1108" customWidth="1"/>
    <col min="5383" max="5383" width="21.5703125" style="1108" customWidth="1"/>
    <col min="5384" max="5384" width="10.28515625" style="1108" bestFit="1" customWidth="1"/>
    <col min="5385" max="5385" width="9.140625" style="1108"/>
    <col min="5386" max="5386" width="11.5703125" style="1108" customWidth="1"/>
    <col min="5387" max="5635" width="9.140625" style="1108"/>
    <col min="5636" max="5636" width="10.7109375" style="1108" customWidth="1"/>
    <col min="5637" max="5637" width="5.85546875" style="1108" customWidth="1"/>
    <col min="5638" max="5638" width="6.7109375" style="1108" customWidth="1"/>
    <col min="5639" max="5639" width="21.5703125" style="1108" customWidth="1"/>
    <col min="5640" max="5640" width="10.28515625" style="1108" bestFit="1" customWidth="1"/>
    <col min="5641" max="5641" width="9.140625" style="1108"/>
    <col min="5642" max="5642" width="11.5703125" style="1108" customWidth="1"/>
    <col min="5643" max="5891" width="9.140625" style="1108"/>
    <col min="5892" max="5892" width="10.7109375" style="1108" customWidth="1"/>
    <col min="5893" max="5893" width="5.85546875" style="1108" customWidth="1"/>
    <col min="5894" max="5894" width="6.7109375" style="1108" customWidth="1"/>
    <col min="5895" max="5895" width="21.5703125" style="1108" customWidth="1"/>
    <col min="5896" max="5896" width="10.28515625" style="1108" bestFit="1" customWidth="1"/>
    <col min="5897" max="5897" width="9.140625" style="1108"/>
    <col min="5898" max="5898" width="11.5703125" style="1108" customWidth="1"/>
    <col min="5899" max="6147" width="9.140625" style="1108"/>
    <col min="6148" max="6148" width="10.7109375" style="1108" customWidth="1"/>
    <col min="6149" max="6149" width="5.85546875" style="1108" customWidth="1"/>
    <col min="6150" max="6150" width="6.7109375" style="1108" customWidth="1"/>
    <col min="6151" max="6151" width="21.5703125" style="1108" customWidth="1"/>
    <col min="6152" max="6152" width="10.28515625" style="1108" bestFit="1" customWidth="1"/>
    <col min="6153" max="6153" width="9.140625" style="1108"/>
    <col min="6154" max="6154" width="11.5703125" style="1108" customWidth="1"/>
    <col min="6155" max="6403" width="9.140625" style="1108"/>
    <col min="6404" max="6404" width="10.7109375" style="1108" customWidth="1"/>
    <col min="6405" max="6405" width="5.85546875" style="1108" customWidth="1"/>
    <col min="6406" max="6406" width="6.7109375" style="1108" customWidth="1"/>
    <col min="6407" max="6407" width="21.5703125" style="1108" customWidth="1"/>
    <col min="6408" max="6408" width="10.28515625" style="1108" bestFit="1" customWidth="1"/>
    <col min="6409" max="6409" width="9.140625" style="1108"/>
    <col min="6410" max="6410" width="11.5703125" style="1108" customWidth="1"/>
    <col min="6411" max="6659" width="9.140625" style="1108"/>
    <col min="6660" max="6660" width="10.7109375" style="1108" customWidth="1"/>
    <col min="6661" max="6661" width="5.85546875" style="1108" customWidth="1"/>
    <col min="6662" max="6662" width="6.7109375" style="1108" customWidth="1"/>
    <col min="6663" max="6663" width="21.5703125" style="1108" customWidth="1"/>
    <col min="6664" max="6664" width="10.28515625" style="1108" bestFit="1" customWidth="1"/>
    <col min="6665" max="6665" width="9.140625" style="1108"/>
    <col min="6666" max="6666" width="11.5703125" style="1108" customWidth="1"/>
    <col min="6667" max="6915" width="9.140625" style="1108"/>
    <col min="6916" max="6916" width="10.7109375" style="1108" customWidth="1"/>
    <col min="6917" max="6917" width="5.85546875" style="1108" customWidth="1"/>
    <col min="6918" max="6918" width="6.7109375" style="1108" customWidth="1"/>
    <col min="6919" max="6919" width="21.5703125" style="1108" customWidth="1"/>
    <col min="6920" max="6920" width="10.28515625" style="1108" bestFit="1" customWidth="1"/>
    <col min="6921" max="6921" width="9.140625" style="1108"/>
    <col min="6922" max="6922" width="11.5703125" style="1108" customWidth="1"/>
    <col min="6923" max="7171" width="9.140625" style="1108"/>
    <col min="7172" max="7172" width="10.7109375" style="1108" customWidth="1"/>
    <col min="7173" max="7173" width="5.85546875" style="1108" customWidth="1"/>
    <col min="7174" max="7174" width="6.7109375" style="1108" customWidth="1"/>
    <col min="7175" max="7175" width="21.5703125" style="1108" customWidth="1"/>
    <col min="7176" max="7176" width="10.28515625" style="1108" bestFit="1" customWidth="1"/>
    <col min="7177" max="7177" width="9.140625" style="1108"/>
    <col min="7178" max="7178" width="11.5703125" style="1108" customWidth="1"/>
    <col min="7179" max="7427" width="9.140625" style="1108"/>
    <col min="7428" max="7428" width="10.7109375" style="1108" customWidth="1"/>
    <col min="7429" max="7429" width="5.85546875" style="1108" customWidth="1"/>
    <col min="7430" max="7430" width="6.7109375" style="1108" customWidth="1"/>
    <col min="7431" max="7431" width="21.5703125" style="1108" customWidth="1"/>
    <col min="7432" max="7432" width="10.28515625" style="1108" bestFit="1" customWidth="1"/>
    <col min="7433" max="7433" width="9.140625" style="1108"/>
    <col min="7434" max="7434" width="11.5703125" style="1108" customWidth="1"/>
    <col min="7435" max="7683" width="9.140625" style="1108"/>
    <col min="7684" max="7684" width="10.7109375" style="1108" customWidth="1"/>
    <col min="7685" max="7685" width="5.85546875" style="1108" customWidth="1"/>
    <col min="7686" max="7686" width="6.7109375" style="1108" customWidth="1"/>
    <col min="7687" max="7687" width="21.5703125" style="1108" customWidth="1"/>
    <col min="7688" max="7688" width="10.28515625" style="1108" bestFit="1" customWidth="1"/>
    <col min="7689" max="7689" width="9.140625" style="1108"/>
    <col min="7690" max="7690" width="11.5703125" style="1108" customWidth="1"/>
    <col min="7691" max="7939" width="9.140625" style="1108"/>
    <col min="7940" max="7940" width="10.7109375" style="1108" customWidth="1"/>
    <col min="7941" max="7941" width="5.85546875" style="1108" customWidth="1"/>
    <col min="7942" max="7942" width="6.7109375" style="1108" customWidth="1"/>
    <col min="7943" max="7943" width="21.5703125" style="1108" customWidth="1"/>
    <col min="7944" max="7944" width="10.28515625" style="1108" bestFit="1" customWidth="1"/>
    <col min="7945" max="7945" width="9.140625" style="1108"/>
    <col min="7946" max="7946" width="11.5703125" style="1108" customWidth="1"/>
    <col min="7947" max="8195" width="9.140625" style="1108"/>
    <col min="8196" max="8196" width="10.7109375" style="1108" customWidth="1"/>
    <col min="8197" max="8197" width="5.85546875" style="1108" customWidth="1"/>
    <col min="8198" max="8198" width="6.7109375" style="1108" customWidth="1"/>
    <col min="8199" max="8199" width="21.5703125" style="1108" customWidth="1"/>
    <col min="8200" max="8200" width="10.28515625" style="1108" bestFit="1" customWidth="1"/>
    <col min="8201" max="8201" width="9.140625" style="1108"/>
    <col min="8202" max="8202" width="11.5703125" style="1108" customWidth="1"/>
    <col min="8203" max="8451" width="9.140625" style="1108"/>
    <col min="8452" max="8452" width="10.7109375" style="1108" customWidth="1"/>
    <col min="8453" max="8453" width="5.85546875" style="1108" customWidth="1"/>
    <col min="8454" max="8454" width="6.7109375" style="1108" customWidth="1"/>
    <col min="8455" max="8455" width="21.5703125" style="1108" customWidth="1"/>
    <col min="8456" max="8456" width="10.28515625" style="1108" bestFit="1" customWidth="1"/>
    <col min="8457" max="8457" width="9.140625" style="1108"/>
    <col min="8458" max="8458" width="11.5703125" style="1108" customWidth="1"/>
    <col min="8459" max="8707" width="9.140625" style="1108"/>
    <col min="8708" max="8708" width="10.7109375" style="1108" customWidth="1"/>
    <col min="8709" max="8709" width="5.85546875" style="1108" customWidth="1"/>
    <col min="8710" max="8710" width="6.7109375" style="1108" customWidth="1"/>
    <col min="8711" max="8711" width="21.5703125" style="1108" customWidth="1"/>
    <col min="8712" max="8712" width="10.28515625" style="1108" bestFit="1" customWidth="1"/>
    <col min="8713" max="8713" width="9.140625" style="1108"/>
    <col min="8714" max="8714" width="11.5703125" style="1108" customWidth="1"/>
    <col min="8715" max="8963" width="9.140625" style="1108"/>
    <col min="8964" max="8964" width="10.7109375" style="1108" customWidth="1"/>
    <col min="8965" max="8965" width="5.85546875" style="1108" customWidth="1"/>
    <col min="8966" max="8966" width="6.7109375" style="1108" customWidth="1"/>
    <col min="8967" max="8967" width="21.5703125" style="1108" customWidth="1"/>
    <col min="8968" max="8968" width="10.28515625" style="1108" bestFit="1" customWidth="1"/>
    <col min="8969" max="8969" width="9.140625" style="1108"/>
    <col min="8970" max="8970" width="11.5703125" style="1108" customWidth="1"/>
    <col min="8971" max="9219" width="9.140625" style="1108"/>
    <col min="9220" max="9220" width="10.7109375" style="1108" customWidth="1"/>
    <col min="9221" max="9221" width="5.85546875" style="1108" customWidth="1"/>
    <col min="9222" max="9222" width="6.7109375" style="1108" customWidth="1"/>
    <col min="9223" max="9223" width="21.5703125" style="1108" customWidth="1"/>
    <col min="9224" max="9224" width="10.28515625" style="1108" bestFit="1" customWidth="1"/>
    <col min="9225" max="9225" width="9.140625" style="1108"/>
    <col min="9226" max="9226" width="11.5703125" style="1108" customWidth="1"/>
    <col min="9227" max="9475" width="9.140625" style="1108"/>
    <col min="9476" max="9476" width="10.7109375" style="1108" customWidth="1"/>
    <col min="9477" max="9477" width="5.85546875" style="1108" customWidth="1"/>
    <col min="9478" max="9478" width="6.7109375" style="1108" customWidth="1"/>
    <col min="9479" max="9479" width="21.5703125" style="1108" customWidth="1"/>
    <col min="9480" max="9480" width="10.28515625" style="1108" bestFit="1" customWidth="1"/>
    <col min="9481" max="9481" width="9.140625" style="1108"/>
    <col min="9482" max="9482" width="11.5703125" style="1108" customWidth="1"/>
    <col min="9483" max="9731" width="9.140625" style="1108"/>
    <col min="9732" max="9732" width="10.7109375" style="1108" customWidth="1"/>
    <col min="9733" max="9733" width="5.85546875" style="1108" customWidth="1"/>
    <col min="9734" max="9734" width="6.7109375" style="1108" customWidth="1"/>
    <col min="9735" max="9735" width="21.5703125" style="1108" customWidth="1"/>
    <col min="9736" max="9736" width="10.28515625" style="1108" bestFit="1" customWidth="1"/>
    <col min="9737" max="9737" width="9.140625" style="1108"/>
    <col min="9738" max="9738" width="11.5703125" style="1108" customWidth="1"/>
    <col min="9739" max="9987" width="9.140625" style="1108"/>
    <col min="9988" max="9988" width="10.7109375" style="1108" customWidth="1"/>
    <col min="9989" max="9989" width="5.85546875" style="1108" customWidth="1"/>
    <col min="9990" max="9990" width="6.7109375" style="1108" customWidth="1"/>
    <col min="9991" max="9991" width="21.5703125" style="1108" customWidth="1"/>
    <col min="9992" max="9992" width="10.28515625" style="1108" bestFit="1" customWidth="1"/>
    <col min="9993" max="9993" width="9.140625" style="1108"/>
    <col min="9994" max="9994" width="11.5703125" style="1108" customWidth="1"/>
    <col min="9995" max="10243" width="9.140625" style="1108"/>
    <col min="10244" max="10244" width="10.7109375" style="1108" customWidth="1"/>
    <col min="10245" max="10245" width="5.85546875" style="1108" customWidth="1"/>
    <col min="10246" max="10246" width="6.7109375" style="1108" customWidth="1"/>
    <col min="10247" max="10247" width="21.5703125" style="1108" customWidth="1"/>
    <col min="10248" max="10248" width="10.28515625" style="1108" bestFit="1" customWidth="1"/>
    <col min="10249" max="10249" width="9.140625" style="1108"/>
    <col min="10250" max="10250" width="11.5703125" style="1108" customWidth="1"/>
    <col min="10251" max="10499" width="9.140625" style="1108"/>
    <col min="10500" max="10500" width="10.7109375" style="1108" customWidth="1"/>
    <col min="10501" max="10501" width="5.85546875" style="1108" customWidth="1"/>
    <col min="10502" max="10502" width="6.7109375" style="1108" customWidth="1"/>
    <col min="10503" max="10503" width="21.5703125" style="1108" customWidth="1"/>
    <col min="10504" max="10504" width="10.28515625" style="1108" bestFit="1" customWidth="1"/>
    <col min="10505" max="10505" width="9.140625" style="1108"/>
    <col min="10506" max="10506" width="11.5703125" style="1108" customWidth="1"/>
    <col min="10507" max="10755" width="9.140625" style="1108"/>
    <col min="10756" max="10756" width="10.7109375" style="1108" customWidth="1"/>
    <col min="10757" max="10757" width="5.85546875" style="1108" customWidth="1"/>
    <col min="10758" max="10758" width="6.7109375" style="1108" customWidth="1"/>
    <col min="10759" max="10759" width="21.5703125" style="1108" customWidth="1"/>
    <col min="10760" max="10760" width="10.28515625" style="1108" bestFit="1" customWidth="1"/>
    <col min="10761" max="10761" width="9.140625" style="1108"/>
    <col min="10762" max="10762" width="11.5703125" style="1108" customWidth="1"/>
    <col min="10763" max="11011" width="9.140625" style="1108"/>
    <col min="11012" max="11012" width="10.7109375" style="1108" customWidth="1"/>
    <col min="11013" max="11013" width="5.85546875" style="1108" customWidth="1"/>
    <col min="11014" max="11014" width="6.7109375" style="1108" customWidth="1"/>
    <col min="11015" max="11015" width="21.5703125" style="1108" customWidth="1"/>
    <col min="11016" max="11016" width="10.28515625" style="1108" bestFit="1" customWidth="1"/>
    <col min="11017" max="11017" width="9.140625" style="1108"/>
    <col min="11018" max="11018" width="11.5703125" style="1108" customWidth="1"/>
    <col min="11019" max="11267" width="9.140625" style="1108"/>
    <col min="11268" max="11268" width="10.7109375" style="1108" customWidth="1"/>
    <col min="11269" max="11269" width="5.85546875" style="1108" customWidth="1"/>
    <col min="11270" max="11270" width="6.7109375" style="1108" customWidth="1"/>
    <col min="11271" max="11271" width="21.5703125" style="1108" customWidth="1"/>
    <col min="11272" max="11272" width="10.28515625" style="1108" bestFit="1" customWidth="1"/>
    <col min="11273" max="11273" width="9.140625" style="1108"/>
    <col min="11274" max="11274" width="11.5703125" style="1108" customWidth="1"/>
    <col min="11275" max="11523" width="9.140625" style="1108"/>
    <col min="11524" max="11524" width="10.7109375" style="1108" customWidth="1"/>
    <col min="11525" max="11525" width="5.85546875" style="1108" customWidth="1"/>
    <col min="11526" max="11526" width="6.7109375" style="1108" customWidth="1"/>
    <col min="11527" max="11527" width="21.5703125" style="1108" customWidth="1"/>
    <col min="11528" max="11528" width="10.28515625" style="1108" bestFit="1" customWidth="1"/>
    <col min="11529" max="11529" width="9.140625" style="1108"/>
    <col min="11530" max="11530" width="11.5703125" style="1108" customWidth="1"/>
    <col min="11531" max="11779" width="9.140625" style="1108"/>
    <col min="11780" max="11780" width="10.7109375" style="1108" customWidth="1"/>
    <col min="11781" max="11781" width="5.85546875" style="1108" customWidth="1"/>
    <col min="11782" max="11782" width="6.7109375" style="1108" customWidth="1"/>
    <col min="11783" max="11783" width="21.5703125" style="1108" customWidth="1"/>
    <col min="11784" max="11784" width="10.28515625" style="1108" bestFit="1" customWidth="1"/>
    <col min="11785" max="11785" width="9.140625" style="1108"/>
    <col min="11786" max="11786" width="11.5703125" style="1108" customWidth="1"/>
    <col min="11787" max="12035" width="9.140625" style="1108"/>
    <col min="12036" max="12036" width="10.7109375" style="1108" customWidth="1"/>
    <col min="12037" max="12037" width="5.85546875" style="1108" customWidth="1"/>
    <col min="12038" max="12038" width="6.7109375" style="1108" customWidth="1"/>
    <col min="12039" max="12039" width="21.5703125" style="1108" customWidth="1"/>
    <col min="12040" max="12040" width="10.28515625" style="1108" bestFit="1" customWidth="1"/>
    <col min="12041" max="12041" width="9.140625" style="1108"/>
    <col min="12042" max="12042" width="11.5703125" style="1108" customWidth="1"/>
    <col min="12043" max="12291" width="9.140625" style="1108"/>
    <col min="12292" max="12292" width="10.7109375" style="1108" customWidth="1"/>
    <col min="12293" max="12293" width="5.85546875" style="1108" customWidth="1"/>
    <col min="12294" max="12294" width="6.7109375" style="1108" customWidth="1"/>
    <col min="12295" max="12295" width="21.5703125" style="1108" customWidth="1"/>
    <col min="12296" max="12296" width="10.28515625" style="1108" bestFit="1" customWidth="1"/>
    <col min="12297" max="12297" width="9.140625" style="1108"/>
    <col min="12298" max="12298" width="11.5703125" style="1108" customWidth="1"/>
    <col min="12299" max="12547" width="9.140625" style="1108"/>
    <col min="12548" max="12548" width="10.7109375" style="1108" customWidth="1"/>
    <col min="12549" max="12549" width="5.85546875" style="1108" customWidth="1"/>
    <col min="12550" max="12550" width="6.7109375" style="1108" customWidth="1"/>
    <col min="12551" max="12551" width="21.5703125" style="1108" customWidth="1"/>
    <col min="12552" max="12552" width="10.28515625" style="1108" bestFit="1" customWidth="1"/>
    <col min="12553" max="12553" width="9.140625" style="1108"/>
    <col min="12554" max="12554" width="11.5703125" style="1108" customWidth="1"/>
    <col min="12555" max="12803" width="9.140625" style="1108"/>
    <col min="12804" max="12804" width="10.7109375" style="1108" customWidth="1"/>
    <col min="12805" max="12805" width="5.85546875" style="1108" customWidth="1"/>
    <col min="12806" max="12806" width="6.7109375" style="1108" customWidth="1"/>
    <col min="12807" max="12807" width="21.5703125" style="1108" customWidth="1"/>
    <col min="12808" max="12808" width="10.28515625" style="1108" bestFit="1" customWidth="1"/>
    <col min="12809" max="12809" width="9.140625" style="1108"/>
    <col min="12810" max="12810" width="11.5703125" style="1108" customWidth="1"/>
    <col min="12811" max="13059" width="9.140625" style="1108"/>
    <col min="13060" max="13060" width="10.7109375" style="1108" customWidth="1"/>
    <col min="13061" max="13061" width="5.85546875" style="1108" customWidth="1"/>
    <col min="13062" max="13062" width="6.7109375" style="1108" customWidth="1"/>
    <col min="13063" max="13063" width="21.5703125" style="1108" customWidth="1"/>
    <col min="13064" max="13064" width="10.28515625" style="1108" bestFit="1" customWidth="1"/>
    <col min="13065" max="13065" width="9.140625" style="1108"/>
    <col min="13066" max="13066" width="11.5703125" style="1108" customWidth="1"/>
    <col min="13067" max="13315" width="9.140625" style="1108"/>
    <col min="13316" max="13316" width="10.7109375" style="1108" customWidth="1"/>
    <col min="13317" max="13317" width="5.85546875" style="1108" customWidth="1"/>
    <col min="13318" max="13318" width="6.7109375" style="1108" customWidth="1"/>
    <col min="13319" max="13319" width="21.5703125" style="1108" customWidth="1"/>
    <col min="13320" max="13320" width="10.28515625" style="1108" bestFit="1" customWidth="1"/>
    <col min="13321" max="13321" width="9.140625" style="1108"/>
    <col min="13322" max="13322" width="11.5703125" style="1108" customWidth="1"/>
    <col min="13323" max="13571" width="9.140625" style="1108"/>
    <col min="13572" max="13572" width="10.7109375" style="1108" customWidth="1"/>
    <col min="13573" max="13573" width="5.85546875" style="1108" customWidth="1"/>
    <col min="13574" max="13574" width="6.7109375" style="1108" customWidth="1"/>
    <col min="13575" max="13575" width="21.5703125" style="1108" customWidth="1"/>
    <col min="13576" max="13576" width="10.28515625" style="1108" bestFit="1" customWidth="1"/>
    <col min="13577" max="13577" width="9.140625" style="1108"/>
    <col min="13578" max="13578" width="11.5703125" style="1108" customWidth="1"/>
    <col min="13579" max="13827" width="9.140625" style="1108"/>
    <col min="13828" max="13828" width="10.7109375" style="1108" customWidth="1"/>
    <col min="13829" max="13829" width="5.85546875" style="1108" customWidth="1"/>
    <col min="13830" max="13830" width="6.7109375" style="1108" customWidth="1"/>
    <col min="13831" max="13831" width="21.5703125" style="1108" customWidth="1"/>
    <col min="13832" max="13832" width="10.28515625" style="1108" bestFit="1" customWidth="1"/>
    <col min="13833" max="13833" width="9.140625" style="1108"/>
    <col min="13834" max="13834" width="11.5703125" style="1108" customWidth="1"/>
    <col min="13835" max="14083" width="9.140625" style="1108"/>
    <col min="14084" max="14084" width="10.7109375" style="1108" customWidth="1"/>
    <col min="14085" max="14085" width="5.85546875" style="1108" customWidth="1"/>
    <col min="14086" max="14086" width="6.7109375" style="1108" customWidth="1"/>
    <col min="14087" max="14087" width="21.5703125" style="1108" customWidth="1"/>
    <col min="14088" max="14088" width="10.28515625" style="1108" bestFit="1" customWidth="1"/>
    <col min="14089" max="14089" width="9.140625" style="1108"/>
    <col min="14090" max="14090" width="11.5703125" style="1108" customWidth="1"/>
    <col min="14091" max="14339" width="9.140625" style="1108"/>
    <col min="14340" max="14340" width="10.7109375" style="1108" customWidth="1"/>
    <col min="14341" max="14341" width="5.85546875" style="1108" customWidth="1"/>
    <col min="14342" max="14342" width="6.7109375" style="1108" customWidth="1"/>
    <col min="14343" max="14343" width="21.5703125" style="1108" customWidth="1"/>
    <col min="14344" max="14344" width="10.28515625" style="1108" bestFit="1" customWidth="1"/>
    <col min="14345" max="14345" width="9.140625" style="1108"/>
    <col min="14346" max="14346" width="11.5703125" style="1108" customWidth="1"/>
    <col min="14347" max="14595" width="9.140625" style="1108"/>
    <col min="14596" max="14596" width="10.7109375" style="1108" customWidth="1"/>
    <col min="14597" max="14597" width="5.85546875" style="1108" customWidth="1"/>
    <col min="14598" max="14598" width="6.7109375" style="1108" customWidth="1"/>
    <col min="14599" max="14599" width="21.5703125" style="1108" customWidth="1"/>
    <col min="14600" max="14600" width="10.28515625" style="1108" bestFit="1" customWidth="1"/>
    <col min="14601" max="14601" width="9.140625" style="1108"/>
    <col min="14602" max="14602" width="11.5703125" style="1108" customWidth="1"/>
    <col min="14603" max="14851" width="9.140625" style="1108"/>
    <col min="14852" max="14852" width="10.7109375" style="1108" customWidth="1"/>
    <col min="14853" max="14853" width="5.85546875" style="1108" customWidth="1"/>
    <col min="14854" max="14854" width="6.7109375" style="1108" customWidth="1"/>
    <col min="14855" max="14855" width="21.5703125" style="1108" customWidth="1"/>
    <col min="14856" max="14856" width="10.28515625" style="1108" bestFit="1" customWidth="1"/>
    <col min="14857" max="14857" width="9.140625" style="1108"/>
    <col min="14858" max="14858" width="11.5703125" style="1108" customWidth="1"/>
    <col min="14859" max="15107" width="9.140625" style="1108"/>
    <col min="15108" max="15108" width="10.7109375" style="1108" customWidth="1"/>
    <col min="15109" max="15109" width="5.85546875" style="1108" customWidth="1"/>
    <col min="15110" max="15110" width="6.7109375" style="1108" customWidth="1"/>
    <col min="15111" max="15111" width="21.5703125" style="1108" customWidth="1"/>
    <col min="15112" max="15112" width="10.28515625" style="1108" bestFit="1" customWidth="1"/>
    <col min="15113" max="15113" width="9.140625" style="1108"/>
    <col min="15114" max="15114" width="11.5703125" style="1108" customWidth="1"/>
    <col min="15115" max="15363" width="9.140625" style="1108"/>
    <col min="15364" max="15364" width="10.7109375" style="1108" customWidth="1"/>
    <col min="15365" max="15365" width="5.85546875" style="1108" customWidth="1"/>
    <col min="15366" max="15366" width="6.7109375" style="1108" customWidth="1"/>
    <col min="15367" max="15367" width="21.5703125" style="1108" customWidth="1"/>
    <col min="15368" max="15368" width="10.28515625" style="1108" bestFit="1" customWidth="1"/>
    <col min="15369" max="15369" width="9.140625" style="1108"/>
    <col min="15370" max="15370" width="11.5703125" style="1108" customWidth="1"/>
    <col min="15371" max="15619" width="9.140625" style="1108"/>
    <col min="15620" max="15620" width="10.7109375" style="1108" customWidth="1"/>
    <col min="15621" max="15621" width="5.85546875" style="1108" customWidth="1"/>
    <col min="15622" max="15622" width="6.7109375" style="1108" customWidth="1"/>
    <col min="15623" max="15623" width="21.5703125" style="1108" customWidth="1"/>
    <col min="15624" max="15624" width="10.28515625" style="1108" bestFit="1" customWidth="1"/>
    <col min="15625" max="15625" width="9.140625" style="1108"/>
    <col min="15626" max="15626" width="11.5703125" style="1108" customWidth="1"/>
    <col min="15627" max="15875" width="9.140625" style="1108"/>
    <col min="15876" max="15876" width="10.7109375" style="1108" customWidth="1"/>
    <col min="15877" max="15877" width="5.85546875" style="1108" customWidth="1"/>
    <col min="15878" max="15878" width="6.7109375" style="1108" customWidth="1"/>
    <col min="15879" max="15879" width="21.5703125" style="1108" customWidth="1"/>
    <col min="15880" max="15880" width="10.28515625" style="1108" bestFit="1" customWidth="1"/>
    <col min="15881" max="15881" width="9.140625" style="1108"/>
    <col min="15882" max="15882" width="11.5703125" style="1108" customWidth="1"/>
    <col min="15883" max="16131" width="9.140625" style="1108"/>
    <col min="16132" max="16132" width="10.7109375" style="1108" customWidth="1"/>
    <col min="16133" max="16133" width="5.85546875" style="1108" customWidth="1"/>
    <col min="16134" max="16134" width="6.7109375" style="1108" customWidth="1"/>
    <col min="16135" max="16135" width="21.5703125" style="1108" customWidth="1"/>
    <col min="16136" max="16136" width="10.28515625" style="1108" bestFit="1" customWidth="1"/>
    <col min="16137" max="16137" width="9.140625" style="1108"/>
    <col min="16138" max="16138" width="11.5703125" style="1108" customWidth="1"/>
    <col min="16139" max="16384" width="9.140625" style="1108"/>
  </cols>
  <sheetData>
    <row r="1" spans="1:10" ht="15.75" x14ac:dyDescent="0.2">
      <c r="A1" s="1250"/>
      <c r="B1" s="1251"/>
      <c r="C1" s="1251"/>
      <c r="D1" s="1252"/>
      <c r="E1" s="1253"/>
      <c r="F1" s="1253"/>
      <c r="G1" s="1254"/>
      <c r="J1" s="774" t="s">
        <v>1271</v>
      </c>
    </row>
    <row r="2" spans="1:10" ht="15.75" x14ac:dyDescent="0.2">
      <c r="A2" s="1250"/>
      <c r="B2" s="1251"/>
      <c r="C2" s="1251"/>
      <c r="D2" s="1252"/>
      <c r="E2" s="1253"/>
      <c r="F2" s="1253"/>
      <c r="G2" s="35"/>
      <c r="J2" s="774" t="s">
        <v>1268</v>
      </c>
    </row>
    <row r="3" spans="1:10" ht="16.5" x14ac:dyDescent="0.2">
      <c r="A3" s="38"/>
      <c r="B3" s="39"/>
      <c r="C3" s="39"/>
      <c r="D3" s="39"/>
      <c r="E3" s="39"/>
      <c r="F3" s="39"/>
      <c r="G3" s="40"/>
      <c r="H3" s="40"/>
      <c r="I3" s="40"/>
      <c r="J3" s="774"/>
    </row>
    <row r="4" spans="1:10" ht="15.75" x14ac:dyDescent="0.2">
      <c r="A4" s="1683" t="s">
        <v>817</v>
      </c>
      <c r="B4" s="1683"/>
      <c r="C4" s="1683"/>
      <c r="D4" s="1683"/>
      <c r="E4" s="1683"/>
      <c r="F4" s="1683"/>
      <c r="G4" s="1683"/>
      <c r="H4" s="1683"/>
      <c r="I4" s="1683"/>
      <c r="J4" s="1683"/>
    </row>
    <row r="5" spans="1:10" ht="47.25" customHeight="1" x14ac:dyDescent="0.2">
      <c r="A5" s="1684" t="s">
        <v>1037</v>
      </c>
      <c r="B5" s="1684"/>
      <c r="C5" s="1684"/>
      <c r="D5" s="1684"/>
      <c r="E5" s="1684"/>
      <c r="F5" s="1684"/>
      <c r="G5" s="1684"/>
      <c r="H5" s="1684"/>
      <c r="I5" s="1684"/>
      <c r="J5" s="1684"/>
    </row>
    <row r="6" spans="1:10" ht="86.25" customHeight="1" x14ac:dyDescent="0.2">
      <c r="A6" s="1685" t="s">
        <v>49</v>
      </c>
      <c r="B6" s="1685"/>
      <c r="C6" s="1685"/>
      <c r="D6" s="1685"/>
      <c r="E6" s="1255"/>
      <c r="F6" s="1686" t="str">
        <f>РП!I8</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G6" s="1686"/>
      <c r="H6" s="1686"/>
      <c r="I6" s="1686"/>
      <c r="J6" s="1686"/>
    </row>
    <row r="7" spans="1:10" ht="16.5" x14ac:dyDescent="0.2">
      <c r="A7" s="38" t="s">
        <v>1038</v>
      </c>
      <c r="B7" s="38"/>
      <c r="C7" s="40"/>
      <c r="D7" s="1256"/>
      <c r="E7" s="1256"/>
      <c r="F7" s="1687"/>
      <c r="G7" s="1687"/>
      <c r="H7" s="1687"/>
      <c r="I7" s="1687"/>
      <c r="J7" s="1687"/>
    </row>
    <row r="8" spans="1:10" ht="16.5" x14ac:dyDescent="0.2">
      <c r="A8" s="38"/>
      <c r="B8" s="38"/>
      <c r="C8" s="40"/>
      <c r="D8" s="1256"/>
      <c r="E8" s="1256"/>
      <c r="F8" s="1257"/>
      <c r="G8" s="1257"/>
      <c r="H8" s="1257"/>
      <c r="I8" s="1257"/>
      <c r="J8" s="1257"/>
    </row>
    <row r="9" spans="1:10" ht="16.5" x14ac:dyDescent="0.2">
      <c r="A9" s="1258" t="s">
        <v>50</v>
      </c>
      <c r="B9" s="1259"/>
      <c r="C9" s="1259"/>
      <c r="D9" s="1259"/>
      <c r="E9" s="1259"/>
      <c r="F9" s="1259"/>
      <c r="G9" s="71" t="s">
        <v>111</v>
      </c>
      <c r="H9" s="1259"/>
      <c r="I9" s="1259"/>
      <c r="J9" s="1260"/>
    </row>
    <row r="10" spans="1:10" ht="16.5" x14ac:dyDescent="0.2">
      <c r="A10" s="1258" t="s">
        <v>51</v>
      </c>
      <c r="B10" s="1259"/>
      <c r="C10" s="1260"/>
      <c r="D10" s="71"/>
      <c r="E10" s="71"/>
      <c r="F10" s="71"/>
      <c r="G10" s="40"/>
      <c r="H10" s="71"/>
      <c r="I10" s="71"/>
      <c r="J10" s="1260"/>
    </row>
    <row r="11" spans="1:10" ht="17.25" x14ac:dyDescent="0.2">
      <c r="A11" s="1258"/>
      <c r="B11" s="1259"/>
      <c r="C11" s="1261"/>
      <c r="D11" s="1259"/>
      <c r="E11" s="1259"/>
      <c r="F11" s="1259"/>
      <c r="G11" s="1259"/>
      <c r="H11" s="1259"/>
      <c r="I11" s="1260"/>
      <c r="J11" s="1260"/>
    </row>
    <row r="12" spans="1:10" ht="16.5" x14ac:dyDescent="0.2">
      <c r="A12" s="39" t="s">
        <v>52</v>
      </c>
      <c r="B12" s="39"/>
      <c r="C12" s="40"/>
      <c r="D12" s="49"/>
      <c r="E12" s="49"/>
      <c r="F12" s="39"/>
      <c r="G12" s="1249" t="s">
        <v>3</v>
      </c>
      <c r="H12" s="49"/>
      <c r="I12" s="49"/>
      <c r="J12" s="40"/>
    </row>
    <row r="13" spans="1:10" ht="16.5" x14ac:dyDescent="0.3">
      <c r="A13" s="51"/>
      <c r="B13" s="51"/>
      <c r="C13" s="1262"/>
      <c r="D13" s="52"/>
      <c r="E13" s="52"/>
      <c r="F13" s="52"/>
      <c r="G13" s="52"/>
      <c r="H13" s="52"/>
      <c r="I13" s="52"/>
      <c r="J13" s="53"/>
    </row>
    <row r="14" spans="1:10" ht="16.5" x14ac:dyDescent="0.25">
      <c r="A14" s="44" t="s">
        <v>53</v>
      </c>
      <c r="B14" s="45"/>
      <c r="C14" s="50"/>
      <c r="D14" s="45"/>
      <c r="E14" s="45"/>
      <c r="F14" s="45"/>
      <c r="G14" s="1263"/>
      <c r="H14" s="75"/>
      <c r="I14" s="54"/>
      <c r="J14" s="55"/>
    </row>
    <row r="15" spans="1:10" ht="16.5" x14ac:dyDescent="0.25">
      <c r="A15" s="44"/>
      <c r="B15" s="45"/>
      <c r="C15" s="50"/>
      <c r="D15" s="45"/>
      <c r="E15" s="45"/>
      <c r="F15" s="45"/>
      <c r="G15" s="45"/>
      <c r="H15" s="75"/>
      <c r="I15" s="54"/>
      <c r="J15" s="55"/>
    </row>
    <row r="16" spans="1:10" ht="90.75" customHeight="1" thickBot="1" x14ac:dyDescent="0.25">
      <c r="A16" s="1688" t="s">
        <v>1239</v>
      </c>
      <c r="B16" s="1688"/>
      <c r="C16" s="1688"/>
      <c r="D16" s="1688"/>
      <c r="E16" s="1688"/>
      <c r="F16" s="1688"/>
      <c r="G16" s="1688"/>
      <c r="H16" s="1688"/>
      <c r="I16" s="1688"/>
      <c r="J16" s="1688"/>
    </row>
    <row r="17" spans="1:10" x14ac:dyDescent="0.2">
      <c r="A17" s="1668" t="s">
        <v>258</v>
      </c>
      <c r="B17" s="1670" t="s">
        <v>259</v>
      </c>
      <c r="C17" s="1671"/>
      <c r="D17" s="1672"/>
      <c r="E17" s="1676" t="s">
        <v>260</v>
      </c>
      <c r="F17" s="1676"/>
      <c r="G17" s="1676"/>
      <c r="H17" s="1676" t="s">
        <v>16</v>
      </c>
      <c r="I17" s="1676"/>
      <c r="J17" s="1678" t="s">
        <v>261</v>
      </c>
    </row>
    <row r="18" spans="1:10" ht="25.5" x14ac:dyDescent="0.2">
      <c r="A18" s="1669"/>
      <c r="B18" s="1673"/>
      <c r="C18" s="1674"/>
      <c r="D18" s="1675"/>
      <c r="E18" s="1677"/>
      <c r="F18" s="1677"/>
      <c r="G18" s="1677"/>
      <c r="H18" s="1264" t="s">
        <v>1039</v>
      </c>
      <c r="I18" s="1264" t="s">
        <v>263</v>
      </c>
      <c r="J18" s="1679"/>
    </row>
    <row r="19" spans="1:10" x14ac:dyDescent="0.2">
      <c r="A19" s="1265">
        <v>1</v>
      </c>
      <c r="B19" s="1680">
        <v>2</v>
      </c>
      <c r="C19" s="1681"/>
      <c r="D19" s="1682"/>
      <c r="E19" s="1677">
        <v>3</v>
      </c>
      <c r="F19" s="1677"/>
      <c r="G19" s="1677"/>
      <c r="H19" s="1264">
        <v>5</v>
      </c>
      <c r="I19" s="1264">
        <v>6</v>
      </c>
      <c r="J19" s="1266">
        <v>7</v>
      </c>
    </row>
    <row r="20" spans="1:10" s="1271" customFormat="1" ht="15" hidden="1" customHeight="1" x14ac:dyDescent="0.2">
      <c r="A20" s="1267">
        <v>1</v>
      </c>
      <c r="B20" s="1692" t="s">
        <v>1040</v>
      </c>
      <c r="C20" s="1693"/>
      <c r="D20" s="1694"/>
      <c r="E20" s="1695"/>
      <c r="F20" s="1696"/>
      <c r="G20" s="1697"/>
      <c r="H20" s="1268"/>
      <c r="I20" s="1269"/>
      <c r="J20" s="1270"/>
    </row>
    <row r="21" spans="1:10" s="1271" customFormat="1" ht="15" hidden="1" customHeight="1" x14ac:dyDescent="0.2">
      <c r="A21" s="1272"/>
      <c r="B21" s="1698" t="s">
        <v>1041</v>
      </c>
      <c r="C21" s="1699"/>
      <c r="D21" s="1700"/>
      <c r="E21" s="1273" t="s">
        <v>276</v>
      </c>
      <c r="F21" s="1274">
        <v>25</v>
      </c>
      <c r="G21" s="1275" t="s">
        <v>1042</v>
      </c>
      <c r="H21" s="1276"/>
      <c r="I21" s="1277"/>
      <c r="J21" s="1278"/>
    </row>
    <row r="22" spans="1:10" s="1271" customFormat="1" ht="22.5" hidden="1" customHeight="1" x14ac:dyDescent="0.2">
      <c r="A22" s="1272"/>
      <c r="B22" s="1279" t="s">
        <v>275</v>
      </c>
      <c r="C22" s="1274">
        <v>0</v>
      </c>
      <c r="D22" s="1280" t="s">
        <v>1043</v>
      </c>
      <c r="E22" s="1279" t="s">
        <v>1044</v>
      </c>
      <c r="F22" s="1274">
        <f>C22*0.6</f>
        <v>0</v>
      </c>
      <c r="G22" s="1275" t="s">
        <v>1045</v>
      </c>
      <c r="H22" s="1281">
        <f>F21</f>
        <v>25</v>
      </c>
      <c r="I22" s="1281">
        <f>F22</f>
        <v>0</v>
      </c>
      <c r="J22" s="1282">
        <f>ROUND(H22*I22,2)</f>
        <v>0</v>
      </c>
    </row>
    <row r="23" spans="1:10" s="1271" customFormat="1" ht="15" hidden="1" customHeight="1" x14ac:dyDescent="0.2">
      <c r="A23" s="1272"/>
      <c r="B23" s="1279" t="s">
        <v>275</v>
      </c>
      <c r="C23" s="1274">
        <v>0</v>
      </c>
      <c r="D23" s="1283" t="s">
        <v>1046</v>
      </c>
      <c r="E23" s="1279" t="s">
        <v>1044</v>
      </c>
      <c r="F23" s="1274">
        <f>C23*0.1</f>
        <v>0</v>
      </c>
      <c r="G23" s="1283" t="s">
        <v>1047</v>
      </c>
      <c r="H23" s="1281">
        <f>F21</f>
        <v>25</v>
      </c>
      <c r="I23" s="1281">
        <f t="shared" ref="I23:I29" si="0">F23</f>
        <v>0</v>
      </c>
      <c r="J23" s="1282">
        <f t="shared" ref="J23:J38" si="1">ROUND(H23*I23,2)</f>
        <v>0</v>
      </c>
    </row>
    <row r="24" spans="1:10" s="1271" customFormat="1" ht="15" hidden="1" customHeight="1" x14ac:dyDescent="0.2">
      <c r="A24" s="1272"/>
      <c r="B24" s="1273" t="s">
        <v>275</v>
      </c>
      <c r="C24" s="1274">
        <v>0</v>
      </c>
      <c r="D24" s="1283" t="s">
        <v>1048</v>
      </c>
      <c r="E24" s="1279" t="s">
        <v>1044</v>
      </c>
      <c r="F24" s="1274">
        <f t="shared" ref="F24:F29" si="2">C24*0.1</f>
        <v>0</v>
      </c>
      <c r="G24" s="1283" t="s">
        <v>1047</v>
      </c>
      <c r="H24" s="1281">
        <f>F21</f>
        <v>25</v>
      </c>
      <c r="I24" s="1281">
        <f t="shared" si="0"/>
        <v>0</v>
      </c>
      <c r="J24" s="1282">
        <f t="shared" si="1"/>
        <v>0</v>
      </c>
    </row>
    <row r="25" spans="1:10" s="1271" customFormat="1" ht="15" hidden="1" customHeight="1" x14ac:dyDescent="0.2">
      <c r="A25" s="1272"/>
      <c r="B25" s="1273" t="s">
        <v>275</v>
      </c>
      <c r="C25" s="1274">
        <v>0</v>
      </c>
      <c r="D25" s="1283" t="s">
        <v>1049</v>
      </c>
      <c r="E25" s="1279" t="s">
        <v>1044</v>
      </c>
      <c r="F25" s="1274">
        <f t="shared" si="2"/>
        <v>0</v>
      </c>
      <c r="G25" s="1283" t="s">
        <v>1047</v>
      </c>
      <c r="H25" s="1281">
        <f>F21</f>
        <v>25</v>
      </c>
      <c r="I25" s="1281">
        <f t="shared" si="0"/>
        <v>0</v>
      </c>
      <c r="J25" s="1282">
        <f t="shared" si="1"/>
        <v>0</v>
      </c>
    </row>
    <row r="26" spans="1:10" s="1271" customFormat="1" ht="15" hidden="1" customHeight="1" x14ac:dyDescent="0.2">
      <c r="A26" s="1272"/>
      <c r="B26" s="1273" t="s">
        <v>275</v>
      </c>
      <c r="C26" s="1274">
        <v>0</v>
      </c>
      <c r="D26" s="1283" t="s">
        <v>1050</v>
      </c>
      <c r="E26" s="1279" t="s">
        <v>1044</v>
      </c>
      <c r="F26" s="1274">
        <f t="shared" si="2"/>
        <v>0</v>
      </c>
      <c r="G26" s="1283" t="s">
        <v>1047</v>
      </c>
      <c r="H26" s="1281">
        <f>F21</f>
        <v>25</v>
      </c>
      <c r="I26" s="1281">
        <f t="shared" si="0"/>
        <v>0</v>
      </c>
      <c r="J26" s="1282">
        <f t="shared" si="1"/>
        <v>0</v>
      </c>
    </row>
    <row r="27" spans="1:10" s="1271" customFormat="1" ht="15" hidden="1" customHeight="1" x14ac:dyDescent="0.2">
      <c r="A27" s="1272"/>
      <c r="B27" s="1273" t="s">
        <v>275</v>
      </c>
      <c r="C27" s="1274">
        <v>0</v>
      </c>
      <c r="D27" s="1283" t="s">
        <v>1051</v>
      </c>
      <c r="E27" s="1279" t="s">
        <v>1044</v>
      </c>
      <c r="F27" s="1274">
        <f t="shared" si="2"/>
        <v>0</v>
      </c>
      <c r="G27" s="1283" t="s">
        <v>1047</v>
      </c>
      <c r="H27" s="1281">
        <f>F21</f>
        <v>25</v>
      </c>
      <c r="I27" s="1281">
        <f t="shared" si="0"/>
        <v>0</v>
      </c>
      <c r="J27" s="1282">
        <f t="shared" si="1"/>
        <v>0</v>
      </c>
    </row>
    <row r="28" spans="1:10" s="1271" customFormat="1" ht="15" hidden="1" customHeight="1" x14ac:dyDescent="0.2">
      <c r="A28" s="1272"/>
      <c r="B28" s="1273" t="s">
        <v>275</v>
      </c>
      <c r="C28" s="1274">
        <v>0</v>
      </c>
      <c r="D28" s="1283" t="s">
        <v>1052</v>
      </c>
      <c r="E28" s="1279" t="s">
        <v>1044</v>
      </c>
      <c r="F28" s="1274">
        <f t="shared" si="2"/>
        <v>0</v>
      </c>
      <c r="G28" s="1283" t="s">
        <v>1047</v>
      </c>
      <c r="H28" s="1281">
        <f>F21</f>
        <v>25</v>
      </c>
      <c r="I28" s="1281">
        <f t="shared" si="0"/>
        <v>0</v>
      </c>
      <c r="J28" s="1282">
        <f t="shared" si="1"/>
        <v>0</v>
      </c>
    </row>
    <row r="29" spans="1:10" s="1271" customFormat="1" ht="15" hidden="1" customHeight="1" x14ac:dyDescent="0.2">
      <c r="A29" s="1272"/>
      <c r="B29" s="1273" t="s">
        <v>275</v>
      </c>
      <c r="C29" s="1274">
        <v>0</v>
      </c>
      <c r="D29" s="1283" t="s">
        <v>1053</v>
      </c>
      <c r="E29" s="1279" t="s">
        <v>1044</v>
      </c>
      <c r="F29" s="1274">
        <f t="shared" si="2"/>
        <v>0</v>
      </c>
      <c r="G29" s="1283" t="s">
        <v>1047</v>
      </c>
      <c r="H29" s="1281">
        <f>F21</f>
        <v>25</v>
      </c>
      <c r="I29" s="1281">
        <f t="shared" si="0"/>
        <v>0</v>
      </c>
      <c r="J29" s="1282">
        <f t="shared" si="1"/>
        <v>0</v>
      </c>
    </row>
    <row r="30" spans="1:10" s="1271" customFormat="1" ht="15" hidden="1" customHeight="1" x14ac:dyDescent="0.2">
      <c r="A30" s="1272"/>
      <c r="B30" s="1701"/>
      <c r="C30" s="1699"/>
      <c r="D30" s="1700"/>
      <c r="E30" s="1701" t="s">
        <v>54</v>
      </c>
      <c r="F30" s="1699"/>
      <c r="G30" s="1700"/>
      <c r="H30" s="1281"/>
      <c r="I30" s="1281"/>
      <c r="J30" s="1282"/>
    </row>
    <row r="31" spans="1:10" s="1271" customFormat="1" ht="15" hidden="1" customHeight="1" x14ac:dyDescent="0.2">
      <c r="A31" s="1272"/>
      <c r="B31" s="1689" t="s">
        <v>1054</v>
      </c>
      <c r="C31" s="1690"/>
      <c r="D31" s="1691"/>
      <c r="E31" s="1273" t="s">
        <v>45</v>
      </c>
      <c r="F31" s="1274">
        <v>0.85</v>
      </c>
      <c r="G31" s="1275" t="s">
        <v>1055</v>
      </c>
      <c r="H31" s="1281">
        <f>J22</f>
        <v>0</v>
      </c>
      <c r="I31" s="1281">
        <f t="shared" ref="I31:I38" si="3">F31</f>
        <v>0.85</v>
      </c>
      <c r="J31" s="1282">
        <f t="shared" si="1"/>
        <v>0</v>
      </c>
    </row>
    <row r="32" spans="1:10" s="1271" customFormat="1" ht="11.25" hidden="1" customHeight="1" x14ac:dyDescent="0.2">
      <c r="A32" s="1272"/>
      <c r="B32" s="1689" t="s">
        <v>1056</v>
      </c>
      <c r="C32" s="1690"/>
      <c r="D32" s="1691"/>
      <c r="E32" s="1273" t="s">
        <v>45</v>
      </c>
      <c r="F32" s="1274">
        <v>1.3</v>
      </c>
      <c r="G32" s="1275" t="s">
        <v>1057</v>
      </c>
      <c r="H32" s="1281">
        <f t="shared" ref="H32:H38" si="4">J31</f>
        <v>0</v>
      </c>
      <c r="I32" s="1281">
        <f t="shared" si="3"/>
        <v>1.3</v>
      </c>
      <c r="J32" s="1282">
        <f t="shared" si="1"/>
        <v>0</v>
      </c>
    </row>
    <row r="33" spans="1:10" s="1271" customFormat="1" ht="15" hidden="1" customHeight="1" x14ac:dyDescent="0.2">
      <c r="A33" s="1272"/>
      <c r="B33" s="1689" t="s">
        <v>1058</v>
      </c>
      <c r="C33" s="1690"/>
      <c r="D33" s="1691"/>
      <c r="E33" s="1273" t="s">
        <v>45</v>
      </c>
      <c r="F33" s="1274">
        <v>1.1299999999999999</v>
      </c>
      <c r="G33" s="1275" t="s">
        <v>1059</v>
      </c>
      <c r="H33" s="1281">
        <f>J32</f>
        <v>0</v>
      </c>
      <c r="I33" s="1281">
        <f t="shared" si="3"/>
        <v>1.1299999999999999</v>
      </c>
      <c r="J33" s="1282">
        <f t="shared" si="1"/>
        <v>0</v>
      </c>
    </row>
    <row r="34" spans="1:10" s="1271" customFormat="1" ht="15" hidden="1" customHeight="1" x14ac:dyDescent="0.2">
      <c r="A34" s="1272"/>
      <c r="B34" s="1689"/>
      <c r="C34" s="1690"/>
      <c r="D34" s="1691"/>
      <c r="E34" s="1273" t="s">
        <v>45</v>
      </c>
      <c r="F34" s="1274">
        <v>0.7</v>
      </c>
      <c r="G34" s="1275" t="s">
        <v>1060</v>
      </c>
      <c r="H34" s="1281">
        <f>J33</f>
        <v>0</v>
      </c>
      <c r="I34" s="1281">
        <f>F34</f>
        <v>0.7</v>
      </c>
      <c r="J34" s="1282">
        <f t="shared" si="1"/>
        <v>0</v>
      </c>
    </row>
    <row r="35" spans="1:10" s="1271" customFormat="1" ht="15" hidden="1" customHeight="1" x14ac:dyDescent="0.2">
      <c r="A35" s="1272"/>
      <c r="B35" s="1689"/>
      <c r="C35" s="1690"/>
      <c r="D35" s="1691"/>
      <c r="E35" s="1273" t="s">
        <v>45</v>
      </c>
      <c r="F35" s="1274">
        <v>1.25</v>
      </c>
      <c r="G35" s="1275" t="s">
        <v>1061</v>
      </c>
      <c r="H35" s="1281">
        <f>J34</f>
        <v>0</v>
      </c>
      <c r="I35" s="1281">
        <f t="shared" si="3"/>
        <v>1.25</v>
      </c>
      <c r="J35" s="1282">
        <f t="shared" si="1"/>
        <v>0</v>
      </c>
    </row>
    <row r="36" spans="1:10" s="1271" customFormat="1" ht="12" hidden="1" customHeight="1" x14ac:dyDescent="0.2">
      <c r="A36" s="1272"/>
      <c r="B36" s="1689" t="s">
        <v>1062</v>
      </c>
      <c r="C36" s="1690"/>
      <c r="D36" s="1691"/>
      <c r="E36" s="1273" t="s">
        <v>45</v>
      </c>
      <c r="F36" s="1274">
        <v>1.05</v>
      </c>
      <c r="G36" s="1275" t="s">
        <v>1063</v>
      </c>
      <c r="H36" s="1281">
        <f t="shared" si="4"/>
        <v>0</v>
      </c>
      <c r="I36" s="1281">
        <f t="shared" si="3"/>
        <v>1.05</v>
      </c>
      <c r="J36" s="1282">
        <f t="shared" si="1"/>
        <v>0</v>
      </c>
    </row>
    <row r="37" spans="1:10" s="1271" customFormat="1" ht="25.5" hidden="1" customHeight="1" x14ac:dyDescent="0.2">
      <c r="A37" s="1272"/>
      <c r="B37" s="1689" t="s">
        <v>1064</v>
      </c>
      <c r="C37" s="1690"/>
      <c r="D37" s="1691"/>
      <c r="E37" s="1273" t="s">
        <v>45</v>
      </c>
      <c r="F37" s="1274">
        <v>1.06</v>
      </c>
      <c r="G37" s="1275" t="s">
        <v>1065</v>
      </c>
      <c r="H37" s="1281">
        <f t="shared" si="4"/>
        <v>0</v>
      </c>
      <c r="I37" s="1281">
        <f t="shared" si="3"/>
        <v>1.06</v>
      </c>
      <c r="J37" s="1282">
        <f t="shared" si="1"/>
        <v>0</v>
      </c>
    </row>
    <row r="38" spans="1:10" s="1271" customFormat="1" ht="21" hidden="1" customHeight="1" x14ac:dyDescent="0.2">
      <c r="A38" s="1272"/>
      <c r="B38" s="1689" t="s">
        <v>1066</v>
      </c>
      <c r="C38" s="1690"/>
      <c r="D38" s="1691"/>
      <c r="E38" s="1273" t="s">
        <v>45</v>
      </c>
      <c r="F38" s="1274">
        <v>1.05</v>
      </c>
      <c r="G38" s="1275" t="s">
        <v>1065</v>
      </c>
      <c r="H38" s="1281">
        <f t="shared" si="4"/>
        <v>0</v>
      </c>
      <c r="I38" s="1281">
        <f t="shared" si="3"/>
        <v>1.05</v>
      </c>
      <c r="J38" s="1282">
        <f t="shared" si="1"/>
        <v>0</v>
      </c>
    </row>
    <row r="39" spans="1:10" s="1271" customFormat="1" ht="22.5" hidden="1" customHeight="1" x14ac:dyDescent="0.2">
      <c r="A39" s="1272"/>
      <c r="B39" s="1689" t="s">
        <v>1067</v>
      </c>
      <c r="C39" s="1690"/>
      <c r="D39" s="1691"/>
      <c r="E39" s="1710" t="s">
        <v>1068</v>
      </c>
      <c r="F39" s="1711"/>
      <c r="G39" s="1712"/>
      <c r="H39" s="1276"/>
      <c r="I39" s="1277"/>
      <c r="J39" s="1284"/>
    </row>
    <row r="40" spans="1:10" s="1271" customFormat="1" ht="15" hidden="1" customHeight="1" x14ac:dyDescent="0.2">
      <c r="A40" s="1285"/>
      <c r="B40" s="1713"/>
      <c r="C40" s="1714"/>
      <c r="D40" s="1715"/>
      <c r="E40" s="1286" t="s">
        <v>45</v>
      </c>
      <c r="F40" s="1287">
        <v>1.21</v>
      </c>
      <c r="G40" s="1288"/>
      <c r="H40" s="1289">
        <f>J38</f>
        <v>0</v>
      </c>
      <c r="I40" s="1289">
        <f>F40</f>
        <v>1.21</v>
      </c>
      <c r="J40" s="1290">
        <f>ROUND(H40*I40,2)</f>
        <v>0</v>
      </c>
    </row>
    <row r="41" spans="1:10" ht="15" customHeight="1" x14ac:dyDescent="0.2">
      <c r="A41" s="1272">
        <v>1</v>
      </c>
      <c r="B41" s="1698" t="s">
        <v>1069</v>
      </c>
      <c r="C41" s="1702"/>
      <c r="D41" s="1703"/>
      <c r="E41" s="1704"/>
      <c r="F41" s="1705"/>
      <c r="G41" s="1706"/>
      <c r="H41" s="1276"/>
      <c r="I41" s="1277"/>
      <c r="J41" s="1291"/>
    </row>
    <row r="42" spans="1:10" ht="15" customHeight="1" x14ac:dyDescent="0.2">
      <c r="A42" s="1272"/>
      <c r="B42" s="1698" t="s">
        <v>1070</v>
      </c>
      <c r="C42" s="1702"/>
      <c r="D42" s="1703"/>
      <c r="E42" s="1704"/>
      <c r="F42" s="1705"/>
      <c r="G42" s="1706"/>
      <c r="H42" s="1276"/>
      <c r="I42" s="1277"/>
      <c r="J42" s="1291"/>
    </row>
    <row r="43" spans="1:10" ht="15" customHeight="1" x14ac:dyDescent="0.2">
      <c r="A43" s="1272"/>
      <c r="B43" s="1273" t="s">
        <v>275</v>
      </c>
      <c r="C43" s="1274">
        <f>4*2</f>
        <v>8</v>
      </c>
      <c r="D43" s="1283" t="s">
        <v>268</v>
      </c>
      <c r="E43" s="1273" t="s">
        <v>276</v>
      </c>
      <c r="F43" s="1274">
        <v>1.6</v>
      </c>
      <c r="G43" s="1275" t="s">
        <v>1071</v>
      </c>
      <c r="H43" s="1281">
        <v>1.6</v>
      </c>
      <c r="I43" s="1277">
        <f>C43</f>
        <v>8</v>
      </c>
      <c r="J43" s="1292">
        <f>ROUND(H43*I43,2)</f>
        <v>12.8</v>
      </c>
    </row>
    <row r="44" spans="1:10" ht="15" customHeight="1" x14ac:dyDescent="0.2">
      <c r="A44" s="1272"/>
      <c r="B44" s="1707" t="s">
        <v>1054</v>
      </c>
      <c r="C44" s="1708"/>
      <c r="D44" s="1709"/>
      <c r="E44" s="1273" t="s">
        <v>45</v>
      </c>
      <c r="F44" s="1274">
        <v>0.85</v>
      </c>
      <c r="G44" s="1275" t="s">
        <v>1055</v>
      </c>
      <c r="H44" s="1281">
        <f>J43</f>
        <v>12.8</v>
      </c>
      <c r="I44" s="1277">
        <f t="shared" ref="I44:I52" si="5">F44</f>
        <v>0.85</v>
      </c>
      <c r="J44" s="1292">
        <f t="shared" ref="J44:J52" si="6">ROUND(H44*I44,2)</f>
        <v>10.88</v>
      </c>
    </row>
    <row r="45" spans="1:10" ht="15" customHeight="1" x14ac:dyDescent="0.2">
      <c r="A45" s="1272"/>
      <c r="B45" s="1707" t="s">
        <v>1056</v>
      </c>
      <c r="C45" s="1708"/>
      <c r="D45" s="1709"/>
      <c r="E45" s="1273" t="s">
        <v>45</v>
      </c>
      <c r="F45" s="1274">
        <v>1</v>
      </c>
      <c r="G45" s="1275" t="s">
        <v>1057</v>
      </c>
      <c r="H45" s="1281">
        <f t="shared" ref="H45:H51" si="7">J44</f>
        <v>10.88</v>
      </c>
      <c r="I45" s="1277">
        <f t="shared" si="5"/>
        <v>1</v>
      </c>
      <c r="J45" s="1292">
        <f t="shared" si="6"/>
        <v>10.88</v>
      </c>
    </row>
    <row r="46" spans="1:10" ht="15" customHeight="1" x14ac:dyDescent="0.2">
      <c r="A46" s="1272"/>
      <c r="B46" s="1707" t="s">
        <v>1058</v>
      </c>
      <c r="C46" s="1708"/>
      <c r="D46" s="1709"/>
      <c r="E46" s="1273" t="s">
        <v>45</v>
      </c>
      <c r="F46" s="1274">
        <v>1.1299999999999999</v>
      </c>
      <c r="G46" s="1275" t="s">
        <v>1059</v>
      </c>
      <c r="H46" s="1281">
        <f>J45</f>
        <v>10.88</v>
      </c>
      <c r="I46" s="1277">
        <f t="shared" si="5"/>
        <v>1.1299999999999999</v>
      </c>
      <c r="J46" s="1292">
        <f t="shared" si="6"/>
        <v>12.29</v>
      </c>
    </row>
    <row r="47" spans="1:10" ht="15" customHeight="1" x14ac:dyDescent="0.2">
      <c r="A47" s="1272"/>
      <c r="B47" s="1707"/>
      <c r="C47" s="1708"/>
      <c r="D47" s="1709"/>
      <c r="E47" s="1273" t="s">
        <v>45</v>
      </c>
      <c r="F47" s="1274">
        <v>0.7</v>
      </c>
      <c r="G47" s="1275" t="s">
        <v>1060</v>
      </c>
      <c r="H47" s="1281">
        <f>J46</f>
        <v>12.29</v>
      </c>
      <c r="I47" s="1277">
        <f>F47</f>
        <v>0.7</v>
      </c>
      <c r="J47" s="1292">
        <f t="shared" si="6"/>
        <v>8.6</v>
      </c>
    </row>
    <row r="48" spans="1:10" ht="15" customHeight="1" x14ac:dyDescent="0.2">
      <c r="A48" s="1272"/>
      <c r="B48" s="1707"/>
      <c r="C48" s="1708"/>
      <c r="D48" s="1709"/>
      <c r="E48" s="1273" t="s">
        <v>45</v>
      </c>
      <c r="F48" s="1274">
        <v>1.25</v>
      </c>
      <c r="G48" s="1275" t="s">
        <v>1061</v>
      </c>
      <c r="H48" s="1281">
        <f>J47</f>
        <v>8.6</v>
      </c>
      <c r="I48" s="1277">
        <f t="shared" si="5"/>
        <v>1.25</v>
      </c>
      <c r="J48" s="1292">
        <f t="shared" si="6"/>
        <v>10.75</v>
      </c>
    </row>
    <row r="49" spans="1:12" ht="15" customHeight="1" x14ac:dyDescent="0.2">
      <c r="A49" s="1272"/>
      <c r="B49" s="1707" t="s">
        <v>1062</v>
      </c>
      <c r="C49" s="1708"/>
      <c r="D49" s="1709"/>
      <c r="E49" s="1273" t="s">
        <v>45</v>
      </c>
      <c r="F49" s="1274">
        <v>1.05</v>
      </c>
      <c r="G49" s="1275" t="s">
        <v>1063</v>
      </c>
      <c r="H49" s="1281">
        <f t="shared" si="7"/>
        <v>10.75</v>
      </c>
      <c r="I49" s="1277">
        <f t="shared" si="5"/>
        <v>1.05</v>
      </c>
      <c r="J49" s="1292">
        <f t="shared" si="6"/>
        <v>11.29</v>
      </c>
    </row>
    <row r="50" spans="1:12" ht="20.25" customHeight="1" x14ac:dyDescent="0.2">
      <c r="A50" s="1272"/>
      <c r="B50" s="1707" t="s">
        <v>1064</v>
      </c>
      <c r="C50" s="1708"/>
      <c r="D50" s="1709"/>
      <c r="E50" s="1273" t="s">
        <v>45</v>
      </c>
      <c r="F50" s="1274">
        <v>1.06</v>
      </c>
      <c r="G50" s="1275" t="s">
        <v>1065</v>
      </c>
      <c r="H50" s="1281">
        <f t="shared" si="7"/>
        <v>11.29</v>
      </c>
      <c r="I50" s="1277">
        <f t="shared" si="5"/>
        <v>1.06</v>
      </c>
      <c r="J50" s="1292">
        <f t="shared" si="6"/>
        <v>11.97</v>
      </c>
    </row>
    <row r="51" spans="1:12" ht="26.25" customHeight="1" x14ac:dyDescent="0.2">
      <c r="A51" s="1272"/>
      <c r="B51" s="1707" t="s">
        <v>1066</v>
      </c>
      <c r="C51" s="1708"/>
      <c r="D51" s="1709"/>
      <c r="E51" s="1273" t="s">
        <v>45</v>
      </c>
      <c r="F51" s="1274">
        <v>1.05</v>
      </c>
      <c r="G51" s="1275" t="s">
        <v>1065</v>
      </c>
      <c r="H51" s="1281">
        <f t="shared" si="7"/>
        <v>11.97</v>
      </c>
      <c r="I51" s="1277">
        <f t="shared" si="5"/>
        <v>1.05</v>
      </c>
      <c r="J51" s="1292">
        <f t="shared" si="6"/>
        <v>12.57</v>
      </c>
    </row>
    <row r="52" spans="1:12" ht="15" customHeight="1" x14ac:dyDescent="0.2">
      <c r="A52" s="1272"/>
      <c r="B52" s="1707" t="s">
        <v>1072</v>
      </c>
      <c r="C52" s="1708"/>
      <c r="D52" s="1709"/>
      <c r="E52" s="1273" t="s">
        <v>45</v>
      </c>
      <c r="F52" s="1274">
        <v>1.1499999999999999</v>
      </c>
      <c r="G52" s="1275" t="s">
        <v>1073</v>
      </c>
      <c r="H52" s="1293">
        <v>6.29</v>
      </c>
      <c r="I52" s="1277">
        <f t="shared" si="5"/>
        <v>1.1499999999999999</v>
      </c>
      <c r="J52" s="1292">
        <f t="shared" si="6"/>
        <v>7.23</v>
      </c>
    </row>
    <row r="53" spans="1:12" ht="15" customHeight="1" x14ac:dyDescent="0.2">
      <c r="A53" s="1272"/>
      <c r="B53" s="1707" t="s">
        <v>1067</v>
      </c>
      <c r="C53" s="1708"/>
      <c r="D53" s="1709"/>
      <c r="E53" s="1710" t="s">
        <v>1068</v>
      </c>
      <c r="F53" s="1711"/>
      <c r="G53" s="1712"/>
      <c r="H53" s="1293"/>
      <c r="I53" s="1277"/>
      <c r="J53" s="1292">
        <f>H53*I53</f>
        <v>0</v>
      </c>
    </row>
    <row r="54" spans="1:12" ht="15" customHeight="1" x14ac:dyDescent="0.2">
      <c r="A54" s="1285"/>
      <c r="B54" s="1716"/>
      <c r="C54" s="1717"/>
      <c r="D54" s="1718"/>
      <c r="E54" s="1286" t="s">
        <v>45</v>
      </c>
      <c r="F54" s="1287">
        <v>1.5</v>
      </c>
      <c r="G54" s="1288"/>
      <c r="H54" s="1289">
        <v>7.23</v>
      </c>
      <c r="I54" s="1294">
        <f>F54</f>
        <v>1.5</v>
      </c>
      <c r="J54" s="1295">
        <f>ROUND(H54*I54,2)</f>
        <v>10.85</v>
      </c>
    </row>
    <row r="55" spans="1:12" ht="15" customHeight="1" x14ac:dyDescent="0.2">
      <c r="A55" s="1267">
        <v>2</v>
      </c>
      <c r="B55" s="1692" t="s">
        <v>1074</v>
      </c>
      <c r="C55" s="1693"/>
      <c r="D55" s="1694"/>
      <c r="E55" s="1695"/>
      <c r="F55" s="1719"/>
      <c r="G55" s="1720"/>
      <c r="H55" s="1268"/>
      <c r="I55" s="1269"/>
      <c r="J55" s="1296"/>
    </row>
    <row r="56" spans="1:12" ht="15" customHeight="1" x14ac:dyDescent="0.2">
      <c r="A56" s="1272"/>
      <c r="B56" s="1698" t="s">
        <v>1075</v>
      </c>
      <c r="C56" s="1702"/>
      <c r="D56" s="1703"/>
      <c r="E56" s="1704"/>
      <c r="F56" s="1705"/>
      <c r="G56" s="1706"/>
      <c r="H56" s="1276"/>
      <c r="I56" s="1277"/>
      <c r="J56" s="1291"/>
    </row>
    <row r="57" spans="1:12" ht="15" customHeight="1" x14ac:dyDescent="0.2">
      <c r="A57" s="1272"/>
      <c r="B57" s="1698" t="s">
        <v>1076</v>
      </c>
      <c r="C57" s="1702"/>
      <c r="D57" s="1703"/>
      <c r="E57" s="1704"/>
      <c r="F57" s="1705"/>
      <c r="G57" s="1706"/>
      <c r="H57" s="1276"/>
      <c r="I57" s="1277"/>
      <c r="J57" s="1291"/>
    </row>
    <row r="58" spans="1:12" ht="18.75" customHeight="1" x14ac:dyDescent="0.2">
      <c r="A58" s="1272"/>
      <c r="B58" s="1273" t="s">
        <v>275</v>
      </c>
      <c r="C58" s="1274">
        <f>4*2</f>
        <v>8</v>
      </c>
      <c r="D58" s="1283" t="s">
        <v>268</v>
      </c>
      <c r="E58" s="1273" t="s">
        <v>276</v>
      </c>
      <c r="F58" s="1274">
        <v>17</v>
      </c>
      <c r="G58" s="1275" t="s">
        <v>1077</v>
      </c>
      <c r="H58" s="1281">
        <f>F58</f>
        <v>17</v>
      </c>
      <c r="I58" s="1277">
        <f>C58</f>
        <v>8</v>
      </c>
      <c r="J58" s="1297">
        <f>ROUND(H58*I58,2)</f>
        <v>136</v>
      </c>
    </row>
    <row r="59" spans="1:12" s="1303" customFormat="1" ht="18.75" customHeight="1" x14ac:dyDescent="0.2">
      <c r="A59" s="1298"/>
      <c r="B59" s="1721" t="s">
        <v>1054</v>
      </c>
      <c r="C59" s="1722"/>
      <c r="D59" s="1723"/>
      <c r="E59" s="1299" t="s">
        <v>45</v>
      </c>
      <c r="F59" s="1300">
        <v>0.85</v>
      </c>
      <c r="G59" s="1275" t="s">
        <v>1055</v>
      </c>
      <c r="H59" s="1301">
        <f>J58</f>
        <v>136</v>
      </c>
      <c r="I59" s="1302">
        <f t="shared" ref="I59:I67" si="8">F59</f>
        <v>0.85</v>
      </c>
      <c r="J59" s="1297">
        <f t="shared" ref="J59:J67" si="9">ROUND(H59*I59,2)</f>
        <v>115.6</v>
      </c>
    </row>
    <row r="60" spans="1:12" s="1303" customFormat="1" ht="18.75" customHeight="1" x14ac:dyDescent="0.2">
      <c r="A60" s="1298"/>
      <c r="B60" s="1721" t="s">
        <v>1056</v>
      </c>
      <c r="C60" s="1722"/>
      <c r="D60" s="1723"/>
      <c r="E60" s="1299" t="s">
        <v>45</v>
      </c>
      <c r="F60" s="1300">
        <v>1</v>
      </c>
      <c r="G60" s="1275" t="s">
        <v>1057</v>
      </c>
      <c r="H60" s="1301">
        <f t="shared" ref="H60:H67" si="10">J59</f>
        <v>115.6</v>
      </c>
      <c r="I60" s="1302">
        <f t="shared" si="8"/>
        <v>1</v>
      </c>
      <c r="J60" s="1297">
        <f t="shared" si="9"/>
        <v>115.6</v>
      </c>
    </row>
    <row r="61" spans="1:12" s="1303" customFormat="1" ht="18.75" customHeight="1" x14ac:dyDescent="0.2">
      <c r="A61" s="1298"/>
      <c r="B61" s="1721" t="s">
        <v>1058</v>
      </c>
      <c r="C61" s="1722"/>
      <c r="D61" s="1723"/>
      <c r="E61" s="1299" t="s">
        <v>45</v>
      </c>
      <c r="F61" s="1300">
        <v>1.1299999999999999</v>
      </c>
      <c r="G61" s="1275" t="s">
        <v>1059</v>
      </c>
      <c r="H61" s="1301">
        <f>J60</f>
        <v>115.6</v>
      </c>
      <c r="I61" s="1302">
        <f t="shared" si="8"/>
        <v>1.1299999999999999</v>
      </c>
      <c r="J61" s="1297">
        <f t="shared" si="9"/>
        <v>130.63</v>
      </c>
      <c r="L61" s="1303">
        <f>0.13*0.7*1.25</f>
        <v>0.11374999999999999</v>
      </c>
    </row>
    <row r="62" spans="1:12" s="1303" customFormat="1" ht="18.75" customHeight="1" x14ac:dyDescent="0.2">
      <c r="A62" s="1298"/>
      <c r="B62" s="1721"/>
      <c r="C62" s="1722"/>
      <c r="D62" s="1723"/>
      <c r="E62" s="1299" t="s">
        <v>45</v>
      </c>
      <c r="F62" s="1300">
        <v>0.7</v>
      </c>
      <c r="G62" s="1275" t="s">
        <v>1060</v>
      </c>
      <c r="H62" s="1301">
        <f>J61</f>
        <v>130.63</v>
      </c>
      <c r="I62" s="1302">
        <f>F62</f>
        <v>0.7</v>
      </c>
      <c r="J62" s="1297">
        <f t="shared" si="9"/>
        <v>91.44</v>
      </c>
    </row>
    <row r="63" spans="1:12" s="1303" customFormat="1" ht="18.75" customHeight="1" x14ac:dyDescent="0.2">
      <c r="A63" s="1298"/>
      <c r="B63" s="1721"/>
      <c r="C63" s="1722"/>
      <c r="D63" s="1723"/>
      <c r="E63" s="1299" t="s">
        <v>45</v>
      </c>
      <c r="F63" s="1300">
        <v>1.25</v>
      </c>
      <c r="G63" s="1275" t="s">
        <v>1061</v>
      </c>
      <c r="H63" s="1301">
        <f>J62</f>
        <v>91.44</v>
      </c>
      <c r="I63" s="1302">
        <f t="shared" si="8"/>
        <v>1.25</v>
      </c>
      <c r="J63" s="1297">
        <f t="shared" si="9"/>
        <v>114.3</v>
      </c>
    </row>
    <row r="64" spans="1:12" s="1303" customFormat="1" ht="18.75" customHeight="1" x14ac:dyDescent="0.2">
      <c r="A64" s="1298"/>
      <c r="B64" s="1721" t="s">
        <v>1062</v>
      </c>
      <c r="C64" s="1722"/>
      <c r="D64" s="1723"/>
      <c r="E64" s="1299" t="s">
        <v>45</v>
      </c>
      <c r="F64" s="1300">
        <v>1.05</v>
      </c>
      <c r="G64" s="1275" t="s">
        <v>1063</v>
      </c>
      <c r="H64" s="1301">
        <f t="shared" si="10"/>
        <v>114.3</v>
      </c>
      <c r="I64" s="1302">
        <f t="shared" si="8"/>
        <v>1.05</v>
      </c>
      <c r="J64" s="1297">
        <f t="shared" si="9"/>
        <v>120.02</v>
      </c>
    </row>
    <row r="65" spans="1:10" s="1303" customFormat="1" ht="18.75" customHeight="1" x14ac:dyDescent="0.2">
      <c r="A65" s="1298"/>
      <c r="B65" s="1721" t="s">
        <v>1064</v>
      </c>
      <c r="C65" s="1722"/>
      <c r="D65" s="1723"/>
      <c r="E65" s="1299" t="s">
        <v>45</v>
      </c>
      <c r="F65" s="1300">
        <v>1.06</v>
      </c>
      <c r="G65" s="1275" t="s">
        <v>1065</v>
      </c>
      <c r="H65" s="1301">
        <f t="shared" si="10"/>
        <v>120.02</v>
      </c>
      <c r="I65" s="1302">
        <f t="shared" si="8"/>
        <v>1.06</v>
      </c>
      <c r="J65" s="1297">
        <f t="shared" si="9"/>
        <v>127.22</v>
      </c>
    </row>
    <row r="66" spans="1:10" s="1303" customFormat="1" ht="18.75" customHeight="1" x14ac:dyDescent="0.2">
      <c r="A66" s="1298"/>
      <c r="B66" s="1721" t="s">
        <v>1066</v>
      </c>
      <c r="C66" s="1722"/>
      <c r="D66" s="1723"/>
      <c r="E66" s="1299" t="s">
        <v>45</v>
      </c>
      <c r="F66" s="1300">
        <v>1.05</v>
      </c>
      <c r="G66" s="1275" t="s">
        <v>1065</v>
      </c>
      <c r="H66" s="1301">
        <f t="shared" si="10"/>
        <v>127.22</v>
      </c>
      <c r="I66" s="1302">
        <f t="shared" si="8"/>
        <v>1.05</v>
      </c>
      <c r="J66" s="1297">
        <f t="shared" si="9"/>
        <v>133.58000000000001</v>
      </c>
    </row>
    <row r="67" spans="1:10" s="1303" customFormat="1" ht="18.75" customHeight="1" x14ac:dyDescent="0.2">
      <c r="A67" s="1298"/>
      <c r="B67" s="1721" t="s">
        <v>1072</v>
      </c>
      <c r="C67" s="1722"/>
      <c r="D67" s="1723"/>
      <c r="E67" s="1299" t="s">
        <v>45</v>
      </c>
      <c r="F67" s="1300">
        <v>1.1499999999999999</v>
      </c>
      <c r="G67" s="1275" t="s">
        <v>1073</v>
      </c>
      <c r="H67" s="1301">
        <f t="shared" si="10"/>
        <v>133.58000000000001</v>
      </c>
      <c r="I67" s="1302">
        <f t="shared" si="8"/>
        <v>1.1499999999999999</v>
      </c>
      <c r="J67" s="1297">
        <f t="shared" si="9"/>
        <v>153.62</v>
      </c>
    </row>
    <row r="68" spans="1:10" s="1303" customFormat="1" ht="18.75" customHeight="1" x14ac:dyDescent="0.2">
      <c r="A68" s="1298"/>
      <c r="B68" s="1721" t="s">
        <v>1067</v>
      </c>
      <c r="C68" s="1722"/>
      <c r="D68" s="1723"/>
      <c r="E68" s="1721" t="s">
        <v>1068</v>
      </c>
      <c r="F68" s="1722"/>
      <c r="G68" s="1723"/>
      <c r="H68" s="1301"/>
      <c r="I68" s="1302"/>
      <c r="J68" s="1297"/>
    </row>
    <row r="69" spans="1:10" s="1303" customFormat="1" ht="18.75" customHeight="1" x14ac:dyDescent="0.2">
      <c r="A69" s="1304"/>
      <c r="B69" s="1736"/>
      <c r="C69" s="1737"/>
      <c r="D69" s="1738"/>
      <c r="E69" s="1305" t="s">
        <v>45</v>
      </c>
      <c r="F69" s="1306">
        <v>1.21</v>
      </c>
      <c r="G69" s="1307"/>
      <c r="H69" s="1308">
        <f>J67</f>
        <v>153.62</v>
      </c>
      <c r="I69" s="1309">
        <f>F69</f>
        <v>1.21</v>
      </c>
      <c r="J69" s="1310">
        <f>H69*I69</f>
        <v>185.8802</v>
      </c>
    </row>
    <row r="70" spans="1:10" x14ac:dyDescent="0.2">
      <c r="A70" s="1267">
        <v>3</v>
      </c>
      <c r="B70" s="1692" t="s">
        <v>1078</v>
      </c>
      <c r="C70" s="1693"/>
      <c r="D70" s="1694"/>
      <c r="E70" s="1695"/>
      <c r="F70" s="1696"/>
      <c r="G70" s="1697"/>
      <c r="H70" s="1268"/>
      <c r="I70" s="1269"/>
      <c r="J70" s="1311"/>
    </row>
    <row r="71" spans="1:10" x14ac:dyDescent="0.2">
      <c r="A71" s="1272"/>
      <c r="B71" s="1299" t="s">
        <v>275</v>
      </c>
      <c r="C71" s="1300">
        <v>1</v>
      </c>
      <c r="D71" s="1312" t="s">
        <v>268</v>
      </c>
      <c r="E71" s="1299" t="s">
        <v>276</v>
      </c>
      <c r="F71" s="1300">
        <v>300</v>
      </c>
      <c r="G71" s="1275" t="s">
        <v>1079</v>
      </c>
      <c r="H71" s="1281">
        <f>F71</f>
        <v>300</v>
      </c>
      <c r="I71" s="1281">
        <f>C71</f>
        <v>1</v>
      </c>
      <c r="J71" s="1282">
        <f>ROUND(H71*I71,0)</f>
        <v>300</v>
      </c>
    </row>
    <row r="72" spans="1:10" x14ac:dyDescent="0.2">
      <c r="A72" s="1272"/>
      <c r="B72" s="1707" t="s">
        <v>1067</v>
      </c>
      <c r="C72" s="1708"/>
      <c r="D72" s="1709"/>
      <c r="E72" s="1707" t="s">
        <v>1068</v>
      </c>
      <c r="F72" s="1708"/>
      <c r="G72" s="1709"/>
      <c r="H72" s="1281"/>
      <c r="I72" s="1281"/>
      <c r="J72" s="1313"/>
    </row>
    <row r="73" spans="1:10" x14ac:dyDescent="0.2">
      <c r="A73" s="1272"/>
      <c r="B73" s="1707"/>
      <c r="C73" s="1708"/>
      <c r="D73" s="1709"/>
      <c r="E73" s="1299" t="s">
        <v>45</v>
      </c>
      <c r="F73" s="1300">
        <v>1.21</v>
      </c>
      <c r="G73" s="1314"/>
      <c r="H73" s="1281">
        <f>J71</f>
        <v>300</v>
      </c>
      <c r="I73" s="1281">
        <f>F73</f>
        <v>1.21</v>
      </c>
      <c r="J73" s="1282">
        <f>ROUND(H73*I73,0)</f>
        <v>363</v>
      </c>
    </row>
    <row r="74" spans="1:10" x14ac:dyDescent="0.2">
      <c r="A74" s="1285"/>
      <c r="B74" s="1315"/>
      <c r="C74" s="1306"/>
      <c r="D74" s="1307"/>
      <c r="E74" s="1305" t="s">
        <v>45</v>
      </c>
      <c r="F74" s="1306">
        <v>1</v>
      </c>
      <c r="G74" s="1316"/>
      <c r="H74" s="1289">
        <f>J73</f>
        <v>363</v>
      </c>
      <c r="I74" s="1289">
        <f>F74</f>
        <v>1</v>
      </c>
      <c r="J74" s="1290">
        <f>ROUND(H74*I74,0)</f>
        <v>363</v>
      </c>
    </row>
    <row r="75" spans="1:10" x14ac:dyDescent="0.2">
      <c r="A75" s="1265"/>
      <c r="B75" s="1724" t="s">
        <v>1181</v>
      </c>
      <c r="C75" s="1725"/>
      <c r="D75" s="1726"/>
      <c r="E75" s="1727"/>
      <c r="F75" s="1727"/>
      <c r="G75" s="1727"/>
      <c r="H75" s="1317"/>
      <c r="I75" s="1264"/>
      <c r="J75" s="1318">
        <f>J74+J69+J54+J40</f>
        <v>559.73020000000008</v>
      </c>
    </row>
    <row r="76" spans="1:10" x14ac:dyDescent="0.2">
      <c r="A76" s="1267">
        <v>4</v>
      </c>
      <c r="B76" s="1728" t="s">
        <v>364</v>
      </c>
      <c r="C76" s="1729"/>
      <c r="D76" s="1730"/>
      <c r="E76" s="1731" t="s">
        <v>1183</v>
      </c>
      <c r="F76" s="1732"/>
      <c r="G76" s="1733"/>
      <c r="H76" s="1268"/>
      <c r="I76" s="1269"/>
      <c r="J76" s="1319"/>
    </row>
    <row r="77" spans="1:10" ht="19.5" customHeight="1" x14ac:dyDescent="0.2">
      <c r="A77" s="1272"/>
      <c r="B77" s="1701" t="s">
        <v>1182</v>
      </c>
      <c r="C77" s="1734"/>
      <c r="D77" s="1735"/>
      <c r="E77" s="1710"/>
      <c r="F77" s="1711"/>
      <c r="G77" s="1712"/>
      <c r="H77" s="1276"/>
      <c r="I77" s="1277"/>
      <c r="J77" s="1320"/>
    </row>
    <row r="78" spans="1:10" ht="21" customHeight="1" x14ac:dyDescent="0.2">
      <c r="A78" s="1285"/>
      <c r="B78" s="1745" t="s">
        <v>1080</v>
      </c>
      <c r="C78" s="1746"/>
      <c r="D78" s="1747"/>
      <c r="E78" s="1286" t="s">
        <v>45</v>
      </c>
      <c r="F78" s="1287">
        <v>69.540000000000006</v>
      </c>
      <c r="G78" s="1288"/>
      <c r="H78" s="1289">
        <f>J75</f>
        <v>559.73020000000008</v>
      </c>
      <c r="I78" s="1294">
        <f>F78</f>
        <v>69.540000000000006</v>
      </c>
      <c r="J78" s="1321">
        <f>ROUND(H78*I78,2)</f>
        <v>38923.64</v>
      </c>
    </row>
    <row r="79" spans="1:10" ht="12.75" customHeight="1" x14ac:dyDescent="0.2">
      <c r="A79" s="1267">
        <v>5</v>
      </c>
      <c r="B79" s="1692" t="s">
        <v>1081</v>
      </c>
      <c r="C79" s="1693"/>
      <c r="D79" s="1694"/>
      <c r="E79" s="1748" t="s">
        <v>1180</v>
      </c>
      <c r="F79" s="1749"/>
      <c r="G79" s="1750"/>
      <c r="H79" s="1268"/>
      <c r="I79" s="1269"/>
      <c r="J79" s="1322"/>
    </row>
    <row r="80" spans="1:10" x14ac:dyDescent="0.2">
      <c r="A80" s="1272"/>
      <c r="B80" s="1698" t="s">
        <v>1082</v>
      </c>
      <c r="C80" s="1702"/>
      <c r="D80" s="1703"/>
      <c r="E80" s="1721"/>
      <c r="F80" s="1722"/>
      <c r="G80" s="1723"/>
      <c r="H80" s="1276"/>
      <c r="I80" s="1277"/>
      <c r="J80" s="1323"/>
    </row>
    <row r="81" spans="1:10" x14ac:dyDescent="0.2">
      <c r="A81" s="1272"/>
      <c r="B81" s="1698" t="s">
        <v>1083</v>
      </c>
      <c r="C81" s="1702"/>
      <c r="D81" s="1703"/>
      <c r="E81" s="1721"/>
      <c r="F81" s="1722"/>
      <c r="G81" s="1723"/>
      <c r="H81" s="1276"/>
      <c r="I81" s="1277"/>
      <c r="J81" s="1323"/>
    </row>
    <row r="82" spans="1:10" ht="25.5" x14ac:dyDescent="0.2">
      <c r="A82" s="1272"/>
      <c r="B82" s="1273" t="s">
        <v>275</v>
      </c>
      <c r="C82" s="1274">
        <f>C43+C58</f>
        <v>16</v>
      </c>
      <c r="D82" s="1283" t="s">
        <v>268</v>
      </c>
      <c r="E82" s="1273" t="s">
        <v>276</v>
      </c>
      <c r="F82" s="1274">
        <v>112.46</v>
      </c>
      <c r="G82" s="1275" t="s">
        <v>1084</v>
      </c>
      <c r="H82" s="1281">
        <f>F82</f>
        <v>112.46</v>
      </c>
      <c r="I82" s="1277">
        <f>C82</f>
        <v>16</v>
      </c>
      <c r="J82" s="1324">
        <f>H82*I82</f>
        <v>1799.36</v>
      </c>
    </row>
    <row r="83" spans="1:10" x14ac:dyDescent="0.2">
      <c r="A83" s="1272"/>
      <c r="B83" s="1704"/>
      <c r="C83" s="1734"/>
      <c r="D83" s="1735"/>
      <c r="E83" s="1273" t="s">
        <v>45</v>
      </c>
      <c r="F83" s="1274">
        <v>1</v>
      </c>
      <c r="G83" s="1275" t="s">
        <v>1085</v>
      </c>
      <c r="H83" s="1281">
        <f t="shared" ref="H83:H89" si="11">J82</f>
        <v>1799.36</v>
      </c>
      <c r="I83" s="1277">
        <f>F83</f>
        <v>1</v>
      </c>
      <c r="J83" s="1324">
        <f>H83*I83</f>
        <v>1799.36</v>
      </c>
    </row>
    <row r="84" spans="1:10" x14ac:dyDescent="0.2">
      <c r="A84" s="1272"/>
      <c r="B84" s="1701"/>
      <c r="C84" s="1699"/>
      <c r="D84" s="1700"/>
      <c r="E84" s="1273" t="s">
        <v>45</v>
      </c>
      <c r="F84" s="1274">
        <v>0.8</v>
      </c>
      <c r="G84" s="1275" t="s">
        <v>1086</v>
      </c>
      <c r="H84" s="1281">
        <f t="shared" si="11"/>
        <v>1799.36</v>
      </c>
      <c r="I84" s="1277">
        <f t="shared" ref="I84:I89" si="12">F84</f>
        <v>0.8</v>
      </c>
      <c r="J84" s="1324">
        <f t="shared" ref="J84:J89" si="13">ROUND(H84*I84,2)</f>
        <v>1439.49</v>
      </c>
    </row>
    <row r="85" spans="1:10" s="1303" customFormat="1" ht="18" hidden="1" customHeight="1" x14ac:dyDescent="0.2">
      <c r="A85" s="1298"/>
      <c r="B85" s="1721" t="s">
        <v>1056</v>
      </c>
      <c r="C85" s="1722"/>
      <c r="D85" s="1723"/>
      <c r="E85" s="1299" t="s">
        <v>45</v>
      </c>
      <c r="F85" s="1300">
        <v>1</v>
      </c>
      <c r="G85" s="1275" t="s">
        <v>1087</v>
      </c>
      <c r="H85" s="1301">
        <f>J83</f>
        <v>1799.36</v>
      </c>
      <c r="I85" s="1302">
        <f t="shared" si="12"/>
        <v>1</v>
      </c>
      <c r="J85" s="1324">
        <f t="shared" si="13"/>
        <v>1799.36</v>
      </c>
    </row>
    <row r="86" spans="1:10" s="1303" customFormat="1" ht="18" customHeight="1" x14ac:dyDescent="0.2">
      <c r="A86" s="1298"/>
      <c r="B86" s="1739" t="s">
        <v>1088</v>
      </c>
      <c r="C86" s="1740"/>
      <c r="D86" s="1741"/>
      <c r="E86" s="1299" t="s">
        <v>45</v>
      </c>
      <c r="F86" s="1300">
        <v>1.1625000000000001</v>
      </c>
      <c r="G86" s="1275" t="s">
        <v>1089</v>
      </c>
      <c r="H86" s="1301">
        <f>J84</f>
        <v>1439.49</v>
      </c>
      <c r="I86" s="1302">
        <f t="shared" si="12"/>
        <v>1.1625000000000001</v>
      </c>
      <c r="J86" s="1324">
        <f t="shared" si="13"/>
        <v>1673.41</v>
      </c>
    </row>
    <row r="87" spans="1:10" s="1303" customFormat="1" ht="18" hidden="1" customHeight="1" x14ac:dyDescent="0.2">
      <c r="A87" s="1298"/>
      <c r="B87" s="1721"/>
      <c r="C87" s="1722"/>
      <c r="D87" s="1723"/>
      <c r="E87" s="1299" t="s">
        <v>45</v>
      </c>
      <c r="F87" s="1300">
        <v>1</v>
      </c>
      <c r="G87" s="1275" t="s">
        <v>1060</v>
      </c>
      <c r="H87" s="1301">
        <f>J86</f>
        <v>1673.41</v>
      </c>
      <c r="I87" s="1301">
        <f>F87</f>
        <v>1</v>
      </c>
      <c r="J87" s="1324">
        <f t="shared" si="13"/>
        <v>1673.41</v>
      </c>
    </row>
    <row r="88" spans="1:10" s="1303" customFormat="1" ht="18" hidden="1" customHeight="1" x14ac:dyDescent="0.2">
      <c r="A88" s="1298"/>
      <c r="B88" s="1721"/>
      <c r="C88" s="1722"/>
      <c r="D88" s="1723"/>
      <c r="E88" s="1299" t="s">
        <v>45</v>
      </c>
      <c r="F88" s="1300">
        <v>1</v>
      </c>
      <c r="G88" s="1275" t="s">
        <v>1061</v>
      </c>
      <c r="H88" s="1301">
        <f>J87</f>
        <v>1673.41</v>
      </c>
      <c r="I88" s="1301">
        <f t="shared" si="12"/>
        <v>1</v>
      </c>
      <c r="J88" s="1324">
        <f t="shared" si="13"/>
        <v>1673.41</v>
      </c>
    </row>
    <row r="89" spans="1:10" s="1303" customFormat="1" ht="24" customHeight="1" x14ac:dyDescent="0.2">
      <c r="A89" s="1298"/>
      <c r="B89" s="1742" t="s">
        <v>549</v>
      </c>
      <c r="C89" s="1743"/>
      <c r="D89" s="1744"/>
      <c r="E89" s="1299" t="s">
        <v>45</v>
      </c>
      <c r="F89" s="1300">
        <v>1.1499999999999999</v>
      </c>
      <c r="G89" s="1275" t="s">
        <v>1090</v>
      </c>
      <c r="H89" s="1301">
        <f t="shared" si="11"/>
        <v>1673.41</v>
      </c>
      <c r="I89" s="1301">
        <f t="shared" si="12"/>
        <v>1.1499999999999999</v>
      </c>
      <c r="J89" s="1324">
        <f t="shared" si="13"/>
        <v>1924.42</v>
      </c>
    </row>
    <row r="90" spans="1:10" hidden="1" x14ac:dyDescent="0.2">
      <c r="A90" s="1272"/>
      <c r="B90" s="1710" t="s">
        <v>1067</v>
      </c>
      <c r="C90" s="1711"/>
      <c r="D90" s="1712"/>
      <c r="E90" s="1710" t="s">
        <v>1068</v>
      </c>
      <c r="F90" s="1711"/>
      <c r="G90" s="1712"/>
      <c r="H90" s="1281"/>
      <c r="I90" s="1281"/>
      <c r="J90" s="1324"/>
    </row>
    <row r="91" spans="1:10" hidden="1" x14ac:dyDescent="0.2">
      <c r="A91" s="1285"/>
      <c r="B91" s="1716"/>
      <c r="C91" s="1717"/>
      <c r="D91" s="1718"/>
      <c r="E91" s="1286" t="s">
        <v>45</v>
      </c>
      <c r="F91" s="1287">
        <v>1</v>
      </c>
      <c r="G91" s="1288"/>
      <c r="H91" s="1289">
        <f>J89</f>
        <v>1924.42</v>
      </c>
      <c r="I91" s="1289">
        <f>F91</f>
        <v>1</v>
      </c>
      <c r="J91" s="1325">
        <f>H91*I91</f>
        <v>1924.42</v>
      </c>
    </row>
    <row r="92" spans="1:10" hidden="1" x14ac:dyDescent="0.2">
      <c r="A92" s="1267">
        <v>5</v>
      </c>
      <c r="B92" s="1692" t="s">
        <v>1091</v>
      </c>
      <c r="C92" s="1693"/>
      <c r="D92" s="1694"/>
      <c r="E92" s="1695"/>
      <c r="F92" s="1696"/>
      <c r="G92" s="1697"/>
      <c r="H92" s="1268"/>
      <c r="I92" s="1269"/>
      <c r="J92" s="1326"/>
    </row>
    <row r="93" spans="1:10" hidden="1" x14ac:dyDescent="0.2">
      <c r="A93" s="1272"/>
      <c r="B93" s="1698" t="s">
        <v>1092</v>
      </c>
      <c r="C93" s="1702"/>
      <c r="D93" s="1703"/>
      <c r="E93" s="1704"/>
      <c r="F93" s="1734"/>
      <c r="G93" s="1735"/>
      <c r="H93" s="1276"/>
      <c r="I93" s="1277"/>
      <c r="J93" s="1323"/>
    </row>
    <row r="94" spans="1:10" hidden="1" x14ac:dyDescent="0.2">
      <c r="A94" s="1272"/>
      <c r="B94" s="1698" t="s">
        <v>1093</v>
      </c>
      <c r="C94" s="1702"/>
      <c r="D94" s="1703"/>
      <c r="E94" s="1704"/>
      <c r="F94" s="1734"/>
      <c r="G94" s="1735"/>
      <c r="H94" s="1276"/>
      <c r="I94" s="1277"/>
      <c r="J94" s="1323"/>
    </row>
    <row r="95" spans="1:10" ht="25.5" hidden="1" x14ac:dyDescent="0.2">
      <c r="A95" s="1272"/>
      <c r="B95" s="1273" t="s">
        <v>275</v>
      </c>
      <c r="C95" s="1274">
        <v>0</v>
      </c>
      <c r="D95" s="1283" t="s">
        <v>268</v>
      </c>
      <c r="E95" s="1273" t="s">
        <v>276</v>
      </c>
      <c r="F95" s="1274">
        <v>500</v>
      </c>
      <c r="G95" s="1283" t="s">
        <v>1094</v>
      </c>
      <c r="H95" s="1276">
        <f>F95</f>
        <v>500</v>
      </c>
      <c r="I95" s="1277">
        <f>C95</f>
        <v>0</v>
      </c>
      <c r="J95" s="1323">
        <f>ROUND(H95*I95,0)</f>
        <v>0</v>
      </c>
    </row>
    <row r="96" spans="1:10" hidden="1" x14ac:dyDescent="0.2">
      <c r="A96" s="1272"/>
      <c r="B96" s="1701" t="s">
        <v>1067</v>
      </c>
      <c r="C96" s="1699"/>
      <c r="D96" s="1700"/>
      <c r="E96" s="1710" t="s">
        <v>1068</v>
      </c>
      <c r="F96" s="1711"/>
      <c r="G96" s="1712"/>
      <c r="H96" s="1276"/>
      <c r="I96" s="1277"/>
      <c r="J96" s="1327"/>
    </row>
    <row r="97" spans="1:10" hidden="1" x14ac:dyDescent="0.2">
      <c r="A97" s="1285"/>
      <c r="B97" s="1716"/>
      <c r="C97" s="1717"/>
      <c r="D97" s="1718"/>
      <c r="E97" s="1286" t="s">
        <v>45</v>
      </c>
      <c r="F97" s="1287">
        <v>1.21</v>
      </c>
      <c r="G97" s="1328"/>
      <c r="H97" s="1329">
        <f>J95</f>
        <v>0</v>
      </c>
      <c r="I97" s="1294">
        <f>F97</f>
        <v>1.21</v>
      </c>
      <c r="J97" s="1330">
        <f>ROUND(H97*I97,0)</f>
        <v>0</v>
      </c>
    </row>
    <row r="98" spans="1:10" hidden="1" x14ac:dyDescent="0.2">
      <c r="A98" s="1267">
        <v>5</v>
      </c>
      <c r="B98" s="1692" t="s">
        <v>1078</v>
      </c>
      <c r="C98" s="1693"/>
      <c r="D98" s="1694"/>
      <c r="E98" s="1695"/>
      <c r="F98" s="1696"/>
      <c r="G98" s="1697"/>
      <c r="H98" s="1268"/>
      <c r="I98" s="1269"/>
      <c r="J98" s="1326"/>
    </row>
    <row r="99" spans="1:10" ht="25.5" hidden="1" x14ac:dyDescent="0.2">
      <c r="A99" s="1272"/>
      <c r="B99" s="1273" t="s">
        <v>275</v>
      </c>
      <c r="C99" s="1274">
        <v>0</v>
      </c>
      <c r="D99" s="1283" t="s">
        <v>268</v>
      </c>
      <c r="E99" s="1273" t="s">
        <v>276</v>
      </c>
      <c r="F99" s="1274">
        <v>300</v>
      </c>
      <c r="G99" s="1283" t="s">
        <v>1079</v>
      </c>
      <c r="H99" s="1276">
        <f>F99</f>
        <v>300</v>
      </c>
      <c r="I99" s="1277">
        <f>C99</f>
        <v>0</v>
      </c>
      <c r="J99" s="1323">
        <f>ROUND(H99*I99,0)</f>
        <v>0</v>
      </c>
    </row>
    <row r="100" spans="1:10" hidden="1" x14ac:dyDescent="0.2">
      <c r="A100" s="1272"/>
      <c r="B100" s="1701" t="s">
        <v>1067</v>
      </c>
      <c r="C100" s="1699"/>
      <c r="D100" s="1700"/>
      <c r="E100" s="1701" t="s">
        <v>1068</v>
      </c>
      <c r="F100" s="1699"/>
      <c r="G100" s="1700"/>
      <c r="H100" s="1276"/>
      <c r="I100" s="1277"/>
      <c r="J100" s="1327"/>
    </row>
    <row r="101" spans="1:10" hidden="1" x14ac:dyDescent="0.2">
      <c r="A101" s="1272"/>
      <c r="B101" s="1701"/>
      <c r="C101" s="1699"/>
      <c r="D101" s="1700"/>
      <c r="E101" s="1273" t="s">
        <v>45</v>
      </c>
      <c r="F101" s="1274">
        <v>1.21</v>
      </c>
      <c r="G101" s="1331"/>
      <c r="H101" s="1276">
        <f>J99</f>
        <v>0</v>
      </c>
      <c r="I101" s="1277">
        <f>F101</f>
        <v>1.21</v>
      </c>
      <c r="J101" s="1323">
        <f>ROUND(H101*I101,0)</f>
        <v>0</v>
      </c>
    </row>
    <row r="102" spans="1:10" hidden="1" x14ac:dyDescent="0.2">
      <c r="A102" s="1285"/>
      <c r="B102" s="1332"/>
      <c r="C102" s="1287"/>
      <c r="D102" s="1288"/>
      <c r="E102" s="1286" t="s">
        <v>45</v>
      </c>
      <c r="F102" s="1287">
        <v>0.8</v>
      </c>
      <c r="G102" s="1328"/>
      <c r="H102" s="1329">
        <f>J101</f>
        <v>0</v>
      </c>
      <c r="I102" s="1294">
        <f>F102</f>
        <v>0.8</v>
      </c>
      <c r="J102" s="1330">
        <f>ROUND(H102*I102,0)</f>
        <v>0</v>
      </c>
    </row>
    <row r="103" spans="1:10" hidden="1" x14ac:dyDescent="0.2">
      <c r="A103" s="1272">
        <v>4</v>
      </c>
      <c r="B103" s="1692" t="s">
        <v>1095</v>
      </c>
      <c r="C103" s="1693"/>
      <c r="D103" s="1694"/>
      <c r="E103" s="1695"/>
      <c r="F103" s="1696"/>
      <c r="G103" s="1697"/>
      <c r="H103" s="1276"/>
      <c r="I103" s="1277"/>
      <c r="J103" s="1327"/>
    </row>
    <row r="104" spans="1:10" hidden="1" x14ac:dyDescent="0.2">
      <c r="A104" s="1272"/>
      <c r="B104" s="1698" t="s">
        <v>1096</v>
      </c>
      <c r="C104" s="1702"/>
      <c r="D104" s="1703"/>
      <c r="E104" s="1704"/>
      <c r="F104" s="1734"/>
      <c r="G104" s="1735"/>
      <c r="H104" s="1276"/>
      <c r="I104" s="1277"/>
      <c r="J104" s="1323"/>
    </row>
    <row r="105" spans="1:10" ht="25.5" hidden="1" x14ac:dyDescent="0.2">
      <c r="A105" s="1272"/>
      <c r="B105" s="1273" t="s">
        <v>275</v>
      </c>
      <c r="C105" s="1274">
        <v>0</v>
      </c>
      <c r="D105" s="1283" t="s">
        <v>268</v>
      </c>
      <c r="E105" s="1273" t="s">
        <v>276</v>
      </c>
      <c r="F105" s="1274">
        <v>100</v>
      </c>
      <c r="G105" s="1283" t="s">
        <v>1097</v>
      </c>
      <c r="H105" s="1276">
        <f>F105</f>
        <v>100</v>
      </c>
      <c r="I105" s="1277">
        <f>C105</f>
        <v>0</v>
      </c>
      <c r="J105" s="1323">
        <f>ROUND(H105*I105,0)</f>
        <v>0</v>
      </c>
    </row>
    <row r="106" spans="1:10" hidden="1" x14ac:dyDescent="0.2">
      <c r="A106" s="1272"/>
      <c r="B106" s="1751" t="s">
        <v>1098</v>
      </c>
      <c r="C106" s="1752"/>
      <c r="D106" s="1753"/>
      <c r="E106" s="1273" t="s">
        <v>45</v>
      </c>
      <c r="F106" s="1274">
        <v>0.5</v>
      </c>
      <c r="G106" s="1283" t="s">
        <v>1099</v>
      </c>
      <c r="H106" s="1276">
        <f>J105</f>
        <v>0</v>
      </c>
      <c r="I106" s="1277">
        <f>F106</f>
        <v>0.5</v>
      </c>
      <c r="J106" s="1323">
        <f>ROUND(H106*I106,0)</f>
        <v>0</v>
      </c>
    </row>
    <row r="107" spans="1:10" hidden="1" x14ac:dyDescent="0.2">
      <c r="A107" s="1272"/>
      <c r="B107" s="1701" t="s">
        <v>1067</v>
      </c>
      <c r="C107" s="1699"/>
      <c r="D107" s="1700"/>
      <c r="E107" s="1701" t="s">
        <v>1068</v>
      </c>
      <c r="F107" s="1699"/>
      <c r="G107" s="1700"/>
      <c r="H107" s="1276"/>
      <c r="I107" s="1277"/>
      <c r="J107" s="1327"/>
    </row>
    <row r="108" spans="1:10" hidden="1" x14ac:dyDescent="0.2">
      <c r="A108" s="1272"/>
      <c r="B108" s="1716"/>
      <c r="C108" s="1717"/>
      <c r="D108" s="1718"/>
      <c r="E108" s="1273" t="s">
        <v>45</v>
      </c>
      <c r="F108" s="1274">
        <v>1.21</v>
      </c>
      <c r="G108" s="1331"/>
      <c r="H108" s="1276">
        <f>J106</f>
        <v>0</v>
      </c>
      <c r="I108" s="1277">
        <f>F108</f>
        <v>1.21</v>
      </c>
      <c r="J108" s="1327">
        <f>ROUND(H108*I108,0)</f>
        <v>0</v>
      </c>
    </row>
    <row r="109" spans="1:10" x14ac:dyDescent="0.2">
      <c r="A109" s="1265"/>
      <c r="B109" s="1724" t="s">
        <v>1184</v>
      </c>
      <c r="C109" s="1725"/>
      <c r="D109" s="1726"/>
      <c r="E109" s="1727"/>
      <c r="F109" s="1727"/>
      <c r="G109" s="1727"/>
      <c r="H109" s="1317"/>
      <c r="I109" s="1264"/>
      <c r="J109" s="1318">
        <f>J89</f>
        <v>1924.42</v>
      </c>
    </row>
    <row r="110" spans="1:10" ht="55.5" customHeight="1" x14ac:dyDescent="0.2">
      <c r="A110" s="1267">
        <v>6</v>
      </c>
      <c r="B110" s="1728" t="s">
        <v>364</v>
      </c>
      <c r="C110" s="1729"/>
      <c r="D110" s="1730"/>
      <c r="E110" s="1764" t="s">
        <v>1240</v>
      </c>
      <c r="F110" s="1765"/>
      <c r="G110" s="1766"/>
      <c r="H110" s="1268"/>
      <c r="I110" s="1269"/>
      <c r="J110" s="1322"/>
    </row>
    <row r="111" spans="1:10" x14ac:dyDescent="0.2">
      <c r="A111" s="1272"/>
      <c r="B111" s="1767" t="s">
        <v>1185</v>
      </c>
      <c r="C111" s="1734"/>
      <c r="D111" s="1735"/>
      <c r="E111" s="1333"/>
      <c r="F111" s="1334"/>
      <c r="G111" s="1335"/>
      <c r="H111" s="1276"/>
      <c r="I111" s="1277"/>
      <c r="J111" s="1323"/>
    </row>
    <row r="112" spans="1:10" x14ac:dyDescent="0.2">
      <c r="A112" s="1285"/>
      <c r="B112" s="1745" t="s">
        <v>1080</v>
      </c>
      <c r="C112" s="1746"/>
      <c r="D112" s="1747"/>
      <c r="E112" s="1286" t="s">
        <v>45</v>
      </c>
      <c r="F112" s="1287">
        <v>8.0150000000000006</v>
      </c>
      <c r="G112" s="1288"/>
      <c r="H112" s="1289">
        <f>J109</f>
        <v>1924.42</v>
      </c>
      <c r="I112" s="1294">
        <f>F112</f>
        <v>8.0150000000000006</v>
      </c>
      <c r="J112" s="1336">
        <f>ROUND(H112*I112,2)</f>
        <v>15424.23</v>
      </c>
    </row>
    <row r="113" spans="1:16" ht="25.5" customHeight="1" x14ac:dyDescent="0.2">
      <c r="A113" s="1265"/>
      <c r="B113" s="1724" t="s">
        <v>1100</v>
      </c>
      <c r="C113" s="1725"/>
      <c r="D113" s="1726"/>
      <c r="E113" s="1337"/>
      <c r="F113" s="1338"/>
      <c r="G113" s="1339"/>
      <c r="H113" s="1340"/>
      <c r="I113" s="1264"/>
      <c r="J113" s="1341">
        <f>J112+J78</f>
        <v>54347.869999999995</v>
      </c>
    </row>
    <row r="114" spans="1:16" ht="28.5" hidden="1" customHeight="1" thickBot="1" x14ac:dyDescent="0.25">
      <c r="A114" s="1768" t="s">
        <v>1101</v>
      </c>
      <c r="B114" s="1769"/>
      <c r="C114" s="1769"/>
      <c r="D114" s="1770"/>
      <c r="E114" s="1342" t="s">
        <v>45</v>
      </c>
      <c r="F114" s="1343">
        <v>1</v>
      </c>
      <c r="G114" s="1344" t="s">
        <v>1102</v>
      </c>
      <c r="H114" s="1345">
        <f>J113</f>
        <v>54347.869999999995</v>
      </c>
      <c r="I114" s="1346">
        <f>F114</f>
        <v>1</v>
      </c>
      <c r="J114" s="1347">
        <f>ROUND(H114*I114,2)</f>
        <v>54347.87</v>
      </c>
    </row>
    <row r="115" spans="1:16" ht="28.5" hidden="1" customHeight="1" x14ac:dyDescent="0.2">
      <c r="A115" s="1348"/>
      <c r="B115" s="1754" t="s">
        <v>239</v>
      </c>
      <c r="C115" s="1755"/>
      <c r="D115" s="1756"/>
      <c r="E115" s="1342" t="s">
        <v>45</v>
      </c>
      <c r="F115" s="1349">
        <v>1</v>
      </c>
      <c r="G115" s="1350"/>
      <c r="H115" s="1351">
        <f>J114</f>
        <v>54347.87</v>
      </c>
      <c r="I115" s="1352">
        <f>F115</f>
        <v>1</v>
      </c>
      <c r="J115" s="1353">
        <f>ROUND(H115*I115,2)</f>
        <v>54347.87</v>
      </c>
    </row>
    <row r="116" spans="1:16" ht="13.5" hidden="1" customHeight="1" x14ac:dyDescent="0.2">
      <c r="A116" s="1285">
        <v>8</v>
      </c>
      <c r="B116" s="1716" t="s">
        <v>627</v>
      </c>
      <c r="C116" s="1717"/>
      <c r="D116" s="1718"/>
      <c r="E116" s="1757"/>
      <c r="F116" s="1758"/>
      <c r="G116" s="1758"/>
      <c r="H116" s="1294"/>
      <c r="I116" s="1294"/>
      <c r="J116" s="1330">
        <f>ROUND(J115*0.2,2)</f>
        <v>10869.57</v>
      </c>
    </row>
    <row r="117" spans="1:16" ht="19.5" hidden="1" customHeight="1" thickBot="1" x14ac:dyDescent="0.25">
      <c r="A117" s="1354"/>
      <c r="B117" s="1759" t="s">
        <v>781</v>
      </c>
      <c r="C117" s="1760"/>
      <c r="D117" s="1761"/>
      <c r="E117" s="1762"/>
      <c r="F117" s="1763"/>
      <c r="G117" s="1763"/>
      <c r="H117" s="1355"/>
      <c r="I117" s="1355"/>
      <c r="J117" s="1356">
        <f>ROUND(J115+J116,2)</f>
        <v>65217.440000000002</v>
      </c>
    </row>
    <row r="118" spans="1:16" x14ac:dyDescent="0.2">
      <c r="A118" s="1711"/>
      <c r="B118" s="1711"/>
      <c r="C118" s="1711"/>
      <c r="D118" s="1711"/>
      <c r="E118" s="1711"/>
      <c r="F118" s="1711"/>
      <c r="G118" s="1711"/>
      <c r="H118" s="1711"/>
      <c r="I118" s="1711"/>
      <c r="J118" s="1711"/>
    </row>
    <row r="119" spans="1:16" s="690" customFormat="1" ht="16.5" x14ac:dyDescent="0.3">
      <c r="B119" s="691"/>
      <c r="C119" s="692"/>
      <c r="D119" s="693"/>
      <c r="E119" s="693"/>
      <c r="F119" s="693"/>
      <c r="G119" s="693"/>
      <c r="H119" s="693"/>
      <c r="I119" s="693"/>
      <c r="J119" s="694"/>
      <c r="K119" s="694"/>
      <c r="L119" s="694"/>
    </row>
    <row r="120" spans="1:16" s="690" customFormat="1" ht="16.5" x14ac:dyDescent="0.3">
      <c r="B120" s="691"/>
      <c r="C120" s="692"/>
      <c r="D120" s="693"/>
      <c r="E120" s="693"/>
      <c r="F120" s="693"/>
      <c r="G120" s="693"/>
      <c r="H120" s="693"/>
      <c r="I120" s="693"/>
      <c r="J120" s="694"/>
      <c r="K120" s="694"/>
      <c r="L120" s="694"/>
    </row>
    <row r="121" spans="1:16" s="694" customFormat="1" ht="18.75" customHeight="1" x14ac:dyDescent="0.3">
      <c r="B121" s="695"/>
      <c r="C121" s="696"/>
      <c r="D121" s="695"/>
      <c r="E121" s="695"/>
      <c r="F121" s="695"/>
      <c r="G121" s="695"/>
      <c r="H121" s="695"/>
      <c r="I121" s="695"/>
      <c r="J121" s="697"/>
      <c r="K121" s="695"/>
      <c r="L121" s="695"/>
      <c r="P121" s="695"/>
    </row>
    <row r="122" spans="1:16" s="697" customFormat="1" ht="17.25" x14ac:dyDescent="0.25">
      <c r="B122" s="698"/>
      <c r="C122" s="699"/>
      <c r="D122" s="700"/>
      <c r="E122" s="699"/>
      <c r="F122" s="701"/>
      <c r="G122" s="701"/>
      <c r="H122" s="701"/>
      <c r="J122" s="703"/>
      <c r="L122" s="702"/>
    </row>
    <row r="123" spans="1:16" s="704" customFormat="1" ht="17.25" x14ac:dyDescent="0.25">
      <c r="B123" s="705"/>
      <c r="C123" s="706"/>
      <c r="D123" s="699"/>
      <c r="E123" s="706"/>
      <c r="F123" s="700"/>
      <c r="G123" s="700"/>
      <c r="H123" s="700"/>
      <c r="J123" s="708"/>
      <c r="L123" s="707"/>
    </row>
    <row r="124" spans="1:16" s="704" customFormat="1" ht="17.25" x14ac:dyDescent="0.25">
      <c r="B124" s="705"/>
      <c r="C124" s="706"/>
      <c r="D124" s="699"/>
      <c r="E124" s="706"/>
      <c r="F124" s="700"/>
      <c r="G124" s="700"/>
      <c r="H124" s="700"/>
      <c r="J124" s="708"/>
      <c r="L124" s="707"/>
    </row>
    <row r="125" spans="1:16" s="707" customFormat="1" ht="16.5" customHeight="1" x14ac:dyDescent="0.25">
      <c r="B125" s="709"/>
      <c r="F125" s="710"/>
      <c r="G125" s="710"/>
      <c r="H125" s="710"/>
      <c r="I125" s="695"/>
      <c r="J125" s="710"/>
      <c r="K125" s="695"/>
      <c r="L125" s="695"/>
      <c r="P125" s="695"/>
    </row>
    <row r="126" spans="1:16" ht="15.75" x14ac:dyDescent="0.25">
      <c r="A126" s="1357"/>
      <c r="B126" s="32"/>
      <c r="C126" s="1358"/>
      <c r="D126" s="1358"/>
      <c r="E126" s="1358"/>
      <c r="F126" s="1358"/>
      <c r="G126" s="1358"/>
      <c r="H126" s="1358"/>
      <c r="I126" s="1358"/>
      <c r="J126" s="1359"/>
    </row>
    <row r="127" spans="1:16" ht="16.5" x14ac:dyDescent="0.3">
      <c r="A127" s="1360"/>
      <c r="B127" s="1361"/>
      <c r="C127" s="83"/>
      <c r="D127" s="83"/>
      <c r="E127" s="83"/>
      <c r="F127" s="1362"/>
      <c r="G127" s="83"/>
      <c r="H127" s="83"/>
      <c r="I127" s="83"/>
      <c r="J127" s="83"/>
    </row>
    <row r="128" spans="1:16" ht="15.75" x14ac:dyDescent="0.25">
      <c r="A128" s="1357"/>
      <c r="B128" s="1363"/>
      <c r="C128" s="1358"/>
      <c r="D128" s="1364"/>
      <c r="E128" s="1358"/>
      <c r="F128" s="1358"/>
      <c r="G128" s="1358"/>
      <c r="H128" s="1359"/>
      <c r="I128" s="1357"/>
      <c r="J128" s="1357"/>
    </row>
  </sheetData>
  <mergeCells count="125">
    <mergeCell ref="B115:D115"/>
    <mergeCell ref="B116:D116"/>
    <mergeCell ref="E116:G116"/>
    <mergeCell ref="B117:D117"/>
    <mergeCell ref="E117:G117"/>
    <mergeCell ref="A118:D118"/>
    <mergeCell ref="E118:J118"/>
    <mergeCell ref="B110:D110"/>
    <mergeCell ref="E110:G110"/>
    <mergeCell ref="B111:D111"/>
    <mergeCell ref="B112:D112"/>
    <mergeCell ref="B113:D113"/>
    <mergeCell ref="A114:D114"/>
    <mergeCell ref="B106:D106"/>
    <mergeCell ref="B107:D107"/>
    <mergeCell ref="E107:G107"/>
    <mergeCell ref="B108:D108"/>
    <mergeCell ref="B109:D109"/>
    <mergeCell ref="E109:G109"/>
    <mergeCell ref="B100:D100"/>
    <mergeCell ref="E100:G100"/>
    <mergeCell ref="B101:D101"/>
    <mergeCell ref="B103:D103"/>
    <mergeCell ref="E103:G103"/>
    <mergeCell ref="B104:D104"/>
    <mergeCell ref="E104:G104"/>
    <mergeCell ref="B94:D94"/>
    <mergeCell ref="E94:G94"/>
    <mergeCell ref="B96:D96"/>
    <mergeCell ref="E96:G96"/>
    <mergeCell ref="B97:D97"/>
    <mergeCell ref="B98:D98"/>
    <mergeCell ref="E98:G98"/>
    <mergeCell ref="B90:D90"/>
    <mergeCell ref="E90:G90"/>
    <mergeCell ref="B91:D91"/>
    <mergeCell ref="B92:D92"/>
    <mergeCell ref="E92:G92"/>
    <mergeCell ref="B93:D93"/>
    <mergeCell ref="E93:G93"/>
    <mergeCell ref="B84:D84"/>
    <mergeCell ref="B85:D85"/>
    <mergeCell ref="B86:D86"/>
    <mergeCell ref="B87:D87"/>
    <mergeCell ref="B88:D88"/>
    <mergeCell ref="B89:D89"/>
    <mergeCell ref="B78:D78"/>
    <mergeCell ref="B79:D79"/>
    <mergeCell ref="E79:G81"/>
    <mergeCell ref="B80:D80"/>
    <mergeCell ref="B81:D81"/>
    <mergeCell ref="B83:D83"/>
    <mergeCell ref="B73:D73"/>
    <mergeCell ref="B75:D75"/>
    <mergeCell ref="E75:G75"/>
    <mergeCell ref="B76:D76"/>
    <mergeCell ref="E76:G77"/>
    <mergeCell ref="B77:D77"/>
    <mergeCell ref="E68:G68"/>
    <mergeCell ref="B69:D69"/>
    <mergeCell ref="B70:D70"/>
    <mergeCell ref="E70:G70"/>
    <mergeCell ref="B72:D72"/>
    <mergeCell ref="E72:G72"/>
    <mergeCell ref="B63:D63"/>
    <mergeCell ref="B64:D64"/>
    <mergeCell ref="B65:D65"/>
    <mergeCell ref="B66:D66"/>
    <mergeCell ref="B67:D67"/>
    <mergeCell ref="B68:D68"/>
    <mergeCell ref="B57:D57"/>
    <mergeCell ref="E57:G57"/>
    <mergeCell ref="B59:D59"/>
    <mergeCell ref="B60:D60"/>
    <mergeCell ref="B61:D61"/>
    <mergeCell ref="B62:D62"/>
    <mergeCell ref="E53:G53"/>
    <mergeCell ref="B54:D54"/>
    <mergeCell ref="B55:D55"/>
    <mergeCell ref="E55:G55"/>
    <mergeCell ref="B56:D56"/>
    <mergeCell ref="E56:G56"/>
    <mergeCell ref="B48:D48"/>
    <mergeCell ref="B49:D49"/>
    <mergeCell ref="B50:D50"/>
    <mergeCell ref="B51:D51"/>
    <mergeCell ref="B52:D52"/>
    <mergeCell ref="B53:D53"/>
    <mergeCell ref="B42:D42"/>
    <mergeCell ref="E42:G42"/>
    <mergeCell ref="B44:D44"/>
    <mergeCell ref="B45:D45"/>
    <mergeCell ref="B46:D46"/>
    <mergeCell ref="B47:D47"/>
    <mergeCell ref="B38:D38"/>
    <mergeCell ref="B39:D39"/>
    <mergeCell ref="E39:G39"/>
    <mergeCell ref="B40:D40"/>
    <mergeCell ref="B41:D41"/>
    <mergeCell ref="E41:G41"/>
    <mergeCell ref="B32:D32"/>
    <mergeCell ref="B33:D33"/>
    <mergeCell ref="B34:D34"/>
    <mergeCell ref="B35:D35"/>
    <mergeCell ref="B36:D36"/>
    <mergeCell ref="B37:D37"/>
    <mergeCell ref="B20:D20"/>
    <mergeCell ref="E20:G20"/>
    <mergeCell ref="B21:D21"/>
    <mergeCell ref="B30:D30"/>
    <mergeCell ref="E30:G30"/>
    <mergeCell ref="B31:D31"/>
    <mergeCell ref="A17:A18"/>
    <mergeCell ref="B17:D18"/>
    <mergeCell ref="E17:G18"/>
    <mergeCell ref="H17:I17"/>
    <mergeCell ref="J17:J18"/>
    <mergeCell ref="B19:D19"/>
    <mergeCell ref="E19:G19"/>
    <mergeCell ref="A4:J4"/>
    <mergeCell ref="A5:J5"/>
    <mergeCell ref="A6:D6"/>
    <mergeCell ref="F6:J6"/>
    <mergeCell ref="F7:J7"/>
    <mergeCell ref="A16:J16"/>
  </mergeCells>
  <pageMargins left="0.70866141732283472" right="0.70866141732283472" top="0.74803149606299213" bottom="0.74803149606299213" header="0.31496062992125984" footer="0.31496062992125984"/>
  <pageSetup paperSize="9" scale="75" orientation="portrait" r:id="rId1"/>
  <rowBreaks count="1" manualBreakCount="1">
    <brk id="69" max="9"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105"/>
  <sheetViews>
    <sheetView view="pageBreakPreview" topLeftCell="A28" zoomScale="85" zoomScaleNormal="75" zoomScaleSheetLayoutView="85" workbookViewId="0">
      <selection activeCell="A80" sqref="A80:G108"/>
    </sheetView>
  </sheetViews>
  <sheetFormatPr defaultRowHeight="12.75" x14ac:dyDescent="0.25"/>
  <cols>
    <col min="1" max="1" width="5.5703125" style="207" customWidth="1"/>
    <col min="2" max="2" width="39.7109375" style="208" customWidth="1"/>
    <col min="3" max="3" width="16" style="200" customWidth="1"/>
    <col min="4" max="4" width="13.85546875" style="200" customWidth="1"/>
    <col min="5" max="6" width="7.7109375" style="200" customWidth="1"/>
    <col min="7" max="7" width="20.85546875" style="200" customWidth="1"/>
    <col min="8" max="8" width="9.140625" style="200" hidden="1" customWidth="1"/>
    <col min="9" max="9" width="23.5703125" style="200" hidden="1" customWidth="1"/>
    <col min="10" max="15" width="9.140625" style="200" hidden="1" customWidth="1"/>
    <col min="16" max="17" width="9.140625" style="200" customWidth="1"/>
    <col min="18" max="18" width="8.140625" style="200" customWidth="1"/>
    <col min="19" max="32" width="9.140625" style="200" customWidth="1"/>
    <col min="33" max="256" width="9.140625" style="200"/>
    <col min="257" max="257" width="5.5703125" style="200" customWidth="1"/>
    <col min="258" max="258" width="39.7109375" style="200" customWidth="1"/>
    <col min="259" max="259" width="16" style="200" customWidth="1"/>
    <col min="260" max="260" width="13.85546875" style="200" customWidth="1"/>
    <col min="261" max="262" width="7.7109375" style="200" customWidth="1"/>
    <col min="263" max="263" width="12.5703125" style="200" customWidth="1"/>
    <col min="264" max="264" width="9.140625" style="200"/>
    <col min="265" max="265" width="23.5703125" style="200" customWidth="1"/>
    <col min="266" max="273" width="9.140625" style="200"/>
    <col min="274" max="274" width="8.140625" style="200" customWidth="1"/>
    <col min="275" max="512" width="9.140625" style="200"/>
    <col min="513" max="513" width="5.5703125" style="200" customWidth="1"/>
    <col min="514" max="514" width="39.7109375" style="200" customWidth="1"/>
    <col min="515" max="515" width="16" style="200" customWidth="1"/>
    <col min="516" max="516" width="13.85546875" style="200" customWidth="1"/>
    <col min="517" max="518" width="7.7109375" style="200" customWidth="1"/>
    <col min="519" max="519" width="12.5703125" style="200" customWidth="1"/>
    <col min="520" max="520" width="9.140625" style="200"/>
    <col min="521" max="521" width="23.5703125" style="200" customWidth="1"/>
    <col min="522" max="529" width="9.140625" style="200"/>
    <col min="530" max="530" width="8.140625" style="200" customWidth="1"/>
    <col min="531" max="768" width="9.140625" style="200"/>
    <col min="769" max="769" width="5.5703125" style="200" customWidth="1"/>
    <col min="770" max="770" width="39.7109375" style="200" customWidth="1"/>
    <col min="771" max="771" width="16" style="200" customWidth="1"/>
    <col min="772" max="772" width="13.85546875" style="200" customWidth="1"/>
    <col min="773" max="774" width="7.7109375" style="200" customWidth="1"/>
    <col min="775" max="775" width="12.5703125" style="200" customWidth="1"/>
    <col min="776" max="776" width="9.140625" style="200"/>
    <col min="777" max="777" width="23.5703125" style="200" customWidth="1"/>
    <col min="778" max="785" width="9.140625" style="200"/>
    <col min="786" max="786" width="8.140625" style="200" customWidth="1"/>
    <col min="787" max="1024" width="9.140625" style="200"/>
    <col min="1025" max="1025" width="5.5703125" style="200" customWidth="1"/>
    <col min="1026" max="1026" width="39.7109375" style="200" customWidth="1"/>
    <col min="1027" max="1027" width="16" style="200" customWidth="1"/>
    <col min="1028" max="1028" width="13.85546875" style="200" customWidth="1"/>
    <col min="1029" max="1030" width="7.7109375" style="200" customWidth="1"/>
    <col min="1031" max="1031" width="12.5703125" style="200" customWidth="1"/>
    <col min="1032" max="1032" width="9.140625" style="200"/>
    <col min="1033" max="1033" width="23.5703125" style="200" customWidth="1"/>
    <col min="1034" max="1041" width="9.140625" style="200"/>
    <col min="1042" max="1042" width="8.140625" style="200" customWidth="1"/>
    <col min="1043" max="1280" width="9.140625" style="200"/>
    <col min="1281" max="1281" width="5.5703125" style="200" customWidth="1"/>
    <col min="1282" max="1282" width="39.7109375" style="200" customWidth="1"/>
    <col min="1283" max="1283" width="16" style="200" customWidth="1"/>
    <col min="1284" max="1284" width="13.85546875" style="200" customWidth="1"/>
    <col min="1285" max="1286" width="7.7109375" style="200" customWidth="1"/>
    <col min="1287" max="1287" width="12.5703125" style="200" customWidth="1"/>
    <col min="1288" max="1288" width="9.140625" style="200"/>
    <col min="1289" max="1289" width="23.5703125" style="200" customWidth="1"/>
    <col min="1290" max="1297" width="9.140625" style="200"/>
    <col min="1298" max="1298" width="8.140625" style="200" customWidth="1"/>
    <col min="1299" max="1536" width="9.140625" style="200"/>
    <col min="1537" max="1537" width="5.5703125" style="200" customWidth="1"/>
    <col min="1538" max="1538" width="39.7109375" style="200" customWidth="1"/>
    <col min="1539" max="1539" width="16" style="200" customWidth="1"/>
    <col min="1540" max="1540" width="13.85546875" style="200" customWidth="1"/>
    <col min="1541" max="1542" width="7.7109375" style="200" customWidth="1"/>
    <col min="1543" max="1543" width="12.5703125" style="200" customWidth="1"/>
    <col min="1544" max="1544" width="9.140625" style="200"/>
    <col min="1545" max="1545" width="23.5703125" style="200" customWidth="1"/>
    <col min="1546" max="1553" width="9.140625" style="200"/>
    <col min="1554" max="1554" width="8.140625" style="200" customWidth="1"/>
    <col min="1555" max="1792" width="9.140625" style="200"/>
    <col min="1793" max="1793" width="5.5703125" style="200" customWidth="1"/>
    <col min="1794" max="1794" width="39.7109375" style="200" customWidth="1"/>
    <col min="1795" max="1795" width="16" style="200" customWidth="1"/>
    <col min="1796" max="1796" width="13.85546875" style="200" customWidth="1"/>
    <col min="1797" max="1798" width="7.7109375" style="200" customWidth="1"/>
    <col min="1799" max="1799" width="12.5703125" style="200" customWidth="1"/>
    <col min="1800" max="1800" width="9.140625" style="200"/>
    <col min="1801" max="1801" width="23.5703125" style="200" customWidth="1"/>
    <col min="1802" max="1809" width="9.140625" style="200"/>
    <col min="1810" max="1810" width="8.140625" style="200" customWidth="1"/>
    <col min="1811" max="2048" width="9.140625" style="200"/>
    <col min="2049" max="2049" width="5.5703125" style="200" customWidth="1"/>
    <col min="2050" max="2050" width="39.7109375" style="200" customWidth="1"/>
    <col min="2051" max="2051" width="16" style="200" customWidth="1"/>
    <col min="2052" max="2052" width="13.85546875" style="200" customWidth="1"/>
    <col min="2053" max="2054" width="7.7109375" style="200" customWidth="1"/>
    <col min="2055" max="2055" width="12.5703125" style="200" customWidth="1"/>
    <col min="2056" max="2056" width="9.140625" style="200"/>
    <col min="2057" max="2057" width="23.5703125" style="200" customWidth="1"/>
    <col min="2058" max="2065" width="9.140625" style="200"/>
    <col min="2066" max="2066" width="8.140625" style="200" customWidth="1"/>
    <col min="2067" max="2304" width="9.140625" style="200"/>
    <col min="2305" max="2305" width="5.5703125" style="200" customWidth="1"/>
    <col min="2306" max="2306" width="39.7109375" style="200" customWidth="1"/>
    <col min="2307" max="2307" width="16" style="200" customWidth="1"/>
    <col min="2308" max="2308" width="13.85546875" style="200" customWidth="1"/>
    <col min="2309" max="2310" width="7.7109375" style="200" customWidth="1"/>
    <col min="2311" max="2311" width="12.5703125" style="200" customWidth="1"/>
    <col min="2312" max="2312" width="9.140625" style="200"/>
    <col min="2313" max="2313" width="23.5703125" style="200" customWidth="1"/>
    <col min="2314" max="2321" width="9.140625" style="200"/>
    <col min="2322" max="2322" width="8.140625" style="200" customWidth="1"/>
    <col min="2323" max="2560" width="9.140625" style="200"/>
    <col min="2561" max="2561" width="5.5703125" style="200" customWidth="1"/>
    <col min="2562" max="2562" width="39.7109375" style="200" customWidth="1"/>
    <col min="2563" max="2563" width="16" style="200" customWidth="1"/>
    <col min="2564" max="2564" width="13.85546875" style="200" customWidth="1"/>
    <col min="2565" max="2566" width="7.7109375" style="200" customWidth="1"/>
    <col min="2567" max="2567" width="12.5703125" style="200" customWidth="1"/>
    <col min="2568" max="2568" width="9.140625" style="200"/>
    <col min="2569" max="2569" width="23.5703125" style="200" customWidth="1"/>
    <col min="2570" max="2577" width="9.140625" style="200"/>
    <col min="2578" max="2578" width="8.140625" style="200" customWidth="1"/>
    <col min="2579" max="2816" width="9.140625" style="200"/>
    <col min="2817" max="2817" width="5.5703125" style="200" customWidth="1"/>
    <col min="2818" max="2818" width="39.7109375" style="200" customWidth="1"/>
    <col min="2819" max="2819" width="16" style="200" customWidth="1"/>
    <col min="2820" max="2820" width="13.85546875" style="200" customWidth="1"/>
    <col min="2821" max="2822" width="7.7109375" style="200" customWidth="1"/>
    <col min="2823" max="2823" width="12.5703125" style="200" customWidth="1"/>
    <col min="2824" max="2824" width="9.140625" style="200"/>
    <col min="2825" max="2825" width="23.5703125" style="200" customWidth="1"/>
    <col min="2826" max="2833" width="9.140625" style="200"/>
    <col min="2834" max="2834" width="8.140625" style="200" customWidth="1"/>
    <col min="2835" max="3072" width="9.140625" style="200"/>
    <col min="3073" max="3073" width="5.5703125" style="200" customWidth="1"/>
    <col min="3074" max="3074" width="39.7109375" style="200" customWidth="1"/>
    <col min="3075" max="3075" width="16" style="200" customWidth="1"/>
    <col min="3076" max="3076" width="13.85546875" style="200" customWidth="1"/>
    <col min="3077" max="3078" width="7.7109375" style="200" customWidth="1"/>
    <col min="3079" max="3079" width="12.5703125" style="200" customWidth="1"/>
    <col min="3080" max="3080" width="9.140625" style="200"/>
    <col min="3081" max="3081" width="23.5703125" style="200" customWidth="1"/>
    <col min="3082" max="3089" width="9.140625" style="200"/>
    <col min="3090" max="3090" width="8.140625" style="200" customWidth="1"/>
    <col min="3091" max="3328" width="9.140625" style="200"/>
    <col min="3329" max="3329" width="5.5703125" style="200" customWidth="1"/>
    <col min="3330" max="3330" width="39.7109375" style="200" customWidth="1"/>
    <col min="3331" max="3331" width="16" style="200" customWidth="1"/>
    <col min="3332" max="3332" width="13.85546875" style="200" customWidth="1"/>
    <col min="3333" max="3334" width="7.7109375" style="200" customWidth="1"/>
    <col min="3335" max="3335" width="12.5703125" style="200" customWidth="1"/>
    <col min="3336" max="3336" width="9.140625" style="200"/>
    <col min="3337" max="3337" width="23.5703125" style="200" customWidth="1"/>
    <col min="3338" max="3345" width="9.140625" style="200"/>
    <col min="3346" max="3346" width="8.140625" style="200" customWidth="1"/>
    <col min="3347" max="3584" width="9.140625" style="200"/>
    <col min="3585" max="3585" width="5.5703125" style="200" customWidth="1"/>
    <col min="3586" max="3586" width="39.7109375" style="200" customWidth="1"/>
    <col min="3587" max="3587" width="16" style="200" customWidth="1"/>
    <col min="3588" max="3588" width="13.85546875" style="200" customWidth="1"/>
    <col min="3589" max="3590" width="7.7109375" style="200" customWidth="1"/>
    <col min="3591" max="3591" width="12.5703125" style="200" customWidth="1"/>
    <col min="3592" max="3592" width="9.140625" style="200"/>
    <col min="3593" max="3593" width="23.5703125" style="200" customWidth="1"/>
    <col min="3594" max="3601" width="9.140625" style="200"/>
    <col min="3602" max="3602" width="8.140625" style="200" customWidth="1"/>
    <col min="3603" max="3840" width="9.140625" style="200"/>
    <col min="3841" max="3841" width="5.5703125" style="200" customWidth="1"/>
    <col min="3842" max="3842" width="39.7109375" style="200" customWidth="1"/>
    <col min="3843" max="3843" width="16" style="200" customWidth="1"/>
    <col min="3844" max="3844" width="13.85546875" style="200" customWidth="1"/>
    <col min="3845" max="3846" width="7.7109375" style="200" customWidth="1"/>
    <col min="3847" max="3847" width="12.5703125" style="200" customWidth="1"/>
    <col min="3848" max="3848" width="9.140625" style="200"/>
    <col min="3849" max="3849" width="23.5703125" style="200" customWidth="1"/>
    <col min="3850" max="3857" width="9.140625" style="200"/>
    <col min="3858" max="3858" width="8.140625" style="200" customWidth="1"/>
    <col min="3859" max="4096" width="9.140625" style="200"/>
    <col min="4097" max="4097" width="5.5703125" style="200" customWidth="1"/>
    <col min="4098" max="4098" width="39.7109375" style="200" customWidth="1"/>
    <col min="4099" max="4099" width="16" style="200" customWidth="1"/>
    <col min="4100" max="4100" width="13.85546875" style="200" customWidth="1"/>
    <col min="4101" max="4102" width="7.7109375" style="200" customWidth="1"/>
    <col min="4103" max="4103" width="12.5703125" style="200" customWidth="1"/>
    <col min="4104" max="4104" width="9.140625" style="200"/>
    <col min="4105" max="4105" width="23.5703125" style="200" customWidth="1"/>
    <col min="4106" max="4113" width="9.140625" style="200"/>
    <col min="4114" max="4114" width="8.140625" style="200" customWidth="1"/>
    <col min="4115" max="4352" width="9.140625" style="200"/>
    <col min="4353" max="4353" width="5.5703125" style="200" customWidth="1"/>
    <col min="4354" max="4354" width="39.7109375" style="200" customWidth="1"/>
    <col min="4355" max="4355" width="16" style="200" customWidth="1"/>
    <col min="4356" max="4356" width="13.85546875" style="200" customWidth="1"/>
    <col min="4357" max="4358" width="7.7109375" style="200" customWidth="1"/>
    <col min="4359" max="4359" width="12.5703125" style="200" customWidth="1"/>
    <col min="4360" max="4360" width="9.140625" style="200"/>
    <col min="4361" max="4361" width="23.5703125" style="200" customWidth="1"/>
    <col min="4362" max="4369" width="9.140625" style="200"/>
    <col min="4370" max="4370" width="8.140625" style="200" customWidth="1"/>
    <col min="4371" max="4608" width="9.140625" style="200"/>
    <col min="4609" max="4609" width="5.5703125" style="200" customWidth="1"/>
    <col min="4610" max="4610" width="39.7109375" style="200" customWidth="1"/>
    <col min="4611" max="4611" width="16" style="200" customWidth="1"/>
    <col min="4612" max="4612" width="13.85546875" style="200" customWidth="1"/>
    <col min="4613" max="4614" width="7.7109375" style="200" customWidth="1"/>
    <col min="4615" max="4615" width="12.5703125" style="200" customWidth="1"/>
    <col min="4616" max="4616" width="9.140625" style="200"/>
    <col min="4617" max="4617" width="23.5703125" style="200" customWidth="1"/>
    <col min="4618" max="4625" width="9.140625" style="200"/>
    <col min="4626" max="4626" width="8.140625" style="200" customWidth="1"/>
    <col min="4627" max="4864" width="9.140625" style="200"/>
    <col min="4865" max="4865" width="5.5703125" style="200" customWidth="1"/>
    <col min="4866" max="4866" width="39.7109375" style="200" customWidth="1"/>
    <col min="4867" max="4867" width="16" style="200" customWidth="1"/>
    <col min="4868" max="4868" width="13.85546875" style="200" customWidth="1"/>
    <col min="4869" max="4870" width="7.7109375" style="200" customWidth="1"/>
    <col min="4871" max="4871" width="12.5703125" style="200" customWidth="1"/>
    <col min="4872" max="4872" width="9.140625" style="200"/>
    <col min="4873" max="4873" width="23.5703125" style="200" customWidth="1"/>
    <col min="4874" max="4881" width="9.140625" style="200"/>
    <col min="4882" max="4882" width="8.140625" style="200" customWidth="1"/>
    <col min="4883" max="5120" width="9.140625" style="200"/>
    <col min="5121" max="5121" width="5.5703125" style="200" customWidth="1"/>
    <col min="5122" max="5122" width="39.7109375" style="200" customWidth="1"/>
    <col min="5123" max="5123" width="16" style="200" customWidth="1"/>
    <col min="5124" max="5124" width="13.85546875" style="200" customWidth="1"/>
    <col min="5125" max="5126" width="7.7109375" style="200" customWidth="1"/>
    <col min="5127" max="5127" width="12.5703125" style="200" customWidth="1"/>
    <col min="5128" max="5128" width="9.140625" style="200"/>
    <col min="5129" max="5129" width="23.5703125" style="200" customWidth="1"/>
    <col min="5130" max="5137" width="9.140625" style="200"/>
    <col min="5138" max="5138" width="8.140625" style="200" customWidth="1"/>
    <col min="5139" max="5376" width="9.140625" style="200"/>
    <col min="5377" max="5377" width="5.5703125" style="200" customWidth="1"/>
    <col min="5378" max="5378" width="39.7109375" style="200" customWidth="1"/>
    <col min="5379" max="5379" width="16" style="200" customWidth="1"/>
    <col min="5380" max="5380" width="13.85546875" style="200" customWidth="1"/>
    <col min="5381" max="5382" width="7.7109375" style="200" customWidth="1"/>
    <col min="5383" max="5383" width="12.5703125" style="200" customWidth="1"/>
    <col min="5384" max="5384" width="9.140625" style="200"/>
    <col min="5385" max="5385" width="23.5703125" style="200" customWidth="1"/>
    <col min="5386" max="5393" width="9.140625" style="200"/>
    <col min="5394" max="5394" width="8.140625" style="200" customWidth="1"/>
    <col min="5395" max="5632" width="9.140625" style="200"/>
    <col min="5633" max="5633" width="5.5703125" style="200" customWidth="1"/>
    <col min="5634" max="5634" width="39.7109375" style="200" customWidth="1"/>
    <col min="5635" max="5635" width="16" style="200" customWidth="1"/>
    <col min="5636" max="5636" width="13.85546875" style="200" customWidth="1"/>
    <col min="5637" max="5638" width="7.7109375" style="200" customWidth="1"/>
    <col min="5639" max="5639" width="12.5703125" style="200" customWidth="1"/>
    <col min="5640" max="5640" width="9.140625" style="200"/>
    <col min="5641" max="5641" width="23.5703125" style="200" customWidth="1"/>
    <col min="5642" max="5649" width="9.140625" style="200"/>
    <col min="5650" max="5650" width="8.140625" style="200" customWidth="1"/>
    <col min="5651" max="5888" width="9.140625" style="200"/>
    <col min="5889" max="5889" width="5.5703125" style="200" customWidth="1"/>
    <col min="5890" max="5890" width="39.7109375" style="200" customWidth="1"/>
    <col min="5891" max="5891" width="16" style="200" customWidth="1"/>
    <col min="5892" max="5892" width="13.85546875" style="200" customWidth="1"/>
    <col min="5893" max="5894" width="7.7109375" style="200" customWidth="1"/>
    <col min="5895" max="5895" width="12.5703125" style="200" customWidth="1"/>
    <col min="5896" max="5896" width="9.140625" style="200"/>
    <col min="5897" max="5897" width="23.5703125" style="200" customWidth="1"/>
    <col min="5898" max="5905" width="9.140625" style="200"/>
    <col min="5906" max="5906" width="8.140625" style="200" customWidth="1"/>
    <col min="5907" max="6144" width="9.140625" style="200"/>
    <col min="6145" max="6145" width="5.5703125" style="200" customWidth="1"/>
    <col min="6146" max="6146" width="39.7109375" style="200" customWidth="1"/>
    <col min="6147" max="6147" width="16" style="200" customWidth="1"/>
    <col min="6148" max="6148" width="13.85546875" style="200" customWidth="1"/>
    <col min="6149" max="6150" width="7.7109375" style="200" customWidth="1"/>
    <col min="6151" max="6151" width="12.5703125" style="200" customWidth="1"/>
    <col min="6152" max="6152" width="9.140625" style="200"/>
    <col min="6153" max="6153" width="23.5703125" style="200" customWidth="1"/>
    <col min="6154" max="6161" width="9.140625" style="200"/>
    <col min="6162" max="6162" width="8.140625" style="200" customWidth="1"/>
    <col min="6163" max="6400" width="9.140625" style="200"/>
    <col min="6401" max="6401" width="5.5703125" style="200" customWidth="1"/>
    <col min="6402" max="6402" width="39.7109375" style="200" customWidth="1"/>
    <col min="6403" max="6403" width="16" style="200" customWidth="1"/>
    <col min="6404" max="6404" width="13.85546875" style="200" customWidth="1"/>
    <col min="6405" max="6406" width="7.7109375" style="200" customWidth="1"/>
    <col min="6407" max="6407" width="12.5703125" style="200" customWidth="1"/>
    <col min="6408" max="6408" width="9.140625" style="200"/>
    <col min="6409" max="6409" width="23.5703125" style="200" customWidth="1"/>
    <col min="6410" max="6417" width="9.140625" style="200"/>
    <col min="6418" max="6418" width="8.140625" style="200" customWidth="1"/>
    <col min="6419" max="6656" width="9.140625" style="200"/>
    <col min="6657" max="6657" width="5.5703125" style="200" customWidth="1"/>
    <col min="6658" max="6658" width="39.7109375" style="200" customWidth="1"/>
    <col min="6659" max="6659" width="16" style="200" customWidth="1"/>
    <col min="6660" max="6660" width="13.85546875" style="200" customWidth="1"/>
    <col min="6661" max="6662" width="7.7109375" style="200" customWidth="1"/>
    <col min="6663" max="6663" width="12.5703125" style="200" customWidth="1"/>
    <col min="6664" max="6664" width="9.140625" style="200"/>
    <col min="6665" max="6665" width="23.5703125" style="200" customWidth="1"/>
    <col min="6666" max="6673" width="9.140625" style="200"/>
    <col min="6674" max="6674" width="8.140625" style="200" customWidth="1"/>
    <col min="6675" max="6912" width="9.140625" style="200"/>
    <col min="6913" max="6913" width="5.5703125" style="200" customWidth="1"/>
    <col min="6914" max="6914" width="39.7109375" style="200" customWidth="1"/>
    <col min="6915" max="6915" width="16" style="200" customWidth="1"/>
    <col min="6916" max="6916" width="13.85546875" style="200" customWidth="1"/>
    <col min="6917" max="6918" width="7.7109375" style="200" customWidth="1"/>
    <col min="6919" max="6919" width="12.5703125" style="200" customWidth="1"/>
    <col min="6920" max="6920" width="9.140625" style="200"/>
    <col min="6921" max="6921" width="23.5703125" style="200" customWidth="1"/>
    <col min="6922" max="6929" width="9.140625" style="200"/>
    <col min="6930" max="6930" width="8.140625" style="200" customWidth="1"/>
    <col min="6931" max="7168" width="9.140625" style="200"/>
    <col min="7169" max="7169" width="5.5703125" style="200" customWidth="1"/>
    <col min="7170" max="7170" width="39.7109375" style="200" customWidth="1"/>
    <col min="7171" max="7171" width="16" style="200" customWidth="1"/>
    <col min="7172" max="7172" width="13.85546875" style="200" customWidth="1"/>
    <col min="7173" max="7174" width="7.7109375" style="200" customWidth="1"/>
    <col min="7175" max="7175" width="12.5703125" style="200" customWidth="1"/>
    <col min="7176" max="7176" width="9.140625" style="200"/>
    <col min="7177" max="7177" width="23.5703125" style="200" customWidth="1"/>
    <col min="7178" max="7185" width="9.140625" style="200"/>
    <col min="7186" max="7186" width="8.140625" style="200" customWidth="1"/>
    <col min="7187" max="7424" width="9.140625" style="200"/>
    <col min="7425" max="7425" width="5.5703125" style="200" customWidth="1"/>
    <col min="7426" max="7426" width="39.7109375" style="200" customWidth="1"/>
    <col min="7427" max="7427" width="16" style="200" customWidth="1"/>
    <col min="7428" max="7428" width="13.85546875" style="200" customWidth="1"/>
    <col min="7429" max="7430" width="7.7109375" style="200" customWidth="1"/>
    <col min="7431" max="7431" width="12.5703125" style="200" customWidth="1"/>
    <col min="7432" max="7432" width="9.140625" style="200"/>
    <col min="7433" max="7433" width="23.5703125" style="200" customWidth="1"/>
    <col min="7434" max="7441" width="9.140625" style="200"/>
    <col min="7442" max="7442" width="8.140625" style="200" customWidth="1"/>
    <col min="7443" max="7680" width="9.140625" style="200"/>
    <col min="7681" max="7681" width="5.5703125" style="200" customWidth="1"/>
    <col min="7682" max="7682" width="39.7109375" style="200" customWidth="1"/>
    <col min="7683" max="7683" width="16" style="200" customWidth="1"/>
    <col min="7684" max="7684" width="13.85546875" style="200" customWidth="1"/>
    <col min="7685" max="7686" width="7.7109375" style="200" customWidth="1"/>
    <col min="7687" max="7687" width="12.5703125" style="200" customWidth="1"/>
    <col min="7688" max="7688" width="9.140625" style="200"/>
    <col min="7689" max="7689" width="23.5703125" style="200" customWidth="1"/>
    <col min="7690" max="7697" width="9.140625" style="200"/>
    <col min="7698" max="7698" width="8.140625" style="200" customWidth="1"/>
    <col min="7699" max="7936" width="9.140625" style="200"/>
    <col min="7937" max="7937" width="5.5703125" style="200" customWidth="1"/>
    <col min="7938" max="7938" width="39.7109375" style="200" customWidth="1"/>
    <col min="7939" max="7939" width="16" style="200" customWidth="1"/>
    <col min="7940" max="7940" width="13.85546875" style="200" customWidth="1"/>
    <col min="7941" max="7942" width="7.7109375" style="200" customWidth="1"/>
    <col min="7943" max="7943" width="12.5703125" style="200" customWidth="1"/>
    <col min="7944" max="7944" width="9.140625" style="200"/>
    <col min="7945" max="7945" width="23.5703125" style="200" customWidth="1"/>
    <col min="7946" max="7953" width="9.140625" style="200"/>
    <col min="7954" max="7954" width="8.140625" style="200" customWidth="1"/>
    <col min="7955" max="8192" width="9.140625" style="200"/>
    <col min="8193" max="8193" width="5.5703125" style="200" customWidth="1"/>
    <col min="8194" max="8194" width="39.7109375" style="200" customWidth="1"/>
    <col min="8195" max="8195" width="16" style="200" customWidth="1"/>
    <col min="8196" max="8196" width="13.85546875" style="200" customWidth="1"/>
    <col min="8197" max="8198" width="7.7109375" style="200" customWidth="1"/>
    <col min="8199" max="8199" width="12.5703125" style="200" customWidth="1"/>
    <col min="8200" max="8200" width="9.140625" style="200"/>
    <col min="8201" max="8201" width="23.5703125" style="200" customWidth="1"/>
    <col min="8202" max="8209" width="9.140625" style="200"/>
    <col min="8210" max="8210" width="8.140625" style="200" customWidth="1"/>
    <col min="8211" max="8448" width="9.140625" style="200"/>
    <col min="8449" max="8449" width="5.5703125" style="200" customWidth="1"/>
    <col min="8450" max="8450" width="39.7109375" style="200" customWidth="1"/>
    <col min="8451" max="8451" width="16" style="200" customWidth="1"/>
    <col min="8452" max="8452" width="13.85546875" style="200" customWidth="1"/>
    <col min="8453" max="8454" width="7.7109375" style="200" customWidth="1"/>
    <col min="8455" max="8455" width="12.5703125" style="200" customWidth="1"/>
    <col min="8456" max="8456" width="9.140625" style="200"/>
    <col min="8457" max="8457" width="23.5703125" style="200" customWidth="1"/>
    <col min="8458" max="8465" width="9.140625" style="200"/>
    <col min="8466" max="8466" width="8.140625" style="200" customWidth="1"/>
    <col min="8467" max="8704" width="9.140625" style="200"/>
    <col min="8705" max="8705" width="5.5703125" style="200" customWidth="1"/>
    <col min="8706" max="8706" width="39.7109375" style="200" customWidth="1"/>
    <col min="8707" max="8707" width="16" style="200" customWidth="1"/>
    <col min="8708" max="8708" width="13.85546875" style="200" customWidth="1"/>
    <col min="8709" max="8710" width="7.7109375" style="200" customWidth="1"/>
    <col min="8711" max="8711" width="12.5703125" style="200" customWidth="1"/>
    <col min="8712" max="8712" width="9.140625" style="200"/>
    <col min="8713" max="8713" width="23.5703125" style="200" customWidth="1"/>
    <col min="8714" max="8721" width="9.140625" style="200"/>
    <col min="8722" max="8722" width="8.140625" style="200" customWidth="1"/>
    <col min="8723" max="8960" width="9.140625" style="200"/>
    <col min="8961" max="8961" width="5.5703125" style="200" customWidth="1"/>
    <col min="8962" max="8962" width="39.7109375" style="200" customWidth="1"/>
    <col min="8963" max="8963" width="16" style="200" customWidth="1"/>
    <col min="8964" max="8964" width="13.85546875" style="200" customWidth="1"/>
    <col min="8965" max="8966" width="7.7109375" style="200" customWidth="1"/>
    <col min="8967" max="8967" width="12.5703125" style="200" customWidth="1"/>
    <col min="8968" max="8968" width="9.140625" style="200"/>
    <col min="8969" max="8969" width="23.5703125" style="200" customWidth="1"/>
    <col min="8970" max="8977" width="9.140625" style="200"/>
    <col min="8978" max="8978" width="8.140625" style="200" customWidth="1"/>
    <col min="8979" max="9216" width="9.140625" style="200"/>
    <col min="9217" max="9217" width="5.5703125" style="200" customWidth="1"/>
    <col min="9218" max="9218" width="39.7109375" style="200" customWidth="1"/>
    <col min="9219" max="9219" width="16" style="200" customWidth="1"/>
    <col min="9220" max="9220" width="13.85546875" style="200" customWidth="1"/>
    <col min="9221" max="9222" width="7.7109375" style="200" customWidth="1"/>
    <col min="9223" max="9223" width="12.5703125" style="200" customWidth="1"/>
    <col min="9224" max="9224" width="9.140625" style="200"/>
    <col min="9225" max="9225" width="23.5703125" style="200" customWidth="1"/>
    <col min="9226" max="9233" width="9.140625" style="200"/>
    <col min="9234" max="9234" width="8.140625" style="200" customWidth="1"/>
    <col min="9235" max="9472" width="9.140625" style="200"/>
    <col min="9473" max="9473" width="5.5703125" style="200" customWidth="1"/>
    <col min="9474" max="9474" width="39.7109375" style="200" customWidth="1"/>
    <col min="9475" max="9475" width="16" style="200" customWidth="1"/>
    <col min="9476" max="9476" width="13.85546875" style="200" customWidth="1"/>
    <col min="9477" max="9478" width="7.7109375" style="200" customWidth="1"/>
    <col min="9479" max="9479" width="12.5703125" style="200" customWidth="1"/>
    <col min="9480" max="9480" width="9.140625" style="200"/>
    <col min="9481" max="9481" width="23.5703125" style="200" customWidth="1"/>
    <col min="9482" max="9489" width="9.140625" style="200"/>
    <col min="9490" max="9490" width="8.140625" style="200" customWidth="1"/>
    <col min="9491" max="9728" width="9.140625" style="200"/>
    <col min="9729" max="9729" width="5.5703125" style="200" customWidth="1"/>
    <col min="9730" max="9730" width="39.7109375" style="200" customWidth="1"/>
    <col min="9731" max="9731" width="16" style="200" customWidth="1"/>
    <col min="9732" max="9732" width="13.85546875" style="200" customWidth="1"/>
    <col min="9733" max="9734" width="7.7109375" style="200" customWidth="1"/>
    <col min="9735" max="9735" width="12.5703125" style="200" customWidth="1"/>
    <col min="9736" max="9736" width="9.140625" style="200"/>
    <col min="9737" max="9737" width="23.5703125" style="200" customWidth="1"/>
    <col min="9738" max="9745" width="9.140625" style="200"/>
    <col min="9746" max="9746" width="8.140625" style="200" customWidth="1"/>
    <col min="9747" max="9984" width="9.140625" style="200"/>
    <col min="9985" max="9985" width="5.5703125" style="200" customWidth="1"/>
    <col min="9986" max="9986" width="39.7109375" style="200" customWidth="1"/>
    <col min="9987" max="9987" width="16" style="200" customWidth="1"/>
    <col min="9988" max="9988" width="13.85546875" style="200" customWidth="1"/>
    <col min="9989" max="9990" width="7.7109375" style="200" customWidth="1"/>
    <col min="9991" max="9991" width="12.5703125" style="200" customWidth="1"/>
    <col min="9992" max="9992" width="9.140625" style="200"/>
    <col min="9993" max="9993" width="23.5703125" style="200" customWidth="1"/>
    <col min="9994" max="10001" width="9.140625" style="200"/>
    <col min="10002" max="10002" width="8.140625" style="200" customWidth="1"/>
    <col min="10003" max="10240" width="9.140625" style="200"/>
    <col min="10241" max="10241" width="5.5703125" style="200" customWidth="1"/>
    <col min="10242" max="10242" width="39.7109375" style="200" customWidth="1"/>
    <col min="10243" max="10243" width="16" style="200" customWidth="1"/>
    <col min="10244" max="10244" width="13.85546875" style="200" customWidth="1"/>
    <col min="10245" max="10246" width="7.7109375" style="200" customWidth="1"/>
    <col min="10247" max="10247" width="12.5703125" style="200" customWidth="1"/>
    <col min="10248" max="10248" width="9.140625" style="200"/>
    <col min="10249" max="10249" width="23.5703125" style="200" customWidth="1"/>
    <col min="10250" max="10257" width="9.140625" style="200"/>
    <col min="10258" max="10258" width="8.140625" style="200" customWidth="1"/>
    <col min="10259" max="10496" width="9.140625" style="200"/>
    <col min="10497" max="10497" width="5.5703125" style="200" customWidth="1"/>
    <col min="10498" max="10498" width="39.7109375" style="200" customWidth="1"/>
    <col min="10499" max="10499" width="16" style="200" customWidth="1"/>
    <col min="10500" max="10500" width="13.85546875" style="200" customWidth="1"/>
    <col min="10501" max="10502" width="7.7109375" style="200" customWidth="1"/>
    <col min="10503" max="10503" width="12.5703125" style="200" customWidth="1"/>
    <col min="10504" max="10504" width="9.140625" style="200"/>
    <col min="10505" max="10505" width="23.5703125" style="200" customWidth="1"/>
    <col min="10506" max="10513" width="9.140625" style="200"/>
    <col min="10514" max="10514" width="8.140625" style="200" customWidth="1"/>
    <col min="10515" max="10752" width="9.140625" style="200"/>
    <col min="10753" max="10753" width="5.5703125" style="200" customWidth="1"/>
    <col min="10754" max="10754" width="39.7109375" style="200" customWidth="1"/>
    <col min="10755" max="10755" width="16" style="200" customWidth="1"/>
    <col min="10756" max="10756" width="13.85546875" style="200" customWidth="1"/>
    <col min="10757" max="10758" width="7.7109375" style="200" customWidth="1"/>
    <col min="10759" max="10759" width="12.5703125" style="200" customWidth="1"/>
    <col min="10760" max="10760" width="9.140625" style="200"/>
    <col min="10761" max="10761" width="23.5703125" style="200" customWidth="1"/>
    <col min="10762" max="10769" width="9.140625" style="200"/>
    <col min="10770" max="10770" width="8.140625" style="200" customWidth="1"/>
    <col min="10771" max="11008" width="9.140625" style="200"/>
    <col min="11009" max="11009" width="5.5703125" style="200" customWidth="1"/>
    <col min="11010" max="11010" width="39.7109375" style="200" customWidth="1"/>
    <col min="11011" max="11011" width="16" style="200" customWidth="1"/>
    <col min="11012" max="11012" width="13.85546875" style="200" customWidth="1"/>
    <col min="11013" max="11014" width="7.7109375" style="200" customWidth="1"/>
    <col min="11015" max="11015" width="12.5703125" style="200" customWidth="1"/>
    <col min="11016" max="11016" width="9.140625" style="200"/>
    <col min="11017" max="11017" width="23.5703125" style="200" customWidth="1"/>
    <col min="11018" max="11025" width="9.140625" style="200"/>
    <col min="11026" max="11026" width="8.140625" style="200" customWidth="1"/>
    <col min="11027" max="11264" width="9.140625" style="200"/>
    <col min="11265" max="11265" width="5.5703125" style="200" customWidth="1"/>
    <col min="11266" max="11266" width="39.7109375" style="200" customWidth="1"/>
    <col min="11267" max="11267" width="16" style="200" customWidth="1"/>
    <col min="11268" max="11268" width="13.85546875" style="200" customWidth="1"/>
    <col min="11269" max="11270" width="7.7109375" style="200" customWidth="1"/>
    <col min="11271" max="11271" width="12.5703125" style="200" customWidth="1"/>
    <col min="11272" max="11272" width="9.140625" style="200"/>
    <col min="11273" max="11273" width="23.5703125" style="200" customWidth="1"/>
    <col min="11274" max="11281" width="9.140625" style="200"/>
    <col min="11282" max="11282" width="8.140625" style="200" customWidth="1"/>
    <col min="11283" max="11520" width="9.140625" style="200"/>
    <col min="11521" max="11521" width="5.5703125" style="200" customWidth="1"/>
    <col min="11522" max="11522" width="39.7109375" style="200" customWidth="1"/>
    <col min="11523" max="11523" width="16" style="200" customWidth="1"/>
    <col min="11524" max="11524" width="13.85546875" style="200" customWidth="1"/>
    <col min="11525" max="11526" width="7.7109375" style="200" customWidth="1"/>
    <col min="11527" max="11527" width="12.5703125" style="200" customWidth="1"/>
    <col min="11528" max="11528" width="9.140625" style="200"/>
    <col min="11529" max="11529" width="23.5703125" style="200" customWidth="1"/>
    <col min="11530" max="11537" width="9.140625" style="200"/>
    <col min="11538" max="11538" width="8.140625" style="200" customWidth="1"/>
    <col min="11539" max="11776" width="9.140625" style="200"/>
    <col min="11777" max="11777" width="5.5703125" style="200" customWidth="1"/>
    <col min="11778" max="11778" width="39.7109375" style="200" customWidth="1"/>
    <col min="11779" max="11779" width="16" style="200" customWidth="1"/>
    <col min="11780" max="11780" width="13.85546875" style="200" customWidth="1"/>
    <col min="11781" max="11782" width="7.7109375" style="200" customWidth="1"/>
    <col min="11783" max="11783" width="12.5703125" style="200" customWidth="1"/>
    <col min="11784" max="11784" width="9.140625" style="200"/>
    <col min="11785" max="11785" width="23.5703125" style="200" customWidth="1"/>
    <col min="11786" max="11793" width="9.140625" style="200"/>
    <col min="11794" max="11794" width="8.140625" style="200" customWidth="1"/>
    <col min="11795" max="12032" width="9.140625" style="200"/>
    <col min="12033" max="12033" width="5.5703125" style="200" customWidth="1"/>
    <col min="12034" max="12034" width="39.7109375" style="200" customWidth="1"/>
    <col min="12035" max="12035" width="16" style="200" customWidth="1"/>
    <col min="12036" max="12036" width="13.85546875" style="200" customWidth="1"/>
    <col min="12037" max="12038" width="7.7109375" style="200" customWidth="1"/>
    <col min="12039" max="12039" width="12.5703125" style="200" customWidth="1"/>
    <col min="12040" max="12040" width="9.140625" style="200"/>
    <col min="12041" max="12041" width="23.5703125" style="200" customWidth="1"/>
    <col min="12042" max="12049" width="9.140625" style="200"/>
    <col min="12050" max="12050" width="8.140625" style="200" customWidth="1"/>
    <col min="12051" max="12288" width="9.140625" style="200"/>
    <col min="12289" max="12289" width="5.5703125" style="200" customWidth="1"/>
    <col min="12290" max="12290" width="39.7109375" style="200" customWidth="1"/>
    <col min="12291" max="12291" width="16" style="200" customWidth="1"/>
    <col min="12292" max="12292" width="13.85546875" style="200" customWidth="1"/>
    <col min="12293" max="12294" width="7.7109375" style="200" customWidth="1"/>
    <col min="12295" max="12295" width="12.5703125" style="200" customWidth="1"/>
    <col min="12296" max="12296" width="9.140625" style="200"/>
    <col min="12297" max="12297" width="23.5703125" style="200" customWidth="1"/>
    <col min="12298" max="12305" width="9.140625" style="200"/>
    <col min="12306" max="12306" width="8.140625" style="200" customWidth="1"/>
    <col min="12307" max="12544" width="9.140625" style="200"/>
    <col min="12545" max="12545" width="5.5703125" style="200" customWidth="1"/>
    <col min="12546" max="12546" width="39.7109375" style="200" customWidth="1"/>
    <col min="12547" max="12547" width="16" style="200" customWidth="1"/>
    <col min="12548" max="12548" width="13.85546875" style="200" customWidth="1"/>
    <col min="12549" max="12550" width="7.7109375" style="200" customWidth="1"/>
    <col min="12551" max="12551" width="12.5703125" style="200" customWidth="1"/>
    <col min="12552" max="12552" width="9.140625" style="200"/>
    <col min="12553" max="12553" width="23.5703125" style="200" customWidth="1"/>
    <col min="12554" max="12561" width="9.140625" style="200"/>
    <col min="12562" max="12562" width="8.140625" style="200" customWidth="1"/>
    <col min="12563" max="12800" width="9.140625" style="200"/>
    <col min="12801" max="12801" width="5.5703125" style="200" customWidth="1"/>
    <col min="12802" max="12802" width="39.7109375" style="200" customWidth="1"/>
    <col min="12803" max="12803" width="16" style="200" customWidth="1"/>
    <col min="12804" max="12804" width="13.85546875" style="200" customWidth="1"/>
    <col min="12805" max="12806" width="7.7109375" style="200" customWidth="1"/>
    <col min="12807" max="12807" width="12.5703125" style="200" customWidth="1"/>
    <col min="12808" max="12808" width="9.140625" style="200"/>
    <col min="12809" max="12809" width="23.5703125" style="200" customWidth="1"/>
    <col min="12810" max="12817" width="9.140625" style="200"/>
    <col min="12818" max="12818" width="8.140625" style="200" customWidth="1"/>
    <col min="12819" max="13056" width="9.140625" style="200"/>
    <col min="13057" max="13057" width="5.5703125" style="200" customWidth="1"/>
    <col min="13058" max="13058" width="39.7109375" style="200" customWidth="1"/>
    <col min="13059" max="13059" width="16" style="200" customWidth="1"/>
    <col min="13060" max="13060" width="13.85546875" style="200" customWidth="1"/>
    <col min="13061" max="13062" width="7.7109375" style="200" customWidth="1"/>
    <col min="13063" max="13063" width="12.5703125" style="200" customWidth="1"/>
    <col min="13064" max="13064" width="9.140625" style="200"/>
    <col min="13065" max="13065" width="23.5703125" style="200" customWidth="1"/>
    <col min="13066" max="13073" width="9.140625" style="200"/>
    <col min="13074" max="13074" width="8.140625" style="200" customWidth="1"/>
    <col min="13075" max="13312" width="9.140625" style="200"/>
    <col min="13313" max="13313" width="5.5703125" style="200" customWidth="1"/>
    <col min="13314" max="13314" width="39.7109375" style="200" customWidth="1"/>
    <col min="13315" max="13315" width="16" style="200" customWidth="1"/>
    <col min="13316" max="13316" width="13.85546875" style="200" customWidth="1"/>
    <col min="13317" max="13318" width="7.7109375" style="200" customWidth="1"/>
    <col min="13319" max="13319" width="12.5703125" style="200" customWidth="1"/>
    <col min="13320" max="13320" width="9.140625" style="200"/>
    <col min="13321" max="13321" width="23.5703125" style="200" customWidth="1"/>
    <col min="13322" max="13329" width="9.140625" style="200"/>
    <col min="13330" max="13330" width="8.140625" style="200" customWidth="1"/>
    <col min="13331" max="13568" width="9.140625" style="200"/>
    <col min="13569" max="13569" width="5.5703125" style="200" customWidth="1"/>
    <col min="13570" max="13570" width="39.7109375" style="200" customWidth="1"/>
    <col min="13571" max="13571" width="16" style="200" customWidth="1"/>
    <col min="13572" max="13572" width="13.85546875" style="200" customWidth="1"/>
    <col min="13573" max="13574" width="7.7109375" style="200" customWidth="1"/>
    <col min="13575" max="13575" width="12.5703125" style="200" customWidth="1"/>
    <col min="13576" max="13576" width="9.140625" style="200"/>
    <col min="13577" max="13577" width="23.5703125" style="200" customWidth="1"/>
    <col min="13578" max="13585" width="9.140625" style="200"/>
    <col min="13586" max="13586" width="8.140625" style="200" customWidth="1"/>
    <col min="13587" max="13824" width="9.140625" style="200"/>
    <col min="13825" max="13825" width="5.5703125" style="200" customWidth="1"/>
    <col min="13826" max="13826" width="39.7109375" style="200" customWidth="1"/>
    <col min="13827" max="13827" width="16" style="200" customWidth="1"/>
    <col min="13828" max="13828" width="13.85546875" style="200" customWidth="1"/>
    <col min="13829" max="13830" width="7.7109375" style="200" customWidth="1"/>
    <col min="13831" max="13831" width="12.5703125" style="200" customWidth="1"/>
    <col min="13832" max="13832" width="9.140625" style="200"/>
    <col min="13833" max="13833" width="23.5703125" style="200" customWidth="1"/>
    <col min="13834" max="13841" width="9.140625" style="200"/>
    <col min="13842" max="13842" width="8.140625" style="200" customWidth="1"/>
    <col min="13843" max="14080" width="9.140625" style="200"/>
    <col min="14081" max="14081" width="5.5703125" style="200" customWidth="1"/>
    <col min="14082" max="14082" width="39.7109375" style="200" customWidth="1"/>
    <col min="14083" max="14083" width="16" style="200" customWidth="1"/>
    <col min="14084" max="14084" width="13.85546875" style="200" customWidth="1"/>
    <col min="14085" max="14086" width="7.7109375" style="200" customWidth="1"/>
    <col min="14087" max="14087" width="12.5703125" style="200" customWidth="1"/>
    <col min="14088" max="14088" width="9.140625" style="200"/>
    <col min="14089" max="14089" width="23.5703125" style="200" customWidth="1"/>
    <col min="14090" max="14097" width="9.140625" style="200"/>
    <col min="14098" max="14098" width="8.140625" style="200" customWidth="1"/>
    <col min="14099" max="14336" width="9.140625" style="200"/>
    <col min="14337" max="14337" width="5.5703125" style="200" customWidth="1"/>
    <col min="14338" max="14338" width="39.7109375" style="200" customWidth="1"/>
    <col min="14339" max="14339" width="16" style="200" customWidth="1"/>
    <col min="14340" max="14340" width="13.85546875" style="200" customWidth="1"/>
    <col min="14341" max="14342" width="7.7109375" style="200" customWidth="1"/>
    <col min="14343" max="14343" width="12.5703125" style="200" customWidth="1"/>
    <col min="14344" max="14344" width="9.140625" style="200"/>
    <col min="14345" max="14345" width="23.5703125" style="200" customWidth="1"/>
    <col min="14346" max="14353" width="9.140625" style="200"/>
    <col min="14354" max="14354" width="8.140625" style="200" customWidth="1"/>
    <col min="14355" max="14592" width="9.140625" style="200"/>
    <col min="14593" max="14593" width="5.5703125" style="200" customWidth="1"/>
    <col min="14594" max="14594" width="39.7109375" style="200" customWidth="1"/>
    <col min="14595" max="14595" width="16" style="200" customWidth="1"/>
    <col min="14596" max="14596" width="13.85546875" style="200" customWidth="1"/>
    <col min="14597" max="14598" width="7.7109375" style="200" customWidth="1"/>
    <col min="14599" max="14599" width="12.5703125" style="200" customWidth="1"/>
    <col min="14600" max="14600" width="9.140625" style="200"/>
    <col min="14601" max="14601" width="23.5703125" style="200" customWidth="1"/>
    <col min="14602" max="14609" width="9.140625" style="200"/>
    <col min="14610" max="14610" width="8.140625" style="200" customWidth="1"/>
    <col min="14611" max="14848" width="9.140625" style="200"/>
    <col min="14849" max="14849" width="5.5703125" style="200" customWidth="1"/>
    <col min="14850" max="14850" width="39.7109375" style="200" customWidth="1"/>
    <col min="14851" max="14851" width="16" style="200" customWidth="1"/>
    <col min="14852" max="14852" width="13.85546875" style="200" customWidth="1"/>
    <col min="14853" max="14854" width="7.7109375" style="200" customWidth="1"/>
    <col min="14855" max="14855" width="12.5703125" style="200" customWidth="1"/>
    <col min="14856" max="14856" width="9.140625" style="200"/>
    <col min="14857" max="14857" width="23.5703125" style="200" customWidth="1"/>
    <col min="14858" max="14865" width="9.140625" style="200"/>
    <col min="14866" max="14866" width="8.140625" style="200" customWidth="1"/>
    <col min="14867" max="15104" width="9.140625" style="200"/>
    <col min="15105" max="15105" width="5.5703125" style="200" customWidth="1"/>
    <col min="15106" max="15106" width="39.7109375" style="200" customWidth="1"/>
    <col min="15107" max="15107" width="16" style="200" customWidth="1"/>
    <col min="15108" max="15108" width="13.85546875" style="200" customWidth="1"/>
    <col min="15109" max="15110" width="7.7109375" style="200" customWidth="1"/>
    <col min="15111" max="15111" width="12.5703125" style="200" customWidth="1"/>
    <col min="15112" max="15112" width="9.140625" style="200"/>
    <col min="15113" max="15113" width="23.5703125" style="200" customWidth="1"/>
    <col min="15114" max="15121" width="9.140625" style="200"/>
    <col min="15122" max="15122" width="8.140625" style="200" customWidth="1"/>
    <col min="15123" max="15360" width="9.140625" style="200"/>
    <col min="15361" max="15361" width="5.5703125" style="200" customWidth="1"/>
    <col min="15362" max="15362" width="39.7109375" style="200" customWidth="1"/>
    <col min="15363" max="15363" width="16" style="200" customWidth="1"/>
    <col min="15364" max="15364" width="13.85546875" style="200" customWidth="1"/>
    <col min="15365" max="15366" width="7.7109375" style="200" customWidth="1"/>
    <col min="15367" max="15367" width="12.5703125" style="200" customWidth="1"/>
    <col min="15368" max="15368" width="9.140625" style="200"/>
    <col min="15369" max="15369" width="23.5703125" style="200" customWidth="1"/>
    <col min="15370" max="15377" width="9.140625" style="200"/>
    <col min="15378" max="15378" width="8.140625" style="200" customWidth="1"/>
    <col min="15379" max="15616" width="9.140625" style="200"/>
    <col min="15617" max="15617" width="5.5703125" style="200" customWidth="1"/>
    <col min="15618" max="15618" width="39.7109375" style="200" customWidth="1"/>
    <col min="15619" max="15619" width="16" style="200" customWidth="1"/>
    <col min="15620" max="15620" width="13.85546875" style="200" customWidth="1"/>
    <col min="15621" max="15622" width="7.7109375" style="200" customWidth="1"/>
    <col min="15623" max="15623" width="12.5703125" style="200" customWidth="1"/>
    <col min="15624" max="15624" width="9.140625" style="200"/>
    <col min="15625" max="15625" width="23.5703125" style="200" customWidth="1"/>
    <col min="15626" max="15633" width="9.140625" style="200"/>
    <col min="15634" max="15634" width="8.140625" style="200" customWidth="1"/>
    <col min="15635" max="15872" width="9.140625" style="200"/>
    <col min="15873" max="15873" width="5.5703125" style="200" customWidth="1"/>
    <col min="15874" max="15874" width="39.7109375" style="200" customWidth="1"/>
    <col min="15875" max="15875" width="16" style="200" customWidth="1"/>
    <col min="15876" max="15876" width="13.85546875" style="200" customWidth="1"/>
    <col min="15877" max="15878" width="7.7109375" style="200" customWidth="1"/>
    <col min="15879" max="15879" width="12.5703125" style="200" customWidth="1"/>
    <col min="15880" max="15880" width="9.140625" style="200"/>
    <col min="15881" max="15881" width="23.5703125" style="200" customWidth="1"/>
    <col min="15882" max="15889" width="9.140625" style="200"/>
    <col min="15890" max="15890" width="8.140625" style="200" customWidth="1"/>
    <col min="15891" max="16128" width="9.140625" style="200"/>
    <col min="16129" max="16129" width="5.5703125" style="200" customWidth="1"/>
    <col min="16130" max="16130" width="39.7109375" style="200" customWidth="1"/>
    <col min="16131" max="16131" width="16" style="200" customWidth="1"/>
    <col min="16132" max="16132" width="13.85546875" style="200" customWidth="1"/>
    <col min="16133" max="16134" width="7.7109375" style="200" customWidth="1"/>
    <col min="16135" max="16135" width="12.5703125" style="200" customWidth="1"/>
    <col min="16136" max="16136" width="9.140625" style="200"/>
    <col min="16137" max="16137" width="23.5703125" style="200" customWidth="1"/>
    <col min="16138" max="16145" width="9.140625" style="200"/>
    <col min="16146" max="16146" width="8.140625" style="200" customWidth="1"/>
    <col min="16147" max="16384" width="9.140625" style="200"/>
  </cols>
  <sheetData>
    <row r="1" spans="1:19" ht="15" x14ac:dyDescent="0.25">
      <c r="A1" s="210"/>
      <c r="B1" s="211"/>
      <c r="C1" s="774"/>
      <c r="D1" s="774"/>
      <c r="E1" s="774"/>
      <c r="F1" s="774"/>
      <c r="G1" s="774" t="s">
        <v>1272</v>
      </c>
    </row>
    <row r="2" spans="1:19" ht="15" x14ac:dyDescent="0.25">
      <c r="A2" s="210" t="s">
        <v>47</v>
      </c>
      <c r="B2" s="201"/>
      <c r="C2" s="774"/>
      <c r="D2" s="774"/>
      <c r="E2" s="774"/>
      <c r="F2" s="774"/>
      <c r="G2" s="774" t="s">
        <v>1268</v>
      </c>
      <c r="N2" s="1786" t="e">
        <f>#REF!</f>
        <v>#REF!</v>
      </c>
      <c r="O2" s="1786"/>
    </row>
    <row r="3" spans="1:19" ht="15" x14ac:dyDescent="0.25">
      <c r="A3" s="212"/>
      <c r="B3" s="211"/>
      <c r="C3" s="774"/>
      <c r="D3" s="774"/>
      <c r="E3" s="774"/>
      <c r="F3" s="774"/>
      <c r="G3" s="774"/>
      <c r="N3" s="1786" t="e">
        <f>#REF!</f>
        <v>#REF!</v>
      </c>
      <c r="O3" s="1786"/>
    </row>
    <row r="4" spans="1:19" ht="15" x14ac:dyDescent="0.25">
      <c r="A4" s="212"/>
      <c r="B4" s="211"/>
      <c r="C4" s="1787"/>
      <c r="D4" s="1787"/>
      <c r="E4" s="1787"/>
      <c r="F4" s="1787"/>
      <c r="G4" s="1787"/>
      <c r="N4" s="200">
        <f>РП!J28</f>
        <v>8.0150000000000006</v>
      </c>
      <c r="O4" s="200">
        <v>2</v>
      </c>
      <c r="P4" s="200">
        <v>2025</v>
      </c>
    </row>
    <row r="5" spans="1:19" ht="18.75" x14ac:dyDescent="0.25">
      <c r="A5" s="1785" t="s">
        <v>1119</v>
      </c>
      <c r="B5" s="1785"/>
      <c r="C5" s="1785"/>
      <c r="D5" s="1785"/>
      <c r="E5" s="1785"/>
      <c r="F5" s="1785"/>
      <c r="G5" s="1785"/>
    </row>
    <row r="6" spans="1:19" ht="18.75" x14ac:dyDescent="0.25">
      <c r="A6" s="841"/>
      <c r="B6" s="841"/>
      <c r="C6" s="841" t="s">
        <v>1244</v>
      </c>
      <c r="D6" s="841"/>
      <c r="E6" s="841"/>
      <c r="F6" s="841"/>
      <c r="G6" s="841"/>
    </row>
    <row r="7" spans="1:19" ht="18.75" hidden="1" x14ac:dyDescent="0.25">
      <c r="A7" s="1788" t="s">
        <v>633</v>
      </c>
      <c r="B7" s="1789"/>
      <c r="C7" s="1789"/>
      <c r="D7" s="1789"/>
      <c r="E7" s="1789"/>
      <c r="F7" s="1789"/>
      <c r="G7" s="1789"/>
      <c r="O7" s="845"/>
      <c r="P7" s="845">
        <v>1</v>
      </c>
      <c r="Q7" s="846">
        <v>2</v>
      </c>
      <c r="R7" s="846">
        <v>3</v>
      </c>
      <c r="S7" s="847">
        <v>4</v>
      </c>
    </row>
    <row r="8" spans="1:19" ht="72" customHeight="1" x14ac:dyDescent="0.2">
      <c r="A8" s="1790" t="str">
        <f>РП!I8</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B8" s="1791"/>
      <c r="C8" s="1791"/>
      <c r="D8" s="1791"/>
      <c r="E8" s="1791"/>
      <c r="F8" s="1791"/>
      <c r="G8" s="1791"/>
      <c r="L8" s="1"/>
      <c r="M8" s="1"/>
      <c r="N8" s="1"/>
      <c r="O8" s="848">
        <v>2019</v>
      </c>
      <c r="P8" s="848">
        <v>3.8210000000000002</v>
      </c>
      <c r="Q8" s="200">
        <v>3.8650000000000002</v>
      </c>
      <c r="R8" s="200">
        <v>3.91</v>
      </c>
      <c r="S8" s="849">
        <v>4.1379999999999999</v>
      </c>
    </row>
    <row r="9" spans="1:19" ht="62.25" hidden="1" customHeight="1" x14ac:dyDescent="0.2">
      <c r="A9" s="850"/>
      <c r="B9" s="201"/>
      <c r="C9" s="851"/>
      <c r="D9" s="202"/>
      <c r="E9" s="202"/>
      <c r="F9" s="202"/>
      <c r="G9" s="202"/>
      <c r="L9" s="1"/>
      <c r="M9" s="1"/>
      <c r="N9" s="1"/>
      <c r="O9" s="852">
        <v>2020</v>
      </c>
      <c r="P9" s="852">
        <v>4.2270000000000003</v>
      </c>
      <c r="Q9" s="853">
        <v>4.2750000000000004</v>
      </c>
      <c r="R9" s="853">
        <v>4.3239999999999998</v>
      </c>
      <c r="S9" s="854">
        <v>4.3819999999999997</v>
      </c>
    </row>
    <row r="10" spans="1:19" ht="52.5" customHeight="1" x14ac:dyDescent="0.2">
      <c r="A10" s="1792" t="s">
        <v>1245</v>
      </c>
      <c r="B10" s="1793"/>
      <c r="C10" s="1793"/>
      <c r="D10" s="1793"/>
      <c r="E10" s="1793"/>
      <c r="F10" s="1793"/>
      <c r="G10" s="1793"/>
      <c r="H10" s="203"/>
      <c r="L10" s="1"/>
      <c r="M10" s="1"/>
      <c r="N10" s="1"/>
      <c r="O10" s="1"/>
      <c r="P10" s="1"/>
    </row>
    <row r="11" spans="1:19" ht="76.5" customHeight="1" x14ac:dyDescent="0.2">
      <c r="A11" s="855" t="s">
        <v>13</v>
      </c>
      <c r="B11" s="855" t="s">
        <v>60</v>
      </c>
      <c r="C11" s="855" t="s">
        <v>582</v>
      </c>
      <c r="D11" s="856" t="s">
        <v>818</v>
      </c>
      <c r="E11" s="855" t="s">
        <v>46</v>
      </c>
      <c r="F11" s="855" t="s">
        <v>583</v>
      </c>
      <c r="G11" s="855" t="s">
        <v>261</v>
      </c>
      <c r="L11" s="1"/>
      <c r="M11" s="1"/>
      <c r="N11" s="1"/>
      <c r="O11" s="1"/>
      <c r="P11" s="1"/>
    </row>
    <row r="12" spans="1:19" ht="15.75" customHeight="1" x14ac:dyDescent="0.2">
      <c r="A12" s="857">
        <v>1</v>
      </c>
      <c r="B12" s="857">
        <v>2</v>
      </c>
      <c r="C12" s="857">
        <v>3</v>
      </c>
      <c r="D12" s="857">
        <v>4</v>
      </c>
      <c r="E12" s="857">
        <v>5</v>
      </c>
      <c r="F12" s="857">
        <v>6</v>
      </c>
      <c r="G12" s="857">
        <v>7</v>
      </c>
      <c r="L12" s="1"/>
      <c r="M12" s="1"/>
      <c r="N12" s="1"/>
      <c r="O12" s="1"/>
      <c r="P12" s="1"/>
    </row>
    <row r="13" spans="1:19" ht="45" customHeight="1" x14ac:dyDescent="0.25">
      <c r="A13" s="858">
        <v>1</v>
      </c>
      <c r="B13" s="859" t="s">
        <v>584</v>
      </c>
      <c r="C13" s="855"/>
      <c r="D13" s="860">
        <v>2525</v>
      </c>
      <c r="E13" s="861">
        <v>1</v>
      </c>
      <c r="F13" s="862"/>
      <c r="G13" s="863">
        <f>IF(F13="",D13*E13,D13*E13*F13)</f>
        <v>2525</v>
      </c>
      <c r="J13" s="204">
        <f>G13</f>
        <v>2525</v>
      </c>
    </row>
    <row r="14" spans="1:19" ht="37.5" customHeight="1" x14ac:dyDescent="0.2">
      <c r="A14" s="858">
        <v>2</v>
      </c>
      <c r="B14" s="859" t="s">
        <v>819</v>
      </c>
      <c r="C14" s="855"/>
      <c r="D14" s="860"/>
      <c r="E14" s="864"/>
      <c r="F14" s="862"/>
      <c r="G14" s="863"/>
      <c r="I14" s="1"/>
      <c r="J14" s="1" t="str">
        <f>IF((J15+J16+J17)&gt;0,"а",0)</f>
        <v>а</v>
      </c>
      <c r="K14" s="1"/>
    </row>
    <row r="15" spans="1:19" ht="84.75" customHeight="1" x14ac:dyDescent="0.2">
      <c r="A15" s="865" t="s">
        <v>296</v>
      </c>
      <c r="B15" s="866" t="s">
        <v>820</v>
      </c>
      <c r="C15" s="867" t="s">
        <v>821</v>
      </c>
      <c r="D15" s="855" t="str">
        <f>FIXED(1396,1)&amp;"            "&amp;"на 1 га"</f>
        <v>1 396,0            на 1 га</v>
      </c>
      <c r="E15" s="864">
        <v>0.5</v>
      </c>
      <c r="F15" s="868">
        <f>IF(E15&lt;=5,1,IF(AND(E15&gt;5,E15&lt;=10),0.9,0.75))</f>
        <v>1</v>
      </c>
      <c r="G15" s="868">
        <f>SUBSTITUTE(D15," на 1 га","")*IF(F15="",E15,E15*F15)</f>
        <v>698</v>
      </c>
      <c r="I15" s="1"/>
      <c r="J15" s="1">
        <f>G15</f>
        <v>698</v>
      </c>
      <c r="K15" s="1"/>
    </row>
    <row r="16" spans="1:19" ht="53.25" customHeight="1" x14ac:dyDescent="0.2">
      <c r="A16" s="865" t="s">
        <v>804</v>
      </c>
      <c r="B16" s="866" t="s">
        <v>822</v>
      </c>
      <c r="C16" s="867" t="s">
        <v>823</v>
      </c>
      <c r="D16" s="855" t="str">
        <f>FIXED(262,1)&amp;"            "&amp;"на 1 направление"</f>
        <v>262,0            на 1 направление</v>
      </c>
      <c r="E16" s="864">
        <v>2</v>
      </c>
      <c r="F16" s="868"/>
      <c r="G16" s="868">
        <f>SUBSTITUTE(D16," на 1 направление","")*IF(F16="",E16,E16*F16)</f>
        <v>524</v>
      </c>
      <c r="I16" s="1"/>
      <c r="J16" s="1">
        <f>G16</f>
        <v>524</v>
      </c>
      <c r="K16" s="1"/>
    </row>
    <row r="17" spans="1:11" ht="54" customHeight="1" x14ac:dyDescent="0.2">
      <c r="A17" s="865" t="s">
        <v>318</v>
      </c>
      <c r="B17" s="866" t="s">
        <v>824</v>
      </c>
      <c r="C17" s="867" t="s">
        <v>825</v>
      </c>
      <c r="D17" s="855" t="str">
        <f>FIXED(3044,1)&amp;"            "&amp;"на 1 га"</f>
        <v>3 044,0            на 1 га</v>
      </c>
      <c r="E17" s="864">
        <f>E15</f>
        <v>0.5</v>
      </c>
      <c r="F17" s="868">
        <f>IF(E17&lt;=5,1,IF(AND(E17&gt;5,E17&lt;=10),0.9,0.75))</f>
        <v>1</v>
      </c>
      <c r="G17" s="868">
        <f>SUBSTITUTE(D17," на 1 га","")*IF(F17="",E17,E17*F17)</f>
        <v>1522</v>
      </c>
      <c r="I17" s="1"/>
      <c r="J17" s="1">
        <f>G17</f>
        <v>1522</v>
      </c>
      <c r="K17" s="1"/>
    </row>
    <row r="18" spans="1:11" ht="69.75" customHeight="1" x14ac:dyDescent="0.2">
      <c r="A18" s="865" t="s">
        <v>319</v>
      </c>
      <c r="B18" s="866" t="s">
        <v>826</v>
      </c>
      <c r="C18" s="867"/>
      <c r="D18" s="855"/>
      <c r="E18" s="864"/>
      <c r="F18" s="868"/>
      <c r="G18" s="868"/>
      <c r="I18" s="1"/>
      <c r="J18" s="1" t="e">
        <f>IF((#REF!+J20+J22+J23+J24)&gt;0,"а",0)</f>
        <v>#REF!</v>
      </c>
      <c r="K18" s="1"/>
    </row>
    <row r="19" spans="1:11" ht="31.5" customHeight="1" x14ac:dyDescent="0.2">
      <c r="A19" s="865" t="s">
        <v>827</v>
      </c>
      <c r="B19" s="866" t="s">
        <v>588</v>
      </c>
      <c r="C19" s="867"/>
      <c r="D19" s="855"/>
      <c r="E19" s="864"/>
      <c r="F19" s="868"/>
      <c r="G19" s="868"/>
      <c r="I19" s="1"/>
      <c r="J19" s="1" t="e">
        <f>IF((#REF!+J20+J22+J23)&gt;0,"а",0)</f>
        <v>#REF!</v>
      </c>
      <c r="K19" s="1"/>
    </row>
    <row r="20" spans="1:11" ht="31.5" x14ac:dyDescent="0.2">
      <c r="A20" s="206"/>
      <c r="B20" s="874" t="s">
        <v>590</v>
      </c>
      <c r="C20" s="1794"/>
      <c r="D20" s="860" t="str">
        <f>FIXED(1167,1)&amp;"         "&amp;" на 100 п.м"</f>
        <v>1 167,0          на 100 п.м</v>
      </c>
      <c r="E20" s="871">
        <v>3</v>
      </c>
      <c r="F20" s="862">
        <v>1</v>
      </c>
      <c r="G20" s="863">
        <f>SUBSTITUTE(D20," на 100 п.м","")*IF(F20="",E20,E20*F20)</f>
        <v>3501</v>
      </c>
      <c r="I20" s="1"/>
      <c r="J20" s="1">
        <f>G20</f>
        <v>3501</v>
      </c>
      <c r="K20" s="1"/>
    </row>
    <row r="21" spans="1:11" ht="31.5" hidden="1" x14ac:dyDescent="0.25">
      <c r="A21" s="206"/>
      <c r="B21" s="874" t="s">
        <v>591</v>
      </c>
      <c r="C21" s="1794"/>
      <c r="D21" s="860"/>
      <c r="E21" s="871"/>
      <c r="F21" s="862"/>
      <c r="G21" s="863"/>
      <c r="J21" s="200">
        <f>IF((J22+J23)&gt;0,"а",0)</f>
        <v>0</v>
      </c>
    </row>
    <row r="22" spans="1:11" ht="31.5" hidden="1" x14ac:dyDescent="0.2">
      <c r="A22" s="206"/>
      <c r="B22" s="874" t="s">
        <v>592</v>
      </c>
      <c r="C22" s="1794"/>
      <c r="D22" s="860" t="str">
        <f>FIXED(1167,1)&amp;"         "&amp;" на 100 п.м"</f>
        <v>1 167,0          на 100 п.м</v>
      </c>
      <c r="E22" s="871"/>
      <c r="F22" s="862">
        <v>1.1499999999999999</v>
      </c>
      <c r="G22" s="863">
        <f>SUBSTITUTE(D22," на 100 п.м","")*IF(F22="",E22,E22*F22)</f>
        <v>0</v>
      </c>
      <c r="J22" s="1">
        <f>G22</f>
        <v>0</v>
      </c>
    </row>
    <row r="23" spans="1:11" ht="31.5" hidden="1" x14ac:dyDescent="0.2">
      <c r="A23" s="875"/>
      <c r="B23" s="874" t="s">
        <v>593</v>
      </c>
      <c r="C23" s="1795"/>
      <c r="D23" s="860" t="str">
        <f>FIXED(1167,1)&amp;"         "&amp;" на 100 п.м"</f>
        <v>1 167,0          на 100 п.м</v>
      </c>
      <c r="E23" s="871"/>
      <c r="F23" s="862">
        <v>1.3</v>
      </c>
      <c r="G23" s="863">
        <f>SUBSTITUTE(D23," на 100 п.м","")*IF(F23="",E23,E23*F23)</f>
        <v>0</v>
      </c>
      <c r="J23" s="1">
        <f>G23</f>
        <v>0</v>
      </c>
    </row>
    <row r="24" spans="1:11" ht="66" hidden="1" customHeight="1" x14ac:dyDescent="0.2">
      <c r="A24" s="876" t="s">
        <v>829</v>
      </c>
      <c r="B24" s="877" t="s">
        <v>830</v>
      </c>
      <c r="C24" s="878" t="s">
        <v>831</v>
      </c>
      <c r="D24" s="879" t="str">
        <f>FIXED(866,1)&amp;"             "&amp;"на 1000 кв.м"</f>
        <v>866,0             на 1000 кв.м</v>
      </c>
      <c r="E24" s="880"/>
      <c r="F24" s="881">
        <f>IF(E24&lt;=1,1,IF(AND(E24&gt;1,E24&lt;=3),0.8,0.75))</f>
        <v>1</v>
      </c>
      <c r="G24" s="882">
        <f>SUBSTITUTE(D24," на 1000 кв.м","")*IF(F24="",E24,E24*F24)</f>
        <v>0</v>
      </c>
      <c r="J24" s="1">
        <f>G24</f>
        <v>0</v>
      </c>
    </row>
    <row r="25" spans="1:11" ht="66.75" customHeight="1" x14ac:dyDescent="0.25">
      <c r="A25" s="858">
        <v>3</v>
      </c>
      <c r="B25" s="859" t="s">
        <v>832</v>
      </c>
      <c r="C25" s="855"/>
      <c r="D25" s="860">
        <v>7911</v>
      </c>
      <c r="E25" s="861">
        <v>1</v>
      </c>
      <c r="F25" s="862"/>
      <c r="G25" s="863">
        <f>IF(F25="",D25*E25,D25*E25*F25)</f>
        <v>7911</v>
      </c>
      <c r="J25" s="204">
        <f>G25</f>
        <v>7911</v>
      </c>
    </row>
    <row r="26" spans="1:11" ht="37.5" customHeight="1" x14ac:dyDescent="0.2">
      <c r="A26" s="858">
        <v>4</v>
      </c>
      <c r="B26" s="859" t="s">
        <v>61</v>
      </c>
      <c r="C26" s="855"/>
      <c r="D26" s="860"/>
      <c r="E26" s="864"/>
      <c r="F26" s="862"/>
      <c r="G26" s="863"/>
      <c r="I26" s="1"/>
      <c r="J26" s="1" t="str">
        <f>IF((G27+G30+G31+G33+G34+J35+G36+G37)&gt;0,"а",0)</f>
        <v>а</v>
      </c>
      <c r="K26" s="1"/>
    </row>
    <row r="27" spans="1:11" ht="78.75" hidden="1" x14ac:dyDescent="0.2">
      <c r="A27" s="883" t="s">
        <v>62</v>
      </c>
      <c r="B27" s="859" t="s">
        <v>585</v>
      </c>
      <c r="C27" s="855" t="s">
        <v>833</v>
      </c>
      <c r="D27" s="884" t="str">
        <f>FIXED(1071,1)&amp;"        "&amp;"на 1 въезд-выезд"</f>
        <v>1 071,0        на 1 въезд-выезд</v>
      </c>
      <c r="E27" s="885"/>
      <c r="F27" s="862"/>
      <c r="G27" s="886">
        <f>SUBSTITUTE(D27,"   на 1 въезд-выезд","")*IF(F27="",E27,E27*F27)</f>
        <v>0</v>
      </c>
      <c r="I27" s="1"/>
      <c r="J27" s="205">
        <f>G27</f>
        <v>0</v>
      </c>
      <c r="K27" s="1"/>
    </row>
    <row r="28" spans="1:11" ht="15.75" customHeight="1" x14ac:dyDescent="0.2">
      <c r="A28" s="883" t="s">
        <v>63</v>
      </c>
      <c r="B28" s="859" t="s">
        <v>586</v>
      </c>
      <c r="C28" s="867"/>
      <c r="D28" s="855"/>
      <c r="E28" s="864"/>
      <c r="F28" s="868"/>
      <c r="G28" s="868"/>
      <c r="I28" s="1"/>
      <c r="J28" s="204" t="str">
        <f>IF((G30+G31+G33+G34+G36+G37+J39)&gt;0,"а",0)</f>
        <v>а</v>
      </c>
      <c r="K28" s="1"/>
    </row>
    <row r="29" spans="1:11" ht="31.5" hidden="1" customHeight="1" x14ac:dyDescent="0.2">
      <c r="A29" s="865" t="s">
        <v>587</v>
      </c>
      <c r="B29" s="866" t="s">
        <v>588</v>
      </c>
      <c r="C29" s="867"/>
      <c r="D29" s="855"/>
      <c r="E29" s="864"/>
      <c r="F29" s="868"/>
      <c r="G29" s="868"/>
      <c r="I29" s="1"/>
      <c r="J29" s="1">
        <f>IF((G30+G31+G33+G34)&gt;0,"а",0)</f>
        <v>0</v>
      </c>
      <c r="K29" s="1"/>
    </row>
    <row r="30" spans="1:11" ht="33" hidden="1" customHeight="1" x14ac:dyDescent="0.2">
      <c r="A30" s="206"/>
      <c r="B30" s="869" t="s">
        <v>589</v>
      </c>
      <c r="C30" s="1794" t="s">
        <v>834</v>
      </c>
      <c r="D30" s="870" t="str">
        <f>FIXED(1373,1)&amp;"         "&amp;" на 100 п.м"</f>
        <v>1 373,0          на 100 п.м</v>
      </c>
      <c r="E30" s="871"/>
      <c r="F30" s="872">
        <v>0.9</v>
      </c>
      <c r="G30" s="873">
        <f>SUBSTITUTE(D30," на 100 п.м","")*IF(F30="",E30,E30*F30)</f>
        <v>0</v>
      </c>
      <c r="I30" s="1"/>
      <c r="J30" s="81">
        <f>G30</f>
        <v>0</v>
      </c>
      <c r="K30" s="1"/>
    </row>
    <row r="31" spans="1:11" ht="31.5" hidden="1" x14ac:dyDescent="0.2">
      <c r="A31" s="206"/>
      <c r="B31" s="874" t="s">
        <v>590</v>
      </c>
      <c r="C31" s="1794"/>
      <c r="D31" s="860" t="str">
        <f>FIXED(1373,1)&amp;"         "&amp;" на 100 п.м"</f>
        <v>1 373,0          на 100 п.м</v>
      </c>
      <c r="E31" s="871"/>
      <c r="F31" s="862">
        <v>1</v>
      </c>
      <c r="G31" s="863">
        <f>SUBSTITUTE(D31," на 100 п.м","")*IF(F31="",E31,E31*F31)</f>
        <v>0</v>
      </c>
      <c r="I31" s="1"/>
      <c r="J31" s="81">
        <f>G31</f>
        <v>0</v>
      </c>
      <c r="K31" s="1"/>
    </row>
    <row r="32" spans="1:11" ht="31.5" hidden="1" x14ac:dyDescent="0.25">
      <c r="A32" s="206"/>
      <c r="B32" s="874" t="s">
        <v>591</v>
      </c>
      <c r="C32" s="1794"/>
      <c r="D32" s="860"/>
      <c r="E32" s="871"/>
      <c r="F32" s="862"/>
      <c r="G32" s="863"/>
      <c r="J32" s="200">
        <f>IF((G33+G34)&gt;0,"а",0)</f>
        <v>0</v>
      </c>
    </row>
    <row r="33" spans="1:10" ht="31.5" hidden="1" x14ac:dyDescent="0.25">
      <c r="A33" s="206"/>
      <c r="B33" s="874" t="s">
        <v>592</v>
      </c>
      <c r="C33" s="1794"/>
      <c r="D33" s="860" t="str">
        <f>FIXED(1373,1)&amp;"         "&amp;" на 100 п.м"</f>
        <v>1 373,0          на 100 п.м</v>
      </c>
      <c r="E33" s="871"/>
      <c r="F33" s="862">
        <v>1.1499999999999999</v>
      </c>
      <c r="G33" s="863">
        <f>SUBSTITUTE(D33," на 100 п.м","")*IF(F33="",E33,E33*F33)</f>
        <v>0</v>
      </c>
      <c r="J33" s="204">
        <f>G33</f>
        <v>0</v>
      </c>
    </row>
    <row r="34" spans="1:10" ht="31.5" hidden="1" x14ac:dyDescent="0.25">
      <c r="A34" s="875"/>
      <c r="B34" s="874" t="s">
        <v>593</v>
      </c>
      <c r="C34" s="1795"/>
      <c r="D34" s="860" t="str">
        <f>FIXED(1373,1)&amp;"         "&amp;" на 100 п.м"</f>
        <v>1 373,0          на 100 п.м</v>
      </c>
      <c r="E34" s="871"/>
      <c r="F34" s="862">
        <v>1.3</v>
      </c>
      <c r="G34" s="863">
        <f>SUBSTITUTE(D34," на 100 п.м","")*IF(F34="",E34,E34*F34)</f>
        <v>0</v>
      </c>
      <c r="J34" s="204">
        <f>G34</f>
        <v>0</v>
      </c>
    </row>
    <row r="35" spans="1:10" ht="66" hidden="1" customHeight="1" x14ac:dyDescent="0.25">
      <c r="A35" s="876" t="s">
        <v>594</v>
      </c>
      <c r="B35" s="877" t="s">
        <v>835</v>
      </c>
      <c r="C35" s="878" t="s">
        <v>831</v>
      </c>
      <c r="D35" s="879" t="str">
        <f>FIXED(1373,1)&amp;"             "&amp;"на 1000 кв.м"</f>
        <v>1 373,0             на 1000 кв.м</v>
      </c>
      <c r="E35" s="880"/>
      <c r="F35" s="881">
        <f>IF(E35&lt;=1,1,IF(AND(E35&gt;1,E35&lt;=3),0.8,0.75))</f>
        <v>1</v>
      </c>
      <c r="G35" s="882">
        <f>SUBSTITUTE(D35," на 1000 кв.м","")*IF(F35="",E35,E35*F35)</f>
        <v>0</v>
      </c>
      <c r="J35" s="204">
        <f>G35</f>
        <v>0</v>
      </c>
    </row>
    <row r="36" spans="1:10" ht="66" customHeight="1" x14ac:dyDescent="0.25">
      <c r="A36" s="883" t="s">
        <v>596</v>
      </c>
      <c r="B36" s="866" t="s">
        <v>836</v>
      </c>
      <c r="C36" s="855" t="s">
        <v>837</v>
      </c>
      <c r="D36" s="860" t="str">
        <f>FIXED(1019,1)&amp;"        "&amp;"на 1 очередь"</f>
        <v>1 019,0        на 1 очередь</v>
      </c>
      <c r="E36" s="861">
        <v>4</v>
      </c>
      <c r="F36" s="862">
        <f>IF(E36="","",IF(AND(E36&gt;0,E36&lt;21),1,IF(AND(E36&gt;20,E36&lt;41),0.9,IF(AND(E36&gt;40,E36&lt;61),0.8,0.75))))</f>
        <v>1</v>
      </c>
      <c r="G36" s="863">
        <f>SUBSTITUTE(D36," на 1 очередь","")*IF(F36="",E36,E36*F36)</f>
        <v>4076</v>
      </c>
      <c r="H36" s="887"/>
      <c r="J36" s="204">
        <f>G36</f>
        <v>4076</v>
      </c>
    </row>
    <row r="37" spans="1:10" ht="63" hidden="1" x14ac:dyDescent="0.25">
      <c r="A37" s="865" t="s">
        <v>838</v>
      </c>
      <c r="B37" s="866" t="s">
        <v>597</v>
      </c>
      <c r="C37" s="855" t="s">
        <v>839</v>
      </c>
      <c r="D37" s="860" t="str">
        <f>FIXED(1373,1)&amp;"        "&amp;"на 1000 кв.м"</f>
        <v>1 373,0        на 1000 кв.м</v>
      </c>
      <c r="E37" s="871"/>
      <c r="F37" s="862" t="str">
        <f>IF(E37="","",IF(AND(E37&gt;0,E37&lt;10),1,IF(AND(E37&gt;=10,E37&lt;30),0.8,IF(AND(E37&gt;=30,E37&lt;2000),0.75))))</f>
        <v/>
      </c>
      <c r="G37" s="863">
        <f>SUBSTITUTE(D37," на 1000 кв.м","")*IF(F37="",E37,E37*F37)*IF(F38="",1,F38)</f>
        <v>0</v>
      </c>
      <c r="J37" s="204">
        <f>G37</f>
        <v>0</v>
      </c>
    </row>
    <row r="38" spans="1:10" ht="78.75" hidden="1" x14ac:dyDescent="0.25">
      <c r="A38" s="875"/>
      <c r="B38" s="888" t="s">
        <v>598</v>
      </c>
      <c r="C38" s="889"/>
      <c r="D38" s="860"/>
      <c r="E38" s="890"/>
      <c r="F38" s="891" t="str">
        <f>IF(H38=TRUE,1.1,"")</f>
        <v/>
      </c>
      <c r="G38" s="892" t="str">
        <f>IF(H38=TRUE,"а","")</f>
        <v/>
      </c>
      <c r="H38" s="200" t="b">
        <v>0</v>
      </c>
      <c r="J38" s="200">
        <f>IF(F38=1.1,"а",0)</f>
        <v>0</v>
      </c>
    </row>
    <row r="39" spans="1:10" ht="52.5" hidden="1" customHeight="1" x14ac:dyDescent="0.25">
      <c r="A39" s="893" t="s">
        <v>840</v>
      </c>
      <c r="B39" s="877" t="s">
        <v>841</v>
      </c>
      <c r="C39" s="894" t="s">
        <v>842</v>
      </c>
      <c r="D39" s="879" t="str">
        <f>FIXED(477,1)&amp;"              "&amp;" на 100 п.м"</f>
        <v>477,0               на 100 п.м</v>
      </c>
      <c r="E39" s="895"/>
      <c r="F39" s="896"/>
      <c r="G39" s="897">
        <f>SUBSTITUTE(D39," на 100 п.м","")*IF(F39="",E39,E39*F39)</f>
        <v>0</v>
      </c>
      <c r="J39" s="200">
        <f>IF(F39=1.1,"а",0)</f>
        <v>0</v>
      </c>
    </row>
    <row r="40" spans="1:10" ht="63" hidden="1" x14ac:dyDescent="0.25">
      <c r="A40" s="883" t="s">
        <v>64</v>
      </c>
      <c r="B40" s="859" t="s">
        <v>599</v>
      </c>
      <c r="C40" s="855" t="s">
        <v>843</v>
      </c>
      <c r="D40" s="860" t="str">
        <f>FIXED(255,1)&amp;"           "&amp;"на 100 п.м"</f>
        <v>255,0           на 100 п.м</v>
      </c>
      <c r="E40" s="871"/>
      <c r="F40" s="862"/>
      <c r="G40" s="863">
        <f>SUBSTITUTE(D40,"   на 100 п.м","")*IF(F40="",E40,E40*F40)</f>
        <v>0</v>
      </c>
      <c r="J40" s="204">
        <f>G40</f>
        <v>0</v>
      </c>
    </row>
    <row r="41" spans="1:10" ht="33" customHeight="1" x14ac:dyDescent="0.25">
      <c r="A41" s="883" t="s">
        <v>600</v>
      </c>
      <c r="B41" s="859" t="s">
        <v>601</v>
      </c>
      <c r="C41" s="867"/>
      <c r="D41" s="855"/>
      <c r="E41" s="898"/>
      <c r="F41" s="868"/>
      <c r="G41" s="868"/>
      <c r="J41" s="200" t="str">
        <f>IF((J43+J44+J46+J47+J48+J49+J50+J51)&gt;0,"а",0)</f>
        <v>а</v>
      </c>
    </row>
    <row r="42" spans="1:10" ht="33" hidden="1" customHeight="1" x14ac:dyDescent="0.25">
      <c r="A42" s="865" t="s">
        <v>602</v>
      </c>
      <c r="B42" s="866" t="s">
        <v>603</v>
      </c>
      <c r="C42" s="899"/>
      <c r="D42" s="855"/>
      <c r="E42" s="898"/>
      <c r="F42" s="868"/>
      <c r="G42" s="868"/>
      <c r="J42" s="200">
        <f>IF((J43+J44+J46+J47)&gt;0,"а",0)</f>
        <v>0</v>
      </c>
    </row>
    <row r="43" spans="1:10" ht="33" hidden="1" customHeight="1" x14ac:dyDescent="0.25">
      <c r="A43" s="865"/>
      <c r="B43" s="900" t="s">
        <v>589</v>
      </c>
      <c r="C43" s="1774" t="s">
        <v>828</v>
      </c>
      <c r="D43" s="901" t="str">
        <f>FIXED(1373,1)&amp;"         "&amp;" на 100 п.м"</f>
        <v>1 373,0          на 100 п.м</v>
      </c>
      <c r="E43" s="871">
        <v>0</v>
      </c>
      <c r="F43" s="862">
        <v>0.9</v>
      </c>
      <c r="G43" s="863">
        <f>SUBSTITUTE(D43," на 100 п.м","")*IF(F43="",E43,E43*F43)</f>
        <v>0</v>
      </c>
      <c r="J43" s="204">
        <f>G43</f>
        <v>0</v>
      </c>
    </row>
    <row r="44" spans="1:10" ht="31.5" hidden="1" x14ac:dyDescent="0.25">
      <c r="A44" s="206"/>
      <c r="B44" s="900" t="s">
        <v>590</v>
      </c>
      <c r="C44" s="1775"/>
      <c r="D44" s="901" t="str">
        <f>FIXED(1373,1)&amp;"         "&amp;" на 100 п.м"</f>
        <v>1 373,0          на 100 п.м</v>
      </c>
      <c r="E44" s="871"/>
      <c r="F44" s="862">
        <v>1</v>
      </c>
      <c r="G44" s="863">
        <f>SUBSTITUTE(D44," на 100 п.м","")*IF(F44="",E44,E44*F44)</f>
        <v>0</v>
      </c>
      <c r="J44" s="204">
        <f>G44</f>
        <v>0</v>
      </c>
    </row>
    <row r="45" spans="1:10" ht="31.5" hidden="1" x14ac:dyDescent="0.25">
      <c r="A45" s="206"/>
      <c r="B45" s="900" t="s">
        <v>591</v>
      </c>
      <c r="C45" s="1775"/>
      <c r="D45" s="860"/>
      <c r="E45" s="871"/>
      <c r="F45" s="862"/>
      <c r="G45" s="863"/>
      <c r="J45" s="200">
        <f>IF((J46+J47)&gt;0,"а",0)</f>
        <v>0</v>
      </c>
    </row>
    <row r="46" spans="1:10" ht="33" hidden="1" customHeight="1" x14ac:dyDescent="0.25">
      <c r="A46" s="206"/>
      <c r="B46" s="900" t="s">
        <v>592</v>
      </c>
      <c r="C46" s="1775"/>
      <c r="D46" s="901" t="str">
        <f>FIXED(1373,1)&amp;"         "&amp;" на 100 п.м"</f>
        <v>1 373,0          на 100 п.м</v>
      </c>
      <c r="E46" s="871"/>
      <c r="F46" s="862">
        <v>1.1499999999999999</v>
      </c>
      <c r="G46" s="863">
        <f>SUBSTITUTE(D46," на 100 п.м","")*IF(F46="",E46,E46*F46)</f>
        <v>0</v>
      </c>
      <c r="J46" s="204">
        <f t="shared" ref="J46:J52" si="0">G46</f>
        <v>0</v>
      </c>
    </row>
    <row r="47" spans="1:10" ht="32.25" hidden="1" customHeight="1" x14ac:dyDescent="0.25">
      <c r="A47" s="206"/>
      <c r="B47" s="900" t="s">
        <v>593</v>
      </c>
      <c r="C47" s="1775"/>
      <c r="D47" s="901" t="str">
        <f>FIXED(1373,1)&amp;"         "&amp;" на 100 п.м"</f>
        <v>1 373,0          на 100 п.м</v>
      </c>
      <c r="E47" s="871"/>
      <c r="F47" s="862">
        <v>1.3</v>
      </c>
      <c r="G47" s="863">
        <f>SUBSTITUTE(D47," на 100 п.м","")*IF(F47="",E47,E47*F47)</f>
        <v>0</v>
      </c>
      <c r="J47" s="204">
        <f t="shared" si="0"/>
        <v>0</v>
      </c>
    </row>
    <row r="48" spans="1:10" ht="63" hidden="1" x14ac:dyDescent="0.25">
      <c r="A48" s="893" t="s">
        <v>604</v>
      </c>
      <c r="B48" s="877" t="s">
        <v>835</v>
      </c>
      <c r="C48" s="894" t="s">
        <v>831</v>
      </c>
      <c r="D48" s="902" t="str">
        <f>FIXED(1019,1)&amp;"             "&amp;"на 1000 кв.м"</f>
        <v>1 019,0             на 1000 кв.м</v>
      </c>
      <c r="E48" s="903"/>
      <c r="F48" s="881">
        <f>IF(E48&lt;=1,1,IF(AND(E48&gt;1,E48&lt;=3),0.8,0.75))</f>
        <v>1</v>
      </c>
      <c r="G48" s="882">
        <f>SUBSTITUTE(D48," на 1000 кв.м","")*IF(F48="",E48,E48*F48)</f>
        <v>0</v>
      </c>
      <c r="J48" s="204">
        <f t="shared" si="0"/>
        <v>0</v>
      </c>
    </row>
    <row r="49" spans="1:10" ht="63" x14ac:dyDescent="0.25">
      <c r="A49" s="883" t="s">
        <v>605</v>
      </c>
      <c r="B49" s="859" t="s">
        <v>836</v>
      </c>
      <c r="C49" s="855" t="s">
        <v>837</v>
      </c>
      <c r="D49" s="860" t="str">
        <f>FIXED(319,1)&amp;"              "&amp;"на 1 очередь"</f>
        <v>319,0              на 1 очередь</v>
      </c>
      <c r="E49" s="861">
        <v>1</v>
      </c>
      <c r="F49" s="862">
        <f>IF(E49="","",IF(AND(E49&gt;0,E49&lt;21),1,IF(AND(E49&gt;20,E49&lt;41),0.9,IF(AND(E49&gt;40,E49&lt;61),0.8,0.75))))</f>
        <v>1</v>
      </c>
      <c r="G49" s="863">
        <f>SUBSTITUTE(D49," на 1 очередь","")*IF(F49="",E49,E49*F49)</f>
        <v>319</v>
      </c>
      <c r="J49" s="204">
        <f t="shared" si="0"/>
        <v>319</v>
      </c>
    </row>
    <row r="50" spans="1:10" ht="63" hidden="1" x14ac:dyDescent="0.25">
      <c r="A50" s="883" t="s">
        <v>844</v>
      </c>
      <c r="B50" s="859" t="s">
        <v>606</v>
      </c>
      <c r="C50" s="855" t="s">
        <v>845</v>
      </c>
      <c r="D50" s="860" t="str">
        <f>FIXED(1019,1)&amp;"        "&amp;"на 1000 кв.м"</f>
        <v>1 019,0        на 1000 кв.м</v>
      </c>
      <c r="E50" s="871"/>
      <c r="F50" s="862" t="str">
        <f>IF(E50="","",IF(AND(E50&gt;0,E50&lt;10),1,IF(AND(E50&gt;=10,E50&lt;30),0.8,IF(AND(E50&gt;=30,E50&lt;2000),0.75))))</f>
        <v/>
      </c>
      <c r="G50" s="863">
        <f>SUBSTITUTE(D50," на 1000 кв.м","")*IF(F50="",E50,E50*F50)</f>
        <v>0</v>
      </c>
      <c r="J50" s="204">
        <f t="shared" si="0"/>
        <v>0</v>
      </c>
    </row>
    <row r="51" spans="1:10" ht="47.25" hidden="1" x14ac:dyDescent="0.25">
      <c r="A51" s="876" t="s">
        <v>846</v>
      </c>
      <c r="B51" s="904" t="s">
        <v>841</v>
      </c>
      <c r="C51" s="878" t="s">
        <v>842</v>
      </c>
      <c r="D51" s="879" t="str">
        <f>FIXED(613,1)&amp;"            "&amp;" на 100 п.м"</f>
        <v>613,0             на 100 п.м</v>
      </c>
      <c r="E51" s="903"/>
      <c r="F51" s="881"/>
      <c r="G51" s="882">
        <f>SUBSTITUTE(D51," на 100 п.м","")*IF(F51="",E51,E51*F51)</f>
        <v>0</v>
      </c>
      <c r="J51" s="204">
        <f t="shared" si="0"/>
        <v>0</v>
      </c>
    </row>
    <row r="52" spans="1:10" ht="49.5" hidden="1" customHeight="1" x14ac:dyDescent="0.25">
      <c r="A52" s="883" t="s">
        <v>607</v>
      </c>
      <c r="B52" s="859" t="s">
        <v>847</v>
      </c>
      <c r="C52" s="855" t="s">
        <v>848</v>
      </c>
      <c r="D52" s="860" t="str">
        <f>FIXED(509,1)&amp;"              "&amp;"на 1 переход"</f>
        <v>509,0              на 1 переход</v>
      </c>
      <c r="E52" s="861"/>
      <c r="F52" s="862"/>
      <c r="G52" s="863">
        <f>SUBSTITUTE(D52," на 1 переход","")*IF(F52="",E52,E52*F52)</f>
        <v>0</v>
      </c>
      <c r="J52" s="204">
        <f t="shared" si="0"/>
        <v>0</v>
      </c>
    </row>
    <row r="53" spans="1:10" ht="47.25" hidden="1" x14ac:dyDescent="0.25">
      <c r="A53" s="883" t="s">
        <v>608</v>
      </c>
      <c r="B53" s="859" t="s">
        <v>615</v>
      </c>
      <c r="C53" s="867"/>
      <c r="D53" s="855"/>
      <c r="E53" s="885"/>
      <c r="F53" s="868"/>
      <c r="G53" s="868" t="str">
        <f>IF(G54&gt;0,"   "," ")</f>
        <v xml:space="preserve"> </v>
      </c>
      <c r="J53" s="200">
        <f>IF((G54+G55+G56)&gt;0,"а",0)</f>
        <v>0</v>
      </c>
    </row>
    <row r="54" spans="1:10" ht="63" hidden="1" x14ac:dyDescent="0.25">
      <c r="A54" s="883" t="s">
        <v>609</v>
      </c>
      <c r="B54" s="874" t="s">
        <v>616</v>
      </c>
      <c r="C54" s="1774" t="s">
        <v>849</v>
      </c>
      <c r="D54" s="870" t="str">
        <f>FIXED(509,1)&amp;"              "&amp;"на 1 посадочную площадку"</f>
        <v>509,0              на 1 посадочную площадку</v>
      </c>
      <c r="E54" s="861"/>
      <c r="F54" s="872"/>
      <c r="G54" s="873">
        <f>SUBSTITUTE(D54," на 1 посадочную площадку","")*IF(F54="",E54,E54*F54)</f>
        <v>0</v>
      </c>
      <c r="J54" s="204">
        <f t="shared" ref="J54:J62" si="1">G54</f>
        <v>0</v>
      </c>
    </row>
    <row r="55" spans="1:10" ht="63" hidden="1" x14ac:dyDescent="0.25">
      <c r="A55" s="883" t="s">
        <v>610</v>
      </c>
      <c r="B55" s="874" t="s">
        <v>595</v>
      </c>
      <c r="C55" s="1775"/>
      <c r="D55" s="860" t="str">
        <f>FIXED(509,1)&amp;"              "&amp;"на 1 посадочную площадку"</f>
        <v>509,0              на 1 посадочную площадку</v>
      </c>
      <c r="E55" s="861"/>
      <c r="F55" s="862"/>
      <c r="G55" s="863">
        <f>SUBSTITUTE(D55," на 1 посадочную площадку","")*IF(F55="",E55,E55*F55)</f>
        <v>0</v>
      </c>
      <c r="J55" s="204">
        <f t="shared" si="1"/>
        <v>0</v>
      </c>
    </row>
    <row r="56" spans="1:10" ht="63" hidden="1" x14ac:dyDescent="0.25">
      <c r="A56" s="883" t="s">
        <v>611</v>
      </c>
      <c r="B56" s="874" t="s">
        <v>597</v>
      </c>
      <c r="C56" s="1775"/>
      <c r="D56" s="860" t="str">
        <f>FIXED(509,1)&amp;"              "&amp;"на 1 посадочную площадку"</f>
        <v>509,0              на 1 посадочную площадку</v>
      </c>
      <c r="E56" s="861"/>
      <c r="F56" s="862"/>
      <c r="G56" s="863">
        <f>SUBSTITUTE(D56," на 1 посадочную площадку","")*IF(F56="",E56,E56*F56)</f>
        <v>0</v>
      </c>
      <c r="J56" s="204">
        <f t="shared" si="1"/>
        <v>0</v>
      </c>
    </row>
    <row r="57" spans="1:10" ht="63" hidden="1" x14ac:dyDescent="0.25">
      <c r="A57" s="883" t="s">
        <v>612</v>
      </c>
      <c r="B57" s="859" t="s">
        <v>618</v>
      </c>
      <c r="C57" s="855" t="s">
        <v>850</v>
      </c>
      <c r="D57" s="860" t="str">
        <f>FIXED(509,1)&amp;"              "&amp;"на 100 п. м"</f>
        <v>509,0              на 100 п. м</v>
      </c>
      <c r="E57" s="871">
        <v>0</v>
      </c>
      <c r="F57" s="862"/>
      <c r="G57" s="863">
        <f>SUBSTITUTE(D57," на 100 п. м","")*IF(F57="",E57,E57*F57)</f>
        <v>0</v>
      </c>
      <c r="J57" s="204">
        <f t="shared" si="1"/>
        <v>0</v>
      </c>
    </row>
    <row r="58" spans="1:10" ht="47.25" hidden="1" x14ac:dyDescent="0.25">
      <c r="A58" s="876" t="s">
        <v>613</v>
      </c>
      <c r="B58" s="904" t="s">
        <v>851</v>
      </c>
      <c r="C58" s="878" t="s">
        <v>852</v>
      </c>
      <c r="D58" s="879" t="str">
        <f>FIXED(1939,1)&amp;"              "&amp;"на 1 переезд"</f>
        <v>1 939,0              на 1 переезд</v>
      </c>
      <c r="E58" s="903"/>
      <c r="F58" s="881"/>
      <c r="G58" s="882">
        <f>SUBSTITUTE(D58," на 1 переезд","")*IF(F58="",E58,E58*F58)</f>
        <v>0</v>
      </c>
      <c r="J58" s="204">
        <f t="shared" si="1"/>
        <v>0</v>
      </c>
    </row>
    <row r="59" spans="1:10" ht="47.25" hidden="1" x14ac:dyDescent="0.25">
      <c r="A59" s="876" t="s">
        <v>614</v>
      </c>
      <c r="B59" s="904" t="s">
        <v>853</v>
      </c>
      <c r="C59" s="878" t="s">
        <v>854</v>
      </c>
      <c r="D59" s="879" t="str">
        <f>FIXED(509,1)&amp;"              "&amp;"на 1 неровность"</f>
        <v>509,0              на 1 неровность</v>
      </c>
      <c r="E59" s="903"/>
      <c r="F59" s="881"/>
      <c r="G59" s="882">
        <f>SUBSTITUTE(D59," на 1 неровность","")*IF(F59="",E59,E59*F59)</f>
        <v>0</v>
      </c>
      <c r="J59" s="204">
        <f t="shared" si="1"/>
        <v>0</v>
      </c>
    </row>
    <row r="60" spans="1:10" ht="47.25" hidden="1" x14ac:dyDescent="0.25">
      <c r="A60" s="883" t="s">
        <v>617</v>
      </c>
      <c r="B60" s="859" t="s">
        <v>855</v>
      </c>
      <c r="C60" s="855" t="s">
        <v>856</v>
      </c>
      <c r="D60" s="860" t="str">
        <f>FIXED(628,1)&amp;"              "&amp;"на 100 п. м"</f>
        <v>628,0              на 100 п. м</v>
      </c>
      <c r="E60" s="871"/>
      <c r="F60" s="862"/>
      <c r="G60" s="863">
        <f>SUBSTITUTE(D60," на 100 п. м","")*IF(F60="",E60,E60*F60)</f>
        <v>0</v>
      </c>
      <c r="J60" s="204">
        <f t="shared" si="1"/>
        <v>0</v>
      </c>
    </row>
    <row r="61" spans="1:10" ht="47.25" hidden="1" x14ac:dyDescent="0.25">
      <c r="A61" s="876" t="s">
        <v>619</v>
      </c>
      <c r="B61" s="904" t="s">
        <v>857</v>
      </c>
      <c r="C61" s="878" t="s">
        <v>856</v>
      </c>
      <c r="D61" s="879" t="str">
        <f>FIXED(907,1)&amp;"              "&amp;"на 100 п. м"</f>
        <v>907,0              на 100 п. м</v>
      </c>
      <c r="E61" s="903"/>
      <c r="F61" s="881"/>
      <c r="G61" s="882">
        <f>SUBSTITUTE(D61," на 100 п. м","")*IF(F61="",E61,E61*F61)</f>
        <v>0</v>
      </c>
      <c r="J61" s="204">
        <f t="shared" si="1"/>
        <v>0</v>
      </c>
    </row>
    <row r="62" spans="1:10" ht="47.25" hidden="1" x14ac:dyDescent="0.25">
      <c r="A62" s="876" t="s">
        <v>620</v>
      </c>
      <c r="B62" s="904" t="s">
        <v>858</v>
      </c>
      <c r="C62" s="878" t="s">
        <v>856</v>
      </c>
      <c r="D62" s="879" t="str">
        <f>FIXED(434,1)&amp;"              "&amp;"на 100 п. м"</f>
        <v>434,0              на 100 п. м</v>
      </c>
      <c r="E62" s="903"/>
      <c r="F62" s="881"/>
      <c r="G62" s="882">
        <f>SUBSTITUTE(D62," на 100 п. м","")*IF(F62="",E62,E62*F62)</f>
        <v>0</v>
      </c>
      <c r="J62" s="204">
        <f t="shared" si="1"/>
        <v>0</v>
      </c>
    </row>
    <row r="63" spans="1:10" s="912" customFormat="1" ht="94.5" x14ac:dyDescent="0.25">
      <c r="A63" s="905" t="s">
        <v>622</v>
      </c>
      <c r="B63" s="906" t="s">
        <v>859</v>
      </c>
      <c r="C63" s="907"/>
      <c r="D63" s="908"/>
      <c r="E63" s="909"/>
      <c r="F63" s="910"/>
      <c r="G63" s="911"/>
      <c r="J63" s="913" t="e">
        <f>IF((J64+#REF!+J66+J67)&gt;0,"а",0)</f>
        <v>#REF!</v>
      </c>
    </row>
    <row r="64" spans="1:10" s="912" customFormat="1" ht="32.25" hidden="1" customHeight="1" x14ac:dyDescent="0.25">
      <c r="A64" s="905"/>
      <c r="B64" s="914" t="s">
        <v>589</v>
      </c>
      <c r="C64" s="1776" t="s">
        <v>860</v>
      </c>
      <c r="D64" s="908" t="str">
        <f>FIXED(1605,1)&amp;"         "&amp;" на 100 п.м"</f>
        <v>1 605,0          на 100 п.м</v>
      </c>
      <c r="E64" s="909">
        <v>0</v>
      </c>
      <c r="F64" s="910">
        <v>0.9</v>
      </c>
      <c r="G64" s="911">
        <f>SUBSTITUTE(D64," на 100 п.м","")*IF(F64="",E64,E64*F64)</f>
        <v>0</v>
      </c>
      <c r="J64" s="913">
        <f>G64</f>
        <v>0</v>
      </c>
    </row>
    <row r="65" spans="1:13" s="912" customFormat="1" ht="31.5" hidden="1" x14ac:dyDescent="0.25">
      <c r="A65" s="905"/>
      <c r="B65" s="915" t="s">
        <v>591</v>
      </c>
      <c r="C65" s="1777"/>
      <c r="D65" s="908"/>
      <c r="E65" s="909"/>
      <c r="F65" s="910"/>
      <c r="G65" s="911"/>
      <c r="J65" s="913">
        <f>IF((J66+J67)&gt;0,"а",0)</f>
        <v>0</v>
      </c>
    </row>
    <row r="66" spans="1:13" s="912" customFormat="1" ht="32.25" hidden="1" customHeight="1" x14ac:dyDescent="0.25">
      <c r="A66" s="905"/>
      <c r="B66" s="915" t="s">
        <v>592</v>
      </c>
      <c r="C66" s="1777"/>
      <c r="D66" s="908" t="str">
        <f>FIXED(1605,1)&amp;"         "&amp;" на 100 п.м"</f>
        <v>1 605,0          на 100 п.м</v>
      </c>
      <c r="E66" s="909"/>
      <c r="F66" s="910">
        <v>1.1499999999999999</v>
      </c>
      <c r="G66" s="911">
        <f>SUBSTITUTE(D66," на 100 п.м","")*IF(F66="",E66,E66*F66)</f>
        <v>0</v>
      </c>
      <c r="J66" s="913">
        <f t="shared" ref="J66:J73" si="2">G66</f>
        <v>0</v>
      </c>
    </row>
    <row r="67" spans="1:13" s="912" customFormat="1" ht="32.25" hidden="1" customHeight="1" x14ac:dyDescent="0.25">
      <c r="A67" s="905"/>
      <c r="B67" s="915" t="s">
        <v>593</v>
      </c>
      <c r="C67" s="1778"/>
      <c r="D67" s="908" t="str">
        <f>FIXED(1605,1)&amp;"         "&amp;" на 100 п.м"</f>
        <v>1 605,0          на 100 п.м</v>
      </c>
      <c r="E67" s="909"/>
      <c r="F67" s="910">
        <v>1.3</v>
      </c>
      <c r="G67" s="911">
        <f>SUBSTITUTE(D67," на 100 п.м","")*IF(F67="",E67,E67*F67)</f>
        <v>0</v>
      </c>
      <c r="J67" s="913">
        <f t="shared" si="2"/>
        <v>0</v>
      </c>
    </row>
    <row r="68" spans="1:13" ht="63" hidden="1" x14ac:dyDescent="0.25">
      <c r="A68" s="883" t="s">
        <v>623</v>
      </c>
      <c r="B68" s="859" t="s">
        <v>861</v>
      </c>
      <c r="C68" s="916" t="s">
        <v>850</v>
      </c>
      <c r="D68" s="860" t="str">
        <f>FIXED(231,1)&amp;"              "&amp;"на 100 п. м"</f>
        <v>231,0              на 100 п. м</v>
      </c>
      <c r="E68" s="871"/>
      <c r="F68" s="862"/>
      <c r="G68" s="863">
        <f>SUBSTITUTE(D68," на 100 п. м","")*IF(F68="",E68,E68*F68)</f>
        <v>0</v>
      </c>
      <c r="J68" s="204">
        <f t="shared" si="2"/>
        <v>0</v>
      </c>
    </row>
    <row r="69" spans="1:13" ht="78.75" hidden="1" x14ac:dyDescent="0.25">
      <c r="A69" s="883" t="s">
        <v>626</v>
      </c>
      <c r="B69" s="859" t="s">
        <v>862</v>
      </c>
      <c r="C69" s="856" t="s">
        <v>621</v>
      </c>
      <c r="D69" s="860" t="str">
        <f>FIXED(641,1)&amp;"              "&amp;"на 1 знак"</f>
        <v>641,0              на 1 знак</v>
      </c>
      <c r="E69" s="861"/>
      <c r="F69" s="862"/>
      <c r="G69" s="863">
        <f>SUBSTITUTE(D69," на 1 знак","")*IF(F69="",E69,E69*F69)</f>
        <v>0</v>
      </c>
      <c r="J69" s="204">
        <f t="shared" si="2"/>
        <v>0</v>
      </c>
    </row>
    <row r="70" spans="1:13" ht="51.75" hidden="1" customHeight="1" x14ac:dyDescent="0.25">
      <c r="A70" s="883" t="s">
        <v>863</v>
      </c>
      <c r="B70" s="859" t="s">
        <v>864</v>
      </c>
      <c r="C70" s="856"/>
      <c r="D70" s="860">
        <v>1262</v>
      </c>
      <c r="E70" s="861"/>
      <c r="F70" s="862"/>
      <c r="G70" s="863">
        <f>IF(F70="",D70*E70,D70*E70*F70)</f>
        <v>0</v>
      </c>
      <c r="J70" s="204">
        <f t="shared" si="2"/>
        <v>0</v>
      </c>
    </row>
    <row r="71" spans="1:13" ht="63" hidden="1" x14ac:dyDescent="0.25">
      <c r="A71" s="883" t="s">
        <v>865</v>
      </c>
      <c r="B71" s="859" t="s">
        <v>624</v>
      </c>
      <c r="C71" s="856" t="s">
        <v>625</v>
      </c>
      <c r="D71" s="860" t="str">
        <f>FIXED(1262,1)&amp;"              "&amp;"на 1000 кв. м"</f>
        <v>1 262,0              на 1000 кв. м</v>
      </c>
      <c r="E71" s="871"/>
      <c r="F71" s="862"/>
      <c r="G71" s="863">
        <f>SUBSTITUTE(D71," на 1000 кв. м","")*IF(F71="",E71,E71*F71)</f>
        <v>0</v>
      </c>
      <c r="J71" s="204">
        <f t="shared" si="2"/>
        <v>0</v>
      </c>
    </row>
    <row r="72" spans="1:13" ht="53.25" hidden="1" customHeight="1" x14ac:dyDescent="0.25">
      <c r="A72" s="883" t="s">
        <v>866</v>
      </c>
      <c r="B72" s="859" t="s">
        <v>867</v>
      </c>
      <c r="C72" s="917" t="s">
        <v>868</v>
      </c>
      <c r="D72" s="860" t="str">
        <f>FIXED(434,1)&amp;"              "&amp;"на 100 п. м"</f>
        <v>434,0              на 100 п. м</v>
      </c>
      <c r="E72" s="871">
        <v>0</v>
      </c>
      <c r="F72" s="862"/>
      <c r="G72" s="863">
        <f>SUBSTITUTE(D72," на 100 п. м","")*IF(F72="",E72,E72*F72)</f>
        <v>0</v>
      </c>
      <c r="J72" s="204">
        <f t="shared" si="2"/>
        <v>0</v>
      </c>
    </row>
    <row r="73" spans="1:13" ht="63" hidden="1" x14ac:dyDescent="0.25">
      <c r="A73" s="883" t="s">
        <v>869</v>
      </c>
      <c r="B73" s="859" t="s">
        <v>870</v>
      </c>
      <c r="C73" s="917" t="s">
        <v>868</v>
      </c>
      <c r="D73" s="860" t="str">
        <f>FIXED(434,1)&amp;"              "&amp;"на 100 п. м"</f>
        <v>434,0              на 100 п. м</v>
      </c>
      <c r="E73" s="871"/>
      <c r="F73" s="862"/>
      <c r="G73" s="863">
        <f>SUBSTITUTE(D73," на 100 п. м","")*IF(F73="",E73,E73*F73)</f>
        <v>0</v>
      </c>
      <c r="J73" s="204">
        <f t="shared" si="2"/>
        <v>0</v>
      </c>
    </row>
    <row r="74" spans="1:13" ht="15.75" customHeight="1" x14ac:dyDescent="0.25">
      <c r="A74" s="918" t="str">
        <f>IF($H$10=TRUE,"Итого в ценах 1998 года:","Итого в ценах 2000 года:")</f>
        <v>Итого в ценах 2000 года:</v>
      </c>
      <c r="B74" s="859"/>
      <c r="C74" s="867"/>
      <c r="D74" s="867"/>
      <c r="E74" s="867"/>
      <c r="F74" s="855"/>
      <c r="G74" s="919">
        <f>SUM(G13:G72)</f>
        <v>21076</v>
      </c>
      <c r="J74" s="204"/>
    </row>
    <row r="75" spans="1:13" ht="15.75" customHeight="1" x14ac:dyDescent="0.25">
      <c r="A75" s="920" t="s">
        <v>871</v>
      </c>
      <c r="B75" s="859"/>
      <c r="C75" s="855" t="s">
        <v>872</v>
      </c>
      <c r="D75" s="921" t="s">
        <v>47</v>
      </c>
      <c r="E75" s="922"/>
      <c r="F75" s="857" t="str">
        <f>LOOKUP(D75,[110]Коэффициенты!A1:A6,[110]Коэффициенты!B1:B6)</f>
        <v xml:space="preserve"> </v>
      </c>
      <c r="G75" s="919"/>
      <c r="I75" s="200">
        <f>IF(F75=" ",G74,G74*F75)</f>
        <v>21076</v>
      </c>
      <c r="J75" s="200" t="str">
        <f>F75</f>
        <v xml:space="preserve"> </v>
      </c>
    </row>
    <row r="76" spans="1:13" ht="15.75" customHeight="1" x14ac:dyDescent="0.2">
      <c r="A76" s="1779"/>
      <c r="B76" s="1780"/>
      <c r="C76" s="1780"/>
      <c r="D76" s="1780"/>
      <c r="E76" s="1781"/>
      <c r="F76" s="923">
        <v>8.0150000000000006</v>
      </c>
      <c r="G76" s="924"/>
      <c r="H76" s="203"/>
      <c r="I76" s="200">
        <f>IF(F76&gt;0,G74*F76,G74)</f>
        <v>168924.14</v>
      </c>
      <c r="L76" s="1"/>
      <c r="M76" s="1"/>
    </row>
    <row r="77" spans="1:13" ht="32.25" customHeight="1" x14ac:dyDescent="0.2">
      <c r="A77" s="1782" t="s">
        <v>1243</v>
      </c>
      <c r="B77" s="1783"/>
      <c r="C77" s="1783"/>
      <c r="D77" s="1783"/>
      <c r="E77" s="1783"/>
      <c r="F77" s="1783"/>
      <c r="G77" s="1784"/>
      <c r="H77" s="1771"/>
      <c r="I77" s="1772"/>
      <c r="L77" s="1"/>
      <c r="M77" s="1"/>
    </row>
    <row r="78" spans="1:13" ht="26.25" customHeight="1" x14ac:dyDescent="0.25">
      <c r="A78" s="1773" t="s">
        <v>784</v>
      </c>
      <c r="B78" s="1773"/>
      <c r="C78" s="1773"/>
      <c r="D78" s="1773"/>
      <c r="E78" s="1773"/>
      <c r="F78" s="1773"/>
      <c r="G78" s="919">
        <f>G74*F76</f>
        <v>168924.14</v>
      </c>
      <c r="H78" s="203"/>
      <c r="I78" s="200" t="s">
        <v>873</v>
      </c>
    </row>
    <row r="79" spans="1:13" x14ac:dyDescent="0.25">
      <c r="A79" s="1470"/>
      <c r="B79" s="1470"/>
      <c r="C79" s="1469"/>
      <c r="D79" s="1470"/>
      <c r="E79" s="1470"/>
      <c r="F79" s="1470"/>
      <c r="G79" s="1470"/>
    </row>
    <row r="80" spans="1:13" s="690" customFormat="1" ht="16.5" x14ac:dyDescent="0.3">
      <c r="B80" s="691"/>
      <c r="C80" s="692"/>
      <c r="D80" s="693"/>
      <c r="E80" s="693"/>
      <c r="F80" s="693"/>
      <c r="G80" s="693"/>
      <c r="H80" s="693"/>
      <c r="I80" s="693"/>
      <c r="J80" s="694"/>
      <c r="K80" s="694"/>
      <c r="L80" s="694"/>
    </row>
    <row r="81" spans="2:16" s="690" customFormat="1" ht="16.5" x14ac:dyDescent="0.3">
      <c r="B81" s="691"/>
      <c r="C81" s="692"/>
      <c r="D81" s="693"/>
      <c r="E81" s="693"/>
      <c r="F81" s="693"/>
      <c r="G81" s="693"/>
      <c r="H81" s="693"/>
      <c r="I81" s="693"/>
      <c r="J81" s="694"/>
      <c r="K81" s="694"/>
      <c r="L81" s="694"/>
    </row>
    <row r="82" spans="2:16" s="694" customFormat="1" ht="18.75" customHeight="1" x14ac:dyDescent="0.3">
      <c r="B82" s="695"/>
      <c r="C82" s="696"/>
      <c r="D82" s="695"/>
      <c r="E82" s="695"/>
      <c r="F82" s="695"/>
      <c r="G82" s="695"/>
      <c r="H82" s="695"/>
      <c r="I82" s="695" t="s">
        <v>645</v>
      </c>
      <c r="J82" s="697"/>
      <c r="K82" s="695"/>
      <c r="L82" s="695"/>
      <c r="P82" s="695"/>
    </row>
    <row r="83" spans="2:16" s="697" customFormat="1" ht="17.25" x14ac:dyDescent="0.25">
      <c r="B83" s="698"/>
      <c r="C83" s="699"/>
      <c r="D83" s="700"/>
      <c r="E83" s="699"/>
      <c r="G83" s="701"/>
      <c r="H83" s="701"/>
      <c r="J83" s="703"/>
      <c r="L83" s="702"/>
    </row>
    <row r="84" spans="2:16" s="704" customFormat="1" ht="17.25" x14ac:dyDescent="0.25">
      <c r="B84" s="705"/>
      <c r="C84" s="706"/>
      <c r="D84" s="699"/>
      <c r="E84" s="706"/>
      <c r="G84" s="700"/>
      <c r="H84" s="700"/>
      <c r="J84" s="708"/>
      <c r="L84" s="707"/>
    </row>
    <row r="85" spans="2:16" s="704" customFormat="1" ht="17.25" x14ac:dyDescent="0.25">
      <c r="B85" s="705"/>
      <c r="C85" s="706"/>
      <c r="D85" s="699"/>
      <c r="E85" s="706"/>
      <c r="G85" s="700"/>
      <c r="H85" s="700"/>
      <c r="J85" s="708"/>
      <c r="L85" s="707"/>
    </row>
    <row r="86" spans="2:16" s="707" customFormat="1" ht="16.5" customHeight="1" x14ac:dyDescent="0.25">
      <c r="B86" s="709"/>
      <c r="F86" s="695"/>
      <c r="G86" s="710"/>
      <c r="H86" s="710"/>
      <c r="I86" s="695" t="s">
        <v>136</v>
      </c>
      <c r="J86" s="710"/>
      <c r="K86" s="695"/>
      <c r="L86" s="695"/>
      <c r="P86" s="695"/>
    </row>
    <row r="87" spans="2:16" hidden="1" x14ac:dyDescent="0.25"/>
    <row r="88" spans="2:16" hidden="1" x14ac:dyDescent="0.25"/>
    <row r="89" spans="2:16" hidden="1" x14ac:dyDescent="0.25">
      <c r="B89" s="925"/>
    </row>
    <row r="90" spans="2:16" hidden="1" x14ac:dyDescent="0.25">
      <c r="B90" s="926"/>
    </row>
    <row r="91" spans="2:16" hidden="1" x14ac:dyDescent="0.25">
      <c r="B91" s="926"/>
    </row>
    <row r="92" spans="2:16" hidden="1" x14ac:dyDescent="0.25">
      <c r="B92" s="926"/>
    </row>
    <row r="93" spans="2:16" hidden="1" x14ac:dyDescent="0.25">
      <c r="B93" s="926"/>
    </row>
    <row r="94" spans="2:16" hidden="1" x14ac:dyDescent="0.25">
      <c r="B94" s="926"/>
    </row>
    <row r="95" spans="2:16" hidden="1" x14ac:dyDescent="0.25">
      <c r="B95" s="926"/>
    </row>
    <row r="96" spans="2:16" hidden="1" x14ac:dyDescent="0.25">
      <c r="B96" s="926"/>
    </row>
    <row r="97" spans="2:2" hidden="1" x14ac:dyDescent="0.25">
      <c r="B97" s="926"/>
    </row>
    <row r="98" spans="2:2" hidden="1" x14ac:dyDescent="0.25">
      <c r="B98" s="926"/>
    </row>
    <row r="99" spans="2:2" hidden="1" x14ac:dyDescent="0.25">
      <c r="B99" s="926"/>
    </row>
    <row r="100" spans="2:2" hidden="1" x14ac:dyDescent="0.25">
      <c r="B100" s="926"/>
    </row>
    <row r="101" spans="2:2" hidden="1" x14ac:dyDescent="0.25">
      <c r="B101" s="926"/>
    </row>
    <row r="102" spans="2:2" hidden="1" x14ac:dyDescent="0.25">
      <c r="B102" s="926"/>
    </row>
    <row r="103" spans="2:2" hidden="1" x14ac:dyDescent="0.25">
      <c r="B103" s="926"/>
    </row>
    <row r="104" spans="2:2" hidden="1" x14ac:dyDescent="0.25">
      <c r="B104" s="926"/>
    </row>
    <row r="105" spans="2:2" hidden="1" x14ac:dyDescent="0.25">
      <c r="B105" s="209"/>
    </row>
  </sheetData>
  <sheetProtection selectLockedCells="1"/>
  <mergeCells count="16">
    <mergeCell ref="A5:G5"/>
    <mergeCell ref="N2:O2"/>
    <mergeCell ref="N3:O3"/>
    <mergeCell ref="C4:G4"/>
    <mergeCell ref="C43:C47"/>
    <mergeCell ref="A7:G7"/>
    <mergeCell ref="A8:G8"/>
    <mergeCell ref="A10:G10"/>
    <mergeCell ref="C20:C23"/>
    <mergeCell ref="C30:C34"/>
    <mergeCell ref="H77:I77"/>
    <mergeCell ref="A78:F78"/>
    <mergeCell ref="C54:C56"/>
    <mergeCell ref="C64:C67"/>
    <mergeCell ref="A76:E76"/>
    <mergeCell ref="A77:G77"/>
  </mergeCells>
  <conditionalFormatting sqref="N2:O2">
    <cfRule type="expression" dxfId="1" priority="2" stopIfTrue="1">
      <formula>IF($C$9="",FALSE,TRUE)</formula>
    </cfRule>
  </conditionalFormatting>
  <conditionalFormatting sqref="N3:O3">
    <cfRule type="expression" dxfId="0" priority="3" stopIfTrue="1">
      <formula>IF($C$9&lt;&gt;"",FALSE,TRUE)</formula>
    </cfRule>
  </conditionalFormatting>
  <dataValidations count="3">
    <dataValidation type="list" allowBlank="1" showInputMessage="1" showErrorMessage="1" sqref="D75 IZ75 SV75 ACR75 AMN75 AWJ75 BGF75 BQB75 BZX75 CJT75 CTP75 DDL75 DNH75 DXD75 EGZ75 EQV75 FAR75 FKN75 FUJ75 GEF75 GOB75 GXX75 HHT75 HRP75 IBL75 ILH75 IVD75 JEZ75 JOV75 JYR75 KIN75 KSJ75 LCF75 LMB75 LVX75 MFT75 MPP75 MZL75 NJH75 NTD75 OCZ75 OMV75 OWR75 PGN75 PQJ75 QAF75 QKB75 QTX75 RDT75 RNP75 RXL75 SHH75 SRD75 TAZ75 TKV75 TUR75 UEN75 UOJ75 UYF75 VIB75 VRX75 WBT75 WLP75 WVL75 D65608 IZ65608 SV65608 ACR65608 AMN65608 AWJ65608 BGF65608 BQB65608 BZX65608 CJT65608 CTP65608 DDL65608 DNH65608 DXD65608 EGZ65608 EQV65608 FAR65608 FKN65608 FUJ65608 GEF65608 GOB65608 GXX65608 HHT65608 HRP65608 IBL65608 ILH65608 IVD65608 JEZ65608 JOV65608 JYR65608 KIN65608 KSJ65608 LCF65608 LMB65608 LVX65608 MFT65608 MPP65608 MZL65608 NJH65608 NTD65608 OCZ65608 OMV65608 OWR65608 PGN65608 PQJ65608 QAF65608 QKB65608 QTX65608 RDT65608 RNP65608 RXL65608 SHH65608 SRD65608 TAZ65608 TKV65608 TUR65608 UEN65608 UOJ65608 UYF65608 VIB65608 VRX65608 WBT65608 WLP65608 WVL65608 D131144 IZ131144 SV131144 ACR131144 AMN131144 AWJ131144 BGF131144 BQB131144 BZX131144 CJT131144 CTP131144 DDL131144 DNH131144 DXD131144 EGZ131144 EQV131144 FAR131144 FKN131144 FUJ131144 GEF131144 GOB131144 GXX131144 HHT131144 HRP131144 IBL131144 ILH131144 IVD131144 JEZ131144 JOV131144 JYR131144 KIN131144 KSJ131144 LCF131144 LMB131144 LVX131144 MFT131144 MPP131144 MZL131144 NJH131144 NTD131144 OCZ131144 OMV131144 OWR131144 PGN131144 PQJ131144 QAF131144 QKB131144 QTX131144 RDT131144 RNP131144 RXL131144 SHH131144 SRD131144 TAZ131144 TKV131144 TUR131144 UEN131144 UOJ131144 UYF131144 VIB131144 VRX131144 WBT131144 WLP131144 WVL131144 D196680 IZ196680 SV196680 ACR196680 AMN196680 AWJ196680 BGF196680 BQB196680 BZX196680 CJT196680 CTP196680 DDL196680 DNH196680 DXD196680 EGZ196680 EQV196680 FAR196680 FKN196680 FUJ196680 GEF196680 GOB196680 GXX196680 HHT196680 HRP196680 IBL196680 ILH196680 IVD196680 JEZ196680 JOV196680 JYR196680 KIN196680 KSJ196680 LCF196680 LMB196680 LVX196680 MFT196680 MPP196680 MZL196680 NJH196680 NTD196680 OCZ196680 OMV196680 OWR196680 PGN196680 PQJ196680 QAF196680 QKB196680 QTX196680 RDT196680 RNP196680 RXL196680 SHH196680 SRD196680 TAZ196680 TKV196680 TUR196680 UEN196680 UOJ196680 UYF196680 VIB196680 VRX196680 WBT196680 WLP196680 WVL196680 D262216 IZ262216 SV262216 ACR262216 AMN262216 AWJ262216 BGF262216 BQB262216 BZX262216 CJT262216 CTP262216 DDL262216 DNH262216 DXD262216 EGZ262216 EQV262216 FAR262216 FKN262216 FUJ262216 GEF262216 GOB262216 GXX262216 HHT262216 HRP262216 IBL262216 ILH262216 IVD262216 JEZ262216 JOV262216 JYR262216 KIN262216 KSJ262216 LCF262216 LMB262216 LVX262216 MFT262216 MPP262216 MZL262216 NJH262216 NTD262216 OCZ262216 OMV262216 OWR262216 PGN262216 PQJ262216 QAF262216 QKB262216 QTX262216 RDT262216 RNP262216 RXL262216 SHH262216 SRD262216 TAZ262216 TKV262216 TUR262216 UEN262216 UOJ262216 UYF262216 VIB262216 VRX262216 WBT262216 WLP262216 WVL262216 D327752 IZ327752 SV327752 ACR327752 AMN327752 AWJ327752 BGF327752 BQB327752 BZX327752 CJT327752 CTP327752 DDL327752 DNH327752 DXD327752 EGZ327752 EQV327752 FAR327752 FKN327752 FUJ327752 GEF327752 GOB327752 GXX327752 HHT327752 HRP327752 IBL327752 ILH327752 IVD327752 JEZ327752 JOV327752 JYR327752 KIN327752 KSJ327752 LCF327752 LMB327752 LVX327752 MFT327752 MPP327752 MZL327752 NJH327752 NTD327752 OCZ327752 OMV327752 OWR327752 PGN327752 PQJ327752 QAF327752 QKB327752 QTX327752 RDT327752 RNP327752 RXL327752 SHH327752 SRD327752 TAZ327752 TKV327752 TUR327752 UEN327752 UOJ327752 UYF327752 VIB327752 VRX327752 WBT327752 WLP327752 WVL327752 D393288 IZ393288 SV393288 ACR393288 AMN393288 AWJ393288 BGF393288 BQB393288 BZX393288 CJT393288 CTP393288 DDL393288 DNH393288 DXD393288 EGZ393288 EQV393288 FAR393288 FKN393288 FUJ393288 GEF393288 GOB393288 GXX393288 HHT393288 HRP393288 IBL393288 ILH393288 IVD393288 JEZ393288 JOV393288 JYR393288 KIN393288 KSJ393288 LCF393288 LMB393288 LVX393288 MFT393288 MPP393288 MZL393288 NJH393288 NTD393288 OCZ393288 OMV393288 OWR393288 PGN393288 PQJ393288 QAF393288 QKB393288 QTX393288 RDT393288 RNP393288 RXL393288 SHH393288 SRD393288 TAZ393288 TKV393288 TUR393288 UEN393288 UOJ393288 UYF393288 VIB393288 VRX393288 WBT393288 WLP393288 WVL393288 D458824 IZ458824 SV458824 ACR458824 AMN458824 AWJ458824 BGF458824 BQB458824 BZX458824 CJT458824 CTP458824 DDL458824 DNH458824 DXD458824 EGZ458824 EQV458824 FAR458824 FKN458824 FUJ458824 GEF458824 GOB458824 GXX458824 HHT458824 HRP458824 IBL458824 ILH458824 IVD458824 JEZ458824 JOV458824 JYR458824 KIN458824 KSJ458824 LCF458824 LMB458824 LVX458824 MFT458824 MPP458824 MZL458824 NJH458824 NTD458824 OCZ458824 OMV458824 OWR458824 PGN458824 PQJ458824 QAF458824 QKB458824 QTX458824 RDT458824 RNP458824 RXL458824 SHH458824 SRD458824 TAZ458824 TKV458824 TUR458824 UEN458824 UOJ458824 UYF458824 VIB458824 VRX458824 WBT458824 WLP458824 WVL458824 D524360 IZ524360 SV524360 ACR524360 AMN524360 AWJ524360 BGF524360 BQB524360 BZX524360 CJT524360 CTP524360 DDL524360 DNH524360 DXD524360 EGZ524360 EQV524360 FAR524360 FKN524360 FUJ524360 GEF524360 GOB524360 GXX524360 HHT524360 HRP524360 IBL524360 ILH524360 IVD524360 JEZ524360 JOV524360 JYR524360 KIN524360 KSJ524360 LCF524360 LMB524360 LVX524360 MFT524360 MPP524360 MZL524360 NJH524360 NTD524360 OCZ524360 OMV524360 OWR524360 PGN524360 PQJ524360 QAF524360 QKB524360 QTX524360 RDT524360 RNP524360 RXL524360 SHH524360 SRD524360 TAZ524360 TKV524360 TUR524360 UEN524360 UOJ524360 UYF524360 VIB524360 VRX524360 WBT524360 WLP524360 WVL524360 D589896 IZ589896 SV589896 ACR589896 AMN589896 AWJ589896 BGF589896 BQB589896 BZX589896 CJT589896 CTP589896 DDL589896 DNH589896 DXD589896 EGZ589896 EQV589896 FAR589896 FKN589896 FUJ589896 GEF589896 GOB589896 GXX589896 HHT589896 HRP589896 IBL589896 ILH589896 IVD589896 JEZ589896 JOV589896 JYR589896 KIN589896 KSJ589896 LCF589896 LMB589896 LVX589896 MFT589896 MPP589896 MZL589896 NJH589896 NTD589896 OCZ589896 OMV589896 OWR589896 PGN589896 PQJ589896 QAF589896 QKB589896 QTX589896 RDT589896 RNP589896 RXL589896 SHH589896 SRD589896 TAZ589896 TKV589896 TUR589896 UEN589896 UOJ589896 UYF589896 VIB589896 VRX589896 WBT589896 WLP589896 WVL589896 D655432 IZ655432 SV655432 ACR655432 AMN655432 AWJ655432 BGF655432 BQB655432 BZX655432 CJT655432 CTP655432 DDL655432 DNH655432 DXD655432 EGZ655432 EQV655432 FAR655432 FKN655432 FUJ655432 GEF655432 GOB655432 GXX655432 HHT655432 HRP655432 IBL655432 ILH655432 IVD655432 JEZ655432 JOV655432 JYR655432 KIN655432 KSJ655432 LCF655432 LMB655432 LVX655432 MFT655432 MPP655432 MZL655432 NJH655432 NTD655432 OCZ655432 OMV655432 OWR655432 PGN655432 PQJ655432 QAF655432 QKB655432 QTX655432 RDT655432 RNP655432 RXL655432 SHH655432 SRD655432 TAZ655432 TKV655432 TUR655432 UEN655432 UOJ655432 UYF655432 VIB655432 VRX655432 WBT655432 WLP655432 WVL655432 D720968 IZ720968 SV720968 ACR720968 AMN720968 AWJ720968 BGF720968 BQB720968 BZX720968 CJT720968 CTP720968 DDL720968 DNH720968 DXD720968 EGZ720968 EQV720968 FAR720968 FKN720968 FUJ720968 GEF720968 GOB720968 GXX720968 HHT720968 HRP720968 IBL720968 ILH720968 IVD720968 JEZ720968 JOV720968 JYR720968 KIN720968 KSJ720968 LCF720968 LMB720968 LVX720968 MFT720968 MPP720968 MZL720968 NJH720968 NTD720968 OCZ720968 OMV720968 OWR720968 PGN720968 PQJ720968 QAF720968 QKB720968 QTX720968 RDT720968 RNP720968 RXL720968 SHH720968 SRD720968 TAZ720968 TKV720968 TUR720968 UEN720968 UOJ720968 UYF720968 VIB720968 VRX720968 WBT720968 WLP720968 WVL720968 D786504 IZ786504 SV786504 ACR786504 AMN786504 AWJ786504 BGF786504 BQB786504 BZX786504 CJT786504 CTP786504 DDL786504 DNH786504 DXD786504 EGZ786504 EQV786504 FAR786504 FKN786504 FUJ786504 GEF786504 GOB786504 GXX786504 HHT786504 HRP786504 IBL786504 ILH786504 IVD786504 JEZ786504 JOV786504 JYR786504 KIN786504 KSJ786504 LCF786504 LMB786504 LVX786504 MFT786504 MPP786504 MZL786504 NJH786504 NTD786504 OCZ786504 OMV786504 OWR786504 PGN786504 PQJ786504 QAF786504 QKB786504 QTX786504 RDT786504 RNP786504 RXL786504 SHH786504 SRD786504 TAZ786504 TKV786504 TUR786504 UEN786504 UOJ786504 UYF786504 VIB786504 VRX786504 WBT786504 WLP786504 WVL786504 D852040 IZ852040 SV852040 ACR852040 AMN852040 AWJ852040 BGF852040 BQB852040 BZX852040 CJT852040 CTP852040 DDL852040 DNH852040 DXD852040 EGZ852040 EQV852040 FAR852040 FKN852040 FUJ852040 GEF852040 GOB852040 GXX852040 HHT852040 HRP852040 IBL852040 ILH852040 IVD852040 JEZ852040 JOV852040 JYR852040 KIN852040 KSJ852040 LCF852040 LMB852040 LVX852040 MFT852040 MPP852040 MZL852040 NJH852040 NTD852040 OCZ852040 OMV852040 OWR852040 PGN852040 PQJ852040 QAF852040 QKB852040 QTX852040 RDT852040 RNP852040 RXL852040 SHH852040 SRD852040 TAZ852040 TKV852040 TUR852040 UEN852040 UOJ852040 UYF852040 VIB852040 VRX852040 WBT852040 WLP852040 WVL852040 D917576 IZ917576 SV917576 ACR917576 AMN917576 AWJ917576 BGF917576 BQB917576 BZX917576 CJT917576 CTP917576 DDL917576 DNH917576 DXD917576 EGZ917576 EQV917576 FAR917576 FKN917576 FUJ917576 GEF917576 GOB917576 GXX917576 HHT917576 HRP917576 IBL917576 ILH917576 IVD917576 JEZ917576 JOV917576 JYR917576 KIN917576 KSJ917576 LCF917576 LMB917576 LVX917576 MFT917576 MPP917576 MZL917576 NJH917576 NTD917576 OCZ917576 OMV917576 OWR917576 PGN917576 PQJ917576 QAF917576 QKB917576 QTX917576 RDT917576 RNP917576 RXL917576 SHH917576 SRD917576 TAZ917576 TKV917576 TUR917576 UEN917576 UOJ917576 UYF917576 VIB917576 VRX917576 WBT917576 WLP917576 WVL917576 D983112 IZ983112 SV983112 ACR983112 AMN983112 AWJ983112 BGF983112 BQB983112 BZX983112 CJT983112 CTP983112 DDL983112 DNH983112 DXD983112 EGZ983112 EQV983112 FAR983112 FKN983112 FUJ983112 GEF983112 GOB983112 GXX983112 HHT983112 HRP983112 IBL983112 ILH983112 IVD983112 JEZ983112 JOV983112 JYR983112 KIN983112 KSJ983112 LCF983112 LMB983112 LVX983112 MFT983112 MPP983112 MZL983112 NJH983112 NTD983112 OCZ983112 OMV983112 OWR983112 PGN983112 PQJ983112 QAF983112 QKB983112 QTX983112 RDT983112 RNP983112 RXL983112 SHH983112 SRD983112 TAZ983112 TKV983112 TUR983112 UEN983112 UOJ983112 UYF983112 VIB983112 VRX983112 WBT983112 WLP983112 WVL983112">
      <formula1>сроки</formula1>
    </dataValidation>
    <dataValidation type="list" allowBlank="1" showInputMessage="1" showErrorMessage="1" sqref="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39 IY65539 SU65539 ACQ65539 AMM65539 AWI65539 BGE65539 BQA65539 BZW65539 CJS65539 CTO65539 DDK65539 DNG65539 DXC65539 EGY65539 EQU65539 FAQ65539 FKM65539 FUI65539 GEE65539 GOA65539 GXW65539 HHS65539 HRO65539 IBK65539 ILG65539 IVC65539 JEY65539 JOU65539 JYQ65539 KIM65539 KSI65539 LCE65539 LMA65539 LVW65539 MFS65539 MPO65539 MZK65539 NJG65539 NTC65539 OCY65539 OMU65539 OWQ65539 PGM65539 PQI65539 QAE65539 QKA65539 QTW65539 RDS65539 RNO65539 RXK65539 SHG65539 SRC65539 TAY65539 TKU65539 TUQ65539 UEM65539 UOI65539 UYE65539 VIA65539 VRW65539 WBS65539 WLO65539 WVK65539 C131075 IY131075 SU131075 ACQ131075 AMM131075 AWI131075 BGE131075 BQA131075 BZW131075 CJS131075 CTO131075 DDK131075 DNG131075 DXC131075 EGY131075 EQU131075 FAQ131075 FKM131075 FUI131075 GEE131075 GOA131075 GXW131075 HHS131075 HRO131075 IBK131075 ILG131075 IVC131075 JEY131075 JOU131075 JYQ131075 KIM131075 KSI131075 LCE131075 LMA131075 LVW131075 MFS131075 MPO131075 MZK131075 NJG131075 NTC131075 OCY131075 OMU131075 OWQ131075 PGM131075 PQI131075 QAE131075 QKA131075 QTW131075 RDS131075 RNO131075 RXK131075 SHG131075 SRC131075 TAY131075 TKU131075 TUQ131075 UEM131075 UOI131075 UYE131075 VIA131075 VRW131075 WBS131075 WLO131075 WVK131075 C196611 IY196611 SU196611 ACQ196611 AMM196611 AWI196611 BGE196611 BQA196611 BZW196611 CJS196611 CTO196611 DDK196611 DNG196611 DXC196611 EGY196611 EQU196611 FAQ196611 FKM196611 FUI196611 GEE196611 GOA196611 GXW196611 HHS196611 HRO196611 IBK196611 ILG196611 IVC196611 JEY196611 JOU196611 JYQ196611 KIM196611 KSI196611 LCE196611 LMA196611 LVW196611 MFS196611 MPO196611 MZK196611 NJG196611 NTC196611 OCY196611 OMU196611 OWQ196611 PGM196611 PQI196611 QAE196611 QKA196611 QTW196611 RDS196611 RNO196611 RXK196611 SHG196611 SRC196611 TAY196611 TKU196611 TUQ196611 UEM196611 UOI196611 UYE196611 VIA196611 VRW196611 WBS196611 WLO196611 WVK196611 C262147 IY262147 SU262147 ACQ262147 AMM262147 AWI262147 BGE262147 BQA262147 BZW262147 CJS262147 CTO262147 DDK262147 DNG262147 DXC262147 EGY262147 EQU262147 FAQ262147 FKM262147 FUI262147 GEE262147 GOA262147 GXW262147 HHS262147 HRO262147 IBK262147 ILG262147 IVC262147 JEY262147 JOU262147 JYQ262147 KIM262147 KSI262147 LCE262147 LMA262147 LVW262147 MFS262147 MPO262147 MZK262147 NJG262147 NTC262147 OCY262147 OMU262147 OWQ262147 PGM262147 PQI262147 QAE262147 QKA262147 QTW262147 RDS262147 RNO262147 RXK262147 SHG262147 SRC262147 TAY262147 TKU262147 TUQ262147 UEM262147 UOI262147 UYE262147 VIA262147 VRW262147 WBS262147 WLO262147 WVK262147 C327683 IY327683 SU327683 ACQ327683 AMM327683 AWI327683 BGE327683 BQA327683 BZW327683 CJS327683 CTO327683 DDK327683 DNG327683 DXC327683 EGY327683 EQU327683 FAQ327683 FKM327683 FUI327683 GEE327683 GOA327683 GXW327683 HHS327683 HRO327683 IBK327683 ILG327683 IVC327683 JEY327683 JOU327683 JYQ327683 KIM327683 KSI327683 LCE327683 LMA327683 LVW327683 MFS327683 MPO327683 MZK327683 NJG327683 NTC327683 OCY327683 OMU327683 OWQ327683 PGM327683 PQI327683 QAE327683 QKA327683 QTW327683 RDS327683 RNO327683 RXK327683 SHG327683 SRC327683 TAY327683 TKU327683 TUQ327683 UEM327683 UOI327683 UYE327683 VIA327683 VRW327683 WBS327683 WLO327683 WVK327683 C393219 IY393219 SU393219 ACQ393219 AMM393219 AWI393219 BGE393219 BQA393219 BZW393219 CJS393219 CTO393219 DDK393219 DNG393219 DXC393219 EGY393219 EQU393219 FAQ393219 FKM393219 FUI393219 GEE393219 GOA393219 GXW393219 HHS393219 HRO393219 IBK393219 ILG393219 IVC393219 JEY393219 JOU393219 JYQ393219 KIM393219 KSI393219 LCE393219 LMA393219 LVW393219 MFS393219 MPO393219 MZK393219 NJG393219 NTC393219 OCY393219 OMU393219 OWQ393219 PGM393219 PQI393219 QAE393219 QKA393219 QTW393219 RDS393219 RNO393219 RXK393219 SHG393219 SRC393219 TAY393219 TKU393219 TUQ393219 UEM393219 UOI393219 UYE393219 VIA393219 VRW393219 WBS393219 WLO393219 WVK393219 C458755 IY458755 SU458755 ACQ458755 AMM458755 AWI458755 BGE458755 BQA458755 BZW458755 CJS458755 CTO458755 DDK458755 DNG458755 DXC458755 EGY458755 EQU458755 FAQ458755 FKM458755 FUI458755 GEE458755 GOA458755 GXW458755 HHS458755 HRO458755 IBK458755 ILG458755 IVC458755 JEY458755 JOU458755 JYQ458755 KIM458755 KSI458755 LCE458755 LMA458755 LVW458755 MFS458755 MPO458755 MZK458755 NJG458755 NTC458755 OCY458755 OMU458755 OWQ458755 PGM458755 PQI458755 QAE458755 QKA458755 QTW458755 RDS458755 RNO458755 RXK458755 SHG458755 SRC458755 TAY458755 TKU458755 TUQ458755 UEM458755 UOI458755 UYE458755 VIA458755 VRW458755 WBS458755 WLO458755 WVK458755 C524291 IY524291 SU524291 ACQ524291 AMM524291 AWI524291 BGE524291 BQA524291 BZW524291 CJS524291 CTO524291 DDK524291 DNG524291 DXC524291 EGY524291 EQU524291 FAQ524291 FKM524291 FUI524291 GEE524291 GOA524291 GXW524291 HHS524291 HRO524291 IBK524291 ILG524291 IVC524291 JEY524291 JOU524291 JYQ524291 KIM524291 KSI524291 LCE524291 LMA524291 LVW524291 MFS524291 MPO524291 MZK524291 NJG524291 NTC524291 OCY524291 OMU524291 OWQ524291 PGM524291 PQI524291 QAE524291 QKA524291 QTW524291 RDS524291 RNO524291 RXK524291 SHG524291 SRC524291 TAY524291 TKU524291 TUQ524291 UEM524291 UOI524291 UYE524291 VIA524291 VRW524291 WBS524291 WLO524291 WVK524291 C589827 IY589827 SU589827 ACQ589827 AMM589827 AWI589827 BGE589827 BQA589827 BZW589827 CJS589827 CTO589827 DDK589827 DNG589827 DXC589827 EGY589827 EQU589827 FAQ589827 FKM589827 FUI589827 GEE589827 GOA589827 GXW589827 HHS589827 HRO589827 IBK589827 ILG589827 IVC589827 JEY589827 JOU589827 JYQ589827 KIM589827 KSI589827 LCE589827 LMA589827 LVW589827 MFS589827 MPO589827 MZK589827 NJG589827 NTC589827 OCY589827 OMU589827 OWQ589827 PGM589827 PQI589827 QAE589827 QKA589827 QTW589827 RDS589827 RNO589827 RXK589827 SHG589827 SRC589827 TAY589827 TKU589827 TUQ589827 UEM589827 UOI589827 UYE589827 VIA589827 VRW589827 WBS589827 WLO589827 WVK589827 C655363 IY655363 SU655363 ACQ655363 AMM655363 AWI655363 BGE655363 BQA655363 BZW655363 CJS655363 CTO655363 DDK655363 DNG655363 DXC655363 EGY655363 EQU655363 FAQ655363 FKM655363 FUI655363 GEE655363 GOA655363 GXW655363 HHS655363 HRO655363 IBK655363 ILG655363 IVC655363 JEY655363 JOU655363 JYQ655363 KIM655363 KSI655363 LCE655363 LMA655363 LVW655363 MFS655363 MPO655363 MZK655363 NJG655363 NTC655363 OCY655363 OMU655363 OWQ655363 PGM655363 PQI655363 QAE655363 QKA655363 QTW655363 RDS655363 RNO655363 RXK655363 SHG655363 SRC655363 TAY655363 TKU655363 TUQ655363 UEM655363 UOI655363 UYE655363 VIA655363 VRW655363 WBS655363 WLO655363 WVK655363 C720899 IY720899 SU720899 ACQ720899 AMM720899 AWI720899 BGE720899 BQA720899 BZW720899 CJS720899 CTO720899 DDK720899 DNG720899 DXC720899 EGY720899 EQU720899 FAQ720899 FKM720899 FUI720899 GEE720899 GOA720899 GXW720899 HHS720899 HRO720899 IBK720899 ILG720899 IVC720899 JEY720899 JOU720899 JYQ720899 KIM720899 KSI720899 LCE720899 LMA720899 LVW720899 MFS720899 MPO720899 MZK720899 NJG720899 NTC720899 OCY720899 OMU720899 OWQ720899 PGM720899 PQI720899 QAE720899 QKA720899 QTW720899 RDS720899 RNO720899 RXK720899 SHG720899 SRC720899 TAY720899 TKU720899 TUQ720899 UEM720899 UOI720899 UYE720899 VIA720899 VRW720899 WBS720899 WLO720899 WVK720899 C786435 IY786435 SU786435 ACQ786435 AMM786435 AWI786435 BGE786435 BQA786435 BZW786435 CJS786435 CTO786435 DDK786435 DNG786435 DXC786435 EGY786435 EQU786435 FAQ786435 FKM786435 FUI786435 GEE786435 GOA786435 GXW786435 HHS786435 HRO786435 IBK786435 ILG786435 IVC786435 JEY786435 JOU786435 JYQ786435 KIM786435 KSI786435 LCE786435 LMA786435 LVW786435 MFS786435 MPO786435 MZK786435 NJG786435 NTC786435 OCY786435 OMU786435 OWQ786435 PGM786435 PQI786435 QAE786435 QKA786435 QTW786435 RDS786435 RNO786435 RXK786435 SHG786435 SRC786435 TAY786435 TKU786435 TUQ786435 UEM786435 UOI786435 UYE786435 VIA786435 VRW786435 WBS786435 WLO786435 WVK786435 C851971 IY851971 SU851971 ACQ851971 AMM851971 AWI851971 BGE851971 BQA851971 BZW851971 CJS851971 CTO851971 DDK851971 DNG851971 DXC851971 EGY851971 EQU851971 FAQ851971 FKM851971 FUI851971 GEE851971 GOA851971 GXW851971 HHS851971 HRO851971 IBK851971 ILG851971 IVC851971 JEY851971 JOU851971 JYQ851971 KIM851971 KSI851971 LCE851971 LMA851971 LVW851971 MFS851971 MPO851971 MZK851971 NJG851971 NTC851971 OCY851971 OMU851971 OWQ851971 PGM851971 PQI851971 QAE851971 QKA851971 QTW851971 RDS851971 RNO851971 RXK851971 SHG851971 SRC851971 TAY851971 TKU851971 TUQ851971 UEM851971 UOI851971 UYE851971 VIA851971 VRW851971 WBS851971 WLO851971 WVK851971 C917507 IY917507 SU917507 ACQ917507 AMM917507 AWI917507 BGE917507 BQA917507 BZW917507 CJS917507 CTO917507 DDK917507 DNG917507 DXC917507 EGY917507 EQU917507 FAQ917507 FKM917507 FUI917507 GEE917507 GOA917507 GXW917507 HHS917507 HRO917507 IBK917507 ILG917507 IVC917507 JEY917507 JOU917507 JYQ917507 KIM917507 KSI917507 LCE917507 LMA917507 LVW917507 MFS917507 MPO917507 MZK917507 NJG917507 NTC917507 OCY917507 OMU917507 OWQ917507 PGM917507 PQI917507 QAE917507 QKA917507 QTW917507 RDS917507 RNO917507 RXK917507 SHG917507 SRC917507 TAY917507 TKU917507 TUQ917507 UEM917507 UOI917507 UYE917507 VIA917507 VRW917507 WBS917507 WLO917507 WVK917507 C983043 IY983043 SU983043 ACQ983043 AMM983043 AWI983043 BGE983043 BQA983043 BZW983043 CJS983043 CTO983043 DDK983043 DNG983043 DXC983043 EGY983043 EQU983043 FAQ983043 FKM983043 FUI983043 GEE983043 GOA983043 GXW983043 HHS983043 HRO983043 IBK983043 ILG983043 IVC983043 JEY983043 JOU983043 JYQ983043 KIM983043 KSI983043 LCE983043 LMA983043 LVW983043 MFS983043 MPO983043 MZK983043 NJG983043 NTC983043 OCY983043 OMU983043 OWQ983043 PGM983043 PQI983043 QAE983043 QKA983043 QTW983043 RDS983043 RNO983043 RXK983043 SHG983043 SRC983043 TAY983043 TKU983043 TUQ983043 UEM983043 UOI983043 UYE983043 VIA983043 VRW983043 WBS983043 WLO983043 WVK983043">
      <formula1>стадия_П</formula1>
    </dataValidation>
    <dataValidation type="list" allowBlank="1" showInputMessage="1" showErrorMessage="1" sqref="A7:G7 IW7:JC7 SS7:SY7 ACO7:ACU7 AMK7:AMQ7 AWG7:AWM7 BGC7:BGI7 BPY7:BQE7 BZU7:CAA7 CJQ7:CJW7 CTM7:CTS7 DDI7:DDO7 DNE7:DNK7 DXA7:DXG7 EGW7:EHC7 EQS7:EQY7 FAO7:FAU7 FKK7:FKQ7 FUG7:FUM7 GEC7:GEI7 GNY7:GOE7 GXU7:GYA7 HHQ7:HHW7 HRM7:HRS7 IBI7:IBO7 ILE7:ILK7 IVA7:IVG7 JEW7:JFC7 JOS7:JOY7 JYO7:JYU7 KIK7:KIQ7 KSG7:KSM7 LCC7:LCI7 LLY7:LME7 LVU7:LWA7 MFQ7:MFW7 MPM7:MPS7 MZI7:MZO7 NJE7:NJK7 NTA7:NTG7 OCW7:ODC7 OMS7:OMY7 OWO7:OWU7 PGK7:PGQ7 PQG7:PQM7 QAC7:QAI7 QJY7:QKE7 QTU7:QUA7 RDQ7:RDW7 RNM7:RNS7 RXI7:RXO7 SHE7:SHK7 SRA7:SRG7 TAW7:TBC7 TKS7:TKY7 TUO7:TUU7 UEK7:UEQ7 UOG7:UOM7 UYC7:UYI7 VHY7:VIE7 VRU7:VSA7 WBQ7:WBW7 WLM7:WLS7 WVI7:WVO7 A65537:G65537 IW65537:JC65537 SS65537:SY65537 ACO65537:ACU65537 AMK65537:AMQ65537 AWG65537:AWM65537 BGC65537:BGI65537 BPY65537:BQE65537 BZU65537:CAA65537 CJQ65537:CJW65537 CTM65537:CTS65537 DDI65537:DDO65537 DNE65537:DNK65537 DXA65537:DXG65537 EGW65537:EHC65537 EQS65537:EQY65537 FAO65537:FAU65537 FKK65537:FKQ65537 FUG65537:FUM65537 GEC65537:GEI65537 GNY65537:GOE65537 GXU65537:GYA65537 HHQ65537:HHW65537 HRM65537:HRS65537 IBI65537:IBO65537 ILE65537:ILK65537 IVA65537:IVG65537 JEW65537:JFC65537 JOS65537:JOY65537 JYO65537:JYU65537 KIK65537:KIQ65537 KSG65537:KSM65537 LCC65537:LCI65537 LLY65537:LME65537 LVU65537:LWA65537 MFQ65537:MFW65537 MPM65537:MPS65537 MZI65537:MZO65537 NJE65537:NJK65537 NTA65537:NTG65537 OCW65537:ODC65537 OMS65537:OMY65537 OWO65537:OWU65537 PGK65537:PGQ65537 PQG65537:PQM65537 QAC65537:QAI65537 QJY65537:QKE65537 QTU65537:QUA65537 RDQ65537:RDW65537 RNM65537:RNS65537 RXI65537:RXO65537 SHE65537:SHK65537 SRA65537:SRG65537 TAW65537:TBC65537 TKS65537:TKY65537 TUO65537:TUU65537 UEK65537:UEQ65537 UOG65537:UOM65537 UYC65537:UYI65537 VHY65537:VIE65537 VRU65537:VSA65537 WBQ65537:WBW65537 WLM65537:WLS65537 WVI65537:WVO65537 A131073:G131073 IW131073:JC131073 SS131073:SY131073 ACO131073:ACU131073 AMK131073:AMQ131073 AWG131073:AWM131073 BGC131073:BGI131073 BPY131073:BQE131073 BZU131073:CAA131073 CJQ131073:CJW131073 CTM131073:CTS131073 DDI131073:DDO131073 DNE131073:DNK131073 DXA131073:DXG131073 EGW131073:EHC131073 EQS131073:EQY131073 FAO131073:FAU131073 FKK131073:FKQ131073 FUG131073:FUM131073 GEC131073:GEI131073 GNY131073:GOE131073 GXU131073:GYA131073 HHQ131073:HHW131073 HRM131073:HRS131073 IBI131073:IBO131073 ILE131073:ILK131073 IVA131073:IVG131073 JEW131073:JFC131073 JOS131073:JOY131073 JYO131073:JYU131073 KIK131073:KIQ131073 KSG131073:KSM131073 LCC131073:LCI131073 LLY131073:LME131073 LVU131073:LWA131073 MFQ131073:MFW131073 MPM131073:MPS131073 MZI131073:MZO131073 NJE131073:NJK131073 NTA131073:NTG131073 OCW131073:ODC131073 OMS131073:OMY131073 OWO131073:OWU131073 PGK131073:PGQ131073 PQG131073:PQM131073 QAC131073:QAI131073 QJY131073:QKE131073 QTU131073:QUA131073 RDQ131073:RDW131073 RNM131073:RNS131073 RXI131073:RXO131073 SHE131073:SHK131073 SRA131073:SRG131073 TAW131073:TBC131073 TKS131073:TKY131073 TUO131073:TUU131073 UEK131073:UEQ131073 UOG131073:UOM131073 UYC131073:UYI131073 VHY131073:VIE131073 VRU131073:VSA131073 WBQ131073:WBW131073 WLM131073:WLS131073 WVI131073:WVO131073 A196609:G196609 IW196609:JC196609 SS196609:SY196609 ACO196609:ACU196609 AMK196609:AMQ196609 AWG196609:AWM196609 BGC196609:BGI196609 BPY196609:BQE196609 BZU196609:CAA196609 CJQ196609:CJW196609 CTM196609:CTS196609 DDI196609:DDO196609 DNE196609:DNK196609 DXA196609:DXG196609 EGW196609:EHC196609 EQS196609:EQY196609 FAO196609:FAU196609 FKK196609:FKQ196609 FUG196609:FUM196609 GEC196609:GEI196609 GNY196609:GOE196609 GXU196609:GYA196609 HHQ196609:HHW196609 HRM196609:HRS196609 IBI196609:IBO196609 ILE196609:ILK196609 IVA196609:IVG196609 JEW196609:JFC196609 JOS196609:JOY196609 JYO196609:JYU196609 KIK196609:KIQ196609 KSG196609:KSM196609 LCC196609:LCI196609 LLY196609:LME196609 LVU196609:LWA196609 MFQ196609:MFW196609 MPM196609:MPS196609 MZI196609:MZO196609 NJE196609:NJK196609 NTA196609:NTG196609 OCW196609:ODC196609 OMS196609:OMY196609 OWO196609:OWU196609 PGK196609:PGQ196609 PQG196609:PQM196609 QAC196609:QAI196609 QJY196609:QKE196609 QTU196609:QUA196609 RDQ196609:RDW196609 RNM196609:RNS196609 RXI196609:RXO196609 SHE196609:SHK196609 SRA196609:SRG196609 TAW196609:TBC196609 TKS196609:TKY196609 TUO196609:TUU196609 UEK196609:UEQ196609 UOG196609:UOM196609 UYC196609:UYI196609 VHY196609:VIE196609 VRU196609:VSA196609 WBQ196609:WBW196609 WLM196609:WLS196609 WVI196609:WVO196609 A262145:G262145 IW262145:JC262145 SS262145:SY262145 ACO262145:ACU262145 AMK262145:AMQ262145 AWG262145:AWM262145 BGC262145:BGI262145 BPY262145:BQE262145 BZU262145:CAA262145 CJQ262145:CJW262145 CTM262145:CTS262145 DDI262145:DDO262145 DNE262145:DNK262145 DXA262145:DXG262145 EGW262145:EHC262145 EQS262145:EQY262145 FAO262145:FAU262145 FKK262145:FKQ262145 FUG262145:FUM262145 GEC262145:GEI262145 GNY262145:GOE262145 GXU262145:GYA262145 HHQ262145:HHW262145 HRM262145:HRS262145 IBI262145:IBO262145 ILE262145:ILK262145 IVA262145:IVG262145 JEW262145:JFC262145 JOS262145:JOY262145 JYO262145:JYU262145 KIK262145:KIQ262145 KSG262145:KSM262145 LCC262145:LCI262145 LLY262145:LME262145 LVU262145:LWA262145 MFQ262145:MFW262145 MPM262145:MPS262145 MZI262145:MZO262145 NJE262145:NJK262145 NTA262145:NTG262145 OCW262145:ODC262145 OMS262145:OMY262145 OWO262145:OWU262145 PGK262145:PGQ262145 PQG262145:PQM262145 QAC262145:QAI262145 QJY262145:QKE262145 QTU262145:QUA262145 RDQ262145:RDW262145 RNM262145:RNS262145 RXI262145:RXO262145 SHE262145:SHK262145 SRA262145:SRG262145 TAW262145:TBC262145 TKS262145:TKY262145 TUO262145:TUU262145 UEK262145:UEQ262145 UOG262145:UOM262145 UYC262145:UYI262145 VHY262145:VIE262145 VRU262145:VSA262145 WBQ262145:WBW262145 WLM262145:WLS262145 WVI262145:WVO262145 A327681:G327681 IW327681:JC327681 SS327681:SY327681 ACO327681:ACU327681 AMK327681:AMQ327681 AWG327681:AWM327681 BGC327681:BGI327681 BPY327681:BQE327681 BZU327681:CAA327681 CJQ327681:CJW327681 CTM327681:CTS327681 DDI327681:DDO327681 DNE327681:DNK327681 DXA327681:DXG327681 EGW327681:EHC327681 EQS327681:EQY327681 FAO327681:FAU327681 FKK327681:FKQ327681 FUG327681:FUM327681 GEC327681:GEI327681 GNY327681:GOE327681 GXU327681:GYA327681 HHQ327681:HHW327681 HRM327681:HRS327681 IBI327681:IBO327681 ILE327681:ILK327681 IVA327681:IVG327681 JEW327681:JFC327681 JOS327681:JOY327681 JYO327681:JYU327681 KIK327681:KIQ327681 KSG327681:KSM327681 LCC327681:LCI327681 LLY327681:LME327681 LVU327681:LWA327681 MFQ327681:MFW327681 MPM327681:MPS327681 MZI327681:MZO327681 NJE327681:NJK327681 NTA327681:NTG327681 OCW327681:ODC327681 OMS327681:OMY327681 OWO327681:OWU327681 PGK327681:PGQ327681 PQG327681:PQM327681 QAC327681:QAI327681 QJY327681:QKE327681 QTU327681:QUA327681 RDQ327681:RDW327681 RNM327681:RNS327681 RXI327681:RXO327681 SHE327681:SHK327681 SRA327681:SRG327681 TAW327681:TBC327681 TKS327681:TKY327681 TUO327681:TUU327681 UEK327681:UEQ327681 UOG327681:UOM327681 UYC327681:UYI327681 VHY327681:VIE327681 VRU327681:VSA327681 WBQ327681:WBW327681 WLM327681:WLS327681 WVI327681:WVO327681 A393217:G393217 IW393217:JC393217 SS393217:SY393217 ACO393217:ACU393217 AMK393217:AMQ393217 AWG393217:AWM393217 BGC393217:BGI393217 BPY393217:BQE393217 BZU393217:CAA393217 CJQ393217:CJW393217 CTM393217:CTS393217 DDI393217:DDO393217 DNE393217:DNK393217 DXA393217:DXG393217 EGW393217:EHC393217 EQS393217:EQY393217 FAO393217:FAU393217 FKK393217:FKQ393217 FUG393217:FUM393217 GEC393217:GEI393217 GNY393217:GOE393217 GXU393217:GYA393217 HHQ393217:HHW393217 HRM393217:HRS393217 IBI393217:IBO393217 ILE393217:ILK393217 IVA393217:IVG393217 JEW393217:JFC393217 JOS393217:JOY393217 JYO393217:JYU393217 KIK393217:KIQ393217 KSG393217:KSM393217 LCC393217:LCI393217 LLY393217:LME393217 LVU393217:LWA393217 MFQ393217:MFW393217 MPM393217:MPS393217 MZI393217:MZO393217 NJE393217:NJK393217 NTA393217:NTG393217 OCW393217:ODC393217 OMS393217:OMY393217 OWO393217:OWU393217 PGK393217:PGQ393217 PQG393217:PQM393217 QAC393217:QAI393217 QJY393217:QKE393217 QTU393217:QUA393217 RDQ393217:RDW393217 RNM393217:RNS393217 RXI393217:RXO393217 SHE393217:SHK393217 SRA393217:SRG393217 TAW393217:TBC393217 TKS393217:TKY393217 TUO393217:TUU393217 UEK393217:UEQ393217 UOG393217:UOM393217 UYC393217:UYI393217 VHY393217:VIE393217 VRU393217:VSA393217 WBQ393217:WBW393217 WLM393217:WLS393217 WVI393217:WVO393217 A458753:G458753 IW458753:JC458753 SS458753:SY458753 ACO458753:ACU458753 AMK458753:AMQ458753 AWG458753:AWM458753 BGC458753:BGI458753 BPY458753:BQE458753 BZU458753:CAA458753 CJQ458753:CJW458753 CTM458753:CTS458753 DDI458753:DDO458753 DNE458753:DNK458753 DXA458753:DXG458753 EGW458753:EHC458753 EQS458753:EQY458753 FAO458753:FAU458753 FKK458753:FKQ458753 FUG458753:FUM458753 GEC458753:GEI458753 GNY458753:GOE458753 GXU458753:GYA458753 HHQ458753:HHW458753 HRM458753:HRS458753 IBI458753:IBO458753 ILE458753:ILK458753 IVA458753:IVG458753 JEW458753:JFC458753 JOS458753:JOY458753 JYO458753:JYU458753 KIK458753:KIQ458753 KSG458753:KSM458753 LCC458753:LCI458753 LLY458753:LME458753 LVU458753:LWA458753 MFQ458753:MFW458753 MPM458753:MPS458753 MZI458753:MZO458753 NJE458753:NJK458753 NTA458753:NTG458753 OCW458753:ODC458753 OMS458753:OMY458753 OWO458753:OWU458753 PGK458753:PGQ458753 PQG458753:PQM458753 QAC458753:QAI458753 QJY458753:QKE458753 QTU458753:QUA458753 RDQ458753:RDW458753 RNM458753:RNS458753 RXI458753:RXO458753 SHE458753:SHK458753 SRA458753:SRG458753 TAW458753:TBC458753 TKS458753:TKY458753 TUO458753:TUU458753 UEK458753:UEQ458753 UOG458753:UOM458753 UYC458753:UYI458753 VHY458753:VIE458753 VRU458753:VSA458753 WBQ458753:WBW458753 WLM458753:WLS458753 WVI458753:WVO458753 A524289:G524289 IW524289:JC524289 SS524289:SY524289 ACO524289:ACU524289 AMK524289:AMQ524289 AWG524289:AWM524289 BGC524289:BGI524289 BPY524289:BQE524289 BZU524289:CAA524289 CJQ524289:CJW524289 CTM524289:CTS524289 DDI524289:DDO524289 DNE524289:DNK524289 DXA524289:DXG524289 EGW524289:EHC524289 EQS524289:EQY524289 FAO524289:FAU524289 FKK524289:FKQ524289 FUG524289:FUM524289 GEC524289:GEI524289 GNY524289:GOE524289 GXU524289:GYA524289 HHQ524289:HHW524289 HRM524289:HRS524289 IBI524289:IBO524289 ILE524289:ILK524289 IVA524289:IVG524289 JEW524289:JFC524289 JOS524289:JOY524289 JYO524289:JYU524289 KIK524289:KIQ524289 KSG524289:KSM524289 LCC524289:LCI524289 LLY524289:LME524289 LVU524289:LWA524289 MFQ524289:MFW524289 MPM524289:MPS524289 MZI524289:MZO524289 NJE524289:NJK524289 NTA524289:NTG524289 OCW524289:ODC524289 OMS524289:OMY524289 OWO524289:OWU524289 PGK524289:PGQ524289 PQG524289:PQM524289 QAC524289:QAI524289 QJY524289:QKE524289 QTU524289:QUA524289 RDQ524289:RDW524289 RNM524289:RNS524289 RXI524289:RXO524289 SHE524289:SHK524289 SRA524289:SRG524289 TAW524289:TBC524289 TKS524289:TKY524289 TUO524289:TUU524289 UEK524289:UEQ524289 UOG524289:UOM524289 UYC524289:UYI524289 VHY524289:VIE524289 VRU524289:VSA524289 WBQ524289:WBW524289 WLM524289:WLS524289 WVI524289:WVO524289 A589825:G589825 IW589825:JC589825 SS589825:SY589825 ACO589825:ACU589825 AMK589825:AMQ589825 AWG589825:AWM589825 BGC589825:BGI589825 BPY589825:BQE589825 BZU589825:CAA589825 CJQ589825:CJW589825 CTM589825:CTS589825 DDI589825:DDO589825 DNE589825:DNK589825 DXA589825:DXG589825 EGW589825:EHC589825 EQS589825:EQY589825 FAO589825:FAU589825 FKK589825:FKQ589825 FUG589825:FUM589825 GEC589825:GEI589825 GNY589825:GOE589825 GXU589825:GYA589825 HHQ589825:HHW589825 HRM589825:HRS589825 IBI589825:IBO589825 ILE589825:ILK589825 IVA589825:IVG589825 JEW589825:JFC589825 JOS589825:JOY589825 JYO589825:JYU589825 KIK589825:KIQ589825 KSG589825:KSM589825 LCC589825:LCI589825 LLY589825:LME589825 LVU589825:LWA589825 MFQ589825:MFW589825 MPM589825:MPS589825 MZI589825:MZO589825 NJE589825:NJK589825 NTA589825:NTG589825 OCW589825:ODC589825 OMS589825:OMY589825 OWO589825:OWU589825 PGK589825:PGQ589825 PQG589825:PQM589825 QAC589825:QAI589825 QJY589825:QKE589825 QTU589825:QUA589825 RDQ589825:RDW589825 RNM589825:RNS589825 RXI589825:RXO589825 SHE589825:SHK589825 SRA589825:SRG589825 TAW589825:TBC589825 TKS589825:TKY589825 TUO589825:TUU589825 UEK589825:UEQ589825 UOG589825:UOM589825 UYC589825:UYI589825 VHY589825:VIE589825 VRU589825:VSA589825 WBQ589825:WBW589825 WLM589825:WLS589825 WVI589825:WVO589825 A655361:G655361 IW655361:JC655361 SS655361:SY655361 ACO655361:ACU655361 AMK655361:AMQ655361 AWG655361:AWM655361 BGC655361:BGI655361 BPY655361:BQE655361 BZU655361:CAA655361 CJQ655361:CJW655361 CTM655361:CTS655361 DDI655361:DDO655361 DNE655361:DNK655361 DXA655361:DXG655361 EGW655361:EHC655361 EQS655361:EQY655361 FAO655361:FAU655361 FKK655361:FKQ655361 FUG655361:FUM655361 GEC655361:GEI655361 GNY655361:GOE655361 GXU655361:GYA655361 HHQ655361:HHW655361 HRM655361:HRS655361 IBI655361:IBO655361 ILE655361:ILK655361 IVA655361:IVG655361 JEW655361:JFC655361 JOS655361:JOY655361 JYO655361:JYU655361 KIK655361:KIQ655361 KSG655361:KSM655361 LCC655361:LCI655361 LLY655361:LME655361 LVU655361:LWA655361 MFQ655361:MFW655361 MPM655361:MPS655361 MZI655361:MZO655361 NJE655361:NJK655361 NTA655361:NTG655361 OCW655361:ODC655361 OMS655361:OMY655361 OWO655361:OWU655361 PGK655361:PGQ655361 PQG655361:PQM655361 QAC655361:QAI655361 QJY655361:QKE655361 QTU655361:QUA655361 RDQ655361:RDW655361 RNM655361:RNS655361 RXI655361:RXO655361 SHE655361:SHK655361 SRA655361:SRG655361 TAW655361:TBC655361 TKS655361:TKY655361 TUO655361:TUU655361 UEK655361:UEQ655361 UOG655361:UOM655361 UYC655361:UYI655361 VHY655361:VIE655361 VRU655361:VSA655361 WBQ655361:WBW655361 WLM655361:WLS655361 WVI655361:WVO655361 A720897:G720897 IW720897:JC720897 SS720897:SY720897 ACO720897:ACU720897 AMK720897:AMQ720897 AWG720897:AWM720897 BGC720897:BGI720897 BPY720897:BQE720897 BZU720897:CAA720897 CJQ720897:CJW720897 CTM720897:CTS720897 DDI720897:DDO720897 DNE720897:DNK720897 DXA720897:DXG720897 EGW720897:EHC720897 EQS720897:EQY720897 FAO720897:FAU720897 FKK720897:FKQ720897 FUG720897:FUM720897 GEC720897:GEI720897 GNY720897:GOE720897 GXU720897:GYA720897 HHQ720897:HHW720897 HRM720897:HRS720897 IBI720897:IBO720897 ILE720897:ILK720897 IVA720897:IVG720897 JEW720897:JFC720897 JOS720897:JOY720897 JYO720897:JYU720897 KIK720897:KIQ720897 KSG720897:KSM720897 LCC720897:LCI720897 LLY720897:LME720897 LVU720897:LWA720897 MFQ720897:MFW720897 MPM720897:MPS720897 MZI720897:MZO720897 NJE720897:NJK720897 NTA720897:NTG720897 OCW720897:ODC720897 OMS720897:OMY720897 OWO720897:OWU720897 PGK720897:PGQ720897 PQG720897:PQM720897 QAC720897:QAI720897 QJY720897:QKE720897 QTU720897:QUA720897 RDQ720897:RDW720897 RNM720897:RNS720897 RXI720897:RXO720897 SHE720897:SHK720897 SRA720897:SRG720897 TAW720897:TBC720897 TKS720897:TKY720897 TUO720897:TUU720897 UEK720897:UEQ720897 UOG720897:UOM720897 UYC720897:UYI720897 VHY720897:VIE720897 VRU720897:VSA720897 WBQ720897:WBW720897 WLM720897:WLS720897 WVI720897:WVO720897 A786433:G786433 IW786433:JC786433 SS786433:SY786433 ACO786433:ACU786433 AMK786433:AMQ786433 AWG786433:AWM786433 BGC786433:BGI786433 BPY786433:BQE786433 BZU786433:CAA786433 CJQ786433:CJW786433 CTM786433:CTS786433 DDI786433:DDO786433 DNE786433:DNK786433 DXA786433:DXG786433 EGW786433:EHC786433 EQS786433:EQY786433 FAO786433:FAU786433 FKK786433:FKQ786433 FUG786433:FUM786433 GEC786433:GEI786433 GNY786433:GOE786433 GXU786433:GYA786433 HHQ786433:HHW786433 HRM786433:HRS786433 IBI786433:IBO786433 ILE786433:ILK786433 IVA786433:IVG786433 JEW786433:JFC786433 JOS786433:JOY786433 JYO786433:JYU786433 KIK786433:KIQ786433 KSG786433:KSM786433 LCC786433:LCI786433 LLY786433:LME786433 LVU786433:LWA786433 MFQ786433:MFW786433 MPM786433:MPS786433 MZI786433:MZO786433 NJE786433:NJK786433 NTA786433:NTG786433 OCW786433:ODC786433 OMS786433:OMY786433 OWO786433:OWU786433 PGK786433:PGQ786433 PQG786433:PQM786433 QAC786433:QAI786433 QJY786433:QKE786433 QTU786433:QUA786433 RDQ786433:RDW786433 RNM786433:RNS786433 RXI786433:RXO786433 SHE786433:SHK786433 SRA786433:SRG786433 TAW786433:TBC786433 TKS786433:TKY786433 TUO786433:TUU786433 UEK786433:UEQ786433 UOG786433:UOM786433 UYC786433:UYI786433 VHY786433:VIE786433 VRU786433:VSA786433 WBQ786433:WBW786433 WLM786433:WLS786433 WVI786433:WVO786433 A851969:G851969 IW851969:JC851969 SS851969:SY851969 ACO851969:ACU851969 AMK851969:AMQ851969 AWG851969:AWM851969 BGC851969:BGI851969 BPY851969:BQE851969 BZU851969:CAA851969 CJQ851969:CJW851969 CTM851969:CTS851969 DDI851969:DDO851969 DNE851969:DNK851969 DXA851969:DXG851969 EGW851969:EHC851969 EQS851969:EQY851969 FAO851969:FAU851969 FKK851969:FKQ851969 FUG851969:FUM851969 GEC851969:GEI851969 GNY851969:GOE851969 GXU851969:GYA851969 HHQ851969:HHW851969 HRM851969:HRS851969 IBI851969:IBO851969 ILE851969:ILK851969 IVA851969:IVG851969 JEW851969:JFC851969 JOS851969:JOY851969 JYO851969:JYU851969 KIK851969:KIQ851969 KSG851969:KSM851969 LCC851969:LCI851969 LLY851969:LME851969 LVU851969:LWA851969 MFQ851969:MFW851969 MPM851969:MPS851969 MZI851969:MZO851969 NJE851969:NJK851969 NTA851969:NTG851969 OCW851969:ODC851969 OMS851969:OMY851969 OWO851969:OWU851969 PGK851969:PGQ851969 PQG851969:PQM851969 QAC851969:QAI851969 QJY851969:QKE851969 QTU851969:QUA851969 RDQ851969:RDW851969 RNM851969:RNS851969 RXI851969:RXO851969 SHE851969:SHK851969 SRA851969:SRG851969 TAW851969:TBC851969 TKS851969:TKY851969 TUO851969:TUU851969 UEK851969:UEQ851969 UOG851969:UOM851969 UYC851969:UYI851969 VHY851969:VIE851969 VRU851969:VSA851969 WBQ851969:WBW851969 WLM851969:WLS851969 WVI851969:WVO851969 A917505:G917505 IW917505:JC917505 SS917505:SY917505 ACO917505:ACU917505 AMK917505:AMQ917505 AWG917505:AWM917505 BGC917505:BGI917505 BPY917505:BQE917505 BZU917505:CAA917505 CJQ917505:CJW917505 CTM917505:CTS917505 DDI917505:DDO917505 DNE917505:DNK917505 DXA917505:DXG917505 EGW917505:EHC917505 EQS917505:EQY917505 FAO917505:FAU917505 FKK917505:FKQ917505 FUG917505:FUM917505 GEC917505:GEI917505 GNY917505:GOE917505 GXU917505:GYA917505 HHQ917505:HHW917505 HRM917505:HRS917505 IBI917505:IBO917505 ILE917505:ILK917505 IVA917505:IVG917505 JEW917505:JFC917505 JOS917505:JOY917505 JYO917505:JYU917505 KIK917505:KIQ917505 KSG917505:KSM917505 LCC917505:LCI917505 LLY917505:LME917505 LVU917505:LWA917505 MFQ917505:MFW917505 MPM917505:MPS917505 MZI917505:MZO917505 NJE917505:NJK917505 NTA917505:NTG917505 OCW917505:ODC917505 OMS917505:OMY917505 OWO917505:OWU917505 PGK917505:PGQ917505 PQG917505:PQM917505 QAC917505:QAI917505 QJY917505:QKE917505 QTU917505:QUA917505 RDQ917505:RDW917505 RNM917505:RNS917505 RXI917505:RXO917505 SHE917505:SHK917505 SRA917505:SRG917505 TAW917505:TBC917505 TKS917505:TKY917505 TUO917505:TUU917505 UEK917505:UEQ917505 UOG917505:UOM917505 UYC917505:UYI917505 VHY917505:VIE917505 VRU917505:VSA917505 WBQ917505:WBW917505 WLM917505:WLS917505 WVI917505:WVO917505 A983041:G983041 IW983041:JC983041 SS983041:SY983041 ACO983041:ACU983041 AMK983041:AMQ983041 AWG983041:AWM983041 BGC983041:BGI983041 BPY983041:BQE983041 BZU983041:CAA983041 CJQ983041:CJW983041 CTM983041:CTS983041 DDI983041:DDO983041 DNE983041:DNK983041 DXA983041:DXG983041 EGW983041:EHC983041 EQS983041:EQY983041 FAO983041:FAU983041 FKK983041:FKQ983041 FUG983041:FUM983041 GEC983041:GEI983041 GNY983041:GOE983041 GXU983041:GYA983041 HHQ983041:HHW983041 HRM983041:HRS983041 IBI983041:IBO983041 ILE983041:ILK983041 IVA983041:IVG983041 JEW983041:JFC983041 JOS983041:JOY983041 JYO983041:JYU983041 KIK983041:KIQ983041 KSG983041:KSM983041 LCC983041:LCI983041 LLY983041:LME983041 LVU983041:LWA983041 MFQ983041:MFW983041 MPM983041:MPS983041 MZI983041:MZO983041 NJE983041:NJK983041 NTA983041:NTG983041 OCW983041:ODC983041 OMS983041:OMY983041 OWO983041:OWU983041 PGK983041:PGQ983041 PQG983041:PQM983041 QAC983041:QAI983041 QJY983041:QKE983041 QTU983041:QUA983041 RDQ983041:RDW983041 RNM983041:RNS983041 RXI983041:RXO983041 SHE983041:SHK983041 SRA983041:SRG983041 TAW983041:TBC983041 TKS983041:TKY983041 TUO983041:TUU983041 UEK983041:UEQ983041 UOG983041:UOM983041 UYC983041:UYI983041 VHY983041:VIE983041 VRU983041:VSA983041 WBQ983041:WBW983041 WLM983041:WLS983041 WVI983041:WVO983041">
      <formula1>Вид</formula1>
    </dataValidation>
  </dataValidations>
  <pageMargins left="0.39370078740157483" right="0.39370078740157483" top="0.39370078740157483" bottom="0.39370078740157483" header="0" footer="0"/>
  <pageSetup paperSize="9" scale="85"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7345" r:id="rId4" name="Button 1">
              <controlPr locked="0" defaultSize="0" print="0" autoFill="0" autoPict="0" macro="[110]!for_print">
                <anchor moveWithCells="1" sizeWithCells="1">
                  <from>
                    <xdr:col>9</xdr:col>
                    <xdr:colOff>600075</xdr:colOff>
                    <xdr:row>0</xdr:row>
                    <xdr:rowOff>0</xdr:rowOff>
                  </from>
                  <to>
                    <xdr:col>11</xdr:col>
                    <xdr:colOff>600075</xdr:colOff>
                    <xdr:row>1</xdr:row>
                    <xdr:rowOff>0</xdr:rowOff>
                  </to>
                </anchor>
              </controlPr>
            </control>
          </mc:Choice>
        </mc:AlternateContent>
        <mc:AlternateContent xmlns:mc="http://schemas.openxmlformats.org/markup-compatibility/2006">
          <mc:Choice Requires="x14">
            <control shapeId="57346" r:id="rId5" name="Button 2">
              <controlPr locked="0" defaultSize="0" print="0" autoFill="0" autoPict="0" macro="[110]!full">
                <anchor moveWithCells="1" sizeWithCells="1">
                  <from>
                    <xdr:col>9</xdr:col>
                    <xdr:colOff>600075</xdr:colOff>
                    <xdr:row>1</xdr:row>
                    <xdr:rowOff>38100</xdr:rowOff>
                  </from>
                  <to>
                    <xdr:col>11</xdr:col>
                    <xdr:colOff>600075</xdr:colOff>
                    <xdr:row>2</xdr:row>
                    <xdr:rowOff>38100</xdr:rowOff>
                  </to>
                </anchor>
              </controlPr>
            </control>
          </mc:Choice>
        </mc:AlternateContent>
        <mc:AlternateContent xmlns:mc="http://schemas.openxmlformats.org/markup-compatibility/2006">
          <mc:Choice Requires="x14">
            <control shapeId="57347" r:id="rId6" name="Check Box 3">
              <controlPr locked="0" defaultSize="0" print="0" autoFill="0" autoLine="0" autoPict="0">
                <anchor moveWithCells="1">
                  <from>
                    <xdr:col>7</xdr:col>
                    <xdr:colOff>123825</xdr:colOff>
                    <xdr:row>36</xdr:row>
                    <xdr:rowOff>0</xdr:rowOff>
                  </from>
                  <to>
                    <xdr:col>15</xdr:col>
                    <xdr:colOff>304800</xdr:colOff>
                    <xdr:row>48</xdr:row>
                    <xdr:rowOff>47625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41"/>
  <sheetViews>
    <sheetView view="pageBreakPreview" topLeftCell="A45" zoomScale="80" zoomScaleNormal="100" zoomScaleSheetLayoutView="80" workbookViewId="0">
      <selection activeCell="A135" sqref="A135:S143"/>
    </sheetView>
  </sheetViews>
  <sheetFormatPr defaultRowHeight="12.75" x14ac:dyDescent="0.2"/>
  <cols>
    <col min="1" max="8" width="9.140625" style="1"/>
    <col min="9" max="9" width="12.140625" style="1" customWidth="1"/>
    <col min="10" max="11" width="5.7109375" style="1" customWidth="1"/>
    <col min="12" max="12" width="7.5703125" style="1" customWidth="1"/>
    <col min="13" max="13" width="10" style="1" customWidth="1"/>
    <col min="14" max="14" width="5.7109375" style="1" customWidth="1"/>
    <col min="15" max="15" width="5.5703125" style="1" customWidth="1"/>
    <col min="16" max="16" width="7" style="1" customWidth="1"/>
    <col min="17" max="18" width="9.140625" style="1" hidden="1" customWidth="1"/>
    <col min="19" max="19" width="13.7109375" style="1" customWidth="1"/>
    <col min="20" max="22" width="0" style="1" hidden="1" customWidth="1"/>
    <col min="23" max="23" width="21.7109375" style="1" customWidth="1"/>
    <col min="24" max="264" width="9.140625" style="1"/>
    <col min="265" max="266" width="5.7109375" style="1" customWidth="1"/>
    <col min="267" max="267" width="7.5703125" style="1" customWidth="1"/>
    <col min="268" max="268" width="7.85546875" style="1" customWidth="1"/>
    <col min="269" max="269" width="5.7109375" style="1" customWidth="1"/>
    <col min="270" max="270" width="9.140625" style="1"/>
    <col min="271" max="271" width="7" style="1" customWidth="1"/>
    <col min="272" max="272" width="3.42578125" style="1" customWidth="1"/>
    <col min="273" max="274" width="0" style="1" hidden="1" customWidth="1"/>
    <col min="275" max="275" width="13.7109375" style="1" customWidth="1"/>
    <col min="276" max="278" width="0" style="1" hidden="1" customWidth="1"/>
    <col min="279" max="520" width="9.140625" style="1"/>
    <col min="521" max="522" width="5.7109375" style="1" customWidth="1"/>
    <col min="523" max="523" width="7.5703125" style="1" customWidth="1"/>
    <col min="524" max="524" width="7.85546875" style="1" customWidth="1"/>
    <col min="525" max="525" width="5.7109375" style="1" customWidth="1"/>
    <col min="526" max="526" width="9.140625" style="1"/>
    <col min="527" max="527" width="7" style="1" customWidth="1"/>
    <col min="528" max="528" width="3.42578125" style="1" customWidth="1"/>
    <col min="529" max="530" width="0" style="1" hidden="1" customWidth="1"/>
    <col min="531" max="531" width="13.7109375" style="1" customWidth="1"/>
    <col min="532" max="534" width="0" style="1" hidden="1" customWidth="1"/>
    <col min="535" max="776" width="9.140625" style="1"/>
    <col min="777" max="778" width="5.7109375" style="1" customWidth="1"/>
    <col min="779" max="779" width="7.5703125" style="1" customWidth="1"/>
    <col min="780" max="780" width="7.85546875" style="1" customWidth="1"/>
    <col min="781" max="781" width="5.7109375" style="1" customWidth="1"/>
    <col min="782" max="782" width="9.140625" style="1"/>
    <col min="783" max="783" width="7" style="1" customWidth="1"/>
    <col min="784" max="784" width="3.42578125" style="1" customWidth="1"/>
    <col min="785" max="786" width="0" style="1" hidden="1" customWidth="1"/>
    <col min="787" max="787" width="13.7109375" style="1" customWidth="1"/>
    <col min="788" max="790" width="0" style="1" hidden="1" customWidth="1"/>
    <col min="791" max="1032" width="9.140625" style="1"/>
    <col min="1033" max="1034" width="5.7109375" style="1" customWidth="1"/>
    <col min="1035" max="1035" width="7.5703125" style="1" customWidth="1"/>
    <col min="1036" max="1036" width="7.85546875" style="1" customWidth="1"/>
    <col min="1037" max="1037" width="5.7109375" style="1" customWidth="1"/>
    <col min="1038" max="1038" width="9.140625" style="1"/>
    <col min="1039" max="1039" width="7" style="1" customWidth="1"/>
    <col min="1040" max="1040" width="3.42578125" style="1" customWidth="1"/>
    <col min="1041" max="1042" width="0" style="1" hidden="1" customWidth="1"/>
    <col min="1043" max="1043" width="13.7109375" style="1" customWidth="1"/>
    <col min="1044" max="1046" width="0" style="1" hidden="1" customWidth="1"/>
    <col min="1047" max="1288" width="9.140625" style="1"/>
    <col min="1289" max="1290" width="5.7109375" style="1" customWidth="1"/>
    <col min="1291" max="1291" width="7.5703125" style="1" customWidth="1"/>
    <col min="1292" max="1292" width="7.85546875" style="1" customWidth="1"/>
    <col min="1293" max="1293" width="5.7109375" style="1" customWidth="1"/>
    <col min="1294" max="1294" width="9.140625" style="1"/>
    <col min="1295" max="1295" width="7" style="1" customWidth="1"/>
    <col min="1296" max="1296" width="3.42578125" style="1" customWidth="1"/>
    <col min="1297" max="1298" width="0" style="1" hidden="1" customWidth="1"/>
    <col min="1299" max="1299" width="13.7109375" style="1" customWidth="1"/>
    <col min="1300" max="1302" width="0" style="1" hidden="1" customWidth="1"/>
    <col min="1303" max="1544" width="9.140625" style="1"/>
    <col min="1545" max="1546" width="5.7109375" style="1" customWidth="1"/>
    <col min="1547" max="1547" width="7.5703125" style="1" customWidth="1"/>
    <col min="1548" max="1548" width="7.85546875" style="1" customWidth="1"/>
    <col min="1549" max="1549" width="5.7109375" style="1" customWidth="1"/>
    <col min="1550" max="1550" width="9.140625" style="1"/>
    <col min="1551" max="1551" width="7" style="1" customWidth="1"/>
    <col min="1552" max="1552" width="3.42578125" style="1" customWidth="1"/>
    <col min="1553" max="1554" width="0" style="1" hidden="1" customWidth="1"/>
    <col min="1555" max="1555" width="13.7109375" style="1" customWidth="1"/>
    <col min="1556" max="1558" width="0" style="1" hidden="1" customWidth="1"/>
    <col min="1559" max="1800" width="9.140625" style="1"/>
    <col min="1801" max="1802" width="5.7109375" style="1" customWidth="1"/>
    <col min="1803" max="1803" width="7.5703125" style="1" customWidth="1"/>
    <col min="1804" max="1804" width="7.85546875" style="1" customWidth="1"/>
    <col min="1805" max="1805" width="5.7109375" style="1" customWidth="1"/>
    <col min="1806" max="1806" width="9.140625" style="1"/>
    <col min="1807" max="1807" width="7" style="1" customWidth="1"/>
    <col min="1808" max="1808" width="3.42578125" style="1" customWidth="1"/>
    <col min="1809" max="1810" width="0" style="1" hidden="1" customWidth="1"/>
    <col min="1811" max="1811" width="13.7109375" style="1" customWidth="1"/>
    <col min="1812" max="1814" width="0" style="1" hidden="1" customWidth="1"/>
    <col min="1815" max="2056" width="9.140625" style="1"/>
    <col min="2057" max="2058" width="5.7109375" style="1" customWidth="1"/>
    <col min="2059" max="2059" width="7.5703125" style="1" customWidth="1"/>
    <col min="2060" max="2060" width="7.85546875" style="1" customWidth="1"/>
    <col min="2061" max="2061" width="5.7109375" style="1" customWidth="1"/>
    <col min="2062" max="2062" width="9.140625" style="1"/>
    <col min="2063" max="2063" width="7" style="1" customWidth="1"/>
    <col min="2064" max="2064" width="3.42578125" style="1" customWidth="1"/>
    <col min="2065" max="2066" width="0" style="1" hidden="1" customWidth="1"/>
    <col min="2067" max="2067" width="13.7109375" style="1" customWidth="1"/>
    <col min="2068" max="2070" width="0" style="1" hidden="1" customWidth="1"/>
    <col min="2071" max="2312" width="9.140625" style="1"/>
    <col min="2313" max="2314" width="5.7109375" style="1" customWidth="1"/>
    <col min="2315" max="2315" width="7.5703125" style="1" customWidth="1"/>
    <col min="2316" max="2316" width="7.85546875" style="1" customWidth="1"/>
    <col min="2317" max="2317" width="5.7109375" style="1" customWidth="1"/>
    <col min="2318" max="2318" width="9.140625" style="1"/>
    <col min="2319" max="2319" width="7" style="1" customWidth="1"/>
    <col min="2320" max="2320" width="3.42578125" style="1" customWidth="1"/>
    <col min="2321" max="2322" width="0" style="1" hidden="1" customWidth="1"/>
    <col min="2323" max="2323" width="13.7109375" style="1" customWidth="1"/>
    <col min="2324" max="2326" width="0" style="1" hidden="1" customWidth="1"/>
    <col min="2327" max="2568" width="9.140625" style="1"/>
    <col min="2569" max="2570" width="5.7109375" style="1" customWidth="1"/>
    <col min="2571" max="2571" width="7.5703125" style="1" customWidth="1"/>
    <col min="2572" max="2572" width="7.85546875" style="1" customWidth="1"/>
    <col min="2573" max="2573" width="5.7109375" style="1" customWidth="1"/>
    <col min="2574" max="2574" width="9.140625" style="1"/>
    <col min="2575" max="2575" width="7" style="1" customWidth="1"/>
    <col min="2576" max="2576" width="3.42578125" style="1" customWidth="1"/>
    <col min="2577" max="2578" width="0" style="1" hidden="1" customWidth="1"/>
    <col min="2579" max="2579" width="13.7109375" style="1" customWidth="1"/>
    <col min="2580" max="2582" width="0" style="1" hidden="1" customWidth="1"/>
    <col min="2583" max="2824" width="9.140625" style="1"/>
    <col min="2825" max="2826" width="5.7109375" style="1" customWidth="1"/>
    <col min="2827" max="2827" width="7.5703125" style="1" customWidth="1"/>
    <col min="2828" max="2828" width="7.85546875" style="1" customWidth="1"/>
    <col min="2829" max="2829" width="5.7109375" style="1" customWidth="1"/>
    <col min="2830" max="2830" width="9.140625" style="1"/>
    <col min="2831" max="2831" width="7" style="1" customWidth="1"/>
    <col min="2832" max="2832" width="3.42578125" style="1" customWidth="1"/>
    <col min="2833" max="2834" width="0" style="1" hidden="1" customWidth="1"/>
    <col min="2835" max="2835" width="13.7109375" style="1" customWidth="1"/>
    <col min="2836" max="2838" width="0" style="1" hidden="1" customWidth="1"/>
    <col min="2839" max="3080" width="9.140625" style="1"/>
    <col min="3081" max="3082" width="5.7109375" style="1" customWidth="1"/>
    <col min="3083" max="3083" width="7.5703125" style="1" customWidth="1"/>
    <col min="3084" max="3084" width="7.85546875" style="1" customWidth="1"/>
    <col min="3085" max="3085" width="5.7109375" style="1" customWidth="1"/>
    <col min="3086" max="3086" width="9.140625" style="1"/>
    <col min="3087" max="3087" width="7" style="1" customWidth="1"/>
    <col min="3088" max="3088" width="3.42578125" style="1" customWidth="1"/>
    <col min="3089" max="3090" width="0" style="1" hidden="1" customWidth="1"/>
    <col min="3091" max="3091" width="13.7109375" style="1" customWidth="1"/>
    <col min="3092" max="3094" width="0" style="1" hidden="1" customWidth="1"/>
    <col min="3095" max="3336" width="9.140625" style="1"/>
    <col min="3337" max="3338" width="5.7109375" style="1" customWidth="1"/>
    <col min="3339" max="3339" width="7.5703125" style="1" customWidth="1"/>
    <col min="3340" max="3340" width="7.85546875" style="1" customWidth="1"/>
    <col min="3341" max="3341" width="5.7109375" style="1" customWidth="1"/>
    <col min="3342" max="3342" width="9.140625" style="1"/>
    <col min="3343" max="3343" width="7" style="1" customWidth="1"/>
    <col min="3344" max="3344" width="3.42578125" style="1" customWidth="1"/>
    <col min="3345" max="3346" width="0" style="1" hidden="1" customWidth="1"/>
    <col min="3347" max="3347" width="13.7109375" style="1" customWidth="1"/>
    <col min="3348" max="3350" width="0" style="1" hidden="1" customWidth="1"/>
    <col min="3351" max="3592" width="9.140625" style="1"/>
    <col min="3593" max="3594" width="5.7109375" style="1" customWidth="1"/>
    <col min="3595" max="3595" width="7.5703125" style="1" customWidth="1"/>
    <col min="3596" max="3596" width="7.85546875" style="1" customWidth="1"/>
    <col min="3597" max="3597" width="5.7109375" style="1" customWidth="1"/>
    <col min="3598" max="3598" width="9.140625" style="1"/>
    <col min="3599" max="3599" width="7" style="1" customWidth="1"/>
    <col min="3600" max="3600" width="3.42578125" style="1" customWidth="1"/>
    <col min="3601" max="3602" width="0" style="1" hidden="1" customWidth="1"/>
    <col min="3603" max="3603" width="13.7109375" style="1" customWidth="1"/>
    <col min="3604" max="3606" width="0" style="1" hidden="1" customWidth="1"/>
    <col min="3607" max="3848" width="9.140625" style="1"/>
    <col min="3849" max="3850" width="5.7109375" style="1" customWidth="1"/>
    <col min="3851" max="3851" width="7.5703125" style="1" customWidth="1"/>
    <col min="3852" max="3852" width="7.85546875" style="1" customWidth="1"/>
    <col min="3853" max="3853" width="5.7109375" style="1" customWidth="1"/>
    <col min="3854" max="3854" width="9.140625" style="1"/>
    <col min="3855" max="3855" width="7" style="1" customWidth="1"/>
    <col min="3856" max="3856" width="3.42578125" style="1" customWidth="1"/>
    <col min="3857" max="3858" width="0" style="1" hidden="1" customWidth="1"/>
    <col min="3859" max="3859" width="13.7109375" style="1" customWidth="1"/>
    <col min="3860" max="3862" width="0" style="1" hidden="1" customWidth="1"/>
    <col min="3863" max="4104" width="9.140625" style="1"/>
    <col min="4105" max="4106" width="5.7109375" style="1" customWidth="1"/>
    <col min="4107" max="4107" width="7.5703125" style="1" customWidth="1"/>
    <col min="4108" max="4108" width="7.85546875" style="1" customWidth="1"/>
    <col min="4109" max="4109" width="5.7109375" style="1" customWidth="1"/>
    <col min="4110" max="4110" width="9.140625" style="1"/>
    <col min="4111" max="4111" width="7" style="1" customWidth="1"/>
    <col min="4112" max="4112" width="3.42578125" style="1" customWidth="1"/>
    <col min="4113" max="4114" width="0" style="1" hidden="1" customWidth="1"/>
    <col min="4115" max="4115" width="13.7109375" style="1" customWidth="1"/>
    <col min="4116" max="4118" width="0" style="1" hidden="1" customWidth="1"/>
    <col min="4119" max="4360" width="9.140625" style="1"/>
    <col min="4361" max="4362" width="5.7109375" style="1" customWidth="1"/>
    <col min="4363" max="4363" width="7.5703125" style="1" customWidth="1"/>
    <col min="4364" max="4364" width="7.85546875" style="1" customWidth="1"/>
    <col min="4365" max="4365" width="5.7109375" style="1" customWidth="1"/>
    <col min="4366" max="4366" width="9.140625" style="1"/>
    <col min="4367" max="4367" width="7" style="1" customWidth="1"/>
    <col min="4368" max="4368" width="3.42578125" style="1" customWidth="1"/>
    <col min="4369" max="4370" width="0" style="1" hidden="1" customWidth="1"/>
    <col min="4371" max="4371" width="13.7109375" style="1" customWidth="1"/>
    <col min="4372" max="4374" width="0" style="1" hidden="1" customWidth="1"/>
    <col min="4375" max="4616" width="9.140625" style="1"/>
    <col min="4617" max="4618" width="5.7109375" style="1" customWidth="1"/>
    <col min="4619" max="4619" width="7.5703125" style="1" customWidth="1"/>
    <col min="4620" max="4620" width="7.85546875" style="1" customWidth="1"/>
    <col min="4621" max="4621" width="5.7109375" style="1" customWidth="1"/>
    <col min="4622" max="4622" width="9.140625" style="1"/>
    <col min="4623" max="4623" width="7" style="1" customWidth="1"/>
    <col min="4624" max="4624" width="3.42578125" style="1" customWidth="1"/>
    <col min="4625" max="4626" width="0" style="1" hidden="1" customWidth="1"/>
    <col min="4627" max="4627" width="13.7109375" style="1" customWidth="1"/>
    <col min="4628" max="4630" width="0" style="1" hidden="1" customWidth="1"/>
    <col min="4631" max="4872" width="9.140625" style="1"/>
    <col min="4873" max="4874" width="5.7109375" style="1" customWidth="1"/>
    <col min="4875" max="4875" width="7.5703125" style="1" customWidth="1"/>
    <col min="4876" max="4876" width="7.85546875" style="1" customWidth="1"/>
    <col min="4877" max="4877" width="5.7109375" style="1" customWidth="1"/>
    <col min="4878" max="4878" width="9.140625" style="1"/>
    <col min="4879" max="4879" width="7" style="1" customWidth="1"/>
    <col min="4880" max="4880" width="3.42578125" style="1" customWidth="1"/>
    <col min="4881" max="4882" width="0" style="1" hidden="1" customWidth="1"/>
    <col min="4883" max="4883" width="13.7109375" style="1" customWidth="1"/>
    <col min="4884" max="4886" width="0" style="1" hidden="1" customWidth="1"/>
    <col min="4887" max="5128" width="9.140625" style="1"/>
    <col min="5129" max="5130" width="5.7109375" style="1" customWidth="1"/>
    <col min="5131" max="5131" width="7.5703125" style="1" customWidth="1"/>
    <col min="5132" max="5132" width="7.85546875" style="1" customWidth="1"/>
    <col min="5133" max="5133" width="5.7109375" style="1" customWidth="1"/>
    <col min="5134" max="5134" width="9.140625" style="1"/>
    <col min="5135" max="5135" width="7" style="1" customWidth="1"/>
    <col min="5136" max="5136" width="3.42578125" style="1" customWidth="1"/>
    <col min="5137" max="5138" width="0" style="1" hidden="1" customWidth="1"/>
    <col min="5139" max="5139" width="13.7109375" style="1" customWidth="1"/>
    <col min="5140" max="5142" width="0" style="1" hidden="1" customWidth="1"/>
    <col min="5143" max="5384" width="9.140625" style="1"/>
    <col min="5385" max="5386" width="5.7109375" style="1" customWidth="1"/>
    <col min="5387" max="5387" width="7.5703125" style="1" customWidth="1"/>
    <col min="5388" max="5388" width="7.85546875" style="1" customWidth="1"/>
    <col min="5389" max="5389" width="5.7109375" style="1" customWidth="1"/>
    <col min="5390" max="5390" width="9.140625" style="1"/>
    <col min="5391" max="5391" width="7" style="1" customWidth="1"/>
    <col min="5392" max="5392" width="3.42578125" style="1" customWidth="1"/>
    <col min="5393" max="5394" width="0" style="1" hidden="1" customWidth="1"/>
    <col min="5395" max="5395" width="13.7109375" style="1" customWidth="1"/>
    <col min="5396" max="5398" width="0" style="1" hidden="1" customWidth="1"/>
    <col min="5399" max="5640" width="9.140625" style="1"/>
    <col min="5641" max="5642" width="5.7109375" style="1" customWidth="1"/>
    <col min="5643" max="5643" width="7.5703125" style="1" customWidth="1"/>
    <col min="5644" max="5644" width="7.85546875" style="1" customWidth="1"/>
    <col min="5645" max="5645" width="5.7109375" style="1" customWidth="1"/>
    <col min="5646" max="5646" width="9.140625" style="1"/>
    <col min="5647" max="5647" width="7" style="1" customWidth="1"/>
    <col min="5648" max="5648" width="3.42578125" style="1" customWidth="1"/>
    <col min="5649" max="5650" width="0" style="1" hidden="1" customWidth="1"/>
    <col min="5651" max="5651" width="13.7109375" style="1" customWidth="1"/>
    <col min="5652" max="5654" width="0" style="1" hidden="1" customWidth="1"/>
    <col min="5655" max="5896" width="9.140625" style="1"/>
    <col min="5897" max="5898" width="5.7109375" style="1" customWidth="1"/>
    <col min="5899" max="5899" width="7.5703125" style="1" customWidth="1"/>
    <col min="5900" max="5900" width="7.85546875" style="1" customWidth="1"/>
    <col min="5901" max="5901" width="5.7109375" style="1" customWidth="1"/>
    <col min="5902" max="5902" width="9.140625" style="1"/>
    <col min="5903" max="5903" width="7" style="1" customWidth="1"/>
    <col min="5904" max="5904" width="3.42578125" style="1" customWidth="1"/>
    <col min="5905" max="5906" width="0" style="1" hidden="1" customWidth="1"/>
    <col min="5907" max="5907" width="13.7109375" style="1" customWidth="1"/>
    <col min="5908" max="5910" width="0" style="1" hidden="1" customWidth="1"/>
    <col min="5911" max="6152" width="9.140625" style="1"/>
    <col min="6153" max="6154" width="5.7109375" style="1" customWidth="1"/>
    <col min="6155" max="6155" width="7.5703125" style="1" customWidth="1"/>
    <col min="6156" max="6156" width="7.85546875" style="1" customWidth="1"/>
    <col min="6157" max="6157" width="5.7109375" style="1" customWidth="1"/>
    <col min="6158" max="6158" width="9.140625" style="1"/>
    <col min="6159" max="6159" width="7" style="1" customWidth="1"/>
    <col min="6160" max="6160" width="3.42578125" style="1" customWidth="1"/>
    <col min="6161" max="6162" width="0" style="1" hidden="1" customWidth="1"/>
    <col min="6163" max="6163" width="13.7109375" style="1" customWidth="1"/>
    <col min="6164" max="6166" width="0" style="1" hidden="1" customWidth="1"/>
    <col min="6167" max="6408" width="9.140625" style="1"/>
    <col min="6409" max="6410" width="5.7109375" style="1" customWidth="1"/>
    <col min="6411" max="6411" width="7.5703125" style="1" customWidth="1"/>
    <col min="6412" max="6412" width="7.85546875" style="1" customWidth="1"/>
    <col min="6413" max="6413" width="5.7109375" style="1" customWidth="1"/>
    <col min="6414" max="6414" width="9.140625" style="1"/>
    <col min="6415" max="6415" width="7" style="1" customWidth="1"/>
    <col min="6416" max="6416" width="3.42578125" style="1" customWidth="1"/>
    <col min="6417" max="6418" width="0" style="1" hidden="1" customWidth="1"/>
    <col min="6419" max="6419" width="13.7109375" style="1" customWidth="1"/>
    <col min="6420" max="6422" width="0" style="1" hidden="1" customWidth="1"/>
    <col min="6423" max="6664" width="9.140625" style="1"/>
    <col min="6665" max="6666" width="5.7109375" style="1" customWidth="1"/>
    <col min="6667" max="6667" width="7.5703125" style="1" customWidth="1"/>
    <col min="6668" max="6668" width="7.85546875" style="1" customWidth="1"/>
    <col min="6669" max="6669" width="5.7109375" style="1" customWidth="1"/>
    <col min="6670" max="6670" width="9.140625" style="1"/>
    <col min="6671" max="6671" width="7" style="1" customWidth="1"/>
    <col min="6672" max="6672" width="3.42578125" style="1" customWidth="1"/>
    <col min="6673" max="6674" width="0" style="1" hidden="1" customWidth="1"/>
    <col min="6675" max="6675" width="13.7109375" style="1" customWidth="1"/>
    <col min="6676" max="6678" width="0" style="1" hidden="1" customWidth="1"/>
    <col min="6679" max="6920" width="9.140625" style="1"/>
    <col min="6921" max="6922" width="5.7109375" style="1" customWidth="1"/>
    <col min="6923" max="6923" width="7.5703125" style="1" customWidth="1"/>
    <col min="6924" max="6924" width="7.85546875" style="1" customWidth="1"/>
    <col min="6925" max="6925" width="5.7109375" style="1" customWidth="1"/>
    <col min="6926" max="6926" width="9.140625" style="1"/>
    <col min="6927" max="6927" width="7" style="1" customWidth="1"/>
    <col min="6928" max="6928" width="3.42578125" style="1" customWidth="1"/>
    <col min="6929" max="6930" width="0" style="1" hidden="1" customWidth="1"/>
    <col min="6931" max="6931" width="13.7109375" style="1" customWidth="1"/>
    <col min="6932" max="6934" width="0" style="1" hidden="1" customWidth="1"/>
    <col min="6935" max="7176" width="9.140625" style="1"/>
    <col min="7177" max="7178" width="5.7109375" style="1" customWidth="1"/>
    <col min="7179" max="7179" width="7.5703125" style="1" customWidth="1"/>
    <col min="7180" max="7180" width="7.85546875" style="1" customWidth="1"/>
    <col min="7181" max="7181" width="5.7109375" style="1" customWidth="1"/>
    <col min="7182" max="7182" width="9.140625" style="1"/>
    <col min="7183" max="7183" width="7" style="1" customWidth="1"/>
    <col min="7184" max="7184" width="3.42578125" style="1" customWidth="1"/>
    <col min="7185" max="7186" width="0" style="1" hidden="1" customWidth="1"/>
    <col min="7187" max="7187" width="13.7109375" style="1" customWidth="1"/>
    <col min="7188" max="7190" width="0" style="1" hidden="1" customWidth="1"/>
    <col min="7191" max="7432" width="9.140625" style="1"/>
    <col min="7433" max="7434" width="5.7109375" style="1" customWidth="1"/>
    <col min="7435" max="7435" width="7.5703125" style="1" customWidth="1"/>
    <col min="7436" max="7436" width="7.85546875" style="1" customWidth="1"/>
    <col min="7437" max="7437" width="5.7109375" style="1" customWidth="1"/>
    <col min="7438" max="7438" width="9.140625" style="1"/>
    <col min="7439" max="7439" width="7" style="1" customWidth="1"/>
    <col min="7440" max="7440" width="3.42578125" style="1" customWidth="1"/>
    <col min="7441" max="7442" width="0" style="1" hidden="1" customWidth="1"/>
    <col min="7443" max="7443" width="13.7109375" style="1" customWidth="1"/>
    <col min="7444" max="7446" width="0" style="1" hidden="1" customWidth="1"/>
    <col min="7447" max="7688" width="9.140625" style="1"/>
    <col min="7689" max="7690" width="5.7109375" style="1" customWidth="1"/>
    <col min="7691" max="7691" width="7.5703125" style="1" customWidth="1"/>
    <col min="7692" max="7692" width="7.85546875" style="1" customWidth="1"/>
    <col min="7693" max="7693" width="5.7109375" style="1" customWidth="1"/>
    <col min="7694" max="7694" width="9.140625" style="1"/>
    <col min="7695" max="7695" width="7" style="1" customWidth="1"/>
    <col min="7696" max="7696" width="3.42578125" style="1" customWidth="1"/>
    <col min="7697" max="7698" width="0" style="1" hidden="1" customWidth="1"/>
    <col min="7699" max="7699" width="13.7109375" style="1" customWidth="1"/>
    <col min="7700" max="7702" width="0" style="1" hidden="1" customWidth="1"/>
    <col min="7703" max="7944" width="9.140625" style="1"/>
    <col min="7945" max="7946" width="5.7109375" style="1" customWidth="1"/>
    <col min="7947" max="7947" width="7.5703125" style="1" customWidth="1"/>
    <col min="7948" max="7948" width="7.85546875" style="1" customWidth="1"/>
    <col min="7949" max="7949" width="5.7109375" style="1" customWidth="1"/>
    <col min="7950" max="7950" width="9.140625" style="1"/>
    <col min="7951" max="7951" width="7" style="1" customWidth="1"/>
    <col min="7952" max="7952" width="3.42578125" style="1" customWidth="1"/>
    <col min="7953" max="7954" width="0" style="1" hidden="1" customWidth="1"/>
    <col min="7955" max="7955" width="13.7109375" style="1" customWidth="1"/>
    <col min="7956" max="7958" width="0" style="1" hidden="1" customWidth="1"/>
    <col min="7959" max="8200" width="9.140625" style="1"/>
    <col min="8201" max="8202" width="5.7109375" style="1" customWidth="1"/>
    <col min="8203" max="8203" width="7.5703125" style="1" customWidth="1"/>
    <col min="8204" max="8204" width="7.85546875" style="1" customWidth="1"/>
    <col min="8205" max="8205" width="5.7109375" style="1" customWidth="1"/>
    <col min="8206" max="8206" width="9.140625" style="1"/>
    <col min="8207" max="8207" width="7" style="1" customWidth="1"/>
    <col min="8208" max="8208" width="3.42578125" style="1" customWidth="1"/>
    <col min="8209" max="8210" width="0" style="1" hidden="1" customWidth="1"/>
    <col min="8211" max="8211" width="13.7109375" style="1" customWidth="1"/>
    <col min="8212" max="8214" width="0" style="1" hidden="1" customWidth="1"/>
    <col min="8215" max="8456" width="9.140625" style="1"/>
    <col min="8457" max="8458" width="5.7109375" style="1" customWidth="1"/>
    <col min="8459" max="8459" width="7.5703125" style="1" customWidth="1"/>
    <col min="8460" max="8460" width="7.85546875" style="1" customWidth="1"/>
    <col min="8461" max="8461" width="5.7109375" style="1" customWidth="1"/>
    <col min="8462" max="8462" width="9.140625" style="1"/>
    <col min="8463" max="8463" width="7" style="1" customWidth="1"/>
    <col min="8464" max="8464" width="3.42578125" style="1" customWidth="1"/>
    <col min="8465" max="8466" width="0" style="1" hidden="1" customWidth="1"/>
    <col min="8467" max="8467" width="13.7109375" style="1" customWidth="1"/>
    <col min="8468" max="8470" width="0" style="1" hidden="1" customWidth="1"/>
    <col min="8471" max="8712" width="9.140625" style="1"/>
    <col min="8713" max="8714" width="5.7109375" style="1" customWidth="1"/>
    <col min="8715" max="8715" width="7.5703125" style="1" customWidth="1"/>
    <col min="8716" max="8716" width="7.85546875" style="1" customWidth="1"/>
    <col min="8717" max="8717" width="5.7109375" style="1" customWidth="1"/>
    <col min="8718" max="8718" width="9.140625" style="1"/>
    <col min="8719" max="8719" width="7" style="1" customWidth="1"/>
    <col min="8720" max="8720" width="3.42578125" style="1" customWidth="1"/>
    <col min="8721" max="8722" width="0" style="1" hidden="1" customWidth="1"/>
    <col min="8723" max="8723" width="13.7109375" style="1" customWidth="1"/>
    <col min="8724" max="8726" width="0" style="1" hidden="1" customWidth="1"/>
    <col min="8727" max="8968" width="9.140625" style="1"/>
    <col min="8969" max="8970" width="5.7109375" style="1" customWidth="1"/>
    <col min="8971" max="8971" width="7.5703125" style="1" customWidth="1"/>
    <col min="8972" max="8972" width="7.85546875" style="1" customWidth="1"/>
    <col min="8973" max="8973" width="5.7109375" style="1" customWidth="1"/>
    <col min="8974" max="8974" width="9.140625" style="1"/>
    <col min="8975" max="8975" width="7" style="1" customWidth="1"/>
    <col min="8976" max="8976" width="3.42578125" style="1" customWidth="1"/>
    <col min="8977" max="8978" width="0" style="1" hidden="1" customWidth="1"/>
    <col min="8979" max="8979" width="13.7109375" style="1" customWidth="1"/>
    <col min="8980" max="8982" width="0" style="1" hidden="1" customWidth="1"/>
    <col min="8983" max="9224" width="9.140625" style="1"/>
    <col min="9225" max="9226" width="5.7109375" style="1" customWidth="1"/>
    <col min="9227" max="9227" width="7.5703125" style="1" customWidth="1"/>
    <col min="9228" max="9228" width="7.85546875" style="1" customWidth="1"/>
    <col min="9229" max="9229" width="5.7109375" style="1" customWidth="1"/>
    <col min="9230" max="9230" width="9.140625" style="1"/>
    <col min="9231" max="9231" width="7" style="1" customWidth="1"/>
    <col min="9232" max="9232" width="3.42578125" style="1" customWidth="1"/>
    <col min="9233" max="9234" width="0" style="1" hidden="1" customWidth="1"/>
    <col min="9235" max="9235" width="13.7109375" style="1" customWidth="1"/>
    <col min="9236" max="9238" width="0" style="1" hidden="1" customWidth="1"/>
    <col min="9239" max="9480" width="9.140625" style="1"/>
    <col min="9481" max="9482" width="5.7109375" style="1" customWidth="1"/>
    <col min="9483" max="9483" width="7.5703125" style="1" customWidth="1"/>
    <col min="9484" max="9484" width="7.85546875" style="1" customWidth="1"/>
    <col min="9485" max="9485" width="5.7109375" style="1" customWidth="1"/>
    <col min="9486" max="9486" width="9.140625" style="1"/>
    <col min="9487" max="9487" width="7" style="1" customWidth="1"/>
    <col min="9488" max="9488" width="3.42578125" style="1" customWidth="1"/>
    <col min="9489" max="9490" width="0" style="1" hidden="1" customWidth="1"/>
    <col min="9491" max="9491" width="13.7109375" style="1" customWidth="1"/>
    <col min="9492" max="9494" width="0" style="1" hidden="1" customWidth="1"/>
    <col min="9495" max="9736" width="9.140625" style="1"/>
    <col min="9737" max="9738" width="5.7109375" style="1" customWidth="1"/>
    <col min="9739" max="9739" width="7.5703125" style="1" customWidth="1"/>
    <col min="9740" max="9740" width="7.85546875" style="1" customWidth="1"/>
    <col min="9741" max="9741" width="5.7109375" style="1" customWidth="1"/>
    <col min="9742" max="9742" width="9.140625" style="1"/>
    <col min="9743" max="9743" width="7" style="1" customWidth="1"/>
    <col min="9744" max="9744" width="3.42578125" style="1" customWidth="1"/>
    <col min="9745" max="9746" width="0" style="1" hidden="1" customWidth="1"/>
    <col min="9747" max="9747" width="13.7109375" style="1" customWidth="1"/>
    <col min="9748" max="9750" width="0" style="1" hidden="1" customWidth="1"/>
    <col min="9751" max="9992" width="9.140625" style="1"/>
    <col min="9993" max="9994" width="5.7109375" style="1" customWidth="1"/>
    <col min="9995" max="9995" width="7.5703125" style="1" customWidth="1"/>
    <col min="9996" max="9996" width="7.85546875" style="1" customWidth="1"/>
    <col min="9997" max="9997" width="5.7109375" style="1" customWidth="1"/>
    <col min="9998" max="9998" width="9.140625" style="1"/>
    <col min="9999" max="9999" width="7" style="1" customWidth="1"/>
    <col min="10000" max="10000" width="3.42578125" style="1" customWidth="1"/>
    <col min="10001" max="10002" width="0" style="1" hidden="1" customWidth="1"/>
    <col min="10003" max="10003" width="13.7109375" style="1" customWidth="1"/>
    <col min="10004" max="10006" width="0" style="1" hidden="1" customWidth="1"/>
    <col min="10007" max="10248" width="9.140625" style="1"/>
    <col min="10249" max="10250" width="5.7109375" style="1" customWidth="1"/>
    <col min="10251" max="10251" width="7.5703125" style="1" customWidth="1"/>
    <col min="10252" max="10252" width="7.85546875" style="1" customWidth="1"/>
    <col min="10253" max="10253" width="5.7109375" style="1" customWidth="1"/>
    <col min="10254" max="10254" width="9.140625" style="1"/>
    <col min="10255" max="10255" width="7" style="1" customWidth="1"/>
    <col min="10256" max="10256" width="3.42578125" style="1" customWidth="1"/>
    <col min="10257" max="10258" width="0" style="1" hidden="1" customWidth="1"/>
    <col min="10259" max="10259" width="13.7109375" style="1" customWidth="1"/>
    <col min="10260" max="10262" width="0" style="1" hidden="1" customWidth="1"/>
    <col min="10263" max="10504" width="9.140625" style="1"/>
    <col min="10505" max="10506" width="5.7109375" style="1" customWidth="1"/>
    <col min="10507" max="10507" width="7.5703125" style="1" customWidth="1"/>
    <col min="10508" max="10508" width="7.85546875" style="1" customWidth="1"/>
    <col min="10509" max="10509" width="5.7109375" style="1" customWidth="1"/>
    <col min="10510" max="10510" width="9.140625" style="1"/>
    <col min="10511" max="10511" width="7" style="1" customWidth="1"/>
    <col min="10512" max="10512" width="3.42578125" style="1" customWidth="1"/>
    <col min="10513" max="10514" width="0" style="1" hidden="1" customWidth="1"/>
    <col min="10515" max="10515" width="13.7109375" style="1" customWidth="1"/>
    <col min="10516" max="10518" width="0" style="1" hidden="1" customWidth="1"/>
    <col min="10519" max="10760" width="9.140625" style="1"/>
    <col min="10761" max="10762" width="5.7109375" style="1" customWidth="1"/>
    <col min="10763" max="10763" width="7.5703125" style="1" customWidth="1"/>
    <col min="10764" max="10764" width="7.85546875" style="1" customWidth="1"/>
    <col min="10765" max="10765" width="5.7109375" style="1" customWidth="1"/>
    <col min="10766" max="10766" width="9.140625" style="1"/>
    <col min="10767" max="10767" width="7" style="1" customWidth="1"/>
    <col min="10768" max="10768" width="3.42578125" style="1" customWidth="1"/>
    <col min="10769" max="10770" width="0" style="1" hidden="1" customWidth="1"/>
    <col min="10771" max="10771" width="13.7109375" style="1" customWidth="1"/>
    <col min="10772" max="10774" width="0" style="1" hidden="1" customWidth="1"/>
    <col min="10775" max="11016" width="9.140625" style="1"/>
    <col min="11017" max="11018" width="5.7109375" style="1" customWidth="1"/>
    <col min="11019" max="11019" width="7.5703125" style="1" customWidth="1"/>
    <col min="11020" max="11020" width="7.85546875" style="1" customWidth="1"/>
    <col min="11021" max="11021" width="5.7109375" style="1" customWidth="1"/>
    <col min="11022" max="11022" width="9.140625" style="1"/>
    <col min="11023" max="11023" width="7" style="1" customWidth="1"/>
    <col min="11024" max="11024" width="3.42578125" style="1" customWidth="1"/>
    <col min="11025" max="11026" width="0" style="1" hidden="1" customWidth="1"/>
    <col min="11027" max="11027" width="13.7109375" style="1" customWidth="1"/>
    <col min="11028" max="11030" width="0" style="1" hidden="1" customWidth="1"/>
    <col min="11031" max="11272" width="9.140625" style="1"/>
    <col min="11273" max="11274" width="5.7109375" style="1" customWidth="1"/>
    <col min="11275" max="11275" width="7.5703125" style="1" customWidth="1"/>
    <col min="11276" max="11276" width="7.85546875" style="1" customWidth="1"/>
    <col min="11277" max="11277" width="5.7109375" style="1" customWidth="1"/>
    <col min="11278" max="11278" width="9.140625" style="1"/>
    <col min="11279" max="11279" width="7" style="1" customWidth="1"/>
    <col min="11280" max="11280" width="3.42578125" style="1" customWidth="1"/>
    <col min="11281" max="11282" width="0" style="1" hidden="1" customWidth="1"/>
    <col min="11283" max="11283" width="13.7109375" style="1" customWidth="1"/>
    <col min="11284" max="11286" width="0" style="1" hidden="1" customWidth="1"/>
    <col min="11287" max="11528" width="9.140625" style="1"/>
    <col min="11529" max="11530" width="5.7109375" style="1" customWidth="1"/>
    <col min="11531" max="11531" width="7.5703125" style="1" customWidth="1"/>
    <col min="11532" max="11532" width="7.85546875" style="1" customWidth="1"/>
    <col min="11533" max="11533" width="5.7109375" style="1" customWidth="1"/>
    <col min="11534" max="11534" width="9.140625" style="1"/>
    <col min="11535" max="11535" width="7" style="1" customWidth="1"/>
    <col min="11536" max="11536" width="3.42578125" style="1" customWidth="1"/>
    <col min="11537" max="11538" width="0" style="1" hidden="1" customWidth="1"/>
    <col min="11539" max="11539" width="13.7109375" style="1" customWidth="1"/>
    <col min="11540" max="11542" width="0" style="1" hidden="1" customWidth="1"/>
    <col min="11543" max="11784" width="9.140625" style="1"/>
    <col min="11785" max="11786" width="5.7109375" style="1" customWidth="1"/>
    <col min="11787" max="11787" width="7.5703125" style="1" customWidth="1"/>
    <col min="11788" max="11788" width="7.85546875" style="1" customWidth="1"/>
    <col min="11789" max="11789" width="5.7109375" style="1" customWidth="1"/>
    <col min="11790" max="11790" width="9.140625" style="1"/>
    <col min="11791" max="11791" width="7" style="1" customWidth="1"/>
    <col min="11792" max="11792" width="3.42578125" style="1" customWidth="1"/>
    <col min="11793" max="11794" width="0" style="1" hidden="1" customWidth="1"/>
    <col min="11795" max="11795" width="13.7109375" style="1" customWidth="1"/>
    <col min="11796" max="11798" width="0" style="1" hidden="1" customWidth="1"/>
    <col min="11799" max="12040" width="9.140625" style="1"/>
    <col min="12041" max="12042" width="5.7109375" style="1" customWidth="1"/>
    <col min="12043" max="12043" width="7.5703125" style="1" customWidth="1"/>
    <col min="12044" max="12044" width="7.85546875" style="1" customWidth="1"/>
    <col min="12045" max="12045" width="5.7109375" style="1" customWidth="1"/>
    <col min="12046" max="12046" width="9.140625" style="1"/>
    <col min="12047" max="12047" width="7" style="1" customWidth="1"/>
    <col min="12048" max="12048" width="3.42578125" style="1" customWidth="1"/>
    <col min="12049" max="12050" width="0" style="1" hidden="1" customWidth="1"/>
    <col min="12051" max="12051" width="13.7109375" style="1" customWidth="1"/>
    <col min="12052" max="12054" width="0" style="1" hidden="1" customWidth="1"/>
    <col min="12055" max="12296" width="9.140625" style="1"/>
    <col min="12297" max="12298" width="5.7109375" style="1" customWidth="1"/>
    <col min="12299" max="12299" width="7.5703125" style="1" customWidth="1"/>
    <col min="12300" max="12300" width="7.85546875" style="1" customWidth="1"/>
    <col min="12301" max="12301" width="5.7109375" style="1" customWidth="1"/>
    <col min="12302" max="12302" width="9.140625" style="1"/>
    <col min="12303" max="12303" width="7" style="1" customWidth="1"/>
    <col min="12304" max="12304" width="3.42578125" style="1" customWidth="1"/>
    <col min="12305" max="12306" width="0" style="1" hidden="1" customWidth="1"/>
    <col min="12307" max="12307" width="13.7109375" style="1" customWidth="1"/>
    <col min="12308" max="12310" width="0" style="1" hidden="1" customWidth="1"/>
    <col min="12311" max="12552" width="9.140625" style="1"/>
    <col min="12553" max="12554" width="5.7109375" style="1" customWidth="1"/>
    <col min="12555" max="12555" width="7.5703125" style="1" customWidth="1"/>
    <col min="12556" max="12556" width="7.85546875" style="1" customWidth="1"/>
    <col min="12557" max="12557" width="5.7109375" style="1" customWidth="1"/>
    <col min="12558" max="12558" width="9.140625" style="1"/>
    <col min="12559" max="12559" width="7" style="1" customWidth="1"/>
    <col min="12560" max="12560" width="3.42578125" style="1" customWidth="1"/>
    <col min="12561" max="12562" width="0" style="1" hidden="1" customWidth="1"/>
    <col min="12563" max="12563" width="13.7109375" style="1" customWidth="1"/>
    <col min="12564" max="12566" width="0" style="1" hidden="1" customWidth="1"/>
    <col min="12567" max="12808" width="9.140625" style="1"/>
    <col min="12809" max="12810" width="5.7109375" style="1" customWidth="1"/>
    <col min="12811" max="12811" width="7.5703125" style="1" customWidth="1"/>
    <col min="12812" max="12812" width="7.85546875" style="1" customWidth="1"/>
    <col min="12813" max="12813" width="5.7109375" style="1" customWidth="1"/>
    <col min="12814" max="12814" width="9.140625" style="1"/>
    <col min="12815" max="12815" width="7" style="1" customWidth="1"/>
    <col min="12816" max="12816" width="3.42578125" style="1" customWidth="1"/>
    <col min="12817" max="12818" width="0" style="1" hidden="1" customWidth="1"/>
    <col min="12819" max="12819" width="13.7109375" style="1" customWidth="1"/>
    <col min="12820" max="12822" width="0" style="1" hidden="1" customWidth="1"/>
    <col min="12823" max="13064" width="9.140625" style="1"/>
    <col min="13065" max="13066" width="5.7109375" style="1" customWidth="1"/>
    <col min="13067" max="13067" width="7.5703125" style="1" customWidth="1"/>
    <col min="13068" max="13068" width="7.85546875" style="1" customWidth="1"/>
    <col min="13069" max="13069" width="5.7109375" style="1" customWidth="1"/>
    <col min="13070" max="13070" width="9.140625" style="1"/>
    <col min="13071" max="13071" width="7" style="1" customWidth="1"/>
    <col min="13072" max="13072" width="3.42578125" style="1" customWidth="1"/>
    <col min="13073" max="13074" width="0" style="1" hidden="1" customWidth="1"/>
    <col min="13075" max="13075" width="13.7109375" style="1" customWidth="1"/>
    <col min="13076" max="13078" width="0" style="1" hidden="1" customWidth="1"/>
    <col min="13079" max="13320" width="9.140625" style="1"/>
    <col min="13321" max="13322" width="5.7109375" style="1" customWidth="1"/>
    <col min="13323" max="13323" width="7.5703125" style="1" customWidth="1"/>
    <col min="13324" max="13324" width="7.85546875" style="1" customWidth="1"/>
    <col min="13325" max="13325" width="5.7109375" style="1" customWidth="1"/>
    <col min="13326" max="13326" width="9.140625" style="1"/>
    <col min="13327" max="13327" width="7" style="1" customWidth="1"/>
    <col min="13328" max="13328" width="3.42578125" style="1" customWidth="1"/>
    <col min="13329" max="13330" width="0" style="1" hidden="1" customWidth="1"/>
    <col min="13331" max="13331" width="13.7109375" style="1" customWidth="1"/>
    <col min="13332" max="13334" width="0" style="1" hidden="1" customWidth="1"/>
    <col min="13335" max="13576" width="9.140625" style="1"/>
    <col min="13577" max="13578" width="5.7109375" style="1" customWidth="1"/>
    <col min="13579" max="13579" width="7.5703125" style="1" customWidth="1"/>
    <col min="13580" max="13580" width="7.85546875" style="1" customWidth="1"/>
    <col min="13581" max="13581" width="5.7109375" style="1" customWidth="1"/>
    <col min="13582" max="13582" width="9.140625" style="1"/>
    <col min="13583" max="13583" width="7" style="1" customWidth="1"/>
    <col min="13584" max="13584" width="3.42578125" style="1" customWidth="1"/>
    <col min="13585" max="13586" width="0" style="1" hidden="1" customWidth="1"/>
    <col min="13587" max="13587" width="13.7109375" style="1" customWidth="1"/>
    <col min="13588" max="13590" width="0" style="1" hidden="1" customWidth="1"/>
    <col min="13591" max="13832" width="9.140625" style="1"/>
    <col min="13833" max="13834" width="5.7109375" style="1" customWidth="1"/>
    <col min="13835" max="13835" width="7.5703125" style="1" customWidth="1"/>
    <col min="13836" max="13836" width="7.85546875" style="1" customWidth="1"/>
    <col min="13837" max="13837" width="5.7109375" style="1" customWidth="1"/>
    <col min="13838" max="13838" width="9.140625" style="1"/>
    <col min="13839" max="13839" width="7" style="1" customWidth="1"/>
    <col min="13840" max="13840" width="3.42578125" style="1" customWidth="1"/>
    <col min="13841" max="13842" width="0" style="1" hidden="1" customWidth="1"/>
    <col min="13843" max="13843" width="13.7109375" style="1" customWidth="1"/>
    <col min="13844" max="13846" width="0" style="1" hidden="1" customWidth="1"/>
    <col min="13847" max="14088" width="9.140625" style="1"/>
    <col min="14089" max="14090" width="5.7109375" style="1" customWidth="1"/>
    <col min="14091" max="14091" width="7.5703125" style="1" customWidth="1"/>
    <col min="14092" max="14092" width="7.85546875" style="1" customWidth="1"/>
    <col min="14093" max="14093" width="5.7109375" style="1" customWidth="1"/>
    <col min="14094" max="14094" width="9.140625" style="1"/>
    <col min="14095" max="14095" width="7" style="1" customWidth="1"/>
    <col min="14096" max="14096" width="3.42578125" style="1" customWidth="1"/>
    <col min="14097" max="14098" width="0" style="1" hidden="1" customWidth="1"/>
    <col min="14099" max="14099" width="13.7109375" style="1" customWidth="1"/>
    <col min="14100" max="14102" width="0" style="1" hidden="1" customWidth="1"/>
    <col min="14103" max="14344" width="9.140625" style="1"/>
    <col min="14345" max="14346" width="5.7109375" style="1" customWidth="1"/>
    <col min="14347" max="14347" width="7.5703125" style="1" customWidth="1"/>
    <col min="14348" max="14348" width="7.85546875" style="1" customWidth="1"/>
    <col min="14349" max="14349" width="5.7109375" style="1" customWidth="1"/>
    <col min="14350" max="14350" width="9.140625" style="1"/>
    <col min="14351" max="14351" width="7" style="1" customWidth="1"/>
    <col min="14352" max="14352" width="3.42578125" style="1" customWidth="1"/>
    <col min="14353" max="14354" width="0" style="1" hidden="1" customWidth="1"/>
    <col min="14355" max="14355" width="13.7109375" style="1" customWidth="1"/>
    <col min="14356" max="14358" width="0" style="1" hidden="1" customWidth="1"/>
    <col min="14359" max="14600" width="9.140625" style="1"/>
    <col min="14601" max="14602" width="5.7109375" style="1" customWidth="1"/>
    <col min="14603" max="14603" width="7.5703125" style="1" customWidth="1"/>
    <col min="14604" max="14604" width="7.85546875" style="1" customWidth="1"/>
    <col min="14605" max="14605" width="5.7109375" style="1" customWidth="1"/>
    <col min="14606" max="14606" width="9.140625" style="1"/>
    <col min="14607" max="14607" width="7" style="1" customWidth="1"/>
    <col min="14608" max="14608" width="3.42578125" style="1" customWidth="1"/>
    <col min="14609" max="14610" width="0" style="1" hidden="1" customWidth="1"/>
    <col min="14611" max="14611" width="13.7109375" style="1" customWidth="1"/>
    <col min="14612" max="14614" width="0" style="1" hidden="1" customWidth="1"/>
    <col min="14615" max="14856" width="9.140625" style="1"/>
    <col min="14857" max="14858" width="5.7109375" style="1" customWidth="1"/>
    <col min="14859" max="14859" width="7.5703125" style="1" customWidth="1"/>
    <col min="14860" max="14860" width="7.85546875" style="1" customWidth="1"/>
    <col min="14861" max="14861" width="5.7109375" style="1" customWidth="1"/>
    <col min="14862" max="14862" width="9.140625" style="1"/>
    <col min="14863" max="14863" width="7" style="1" customWidth="1"/>
    <col min="14864" max="14864" width="3.42578125" style="1" customWidth="1"/>
    <col min="14865" max="14866" width="0" style="1" hidden="1" customWidth="1"/>
    <col min="14867" max="14867" width="13.7109375" style="1" customWidth="1"/>
    <col min="14868" max="14870" width="0" style="1" hidden="1" customWidth="1"/>
    <col min="14871" max="15112" width="9.140625" style="1"/>
    <col min="15113" max="15114" width="5.7109375" style="1" customWidth="1"/>
    <col min="15115" max="15115" width="7.5703125" style="1" customWidth="1"/>
    <col min="15116" max="15116" width="7.85546875" style="1" customWidth="1"/>
    <col min="15117" max="15117" width="5.7109375" style="1" customWidth="1"/>
    <col min="15118" max="15118" width="9.140625" style="1"/>
    <col min="15119" max="15119" width="7" style="1" customWidth="1"/>
    <col min="15120" max="15120" width="3.42578125" style="1" customWidth="1"/>
    <col min="15121" max="15122" width="0" style="1" hidden="1" customWidth="1"/>
    <col min="15123" max="15123" width="13.7109375" style="1" customWidth="1"/>
    <col min="15124" max="15126" width="0" style="1" hidden="1" customWidth="1"/>
    <col min="15127" max="15368" width="9.140625" style="1"/>
    <col min="15369" max="15370" width="5.7109375" style="1" customWidth="1"/>
    <col min="15371" max="15371" width="7.5703125" style="1" customWidth="1"/>
    <col min="15372" max="15372" width="7.85546875" style="1" customWidth="1"/>
    <col min="15373" max="15373" width="5.7109375" style="1" customWidth="1"/>
    <col min="15374" max="15374" width="9.140625" style="1"/>
    <col min="15375" max="15375" width="7" style="1" customWidth="1"/>
    <col min="15376" max="15376" width="3.42578125" style="1" customWidth="1"/>
    <col min="15377" max="15378" width="0" style="1" hidden="1" customWidth="1"/>
    <col min="15379" max="15379" width="13.7109375" style="1" customWidth="1"/>
    <col min="15380" max="15382" width="0" style="1" hidden="1" customWidth="1"/>
    <col min="15383" max="15624" width="9.140625" style="1"/>
    <col min="15625" max="15626" width="5.7109375" style="1" customWidth="1"/>
    <col min="15627" max="15627" width="7.5703125" style="1" customWidth="1"/>
    <col min="15628" max="15628" width="7.85546875" style="1" customWidth="1"/>
    <col min="15629" max="15629" width="5.7109375" style="1" customWidth="1"/>
    <col min="15630" max="15630" width="9.140625" style="1"/>
    <col min="15631" max="15631" width="7" style="1" customWidth="1"/>
    <col min="15632" max="15632" width="3.42578125" style="1" customWidth="1"/>
    <col min="15633" max="15634" width="0" style="1" hidden="1" customWidth="1"/>
    <col min="15635" max="15635" width="13.7109375" style="1" customWidth="1"/>
    <col min="15636" max="15638" width="0" style="1" hidden="1" customWidth="1"/>
    <col min="15639" max="15880" width="9.140625" style="1"/>
    <col min="15881" max="15882" width="5.7109375" style="1" customWidth="1"/>
    <col min="15883" max="15883" width="7.5703125" style="1" customWidth="1"/>
    <col min="15884" max="15884" width="7.85546875" style="1" customWidth="1"/>
    <col min="15885" max="15885" width="5.7109375" style="1" customWidth="1"/>
    <col min="15886" max="15886" width="9.140625" style="1"/>
    <col min="15887" max="15887" width="7" style="1" customWidth="1"/>
    <col min="15888" max="15888" width="3.42578125" style="1" customWidth="1"/>
    <col min="15889" max="15890" width="0" style="1" hidden="1" customWidth="1"/>
    <col min="15891" max="15891" width="13.7109375" style="1" customWidth="1"/>
    <col min="15892" max="15894" width="0" style="1" hidden="1" customWidth="1"/>
    <col min="15895" max="16136" width="9.140625" style="1"/>
    <col min="16137" max="16138" width="5.7109375" style="1" customWidth="1"/>
    <col min="16139" max="16139" width="7.5703125" style="1" customWidth="1"/>
    <col min="16140" max="16140" width="7.85546875" style="1" customWidth="1"/>
    <col min="16141" max="16141" width="5.7109375" style="1" customWidth="1"/>
    <col min="16142" max="16142" width="9.140625" style="1"/>
    <col min="16143" max="16143" width="7" style="1" customWidth="1"/>
    <col min="16144" max="16144" width="3.42578125" style="1" customWidth="1"/>
    <col min="16145" max="16146" width="0" style="1" hidden="1" customWidth="1"/>
    <col min="16147" max="16147" width="13.7109375" style="1" customWidth="1"/>
    <col min="16148" max="16150" width="0" style="1" hidden="1" customWidth="1"/>
    <col min="16151" max="16384" width="9.140625" style="1"/>
  </cols>
  <sheetData>
    <row r="1" spans="1:19" ht="15" x14ac:dyDescent="0.2">
      <c r="S1" s="716" t="s">
        <v>1273</v>
      </c>
    </row>
    <row r="2" spans="1:19" ht="15" x14ac:dyDescent="0.2">
      <c r="S2" s="716" t="s">
        <v>1268</v>
      </c>
    </row>
    <row r="3" spans="1:19" ht="15" x14ac:dyDescent="0.2">
      <c r="S3" s="716"/>
    </row>
    <row r="6" spans="1:19" ht="20.25" customHeight="1" x14ac:dyDescent="0.2">
      <c r="A6" s="1897" t="s">
        <v>1120</v>
      </c>
      <c r="B6" s="1897"/>
      <c r="C6" s="1897"/>
      <c r="D6" s="1897"/>
      <c r="E6" s="1897"/>
      <c r="F6" s="1897"/>
      <c r="G6" s="1897"/>
      <c r="H6" s="1897"/>
      <c r="I6" s="1897"/>
      <c r="J6" s="1897"/>
      <c r="K6" s="1897"/>
      <c r="L6" s="1897"/>
      <c r="M6" s="1897"/>
      <c r="N6" s="1897"/>
      <c r="O6" s="1897"/>
      <c r="P6" s="1897"/>
      <c r="Q6" s="1897"/>
      <c r="R6" s="1897"/>
      <c r="S6" s="1897"/>
    </row>
    <row r="7" spans="1:19" x14ac:dyDescent="0.2">
      <c r="A7" s="1897" t="s">
        <v>1246</v>
      </c>
      <c r="B7" s="1897"/>
      <c r="C7" s="1897"/>
      <c r="D7" s="1897"/>
      <c r="E7" s="1897"/>
      <c r="F7" s="1897"/>
      <c r="G7" s="1897"/>
      <c r="H7" s="1897"/>
      <c r="I7" s="1897"/>
      <c r="J7" s="1897"/>
      <c r="K7" s="1897"/>
      <c r="L7" s="1897"/>
      <c r="M7" s="1897"/>
      <c r="N7" s="1897"/>
      <c r="O7" s="1897"/>
      <c r="P7" s="1897"/>
      <c r="Q7" s="1897"/>
      <c r="R7" s="1897"/>
      <c r="S7" s="1897"/>
    </row>
    <row r="8" spans="1:19" ht="71.25" customHeight="1" x14ac:dyDescent="0.2">
      <c r="A8" s="1898" t="str">
        <f>РП!I8</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B8" s="1898"/>
      <c r="C8" s="1898"/>
      <c r="D8" s="1898"/>
      <c r="E8" s="1898"/>
      <c r="F8" s="1898"/>
      <c r="G8" s="1898"/>
      <c r="H8" s="1898"/>
      <c r="I8" s="1898"/>
      <c r="J8" s="1898"/>
      <c r="K8" s="1898"/>
      <c r="L8" s="1898"/>
      <c r="M8" s="1898"/>
      <c r="N8" s="1898"/>
      <c r="O8" s="1898"/>
      <c r="P8" s="1898"/>
      <c r="Q8" s="1898"/>
      <c r="R8" s="1898"/>
      <c r="S8" s="1898"/>
    </row>
    <row r="9" spans="1:19" x14ac:dyDescent="0.2">
      <c r="A9" s="927"/>
      <c r="B9" s="927"/>
      <c r="C9" s="928"/>
      <c r="D9" s="928"/>
      <c r="E9" s="928"/>
      <c r="F9" s="928"/>
      <c r="G9" s="928"/>
      <c r="H9" s="928"/>
      <c r="I9" s="928"/>
      <c r="J9" s="928"/>
      <c r="K9" s="928"/>
      <c r="L9" s="928"/>
      <c r="M9" s="928"/>
      <c r="N9" s="928"/>
      <c r="O9" s="928"/>
      <c r="P9" s="928"/>
      <c r="Q9" s="928"/>
      <c r="R9" s="928"/>
      <c r="S9" s="928"/>
    </row>
    <row r="10" spans="1:19" ht="18.75" customHeight="1" x14ac:dyDescent="0.2">
      <c r="A10" s="929" t="s">
        <v>874</v>
      </c>
      <c r="B10" s="929"/>
      <c r="C10" s="929"/>
      <c r="D10" s="929"/>
      <c r="E10" s="1899" t="s">
        <v>138</v>
      </c>
      <c r="F10" s="1899"/>
      <c r="G10" s="1899"/>
      <c r="H10" s="1899"/>
      <c r="I10" s="1899"/>
      <c r="J10" s="1899"/>
      <c r="K10" s="1899"/>
      <c r="L10" s="1899"/>
      <c r="M10" s="1899"/>
      <c r="N10" s="1899"/>
      <c r="O10" s="1899"/>
      <c r="P10" s="1899"/>
      <c r="Q10" s="1899"/>
      <c r="R10" s="1899"/>
      <c r="S10" s="1899"/>
    </row>
    <row r="11" spans="1:19" ht="26.25" customHeight="1" x14ac:dyDescent="0.2">
      <c r="A11" s="929" t="s">
        <v>875</v>
      </c>
      <c r="B11" s="929"/>
      <c r="C11" s="929"/>
      <c r="D11" s="929"/>
      <c r="E11" s="1900"/>
      <c r="F11" s="1900"/>
      <c r="G11" s="1900"/>
      <c r="H11" s="1900"/>
      <c r="I11" s="1900"/>
      <c r="J11" s="1900"/>
      <c r="K11" s="1900"/>
      <c r="L11" s="1900"/>
      <c r="M11" s="1900"/>
      <c r="N11" s="1900"/>
      <c r="O11" s="1900"/>
      <c r="P11" s="1900"/>
      <c r="Q11" s="1900"/>
      <c r="R11" s="1900"/>
      <c r="S11" s="1900"/>
    </row>
    <row r="12" spans="1:19" ht="14.25" customHeight="1" x14ac:dyDescent="0.2">
      <c r="A12" s="929"/>
      <c r="B12" s="929"/>
      <c r="C12" s="929"/>
      <c r="D12" s="929"/>
      <c r="E12" s="930"/>
      <c r="F12" s="930"/>
      <c r="G12" s="930"/>
      <c r="H12" s="930"/>
      <c r="I12" s="930"/>
      <c r="J12" s="930"/>
      <c r="K12" s="930"/>
      <c r="L12" s="930"/>
      <c r="M12" s="930"/>
      <c r="N12" s="930"/>
      <c r="O12" s="930"/>
      <c r="P12" s="930"/>
      <c r="Q12" s="930"/>
      <c r="R12" s="930"/>
      <c r="S12" s="930"/>
    </row>
    <row r="13" spans="1:19" ht="40.5" customHeight="1" x14ac:dyDescent="0.2">
      <c r="A13" s="1901" t="s">
        <v>1247</v>
      </c>
      <c r="B13" s="1901"/>
      <c r="C13" s="1901"/>
      <c r="D13" s="1901"/>
      <c r="E13" s="1901"/>
      <c r="F13" s="1901"/>
      <c r="G13" s="1901"/>
      <c r="H13" s="1901"/>
      <c r="I13" s="1901"/>
      <c r="J13" s="1901"/>
      <c r="K13" s="1901"/>
      <c r="L13" s="1901"/>
      <c r="M13" s="1901"/>
      <c r="N13" s="1901"/>
      <c r="O13" s="1901"/>
      <c r="P13" s="1901"/>
      <c r="Q13" s="1901"/>
      <c r="R13" s="1901"/>
      <c r="S13" s="1901"/>
    </row>
    <row r="14" spans="1:19" x14ac:dyDescent="0.2">
      <c r="A14" s="931"/>
      <c r="B14" s="931"/>
      <c r="C14" s="931"/>
      <c r="D14" s="931"/>
      <c r="E14" s="931"/>
      <c r="F14" s="931"/>
      <c r="G14" s="931"/>
      <c r="H14" s="931"/>
      <c r="I14" s="931"/>
      <c r="J14" s="931"/>
      <c r="K14" s="931"/>
      <c r="L14" s="931"/>
      <c r="M14" s="931"/>
      <c r="N14" s="931"/>
      <c r="O14" s="931"/>
      <c r="P14" s="931"/>
      <c r="Q14" s="931"/>
      <c r="R14" s="931"/>
      <c r="S14" s="931"/>
    </row>
    <row r="15" spans="1:19" ht="13.5" thickBot="1" x14ac:dyDescent="0.25">
      <c r="A15" s="929" t="s">
        <v>876</v>
      </c>
      <c r="B15" s="932"/>
      <c r="C15" s="932"/>
      <c r="D15" s="932"/>
      <c r="E15" s="933"/>
      <c r="F15" s="932"/>
      <c r="G15" s="932"/>
      <c r="H15" s="932"/>
      <c r="I15" s="932"/>
      <c r="J15" s="934"/>
      <c r="K15" s="935"/>
      <c r="L15" s="935"/>
      <c r="M15" s="935"/>
      <c r="N15" s="935"/>
      <c r="O15" s="936"/>
      <c r="P15" s="936"/>
      <c r="Q15" s="934"/>
      <c r="R15" s="934"/>
      <c r="S15" s="934"/>
    </row>
    <row r="16" spans="1:19" ht="32.25" customHeight="1" thickBot="1" x14ac:dyDescent="0.25">
      <c r="A16" s="935"/>
      <c r="B16" s="935"/>
      <c r="C16" s="937" t="s">
        <v>877</v>
      </c>
      <c r="D16" s="938" t="s">
        <v>878</v>
      </c>
      <c r="E16" s="1890">
        <v>8.0150000000000006</v>
      </c>
      <c r="F16" s="1891"/>
      <c r="G16" s="1892" t="str">
        <f>'АЗ (2)'!F212</f>
        <v xml:space="preserve"> с коэфф. пересчета на 4 квартал 2025 года в соответствии с Приложением к приказу Москомэкспертизы от 26.12.2024г. № МКЭ-ОД/24-185                               </v>
      </c>
      <c r="H16" s="1893"/>
      <c r="I16" s="1893"/>
      <c r="J16" s="1893"/>
      <c r="K16" s="1893"/>
      <c r="L16" s="1893"/>
      <c r="M16" s="1893"/>
      <c r="N16" s="1893"/>
      <c r="O16" s="1893"/>
      <c r="P16" s="1893"/>
      <c r="Q16" s="1893"/>
      <c r="R16" s="1893"/>
      <c r="S16" s="1893"/>
    </row>
    <row r="17" spans="1:26" ht="13.5" thickBot="1" x14ac:dyDescent="0.25">
      <c r="A17" s="935"/>
      <c r="B17" s="939"/>
      <c r="C17" s="1894"/>
      <c r="D17" s="1894"/>
      <c r="E17" s="1823"/>
      <c r="F17" s="1823"/>
      <c r="G17" s="1823"/>
      <c r="H17" s="1823"/>
      <c r="I17" s="1823"/>
      <c r="J17" s="1823"/>
      <c r="K17" s="1823"/>
      <c r="L17" s="1823"/>
      <c r="M17" s="1823"/>
      <c r="N17" s="1823"/>
      <c r="O17" s="1823"/>
      <c r="P17" s="1823"/>
      <c r="Q17" s="1823"/>
      <c r="R17" s="1823"/>
      <c r="S17" s="1823"/>
    </row>
    <row r="18" spans="1:26" ht="25.5" x14ac:dyDescent="0.2">
      <c r="A18" s="940" t="s">
        <v>13</v>
      </c>
      <c r="B18" s="1895" t="s">
        <v>139</v>
      </c>
      <c r="C18" s="1895"/>
      <c r="D18" s="1895"/>
      <c r="E18" s="1895"/>
      <c r="F18" s="1895" t="s">
        <v>140</v>
      </c>
      <c r="G18" s="1895"/>
      <c r="H18" s="1895"/>
      <c r="I18" s="1895"/>
      <c r="J18" s="1896" t="s">
        <v>16</v>
      </c>
      <c r="K18" s="1896"/>
      <c r="L18" s="1896"/>
      <c r="M18" s="1896"/>
      <c r="N18" s="1896"/>
      <c r="O18" s="1896"/>
      <c r="P18" s="1896"/>
      <c r="Q18" s="1896"/>
      <c r="R18" s="1896"/>
      <c r="S18" s="941" t="s">
        <v>261</v>
      </c>
      <c r="W18" s="1866"/>
    </row>
    <row r="19" spans="1:26" ht="13.5" x14ac:dyDescent="0.25">
      <c r="A19" s="942"/>
      <c r="B19" s="943"/>
      <c r="C19" s="944"/>
      <c r="D19" s="944"/>
      <c r="E19" s="944"/>
      <c r="F19" s="945" t="s">
        <v>879</v>
      </c>
      <c r="G19" s="946">
        <v>0.75</v>
      </c>
      <c r="H19" s="947" t="s">
        <v>880</v>
      </c>
      <c r="I19" s="947"/>
      <c r="J19" s="1867" t="s">
        <v>881</v>
      </c>
      <c r="K19" s="1868"/>
      <c r="L19" s="1868"/>
      <c r="M19" s="1868"/>
      <c r="N19" s="1868"/>
      <c r="O19" s="1868"/>
      <c r="P19" s="1868"/>
      <c r="Q19" s="1868"/>
      <c r="R19" s="1869"/>
      <c r="S19" s="948"/>
      <c r="W19" s="1866"/>
    </row>
    <row r="20" spans="1:26" ht="13.5" x14ac:dyDescent="0.25">
      <c r="A20" s="1816">
        <f>1</f>
        <v>1</v>
      </c>
      <c r="B20" s="1870" t="s">
        <v>882</v>
      </c>
      <c r="C20" s="1864"/>
      <c r="D20" s="1864"/>
      <c r="E20" s="1864"/>
      <c r="F20" s="949" t="s">
        <v>883</v>
      </c>
      <c r="G20" s="950">
        <v>0.85</v>
      </c>
      <c r="H20" s="951" t="s">
        <v>884</v>
      </c>
      <c r="I20" s="951"/>
      <c r="J20" s="952">
        <f>E27</f>
        <v>127</v>
      </c>
      <c r="K20" s="953" t="s">
        <v>885</v>
      </c>
      <c r="L20" s="953">
        <v>5</v>
      </c>
      <c r="M20" s="953" t="s">
        <v>161</v>
      </c>
      <c r="N20" s="954">
        <f>J20/L20</f>
        <v>25.4</v>
      </c>
      <c r="O20" s="1826" t="s">
        <v>886</v>
      </c>
      <c r="P20" s="1826"/>
      <c r="Q20" s="1826"/>
      <c r="R20" s="955"/>
      <c r="S20" s="956"/>
      <c r="W20" s="1866"/>
    </row>
    <row r="21" spans="1:26" ht="13.5" x14ac:dyDescent="0.25">
      <c r="A21" s="1796"/>
      <c r="B21" s="957"/>
      <c r="C21" s="957"/>
      <c r="D21" s="957"/>
      <c r="E21" s="957"/>
      <c r="F21" s="949" t="s">
        <v>887</v>
      </c>
      <c r="G21" s="958" t="s">
        <v>888</v>
      </c>
      <c r="H21" s="951" t="s">
        <v>889</v>
      </c>
      <c r="I21" s="951"/>
      <c r="J21" s="1867" t="s">
        <v>890</v>
      </c>
      <c r="K21" s="1868"/>
      <c r="L21" s="1868"/>
      <c r="M21" s="1868"/>
      <c r="N21" s="1868"/>
      <c r="O21" s="1868"/>
      <c r="P21" s="1868"/>
      <c r="Q21" s="1868"/>
      <c r="R21" s="1869"/>
      <c r="S21" s="959"/>
      <c r="W21" s="1866"/>
    </row>
    <row r="22" spans="1:26" ht="15.75" x14ac:dyDescent="0.3">
      <c r="A22" s="1796"/>
      <c r="B22" s="960" t="s">
        <v>891</v>
      </c>
      <c r="C22" s="961">
        <f>(2100-200)*10/10000</f>
        <v>1.9</v>
      </c>
      <c r="D22" s="962"/>
      <c r="E22" s="963" t="s">
        <v>32</v>
      </c>
      <c r="F22" s="949" t="s">
        <v>892</v>
      </c>
      <c r="G22" s="950">
        <v>0.9</v>
      </c>
      <c r="H22" s="951" t="s">
        <v>893</v>
      </c>
      <c r="I22" s="951"/>
      <c r="J22" s="964">
        <f>E26</f>
        <v>84</v>
      </c>
      <c r="K22" s="965" t="s">
        <v>42</v>
      </c>
      <c r="L22" s="966">
        <f>N20</f>
        <v>25.4</v>
      </c>
      <c r="M22" s="965" t="s">
        <v>161</v>
      </c>
      <c r="N22" s="966">
        <f>J22+L22</f>
        <v>109.4</v>
      </c>
      <c r="O22" s="1829" t="s">
        <v>894</v>
      </c>
      <c r="P22" s="1829"/>
      <c r="Q22" s="1829"/>
      <c r="R22" s="1830"/>
      <c r="S22" s="959"/>
      <c r="W22" s="37"/>
      <c r="X22" s="967"/>
      <c r="Y22" s="37"/>
      <c r="Z22" s="968"/>
    </row>
    <row r="23" spans="1:26" ht="13.5" x14ac:dyDescent="0.25">
      <c r="A23" s="1796"/>
      <c r="B23" s="957"/>
      <c r="C23" s="957"/>
      <c r="D23" s="957"/>
      <c r="E23" s="957"/>
      <c r="F23" s="949" t="s">
        <v>895</v>
      </c>
      <c r="G23" s="950">
        <v>0.8</v>
      </c>
      <c r="H23" s="951" t="s">
        <v>896</v>
      </c>
      <c r="I23" s="951"/>
      <c r="J23" s="1871" t="s">
        <v>897</v>
      </c>
      <c r="K23" s="1872"/>
      <c r="L23" s="1872"/>
      <c r="M23" s="1872"/>
      <c r="N23" s="1872"/>
      <c r="O23" s="1872"/>
      <c r="P23" s="1872"/>
      <c r="Q23" s="1872"/>
      <c r="R23" s="1873"/>
      <c r="S23" s="959"/>
    </row>
    <row r="24" spans="1:26" ht="13.5" x14ac:dyDescent="0.25">
      <c r="A24" s="1796"/>
      <c r="B24" s="1874" t="s">
        <v>36</v>
      </c>
      <c r="C24" s="1875"/>
      <c r="D24" s="1875"/>
      <c r="E24" s="1876"/>
      <c r="F24" s="949" t="s">
        <v>898</v>
      </c>
      <c r="G24" s="950">
        <v>0.7</v>
      </c>
      <c r="H24" s="951" t="s">
        <v>899</v>
      </c>
      <c r="I24" s="951"/>
      <c r="J24" s="969">
        <f>N22</f>
        <v>109.4</v>
      </c>
      <c r="K24" s="970" t="s">
        <v>885</v>
      </c>
      <c r="L24" s="971">
        <f>C22</f>
        <v>1.9</v>
      </c>
      <c r="M24" s="970" t="s">
        <v>161</v>
      </c>
      <c r="N24" s="972">
        <f>J24/L24</f>
        <v>57.578947368421055</v>
      </c>
      <c r="O24" s="970"/>
      <c r="P24" s="970"/>
      <c r="Q24" s="970"/>
      <c r="R24" s="965"/>
      <c r="S24" s="959"/>
      <c r="W24" s="968"/>
    </row>
    <row r="25" spans="1:26" ht="13.5" x14ac:dyDescent="0.25">
      <c r="A25" s="1796"/>
      <c r="B25" s="973"/>
      <c r="C25" s="974">
        <v>2</v>
      </c>
      <c r="D25" s="975"/>
      <c r="E25" s="957"/>
      <c r="F25" s="949" t="s">
        <v>900</v>
      </c>
      <c r="G25" s="950">
        <v>1.1499999999999999</v>
      </c>
      <c r="H25" s="951" t="s">
        <v>901</v>
      </c>
      <c r="I25" s="951"/>
      <c r="J25" s="976">
        <f>N24</f>
        <v>57.578947368421055</v>
      </c>
      <c r="K25" s="977" t="s">
        <v>10</v>
      </c>
      <c r="L25" s="977">
        <v>150</v>
      </c>
      <c r="M25" s="977" t="s">
        <v>161</v>
      </c>
      <c r="N25" s="976">
        <f>J25-L25</f>
        <v>-92.421052631578945</v>
      </c>
      <c r="O25" s="1877" t="s">
        <v>902</v>
      </c>
      <c r="P25" s="1877"/>
      <c r="Q25" s="1877"/>
      <c r="R25" s="1878"/>
      <c r="S25" s="959"/>
    </row>
    <row r="26" spans="1:26" ht="13.5" x14ac:dyDescent="0.25">
      <c r="A26" s="1796"/>
      <c r="B26" s="978" t="s">
        <v>903</v>
      </c>
      <c r="C26" s="979"/>
      <c r="D26" s="979"/>
      <c r="E26" s="965">
        <v>84</v>
      </c>
      <c r="F26" s="980"/>
      <c r="G26" s="957"/>
      <c r="H26" s="957"/>
      <c r="I26" s="981" t="s">
        <v>904</v>
      </c>
      <c r="J26" s="1879" t="s">
        <v>905</v>
      </c>
      <c r="K26" s="1880"/>
      <c r="L26" s="1880"/>
      <c r="M26" s="1880"/>
      <c r="N26" s="1880"/>
      <c r="O26" s="1880"/>
      <c r="P26" s="1880"/>
      <c r="Q26" s="1880"/>
      <c r="R26" s="1881"/>
      <c r="S26" s="959"/>
    </row>
    <row r="27" spans="1:26" x14ac:dyDescent="0.2">
      <c r="A27" s="1796"/>
      <c r="B27" s="1882" t="s">
        <v>906</v>
      </c>
      <c r="C27" s="1883"/>
      <c r="D27" s="1883"/>
      <c r="E27" s="982">
        <v>127</v>
      </c>
      <c r="F27" s="983"/>
      <c r="G27" s="984"/>
      <c r="H27" s="984"/>
      <c r="I27" s="985"/>
      <c r="J27" s="1879"/>
      <c r="K27" s="1880"/>
      <c r="L27" s="1880"/>
      <c r="M27" s="1880"/>
      <c r="N27" s="1880"/>
      <c r="O27" s="1880"/>
      <c r="P27" s="1880"/>
      <c r="Q27" s="1880"/>
      <c r="R27" s="1881"/>
      <c r="S27" s="959"/>
    </row>
    <row r="28" spans="1:26" hidden="1" x14ac:dyDescent="0.2">
      <c r="A28" s="1796"/>
      <c r="B28" s="1884"/>
      <c r="C28" s="1885"/>
      <c r="D28" s="1885"/>
      <c r="E28" s="982"/>
      <c r="F28" s="980"/>
      <c r="G28" s="957"/>
      <c r="H28" s="957"/>
      <c r="I28" s="981"/>
      <c r="J28" s="986">
        <f>N25</f>
        <v>-92.421052631578945</v>
      </c>
      <c r="K28" s="977" t="s">
        <v>885</v>
      </c>
      <c r="L28" s="987">
        <v>50</v>
      </c>
      <c r="M28" s="977" t="s">
        <v>161</v>
      </c>
      <c r="N28" s="988">
        <f>ROUND(J28/L28,0)</f>
        <v>-2</v>
      </c>
      <c r="O28" s="1886" t="s">
        <v>907</v>
      </c>
      <c r="P28" s="1886"/>
      <c r="Q28" s="1886"/>
      <c r="R28" s="1887"/>
      <c r="S28" s="959"/>
    </row>
    <row r="29" spans="1:26" hidden="1" x14ac:dyDescent="0.2">
      <c r="A29" s="1796"/>
      <c r="B29" s="989"/>
      <c r="C29" s="989"/>
      <c r="D29" s="989"/>
      <c r="E29" s="989"/>
      <c r="F29" s="980"/>
      <c r="G29" s="957"/>
      <c r="H29" s="957"/>
      <c r="I29" s="981"/>
      <c r="J29" s="986"/>
      <c r="K29" s="977"/>
      <c r="L29" s="987"/>
      <c r="M29" s="977"/>
      <c r="N29" s="976"/>
      <c r="O29" s="1886"/>
      <c r="P29" s="1886"/>
      <c r="Q29" s="1886"/>
      <c r="R29" s="1887"/>
      <c r="S29" s="959"/>
    </row>
    <row r="30" spans="1:26" hidden="1" x14ac:dyDescent="0.2">
      <c r="A30" s="1797"/>
      <c r="B30" s="990"/>
      <c r="C30" s="990"/>
      <c r="D30" s="990"/>
      <c r="E30" s="990"/>
      <c r="F30" s="983"/>
      <c r="G30" s="984"/>
      <c r="H30" s="984"/>
      <c r="I30" s="985"/>
      <c r="J30" s="991"/>
      <c r="K30" s="992"/>
      <c r="L30" s="992"/>
      <c r="M30" s="992"/>
      <c r="N30" s="992"/>
      <c r="O30" s="1888"/>
      <c r="P30" s="1888"/>
      <c r="Q30" s="1888"/>
      <c r="R30" s="1889"/>
      <c r="S30" s="993"/>
    </row>
    <row r="31" spans="1:26" hidden="1" x14ac:dyDescent="0.2">
      <c r="A31" s="1816">
        <v>2</v>
      </c>
      <c r="B31" s="1817" t="s">
        <v>908</v>
      </c>
      <c r="C31" s="1818"/>
      <c r="D31" s="1818"/>
      <c r="E31" s="1819"/>
      <c r="F31" s="1864" t="s">
        <v>909</v>
      </c>
      <c r="G31" s="1864"/>
      <c r="H31" s="1864"/>
      <c r="I31" s="1865"/>
      <c r="J31" s="1825" t="s">
        <v>910</v>
      </c>
      <c r="K31" s="1826"/>
      <c r="L31" s="1826"/>
      <c r="M31" s="1826"/>
      <c r="N31" s="1826"/>
      <c r="O31" s="1826"/>
      <c r="P31" s="1826"/>
      <c r="Q31" s="1826"/>
      <c r="R31" s="1827"/>
      <c r="S31" s="956"/>
    </row>
    <row r="32" spans="1:26" hidden="1" x14ac:dyDescent="0.2">
      <c r="A32" s="1796"/>
      <c r="B32" s="1820"/>
      <c r="C32" s="1821"/>
      <c r="D32" s="1821"/>
      <c r="E32" s="1822"/>
      <c r="F32" s="1823"/>
      <c r="G32" s="1823"/>
      <c r="H32" s="1823"/>
      <c r="I32" s="1824"/>
      <c r="J32" s="1828"/>
      <c r="K32" s="1829"/>
      <c r="L32" s="1829"/>
      <c r="M32" s="1829"/>
      <c r="N32" s="1829"/>
      <c r="O32" s="1829"/>
      <c r="P32" s="1829"/>
      <c r="Q32" s="1829"/>
      <c r="R32" s="1830"/>
      <c r="S32" s="959"/>
    </row>
    <row r="33" spans="1:20" hidden="1" x14ac:dyDescent="0.2">
      <c r="A33" s="1796"/>
      <c r="B33" s="1820"/>
      <c r="C33" s="1821"/>
      <c r="D33" s="1821"/>
      <c r="E33" s="1822"/>
      <c r="F33" s="1831" t="s">
        <v>911</v>
      </c>
      <c r="G33" s="1831"/>
      <c r="H33" s="1831"/>
      <c r="I33" s="1832"/>
      <c r="J33" s="994"/>
      <c r="K33" s="995"/>
      <c r="L33" s="995"/>
      <c r="M33" s="995"/>
      <c r="N33" s="965"/>
      <c r="O33" s="995"/>
      <c r="P33" s="995"/>
      <c r="Q33" s="965"/>
      <c r="R33" s="965"/>
      <c r="S33" s="959"/>
    </row>
    <row r="34" spans="1:20" hidden="1" x14ac:dyDescent="0.2">
      <c r="A34" s="1796"/>
      <c r="B34" s="1820"/>
      <c r="C34" s="1821"/>
      <c r="D34" s="1821"/>
      <c r="E34" s="1822"/>
      <c r="F34" s="1833" t="s">
        <v>912</v>
      </c>
      <c r="G34" s="1833"/>
      <c r="H34" s="1834">
        <v>4527</v>
      </c>
      <c r="I34" s="1835"/>
      <c r="J34" s="957"/>
      <c r="K34" s="957"/>
      <c r="L34" s="965" t="s">
        <v>913</v>
      </c>
      <c r="M34" s="996"/>
      <c r="N34" s="965" t="s">
        <v>914</v>
      </c>
      <c r="O34" s="957"/>
      <c r="P34" s="957"/>
      <c r="Q34" s="997"/>
      <c r="R34" s="965"/>
      <c r="S34" s="998"/>
    </row>
    <row r="35" spans="1:20" hidden="1" x14ac:dyDescent="0.2">
      <c r="A35" s="1796"/>
      <c r="B35" s="1820"/>
      <c r="C35" s="1821"/>
      <c r="D35" s="1821"/>
      <c r="E35" s="1822"/>
      <c r="F35" s="1833" t="s">
        <v>915</v>
      </c>
      <c r="G35" s="1833"/>
      <c r="H35" s="1834">
        <v>6790</v>
      </c>
      <c r="I35" s="1835"/>
      <c r="J35" s="999" t="s">
        <v>916</v>
      </c>
      <c r="K35" s="965"/>
      <c r="L35" s="1000">
        <f>H34</f>
        <v>4527</v>
      </c>
      <c r="M35" s="965" t="s">
        <v>5</v>
      </c>
      <c r="N35" s="996">
        <f>C22</f>
        <v>1.9</v>
      </c>
      <c r="O35" s="965" t="s">
        <v>5</v>
      </c>
      <c r="P35" s="965">
        <f>E16</f>
        <v>8.0150000000000006</v>
      </c>
      <c r="Q35" s="965" t="s">
        <v>161</v>
      </c>
      <c r="R35" s="1001"/>
      <c r="S35" s="998">
        <f>L35*N35*P35*0</f>
        <v>0</v>
      </c>
    </row>
    <row r="36" spans="1:20" hidden="1" x14ac:dyDescent="0.2">
      <c r="A36" s="1796"/>
      <c r="B36" s="1820"/>
      <c r="C36" s="1821"/>
      <c r="D36" s="1821"/>
      <c r="E36" s="1822"/>
      <c r="F36" s="1833" t="s">
        <v>917</v>
      </c>
      <c r="G36" s="1833"/>
      <c r="H36" s="1834">
        <v>9053</v>
      </c>
      <c r="I36" s="1835"/>
      <c r="J36" s="957"/>
      <c r="K36" s="957"/>
      <c r="L36" s="957"/>
      <c r="M36" s="957"/>
      <c r="N36" s="957"/>
      <c r="O36" s="965"/>
      <c r="P36" s="965"/>
      <c r="Q36" s="965"/>
      <c r="R36" s="965"/>
      <c r="S36" s="998"/>
    </row>
    <row r="37" spans="1:20" hidden="1" x14ac:dyDescent="0.2">
      <c r="A37" s="1797"/>
      <c r="B37" s="1859"/>
      <c r="C37" s="1860"/>
      <c r="D37" s="1860"/>
      <c r="E37" s="1861"/>
      <c r="F37" s="1002"/>
      <c r="G37" s="1003"/>
      <c r="H37" s="1004"/>
      <c r="I37" s="1005"/>
      <c r="J37" s="983"/>
      <c r="K37" s="984"/>
      <c r="L37" s="984"/>
      <c r="M37" s="984"/>
      <c r="N37" s="984"/>
      <c r="O37" s="1006"/>
      <c r="P37" s="1006"/>
      <c r="Q37" s="984"/>
      <c r="R37" s="984"/>
      <c r="S37" s="993"/>
    </row>
    <row r="38" spans="1:20" hidden="1" x14ac:dyDescent="0.2">
      <c r="A38" s="1816">
        <v>3</v>
      </c>
      <c r="B38" s="1817" t="s">
        <v>918</v>
      </c>
      <c r="C38" s="1818"/>
      <c r="D38" s="1818"/>
      <c r="E38" s="1819"/>
      <c r="F38" s="1864" t="s">
        <v>909</v>
      </c>
      <c r="G38" s="1864"/>
      <c r="H38" s="1864"/>
      <c r="I38" s="1865"/>
      <c r="J38" s="1825" t="s">
        <v>910</v>
      </c>
      <c r="K38" s="1826"/>
      <c r="L38" s="1826"/>
      <c r="M38" s="1826"/>
      <c r="N38" s="1826"/>
      <c r="O38" s="1826"/>
      <c r="P38" s="1826"/>
      <c r="Q38" s="1826"/>
      <c r="R38" s="1827"/>
      <c r="S38" s="956"/>
    </row>
    <row r="39" spans="1:20" hidden="1" x14ac:dyDescent="0.2">
      <c r="A39" s="1796"/>
      <c r="B39" s="1820"/>
      <c r="C39" s="1821"/>
      <c r="D39" s="1821"/>
      <c r="E39" s="1822"/>
      <c r="F39" s="1823"/>
      <c r="G39" s="1823"/>
      <c r="H39" s="1823"/>
      <c r="I39" s="1824"/>
      <c r="J39" s="1828"/>
      <c r="K39" s="1829"/>
      <c r="L39" s="1829"/>
      <c r="M39" s="1829"/>
      <c r="N39" s="1829"/>
      <c r="O39" s="1829"/>
      <c r="P39" s="1829"/>
      <c r="Q39" s="1829"/>
      <c r="R39" s="1830"/>
      <c r="S39" s="959"/>
    </row>
    <row r="40" spans="1:20" hidden="1" x14ac:dyDescent="0.2">
      <c r="A40" s="1796"/>
      <c r="B40" s="1820"/>
      <c r="C40" s="1821"/>
      <c r="D40" s="1821"/>
      <c r="E40" s="1822"/>
      <c r="F40" s="1831" t="s">
        <v>919</v>
      </c>
      <c r="G40" s="1831"/>
      <c r="H40" s="1831"/>
      <c r="I40" s="1832"/>
      <c r="J40" s="994"/>
      <c r="K40" s="995"/>
      <c r="L40" s="995"/>
      <c r="M40" s="995"/>
      <c r="N40" s="965"/>
      <c r="O40" s="995"/>
      <c r="P40" s="995"/>
      <c r="Q40" s="965"/>
      <c r="R40" s="965"/>
      <c r="S40" s="959"/>
    </row>
    <row r="41" spans="1:20" hidden="1" x14ac:dyDescent="0.2">
      <c r="A41" s="1796"/>
      <c r="B41" s="1820"/>
      <c r="C41" s="1821"/>
      <c r="D41" s="1821"/>
      <c r="E41" s="1822"/>
      <c r="F41" s="1833" t="s">
        <v>912</v>
      </c>
      <c r="G41" s="1833"/>
      <c r="H41" s="1834">
        <v>2829</v>
      </c>
      <c r="I41" s="1835"/>
      <c r="J41" s="957"/>
      <c r="K41" s="957"/>
      <c r="L41" s="965" t="s">
        <v>913</v>
      </c>
      <c r="M41" s="996"/>
      <c r="N41" s="965" t="s">
        <v>920</v>
      </c>
      <c r="O41" s="957"/>
      <c r="P41" s="957"/>
      <c r="Q41" s="997"/>
      <c r="R41" s="965"/>
      <c r="S41" s="998"/>
    </row>
    <row r="42" spans="1:20" hidden="1" x14ac:dyDescent="0.2">
      <c r="A42" s="1796"/>
      <c r="B42" s="1820"/>
      <c r="C42" s="1821"/>
      <c r="D42" s="1821"/>
      <c r="E42" s="1822"/>
      <c r="F42" s="1833" t="s">
        <v>915</v>
      </c>
      <c r="G42" s="1833"/>
      <c r="H42" s="1834">
        <v>5280</v>
      </c>
      <c r="I42" s="1835"/>
      <c r="J42" s="999" t="s">
        <v>916</v>
      </c>
      <c r="K42" s="965"/>
      <c r="L42" s="1000">
        <f>H41</f>
        <v>2829</v>
      </c>
      <c r="M42" s="965" t="s">
        <v>5</v>
      </c>
      <c r="N42" s="996">
        <f>N35</f>
        <v>1.9</v>
      </c>
      <c r="O42" s="965" t="s">
        <v>5</v>
      </c>
      <c r="P42" s="965">
        <f>E16</f>
        <v>8.0150000000000006</v>
      </c>
      <c r="Q42" s="965" t="s">
        <v>161</v>
      </c>
      <c r="R42" s="1001"/>
      <c r="S42" s="998">
        <f>L42*N42*P42*0</f>
        <v>0</v>
      </c>
    </row>
    <row r="43" spans="1:20" hidden="1" x14ac:dyDescent="0.2">
      <c r="A43" s="1796"/>
      <c r="B43" s="1820"/>
      <c r="C43" s="1821"/>
      <c r="D43" s="1821"/>
      <c r="E43" s="1822"/>
      <c r="F43" s="1833" t="s">
        <v>917</v>
      </c>
      <c r="G43" s="1833"/>
      <c r="H43" s="1834">
        <v>7356</v>
      </c>
      <c r="I43" s="1835"/>
      <c r="J43" s="957"/>
      <c r="K43" s="957"/>
      <c r="L43" s="957"/>
      <c r="M43" s="957"/>
      <c r="N43" s="957"/>
      <c r="O43" s="965"/>
      <c r="P43" s="965"/>
      <c r="Q43" s="965"/>
      <c r="R43" s="965"/>
      <c r="S43" s="998"/>
    </row>
    <row r="44" spans="1:20" hidden="1" x14ac:dyDescent="0.2">
      <c r="A44" s="1797"/>
      <c r="B44" s="1859"/>
      <c r="C44" s="1860"/>
      <c r="D44" s="1860"/>
      <c r="E44" s="1861"/>
      <c r="F44" s="1002"/>
      <c r="G44" s="1003"/>
      <c r="H44" s="1004"/>
      <c r="I44" s="1005"/>
      <c r="J44" s="983"/>
      <c r="K44" s="984"/>
      <c r="L44" s="984"/>
      <c r="M44" s="984"/>
      <c r="N44" s="984"/>
      <c r="O44" s="1006"/>
      <c r="P44" s="1006"/>
      <c r="Q44" s="984"/>
      <c r="R44" s="984"/>
      <c r="S44" s="993"/>
    </row>
    <row r="45" spans="1:20" x14ac:dyDescent="0.2">
      <c r="A45" s="1816">
        <v>2</v>
      </c>
      <c r="B45" s="1817" t="s">
        <v>921</v>
      </c>
      <c r="C45" s="1818"/>
      <c r="D45" s="1818"/>
      <c r="E45" s="1819"/>
      <c r="F45" s="1864" t="s">
        <v>909</v>
      </c>
      <c r="G45" s="1864"/>
      <c r="H45" s="1864"/>
      <c r="I45" s="1865"/>
      <c r="J45" s="1825" t="s">
        <v>910</v>
      </c>
      <c r="K45" s="1826"/>
      <c r="L45" s="1826"/>
      <c r="M45" s="1826"/>
      <c r="N45" s="1826"/>
      <c r="O45" s="1826"/>
      <c r="P45" s="1826"/>
      <c r="Q45" s="1826"/>
      <c r="R45" s="1827"/>
      <c r="S45" s="956"/>
    </row>
    <row r="46" spans="1:20" x14ac:dyDescent="0.2">
      <c r="A46" s="1796"/>
      <c r="B46" s="1820"/>
      <c r="C46" s="1821"/>
      <c r="D46" s="1821"/>
      <c r="E46" s="1822"/>
      <c r="F46" s="1823"/>
      <c r="G46" s="1823"/>
      <c r="H46" s="1823"/>
      <c r="I46" s="1824"/>
      <c r="J46" s="1828"/>
      <c r="K46" s="1829"/>
      <c r="L46" s="1829"/>
      <c r="M46" s="1829"/>
      <c r="N46" s="1829"/>
      <c r="O46" s="1829"/>
      <c r="P46" s="1829"/>
      <c r="Q46" s="1829"/>
      <c r="R46" s="1830"/>
      <c r="S46" s="959"/>
    </row>
    <row r="47" spans="1:20" x14ac:dyDescent="0.2">
      <c r="A47" s="1796"/>
      <c r="B47" s="1820"/>
      <c r="C47" s="1821"/>
      <c r="D47" s="1821"/>
      <c r="E47" s="1822"/>
      <c r="F47" s="1831" t="s">
        <v>922</v>
      </c>
      <c r="G47" s="1831"/>
      <c r="H47" s="1831"/>
      <c r="I47" s="1832"/>
      <c r="J47" s="994"/>
      <c r="K47" s="995"/>
      <c r="L47" s="995"/>
      <c r="M47" s="995"/>
      <c r="N47" s="965"/>
      <c r="O47" s="995"/>
      <c r="P47" s="995"/>
      <c r="Q47" s="965"/>
      <c r="R47" s="965"/>
      <c r="S47" s="959"/>
    </row>
    <row r="48" spans="1:20" x14ac:dyDescent="0.2">
      <c r="A48" s="1796"/>
      <c r="B48" s="1820"/>
      <c r="C48" s="1821"/>
      <c r="D48" s="1821"/>
      <c r="E48" s="1822"/>
      <c r="F48" s="1833" t="s">
        <v>912</v>
      </c>
      <c r="G48" s="1833"/>
      <c r="H48" s="1834">
        <v>680</v>
      </c>
      <c r="I48" s="1835"/>
      <c r="J48" s="957"/>
      <c r="K48" s="957"/>
      <c r="L48" s="965" t="s">
        <v>913</v>
      </c>
      <c r="M48" s="996"/>
      <c r="N48" s="1392" t="str">
        <f>G21</f>
        <v xml:space="preserve">Sобсл </v>
      </c>
      <c r="O48" s="957"/>
      <c r="P48" s="957"/>
      <c r="Q48" s="997"/>
      <c r="R48" s="965"/>
      <c r="S48" s="998"/>
      <c r="T48" s="1" t="s">
        <v>923</v>
      </c>
    </row>
    <row r="49" spans="1:20" x14ac:dyDescent="0.2">
      <c r="A49" s="1796"/>
      <c r="B49" s="1820"/>
      <c r="C49" s="1821"/>
      <c r="D49" s="1821"/>
      <c r="E49" s="1822"/>
      <c r="F49" s="1833" t="s">
        <v>915</v>
      </c>
      <c r="G49" s="1833"/>
      <c r="H49" s="1834">
        <v>1697</v>
      </c>
      <c r="I49" s="1835"/>
      <c r="J49" s="999" t="s">
        <v>916</v>
      </c>
      <c r="K49" s="965"/>
      <c r="L49" s="1000">
        <f>H49</f>
        <v>1697</v>
      </c>
      <c r="M49" s="965" t="s">
        <v>5</v>
      </c>
      <c r="N49" s="1007">
        <f>C22</f>
        <v>1.9</v>
      </c>
      <c r="O49" s="965" t="s">
        <v>5</v>
      </c>
      <c r="P49" s="965">
        <f>E16</f>
        <v>8.0150000000000006</v>
      </c>
      <c r="Q49" s="965" t="s">
        <v>161</v>
      </c>
      <c r="R49" s="1001"/>
      <c r="S49" s="998">
        <f>L49*N49*P49</f>
        <v>25842.764500000001</v>
      </c>
      <c r="T49" s="1" t="s">
        <v>924</v>
      </c>
    </row>
    <row r="50" spans="1:20" x14ac:dyDescent="0.2">
      <c r="A50" s="1796"/>
      <c r="B50" s="1820"/>
      <c r="C50" s="1821"/>
      <c r="D50" s="1821"/>
      <c r="E50" s="1822"/>
      <c r="F50" s="1833" t="s">
        <v>917</v>
      </c>
      <c r="G50" s="1833"/>
      <c r="H50" s="1834">
        <v>2038</v>
      </c>
      <c r="I50" s="1835"/>
      <c r="J50" s="957"/>
      <c r="K50" s="957"/>
      <c r="L50" s="957"/>
      <c r="M50" s="957"/>
      <c r="N50" s="957"/>
      <c r="O50" s="965"/>
      <c r="P50" s="965"/>
      <c r="Q50" s="965"/>
      <c r="R50" s="965"/>
      <c r="S50" s="998"/>
    </row>
    <row r="51" spans="1:20" x14ac:dyDescent="0.2">
      <c r="A51" s="1797"/>
      <c r="B51" s="1859"/>
      <c r="C51" s="1860"/>
      <c r="D51" s="1860"/>
      <c r="E51" s="1861"/>
      <c r="F51" s="1002"/>
      <c r="G51" s="1003"/>
      <c r="H51" s="1004"/>
      <c r="I51" s="1005"/>
      <c r="J51" s="983"/>
      <c r="K51" s="984"/>
      <c r="L51" s="984"/>
      <c r="M51" s="984"/>
      <c r="N51" s="984"/>
      <c r="O51" s="1006"/>
      <c r="P51" s="1006"/>
      <c r="Q51" s="984"/>
      <c r="R51" s="984"/>
      <c r="S51" s="993"/>
    </row>
    <row r="52" spans="1:20" x14ac:dyDescent="0.2">
      <c r="A52" s="1796">
        <v>3</v>
      </c>
      <c r="B52" s="1820" t="s">
        <v>925</v>
      </c>
      <c r="C52" s="1821"/>
      <c r="D52" s="1821"/>
      <c r="E52" s="1822"/>
      <c r="F52" s="1823" t="s">
        <v>909</v>
      </c>
      <c r="G52" s="1823"/>
      <c r="H52" s="1823"/>
      <c r="I52" s="1824"/>
      <c r="J52" s="1825" t="s">
        <v>910</v>
      </c>
      <c r="K52" s="1826"/>
      <c r="L52" s="1826"/>
      <c r="M52" s="1826"/>
      <c r="N52" s="1826"/>
      <c r="O52" s="1826"/>
      <c r="P52" s="1826"/>
      <c r="Q52" s="1826"/>
      <c r="R52" s="1827"/>
      <c r="S52" s="956"/>
    </row>
    <row r="53" spans="1:20" x14ac:dyDescent="0.2">
      <c r="A53" s="1796"/>
      <c r="B53" s="1820"/>
      <c r="C53" s="1821"/>
      <c r="D53" s="1821"/>
      <c r="E53" s="1822"/>
      <c r="F53" s="1823"/>
      <c r="G53" s="1823"/>
      <c r="H53" s="1823"/>
      <c r="I53" s="1824"/>
      <c r="J53" s="1828"/>
      <c r="K53" s="1829"/>
      <c r="L53" s="1829"/>
      <c r="M53" s="1829"/>
      <c r="N53" s="1829"/>
      <c r="O53" s="1829"/>
      <c r="P53" s="1829"/>
      <c r="Q53" s="1829"/>
      <c r="R53" s="1830"/>
      <c r="S53" s="959"/>
    </row>
    <row r="54" spans="1:20" x14ac:dyDescent="0.2">
      <c r="A54" s="1796"/>
      <c r="B54" s="1820"/>
      <c r="C54" s="1821"/>
      <c r="D54" s="1821"/>
      <c r="E54" s="1822"/>
      <c r="F54" s="1831" t="s">
        <v>926</v>
      </c>
      <c r="G54" s="1831"/>
      <c r="H54" s="1831"/>
      <c r="I54" s="1832"/>
      <c r="J54" s="994"/>
      <c r="K54" s="995"/>
      <c r="L54" s="995"/>
      <c r="M54" s="995"/>
      <c r="N54" s="965"/>
      <c r="O54" s="995"/>
      <c r="P54" s="995"/>
      <c r="Q54" s="965"/>
      <c r="R54" s="965"/>
      <c r="S54" s="959"/>
    </row>
    <row r="55" spans="1:20" x14ac:dyDescent="0.2">
      <c r="A55" s="1796"/>
      <c r="B55" s="1820"/>
      <c r="C55" s="1821"/>
      <c r="D55" s="1821"/>
      <c r="E55" s="1822"/>
      <c r="F55" s="1833" t="s">
        <v>912</v>
      </c>
      <c r="G55" s="1833"/>
      <c r="H55" s="1862">
        <v>2371</v>
      </c>
      <c r="I55" s="1863"/>
      <c r="J55" s="957"/>
      <c r="K55" s="957"/>
      <c r="L55" s="965" t="s">
        <v>913</v>
      </c>
      <c r="M55" s="996"/>
      <c r="N55" s="965" t="str">
        <f>N48</f>
        <v xml:space="preserve">Sобсл </v>
      </c>
      <c r="O55" s="957"/>
      <c r="P55" s="957"/>
      <c r="Q55" s="997"/>
      <c r="R55" s="965"/>
      <c r="S55" s="998"/>
    </row>
    <row r="56" spans="1:20" x14ac:dyDescent="0.2">
      <c r="A56" s="1796"/>
      <c r="B56" s="1820"/>
      <c r="C56" s="1821"/>
      <c r="D56" s="1821"/>
      <c r="E56" s="1822"/>
      <c r="F56" s="1833" t="s">
        <v>915</v>
      </c>
      <c r="G56" s="1833"/>
      <c r="H56" s="1862">
        <v>5030</v>
      </c>
      <c r="I56" s="1863"/>
      <c r="J56" s="999" t="s">
        <v>916</v>
      </c>
      <c r="K56" s="965"/>
      <c r="L56" s="1000">
        <f>H56</f>
        <v>5030</v>
      </c>
      <c r="M56" s="965" t="s">
        <v>5</v>
      </c>
      <c r="N56" s="996">
        <f>N49</f>
        <v>1.9</v>
      </c>
      <c r="O56" s="965" t="s">
        <v>5</v>
      </c>
      <c r="P56" s="965">
        <f>E16</f>
        <v>8.0150000000000006</v>
      </c>
      <c r="Q56" s="965" t="s">
        <v>161</v>
      </c>
      <c r="R56" s="1001"/>
      <c r="S56" s="998">
        <f>L56*N56*P56</f>
        <v>76599.35500000001</v>
      </c>
    </row>
    <row r="57" spans="1:20" x14ac:dyDescent="0.2">
      <c r="A57" s="1796"/>
      <c r="B57" s="1820"/>
      <c r="C57" s="1821"/>
      <c r="D57" s="1821"/>
      <c r="E57" s="1822"/>
      <c r="F57" s="1833" t="s">
        <v>917</v>
      </c>
      <c r="G57" s="1833"/>
      <c r="H57" s="1862">
        <v>8099</v>
      </c>
      <c r="I57" s="1863"/>
      <c r="J57" s="1008"/>
      <c r="K57" s="965"/>
      <c r="L57" s="996"/>
      <c r="M57" s="965"/>
      <c r="N57" s="965"/>
      <c r="O57" s="1007"/>
      <c r="P57" s="1007"/>
      <c r="Q57" s="1841"/>
      <c r="R57" s="1842"/>
      <c r="S57" s="998"/>
    </row>
    <row r="58" spans="1:20" x14ac:dyDescent="0.2">
      <c r="A58" s="1797"/>
      <c r="B58" s="1859"/>
      <c r="C58" s="1860"/>
      <c r="D58" s="1860"/>
      <c r="E58" s="1861"/>
      <c r="F58" s="1009"/>
      <c r="G58" s="1010"/>
      <c r="H58" s="1010"/>
      <c r="I58" s="1011"/>
      <c r="J58" s="1006"/>
      <c r="K58" s="1858"/>
      <c r="L58" s="1858"/>
      <c r="M58" s="1858"/>
      <c r="N58" s="1006"/>
      <c r="O58" s="1012"/>
      <c r="P58" s="1012"/>
      <c r="Q58" s="1013"/>
      <c r="R58" s="1006"/>
      <c r="S58" s="993"/>
    </row>
    <row r="59" spans="1:20" x14ac:dyDescent="0.2">
      <c r="A59" s="1816">
        <v>4</v>
      </c>
      <c r="B59" s="1817" t="s">
        <v>38</v>
      </c>
      <c r="C59" s="1818"/>
      <c r="D59" s="1818"/>
      <c r="E59" s="1819"/>
      <c r="F59" s="1864" t="s">
        <v>909</v>
      </c>
      <c r="G59" s="1864"/>
      <c r="H59" s="1864"/>
      <c r="I59" s="1865"/>
      <c r="J59" s="1825" t="s">
        <v>910</v>
      </c>
      <c r="K59" s="1826"/>
      <c r="L59" s="1826"/>
      <c r="M59" s="1826"/>
      <c r="N59" s="1826"/>
      <c r="O59" s="1826"/>
      <c r="P59" s="1826"/>
      <c r="Q59" s="1826"/>
      <c r="R59" s="1827"/>
      <c r="S59" s="956"/>
    </row>
    <row r="60" spans="1:20" x14ac:dyDescent="0.2">
      <c r="A60" s="1796"/>
      <c r="B60" s="1820"/>
      <c r="C60" s="1821"/>
      <c r="D60" s="1821"/>
      <c r="E60" s="1822"/>
      <c r="F60" s="1823"/>
      <c r="G60" s="1823"/>
      <c r="H60" s="1823"/>
      <c r="I60" s="1824"/>
      <c r="J60" s="1828"/>
      <c r="K60" s="1829"/>
      <c r="L60" s="1829"/>
      <c r="M60" s="1829"/>
      <c r="N60" s="1829"/>
      <c r="O60" s="1829"/>
      <c r="P60" s="1829"/>
      <c r="Q60" s="1829"/>
      <c r="R60" s="1830"/>
      <c r="S60" s="959"/>
    </row>
    <row r="61" spans="1:20" x14ac:dyDescent="0.2">
      <c r="A61" s="1796"/>
      <c r="B61" s="1820"/>
      <c r="C61" s="1821"/>
      <c r="D61" s="1821"/>
      <c r="E61" s="1822"/>
      <c r="F61" s="1831" t="s">
        <v>927</v>
      </c>
      <c r="G61" s="1831"/>
      <c r="H61" s="1831"/>
      <c r="I61" s="1832"/>
      <c r="J61" s="994"/>
      <c r="K61" s="995"/>
      <c r="L61" s="995"/>
      <c r="M61" s="995"/>
      <c r="N61" s="965"/>
      <c r="O61" s="995"/>
      <c r="P61" s="995"/>
      <c r="Q61" s="965"/>
      <c r="R61" s="965"/>
      <c r="S61" s="959"/>
    </row>
    <row r="62" spans="1:20" x14ac:dyDescent="0.2">
      <c r="A62" s="1796"/>
      <c r="B62" s="1820"/>
      <c r="C62" s="1821"/>
      <c r="D62" s="1821"/>
      <c r="E62" s="1822"/>
      <c r="F62" s="1833" t="s">
        <v>912</v>
      </c>
      <c r="G62" s="1833"/>
      <c r="H62" s="1834">
        <v>680</v>
      </c>
      <c r="I62" s="1835"/>
      <c r="J62" s="957"/>
      <c r="K62" s="957"/>
      <c r="L62" s="965" t="s">
        <v>913</v>
      </c>
      <c r="M62" s="996"/>
      <c r="N62" s="965" t="str">
        <f>N48</f>
        <v xml:space="preserve">Sобсл </v>
      </c>
      <c r="O62" s="957"/>
      <c r="P62" s="957"/>
      <c r="Q62" s="997"/>
      <c r="R62" s="965"/>
      <c r="S62" s="998"/>
    </row>
    <row r="63" spans="1:20" x14ac:dyDescent="0.2">
      <c r="A63" s="1796"/>
      <c r="B63" s="1820"/>
      <c r="C63" s="1821"/>
      <c r="D63" s="1821"/>
      <c r="E63" s="1822"/>
      <c r="F63" s="1833" t="s">
        <v>915</v>
      </c>
      <c r="G63" s="1833"/>
      <c r="H63" s="1834">
        <v>1697</v>
      </c>
      <c r="I63" s="1835"/>
      <c r="J63" s="999" t="s">
        <v>916</v>
      </c>
      <c r="K63" s="965"/>
      <c r="L63" s="1000">
        <f>H63</f>
        <v>1697</v>
      </c>
      <c r="M63" s="965" t="s">
        <v>5</v>
      </c>
      <c r="N63" s="996">
        <f>N49</f>
        <v>1.9</v>
      </c>
      <c r="O63" s="965" t="s">
        <v>5</v>
      </c>
      <c r="P63" s="965">
        <f>E16</f>
        <v>8.0150000000000006</v>
      </c>
      <c r="Q63" s="965" t="s">
        <v>161</v>
      </c>
      <c r="R63" s="1001"/>
      <c r="S63" s="998">
        <f>L63*N63*P63</f>
        <v>25842.764500000001</v>
      </c>
    </row>
    <row r="64" spans="1:20" x14ac:dyDescent="0.2">
      <c r="A64" s="1796"/>
      <c r="B64" s="1820"/>
      <c r="C64" s="1821"/>
      <c r="D64" s="1821"/>
      <c r="E64" s="1822"/>
      <c r="F64" s="1833" t="s">
        <v>917</v>
      </c>
      <c r="G64" s="1833"/>
      <c r="H64" s="1834">
        <v>2038</v>
      </c>
      <c r="I64" s="1835"/>
      <c r="J64" s="1008"/>
      <c r="K64" s="965"/>
      <c r="L64" s="996"/>
      <c r="M64" s="965"/>
      <c r="N64" s="965"/>
      <c r="O64" s="1007"/>
      <c r="P64" s="1007"/>
      <c r="Q64" s="1841"/>
      <c r="R64" s="1842"/>
      <c r="S64" s="998"/>
    </row>
    <row r="65" spans="1:19" x14ac:dyDescent="0.2">
      <c r="A65" s="1796"/>
      <c r="B65" s="1859"/>
      <c r="C65" s="1860"/>
      <c r="D65" s="1860"/>
      <c r="E65" s="1861"/>
      <c r="F65" s="1014"/>
      <c r="G65" s="1003"/>
      <c r="H65" s="1004"/>
      <c r="I65" s="1005"/>
      <c r="J65" s="1006"/>
      <c r="K65" s="1858"/>
      <c r="L65" s="1858"/>
      <c r="M65" s="1858"/>
      <c r="N65" s="1006"/>
      <c r="O65" s="1012"/>
      <c r="P65" s="1012"/>
      <c r="Q65" s="1013"/>
      <c r="R65" s="1006"/>
      <c r="S65" s="993"/>
    </row>
    <row r="66" spans="1:19" x14ac:dyDescent="0.2">
      <c r="A66" s="1816">
        <v>5</v>
      </c>
      <c r="B66" s="1820" t="s">
        <v>39</v>
      </c>
      <c r="C66" s="1821"/>
      <c r="D66" s="1821"/>
      <c r="E66" s="1822"/>
      <c r="F66" s="1823" t="s">
        <v>909</v>
      </c>
      <c r="G66" s="1823"/>
      <c r="H66" s="1823"/>
      <c r="I66" s="1824"/>
      <c r="J66" s="1825" t="s">
        <v>910</v>
      </c>
      <c r="K66" s="1826"/>
      <c r="L66" s="1826"/>
      <c r="M66" s="1826"/>
      <c r="N66" s="1826"/>
      <c r="O66" s="1826"/>
      <c r="P66" s="1826"/>
      <c r="Q66" s="1826"/>
      <c r="R66" s="1827"/>
      <c r="S66" s="956"/>
    </row>
    <row r="67" spans="1:19" x14ac:dyDescent="0.2">
      <c r="A67" s="1796"/>
      <c r="B67" s="1820"/>
      <c r="C67" s="1821"/>
      <c r="D67" s="1821"/>
      <c r="E67" s="1822"/>
      <c r="F67" s="1823"/>
      <c r="G67" s="1823"/>
      <c r="H67" s="1823"/>
      <c r="I67" s="1824"/>
      <c r="J67" s="1828"/>
      <c r="K67" s="1829"/>
      <c r="L67" s="1829"/>
      <c r="M67" s="1829"/>
      <c r="N67" s="1829"/>
      <c r="O67" s="1829"/>
      <c r="P67" s="1829"/>
      <c r="Q67" s="1829"/>
      <c r="R67" s="1830"/>
      <c r="S67" s="959"/>
    </row>
    <row r="68" spans="1:19" x14ac:dyDescent="0.2">
      <c r="A68" s="1796"/>
      <c r="B68" s="1820"/>
      <c r="C68" s="1821"/>
      <c r="D68" s="1821"/>
      <c r="E68" s="1822"/>
      <c r="F68" s="1831" t="s">
        <v>928</v>
      </c>
      <c r="G68" s="1831"/>
      <c r="H68" s="1831"/>
      <c r="I68" s="1832"/>
      <c r="J68" s="994"/>
      <c r="K68" s="995"/>
      <c r="L68" s="995"/>
      <c r="M68" s="995"/>
      <c r="N68" s="965"/>
      <c r="O68" s="995"/>
      <c r="P68" s="995"/>
      <c r="Q68" s="965"/>
      <c r="R68" s="965"/>
      <c r="S68" s="959"/>
    </row>
    <row r="69" spans="1:19" x14ac:dyDescent="0.2">
      <c r="A69" s="1796"/>
      <c r="B69" s="1820"/>
      <c r="C69" s="1821"/>
      <c r="D69" s="1821"/>
      <c r="E69" s="1822"/>
      <c r="F69" s="1833" t="s">
        <v>912</v>
      </c>
      <c r="G69" s="1833"/>
      <c r="H69" s="1834">
        <v>1358</v>
      </c>
      <c r="I69" s="1835"/>
      <c r="J69" s="957"/>
      <c r="K69" s="957"/>
      <c r="L69" s="965" t="s">
        <v>913</v>
      </c>
      <c r="M69" s="996"/>
      <c r="N69" s="965" t="str">
        <f>N48</f>
        <v xml:space="preserve">Sобсл </v>
      </c>
      <c r="O69" s="957"/>
      <c r="P69" s="957"/>
      <c r="Q69" s="997"/>
      <c r="R69" s="965"/>
      <c r="S69" s="998"/>
    </row>
    <row r="70" spans="1:19" x14ac:dyDescent="0.2">
      <c r="A70" s="1796"/>
      <c r="B70" s="1820"/>
      <c r="C70" s="1821"/>
      <c r="D70" s="1821"/>
      <c r="E70" s="1822"/>
      <c r="F70" s="1833" t="s">
        <v>915</v>
      </c>
      <c r="G70" s="1833"/>
      <c r="H70" s="1834">
        <v>2207</v>
      </c>
      <c r="I70" s="1835"/>
      <c r="J70" s="999" t="s">
        <v>916</v>
      </c>
      <c r="K70" s="965"/>
      <c r="L70" s="1000">
        <f>H70</f>
        <v>2207</v>
      </c>
      <c r="M70" s="965" t="s">
        <v>5</v>
      </c>
      <c r="N70" s="996">
        <f>N49</f>
        <v>1.9</v>
      </c>
      <c r="O70" s="965" t="s">
        <v>5</v>
      </c>
      <c r="P70" s="965">
        <f>E16</f>
        <v>8.0150000000000006</v>
      </c>
      <c r="Q70" s="965" t="s">
        <v>161</v>
      </c>
      <c r="R70" s="1001"/>
      <c r="S70" s="998">
        <f>L70*N70*P70</f>
        <v>33609.299500000001</v>
      </c>
    </row>
    <row r="71" spans="1:19" x14ac:dyDescent="0.2">
      <c r="A71" s="1796"/>
      <c r="B71" s="1820"/>
      <c r="C71" s="1821"/>
      <c r="D71" s="1821"/>
      <c r="E71" s="1822"/>
      <c r="F71" s="1833" t="s">
        <v>917</v>
      </c>
      <c r="G71" s="1833"/>
      <c r="H71" s="1834">
        <v>2495</v>
      </c>
      <c r="I71" s="1835"/>
      <c r="J71" s="1008"/>
      <c r="K71" s="965"/>
      <c r="L71" s="996"/>
      <c r="M71" s="965"/>
      <c r="N71" s="965"/>
      <c r="O71" s="1007"/>
      <c r="P71" s="1007"/>
      <c r="Q71" s="1841"/>
      <c r="R71" s="1842"/>
      <c r="S71" s="998"/>
    </row>
    <row r="72" spans="1:19" x14ac:dyDescent="0.2">
      <c r="A72" s="1797"/>
      <c r="B72" s="1859"/>
      <c r="C72" s="1860"/>
      <c r="D72" s="1860"/>
      <c r="E72" s="1861"/>
      <c r="F72" s="1009"/>
      <c r="G72" s="1010"/>
      <c r="H72" s="1010"/>
      <c r="I72" s="1011"/>
      <c r="J72" s="1006"/>
      <c r="K72" s="1858"/>
      <c r="L72" s="1858"/>
      <c r="M72" s="1858"/>
      <c r="N72" s="1006"/>
      <c r="O72" s="1012"/>
      <c r="P72" s="1012"/>
      <c r="Q72" s="1013"/>
      <c r="R72" s="1006"/>
      <c r="S72" s="993"/>
    </row>
    <row r="73" spans="1:19" x14ac:dyDescent="0.2">
      <c r="A73" s="1816">
        <v>6</v>
      </c>
      <c r="B73" s="1817" t="s">
        <v>40</v>
      </c>
      <c r="C73" s="1818"/>
      <c r="D73" s="1818"/>
      <c r="E73" s="1819"/>
      <c r="F73" s="1823" t="s">
        <v>909</v>
      </c>
      <c r="G73" s="1823"/>
      <c r="H73" s="1823"/>
      <c r="I73" s="1824"/>
      <c r="J73" s="1825" t="s">
        <v>910</v>
      </c>
      <c r="K73" s="1826"/>
      <c r="L73" s="1826"/>
      <c r="M73" s="1826"/>
      <c r="N73" s="1826"/>
      <c r="O73" s="1826"/>
      <c r="P73" s="1826"/>
      <c r="Q73" s="1826"/>
      <c r="R73" s="1827"/>
      <c r="S73" s="956"/>
    </row>
    <row r="74" spans="1:19" x14ac:dyDescent="0.2">
      <c r="A74" s="1796"/>
      <c r="B74" s="1820"/>
      <c r="C74" s="1821"/>
      <c r="D74" s="1821"/>
      <c r="E74" s="1822"/>
      <c r="F74" s="1823"/>
      <c r="G74" s="1823"/>
      <c r="H74" s="1823"/>
      <c r="I74" s="1824"/>
      <c r="J74" s="1828"/>
      <c r="K74" s="1829"/>
      <c r="L74" s="1829"/>
      <c r="M74" s="1829"/>
      <c r="N74" s="1829"/>
      <c r="O74" s="1829"/>
      <c r="P74" s="1829"/>
      <c r="Q74" s="1829"/>
      <c r="R74" s="1830"/>
      <c r="S74" s="959"/>
    </row>
    <row r="75" spans="1:19" x14ac:dyDescent="0.2">
      <c r="A75" s="1796"/>
      <c r="B75" s="1820"/>
      <c r="C75" s="1821"/>
      <c r="D75" s="1821"/>
      <c r="E75" s="1822"/>
      <c r="F75" s="1831" t="s">
        <v>929</v>
      </c>
      <c r="G75" s="1831"/>
      <c r="H75" s="1831"/>
      <c r="I75" s="1832"/>
      <c r="J75" s="994"/>
      <c r="K75" s="995"/>
      <c r="L75" s="995"/>
      <c r="M75" s="995"/>
      <c r="N75" s="965"/>
      <c r="O75" s="995"/>
      <c r="P75" s="995"/>
      <c r="Q75" s="965"/>
      <c r="R75" s="965"/>
      <c r="S75" s="959"/>
    </row>
    <row r="76" spans="1:19" x14ac:dyDescent="0.2">
      <c r="A76" s="1796"/>
      <c r="B76" s="1820"/>
      <c r="C76" s="1821"/>
      <c r="D76" s="1821"/>
      <c r="E76" s="1822"/>
      <c r="F76" s="1833" t="s">
        <v>912</v>
      </c>
      <c r="G76" s="1833"/>
      <c r="H76" s="1834">
        <v>1527</v>
      </c>
      <c r="I76" s="1835"/>
      <c r="J76" s="957"/>
      <c r="K76" s="957"/>
      <c r="L76" s="965" t="s">
        <v>913</v>
      </c>
      <c r="M76" s="996"/>
      <c r="N76" s="965" t="str">
        <f>N48</f>
        <v xml:space="preserve">Sобсл </v>
      </c>
      <c r="O76" s="957"/>
      <c r="P76" s="957"/>
      <c r="Q76" s="997"/>
      <c r="R76" s="965"/>
      <c r="S76" s="998"/>
    </row>
    <row r="77" spans="1:19" x14ac:dyDescent="0.2">
      <c r="A77" s="1796"/>
      <c r="B77" s="1820"/>
      <c r="C77" s="1821"/>
      <c r="D77" s="1821"/>
      <c r="E77" s="1822"/>
      <c r="F77" s="1833" t="s">
        <v>915</v>
      </c>
      <c r="G77" s="1833"/>
      <c r="H77" s="1834">
        <v>2546</v>
      </c>
      <c r="I77" s="1835"/>
      <c r="J77" s="999" t="s">
        <v>916</v>
      </c>
      <c r="K77" s="965"/>
      <c r="L77" s="1000">
        <f>H77</f>
        <v>2546</v>
      </c>
      <c r="M77" s="965" t="s">
        <v>5</v>
      </c>
      <c r="N77" s="996">
        <f>N49</f>
        <v>1.9</v>
      </c>
      <c r="O77" s="965" t="s">
        <v>5</v>
      </c>
      <c r="P77" s="965">
        <f>E16</f>
        <v>8.0150000000000006</v>
      </c>
      <c r="Q77" s="965" t="s">
        <v>161</v>
      </c>
      <c r="R77" s="1001"/>
      <c r="S77" s="998">
        <f>L77*N77*P77</f>
        <v>38771.760999999999</v>
      </c>
    </row>
    <row r="78" spans="1:19" x14ac:dyDescent="0.2">
      <c r="A78" s="1796"/>
      <c r="B78" s="1820"/>
      <c r="C78" s="1821"/>
      <c r="D78" s="1821"/>
      <c r="E78" s="1822"/>
      <c r="F78" s="1833" t="s">
        <v>917</v>
      </c>
      <c r="G78" s="1833"/>
      <c r="H78" s="1834">
        <v>4074</v>
      </c>
      <c r="I78" s="1835"/>
      <c r="J78" s="1008"/>
      <c r="K78" s="965"/>
      <c r="L78" s="996"/>
      <c r="M78" s="965"/>
      <c r="N78" s="965"/>
      <c r="O78" s="1007"/>
      <c r="P78" s="1007"/>
      <c r="Q78" s="1841"/>
      <c r="R78" s="1842"/>
      <c r="S78" s="998"/>
    </row>
    <row r="79" spans="1:19" ht="13.5" x14ac:dyDescent="0.25">
      <c r="A79" s="1796"/>
      <c r="B79" s="1820"/>
      <c r="C79" s="1821"/>
      <c r="D79" s="1821"/>
      <c r="E79" s="1822"/>
      <c r="F79" s="1015"/>
      <c r="G79" s="1016"/>
      <c r="H79" s="1016"/>
      <c r="I79" s="1017"/>
      <c r="J79" s="1008"/>
      <c r="K79" s="1841"/>
      <c r="L79" s="1841"/>
      <c r="M79" s="1841"/>
      <c r="N79" s="965"/>
      <c r="O79" s="1007"/>
      <c r="P79" s="1007"/>
      <c r="Q79" s="1001"/>
      <c r="R79" s="965"/>
      <c r="S79" s="959"/>
    </row>
    <row r="80" spans="1:19" ht="13.5" x14ac:dyDescent="0.25">
      <c r="A80" s="1018"/>
      <c r="B80" s="1019"/>
      <c r="C80" s="1020"/>
      <c r="D80" s="1020"/>
      <c r="E80" s="1021"/>
      <c r="F80" s="1022"/>
      <c r="G80" s="1022"/>
      <c r="H80" s="1022"/>
      <c r="I80" s="1023"/>
      <c r="J80" s="1024"/>
      <c r="K80" s="996"/>
      <c r="L80" s="996"/>
      <c r="M80" s="996"/>
      <c r="N80" s="965"/>
      <c r="O80" s="1007"/>
      <c r="P80" s="1007"/>
      <c r="Q80" s="1001"/>
      <c r="R80" s="965"/>
      <c r="S80" s="959"/>
    </row>
    <row r="81" spans="1:20" ht="15" hidden="1" customHeight="1" x14ac:dyDescent="0.25">
      <c r="A81" s="1025">
        <v>7</v>
      </c>
      <c r="B81" s="1855" t="s">
        <v>930</v>
      </c>
      <c r="C81" s="1856"/>
      <c r="D81" s="1856"/>
      <c r="E81" s="1857"/>
      <c r="F81" s="1026"/>
      <c r="G81" s="1026"/>
      <c r="H81" s="1026"/>
      <c r="I81" s="1027"/>
      <c r="J81" s="1028"/>
      <c r="K81" s="1029"/>
      <c r="L81" s="1029"/>
      <c r="M81" s="1029"/>
      <c r="N81" s="1030"/>
      <c r="O81" s="1031"/>
      <c r="P81" s="1031"/>
      <c r="Q81" s="1032"/>
      <c r="R81" s="1030"/>
      <c r="S81" s="1033"/>
    </row>
    <row r="82" spans="1:20" ht="15" hidden="1" customHeight="1" x14ac:dyDescent="0.2">
      <c r="A82" s="1796">
        <v>8</v>
      </c>
      <c r="B82" s="1798" t="s">
        <v>921</v>
      </c>
      <c r="C82" s="1799"/>
      <c r="D82" s="1799"/>
      <c r="E82" s="1800"/>
      <c r="F82" s="1804" t="s">
        <v>909</v>
      </c>
      <c r="G82" s="1804"/>
      <c r="H82" s="1804"/>
      <c r="I82" s="1805"/>
      <c r="J82" s="1806" t="s">
        <v>910</v>
      </c>
      <c r="K82" s="1807"/>
      <c r="L82" s="1807"/>
      <c r="M82" s="1807"/>
      <c r="N82" s="1807"/>
      <c r="O82" s="1807"/>
      <c r="P82" s="1807"/>
      <c r="Q82" s="1807"/>
      <c r="R82" s="1808"/>
      <c r="S82" s="1034"/>
    </row>
    <row r="83" spans="1:20" ht="15" hidden="1" customHeight="1" x14ac:dyDescent="0.2">
      <c r="A83" s="1796"/>
      <c r="B83" s="1798"/>
      <c r="C83" s="1799"/>
      <c r="D83" s="1799"/>
      <c r="E83" s="1800"/>
      <c r="F83" s="1804"/>
      <c r="G83" s="1804"/>
      <c r="H83" s="1804"/>
      <c r="I83" s="1805"/>
      <c r="J83" s="1806"/>
      <c r="K83" s="1807"/>
      <c r="L83" s="1807"/>
      <c r="M83" s="1807"/>
      <c r="N83" s="1807"/>
      <c r="O83" s="1807"/>
      <c r="P83" s="1807"/>
      <c r="Q83" s="1807"/>
      <c r="R83" s="1808"/>
      <c r="S83" s="1034"/>
    </row>
    <row r="84" spans="1:20" ht="15" hidden="1" customHeight="1" x14ac:dyDescent="0.2">
      <c r="A84" s="1796"/>
      <c r="B84" s="1798"/>
      <c r="C84" s="1799"/>
      <c r="D84" s="1799"/>
      <c r="E84" s="1800"/>
      <c r="F84" s="1809" t="s">
        <v>922</v>
      </c>
      <c r="G84" s="1809"/>
      <c r="H84" s="1809"/>
      <c r="I84" s="1810"/>
      <c r="J84" s="1035"/>
      <c r="K84" s="1036"/>
      <c r="L84" s="1036"/>
      <c r="M84" s="1036"/>
      <c r="N84" s="1037"/>
      <c r="O84" s="1036"/>
      <c r="P84" s="1036"/>
      <c r="Q84" s="1037"/>
      <c r="R84" s="1037"/>
      <c r="S84" s="1034"/>
      <c r="T84" s="1" t="s">
        <v>931</v>
      </c>
    </row>
    <row r="85" spans="1:20" ht="15" hidden="1" customHeight="1" x14ac:dyDescent="0.2">
      <c r="A85" s="1796"/>
      <c r="B85" s="1798"/>
      <c r="C85" s="1799"/>
      <c r="D85" s="1799"/>
      <c r="E85" s="1800"/>
      <c r="F85" s="1811" t="s">
        <v>912</v>
      </c>
      <c r="G85" s="1811"/>
      <c r="H85" s="1839">
        <v>680</v>
      </c>
      <c r="I85" s="1840"/>
      <c r="J85" s="1038"/>
      <c r="K85" s="1038"/>
      <c r="L85" s="1037" t="s">
        <v>913</v>
      </c>
      <c r="M85" s="1039"/>
      <c r="N85" s="1037" t="s">
        <v>920</v>
      </c>
      <c r="O85" s="1038"/>
      <c r="P85" s="1038"/>
      <c r="Q85" s="1040"/>
      <c r="R85" s="1037"/>
      <c r="S85" s="1041"/>
    </row>
    <row r="86" spans="1:20" ht="15" hidden="1" customHeight="1" x14ac:dyDescent="0.2">
      <c r="A86" s="1796"/>
      <c r="B86" s="1798"/>
      <c r="C86" s="1799"/>
      <c r="D86" s="1799"/>
      <c r="E86" s="1800"/>
      <c r="F86" s="1811" t="s">
        <v>915</v>
      </c>
      <c r="G86" s="1811"/>
      <c r="H86" s="1839">
        <v>1697</v>
      </c>
      <c r="I86" s="1840"/>
      <c r="J86" s="1042" t="s">
        <v>916</v>
      </c>
      <c r="K86" s="1037"/>
      <c r="L86" s="1043">
        <f>H85</f>
        <v>680</v>
      </c>
      <c r="M86" s="1037" t="s">
        <v>5</v>
      </c>
      <c r="N86" s="1039">
        <v>0.5</v>
      </c>
      <c r="O86" s="1037" t="s">
        <v>5</v>
      </c>
      <c r="P86" s="1037">
        <f>$E$16</f>
        <v>8.0150000000000006</v>
      </c>
      <c r="Q86" s="1037" t="s">
        <v>161</v>
      </c>
      <c r="R86" s="1044"/>
      <c r="S86" s="1041">
        <f>L86*N86*P86*0</f>
        <v>0</v>
      </c>
    </row>
    <row r="87" spans="1:20" ht="15" hidden="1" customHeight="1" x14ac:dyDescent="0.2">
      <c r="A87" s="1796"/>
      <c r="B87" s="1798"/>
      <c r="C87" s="1799"/>
      <c r="D87" s="1799"/>
      <c r="E87" s="1800"/>
      <c r="F87" s="1811" t="s">
        <v>917</v>
      </c>
      <c r="G87" s="1811"/>
      <c r="H87" s="1839">
        <v>2038</v>
      </c>
      <c r="I87" s="1840"/>
      <c r="J87" s="1038"/>
      <c r="K87" s="1038"/>
      <c r="L87" s="1038"/>
      <c r="M87" s="1038"/>
      <c r="N87" s="1038"/>
      <c r="O87" s="1037"/>
      <c r="P87" s="1037"/>
      <c r="Q87" s="1037"/>
      <c r="R87" s="1037"/>
      <c r="S87" s="1041"/>
      <c r="T87" s="1045" t="s">
        <v>635</v>
      </c>
    </row>
    <row r="88" spans="1:20" ht="15" hidden="1" customHeight="1" x14ac:dyDescent="0.2">
      <c r="A88" s="1797"/>
      <c r="B88" s="1801"/>
      <c r="C88" s="1802"/>
      <c r="D88" s="1802"/>
      <c r="E88" s="1803"/>
      <c r="F88" s="1046"/>
      <c r="G88" s="1047"/>
      <c r="H88" s="1048"/>
      <c r="I88" s="1049"/>
      <c r="J88" s="1050"/>
      <c r="K88" s="1051"/>
      <c r="L88" s="1051"/>
      <c r="M88" s="1051"/>
      <c r="N88" s="1051"/>
      <c r="O88" s="1052"/>
      <c r="P88" s="1052"/>
      <c r="Q88" s="1051"/>
      <c r="R88" s="1051"/>
      <c r="S88" s="1053"/>
    </row>
    <row r="89" spans="1:20" ht="15" hidden="1" customHeight="1" x14ac:dyDescent="0.2">
      <c r="A89" s="1796">
        <v>9</v>
      </c>
      <c r="B89" s="1798" t="s">
        <v>925</v>
      </c>
      <c r="C89" s="1799"/>
      <c r="D89" s="1799"/>
      <c r="E89" s="1800"/>
      <c r="F89" s="1804" t="s">
        <v>909</v>
      </c>
      <c r="G89" s="1804"/>
      <c r="H89" s="1804"/>
      <c r="I89" s="1805"/>
      <c r="J89" s="1843" t="s">
        <v>910</v>
      </c>
      <c r="K89" s="1844"/>
      <c r="L89" s="1844"/>
      <c r="M89" s="1844"/>
      <c r="N89" s="1844"/>
      <c r="O89" s="1844"/>
      <c r="P89" s="1844"/>
      <c r="Q89" s="1844"/>
      <c r="R89" s="1845"/>
      <c r="S89" s="1054"/>
    </row>
    <row r="90" spans="1:20" ht="15" hidden="1" customHeight="1" x14ac:dyDescent="0.2">
      <c r="A90" s="1796"/>
      <c r="B90" s="1798"/>
      <c r="C90" s="1799"/>
      <c r="D90" s="1799"/>
      <c r="E90" s="1800"/>
      <c r="F90" s="1804"/>
      <c r="G90" s="1804"/>
      <c r="H90" s="1804"/>
      <c r="I90" s="1805"/>
      <c r="J90" s="1806"/>
      <c r="K90" s="1807"/>
      <c r="L90" s="1807"/>
      <c r="M90" s="1807"/>
      <c r="N90" s="1807"/>
      <c r="O90" s="1807"/>
      <c r="P90" s="1807"/>
      <c r="Q90" s="1807"/>
      <c r="R90" s="1808"/>
      <c r="S90" s="1034"/>
    </row>
    <row r="91" spans="1:20" ht="15" hidden="1" customHeight="1" x14ac:dyDescent="0.2">
      <c r="A91" s="1796"/>
      <c r="B91" s="1798"/>
      <c r="C91" s="1799"/>
      <c r="D91" s="1799"/>
      <c r="E91" s="1800"/>
      <c r="F91" s="1809" t="s">
        <v>926</v>
      </c>
      <c r="G91" s="1809"/>
      <c r="H91" s="1809"/>
      <c r="I91" s="1810"/>
      <c r="J91" s="1035"/>
      <c r="K91" s="1036"/>
      <c r="L91" s="1036"/>
      <c r="M91" s="1036"/>
      <c r="N91" s="1037"/>
      <c r="O91" s="1036"/>
      <c r="P91" s="1036"/>
      <c r="Q91" s="1037"/>
      <c r="R91" s="1037"/>
      <c r="S91" s="1034"/>
    </row>
    <row r="92" spans="1:20" ht="15" hidden="1" customHeight="1" x14ac:dyDescent="0.2">
      <c r="A92" s="1796"/>
      <c r="B92" s="1798"/>
      <c r="C92" s="1799"/>
      <c r="D92" s="1799"/>
      <c r="E92" s="1800"/>
      <c r="F92" s="1811" t="s">
        <v>912</v>
      </c>
      <c r="G92" s="1811"/>
      <c r="H92" s="1846">
        <v>2371</v>
      </c>
      <c r="I92" s="1847"/>
      <c r="J92" s="1038"/>
      <c r="K92" s="1038"/>
      <c r="L92" s="1037" t="s">
        <v>913</v>
      </c>
      <c r="M92" s="1039"/>
      <c r="N92" s="1037" t="str">
        <f>N85</f>
        <v>К2</v>
      </c>
      <c r="O92" s="1038"/>
      <c r="P92" s="1038"/>
      <c r="Q92" s="1040"/>
      <c r="R92" s="1037"/>
      <c r="S92" s="1041"/>
    </row>
    <row r="93" spans="1:20" ht="15" hidden="1" customHeight="1" x14ac:dyDescent="0.2">
      <c r="A93" s="1796"/>
      <c r="B93" s="1798"/>
      <c r="C93" s="1799"/>
      <c r="D93" s="1799"/>
      <c r="E93" s="1800"/>
      <c r="F93" s="1811" t="s">
        <v>915</v>
      </c>
      <c r="G93" s="1811"/>
      <c r="H93" s="1846">
        <v>5030</v>
      </c>
      <c r="I93" s="1847"/>
      <c r="J93" s="1042" t="s">
        <v>916</v>
      </c>
      <c r="K93" s="1037"/>
      <c r="L93" s="1043">
        <f>H92</f>
        <v>2371</v>
      </c>
      <c r="M93" s="1037" t="s">
        <v>5</v>
      </c>
      <c r="N93" s="1039">
        <f>N86</f>
        <v>0.5</v>
      </c>
      <c r="O93" s="1037" t="s">
        <v>5</v>
      </c>
      <c r="P93" s="1037">
        <f>$E$16</f>
        <v>8.0150000000000006</v>
      </c>
      <c r="Q93" s="1037" t="s">
        <v>161</v>
      </c>
      <c r="R93" s="1044"/>
      <c r="S93" s="1041">
        <f>L93*N93*P93*0</f>
        <v>0</v>
      </c>
    </row>
    <row r="94" spans="1:20" ht="15" hidden="1" customHeight="1" x14ac:dyDescent="0.2">
      <c r="A94" s="1796"/>
      <c r="B94" s="1798"/>
      <c r="C94" s="1799"/>
      <c r="D94" s="1799"/>
      <c r="E94" s="1800"/>
      <c r="F94" s="1811" t="s">
        <v>917</v>
      </c>
      <c r="G94" s="1811"/>
      <c r="H94" s="1846">
        <v>8099</v>
      </c>
      <c r="I94" s="1847"/>
      <c r="J94" s="1055"/>
      <c r="K94" s="1037"/>
      <c r="L94" s="1039"/>
      <c r="M94" s="1037"/>
      <c r="N94" s="1037"/>
      <c r="O94" s="1056"/>
      <c r="P94" s="1056"/>
      <c r="Q94" s="1848"/>
      <c r="R94" s="1849"/>
      <c r="S94" s="1041"/>
    </row>
    <row r="95" spans="1:20" ht="15" hidden="1" customHeight="1" x14ac:dyDescent="0.2">
      <c r="A95" s="1797"/>
      <c r="B95" s="1801"/>
      <c r="C95" s="1802"/>
      <c r="D95" s="1802"/>
      <c r="E95" s="1803"/>
      <c r="F95" s="1057"/>
      <c r="G95" s="1058"/>
      <c r="H95" s="1058"/>
      <c r="I95" s="1059"/>
      <c r="J95" s="1052"/>
      <c r="K95" s="1815"/>
      <c r="L95" s="1815"/>
      <c r="M95" s="1815"/>
      <c r="N95" s="1052"/>
      <c r="O95" s="1060"/>
      <c r="P95" s="1060"/>
      <c r="Q95" s="1061"/>
      <c r="R95" s="1052"/>
      <c r="S95" s="1053"/>
    </row>
    <row r="96" spans="1:20" ht="15" hidden="1" customHeight="1" x14ac:dyDescent="0.2">
      <c r="A96" s="1816">
        <v>10</v>
      </c>
      <c r="B96" s="1836" t="s">
        <v>38</v>
      </c>
      <c r="C96" s="1837"/>
      <c r="D96" s="1837"/>
      <c r="E96" s="1838"/>
      <c r="F96" s="1850" t="s">
        <v>909</v>
      </c>
      <c r="G96" s="1850"/>
      <c r="H96" s="1850"/>
      <c r="I96" s="1851"/>
      <c r="J96" s="1843" t="s">
        <v>910</v>
      </c>
      <c r="K96" s="1844"/>
      <c r="L96" s="1844"/>
      <c r="M96" s="1844"/>
      <c r="N96" s="1844"/>
      <c r="O96" s="1844"/>
      <c r="P96" s="1844"/>
      <c r="Q96" s="1844"/>
      <c r="R96" s="1845"/>
      <c r="S96" s="1054"/>
    </row>
    <row r="97" spans="1:19" ht="15" hidden="1" customHeight="1" x14ac:dyDescent="0.2">
      <c r="A97" s="1796"/>
      <c r="B97" s="1798"/>
      <c r="C97" s="1799"/>
      <c r="D97" s="1799"/>
      <c r="E97" s="1800"/>
      <c r="F97" s="1804"/>
      <c r="G97" s="1804"/>
      <c r="H97" s="1804"/>
      <c r="I97" s="1805"/>
      <c r="J97" s="1806"/>
      <c r="K97" s="1807"/>
      <c r="L97" s="1807"/>
      <c r="M97" s="1807"/>
      <c r="N97" s="1807"/>
      <c r="O97" s="1807"/>
      <c r="P97" s="1807"/>
      <c r="Q97" s="1807"/>
      <c r="R97" s="1808"/>
      <c r="S97" s="1034"/>
    </row>
    <row r="98" spans="1:19" ht="15" hidden="1" customHeight="1" x14ac:dyDescent="0.2">
      <c r="A98" s="1796"/>
      <c r="B98" s="1798"/>
      <c r="C98" s="1799"/>
      <c r="D98" s="1799"/>
      <c r="E98" s="1800"/>
      <c r="F98" s="1809" t="s">
        <v>927</v>
      </c>
      <c r="G98" s="1809"/>
      <c r="H98" s="1809"/>
      <c r="I98" s="1810"/>
      <c r="J98" s="1035"/>
      <c r="K98" s="1036"/>
      <c r="L98" s="1036"/>
      <c r="M98" s="1036"/>
      <c r="N98" s="1037"/>
      <c r="O98" s="1036"/>
      <c r="P98" s="1036"/>
      <c r="Q98" s="1037"/>
      <c r="R98" s="1037"/>
      <c r="S98" s="1034"/>
    </row>
    <row r="99" spans="1:19" ht="15" hidden="1" customHeight="1" x14ac:dyDescent="0.2">
      <c r="A99" s="1796"/>
      <c r="B99" s="1798"/>
      <c r="C99" s="1799"/>
      <c r="D99" s="1799"/>
      <c r="E99" s="1800"/>
      <c r="F99" s="1811" t="s">
        <v>912</v>
      </c>
      <c r="G99" s="1811"/>
      <c r="H99" s="1839">
        <v>680</v>
      </c>
      <c r="I99" s="1840"/>
      <c r="J99" s="1038"/>
      <c r="K99" s="1038"/>
      <c r="L99" s="1037" t="s">
        <v>913</v>
      </c>
      <c r="M99" s="1039"/>
      <c r="N99" s="1037" t="str">
        <f>N85</f>
        <v>К2</v>
      </c>
      <c r="O99" s="1038"/>
      <c r="P99" s="1038"/>
      <c r="Q99" s="1040"/>
      <c r="R99" s="1037"/>
      <c r="S99" s="1041"/>
    </row>
    <row r="100" spans="1:19" ht="15" hidden="1" customHeight="1" x14ac:dyDescent="0.2">
      <c r="A100" s="1796"/>
      <c r="B100" s="1798"/>
      <c r="C100" s="1799"/>
      <c r="D100" s="1799"/>
      <c r="E100" s="1800"/>
      <c r="F100" s="1811" t="s">
        <v>915</v>
      </c>
      <c r="G100" s="1811"/>
      <c r="H100" s="1839">
        <v>1697</v>
      </c>
      <c r="I100" s="1840"/>
      <c r="J100" s="1042" t="s">
        <v>916</v>
      </c>
      <c r="K100" s="1037"/>
      <c r="L100" s="1043">
        <f>H99</f>
        <v>680</v>
      </c>
      <c r="M100" s="1037" t="s">
        <v>5</v>
      </c>
      <c r="N100" s="1039">
        <f>N86</f>
        <v>0.5</v>
      </c>
      <c r="O100" s="1037" t="s">
        <v>5</v>
      </c>
      <c r="P100" s="1037">
        <f>$E$16</f>
        <v>8.0150000000000006</v>
      </c>
      <c r="Q100" s="1037" t="s">
        <v>161</v>
      </c>
      <c r="R100" s="1044"/>
      <c r="S100" s="1041">
        <f>L100*N100*P100*0</f>
        <v>0</v>
      </c>
    </row>
    <row r="101" spans="1:19" ht="15" hidden="1" customHeight="1" x14ac:dyDescent="0.2">
      <c r="A101" s="1796"/>
      <c r="B101" s="1798"/>
      <c r="C101" s="1799"/>
      <c r="D101" s="1799"/>
      <c r="E101" s="1800"/>
      <c r="F101" s="1811" t="s">
        <v>917</v>
      </c>
      <c r="G101" s="1811"/>
      <c r="H101" s="1839">
        <v>2038</v>
      </c>
      <c r="I101" s="1840"/>
      <c r="J101" s="1055"/>
      <c r="K101" s="1037"/>
      <c r="L101" s="1039"/>
      <c r="M101" s="1037"/>
      <c r="N101" s="1037"/>
      <c r="O101" s="1056"/>
      <c r="P101" s="1056"/>
      <c r="Q101" s="1848"/>
      <c r="R101" s="1849"/>
      <c r="S101" s="1041"/>
    </row>
    <row r="102" spans="1:19" ht="15" hidden="1" customHeight="1" x14ac:dyDescent="0.2">
      <c r="A102" s="1796"/>
      <c r="B102" s="1801"/>
      <c r="C102" s="1802"/>
      <c r="D102" s="1802"/>
      <c r="E102" s="1803"/>
      <c r="F102" s="1062"/>
      <c r="G102" s="1047"/>
      <c r="H102" s="1048"/>
      <c r="I102" s="1049"/>
      <c r="J102" s="1052"/>
      <c r="K102" s="1815"/>
      <c r="L102" s="1815"/>
      <c r="M102" s="1815"/>
      <c r="N102" s="1052"/>
      <c r="O102" s="1060"/>
      <c r="P102" s="1060"/>
      <c r="Q102" s="1061"/>
      <c r="R102" s="1052"/>
      <c r="S102" s="1053"/>
    </row>
    <row r="103" spans="1:19" ht="15" hidden="1" customHeight="1" x14ac:dyDescent="0.25">
      <c r="A103" s="1063">
        <v>11</v>
      </c>
      <c r="B103" s="1852" t="s">
        <v>932</v>
      </c>
      <c r="C103" s="1853"/>
      <c r="D103" s="1853"/>
      <c r="E103" s="1854"/>
      <c r="F103" s="1064"/>
      <c r="G103" s="1064"/>
      <c r="H103" s="1064"/>
      <c r="I103" s="1065"/>
      <c r="J103" s="1066"/>
      <c r="K103" s="1029"/>
      <c r="L103" s="1029"/>
      <c r="M103" s="1029"/>
      <c r="N103" s="1030"/>
      <c r="O103" s="1031"/>
      <c r="P103" s="1031"/>
      <c r="Q103" s="1032"/>
      <c r="R103" s="1030"/>
      <c r="S103" s="1033"/>
    </row>
    <row r="104" spans="1:19" ht="15" hidden="1" customHeight="1" x14ac:dyDescent="0.2">
      <c r="A104" s="1796">
        <v>12</v>
      </c>
      <c r="B104" s="1798" t="s">
        <v>921</v>
      </c>
      <c r="C104" s="1799"/>
      <c r="D104" s="1799"/>
      <c r="E104" s="1800"/>
      <c r="F104" s="1804" t="s">
        <v>909</v>
      </c>
      <c r="G104" s="1804"/>
      <c r="H104" s="1804"/>
      <c r="I104" s="1805"/>
      <c r="J104" s="1806" t="s">
        <v>910</v>
      </c>
      <c r="K104" s="1807"/>
      <c r="L104" s="1807"/>
      <c r="M104" s="1807"/>
      <c r="N104" s="1807"/>
      <c r="O104" s="1807"/>
      <c r="P104" s="1807"/>
      <c r="Q104" s="1807"/>
      <c r="R104" s="1808"/>
      <c r="S104" s="1034"/>
    </row>
    <row r="105" spans="1:19" ht="15" hidden="1" customHeight="1" x14ac:dyDescent="0.2">
      <c r="A105" s="1796"/>
      <c r="B105" s="1798"/>
      <c r="C105" s="1799"/>
      <c r="D105" s="1799"/>
      <c r="E105" s="1800"/>
      <c r="F105" s="1804"/>
      <c r="G105" s="1804"/>
      <c r="H105" s="1804"/>
      <c r="I105" s="1805"/>
      <c r="J105" s="1806"/>
      <c r="K105" s="1807"/>
      <c r="L105" s="1807"/>
      <c r="M105" s="1807"/>
      <c r="N105" s="1807"/>
      <c r="O105" s="1807"/>
      <c r="P105" s="1807"/>
      <c r="Q105" s="1807"/>
      <c r="R105" s="1808"/>
      <c r="S105" s="1034"/>
    </row>
    <row r="106" spans="1:19" ht="15" hidden="1" customHeight="1" x14ac:dyDescent="0.2">
      <c r="A106" s="1796"/>
      <c r="B106" s="1798"/>
      <c r="C106" s="1799"/>
      <c r="D106" s="1799"/>
      <c r="E106" s="1800"/>
      <c r="F106" s="1809" t="s">
        <v>922</v>
      </c>
      <c r="G106" s="1809"/>
      <c r="H106" s="1809"/>
      <c r="I106" s="1810"/>
      <c r="J106" s="1035"/>
      <c r="K106" s="1036"/>
      <c r="L106" s="1036"/>
      <c r="M106" s="1036"/>
      <c r="N106" s="1037"/>
      <c r="O106" s="1036"/>
      <c r="P106" s="1036"/>
      <c r="Q106" s="1037"/>
      <c r="R106" s="1037"/>
      <c r="S106" s="1034"/>
    </row>
    <row r="107" spans="1:19" ht="15" hidden="1" customHeight="1" x14ac:dyDescent="0.2">
      <c r="A107" s="1796"/>
      <c r="B107" s="1798"/>
      <c r="C107" s="1799"/>
      <c r="D107" s="1799"/>
      <c r="E107" s="1800"/>
      <c r="F107" s="1811" t="s">
        <v>912</v>
      </c>
      <c r="G107" s="1811"/>
      <c r="H107" s="1839">
        <v>680</v>
      </c>
      <c r="I107" s="1840"/>
      <c r="J107" s="1038"/>
      <c r="K107" s="1038"/>
      <c r="L107" s="1037" t="s">
        <v>913</v>
      </c>
      <c r="M107" s="1039"/>
      <c r="N107" s="1037" t="s">
        <v>920</v>
      </c>
      <c r="O107" s="1038"/>
      <c r="P107" s="1038"/>
      <c r="Q107" s="1040"/>
      <c r="R107" s="1037"/>
      <c r="S107" s="1041"/>
    </row>
    <row r="108" spans="1:19" ht="15" hidden="1" customHeight="1" x14ac:dyDescent="0.2">
      <c r="A108" s="1796"/>
      <c r="B108" s="1798"/>
      <c r="C108" s="1799"/>
      <c r="D108" s="1799"/>
      <c r="E108" s="1800"/>
      <c r="F108" s="1811" t="s">
        <v>915</v>
      </c>
      <c r="G108" s="1811"/>
      <c r="H108" s="1839">
        <v>1697</v>
      </c>
      <c r="I108" s="1840"/>
      <c r="J108" s="1042" t="s">
        <v>916</v>
      </c>
      <c r="K108" s="1037"/>
      <c r="L108" s="1043">
        <f>H107</f>
        <v>680</v>
      </c>
      <c r="M108" s="1037" t="s">
        <v>5</v>
      </c>
      <c r="N108" s="1039">
        <v>0.5</v>
      </c>
      <c r="O108" s="1037" t="s">
        <v>5</v>
      </c>
      <c r="P108" s="1037">
        <f>$E$16</f>
        <v>8.0150000000000006</v>
      </c>
      <c r="Q108" s="1037" t="s">
        <v>161</v>
      </c>
      <c r="R108" s="1044"/>
      <c r="S108" s="1041">
        <f>L108*N108*P108*0</f>
        <v>0</v>
      </c>
    </row>
    <row r="109" spans="1:19" ht="15" hidden="1" customHeight="1" x14ac:dyDescent="0.2">
      <c r="A109" s="1796"/>
      <c r="B109" s="1798"/>
      <c r="C109" s="1799"/>
      <c r="D109" s="1799"/>
      <c r="E109" s="1800"/>
      <c r="F109" s="1811" t="s">
        <v>917</v>
      </c>
      <c r="G109" s="1811"/>
      <c r="H109" s="1839">
        <v>2038</v>
      </c>
      <c r="I109" s="1840"/>
      <c r="J109" s="1038"/>
      <c r="K109" s="1038"/>
      <c r="L109" s="1038"/>
      <c r="M109" s="1038"/>
      <c r="N109" s="1038"/>
      <c r="O109" s="1037"/>
      <c r="P109" s="1037"/>
      <c r="Q109" s="1037"/>
      <c r="R109" s="1037"/>
      <c r="S109" s="1041"/>
    </row>
    <row r="110" spans="1:19" ht="15" hidden="1" customHeight="1" x14ac:dyDescent="0.2">
      <c r="A110" s="1797"/>
      <c r="B110" s="1801"/>
      <c r="C110" s="1802"/>
      <c r="D110" s="1802"/>
      <c r="E110" s="1803"/>
      <c r="F110" s="1046"/>
      <c r="G110" s="1047"/>
      <c r="H110" s="1048"/>
      <c r="I110" s="1049"/>
      <c r="J110" s="1050"/>
      <c r="K110" s="1051"/>
      <c r="L110" s="1051"/>
      <c r="M110" s="1051"/>
      <c r="N110" s="1051"/>
      <c r="O110" s="1052"/>
      <c r="P110" s="1052"/>
      <c r="Q110" s="1051"/>
      <c r="R110" s="1051"/>
      <c r="S110" s="1053"/>
    </row>
    <row r="111" spans="1:19" ht="15" hidden="1" customHeight="1" x14ac:dyDescent="0.2">
      <c r="A111" s="1796">
        <v>13</v>
      </c>
      <c r="B111" s="1798" t="s">
        <v>925</v>
      </c>
      <c r="C111" s="1799"/>
      <c r="D111" s="1799"/>
      <c r="E111" s="1800"/>
      <c r="F111" s="1804" t="s">
        <v>909</v>
      </c>
      <c r="G111" s="1804"/>
      <c r="H111" s="1804"/>
      <c r="I111" s="1805"/>
      <c r="J111" s="1843" t="s">
        <v>910</v>
      </c>
      <c r="K111" s="1844"/>
      <c r="L111" s="1844"/>
      <c r="M111" s="1844"/>
      <c r="N111" s="1844"/>
      <c r="O111" s="1844"/>
      <c r="P111" s="1844"/>
      <c r="Q111" s="1844"/>
      <c r="R111" s="1845"/>
      <c r="S111" s="1054"/>
    </row>
    <row r="112" spans="1:19" ht="15" hidden="1" customHeight="1" x14ac:dyDescent="0.2">
      <c r="A112" s="1796"/>
      <c r="B112" s="1798"/>
      <c r="C112" s="1799"/>
      <c r="D112" s="1799"/>
      <c r="E112" s="1800"/>
      <c r="F112" s="1804"/>
      <c r="G112" s="1804"/>
      <c r="H112" s="1804"/>
      <c r="I112" s="1805"/>
      <c r="J112" s="1806"/>
      <c r="K112" s="1807"/>
      <c r="L112" s="1807"/>
      <c r="M112" s="1807"/>
      <c r="N112" s="1807"/>
      <c r="O112" s="1807"/>
      <c r="P112" s="1807"/>
      <c r="Q112" s="1807"/>
      <c r="R112" s="1808"/>
      <c r="S112" s="1034"/>
    </row>
    <row r="113" spans="1:19" ht="15" hidden="1" customHeight="1" x14ac:dyDescent="0.2">
      <c r="A113" s="1796"/>
      <c r="B113" s="1798"/>
      <c r="C113" s="1799"/>
      <c r="D113" s="1799"/>
      <c r="E113" s="1800"/>
      <c r="F113" s="1809" t="s">
        <v>926</v>
      </c>
      <c r="G113" s="1809"/>
      <c r="H113" s="1809"/>
      <c r="I113" s="1810"/>
      <c r="J113" s="1035"/>
      <c r="K113" s="1036"/>
      <c r="L113" s="1036"/>
      <c r="M113" s="1036"/>
      <c r="N113" s="1037"/>
      <c r="O113" s="1036"/>
      <c r="P113" s="1036"/>
      <c r="Q113" s="1037"/>
      <c r="R113" s="1037"/>
      <c r="S113" s="1034"/>
    </row>
    <row r="114" spans="1:19" ht="15" hidden="1" customHeight="1" x14ac:dyDescent="0.2">
      <c r="A114" s="1796"/>
      <c r="B114" s="1798"/>
      <c r="C114" s="1799"/>
      <c r="D114" s="1799"/>
      <c r="E114" s="1800"/>
      <c r="F114" s="1811" t="s">
        <v>912</v>
      </c>
      <c r="G114" s="1811"/>
      <c r="H114" s="1846">
        <v>2371</v>
      </c>
      <c r="I114" s="1847"/>
      <c r="J114" s="1038"/>
      <c r="K114" s="1038"/>
      <c r="L114" s="1037" t="s">
        <v>913</v>
      </c>
      <c r="M114" s="1039"/>
      <c r="N114" s="1037" t="str">
        <f>N107</f>
        <v>К2</v>
      </c>
      <c r="O114" s="1038"/>
      <c r="P114" s="1038"/>
      <c r="Q114" s="1040"/>
      <c r="R114" s="1037"/>
      <c r="S114" s="1041"/>
    </row>
    <row r="115" spans="1:19" ht="15" hidden="1" customHeight="1" x14ac:dyDescent="0.2">
      <c r="A115" s="1796"/>
      <c r="B115" s="1798"/>
      <c r="C115" s="1799"/>
      <c r="D115" s="1799"/>
      <c r="E115" s="1800"/>
      <c r="F115" s="1811" t="s">
        <v>915</v>
      </c>
      <c r="G115" s="1811"/>
      <c r="H115" s="1846">
        <v>5030</v>
      </c>
      <c r="I115" s="1847"/>
      <c r="J115" s="1042" t="s">
        <v>916</v>
      </c>
      <c r="K115" s="1037"/>
      <c r="L115" s="1043">
        <f>H114</f>
        <v>2371</v>
      </c>
      <c r="M115" s="1037" t="s">
        <v>5</v>
      </c>
      <c r="N115" s="1039">
        <f>N108</f>
        <v>0.5</v>
      </c>
      <c r="O115" s="1037" t="s">
        <v>5</v>
      </c>
      <c r="P115" s="1037">
        <f>$E$16</f>
        <v>8.0150000000000006</v>
      </c>
      <c r="Q115" s="1037" t="s">
        <v>161</v>
      </c>
      <c r="R115" s="1044"/>
      <c r="S115" s="1041">
        <f>L115*N115*P115*0</f>
        <v>0</v>
      </c>
    </row>
    <row r="116" spans="1:19" ht="15" hidden="1" customHeight="1" x14ac:dyDescent="0.2">
      <c r="A116" s="1796"/>
      <c r="B116" s="1798"/>
      <c r="C116" s="1799"/>
      <c r="D116" s="1799"/>
      <c r="E116" s="1800"/>
      <c r="F116" s="1811" t="s">
        <v>917</v>
      </c>
      <c r="G116" s="1811"/>
      <c r="H116" s="1846">
        <v>8099</v>
      </c>
      <c r="I116" s="1847"/>
      <c r="J116" s="1055"/>
      <c r="K116" s="1037"/>
      <c r="L116" s="1039"/>
      <c r="M116" s="1037"/>
      <c r="N116" s="1037"/>
      <c r="O116" s="1056"/>
      <c r="P116" s="1056"/>
      <c r="Q116" s="1848"/>
      <c r="R116" s="1849"/>
      <c r="S116" s="1041"/>
    </row>
    <row r="117" spans="1:19" ht="15" hidden="1" customHeight="1" x14ac:dyDescent="0.2">
      <c r="A117" s="1797"/>
      <c r="B117" s="1801"/>
      <c r="C117" s="1802"/>
      <c r="D117" s="1802"/>
      <c r="E117" s="1803"/>
      <c r="F117" s="1057"/>
      <c r="G117" s="1058"/>
      <c r="H117" s="1058"/>
      <c r="I117" s="1059"/>
      <c r="J117" s="1052"/>
      <c r="K117" s="1815"/>
      <c r="L117" s="1815"/>
      <c r="M117" s="1815"/>
      <c r="N117" s="1052"/>
      <c r="O117" s="1060"/>
      <c r="P117" s="1060"/>
      <c r="Q117" s="1061"/>
      <c r="R117" s="1052"/>
      <c r="S117" s="1053"/>
    </row>
    <row r="118" spans="1:19" ht="15" hidden="1" customHeight="1" x14ac:dyDescent="0.2">
      <c r="A118" s="1816">
        <v>14</v>
      </c>
      <c r="B118" s="1836" t="s">
        <v>38</v>
      </c>
      <c r="C118" s="1837"/>
      <c r="D118" s="1837"/>
      <c r="E118" s="1838"/>
      <c r="F118" s="1850" t="s">
        <v>909</v>
      </c>
      <c r="G118" s="1850"/>
      <c r="H118" s="1850"/>
      <c r="I118" s="1851"/>
      <c r="J118" s="1843" t="s">
        <v>910</v>
      </c>
      <c r="K118" s="1844"/>
      <c r="L118" s="1844"/>
      <c r="M118" s="1844"/>
      <c r="N118" s="1844"/>
      <c r="O118" s="1844"/>
      <c r="P118" s="1844"/>
      <c r="Q118" s="1844"/>
      <c r="R118" s="1845"/>
      <c r="S118" s="1054"/>
    </row>
    <row r="119" spans="1:19" ht="15" hidden="1" customHeight="1" x14ac:dyDescent="0.2">
      <c r="A119" s="1796"/>
      <c r="B119" s="1798"/>
      <c r="C119" s="1799"/>
      <c r="D119" s="1799"/>
      <c r="E119" s="1800"/>
      <c r="F119" s="1804"/>
      <c r="G119" s="1804"/>
      <c r="H119" s="1804"/>
      <c r="I119" s="1805"/>
      <c r="J119" s="1806"/>
      <c r="K119" s="1807"/>
      <c r="L119" s="1807"/>
      <c r="M119" s="1807"/>
      <c r="N119" s="1807"/>
      <c r="O119" s="1807"/>
      <c r="P119" s="1807"/>
      <c r="Q119" s="1807"/>
      <c r="R119" s="1808"/>
      <c r="S119" s="1034"/>
    </row>
    <row r="120" spans="1:19" ht="15" hidden="1" customHeight="1" x14ac:dyDescent="0.2">
      <c r="A120" s="1796"/>
      <c r="B120" s="1798"/>
      <c r="C120" s="1799"/>
      <c r="D120" s="1799"/>
      <c r="E120" s="1800"/>
      <c r="F120" s="1809" t="s">
        <v>927</v>
      </c>
      <c r="G120" s="1809"/>
      <c r="H120" s="1809"/>
      <c r="I120" s="1810"/>
      <c r="J120" s="1035"/>
      <c r="K120" s="1036"/>
      <c r="L120" s="1036"/>
      <c r="M120" s="1036"/>
      <c r="N120" s="1037"/>
      <c r="O120" s="1036"/>
      <c r="P120" s="1036"/>
      <c r="Q120" s="1037"/>
      <c r="R120" s="1037"/>
      <c r="S120" s="1034"/>
    </row>
    <row r="121" spans="1:19" ht="15" hidden="1" customHeight="1" x14ac:dyDescent="0.2">
      <c r="A121" s="1796"/>
      <c r="B121" s="1798"/>
      <c r="C121" s="1799"/>
      <c r="D121" s="1799"/>
      <c r="E121" s="1800"/>
      <c r="F121" s="1811" t="s">
        <v>912</v>
      </c>
      <c r="G121" s="1811"/>
      <c r="H121" s="1839">
        <v>680</v>
      </c>
      <c r="I121" s="1840"/>
      <c r="J121" s="1038"/>
      <c r="K121" s="1038"/>
      <c r="L121" s="1037" t="s">
        <v>913</v>
      </c>
      <c r="M121" s="1039"/>
      <c r="N121" s="1037" t="str">
        <f>N107</f>
        <v>К2</v>
      </c>
      <c r="O121" s="1038"/>
      <c r="P121" s="1038"/>
      <c r="Q121" s="1040"/>
      <c r="R121" s="1037"/>
      <c r="S121" s="1041"/>
    </row>
    <row r="122" spans="1:19" ht="15" hidden="1" customHeight="1" x14ac:dyDescent="0.2">
      <c r="A122" s="1796"/>
      <c r="B122" s="1798"/>
      <c r="C122" s="1799"/>
      <c r="D122" s="1799"/>
      <c r="E122" s="1800"/>
      <c r="F122" s="1811" t="s">
        <v>915</v>
      </c>
      <c r="G122" s="1811"/>
      <c r="H122" s="1839">
        <v>1697</v>
      </c>
      <c r="I122" s="1840"/>
      <c r="J122" s="1042" t="s">
        <v>916</v>
      </c>
      <c r="K122" s="1037"/>
      <c r="L122" s="1043">
        <f>H121</f>
        <v>680</v>
      </c>
      <c r="M122" s="1037" t="s">
        <v>5</v>
      </c>
      <c r="N122" s="1039">
        <f>N108</f>
        <v>0.5</v>
      </c>
      <c r="O122" s="1037" t="s">
        <v>5</v>
      </c>
      <c r="P122" s="1037">
        <f>$E$16</f>
        <v>8.0150000000000006</v>
      </c>
      <c r="Q122" s="1037" t="s">
        <v>161</v>
      </c>
      <c r="R122" s="1044"/>
      <c r="S122" s="1041">
        <f>L122*N122*P122*0</f>
        <v>0</v>
      </c>
    </row>
    <row r="123" spans="1:19" ht="15" hidden="1" customHeight="1" x14ac:dyDescent="0.2">
      <c r="A123" s="1796"/>
      <c r="B123" s="1798"/>
      <c r="C123" s="1799"/>
      <c r="D123" s="1799"/>
      <c r="E123" s="1800"/>
      <c r="F123" s="1811" t="s">
        <v>917</v>
      </c>
      <c r="G123" s="1811"/>
      <c r="H123" s="1839">
        <v>2038</v>
      </c>
      <c r="I123" s="1840"/>
      <c r="J123" s="1055"/>
      <c r="K123" s="1037"/>
      <c r="L123" s="1039"/>
      <c r="M123" s="1037"/>
      <c r="N123" s="1037"/>
      <c r="O123" s="1056"/>
      <c r="P123" s="1056"/>
      <c r="Q123" s="1848"/>
      <c r="R123" s="1849"/>
      <c r="S123" s="1041"/>
    </row>
    <row r="124" spans="1:19" ht="15" hidden="1" customHeight="1" x14ac:dyDescent="0.2">
      <c r="A124" s="1796"/>
      <c r="B124" s="1801"/>
      <c r="C124" s="1802"/>
      <c r="D124" s="1802"/>
      <c r="E124" s="1803"/>
      <c r="F124" s="1062"/>
      <c r="G124" s="1047"/>
      <c r="H124" s="1048"/>
      <c r="I124" s="1049"/>
      <c r="J124" s="1052"/>
      <c r="K124" s="1815"/>
      <c r="L124" s="1815"/>
      <c r="M124" s="1815"/>
      <c r="N124" s="1052"/>
      <c r="O124" s="1060"/>
      <c r="P124" s="1060"/>
      <c r="Q124" s="1061"/>
      <c r="R124" s="1052"/>
      <c r="S124" s="1053"/>
    </row>
    <row r="125" spans="1:19" x14ac:dyDescent="0.2">
      <c r="A125" s="1816">
        <v>7</v>
      </c>
      <c r="B125" s="1817" t="s">
        <v>933</v>
      </c>
      <c r="C125" s="1818"/>
      <c r="D125" s="1818"/>
      <c r="E125" s="1819"/>
      <c r="F125" s="1823" t="s">
        <v>909</v>
      </c>
      <c r="G125" s="1823"/>
      <c r="H125" s="1823"/>
      <c r="I125" s="1824"/>
      <c r="J125" s="1825" t="s">
        <v>910</v>
      </c>
      <c r="K125" s="1826"/>
      <c r="L125" s="1826"/>
      <c r="M125" s="1826"/>
      <c r="N125" s="1826"/>
      <c r="O125" s="1826"/>
      <c r="P125" s="1826"/>
      <c r="Q125" s="1826"/>
      <c r="R125" s="1827"/>
      <c r="S125" s="956"/>
    </row>
    <row r="126" spans="1:19" x14ac:dyDescent="0.2">
      <c r="A126" s="1796"/>
      <c r="B126" s="1820"/>
      <c r="C126" s="1821"/>
      <c r="D126" s="1821"/>
      <c r="E126" s="1822"/>
      <c r="F126" s="1823"/>
      <c r="G126" s="1823"/>
      <c r="H126" s="1823"/>
      <c r="I126" s="1824"/>
      <c r="J126" s="1828"/>
      <c r="K126" s="1829"/>
      <c r="L126" s="1829"/>
      <c r="M126" s="1829"/>
      <c r="N126" s="1829"/>
      <c r="O126" s="1829"/>
      <c r="P126" s="1829"/>
      <c r="Q126" s="1829"/>
      <c r="R126" s="1830"/>
      <c r="S126" s="959"/>
    </row>
    <row r="127" spans="1:19" x14ac:dyDescent="0.2">
      <c r="A127" s="1796"/>
      <c r="B127" s="1820"/>
      <c r="C127" s="1821"/>
      <c r="D127" s="1821"/>
      <c r="E127" s="1822"/>
      <c r="F127" s="1831" t="s">
        <v>934</v>
      </c>
      <c r="G127" s="1831"/>
      <c r="H127" s="1831"/>
      <c r="I127" s="1832"/>
      <c r="J127" s="994"/>
      <c r="K127" s="995"/>
      <c r="L127" s="995"/>
      <c r="M127" s="995"/>
      <c r="N127" s="965"/>
      <c r="O127" s="995"/>
      <c r="P127" s="995"/>
      <c r="Q127" s="965"/>
      <c r="R127" s="965"/>
      <c r="S127" s="959"/>
    </row>
    <row r="128" spans="1:19" x14ac:dyDescent="0.2">
      <c r="A128" s="1796"/>
      <c r="B128" s="1820"/>
      <c r="C128" s="1821"/>
      <c r="D128" s="1821"/>
      <c r="E128" s="1822"/>
      <c r="F128" s="1833" t="s">
        <v>1122</v>
      </c>
      <c r="G128" s="1833"/>
      <c r="H128" s="1834"/>
      <c r="I128" s="1835"/>
      <c r="J128" s="957"/>
      <c r="K128" s="957"/>
      <c r="L128" s="965"/>
      <c r="M128" s="996"/>
      <c r="N128" s="965"/>
      <c r="O128" s="957"/>
      <c r="P128" s="957"/>
      <c r="Q128" s="997"/>
      <c r="R128" s="965"/>
      <c r="S128" s="998"/>
    </row>
    <row r="129" spans="1:19" x14ac:dyDescent="0.2">
      <c r="A129" s="1796"/>
      <c r="B129" s="1820"/>
      <c r="C129" s="1821"/>
      <c r="D129" s="1821"/>
      <c r="E129" s="1822"/>
      <c r="F129" s="1833" t="s">
        <v>6</v>
      </c>
      <c r="G129" s="1833"/>
      <c r="H129" s="1834">
        <v>19000</v>
      </c>
      <c r="I129" s="1835"/>
      <c r="J129" s="999" t="s">
        <v>916</v>
      </c>
      <c r="K129" s="1000"/>
      <c r="L129" s="965"/>
      <c r="M129" s="1067">
        <f>(H129+H130*C22)</f>
        <v>34200</v>
      </c>
      <c r="N129" s="965" t="s">
        <v>5</v>
      </c>
      <c r="O129" s="1068"/>
      <c r="P129" s="965">
        <f>E16</f>
        <v>8.0150000000000006</v>
      </c>
      <c r="Q129" s="965" t="s">
        <v>161</v>
      </c>
      <c r="R129" s="1001"/>
      <c r="S129" s="998">
        <f>M129*P129</f>
        <v>274113</v>
      </c>
    </row>
    <row r="130" spans="1:19" x14ac:dyDescent="0.2">
      <c r="A130" s="1796"/>
      <c r="B130" s="1820"/>
      <c r="C130" s="1821"/>
      <c r="D130" s="1821"/>
      <c r="E130" s="1822"/>
      <c r="F130" s="1833" t="s">
        <v>7</v>
      </c>
      <c r="G130" s="1833"/>
      <c r="H130" s="1834">
        <v>8000</v>
      </c>
      <c r="I130" s="1835"/>
      <c r="J130" s="1008"/>
      <c r="K130" s="965"/>
      <c r="L130" s="996"/>
      <c r="M130" s="965"/>
      <c r="N130" s="965"/>
      <c r="O130" s="1007"/>
      <c r="P130" s="1007"/>
      <c r="Q130" s="1841"/>
      <c r="R130" s="1842"/>
      <c r="S130" s="998"/>
    </row>
    <row r="131" spans="1:19" ht="13.5" x14ac:dyDescent="0.25">
      <c r="A131" s="1796"/>
      <c r="B131" s="1820"/>
      <c r="C131" s="1821"/>
      <c r="D131" s="1821"/>
      <c r="E131" s="1822"/>
      <c r="F131" s="1015"/>
      <c r="G131" s="1016"/>
      <c r="H131" s="1016"/>
      <c r="I131" s="1017"/>
      <c r="J131" s="1008"/>
      <c r="K131" s="1841"/>
      <c r="L131" s="1841"/>
      <c r="M131" s="1841"/>
      <c r="N131" s="965"/>
      <c r="O131" s="1007"/>
      <c r="P131" s="1007"/>
      <c r="Q131" s="1001"/>
      <c r="R131" s="965"/>
      <c r="S131" s="959"/>
    </row>
    <row r="132" spans="1:19" ht="13.5" x14ac:dyDescent="0.25">
      <c r="A132" s="1069"/>
      <c r="B132" s="1070" t="s">
        <v>935</v>
      </c>
      <c r="C132" s="1071"/>
      <c r="D132" s="1071"/>
      <c r="E132" s="1072"/>
      <c r="F132" s="1016"/>
      <c r="G132" s="1016"/>
      <c r="H132" s="1016"/>
      <c r="I132" s="1017"/>
      <c r="J132" s="1008"/>
      <c r="K132" s="996"/>
      <c r="L132" s="996"/>
      <c r="M132" s="996"/>
      <c r="N132" s="965"/>
      <c r="O132" s="1007"/>
      <c r="P132" s="1007"/>
      <c r="Q132" s="1001"/>
      <c r="R132" s="965"/>
      <c r="S132" s="959"/>
    </row>
    <row r="133" spans="1:19" ht="13.5" thickBot="1" x14ac:dyDescent="0.25">
      <c r="A133" s="1073"/>
      <c r="B133" s="1812" t="s">
        <v>54</v>
      </c>
      <c r="C133" s="1813"/>
      <c r="D133" s="1813"/>
      <c r="E133" s="1814"/>
      <c r="F133" s="1074"/>
      <c r="G133" s="1075"/>
      <c r="H133" s="1075"/>
      <c r="I133" s="1076"/>
      <c r="J133" s="1074"/>
      <c r="K133" s="1075"/>
      <c r="L133" s="1075"/>
      <c r="M133" s="1075"/>
      <c r="N133" s="1075"/>
      <c r="O133" s="1075"/>
      <c r="P133" s="1075"/>
      <c r="Q133" s="1075"/>
      <c r="R133" s="1076"/>
      <c r="S133" s="1077">
        <f>SUM(S45:S132)</f>
        <v>474778.94449999998</v>
      </c>
    </row>
    <row r="134" spans="1:19" x14ac:dyDescent="0.2">
      <c r="A134" s="929"/>
      <c r="B134" s="929"/>
      <c r="C134" s="929"/>
      <c r="D134" s="929"/>
      <c r="E134" s="929"/>
      <c r="F134" s="929"/>
      <c r="G134" s="929"/>
      <c r="H134" s="929"/>
      <c r="I134" s="929"/>
      <c r="J134" s="929"/>
      <c r="K134" s="929"/>
      <c r="L134" s="929"/>
      <c r="M134" s="929"/>
      <c r="N134" s="929"/>
      <c r="O134" s="929"/>
      <c r="P134" s="929"/>
      <c r="Q134" s="929"/>
      <c r="R134" s="929"/>
      <c r="S134" s="929"/>
    </row>
    <row r="135" spans="1:19" s="690" customFormat="1" ht="16.5" x14ac:dyDescent="0.3">
      <c r="B135" s="691"/>
      <c r="C135" s="692"/>
      <c r="D135" s="693"/>
      <c r="E135" s="693"/>
      <c r="F135" s="693"/>
      <c r="G135" s="693"/>
      <c r="H135" s="693"/>
      <c r="I135" s="693"/>
      <c r="J135" s="694"/>
      <c r="K135" s="694"/>
      <c r="L135" s="694"/>
    </row>
    <row r="136" spans="1:19" s="690" customFormat="1" ht="16.5" x14ac:dyDescent="0.3">
      <c r="B136" s="691"/>
      <c r="C136" s="692"/>
      <c r="D136" s="693"/>
      <c r="E136" s="693"/>
      <c r="F136" s="693"/>
      <c r="G136" s="693"/>
      <c r="H136" s="693"/>
      <c r="I136" s="693"/>
      <c r="J136" s="694"/>
      <c r="K136" s="694"/>
      <c r="L136" s="694"/>
    </row>
    <row r="137" spans="1:19" s="694" customFormat="1" ht="18.75" customHeight="1" x14ac:dyDescent="0.3">
      <c r="B137" s="695"/>
      <c r="C137" s="696"/>
      <c r="D137" s="695"/>
      <c r="E137" s="695"/>
      <c r="F137" s="695"/>
      <c r="G137" s="695"/>
      <c r="H137" s="695"/>
      <c r="I137" s="695"/>
      <c r="J137" s="697"/>
      <c r="K137" s="695"/>
      <c r="L137" s="695"/>
      <c r="O137" s="695"/>
      <c r="P137" s="695"/>
    </row>
    <row r="138" spans="1:19" s="697" customFormat="1" ht="17.25" x14ac:dyDescent="0.25">
      <c r="B138" s="698"/>
      <c r="C138" s="699"/>
      <c r="D138" s="700"/>
      <c r="E138" s="699"/>
      <c r="G138" s="701"/>
      <c r="H138" s="701"/>
      <c r="J138" s="703"/>
      <c r="L138" s="702"/>
    </row>
    <row r="139" spans="1:19" s="704" customFormat="1" ht="17.25" x14ac:dyDescent="0.25">
      <c r="B139" s="705"/>
      <c r="C139" s="706"/>
      <c r="D139" s="699"/>
      <c r="E139" s="706"/>
      <c r="G139" s="700"/>
      <c r="H139" s="700"/>
      <c r="J139" s="708"/>
      <c r="L139" s="707"/>
    </row>
    <row r="140" spans="1:19" s="704" customFormat="1" ht="17.25" x14ac:dyDescent="0.25">
      <c r="B140" s="705"/>
      <c r="C140" s="706"/>
      <c r="D140" s="699"/>
      <c r="E140" s="706"/>
      <c r="G140" s="700"/>
      <c r="H140" s="700"/>
      <c r="J140" s="708"/>
      <c r="L140" s="707"/>
    </row>
    <row r="141" spans="1:19" s="707" customFormat="1" ht="16.5" customHeight="1" x14ac:dyDescent="0.25">
      <c r="B141" s="709"/>
      <c r="F141" s="695"/>
      <c r="G141" s="710"/>
      <c r="H141" s="710"/>
      <c r="I141" s="695"/>
      <c r="J141" s="710"/>
      <c r="K141" s="695"/>
      <c r="L141" s="695"/>
      <c r="O141" s="695"/>
      <c r="P141" s="695"/>
    </row>
  </sheetData>
  <mergeCells count="202">
    <mergeCell ref="E16:F16"/>
    <mergeCell ref="G16:S16"/>
    <mergeCell ref="C17:D17"/>
    <mergeCell ref="E17:S17"/>
    <mergeCell ref="B18:E18"/>
    <mergeCell ref="F18:I18"/>
    <mergeCell ref="J18:R18"/>
    <mergeCell ref="A6:S6"/>
    <mergeCell ref="A7:S7"/>
    <mergeCell ref="A8:S8"/>
    <mergeCell ref="E10:S10"/>
    <mergeCell ref="E11:S11"/>
    <mergeCell ref="A13:S13"/>
    <mergeCell ref="W18:W21"/>
    <mergeCell ref="J19:R19"/>
    <mergeCell ref="A20:A30"/>
    <mergeCell ref="B20:E20"/>
    <mergeCell ref="O20:Q20"/>
    <mergeCell ref="J21:R21"/>
    <mergeCell ref="O22:R22"/>
    <mergeCell ref="J23:R23"/>
    <mergeCell ref="B24:E24"/>
    <mergeCell ref="O25:R25"/>
    <mergeCell ref="J26:R27"/>
    <mergeCell ref="B27:D27"/>
    <mergeCell ref="B28:D28"/>
    <mergeCell ref="O28:R30"/>
    <mergeCell ref="J52:R53"/>
    <mergeCell ref="F54:I54"/>
    <mergeCell ref="F55:G55"/>
    <mergeCell ref="H55:I55"/>
    <mergeCell ref="A38:A44"/>
    <mergeCell ref="B38:E44"/>
    <mergeCell ref="F38:I39"/>
    <mergeCell ref="F43:G43"/>
    <mergeCell ref="H43:I43"/>
    <mergeCell ref="J38:R39"/>
    <mergeCell ref="F40:I40"/>
    <mergeCell ref="F41:G41"/>
    <mergeCell ref="H41:I41"/>
    <mergeCell ref="F42:G42"/>
    <mergeCell ref="H42:I42"/>
    <mergeCell ref="J45:R46"/>
    <mergeCell ref="F47:I47"/>
    <mergeCell ref="F48:G48"/>
    <mergeCell ref="H48:I48"/>
    <mergeCell ref="F49:G49"/>
    <mergeCell ref="H49:I49"/>
    <mergeCell ref="F50:G50"/>
    <mergeCell ref="A31:A37"/>
    <mergeCell ref="B31:E37"/>
    <mergeCell ref="F31:I32"/>
    <mergeCell ref="J31:R32"/>
    <mergeCell ref="F33:I33"/>
    <mergeCell ref="F34:G34"/>
    <mergeCell ref="H34:I34"/>
    <mergeCell ref="F35:G35"/>
    <mergeCell ref="H35:I35"/>
    <mergeCell ref="F36:G36"/>
    <mergeCell ref="H36:I36"/>
    <mergeCell ref="A59:A65"/>
    <mergeCell ref="B59:E65"/>
    <mergeCell ref="H62:I62"/>
    <mergeCell ref="F63:G63"/>
    <mergeCell ref="H63:I63"/>
    <mergeCell ref="F64:G64"/>
    <mergeCell ref="H64:I64"/>
    <mergeCell ref="H50:I50"/>
    <mergeCell ref="A52:A58"/>
    <mergeCell ref="B52:E58"/>
    <mergeCell ref="F52:I53"/>
    <mergeCell ref="F56:G56"/>
    <mergeCell ref="H56:I56"/>
    <mergeCell ref="A45:A51"/>
    <mergeCell ref="B45:E51"/>
    <mergeCell ref="F45:I46"/>
    <mergeCell ref="Q64:R64"/>
    <mergeCell ref="F57:G57"/>
    <mergeCell ref="H57:I57"/>
    <mergeCell ref="Q57:R57"/>
    <mergeCell ref="K58:M58"/>
    <mergeCell ref="F59:I60"/>
    <mergeCell ref="J59:R60"/>
    <mergeCell ref="F61:I61"/>
    <mergeCell ref="F62:G62"/>
    <mergeCell ref="K65:M65"/>
    <mergeCell ref="F93:G93"/>
    <mergeCell ref="H93:I93"/>
    <mergeCell ref="H86:I86"/>
    <mergeCell ref="F87:G87"/>
    <mergeCell ref="H87:I87"/>
    <mergeCell ref="F89:I90"/>
    <mergeCell ref="K79:M79"/>
    <mergeCell ref="A66:A72"/>
    <mergeCell ref="B66:E72"/>
    <mergeCell ref="F66:I67"/>
    <mergeCell ref="J66:R67"/>
    <mergeCell ref="F68:I68"/>
    <mergeCell ref="F69:G69"/>
    <mergeCell ref="H69:I69"/>
    <mergeCell ref="F70:G70"/>
    <mergeCell ref="H70:I70"/>
    <mergeCell ref="F71:G71"/>
    <mergeCell ref="H71:I71"/>
    <mergeCell ref="Q71:R71"/>
    <mergeCell ref="K72:M72"/>
    <mergeCell ref="A73:A79"/>
    <mergeCell ref="B73:E79"/>
    <mergeCell ref="H76:I76"/>
    <mergeCell ref="F78:G78"/>
    <mergeCell ref="H78:I78"/>
    <mergeCell ref="Q78:R78"/>
    <mergeCell ref="H100:I100"/>
    <mergeCell ref="B81:E81"/>
    <mergeCell ref="A82:A88"/>
    <mergeCell ref="B82:E88"/>
    <mergeCell ref="F82:I83"/>
    <mergeCell ref="J82:R83"/>
    <mergeCell ref="F84:I84"/>
    <mergeCell ref="F85:G85"/>
    <mergeCell ref="H85:I85"/>
    <mergeCell ref="F86:G86"/>
    <mergeCell ref="F73:I74"/>
    <mergeCell ref="J73:R74"/>
    <mergeCell ref="F75:I75"/>
    <mergeCell ref="F76:G76"/>
    <mergeCell ref="Q94:R94"/>
    <mergeCell ref="K95:M95"/>
    <mergeCell ref="A96:A102"/>
    <mergeCell ref="B96:E102"/>
    <mergeCell ref="F96:I97"/>
    <mergeCell ref="J96:R97"/>
    <mergeCell ref="F98:I98"/>
    <mergeCell ref="F99:G99"/>
    <mergeCell ref="H99:I99"/>
    <mergeCell ref="F100:G100"/>
    <mergeCell ref="A89:A95"/>
    <mergeCell ref="B89:E95"/>
    <mergeCell ref="F94:G94"/>
    <mergeCell ref="H94:I94"/>
    <mergeCell ref="J89:R90"/>
    <mergeCell ref="F91:I91"/>
    <mergeCell ref="F92:G92"/>
    <mergeCell ref="H92:I92"/>
    <mergeCell ref="F77:G77"/>
    <mergeCell ref="H77:I77"/>
    <mergeCell ref="H107:I107"/>
    <mergeCell ref="F108:G108"/>
    <mergeCell ref="H108:I108"/>
    <mergeCell ref="F109:G109"/>
    <mergeCell ref="F101:G101"/>
    <mergeCell ref="H101:I101"/>
    <mergeCell ref="Q101:R101"/>
    <mergeCell ref="K102:M102"/>
    <mergeCell ref="B103:E103"/>
    <mergeCell ref="H109:I109"/>
    <mergeCell ref="H130:I130"/>
    <mergeCell ref="Q130:R130"/>
    <mergeCell ref="K131:M131"/>
    <mergeCell ref="A111:A117"/>
    <mergeCell ref="B111:E117"/>
    <mergeCell ref="F111:I112"/>
    <mergeCell ref="J111:R112"/>
    <mergeCell ref="F113:I113"/>
    <mergeCell ref="F114:G114"/>
    <mergeCell ref="H114:I114"/>
    <mergeCell ref="F115:G115"/>
    <mergeCell ref="H115:I115"/>
    <mergeCell ref="F116:G116"/>
    <mergeCell ref="H116:I116"/>
    <mergeCell ref="Q116:R116"/>
    <mergeCell ref="K117:M117"/>
    <mergeCell ref="H123:I123"/>
    <mergeCell ref="Q123:R123"/>
    <mergeCell ref="F118:I119"/>
    <mergeCell ref="J118:R119"/>
    <mergeCell ref="F120:I120"/>
    <mergeCell ref="F121:G121"/>
    <mergeCell ref="A104:A110"/>
    <mergeCell ref="B104:E110"/>
    <mergeCell ref="F104:I105"/>
    <mergeCell ref="J104:R105"/>
    <mergeCell ref="F106:I106"/>
    <mergeCell ref="F107:G107"/>
    <mergeCell ref="B133:E133"/>
    <mergeCell ref="K124:M124"/>
    <mergeCell ref="A125:A131"/>
    <mergeCell ref="B125:E131"/>
    <mergeCell ref="F125:I126"/>
    <mergeCell ref="J125:R126"/>
    <mergeCell ref="F127:I127"/>
    <mergeCell ref="F128:G128"/>
    <mergeCell ref="H128:I128"/>
    <mergeCell ref="F129:G129"/>
    <mergeCell ref="H129:I129"/>
    <mergeCell ref="A118:A124"/>
    <mergeCell ref="B118:E124"/>
    <mergeCell ref="H121:I121"/>
    <mergeCell ref="F122:G122"/>
    <mergeCell ref="H122:I122"/>
    <mergeCell ref="F123:G123"/>
    <mergeCell ref="F130:G130"/>
  </mergeCells>
  <printOptions horizontalCentered="1"/>
  <pageMargins left="0.70866141732283472" right="0.70866141732283472" top="0.74803149606299213" bottom="0.74803149606299213" header="0.31496062992125984" footer="0.31496062992125984"/>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
  <sheetViews>
    <sheetView view="pageBreakPreview" zoomScaleNormal="100" zoomScaleSheetLayoutView="100" workbookViewId="0">
      <selection activeCell="B38" sqref="B38:N45"/>
    </sheetView>
  </sheetViews>
  <sheetFormatPr defaultRowHeight="12.75" x14ac:dyDescent="0.2"/>
  <cols>
    <col min="1" max="1" width="3.85546875" style="5" customWidth="1"/>
    <col min="2" max="2" width="7.5703125" style="1" customWidth="1"/>
    <col min="3" max="3" width="8.85546875" style="1" customWidth="1"/>
    <col min="4" max="4" width="6" style="1" customWidth="1"/>
    <col min="5" max="5" width="8.42578125" style="1" customWidth="1"/>
    <col min="6" max="6" width="8.7109375" style="1" customWidth="1"/>
    <col min="7" max="7" width="4" style="1" customWidth="1"/>
    <col min="8" max="8" width="12.7109375" style="1" customWidth="1"/>
    <col min="9" max="9" width="2.140625" style="1" customWidth="1"/>
    <col min="10" max="10" width="9" style="1" customWidth="1"/>
    <col min="11" max="11" width="3.140625" style="1" customWidth="1"/>
    <col min="12" max="12" width="9.7109375" style="1" customWidth="1"/>
    <col min="13" max="13" width="4.42578125" style="1" customWidth="1"/>
    <col min="14" max="14" width="17" style="1" customWidth="1"/>
    <col min="15" max="15" width="13.5703125" style="1" customWidth="1"/>
    <col min="16" max="17" width="0" style="1" hidden="1" customWidth="1"/>
    <col min="18" max="18" width="12.5703125" style="1" hidden="1" customWidth="1"/>
    <col min="19" max="19" width="12" style="1" hidden="1" customWidth="1"/>
    <col min="20" max="20" width="9.5703125" style="1" hidden="1" customWidth="1"/>
    <col min="21" max="24" width="0" style="1" hidden="1" customWidth="1"/>
    <col min="25" max="256" width="9.140625" style="1"/>
    <col min="257" max="257" width="3.85546875" style="1" customWidth="1"/>
    <col min="258" max="258" width="7.5703125" style="1" customWidth="1"/>
    <col min="259" max="260" width="6" style="1" customWidth="1"/>
    <col min="261" max="261" width="8.42578125" style="1" customWidth="1"/>
    <col min="262" max="262" width="8.7109375" style="1" customWidth="1"/>
    <col min="263" max="263" width="4" style="1" customWidth="1"/>
    <col min="264" max="264" width="12.7109375" style="1" customWidth="1"/>
    <col min="265" max="265" width="2.140625" style="1" customWidth="1"/>
    <col min="266" max="266" width="9" style="1" customWidth="1"/>
    <col min="267" max="267" width="3.140625" style="1" customWidth="1"/>
    <col min="268" max="268" width="9.7109375" style="1" customWidth="1"/>
    <col min="269" max="269" width="4.42578125" style="1" customWidth="1"/>
    <col min="270" max="271" width="13.5703125" style="1" customWidth="1"/>
    <col min="272" max="273" width="9.140625" style="1"/>
    <col min="274" max="274" width="12.5703125" style="1" customWidth="1"/>
    <col min="275" max="275" width="12" style="1" customWidth="1"/>
    <col min="276" max="276" width="9.5703125" style="1" bestFit="1" customWidth="1"/>
    <col min="277" max="512" width="9.140625" style="1"/>
    <col min="513" max="513" width="3.85546875" style="1" customWidth="1"/>
    <col min="514" max="514" width="7.5703125" style="1" customWidth="1"/>
    <col min="515" max="516" width="6" style="1" customWidth="1"/>
    <col min="517" max="517" width="8.42578125" style="1" customWidth="1"/>
    <col min="518" max="518" width="8.7109375" style="1" customWidth="1"/>
    <col min="519" max="519" width="4" style="1" customWidth="1"/>
    <col min="520" max="520" width="12.7109375" style="1" customWidth="1"/>
    <col min="521" max="521" width="2.140625" style="1" customWidth="1"/>
    <col min="522" max="522" width="9" style="1" customWidth="1"/>
    <col min="523" max="523" width="3.140625" style="1" customWidth="1"/>
    <col min="524" max="524" width="9.7109375" style="1" customWidth="1"/>
    <col min="525" max="525" width="4.42578125" style="1" customWidth="1"/>
    <col min="526" max="527" width="13.5703125" style="1" customWidth="1"/>
    <col min="528" max="529" width="9.140625" style="1"/>
    <col min="530" max="530" width="12.5703125" style="1" customWidth="1"/>
    <col min="531" max="531" width="12" style="1" customWidth="1"/>
    <col min="532" max="532" width="9.5703125" style="1" bestFit="1" customWidth="1"/>
    <col min="533" max="768" width="9.140625" style="1"/>
    <col min="769" max="769" width="3.85546875" style="1" customWidth="1"/>
    <col min="770" max="770" width="7.5703125" style="1" customWidth="1"/>
    <col min="771" max="772" width="6" style="1" customWidth="1"/>
    <col min="773" max="773" width="8.42578125" style="1" customWidth="1"/>
    <col min="774" max="774" width="8.7109375" style="1" customWidth="1"/>
    <col min="775" max="775" width="4" style="1" customWidth="1"/>
    <col min="776" max="776" width="12.7109375" style="1" customWidth="1"/>
    <col min="777" max="777" width="2.140625" style="1" customWidth="1"/>
    <col min="778" max="778" width="9" style="1" customWidth="1"/>
    <col min="779" max="779" width="3.140625" style="1" customWidth="1"/>
    <col min="780" max="780" width="9.7109375" style="1" customWidth="1"/>
    <col min="781" max="781" width="4.42578125" style="1" customWidth="1"/>
    <col min="782" max="783" width="13.5703125" style="1" customWidth="1"/>
    <col min="784" max="785" width="9.140625" style="1"/>
    <col min="786" max="786" width="12.5703125" style="1" customWidth="1"/>
    <col min="787" max="787" width="12" style="1" customWidth="1"/>
    <col min="788" max="788" width="9.5703125" style="1" bestFit="1" customWidth="1"/>
    <col min="789" max="1024" width="9.140625" style="1"/>
    <col min="1025" max="1025" width="3.85546875" style="1" customWidth="1"/>
    <col min="1026" max="1026" width="7.5703125" style="1" customWidth="1"/>
    <col min="1027" max="1028" width="6" style="1" customWidth="1"/>
    <col min="1029" max="1029" width="8.42578125" style="1" customWidth="1"/>
    <col min="1030" max="1030" width="8.7109375" style="1" customWidth="1"/>
    <col min="1031" max="1031" width="4" style="1" customWidth="1"/>
    <col min="1032" max="1032" width="12.7109375" style="1" customWidth="1"/>
    <col min="1033" max="1033" width="2.140625" style="1" customWidth="1"/>
    <col min="1034" max="1034" width="9" style="1" customWidth="1"/>
    <col min="1035" max="1035" width="3.140625" style="1" customWidth="1"/>
    <col min="1036" max="1036" width="9.7109375" style="1" customWidth="1"/>
    <col min="1037" max="1037" width="4.42578125" style="1" customWidth="1"/>
    <col min="1038" max="1039" width="13.5703125" style="1" customWidth="1"/>
    <col min="1040" max="1041" width="9.140625" style="1"/>
    <col min="1042" max="1042" width="12.5703125" style="1" customWidth="1"/>
    <col min="1043" max="1043" width="12" style="1" customWidth="1"/>
    <col min="1044" max="1044" width="9.5703125" style="1" bestFit="1" customWidth="1"/>
    <col min="1045" max="1280" width="9.140625" style="1"/>
    <col min="1281" max="1281" width="3.85546875" style="1" customWidth="1"/>
    <col min="1282" max="1282" width="7.5703125" style="1" customWidth="1"/>
    <col min="1283" max="1284" width="6" style="1" customWidth="1"/>
    <col min="1285" max="1285" width="8.42578125" style="1" customWidth="1"/>
    <col min="1286" max="1286" width="8.7109375" style="1" customWidth="1"/>
    <col min="1287" max="1287" width="4" style="1" customWidth="1"/>
    <col min="1288" max="1288" width="12.7109375" style="1" customWidth="1"/>
    <col min="1289" max="1289" width="2.140625" style="1" customWidth="1"/>
    <col min="1290" max="1290" width="9" style="1" customWidth="1"/>
    <col min="1291" max="1291" width="3.140625" style="1" customWidth="1"/>
    <col min="1292" max="1292" width="9.7109375" style="1" customWidth="1"/>
    <col min="1293" max="1293" width="4.42578125" style="1" customWidth="1"/>
    <col min="1294" max="1295" width="13.5703125" style="1" customWidth="1"/>
    <col min="1296" max="1297" width="9.140625" style="1"/>
    <col min="1298" max="1298" width="12.5703125" style="1" customWidth="1"/>
    <col min="1299" max="1299" width="12" style="1" customWidth="1"/>
    <col min="1300" max="1300" width="9.5703125" style="1" bestFit="1" customWidth="1"/>
    <col min="1301" max="1536" width="9.140625" style="1"/>
    <col min="1537" max="1537" width="3.85546875" style="1" customWidth="1"/>
    <col min="1538" max="1538" width="7.5703125" style="1" customWidth="1"/>
    <col min="1539" max="1540" width="6" style="1" customWidth="1"/>
    <col min="1541" max="1541" width="8.42578125" style="1" customWidth="1"/>
    <col min="1542" max="1542" width="8.7109375" style="1" customWidth="1"/>
    <col min="1543" max="1543" width="4" style="1" customWidth="1"/>
    <col min="1544" max="1544" width="12.7109375" style="1" customWidth="1"/>
    <col min="1545" max="1545" width="2.140625" style="1" customWidth="1"/>
    <col min="1546" max="1546" width="9" style="1" customWidth="1"/>
    <col min="1547" max="1547" width="3.140625" style="1" customWidth="1"/>
    <col min="1548" max="1548" width="9.7109375" style="1" customWidth="1"/>
    <col min="1549" max="1549" width="4.42578125" style="1" customWidth="1"/>
    <col min="1550" max="1551" width="13.5703125" style="1" customWidth="1"/>
    <col min="1552" max="1553" width="9.140625" style="1"/>
    <col min="1554" max="1554" width="12.5703125" style="1" customWidth="1"/>
    <col min="1555" max="1555" width="12" style="1" customWidth="1"/>
    <col min="1556" max="1556" width="9.5703125" style="1" bestFit="1" customWidth="1"/>
    <col min="1557" max="1792" width="9.140625" style="1"/>
    <col min="1793" max="1793" width="3.85546875" style="1" customWidth="1"/>
    <col min="1794" max="1794" width="7.5703125" style="1" customWidth="1"/>
    <col min="1795" max="1796" width="6" style="1" customWidth="1"/>
    <col min="1797" max="1797" width="8.42578125" style="1" customWidth="1"/>
    <col min="1798" max="1798" width="8.7109375" style="1" customWidth="1"/>
    <col min="1799" max="1799" width="4" style="1" customWidth="1"/>
    <col min="1800" max="1800" width="12.7109375" style="1" customWidth="1"/>
    <col min="1801" max="1801" width="2.140625" style="1" customWidth="1"/>
    <col min="1802" max="1802" width="9" style="1" customWidth="1"/>
    <col min="1803" max="1803" width="3.140625" style="1" customWidth="1"/>
    <col min="1804" max="1804" width="9.7109375" style="1" customWidth="1"/>
    <col min="1805" max="1805" width="4.42578125" style="1" customWidth="1"/>
    <col min="1806" max="1807" width="13.5703125" style="1" customWidth="1"/>
    <col min="1808" max="1809" width="9.140625" style="1"/>
    <col min="1810" max="1810" width="12.5703125" style="1" customWidth="1"/>
    <col min="1811" max="1811" width="12" style="1" customWidth="1"/>
    <col min="1812" max="1812" width="9.5703125" style="1" bestFit="1" customWidth="1"/>
    <col min="1813" max="2048" width="9.140625" style="1"/>
    <col min="2049" max="2049" width="3.85546875" style="1" customWidth="1"/>
    <col min="2050" max="2050" width="7.5703125" style="1" customWidth="1"/>
    <col min="2051" max="2052" width="6" style="1" customWidth="1"/>
    <col min="2053" max="2053" width="8.42578125" style="1" customWidth="1"/>
    <col min="2054" max="2054" width="8.7109375" style="1" customWidth="1"/>
    <col min="2055" max="2055" width="4" style="1" customWidth="1"/>
    <col min="2056" max="2056" width="12.7109375" style="1" customWidth="1"/>
    <col min="2057" max="2057" width="2.140625" style="1" customWidth="1"/>
    <col min="2058" max="2058" width="9" style="1" customWidth="1"/>
    <col min="2059" max="2059" width="3.140625" style="1" customWidth="1"/>
    <col min="2060" max="2060" width="9.7109375" style="1" customWidth="1"/>
    <col min="2061" max="2061" width="4.42578125" style="1" customWidth="1"/>
    <col min="2062" max="2063" width="13.5703125" style="1" customWidth="1"/>
    <col min="2064" max="2065" width="9.140625" style="1"/>
    <col min="2066" max="2066" width="12.5703125" style="1" customWidth="1"/>
    <col min="2067" max="2067" width="12" style="1" customWidth="1"/>
    <col min="2068" max="2068" width="9.5703125" style="1" bestFit="1" customWidth="1"/>
    <col min="2069" max="2304" width="9.140625" style="1"/>
    <col min="2305" max="2305" width="3.85546875" style="1" customWidth="1"/>
    <col min="2306" max="2306" width="7.5703125" style="1" customWidth="1"/>
    <col min="2307" max="2308" width="6" style="1" customWidth="1"/>
    <col min="2309" max="2309" width="8.42578125" style="1" customWidth="1"/>
    <col min="2310" max="2310" width="8.7109375" style="1" customWidth="1"/>
    <col min="2311" max="2311" width="4" style="1" customWidth="1"/>
    <col min="2312" max="2312" width="12.7109375" style="1" customWidth="1"/>
    <col min="2313" max="2313" width="2.140625" style="1" customWidth="1"/>
    <col min="2314" max="2314" width="9" style="1" customWidth="1"/>
    <col min="2315" max="2315" width="3.140625" style="1" customWidth="1"/>
    <col min="2316" max="2316" width="9.7109375" style="1" customWidth="1"/>
    <col min="2317" max="2317" width="4.42578125" style="1" customWidth="1"/>
    <col min="2318" max="2319" width="13.5703125" style="1" customWidth="1"/>
    <col min="2320" max="2321" width="9.140625" style="1"/>
    <col min="2322" max="2322" width="12.5703125" style="1" customWidth="1"/>
    <col min="2323" max="2323" width="12" style="1" customWidth="1"/>
    <col min="2324" max="2324" width="9.5703125" style="1" bestFit="1" customWidth="1"/>
    <col min="2325" max="2560" width="9.140625" style="1"/>
    <col min="2561" max="2561" width="3.85546875" style="1" customWidth="1"/>
    <col min="2562" max="2562" width="7.5703125" style="1" customWidth="1"/>
    <col min="2563" max="2564" width="6" style="1" customWidth="1"/>
    <col min="2565" max="2565" width="8.42578125" style="1" customWidth="1"/>
    <col min="2566" max="2566" width="8.7109375" style="1" customWidth="1"/>
    <col min="2567" max="2567" width="4" style="1" customWidth="1"/>
    <col min="2568" max="2568" width="12.7109375" style="1" customWidth="1"/>
    <col min="2569" max="2569" width="2.140625" style="1" customWidth="1"/>
    <col min="2570" max="2570" width="9" style="1" customWidth="1"/>
    <col min="2571" max="2571" width="3.140625" style="1" customWidth="1"/>
    <col min="2572" max="2572" width="9.7109375" style="1" customWidth="1"/>
    <col min="2573" max="2573" width="4.42578125" style="1" customWidth="1"/>
    <col min="2574" max="2575" width="13.5703125" style="1" customWidth="1"/>
    <col min="2576" max="2577" width="9.140625" style="1"/>
    <col min="2578" max="2578" width="12.5703125" style="1" customWidth="1"/>
    <col min="2579" max="2579" width="12" style="1" customWidth="1"/>
    <col min="2580" max="2580" width="9.5703125" style="1" bestFit="1" customWidth="1"/>
    <col min="2581" max="2816" width="9.140625" style="1"/>
    <col min="2817" max="2817" width="3.85546875" style="1" customWidth="1"/>
    <col min="2818" max="2818" width="7.5703125" style="1" customWidth="1"/>
    <col min="2819" max="2820" width="6" style="1" customWidth="1"/>
    <col min="2821" max="2821" width="8.42578125" style="1" customWidth="1"/>
    <col min="2822" max="2822" width="8.7109375" style="1" customWidth="1"/>
    <col min="2823" max="2823" width="4" style="1" customWidth="1"/>
    <col min="2824" max="2824" width="12.7109375" style="1" customWidth="1"/>
    <col min="2825" max="2825" width="2.140625" style="1" customWidth="1"/>
    <col min="2826" max="2826" width="9" style="1" customWidth="1"/>
    <col min="2827" max="2827" width="3.140625" style="1" customWidth="1"/>
    <col min="2828" max="2828" width="9.7109375" style="1" customWidth="1"/>
    <col min="2829" max="2829" width="4.42578125" style="1" customWidth="1"/>
    <col min="2830" max="2831" width="13.5703125" style="1" customWidth="1"/>
    <col min="2832" max="2833" width="9.140625" style="1"/>
    <col min="2834" max="2834" width="12.5703125" style="1" customWidth="1"/>
    <col min="2835" max="2835" width="12" style="1" customWidth="1"/>
    <col min="2836" max="2836" width="9.5703125" style="1" bestFit="1" customWidth="1"/>
    <col min="2837" max="3072" width="9.140625" style="1"/>
    <col min="3073" max="3073" width="3.85546875" style="1" customWidth="1"/>
    <col min="3074" max="3074" width="7.5703125" style="1" customWidth="1"/>
    <col min="3075" max="3076" width="6" style="1" customWidth="1"/>
    <col min="3077" max="3077" width="8.42578125" style="1" customWidth="1"/>
    <col min="3078" max="3078" width="8.7109375" style="1" customWidth="1"/>
    <col min="3079" max="3079" width="4" style="1" customWidth="1"/>
    <col min="3080" max="3080" width="12.7109375" style="1" customWidth="1"/>
    <col min="3081" max="3081" width="2.140625" style="1" customWidth="1"/>
    <col min="3082" max="3082" width="9" style="1" customWidth="1"/>
    <col min="3083" max="3083" width="3.140625" style="1" customWidth="1"/>
    <col min="3084" max="3084" width="9.7109375" style="1" customWidth="1"/>
    <col min="3085" max="3085" width="4.42578125" style="1" customWidth="1"/>
    <col min="3086" max="3087" width="13.5703125" style="1" customWidth="1"/>
    <col min="3088" max="3089" width="9.140625" style="1"/>
    <col min="3090" max="3090" width="12.5703125" style="1" customWidth="1"/>
    <col min="3091" max="3091" width="12" style="1" customWidth="1"/>
    <col min="3092" max="3092" width="9.5703125" style="1" bestFit="1" customWidth="1"/>
    <col min="3093" max="3328" width="9.140625" style="1"/>
    <col min="3329" max="3329" width="3.85546875" style="1" customWidth="1"/>
    <col min="3330" max="3330" width="7.5703125" style="1" customWidth="1"/>
    <col min="3331" max="3332" width="6" style="1" customWidth="1"/>
    <col min="3333" max="3333" width="8.42578125" style="1" customWidth="1"/>
    <col min="3334" max="3334" width="8.7109375" style="1" customWidth="1"/>
    <col min="3335" max="3335" width="4" style="1" customWidth="1"/>
    <col min="3336" max="3336" width="12.7109375" style="1" customWidth="1"/>
    <col min="3337" max="3337" width="2.140625" style="1" customWidth="1"/>
    <col min="3338" max="3338" width="9" style="1" customWidth="1"/>
    <col min="3339" max="3339" width="3.140625" style="1" customWidth="1"/>
    <col min="3340" max="3340" width="9.7109375" style="1" customWidth="1"/>
    <col min="3341" max="3341" width="4.42578125" style="1" customWidth="1"/>
    <col min="3342" max="3343" width="13.5703125" style="1" customWidth="1"/>
    <col min="3344" max="3345" width="9.140625" style="1"/>
    <col min="3346" max="3346" width="12.5703125" style="1" customWidth="1"/>
    <col min="3347" max="3347" width="12" style="1" customWidth="1"/>
    <col min="3348" max="3348" width="9.5703125" style="1" bestFit="1" customWidth="1"/>
    <col min="3349" max="3584" width="9.140625" style="1"/>
    <col min="3585" max="3585" width="3.85546875" style="1" customWidth="1"/>
    <col min="3586" max="3586" width="7.5703125" style="1" customWidth="1"/>
    <col min="3587" max="3588" width="6" style="1" customWidth="1"/>
    <col min="3589" max="3589" width="8.42578125" style="1" customWidth="1"/>
    <col min="3590" max="3590" width="8.7109375" style="1" customWidth="1"/>
    <col min="3591" max="3591" width="4" style="1" customWidth="1"/>
    <col min="3592" max="3592" width="12.7109375" style="1" customWidth="1"/>
    <col min="3593" max="3593" width="2.140625" style="1" customWidth="1"/>
    <col min="3594" max="3594" width="9" style="1" customWidth="1"/>
    <col min="3595" max="3595" width="3.140625" style="1" customWidth="1"/>
    <col min="3596" max="3596" width="9.7109375" style="1" customWidth="1"/>
    <col min="3597" max="3597" width="4.42578125" style="1" customWidth="1"/>
    <col min="3598" max="3599" width="13.5703125" style="1" customWidth="1"/>
    <col min="3600" max="3601" width="9.140625" style="1"/>
    <col min="3602" max="3602" width="12.5703125" style="1" customWidth="1"/>
    <col min="3603" max="3603" width="12" style="1" customWidth="1"/>
    <col min="3604" max="3604" width="9.5703125" style="1" bestFit="1" customWidth="1"/>
    <col min="3605" max="3840" width="9.140625" style="1"/>
    <col min="3841" max="3841" width="3.85546875" style="1" customWidth="1"/>
    <col min="3842" max="3842" width="7.5703125" style="1" customWidth="1"/>
    <col min="3843" max="3844" width="6" style="1" customWidth="1"/>
    <col min="3845" max="3845" width="8.42578125" style="1" customWidth="1"/>
    <col min="3846" max="3846" width="8.7109375" style="1" customWidth="1"/>
    <col min="3847" max="3847" width="4" style="1" customWidth="1"/>
    <col min="3848" max="3848" width="12.7109375" style="1" customWidth="1"/>
    <col min="3849" max="3849" width="2.140625" style="1" customWidth="1"/>
    <col min="3850" max="3850" width="9" style="1" customWidth="1"/>
    <col min="3851" max="3851" width="3.140625" style="1" customWidth="1"/>
    <col min="3852" max="3852" width="9.7109375" style="1" customWidth="1"/>
    <col min="3853" max="3853" width="4.42578125" style="1" customWidth="1"/>
    <col min="3854" max="3855" width="13.5703125" style="1" customWidth="1"/>
    <col min="3856" max="3857" width="9.140625" style="1"/>
    <col min="3858" max="3858" width="12.5703125" style="1" customWidth="1"/>
    <col min="3859" max="3859" width="12" style="1" customWidth="1"/>
    <col min="3860" max="3860" width="9.5703125" style="1" bestFit="1" customWidth="1"/>
    <col min="3861" max="4096" width="9.140625" style="1"/>
    <col min="4097" max="4097" width="3.85546875" style="1" customWidth="1"/>
    <col min="4098" max="4098" width="7.5703125" style="1" customWidth="1"/>
    <col min="4099" max="4100" width="6" style="1" customWidth="1"/>
    <col min="4101" max="4101" width="8.42578125" style="1" customWidth="1"/>
    <col min="4102" max="4102" width="8.7109375" style="1" customWidth="1"/>
    <col min="4103" max="4103" width="4" style="1" customWidth="1"/>
    <col min="4104" max="4104" width="12.7109375" style="1" customWidth="1"/>
    <col min="4105" max="4105" width="2.140625" style="1" customWidth="1"/>
    <col min="4106" max="4106" width="9" style="1" customWidth="1"/>
    <col min="4107" max="4107" width="3.140625" style="1" customWidth="1"/>
    <col min="4108" max="4108" width="9.7109375" style="1" customWidth="1"/>
    <col min="4109" max="4109" width="4.42578125" style="1" customWidth="1"/>
    <col min="4110" max="4111" width="13.5703125" style="1" customWidth="1"/>
    <col min="4112" max="4113" width="9.140625" style="1"/>
    <col min="4114" max="4114" width="12.5703125" style="1" customWidth="1"/>
    <col min="4115" max="4115" width="12" style="1" customWidth="1"/>
    <col min="4116" max="4116" width="9.5703125" style="1" bestFit="1" customWidth="1"/>
    <col min="4117" max="4352" width="9.140625" style="1"/>
    <col min="4353" max="4353" width="3.85546875" style="1" customWidth="1"/>
    <col min="4354" max="4354" width="7.5703125" style="1" customWidth="1"/>
    <col min="4355" max="4356" width="6" style="1" customWidth="1"/>
    <col min="4357" max="4357" width="8.42578125" style="1" customWidth="1"/>
    <col min="4358" max="4358" width="8.7109375" style="1" customWidth="1"/>
    <col min="4359" max="4359" width="4" style="1" customWidth="1"/>
    <col min="4360" max="4360" width="12.7109375" style="1" customWidth="1"/>
    <col min="4361" max="4361" width="2.140625" style="1" customWidth="1"/>
    <col min="4362" max="4362" width="9" style="1" customWidth="1"/>
    <col min="4363" max="4363" width="3.140625" style="1" customWidth="1"/>
    <col min="4364" max="4364" width="9.7109375" style="1" customWidth="1"/>
    <col min="4365" max="4365" width="4.42578125" style="1" customWidth="1"/>
    <col min="4366" max="4367" width="13.5703125" style="1" customWidth="1"/>
    <col min="4368" max="4369" width="9.140625" style="1"/>
    <col min="4370" max="4370" width="12.5703125" style="1" customWidth="1"/>
    <col min="4371" max="4371" width="12" style="1" customWidth="1"/>
    <col min="4372" max="4372" width="9.5703125" style="1" bestFit="1" customWidth="1"/>
    <col min="4373" max="4608" width="9.140625" style="1"/>
    <col min="4609" max="4609" width="3.85546875" style="1" customWidth="1"/>
    <col min="4610" max="4610" width="7.5703125" style="1" customWidth="1"/>
    <col min="4611" max="4612" width="6" style="1" customWidth="1"/>
    <col min="4613" max="4613" width="8.42578125" style="1" customWidth="1"/>
    <col min="4614" max="4614" width="8.7109375" style="1" customWidth="1"/>
    <col min="4615" max="4615" width="4" style="1" customWidth="1"/>
    <col min="4616" max="4616" width="12.7109375" style="1" customWidth="1"/>
    <col min="4617" max="4617" width="2.140625" style="1" customWidth="1"/>
    <col min="4618" max="4618" width="9" style="1" customWidth="1"/>
    <col min="4619" max="4619" width="3.140625" style="1" customWidth="1"/>
    <col min="4620" max="4620" width="9.7109375" style="1" customWidth="1"/>
    <col min="4621" max="4621" width="4.42578125" style="1" customWidth="1"/>
    <col min="4622" max="4623" width="13.5703125" style="1" customWidth="1"/>
    <col min="4624" max="4625" width="9.140625" style="1"/>
    <col min="4626" max="4626" width="12.5703125" style="1" customWidth="1"/>
    <col min="4627" max="4627" width="12" style="1" customWidth="1"/>
    <col min="4628" max="4628" width="9.5703125" style="1" bestFit="1" customWidth="1"/>
    <col min="4629" max="4864" width="9.140625" style="1"/>
    <col min="4865" max="4865" width="3.85546875" style="1" customWidth="1"/>
    <col min="4866" max="4866" width="7.5703125" style="1" customWidth="1"/>
    <col min="4867" max="4868" width="6" style="1" customWidth="1"/>
    <col min="4869" max="4869" width="8.42578125" style="1" customWidth="1"/>
    <col min="4870" max="4870" width="8.7109375" style="1" customWidth="1"/>
    <col min="4871" max="4871" width="4" style="1" customWidth="1"/>
    <col min="4872" max="4872" width="12.7109375" style="1" customWidth="1"/>
    <col min="4873" max="4873" width="2.140625" style="1" customWidth="1"/>
    <col min="4874" max="4874" width="9" style="1" customWidth="1"/>
    <col min="4875" max="4875" width="3.140625" style="1" customWidth="1"/>
    <col min="4876" max="4876" width="9.7109375" style="1" customWidth="1"/>
    <col min="4877" max="4877" width="4.42578125" style="1" customWidth="1"/>
    <col min="4878" max="4879" width="13.5703125" style="1" customWidth="1"/>
    <col min="4880" max="4881" width="9.140625" style="1"/>
    <col min="4882" max="4882" width="12.5703125" style="1" customWidth="1"/>
    <col min="4883" max="4883" width="12" style="1" customWidth="1"/>
    <col min="4884" max="4884" width="9.5703125" style="1" bestFit="1" customWidth="1"/>
    <col min="4885" max="5120" width="9.140625" style="1"/>
    <col min="5121" max="5121" width="3.85546875" style="1" customWidth="1"/>
    <col min="5122" max="5122" width="7.5703125" style="1" customWidth="1"/>
    <col min="5123" max="5124" width="6" style="1" customWidth="1"/>
    <col min="5125" max="5125" width="8.42578125" style="1" customWidth="1"/>
    <col min="5126" max="5126" width="8.7109375" style="1" customWidth="1"/>
    <col min="5127" max="5127" width="4" style="1" customWidth="1"/>
    <col min="5128" max="5128" width="12.7109375" style="1" customWidth="1"/>
    <col min="5129" max="5129" width="2.140625" style="1" customWidth="1"/>
    <col min="5130" max="5130" width="9" style="1" customWidth="1"/>
    <col min="5131" max="5131" width="3.140625" style="1" customWidth="1"/>
    <col min="5132" max="5132" width="9.7109375" style="1" customWidth="1"/>
    <col min="5133" max="5133" width="4.42578125" style="1" customWidth="1"/>
    <col min="5134" max="5135" width="13.5703125" style="1" customWidth="1"/>
    <col min="5136" max="5137" width="9.140625" style="1"/>
    <col min="5138" max="5138" width="12.5703125" style="1" customWidth="1"/>
    <col min="5139" max="5139" width="12" style="1" customWidth="1"/>
    <col min="5140" max="5140" width="9.5703125" style="1" bestFit="1" customWidth="1"/>
    <col min="5141" max="5376" width="9.140625" style="1"/>
    <col min="5377" max="5377" width="3.85546875" style="1" customWidth="1"/>
    <col min="5378" max="5378" width="7.5703125" style="1" customWidth="1"/>
    <col min="5379" max="5380" width="6" style="1" customWidth="1"/>
    <col min="5381" max="5381" width="8.42578125" style="1" customWidth="1"/>
    <col min="5382" max="5382" width="8.7109375" style="1" customWidth="1"/>
    <col min="5383" max="5383" width="4" style="1" customWidth="1"/>
    <col min="5384" max="5384" width="12.7109375" style="1" customWidth="1"/>
    <col min="5385" max="5385" width="2.140625" style="1" customWidth="1"/>
    <col min="5386" max="5386" width="9" style="1" customWidth="1"/>
    <col min="5387" max="5387" width="3.140625" style="1" customWidth="1"/>
    <col min="5388" max="5388" width="9.7109375" style="1" customWidth="1"/>
    <col min="5389" max="5389" width="4.42578125" style="1" customWidth="1"/>
    <col min="5390" max="5391" width="13.5703125" style="1" customWidth="1"/>
    <col min="5392" max="5393" width="9.140625" style="1"/>
    <col min="5394" max="5394" width="12.5703125" style="1" customWidth="1"/>
    <col min="5395" max="5395" width="12" style="1" customWidth="1"/>
    <col min="5396" max="5396" width="9.5703125" style="1" bestFit="1" customWidth="1"/>
    <col min="5397" max="5632" width="9.140625" style="1"/>
    <col min="5633" max="5633" width="3.85546875" style="1" customWidth="1"/>
    <col min="5634" max="5634" width="7.5703125" style="1" customWidth="1"/>
    <col min="5635" max="5636" width="6" style="1" customWidth="1"/>
    <col min="5637" max="5637" width="8.42578125" style="1" customWidth="1"/>
    <col min="5638" max="5638" width="8.7109375" style="1" customWidth="1"/>
    <col min="5639" max="5639" width="4" style="1" customWidth="1"/>
    <col min="5640" max="5640" width="12.7109375" style="1" customWidth="1"/>
    <col min="5641" max="5641" width="2.140625" style="1" customWidth="1"/>
    <col min="5642" max="5642" width="9" style="1" customWidth="1"/>
    <col min="5643" max="5643" width="3.140625" style="1" customWidth="1"/>
    <col min="5644" max="5644" width="9.7109375" style="1" customWidth="1"/>
    <col min="5645" max="5645" width="4.42578125" style="1" customWidth="1"/>
    <col min="5646" max="5647" width="13.5703125" style="1" customWidth="1"/>
    <col min="5648" max="5649" width="9.140625" style="1"/>
    <col min="5650" max="5650" width="12.5703125" style="1" customWidth="1"/>
    <col min="5651" max="5651" width="12" style="1" customWidth="1"/>
    <col min="5652" max="5652" width="9.5703125" style="1" bestFit="1" customWidth="1"/>
    <col min="5653" max="5888" width="9.140625" style="1"/>
    <col min="5889" max="5889" width="3.85546875" style="1" customWidth="1"/>
    <col min="5890" max="5890" width="7.5703125" style="1" customWidth="1"/>
    <col min="5891" max="5892" width="6" style="1" customWidth="1"/>
    <col min="5893" max="5893" width="8.42578125" style="1" customWidth="1"/>
    <col min="5894" max="5894" width="8.7109375" style="1" customWidth="1"/>
    <col min="5895" max="5895" width="4" style="1" customWidth="1"/>
    <col min="5896" max="5896" width="12.7109375" style="1" customWidth="1"/>
    <col min="5897" max="5897" width="2.140625" style="1" customWidth="1"/>
    <col min="5898" max="5898" width="9" style="1" customWidth="1"/>
    <col min="5899" max="5899" width="3.140625" style="1" customWidth="1"/>
    <col min="5900" max="5900" width="9.7109375" style="1" customWidth="1"/>
    <col min="5901" max="5901" width="4.42578125" style="1" customWidth="1"/>
    <col min="5902" max="5903" width="13.5703125" style="1" customWidth="1"/>
    <col min="5904" max="5905" width="9.140625" style="1"/>
    <col min="5906" max="5906" width="12.5703125" style="1" customWidth="1"/>
    <col min="5907" max="5907" width="12" style="1" customWidth="1"/>
    <col min="5908" max="5908" width="9.5703125" style="1" bestFit="1" customWidth="1"/>
    <col min="5909" max="6144" width="9.140625" style="1"/>
    <col min="6145" max="6145" width="3.85546875" style="1" customWidth="1"/>
    <col min="6146" max="6146" width="7.5703125" style="1" customWidth="1"/>
    <col min="6147" max="6148" width="6" style="1" customWidth="1"/>
    <col min="6149" max="6149" width="8.42578125" style="1" customWidth="1"/>
    <col min="6150" max="6150" width="8.7109375" style="1" customWidth="1"/>
    <col min="6151" max="6151" width="4" style="1" customWidth="1"/>
    <col min="6152" max="6152" width="12.7109375" style="1" customWidth="1"/>
    <col min="6153" max="6153" width="2.140625" style="1" customWidth="1"/>
    <col min="6154" max="6154" width="9" style="1" customWidth="1"/>
    <col min="6155" max="6155" width="3.140625" style="1" customWidth="1"/>
    <col min="6156" max="6156" width="9.7109375" style="1" customWidth="1"/>
    <col min="6157" max="6157" width="4.42578125" style="1" customWidth="1"/>
    <col min="6158" max="6159" width="13.5703125" style="1" customWidth="1"/>
    <col min="6160" max="6161" width="9.140625" style="1"/>
    <col min="6162" max="6162" width="12.5703125" style="1" customWidth="1"/>
    <col min="6163" max="6163" width="12" style="1" customWidth="1"/>
    <col min="6164" max="6164" width="9.5703125" style="1" bestFit="1" customWidth="1"/>
    <col min="6165" max="6400" width="9.140625" style="1"/>
    <col min="6401" max="6401" width="3.85546875" style="1" customWidth="1"/>
    <col min="6402" max="6402" width="7.5703125" style="1" customWidth="1"/>
    <col min="6403" max="6404" width="6" style="1" customWidth="1"/>
    <col min="6405" max="6405" width="8.42578125" style="1" customWidth="1"/>
    <col min="6406" max="6406" width="8.7109375" style="1" customWidth="1"/>
    <col min="6407" max="6407" width="4" style="1" customWidth="1"/>
    <col min="6408" max="6408" width="12.7109375" style="1" customWidth="1"/>
    <col min="6409" max="6409" width="2.140625" style="1" customWidth="1"/>
    <col min="6410" max="6410" width="9" style="1" customWidth="1"/>
    <col min="6411" max="6411" width="3.140625" style="1" customWidth="1"/>
    <col min="6412" max="6412" width="9.7109375" style="1" customWidth="1"/>
    <col min="6413" max="6413" width="4.42578125" style="1" customWidth="1"/>
    <col min="6414" max="6415" width="13.5703125" style="1" customWidth="1"/>
    <col min="6416" max="6417" width="9.140625" style="1"/>
    <col min="6418" max="6418" width="12.5703125" style="1" customWidth="1"/>
    <col min="6419" max="6419" width="12" style="1" customWidth="1"/>
    <col min="6420" max="6420" width="9.5703125" style="1" bestFit="1" customWidth="1"/>
    <col min="6421" max="6656" width="9.140625" style="1"/>
    <col min="6657" max="6657" width="3.85546875" style="1" customWidth="1"/>
    <col min="6658" max="6658" width="7.5703125" style="1" customWidth="1"/>
    <col min="6659" max="6660" width="6" style="1" customWidth="1"/>
    <col min="6661" max="6661" width="8.42578125" style="1" customWidth="1"/>
    <col min="6662" max="6662" width="8.7109375" style="1" customWidth="1"/>
    <col min="6663" max="6663" width="4" style="1" customWidth="1"/>
    <col min="6664" max="6664" width="12.7109375" style="1" customWidth="1"/>
    <col min="6665" max="6665" width="2.140625" style="1" customWidth="1"/>
    <col min="6666" max="6666" width="9" style="1" customWidth="1"/>
    <col min="6667" max="6667" width="3.140625" style="1" customWidth="1"/>
    <col min="6668" max="6668" width="9.7109375" style="1" customWidth="1"/>
    <col min="6669" max="6669" width="4.42578125" style="1" customWidth="1"/>
    <col min="6670" max="6671" width="13.5703125" style="1" customWidth="1"/>
    <col min="6672" max="6673" width="9.140625" style="1"/>
    <col min="6674" max="6674" width="12.5703125" style="1" customWidth="1"/>
    <col min="6675" max="6675" width="12" style="1" customWidth="1"/>
    <col min="6676" max="6676" width="9.5703125" style="1" bestFit="1" customWidth="1"/>
    <col min="6677" max="6912" width="9.140625" style="1"/>
    <col min="6913" max="6913" width="3.85546875" style="1" customWidth="1"/>
    <col min="6914" max="6914" width="7.5703125" style="1" customWidth="1"/>
    <col min="6915" max="6916" width="6" style="1" customWidth="1"/>
    <col min="6917" max="6917" width="8.42578125" style="1" customWidth="1"/>
    <col min="6918" max="6918" width="8.7109375" style="1" customWidth="1"/>
    <col min="6919" max="6919" width="4" style="1" customWidth="1"/>
    <col min="6920" max="6920" width="12.7109375" style="1" customWidth="1"/>
    <col min="6921" max="6921" width="2.140625" style="1" customWidth="1"/>
    <col min="6922" max="6922" width="9" style="1" customWidth="1"/>
    <col min="6923" max="6923" width="3.140625" style="1" customWidth="1"/>
    <col min="6924" max="6924" width="9.7109375" style="1" customWidth="1"/>
    <col min="6925" max="6925" width="4.42578125" style="1" customWidth="1"/>
    <col min="6926" max="6927" width="13.5703125" style="1" customWidth="1"/>
    <col min="6928" max="6929" width="9.140625" style="1"/>
    <col min="6930" max="6930" width="12.5703125" style="1" customWidth="1"/>
    <col min="6931" max="6931" width="12" style="1" customWidth="1"/>
    <col min="6932" max="6932" width="9.5703125" style="1" bestFit="1" customWidth="1"/>
    <col min="6933" max="7168" width="9.140625" style="1"/>
    <col min="7169" max="7169" width="3.85546875" style="1" customWidth="1"/>
    <col min="7170" max="7170" width="7.5703125" style="1" customWidth="1"/>
    <col min="7171" max="7172" width="6" style="1" customWidth="1"/>
    <col min="7173" max="7173" width="8.42578125" style="1" customWidth="1"/>
    <col min="7174" max="7174" width="8.7109375" style="1" customWidth="1"/>
    <col min="7175" max="7175" width="4" style="1" customWidth="1"/>
    <col min="7176" max="7176" width="12.7109375" style="1" customWidth="1"/>
    <col min="7177" max="7177" width="2.140625" style="1" customWidth="1"/>
    <col min="7178" max="7178" width="9" style="1" customWidth="1"/>
    <col min="7179" max="7179" width="3.140625" style="1" customWidth="1"/>
    <col min="7180" max="7180" width="9.7109375" style="1" customWidth="1"/>
    <col min="7181" max="7181" width="4.42578125" style="1" customWidth="1"/>
    <col min="7182" max="7183" width="13.5703125" style="1" customWidth="1"/>
    <col min="7184" max="7185" width="9.140625" style="1"/>
    <col min="7186" max="7186" width="12.5703125" style="1" customWidth="1"/>
    <col min="7187" max="7187" width="12" style="1" customWidth="1"/>
    <col min="7188" max="7188" width="9.5703125" style="1" bestFit="1" customWidth="1"/>
    <col min="7189" max="7424" width="9.140625" style="1"/>
    <col min="7425" max="7425" width="3.85546875" style="1" customWidth="1"/>
    <col min="7426" max="7426" width="7.5703125" style="1" customWidth="1"/>
    <col min="7427" max="7428" width="6" style="1" customWidth="1"/>
    <col min="7429" max="7429" width="8.42578125" style="1" customWidth="1"/>
    <col min="7430" max="7430" width="8.7109375" style="1" customWidth="1"/>
    <col min="7431" max="7431" width="4" style="1" customWidth="1"/>
    <col min="7432" max="7432" width="12.7109375" style="1" customWidth="1"/>
    <col min="7433" max="7433" width="2.140625" style="1" customWidth="1"/>
    <col min="7434" max="7434" width="9" style="1" customWidth="1"/>
    <col min="7435" max="7435" width="3.140625" style="1" customWidth="1"/>
    <col min="7436" max="7436" width="9.7109375" style="1" customWidth="1"/>
    <col min="7437" max="7437" width="4.42578125" style="1" customWidth="1"/>
    <col min="7438" max="7439" width="13.5703125" style="1" customWidth="1"/>
    <col min="7440" max="7441" width="9.140625" style="1"/>
    <col min="7442" max="7442" width="12.5703125" style="1" customWidth="1"/>
    <col min="7443" max="7443" width="12" style="1" customWidth="1"/>
    <col min="7444" max="7444" width="9.5703125" style="1" bestFit="1" customWidth="1"/>
    <col min="7445" max="7680" width="9.140625" style="1"/>
    <col min="7681" max="7681" width="3.85546875" style="1" customWidth="1"/>
    <col min="7682" max="7682" width="7.5703125" style="1" customWidth="1"/>
    <col min="7683" max="7684" width="6" style="1" customWidth="1"/>
    <col min="7685" max="7685" width="8.42578125" style="1" customWidth="1"/>
    <col min="7686" max="7686" width="8.7109375" style="1" customWidth="1"/>
    <col min="7687" max="7687" width="4" style="1" customWidth="1"/>
    <col min="7688" max="7688" width="12.7109375" style="1" customWidth="1"/>
    <col min="7689" max="7689" width="2.140625" style="1" customWidth="1"/>
    <col min="7690" max="7690" width="9" style="1" customWidth="1"/>
    <col min="7691" max="7691" width="3.140625" style="1" customWidth="1"/>
    <col min="7692" max="7692" width="9.7109375" style="1" customWidth="1"/>
    <col min="7693" max="7693" width="4.42578125" style="1" customWidth="1"/>
    <col min="7694" max="7695" width="13.5703125" style="1" customWidth="1"/>
    <col min="7696" max="7697" width="9.140625" style="1"/>
    <col min="7698" max="7698" width="12.5703125" style="1" customWidth="1"/>
    <col min="7699" max="7699" width="12" style="1" customWidth="1"/>
    <col min="7700" max="7700" width="9.5703125" style="1" bestFit="1" customWidth="1"/>
    <col min="7701" max="7936" width="9.140625" style="1"/>
    <col min="7937" max="7937" width="3.85546875" style="1" customWidth="1"/>
    <col min="7938" max="7938" width="7.5703125" style="1" customWidth="1"/>
    <col min="7939" max="7940" width="6" style="1" customWidth="1"/>
    <col min="7941" max="7941" width="8.42578125" style="1" customWidth="1"/>
    <col min="7942" max="7942" width="8.7109375" style="1" customWidth="1"/>
    <col min="7943" max="7943" width="4" style="1" customWidth="1"/>
    <col min="7944" max="7944" width="12.7109375" style="1" customWidth="1"/>
    <col min="7945" max="7945" width="2.140625" style="1" customWidth="1"/>
    <col min="7946" max="7946" width="9" style="1" customWidth="1"/>
    <col min="7947" max="7947" width="3.140625" style="1" customWidth="1"/>
    <col min="7948" max="7948" width="9.7109375" style="1" customWidth="1"/>
    <col min="7949" max="7949" width="4.42578125" style="1" customWidth="1"/>
    <col min="7950" max="7951" width="13.5703125" style="1" customWidth="1"/>
    <col min="7952" max="7953" width="9.140625" style="1"/>
    <col min="7954" max="7954" width="12.5703125" style="1" customWidth="1"/>
    <col min="7955" max="7955" width="12" style="1" customWidth="1"/>
    <col min="7956" max="7956" width="9.5703125" style="1" bestFit="1" customWidth="1"/>
    <col min="7957" max="8192" width="9.140625" style="1"/>
    <col min="8193" max="8193" width="3.85546875" style="1" customWidth="1"/>
    <col min="8194" max="8194" width="7.5703125" style="1" customWidth="1"/>
    <col min="8195" max="8196" width="6" style="1" customWidth="1"/>
    <col min="8197" max="8197" width="8.42578125" style="1" customWidth="1"/>
    <col min="8198" max="8198" width="8.7109375" style="1" customWidth="1"/>
    <col min="8199" max="8199" width="4" style="1" customWidth="1"/>
    <col min="8200" max="8200" width="12.7109375" style="1" customWidth="1"/>
    <col min="8201" max="8201" width="2.140625" style="1" customWidth="1"/>
    <col min="8202" max="8202" width="9" style="1" customWidth="1"/>
    <col min="8203" max="8203" width="3.140625" style="1" customWidth="1"/>
    <col min="8204" max="8204" width="9.7109375" style="1" customWidth="1"/>
    <col min="8205" max="8205" width="4.42578125" style="1" customWidth="1"/>
    <col min="8206" max="8207" width="13.5703125" style="1" customWidth="1"/>
    <col min="8208" max="8209" width="9.140625" style="1"/>
    <col min="8210" max="8210" width="12.5703125" style="1" customWidth="1"/>
    <col min="8211" max="8211" width="12" style="1" customWidth="1"/>
    <col min="8212" max="8212" width="9.5703125" style="1" bestFit="1" customWidth="1"/>
    <col min="8213" max="8448" width="9.140625" style="1"/>
    <col min="8449" max="8449" width="3.85546875" style="1" customWidth="1"/>
    <col min="8450" max="8450" width="7.5703125" style="1" customWidth="1"/>
    <col min="8451" max="8452" width="6" style="1" customWidth="1"/>
    <col min="8453" max="8453" width="8.42578125" style="1" customWidth="1"/>
    <col min="8454" max="8454" width="8.7109375" style="1" customWidth="1"/>
    <col min="8455" max="8455" width="4" style="1" customWidth="1"/>
    <col min="8456" max="8456" width="12.7109375" style="1" customWidth="1"/>
    <col min="8457" max="8457" width="2.140625" style="1" customWidth="1"/>
    <col min="8458" max="8458" width="9" style="1" customWidth="1"/>
    <col min="8459" max="8459" width="3.140625" style="1" customWidth="1"/>
    <col min="8460" max="8460" width="9.7109375" style="1" customWidth="1"/>
    <col min="8461" max="8461" width="4.42578125" style="1" customWidth="1"/>
    <col min="8462" max="8463" width="13.5703125" style="1" customWidth="1"/>
    <col min="8464" max="8465" width="9.140625" style="1"/>
    <col min="8466" max="8466" width="12.5703125" style="1" customWidth="1"/>
    <col min="8467" max="8467" width="12" style="1" customWidth="1"/>
    <col min="8468" max="8468" width="9.5703125" style="1" bestFit="1" customWidth="1"/>
    <col min="8469" max="8704" width="9.140625" style="1"/>
    <col min="8705" max="8705" width="3.85546875" style="1" customWidth="1"/>
    <col min="8706" max="8706" width="7.5703125" style="1" customWidth="1"/>
    <col min="8707" max="8708" width="6" style="1" customWidth="1"/>
    <col min="8709" max="8709" width="8.42578125" style="1" customWidth="1"/>
    <col min="8710" max="8710" width="8.7109375" style="1" customWidth="1"/>
    <col min="8711" max="8711" width="4" style="1" customWidth="1"/>
    <col min="8712" max="8712" width="12.7109375" style="1" customWidth="1"/>
    <col min="8713" max="8713" width="2.140625" style="1" customWidth="1"/>
    <col min="8714" max="8714" width="9" style="1" customWidth="1"/>
    <col min="8715" max="8715" width="3.140625" style="1" customWidth="1"/>
    <col min="8716" max="8716" width="9.7109375" style="1" customWidth="1"/>
    <col min="8717" max="8717" width="4.42578125" style="1" customWidth="1"/>
    <col min="8718" max="8719" width="13.5703125" style="1" customWidth="1"/>
    <col min="8720" max="8721" width="9.140625" style="1"/>
    <col min="8722" max="8722" width="12.5703125" style="1" customWidth="1"/>
    <col min="8723" max="8723" width="12" style="1" customWidth="1"/>
    <col min="8724" max="8724" width="9.5703125" style="1" bestFit="1" customWidth="1"/>
    <col min="8725" max="8960" width="9.140625" style="1"/>
    <col min="8961" max="8961" width="3.85546875" style="1" customWidth="1"/>
    <col min="8962" max="8962" width="7.5703125" style="1" customWidth="1"/>
    <col min="8963" max="8964" width="6" style="1" customWidth="1"/>
    <col min="8965" max="8965" width="8.42578125" style="1" customWidth="1"/>
    <col min="8966" max="8966" width="8.7109375" style="1" customWidth="1"/>
    <col min="8967" max="8967" width="4" style="1" customWidth="1"/>
    <col min="8968" max="8968" width="12.7109375" style="1" customWidth="1"/>
    <col min="8969" max="8969" width="2.140625" style="1" customWidth="1"/>
    <col min="8970" max="8970" width="9" style="1" customWidth="1"/>
    <col min="8971" max="8971" width="3.140625" style="1" customWidth="1"/>
    <col min="8972" max="8972" width="9.7109375" style="1" customWidth="1"/>
    <col min="8973" max="8973" width="4.42578125" style="1" customWidth="1"/>
    <col min="8974" max="8975" width="13.5703125" style="1" customWidth="1"/>
    <col min="8976" max="8977" width="9.140625" style="1"/>
    <col min="8978" max="8978" width="12.5703125" style="1" customWidth="1"/>
    <col min="8979" max="8979" width="12" style="1" customWidth="1"/>
    <col min="8980" max="8980" width="9.5703125" style="1" bestFit="1" customWidth="1"/>
    <col min="8981" max="9216" width="9.140625" style="1"/>
    <col min="9217" max="9217" width="3.85546875" style="1" customWidth="1"/>
    <col min="9218" max="9218" width="7.5703125" style="1" customWidth="1"/>
    <col min="9219" max="9220" width="6" style="1" customWidth="1"/>
    <col min="9221" max="9221" width="8.42578125" style="1" customWidth="1"/>
    <col min="9222" max="9222" width="8.7109375" style="1" customWidth="1"/>
    <col min="9223" max="9223" width="4" style="1" customWidth="1"/>
    <col min="9224" max="9224" width="12.7109375" style="1" customWidth="1"/>
    <col min="9225" max="9225" width="2.140625" style="1" customWidth="1"/>
    <col min="9226" max="9226" width="9" style="1" customWidth="1"/>
    <col min="9227" max="9227" width="3.140625" style="1" customWidth="1"/>
    <col min="9228" max="9228" width="9.7109375" style="1" customWidth="1"/>
    <col min="9229" max="9229" width="4.42578125" style="1" customWidth="1"/>
    <col min="9230" max="9231" width="13.5703125" style="1" customWidth="1"/>
    <col min="9232" max="9233" width="9.140625" style="1"/>
    <col min="9234" max="9234" width="12.5703125" style="1" customWidth="1"/>
    <col min="9235" max="9235" width="12" style="1" customWidth="1"/>
    <col min="9236" max="9236" width="9.5703125" style="1" bestFit="1" customWidth="1"/>
    <col min="9237" max="9472" width="9.140625" style="1"/>
    <col min="9473" max="9473" width="3.85546875" style="1" customWidth="1"/>
    <col min="9474" max="9474" width="7.5703125" style="1" customWidth="1"/>
    <col min="9475" max="9476" width="6" style="1" customWidth="1"/>
    <col min="9477" max="9477" width="8.42578125" style="1" customWidth="1"/>
    <col min="9478" max="9478" width="8.7109375" style="1" customWidth="1"/>
    <col min="9479" max="9479" width="4" style="1" customWidth="1"/>
    <col min="9480" max="9480" width="12.7109375" style="1" customWidth="1"/>
    <col min="9481" max="9481" width="2.140625" style="1" customWidth="1"/>
    <col min="9482" max="9482" width="9" style="1" customWidth="1"/>
    <col min="9483" max="9483" width="3.140625" style="1" customWidth="1"/>
    <col min="9484" max="9484" width="9.7109375" style="1" customWidth="1"/>
    <col min="9485" max="9485" width="4.42578125" style="1" customWidth="1"/>
    <col min="9486" max="9487" width="13.5703125" style="1" customWidth="1"/>
    <col min="9488" max="9489" width="9.140625" style="1"/>
    <col min="9490" max="9490" width="12.5703125" style="1" customWidth="1"/>
    <col min="9491" max="9491" width="12" style="1" customWidth="1"/>
    <col min="9492" max="9492" width="9.5703125" style="1" bestFit="1" customWidth="1"/>
    <col min="9493" max="9728" width="9.140625" style="1"/>
    <col min="9729" max="9729" width="3.85546875" style="1" customWidth="1"/>
    <col min="9730" max="9730" width="7.5703125" style="1" customWidth="1"/>
    <col min="9731" max="9732" width="6" style="1" customWidth="1"/>
    <col min="9733" max="9733" width="8.42578125" style="1" customWidth="1"/>
    <col min="9734" max="9734" width="8.7109375" style="1" customWidth="1"/>
    <col min="9735" max="9735" width="4" style="1" customWidth="1"/>
    <col min="9736" max="9736" width="12.7109375" style="1" customWidth="1"/>
    <col min="9737" max="9737" width="2.140625" style="1" customWidth="1"/>
    <col min="9738" max="9738" width="9" style="1" customWidth="1"/>
    <col min="9739" max="9739" width="3.140625" style="1" customWidth="1"/>
    <col min="9740" max="9740" width="9.7109375" style="1" customWidth="1"/>
    <col min="9741" max="9741" width="4.42578125" style="1" customWidth="1"/>
    <col min="9742" max="9743" width="13.5703125" style="1" customWidth="1"/>
    <col min="9744" max="9745" width="9.140625" style="1"/>
    <col min="9746" max="9746" width="12.5703125" style="1" customWidth="1"/>
    <col min="9747" max="9747" width="12" style="1" customWidth="1"/>
    <col min="9748" max="9748" width="9.5703125" style="1" bestFit="1" customWidth="1"/>
    <col min="9749" max="9984" width="9.140625" style="1"/>
    <col min="9985" max="9985" width="3.85546875" style="1" customWidth="1"/>
    <col min="9986" max="9986" width="7.5703125" style="1" customWidth="1"/>
    <col min="9987" max="9988" width="6" style="1" customWidth="1"/>
    <col min="9989" max="9989" width="8.42578125" style="1" customWidth="1"/>
    <col min="9990" max="9990" width="8.7109375" style="1" customWidth="1"/>
    <col min="9991" max="9991" width="4" style="1" customWidth="1"/>
    <col min="9992" max="9992" width="12.7109375" style="1" customWidth="1"/>
    <col min="9993" max="9993" width="2.140625" style="1" customWidth="1"/>
    <col min="9994" max="9994" width="9" style="1" customWidth="1"/>
    <col min="9995" max="9995" width="3.140625" style="1" customWidth="1"/>
    <col min="9996" max="9996" width="9.7109375" style="1" customWidth="1"/>
    <col min="9997" max="9997" width="4.42578125" style="1" customWidth="1"/>
    <col min="9998" max="9999" width="13.5703125" style="1" customWidth="1"/>
    <col min="10000" max="10001" width="9.140625" style="1"/>
    <col min="10002" max="10002" width="12.5703125" style="1" customWidth="1"/>
    <col min="10003" max="10003" width="12" style="1" customWidth="1"/>
    <col min="10004" max="10004" width="9.5703125" style="1" bestFit="1" customWidth="1"/>
    <col min="10005" max="10240" width="9.140625" style="1"/>
    <col min="10241" max="10241" width="3.85546875" style="1" customWidth="1"/>
    <col min="10242" max="10242" width="7.5703125" style="1" customWidth="1"/>
    <col min="10243" max="10244" width="6" style="1" customWidth="1"/>
    <col min="10245" max="10245" width="8.42578125" style="1" customWidth="1"/>
    <col min="10246" max="10246" width="8.7109375" style="1" customWidth="1"/>
    <col min="10247" max="10247" width="4" style="1" customWidth="1"/>
    <col min="10248" max="10248" width="12.7109375" style="1" customWidth="1"/>
    <col min="10249" max="10249" width="2.140625" style="1" customWidth="1"/>
    <col min="10250" max="10250" width="9" style="1" customWidth="1"/>
    <col min="10251" max="10251" width="3.140625" style="1" customWidth="1"/>
    <col min="10252" max="10252" width="9.7109375" style="1" customWidth="1"/>
    <col min="10253" max="10253" width="4.42578125" style="1" customWidth="1"/>
    <col min="10254" max="10255" width="13.5703125" style="1" customWidth="1"/>
    <col min="10256" max="10257" width="9.140625" style="1"/>
    <col min="10258" max="10258" width="12.5703125" style="1" customWidth="1"/>
    <col min="10259" max="10259" width="12" style="1" customWidth="1"/>
    <col min="10260" max="10260" width="9.5703125" style="1" bestFit="1" customWidth="1"/>
    <col min="10261" max="10496" width="9.140625" style="1"/>
    <col min="10497" max="10497" width="3.85546875" style="1" customWidth="1"/>
    <col min="10498" max="10498" width="7.5703125" style="1" customWidth="1"/>
    <col min="10499" max="10500" width="6" style="1" customWidth="1"/>
    <col min="10501" max="10501" width="8.42578125" style="1" customWidth="1"/>
    <col min="10502" max="10502" width="8.7109375" style="1" customWidth="1"/>
    <col min="10503" max="10503" width="4" style="1" customWidth="1"/>
    <col min="10504" max="10504" width="12.7109375" style="1" customWidth="1"/>
    <col min="10505" max="10505" width="2.140625" style="1" customWidth="1"/>
    <col min="10506" max="10506" width="9" style="1" customWidth="1"/>
    <col min="10507" max="10507" width="3.140625" style="1" customWidth="1"/>
    <col min="10508" max="10508" width="9.7109375" style="1" customWidth="1"/>
    <col min="10509" max="10509" width="4.42578125" style="1" customWidth="1"/>
    <col min="10510" max="10511" width="13.5703125" style="1" customWidth="1"/>
    <col min="10512" max="10513" width="9.140625" style="1"/>
    <col min="10514" max="10514" width="12.5703125" style="1" customWidth="1"/>
    <col min="10515" max="10515" width="12" style="1" customWidth="1"/>
    <col min="10516" max="10516" width="9.5703125" style="1" bestFit="1" customWidth="1"/>
    <col min="10517" max="10752" width="9.140625" style="1"/>
    <col min="10753" max="10753" width="3.85546875" style="1" customWidth="1"/>
    <col min="10754" max="10754" width="7.5703125" style="1" customWidth="1"/>
    <col min="10755" max="10756" width="6" style="1" customWidth="1"/>
    <col min="10757" max="10757" width="8.42578125" style="1" customWidth="1"/>
    <col min="10758" max="10758" width="8.7109375" style="1" customWidth="1"/>
    <col min="10759" max="10759" width="4" style="1" customWidth="1"/>
    <col min="10760" max="10760" width="12.7109375" style="1" customWidth="1"/>
    <col min="10761" max="10761" width="2.140625" style="1" customWidth="1"/>
    <col min="10762" max="10762" width="9" style="1" customWidth="1"/>
    <col min="10763" max="10763" width="3.140625" style="1" customWidth="1"/>
    <col min="10764" max="10764" width="9.7109375" style="1" customWidth="1"/>
    <col min="10765" max="10765" width="4.42578125" style="1" customWidth="1"/>
    <col min="10766" max="10767" width="13.5703125" style="1" customWidth="1"/>
    <col min="10768" max="10769" width="9.140625" style="1"/>
    <col min="10770" max="10770" width="12.5703125" style="1" customWidth="1"/>
    <col min="10771" max="10771" width="12" style="1" customWidth="1"/>
    <col min="10772" max="10772" width="9.5703125" style="1" bestFit="1" customWidth="1"/>
    <col min="10773" max="11008" width="9.140625" style="1"/>
    <col min="11009" max="11009" width="3.85546875" style="1" customWidth="1"/>
    <col min="11010" max="11010" width="7.5703125" style="1" customWidth="1"/>
    <col min="11011" max="11012" width="6" style="1" customWidth="1"/>
    <col min="11013" max="11013" width="8.42578125" style="1" customWidth="1"/>
    <col min="11014" max="11014" width="8.7109375" style="1" customWidth="1"/>
    <col min="11015" max="11015" width="4" style="1" customWidth="1"/>
    <col min="11016" max="11016" width="12.7109375" style="1" customWidth="1"/>
    <col min="11017" max="11017" width="2.140625" style="1" customWidth="1"/>
    <col min="11018" max="11018" width="9" style="1" customWidth="1"/>
    <col min="11019" max="11019" width="3.140625" style="1" customWidth="1"/>
    <col min="11020" max="11020" width="9.7109375" style="1" customWidth="1"/>
    <col min="11021" max="11021" width="4.42578125" style="1" customWidth="1"/>
    <col min="11022" max="11023" width="13.5703125" style="1" customWidth="1"/>
    <col min="11024" max="11025" width="9.140625" style="1"/>
    <col min="11026" max="11026" width="12.5703125" style="1" customWidth="1"/>
    <col min="11027" max="11027" width="12" style="1" customWidth="1"/>
    <col min="11028" max="11028" width="9.5703125" style="1" bestFit="1" customWidth="1"/>
    <col min="11029" max="11264" width="9.140625" style="1"/>
    <col min="11265" max="11265" width="3.85546875" style="1" customWidth="1"/>
    <col min="11266" max="11266" width="7.5703125" style="1" customWidth="1"/>
    <col min="11267" max="11268" width="6" style="1" customWidth="1"/>
    <col min="11269" max="11269" width="8.42578125" style="1" customWidth="1"/>
    <col min="11270" max="11270" width="8.7109375" style="1" customWidth="1"/>
    <col min="11271" max="11271" width="4" style="1" customWidth="1"/>
    <col min="11272" max="11272" width="12.7109375" style="1" customWidth="1"/>
    <col min="11273" max="11273" width="2.140625" style="1" customWidth="1"/>
    <col min="11274" max="11274" width="9" style="1" customWidth="1"/>
    <col min="11275" max="11275" width="3.140625" style="1" customWidth="1"/>
    <col min="11276" max="11276" width="9.7109375" style="1" customWidth="1"/>
    <col min="11277" max="11277" width="4.42578125" style="1" customWidth="1"/>
    <col min="11278" max="11279" width="13.5703125" style="1" customWidth="1"/>
    <col min="11280" max="11281" width="9.140625" style="1"/>
    <col min="11282" max="11282" width="12.5703125" style="1" customWidth="1"/>
    <col min="11283" max="11283" width="12" style="1" customWidth="1"/>
    <col min="11284" max="11284" width="9.5703125" style="1" bestFit="1" customWidth="1"/>
    <col min="11285" max="11520" width="9.140625" style="1"/>
    <col min="11521" max="11521" width="3.85546875" style="1" customWidth="1"/>
    <col min="11522" max="11522" width="7.5703125" style="1" customWidth="1"/>
    <col min="11523" max="11524" width="6" style="1" customWidth="1"/>
    <col min="11525" max="11525" width="8.42578125" style="1" customWidth="1"/>
    <col min="11526" max="11526" width="8.7109375" style="1" customWidth="1"/>
    <col min="11527" max="11527" width="4" style="1" customWidth="1"/>
    <col min="11528" max="11528" width="12.7109375" style="1" customWidth="1"/>
    <col min="11529" max="11529" width="2.140625" style="1" customWidth="1"/>
    <col min="11530" max="11530" width="9" style="1" customWidth="1"/>
    <col min="11531" max="11531" width="3.140625" style="1" customWidth="1"/>
    <col min="11532" max="11532" width="9.7109375" style="1" customWidth="1"/>
    <col min="11533" max="11533" width="4.42578125" style="1" customWidth="1"/>
    <col min="11534" max="11535" width="13.5703125" style="1" customWidth="1"/>
    <col min="11536" max="11537" width="9.140625" style="1"/>
    <col min="11538" max="11538" width="12.5703125" style="1" customWidth="1"/>
    <col min="11539" max="11539" width="12" style="1" customWidth="1"/>
    <col min="11540" max="11540" width="9.5703125" style="1" bestFit="1" customWidth="1"/>
    <col min="11541" max="11776" width="9.140625" style="1"/>
    <col min="11777" max="11777" width="3.85546875" style="1" customWidth="1"/>
    <col min="11778" max="11778" width="7.5703125" style="1" customWidth="1"/>
    <col min="11779" max="11780" width="6" style="1" customWidth="1"/>
    <col min="11781" max="11781" width="8.42578125" style="1" customWidth="1"/>
    <col min="11782" max="11782" width="8.7109375" style="1" customWidth="1"/>
    <col min="11783" max="11783" width="4" style="1" customWidth="1"/>
    <col min="11784" max="11784" width="12.7109375" style="1" customWidth="1"/>
    <col min="11785" max="11785" width="2.140625" style="1" customWidth="1"/>
    <col min="11786" max="11786" width="9" style="1" customWidth="1"/>
    <col min="11787" max="11787" width="3.140625" style="1" customWidth="1"/>
    <col min="11788" max="11788" width="9.7109375" style="1" customWidth="1"/>
    <col min="11789" max="11789" width="4.42578125" style="1" customWidth="1"/>
    <col min="11790" max="11791" width="13.5703125" style="1" customWidth="1"/>
    <col min="11792" max="11793" width="9.140625" style="1"/>
    <col min="11794" max="11794" width="12.5703125" style="1" customWidth="1"/>
    <col min="11795" max="11795" width="12" style="1" customWidth="1"/>
    <col min="11796" max="11796" width="9.5703125" style="1" bestFit="1" customWidth="1"/>
    <col min="11797" max="12032" width="9.140625" style="1"/>
    <col min="12033" max="12033" width="3.85546875" style="1" customWidth="1"/>
    <col min="12034" max="12034" width="7.5703125" style="1" customWidth="1"/>
    <col min="12035" max="12036" width="6" style="1" customWidth="1"/>
    <col min="12037" max="12037" width="8.42578125" style="1" customWidth="1"/>
    <col min="12038" max="12038" width="8.7109375" style="1" customWidth="1"/>
    <col min="12039" max="12039" width="4" style="1" customWidth="1"/>
    <col min="12040" max="12040" width="12.7109375" style="1" customWidth="1"/>
    <col min="12041" max="12041" width="2.140625" style="1" customWidth="1"/>
    <col min="12042" max="12042" width="9" style="1" customWidth="1"/>
    <col min="12043" max="12043" width="3.140625" style="1" customWidth="1"/>
    <col min="12044" max="12044" width="9.7109375" style="1" customWidth="1"/>
    <col min="12045" max="12045" width="4.42578125" style="1" customWidth="1"/>
    <col min="12046" max="12047" width="13.5703125" style="1" customWidth="1"/>
    <col min="12048" max="12049" width="9.140625" style="1"/>
    <col min="12050" max="12050" width="12.5703125" style="1" customWidth="1"/>
    <col min="12051" max="12051" width="12" style="1" customWidth="1"/>
    <col min="12052" max="12052" width="9.5703125" style="1" bestFit="1" customWidth="1"/>
    <col min="12053" max="12288" width="9.140625" style="1"/>
    <col min="12289" max="12289" width="3.85546875" style="1" customWidth="1"/>
    <col min="12290" max="12290" width="7.5703125" style="1" customWidth="1"/>
    <col min="12291" max="12292" width="6" style="1" customWidth="1"/>
    <col min="12293" max="12293" width="8.42578125" style="1" customWidth="1"/>
    <col min="12294" max="12294" width="8.7109375" style="1" customWidth="1"/>
    <col min="12295" max="12295" width="4" style="1" customWidth="1"/>
    <col min="12296" max="12296" width="12.7109375" style="1" customWidth="1"/>
    <col min="12297" max="12297" width="2.140625" style="1" customWidth="1"/>
    <col min="12298" max="12298" width="9" style="1" customWidth="1"/>
    <col min="12299" max="12299" width="3.140625" style="1" customWidth="1"/>
    <col min="12300" max="12300" width="9.7109375" style="1" customWidth="1"/>
    <col min="12301" max="12301" width="4.42578125" style="1" customWidth="1"/>
    <col min="12302" max="12303" width="13.5703125" style="1" customWidth="1"/>
    <col min="12304" max="12305" width="9.140625" style="1"/>
    <col min="12306" max="12306" width="12.5703125" style="1" customWidth="1"/>
    <col min="12307" max="12307" width="12" style="1" customWidth="1"/>
    <col min="12308" max="12308" width="9.5703125" style="1" bestFit="1" customWidth="1"/>
    <col min="12309" max="12544" width="9.140625" style="1"/>
    <col min="12545" max="12545" width="3.85546875" style="1" customWidth="1"/>
    <col min="12546" max="12546" width="7.5703125" style="1" customWidth="1"/>
    <col min="12547" max="12548" width="6" style="1" customWidth="1"/>
    <col min="12549" max="12549" width="8.42578125" style="1" customWidth="1"/>
    <col min="12550" max="12550" width="8.7109375" style="1" customWidth="1"/>
    <col min="12551" max="12551" width="4" style="1" customWidth="1"/>
    <col min="12552" max="12552" width="12.7109375" style="1" customWidth="1"/>
    <col min="12553" max="12553" width="2.140625" style="1" customWidth="1"/>
    <col min="12554" max="12554" width="9" style="1" customWidth="1"/>
    <col min="12555" max="12555" width="3.140625" style="1" customWidth="1"/>
    <col min="12556" max="12556" width="9.7109375" style="1" customWidth="1"/>
    <col min="12557" max="12557" width="4.42578125" style="1" customWidth="1"/>
    <col min="12558" max="12559" width="13.5703125" style="1" customWidth="1"/>
    <col min="12560" max="12561" width="9.140625" style="1"/>
    <col min="12562" max="12562" width="12.5703125" style="1" customWidth="1"/>
    <col min="12563" max="12563" width="12" style="1" customWidth="1"/>
    <col min="12564" max="12564" width="9.5703125" style="1" bestFit="1" customWidth="1"/>
    <col min="12565" max="12800" width="9.140625" style="1"/>
    <col min="12801" max="12801" width="3.85546875" style="1" customWidth="1"/>
    <col min="12802" max="12802" width="7.5703125" style="1" customWidth="1"/>
    <col min="12803" max="12804" width="6" style="1" customWidth="1"/>
    <col min="12805" max="12805" width="8.42578125" style="1" customWidth="1"/>
    <col min="12806" max="12806" width="8.7109375" style="1" customWidth="1"/>
    <col min="12807" max="12807" width="4" style="1" customWidth="1"/>
    <col min="12808" max="12808" width="12.7109375" style="1" customWidth="1"/>
    <col min="12809" max="12809" width="2.140625" style="1" customWidth="1"/>
    <col min="12810" max="12810" width="9" style="1" customWidth="1"/>
    <col min="12811" max="12811" width="3.140625" style="1" customWidth="1"/>
    <col min="12812" max="12812" width="9.7109375" style="1" customWidth="1"/>
    <col min="12813" max="12813" width="4.42578125" style="1" customWidth="1"/>
    <col min="12814" max="12815" width="13.5703125" style="1" customWidth="1"/>
    <col min="12816" max="12817" width="9.140625" style="1"/>
    <col min="12818" max="12818" width="12.5703125" style="1" customWidth="1"/>
    <col min="12819" max="12819" width="12" style="1" customWidth="1"/>
    <col min="12820" max="12820" width="9.5703125" style="1" bestFit="1" customWidth="1"/>
    <col min="12821" max="13056" width="9.140625" style="1"/>
    <col min="13057" max="13057" width="3.85546875" style="1" customWidth="1"/>
    <col min="13058" max="13058" width="7.5703125" style="1" customWidth="1"/>
    <col min="13059" max="13060" width="6" style="1" customWidth="1"/>
    <col min="13061" max="13061" width="8.42578125" style="1" customWidth="1"/>
    <col min="13062" max="13062" width="8.7109375" style="1" customWidth="1"/>
    <col min="13063" max="13063" width="4" style="1" customWidth="1"/>
    <col min="13064" max="13064" width="12.7109375" style="1" customWidth="1"/>
    <col min="13065" max="13065" width="2.140625" style="1" customWidth="1"/>
    <col min="13066" max="13066" width="9" style="1" customWidth="1"/>
    <col min="13067" max="13067" width="3.140625" style="1" customWidth="1"/>
    <col min="13068" max="13068" width="9.7109375" style="1" customWidth="1"/>
    <col min="13069" max="13069" width="4.42578125" style="1" customWidth="1"/>
    <col min="13070" max="13071" width="13.5703125" style="1" customWidth="1"/>
    <col min="13072" max="13073" width="9.140625" style="1"/>
    <col min="13074" max="13074" width="12.5703125" style="1" customWidth="1"/>
    <col min="13075" max="13075" width="12" style="1" customWidth="1"/>
    <col min="13076" max="13076" width="9.5703125" style="1" bestFit="1" customWidth="1"/>
    <col min="13077" max="13312" width="9.140625" style="1"/>
    <col min="13313" max="13313" width="3.85546875" style="1" customWidth="1"/>
    <col min="13314" max="13314" width="7.5703125" style="1" customWidth="1"/>
    <col min="13315" max="13316" width="6" style="1" customWidth="1"/>
    <col min="13317" max="13317" width="8.42578125" style="1" customWidth="1"/>
    <col min="13318" max="13318" width="8.7109375" style="1" customWidth="1"/>
    <col min="13319" max="13319" width="4" style="1" customWidth="1"/>
    <col min="13320" max="13320" width="12.7109375" style="1" customWidth="1"/>
    <col min="13321" max="13321" width="2.140625" style="1" customWidth="1"/>
    <col min="13322" max="13322" width="9" style="1" customWidth="1"/>
    <col min="13323" max="13323" width="3.140625" style="1" customWidth="1"/>
    <col min="13324" max="13324" width="9.7109375" style="1" customWidth="1"/>
    <col min="13325" max="13325" width="4.42578125" style="1" customWidth="1"/>
    <col min="13326" max="13327" width="13.5703125" style="1" customWidth="1"/>
    <col min="13328" max="13329" width="9.140625" style="1"/>
    <col min="13330" max="13330" width="12.5703125" style="1" customWidth="1"/>
    <col min="13331" max="13331" width="12" style="1" customWidth="1"/>
    <col min="13332" max="13332" width="9.5703125" style="1" bestFit="1" customWidth="1"/>
    <col min="13333" max="13568" width="9.140625" style="1"/>
    <col min="13569" max="13569" width="3.85546875" style="1" customWidth="1"/>
    <col min="13570" max="13570" width="7.5703125" style="1" customWidth="1"/>
    <col min="13571" max="13572" width="6" style="1" customWidth="1"/>
    <col min="13573" max="13573" width="8.42578125" style="1" customWidth="1"/>
    <col min="13574" max="13574" width="8.7109375" style="1" customWidth="1"/>
    <col min="13575" max="13575" width="4" style="1" customWidth="1"/>
    <col min="13576" max="13576" width="12.7109375" style="1" customWidth="1"/>
    <col min="13577" max="13577" width="2.140625" style="1" customWidth="1"/>
    <col min="13578" max="13578" width="9" style="1" customWidth="1"/>
    <col min="13579" max="13579" width="3.140625" style="1" customWidth="1"/>
    <col min="13580" max="13580" width="9.7109375" style="1" customWidth="1"/>
    <col min="13581" max="13581" width="4.42578125" style="1" customWidth="1"/>
    <col min="13582" max="13583" width="13.5703125" style="1" customWidth="1"/>
    <col min="13584" max="13585" width="9.140625" style="1"/>
    <col min="13586" max="13586" width="12.5703125" style="1" customWidth="1"/>
    <col min="13587" max="13587" width="12" style="1" customWidth="1"/>
    <col min="13588" max="13588" width="9.5703125" style="1" bestFit="1" customWidth="1"/>
    <col min="13589" max="13824" width="9.140625" style="1"/>
    <col min="13825" max="13825" width="3.85546875" style="1" customWidth="1"/>
    <col min="13826" max="13826" width="7.5703125" style="1" customWidth="1"/>
    <col min="13827" max="13828" width="6" style="1" customWidth="1"/>
    <col min="13829" max="13829" width="8.42578125" style="1" customWidth="1"/>
    <col min="13830" max="13830" width="8.7109375" style="1" customWidth="1"/>
    <col min="13831" max="13831" width="4" style="1" customWidth="1"/>
    <col min="13832" max="13832" width="12.7109375" style="1" customWidth="1"/>
    <col min="13833" max="13833" width="2.140625" style="1" customWidth="1"/>
    <col min="13834" max="13834" width="9" style="1" customWidth="1"/>
    <col min="13835" max="13835" width="3.140625" style="1" customWidth="1"/>
    <col min="13836" max="13836" width="9.7109375" style="1" customWidth="1"/>
    <col min="13837" max="13837" width="4.42578125" style="1" customWidth="1"/>
    <col min="13838" max="13839" width="13.5703125" style="1" customWidth="1"/>
    <col min="13840" max="13841" width="9.140625" style="1"/>
    <col min="13842" max="13842" width="12.5703125" style="1" customWidth="1"/>
    <col min="13843" max="13843" width="12" style="1" customWidth="1"/>
    <col min="13844" max="13844" width="9.5703125" style="1" bestFit="1" customWidth="1"/>
    <col min="13845" max="14080" width="9.140625" style="1"/>
    <col min="14081" max="14081" width="3.85546875" style="1" customWidth="1"/>
    <col min="14082" max="14082" width="7.5703125" style="1" customWidth="1"/>
    <col min="14083" max="14084" width="6" style="1" customWidth="1"/>
    <col min="14085" max="14085" width="8.42578125" style="1" customWidth="1"/>
    <col min="14086" max="14086" width="8.7109375" style="1" customWidth="1"/>
    <col min="14087" max="14087" width="4" style="1" customWidth="1"/>
    <col min="14088" max="14088" width="12.7109375" style="1" customWidth="1"/>
    <col min="14089" max="14089" width="2.140625" style="1" customWidth="1"/>
    <col min="14090" max="14090" width="9" style="1" customWidth="1"/>
    <col min="14091" max="14091" width="3.140625" style="1" customWidth="1"/>
    <col min="14092" max="14092" width="9.7109375" style="1" customWidth="1"/>
    <col min="14093" max="14093" width="4.42578125" style="1" customWidth="1"/>
    <col min="14094" max="14095" width="13.5703125" style="1" customWidth="1"/>
    <col min="14096" max="14097" width="9.140625" style="1"/>
    <col min="14098" max="14098" width="12.5703125" style="1" customWidth="1"/>
    <col min="14099" max="14099" width="12" style="1" customWidth="1"/>
    <col min="14100" max="14100" width="9.5703125" style="1" bestFit="1" customWidth="1"/>
    <col min="14101" max="14336" width="9.140625" style="1"/>
    <col min="14337" max="14337" width="3.85546875" style="1" customWidth="1"/>
    <col min="14338" max="14338" width="7.5703125" style="1" customWidth="1"/>
    <col min="14339" max="14340" width="6" style="1" customWidth="1"/>
    <col min="14341" max="14341" width="8.42578125" style="1" customWidth="1"/>
    <col min="14342" max="14342" width="8.7109375" style="1" customWidth="1"/>
    <col min="14343" max="14343" width="4" style="1" customWidth="1"/>
    <col min="14344" max="14344" width="12.7109375" style="1" customWidth="1"/>
    <col min="14345" max="14345" width="2.140625" style="1" customWidth="1"/>
    <col min="14346" max="14346" width="9" style="1" customWidth="1"/>
    <col min="14347" max="14347" width="3.140625" style="1" customWidth="1"/>
    <col min="14348" max="14348" width="9.7109375" style="1" customWidth="1"/>
    <col min="14349" max="14349" width="4.42578125" style="1" customWidth="1"/>
    <col min="14350" max="14351" width="13.5703125" style="1" customWidth="1"/>
    <col min="14352" max="14353" width="9.140625" style="1"/>
    <col min="14354" max="14354" width="12.5703125" style="1" customWidth="1"/>
    <col min="14355" max="14355" width="12" style="1" customWidth="1"/>
    <col min="14356" max="14356" width="9.5703125" style="1" bestFit="1" customWidth="1"/>
    <col min="14357" max="14592" width="9.140625" style="1"/>
    <col min="14593" max="14593" width="3.85546875" style="1" customWidth="1"/>
    <col min="14594" max="14594" width="7.5703125" style="1" customWidth="1"/>
    <col min="14595" max="14596" width="6" style="1" customWidth="1"/>
    <col min="14597" max="14597" width="8.42578125" style="1" customWidth="1"/>
    <col min="14598" max="14598" width="8.7109375" style="1" customWidth="1"/>
    <col min="14599" max="14599" width="4" style="1" customWidth="1"/>
    <col min="14600" max="14600" width="12.7109375" style="1" customWidth="1"/>
    <col min="14601" max="14601" width="2.140625" style="1" customWidth="1"/>
    <col min="14602" max="14602" width="9" style="1" customWidth="1"/>
    <col min="14603" max="14603" width="3.140625" style="1" customWidth="1"/>
    <col min="14604" max="14604" width="9.7109375" style="1" customWidth="1"/>
    <col min="14605" max="14605" width="4.42578125" style="1" customWidth="1"/>
    <col min="14606" max="14607" width="13.5703125" style="1" customWidth="1"/>
    <col min="14608" max="14609" width="9.140625" style="1"/>
    <col min="14610" max="14610" width="12.5703125" style="1" customWidth="1"/>
    <col min="14611" max="14611" width="12" style="1" customWidth="1"/>
    <col min="14612" max="14612" width="9.5703125" style="1" bestFit="1" customWidth="1"/>
    <col min="14613" max="14848" width="9.140625" style="1"/>
    <col min="14849" max="14849" width="3.85546875" style="1" customWidth="1"/>
    <col min="14850" max="14850" width="7.5703125" style="1" customWidth="1"/>
    <col min="14851" max="14852" width="6" style="1" customWidth="1"/>
    <col min="14853" max="14853" width="8.42578125" style="1" customWidth="1"/>
    <col min="14854" max="14854" width="8.7109375" style="1" customWidth="1"/>
    <col min="14855" max="14855" width="4" style="1" customWidth="1"/>
    <col min="14856" max="14856" width="12.7109375" style="1" customWidth="1"/>
    <col min="14857" max="14857" width="2.140625" style="1" customWidth="1"/>
    <col min="14858" max="14858" width="9" style="1" customWidth="1"/>
    <col min="14859" max="14859" width="3.140625" style="1" customWidth="1"/>
    <col min="14860" max="14860" width="9.7109375" style="1" customWidth="1"/>
    <col min="14861" max="14861" width="4.42578125" style="1" customWidth="1"/>
    <col min="14862" max="14863" width="13.5703125" style="1" customWidth="1"/>
    <col min="14864" max="14865" width="9.140625" style="1"/>
    <col min="14866" max="14866" width="12.5703125" style="1" customWidth="1"/>
    <col min="14867" max="14867" width="12" style="1" customWidth="1"/>
    <col min="14868" max="14868" width="9.5703125" style="1" bestFit="1" customWidth="1"/>
    <col min="14869" max="15104" width="9.140625" style="1"/>
    <col min="15105" max="15105" width="3.85546875" style="1" customWidth="1"/>
    <col min="15106" max="15106" width="7.5703125" style="1" customWidth="1"/>
    <col min="15107" max="15108" width="6" style="1" customWidth="1"/>
    <col min="15109" max="15109" width="8.42578125" style="1" customWidth="1"/>
    <col min="15110" max="15110" width="8.7109375" style="1" customWidth="1"/>
    <col min="15111" max="15111" width="4" style="1" customWidth="1"/>
    <col min="15112" max="15112" width="12.7109375" style="1" customWidth="1"/>
    <col min="15113" max="15113" width="2.140625" style="1" customWidth="1"/>
    <col min="15114" max="15114" width="9" style="1" customWidth="1"/>
    <col min="15115" max="15115" width="3.140625" style="1" customWidth="1"/>
    <col min="15116" max="15116" width="9.7109375" style="1" customWidth="1"/>
    <col min="15117" max="15117" width="4.42578125" style="1" customWidth="1"/>
    <col min="15118" max="15119" width="13.5703125" style="1" customWidth="1"/>
    <col min="15120" max="15121" width="9.140625" style="1"/>
    <col min="15122" max="15122" width="12.5703125" style="1" customWidth="1"/>
    <col min="15123" max="15123" width="12" style="1" customWidth="1"/>
    <col min="15124" max="15124" width="9.5703125" style="1" bestFit="1" customWidth="1"/>
    <col min="15125" max="15360" width="9.140625" style="1"/>
    <col min="15361" max="15361" width="3.85546875" style="1" customWidth="1"/>
    <col min="15362" max="15362" width="7.5703125" style="1" customWidth="1"/>
    <col min="15363" max="15364" width="6" style="1" customWidth="1"/>
    <col min="15365" max="15365" width="8.42578125" style="1" customWidth="1"/>
    <col min="15366" max="15366" width="8.7109375" style="1" customWidth="1"/>
    <col min="15367" max="15367" width="4" style="1" customWidth="1"/>
    <col min="15368" max="15368" width="12.7109375" style="1" customWidth="1"/>
    <col min="15369" max="15369" width="2.140625" style="1" customWidth="1"/>
    <col min="15370" max="15370" width="9" style="1" customWidth="1"/>
    <col min="15371" max="15371" width="3.140625" style="1" customWidth="1"/>
    <col min="15372" max="15372" width="9.7109375" style="1" customWidth="1"/>
    <col min="15373" max="15373" width="4.42578125" style="1" customWidth="1"/>
    <col min="15374" max="15375" width="13.5703125" style="1" customWidth="1"/>
    <col min="15376" max="15377" width="9.140625" style="1"/>
    <col min="15378" max="15378" width="12.5703125" style="1" customWidth="1"/>
    <col min="15379" max="15379" width="12" style="1" customWidth="1"/>
    <col min="15380" max="15380" width="9.5703125" style="1" bestFit="1" customWidth="1"/>
    <col min="15381" max="15616" width="9.140625" style="1"/>
    <col min="15617" max="15617" width="3.85546875" style="1" customWidth="1"/>
    <col min="15618" max="15618" width="7.5703125" style="1" customWidth="1"/>
    <col min="15619" max="15620" width="6" style="1" customWidth="1"/>
    <col min="15621" max="15621" width="8.42578125" style="1" customWidth="1"/>
    <col min="15622" max="15622" width="8.7109375" style="1" customWidth="1"/>
    <col min="15623" max="15623" width="4" style="1" customWidth="1"/>
    <col min="15624" max="15624" width="12.7109375" style="1" customWidth="1"/>
    <col min="15625" max="15625" width="2.140625" style="1" customWidth="1"/>
    <col min="15626" max="15626" width="9" style="1" customWidth="1"/>
    <col min="15627" max="15627" width="3.140625" style="1" customWidth="1"/>
    <col min="15628" max="15628" width="9.7109375" style="1" customWidth="1"/>
    <col min="15629" max="15629" width="4.42578125" style="1" customWidth="1"/>
    <col min="15630" max="15631" width="13.5703125" style="1" customWidth="1"/>
    <col min="15632" max="15633" width="9.140625" style="1"/>
    <col min="15634" max="15634" width="12.5703125" style="1" customWidth="1"/>
    <col min="15635" max="15635" width="12" style="1" customWidth="1"/>
    <col min="15636" max="15636" width="9.5703125" style="1" bestFit="1" customWidth="1"/>
    <col min="15637" max="15872" width="9.140625" style="1"/>
    <col min="15873" max="15873" width="3.85546875" style="1" customWidth="1"/>
    <col min="15874" max="15874" width="7.5703125" style="1" customWidth="1"/>
    <col min="15875" max="15876" width="6" style="1" customWidth="1"/>
    <col min="15877" max="15877" width="8.42578125" style="1" customWidth="1"/>
    <col min="15878" max="15878" width="8.7109375" style="1" customWidth="1"/>
    <col min="15879" max="15879" width="4" style="1" customWidth="1"/>
    <col min="15880" max="15880" width="12.7109375" style="1" customWidth="1"/>
    <col min="15881" max="15881" width="2.140625" style="1" customWidth="1"/>
    <col min="15882" max="15882" width="9" style="1" customWidth="1"/>
    <col min="15883" max="15883" width="3.140625" style="1" customWidth="1"/>
    <col min="15884" max="15884" width="9.7109375" style="1" customWidth="1"/>
    <col min="15885" max="15885" width="4.42578125" style="1" customWidth="1"/>
    <col min="15886" max="15887" width="13.5703125" style="1" customWidth="1"/>
    <col min="15888" max="15889" width="9.140625" style="1"/>
    <col min="15890" max="15890" width="12.5703125" style="1" customWidth="1"/>
    <col min="15891" max="15891" width="12" style="1" customWidth="1"/>
    <col min="15892" max="15892" width="9.5703125" style="1" bestFit="1" customWidth="1"/>
    <col min="15893" max="16128" width="9.140625" style="1"/>
    <col min="16129" max="16129" width="3.85546875" style="1" customWidth="1"/>
    <col min="16130" max="16130" width="7.5703125" style="1" customWidth="1"/>
    <col min="16131" max="16132" width="6" style="1" customWidth="1"/>
    <col min="16133" max="16133" width="8.42578125" style="1" customWidth="1"/>
    <col min="16134" max="16134" width="8.7109375" style="1" customWidth="1"/>
    <col min="16135" max="16135" width="4" style="1" customWidth="1"/>
    <col min="16136" max="16136" width="12.7109375" style="1" customWidth="1"/>
    <col min="16137" max="16137" width="2.140625" style="1" customWidth="1"/>
    <col min="16138" max="16138" width="9" style="1" customWidth="1"/>
    <col min="16139" max="16139" width="3.140625" style="1" customWidth="1"/>
    <col min="16140" max="16140" width="9.7109375" style="1" customWidth="1"/>
    <col min="16141" max="16141" width="4.42578125" style="1" customWidth="1"/>
    <col min="16142" max="16143" width="13.5703125" style="1" customWidth="1"/>
    <col min="16144" max="16145" width="9.140625" style="1"/>
    <col min="16146" max="16146" width="12.5703125" style="1" customWidth="1"/>
    <col min="16147" max="16147" width="12" style="1" customWidth="1"/>
    <col min="16148" max="16148" width="9.5703125" style="1" bestFit="1" customWidth="1"/>
    <col min="16149" max="16384" width="9.140625" style="1"/>
  </cols>
  <sheetData>
    <row r="1" spans="1:21" ht="15" x14ac:dyDescent="0.2">
      <c r="A1" s="219"/>
      <c r="N1" s="716" t="s">
        <v>1274</v>
      </c>
    </row>
    <row r="2" spans="1:21" ht="15" x14ac:dyDescent="0.2">
      <c r="M2" s="35"/>
      <c r="N2" s="716" t="s">
        <v>1268</v>
      </c>
    </row>
    <row r="3" spans="1:21" ht="15.75" x14ac:dyDescent="0.25">
      <c r="B3" s="1902"/>
      <c r="C3" s="1902"/>
      <c r="D3" s="1902"/>
      <c r="E3" s="1902"/>
      <c r="F3" s="1902"/>
      <c r="G3" s="1902"/>
      <c r="H3" s="1902"/>
      <c r="I3" s="2"/>
      <c r="J3" s="2"/>
      <c r="M3" s="36"/>
      <c r="N3" s="716"/>
    </row>
    <row r="4" spans="1:21" x14ac:dyDescent="0.2">
      <c r="L4" s="3"/>
    </row>
    <row r="5" spans="1:21" ht="15.75" customHeight="1" x14ac:dyDescent="0.3">
      <c r="A5" s="1906" t="s">
        <v>65</v>
      </c>
      <c r="B5" s="1906"/>
      <c r="C5" s="1906"/>
      <c r="D5" s="1906"/>
      <c r="E5" s="1906"/>
      <c r="F5" s="1906"/>
      <c r="G5" s="1906"/>
      <c r="H5" s="1906"/>
      <c r="I5" s="1906"/>
      <c r="J5" s="1906"/>
      <c r="K5" s="1906"/>
      <c r="L5" s="1906"/>
      <c r="M5" s="1906"/>
      <c r="N5" s="1906"/>
    </row>
    <row r="6" spans="1:21" ht="15" customHeight="1" x14ac:dyDescent="0.25">
      <c r="A6" s="1908" t="s">
        <v>1249</v>
      </c>
      <c r="B6" s="1908"/>
      <c r="C6" s="1908"/>
      <c r="D6" s="1908"/>
      <c r="E6" s="1908"/>
      <c r="F6" s="1908"/>
      <c r="G6" s="1908"/>
      <c r="H6" s="1908"/>
      <c r="I6" s="1908"/>
      <c r="J6" s="1908"/>
      <c r="K6" s="1908"/>
      <c r="L6" s="1908"/>
      <c r="M6" s="1908"/>
      <c r="N6" s="1908"/>
      <c r="O6" s="1908"/>
    </row>
    <row r="8" spans="1:21" ht="12.75" customHeight="1" x14ac:dyDescent="0.2">
      <c r="B8" s="1903" t="s">
        <v>0</v>
      </c>
      <c r="C8" s="1903"/>
      <c r="D8" s="1903"/>
      <c r="E8" s="1903"/>
      <c r="F8" s="1903"/>
      <c r="G8" s="1903"/>
      <c r="H8" s="1907" t="str">
        <f>ГОЧС!H9</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I8" s="1907"/>
      <c r="J8" s="1907"/>
      <c r="K8" s="1907"/>
      <c r="L8" s="1907"/>
      <c r="M8" s="1907"/>
      <c r="N8" s="1907"/>
      <c r="O8" s="8"/>
      <c r="P8" s="8"/>
      <c r="Q8" s="31"/>
      <c r="R8" s="31"/>
    </row>
    <row r="9" spans="1:21" ht="12.75" customHeight="1" x14ac:dyDescent="0.2">
      <c r="B9" s="1903"/>
      <c r="C9" s="1903"/>
      <c r="D9" s="1903"/>
      <c r="E9" s="1903"/>
      <c r="F9" s="1903"/>
      <c r="G9" s="1903"/>
      <c r="H9" s="1907"/>
      <c r="I9" s="1907"/>
      <c r="J9" s="1907"/>
      <c r="K9" s="1907"/>
      <c r="L9" s="1907"/>
      <c r="M9" s="1907"/>
      <c r="N9" s="1907"/>
      <c r="O9" s="8"/>
      <c r="P9" s="8"/>
      <c r="Q9" s="31"/>
      <c r="R9" s="31"/>
    </row>
    <row r="10" spans="1:21" ht="27.75" customHeight="1" x14ac:dyDescent="0.2">
      <c r="B10" s="1903"/>
      <c r="C10" s="1903"/>
      <c r="D10" s="1903"/>
      <c r="E10" s="1903"/>
      <c r="F10" s="1903"/>
      <c r="G10" s="1903"/>
      <c r="H10" s="1907"/>
      <c r="I10" s="1907"/>
      <c r="J10" s="1907"/>
      <c r="K10" s="1907"/>
      <c r="L10" s="1907"/>
      <c r="M10" s="1907"/>
      <c r="N10" s="1907"/>
      <c r="O10" s="8"/>
      <c r="P10" s="8"/>
      <c r="Q10" s="31"/>
      <c r="R10" s="31"/>
    </row>
    <row r="11" spans="1:21" ht="20.25" customHeight="1" x14ac:dyDescent="0.2">
      <c r="B11" s="1903"/>
      <c r="C11" s="1903"/>
      <c r="D11" s="1903"/>
      <c r="E11" s="1903"/>
      <c r="F11" s="1903"/>
      <c r="G11" s="1903"/>
      <c r="H11" s="1907"/>
      <c r="I11" s="1907"/>
      <c r="J11" s="1907"/>
      <c r="K11" s="1907"/>
      <c r="L11" s="1907"/>
      <c r="M11" s="1907"/>
      <c r="N11" s="1907"/>
      <c r="O11" s="8"/>
      <c r="P11" s="8"/>
      <c r="Q11" s="31"/>
      <c r="R11" s="31"/>
    </row>
    <row r="12" spans="1:21" ht="12.75" customHeight="1" x14ac:dyDescent="0.2">
      <c r="B12" s="7"/>
      <c r="C12" s="7"/>
      <c r="D12" s="7"/>
      <c r="E12" s="7"/>
      <c r="F12" s="7"/>
      <c r="G12" s="7"/>
      <c r="H12" s="6"/>
      <c r="I12" s="6"/>
      <c r="J12" s="6"/>
      <c r="K12" s="6"/>
      <c r="L12" s="6"/>
      <c r="M12" s="6"/>
      <c r="N12" s="6"/>
      <c r="O12" s="8"/>
      <c r="P12" s="8"/>
    </row>
    <row r="13" spans="1:21" ht="12.75" customHeight="1" x14ac:dyDescent="0.2">
      <c r="B13" s="1904" t="s">
        <v>1</v>
      </c>
      <c r="C13" s="1904"/>
      <c r="D13" s="1904"/>
      <c r="E13" s="1904"/>
      <c r="F13" s="1904"/>
      <c r="G13" s="1904"/>
      <c r="H13" s="1905"/>
      <c r="I13" s="1905"/>
      <c r="J13" s="1905"/>
      <c r="K13" s="6"/>
      <c r="L13" s="6"/>
      <c r="M13" s="6"/>
      <c r="N13" s="6"/>
      <c r="O13" s="8"/>
      <c r="P13" s="8"/>
    </row>
    <row r="14" spans="1:21" x14ac:dyDescent="0.2">
      <c r="B14" s="7"/>
      <c r="C14" s="7"/>
      <c r="D14" s="7"/>
      <c r="E14" s="7"/>
      <c r="F14" s="7"/>
      <c r="G14" s="7"/>
      <c r="H14" s="9"/>
      <c r="I14" s="9"/>
      <c r="J14" s="9"/>
      <c r="K14" s="9"/>
      <c r="L14" s="7"/>
      <c r="M14" s="7"/>
      <c r="N14" s="7"/>
    </row>
    <row r="15" spans="1:21" x14ac:dyDescent="0.2">
      <c r="B15" s="1904" t="s">
        <v>2</v>
      </c>
      <c r="C15" s="1904"/>
      <c r="D15" s="1904"/>
      <c r="E15" s="1904"/>
      <c r="F15" s="1904"/>
      <c r="G15" s="1904"/>
      <c r="H15" s="1909" t="s">
        <v>3</v>
      </c>
      <c r="I15" s="1909"/>
      <c r="J15" s="10"/>
      <c r="K15" s="10"/>
      <c r="L15" s="11"/>
      <c r="M15" s="11"/>
      <c r="N15" s="11"/>
      <c r="O15" s="12"/>
      <c r="Q15" s="1">
        <v>0.4</v>
      </c>
      <c r="R15" s="13" t="s">
        <v>4</v>
      </c>
      <c r="S15" s="14" t="s">
        <v>5</v>
      </c>
      <c r="T15" s="14" t="s">
        <v>6</v>
      </c>
      <c r="U15" s="14" t="s">
        <v>7</v>
      </c>
    </row>
    <row r="16" spans="1:21" x14ac:dyDescent="0.2">
      <c r="A16" s="1471"/>
      <c r="B16" s="1472"/>
      <c r="C16" s="1472"/>
      <c r="D16" s="1472"/>
      <c r="E16" s="1472"/>
      <c r="F16" s="1472"/>
      <c r="G16" s="1472"/>
      <c r="H16" s="1473"/>
      <c r="I16" s="1473"/>
      <c r="J16" s="10"/>
      <c r="K16" s="10"/>
      <c r="L16" s="11"/>
      <c r="M16" s="11"/>
      <c r="N16" s="11"/>
      <c r="O16" s="12"/>
      <c r="R16" s="13"/>
      <c r="S16" s="1492"/>
      <c r="T16" s="1492"/>
      <c r="U16" s="1492"/>
    </row>
    <row r="17" spans="1:21" ht="56.25" customHeight="1" x14ac:dyDescent="0.2">
      <c r="A17" s="1926" t="s">
        <v>1248</v>
      </c>
      <c r="B17" s="1926"/>
      <c r="C17" s="1926"/>
      <c r="D17" s="1926"/>
      <c r="E17" s="1926"/>
      <c r="F17" s="1926"/>
      <c r="G17" s="1926"/>
      <c r="H17" s="1926"/>
      <c r="I17" s="1926"/>
      <c r="J17" s="1926"/>
      <c r="K17" s="1926"/>
      <c r="L17" s="1926"/>
      <c r="M17" s="1926"/>
      <c r="N17" s="1926"/>
      <c r="O17" s="15"/>
      <c r="Q17" s="1">
        <v>0.6</v>
      </c>
      <c r="R17" s="13" t="s">
        <v>8</v>
      </c>
      <c r="S17" s="14" t="s">
        <v>9</v>
      </c>
      <c r="T17" s="16">
        <v>112200</v>
      </c>
      <c r="U17" s="17" t="s">
        <v>10</v>
      </c>
    </row>
    <row r="18" spans="1:21" ht="13.5" customHeight="1" thickBot="1" x14ac:dyDescent="0.25">
      <c r="B18" s="18"/>
      <c r="C18" s="18"/>
      <c r="D18" s="18"/>
      <c r="E18" s="18"/>
      <c r="F18" s="18"/>
      <c r="G18" s="18"/>
      <c r="H18" s="18"/>
      <c r="I18" s="18"/>
      <c r="J18" s="18"/>
      <c r="K18" s="18"/>
      <c r="L18" s="18"/>
      <c r="M18" s="65"/>
      <c r="N18" s="65"/>
      <c r="O18" s="65"/>
      <c r="Q18" s="1">
        <v>1</v>
      </c>
      <c r="R18" s="1" t="s">
        <v>11</v>
      </c>
      <c r="S18" s="14" t="s">
        <v>12</v>
      </c>
      <c r="T18" s="16">
        <v>14000</v>
      </c>
      <c r="U18" s="16">
        <v>98200</v>
      </c>
    </row>
    <row r="19" spans="1:21" ht="13.5" customHeight="1" x14ac:dyDescent="0.2">
      <c r="A19" s="1939" t="s">
        <v>13</v>
      </c>
      <c r="B19" s="1914" t="s">
        <v>14</v>
      </c>
      <c r="C19" s="1914"/>
      <c r="D19" s="1914"/>
      <c r="E19" s="1915"/>
      <c r="F19" s="1918" t="s">
        <v>15</v>
      </c>
      <c r="G19" s="1919"/>
      <c r="H19" s="1920"/>
      <c r="I19" s="1924" t="s">
        <v>16</v>
      </c>
      <c r="J19" s="1924"/>
      <c r="K19" s="1924"/>
      <c r="L19" s="1924"/>
      <c r="M19" s="1925"/>
      <c r="N19" s="1927" t="s">
        <v>17</v>
      </c>
      <c r="O19" s="19"/>
      <c r="S19" s="14" t="s">
        <v>18</v>
      </c>
      <c r="T19" s="16">
        <v>110000</v>
      </c>
      <c r="U19" s="16">
        <v>79000</v>
      </c>
    </row>
    <row r="20" spans="1:21" x14ac:dyDescent="0.2">
      <c r="A20" s="1940"/>
      <c r="B20" s="1916"/>
      <c r="C20" s="1916"/>
      <c r="D20" s="1916"/>
      <c r="E20" s="1917"/>
      <c r="F20" s="1921"/>
      <c r="G20" s="1922"/>
      <c r="H20" s="1923"/>
      <c r="I20" s="1660"/>
      <c r="J20" s="1660"/>
      <c r="K20" s="1660"/>
      <c r="L20" s="1660"/>
      <c r="M20" s="1640"/>
      <c r="N20" s="1928"/>
      <c r="O20" s="19"/>
      <c r="S20" s="14" t="s">
        <v>19</v>
      </c>
      <c r="T20" s="16">
        <v>260000</v>
      </c>
      <c r="U20" s="16">
        <v>64000</v>
      </c>
    </row>
    <row r="21" spans="1:21" x14ac:dyDescent="0.2">
      <c r="A21" s="1940"/>
      <c r="B21" s="1916"/>
      <c r="C21" s="1916"/>
      <c r="D21" s="1916"/>
      <c r="E21" s="1917"/>
      <c r="F21" s="1921"/>
      <c r="G21" s="1922"/>
      <c r="H21" s="1923"/>
      <c r="I21" s="1660"/>
      <c r="J21" s="1660"/>
      <c r="K21" s="1660"/>
      <c r="L21" s="1660"/>
      <c r="M21" s="1640"/>
      <c r="N21" s="1928"/>
      <c r="O21" s="19"/>
      <c r="S21" s="14" t="s">
        <v>20</v>
      </c>
      <c r="T21" s="16">
        <v>320000</v>
      </c>
      <c r="U21" s="16">
        <v>60000</v>
      </c>
    </row>
    <row r="22" spans="1:21" x14ac:dyDescent="0.2">
      <c r="A22" s="133">
        <v>1</v>
      </c>
      <c r="B22" s="1910">
        <v>2</v>
      </c>
      <c r="C22" s="1910"/>
      <c r="D22" s="1910"/>
      <c r="E22" s="1911"/>
      <c r="F22" s="1912">
        <v>3</v>
      </c>
      <c r="G22" s="1912"/>
      <c r="H22" s="1913"/>
      <c r="I22" s="1912">
        <v>4</v>
      </c>
      <c r="J22" s="1912"/>
      <c r="K22" s="1912"/>
      <c r="L22" s="1912"/>
      <c r="M22" s="1913"/>
      <c r="N22" s="134">
        <v>5</v>
      </c>
      <c r="O22" s="20"/>
      <c r="S22" s="14" t="s">
        <v>21</v>
      </c>
      <c r="T22" s="16">
        <v>410000</v>
      </c>
      <c r="U22" s="16">
        <v>55500</v>
      </c>
    </row>
    <row r="23" spans="1:21" x14ac:dyDescent="0.2">
      <c r="A23" s="130"/>
      <c r="B23" s="21"/>
      <c r="C23" s="21"/>
      <c r="D23" s="21"/>
      <c r="E23" s="118"/>
      <c r="H23" s="131"/>
      <c r="I23" s="20"/>
      <c r="J23" s="20"/>
      <c r="K23" s="20"/>
      <c r="L23" s="20"/>
      <c r="M23" s="127"/>
      <c r="N23" s="132"/>
      <c r="O23" s="20"/>
      <c r="S23" s="14" t="s">
        <v>22</v>
      </c>
      <c r="T23" s="16">
        <v>785000</v>
      </c>
      <c r="U23" s="16">
        <v>43000</v>
      </c>
    </row>
    <row r="24" spans="1:21" ht="12.75" customHeight="1" x14ac:dyDescent="0.2">
      <c r="A24" s="116">
        <v>1</v>
      </c>
      <c r="B24" s="1933" t="s">
        <v>66</v>
      </c>
      <c r="C24" s="1933"/>
      <c r="D24" s="1933"/>
      <c r="E24" s="1934"/>
      <c r="F24" s="1937" t="s">
        <v>632</v>
      </c>
      <c r="G24" s="1937"/>
      <c r="H24" s="1938"/>
      <c r="I24" s="94" t="s">
        <v>67</v>
      </c>
      <c r="J24" s="95">
        <f>C28</f>
        <v>8000</v>
      </c>
      <c r="K24" s="94" t="s">
        <v>68</v>
      </c>
      <c r="L24" s="95">
        <f>C29</f>
        <v>44000</v>
      </c>
      <c r="M24" s="128" t="s">
        <v>25</v>
      </c>
      <c r="N24" s="112">
        <f>(J24+L24*J25)*J26*L26</f>
        <v>154176.54</v>
      </c>
      <c r="O24" s="22"/>
      <c r="S24" s="14" t="s">
        <v>26</v>
      </c>
      <c r="T24" s="16">
        <v>2505000</v>
      </c>
      <c r="U24" s="17" t="s">
        <v>10</v>
      </c>
    </row>
    <row r="25" spans="1:21" ht="13.5" customHeight="1" x14ac:dyDescent="0.2">
      <c r="A25" s="116"/>
      <c r="B25" s="1933" t="s">
        <v>69</v>
      </c>
      <c r="C25" s="1933"/>
      <c r="D25" s="1933"/>
      <c r="E25" s="1934"/>
      <c r="F25" s="1935" t="s">
        <v>366</v>
      </c>
      <c r="G25" s="1935"/>
      <c r="H25" s="1936"/>
      <c r="I25" s="94" t="str">
        <f>IF(D26&gt;=1,"*"," ")</f>
        <v>*</v>
      </c>
      <c r="J25" s="96">
        <f>D26</f>
        <v>1.9</v>
      </c>
      <c r="K25" s="94" t="s">
        <v>70</v>
      </c>
      <c r="L25" s="94">
        <f>F26</f>
        <v>1</v>
      </c>
      <c r="M25" s="128" t="s">
        <v>25</v>
      </c>
      <c r="N25" s="113"/>
      <c r="O25" s="19"/>
    </row>
    <row r="26" spans="1:21" ht="22.5" customHeight="1" x14ac:dyDescent="0.2">
      <c r="A26" s="116"/>
      <c r="B26" s="1929" t="s">
        <v>71</v>
      </c>
      <c r="C26" s="1929"/>
      <c r="D26" s="213">
        <f>ПД!C22</f>
        <v>1.9</v>
      </c>
      <c r="E26" s="119" t="s">
        <v>32</v>
      </c>
      <c r="F26" s="94">
        <f>IF(H26="п.д.",0.4,IF(H26="р.д.",0.6,1))</f>
        <v>1</v>
      </c>
      <c r="G26" s="97" t="s">
        <v>10</v>
      </c>
      <c r="H26" s="123" t="s">
        <v>11</v>
      </c>
      <c r="I26" s="94" t="s">
        <v>25</v>
      </c>
      <c r="J26" s="98">
        <f>F28</f>
        <v>8.0150000000000006</v>
      </c>
      <c r="K26" s="94" t="s">
        <v>25</v>
      </c>
      <c r="L26" s="94">
        <f>F27</f>
        <v>0.21000000000000002</v>
      </c>
      <c r="M26" s="128"/>
      <c r="N26" s="113"/>
      <c r="O26" s="19"/>
    </row>
    <row r="27" spans="1:21" ht="18.75" customHeight="1" x14ac:dyDescent="0.2">
      <c r="A27" s="116"/>
      <c r="B27" s="100"/>
      <c r="C27" s="99"/>
      <c r="D27" s="99"/>
      <c r="E27" s="119"/>
      <c r="F27" s="98">
        <f>0.24*0+0.1+0.05+0.06</f>
        <v>0.21000000000000002</v>
      </c>
      <c r="G27" s="97"/>
      <c r="H27" s="123" t="s">
        <v>72</v>
      </c>
      <c r="I27" s="94"/>
      <c r="J27" s="94"/>
      <c r="K27" s="94" t="str">
        <f>IF(C25&gt;=0.6,"*","")</f>
        <v/>
      </c>
      <c r="L27" s="94"/>
      <c r="M27" s="124"/>
      <c r="N27" s="113"/>
      <c r="O27" s="19"/>
    </row>
    <row r="28" spans="1:21" x14ac:dyDescent="0.2">
      <c r="A28" s="116"/>
      <c r="B28" s="100" t="s">
        <v>6</v>
      </c>
      <c r="C28" s="100">
        <v>8000</v>
      </c>
      <c r="D28" s="99"/>
      <c r="E28" s="119"/>
      <c r="F28" s="94">
        <v>8.0150000000000006</v>
      </c>
      <c r="G28" s="97" t="s">
        <v>10</v>
      </c>
      <c r="H28" s="123" t="s">
        <v>30</v>
      </c>
      <c r="I28" s="94" t="str">
        <f>IF(C27&gt;600,"*","")</f>
        <v/>
      </c>
      <c r="J28" s="94"/>
      <c r="K28" s="94"/>
      <c r="L28" s="96"/>
      <c r="M28" s="124"/>
      <c r="N28" s="113"/>
      <c r="O28" s="19"/>
      <c r="S28" s="13" t="s">
        <v>7</v>
      </c>
      <c r="T28" s="23">
        <f>L24</f>
        <v>44000</v>
      </c>
      <c r="U28" s="23">
        <f>IF(T28=" ",1,T28)</f>
        <v>44000</v>
      </c>
    </row>
    <row r="29" spans="1:21" x14ac:dyDescent="0.2">
      <c r="A29" s="116"/>
      <c r="B29" s="100" t="s">
        <v>7</v>
      </c>
      <c r="C29" s="100">
        <v>44000</v>
      </c>
      <c r="D29" s="101"/>
      <c r="E29" s="119"/>
      <c r="F29" s="102"/>
      <c r="G29" s="97"/>
      <c r="H29" s="121"/>
      <c r="I29" s="94"/>
      <c r="J29" s="94"/>
      <c r="K29" s="94"/>
      <c r="L29" s="94"/>
      <c r="M29" s="124"/>
      <c r="N29" s="113"/>
      <c r="O29" s="19"/>
      <c r="S29" s="13" t="s">
        <v>32</v>
      </c>
      <c r="T29" s="23">
        <f>J25</f>
        <v>1.9</v>
      </c>
      <c r="U29" s="23">
        <f>IF(T29=" ",1,T29)</f>
        <v>1.9</v>
      </c>
    </row>
    <row r="30" spans="1:21" x14ac:dyDescent="0.2">
      <c r="A30" s="116"/>
      <c r="B30" s="101"/>
      <c r="C30" s="101"/>
      <c r="D30" s="101"/>
      <c r="E30" s="119"/>
      <c r="F30" s="94"/>
      <c r="G30" s="94" t="str">
        <f>IF(C27&gt;600,"-","")</f>
        <v/>
      </c>
      <c r="H30" s="123" t="str">
        <f>IF(C27&gt;600,"табл.3.10.2 п.3","")</f>
        <v/>
      </c>
      <c r="I30" s="94"/>
      <c r="J30" s="94"/>
      <c r="K30" s="94"/>
      <c r="L30" s="94"/>
      <c r="M30" s="124"/>
      <c r="N30" s="113"/>
      <c r="O30" s="19"/>
    </row>
    <row r="31" spans="1:21" x14ac:dyDescent="0.2">
      <c r="A31" s="116"/>
      <c r="B31" s="101"/>
      <c r="C31" s="101"/>
      <c r="D31" s="101"/>
      <c r="E31" s="119"/>
      <c r="F31" s="94"/>
      <c r="G31" s="94"/>
      <c r="H31" s="123"/>
      <c r="I31" s="94"/>
      <c r="J31" s="94"/>
      <c r="K31" s="94"/>
      <c r="L31" s="94"/>
      <c r="M31" s="124"/>
      <c r="N31" s="113"/>
      <c r="O31" s="19"/>
    </row>
    <row r="32" spans="1:21" hidden="1" x14ac:dyDescent="0.2">
      <c r="A32" s="116"/>
      <c r="B32" s="100"/>
      <c r="C32" s="100"/>
      <c r="D32" s="100"/>
      <c r="E32" s="120"/>
      <c r="F32" s="103"/>
      <c r="G32" s="103"/>
      <c r="H32" s="124"/>
      <c r="I32" s="94"/>
      <c r="J32" s="94"/>
      <c r="K32" s="94"/>
      <c r="L32" s="94"/>
      <c r="M32" s="124"/>
      <c r="N32" s="113"/>
      <c r="O32" s="19"/>
    </row>
    <row r="33" spans="1:16" hidden="1" x14ac:dyDescent="0.2">
      <c r="A33" s="116"/>
      <c r="B33" s="100"/>
      <c r="C33" s="99"/>
      <c r="D33" s="99"/>
      <c r="E33" s="119"/>
      <c r="F33" s="104"/>
      <c r="G33" s="97"/>
      <c r="H33" s="123"/>
      <c r="I33" s="94"/>
      <c r="J33" s="96"/>
      <c r="K33" s="94"/>
      <c r="L33" s="94"/>
      <c r="M33" s="124"/>
      <c r="N33" s="113"/>
      <c r="O33" s="19"/>
    </row>
    <row r="34" spans="1:16" x14ac:dyDescent="0.2">
      <c r="A34" s="116"/>
      <c r="B34" s="103"/>
      <c r="C34" s="103"/>
      <c r="D34" s="103"/>
      <c r="E34" s="121"/>
      <c r="F34" s="94"/>
      <c r="G34" s="96"/>
      <c r="H34" s="123"/>
      <c r="I34" s="94"/>
      <c r="J34" s="94"/>
      <c r="K34" s="94"/>
      <c r="L34" s="94"/>
      <c r="M34" s="124"/>
      <c r="N34" s="113"/>
      <c r="O34" s="19"/>
    </row>
    <row r="35" spans="1:16" x14ac:dyDescent="0.2">
      <c r="A35" s="116"/>
      <c r="B35" s="103"/>
      <c r="C35" s="103"/>
      <c r="D35" s="103"/>
      <c r="E35" s="121"/>
      <c r="F35" s="110"/>
      <c r="G35" s="97"/>
      <c r="H35" s="121"/>
      <c r="I35" s="103"/>
      <c r="J35" s="96"/>
      <c r="K35" s="96"/>
      <c r="L35" s="96"/>
      <c r="M35" s="129"/>
      <c r="N35" s="114"/>
    </row>
    <row r="36" spans="1:16" x14ac:dyDescent="0.2">
      <c r="A36" s="116"/>
      <c r="B36" s="1930" t="s">
        <v>35</v>
      </c>
      <c r="C36" s="1930"/>
      <c r="D36" s="1930"/>
      <c r="E36" s="1931"/>
      <c r="F36" s="111"/>
      <c r="G36" s="97"/>
      <c r="H36" s="125"/>
      <c r="I36" s="103"/>
      <c r="J36" s="105"/>
      <c r="K36" s="96"/>
      <c r="L36" s="106"/>
      <c r="M36" s="121"/>
      <c r="N36" s="112">
        <f>SUM(N24:N35)</f>
        <v>154176.54</v>
      </c>
      <c r="O36" s="22"/>
    </row>
    <row r="37" spans="1:16" ht="13.5" thickBot="1" x14ac:dyDescent="0.25">
      <c r="A37" s="117"/>
      <c r="B37" s="107"/>
      <c r="C37" s="107"/>
      <c r="D37" s="107"/>
      <c r="E37" s="122"/>
      <c r="F37" s="107"/>
      <c r="G37" s="107"/>
      <c r="H37" s="126"/>
      <c r="I37" s="108"/>
      <c r="J37" s="107"/>
      <c r="K37" s="109"/>
      <c r="L37" s="109"/>
      <c r="M37" s="122"/>
      <c r="N37" s="115"/>
    </row>
    <row r="39" spans="1:16" s="26" customFormat="1" ht="12.75" customHeight="1" x14ac:dyDescent="0.2">
      <c r="B39" s="24"/>
      <c r="C39" s="465"/>
      <c r="D39" s="24"/>
      <c r="E39" s="24"/>
      <c r="F39" s="24"/>
      <c r="G39" s="24"/>
      <c r="H39" s="24"/>
      <c r="I39" s="24"/>
      <c r="J39" s="466"/>
      <c r="K39" s="466"/>
      <c r="L39" s="466"/>
    </row>
    <row r="40" spans="1:16" s="26" customFormat="1" x14ac:dyDescent="0.2">
      <c r="B40" s="24"/>
      <c r="C40" s="465"/>
      <c r="D40" s="24"/>
      <c r="E40" s="24"/>
      <c r="F40" s="24"/>
      <c r="G40" s="24"/>
      <c r="H40" s="24"/>
      <c r="I40" s="24"/>
      <c r="J40" s="466"/>
      <c r="K40" s="466"/>
      <c r="L40" s="466"/>
    </row>
    <row r="41" spans="1:16" s="466" customFormat="1" ht="18.75" customHeight="1" x14ac:dyDescent="0.2">
      <c r="B41" s="24"/>
      <c r="C41" s="465"/>
      <c r="D41" s="24"/>
      <c r="E41" s="24"/>
      <c r="F41" s="24"/>
      <c r="G41" s="24"/>
      <c r="H41" s="24"/>
      <c r="I41" s="24"/>
      <c r="K41" s="24"/>
      <c r="L41" s="24"/>
    </row>
    <row r="42" spans="1:16" s="466" customFormat="1" x14ac:dyDescent="0.2">
      <c r="B42" s="27"/>
      <c r="C42" s="26"/>
      <c r="D42" s="28"/>
      <c r="E42" s="26"/>
      <c r="F42" s="451"/>
      <c r="G42" s="451"/>
      <c r="H42" s="451"/>
      <c r="I42" s="1474"/>
      <c r="J42" s="467"/>
      <c r="L42" s="1474"/>
    </row>
    <row r="43" spans="1:16" s="468" customFormat="1" ht="22.5" customHeight="1" x14ac:dyDescent="0.2">
      <c r="B43" s="28"/>
      <c r="C43" s="26"/>
      <c r="D43" s="26"/>
      <c r="E43" s="26"/>
      <c r="F43" s="28"/>
      <c r="G43" s="28"/>
      <c r="H43" s="28"/>
      <c r="J43" s="469"/>
    </row>
    <row r="44" spans="1:16" s="468" customFormat="1" ht="16.5" customHeight="1" x14ac:dyDescent="0.2">
      <c r="B44" s="28"/>
      <c r="F44" s="469"/>
      <c r="G44" s="469"/>
      <c r="H44" s="469"/>
      <c r="I44" s="24"/>
      <c r="J44" s="469"/>
      <c r="K44" s="24"/>
      <c r="L44" s="24"/>
    </row>
    <row r="45" spans="1:16" s="468" customFormat="1" ht="16.5" customHeight="1" x14ac:dyDescent="0.2">
      <c r="B45" s="28"/>
      <c r="F45" s="469"/>
      <c r="G45" s="469"/>
      <c r="H45" s="469"/>
      <c r="I45" s="24"/>
      <c r="J45" s="469"/>
      <c r="K45" s="24"/>
      <c r="L45" s="24"/>
    </row>
    <row r="46" spans="1:16" s="468" customFormat="1" x14ac:dyDescent="0.2">
      <c r="A46" s="470"/>
      <c r="J46" s="471"/>
      <c r="K46" s="471"/>
      <c r="L46" s="471"/>
      <c r="M46" s="471"/>
      <c r="N46" s="471"/>
      <c r="O46" s="472"/>
    </row>
    <row r="47" spans="1:16" s="13" customFormat="1" x14ac:dyDescent="0.2">
      <c r="B47" s="28"/>
      <c r="K47" s="220"/>
    </row>
    <row r="48" spans="1:16" s="66" customFormat="1" ht="16.5" customHeight="1" x14ac:dyDescent="0.2">
      <c r="B48" s="68"/>
      <c r="I48" s="69"/>
      <c r="J48" s="29"/>
      <c r="K48" s="29"/>
      <c r="L48" s="67"/>
      <c r="M48" s="29"/>
      <c r="N48" s="29"/>
      <c r="O48" s="69"/>
      <c r="P48" s="69"/>
    </row>
    <row r="49" spans="3:15" x14ac:dyDescent="0.2">
      <c r="C49" s="1932"/>
      <c r="D49" s="1932"/>
      <c r="E49" s="1932"/>
      <c r="F49" s="13"/>
      <c r="J49" s="1932"/>
      <c r="K49" s="1932"/>
      <c r="L49" s="1932"/>
      <c r="M49" s="1932"/>
      <c r="N49" s="25"/>
      <c r="O49" s="25"/>
    </row>
    <row r="50" spans="3:15" ht="15.75" x14ac:dyDescent="0.25">
      <c r="C50" s="4"/>
      <c r="D50" s="4"/>
      <c r="J50" s="30"/>
      <c r="K50" s="5"/>
      <c r="L50" s="5"/>
      <c r="M50" s="5"/>
      <c r="N50" s="5"/>
      <c r="O50" s="5"/>
    </row>
  </sheetData>
  <mergeCells count="27">
    <mergeCell ref="B25:E25"/>
    <mergeCell ref="F25:H25"/>
    <mergeCell ref="B24:E24"/>
    <mergeCell ref="F24:H24"/>
    <mergeCell ref="A19:A21"/>
    <mergeCell ref="B26:C26"/>
    <mergeCell ref="B36:E36"/>
    <mergeCell ref="C49:E49"/>
    <mergeCell ref="J49:K49"/>
    <mergeCell ref="L49:M49"/>
    <mergeCell ref="B15:G15"/>
    <mergeCell ref="H15:I15"/>
    <mergeCell ref="B22:E22"/>
    <mergeCell ref="F22:H22"/>
    <mergeCell ref="I22:M22"/>
    <mergeCell ref="B19:E21"/>
    <mergeCell ref="F19:H21"/>
    <mergeCell ref="I19:M21"/>
    <mergeCell ref="A17:N17"/>
    <mergeCell ref="N19:N21"/>
    <mergeCell ref="B3:H3"/>
    <mergeCell ref="B8:G11"/>
    <mergeCell ref="B13:G13"/>
    <mergeCell ref="H13:J13"/>
    <mergeCell ref="A5:N5"/>
    <mergeCell ref="H8:N11"/>
    <mergeCell ref="A6:O6"/>
  </mergeCells>
  <dataValidations count="1">
    <dataValidation type="list" allowBlank="1" showInputMessage="1" showErrorMessage="1" sqref="WVP983066 JD26 SZ26 ACV26 AMR26 AWN26 BGJ26 BQF26 CAB26 CJX26 CTT26 DDP26 DNL26 DXH26 EHD26 EQZ26 FAV26 FKR26 FUN26 GEJ26 GOF26 GYB26 HHX26 HRT26 IBP26 ILL26 IVH26 JFD26 JOZ26 JYV26 KIR26 KSN26 LCJ26 LMF26 LWB26 MFX26 MPT26 MZP26 NJL26 NTH26 ODD26 OMZ26 OWV26 PGR26 PQN26 QAJ26 QKF26 QUB26 RDX26 RNT26 RXP26 SHL26 SRH26 TBD26 TKZ26 TUV26 UER26 UON26 UYJ26 VIF26 VSB26 WBX26 WLT26 WVP26 H65562 JD65562 SZ65562 ACV65562 AMR65562 AWN65562 BGJ65562 BQF65562 CAB65562 CJX65562 CTT65562 DDP65562 DNL65562 DXH65562 EHD65562 EQZ65562 FAV65562 FKR65562 FUN65562 GEJ65562 GOF65562 GYB65562 HHX65562 HRT65562 IBP65562 ILL65562 IVH65562 JFD65562 JOZ65562 JYV65562 KIR65562 KSN65562 LCJ65562 LMF65562 LWB65562 MFX65562 MPT65562 MZP65562 NJL65562 NTH65562 ODD65562 OMZ65562 OWV65562 PGR65562 PQN65562 QAJ65562 QKF65562 QUB65562 RDX65562 RNT65562 RXP65562 SHL65562 SRH65562 TBD65562 TKZ65562 TUV65562 UER65562 UON65562 UYJ65562 VIF65562 VSB65562 WBX65562 WLT65562 WVP65562 H131098 JD131098 SZ131098 ACV131098 AMR131098 AWN131098 BGJ131098 BQF131098 CAB131098 CJX131098 CTT131098 DDP131098 DNL131098 DXH131098 EHD131098 EQZ131098 FAV131098 FKR131098 FUN131098 GEJ131098 GOF131098 GYB131098 HHX131098 HRT131098 IBP131098 ILL131098 IVH131098 JFD131098 JOZ131098 JYV131098 KIR131098 KSN131098 LCJ131098 LMF131098 LWB131098 MFX131098 MPT131098 MZP131098 NJL131098 NTH131098 ODD131098 OMZ131098 OWV131098 PGR131098 PQN131098 QAJ131098 QKF131098 QUB131098 RDX131098 RNT131098 RXP131098 SHL131098 SRH131098 TBD131098 TKZ131098 TUV131098 UER131098 UON131098 UYJ131098 VIF131098 VSB131098 WBX131098 WLT131098 WVP131098 H196634 JD196634 SZ196634 ACV196634 AMR196634 AWN196634 BGJ196634 BQF196634 CAB196634 CJX196634 CTT196634 DDP196634 DNL196634 DXH196634 EHD196634 EQZ196634 FAV196634 FKR196634 FUN196634 GEJ196634 GOF196634 GYB196634 HHX196634 HRT196634 IBP196634 ILL196634 IVH196634 JFD196634 JOZ196634 JYV196634 KIR196634 KSN196634 LCJ196634 LMF196634 LWB196634 MFX196634 MPT196634 MZP196634 NJL196634 NTH196634 ODD196634 OMZ196634 OWV196634 PGR196634 PQN196634 QAJ196634 QKF196634 QUB196634 RDX196634 RNT196634 RXP196634 SHL196634 SRH196634 TBD196634 TKZ196634 TUV196634 UER196634 UON196634 UYJ196634 VIF196634 VSB196634 WBX196634 WLT196634 WVP196634 H262170 JD262170 SZ262170 ACV262170 AMR262170 AWN262170 BGJ262170 BQF262170 CAB262170 CJX262170 CTT262170 DDP262170 DNL262170 DXH262170 EHD262170 EQZ262170 FAV262170 FKR262170 FUN262170 GEJ262170 GOF262170 GYB262170 HHX262170 HRT262170 IBP262170 ILL262170 IVH262170 JFD262170 JOZ262170 JYV262170 KIR262170 KSN262170 LCJ262170 LMF262170 LWB262170 MFX262170 MPT262170 MZP262170 NJL262170 NTH262170 ODD262170 OMZ262170 OWV262170 PGR262170 PQN262170 QAJ262170 QKF262170 QUB262170 RDX262170 RNT262170 RXP262170 SHL262170 SRH262170 TBD262170 TKZ262170 TUV262170 UER262170 UON262170 UYJ262170 VIF262170 VSB262170 WBX262170 WLT262170 WVP262170 H327706 JD327706 SZ327706 ACV327706 AMR327706 AWN327706 BGJ327706 BQF327706 CAB327706 CJX327706 CTT327706 DDP327706 DNL327706 DXH327706 EHD327706 EQZ327706 FAV327706 FKR327706 FUN327706 GEJ327706 GOF327706 GYB327706 HHX327706 HRT327706 IBP327706 ILL327706 IVH327706 JFD327706 JOZ327706 JYV327706 KIR327706 KSN327706 LCJ327706 LMF327706 LWB327706 MFX327706 MPT327706 MZP327706 NJL327706 NTH327706 ODD327706 OMZ327706 OWV327706 PGR327706 PQN327706 QAJ327706 QKF327706 QUB327706 RDX327706 RNT327706 RXP327706 SHL327706 SRH327706 TBD327706 TKZ327706 TUV327706 UER327706 UON327706 UYJ327706 VIF327706 VSB327706 WBX327706 WLT327706 WVP327706 H393242 JD393242 SZ393242 ACV393242 AMR393242 AWN393242 BGJ393242 BQF393242 CAB393242 CJX393242 CTT393242 DDP393242 DNL393242 DXH393242 EHD393242 EQZ393242 FAV393242 FKR393242 FUN393242 GEJ393242 GOF393242 GYB393242 HHX393242 HRT393242 IBP393242 ILL393242 IVH393242 JFD393242 JOZ393242 JYV393242 KIR393242 KSN393242 LCJ393242 LMF393242 LWB393242 MFX393242 MPT393242 MZP393242 NJL393242 NTH393242 ODD393242 OMZ393242 OWV393242 PGR393242 PQN393242 QAJ393242 QKF393242 QUB393242 RDX393242 RNT393242 RXP393242 SHL393242 SRH393242 TBD393242 TKZ393242 TUV393242 UER393242 UON393242 UYJ393242 VIF393242 VSB393242 WBX393242 WLT393242 WVP393242 H458778 JD458778 SZ458778 ACV458778 AMR458778 AWN458778 BGJ458778 BQF458778 CAB458778 CJX458778 CTT458778 DDP458778 DNL458778 DXH458778 EHD458778 EQZ458778 FAV458778 FKR458778 FUN458778 GEJ458778 GOF458778 GYB458778 HHX458778 HRT458778 IBP458778 ILL458778 IVH458778 JFD458778 JOZ458778 JYV458778 KIR458778 KSN458778 LCJ458778 LMF458778 LWB458778 MFX458778 MPT458778 MZP458778 NJL458778 NTH458778 ODD458778 OMZ458778 OWV458778 PGR458778 PQN458778 QAJ458778 QKF458778 QUB458778 RDX458778 RNT458778 RXP458778 SHL458778 SRH458778 TBD458778 TKZ458778 TUV458778 UER458778 UON458778 UYJ458778 VIF458778 VSB458778 WBX458778 WLT458778 WVP458778 H524314 JD524314 SZ524314 ACV524314 AMR524314 AWN524314 BGJ524314 BQF524314 CAB524314 CJX524314 CTT524314 DDP524314 DNL524314 DXH524314 EHD524314 EQZ524314 FAV524314 FKR524314 FUN524314 GEJ524314 GOF524314 GYB524314 HHX524314 HRT524314 IBP524314 ILL524314 IVH524314 JFD524314 JOZ524314 JYV524314 KIR524314 KSN524314 LCJ524314 LMF524314 LWB524314 MFX524314 MPT524314 MZP524314 NJL524314 NTH524314 ODD524314 OMZ524314 OWV524314 PGR524314 PQN524314 QAJ524314 QKF524314 QUB524314 RDX524314 RNT524314 RXP524314 SHL524314 SRH524314 TBD524314 TKZ524314 TUV524314 UER524314 UON524314 UYJ524314 VIF524314 VSB524314 WBX524314 WLT524314 WVP524314 H589850 JD589850 SZ589850 ACV589850 AMR589850 AWN589850 BGJ589850 BQF589850 CAB589850 CJX589850 CTT589850 DDP589850 DNL589850 DXH589850 EHD589850 EQZ589850 FAV589850 FKR589850 FUN589850 GEJ589850 GOF589850 GYB589850 HHX589850 HRT589850 IBP589850 ILL589850 IVH589850 JFD589850 JOZ589850 JYV589850 KIR589850 KSN589850 LCJ589850 LMF589850 LWB589850 MFX589850 MPT589850 MZP589850 NJL589850 NTH589850 ODD589850 OMZ589850 OWV589850 PGR589850 PQN589850 QAJ589850 QKF589850 QUB589850 RDX589850 RNT589850 RXP589850 SHL589850 SRH589850 TBD589850 TKZ589850 TUV589850 UER589850 UON589850 UYJ589850 VIF589850 VSB589850 WBX589850 WLT589850 WVP589850 H655386 JD655386 SZ655386 ACV655386 AMR655386 AWN655386 BGJ655386 BQF655386 CAB655386 CJX655386 CTT655386 DDP655386 DNL655386 DXH655386 EHD655386 EQZ655386 FAV655386 FKR655386 FUN655386 GEJ655386 GOF655386 GYB655386 HHX655386 HRT655386 IBP655386 ILL655386 IVH655386 JFD655386 JOZ655386 JYV655386 KIR655386 KSN655386 LCJ655386 LMF655386 LWB655386 MFX655386 MPT655386 MZP655386 NJL655386 NTH655386 ODD655386 OMZ655386 OWV655386 PGR655386 PQN655386 QAJ655386 QKF655386 QUB655386 RDX655386 RNT655386 RXP655386 SHL655386 SRH655386 TBD655386 TKZ655386 TUV655386 UER655386 UON655386 UYJ655386 VIF655386 VSB655386 WBX655386 WLT655386 WVP655386 H720922 JD720922 SZ720922 ACV720922 AMR720922 AWN720922 BGJ720922 BQF720922 CAB720922 CJX720922 CTT720922 DDP720922 DNL720922 DXH720922 EHD720922 EQZ720922 FAV720922 FKR720922 FUN720922 GEJ720922 GOF720922 GYB720922 HHX720922 HRT720922 IBP720922 ILL720922 IVH720922 JFD720922 JOZ720922 JYV720922 KIR720922 KSN720922 LCJ720922 LMF720922 LWB720922 MFX720922 MPT720922 MZP720922 NJL720922 NTH720922 ODD720922 OMZ720922 OWV720922 PGR720922 PQN720922 QAJ720922 QKF720922 QUB720922 RDX720922 RNT720922 RXP720922 SHL720922 SRH720922 TBD720922 TKZ720922 TUV720922 UER720922 UON720922 UYJ720922 VIF720922 VSB720922 WBX720922 WLT720922 WVP720922 H786458 JD786458 SZ786458 ACV786458 AMR786458 AWN786458 BGJ786458 BQF786458 CAB786458 CJX786458 CTT786458 DDP786458 DNL786458 DXH786458 EHD786458 EQZ786458 FAV786458 FKR786458 FUN786458 GEJ786458 GOF786458 GYB786458 HHX786458 HRT786458 IBP786458 ILL786458 IVH786458 JFD786458 JOZ786458 JYV786458 KIR786458 KSN786458 LCJ786458 LMF786458 LWB786458 MFX786458 MPT786458 MZP786458 NJL786458 NTH786458 ODD786458 OMZ786458 OWV786458 PGR786458 PQN786458 QAJ786458 QKF786458 QUB786458 RDX786458 RNT786458 RXP786458 SHL786458 SRH786458 TBD786458 TKZ786458 TUV786458 UER786458 UON786458 UYJ786458 VIF786458 VSB786458 WBX786458 WLT786458 WVP786458 H851994 JD851994 SZ851994 ACV851994 AMR851994 AWN851994 BGJ851994 BQF851994 CAB851994 CJX851994 CTT851994 DDP851994 DNL851994 DXH851994 EHD851994 EQZ851994 FAV851994 FKR851994 FUN851994 GEJ851994 GOF851994 GYB851994 HHX851994 HRT851994 IBP851994 ILL851994 IVH851994 JFD851994 JOZ851994 JYV851994 KIR851994 KSN851994 LCJ851994 LMF851994 LWB851994 MFX851994 MPT851994 MZP851994 NJL851994 NTH851994 ODD851994 OMZ851994 OWV851994 PGR851994 PQN851994 QAJ851994 QKF851994 QUB851994 RDX851994 RNT851994 RXP851994 SHL851994 SRH851994 TBD851994 TKZ851994 TUV851994 UER851994 UON851994 UYJ851994 VIF851994 VSB851994 WBX851994 WLT851994 WVP851994 H917530 JD917530 SZ917530 ACV917530 AMR917530 AWN917530 BGJ917530 BQF917530 CAB917530 CJX917530 CTT917530 DDP917530 DNL917530 DXH917530 EHD917530 EQZ917530 FAV917530 FKR917530 FUN917530 GEJ917530 GOF917530 GYB917530 HHX917530 HRT917530 IBP917530 ILL917530 IVH917530 JFD917530 JOZ917530 JYV917530 KIR917530 KSN917530 LCJ917530 LMF917530 LWB917530 MFX917530 MPT917530 MZP917530 NJL917530 NTH917530 ODD917530 OMZ917530 OWV917530 PGR917530 PQN917530 QAJ917530 QKF917530 QUB917530 RDX917530 RNT917530 RXP917530 SHL917530 SRH917530 TBD917530 TKZ917530 TUV917530 UER917530 UON917530 UYJ917530 VIF917530 VSB917530 WBX917530 WLT917530 WVP917530 H983066 JD983066 SZ983066 ACV983066 AMR983066 AWN983066 BGJ983066 BQF983066 CAB983066 CJX983066 CTT983066 DDP983066 DNL983066 DXH983066 EHD983066 EQZ983066 FAV983066 FKR983066 FUN983066 GEJ983066 GOF983066 GYB983066 HHX983066 HRT983066 IBP983066 ILL983066 IVH983066 JFD983066 JOZ983066 JYV983066 KIR983066 KSN983066 LCJ983066 LMF983066 LWB983066 MFX983066 MPT983066 MZP983066 NJL983066 NTH983066 ODD983066 OMZ983066 OWV983066 PGR983066 PQN983066 QAJ983066 QKF983066 QUB983066 RDX983066 RNT983066 RXP983066 SHL983066 SRH983066 TBD983066 TKZ983066 TUV983066 UER983066 UON983066 UYJ983066 VIF983066 VSB983066 WBX983066 WLT983066 H26">
      <formula1>$R$15:$R$18</formula1>
    </dataValidation>
  </dataValidations>
  <pageMargins left="0.59055118110236227" right="0.59055118110236227" top="0.59055118110236227" bottom="0.59055118110236227" header="0.51181102362204722" footer="0.51181102362204722"/>
  <pageSetup paperSize="9" scale="85" orientation="portrait"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6"/>
  <sheetViews>
    <sheetView topLeftCell="A17" zoomScaleNormal="100" zoomScaleSheetLayoutView="100" workbookViewId="0">
      <selection activeCell="N43" sqref="N43"/>
    </sheetView>
  </sheetViews>
  <sheetFormatPr defaultRowHeight="12.75" x14ac:dyDescent="0.2"/>
  <cols>
    <col min="1" max="1" width="3.85546875" style="406" customWidth="1"/>
    <col min="2" max="2" width="7.5703125" style="26" customWidth="1"/>
    <col min="3" max="4" width="6" style="26" customWidth="1"/>
    <col min="5" max="5" width="8.42578125" style="26" customWidth="1"/>
    <col min="6" max="6" width="8.7109375" style="26" customWidth="1"/>
    <col min="7" max="7" width="4" style="26" customWidth="1"/>
    <col min="8" max="8" width="12.7109375" style="26" customWidth="1"/>
    <col min="9" max="9" width="2.140625" style="26" customWidth="1"/>
    <col min="10" max="10" width="9" style="26" customWidth="1"/>
    <col min="11" max="11" width="3.140625" style="26" customWidth="1"/>
    <col min="12" max="12" width="9.7109375" style="26" customWidth="1"/>
    <col min="13" max="13" width="4.42578125" style="26" customWidth="1"/>
    <col min="14" max="14" width="17.5703125" style="26" customWidth="1"/>
    <col min="15" max="15" width="13.5703125" style="26" customWidth="1"/>
    <col min="16" max="17" width="9.140625" style="26" customWidth="1"/>
    <col min="18" max="18" width="12.5703125" style="26" customWidth="1"/>
    <col min="19" max="19" width="12" style="26" customWidth="1"/>
    <col min="20" max="20" width="9.5703125" style="26" customWidth="1"/>
    <col min="21" max="29" width="9.140625" style="26" customWidth="1"/>
    <col min="30" max="256" width="9.140625" style="26"/>
    <col min="257" max="257" width="3.85546875" style="26" customWidth="1"/>
    <col min="258" max="258" width="7.5703125" style="26" customWidth="1"/>
    <col min="259" max="260" width="6" style="26" customWidth="1"/>
    <col min="261" max="261" width="8.42578125" style="26" customWidth="1"/>
    <col min="262" max="262" width="8.7109375" style="26" customWidth="1"/>
    <col min="263" max="263" width="4" style="26" customWidth="1"/>
    <col min="264" max="264" width="12.7109375" style="26" customWidth="1"/>
    <col min="265" max="265" width="2.140625" style="26" customWidth="1"/>
    <col min="266" max="266" width="9" style="26" customWidth="1"/>
    <col min="267" max="267" width="3.140625" style="26" customWidth="1"/>
    <col min="268" max="268" width="9.7109375" style="26" customWidth="1"/>
    <col min="269" max="269" width="4.42578125" style="26" customWidth="1"/>
    <col min="270" max="271" width="13.5703125" style="26" customWidth="1"/>
    <col min="272" max="273" width="9.140625" style="26"/>
    <col min="274" max="274" width="12.5703125" style="26" customWidth="1"/>
    <col min="275" max="275" width="12" style="26" customWidth="1"/>
    <col min="276" max="276" width="9.5703125" style="26" bestFit="1" customWidth="1"/>
    <col min="277" max="512" width="9.140625" style="26"/>
    <col min="513" max="513" width="3.85546875" style="26" customWidth="1"/>
    <col min="514" max="514" width="7.5703125" style="26" customWidth="1"/>
    <col min="515" max="516" width="6" style="26" customWidth="1"/>
    <col min="517" max="517" width="8.42578125" style="26" customWidth="1"/>
    <col min="518" max="518" width="8.7109375" style="26" customWidth="1"/>
    <col min="519" max="519" width="4" style="26" customWidth="1"/>
    <col min="520" max="520" width="12.7109375" style="26" customWidth="1"/>
    <col min="521" max="521" width="2.140625" style="26" customWidth="1"/>
    <col min="522" max="522" width="9" style="26" customWidth="1"/>
    <col min="523" max="523" width="3.140625" style="26" customWidth="1"/>
    <col min="524" max="524" width="9.7109375" style="26" customWidth="1"/>
    <col min="525" max="525" width="4.42578125" style="26" customWidth="1"/>
    <col min="526" max="527" width="13.5703125" style="26" customWidth="1"/>
    <col min="528" max="529" width="9.140625" style="26"/>
    <col min="530" max="530" width="12.5703125" style="26" customWidth="1"/>
    <col min="531" max="531" width="12" style="26" customWidth="1"/>
    <col min="532" max="532" width="9.5703125" style="26" bestFit="1" customWidth="1"/>
    <col min="533" max="768" width="9.140625" style="26"/>
    <col min="769" max="769" width="3.85546875" style="26" customWidth="1"/>
    <col min="770" max="770" width="7.5703125" style="26" customWidth="1"/>
    <col min="771" max="772" width="6" style="26" customWidth="1"/>
    <col min="773" max="773" width="8.42578125" style="26" customWidth="1"/>
    <col min="774" max="774" width="8.7109375" style="26" customWidth="1"/>
    <col min="775" max="775" width="4" style="26" customWidth="1"/>
    <col min="776" max="776" width="12.7109375" style="26" customWidth="1"/>
    <col min="777" max="777" width="2.140625" style="26" customWidth="1"/>
    <col min="778" max="778" width="9" style="26" customWidth="1"/>
    <col min="779" max="779" width="3.140625" style="26" customWidth="1"/>
    <col min="780" max="780" width="9.7109375" style="26" customWidth="1"/>
    <col min="781" max="781" width="4.42578125" style="26" customWidth="1"/>
    <col min="782" max="783" width="13.5703125" style="26" customWidth="1"/>
    <col min="784" max="785" width="9.140625" style="26"/>
    <col min="786" max="786" width="12.5703125" style="26" customWidth="1"/>
    <col min="787" max="787" width="12" style="26" customWidth="1"/>
    <col min="788" max="788" width="9.5703125" style="26" bestFit="1" customWidth="1"/>
    <col min="789" max="1024" width="9.140625" style="26"/>
    <col min="1025" max="1025" width="3.85546875" style="26" customWidth="1"/>
    <col min="1026" max="1026" width="7.5703125" style="26" customWidth="1"/>
    <col min="1027" max="1028" width="6" style="26" customWidth="1"/>
    <col min="1029" max="1029" width="8.42578125" style="26" customWidth="1"/>
    <col min="1030" max="1030" width="8.7109375" style="26" customWidth="1"/>
    <col min="1031" max="1031" width="4" style="26" customWidth="1"/>
    <col min="1032" max="1032" width="12.7109375" style="26" customWidth="1"/>
    <col min="1033" max="1033" width="2.140625" style="26" customWidth="1"/>
    <col min="1034" max="1034" width="9" style="26" customWidth="1"/>
    <col min="1035" max="1035" width="3.140625" style="26" customWidth="1"/>
    <col min="1036" max="1036" width="9.7109375" style="26" customWidth="1"/>
    <col min="1037" max="1037" width="4.42578125" style="26" customWidth="1"/>
    <col min="1038" max="1039" width="13.5703125" style="26" customWidth="1"/>
    <col min="1040" max="1041" width="9.140625" style="26"/>
    <col min="1042" max="1042" width="12.5703125" style="26" customWidth="1"/>
    <col min="1043" max="1043" width="12" style="26" customWidth="1"/>
    <col min="1044" max="1044" width="9.5703125" style="26" bestFit="1" customWidth="1"/>
    <col min="1045" max="1280" width="9.140625" style="26"/>
    <col min="1281" max="1281" width="3.85546875" style="26" customWidth="1"/>
    <col min="1282" max="1282" width="7.5703125" style="26" customWidth="1"/>
    <col min="1283" max="1284" width="6" style="26" customWidth="1"/>
    <col min="1285" max="1285" width="8.42578125" style="26" customWidth="1"/>
    <col min="1286" max="1286" width="8.7109375" style="26" customWidth="1"/>
    <col min="1287" max="1287" width="4" style="26" customWidth="1"/>
    <col min="1288" max="1288" width="12.7109375" style="26" customWidth="1"/>
    <col min="1289" max="1289" width="2.140625" style="26" customWidth="1"/>
    <col min="1290" max="1290" width="9" style="26" customWidth="1"/>
    <col min="1291" max="1291" width="3.140625" style="26" customWidth="1"/>
    <col min="1292" max="1292" width="9.7109375" style="26" customWidth="1"/>
    <col min="1293" max="1293" width="4.42578125" style="26" customWidth="1"/>
    <col min="1294" max="1295" width="13.5703125" style="26" customWidth="1"/>
    <col min="1296" max="1297" width="9.140625" style="26"/>
    <col min="1298" max="1298" width="12.5703125" style="26" customWidth="1"/>
    <col min="1299" max="1299" width="12" style="26" customWidth="1"/>
    <col min="1300" max="1300" width="9.5703125" style="26" bestFit="1" customWidth="1"/>
    <col min="1301" max="1536" width="9.140625" style="26"/>
    <col min="1537" max="1537" width="3.85546875" style="26" customWidth="1"/>
    <col min="1538" max="1538" width="7.5703125" style="26" customWidth="1"/>
    <col min="1539" max="1540" width="6" style="26" customWidth="1"/>
    <col min="1541" max="1541" width="8.42578125" style="26" customWidth="1"/>
    <col min="1542" max="1542" width="8.7109375" style="26" customWidth="1"/>
    <col min="1543" max="1543" width="4" style="26" customWidth="1"/>
    <col min="1544" max="1544" width="12.7109375" style="26" customWidth="1"/>
    <col min="1545" max="1545" width="2.140625" style="26" customWidth="1"/>
    <col min="1546" max="1546" width="9" style="26" customWidth="1"/>
    <col min="1547" max="1547" width="3.140625" style="26" customWidth="1"/>
    <col min="1548" max="1548" width="9.7109375" style="26" customWidth="1"/>
    <col min="1549" max="1549" width="4.42578125" style="26" customWidth="1"/>
    <col min="1550" max="1551" width="13.5703125" style="26" customWidth="1"/>
    <col min="1552" max="1553" width="9.140625" style="26"/>
    <col min="1554" max="1554" width="12.5703125" style="26" customWidth="1"/>
    <col min="1555" max="1555" width="12" style="26" customWidth="1"/>
    <col min="1556" max="1556" width="9.5703125" style="26" bestFit="1" customWidth="1"/>
    <col min="1557" max="1792" width="9.140625" style="26"/>
    <col min="1793" max="1793" width="3.85546875" style="26" customWidth="1"/>
    <col min="1794" max="1794" width="7.5703125" style="26" customWidth="1"/>
    <col min="1795" max="1796" width="6" style="26" customWidth="1"/>
    <col min="1797" max="1797" width="8.42578125" style="26" customWidth="1"/>
    <col min="1798" max="1798" width="8.7109375" style="26" customWidth="1"/>
    <col min="1799" max="1799" width="4" style="26" customWidth="1"/>
    <col min="1800" max="1800" width="12.7109375" style="26" customWidth="1"/>
    <col min="1801" max="1801" width="2.140625" style="26" customWidth="1"/>
    <col min="1802" max="1802" width="9" style="26" customWidth="1"/>
    <col min="1803" max="1803" width="3.140625" style="26" customWidth="1"/>
    <col min="1804" max="1804" width="9.7109375" style="26" customWidth="1"/>
    <col min="1805" max="1805" width="4.42578125" style="26" customWidth="1"/>
    <col min="1806" max="1807" width="13.5703125" style="26" customWidth="1"/>
    <col min="1808" max="1809" width="9.140625" style="26"/>
    <col min="1810" max="1810" width="12.5703125" style="26" customWidth="1"/>
    <col min="1811" max="1811" width="12" style="26" customWidth="1"/>
    <col min="1812" max="1812" width="9.5703125" style="26" bestFit="1" customWidth="1"/>
    <col min="1813" max="2048" width="9.140625" style="26"/>
    <col min="2049" max="2049" width="3.85546875" style="26" customWidth="1"/>
    <col min="2050" max="2050" width="7.5703125" style="26" customWidth="1"/>
    <col min="2051" max="2052" width="6" style="26" customWidth="1"/>
    <col min="2053" max="2053" width="8.42578125" style="26" customWidth="1"/>
    <col min="2054" max="2054" width="8.7109375" style="26" customWidth="1"/>
    <col min="2055" max="2055" width="4" style="26" customWidth="1"/>
    <col min="2056" max="2056" width="12.7109375" style="26" customWidth="1"/>
    <col min="2057" max="2057" width="2.140625" style="26" customWidth="1"/>
    <col min="2058" max="2058" width="9" style="26" customWidth="1"/>
    <col min="2059" max="2059" width="3.140625" style="26" customWidth="1"/>
    <col min="2060" max="2060" width="9.7109375" style="26" customWidth="1"/>
    <col min="2061" max="2061" width="4.42578125" style="26" customWidth="1"/>
    <col min="2062" max="2063" width="13.5703125" style="26" customWidth="1"/>
    <col min="2064" max="2065" width="9.140625" style="26"/>
    <col min="2066" max="2066" width="12.5703125" style="26" customWidth="1"/>
    <col min="2067" max="2067" width="12" style="26" customWidth="1"/>
    <col min="2068" max="2068" width="9.5703125" style="26" bestFit="1" customWidth="1"/>
    <col min="2069" max="2304" width="9.140625" style="26"/>
    <col min="2305" max="2305" width="3.85546875" style="26" customWidth="1"/>
    <col min="2306" max="2306" width="7.5703125" style="26" customWidth="1"/>
    <col min="2307" max="2308" width="6" style="26" customWidth="1"/>
    <col min="2309" max="2309" width="8.42578125" style="26" customWidth="1"/>
    <col min="2310" max="2310" width="8.7109375" style="26" customWidth="1"/>
    <col min="2311" max="2311" width="4" style="26" customWidth="1"/>
    <col min="2312" max="2312" width="12.7109375" style="26" customWidth="1"/>
    <col min="2313" max="2313" width="2.140625" style="26" customWidth="1"/>
    <col min="2314" max="2314" width="9" style="26" customWidth="1"/>
    <col min="2315" max="2315" width="3.140625" style="26" customWidth="1"/>
    <col min="2316" max="2316" width="9.7109375" style="26" customWidth="1"/>
    <col min="2317" max="2317" width="4.42578125" style="26" customWidth="1"/>
    <col min="2318" max="2319" width="13.5703125" style="26" customWidth="1"/>
    <col min="2320" max="2321" width="9.140625" style="26"/>
    <col min="2322" max="2322" width="12.5703125" style="26" customWidth="1"/>
    <col min="2323" max="2323" width="12" style="26" customWidth="1"/>
    <col min="2324" max="2324" width="9.5703125" style="26" bestFit="1" customWidth="1"/>
    <col min="2325" max="2560" width="9.140625" style="26"/>
    <col min="2561" max="2561" width="3.85546875" style="26" customWidth="1"/>
    <col min="2562" max="2562" width="7.5703125" style="26" customWidth="1"/>
    <col min="2563" max="2564" width="6" style="26" customWidth="1"/>
    <col min="2565" max="2565" width="8.42578125" style="26" customWidth="1"/>
    <col min="2566" max="2566" width="8.7109375" style="26" customWidth="1"/>
    <col min="2567" max="2567" width="4" style="26" customWidth="1"/>
    <col min="2568" max="2568" width="12.7109375" style="26" customWidth="1"/>
    <col min="2569" max="2569" width="2.140625" style="26" customWidth="1"/>
    <col min="2570" max="2570" width="9" style="26" customWidth="1"/>
    <col min="2571" max="2571" width="3.140625" style="26" customWidth="1"/>
    <col min="2572" max="2572" width="9.7109375" style="26" customWidth="1"/>
    <col min="2573" max="2573" width="4.42578125" style="26" customWidth="1"/>
    <col min="2574" max="2575" width="13.5703125" style="26" customWidth="1"/>
    <col min="2576" max="2577" width="9.140625" style="26"/>
    <col min="2578" max="2578" width="12.5703125" style="26" customWidth="1"/>
    <col min="2579" max="2579" width="12" style="26" customWidth="1"/>
    <col min="2580" max="2580" width="9.5703125" style="26" bestFit="1" customWidth="1"/>
    <col min="2581" max="2816" width="9.140625" style="26"/>
    <col min="2817" max="2817" width="3.85546875" style="26" customWidth="1"/>
    <col min="2818" max="2818" width="7.5703125" style="26" customWidth="1"/>
    <col min="2819" max="2820" width="6" style="26" customWidth="1"/>
    <col min="2821" max="2821" width="8.42578125" style="26" customWidth="1"/>
    <col min="2822" max="2822" width="8.7109375" style="26" customWidth="1"/>
    <col min="2823" max="2823" width="4" style="26" customWidth="1"/>
    <col min="2824" max="2824" width="12.7109375" style="26" customWidth="1"/>
    <col min="2825" max="2825" width="2.140625" style="26" customWidth="1"/>
    <col min="2826" max="2826" width="9" style="26" customWidth="1"/>
    <col min="2827" max="2827" width="3.140625" style="26" customWidth="1"/>
    <col min="2828" max="2828" width="9.7109375" style="26" customWidth="1"/>
    <col min="2829" max="2829" width="4.42578125" style="26" customWidth="1"/>
    <col min="2830" max="2831" width="13.5703125" style="26" customWidth="1"/>
    <col min="2832" max="2833" width="9.140625" style="26"/>
    <col min="2834" max="2834" width="12.5703125" style="26" customWidth="1"/>
    <col min="2835" max="2835" width="12" style="26" customWidth="1"/>
    <col min="2836" max="2836" width="9.5703125" style="26" bestFit="1" customWidth="1"/>
    <col min="2837" max="3072" width="9.140625" style="26"/>
    <col min="3073" max="3073" width="3.85546875" style="26" customWidth="1"/>
    <col min="3074" max="3074" width="7.5703125" style="26" customWidth="1"/>
    <col min="3075" max="3076" width="6" style="26" customWidth="1"/>
    <col min="3077" max="3077" width="8.42578125" style="26" customWidth="1"/>
    <col min="3078" max="3078" width="8.7109375" style="26" customWidth="1"/>
    <col min="3079" max="3079" width="4" style="26" customWidth="1"/>
    <col min="3080" max="3080" width="12.7109375" style="26" customWidth="1"/>
    <col min="3081" max="3081" width="2.140625" style="26" customWidth="1"/>
    <col min="3082" max="3082" width="9" style="26" customWidth="1"/>
    <col min="3083" max="3083" width="3.140625" style="26" customWidth="1"/>
    <col min="3084" max="3084" width="9.7109375" style="26" customWidth="1"/>
    <col min="3085" max="3085" width="4.42578125" style="26" customWidth="1"/>
    <col min="3086" max="3087" width="13.5703125" style="26" customWidth="1"/>
    <col min="3088" max="3089" width="9.140625" style="26"/>
    <col min="3090" max="3090" width="12.5703125" style="26" customWidth="1"/>
    <col min="3091" max="3091" width="12" style="26" customWidth="1"/>
    <col min="3092" max="3092" width="9.5703125" style="26" bestFit="1" customWidth="1"/>
    <col min="3093" max="3328" width="9.140625" style="26"/>
    <col min="3329" max="3329" width="3.85546875" style="26" customWidth="1"/>
    <col min="3330" max="3330" width="7.5703125" style="26" customWidth="1"/>
    <col min="3331" max="3332" width="6" style="26" customWidth="1"/>
    <col min="3333" max="3333" width="8.42578125" style="26" customWidth="1"/>
    <col min="3334" max="3334" width="8.7109375" style="26" customWidth="1"/>
    <col min="3335" max="3335" width="4" style="26" customWidth="1"/>
    <col min="3336" max="3336" width="12.7109375" style="26" customWidth="1"/>
    <col min="3337" max="3337" width="2.140625" style="26" customWidth="1"/>
    <col min="3338" max="3338" width="9" style="26" customWidth="1"/>
    <col min="3339" max="3339" width="3.140625" style="26" customWidth="1"/>
    <col min="3340" max="3340" width="9.7109375" style="26" customWidth="1"/>
    <col min="3341" max="3341" width="4.42578125" style="26" customWidth="1"/>
    <col min="3342" max="3343" width="13.5703125" style="26" customWidth="1"/>
    <col min="3344" max="3345" width="9.140625" style="26"/>
    <col min="3346" max="3346" width="12.5703125" style="26" customWidth="1"/>
    <col min="3347" max="3347" width="12" style="26" customWidth="1"/>
    <col min="3348" max="3348" width="9.5703125" style="26" bestFit="1" customWidth="1"/>
    <col min="3349" max="3584" width="9.140625" style="26"/>
    <col min="3585" max="3585" width="3.85546875" style="26" customWidth="1"/>
    <col min="3586" max="3586" width="7.5703125" style="26" customWidth="1"/>
    <col min="3587" max="3588" width="6" style="26" customWidth="1"/>
    <col min="3589" max="3589" width="8.42578125" style="26" customWidth="1"/>
    <col min="3590" max="3590" width="8.7109375" style="26" customWidth="1"/>
    <col min="3591" max="3591" width="4" style="26" customWidth="1"/>
    <col min="3592" max="3592" width="12.7109375" style="26" customWidth="1"/>
    <col min="3593" max="3593" width="2.140625" style="26" customWidth="1"/>
    <col min="3594" max="3594" width="9" style="26" customWidth="1"/>
    <col min="3595" max="3595" width="3.140625" style="26" customWidth="1"/>
    <col min="3596" max="3596" width="9.7109375" style="26" customWidth="1"/>
    <col min="3597" max="3597" width="4.42578125" style="26" customWidth="1"/>
    <col min="3598" max="3599" width="13.5703125" style="26" customWidth="1"/>
    <col min="3600" max="3601" width="9.140625" style="26"/>
    <col min="3602" max="3602" width="12.5703125" style="26" customWidth="1"/>
    <col min="3603" max="3603" width="12" style="26" customWidth="1"/>
    <col min="3604" max="3604" width="9.5703125" style="26" bestFit="1" customWidth="1"/>
    <col min="3605" max="3840" width="9.140625" style="26"/>
    <col min="3841" max="3841" width="3.85546875" style="26" customWidth="1"/>
    <col min="3842" max="3842" width="7.5703125" style="26" customWidth="1"/>
    <col min="3843" max="3844" width="6" style="26" customWidth="1"/>
    <col min="3845" max="3845" width="8.42578125" style="26" customWidth="1"/>
    <col min="3846" max="3846" width="8.7109375" style="26" customWidth="1"/>
    <col min="3847" max="3847" width="4" style="26" customWidth="1"/>
    <col min="3848" max="3848" width="12.7109375" style="26" customWidth="1"/>
    <col min="3849" max="3849" width="2.140625" style="26" customWidth="1"/>
    <col min="3850" max="3850" width="9" style="26" customWidth="1"/>
    <col min="3851" max="3851" width="3.140625" style="26" customWidth="1"/>
    <col min="3852" max="3852" width="9.7109375" style="26" customWidth="1"/>
    <col min="3853" max="3853" width="4.42578125" style="26" customWidth="1"/>
    <col min="3854" max="3855" width="13.5703125" style="26" customWidth="1"/>
    <col min="3856" max="3857" width="9.140625" style="26"/>
    <col min="3858" max="3858" width="12.5703125" style="26" customWidth="1"/>
    <col min="3859" max="3859" width="12" style="26" customWidth="1"/>
    <col min="3860" max="3860" width="9.5703125" style="26" bestFit="1" customWidth="1"/>
    <col min="3861" max="4096" width="9.140625" style="26"/>
    <col min="4097" max="4097" width="3.85546875" style="26" customWidth="1"/>
    <col min="4098" max="4098" width="7.5703125" style="26" customWidth="1"/>
    <col min="4099" max="4100" width="6" style="26" customWidth="1"/>
    <col min="4101" max="4101" width="8.42578125" style="26" customWidth="1"/>
    <col min="4102" max="4102" width="8.7109375" style="26" customWidth="1"/>
    <col min="4103" max="4103" width="4" style="26" customWidth="1"/>
    <col min="4104" max="4104" width="12.7109375" style="26" customWidth="1"/>
    <col min="4105" max="4105" width="2.140625" style="26" customWidth="1"/>
    <col min="4106" max="4106" width="9" style="26" customWidth="1"/>
    <col min="4107" max="4107" width="3.140625" style="26" customWidth="1"/>
    <col min="4108" max="4108" width="9.7109375" style="26" customWidth="1"/>
    <col min="4109" max="4109" width="4.42578125" style="26" customWidth="1"/>
    <col min="4110" max="4111" width="13.5703125" style="26" customWidth="1"/>
    <col min="4112" max="4113" width="9.140625" style="26"/>
    <col min="4114" max="4114" width="12.5703125" style="26" customWidth="1"/>
    <col min="4115" max="4115" width="12" style="26" customWidth="1"/>
    <col min="4116" max="4116" width="9.5703125" style="26" bestFit="1" customWidth="1"/>
    <col min="4117" max="4352" width="9.140625" style="26"/>
    <col min="4353" max="4353" width="3.85546875" style="26" customWidth="1"/>
    <col min="4354" max="4354" width="7.5703125" style="26" customWidth="1"/>
    <col min="4355" max="4356" width="6" style="26" customWidth="1"/>
    <col min="4357" max="4357" width="8.42578125" style="26" customWidth="1"/>
    <col min="4358" max="4358" width="8.7109375" style="26" customWidth="1"/>
    <col min="4359" max="4359" width="4" style="26" customWidth="1"/>
    <col min="4360" max="4360" width="12.7109375" style="26" customWidth="1"/>
    <col min="4361" max="4361" width="2.140625" style="26" customWidth="1"/>
    <col min="4362" max="4362" width="9" style="26" customWidth="1"/>
    <col min="4363" max="4363" width="3.140625" style="26" customWidth="1"/>
    <col min="4364" max="4364" width="9.7109375" style="26" customWidth="1"/>
    <col min="4365" max="4365" width="4.42578125" style="26" customWidth="1"/>
    <col min="4366" max="4367" width="13.5703125" style="26" customWidth="1"/>
    <col min="4368" max="4369" width="9.140625" style="26"/>
    <col min="4370" max="4370" width="12.5703125" style="26" customWidth="1"/>
    <col min="4371" max="4371" width="12" style="26" customWidth="1"/>
    <col min="4372" max="4372" width="9.5703125" style="26" bestFit="1" customWidth="1"/>
    <col min="4373" max="4608" width="9.140625" style="26"/>
    <col min="4609" max="4609" width="3.85546875" style="26" customWidth="1"/>
    <col min="4610" max="4610" width="7.5703125" style="26" customWidth="1"/>
    <col min="4611" max="4612" width="6" style="26" customWidth="1"/>
    <col min="4613" max="4613" width="8.42578125" style="26" customWidth="1"/>
    <col min="4614" max="4614" width="8.7109375" style="26" customWidth="1"/>
    <col min="4615" max="4615" width="4" style="26" customWidth="1"/>
    <col min="4616" max="4616" width="12.7109375" style="26" customWidth="1"/>
    <col min="4617" max="4617" width="2.140625" style="26" customWidth="1"/>
    <col min="4618" max="4618" width="9" style="26" customWidth="1"/>
    <col min="4619" max="4619" width="3.140625" style="26" customWidth="1"/>
    <col min="4620" max="4620" width="9.7109375" style="26" customWidth="1"/>
    <col min="4621" max="4621" width="4.42578125" style="26" customWidth="1"/>
    <col min="4622" max="4623" width="13.5703125" style="26" customWidth="1"/>
    <col min="4624" max="4625" width="9.140625" style="26"/>
    <col min="4626" max="4626" width="12.5703125" style="26" customWidth="1"/>
    <col min="4627" max="4627" width="12" style="26" customWidth="1"/>
    <col min="4628" max="4628" width="9.5703125" style="26" bestFit="1" customWidth="1"/>
    <col min="4629" max="4864" width="9.140625" style="26"/>
    <col min="4865" max="4865" width="3.85546875" style="26" customWidth="1"/>
    <col min="4866" max="4866" width="7.5703125" style="26" customWidth="1"/>
    <col min="4867" max="4868" width="6" style="26" customWidth="1"/>
    <col min="4869" max="4869" width="8.42578125" style="26" customWidth="1"/>
    <col min="4870" max="4870" width="8.7109375" style="26" customWidth="1"/>
    <col min="4871" max="4871" width="4" style="26" customWidth="1"/>
    <col min="4872" max="4872" width="12.7109375" style="26" customWidth="1"/>
    <col min="4873" max="4873" width="2.140625" style="26" customWidth="1"/>
    <col min="4874" max="4874" width="9" style="26" customWidth="1"/>
    <col min="4875" max="4875" width="3.140625" style="26" customWidth="1"/>
    <col min="4876" max="4876" width="9.7109375" style="26" customWidth="1"/>
    <col min="4877" max="4877" width="4.42578125" style="26" customWidth="1"/>
    <col min="4878" max="4879" width="13.5703125" style="26" customWidth="1"/>
    <col min="4880" max="4881" width="9.140625" style="26"/>
    <col min="4882" max="4882" width="12.5703125" style="26" customWidth="1"/>
    <col min="4883" max="4883" width="12" style="26" customWidth="1"/>
    <col min="4884" max="4884" width="9.5703125" style="26" bestFit="1" customWidth="1"/>
    <col min="4885" max="5120" width="9.140625" style="26"/>
    <col min="5121" max="5121" width="3.85546875" style="26" customWidth="1"/>
    <col min="5122" max="5122" width="7.5703125" style="26" customWidth="1"/>
    <col min="5123" max="5124" width="6" style="26" customWidth="1"/>
    <col min="5125" max="5125" width="8.42578125" style="26" customWidth="1"/>
    <col min="5126" max="5126" width="8.7109375" style="26" customWidth="1"/>
    <col min="5127" max="5127" width="4" style="26" customWidth="1"/>
    <col min="5128" max="5128" width="12.7109375" style="26" customWidth="1"/>
    <col min="5129" max="5129" width="2.140625" style="26" customWidth="1"/>
    <col min="5130" max="5130" width="9" style="26" customWidth="1"/>
    <col min="5131" max="5131" width="3.140625" style="26" customWidth="1"/>
    <col min="5132" max="5132" width="9.7109375" style="26" customWidth="1"/>
    <col min="5133" max="5133" width="4.42578125" style="26" customWidth="1"/>
    <col min="5134" max="5135" width="13.5703125" style="26" customWidth="1"/>
    <col min="5136" max="5137" width="9.140625" style="26"/>
    <col min="5138" max="5138" width="12.5703125" style="26" customWidth="1"/>
    <col min="5139" max="5139" width="12" style="26" customWidth="1"/>
    <col min="5140" max="5140" width="9.5703125" style="26" bestFit="1" customWidth="1"/>
    <col min="5141" max="5376" width="9.140625" style="26"/>
    <col min="5377" max="5377" width="3.85546875" style="26" customWidth="1"/>
    <col min="5378" max="5378" width="7.5703125" style="26" customWidth="1"/>
    <col min="5379" max="5380" width="6" style="26" customWidth="1"/>
    <col min="5381" max="5381" width="8.42578125" style="26" customWidth="1"/>
    <col min="5382" max="5382" width="8.7109375" style="26" customWidth="1"/>
    <col min="5383" max="5383" width="4" style="26" customWidth="1"/>
    <col min="5384" max="5384" width="12.7109375" style="26" customWidth="1"/>
    <col min="5385" max="5385" width="2.140625" style="26" customWidth="1"/>
    <col min="5386" max="5386" width="9" style="26" customWidth="1"/>
    <col min="5387" max="5387" width="3.140625" style="26" customWidth="1"/>
    <col min="5388" max="5388" width="9.7109375" style="26" customWidth="1"/>
    <col min="5389" max="5389" width="4.42578125" style="26" customWidth="1"/>
    <col min="5390" max="5391" width="13.5703125" style="26" customWidth="1"/>
    <col min="5392" max="5393" width="9.140625" style="26"/>
    <col min="5394" max="5394" width="12.5703125" style="26" customWidth="1"/>
    <col min="5395" max="5395" width="12" style="26" customWidth="1"/>
    <col min="5396" max="5396" width="9.5703125" style="26" bestFit="1" customWidth="1"/>
    <col min="5397" max="5632" width="9.140625" style="26"/>
    <col min="5633" max="5633" width="3.85546875" style="26" customWidth="1"/>
    <col min="5634" max="5634" width="7.5703125" style="26" customWidth="1"/>
    <col min="5635" max="5636" width="6" style="26" customWidth="1"/>
    <col min="5637" max="5637" width="8.42578125" style="26" customWidth="1"/>
    <col min="5638" max="5638" width="8.7109375" style="26" customWidth="1"/>
    <col min="5639" max="5639" width="4" style="26" customWidth="1"/>
    <col min="5640" max="5640" width="12.7109375" style="26" customWidth="1"/>
    <col min="5641" max="5641" width="2.140625" style="26" customWidth="1"/>
    <col min="5642" max="5642" width="9" style="26" customWidth="1"/>
    <col min="5643" max="5643" width="3.140625" style="26" customWidth="1"/>
    <col min="5644" max="5644" width="9.7109375" style="26" customWidth="1"/>
    <col min="5645" max="5645" width="4.42578125" style="26" customWidth="1"/>
    <col min="5646" max="5647" width="13.5703125" style="26" customWidth="1"/>
    <col min="5648" max="5649" width="9.140625" style="26"/>
    <col min="5650" max="5650" width="12.5703125" style="26" customWidth="1"/>
    <col min="5651" max="5651" width="12" style="26" customWidth="1"/>
    <col min="5652" max="5652" width="9.5703125" style="26" bestFit="1" customWidth="1"/>
    <col min="5653" max="5888" width="9.140625" style="26"/>
    <col min="5889" max="5889" width="3.85546875" style="26" customWidth="1"/>
    <col min="5890" max="5890" width="7.5703125" style="26" customWidth="1"/>
    <col min="5891" max="5892" width="6" style="26" customWidth="1"/>
    <col min="5893" max="5893" width="8.42578125" style="26" customWidth="1"/>
    <col min="5894" max="5894" width="8.7109375" style="26" customWidth="1"/>
    <col min="5895" max="5895" width="4" style="26" customWidth="1"/>
    <col min="5896" max="5896" width="12.7109375" style="26" customWidth="1"/>
    <col min="5897" max="5897" width="2.140625" style="26" customWidth="1"/>
    <col min="5898" max="5898" width="9" style="26" customWidth="1"/>
    <col min="5899" max="5899" width="3.140625" style="26" customWidth="1"/>
    <col min="5900" max="5900" width="9.7109375" style="26" customWidth="1"/>
    <col min="5901" max="5901" width="4.42578125" style="26" customWidth="1"/>
    <col min="5902" max="5903" width="13.5703125" style="26" customWidth="1"/>
    <col min="5904" max="5905" width="9.140625" style="26"/>
    <col min="5906" max="5906" width="12.5703125" style="26" customWidth="1"/>
    <col min="5907" max="5907" width="12" style="26" customWidth="1"/>
    <col min="5908" max="5908" width="9.5703125" style="26" bestFit="1" customWidth="1"/>
    <col min="5909" max="6144" width="9.140625" style="26"/>
    <col min="6145" max="6145" width="3.85546875" style="26" customWidth="1"/>
    <col min="6146" max="6146" width="7.5703125" style="26" customWidth="1"/>
    <col min="6147" max="6148" width="6" style="26" customWidth="1"/>
    <col min="6149" max="6149" width="8.42578125" style="26" customWidth="1"/>
    <col min="6150" max="6150" width="8.7109375" style="26" customWidth="1"/>
    <col min="6151" max="6151" width="4" style="26" customWidth="1"/>
    <col min="6152" max="6152" width="12.7109375" style="26" customWidth="1"/>
    <col min="6153" max="6153" width="2.140625" style="26" customWidth="1"/>
    <col min="6154" max="6154" width="9" style="26" customWidth="1"/>
    <col min="6155" max="6155" width="3.140625" style="26" customWidth="1"/>
    <col min="6156" max="6156" width="9.7109375" style="26" customWidth="1"/>
    <col min="6157" max="6157" width="4.42578125" style="26" customWidth="1"/>
    <col min="6158" max="6159" width="13.5703125" style="26" customWidth="1"/>
    <col min="6160" max="6161" width="9.140625" style="26"/>
    <col min="6162" max="6162" width="12.5703125" style="26" customWidth="1"/>
    <col min="6163" max="6163" width="12" style="26" customWidth="1"/>
    <col min="6164" max="6164" width="9.5703125" style="26" bestFit="1" customWidth="1"/>
    <col min="6165" max="6400" width="9.140625" style="26"/>
    <col min="6401" max="6401" width="3.85546875" style="26" customWidth="1"/>
    <col min="6402" max="6402" width="7.5703125" style="26" customWidth="1"/>
    <col min="6403" max="6404" width="6" style="26" customWidth="1"/>
    <col min="6405" max="6405" width="8.42578125" style="26" customWidth="1"/>
    <col min="6406" max="6406" width="8.7109375" style="26" customWidth="1"/>
    <col min="6407" max="6407" width="4" style="26" customWidth="1"/>
    <col min="6408" max="6408" width="12.7109375" style="26" customWidth="1"/>
    <col min="6409" max="6409" width="2.140625" style="26" customWidth="1"/>
    <col min="6410" max="6410" width="9" style="26" customWidth="1"/>
    <col min="6411" max="6411" width="3.140625" style="26" customWidth="1"/>
    <col min="6412" max="6412" width="9.7109375" style="26" customWidth="1"/>
    <col min="6413" max="6413" width="4.42578125" style="26" customWidth="1"/>
    <col min="6414" max="6415" width="13.5703125" style="26" customWidth="1"/>
    <col min="6416" max="6417" width="9.140625" style="26"/>
    <col min="6418" max="6418" width="12.5703125" style="26" customWidth="1"/>
    <col min="6419" max="6419" width="12" style="26" customWidth="1"/>
    <col min="6420" max="6420" width="9.5703125" style="26" bestFit="1" customWidth="1"/>
    <col min="6421" max="6656" width="9.140625" style="26"/>
    <col min="6657" max="6657" width="3.85546875" style="26" customWidth="1"/>
    <col min="6658" max="6658" width="7.5703125" style="26" customWidth="1"/>
    <col min="6659" max="6660" width="6" style="26" customWidth="1"/>
    <col min="6661" max="6661" width="8.42578125" style="26" customWidth="1"/>
    <col min="6662" max="6662" width="8.7109375" style="26" customWidth="1"/>
    <col min="6663" max="6663" width="4" style="26" customWidth="1"/>
    <col min="6664" max="6664" width="12.7109375" style="26" customWidth="1"/>
    <col min="6665" max="6665" width="2.140625" style="26" customWidth="1"/>
    <col min="6666" max="6666" width="9" style="26" customWidth="1"/>
    <col min="6667" max="6667" width="3.140625" style="26" customWidth="1"/>
    <col min="6668" max="6668" width="9.7109375" style="26" customWidth="1"/>
    <col min="6669" max="6669" width="4.42578125" style="26" customWidth="1"/>
    <col min="6670" max="6671" width="13.5703125" style="26" customWidth="1"/>
    <col min="6672" max="6673" width="9.140625" style="26"/>
    <col min="6674" max="6674" width="12.5703125" style="26" customWidth="1"/>
    <col min="6675" max="6675" width="12" style="26" customWidth="1"/>
    <col min="6676" max="6676" width="9.5703125" style="26" bestFit="1" customWidth="1"/>
    <col min="6677" max="6912" width="9.140625" style="26"/>
    <col min="6913" max="6913" width="3.85546875" style="26" customWidth="1"/>
    <col min="6914" max="6914" width="7.5703125" style="26" customWidth="1"/>
    <col min="6915" max="6916" width="6" style="26" customWidth="1"/>
    <col min="6917" max="6917" width="8.42578125" style="26" customWidth="1"/>
    <col min="6918" max="6918" width="8.7109375" style="26" customWidth="1"/>
    <col min="6919" max="6919" width="4" style="26" customWidth="1"/>
    <col min="6920" max="6920" width="12.7109375" style="26" customWidth="1"/>
    <col min="6921" max="6921" width="2.140625" style="26" customWidth="1"/>
    <col min="6922" max="6922" width="9" style="26" customWidth="1"/>
    <col min="6923" max="6923" width="3.140625" style="26" customWidth="1"/>
    <col min="6924" max="6924" width="9.7109375" style="26" customWidth="1"/>
    <col min="6925" max="6925" width="4.42578125" style="26" customWidth="1"/>
    <col min="6926" max="6927" width="13.5703125" style="26" customWidth="1"/>
    <col min="6928" max="6929" width="9.140625" style="26"/>
    <col min="6930" max="6930" width="12.5703125" style="26" customWidth="1"/>
    <col min="6931" max="6931" width="12" style="26" customWidth="1"/>
    <col min="6932" max="6932" width="9.5703125" style="26" bestFit="1" customWidth="1"/>
    <col min="6933" max="7168" width="9.140625" style="26"/>
    <col min="7169" max="7169" width="3.85546875" style="26" customWidth="1"/>
    <col min="7170" max="7170" width="7.5703125" style="26" customWidth="1"/>
    <col min="7171" max="7172" width="6" style="26" customWidth="1"/>
    <col min="7173" max="7173" width="8.42578125" style="26" customWidth="1"/>
    <col min="7174" max="7174" width="8.7109375" style="26" customWidth="1"/>
    <col min="7175" max="7175" width="4" style="26" customWidth="1"/>
    <col min="7176" max="7176" width="12.7109375" style="26" customWidth="1"/>
    <col min="7177" max="7177" width="2.140625" style="26" customWidth="1"/>
    <col min="7178" max="7178" width="9" style="26" customWidth="1"/>
    <col min="7179" max="7179" width="3.140625" style="26" customWidth="1"/>
    <col min="7180" max="7180" width="9.7109375" style="26" customWidth="1"/>
    <col min="7181" max="7181" width="4.42578125" style="26" customWidth="1"/>
    <col min="7182" max="7183" width="13.5703125" style="26" customWidth="1"/>
    <col min="7184" max="7185" width="9.140625" style="26"/>
    <col min="7186" max="7186" width="12.5703125" style="26" customWidth="1"/>
    <col min="7187" max="7187" width="12" style="26" customWidth="1"/>
    <col min="7188" max="7188" width="9.5703125" style="26" bestFit="1" customWidth="1"/>
    <col min="7189" max="7424" width="9.140625" style="26"/>
    <col min="7425" max="7425" width="3.85546875" style="26" customWidth="1"/>
    <col min="7426" max="7426" width="7.5703125" style="26" customWidth="1"/>
    <col min="7427" max="7428" width="6" style="26" customWidth="1"/>
    <col min="7429" max="7429" width="8.42578125" style="26" customWidth="1"/>
    <col min="7430" max="7430" width="8.7109375" style="26" customWidth="1"/>
    <col min="7431" max="7431" width="4" style="26" customWidth="1"/>
    <col min="7432" max="7432" width="12.7109375" style="26" customWidth="1"/>
    <col min="7433" max="7433" width="2.140625" style="26" customWidth="1"/>
    <col min="7434" max="7434" width="9" style="26" customWidth="1"/>
    <col min="7435" max="7435" width="3.140625" style="26" customWidth="1"/>
    <col min="7436" max="7436" width="9.7109375" style="26" customWidth="1"/>
    <col min="7437" max="7437" width="4.42578125" style="26" customWidth="1"/>
    <col min="7438" max="7439" width="13.5703125" style="26" customWidth="1"/>
    <col min="7440" max="7441" width="9.140625" style="26"/>
    <col min="7442" max="7442" width="12.5703125" style="26" customWidth="1"/>
    <col min="7443" max="7443" width="12" style="26" customWidth="1"/>
    <col min="7444" max="7444" width="9.5703125" style="26" bestFit="1" customWidth="1"/>
    <col min="7445" max="7680" width="9.140625" style="26"/>
    <col min="7681" max="7681" width="3.85546875" style="26" customWidth="1"/>
    <col min="7682" max="7682" width="7.5703125" style="26" customWidth="1"/>
    <col min="7683" max="7684" width="6" style="26" customWidth="1"/>
    <col min="7685" max="7685" width="8.42578125" style="26" customWidth="1"/>
    <col min="7686" max="7686" width="8.7109375" style="26" customWidth="1"/>
    <col min="7687" max="7687" width="4" style="26" customWidth="1"/>
    <col min="7688" max="7688" width="12.7109375" style="26" customWidth="1"/>
    <col min="7689" max="7689" width="2.140625" style="26" customWidth="1"/>
    <col min="7690" max="7690" width="9" style="26" customWidth="1"/>
    <col min="7691" max="7691" width="3.140625" style="26" customWidth="1"/>
    <col min="7692" max="7692" width="9.7109375" style="26" customWidth="1"/>
    <col min="7693" max="7693" width="4.42578125" style="26" customWidth="1"/>
    <col min="7694" max="7695" width="13.5703125" style="26" customWidth="1"/>
    <col min="7696" max="7697" width="9.140625" style="26"/>
    <col min="7698" max="7698" width="12.5703125" style="26" customWidth="1"/>
    <col min="7699" max="7699" width="12" style="26" customWidth="1"/>
    <col min="7700" max="7700" width="9.5703125" style="26" bestFit="1" customWidth="1"/>
    <col min="7701" max="7936" width="9.140625" style="26"/>
    <col min="7937" max="7937" width="3.85546875" style="26" customWidth="1"/>
    <col min="7938" max="7938" width="7.5703125" style="26" customWidth="1"/>
    <col min="7939" max="7940" width="6" style="26" customWidth="1"/>
    <col min="7941" max="7941" width="8.42578125" style="26" customWidth="1"/>
    <col min="7942" max="7942" width="8.7109375" style="26" customWidth="1"/>
    <col min="7943" max="7943" width="4" style="26" customWidth="1"/>
    <col min="7944" max="7944" width="12.7109375" style="26" customWidth="1"/>
    <col min="7945" max="7945" width="2.140625" style="26" customWidth="1"/>
    <col min="7946" max="7946" width="9" style="26" customWidth="1"/>
    <col min="7947" max="7947" width="3.140625" style="26" customWidth="1"/>
    <col min="7948" max="7948" width="9.7109375" style="26" customWidth="1"/>
    <col min="7949" max="7949" width="4.42578125" style="26" customWidth="1"/>
    <col min="7950" max="7951" width="13.5703125" style="26" customWidth="1"/>
    <col min="7952" max="7953" width="9.140625" style="26"/>
    <col min="7954" max="7954" width="12.5703125" style="26" customWidth="1"/>
    <col min="7955" max="7955" width="12" style="26" customWidth="1"/>
    <col min="7956" max="7956" width="9.5703125" style="26" bestFit="1" customWidth="1"/>
    <col min="7957" max="8192" width="9.140625" style="26"/>
    <col min="8193" max="8193" width="3.85546875" style="26" customWidth="1"/>
    <col min="8194" max="8194" width="7.5703125" style="26" customWidth="1"/>
    <col min="8195" max="8196" width="6" style="26" customWidth="1"/>
    <col min="8197" max="8197" width="8.42578125" style="26" customWidth="1"/>
    <col min="8198" max="8198" width="8.7109375" style="26" customWidth="1"/>
    <col min="8199" max="8199" width="4" style="26" customWidth="1"/>
    <col min="8200" max="8200" width="12.7109375" style="26" customWidth="1"/>
    <col min="8201" max="8201" width="2.140625" style="26" customWidth="1"/>
    <col min="8202" max="8202" width="9" style="26" customWidth="1"/>
    <col min="8203" max="8203" width="3.140625" style="26" customWidth="1"/>
    <col min="8204" max="8204" width="9.7109375" style="26" customWidth="1"/>
    <col min="8205" max="8205" width="4.42578125" style="26" customWidth="1"/>
    <col min="8206" max="8207" width="13.5703125" style="26" customWidth="1"/>
    <col min="8208" max="8209" width="9.140625" style="26"/>
    <col min="8210" max="8210" width="12.5703125" style="26" customWidth="1"/>
    <col min="8211" max="8211" width="12" style="26" customWidth="1"/>
    <col min="8212" max="8212" width="9.5703125" style="26" bestFit="1" customWidth="1"/>
    <col min="8213" max="8448" width="9.140625" style="26"/>
    <col min="8449" max="8449" width="3.85546875" style="26" customWidth="1"/>
    <col min="8450" max="8450" width="7.5703125" style="26" customWidth="1"/>
    <col min="8451" max="8452" width="6" style="26" customWidth="1"/>
    <col min="8453" max="8453" width="8.42578125" style="26" customWidth="1"/>
    <col min="8454" max="8454" width="8.7109375" style="26" customWidth="1"/>
    <col min="8455" max="8455" width="4" style="26" customWidth="1"/>
    <col min="8456" max="8456" width="12.7109375" style="26" customWidth="1"/>
    <col min="8457" max="8457" width="2.140625" style="26" customWidth="1"/>
    <col min="8458" max="8458" width="9" style="26" customWidth="1"/>
    <col min="8459" max="8459" width="3.140625" style="26" customWidth="1"/>
    <col min="8460" max="8460" width="9.7109375" style="26" customWidth="1"/>
    <col min="8461" max="8461" width="4.42578125" style="26" customWidth="1"/>
    <col min="8462" max="8463" width="13.5703125" style="26" customWidth="1"/>
    <col min="8464" max="8465" width="9.140625" style="26"/>
    <col min="8466" max="8466" width="12.5703125" style="26" customWidth="1"/>
    <col min="8467" max="8467" width="12" style="26" customWidth="1"/>
    <col min="8468" max="8468" width="9.5703125" style="26" bestFit="1" customWidth="1"/>
    <col min="8469" max="8704" width="9.140625" style="26"/>
    <col min="8705" max="8705" width="3.85546875" style="26" customWidth="1"/>
    <col min="8706" max="8706" width="7.5703125" style="26" customWidth="1"/>
    <col min="8707" max="8708" width="6" style="26" customWidth="1"/>
    <col min="8709" max="8709" width="8.42578125" style="26" customWidth="1"/>
    <col min="8710" max="8710" width="8.7109375" style="26" customWidth="1"/>
    <col min="8711" max="8711" width="4" style="26" customWidth="1"/>
    <col min="8712" max="8712" width="12.7109375" style="26" customWidth="1"/>
    <col min="8713" max="8713" width="2.140625" style="26" customWidth="1"/>
    <col min="8714" max="8714" width="9" style="26" customWidth="1"/>
    <col min="8715" max="8715" width="3.140625" style="26" customWidth="1"/>
    <col min="8716" max="8716" width="9.7109375" style="26" customWidth="1"/>
    <col min="8717" max="8717" width="4.42578125" style="26" customWidth="1"/>
    <col min="8718" max="8719" width="13.5703125" style="26" customWidth="1"/>
    <col min="8720" max="8721" width="9.140625" style="26"/>
    <col min="8722" max="8722" width="12.5703125" style="26" customWidth="1"/>
    <col min="8723" max="8723" width="12" style="26" customWidth="1"/>
    <col min="8724" max="8724" width="9.5703125" style="26" bestFit="1" customWidth="1"/>
    <col min="8725" max="8960" width="9.140625" style="26"/>
    <col min="8961" max="8961" width="3.85546875" style="26" customWidth="1"/>
    <col min="8962" max="8962" width="7.5703125" style="26" customWidth="1"/>
    <col min="8963" max="8964" width="6" style="26" customWidth="1"/>
    <col min="8965" max="8965" width="8.42578125" style="26" customWidth="1"/>
    <col min="8966" max="8966" width="8.7109375" style="26" customWidth="1"/>
    <col min="8967" max="8967" width="4" style="26" customWidth="1"/>
    <col min="8968" max="8968" width="12.7109375" style="26" customWidth="1"/>
    <col min="8969" max="8969" width="2.140625" style="26" customWidth="1"/>
    <col min="8970" max="8970" width="9" style="26" customWidth="1"/>
    <col min="8971" max="8971" width="3.140625" style="26" customWidth="1"/>
    <col min="8972" max="8972" width="9.7109375" style="26" customWidth="1"/>
    <col min="8973" max="8973" width="4.42578125" style="26" customWidth="1"/>
    <col min="8974" max="8975" width="13.5703125" style="26" customWidth="1"/>
    <col min="8976" max="8977" width="9.140625" style="26"/>
    <col min="8978" max="8978" width="12.5703125" style="26" customWidth="1"/>
    <col min="8979" max="8979" width="12" style="26" customWidth="1"/>
    <col min="8980" max="8980" width="9.5703125" style="26" bestFit="1" customWidth="1"/>
    <col min="8981" max="9216" width="9.140625" style="26"/>
    <col min="9217" max="9217" width="3.85546875" style="26" customWidth="1"/>
    <col min="9218" max="9218" width="7.5703125" style="26" customWidth="1"/>
    <col min="9219" max="9220" width="6" style="26" customWidth="1"/>
    <col min="9221" max="9221" width="8.42578125" style="26" customWidth="1"/>
    <col min="9222" max="9222" width="8.7109375" style="26" customWidth="1"/>
    <col min="9223" max="9223" width="4" style="26" customWidth="1"/>
    <col min="9224" max="9224" width="12.7109375" style="26" customWidth="1"/>
    <col min="9225" max="9225" width="2.140625" style="26" customWidth="1"/>
    <col min="9226" max="9226" width="9" style="26" customWidth="1"/>
    <col min="9227" max="9227" width="3.140625" style="26" customWidth="1"/>
    <col min="9228" max="9228" width="9.7109375" style="26" customWidth="1"/>
    <col min="9229" max="9229" width="4.42578125" style="26" customWidth="1"/>
    <col min="9230" max="9231" width="13.5703125" style="26" customWidth="1"/>
    <col min="9232" max="9233" width="9.140625" style="26"/>
    <col min="9234" max="9234" width="12.5703125" style="26" customWidth="1"/>
    <col min="9235" max="9235" width="12" style="26" customWidth="1"/>
    <col min="9236" max="9236" width="9.5703125" style="26" bestFit="1" customWidth="1"/>
    <col min="9237" max="9472" width="9.140625" style="26"/>
    <col min="9473" max="9473" width="3.85546875" style="26" customWidth="1"/>
    <col min="9474" max="9474" width="7.5703125" style="26" customWidth="1"/>
    <col min="9475" max="9476" width="6" style="26" customWidth="1"/>
    <col min="9477" max="9477" width="8.42578125" style="26" customWidth="1"/>
    <col min="9478" max="9478" width="8.7109375" style="26" customWidth="1"/>
    <col min="9479" max="9479" width="4" style="26" customWidth="1"/>
    <col min="9480" max="9480" width="12.7109375" style="26" customWidth="1"/>
    <col min="9481" max="9481" width="2.140625" style="26" customWidth="1"/>
    <col min="9482" max="9482" width="9" style="26" customWidth="1"/>
    <col min="9483" max="9483" width="3.140625" style="26" customWidth="1"/>
    <col min="9484" max="9484" width="9.7109375" style="26" customWidth="1"/>
    <col min="9485" max="9485" width="4.42578125" style="26" customWidth="1"/>
    <col min="9486" max="9487" width="13.5703125" style="26" customWidth="1"/>
    <col min="9488" max="9489" width="9.140625" style="26"/>
    <col min="9490" max="9490" width="12.5703125" style="26" customWidth="1"/>
    <col min="9491" max="9491" width="12" style="26" customWidth="1"/>
    <col min="9492" max="9492" width="9.5703125" style="26" bestFit="1" customWidth="1"/>
    <col min="9493" max="9728" width="9.140625" style="26"/>
    <col min="9729" max="9729" width="3.85546875" style="26" customWidth="1"/>
    <col min="9730" max="9730" width="7.5703125" style="26" customWidth="1"/>
    <col min="9731" max="9732" width="6" style="26" customWidth="1"/>
    <col min="9733" max="9733" width="8.42578125" style="26" customWidth="1"/>
    <col min="9734" max="9734" width="8.7109375" style="26" customWidth="1"/>
    <col min="9735" max="9735" width="4" style="26" customWidth="1"/>
    <col min="9736" max="9736" width="12.7109375" style="26" customWidth="1"/>
    <col min="9737" max="9737" width="2.140625" style="26" customWidth="1"/>
    <col min="9738" max="9738" width="9" style="26" customWidth="1"/>
    <col min="9739" max="9739" width="3.140625" style="26" customWidth="1"/>
    <col min="9740" max="9740" width="9.7109375" style="26" customWidth="1"/>
    <col min="9741" max="9741" width="4.42578125" style="26" customWidth="1"/>
    <col min="9742" max="9743" width="13.5703125" style="26" customWidth="1"/>
    <col min="9744" max="9745" width="9.140625" style="26"/>
    <col min="9746" max="9746" width="12.5703125" style="26" customWidth="1"/>
    <col min="9747" max="9747" width="12" style="26" customWidth="1"/>
    <col min="9748" max="9748" width="9.5703125" style="26" bestFit="1" customWidth="1"/>
    <col min="9749" max="9984" width="9.140625" style="26"/>
    <col min="9985" max="9985" width="3.85546875" style="26" customWidth="1"/>
    <col min="9986" max="9986" width="7.5703125" style="26" customWidth="1"/>
    <col min="9987" max="9988" width="6" style="26" customWidth="1"/>
    <col min="9989" max="9989" width="8.42578125" style="26" customWidth="1"/>
    <col min="9990" max="9990" width="8.7109375" style="26" customWidth="1"/>
    <col min="9991" max="9991" width="4" style="26" customWidth="1"/>
    <col min="9992" max="9992" width="12.7109375" style="26" customWidth="1"/>
    <col min="9993" max="9993" width="2.140625" style="26" customWidth="1"/>
    <col min="9994" max="9994" width="9" style="26" customWidth="1"/>
    <col min="9995" max="9995" width="3.140625" style="26" customWidth="1"/>
    <col min="9996" max="9996" width="9.7109375" style="26" customWidth="1"/>
    <col min="9997" max="9997" width="4.42578125" style="26" customWidth="1"/>
    <col min="9998" max="9999" width="13.5703125" style="26" customWidth="1"/>
    <col min="10000" max="10001" width="9.140625" style="26"/>
    <col min="10002" max="10002" width="12.5703125" style="26" customWidth="1"/>
    <col min="10003" max="10003" width="12" style="26" customWidth="1"/>
    <col min="10004" max="10004" width="9.5703125" style="26" bestFit="1" customWidth="1"/>
    <col min="10005" max="10240" width="9.140625" style="26"/>
    <col min="10241" max="10241" width="3.85546875" style="26" customWidth="1"/>
    <col min="10242" max="10242" width="7.5703125" style="26" customWidth="1"/>
    <col min="10243" max="10244" width="6" style="26" customWidth="1"/>
    <col min="10245" max="10245" width="8.42578125" style="26" customWidth="1"/>
    <col min="10246" max="10246" width="8.7109375" style="26" customWidth="1"/>
    <col min="10247" max="10247" width="4" style="26" customWidth="1"/>
    <col min="10248" max="10248" width="12.7109375" style="26" customWidth="1"/>
    <col min="10249" max="10249" width="2.140625" style="26" customWidth="1"/>
    <col min="10250" max="10250" width="9" style="26" customWidth="1"/>
    <col min="10251" max="10251" width="3.140625" style="26" customWidth="1"/>
    <col min="10252" max="10252" width="9.7109375" style="26" customWidth="1"/>
    <col min="10253" max="10253" width="4.42578125" style="26" customWidth="1"/>
    <col min="10254" max="10255" width="13.5703125" style="26" customWidth="1"/>
    <col min="10256" max="10257" width="9.140625" style="26"/>
    <col min="10258" max="10258" width="12.5703125" style="26" customWidth="1"/>
    <col min="10259" max="10259" width="12" style="26" customWidth="1"/>
    <col min="10260" max="10260" width="9.5703125" style="26" bestFit="1" customWidth="1"/>
    <col min="10261" max="10496" width="9.140625" style="26"/>
    <col min="10497" max="10497" width="3.85546875" style="26" customWidth="1"/>
    <col min="10498" max="10498" width="7.5703125" style="26" customWidth="1"/>
    <col min="10499" max="10500" width="6" style="26" customWidth="1"/>
    <col min="10501" max="10501" width="8.42578125" style="26" customWidth="1"/>
    <col min="10502" max="10502" width="8.7109375" style="26" customWidth="1"/>
    <col min="10503" max="10503" width="4" style="26" customWidth="1"/>
    <col min="10504" max="10504" width="12.7109375" style="26" customWidth="1"/>
    <col min="10505" max="10505" width="2.140625" style="26" customWidth="1"/>
    <col min="10506" max="10506" width="9" style="26" customWidth="1"/>
    <col min="10507" max="10507" width="3.140625" style="26" customWidth="1"/>
    <col min="10508" max="10508" width="9.7109375" style="26" customWidth="1"/>
    <col min="10509" max="10509" width="4.42578125" style="26" customWidth="1"/>
    <col min="10510" max="10511" width="13.5703125" style="26" customWidth="1"/>
    <col min="10512" max="10513" width="9.140625" style="26"/>
    <col min="10514" max="10514" width="12.5703125" style="26" customWidth="1"/>
    <col min="10515" max="10515" width="12" style="26" customWidth="1"/>
    <col min="10516" max="10516" width="9.5703125" style="26" bestFit="1" customWidth="1"/>
    <col min="10517" max="10752" width="9.140625" style="26"/>
    <col min="10753" max="10753" width="3.85546875" style="26" customWidth="1"/>
    <col min="10754" max="10754" width="7.5703125" style="26" customWidth="1"/>
    <col min="10755" max="10756" width="6" style="26" customWidth="1"/>
    <col min="10757" max="10757" width="8.42578125" style="26" customWidth="1"/>
    <col min="10758" max="10758" width="8.7109375" style="26" customWidth="1"/>
    <col min="10759" max="10759" width="4" style="26" customWidth="1"/>
    <col min="10760" max="10760" width="12.7109375" style="26" customWidth="1"/>
    <col min="10761" max="10761" width="2.140625" style="26" customWidth="1"/>
    <col min="10762" max="10762" width="9" style="26" customWidth="1"/>
    <col min="10763" max="10763" width="3.140625" style="26" customWidth="1"/>
    <col min="10764" max="10764" width="9.7109375" style="26" customWidth="1"/>
    <col min="10765" max="10765" width="4.42578125" style="26" customWidth="1"/>
    <col min="10766" max="10767" width="13.5703125" style="26" customWidth="1"/>
    <col min="10768" max="10769" width="9.140625" style="26"/>
    <col min="10770" max="10770" width="12.5703125" style="26" customWidth="1"/>
    <col min="10771" max="10771" width="12" style="26" customWidth="1"/>
    <col min="10772" max="10772" width="9.5703125" style="26" bestFit="1" customWidth="1"/>
    <col min="10773" max="11008" width="9.140625" style="26"/>
    <col min="11009" max="11009" width="3.85546875" style="26" customWidth="1"/>
    <col min="11010" max="11010" width="7.5703125" style="26" customWidth="1"/>
    <col min="11011" max="11012" width="6" style="26" customWidth="1"/>
    <col min="11013" max="11013" width="8.42578125" style="26" customWidth="1"/>
    <col min="11014" max="11014" width="8.7109375" style="26" customWidth="1"/>
    <col min="11015" max="11015" width="4" style="26" customWidth="1"/>
    <col min="11016" max="11016" width="12.7109375" style="26" customWidth="1"/>
    <col min="11017" max="11017" width="2.140625" style="26" customWidth="1"/>
    <col min="11018" max="11018" width="9" style="26" customWidth="1"/>
    <col min="11019" max="11019" width="3.140625" style="26" customWidth="1"/>
    <col min="11020" max="11020" width="9.7109375" style="26" customWidth="1"/>
    <col min="11021" max="11021" width="4.42578125" style="26" customWidth="1"/>
    <col min="11022" max="11023" width="13.5703125" style="26" customWidth="1"/>
    <col min="11024" max="11025" width="9.140625" style="26"/>
    <col min="11026" max="11026" width="12.5703125" style="26" customWidth="1"/>
    <col min="11027" max="11027" width="12" style="26" customWidth="1"/>
    <col min="11028" max="11028" width="9.5703125" style="26" bestFit="1" customWidth="1"/>
    <col min="11029" max="11264" width="9.140625" style="26"/>
    <col min="11265" max="11265" width="3.85546875" style="26" customWidth="1"/>
    <col min="11266" max="11266" width="7.5703125" style="26" customWidth="1"/>
    <col min="11267" max="11268" width="6" style="26" customWidth="1"/>
    <col min="11269" max="11269" width="8.42578125" style="26" customWidth="1"/>
    <col min="11270" max="11270" width="8.7109375" style="26" customWidth="1"/>
    <col min="11271" max="11271" width="4" style="26" customWidth="1"/>
    <col min="11272" max="11272" width="12.7109375" style="26" customWidth="1"/>
    <col min="11273" max="11273" width="2.140625" style="26" customWidth="1"/>
    <col min="11274" max="11274" width="9" style="26" customWidth="1"/>
    <col min="11275" max="11275" width="3.140625" style="26" customWidth="1"/>
    <col min="11276" max="11276" width="9.7109375" style="26" customWidth="1"/>
    <col min="11277" max="11277" width="4.42578125" style="26" customWidth="1"/>
    <col min="11278" max="11279" width="13.5703125" style="26" customWidth="1"/>
    <col min="11280" max="11281" width="9.140625" style="26"/>
    <col min="11282" max="11282" width="12.5703125" style="26" customWidth="1"/>
    <col min="11283" max="11283" width="12" style="26" customWidth="1"/>
    <col min="11284" max="11284" width="9.5703125" style="26" bestFit="1" customWidth="1"/>
    <col min="11285" max="11520" width="9.140625" style="26"/>
    <col min="11521" max="11521" width="3.85546875" style="26" customWidth="1"/>
    <col min="11522" max="11522" width="7.5703125" style="26" customWidth="1"/>
    <col min="11523" max="11524" width="6" style="26" customWidth="1"/>
    <col min="11525" max="11525" width="8.42578125" style="26" customWidth="1"/>
    <col min="11526" max="11526" width="8.7109375" style="26" customWidth="1"/>
    <col min="11527" max="11527" width="4" style="26" customWidth="1"/>
    <col min="11528" max="11528" width="12.7109375" style="26" customWidth="1"/>
    <col min="11529" max="11529" width="2.140625" style="26" customWidth="1"/>
    <col min="11530" max="11530" width="9" style="26" customWidth="1"/>
    <col min="11531" max="11531" width="3.140625" style="26" customWidth="1"/>
    <col min="11532" max="11532" width="9.7109375" style="26" customWidth="1"/>
    <col min="11533" max="11533" width="4.42578125" style="26" customWidth="1"/>
    <col min="11534" max="11535" width="13.5703125" style="26" customWidth="1"/>
    <col min="11536" max="11537" width="9.140625" style="26"/>
    <col min="11538" max="11538" width="12.5703125" style="26" customWidth="1"/>
    <col min="11539" max="11539" width="12" style="26" customWidth="1"/>
    <col min="11540" max="11540" width="9.5703125" style="26" bestFit="1" customWidth="1"/>
    <col min="11541" max="11776" width="9.140625" style="26"/>
    <col min="11777" max="11777" width="3.85546875" style="26" customWidth="1"/>
    <col min="11778" max="11778" width="7.5703125" style="26" customWidth="1"/>
    <col min="11779" max="11780" width="6" style="26" customWidth="1"/>
    <col min="11781" max="11781" width="8.42578125" style="26" customWidth="1"/>
    <col min="11782" max="11782" width="8.7109375" style="26" customWidth="1"/>
    <col min="11783" max="11783" width="4" style="26" customWidth="1"/>
    <col min="11784" max="11784" width="12.7109375" style="26" customWidth="1"/>
    <col min="11785" max="11785" width="2.140625" style="26" customWidth="1"/>
    <col min="11786" max="11786" width="9" style="26" customWidth="1"/>
    <col min="11787" max="11787" width="3.140625" style="26" customWidth="1"/>
    <col min="11788" max="11788" width="9.7109375" style="26" customWidth="1"/>
    <col min="11789" max="11789" width="4.42578125" style="26" customWidth="1"/>
    <col min="11790" max="11791" width="13.5703125" style="26" customWidth="1"/>
    <col min="11792" max="11793" width="9.140625" style="26"/>
    <col min="11794" max="11794" width="12.5703125" style="26" customWidth="1"/>
    <col min="11795" max="11795" width="12" style="26" customWidth="1"/>
    <col min="11796" max="11796" width="9.5703125" style="26" bestFit="1" customWidth="1"/>
    <col min="11797" max="12032" width="9.140625" style="26"/>
    <col min="12033" max="12033" width="3.85546875" style="26" customWidth="1"/>
    <col min="12034" max="12034" width="7.5703125" style="26" customWidth="1"/>
    <col min="12035" max="12036" width="6" style="26" customWidth="1"/>
    <col min="12037" max="12037" width="8.42578125" style="26" customWidth="1"/>
    <col min="12038" max="12038" width="8.7109375" style="26" customWidth="1"/>
    <col min="12039" max="12039" width="4" style="26" customWidth="1"/>
    <col min="12040" max="12040" width="12.7109375" style="26" customWidth="1"/>
    <col min="12041" max="12041" width="2.140625" style="26" customWidth="1"/>
    <col min="12042" max="12042" width="9" style="26" customWidth="1"/>
    <col min="12043" max="12043" width="3.140625" style="26" customWidth="1"/>
    <col min="12044" max="12044" width="9.7109375" style="26" customWidth="1"/>
    <col min="12045" max="12045" width="4.42578125" style="26" customWidth="1"/>
    <col min="12046" max="12047" width="13.5703125" style="26" customWidth="1"/>
    <col min="12048" max="12049" width="9.140625" style="26"/>
    <col min="12050" max="12050" width="12.5703125" style="26" customWidth="1"/>
    <col min="12051" max="12051" width="12" style="26" customWidth="1"/>
    <col min="12052" max="12052" width="9.5703125" style="26" bestFit="1" customWidth="1"/>
    <col min="12053" max="12288" width="9.140625" style="26"/>
    <col min="12289" max="12289" width="3.85546875" style="26" customWidth="1"/>
    <col min="12290" max="12290" width="7.5703125" style="26" customWidth="1"/>
    <col min="12291" max="12292" width="6" style="26" customWidth="1"/>
    <col min="12293" max="12293" width="8.42578125" style="26" customWidth="1"/>
    <col min="12294" max="12294" width="8.7109375" style="26" customWidth="1"/>
    <col min="12295" max="12295" width="4" style="26" customWidth="1"/>
    <col min="12296" max="12296" width="12.7109375" style="26" customWidth="1"/>
    <col min="12297" max="12297" width="2.140625" style="26" customWidth="1"/>
    <col min="12298" max="12298" width="9" style="26" customWidth="1"/>
    <col min="12299" max="12299" width="3.140625" style="26" customWidth="1"/>
    <col min="12300" max="12300" width="9.7109375" style="26" customWidth="1"/>
    <col min="12301" max="12301" width="4.42578125" style="26" customWidth="1"/>
    <col min="12302" max="12303" width="13.5703125" style="26" customWidth="1"/>
    <col min="12304" max="12305" width="9.140625" style="26"/>
    <col min="12306" max="12306" width="12.5703125" style="26" customWidth="1"/>
    <col min="12307" max="12307" width="12" style="26" customWidth="1"/>
    <col min="12308" max="12308" width="9.5703125" style="26" bestFit="1" customWidth="1"/>
    <col min="12309" max="12544" width="9.140625" style="26"/>
    <col min="12545" max="12545" width="3.85546875" style="26" customWidth="1"/>
    <col min="12546" max="12546" width="7.5703125" style="26" customWidth="1"/>
    <col min="12547" max="12548" width="6" style="26" customWidth="1"/>
    <col min="12549" max="12549" width="8.42578125" style="26" customWidth="1"/>
    <col min="12550" max="12550" width="8.7109375" style="26" customWidth="1"/>
    <col min="12551" max="12551" width="4" style="26" customWidth="1"/>
    <col min="12552" max="12552" width="12.7109375" style="26" customWidth="1"/>
    <col min="12553" max="12553" width="2.140625" style="26" customWidth="1"/>
    <col min="12554" max="12554" width="9" style="26" customWidth="1"/>
    <col min="12555" max="12555" width="3.140625" style="26" customWidth="1"/>
    <col min="12556" max="12556" width="9.7109375" style="26" customWidth="1"/>
    <col min="12557" max="12557" width="4.42578125" style="26" customWidth="1"/>
    <col min="12558" max="12559" width="13.5703125" style="26" customWidth="1"/>
    <col min="12560" max="12561" width="9.140625" style="26"/>
    <col min="12562" max="12562" width="12.5703125" style="26" customWidth="1"/>
    <col min="12563" max="12563" width="12" style="26" customWidth="1"/>
    <col min="12564" max="12564" width="9.5703125" style="26" bestFit="1" customWidth="1"/>
    <col min="12565" max="12800" width="9.140625" style="26"/>
    <col min="12801" max="12801" width="3.85546875" style="26" customWidth="1"/>
    <col min="12802" max="12802" width="7.5703125" style="26" customWidth="1"/>
    <col min="12803" max="12804" width="6" style="26" customWidth="1"/>
    <col min="12805" max="12805" width="8.42578125" style="26" customWidth="1"/>
    <col min="12806" max="12806" width="8.7109375" style="26" customWidth="1"/>
    <col min="12807" max="12807" width="4" style="26" customWidth="1"/>
    <col min="12808" max="12808" width="12.7109375" style="26" customWidth="1"/>
    <col min="12809" max="12809" width="2.140625" style="26" customWidth="1"/>
    <col min="12810" max="12810" width="9" style="26" customWidth="1"/>
    <col min="12811" max="12811" width="3.140625" style="26" customWidth="1"/>
    <col min="12812" max="12812" width="9.7109375" style="26" customWidth="1"/>
    <col min="12813" max="12813" width="4.42578125" style="26" customWidth="1"/>
    <col min="12814" max="12815" width="13.5703125" style="26" customWidth="1"/>
    <col min="12816" max="12817" width="9.140625" style="26"/>
    <col min="12818" max="12818" width="12.5703125" style="26" customWidth="1"/>
    <col min="12819" max="12819" width="12" style="26" customWidth="1"/>
    <col min="12820" max="12820" width="9.5703125" style="26" bestFit="1" customWidth="1"/>
    <col min="12821" max="13056" width="9.140625" style="26"/>
    <col min="13057" max="13057" width="3.85546875" style="26" customWidth="1"/>
    <col min="13058" max="13058" width="7.5703125" style="26" customWidth="1"/>
    <col min="13059" max="13060" width="6" style="26" customWidth="1"/>
    <col min="13061" max="13061" width="8.42578125" style="26" customWidth="1"/>
    <col min="13062" max="13062" width="8.7109375" style="26" customWidth="1"/>
    <col min="13063" max="13063" width="4" style="26" customWidth="1"/>
    <col min="13064" max="13064" width="12.7109375" style="26" customWidth="1"/>
    <col min="13065" max="13065" width="2.140625" style="26" customWidth="1"/>
    <col min="13066" max="13066" width="9" style="26" customWidth="1"/>
    <col min="13067" max="13067" width="3.140625" style="26" customWidth="1"/>
    <col min="13068" max="13068" width="9.7109375" style="26" customWidth="1"/>
    <col min="13069" max="13069" width="4.42578125" style="26" customWidth="1"/>
    <col min="13070" max="13071" width="13.5703125" style="26" customWidth="1"/>
    <col min="13072" max="13073" width="9.140625" style="26"/>
    <col min="13074" max="13074" width="12.5703125" style="26" customWidth="1"/>
    <col min="13075" max="13075" width="12" style="26" customWidth="1"/>
    <col min="13076" max="13076" width="9.5703125" style="26" bestFit="1" customWidth="1"/>
    <col min="13077" max="13312" width="9.140625" style="26"/>
    <col min="13313" max="13313" width="3.85546875" style="26" customWidth="1"/>
    <col min="13314" max="13314" width="7.5703125" style="26" customWidth="1"/>
    <col min="13315" max="13316" width="6" style="26" customWidth="1"/>
    <col min="13317" max="13317" width="8.42578125" style="26" customWidth="1"/>
    <col min="13318" max="13318" width="8.7109375" style="26" customWidth="1"/>
    <col min="13319" max="13319" width="4" style="26" customWidth="1"/>
    <col min="13320" max="13320" width="12.7109375" style="26" customWidth="1"/>
    <col min="13321" max="13321" width="2.140625" style="26" customWidth="1"/>
    <col min="13322" max="13322" width="9" style="26" customWidth="1"/>
    <col min="13323" max="13323" width="3.140625" style="26" customWidth="1"/>
    <col min="13324" max="13324" width="9.7109375" style="26" customWidth="1"/>
    <col min="13325" max="13325" width="4.42578125" style="26" customWidth="1"/>
    <col min="13326" max="13327" width="13.5703125" style="26" customWidth="1"/>
    <col min="13328" max="13329" width="9.140625" style="26"/>
    <col min="13330" max="13330" width="12.5703125" style="26" customWidth="1"/>
    <col min="13331" max="13331" width="12" style="26" customWidth="1"/>
    <col min="13332" max="13332" width="9.5703125" style="26" bestFit="1" customWidth="1"/>
    <col min="13333" max="13568" width="9.140625" style="26"/>
    <col min="13569" max="13569" width="3.85546875" style="26" customWidth="1"/>
    <col min="13570" max="13570" width="7.5703125" style="26" customWidth="1"/>
    <col min="13571" max="13572" width="6" style="26" customWidth="1"/>
    <col min="13573" max="13573" width="8.42578125" style="26" customWidth="1"/>
    <col min="13574" max="13574" width="8.7109375" style="26" customWidth="1"/>
    <col min="13575" max="13575" width="4" style="26" customWidth="1"/>
    <col min="13576" max="13576" width="12.7109375" style="26" customWidth="1"/>
    <col min="13577" max="13577" width="2.140625" style="26" customWidth="1"/>
    <col min="13578" max="13578" width="9" style="26" customWidth="1"/>
    <col min="13579" max="13579" width="3.140625" style="26" customWidth="1"/>
    <col min="13580" max="13580" width="9.7109375" style="26" customWidth="1"/>
    <col min="13581" max="13581" width="4.42578125" style="26" customWidth="1"/>
    <col min="13582" max="13583" width="13.5703125" style="26" customWidth="1"/>
    <col min="13584" max="13585" width="9.140625" style="26"/>
    <col min="13586" max="13586" width="12.5703125" style="26" customWidth="1"/>
    <col min="13587" max="13587" width="12" style="26" customWidth="1"/>
    <col min="13588" max="13588" width="9.5703125" style="26" bestFit="1" customWidth="1"/>
    <col min="13589" max="13824" width="9.140625" style="26"/>
    <col min="13825" max="13825" width="3.85546875" style="26" customWidth="1"/>
    <col min="13826" max="13826" width="7.5703125" style="26" customWidth="1"/>
    <col min="13827" max="13828" width="6" style="26" customWidth="1"/>
    <col min="13829" max="13829" width="8.42578125" style="26" customWidth="1"/>
    <col min="13830" max="13830" width="8.7109375" style="26" customWidth="1"/>
    <col min="13831" max="13831" width="4" style="26" customWidth="1"/>
    <col min="13832" max="13832" width="12.7109375" style="26" customWidth="1"/>
    <col min="13833" max="13833" width="2.140625" style="26" customWidth="1"/>
    <col min="13834" max="13834" width="9" style="26" customWidth="1"/>
    <col min="13835" max="13835" width="3.140625" style="26" customWidth="1"/>
    <col min="13836" max="13836" width="9.7109375" style="26" customWidth="1"/>
    <col min="13837" max="13837" width="4.42578125" style="26" customWidth="1"/>
    <col min="13838" max="13839" width="13.5703125" style="26" customWidth="1"/>
    <col min="13840" max="13841" width="9.140625" style="26"/>
    <col min="13842" max="13842" width="12.5703125" style="26" customWidth="1"/>
    <col min="13843" max="13843" width="12" style="26" customWidth="1"/>
    <col min="13844" max="13844" width="9.5703125" style="26" bestFit="1" customWidth="1"/>
    <col min="13845" max="14080" width="9.140625" style="26"/>
    <col min="14081" max="14081" width="3.85546875" style="26" customWidth="1"/>
    <col min="14082" max="14082" width="7.5703125" style="26" customWidth="1"/>
    <col min="14083" max="14084" width="6" style="26" customWidth="1"/>
    <col min="14085" max="14085" width="8.42578125" style="26" customWidth="1"/>
    <col min="14086" max="14086" width="8.7109375" style="26" customWidth="1"/>
    <col min="14087" max="14087" width="4" style="26" customWidth="1"/>
    <col min="14088" max="14088" width="12.7109375" style="26" customWidth="1"/>
    <col min="14089" max="14089" width="2.140625" style="26" customWidth="1"/>
    <col min="14090" max="14090" width="9" style="26" customWidth="1"/>
    <col min="14091" max="14091" width="3.140625" style="26" customWidth="1"/>
    <col min="14092" max="14092" width="9.7109375" style="26" customWidth="1"/>
    <col min="14093" max="14093" width="4.42578125" style="26" customWidth="1"/>
    <col min="14094" max="14095" width="13.5703125" style="26" customWidth="1"/>
    <col min="14096" max="14097" width="9.140625" style="26"/>
    <col min="14098" max="14098" width="12.5703125" style="26" customWidth="1"/>
    <col min="14099" max="14099" width="12" style="26" customWidth="1"/>
    <col min="14100" max="14100" width="9.5703125" style="26" bestFit="1" customWidth="1"/>
    <col min="14101" max="14336" width="9.140625" style="26"/>
    <col min="14337" max="14337" width="3.85546875" style="26" customWidth="1"/>
    <col min="14338" max="14338" width="7.5703125" style="26" customWidth="1"/>
    <col min="14339" max="14340" width="6" style="26" customWidth="1"/>
    <col min="14341" max="14341" width="8.42578125" style="26" customWidth="1"/>
    <col min="14342" max="14342" width="8.7109375" style="26" customWidth="1"/>
    <col min="14343" max="14343" width="4" style="26" customWidth="1"/>
    <col min="14344" max="14344" width="12.7109375" style="26" customWidth="1"/>
    <col min="14345" max="14345" width="2.140625" style="26" customWidth="1"/>
    <col min="14346" max="14346" width="9" style="26" customWidth="1"/>
    <col min="14347" max="14347" width="3.140625" style="26" customWidth="1"/>
    <col min="14348" max="14348" width="9.7109375" style="26" customWidth="1"/>
    <col min="14349" max="14349" width="4.42578125" style="26" customWidth="1"/>
    <col min="14350" max="14351" width="13.5703125" style="26" customWidth="1"/>
    <col min="14352" max="14353" width="9.140625" style="26"/>
    <col min="14354" max="14354" width="12.5703125" style="26" customWidth="1"/>
    <col min="14355" max="14355" width="12" style="26" customWidth="1"/>
    <col min="14356" max="14356" width="9.5703125" style="26" bestFit="1" customWidth="1"/>
    <col min="14357" max="14592" width="9.140625" style="26"/>
    <col min="14593" max="14593" width="3.85546875" style="26" customWidth="1"/>
    <col min="14594" max="14594" width="7.5703125" style="26" customWidth="1"/>
    <col min="14595" max="14596" width="6" style="26" customWidth="1"/>
    <col min="14597" max="14597" width="8.42578125" style="26" customWidth="1"/>
    <col min="14598" max="14598" width="8.7109375" style="26" customWidth="1"/>
    <col min="14599" max="14599" width="4" style="26" customWidth="1"/>
    <col min="14600" max="14600" width="12.7109375" style="26" customWidth="1"/>
    <col min="14601" max="14601" width="2.140625" style="26" customWidth="1"/>
    <col min="14602" max="14602" width="9" style="26" customWidth="1"/>
    <col min="14603" max="14603" width="3.140625" style="26" customWidth="1"/>
    <col min="14604" max="14604" width="9.7109375" style="26" customWidth="1"/>
    <col min="14605" max="14605" width="4.42578125" style="26" customWidth="1"/>
    <col min="14606" max="14607" width="13.5703125" style="26" customWidth="1"/>
    <col min="14608" max="14609" width="9.140625" style="26"/>
    <col min="14610" max="14610" width="12.5703125" style="26" customWidth="1"/>
    <col min="14611" max="14611" width="12" style="26" customWidth="1"/>
    <col min="14612" max="14612" width="9.5703125" style="26" bestFit="1" customWidth="1"/>
    <col min="14613" max="14848" width="9.140625" style="26"/>
    <col min="14849" max="14849" width="3.85546875" style="26" customWidth="1"/>
    <col min="14850" max="14850" width="7.5703125" style="26" customWidth="1"/>
    <col min="14851" max="14852" width="6" style="26" customWidth="1"/>
    <col min="14853" max="14853" width="8.42578125" style="26" customWidth="1"/>
    <col min="14854" max="14854" width="8.7109375" style="26" customWidth="1"/>
    <col min="14855" max="14855" width="4" style="26" customWidth="1"/>
    <col min="14856" max="14856" width="12.7109375" style="26" customWidth="1"/>
    <col min="14857" max="14857" width="2.140625" style="26" customWidth="1"/>
    <col min="14858" max="14858" width="9" style="26" customWidth="1"/>
    <col min="14859" max="14859" width="3.140625" style="26" customWidth="1"/>
    <col min="14860" max="14860" width="9.7109375" style="26" customWidth="1"/>
    <col min="14861" max="14861" width="4.42578125" style="26" customWidth="1"/>
    <col min="14862" max="14863" width="13.5703125" style="26" customWidth="1"/>
    <col min="14864" max="14865" width="9.140625" style="26"/>
    <col min="14866" max="14866" width="12.5703125" style="26" customWidth="1"/>
    <col min="14867" max="14867" width="12" style="26" customWidth="1"/>
    <col min="14868" max="14868" width="9.5703125" style="26" bestFit="1" customWidth="1"/>
    <col min="14869" max="15104" width="9.140625" style="26"/>
    <col min="15105" max="15105" width="3.85546875" style="26" customWidth="1"/>
    <col min="15106" max="15106" width="7.5703125" style="26" customWidth="1"/>
    <col min="15107" max="15108" width="6" style="26" customWidth="1"/>
    <col min="15109" max="15109" width="8.42578125" style="26" customWidth="1"/>
    <col min="15110" max="15110" width="8.7109375" style="26" customWidth="1"/>
    <col min="15111" max="15111" width="4" style="26" customWidth="1"/>
    <col min="15112" max="15112" width="12.7109375" style="26" customWidth="1"/>
    <col min="15113" max="15113" width="2.140625" style="26" customWidth="1"/>
    <col min="15114" max="15114" width="9" style="26" customWidth="1"/>
    <col min="15115" max="15115" width="3.140625" style="26" customWidth="1"/>
    <col min="15116" max="15116" width="9.7109375" style="26" customWidth="1"/>
    <col min="15117" max="15117" width="4.42578125" style="26" customWidth="1"/>
    <col min="15118" max="15119" width="13.5703125" style="26" customWidth="1"/>
    <col min="15120" max="15121" width="9.140625" style="26"/>
    <col min="15122" max="15122" width="12.5703125" style="26" customWidth="1"/>
    <col min="15123" max="15123" width="12" style="26" customWidth="1"/>
    <col min="15124" max="15124" width="9.5703125" style="26" bestFit="1" customWidth="1"/>
    <col min="15125" max="15360" width="9.140625" style="26"/>
    <col min="15361" max="15361" width="3.85546875" style="26" customWidth="1"/>
    <col min="15362" max="15362" width="7.5703125" style="26" customWidth="1"/>
    <col min="15363" max="15364" width="6" style="26" customWidth="1"/>
    <col min="15365" max="15365" width="8.42578125" style="26" customWidth="1"/>
    <col min="15366" max="15366" width="8.7109375" style="26" customWidth="1"/>
    <col min="15367" max="15367" width="4" style="26" customWidth="1"/>
    <col min="15368" max="15368" width="12.7109375" style="26" customWidth="1"/>
    <col min="15369" max="15369" width="2.140625" style="26" customWidth="1"/>
    <col min="15370" max="15370" width="9" style="26" customWidth="1"/>
    <col min="15371" max="15371" width="3.140625" style="26" customWidth="1"/>
    <col min="15372" max="15372" width="9.7109375" style="26" customWidth="1"/>
    <col min="15373" max="15373" width="4.42578125" style="26" customWidth="1"/>
    <col min="15374" max="15375" width="13.5703125" style="26" customWidth="1"/>
    <col min="15376" max="15377" width="9.140625" style="26"/>
    <col min="15378" max="15378" width="12.5703125" style="26" customWidth="1"/>
    <col min="15379" max="15379" width="12" style="26" customWidth="1"/>
    <col min="15380" max="15380" width="9.5703125" style="26" bestFit="1" customWidth="1"/>
    <col min="15381" max="15616" width="9.140625" style="26"/>
    <col min="15617" max="15617" width="3.85546875" style="26" customWidth="1"/>
    <col min="15618" max="15618" width="7.5703125" style="26" customWidth="1"/>
    <col min="15619" max="15620" width="6" style="26" customWidth="1"/>
    <col min="15621" max="15621" width="8.42578125" style="26" customWidth="1"/>
    <col min="15622" max="15622" width="8.7109375" style="26" customWidth="1"/>
    <col min="15623" max="15623" width="4" style="26" customWidth="1"/>
    <col min="15624" max="15624" width="12.7109375" style="26" customWidth="1"/>
    <col min="15625" max="15625" width="2.140625" style="26" customWidth="1"/>
    <col min="15626" max="15626" width="9" style="26" customWidth="1"/>
    <col min="15627" max="15627" width="3.140625" style="26" customWidth="1"/>
    <col min="15628" max="15628" width="9.7109375" style="26" customWidth="1"/>
    <col min="15629" max="15629" width="4.42578125" style="26" customWidth="1"/>
    <col min="15630" max="15631" width="13.5703125" style="26" customWidth="1"/>
    <col min="15632" max="15633" width="9.140625" style="26"/>
    <col min="15634" max="15634" width="12.5703125" style="26" customWidth="1"/>
    <col min="15635" max="15635" width="12" style="26" customWidth="1"/>
    <col min="15636" max="15636" width="9.5703125" style="26" bestFit="1" customWidth="1"/>
    <col min="15637" max="15872" width="9.140625" style="26"/>
    <col min="15873" max="15873" width="3.85546875" style="26" customWidth="1"/>
    <col min="15874" max="15874" width="7.5703125" style="26" customWidth="1"/>
    <col min="15875" max="15876" width="6" style="26" customWidth="1"/>
    <col min="15877" max="15877" width="8.42578125" style="26" customWidth="1"/>
    <col min="15878" max="15878" width="8.7109375" style="26" customWidth="1"/>
    <col min="15879" max="15879" width="4" style="26" customWidth="1"/>
    <col min="15880" max="15880" width="12.7109375" style="26" customWidth="1"/>
    <col min="15881" max="15881" width="2.140625" style="26" customWidth="1"/>
    <col min="15882" max="15882" width="9" style="26" customWidth="1"/>
    <col min="15883" max="15883" width="3.140625" style="26" customWidth="1"/>
    <col min="15884" max="15884" width="9.7109375" style="26" customWidth="1"/>
    <col min="15885" max="15885" width="4.42578125" style="26" customWidth="1"/>
    <col min="15886" max="15887" width="13.5703125" style="26" customWidth="1"/>
    <col min="15888" max="15889" width="9.140625" style="26"/>
    <col min="15890" max="15890" width="12.5703125" style="26" customWidth="1"/>
    <col min="15891" max="15891" width="12" style="26" customWidth="1"/>
    <col min="15892" max="15892" width="9.5703125" style="26" bestFit="1" customWidth="1"/>
    <col min="15893" max="16128" width="9.140625" style="26"/>
    <col min="16129" max="16129" width="3.85546875" style="26" customWidth="1"/>
    <col min="16130" max="16130" width="7.5703125" style="26" customWidth="1"/>
    <col min="16131" max="16132" width="6" style="26" customWidth="1"/>
    <col min="16133" max="16133" width="8.42578125" style="26" customWidth="1"/>
    <col min="16134" max="16134" width="8.7109375" style="26" customWidth="1"/>
    <col min="16135" max="16135" width="4" style="26" customWidth="1"/>
    <col min="16136" max="16136" width="12.7109375" style="26" customWidth="1"/>
    <col min="16137" max="16137" width="2.140625" style="26" customWidth="1"/>
    <col min="16138" max="16138" width="9" style="26" customWidth="1"/>
    <col min="16139" max="16139" width="3.140625" style="26" customWidth="1"/>
    <col min="16140" max="16140" width="9.7109375" style="26" customWidth="1"/>
    <col min="16141" max="16141" width="4.42578125" style="26" customWidth="1"/>
    <col min="16142" max="16143" width="13.5703125" style="26" customWidth="1"/>
    <col min="16144" max="16145" width="9.140625" style="26"/>
    <col min="16146" max="16146" width="12.5703125" style="26" customWidth="1"/>
    <col min="16147" max="16147" width="12" style="26" customWidth="1"/>
    <col min="16148" max="16148" width="9.5703125" style="26" bestFit="1" customWidth="1"/>
    <col min="16149" max="16384" width="9.140625" style="26"/>
  </cols>
  <sheetData>
    <row r="1" spans="1:21" ht="15" hidden="1" x14ac:dyDescent="0.2">
      <c r="K1" s="214" t="s">
        <v>673</v>
      </c>
      <c r="M1" s="35"/>
    </row>
    <row r="2" spans="1:21" ht="15" hidden="1" x14ac:dyDescent="0.2">
      <c r="K2" s="214" t="s">
        <v>646</v>
      </c>
      <c r="M2" s="35"/>
    </row>
    <row r="3" spans="1:21" ht="15" hidden="1" x14ac:dyDescent="0.2">
      <c r="K3" s="215" t="s">
        <v>647</v>
      </c>
      <c r="M3" s="35"/>
    </row>
    <row r="4" spans="1:21" ht="15.75" customHeight="1" x14ac:dyDescent="0.25">
      <c r="B4" s="1944"/>
      <c r="C4" s="1944"/>
      <c r="D4" s="1944"/>
      <c r="E4" s="1944"/>
      <c r="F4" s="1944"/>
      <c r="G4" s="1944"/>
      <c r="H4" s="1944"/>
      <c r="I4" s="407"/>
      <c r="J4" s="407"/>
      <c r="K4" s="407"/>
      <c r="M4" s="36"/>
    </row>
    <row r="5" spans="1:21" x14ac:dyDescent="0.2">
      <c r="L5" s="3"/>
    </row>
    <row r="6" spans="1:21" ht="15.75" customHeight="1" x14ac:dyDescent="0.3">
      <c r="A6" s="1906" t="s">
        <v>65</v>
      </c>
      <c r="B6" s="1906"/>
      <c r="C6" s="1906"/>
      <c r="D6" s="1906"/>
      <c r="E6" s="1906"/>
      <c r="F6" s="1906"/>
      <c r="G6" s="1906"/>
      <c r="H6" s="1906"/>
      <c r="I6" s="1906"/>
      <c r="J6" s="1906"/>
      <c r="K6" s="1906"/>
      <c r="L6" s="1906"/>
      <c r="M6" s="1906"/>
      <c r="N6" s="1906"/>
    </row>
    <row r="7" spans="1:21" ht="43.5" customHeight="1" x14ac:dyDescent="0.2">
      <c r="A7" s="1947" t="s">
        <v>529</v>
      </c>
      <c r="B7" s="1947"/>
      <c r="C7" s="1947"/>
      <c r="D7" s="1947"/>
      <c r="E7" s="1947"/>
      <c r="F7" s="1947"/>
      <c r="G7" s="1947"/>
      <c r="H7" s="1947"/>
      <c r="I7" s="1947"/>
      <c r="J7" s="1947"/>
      <c r="K7" s="1947"/>
      <c r="L7" s="1947"/>
      <c r="M7" s="1947"/>
      <c r="N7" s="1947"/>
      <c r="O7" s="464"/>
    </row>
    <row r="8" spans="1:21" ht="15" x14ac:dyDescent="0.25">
      <c r="A8" s="402"/>
      <c r="B8" s="60"/>
      <c r="C8" s="60"/>
      <c r="D8" s="60"/>
      <c r="E8" s="60"/>
      <c r="F8" s="60"/>
      <c r="G8" s="60"/>
      <c r="H8" s="60"/>
      <c r="I8" s="60"/>
      <c r="J8" s="60"/>
      <c r="K8" s="60"/>
      <c r="L8" s="60"/>
      <c r="M8" s="60"/>
      <c r="N8" s="60"/>
      <c r="O8" s="60"/>
    </row>
    <row r="9" spans="1:21" ht="12.75" customHeight="1" x14ac:dyDescent="0.25">
      <c r="A9" s="402"/>
      <c r="B9" s="1945" t="s">
        <v>0</v>
      </c>
      <c r="C9" s="1945"/>
      <c r="D9" s="1945"/>
      <c r="E9" s="1945"/>
      <c r="F9" s="1945"/>
      <c r="G9" s="1945"/>
      <c r="H9" s="1946" t="str">
        <f>Сводная!A7</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I9" s="1946"/>
      <c r="J9" s="1946"/>
      <c r="K9" s="1946"/>
      <c r="L9" s="1946"/>
      <c r="M9" s="1946"/>
      <c r="N9" s="1946"/>
      <c r="O9" s="197"/>
      <c r="P9" s="197"/>
      <c r="Q9" s="197"/>
      <c r="R9" s="197"/>
      <c r="S9" s="197"/>
    </row>
    <row r="10" spans="1:21" ht="12.75" customHeight="1" x14ac:dyDescent="0.25">
      <c r="A10" s="402"/>
      <c r="B10" s="1945"/>
      <c r="C10" s="1945"/>
      <c r="D10" s="1945"/>
      <c r="E10" s="1945"/>
      <c r="F10" s="1945"/>
      <c r="G10" s="1945"/>
      <c r="H10" s="1946"/>
      <c r="I10" s="1946"/>
      <c r="J10" s="1946"/>
      <c r="K10" s="1946"/>
      <c r="L10" s="1946"/>
      <c r="M10" s="1946"/>
      <c r="N10" s="1946"/>
      <c r="O10" s="197"/>
      <c r="P10" s="197"/>
      <c r="Q10" s="197"/>
      <c r="R10" s="197"/>
      <c r="S10" s="197"/>
    </row>
    <row r="11" spans="1:21" ht="27.75" customHeight="1" x14ac:dyDescent="0.25">
      <c r="A11" s="402"/>
      <c r="B11" s="1945"/>
      <c r="C11" s="1945"/>
      <c r="D11" s="1945"/>
      <c r="E11" s="1945"/>
      <c r="F11" s="1945"/>
      <c r="G11" s="1945"/>
      <c r="H11" s="1946"/>
      <c r="I11" s="1946"/>
      <c r="J11" s="1946"/>
      <c r="K11" s="1946"/>
      <c r="L11" s="1946"/>
      <c r="M11" s="1946"/>
      <c r="N11" s="1946"/>
      <c r="O11" s="197"/>
      <c r="P11" s="197"/>
      <c r="Q11" s="197"/>
      <c r="R11" s="197"/>
      <c r="S11" s="197"/>
    </row>
    <row r="12" spans="1:21" ht="20.25" customHeight="1" x14ac:dyDescent="0.25">
      <c r="A12" s="402"/>
      <c r="B12" s="268"/>
      <c r="C12" s="268"/>
      <c r="D12" s="268"/>
      <c r="E12" s="268"/>
      <c r="F12" s="268"/>
      <c r="G12" s="268"/>
      <c r="H12" s="197"/>
      <c r="I12" s="197"/>
      <c r="J12" s="197"/>
      <c r="K12" s="197"/>
      <c r="L12" s="197"/>
      <c r="M12" s="197"/>
      <c r="N12" s="197"/>
      <c r="O12" s="197"/>
      <c r="P12" s="197"/>
      <c r="Q12" s="197"/>
      <c r="R12" s="197"/>
      <c r="S12" s="197"/>
    </row>
    <row r="13" spans="1:21" ht="12.75" customHeight="1" x14ac:dyDescent="0.25">
      <c r="A13" s="402"/>
      <c r="B13" s="60"/>
      <c r="C13" s="60"/>
      <c r="D13" s="60"/>
      <c r="E13" s="60"/>
      <c r="F13" s="60"/>
      <c r="G13" s="60"/>
      <c r="H13" s="197"/>
      <c r="I13" s="197"/>
      <c r="J13" s="197"/>
      <c r="K13" s="197"/>
      <c r="L13" s="197"/>
      <c r="M13" s="197"/>
      <c r="N13" s="197"/>
      <c r="O13" s="150"/>
      <c r="P13" s="150"/>
    </row>
    <row r="14" spans="1:21" ht="12.75" customHeight="1" x14ac:dyDescent="0.25">
      <c r="A14" s="402"/>
      <c r="B14" s="1943" t="s">
        <v>1</v>
      </c>
      <c r="C14" s="1943"/>
      <c r="D14" s="1943"/>
      <c r="E14" s="1943"/>
      <c r="F14" s="1943"/>
      <c r="G14" s="1943"/>
      <c r="H14" s="1967"/>
      <c r="I14" s="1967"/>
      <c r="J14" s="1967"/>
      <c r="K14" s="454"/>
      <c r="L14" s="150"/>
      <c r="M14" s="150"/>
      <c r="N14" s="150"/>
      <c r="O14" s="150"/>
      <c r="P14" s="150"/>
    </row>
    <row r="15" spans="1:21" ht="15" x14ac:dyDescent="0.25">
      <c r="A15" s="402"/>
      <c r="B15" s="60"/>
      <c r="C15" s="60"/>
      <c r="D15" s="60"/>
      <c r="E15" s="60"/>
      <c r="F15" s="60"/>
      <c r="G15" s="60"/>
      <c r="H15" s="60"/>
      <c r="I15" s="60"/>
      <c r="J15" s="60"/>
      <c r="K15" s="60"/>
      <c r="L15" s="60"/>
      <c r="M15" s="60"/>
      <c r="N15" s="60"/>
      <c r="O15" s="60"/>
    </row>
    <row r="16" spans="1:21" ht="15" customHeight="1" x14ac:dyDescent="0.25">
      <c r="A16" s="402"/>
      <c r="B16" s="1943" t="s">
        <v>2</v>
      </c>
      <c r="C16" s="1943"/>
      <c r="D16" s="1943"/>
      <c r="E16" s="1943"/>
      <c r="F16" s="1943"/>
      <c r="G16" s="1943"/>
      <c r="H16" s="1942" t="s">
        <v>3</v>
      </c>
      <c r="I16" s="1942"/>
      <c r="J16" s="1942"/>
      <c r="K16" s="1942"/>
      <c r="L16" s="455"/>
      <c r="M16" s="455"/>
      <c r="N16" s="455"/>
      <c r="O16" s="456"/>
      <c r="Q16" s="26">
        <v>0.4</v>
      </c>
      <c r="R16" s="26" t="s">
        <v>4</v>
      </c>
      <c r="S16" s="409" t="s">
        <v>5</v>
      </c>
      <c r="T16" s="409" t="s">
        <v>6</v>
      </c>
      <c r="U16" s="409" t="s">
        <v>7</v>
      </c>
    </row>
    <row r="17" spans="1:21" s="221" customFormat="1" ht="80.25" customHeight="1" x14ac:dyDescent="0.25">
      <c r="A17" s="1941" t="s">
        <v>939</v>
      </c>
      <c r="B17" s="1941"/>
      <c r="C17" s="1941"/>
      <c r="D17" s="1941"/>
      <c r="E17" s="1941"/>
      <c r="F17" s="1941"/>
      <c r="G17" s="1941"/>
      <c r="H17" s="1941"/>
      <c r="I17" s="1941"/>
      <c r="J17" s="1941"/>
      <c r="K17" s="1941"/>
      <c r="L17" s="1941"/>
      <c r="M17" s="1941"/>
      <c r="N17" s="1941"/>
      <c r="O17" s="319"/>
      <c r="P17" s="319"/>
      <c r="Q17" s="319"/>
    </row>
    <row r="18" spans="1:21" ht="13.5" customHeight="1" thickBot="1" x14ac:dyDescent="0.25">
      <c r="A18" s="1100"/>
      <c r="B18" s="1101"/>
      <c r="C18" s="1102"/>
      <c r="D18" s="1102"/>
      <c r="E18" s="1102"/>
      <c r="F18" s="1102"/>
      <c r="G18" s="1102"/>
      <c r="H18" s="1102"/>
      <c r="I18" s="1102"/>
      <c r="J18" s="1102"/>
      <c r="K18" s="1102"/>
      <c r="L18" s="1102"/>
      <c r="M18" s="1103"/>
      <c r="N18" s="1103"/>
      <c r="O18" s="1103"/>
      <c r="Q18" s="26">
        <v>1</v>
      </c>
      <c r="R18" s="26" t="s">
        <v>11</v>
      </c>
      <c r="S18" s="409" t="s">
        <v>12</v>
      </c>
      <c r="T18" s="410">
        <v>14000</v>
      </c>
      <c r="U18" s="410">
        <v>98200</v>
      </c>
    </row>
    <row r="19" spans="1:21" ht="13.5" customHeight="1" x14ac:dyDescent="0.2">
      <c r="A19" s="1948" t="s">
        <v>13</v>
      </c>
      <c r="B19" s="1950" t="s">
        <v>14</v>
      </c>
      <c r="C19" s="1950"/>
      <c r="D19" s="1950"/>
      <c r="E19" s="1951"/>
      <c r="F19" s="1954" t="s">
        <v>15</v>
      </c>
      <c r="G19" s="1955"/>
      <c r="H19" s="1956"/>
      <c r="I19" s="1960" t="s">
        <v>16</v>
      </c>
      <c r="J19" s="1960"/>
      <c r="K19" s="1960"/>
      <c r="L19" s="1960"/>
      <c r="M19" s="1961"/>
      <c r="N19" s="1964" t="s">
        <v>17</v>
      </c>
      <c r="O19" s="221"/>
      <c r="S19" s="409" t="s">
        <v>18</v>
      </c>
      <c r="T19" s="410">
        <v>110000</v>
      </c>
      <c r="U19" s="410">
        <v>79000</v>
      </c>
    </row>
    <row r="20" spans="1:21" x14ac:dyDescent="0.2">
      <c r="A20" s="1949"/>
      <c r="B20" s="1952"/>
      <c r="C20" s="1952"/>
      <c r="D20" s="1952"/>
      <c r="E20" s="1953"/>
      <c r="F20" s="1957"/>
      <c r="G20" s="1958"/>
      <c r="H20" s="1959"/>
      <c r="I20" s="1962"/>
      <c r="J20" s="1962"/>
      <c r="K20" s="1962"/>
      <c r="L20" s="1962"/>
      <c r="M20" s="1963"/>
      <c r="N20" s="1965"/>
      <c r="O20" s="221"/>
      <c r="S20" s="409" t="s">
        <v>19</v>
      </c>
      <c r="T20" s="410">
        <v>260000</v>
      </c>
      <c r="U20" s="410">
        <v>64000</v>
      </c>
    </row>
    <row r="21" spans="1:21" x14ac:dyDescent="0.2">
      <c r="A21" s="1949"/>
      <c r="B21" s="1952"/>
      <c r="C21" s="1952"/>
      <c r="D21" s="1952"/>
      <c r="E21" s="1953"/>
      <c r="F21" s="1957"/>
      <c r="G21" s="1958"/>
      <c r="H21" s="1959"/>
      <c r="I21" s="1962"/>
      <c r="J21" s="1962"/>
      <c r="K21" s="1962"/>
      <c r="L21" s="1962"/>
      <c r="M21" s="1963"/>
      <c r="N21" s="1965"/>
      <c r="O21" s="221"/>
      <c r="S21" s="409" t="s">
        <v>20</v>
      </c>
      <c r="T21" s="410">
        <v>320000</v>
      </c>
      <c r="U21" s="410">
        <v>60000</v>
      </c>
    </row>
    <row r="22" spans="1:21" x14ac:dyDescent="0.2">
      <c r="A22" s="411">
        <v>1</v>
      </c>
      <c r="B22" s="1977">
        <v>2</v>
      </c>
      <c r="C22" s="1977"/>
      <c r="D22" s="1977"/>
      <c r="E22" s="1978"/>
      <c r="F22" s="1979">
        <v>3</v>
      </c>
      <c r="G22" s="1979"/>
      <c r="H22" s="1980"/>
      <c r="I22" s="1979">
        <v>4</v>
      </c>
      <c r="J22" s="1979"/>
      <c r="K22" s="1979"/>
      <c r="L22" s="1979"/>
      <c r="M22" s="1980"/>
      <c r="N22" s="412">
        <v>5</v>
      </c>
      <c r="O22" s="413"/>
      <c r="S22" s="409" t="s">
        <v>21</v>
      </c>
      <c r="T22" s="410">
        <v>410000</v>
      </c>
      <c r="U22" s="410">
        <v>55500</v>
      </c>
    </row>
    <row r="23" spans="1:21" x14ac:dyDescent="0.2">
      <c r="A23" s="414"/>
      <c r="B23" s="415"/>
      <c r="C23" s="415"/>
      <c r="D23" s="415"/>
      <c r="E23" s="416"/>
      <c r="H23" s="417"/>
      <c r="I23" s="413"/>
      <c r="J23" s="413"/>
      <c r="K23" s="413"/>
      <c r="L23" s="413"/>
      <c r="M23" s="418"/>
      <c r="N23" s="419"/>
      <c r="O23" s="413"/>
      <c r="S23" s="409" t="s">
        <v>22</v>
      </c>
      <c r="T23" s="410">
        <v>785000</v>
      </c>
      <c r="U23" s="410">
        <v>43000</v>
      </c>
    </row>
    <row r="24" spans="1:21" ht="12.75" customHeight="1" x14ac:dyDescent="0.2">
      <c r="A24" s="420">
        <v>1</v>
      </c>
      <c r="B24" s="1968" t="s">
        <v>23</v>
      </c>
      <c r="C24" s="1968"/>
      <c r="D24" s="1968"/>
      <c r="E24" s="1969"/>
      <c r="F24" s="1970" t="s">
        <v>24</v>
      </c>
      <c r="G24" s="1970"/>
      <c r="H24" s="1971"/>
      <c r="I24" s="223" t="str">
        <f>IF(D26&lt;1," ","(")</f>
        <v xml:space="preserve"> </v>
      </c>
      <c r="J24" s="421">
        <v>69970</v>
      </c>
      <c r="K24" s="223" t="s">
        <v>25</v>
      </c>
      <c r="L24" s="422">
        <f>F27</f>
        <v>1.3</v>
      </c>
      <c r="M24" s="423" t="str">
        <f>IF(D26&gt;=1,"*"," ")</f>
        <v xml:space="preserve"> </v>
      </c>
      <c r="N24" s="424">
        <f>J24*L24*J25*L25*L26*J26</f>
        <v>595635.82305500004</v>
      </c>
      <c r="O24" s="425"/>
      <c r="S24" s="409" t="s">
        <v>26</v>
      </c>
      <c r="T24" s="410">
        <v>2505000</v>
      </c>
      <c r="U24" s="426" t="s">
        <v>10</v>
      </c>
    </row>
    <row r="25" spans="1:21" ht="13.5" customHeight="1" x14ac:dyDescent="0.2">
      <c r="A25" s="420"/>
      <c r="B25" s="1968"/>
      <c r="C25" s="1968"/>
      <c r="D25" s="1968"/>
      <c r="E25" s="1969"/>
      <c r="F25" s="1972" t="s">
        <v>27</v>
      </c>
      <c r="G25" s="1972"/>
      <c r="H25" s="1973"/>
      <c r="I25" s="223" t="str">
        <f>IF(D26&gt;=1,"*"," ")</f>
        <v xml:space="preserve"> </v>
      </c>
      <c r="J25" s="427">
        <f>F30</f>
        <v>1</v>
      </c>
      <c r="K25" s="223" t="str">
        <f>IF(D26&gt;=1,") *","*")</f>
        <v>*</v>
      </c>
      <c r="L25" s="223">
        <f>F26</f>
        <v>0.95</v>
      </c>
      <c r="M25" s="423" t="s">
        <v>25</v>
      </c>
      <c r="N25" s="428"/>
      <c r="O25" s="221"/>
    </row>
    <row r="26" spans="1:21" ht="12.75" customHeight="1" x14ac:dyDescent="0.2">
      <c r="A26" s="420"/>
      <c r="B26" s="1968"/>
      <c r="C26" s="1968"/>
      <c r="D26" s="1968"/>
      <c r="E26" s="1969"/>
      <c r="F26" s="223">
        <v>0.95</v>
      </c>
      <c r="G26" s="429" t="s">
        <v>10</v>
      </c>
      <c r="H26" s="430" t="s">
        <v>672</v>
      </c>
      <c r="I26" s="223" t="s">
        <v>25</v>
      </c>
      <c r="J26" s="26">
        <f>F28</f>
        <v>0.86</v>
      </c>
      <c r="K26" s="223" t="s">
        <v>25</v>
      </c>
      <c r="L26" s="431">
        <f>F29</f>
        <v>8.0150000000000006</v>
      </c>
      <c r="M26" s="423"/>
      <c r="N26" s="428"/>
      <c r="O26" s="221"/>
    </row>
    <row r="27" spans="1:21" x14ac:dyDescent="0.2">
      <c r="A27" s="420"/>
      <c r="B27" s="1968"/>
      <c r="C27" s="1968"/>
      <c r="D27" s="1968"/>
      <c r="E27" s="1969"/>
      <c r="F27" s="431">
        <v>1.3</v>
      </c>
      <c r="G27" s="429" t="s">
        <v>28</v>
      </c>
      <c r="H27" s="430" t="s">
        <v>29</v>
      </c>
      <c r="I27" s="223"/>
      <c r="J27" s="223"/>
      <c r="K27" s="223" t="str">
        <f>IF(C25&gt;=0.6,"*","")</f>
        <v/>
      </c>
      <c r="L27" s="223"/>
      <c r="M27" s="432"/>
      <c r="N27" s="428"/>
      <c r="O27" s="221"/>
    </row>
    <row r="28" spans="1:21" x14ac:dyDescent="0.2">
      <c r="A28" s="420"/>
      <c r="B28" s="1968"/>
      <c r="C28" s="1968"/>
      <c r="D28" s="1968"/>
      <c r="E28" s="1969"/>
      <c r="F28" s="431">
        <v>0.86</v>
      </c>
      <c r="G28" s="429"/>
      <c r="H28" s="430" t="s">
        <v>940</v>
      </c>
      <c r="I28" s="223"/>
      <c r="J28" s="223"/>
      <c r="K28" s="223"/>
      <c r="L28" s="223"/>
      <c r="M28" s="432"/>
      <c r="N28" s="428"/>
      <c r="O28" s="842"/>
    </row>
    <row r="29" spans="1:21" x14ac:dyDescent="0.2">
      <c r="A29" s="420"/>
      <c r="B29" s="1968"/>
      <c r="C29" s="1968"/>
      <c r="D29" s="1968"/>
      <c r="E29" s="1969"/>
      <c r="F29" s="223">
        <f>РП!J28</f>
        <v>8.0150000000000006</v>
      </c>
      <c r="G29" s="429" t="s">
        <v>10</v>
      </c>
      <c r="H29" s="430" t="s">
        <v>30</v>
      </c>
      <c r="I29" s="223" t="str">
        <f>IF(C27&gt;600,"*","")</f>
        <v/>
      </c>
      <c r="J29" s="223"/>
      <c r="K29" s="223"/>
      <c r="L29" s="427"/>
      <c r="M29" s="432"/>
      <c r="N29" s="428"/>
      <c r="O29" s="221"/>
      <c r="S29" s="26" t="s">
        <v>7</v>
      </c>
      <c r="T29" s="409">
        <f>L24</f>
        <v>1.3</v>
      </c>
      <c r="U29" s="409">
        <f>IF(T29=" ",1,T29)</f>
        <v>1.3</v>
      </c>
    </row>
    <row r="30" spans="1:21" x14ac:dyDescent="0.2">
      <c r="A30" s="420"/>
      <c r="B30" s="1968"/>
      <c r="C30" s="1968"/>
      <c r="D30" s="1968"/>
      <c r="E30" s="1969"/>
      <c r="F30" s="427">
        <v>1</v>
      </c>
      <c r="G30" s="429"/>
      <c r="H30" s="433" t="s">
        <v>31</v>
      </c>
      <c r="I30" s="223"/>
      <c r="J30" s="223"/>
      <c r="K30" s="223"/>
      <c r="L30" s="223"/>
      <c r="M30" s="432"/>
      <c r="N30" s="428"/>
      <c r="O30" s="221"/>
      <c r="S30" s="26" t="s">
        <v>32</v>
      </c>
      <c r="T30" s="409">
        <f>J25</f>
        <v>1</v>
      </c>
      <c r="U30" s="409">
        <f>IF(T30=" ",1,T30)</f>
        <v>1</v>
      </c>
    </row>
    <row r="31" spans="1:21" x14ac:dyDescent="0.2">
      <c r="A31" s="420"/>
      <c r="B31" s="434"/>
      <c r="C31" s="434"/>
      <c r="D31" s="434"/>
      <c r="E31" s="435"/>
      <c r="F31" s="427"/>
      <c r="G31" s="429"/>
      <c r="H31" s="436"/>
      <c r="I31" s="223"/>
      <c r="J31" s="223"/>
      <c r="K31" s="223"/>
      <c r="L31" s="223"/>
      <c r="M31" s="432"/>
      <c r="N31" s="428"/>
      <c r="O31" s="221"/>
      <c r="T31" s="409"/>
      <c r="U31" s="409"/>
    </row>
    <row r="32" spans="1:21" x14ac:dyDescent="0.2">
      <c r="A32" s="420"/>
      <c r="B32" s="434"/>
      <c r="C32" s="434"/>
      <c r="D32" s="434"/>
      <c r="E32" s="435"/>
      <c r="F32" s="427"/>
      <c r="G32" s="429"/>
      <c r="H32" s="436"/>
      <c r="I32" s="223"/>
      <c r="J32" s="223"/>
      <c r="K32" s="223"/>
      <c r="L32" s="223"/>
      <c r="M32" s="432"/>
      <c r="N32" s="428"/>
      <c r="O32" s="221"/>
      <c r="T32" s="409"/>
      <c r="U32" s="409"/>
    </row>
    <row r="33" spans="1:21" ht="12.75" customHeight="1" x14ac:dyDescent="0.2">
      <c r="A33" s="420">
        <v>2</v>
      </c>
      <c r="B33" s="1968" t="s">
        <v>33</v>
      </c>
      <c r="C33" s="1968"/>
      <c r="D33" s="1968"/>
      <c r="E33" s="1969"/>
      <c r="F33" s="1970" t="s">
        <v>24</v>
      </c>
      <c r="G33" s="1970"/>
      <c r="H33" s="1971"/>
      <c r="I33" s="223" t="str">
        <f>IF(D35&lt;1," ","(")</f>
        <v xml:space="preserve"> </v>
      </c>
      <c r="J33" s="421">
        <v>21000</v>
      </c>
      <c r="K33" s="223" t="s">
        <v>25</v>
      </c>
      <c r="L33" s="437">
        <f>F35</f>
        <v>8.0150000000000006</v>
      </c>
      <c r="M33" s="423" t="str">
        <f>IF(D35&gt;=1,"*"," ")</f>
        <v xml:space="preserve"> </v>
      </c>
      <c r="N33" s="424">
        <f>J33*L33</f>
        <v>168315</v>
      </c>
      <c r="O33" s="425"/>
      <c r="S33" s="409" t="s">
        <v>26</v>
      </c>
      <c r="T33" s="410">
        <v>2505000</v>
      </c>
      <c r="U33" s="426" t="s">
        <v>10</v>
      </c>
    </row>
    <row r="34" spans="1:21" ht="13.5" customHeight="1" x14ac:dyDescent="0.2">
      <c r="A34" s="420"/>
      <c r="B34" s="1968"/>
      <c r="C34" s="1968"/>
      <c r="D34" s="1968"/>
      <c r="E34" s="1969"/>
      <c r="F34" s="1972" t="s">
        <v>34</v>
      </c>
      <c r="G34" s="1972"/>
      <c r="H34" s="1973"/>
      <c r="I34" s="223" t="str">
        <f>IF(D35&gt;=1,"*"," ")</f>
        <v xml:space="preserve"> </v>
      </c>
      <c r="J34" s="427"/>
      <c r="K34" s="223"/>
      <c r="L34" s="223"/>
      <c r="M34" s="423"/>
      <c r="N34" s="428"/>
      <c r="O34" s="221"/>
    </row>
    <row r="35" spans="1:21" ht="12.75" customHeight="1" x14ac:dyDescent="0.2">
      <c r="A35" s="420"/>
      <c r="B35" s="1968"/>
      <c r="C35" s="1968"/>
      <c r="D35" s="1968"/>
      <c r="E35" s="1969"/>
      <c r="F35" s="223">
        <f>F29</f>
        <v>8.0150000000000006</v>
      </c>
      <c r="G35" s="429" t="s">
        <v>10</v>
      </c>
      <c r="H35" s="430" t="s">
        <v>30</v>
      </c>
      <c r="I35" s="223"/>
      <c r="J35" s="431"/>
      <c r="K35" s="223"/>
      <c r="L35" s="223"/>
      <c r="M35" s="423"/>
      <c r="N35" s="428"/>
      <c r="O35" s="221"/>
    </row>
    <row r="36" spans="1:21" x14ac:dyDescent="0.2">
      <c r="A36" s="420"/>
      <c r="B36" s="1968"/>
      <c r="C36" s="1968"/>
      <c r="D36" s="1968"/>
      <c r="E36" s="1969"/>
      <c r="F36" s="431"/>
      <c r="G36" s="429"/>
      <c r="H36" s="430"/>
      <c r="I36" s="223"/>
      <c r="J36" s="223"/>
      <c r="K36" s="223" t="str">
        <f>IF(C34&gt;=0.6,"*","")</f>
        <v/>
      </c>
      <c r="L36" s="223"/>
      <c r="M36" s="432"/>
      <c r="N36" s="428"/>
      <c r="O36" s="221"/>
    </row>
    <row r="37" spans="1:21" x14ac:dyDescent="0.2">
      <c r="A37" s="420"/>
      <c r="B37" s="1968"/>
      <c r="C37" s="1968"/>
      <c r="D37" s="1968"/>
      <c r="E37" s="1969"/>
      <c r="F37" s="427"/>
      <c r="G37" s="429"/>
      <c r="H37" s="436"/>
      <c r="I37" s="223"/>
      <c r="J37" s="223"/>
      <c r="K37" s="223"/>
      <c r="L37" s="223"/>
      <c r="M37" s="432"/>
      <c r="N37" s="428"/>
      <c r="O37" s="221"/>
    </row>
    <row r="38" spans="1:21" x14ac:dyDescent="0.2">
      <c r="A38" s="420"/>
      <c r="B38" s="1968"/>
      <c r="C38" s="1968"/>
      <c r="D38" s="1968"/>
      <c r="E38" s="1969"/>
      <c r="F38" s="438"/>
      <c r="G38" s="429"/>
      <c r="H38" s="436"/>
      <c r="I38" s="223"/>
      <c r="J38" s="223"/>
      <c r="K38" s="223"/>
      <c r="L38" s="223"/>
      <c r="M38" s="432"/>
      <c r="N38" s="428"/>
      <c r="O38" s="221"/>
    </row>
    <row r="39" spans="1:21" x14ac:dyDescent="0.2">
      <c r="A39" s="420"/>
      <c r="B39" s="434"/>
      <c r="C39" s="434"/>
      <c r="D39" s="434"/>
      <c r="E39" s="435"/>
      <c r="F39" s="438"/>
      <c r="G39" s="429"/>
      <c r="H39" s="436"/>
      <c r="I39" s="223"/>
      <c r="J39" s="223"/>
      <c r="K39" s="223"/>
      <c r="L39" s="223"/>
      <c r="M39" s="432"/>
      <c r="N39" s="428"/>
      <c r="O39" s="221"/>
    </row>
    <row r="40" spans="1:21" x14ac:dyDescent="0.2">
      <c r="A40" s="420"/>
      <c r="B40" s="434"/>
      <c r="C40" s="434"/>
      <c r="D40" s="434"/>
      <c r="E40" s="435"/>
      <c r="F40" s="438"/>
      <c r="G40" s="429"/>
      <c r="H40" s="436"/>
      <c r="I40" s="223"/>
      <c r="J40" s="223"/>
      <c r="K40" s="223"/>
      <c r="L40" s="223"/>
      <c r="M40" s="432"/>
      <c r="N40" s="428"/>
      <c r="O40" s="221"/>
    </row>
    <row r="41" spans="1:21" x14ac:dyDescent="0.2">
      <c r="A41" s="420"/>
      <c r="B41" s="434"/>
      <c r="C41" s="434"/>
      <c r="D41" s="434"/>
      <c r="E41" s="435"/>
      <c r="F41" s="223"/>
      <c r="G41" s="223" t="str">
        <f>IF(C27&gt;600,"-","")</f>
        <v/>
      </c>
      <c r="H41" s="430" t="str">
        <f>IF(C27&gt;600,"табл.3.10.2 п.3","")</f>
        <v/>
      </c>
      <c r="I41" s="223"/>
      <c r="J41" s="223"/>
      <c r="K41" s="223"/>
      <c r="L41" s="223"/>
      <c r="M41" s="432"/>
      <c r="N41" s="428"/>
      <c r="O41" s="221"/>
    </row>
    <row r="42" spans="1:21" x14ac:dyDescent="0.2">
      <c r="A42" s="420"/>
      <c r="B42" s="1974" t="s">
        <v>35</v>
      </c>
      <c r="C42" s="1974"/>
      <c r="D42" s="1974"/>
      <c r="E42" s="1975"/>
      <c r="F42" s="439"/>
      <c r="G42" s="429"/>
      <c r="H42" s="440"/>
      <c r="I42" s="408"/>
      <c r="J42" s="441"/>
      <c r="K42" s="427"/>
      <c r="L42" s="442"/>
      <c r="M42" s="436"/>
      <c r="N42" s="424">
        <f>SUM(N24:N41)*0</f>
        <v>0</v>
      </c>
      <c r="O42" s="425"/>
    </row>
    <row r="43" spans="1:21" ht="13.5" thickBot="1" x14ac:dyDescent="0.25">
      <c r="A43" s="443"/>
      <c r="B43" s="444"/>
      <c r="C43" s="444"/>
      <c r="D43" s="444"/>
      <c r="E43" s="445"/>
      <c r="F43" s="444"/>
      <c r="G43" s="444"/>
      <c r="H43" s="446"/>
      <c r="I43" s="447"/>
      <c r="J43" s="444"/>
      <c r="K43" s="448"/>
      <c r="L43" s="448"/>
      <c r="M43" s="445"/>
      <c r="N43" s="449"/>
    </row>
    <row r="45" spans="1:21" x14ac:dyDescent="0.2">
      <c r="C45" s="1976"/>
      <c r="D45" s="1976"/>
      <c r="E45" s="1976"/>
      <c r="F45" s="1976"/>
      <c r="G45" s="1976"/>
      <c r="H45" s="1976"/>
      <c r="I45" s="1976"/>
      <c r="J45" s="1976"/>
      <c r="K45" s="1976"/>
      <c r="L45" s="1976"/>
      <c r="M45" s="1976"/>
      <c r="N45" s="1976"/>
      <c r="O45" s="450"/>
    </row>
    <row r="46" spans="1:21" s="60" customFormat="1" ht="12.75" customHeight="1" x14ac:dyDescent="0.3">
      <c r="B46" s="58" t="s">
        <v>132</v>
      </c>
      <c r="C46" s="82"/>
      <c r="D46" s="58"/>
      <c r="E46" s="58"/>
      <c r="F46" s="58"/>
      <c r="G46" s="58"/>
      <c r="H46" s="58"/>
      <c r="I46" s="58"/>
      <c r="J46" s="458"/>
      <c r="K46" s="458"/>
      <c r="L46" s="458"/>
    </row>
    <row r="47" spans="1:21" s="60" customFormat="1" ht="23.25" customHeight="1" x14ac:dyDescent="0.3">
      <c r="B47" s="58"/>
      <c r="C47" s="82"/>
      <c r="D47" s="58"/>
      <c r="E47" s="58"/>
      <c r="F47" s="58"/>
      <c r="G47" s="58"/>
      <c r="H47" s="58"/>
      <c r="I47" s="58"/>
      <c r="J47" s="458"/>
      <c r="K47" s="458"/>
      <c r="L47" s="458"/>
    </row>
    <row r="48" spans="1:21" s="458" customFormat="1" ht="18.75" customHeight="1" x14ac:dyDescent="0.3">
      <c r="B48" s="58" t="s">
        <v>133</v>
      </c>
      <c r="C48" s="82"/>
      <c r="D48" s="58"/>
      <c r="E48" s="58"/>
      <c r="F48" s="58"/>
      <c r="G48" s="58"/>
      <c r="H48" s="58"/>
      <c r="I48" s="58"/>
      <c r="L48" s="58" t="s">
        <v>645</v>
      </c>
    </row>
    <row r="49" spans="1:16" s="458" customFormat="1" ht="27.75" customHeight="1" x14ac:dyDescent="0.3">
      <c r="B49" s="404"/>
      <c r="C49" s="60"/>
      <c r="D49" s="403"/>
      <c r="E49" s="60"/>
      <c r="F49" s="61"/>
      <c r="G49" s="61"/>
      <c r="H49" s="61"/>
      <c r="I49" s="461"/>
      <c r="J49" s="57"/>
      <c r="K49" s="461"/>
    </row>
    <row r="50" spans="1:16" s="459" customFormat="1" ht="22.5" customHeight="1" x14ac:dyDescent="0.25">
      <c r="B50" s="403" t="s">
        <v>134</v>
      </c>
      <c r="C50" s="60"/>
      <c r="D50" s="60"/>
      <c r="E50" s="60"/>
      <c r="F50" s="403"/>
      <c r="G50" s="403"/>
      <c r="H50" s="403"/>
      <c r="J50" s="460"/>
    </row>
    <row r="51" spans="1:16" s="459" customFormat="1" ht="16.5" customHeight="1" x14ac:dyDescent="0.25">
      <c r="B51" s="403" t="s">
        <v>135</v>
      </c>
      <c r="F51" s="460"/>
      <c r="G51" s="460"/>
      <c r="H51" s="460"/>
      <c r="I51" s="58"/>
      <c r="J51" s="460"/>
      <c r="L51" s="58" t="s">
        <v>136</v>
      </c>
    </row>
    <row r="52" spans="1:16" x14ac:dyDescent="0.2">
      <c r="J52" s="452"/>
      <c r="K52" s="452"/>
      <c r="L52" s="452"/>
      <c r="M52" s="452"/>
      <c r="N52" s="452"/>
      <c r="O52" s="453"/>
    </row>
    <row r="53" spans="1:16" x14ac:dyDescent="0.2">
      <c r="A53" s="26"/>
      <c r="B53" s="28"/>
      <c r="K53" s="406"/>
    </row>
    <row r="54" spans="1:16" ht="16.5" customHeight="1" x14ac:dyDescent="0.2">
      <c r="A54" s="26"/>
      <c r="B54" s="28"/>
      <c r="I54" s="452"/>
      <c r="J54" s="452"/>
      <c r="K54" s="452"/>
      <c r="M54" s="452"/>
      <c r="N54" s="28"/>
      <c r="O54" s="28"/>
      <c r="P54" s="28"/>
    </row>
    <row r="55" spans="1:16" x14ac:dyDescent="0.2">
      <c r="C55" s="1966"/>
      <c r="D55" s="1966"/>
      <c r="E55" s="1966"/>
      <c r="J55" s="1966"/>
      <c r="K55" s="1966"/>
      <c r="L55" s="1966"/>
      <c r="M55" s="1966"/>
      <c r="N55" s="406"/>
      <c r="O55" s="406"/>
    </row>
    <row r="56" spans="1:16" ht="15.75" x14ac:dyDescent="0.25">
      <c r="C56" s="80"/>
      <c r="D56" s="80"/>
      <c r="J56" s="222"/>
      <c r="K56" s="406"/>
      <c r="L56" s="406"/>
      <c r="M56" s="406"/>
      <c r="N56" s="406"/>
      <c r="O56" s="406"/>
    </row>
  </sheetData>
  <mergeCells count="29">
    <mergeCell ref="C55:E55"/>
    <mergeCell ref="J55:K55"/>
    <mergeCell ref="L55:M55"/>
    <mergeCell ref="H14:J14"/>
    <mergeCell ref="B33:E38"/>
    <mergeCell ref="F33:H33"/>
    <mergeCell ref="F34:H34"/>
    <mergeCell ref="B42:E42"/>
    <mergeCell ref="C45:N45"/>
    <mergeCell ref="B22:E22"/>
    <mergeCell ref="F22:H22"/>
    <mergeCell ref="I22:M22"/>
    <mergeCell ref="B24:E30"/>
    <mergeCell ref="F24:H24"/>
    <mergeCell ref="F25:H25"/>
    <mergeCell ref="B16:G16"/>
    <mergeCell ref="A19:A21"/>
    <mergeCell ref="B19:E21"/>
    <mergeCell ref="F19:H21"/>
    <mergeCell ref="I19:M21"/>
    <mergeCell ref="N19:N21"/>
    <mergeCell ref="A17:N17"/>
    <mergeCell ref="H16:K16"/>
    <mergeCell ref="B14:G14"/>
    <mergeCell ref="B4:H4"/>
    <mergeCell ref="B9:G11"/>
    <mergeCell ref="A6:N6"/>
    <mergeCell ref="H9:N11"/>
    <mergeCell ref="A7:N7"/>
  </mergeCells>
  <pageMargins left="0.59055118110236227" right="0.59055118110236227" top="0.59055118110236227" bottom="0.59055118110236227" header="0.51181102362204722" footer="0.51181102362204722"/>
  <pageSetup paperSize="9" scale="87"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view="pageBreakPreview" topLeftCell="A37" zoomScale="80" zoomScaleNormal="100" zoomScaleSheetLayoutView="80" workbookViewId="0">
      <selection activeCell="B57" sqref="B57:M63"/>
    </sheetView>
  </sheetViews>
  <sheetFormatPr defaultRowHeight="12.75" x14ac:dyDescent="0.2"/>
  <cols>
    <col min="1" max="1" width="0.140625" style="1400" customWidth="1"/>
    <col min="2" max="2" width="5" style="1400" customWidth="1"/>
    <col min="3" max="3" width="27.7109375" style="1400" customWidth="1"/>
    <col min="4" max="4" width="14.7109375" style="1400" customWidth="1"/>
    <col min="5" max="5" width="13.140625" style="1400" customWidth="1"/>
    <col min="6" max="6" width="13.7109375" style="1401" customWidth="1"/>
    <col min="7" max="7" width="11.42578125" style="1402" customWidth="1"/>
    <col min="8" max="8" width="9.140625" style="1400"/>
    <col min="9" max="9" width="8.85546875" style="1400" customWidth="1"/>
    <col min="10" max="10" width="8.5703125" style="1400" customWidth="1"/>
    <col min="11" max="11" width="16" style="1402" customWidth="1"/>
    <col min="12" max="256" width="9.140625" style="1400"/>
    <col min="257" max="257" width="0.140625" style="1400" customWidth="1"/>
    <col min="258" max="258" width="5" style="1400" customWidth="1"/>
    <col min="259" max="259" width="27.7109375" style="1400" customWidth="1"/>
    <col min="260" max="260" width="14.7109375" style="1400" customWidth="1"/>
    <col min="261" max="261" width="13.140625" style="1400" customWidth="1"/>
    <col min="262" max="262" width="13.7109375" style="1400" customWidth="1"/>
    <col min="263" max="263" width="11.42578125" style="1400" customWidth="1"/>
    <col min="264" max="264" width="9.140625" style="1400"/>
    <col min="265" max="265" width="8.85546875" style="1400" customWidth="1"/>
    <col min="266" max="266" width="8.5703125" style="1400" customWidth="1"/>
    <col min="267" max="267" width="16" style="1400" customWidth="1"/>
    <col min="268" max="512" width="9.140625" style="1400"/>
    <col min="513" max="513" width="0.140625" style="1400" customWidth="1"/>
    <col min="514" max="514" width="5" style="1400" customWidth="1"/>
    <col min="515" max="515" width="27.7109375" style="1400" customWidth="1"/>
    <col min="516" max="516" width="14.7109375" style="1400" customWidth="1"/>
    <col min="517" max="517" width="13.140625" style="1400" customWidth="1"/>
    <col min="518" max="518" width="13.7109375" style="1400" customWidth="1"/>
    <col min="519" max="519" width="11.42578125" style="1400" customWidth="1"/>
    <col min="520" max="520" width="9.140625" style="1400"/>
    <col min="521" max="521" width="8.85546875" style="1400" customWidth="1"/>
    <col min="522" max="522" width="8.5703125" style="1400" customWidth="1"/>
    <col min="523" max="523" width="16" style="1400" customWidth="1"/>
    <col min="524" max="768" width="9.140625" style="1400"/>
    <col min="769" max="769" width="0.140625" style="1400" customWidth="1"/>
    <col min="770" max="770" width="5" style="1400" customWidth="1"/>
    <col min="771" max="771" width="27.7109375" style="1400" customWidth="1"/>
    <col min="772" max="772" width="14.7109375" style="1400" customWidth="1"/>
    <col min="773" max="773" width="13.140625" style="1400" customWidth="1"/>
    <col min="774" max="774" width="13.7109375" style="1400" customWidth="1"/>
    <col min="775" max="775" width="11.42578125" style="1400" customWidth="1"/>
    <col min="776" max="776" width="9.140625" style="1400"/>
    <col min="777" max="777" width="8.85546875" style="1400" customWidth="1"/>
    <col min="778" max="778" width="8.5703125" style="1400" customWidth="1"/>
    <col min="779" max="779" width="16" style="1400" customWidth="1"/>
    <col min="780" max="1024" width="9.140625" style="1400"/>
    <col min="1025" max="1025" width="0.140625" style="1400" customWidth="1"/>
    <col min="1026" max="1026" width="5" style="1400" customWidth="1"/>
    <col min="1027" max="1027" width="27.7109375" style="1400" customWidth="1"/>
    <col min="1028" max="1028" width="14.7109375" style="1400" customWidth="1"/>
    <col min="1029" max="1029" width="13.140625" style="1400" customWidth="1"/>
    <col min="1030" max="1030" width="13.7109375" style="1400" customWidth="1"/>
    <col min="1031" max="1031" width="11.42578125" style="1400" customWidth="1"/>
    <col min="1032" max="1032" width="9.140625" style="1400"/>
    <col min="1033" max="1033" width="8.85546875" style="1400" customWidth="1"/>
    <col min="1034" max="1034" width="8.5703125" style="1400" customWidth="1"/>
    <col min="1035" max="1035" width="16" style="1400" customWidth="1"/>
    <col min="1036" max="1280" width="9.140625" style="1400"/>
    <col min="1281" max="1281" width="0.140625" style="1400" customWidth="1"/>
    <col min="1282" max="1282" width="5" style="1400" customWidth="1"/>
    <col min="1283" max="1283" width="27.7109375" style="1400" customWidth="1"/>
    <col min="1284" max="1284" width="14.7109375" style="1400" customWidth="1"/>
    <col min="1285" max="1285" width="13.140625" style="1400" customWidth="1"/>
    <col min="1286" max="1286" width="13.7109375" style="1400" customWidth="1"/>
    <col min="1287" max="1287" width="11.42578125" style="1400" customWidth="1"/>
    <col min="1288" max="1288" width="9.140625" style="1400"/>
    <col min="1289" max="1289" width="8.85546875" style="1400" customWidth="1"/>
    <col min="1290" max="1290" width="8.5703125" style="1400" customWidth="1"/>
    <col min="1291" max="1291" width="16" style="1400" customWidth="1"/>
    <col min="1292" max="1536" width="9.140625" style="1400"/>
    <col min="1537" max="1537" width="0.140625" style="1400" customWidth="1"/>
    <col min="1538" max="1538" width="5" style="1400" customWidth="1"/>
    <col min="1539" max="1539" width="27.7109375" style="1400" customWidth="1"/>
    <col min="1540" max="1540" width="14.7109375" style="1400" customWidth="1"/>
    <col min="1541" max="1541" width="13.140625" style="1400" customWidth="1"/>
    <col min="1542" max="1542" width="13.7109375" style="1400" customWidth="1"/>
    <col min="1543" max="1543" width="11.42578125" style="1400" customWidth="1"/>
    <col min="1544" max="1544" width="9.140625" style="1400"/>
    <col min="1545" max="1545" width="8.85546875" style="1400" customWidth="1"/>
    <col min="1546" max="1546" width="8.5703125" style="1400" customWidth="1"/>
    <col min="1547" max="1547" width="16" style="1400" customWidth="1"/>
    <col min="1548" max="1792" width="9.140625" style="1400"/>
    <col min="1793" max="1793" width="0.140625" style="1400" customWidth="1"/>
    <col min="1794" max="1794" width="5" style="1400" customWidth="1"/>
    <col min="1795" max="1795" width="27.7109375" style="1400" customWidth="1"/>
    <col min="1796" max="1796" width="14.7109375" style="1400" customWidth="1"/>
    <col min="1797" max="1797" width="13.140625" style="1400" customWidth="1"/>
    <col min="1798" max="1798" width="13.7109375" style="1400" customWidth="1"/>
    <col min="1799" max="1799" width="11.42578125" style="1400" customWidth="1"/>
    <col min="1800" max="1800" width="9.140625" style="1400"/>
    <col min="1801" max="1801" width="8.85546875" style="1400" customWidth="1"/>
    <col min="1802" max="1802" width="8.5703125" style="1400" customWidth="1"/>
    <col min="1803" max="1803" width="16" style="1400" customWidth="1"/>
    <col min="1804" max="2048" width="9.140625" style="1400"/>
    <col min="2049" max="2049" width="0.140625" style="1400" customWidth="1"/>
    <col min="2050" max="2050" width="5" style="1400" customWidth="1"/>
    <col min="2051" max="2051" width="27.7109375" style="1400" customWidth="1"/>
    <col min="2052" max="2052" width="14.7109375" style="1400" customWidth="1"/>
    <col min="2053" max="2053" width="13.140625" style="1400" customWidth="1"/>
    <col min="2054" max="2054" width="13.7109375" style="1400" customWidth="1"/>
    <col min="2055" max="2055" width="11.42578125" style="1400" customWidth="1"/>
    <col min="2056" max="2056" width="9.140625" style="1400"/>
    <col min="2057" max="2057" width="8.85546875" style="1400" customWidth="1"/>
    <col min="2058" max="2058" width="8.5703125" style="1400" customWidth="1"/>
    <col min="2059" max="2059" width="16" style="1400" customWidth="1"/>
    <col min="2060" max="2304" width="9.140625" style="1400"/>
    <col min="2305" max="2305" width="0.140625" style="1400" customWidth="1"/>
    <col min="2306" max="2306" width="5" style="1400" customWidth="1"/>
    <col min="2307" max="2307" width="27.7109375" style="1400" customWidth="1"/>
    <col min="2308" max="2308" width="14.7109375" style="1400" customWidth="1"/>
    <col min="2309" max="2309" width="13.140625" style="1400" customWidth="1"/>
    <col min="2310" max="2310" width="13.7109375" style="1400" customWidth="1"/>
    <col min="2311" max="2311" width="11.42578125" style="1400" customWidth="1"/>
    <col min="2312" max="2312" width="9.140625" style="1400"/>
    <col min="2313" max="2313" width="8.85546875" style="1400" customWidth="1"/>
    <col min="2314" max="2314" width="8.5703125" style="1400" customWidth="1"/>
    <col min="2315" max="2315" width="16" style="1400" customWidth="1"/>
    <col min="2316" max="2560" width="9.140625" style="1400"/>
    <col min="2561" max="2561" width="0.140625" style="1400" customWidth="1"/>
    <col min="2562" max="2562" width="5" style="1400" customWidth="1"/>
    <col min="2563" max="2563" width="27.7109375" style="1400" customWidth="1"/>
    <col min="2564" max="2564" width="14.7109375" style="1400" customWidth="1"/>
    <col min="2565" max="2565" width="13.140625" style="1400" customWidth="1"/>
    <col min="2566" max="2566" width="13.7109375" style="1400" customWidth="1"/>
    <col min="2567" max="2567" width="11.42578125" style="1400" customWidth="1"/>
    <col min="2568" max="2568" width="9.140625" style="1400"/>
    <col min="2569" max="2569" width="8.85546875" style="1400" customWidth="1"/>
    <col min="2570" max="2570" width="8.5703125" style="1400" customWidth="1"/>
    <col min="2571" max="2571" width="16" style="1400" customWidth="1"/>
    <col min="2572" max="2816" width="9.140625" style="1400"/>
    <col min="2817" max="2817" width="0.140625" style="1400" customWidth="1"/>
    <col min="2818" max="2818" width="5" style="1400" customWidth="1"/>
    <col min="2819" max="2819" width="27.7109375" style="1400" customWidth="1"/>
    <col min="2820" max="2820" width="14.7109375" style="1400" customWidth="1"/>
    <col min="2821" max="2821" width="13.140625" style="1400" customWidth="1"/>
    <col min="2822" max="2822" width="13.7109375" style="1400" customWidth="1"/>
    <col min="2823" max="2823" width="11.42578125" style="1400" customWidth="1"/>
    <col min="2824" max="2824" width="9.140625" style="1400"/>
    <col min="2825" max="2825" width="8.85546875" style="1400" customWidth="1"/>
    <col min="2826" max="2826" width="8.5703125" style="1400" customWidth="1"/>
    <col min="2827" max="2827" width="16" style="1400" customWidth="1"/>
    <col min="2828" max="3072" width="9.140625" style="1400"/>
    <col min="3073" max="3073" width="0.140625" style="1400" customWidth="1"/>
    <col min="3074" max="3074" width="5" style="1400" customWidth="1"/>
    <col min="3075" max="3075" width="27.7109375" style="1400" customWidth="1"/>
    <col min="3076" max="3076" width="14.7109375" style="1400" customWidth="1"/>
    <col min="3077" max="3077" width="13.140625" style="1400" customWidth="1"/>
    <col min="3078" max="3078" width="13.7109375" style="1400" customWidth="1"/>
    <col min="3079" max="3079" width="11.42578125" style="1400" customWidth="1"/>
    <col min="3080" max="3080" width="9.140625" style="1400"/>
    <col min="3081" max="3081" width="8.85546875" style="1400" customWidth="1"/>
    <col min="3082" max="3082" width="8.5703125" style="1400" customWidth="1"/>
    <col min="3083" max="3083" width="16" style="1400" customWidth="1"/>
    <col min="3084" max="3328" width="9.140625" style="1400"/>
    <col min="3329" max="3329" width="0.140625" style="1400" customWidth="1"/>
    <col min="3330" max="3330" width="5" style="1400" customWidth="1"/>
    <col min="3331" max="3331" width="27.7109375" style="1400" customWidth="1"/>
    <col min="3332" max="3332" width="14.7109375" style="1400" customWidth="1"/>
    <col min="3333" max="3333" width="13.140625" style="1400" customWidth="1"/>
    <col min="3334" max="3334" width="13.7109375" style="1400" customWidth="1"/>
    <col min="3335" max="3335" width="11.42578125" style="1400" customWidth="1"/>
    <col min="3336" max="3336" width="9.140625" style="1400"/>
    <col min="3337" max="3337" width="8.85546875" style="1400" customWidth="1"/>
    <col min="3338" max="3338" width="8.5703125" style="1400" customWidth="1"/>
    <col min="3339" max="3339" width="16" style="1400" customWidth="1"/>
    <col min="3340" max="3584" width="9.140625" style="1400"/>
    <col min="3585" max="3585" width="0.140625" style="1400" customWidth="1"/>
    <col min="3586" max="3586" width="5" style="1400" customWidth="1"/>
    <col min="3587" max="3587" width="27.7109375" style="1400" customWidth="1"/>
    <col min="3588" max="3588" width="14.7109375" style="1400" customWidth="1"/>
    <col min="3589" max="3589" width="13.140625" style="1400" customWidth="1"/>
    <col min="3590" max="3590" width="13.7109375" style="1400" customWidth="1"/>
    <col min="3591" max="3591" width="11.42578125" style="1400" customWidth="1"/>
    <col min="3592" max="3592" width="9.140625" style="1400"/>
    <col min="3593" max="3593" width="8.85546875" style="1400" customWidth="1"/>
    <col min="3594" max="3594" width="8.5703125" style="1400" customWidth="1"/>
    <col min="3595" max="3595" width="16" style="1400" customWidth="1"/>
    <col min="3596" max="3840" width="9.140625" style="1400"/>
    <col min="3841" max="3841" width="0.140625" style="1400" customWidth="1"/>
    <col min="3842" max="3842" width="5" style="1400" customWidth="1"/>
    <col min="3843" max="3843" width="27.7109375" style="1400" customWidth="1"/>
    <col min="3844" max="3844" width="14.7109375" style="1400" customWidth="1"/>
    <col min="3845" max="3845" width="13.140625" style="1400" customWidth="1"/>
    <col min="3846" max="3846" width="13.7109375" style="1400" customWidth="1"/>
    <col min="3847" max="3847" width="11.42578125" style="1400" customWidth="1"/>
    <col min="3848" max="3848" width="9.140625" style="1400"/>
    <col min="3849" max="3849" width="8.85546875" style="1400" customWidth="1"/>
    <col min="3850" max="3850" width="8.5703125" style="1400" customWidth="1"/>
    <col min="3851" max="3851" width="16" style="1400" customWidth="1"/>
    <col min="3852" max="4096" width="9.140625" style="1400"/>
    <col min="4097" max="4097" width="0.140625" style="1400" customWidth="1"/>
    <col min="4098" max="4098" width="5" style="1400" customWidth="1"/>
    <col min="4099" max="4099" width="27.7109375" style="1400" customWidth="1"/>
    <col min="4100" max="4100" width="14.7109375" style="1400" customWidth="1"/>
    <col min="4101" max="4101" width="13.140625" style="1400" customWidth="1"/>
    <col min="4102" max="4102" width="13.7109375" style="1400" customWidth="1"/>
    <col min="4103" max="4103" width="11.42578125" style="1400" customWidth="1"/>
    <col min="4104" max="4104" width="9.140625" style="1400"/>
    <col min="4105" max="4105" width="8.85546875" style="1400" customWidth="1"/>
    <col min="4106" max="4106" width="8.5703125" style="1400" customWidth="1"/>
    <col min="4107" max="4107" width="16" style="1400" customWidth="1"/>
    <col min="4108" max="4352" width="9.140625" style="1400"/>
    <col min="4353" max="4353" width="0.140625" style="1400" customWidth="1"/>
    <col min="4354" max="4354" width="5" style="1400" customWidth="1"/>
    <col min="4355" max="4355" width="27.7109375" style="1400" customWidth="1"/>
    <col min="4356" max="4356" width="14.7109375" style="1400" customWidth="1"/>
    <col min="4357" max="4357" width="13.140625" style="1400" customWidth="1"/>
    <col min="4358" max="4358" width="13.7109375" style="1400" customWidth="1"/>
    <col min="4359" max="4359" width="11.42578125" style="1400" customWidth="1"/>
    <col min="4360" max="4360" width="9.140625" style="1400"/>
    <col min="4361" max="4361" width="8.85546875" style="1400" customWidth="1"/>
    <col min="4362" max="4362" width="8.5703125" style="1400" customWidth="1"/>
    <col min="4363" max="4363" width="16" style="1400" customWidth="1"/>
    <col min="4364" max="4608" width="9.140625" style="1400"/>
    <col min="4609" max="4609" width="0.140625" style="1400" customWidth="1"/>
    <col min="4610" max="4610" width="5" style="1400" customWidth="1"/>
    <col min="4611" max="4611" width="27.7109375" style="1400" customWidth="1"/>
    <col min="4612" max="4612" width="14.7109375" style="1400" customWidth="1"/>
    <col min="4613" max="4613" width="13.140625" style="1400" customWidth="1"/>
    <col min="4614" max="4614" width="13.7109375" style="1400" customWidth="1"/>
    <col min="4615" max="4615" width="11.42578125" style="1400" customWidth="1"/>
    <col min="4616" max="4616" width="9.140625" style="1400"/>
    <col min="4617" max="4617" width="8.85546875" style="1400" customWidth="1"/>
    <col min="4618" max="4618" width="8.5703125" style="1400" customWidth="1"/>
    <col min="4619" max="4619" width="16" style="1400" customWidth="1"/>
    <col min="4620" max="4864" width="9.140625" style="1400"/>
    <col min="4865" max="4865" width="0.140625" style="1400" customWidth="1"/>
    <col min="4866" max="4866" width="5" style="1400" customWidth="1"/>
    <col min="4867" max="4867" width="27.7109375" style="1400" customWidth="1"/>
    <col min="4868" max="4868" width="14.7109375" style="1400" customWidth="1"/>
    <col min="4869" max="4869" width="13.140625" style="1400" customWidth="1"/>
    <col min="4870" max="4870" width="13.7109375" style="1400" customWidth="1"/>
    <col min="4871" max="4871" width="11.42578125" style="1400" customWidth="1"/>
    <col min="4872" max="4872" width="9.140625" style="1400"/>
    <col min="4873" max="4873" width="8.85546875" style="1400" customWidth="1"/>
    <col min="4874" max="4874" width="8.5703125" style="1400" customWidth="1"/>
    <col min="4875" max="4875" width="16" style="1400" customWidth="1"/>
    <col min="4876" max="5120" width="9.140625" style="1400"/>
    <col min="5121" max="5121" width="0.140625" style="1400" customWidth="1"/>
    <col min="5122" max="5122" width="5" style="1400" customWidth="1"/>
    <col min="5123" max="5123" width="27.7109375" style="1400" customWidth="1"/>
    <col min="5124" max="5124" width="14.7109375" style="1400" customWidth="1"/>
    <col min="5125" max="5125" width="13.140625" style="1400" customWidth="1"/>
    <col min="5126" max="5126" width="13.7109375" style="1400" customWidth="1"/>
    <col min="5127" max="5127" width="11.42578125" style="1400" customWidth="1"/>
    <col min="5128" max="5128" width="9.140625" style="1400"/>
    <col min="5129" max="5129" width="8.85546875" style="1400" customWidth="1"/>
    <col min="5130" max="5130" width="8.5703125" style="1400" customWidth="1"/>
    <col min="5131" max="5131" width="16" style="1400" customWidth="1"/>
    <col min="5132" max="5376" width="9.140625" style="1400"/>
    <col min="5377" max="5377" width="0.140625" style="1400" customWidth="1"/>
    <col min="5378" max="5378" width="5" style="1400" customWidth="1"/>
    <col min="5379" max="5379" width="27.7109375" style="1400" customWidth="1"/>
    <col min="5380" max="5380" width="14.7109375" style="1400" customWidth="1"/>
    <col min="5381" max="5381" width="13.140625" style="1400" customWidth="1"/>
    <col min="5382" max="5382" width="13.7109375" style="1400" customWidth="1"/>
    <col min="5383" max="5383" width="11.42578125" style="1400" customWidth="1"/>
    <col min="5384" max="5384" width="9.140625" style="1400"/>
    <col min="5385" max="5385" width="8.85546875" style="1400" customWidth="1"/>
    <col min="5386" max="5386" width="8.5703125" style="1400" customWidth="1"/>
    <col min="5387" max="5387" width="16" style="1400" customWidth="1"/>
    <col min="5388" max="5632" width="9.140625" style="1400"/>
    <col min="5633" max="5633" width="0.140625" style="1400" customWidth="1"/>
    <col min="5634" max="5634" width="5" style="1400" customWidth="1"/>
    <col min="5635" max="5635" width="27.7109375" style="1400" customWidth="1"/>
    <col min="5636" max="5636" width="14.7109375" style="1400" customWidth="1"/>
    <col min="5637" max="5637" width="13.140625" style="1400" customWidth="1"/>
    <col min="5638" max="5638" width="13.7109375" style="1400" customWidth="1"/>
    <col min="5639" max="5639" width="11.42578125" style="1400" customWidth="1"/>
    <col min="5640" max="5640" width="9.140625" style="1400"/>
    <col min="5641" max="5641" width="8.85546875" style="1400" customWidth="1"/>
    <col min="5642" max="5642" width="8.5703125" style="1400" customWidth="1"/>
    <col min="5643" max="5643" width="16" style="1400" customWidth="1"/>
    <col min="5644" max="5888" width="9.140625" style="1400"/>
    <col min="5889" max="5889" width="0.140625" style="1400" customWidth="1"/>
    <col min="5890" max="5890" width="5" style="1400" customWidth="1"/>
    <col min="5891" max="5891" width="27.7109375" style="1400" customWidth="1"/>
    <col min="5892" max="5892" width="14.7109375" style="1400" customWidth="1"/>
    <col min="5893" max="5893" width="13.140625" style="1400" customWidth="1"/>
    <col min="5894" max="5894" width="13.7109375" style="1400" customWidth="1"/>
    <col min="5895" max="5895" width="11.42578125" style="1400" customWidth="1"/>
    <col min="5896" max="5896" width="9.140625" style="1400"/>
    <col min="5897" max="5897" width="8.85546875" style="1400" customWidth="1"/>
    <col min="5898" max="5898" width="8.5703125" style="1400" customWidth="1"/>
    <col min="5899" max="5899" width="16" style="1400" customWidth="1"/>
    <col min="5900" max="6144" width="9.140625" style="1400"/>
    <col min="6145" max="6145" width="0.140625" style="1400" customWidth="1"/>
    <col min="6146" max="6146" width="5" style="1400" customWidth="1"/>
    <col min="6147" max="6147" width="27.7109375" style="1400" customWidth="1"/>
    <col min="6148" max="6148" width="14.7109375" style="1400" customWidth="1"/>
    <col min="6149" max="6149" width="13.140625" style="1400" customWidth="1"/>
    <col min="6150" max="6150" width="13.7109375" style="1400" customWidth="1"/>
    <col min="6151" max="6151" width="11.42578125" style="1400" customWidth="1"/>
    <col min="6152" max="6152" width="9.140625" style="1400"/>
    <col min="6153" max="6153" width="8.85546875" style="1400" customWidth="1"/>
    <col min="6154" max="6154" width="8.5703125" style="1400" customWidth="1"/>
    <col min="6155" max="6155" width="16" style="1400" customWidth="1"/>
    <col min="6156" max="6400" width="9.140625" style="1400"/>
    <col min="6401" max="6401" width="0.140625" style="1400" customWidth="1"/>
    <col min="6402" max="6402" width="5" style="1400" customWidth="1"/>
    <col min="6403" max="6403" width="27.7109375" style="1400" customWidth="1"/>
    <col min="6404" max="6404" width="14.7109375" style="1400" customWidth="1"/>
    <col min="6405" max="6405" width="13.140625" style="1400" customWidth="1"/>
    <col min="6406" max="6406" width="13.7109375" style="1400" customWidth="1"/>
    <col min="6407" max="6407" width="11.42578125" style="1400" customWidth="1"/>
    <col min="6408" max="6408" width="9.140625" style="1400"/>
    <col min="6409" max="6409" width="8.85546875" style="1400" customWidth="1"/>
    <col min="6410" max="6410" width="8.5703125" style="1400" customWidth="1"/>
    <col min="6411" max="6411" width="16" style="1400" customWidth="1"/>
    <col min="6412" max="6656" width="9.140625" style="1400"/>
    <col min="6657" max="6657" width="0.140625" style="1400" customWidth="1"/>
    <col min="6658" max="6658" width="5" style="1400" customWidth="1"/>
    <col min="6659" max="6659" width="27.7109375" style="1400" customWidth="1"/>
    <col min="6660" max="6660" width="14.7109375" style="1400" customWidth="1"/>
    <col min="6661" max="6661" width="13.140625" style="1400" customWidth="1"/>
    <col min="6662" max="6662" width="13.7109375" style="1400" customWidth="1"/>
    <col min="6663" max="6663" width="11.42578125" style="1400" customWidth="1"/>
    <col min="6664" max="6664" width="9.140625" style="1400"/>
    <col min="6665" max="6665" width="8.85546875" style="1400" customWidth="1"/>
    <col min="6666" max="6666" width="8.5703125" style="1400" customWidth="1"/>
    <col min="6667" max="6667" width="16" style="1400" customWidth="1"/>
    <col min="6668" max="6912" width="9.140625" style="1400"/>
    <col min="6913" max="6913" width="0.140625" style="1400" customWidth="1"/>
    <col min="6914" max="6914" width="5" style="1400" customWidth="1"/>
    <col min="6915" max="6915" width="27.7109375" style="1400" customWidth="1"/>
    <col min="6916" max="6916" width="14.7109375" style="1400" customWidth="1"/>
    <col min="6917" max="6917" width="13.140625" style="1400" customWidth="1"/>
    <col min="6918" max="6918" width="13.7109375" style="1400" customWidth="1"/>
    <col min="6919" max="6919" width="11.42578125" style="1400" customWidth="1"/>
    <col min="6920" max="6920" width="9.140625" style="1400"/>
    <col min="6921" max="6921" width="8.85546875" style="1400" customWidth="1"/>
    <col min="6922" max="6922" width="8.5703125" style="1400" customWidth="1"/>
    <col min="6923" max="6923" width="16" style="1400" customWidth="1"/>
    <col min="6924" max="7168" width="9.140625" style="1400"/>
    <col min="7169" max="7169" width="0.140625" style="1400" customWidth="1"/>
    <col min="7170" max="7170" width="5" style="1400" customWidth="1"/>
    <col min="7171" max="7171" width="27.7109375" style="1400" customWidth="1"/>
    <col min="7172" max="7172" width="14.7109375" style="1400" customWidth="1"/>
    <col min="7173" max="7173" width="13.140625" style="1400" customWidth="1"/>
    <col min="7174" max="7174" width="13.7109375" style="1400" customWidth="1"/>
    <col min="7175" max="7175" width="11.42578125" style="1400" customWidth="1"/>
    <col min="7176" max="7176" width="9.140625" style="1400"/>
    <col min="7177" max="7177" width="8.85546875" style="1400" customWidth="1"/>
    <col min="7178" max="7178" width="8.5703125" style="1400" customWidth="1"/>
    <col min="7179" max="7179" width="16" style="1400" customWidth="1"/>
    <col min="7180" max="7424" width="9.140625" style="1400"/>
    <col min="7425" max="7425" width="0.140625" style="1400" customWidth="1"/>
    <col min="7426" max="7426" width="5" style="1400" customWidth="1"/>
    <col min="7427" max="7427" width="27.7109375" style="1400" customWidth="1"/>
    <col min="7428" max="7428" width="14.7109375" style="1400" customWidth="1"/>
    <col min="7429" max="7429" width="13.140625" style="1400" customWidth="1"/>
    <col min="7430" max="7430" width="13.7109375" style="1400" customWidth="1"/>
    <col min="7431" max="7431" width="11.42578125" style="1400" customWidth="1"/>
    <col min="7432" max="7432" width="9.140625" style="1400"/>
    <col min="7433" max="7433" width="8.85546875" style="1400" customWidth="1"/>
    <col min="7434" max="7434" width="8.5703125" style="1400" customWidth="1"/>
    <col min="7435" max="7435" width="16" style="1400" customWidth="1"/>
    <col min="7436" max="7680" width="9.140625" style="1400"/>
    <col min="7681" max="7681" width="0.140625" style="1400" customWidth="1"/>
    <col min="7682" max="7682" width="5" style="1400" customWidth="1"/>
    <col min="7683" max="7683" width="27.7109375" style="1400" customWidth="1"/>
    <col min="7684" max="7684" width="14.7109375" style="1400" customWidth="1"/>
    <col min="7685" max="7685" width="13.140625" style="1400" customWidth="1"/>
    <col min="7686" max="7686" width="13.7109375" style="1400" customWidth="1"/>
    <col min="7687" max="7687" width="11.42578125" style="1400" customWidth="1"/>
    <col min="7688" max="7688" width="9.140625" style="1400"/>
    <col min="7689" max="7689" width="8.85546875" style="1400" customWidth="1"/>
    <col min="7690" max="7690" width="8.5703125" style="1400" customWidth="1"/>
    <col min="7691" max="7691" width="16" style="1400" customWidth="1"/>
    <col min="7692" max="7936" width="9.140625" style="1400"/>
    <col min="7937" max="7937" width="0.140625" style="1400" customWidth="1"/>
    <col min="7938" max="7938" width="5" style="1400" customWidth="1"/>
    <col min="7939" max="7939" width="27.7109375" style="1400" customWidth="1"/>
    <col min="7940" max="7940" width="14.7109375" style="1400" customWidth="1"/>
    <col min="7941" max="7941" width="13.140625" style="1400" customWidth="1"/>
    <col min="7942" max="7942" width="13.7109375" style="1400" customWidth="1"/>
    <col min="7943" max="7943" width="11.42578125" style="1400" customWidth="1"/>
    <col min="7944" max="7944" width="9.140625" style="1400"/>
    <col min="7945" max="7945" width="8.85546875" style="1400" customWidth="1"/>
    <col min="7946" max="7946" width="8.5703125" style="1400" customWidth="1"/>
    <col min="7947" max="7947" width="16" style="1400" customWidth="1"/>
    <col min="7948" max="8192" width="9.140625" style="1400"/>
    <col min="8193" max="8193" width="0.140625" style="1400" customWidth="1"/>
    <col min="8194" max="8194" width="5" style="1400" customWidth="1"/>
    <col min="8195" max="8195" width="27.7109375" style="1400" customWidth="1"/>
    <col min="8196" max="8196" width="14.7109375" style="1400" customWidth="1"/>
    <col min="8197" max="8197" width="13.140625" style="1400" customWidth="1"/>
    <col min="8198" max="8198" width="13.7109375" style="1400" customWidth="1"/>
    <col min="8199" max="8199" width="11.42578125" style="1400" customWidth="1"/>
    <col min="8200" max="8200" width="9.140625" style="1400"/>
    <col min="8201" max="8201" width="8.85546875" style="1400" customWidth="1"/>
    <col min="8202" max="8202" width="8.5703125" style="1400" customWidth="1"/>
    <col min="8203" max="8203" width="16" style="1400" customWidth="1"/>
    <col min="8204" max="8448" width="9.140625" style="1400"/>
    <col min="8449" max="8449" width="0.140625" style="1400" customWidth="1"/>
    <col min="8450" max="8450" width="5" style="1400" customWidth="1"/>
    <col min="8451" max="8451" width="27.7109375" style="1400" customWidth="1"/>
    <col min="8452" max="8452" width="14.7109375" style="1400" customWidth="1"/>
    <col min="8453" max="8453" width="13.140625" style="1400" customWidth="1"/>
    <col min="8454" max="8454" width="13.7109375" style="1400" customWidth="1"/>
    <col min="8455" max="8455" width="11.42578125" style="1400" customWidth="1"/>
    <col min="8456" max="8456" width="9.140625" style="1400"/>
    <col min="8457" max="8457" width="8.85546875" style="1400" customWidth="1"/>
    <col min="8458" max="8458" width="8.5703125" style="1400" customWidth="1"/>
    <col min="8459" max="8459" width="16" style="1400" customWidth="1"/>
    <col min="8460" max="8704" width="9.140625" style="1400"/>
    <col min="8705" max="8705" width="0.140625" style="1400" customWidth="1"/>
    <col min="8706" max="8706" width="5" style="1400" customWidth="1"/>
    <col min="8707" max="8707" width="27.7109375" style="1400" customWidth="1"/>
    <col min="8708" max="8708" width="14.7109375" style="1400" customWidth="1"/>
    <col min="8709" max="8709" width="13.140625" style="1400" customWidth="1"/>
    <col min="8710" max="8710" width="13.7109375" style="1400" customWidth="1"/>
    <col min="8711" max="8711" width="11.42578125" style="1400" customWidth="1"/>
    <col min="8712" max="8712" width="9.140625" style="1400"/>
    <col min="8713" max="8713" width="8.85546875" style="1400" customWidth="1"/>
    <col min="8714" max="8714" width="8.5703125" style="1400" customWidth="1"/>
    <col min="8715" max="8715" width="16" style="1400" customWidth="1"/>
    <col min="8716" max="8960" width="9.140625" style="1400"/>
    <col min="8961" max="8961" width="0.140625" style="1400" customWidth="1"/>
    <col min="8962" max="8962" width="5" style="1400" customWidth="1"/>
    <col min="8963" max="8963" width="27.7109375" style="1400" customWidth="1"/>
    <col min="8964" max="8964" width="14.7109375" style="1400" customWidth="1"/>
    <col min="8965" max="8965" width="13.140625" style="1400" customWidth="1"/>
    <col min="8966" max="8966" width="13.7109375" style="1400" customWidth="1"/>
    <col min="8967" max="8967" width="11.42578125" style="1400" customWidth="1"/>
    <col min="8968" max="8968" width="9.140625" style="1400"/>
    <col min="8969" max="8969" width="8.85546875" style="1400" customWidth="1"/>
    <col min="8970" max="8970" width="8.5703125" style="1400" customWidth="1"/>
    <col min="8971" max="8971" width="16" style="1400" customWidth="1"/>
    <col min="8972" max="9216" width="9.140625" style="1400"/>
    <col min="9217" max="9217" width="0.140625" style="1400" customWidth="1"/>
    <col min="9218" max="9218" width="5" style="1400" customWidth="1"/>
    <col min="9219" max="9219" width="27.7109375" style="1400" customWidth="1"/>
    <col min="9220" max="9220" width="14.7109375" style="1400" customWidth="1"/>
    <col min="9221" max="9221" width="13.140625" style="1400" customWidth="1"/>
    <col min="9222" max="9222" width="13.7109375" style="1400" customWidth="1"/>
    <col min="9223" max="9223" width="11.42578125" style="1400" customWidth="1"/>
    <col min="9224" max="9224" width="9.140625" style="1400"/>
    <col min="9225" max="9225" width="8.85546875" style="1400" customWidth="1"/>
    <col min="9226" max="9226" width="8.5703125" style="1400" customWidth="1"/>
    <col min="9227" max="9227" width="16" style="1400" customWidth="1"/>
    <col min="9228" max="9472" width="9.140625" style="1400"/>
    <col min="9473" max="9473" width="0.140625" style="1400" customWidth="1"/>
    <col min="9474" max="9474" width="5" style="1400" customWidth="1"/>
    <col min="9475" max="9475" width="27.7109375" style="1400" customWidth="1"/>
    <col min="9476" max="9476" width="14.7109375" style="1400" customWidth="1"/>
    <col min="9477" max="9477" width="13.140625" style="1400" customWidth="1"/>
    <col min="9478" max="9478" width="13.7109375" style="1400" customWidth="1"/>
    <col min="9479" max="9479" width="11.42578125" style="1400" customWidth="1"/>
    <col min="9480" max="9480" width="9.140625" style="1400"/>
    <col min="9481" max="9481" width="8.85546875" style="1400" customWidth="1"/>
    <col min="9482" max="9482" width="8.5703125" style="1400" customWidth="1"/>
    <col min="9483" max="9483" width="16" style="1400" customWidth="1"/>
    <col min="9484" max="9728" width="9.140625" style="1400"/>
    <col min="9729" max="9729" width="0.140625" style="1400" customWidth="1"/>
    <col min="9730" max="9730" width="5" style="1400" customWidth="1"/>
    <col min="9731" max="9731" width="27.7109375" style="1400" customWidth="1"/>
    <col min="9732" max="9732" width="14.7109375" style="1400" customWidth="1"/>
    <col min="9733" max="9733" width="13.140625" style="1400" customWidth="1"/>
    <col min="9734" max="9734" width="13.7109375" style="1400" customWidth="1"/>
    <col min="9735" max="9735" width="11.42578125" style="1400" customWidth="1"/>
    <col min="9736" max="9736" width="9.140625" style="1400"/>
    <col min="9737" max="9737" width="8.85546875" style="1400" customWidth="1"/>
    <col min="9738" max="9738" width="8.5703125" style="1400" customWidth="1"/>
    <col min="9739" max="9739" width="16" style="1400" customWidth="1"/>
    <col min="9740" max="9984" width="9.140625" style="1400"/>
    <col min="9985" max="9985" width="0.140625" style="1400" customWidth="1"/>
    <col min="9986" max="9986" width="5" style="1400" customWidth="1"/>
    <col min="9987" max="9987" width="27.7109375" style="1400" customWidth="1"/>
    <col min="9988" max="9988" width="14.7109375" style="1400" customWidth="1"/>
    <col min="9989" max="9989" width="13.140625" style="1400" customWidth="1"/>
    <col min="9990" max="9990" width="13.7109375" style="1400" customWidth="1"/>
    <col min="9991" max="9991" width="11.42578125" style="1400" customWidth="1"/>
    <col min="9992" max="9992" width="9.140625" style="1400"/>
    <col min="9993" max="9993" width="8.85546875" style="1400" customWidth="1"/>
    <col min="9994" max="9994" width="8.5703125" style="1400" customWidth="1"/>
    <col min="9995" max="9995" width="16" style="1400" customWidth="1"/>
    <col min="9996" max="10240" width="9.140625" style="1400"/>
    <col min="10241" max="10241" width="0.140625" style="1400" customWidth="1"/>
    <col min="10242" max="10242" width="5" style="1400" customWidth="1"/>
    <col min="10243" max="10243" width="27.7109375" style="1400" customWidth="1"/>
    <col min="10244" max="10244" width="14.7109375" style="1400" customWidth="1"/>
    <col min="10245" max="10245" width="13.140625" style="1400" customWidth="1"/>
    <col min="10246" max="10246" width="13.7109375" style="1400" customWidth="1"/>
    <col min="10247" max="10247" width="11.42578125" style="1400" customWidth="1"/>
    <col min="10248" max="10248" width="9.140625" style="1400"/>
    <col min="10249" max="10249" width="8.85546875" style="1400" customWidth="1"/>
    <col min="10250" max="10250" width="8.5703125" style="1400" customWidth="1"/>
    <col min="10251" max="10251" width="16" style="1400" customWidth="1"/>
    <col min="10252" max="10496" width="9.140625" style="1400"/>
    <col min="10497" max="10497" width="0.140625" style="1400" customWidth="1"/>
    <col min="10498" max="10498" width="5" style="1400" customWidth="1"/>
    <col min="10499" max="10499" width="27.7109375" style="1400" customWidth="1"/>
    <col min="10500" max="10500" width="14.7109375" style="1400" customWidth="1"/>
    <col min="10501" max="10501" width="13.140625" style="1400" customWidth="1"/>
    <col min="10502" max="10502" width="13.7109375" style="1400" customWidth="1"/>
    <col min="10503" max="10503" width="11.42578125" style="1400" customWidth="1"/>
    <col min="10504" max="10504" width="9.140625" style="1400"/>
    <col min="10505" max="10505" width="8.85546875" style="1400" customWidth="1"/>
    <col min="10506" max="10506" width="8.5703125" style="1400" customWidth="1"/>
    <col min="10507" max="10507" width="16" style="1400" customWidth="1"/>
    <col min="10508" max="10752" width="9.140625" style="1400"/>
    <col min="10753" max="10753" width="0.140625" style="1400" customWidth="1"/>
    <col min="10754" max="10754" width="5" style="1400" customWidth="1"/>
    <col min="10755" max="10755" width="27.7109375" style="1400" customWidth="1"/>
    <col min="10756" max="10756" width="14.7109375" style="1400" customWidth="1"/>
    <col min="10757" max="10757" width="13.140625" style="1400" customWidth="1"/>
    <col min="10758" max="10758" width="13.7109375" style="1400" customWidth="1"/>
    <col min="10759" max="10759" width="11.42578125" style="1400" customWidth="1"/>
    <col min="10760" max="10760" width="9.140625" style="1400"/>
    <col min="10761" max="10761" width="8.85546875" style="1400" customWidth="1"/>
    <col min="10762" max="10762" width="8.5703125" style="1400" customWidth="1"/>
    <col min="10763" max="10763" width="16" style="1400" customWidth="1"/>
    <col min="10764" max="11008" width="9.140625" style="1400"/>
    <col min="11009" max="11009" width="0.140625" style="1400" customWidth="1"/>
    <col min="11010" max="11010" width="5" style="1400" customWidth="1"/>
    <col min="11011" max="11011" width="27.7109375" style="1400" customWidth="1"/>
    <col min="11012" max="11012" width="14.7109375" style="1400" customWidth="1"/>
    <col min="11013" max="11013" width="13.140625" style="1400" customWidth="1"/>
    <col min="11014" max="11014" width="13.7109375" style="1400" customWidth="1"/>
    <col min="11015" max="11015" width="11.42578125" style="1400" customWidth="1"/>
    <col min="11016" max="11016" width="9.140625" style="1400"/>
    <col min="11017" max="11017" width="8.85546875" style="1400" customWidth="1"/>
    <col min="11018" max="11018" width="8.5703125" style="1400" customWidth="1"/>
    <col min="11019" max="11019" width="16" style="1400" customWidth="1"/>
    <col min="11020" max="11264" width="9.140625" style="1400"/>
    <col min="11265" max="11265" width="0.140625" style="1400" customWidth="1"/>
    <col min="11266" max="11266" width="5" style="1400" customWidth="1"/>
    <col min="11267" max="11267" width="27.7109375" style="1400" customWidth="1"/>
    <col min="11268" max="11268" width="14.7109375" style="1400" customWidth="1"/>
    <col min="11269" max="11269" width="13.140625" style="1400" customWidth="1"/>
    <col min="11270" max="11270" width="13.7109375" style="1400" customWidth="1"/>
    <col min="11271" max="11271" width="11.42578125" style="1400" customWidth="1"/>
    <col min="11272" max="11272" width="9.140625" style="1400"/>
    <col min="11273" max="11273" width="8.85546875" style="1400" customWidth="1"/>
    <col min="11274" max="11274" width="8.5703125" style="1400" customWidth="1"/>
    <col min="11275" max="11275" width="16" style="1400" customWidth="1"/>
    <col min="11276" max="11520" width="9.140625" style="1400"/>
    <col min="11521" max="11521" width="0.140625" style="1400" customWidth="1"/>
    <col min="11522" max="11522" width="5" style="1400" customWidth="1"/>
    <col min="11523" max="11523" width="27.7109375" style="1400" customWidth="1"/>
    <col min="11524" max="11524" width="14.7109375" style="1400" customWidth="1"/>
    <col min="11525" max="11525" width="13.140625" style="1400" customWidth="1"/>
    <col min="11526" max="11526" width="13.7109375" style="1400" customWidth="1"/>
    <col min="11527" max="11527" width="11.42578125" style="1400" customWidth="1"/>
    <col min="11528" max="11528" width="9.140625" style="1400"/>
    <col min="11529" max="11529" width="8.85546875" style="1400" customWidth="1"/>
    <col min="11530" max="11530" width="8.5703125" style="1400" customWidth="1"/>
    <col min="11531" max="11531" width="16" style="1400" customWidth="1"/>
    <col min="11532" max="11776" width="9.140625" style="1400"/>
    <col min="11777" max="11777" width="0.140625" style="1400" customWidth="1"/>
    <col min="11778" max="11778" width="5" style="1400" customWidth="1"/>
    <col min="11779" max="11779" width="27.7109375" style="1400" customWidth="1"/>
    <col min="11780" max="11780" width="14.7109375" style="1400" customWidth="1"/>
    <col min="11781" max="11781" width="13.140625" style="1400" customWidth="1"/>
    <col min="11782" max="11782" width="13.7109375" style="1400" customWidth="1"/>
    <col min="11783" max="11783" width="11.42578125" style="1400" customWidth="1"/>
    <col min="11784" max="11784" width="9.140625" style="1400"/>
    <col min="11785" max="11785" width="8.85546875" style="1400" customWidth="1"/>
    <col min="11786" max="11786" width="8.5703125" style="1400" customWidth="1"/>
    <col min="11787" max="11787" width="16" style="1400" customWidth="1"/>
    <col min="11788" max="12032" width="9.140625" style="1400"/>
    <col min="12033" max="12033" width="0.140625" style="1400" customWidth="1"/>
    <col min="12034" max="12034" width="5" style="1400" customWidth="1"/>
    <col min="12035" max="12035" width="27.7109375" style="1400" customWidth="1"/>
    <col min="12036" max="12036" width="14.7109375" style="1400" customWidth="1"/>
    <col min="12037" max="12037" width="13.140625" style="1400" customWidth="1"/>
    <col min="12038" max="12038" width="13.7109375" style="1400" customWidth="1"/>
    <col min="12039" max="12039" width="11.42578125" style="1400" customWidth="1"/>
    <col min="12040" max="12040" width="9.140625" style="1400"/>
    <col min="12041" max="12041" width="8.85546875" style="1400" customWidth="1"/>
    <col min="12042" max="12042" width="8.5703125" style="1400" customWidth="1"/>
    <col min="12043" max="12043" width="16" style="1400" customWidth="1"/>
    <col min="12044" max="12288" width="9.140625" style="1400"/>
    <col min="12289" max="12289" width="0.140625" style="1400" customWidth="1"/>
    <col min="12290" max="12290" width="5" style="1400" customWidth="1"/>
    <col min="12291" max="12291" width="27.7109375" style="1400" customWidth="1"/>
    <col min="12292" max="12292" width="14.7109375" style="1400" customWidth="1"/>
    <col min="12293" max="12293" width="13.140625" style="1400" customWidth="1"/>
    <col min="12294" max="12294" width="13.7109375" style="1400" customWidth="1"/>
    <col min="12295" max="12295" width="11.42578125" style="1400" customWidth="1"/>
    <col min="12296" max="12296" width="9.140625" style="1400"/>
    <col min="12297" max="12297" width="8.85546875" style="1400" customWidth="1"/>
    <col min="12298" max="12298" width="8.5703125" style="1400" customWidth="1"/>
    <col min="12299" max="12299" width="16" style="1400" customWidth="1"/>
    <col min="12300" max="12544" width="9.140625" style="1400"/>
    <col min="12545" max="12545" width="0.140625" style="1400" customWidth="1"/>
    <col min="12546" max="12546" width="5" style="1400" customWidth="1"/>
    <col min="12547" max="12547" width="27.7109375" style="1400" customWidth="1"/>
    <col min="12548" max="12548" width="14.7109375" style="1400" customWidth="1"/>
    <col min="12549" max="12549" width="13.140625" style="1400" customWidth="1"/>
    <col min="12550" max="12550" width="13.7109375" style="1400" customWidth="1"/>
    <col min="12551" max="12551" width="11.42578125" style="1400" customWidth="1"/>
    <col min="12552" max="12552" width="9.140625" style="1400"/>
    <col min="12553" max="12553" width="8.85546875" style="1400" customWidth="1"/>
    <col min="12554" max="12554" width="8.5703125" style="1400" customWidth="1"/>
    <col min="12555" max="12555" width="16" style="1400" customWidth="1"/>
    <col min="12556" max="12800" width="9.140625" style="1400"/>
    <col min="12801" max="12801" width="0.140625" style="1400" customWidth="1"/>
    <col min="12802" max="12802" width="5" style="1400" customWidth="1"/>
    <col min="12803" max="12803" width="27.7109375" style="1400" customWidth="1"/>
    <col min="12804" max="12804" width="14.7109375" style="1400" customWidth="1"/>
    <col min="12805" max="12805" width="13.140625" style="1400" customWidth="1"/>
    <col min="12806" max="12806" width="13.7109375" style="1400" customWidth="1"/>
    <col min="12807" max="12807" width="11.42578125" style="1400" customWidth="1"/>
    <col min="12808" max="12808" width="9.140625" style="1400"/>
    <col min="12809" max="12809" width="8.85546875" style="1400" customWidth="1"/>
    <col min="12810" max="12810" width="8.5703125" style="1400" customWidth="1"/>
    <col min="12811" max="12811" width="16" style="1400" customWidth="1"/>
    <col min="12812" max="13056" width="9.140625" style="1400"/>
    <col min="13057" max="13057" width="0.140625" style="1400" customWidth="1"/>
    <col min="13058" max="13058" width="5" style="1400" customWidth="1"/>
    <col min="13059" max="13059" width="27.7109375" style="1400" customWidth="1"/>
    <col min="13060" max="13060" width="14.7109375" style="1400" customWidth="1"/>
    <col min="13061" max="13061" width="13.140625" style="1400" customWidth="1"/>
    <col min="13062" max="13062" width="13.7109375" style="1400" customWidth="1"/>
    <col min="13063" max="13063" width="11.42578125" style="1400" customWidth="1"/>
    <col min="13064" max="13064" width="9.140625" style="1400"/>
    <col min="13065" max="13065" width="8.85546875" style="1400" customWidth="1"/>
    <col min="13066" max="13066" width="8.5703125" style="1400" customWidth="1"/>
    <col min="13067" max="13067" width="16" style="1400" customWidth="1"/>
    <col min="13068" max="13312" width="9.140625" style="1400"/>
    <col min="13313" max="13313" width="0.140625" style="1400" customWidth="1"/>
    <col min="13314" max="13314" width="5" style="1400" customWidth="1"/>
    <col min="13315" max="13315" width="27.7109375" style="1400" customWidth="1"/>
    <col min="13316" max="13316" width="14.7109375" style="1400" customWidth="1"/>
    <col min="13317" max="13317" width="13.140625" style="1400" customWidth="1"/>
    <col min="13318" max="13318" width="13.7109375" style="1400" customWidth="1"/>
    <col min="13319" max="13319" width="11.42578125" style="1400" customWidth="1"/>
    <col min="13320" max="13320" width="9.140625" style="1400"/>
    <col min="13321" max="13321" width="8.85546875" style="1400" customWidth="1"/>
    <col min="13322" max="13322" width="8.5703125" style="1400" customWidth="1"/>
    <col min="13323" max="13323" width="16" style="1400" customWidth="1"/>
    <col min="13324" max="13568" width="9.140625" style="1400"/>
    <col min="13569" max="13569" width="0.140625" style="1400" customWidth="1"/>
    <col min="13570" max="13570" width="5" style="1400" customWidth="1"/>
    <col min="13571" max="13571" width="27.7109375" style="1400" customWidth="1"/>
    <col min="13572" max="13572" width="14.7109375" style="1400" customWidth="1"/>
    <col min="13573" max="13573" width="13.140625" style="1400" customWidth="1"/>
    <col min="13574" max="13574" width="13.7109375" style="1400" customWidth="1"/>
    <col min="13575" max="13575" width="11.42578125" style="1400" customWidth="1"/>
    <col min="13576" max="13576" width="9.140625" style="1400"/>
    <col min="13577" max="13577" width="8.85546875" style="1400" customWidth="1"/>
    <col min="13578" max="13578" width="8.5703125" style="1400" customWidth="1"/>
    <col min="13579" max="13579" width="16" style="1400" customWidth="1"/>
    <col min="13580" max="13824" width="9.140625" style="1400"/>
    <col min="13825" max="13825" width="0.140625" style="1400" customWidth="1"/>
    <col min="13826" max="13826" width="5" style="1400" customWidth="1"/>
    <col min="13827" max="13827" width="27.7109375" style="1400" customWidth="1"/>
    <col min="13828" max="13828" width="14.7109375" style="1400" customWidth="1"/>
    <col min="13829" max="13829" width="13.140625" style="1400" customWidth="1"/>
    <col min="13830" max="13830" width="13.7109375" style="1400" customWidth="1"/>
    <col min="13831" max="13831" width="11.42578125" style="1400" customWidth="1"/>
    <col min="13832" max="13832" width="9.140625" style="1400"/>
    <col min="13833" max="13833" width="8.85546875" style="1400" customWidth="1"/>
    <col min="13834" max="13834" width="8.5703125" style="1400" customWidth="1"/>
    <col min="13835" max="13835" width="16" style="1400" customWidth="1"/>
    <col min="13836" max="14080" width="9.140625" style="1400"/>
    <col min="14081" max="14081" width="0.140625" style="1400" customWidth="1"/>
    <col min="14082" max="14082" width="5" style="1400" customWidth="1"/>
    <col min="14083" max="14083" width="27.7109375" style="1400" customWidth="1"/>
    <col min="14084" max="14084" width="14.7109375" style="1400" customWidth="1"/>
    <col min="14085" max="14085" width="13.140625" style="1400" customWidth="1"/>
    <col min="14086" max="14086" width="13.7109375" style="1400" customWidth="1"/>
    <col min="14087" max="14087" width="11.42578125" style="1400" customWidth="1"/>
    <col min="14088" max="14088" width="9.140625" style="1400"/>
    <col min="14089" max="14089" width="8.85546875" style="1400" customWidth="1"/>
    <col min="14090" max="14090" width="8.5703125" style="1400" customWidth="1"/>
    <col min="14091" max="14091" width="16" style="1400" customWidth="1"/>
    <col min="14092" max="14336" width="9.140625" style="1400"/>
    <col min="14337" max="14337" width="0.140625" style="1400" customWidth="1"/>
    <col min="14338" max="14338" width="5" style="1400" customWidth="1"/>
    <col min="14339" max="14339" width="27.7109375" style="1400" customWidth="1"/>
    <col min="14340" max="14340" width="14.7109375" style="1400" customWidth="1"/>
    <col min="14341" max="14341" width="13.140625" style="1400" customWidth="1"/>
    <col min="14342" max="14342" width="13.7109375" style="1400" customWidth="1"/>
    <col min="14343" max="14343" width="11.42578125" style="1400" customWidth="1"/>
    <col min="14344" max="14344" width="9.140625" style="1400"/>
    <col min="14345" max="14345" width="8.85546875" style="1400" customWidth="1"/>
    <col min="14346" max="14346" width="8.5703125" style="1400" customWidth="1"/>
    <col min="14347" max="14347" width="16" style="1400" customWidth="1"/>
    <col min="14348" max="14592" width="9.140625" style="1400"/>
    <col min="14593" max="14593" width="0.140625" style="1400" customWidth="1"/>
    <col min="14594" max="14594" width="5" style="1400" customWidth="1"/>
    <col min="14595" max="14595" width="27.7109375" style="1400" customWidth="1"/>
    <col min="14596" max="14596" width="14.7109375" style="1400" customWidth="1"/>
    <col min="14597" max="14597" width="13.140625" style="1400" customWidth="1"/>
    <col min="14598" max="14598" width="13.7109375" style="1400" customWidth="1"/>
    <col min="14599" max="14599" width="11.42578125" style="1400" customWidth="1"/>
    <col min="14600" max="14600" width="9.140625" style="1400"/>
    <col min="14601" max="14601" width="8.85546875" style="1400" customWidth="1"/>
    <col min="14602" max="14602" width="8.5703125" style="1400" customWidth="1"/>
    <col min="14603" max="14603" width="16" style="1400" customWidth="1"/>
    <col min="14604" max="14848" width="9.140625" style="1400"/>
    <col min="14849" max="14849" width="0.140625" style="1400" customWidth="1"/>
    <col min="14850" max="14850" width="5" style="1400" customWidth="1"/>
    <col min="14851" max="14851" width="27.7109375" style="1400" customWidth="1"/>
    <col min="14852" max="14852" width="14.7109375" style="1400" customWidth="1"/>
    <col min="14853" max="14853" width="13.140625" style="1400" customWidth="1"/>
    <col min="14854" max="14854" width="13.7109375" style="1400" customWidth="1"/>
    <col min="14855" max="14855" width="11.42578125" style="1400" customWidth="1"/>
    <col min="14856" max="14856" width="9.140625" style="1400"/>
    <col min="14857" max="14857" width="8.85546875" style="1400" customWidth="1"/>
    <col min="14858" max="14858" width="8.5703125" style="1400" customWidth="1"/>
    <col min="14859" max="14859" width="16" style="1400" customWidth="1"/>
    <col min="14860" max="15104" width="9.140625" style="1400"/>
    <col min="15105" max="15105" width="0.140625" style="1400" customWidth="1"/>
    <col min="15106" max="15106" width="5" style="1400" customWidth="1"/>
    <col min="15107" max="15107" width="27.7109375" style="1400" customWidth="1"/>
    <col min="15108" max="15108" width="14.7109375" style="1400" customWidth="1"/>
    <col min="15109" max="15109" width="13.140625" style="1400" customWidth="1"/>
    <col min="15110" max="15110" width="13.7109375" style="1400" customWidth="1"/>
    <col min="15111" max="15111" width="11.42578125" style="1400" customWidth="1"/>
    <col min="15112" max="15112" width="9.140625" style="1400"/>
    <col min="15113" max="15113" width="8.85546875" style="1400" customWidth="1"/>
    <col min="15114" max="15114" width="8.5703125" style="1400" customWidth="1"/>
    <col min="15115" max="15115" width="16" style="1400" customWidth="1"/>
    <col min="15116" max="15360" width="9.140625" style="1400"/>
    <col min="15361" max="15361" width="0.140625" style="1400" customWidth="1"/>
    <col min="15362" max="15362" width="5" style="1400" customWidth="1"/>
    <col min="15363" max="15363" width="27.7109375" style="1400" customWidth="1"/>
    <col min="15364" max="15364" width="14.7109375" style="1400" customWidth="1"/>
    <col min="15365" max="15365" width="13.140625" style="1400" customWidth="1"/>
    <col min="15366" max="15366" width="13.7109375" style="1400" customWidth="1"/>
    <col min="15367" max="15367" width="11.42578125" style="1400" customWidth="1"/>
    <col min="15368" max="15368" width="9.140625" style="1400"/>
    <col min="15369" max="15369" width="8.85546875" style="1400" customWidth="1"/>
    <col min="15370" max="15370" width="8.5703125" style="1400" customWidth="1"/>
    <col min="15371" max="15371" width="16" style="1400" customWidth="1"/>
    <col min="15372" max="15616" width="9.140625" style="1400"/>
    <col min="15617" max="15617" width="0.140625" style="1400" customWidth="1"/>
    <col min="15618" max="15618" width="5" style="1400" customWidth="1"/>
    <col min="15619" max="15619" width="27.7109375" style="1400" customWidth="1"/>
    <col min="15620" max="15620" width="14.7109375" style="1400" customWidth="1"/>
    <col min="15621" max="15621" width="13.140625" style="1400" customWidth="1"/>
    <col min="15622" max="15622" width="13.7109375" style="1400" customWidth="1"/>
    <col min="15623" max="15623" width="11.42578125" style="1400" customWidth="1"/>
    <col min="15624" max="15624" width="9.140625" style="1400"/>
    <col min="15625" max="15625" width="8.85546875" style="1400" customWidth="1"/>
    <col min="15626" max="15626" width="8.5703125" style="1400" customWidth="1"/>
    <col min="15627" max="15627" width="16" style="1400" customWidth="1"/>
    <col min="15628" max="15872" width="9.140625" style="1400"/>
    <col min="15873" max="15873" width="0.140625" style="1400" customWidth="1"/>
    <col min="15874" max="15874" width="5" style="1400" customWidth="1"/>
    <col min="15875" max="15875" width="27.7109375" style="1400" customWidth="1"/>
    <col min="15876" max="15876" width="14.7109375" style="1400" customWidth="1"/>
    <col min="15877" max="15877" width="13.140625" style="1400" customWidth="1"/>
    <col min="15878" max="15878" width="13.7109375" style="1400" customWidth="1"/>
    <col min="15879" max="15879" width="11.42578125" style="1400" customWidth="1"/>
    <col min="15880" max="15880" width="9.140625" style="1400"/>
    <col min="15881" max="15881" width="8.85546875" style="1400" customWidth="1"/>
    <col min="15882" max="15882" width="8.5703125" style="1400" customWidth="1"/>
    <col min="15883" max="15883" width="16" style="1400" customWidth="1"/>
    <col min="15884" max="16128" width="9.140625" style="1400"/>
    <col min="16129" max="16129" width="0.140625" style="1400" customWidth="1"/>
    <col min="16130" max="16130" width="5" style="1400" customWidth="1"/>
    <col min="16131" max="16131" width="27.7109375" style="1400" customWidth="1"/>
    <col min="16132" max="16132" width="14.7109375" style="1400" customWidth="1"/>
    <col min="16133" max="16133" width="13.140625" style="1400" customWidth="1"/>
    <col min="16134" max="16134" width="13.7109375" style="1400" customWidth="1"/>
    <col min="16135" max="16135" width="11.42578125" style="1400" customWidth="1"/>
    <col min="16136" max="16136" width="9.140625" style="1400"/>
    <col min="16137" max="16137" width="8.85546875" style="1400" customWidth="1"/>
    <col min="16138" max="16138" width="8.5703125" style="1400" customWidth="1"/>
    <col min="16139" max="16139" width="16" style="1400" customWidth="1"/>
    <col min="16140" max="16384" width="9.140625" style="1400"/>
  </cols>
  <sheetData>
    <row r="1" spans="1:13" ht="15" x14ac:dyDescent="0.2">
      <c r="G1" s="1476"/>
      <c r="K1" s="716" t="s">
        <v>1275</v>
      </c>
    </row>
    <row r="2" spans="1:13" ht="15" x14ac:dyDescent="0.2">
      <c r="G2" s="1476"/>
      <c r="K2" s="716" t="s">
        <v>1268</v>
      </c>
    </row>
    <row r="3" spans="1:13" ht="15" x14ac:dyDescent="0.2">
      <c r="G3" s="1476"/>
      <c r="K3" s="716"/>
    </row>
    <row r="5" spans="1:13" ht="14.25" customHeight="1" x14ac:dyDescent="0.25">
      <c r="B5" s="1981" t="s">
        <v>808</v>
      </c>
      <c r="C5" s="1982"/>
      <c r="D5" s="1982"/>
      <c r="E5" s="1982"/>
      <c r="F5" s="1982"/>
      <c r="G5" s="1982"/>
      <c r="H5" s="1982"/>
      <c r="I5" s="1982"/>
      <c r="J5" s="1982"/>
      <c r="K5" s="1982"/>
    </row>
    <row r="6" spans="1:13" ht="14.25" customHeight="1" x14ac:dyDescent="0.2">
      <c r="B6" s="1990" t="s">
        <v>1251</v>
      </c>
      <c r="C6" s="1990"/>
      <c r="D6" s="1990"/>
      <c r="E6" s="1990"/>
      <c r="F6" s="1990"/>
      <c r="G6" s="1990"/>
      <c r="H6" s="1990"/>
      <c r="I6" s="1990"/>
      <c r="J6" s="1990"/>
      <c r="K6" s="1990"/>
    </row>
    <row r="7" spans="1:13" ht="56.25" customHeight="1" x14ac:dyDescent="0.2">
      <c r="A7" s="1403"/>
      <c r="B7" s="1983" t="s">
        <v>1123</v>
      </c>
      <c r="C7" s="1984"/>
      <c r="D7" s="1984"/>
      <c r="E7" s="1984"/>
      <c r="F7" s="1984"/>
      <c r="G7" s="1984"/>
      <c r="H7" s="1984"/>
      <c r="I7" s="1984"/>
      <c r="J7" s="1984"/>
      <c r="K7" s="1985"/>
      <c r="L7" s="1403"/>
      <c r="M7" s="1403"/>
    </row>
    <row r="8" spans="1:13" x14ac:dyDescent="0.2">
      <c r="B8" s="1986" t="s">
        <v>530</v>
      </c>
      <c r="C8" s="1986" t="s">
        <v>531</v>
      </c>
      <c r="D8" s="1986" t="s">
        <v>532</v>
      </c>
      <c r="E8" s="1986" t="s">
        <v>533</v>
      </c>
      <c r="F8" s="1986" t="s">
        <v>534</v>
      </c>
      <c r="G8" s="1986"/>
      <c r="H8" s="1986"/>
      <c r="I8" s="1987"/>
      <c r="J8" s="1987"/>
      <c r="K8" s="1988" t="s">
        <v>535</v>
      </c>
    </row>
    <row r="9" spans="1:13" ht="62.25" customHeight="1" x14ac:dyDescent="0.2">
      <c r="B9" s="1987"/>
      <c r="C9" s="1987"/>
      <c r="D9" s="1987"/>
      <c r="E9" s="1987"/>
      <c r="F9" s="1395" t="s">
        <v>536</v>
      </c>
      <c r="G9" s="1395" t="s">
        <v>537</v>
      </c>
      <c r="H9" s="1395" t="s">
        <v>538</v>
      </c>
      <c r="I9" s="1395" t="s">
        <v>539</v>
      </c>
      <c r="J9" s="1395" t="s">
        <v>539</v>
      </c>
      <c r="K9" s="1989"/>
    </row>
    <row r="10" spans="1:13" x14ac:dyDescent="0.2">
      <c r="B10" s="1393">
        <v>1</v>
      </c>
      <c r="C10" s="1393">
        <v>2</v>
      </c>
      <c r="D10" s="1393">
        <v>3</v>
      </c>
      <c r="E10" s="1393">
        <v>4</v>
      </c>
      <c r="F10" s="1986">
        <v>5</v>
      </c>
      <c r="G10" s="1986"/>
      <c r="H10" s="1986"/>
      <c r="I10" s="1987"/>
      <c r="J10" s="1987"/>
      <c r="K10" s="1393">
        <v>6</v>
      </c>
    </row>
    <row r="11" spans="1:13" ht="57.75" customHeight="1" x14ac:dyDescent="0.2">
      <c r="B11" s="2001" t="s">
        <v>1250</v>
      </c>
      <c r="C11" s="2002"/>
      <c r="D11" s="2002"/>
      <c r="E11" s="2002"/>
      <c r="F11" s="2002"/>
      <c r="G11" s="2002"/>
      <c r="H11" s="2002"/>
      <c r="I11" s="2002"/>
      <c r="J11" s="2002"/>
      <c r="K11" s="2003"/>
    </row>
    <row r="12" spans="1:13" x14ac:dyDescent="0.2">
      <c r="B12" s="1394" t="s">
        <v>540</v>
      </c>
      <c r="C12" s="1998" t="s">
        <v>541</v>
      </c>
      <c r="D12" s="1999"/>
      <c r="E12" s="1999"/>
      <c r="F12" s="1999"/>
      <c r="G12" s="1999"/>
      <c r="H12" s="1999"/>
      <c r="I12" s="1999"/>
      <c r="J12" s="1999"/>
      <c r="K12" s="2000"/>
    </row>
    <row r="13" spans="1:13" ht="122.25" customHeight="1" x14ac:dyDescent="0.2">
      <c r="B13" s="1395" t="s">
        <v>542</v>
      </c>
      <c r="C13" s="1396" t="s">
        <v>698</v>
      </c>
      <c r="D13" s="1395" t="s">
        <v>699</v>
      </c>
      <c r="E13" s="1395" t="s">
        <v>543</v>
      </c>
      <c r="F13" s="1078">
        <v>2.1</v>
      </c>
      <c r="G13" s="1079">
        <v>164.13</v>
      </c>
      <c r="H13" s="1395"/>
      <c r="I13" s="1395">
        <v>1.3</v>
      </c>
      <c r="J13" s="1395">
        <v>0.6</v>
      </c>
      <c r="K13" s="1079">
        <f>F13*G13*I13*J13</f>
        <v>268.84494000000001</v>
      </c>
    </row>
    <row r="14" spans="1:13" ht="99.75" customHeight="1" x14ac:dyDescent="0.2">
      <c r="B14" s="1395" t="s">
        <v>544</v>
      </c>
      <c r="C14" s="1396" t="s">
        <v>700</v>
      </c>
      <c r="D14" s="1395" t="s">
        <v>701</v>
      </c>
      <c r="E14" s="1395" t="s">
        <v>545</v>
      </c>
      <c r="F14" s="1080">
        <v>14</v>
      </c>
      <c r="G14" s="1079">
        <v>69.48</v>
      </c>
      <c r="H14" s="1395"/>
      <c r="I14" s="1395">
        <v>5</v>
      </c>
      <c r="J14" s="1395">
        <v>0.9</v>
      </c>
      <c r="K14" s="1079">
        <f>F14*G14*I14*J14</f>
        <v>4377.2400000000007</v>
      </c>
    </row>
    <row r="15" spans="1:13" ht="80.25" customHeight="1" x14ac:dyDescent="0.2">
      <c r="B15" s="1395" t="s">
        <v>653</v>
      </c>
      <c r="C15" s="1396" t="s">
        <v>702</v>
      </c>
      <c r="D15" s="1395" t="s">
        <v>703</v>
      </c>
      <c r="E15" s="1395" t="s">
        <v>545</v>
      </c>
      <c r="F15" s="1080">
        <v>14</v>
      </c>
      <c r="G15" s="1079">
        <v>379.61</v>
      </c>
      <c r="H15" s="1395"/>
      <c r="I15" s="1395"/>
      <c r="J15" s="1395"/>
      <c r="K15" s="1079">
        <f>F15*G15</f>
        <v>5314.54</v>
      </c>
    </row>
    <row r="16" spans="1:13" ht="75.75" customHeight="1" x14ac:dyDescent="0.2">
      <c r="B16" s="1395" t="s">
        <v>704</v>
      </c>
      <c r="C16" s="1396" t="s">
        <v>705</v>
      </c>
      <c r="D16" s="1395" t="s">
        <v>706</v>
      </c>
      <c r="E16" s="1395" t="s">
        <v>545</v>
      </c>
      <c r="F16" s="1080">
        <v>14</v>
      </c>
      <c r="G16" s="1079">
        <v>379.61</v>
      </c>
      <c r="H16" s="1395"/>
      <c r="I16" s="1395">
        <v>0.9</v>
      </c>
      <c r="J16" s="1395"/>
      <c r="K16" s="1079">
        <f>F16*G16*I16</f>
        <v>4783.0860000000002</v>
      </c>
    </row>
    <row r="17" spans="2:20" ht="95.25" customHeight="1" x14ac:dyDescent="0.2">
      <c r="B17" s="1395" t="s">
        <v>707</v>
      </c>
      <c r="C17" s="1396" t="s">
        <v>708</v>
      </c>
      <c r="D17" s="1395" t="s">
        <v>709</v>
      </c>
      <c r="E17" s="1395" t="s">
        <v>545</v>
      </c>
      <c r="F17" s="1080">
        <v>49</v>
      </c>
      <c r="G17" s="1079">
        <v>69.48</v>
      </c>
      <c r="H17" s="1395"/>
      <c r="I17" s="1395"/>
      <c r="J17" s="1395"/>
      <c r="K17" s="1093">
        <f>F17*G17</f>
        <v>3404.52</v>
      </c>
      <c r="N17" s="228"/>
      <c r="O17" s="229"/>
      <c r="P17" s="228"/>
      <c r="Q17" s="228"/>
      <c r="R17" s="230"/>
    </row>
    <row r="18" spans="2:20" ht="113.25" customHeight="1" x14ac:dyDescent="0.2">
      <c r="B18" s="1395" t="s">
        <v>710</v>
      </c>
      <c r="C18" s="1396" t="s">
        <v>711</v>
      </c>
      <c r="D18" s="1395" t="s">
        <v>936</v>
      </c>
      <c r="E18" s="1395" t="s">
        <v>545</v>
      </c>
      <c r="F18" s="1080">
        <f>F17+F14</f>
        <v>63</v>
      </c>
      <c r="G18" s="1079">
        <v>69.48</v>
      </c>
      <c r="H18" s="1395">
        <v>5</v>
      </c>
      <c r="I18" s="1395">
        <v>0.9</v>
      </c>
      <c r="J18" s="1395">
        <v>1.2</v>
      </c>
      <c r="K18" s="1093">
        <f>F18*G18*H18*I18*J18</f>
        <v>23637.096000000005</v>
      </c>
      <c r="N18" s="228"/>
      <c r="O18" s="229"/>
      <c r="P18" s="228"/>
      <c r="Q18" s="228"/>
      <c r="R18" s="230"/>
    </row>
    <row r="19" spans="2:20" s="232" customFormat="1" ht="15.75" customHeight="1" x14ac:dyDescent="0.2">
      <c r="B19" s="1394"/>
      <c r="C19" s="1081" t="s">
        <v>712</v>
      </c>
      <c r="D19" s="1394"/>
      <c r="E19" s="1394"/>
      <c r="F19" s="1082"/>
      <c r="G19" s="1083"/>
      <c r="H19" s="1394"/>
      <c r="I19" s="1394"/>
      <c r="J19" s="1394"/>
      <c r="K19" s="1097">
        <f>SUM(K13:K18)</f>
        <v>41785.326940000006</v>
      </c>
    </row>
    <row r="20" spans="2:20" s="232" customFormat="1" ht="27.75" customHeight="1" x14ac:dyDescent="0.2">
      <c r="B20" s="1394" t="s">
        <v>547</v>
      </c>
      <c r="C20" s="1081" t="s">
        <v>713</v>
      </c>
      <c r="D20" s="1394" t="s">
        <v>1124</v>
      </c>
      <c r="E20" s="1394" t="s">
        <v>165</v>
      </c>
      <c r="F20" s="1083">
        <v>16.25</v>
      </c>
      <c r="G20" s="1083">
        <f>K19</f>
        <v>41785.326940000006</v>
      </c>
      <c r="H20" s="1394"/>
      <c r="I20" s="1394"/>
      <c r="J20" s="1394"/>
      <c r="K20" s="1097">
        <f>G20/100*F20</f>
        <v>6790.1156277500004</v>
      </c>
      <c r="N20" s="714"/>
      <c r="O20" s="233"/>
      <c r="P20" s="714"/>
      <c r="Q20" s="714"/>
      <c r="R20" s="715"/>
    </row>
    <row r="21" spans="2:20" s="232" customFormat="1" ht="45" customHeight="1" x14ac:dyDescent="0.2">
      <c r="B21" s="1394" t="s">
        <v>548</v>
      </c>
      <c r="C21" s="1081" t="s">
        <v>714</v>
      </c>
      <c r="D21" s="1394" t="s">
        <v>715</v>
      </c>
      <c r="E21" s="1084" t="s">
        <v>165</v>
      </c>
      <c r="F21" s="1083">
        <v>12</v>
      </c>
      <c r="G21" s="1083">
        <f>K19+K20</f>
        <v>48575.442567750004</v>
      </c>
      <c r="H21" s="1394"/>
      <c r="I21" s="1394"/>
      <c r="J21" s="1085"/>
      <c r="K21" s="1097">
        <f>G21/100*F21</f>
        <v>5829.0531081300005</v>
      </c>
    </row>
    <row r="22" spans="2:20" ht="17.25" customHeight="1" x14ac:dyDescent="0.2">
      <c r="B22" s="1394" t="s">
        <v>550</v>
      </c>
      <c r="C22" s="1998" t="s">
        <v>551</v>
      </c>
      <c r="D22" s="1999"/>
      <c r="E22" s="1999"/>
      <c r="F22" s="1999"/>
      <c r="G22" s="1999"/>
      <c r="H22" s="1999"/>
      <c r="I22" s="1999"/>
      <c r="J22" s="1999"/>
      <c r="K22" s="2000"/>
    </row>
    <row r="23" spans="2:20" ht="34.5" customHeight="1" x14ac:dyDescent="0.2">
      <c r="B23" s="1395" t="s">
        <v>552</v>
      </c>
      <c r="C23" s="1086" t="s">
        <v>716</v>
      </c>
      <c r="D23" s="1395" t="s">
        <v>717</v>
      </c>
      <c r="E23" s="1395" t="s">
        <v>718</v>
      </c>
      <c r="F23" s="1395">
        <v>49</v>
      </c>
      <c r="G23" s="1079">
        <v>100.69</v>
      </c>
      <c r="H23" s="1395"/>
      <c r="I23" s="1395"/>
      <c r="J23" s="1395"/>
      <c r="K23" s="1093">
        <f>F23*G23</f>
        <v>4933.8099999999995</v>
      </c>
    </row>
    <row r="24" spans="2:20" ht="48.75" customHeight="1" x14ac:dyDescent="0.2">
      <c r="B24" s="1395" t="s">
        <v>553</v>
      </c>
      <c r="C24" s="1396" t="s">
        <v>719</v>
      </c>
      <c r="D24" s="1395" t="s">
        <v>720</v>
      </c>
      <c r="E24" s="1395" t="s">
        <v>718</v>
      </c>
      <c r="F24" s="1398">
        <v>49</v>
      </c>
      <c r="G24" s="1079">
        <v>23.69</v>
      </c>
      <c r="H24" s="1395"/>
      <c r="I24" s="1395"/>
      <c r="J24" s="1395"/>
      <c r="K24" s="1093">
        <f t="shared" ref="K24:K33" si="0">F24*G24</f>
        <v>1160.8100000000002</v>
      </c>
      <c r="P24" s="228"/>
      <c r="Q24" s="229"/>
      <c r="R24" s="228"/>
      <c r="S24" s="228"/>
      <c r="T24" s="228"/>
    </row>
    <row r="25" spans="2:20" ht="54" customHeight="1" x14ac:dyDescent="0.2">
      <c r="B25" s="1395" t="s">
        <v>554</v>
      </c>
      <c r="C25" s="1396" t="s">
        <v>721</v>
      </c>
      <c r="D25" s="1395" t="s">
        <v>722</v>
      </c>
      <c r="E25" s="1395" t="s">
        <v>718</v>
      </c>
      <c r="F25" s="1398">
        <v>49</v>
      </c>
      <c r="G25" s="1079">
        <v>233.37</v>
      </c>
      <c r="H25" s="1395"/>
      <c r="I25" s="1395"/>
      <c r="J25" s="1395"/>
      <c r="K25" s="1093">
        <f t="shared" si="0"/>
        <v>11435.130000000001</v>
      </c>
    </row>
    <row r="26" spans="2:20" ht="62.25" customHeight="1" x14ac:dyDescent="0.2">
      <c r="B26" s="1395" t="s">
        <v>555</v>
      </c>
      <c r="C26" s="1396" t="s">
        <v>723</v>
      </c>
      <c r="D26" s="1395" t="s">
        <v>724</v>
      </c>
      <c r="E26" s="1395" t="s">
        <v>718</v>
      </c>
      <c r="F26" s="1398">
        <v>49</v>
      </c>
      <c r="G26" s="1079">
        <v>1134.8699999999999</v>
      </c>
      <c r="H26" s="1395"/>
      <c r="I26" s="1395"/>
      <c r="J26" s="1395"/>
      <c r="K26" s="1093">
        <f t="shared" si="0"/>
        <v>55608.63</v>
      </c>
    </row>
    <row r="27" spans="2:20" ht="53.25" customHeight="1" x14ac:dyDescent="0.2">
      <c r="B27" s="1395" t="s">
        <v>556</v>
      </c>
      <c r="C27" s="1396" t="s">
        <v>725</v>
      </c>
      <c r="D27" s="1395" t="s">
        <v>726</v>
      </c>
      <c r="E27" s="1395" t="s">
        <v>718</v>
      </c>
      <c r="F27" s="1398">
        <v>49</v>
      </c>
      <c r="G27" s="1079">
        <v>92.4</v>
      </c>
      <c r="H27" s="1395"/>
      <c r="I27" s="1395"/>
      <c r="J27" s="1395"/>
      <c r="K27" s="1093">
        <f t="shared" si="0"/>
        <v>4527.6000000000004</v>
      </c>
      <c r="P27" s="228"/>
      <c r="Q27" s="229"/>
      <c r="R27" s="228"/>
      <c r="S27" s="228"/>
      <c r="T27" s="228"/>
    </row>
    <row r="28" spans="2:20" ht="55.5" customHeight="1" x14ac:dyDescent="0.2">
      <c r="B28" s="1395" t="s">
        <v>557</v>
      </c>
      <c r="C28" s="1396" t="s">
        <v>727</v>
      </c>
      <c r="D28" s="1395" t="s">
        <v>726</v>
      </c>
      <c r="E28" s="1395" t="s">
        <v>718</v>
      </c>
      <c r="F28" s="1398">
        <v>49</v>
      </c>
      <c r="G28" s="1079">
        <v>92.4</v>
      </c>
      <c r="H28" s="1395"/>
      <c r="I28" s="1395"/>
      <c r="J28" s="1395"/>
      <c r="K28" s="1093">
        <f t="shared" si="0"/>
        <v>4527.6000000000004</v>
      </c>
    </row>
    <row r="29" spans="2:20" ht="52.5" customHeight="1" x14ac:dyDescent="0.2">
      <c r="B29" s="1395" t="s">
        <v>558</v>
      </c>
      <c r="C29" s="1396" t="s">
        <v>728</v>
      </c>
      <c r="D29" s="1395" t="s">
        <v>726</v>
      </c>
      <c r="E29" s="1395" t="s">
        <v>718</v>
      </c>
      <c r="F29" s="1398">
        <v>49</v>
      </c>
      <c r="G29" s="1079">
        <v>92.4</v>
      </c>
      <c r="H29" s="1395"/>
      <c r="I29" s="1395"/>
      <c r="J29" s="1395"/>
      <c r="K29" s="1093">
        <f t="shared" si="0"/>
        <v>4527.6000000000004</v>
      </c>
    </row>
    <row r="30" spans="2:20" ht="51.75" customHeight="1" x14ac:dyDescent="0.2">
      <c r="B30" s="1395" t="s">
        <v>559</v>
      </c>
      <c r="C30" s="1396" t="s">
        <v>729</v>
      </c>
      <c r="D30" s="1395" t="s">
        <v>726</v>
      </c>
      <c r="E30" s="1395" t="s">
        <v>718</v>
      </c>
      <c r="F30" s="1398">
        <v>49</v>
      </c>
      <c r="G30" s="1079">
        <v>92.4</v>
      </c>
      <c r="H30" s="1395"/>
      <c r="I30" s="1395"/>
      <c r="J30" s="1395"/>
      <c r="K30" s="1093">
        <f t="shared" si="0"/>
        <v>4527.6000000000004</v>
      </c>
      <c r="P30" s="228"/>
      <c r="Q30" s="229"/>
      <c r="R30" s="228"/>
      <c r="S30" s="228"/>
      <c r="T30" s="228"/>
    </row>
    <row r="31" spans="2:20" ht="54" customHeight="1" x14ac:dyDescent="0.2">
      <c r="B31" s="1395" t="s">
        <v>560</v>
      </c>
      <c r="C31" s="1396" t="s">
        <v>730</v>
      </c>
      <c r="D31" s="1395" t="s">
        <v>726</v>
      </c>
      <c r="E31" s="1395" t="s">
        <v>718</v>
      </c>
      <c r="F31" s="1398">
        <v>49</v>
      </c>
      <c r="G31" s="1079">
        <v>92.4</v>
      </c>
      <c r="H31" s="1395"/>
      <c r="I31" s="1395"/>
      <c r="J31" s="1395"/>
      <c r="K31" s="1093">
        <f t="shared" si="0"/>
        <v>4527.6000000000004</v>
      </c>
    </row>
    <row r="32" spans="2:20" ht="53.25" customHeight="1" x14ac:dyDescent="0.2">
      <c r="B32" s="1395" t="s">
        <v>561</v>
      </c>
      <c r="C32" s="1396" t="s">
        <v>731</v>
      </c>
      <c r="D32" s="1395" t="s">
        <v>726</v>
      </c>
      <c r="E32" s="1395" t="s">
        <v>718</v>
      </c>
      <c r="F32" s="1398">
        <v>49</v>
      </c>
      <c r="G32" s="1079">
        <v>92.4</v>
      </c>
      <c r="H32" s="1395"/>
      <c r="I32" s="1395"/>
      <c r="J32" s="1395"/>
      <c r="K32" s="1093">
        <f t="shared" si="0"/>
        <v>4527.6000000000004</v>
      </c>
    </row>
    <row r="33" spans="1:20" ht="78" customHeight="1" x14ac:dyDescent="0.2">
      <c r="B33" s="1395" t="s">
        <v>562</v>
      </c>
      <c r="C33" s="1396" t="s">
        <v>1125</v>
      </c>
      <c r="D33" s="1395" t="s">
        <v>1126</v>
      </c>
      <c r="E33" s="1395" t="s">
        <v>718</v>
      </c>
      <c r="F33" s="1398">
        <v>49</v>
      </c>
      <c r="G33" s="1079">
        <v>272.45999999999998</v>
      </c>
      <c r="H33" s="1395"/>
      <c r="I33" s="1395"/>
      <c r="J33" s="1395"/>
      <c r="K33" s="1093">
        <f t="shared" si="0"/>
        <v>13350.539999999999</v>
      </c>
    </row>
    <row r="34" spans="1:20" ht="42.75" customHeight="1" x14ac:dyDescent="0.2">
      <c r="B34" s="1395" t="s">
        <v>563</v>
      </c>
      <c r="C34" s="1396" t="s">
        <v>732</v>
      </c>
      <c r="D34" s="1395" t="s">
        <v>1127</v>
      </c>
      <c r="E34" s="1395" t="s">
        <v>564</v>
      </c>
      <c r="F34" s="1398">
        <v>49</v>
      </c>
      <c r="G34" s="1079">
        <v>876.62</v>
      </c>
      <c r="H34" s="1395"/>
      <c r="I34" s="1395"/>
      <c r="J34" s="1395"/>
      <c r="K34" s="1093">
        <f>F34*G34</f>
        <v>42954.38</v>
      </c>
      <c r="N34" s="1991"/>
      <c r="O34" s="1991"/>
    </row>
    <row r="35" spans="1:20" ht="42.75" customHeight="1" x14ac:dyDescent="0.2">
      <c r="B35" s="1395" t="s">
        <v>1128</v>
      </c>
      <c r="C35" s="1396" t="s">
        <v>1129</v>
      </c>
      <c r="D35" s="1395" t="s">
        <v>1130</v>
      </c>
      <c r="E35" s="1395" t="s">
        <v>1131</v>
      </c>
      <c r="F35" s="1395">
        <v>14</v>
      </c>
      <c r="G35" s="1079">
        <v>62.47</v>
      </c>
      <c r="H35" s="1395"/>
      <c r="I35" s="1395"/>
      <c r="J35" s="1395"/>
      <c r="K35" s="1093">
        <f t="shared" ref="K35:K40" si="1">F35*G35</f>
        <v>874.57999999999993</v>
      </c>
      <c r="N35" s="1402"/>
      <c r="O35" s="1402"/>
    </row>
    <row r="36" spans="1:20" ht="17.25" customHeight="1" x14ac:dyDescent="0.2">
      <c r="B36" s="1395" t="s">
        <v>1132</v>
      </c>
      <c r="C36" s="1396" t="s">
        <v>1133</v>
      </c>
      <c r="D36" s="1395" t="s">
        <v>1134</v>
      </c>
      <c r="E36" s="1395" t="s">
        <v>1131</v>
      </c>
      <c r="F36" s="1398">
        <v>14</v>
      </c>
      <c r="G36" s="1079">
        <v>108.85</v>
      </c>
      <c r="H36" s="1395"/>
      <c r="I36" s="1395"/>
      <c r="J36" s="1395"/>
      <c r="K36" s="1093">
        <f t="shared" si="1"/>
        <v>1523.8999999999999</v>
      </c>
      <c r="N36" s="1402"/>
      <c r="O36" s="1402"/>
    </row>
    <row r="37" spans="1:20" ht="27.75" customHeight="1" x14ac:dyDescent="0.2">
      <c r="B37" s="1395" t="s">
        <v>1135</v>
      </c>
      <c r="C37" s="1396" t="s">
        <v>1136</v>
      </c>
      <c r="D37" s="1395" t="s">
        <v>1137</v>
      </c>
      <c r="E37" s="1395" t="s">
        <v>1131</v>
      </c>
      <c r="F37" s="1398">
        <v>14</v>
      </c>
      <c r="G37" s="1079">
        <v>200.43</v>
      </c>
      <c r="H37" s="1395"/>
      <c r="I37" s="1395"/>
      <c r="J37" s="1395"/>
      <c r="K37" s="1093">
        <f t="shared" si="1"/>
        <v>2806.02</v>
      </c>
      <c r="N37" s="1402"/>
      <c r="O37" s="1402"/>
    </row>
    <row r="38" spans="1:20" ht="13.5" customHeight="1" x14ac:dyDescent="0.2">
      <c r="B38" s="1395" t="s">
        <v>1138</v>
      </c>
      <c r="C38" s="1396" t="s">
        <v>1139</v>
      </c>
      <c r="D38" s="1395" t="s">
        <v>1140</v>
      </c>
      <c r="E38" s="1395" t="s">
        <v>545</v>
      </c>
      <c r="F38" s="1398">
        <v>14</v>
      </c>
      <c r="G38" s="1079">
        <v>230.24</v>
      </c>
      <c r="H38" s="1395"/>
      <c r="I38" s="1395"/>
      <c r="J38" s="1395"/>
      <c r="K38" s="1093">
        <f t="shared" si="1"/>
        <v>3223.36</v>
      </c>
      <c r="N38" s="1402"/>
      <c r="O38" s="1402"/>
    </row>
    <row r="39" spans="1:20" ht="14.25" customHeight="1" x14ac:dyDescent="0.2">
      <c r="B39" s="1395" t="s">
        <v>1141</v>
      </c>
      <c r="C39" s="1396" t="s">
        <v>1142</v>
      </c>
      <c r="D39" s="1395" t="s">
        <v>1143</v>
      </c>
      <c r="E39" s="1395" t="s">
        <v>545</v>
      </c>
      <c r="F39" s="1398">
        <v>14</v>
      </c>
      <c r="G39" s="1079">
        <v>144.82</v>
      </c>
      <c r="H39" s="1395"/>
      <c r="I39" s="1395"/>
      <c r="J39" s="1395"/>
      <c r="K39" s="1093">
        <f t="shared" si="1"/>
        <v>2027.48</v>
      </c>
      <c r="N39" s="1402"/>
      <c r="O39" s="1402"/>
    </row>
    <row r="40" spans="1:20" ht="13.5" customHeight="1" x14ac:dyDescent="0.2">
      <c r="B40" s="1395" t="s">
        <v>1144</v>
      </c>
      <c r="C40" s="1396" t="s">
        <v>1145</v>
      </c>
      <c r="D40" s="1395" t="s">
        <v>1146</v>
      </c>
      <c r="E40" s="1395" t="s">
        <v>545</v>
      </c>
      <c r="F40" s="1398">
        <v>14</v>
      </c>
      <c r="G40" s="1079">
        <v>104.59</v>
      </c>
      <c r="H40" s="1395"/>
      <c r="I40" s="1395"/>
      <c r="J40" s="1395"/>
      <c r="K40" s="1093">
        <f t="shared" si="1"/>
        <v>1464.26</v>
      </c>
      <c r="N40" s="1402"/>
      <c r="O40" s="1402"/>
    </row>
    <row r="41" spans="1:20" s="231" customFormat="1" ht="27" customHeight="1" x14ac:dyDescent="0.2">
      <c r="B41" s="1087"/>
      <c r="C41" s="1088" t="s">
        <v>733</v>
      </c>
      <c r="D41" s="1087"/>
      <c r="E41" s="1087"/>
      <c r="F41" s="1089"/>
      <c r="G41" s="1087"/>
      <c r="H41" s="1087"/>
      <c r="I41" s="1087"/>
      <c r="J41" s="1087"/>
      <c r="K41" s="1094">
        <f>SUM(K23:K40)</f>
        <v>168528.5</v>
      </c>
      <c r="P41" s="236"/>
      <c r="Q41" s="237"/>
      <c r="R41" s="236"/>
      <c r="S41" s="236"/>
      <c r="T41" s="236"/>
    </row>
    <row r="42" spans="1:20" ht="15.75" customHeight="1" x14ac:dyDescent="0.2">
      <c r="B42" s="1404" t="s">
        <v>565</v>
      </c>
      <c r="C42" s="1992" t="s">
        <v>566</v>
      </c>
      <c r="D42" s="1993"/>
      <c r="E42" s="1993"/>
      <c r="F42" s="1993"/>
      <c r="G42" s="1993"/>
      <c r="H42" s="1993"/>
      <c r="I42" s="1993"/>
      <c r="J42" s="1993"/>
      <c r="K42" s="1994"/>
      <c r="P42" s="228"/>
      <c r="Q42" s="229"/>
      <c r="R42" s="228"/>
      <c r="S42" s="228"/>
      <c r="T42" s="228"/>
    </row>
    <row r="43" spans="1:20" ht="51.75" customHeight="1" x14ac:dyDescent="0.2">
      <c r="B43" s="1395" t="s">
        <v>567</v>
      </c>
      <c r="C43" s="1396" t="s">
        <v>734</v>
      </c>
      <c r="D43" s="1395" t="s">
        <v>735</v>
      </c>
      <c r="E43" s="1395" t="s">
        <v>568</v>
      </c>
      <c r="F43" s="1080">
        <v>1</v>
      </c>
      <c r="G43" s="1079">
        <v>2369.25</v>
      </c>
      <c r="H43" s="1090"/>
      <c r="I43" s="1079">
        <v>1.25</v>
      </c>
      <c r="J43" s="1090"/>
      <c r="K43" s="1093">
        <f>F43*G43*I43</f>
        <v>2961.5625</v>
      </c>
      <c r="P43" s="228"/>
      <c r="Q43" s="229"/>
      <c r="R43" s="228"/>
      <c r="S43" s="228"/>
      <c r="T43" s="228"/>
    </row>
    <row r="44" spans="1:20" ht="92.25" customHeight="1" x14ac:dyDescent="0.2">
      <c r="A44" s="1400">
        <v>3</v>
      </c>
      <c r="B44" s="1395" t="s">
        <v>569</v>
      </c>
      <c r="C44" s="1396" t="s">
        <v>698</v>
      </c>
      <c r="D44" s="1395" t="s">
        <v>699</v>
      </c>
      <c r="E44" s="1395" t="s">
        <v>543</v>
      </c>
      <c r="F44" s="1078">
        <f>F13</f>
        <v>2.1</v>
      </c>
      <c r="G44" s="1079">
        <v>18.95</v>
      </c>
      <c r="H44" s="1396"/>
      <c r="I44" s="1395">
        <v>1.3</v>
      </c>
      <c r="J44" s="1395"/>
      <c r="K44" s="1093">
        <f>F44*G44*I44</f>
        <v>51.733500000000006</v>
      </c>
      <c r="P44" s="228"/>
      <c r="Q44" s="229"/>
      <c r="R44" s="228"/>
      <c r="S44" s="228"/>
      <c r="T44" s="228"/>
    </row>
    <row r="45" spans="1:20" ht="40.5" customHeight="1" x14ac:dyDescent="0.2">
      <c r="B45" s="1395" t="s">
        <v>570</v>
      </c>
      <c r="C45" s="1396" t="s">
        <v>736</v>
      </c>
      <c r="D45" s="1395" t="s">
        <v>737</v>
      </c>
      <c r="E45" s="1394" t="s">
        <v>165</v>
      </c>
      <c r="F45" s="1080">
        <v>12</v>
      </c>
      <c r="G45" s="1079">
        <f>SUM(K23:K34)</f>
        <v>156608.90000000002</v>
      </c>
      <c r="H45" s="1396"/>
      <c r="I45" s="1395"/>
      <c r="J45" s="1395"/>
      <c r="K45" s="1093">
        <f>G45/100*F45</f>
        <v>18793.068000000003</v>
      </c>
      <c r="P45" s="228"/>
      <c r="Q45" s="229"/>
      <c r="R45" s="228"/>
      <c r="S45" s="228"/>
      <c r="T45" s="228"/>
    </row>
    <row r="46" spans="1:20" ht="120.75" customHeight="1" x14ac:dyDescent="0.2">
      <c r="B46" s="1398" t="s">
        <v>1148</v>
      </c>
      <c r="C46" s="1399" t="s">
        <v>1149</v>
      </c>
      <c r="D46" s="1398" t="s">
        <v>1150</v>
      </c>
      <c r="E46" s="1397" t="s">
        <v>165</v>
      </c>
      <c r="F46" s="1080">
        <v>20</v>
      </c>
      <c r="G46" s="1079">
        <f>SUM(K35:K40)</f>
        <v>11919.6</v>
      </c>
      <c r="H46" s="1399"/>
      <c r="I46" s="1398"/>
      <c r="J46" s="1398"/>
      <c r="K46" s="1093">
        <f>G46/100*F46</f>
        <v>2383.92</v>
      </c>
      <c r="P46" s="228"/>
      <c r="Q46" s="229"/>
      <c r="R46" s="228"/>
      <c r="S46" s="228"/>
      <c r="T46" s="228"/>
    </row>
    <row r="47" spans="1:20" s="231" customFormat="1" ht="29.25" customHeight="1" x14ac:dyDescent="0.2">
      <c r="B47" s="1087"/>
      <c r="C47" s="1088" t="s">
        <v>738</v>
      </c>
      <c r="D47" s="1087"/>
      <c r="E47" s="1087"/>
      <c r="F47" s="1091"/>
      <c r="G47" s="1087"/>
      <c r="H47" s="1088"/>
      <c r="I47" s="1087"/>
      <c r="J47" s="1087"/>
      <c r="K47" s="1094">
        <f>SUM(K43:K46)</f>
        <v>24190.284</v>
      </c>
      <c r="P47" s="236"/>
      <c r="Q47" s="237"/>
      <c r="R47" s="236"/>
      <c r="S47" s="236"/>
      <c r="T47" s="236"/>
    </row>
    <row r="48" spans="1:20" s="232" customFormat="1" ht="28.5" customHeight="1" x14ac:dyDescent="0.2">
      <c r="B48" s="1394" t="s">
        <v>571</v>
      </c>
      <c r="C48" s="1081" t="s">
        <v>739</v>
      </c>
      <c r="D48" s="1395" t="s">
        <v>740</v>
      </c>
      <c r="E48" s="1084" t="s">
        <v>165</v>
      </c>
      <c r="F48" s="1394">
        <v>21</v>
      </c>
      <c r="G48" s="1083">
        <f>K47</f>
        <v>24190.284</v>
      </c>
      <c r="H48" s="1394"/>
      <c r="I48" s="1394"/>
      <c r="J48" s="1394"/>
      <c r="K48" s="1097">
        <f>G48/100*F48</f>
        <v>5079.95964</v>
      </c>
      <c r="N48" s="233"/>
      <c r="O48" s="234"/>
    </row>
    <row r="49" spans="2:16" s="232" customFormat="1" ht="27.75" customHeight="1" x14ac:dyDescent="0.2">
      <c r="B49" s="1394"/>
      <c r="C49" s="1081" t="s">
        <v>1147</v>
      </c>
      <c r="D49" s="1394"/>
      <c r="E49" s="1394"/>
      <c r="F49" s="1092"/>
      <c r="G49" s="1394"/>
      <c r="H49" s="1394"/>
      <c r="I49" s="1394"/>
      <c r="J49" s="1394"/>
      <c r="K49" s="1097">
        <f>SUM(K19,K20,K21,K41,K47,K48)</f>
        <v>252203.23931587997</v>
      </c>
    </row>
    <row r="50" spans="2:16" s="232" customFormat="1" ht="169.5" customHeight="1" x14ac:dyDescent="0.2">
      <c r="B50" s="1394"/>
      <c r="C50" s="1081" t="s">
        <v>937</v>
      </c>
      <c r="D50" s="1395" t="s">
        <v>938</v>
      </c>
      <c r="E50" s="1395" t="s">
        <v>1256</v>
      </c>
      <c r="F50" s="1097">
        <f>K49</f>
        <v>252203.23931587997</v>
      </c>
      <c r="G50" s="1078">
        <v>8.0150000000000006</v>
      </c>
      <c r="H50" s="1394"/>
      <c r="I50" s="1095">
        <v>1</v>
      </c>
      <c r="J50" s="1095">
        <v>1</v>
      </c>
      <c r="K50" s="1097">
        <f>ROUND(F50*G50*I50*J50,2)</f>
        <v>2021408.96</v>
      </c>
    </row>
    <row r="51" spans="2:16" s="232" customFormat="1" ht="30" hidden="1" customHeight="1" x14ac:dyDescent="0.2">
      <c r="B51" s="1395" t="s">
        <v>572</v>
      </c>
      <c r="C51" s="1995" t="s">
        <v>676</v>
      </c>
      <c r="D51" s="1996"/>
      <c r="E51" s="1996"/>
      <c r="F51" s="1996"/>
      <c r="G51" s="1996"/>
      <c r="H51" s="1996"/>
      <c r="I51" s="1996"/>
      <c r="J51" s="1996"/>
      <c r="K51" s="1997"/>
    </row>
    <row r="52" spans="2:16" s="232" customFormat="1" ht="92.25" hidden="1" customHeight="1" x14ac:dyDescent="0.2">
      <c r="B52" s="1405" t="s">
        <v>654</v>
      </c>
      <c r="C52" s="1098" t="s">
        <v>677</v>
      </c>
      <c r="D52" s="1395" t="s">
        <v>678</v>
      </c>
      <c r="E52" s="1080" t="s">
        <v>679</v>
      </c>
      <c r="F52" s="1406">
        <v>5</v>
      </c>
      <c r="G52" s="1079">
        <v>5500</v>
      </c>
      <c r="H52" s="1395"/>
      <c r="I52" s="1395"/>
      <c r="J52" s="1395"/>
      <c r="K52" s="1079">
        <f>G52*F52*0</f>
        <v>0</v>
      </c>
    </row>
    <row r="53" spans="2:16" s="232" customFormat="1" ht="92.25" hidden="1" customHeight="1" x14ac:dyDescent="0.2">
      <c r="B53" s="1395" t="s">
        <v>655</v>
      </c>
      <c r="C53" s="1098" t="s">
        <v>680</v>
      </c>
      <c r="D53" s="1395" t="s">
        <v>681</v>
      </c>
      <c r="E53" s="1080">
        <v>1</v>
      </c>
      <c r="F53" s="1406">
        <v>1</v>
      </c>
      <c r="G53" s="1079">
        <v>16319</v>
      </c>
      <c r="H53" s="1395"/>
      <c r="I53" s="1395"/>
      <c r="J53" s="1395"/>
      <c r="K53" s="1079">
        <f>G53*F53*0</f>
        <v>0</v>
      </c>
    </row>
    <row r="54" spans="2:16" s="232" customFormat="1" ht="27.75" hidden="1" customHeight="1" x14ac:dyDescent="0.2">
      <c r="B54" s="1395"/>
      <c r="C54" s="1407" t="s">
        <v>682</v>
      </c>
      <c r="D54" s="1395"/>
      <c r="E54" s="1096"/>
      <c r="F54" s="1406"/>
      <c r="G54" s="1079"/>
      <c r="H54" s="1395"/>
      <c r="I54" s="1096"/>
      <c r="J54" s="1395"/>
      <c r="K54" s="1083">
        <f>ROUND((K52+K53)*0.2,2)+K52+K53</f>
        <v>0</v>
      </c>
    </row>
    <row r="55" spans="2:16" s="232" customFormat="1" ht="18" customHeight="1" x14ac:dyDescent="0.2">
      <c r="B55" s="1394"/>
      <c r="C55" s="1081" t="s">
        <v>54</v>
      </c>
      <c r="D55" s="1081"/>
      <c r="E55" s="1081"/>
      <c r="F55" s="1084"/>
      <c r="G55" s="1083"/>
      <c r="H55" s="1081"/>
      <c r="I55" s="1081"/>
      <c r="J55" s="1081"/>
      <c r="K55" s="1099">
        <f>K50</f>
        <v>2021408.96</v>
      </c>
    </row>
    <row r="57" spans="2:16" s="690" customFormat="1" ht="16.5" x14ac:dyDescent="0.3">
      <c r="B57" s="691"/>
      <c r="C57" s="692"/>
      <c r="D57" s="693"/>
      <c r="E57" s="693"/>
      <c r="F57" s="693"/>
      <c r="G57" s="693"/>
      <c r="H57" s="693"/>
      <c r="I57" s="693"/>
      <c r="J57" s="694"/>
      <c r="K57" s="694"/>
      <c r="L57" s="694"/>
    </row>
    <row r="58" spans="2:16" s="690" customFormat="1" ht="16.5" x14ac:dyDescent="0.3">
      <c r="B58" s="691"/>
      <c r="C58" s="692"/>
      <c r="D58" s="693"/>
      <c r="E58" s="693"/>
      <c r="F58" s="693"/>
      <c r="G58" s="693"/>
      <c r="H58" s="693"/>
      <c r="I58" s="693"/>
      <c r="J58" s="694"/>
      <c r="K58" s="694"/>
      <c r="L58" s="694"/>
    </row>
    <row r="59" spans="2:16" s="694" customFormat="1" ht="18.75" customHeight="1" x14ac:dyDescent="0.3">
      <c r="B59" s="695"/>
      <c r="C59" s="696"/>
      <c r="D59" s="695"/>
      <c r="E59" s="695"/>
      <c r="F59" s="695"/>
      <c r="G59" s="695"/>
      <c r="H59" s="695"/>
      <c r="I59" s="695"/>
      <c r="J59" s="697"/>
      <c r="K59" s="695"/>
      <c r="L59" s="695"/>
      <c r="P59" s="695"/>
    </row>
    <row r="60" spans="2:16" s="697" customFormat="1" ht="17.25" x14ac:dyDescent="0.25">
      <c r="B60" s="698"/>
      <c r="C60" s="699"/>
      <c r="D60" s="700"/>
      <c r="E60" s="699"/>
      <c r="F60" s="701"/>
      <c r="G60" s="701"/>
      <c r="H60" s="701"/>
      <c r="I60" s="702"/>
      <c r="J60" s="703"/>
      <c r="L60" s="702"/>
    </row>
    <row r="61" spans="2:16" s="704" customFormat="1" ht="17.25" x14ac:dyDescent="0.25">
      <c r="B61" s="705"/>
      <c r="C61" s="706"/>
      <c r="D61" s="699"/>
      <c r="E61" s="706"/>
      <c r="F61" s="700"/>
      <c r="G61" s="700"/>
      <c r="H61" s="700"/>
      <c r="I61" s="707"/>
      <c r="J61" s="708"/>
      <c r="L61" s="707"/>
    </row>
    <row r="62" spans="2:16" s="704" customFormat="1" ht="17.25" x14ac:dyDescent="0.25">
      <c r="B62" s="705"/>
      <c r="C62" s="706"/>
      <c r="D62" s="699"/>
      <c r="E62" s="706"/>
      <c r="F62" s="700"/>
      <c r="G62" s="700"/>
      <c r="H62" s="700"/>
      <c r="I62" s="707"/>
      <c r="J62" s="708"/>
      <c r="L62" s="707"/>
    </row>
    <row r="63" spans="2:16" s="707" customFormat="1" ht="16.5" customHeight="1" x14ac:dyDescent="0.25">
      <c r="B63" s="709"/>
      <c r="F63" s="710"/>
      <c r="G63" s="710"/>
      <c r="H63" s="710"/>
      <c r="I63" s="695"/>
      <c r="J63" s="710"/>
      <c r="K63" s="695"/>
      <c r="L63" s="695"/>
      <c r="P63" s="695"/>
    </row>
  </sheetData>
  <mergeCells count="16">
    <mergeCell ref="N34:O34"/>
    <mergeCell ref="C42:K42"/>
    <mergeCell ref="C51:K51"/>
    <mergeCell ref="F10:J10"/>
    <mergeCell ref="C12:K12"/>
    <mergeCell ref="C22:K22"/>
    <mergeCell ref="B11:K11"/>
    <mergeCell ref="B5:K5"/>
    <mergeCell ref="B7:K7"/>
    <mergeCell ref="B8:B9"/>
    <mergeCell ref="C8:C9"/>
    <mergeCell ref="D8:D9"/>
    <mergeCell ref="E8:E9"/>
    <mergeCell ref="F8:J8"/>
    <mergeCell ref="K8:K9"/>
    <mergeCell ref="B6:K6"/>
  </mergeCells>
  <pageMargins left="0.74803149606299213" right="0.74803149606299213" top="0.98425196850393704" bottom="0.98425196850393704" header="0.51181102362204722" footer="0.51181102362204722"/>
  <pageSetup paperSize="9" scale="67" fitToHeight="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2"/>
  <sheetViews>
    <sheetView view="pageBreakPreview" topLeftCell="A48" zoomScale="80" zoomScaleNormal="100" zoomScaleSheetLayoutView="80" workbookViewId="0">
      <selection activeCell="A102" sqref="A102:P112"/>
    </sheetView>
  </sheetViews>
  <sheetFormatPr defaultRowHeight="12.75" x14ac:dyDescent="0.2"/>
  <cols>
    <col min="1" max="1" width="3.85546875" style="153" customWidth="1"/>
    <col min="2" max="12" width="9.140625" style="153"/>
    <col min="13" max="13" width="10.140625" style="153" bestFit="1" customWidth="1"/>
    <col min="14" max="16" width="9.140625" style="153"/>
    <col min="17" max="17" width="9.140625" style="153" customWidth="1"/>
    <col min="18" max="251" width="9.140625" style="153"/>
    <col min="252" max="252" width="3.85546875" style="153" customWidth="1"/>
    <col min="253" max="263" width="9.140625" style="153"/>
    <col min="264" max="264" width="10.140625" style="153" bestFit="1" customWidth="1"/>
    <col min="265" max="267" width="9.140625" style="153"/>
    <col min="268" max="273" width="0" style="153" hidden="1" customWidth="1"/>
    <col min="274" max="507" width="9.140625" style="153"/>
    <col min="508" max="508" width="3.85546875" style="153" customWidth="1"/>
    <col min="509" max="519" width="9.140625" style="153"/>
    <col min="520" max="520" width="10.140625" style="153" bestFit="1" customWidth="1"/>
    <col min="521" max="523" width="9.140625" style="153"/>
    <col min="524" max="529" width="0" style="153" hidden="1" customWidth="1"/>
    <col min="530" max="763" width="9.140625" style="153"/>
    <col min="764" max="764" width="3.85546875" style="153" customWidth="1"/>
    <col min="765" max="775" width="9.140625" style="153"/>
    <col min="776" max="776" width="10.140625" style="153" bestFit="1" customWidth="1"/>
    <col min="777" max="779" width="9.140625" style="153"/>
    <col min="780" max="785" width="0" style="153" hidden="1" customWidth="1"/>
    <col min="786" max="1019" width="9.140625" style="153"/>
    <col min="1020" max="1020" width="3.85546875" style="153" customWidth="1"/>
    <col min="1021" max="1031" width="9.140625" style="153"/>
    <col min="1032" max="1032" width="10.140625" style="153" bestFit="1" customWidth="1"/>
    <col min="1033" max="1035" width="9.140625" style="153"/>
    <col min="1036" max="1041" width="0" style="153" hidden="1" customWidth="1"/>
    <col min="1042" max="1275" width="9.140625" style="153"/>
    <col min="1276" max="1276" width="3.85546875" style="153" customWidth="1"/>
    <col min="1277" max="1287" width="9.140625" style="153"/>
    <col min="1288" max="1288" width="10.140625" style="153" bestFit="1" customWidth="1"/>
    <col min="1289" max="1291" width="9.140625" style="153"/>
    <col min="1292" max="1297" width="0" style="153" hidden="1" customWidth="1"/>
    <col min="1298" max="1531" width="9.140625" style="153"/>
    <col min="1532" max="1532" width="3.85546875" style="153" customWidth="1"/>
    <col min="1533" max="1543" width="9.140625" style="153"/>
    <col min="1544" max="1544" width="10.140625" style="153" bestFit="1" customWidth="1"/>
    <col min="1545" max="1547" width="9.140625" style="153"/>
    <col min="1548" max="1553" width="0" style="153" hidden="1" customWidth="1"/>
    <col min="1554" max="1787" width="9.140625" style="153"/>
    <col min="1788" max="1788" width="3.85546875" style="153" customWidth="1"/>
    <col min="1789" max="1799" width="9.140625" style="153"/>
    <col min="1800" max="1800" width="10.140625" style="153" bestFit="1" customWidth="1"/>
    <col min="1801" max="1803" width="9.140625" style="153"/>
    <col min="1804" max="1809" width="0" style="153" hidden="1" customWidth="1"/>
    <col min="1810" max="2043" width="9.140625" style="153"/>
    <col min="2044" max="2044" width="3.85546875" style="153" customWidth="1"/>
    <col min="2045" max="2055" width="9.140625" style="153"/>
    <col min="2056" max="2056" width="10.140625" style="153" bestFit="1" customWidth="1"/>
    <col min="2057" max="2059" width="9.140625" style="153"/>
    <col min="2060" max="2065" width="0" style="153" hidden="1" customWidth="1"/>
    <col min="2066" max="2299" width="9.140625" style="153"/>
    <col min="2300" max="2300" width="3.85546875" style="153" customWidth="1"/>
    <col min="2301" max="2311" width="9.140625" style="153"/>
    <col min="2312" max="2312" width="10.140625" style="153" bestFit="1" customWidth="1"/>
    <col min="2313" max="2315" width="9.140625" style="153"/>
    <col min="2316" max="2321" width="0" style="153" hidden="1" customWidth="1"/>
    <col min="2322" max="2555" width="9.140625" style="153"/>
    <col min="2556" max="2556" width="3.85546875" style="153" customWidth="1"/>
    <col min="2557" max="2567" width="9.140625" style="153"/>
    <col min="2568" max="2568" width="10.140625" style="153" bestFit="1" customWidth="1"/>
    <col min="2569" max="2571" width="9.140625" style="153"/>
    <col min="2572" max="2577" width="0" style="153" hidden="1" customWidth="1"/>
    <col min="2578" max="2811" width="9.140625" style="153"/>
    <col min="2812" max="2812" width="3.85546875" style="153" customWidth="1"/>
    <col min="2813" max="2823" width="9.140625" style="153"/>
    <col min="2824" max="2824" width="10.140625" style="153" bestFit="1" customWidth="1"/>
    <col min="2825" max="2827" width="9.140625" style="153"/>
    <col min="2828" max="2833" width="0" style="153" hidden="1" customWidth="1"/>
    <col min="2834" max="3067" width="9.140625" style="153"/>
    <col min="3068" max="3068" width="3.85546875" style="153" customWidth="1"/>
    <col min="3069" max="3079" width="9.140625" style="153"/>
    <col min="3080" max="3080" width="10.140625" style="153" bestFit="1" customWidth="1"/>
    <col min="3081" max="3083" width="9.140625" style="153"/>
    <col min="3084" max="3089" width="0" style="153" hidden="1" customWidth="1"/>
    <col min="3090" max="3323" width="9.140625" style="153"/>
    <col min="3324" max="3324" width="3.85546875" style="153" customWidth="1"/>
    <col min="3325" max="3335" width="9.140625" style="153"/>
    <col min="3336" max="3336" width="10.140625" style="153" bestFit="1" customWidth="1"/>
    <col min="3337" max="3339" width="9.140625" style="153"/>
    <col min="3340" max="3345" width="0" style="153" hidden="1" customWidth="1"/>
    <col min="3346" max="3579" width="9.140625" style="153"/>
    <col min="3580" max="3580" width="3.85546875" style="153" customWidth="1"/>
    <col min="3581" max="3591" width="9.140625" style="153"/>
    <col min="3592" max="3592" width="10.140625" style="153" bestFit="1" customWidth="1"/>
    <col min="3593" max="3595" width="9.140625" style="153"/>
    <col min="3596" max="3601" width="0" style="153" hidden="1" customWidth="1"/>
    <col min="3602" max="3835" width="9.140625" style="153"/>
    <col min="3836" max="3836" width="3.85546875" style="153" customWidth="1"/>
    <col min="3837" max="3847" width="9.140625" style="153"/>
    <col min="3848" max="3848" width="10.140625" style="153" bestFit="1" customWidth="1"/>
    <col min="3849" max="3851" width="9.140625" style="153"/>
    <col min="3852" max="3857" width="0" style="153" hidden="1" customWidth="1"/>
    <col min="3858" max="4091" width="9.140625" style="153"/>
    <col min="4092" max="4092" width="3.85546875" style="153" customWidth="1"/>
    <col min="4093" max="4103" width="9.140625" style="153"/>
    <col min="4104" max="4104" width="10.140625" style="153" bestFit="1" customWidth="1"/>
    <col min="4105" max="4107" width="9.140625" style="153"/>
    <col min="4108" max="4113" width="0" style="153" hidden="1" customWidth="1"/>
    <col min="4114" max="4347" width="9.140625" style="153"/>
    <col min="4348" max="4348" width="3.85546875" style="153" customWidth="1"/>
    <col min="4349" max="4359" width="9.140625" style="153"/>
    <col min="4360" max="4360" width="10.140625" style="153" bestFit="1" customWidth="1"/>
    <col min="4361" max="4363" width="9.140625" style="153"/>
    <col min="4364" max="4369" width="0" style="153" hidden="1" customWidth="1"/>
    <col min="4370" max="4603" width="9.140625" style="153"/>
    <col min="4604" max="4604" width="3.85546875" style="153" customWidth="1"/>
    <col min="4605" max="4615" width="9.140625" style="153"/>
    <col min="4616" max="4616" width="10.140625" style="153" bestFit="1" customWidth="1"/>
    <col min="4617" max="4619" width="9.140625" style="153"/>
    <col min="4620" max="4625" width="0" style="153" hidden="1" customWidth="1"/>
    <col min="4626" max="4859" width="9.140625" style="153"/>
    <col min="4860" max="4860" width="3.85546875" style="153" customWidth="1"/>
    <col min="4861" max="4871" width="9.140625" style="153"/>
    <col min="4872" max="4872" width="10.140625" style="153" bestFit="1" customWidth="1"/>
    <col min="4873" max="4875" width="9.140625" style="153"/>
    <col min="4876" max="4881" width="0" style="153" hidden="1" customWidth="1"/>
    <col min="4882" max="5115" width="9.140625" style="153"/>
    <col min="5116" max="5116" width="3.85546875" style="153" customWidth="1"/>
    <col min="5117" max="5127" width="9.140625" style="153"/>
    <col min="5128" max="5128" width="10.140625" style="153" bestFit="1" customWidth="1"/>
    <col min="5129" max="5131" width="9.140625" style="153"/>
    <col min="5132" max="5137" width="0" style="153" hidden="1" customWidth="1"/>
    <col min="5138" max="5371" width="9.140625" style="153"/>
    <col min="5372" max="5372" width="3.85546875" style="153" customWidth="1"/>
    <col min="5373" max="5383" width="9.140625" style="153"/>
    <col min="5384" max="5384" width="10.140625" style="153" bestFit="1" customWidth="1"/>
    <col min="5385" max="5387" width="9.140625" style="153"/>
    <col min="5388" max="5393" width="0" style="153" hidden="1" customWidth="1"/>
    <col min="5394" max="5627" width="9.140625" style="153"/>
    <col min="5628" max="5628" width="3.85546875" style="153" customWidth="1"/>
    <col min="5629" max="5639" width="9.140625" style="153"/>
    <col min="5640" max="5640" width="10.140625" style="153" bestFit="1" customWidth="1"/>
    <col min="5641" max="5643" width="9.140625" style="153"/>
    <col min="5644" max="5649" width="0" style="153" hidden="1" customWidth="1"/>
    <col min="5650" max="5883" width="9.140625" style="153"/>
    <col min="5884" max="5884" width="3.85546875" style="153" customWidth="1"/>
    <col min="5885" max="5895" width="9.140625" style="153"/>
    <col min="5896" max="5896" width="10.140625" style="153" bestFit="1" customWidth="1"/>
    <col min="5897" max="5899" width="9.140625" style="153"/>
    <col min="5900" max="5905" width="0" style="153" hidden="1" customWidth="1"/>
    <col min="5906" max="6139" width="9.140625" style="153"/>
    <col min="6140" max="6140" width="3.85546875" style="153" customWidth="1"/>
    <col min="6141" max="6151" width="9.140625" style="153"/>
    <col min="6152" max="6152" width="10.140625" style="153" bestFit="1" customWidth="1"/>
    <col min="6153" max="6155" width="9.140625" style="153"/>
    <col min="6156" max="6161" width="0" style="153" hidden="1" customWidth="1"/>
    <col min="6162" max="6395" width="9.140625" style="153"/>
    <col min="6396" max="6396" width="3.85546875" style="153" customWidth="1"/>
    <col min="6397" max="6407" width="9.140625" style="153"/>
    <col min="6408" max="6408" width="10.140625" style="153" bestFit="1" customWidth="1"/>
    <col min="6409" max="6411" width="9.140625" style="153"/>
    <col min="6412" max="6417" width="0" style="153" hidden="1" customWidth="1"/>
    <col min="6418" max="6651" width="9.140625" style="153"/>
    <col min="6652" max="6652" width="3.85546875" style="153" customWidth="1"/>
    <col min="6653" max="6663" width="9.140625" style="153"/>
    <col min="6664" max="6664" width="10.140625" style="153" bestFit="1" customWidth="1"/>
    <col min="6665" max="6667" width="9.140625" style="153"/>
    <col min="6668" max="6673" width="0" style="153" hidden="1" customWidth="1"/>
    <col min="6674" max="6907" width="9.140625" style="153"/>
    <col min="6908" max="6908" width="3.85546875" style="153" customWidth="1"/>
    <col min="6909" max="6919" width="9.140625" style="153"/>
    <col min="6920" max="6920" width="10.140625" style="153" bestFit="1" customWidth="1"/>
    <col min="6921" max="6923" width="9.140625" style="153"/>
    <col min="6924" max="6929" width="0" style="153" hidden="1" customWidth="1"/>
    <col min="6930" max="7163" width="9.140625" style="153"/>
    <col min="7164" max="7164" width="3.85546875" style="153" customWidth="1"/>
    <col min="7165" max="7175" width="9.140625" style="153"/>
    <col min="7176" max="7176" width="10.140625" style="153" bestFit="1" customWidth="1"/>
    <col min="7177" max="7179" width="9.140625" style="153"/>
    <col min="7180" max="7185" width="0" style="153" hidden="1" customWidth="1"/>
    <col min="7186" max="7419" width="9.140625" style="153"/>
    <col min="7420" max="7420" width="3.85546875" style="153" customWidth="1"/>
    <col min="7421" max="7431" width="9.140625" style="153"/>
    <col min="7432" max="7432" width="10.140625" style="153" bestFit="1" customWidth="1"/>
    <col min="7433" max="7435" width="9.140625" style="153"/>
    <col min="7436" max="7441" width="0" style="153" hidden="1" customWidth="1"/>
    <col min="7442" max="7675" width="9.140625" style="153"/>
    <col min="7676" max="7676" width="3.85546875" style="153" customWidth="1"/>
    <col min="7677" max="7687" width="9.140625" style="153"/>
    <col min="7688" max="7688" width="10.140625" style="153" bestFit="1" customWidth="1"/>
    <col min="7689" max="7691" width="9.140625" style="153"/>
    <col min="7692" max="7697" width="0" style="153" hidden="1" customWidth="1"/>
    <col min="7698" max="7931" width="9.140625" style="153"/>
    <col min="7932" max="7932" width="3.85546875" style="153" customWidth="1"/>
    <col min="7933" max="7943" width="9.140625" style="153"/>
    <col min="7944" max="7944" width="10.140625" style="153" bestFit="1" customWidth="1"/>
    <col min="7945" max="7947" width="9.140625" style="153"/>
    <col min="7948" max="7953" width="0" style="153" hidden="1" customWidth="1"/>
    <col min="7954" max="8187" width="9.140625" style="153"/>
    <col min="8188" max="8188" width="3.85546875" style="153" customWidth="1"/>
    <col min="8189" max="8199" width="9.140625" style="153"/>
    <col min="8200" max="8200" width="10.140625" style="153" bestFit="1" customWidth="1"/>
    <col min="8201" max="8203" width="9.140625" style="153"/>
    <col min="8204" max="8209" width="0" style="153" hidden="1" customWidth="1"/>
    <col min="8210" max="8443" width="9.140625" style="153"/>
    <col min="8444" max="8444" width="3.85546875" style="153" customWidth="1"/>
    <col min="8445" max="8455" width="9.140625" style="153"/>
    <col min="8456" max="8456" width="10.140625" style="153" bestFit="1" customWidth="1"/>
    <col min="8457" max="8459" width="9.140625" style="153"/>
    <col min="8460" max="8465" width="0" style="153" hidden="1" customWidth="1"/>
    <col min="8466" max="8699" width="9.140625" style="153"/>
    <col min="8700" max="8700" width="3.85546875" style="153" customWidth="1"/>
    <col min="8701" max="8711" width="9.140625" style="153"/>
    <col min="8712" max="8712" width="10.140625" style="153" bestFit="1" customWidth="1"/>
    <col min="8713" max="8715" width="9.140625" style="153"/>
    <col min="8716" max="8721" width="0" style="153" hidden="1" customWidth="1"/>
    <col min="8722" max="8955" width="9.140625" style="153"/>
    <col min="8956" max="8956" width="3.85546875" style="153" customWidth="1"/>
    <col min="8957" max="8967" width="9.140625" style="153"/>
    <col min="8968" max="8968" width="10.140625" style="153" bestFit="1" customWidth="1"/>
    <col min="8969" max="8971" width="9.140625" style="153"/>
    <col min="8972" max="8977" width="0" style="153" hidden="1" customWidth="1"/>
    <col min="8978" max="9211" width="9.140625" style="153"/>
    <col min="9212" max="9212" width="3.85546875" style="153" customWidth="1"/>
    <col min="9213" max="9223" width="9.140625" style="153"/>
    <col min="9224" max="9224" width="10.140625" style="153" bestFit="1" customWidth="1"/>
    <col min="9225" max="9227" width="9.140625" style="153"/>
    <col min="9228" max="9233" width="0" style="153" hidden="1" customWidth="1"/>
    <col min="9234" max="9467" width="9.140625" style="153"/>
    <col min="9468" max="9468" width="3.85546875" style="153" customWidth="1"/>
    <col min="9469" max="9479" width="9.140625" style="153"/>
    <col min="9480" max="9480" width="10.140625" style="153" bestFit="1" customWidth="1"/>
    <col min="9481" max="9483" width="9.140625" style="153"/>
    <col min="9484" max="9489" width="0" style="153" hidden="1" customWidth="1"/>
    <col min="9490" max="9723" width="9.140625" style="153"/>
    <col min="9724" max="9724" width="3.85546875" style="153" customWidth="1"/>
    <col min="9725" max="9735" width="9.140625" style="153"/>
    <col min="9736" max="9736" width="10.140625" style="153" bestFit="1" customWidth="1"/>
    <col min="9737" max="9739" width="9.140625" style="153"/>
    <col min="9740" max="9745" width="0" style="153" hidden="1" customWidth="1"/>
    <col min="9746" max="9979" width="9.140625" style="153"/>
    <col min="9980" max="9980" width="3.85546875" style="153" customWidth="1"/>
    <col min="9981" max="9991" width="9.140625" style="153"/>
    <col min="9992" max="9992" width="10.140625" style="153" bestFit="1" customWidth="1"/>
    <col min="9993" max="9995" width="9.140625" style="153"/>
    <col min="9996" max="10001" width="0" style="153" hidden="1" customWidth="1"/>
    <col min="10002" max="10235" width="9.140625" style="153"/>
    <col min="10236" max="10236" width="3.85546875" style="153" customWidth="1"/>
    <col min="10237" max="10247" width="9.140625" style="153"/>
    <col min="10248" max="10248" width="10.140625" style="153" bestFit="1" customWidth="1"/>
    <col min="10249" max="10251" width="9.140625" style="153"/>
    <col min="10252" max="10257" width="0" style="153" hidden="1" customWidth="1"/>
    <col min="10258" max="10491" width="9.140625" style="153"/>
    <col min="10492" max="10492" width="3.85546875" style="153" customWidth="1"/>
    <col min="10493" max="10503" width="9.140625" style="153"/>
    <col min="10504" max="10504" width="10.140625" style="153" bestFit="1" customWidth="1"/>
    <col min="10505" max="10507" width="9.140625" style="153"/>
    <col min="10508" max="10513" width="0" style="153" hidden="1" customWidth="1"/>
    <col min="10514" max="10747" width="9.140625" style="153"/>
    <col min="10748" max="10748" width="3.85546875" style="153" customWidth="1"/>
    <col min="10749" max="10759" width="9.140625" style="153"/>
    <col min="10760" max="10760" width="10.140625" style="153" bestFit="1" customWidth="1"/>
    <col min="10761" max="10763" width="9.140625" style="153"/>
    <col min="10764" max="10769" width="0" style="153" hidden="1" customWidth="1"/>
    <col min="10770" max="11003" width="9.140625" style="153"/>
    <col min="11004" max="11004" width="3.85546875" style="153" customWidth="1"/>
    <col min="11005" max="11015" width="9.140625" style="153"/>
    <col min="11016" max="11016" width="10.140625" style="153" bestFit="1" customWidth="1"/>
    <col min="11017" max="11019" width="9.140625" style="153"/>
    <col min="11020" max="11025" width="0" style="153" hidden="1" customWidth="1"/>
    <col min="11026" max="11259" width="9.140625" style="153"/>
    <col min="11260" max="11260" width="3.85546875" style="153" customWidth="1"/>
    <col min="11261" max="11271" width="9.140625" style="153"/>
    <col min="11272" max="11272" width="10.140625" style="153" bestFit="1" customWidth="1"/>
    <col min="11273" max="11275" width="9.140625" style="153"/>
    <col min="11276" max="11281" width="0" style="153" hidden="1" customWidth="1"/>
    <col min="11282" max="11515" width="9.140625" style="153"/>
    <col min="11516" max="11516" width="3.85546875" style="153" customWidth="1"/>
    <col min="11517" max="11527" width="9.140625" style="153"/>
    <col min="11528" max="11528" width="10.140625" style="153" bestFit="1" customWidth="1"/>
    <col min="11529" max="11531" width="9.140625" style="153"/>
    <col min="11532" max="11537" width="0" style="153" hidden="1" customWidth="1"/>
    <col min="11538" max="11771" width="9.140625" style="153"/>
    <col min="11772" max="11772" width="3.85546875" style="153" customWidth="1"/>
    <col min="11773" max="11783" width="9.140625" style="153"/>
    <col min="11784" max="11784" width="10.140625" style="153" bestFit="1" customWidth="1"/>
    <col min="11785" max="11787" width="9.140625" style="153"/>
    <col min="11788" max="11793" width="0" style="153" hidden="1" customWidth="1"/>
    <col min="11794" max="12027" width="9.140625" style="153"/>
    <col min="12028" max="12028" width="3.85546875" style="153" customWidth="1"/>
    <col min="12029" max="12039" width="9.140625" style="153"/>
    <col min="12040" max="12040" width="10.140625" style="153" bestFit="1" customWidth="1"/>
    <col min="12041" max="12043" width="9.140625" style="153"/>
    <col min="12044" max="12049" width="0" style="153" hidden="1" customWidth="1"/>
    <col min="12050" max="12283" width="9.140625" style="153"/>
    <col min="12284" max="12284" width="3.85546875" style="153" customWidth="1"/>
    <col min="12285" max="12295" width="9.140625" style="153"/>
    <col min="12296" max="12296" width="10.140625" style="153" bestFit="1" customWidth="1"/>
    <col min="12297" max="12299" width="9.140625" style="153"/>
    <col min="12300" max="12305" width="0" style="153" hidden="1" customWidth="1"/>
    <col min="12306" max="12539" width="9.140625" style="153"/>
    <col min="12540" max="12540" width="3.85546875" style="153" customWidth="1"/>
    <col min="12541" max="12551" width="9.140625" style="153"/>
    <col min="12552" max="12552" width="10.140625" style="153" bestFit="1" customWidth="1"/>
    <col min="12553" max="12555" width="9.140625" style="153"/>
    <col min="12556" max="12561" width="0" style="153" hidden="1" customWidth="1"/>
    <col min="12562" max="12795" width="9.140625" style="153"/>
    <col min="12796" max="12796" width="3.85546875" style="153" customWidth="1"/>
    <col min="12797" max="12807" width="9.140625" style="153"/>
    <col min="12808" max="12808" width="10.140625" style="153" bestFit="1" customWidth="1"/>
    <col min="12809" max="12811" width="9.140625" style="153"/>
    <col min="12812" max="12817" width="0" style="153" hidden="1" customWidth="1"/>
    <col min="12818" max="13051" width="9.140625" style="153"/>
    <col min="13052" max="13052" width="3.85546875" style="153" customWidth="1"/>
    <col min="13053" max="13063" width="9.140625" style="153"/>
    <col min="13064" max="13064" width="10.140625" style="153" bestFit="1" customWidth="1"/>
    <col min="13065" max="13067" width="9.140625" style="153"/>
    <col min="13068" max="13073" width="0" style="153" hidden="1" customWidth="1"/>
    <col min="13074" max="13307" width="9.140625" style="153"/>
    <col min="13308" max="13308" width="3.85546875" style="153" customWidth="1"/>
    <col min="13309" max="13319" width="9.140625" style="153"/>
    <col min="13320" max="13320" width="10.140625" style="153" bestFit="1" customWidth="1"/>
    <col min="13321" max="13323" width="9.140625" style="153"/>
    <col min="13324" max="13329" width="0" style="153" hidden="1" customWidth="1"/>
    <col min="13330" max="13563" width="9.140625" style="153"/>
    <col min="13564" max="13564" width="3.85546875" style="153" customWidth="1"/>
    <col min="13565" max="13575" width="9.140625" style="153"/>
    <col min="13576" max="13576" width="10.140625" style="153" bestFit="1" customWidth="1"/>
    <col min="13577" max="13579" width="9.140625" style="153"/>
    <col min="13580" max="13585" width="0" style="153" hidden="1" customWidth="1"/>
    <col min="13586" max="13819" width="9.140625" style="153"/>
    <col min="13820" max="13820" width="3.85546875" style="153" customWidth="1"/>
    <col min="13821" max="13831" width="9.140625" style="153"/>
    <col min="13832" max="13832" width="10.140625" style="153" bestFit="1" customWidth="1"/>
    <col min="13833" max="13835" width="9.140625" style="153"/>
    <col min="13836" max="13841" width="0" style="153" hidden="1" customWidth="1"/>
    <col min="13842" max="14075" width="9.140625" style="153"/>
    <col min="14076" max="14076" width="3.85546875" style="153" customWidth="1"/>
    <col min="14077" max="14087" width="9.140625" style="153"/>
    <col min="14088" max="14088" width="10.140625" style="153" bestFit="1" customWidth="1"/>
    <col min="14089" max="14091" width="9.140625" style="153"/>
    <col min="14092" max="14097" width="0" style="153" hidden="1" customWidth="1"/>
    <col min="14098" max="14331" width="9.140625" style="153"/>
    <col min="14332" max="14332" width="3.85546875" style="153" customWidth="1"/>
    <col min="14333" max="14343" width="9.140625" style="153"/>
    <col min="14344" max="14344" width="10.140625" style="153" bestFit="1" customWidth="1"/>
    <col min="14345" max="14347" width="9.140625" style="153"/>
    <col min="14348" max="14353" width="0" style="153" hidden="1" customWidth="1"/>
    <col min="14354" max="14587" width="9.140625" style="153"/>
    <col min="14588" max="14588" width="3.85546875" style="153" customWidth="1"/>
    <col min="14589" max="14599" width="9.140625" style="153"/>
    <col min="14600" max="14600" width="10.140625" style="153" bestFit="1" customWidth="1"/>
    <col min="14601" max="14603" width="9.140625" style="153"/>
    <col min="14604" max="14609" width="0" style="153" hidden="1" customWidth="1"/>
    <col min="14610" max="14843" width="9.140625" style="153"/>
    <col min="14844" max="14844" width="3.85546875" style="153" customWidth="1"/>
    <col min="14845" max="14855" width="9.140625" style="153"/>
    <col min="14856" max="14856" width="10.140625" style="153" bestFit="1" customWidth="1"/>
    <col min="14857" max="14859" width="9.140625" style="153"/>
    <col min="14860" max="14865" width="0" style="153" hidden="1" customWidth="1"/>
    <col min="14866" max="15099" width="9.140625" style="153"/>
    <col min="15100" max="15100" width="3.85546875" style="153" customWidth="1"/>
    <col min="15101" max="15111" width="9.140625" style="153"/>
    <col min="15112" max="15112" width="10.140625" style="153" bestFit="1" customWidth="1"/>
    <col min="15113" max="15115" width="9.140625" style="153"/>
    <col min="15116" max="15121" width="0" style="153" hidden="1" customWidth="1"/>
    <col min="15122" max="15355" width="9.140625" style="153"/>
    <col min="15356" max="15356" width="3.85546875" style="153" customWidth="1"/>
    <col min="15357" max="15367" width="9.140625" style="153"/>
    <col min="15368" max="15368" width="10.140625" style="153" bestFit="1" customWidth="1"/>
    <col min="15369" max="15371" width="9.140625" style="153"/>
    <col min="15372" max="15377" width="0" style="153" hidden="1" customWidth="1"/>
    <col min="15378" max="15611" width="9.140625" style="153"/>
    <col min="15612" max="15612" width="3.85546875" style="153" customWidth="1"/>
    <col min="15613" max="15623" width="9.140625" style="153"/>
    <col min="15624" max="15624" width="10.140625" style="153" bestFit="1" customWidth="1"/>
    <col min="15625" max="15627" width="9.140625" style="153"/>
    <col min="15628" max="15633" width="0" style="153" hidden="1" customWidth="1"/>
    <col min="15634" max="15867" width="9.140625" style="153"/>
    <col min="15868" max="15868" width="3.85546875" style="153" customWidth="1"/>
    <col min="15869" max="15879" width="9.140625" style="153"/>
    <col min="15880" max="15880" width="10.140625" style="153" bestFit="1" customWidth="1"/>
    <col min="15881" max="15883" width="9.140625" style="153"/>
    <col min="15884" max="15889" width="0" style="153" hidden="1" customWidth="1"/>
    <col min="15890" max="16123" width="9.140625" style="153"/>
    <col min="16124" max="16124" width="3.85546875" style="153" customWidth="1"/>
    <col min="16125" max="16135" width="9.140625" style="153"/>
    <col min="16136" max="16136" width="10.140625" style="153" bestFit="1" customWidth="1"/>
    <col min="16137" max="16139" width="9.140625" style="153"/>
    <col min="16140" max="16145" width="0" style="153" hidden="1" customWidth="1"/>
    <col min="16146" max="16384" width="9.140625" style="153"/>
  </cols>
  <sheetData>
    <row r="1" spans="1:16" ht="15" x14ac:dyDescent="0.2">
      <c r="P1" s="716" t="s">
        <v>1276</v>
      </c>
    </row>
    <row r="2" spans="1:16" ht="15" x14ac:dyDescent="0.2">
      <c r="P2" s="716" t="s">
        <v>1268</v>
      </c>
    </row>
    <row r="3" spans="1:16" s="40" customFormat="1" ht="16.5" x14ac:dyDescent="0.2">
      <c r="A3" s="38"/>
      <c r="B3" s="39"/>
      <c r="C3" s="39"/>
      <c r="D3" s="39"/>
      <c r="E3" s="39"/>
      <c r="F3" s="39"/>
      <c r="P3" s="716"/>
    </row>
    <row r="4" spans="1:16" s="40" customFormat="1" ht="23.25" customHeight="1" x14ac:dyDescent="0.2">
      <c r="A4" s="38"/>
      <c r="B4" s="39"/>
      <c r="C4" s="39"/>
      <c r="D4" s="39"/>
      <c r="E4" s="39"/>
      <c r="F4" s="39"/>
      <c r="P4" s="41"/>
    </row>
    <row r="5" spans="1:16" s="148" customFormat="1" ht="15.75" customHeight="1" x14ac:dyDescent="0.3">
      <c r="A5" s="2018" t="s">
        <v>809</v>
      </c>
      <c r="B5" s="2018"/>
      <c r="C5" s="2018"/>
      <c r="D5" s="2018"/>
      <c r="E5" s="2018"/>
      <c r="F5" s="2018"/>
      <c r="G5" s="2018"/>
      <c r="H5" s="2018"/>
      <c r="I5" s="2018"/>
      <c r="J5" s="2018"/>
      <c r="K5" s="2018"/>
      <c r="L5" s="2018"/>
      <c r="M5" s="2018"/>
      <c r="N5" s="2018"/>
      <c r="O5" s="2018"/>
      <c r="P5" s="2018"/>
    </row>
    <row r="6" spans="1:16" s="59" customFormat="1" ht="15" customHeight="1" x14ac:dyDescent="0.25">
      <c r="A6" s="2019" t="s">
        <v>367</v>
      </c>
      <c r="B6" s="2019"/>
      <c r="C6" s="2019"/>
      <c r="D6" s="2019"/>
      <c r="E6" s="2019"/>
      <c r="F6" s="2019"/>
      <c r="G6" s="2019"/>
      <c r="H6" s="2019"/>
      <c r="I6" s="2019"/>
      <c r="J6" s="2019"/>
      <c r="K6" s="2019"/>
      <c r="L6" s="2019"/>
      <c r="M6" s="2019"/>
      <c r="N6" s="2019"/>
      <c r="O6" s="2019"/>
      <c r="P6" s="2019"/>
    </row>
    <row r="7" spans="1:16" s="59" customFormat="1" ht="15" customHeight="1" x14ac:dyDescent="0.25">
      <c r="A7" s="2019"/>
      <c r="B7" s="2019"/>
      <c r="C7" s="2019"/>
      <c r="D7" s="2019"/>
      <c r="E7" s="2019"/>
      <c r="F7" s="2019"/>
      <c r="G7" s="2019"/>
      <c r="H7" s="2019"/>
      <c r="I7" s="2019"/>
      <c r="J7" s="2019"/>
      <c r="K7" s="2019"/>
      <c r="L7" s="2019"/>
      <c r="M7" s="2019"/>
      <c r="N7" s="2019"/>
      <c r="O7" s="2019"/>
      <c r="P7" s="2019"/>
    </row>
    <row r="8" spans="1:16" s="59" customFormat="1" ht="15.75" x14ac:dyDescent="0.25">
      <c r="A8" s="149"/>
      <c r="B8" s="62"/>
      <c r="C8" s="62"/>
      <c r="D8" s="62"/>
      <c r="E8" s="62"/>
      <c r="F8" s="62"/>
      <c r="G8" s="62"/>
      <c r="H8" s="62"/>
      <c r="I8" s="62"/>
      <c r="J8" s="62"/>
      <c r="K8" s="62"/>
      <c r="L8" s="62"/>
      <c r="M8" s="63"/>
    </row>
    <row r="9" spans="1:16" s="26" customFormat="1" ht="15" customHeight="1" x14ac:dyDescent="0.2">
      <c r="A9" s="2020" t="s">
        <v>57</v>
      </c>
      <c r="B9" s="2020"/>
      <c r="C9" s="2020"/>
      <c r="D9" s="2020"/>
      <c r="E9" s="2020"/>
      <c r="F9" s="2020"/>
      <c r="G9" s="2020"/>
      <c r="H9" s="150"/>
      <c r="I9" s="2020" t="str">
        <f>ГОЧС!H9</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J9" s="2020"/>
      <c r="K9" s="2020"/>
      <c r="L9" s="2020"/>
      <c r="M9" s="2020"/>
      <c r="N9" s="2020"/>
      <c r="O9" s="2020"/>
      <c r="P9" s="2020"/>
    </row>
    <row r="10" spans="1:16" s="26" customFormat="1" ht="66.75" customHeight="1" x14ac:dyDescent="0.2">
      <c r="A10" s="2020"/>
      <c r="B10" s="2020"/>
      <c r="C10" s="2020"/>
      <c r="D10" s="2020"/>
      <c r="E10" s="2020"/>
      <c r="F10" s="2020"/>
      <c r="G10" s="2020"/>
      <c r="H10" s="150"/>
      <c r="I10" s="2020"/>
      <c r="J10" s="2020"/>
      <c r="K10" s="2020"/>
      <c r="L10" s="2020"/>
      <c r="M10" s="2020"/>
      <c r="N10" s="2020"/>
      <c r="O10" s="2020"/>
      <c r="P10" s="2020"/>
    </row>
    <row r="11" spans="1:16" s="26" customFormat="1" ht="11.25" customHeight="1" x14ac:dyDescent="0.25">
      <c r="A11" s="79"/>
      <c r="B11" s="79"/>
      <c r="C11" s="79"/>
      <c r="D11" s="79"/>
      <c r="E11" s="60"/>
      <c r="F11" s="150"/>
      <c r="G11" s="150"/>
      <c r="H11" s="150"/>
      <c r="I11" s="150"/>
      <c r="J11" s="150"/>
      <c r="K11" s="150"/>
      <c r="L11" s="150"/>
      <c r="M11" s="150"/>
    </row>
    <row r="12" spans="1:16" s="40" customFormat="1" ht="11.25" customHeight="1" x14ac:dyDescent="0.2">
      <c r="A12" s="70" t="s">
        <v>76</v>
      </c>
      <c r="B12" s="71"/>
      <c r="C12" s="49"/>
      <c r="D12" s="49"/>
      <c r="E12" s="49"/>
      <c r="H12" s="151"/>
      <c r="I12" s="72" t="s">
        <v>368</v>
      </c>
      <c r="J12" s="151"/>
      <c r="K12" s="151"/>
      <c r="L12" s="151"/>
    </row>
    <row r="13" spans="1:16" s="40" customFormat="1" ht="11.25" customHeight="1" x14ac:dyDescent="0.2">
      <c r="A13" s="39"/>
      <c r="B13" s="39"/>
      <c r="C13" s="71"/>
      <c r="D13" s="73"/>
      <c r="E13" s="74"/>
      <c r="F13" s="39"/>
      <c r="H13" s="39"/>
      <c r="I13" s="39"/>
      <c r="J13" s="152"/>
      <c r="K13" s="152"/>
      <c r="L13" s="152"/>
    </row>
    <row r="14" spans="1:16" s="40" customFormat="1" ht="11.25" customHeight="1" x14ac:dyDescent="0.2">
      <c r="A14" s="39" t="s">
        <v>52</v>
      </c>
      <c r="B14" s="39"/>
      <c r="C14" s="49"/>
      <c r="D14" s="49"/>
      <c r="E14" s="49"/>
      <c r="F14" s="39"/>
      <c r="H14" s="49"/>
      <c r="I14" s="198" t="s">
        <v>138</v>
      </c>
    </row>
    <row r="15" spans="1:16" s="53" customFormat="1" ht="11.25" customHeight="1" x14ac:dyDescent="0.25">
      <c r="A15" s="51"/>
      <c r="B15" s="51"/>
      <c r="C15" s="51"/>
      <c r="D15" s="52"/>
      <c r="E15" s="52"/>
      <c r="F15" s="52"/>
      <c r="H15" s="52"/>
      <c r="I15" s="199"/>
    </row>
    <row r="16" spans="1:16" s="55" customFormat="1" ht="24.75" customHeight="1" x14ac:dyDescent="0.25">
      <c r="A16" s="44" t="s">
        <v>53</v>
      </c>
      <c r="B16" s="45"/>
      <c r="C16" s="54"/>
      <c r="D16" s="45"/>
      <c r="E16" s="45"/>
      <c r="F16" s="45"/>
      <c r="H16" s="75"/>
      <c r="I16" s="196"/>
    </row>
    <row r="17" spans="1:18" s="216" customFormat="1" ht="55.5" customHeight="1" x14ac:dyDescent="0.25">
      <c r="A17" s="1656" t="s">
        <v>1252</v>
      </c>
      <c r="B17" s="1656"/>
      <c r="C17" s="1656"/>
      <c r="D17" s="1656"/>
      <c r="E17" s="1656"/>
      <c r="F17" s="1656"/>
      <c r="G17" s="1656"/>
      <c r="H17" s="1656"/>
      <c r="I17" s="1656"/>
      <c r="J17" s="1656"/>
      <c r="K17" s="1656"/>
      <c r="L17" s="1656"/>
      <c r="M17" s="1656"/>
      <c r="N17" s="1656"/>
      <c r="O17" s="1656"/>
      <c r="P17" s="1656"/>
      <c r="Q17" s="224"/>
    </row>
    <row r="18" spans="1:18" ht="11.25" customHeight="1" x14ac:dyDescent="0.2">
      <c r="B18" s="154"/>
      <c r="C18" s="154"/>
      <c r="D18" s="154"/>
      <c r="E18" s="154"/>
      <c r="F18" s="154"/>
      <c r="G18" s="154"/>
      <c r="H18" s="154"/>
      <c r="I18" s="154"/>
      <c r="J18" s="154"/>
      <c r="K18" s="154"/>
      <c r="L18" s="154"/>
      <c r="M18" s="154"/>
      <c r="N18" s="154"/>
      <c r="O18" s="154"/>
      <c r="P18" s="154"/>
    </row>
    <row r="19" spans="1:18" ht="11.25" customHeight="1" thickBot="1" x14ac:dyDescent="0.25">
      <c r="A19" s="153" t="s">
        <v>369</v>
      </c>
    </row>
    <row r="20" spans="1:18" s="155" customFormat="1" ht="12" x14ac:dyDescent="0.2">
      <c r="B20" s="156" t="s">
        <v>370</v>
      </c>
      <c r="C20" s="157"/>
      <c r="D20" s="157"/>
      <c r="E20" s="157"/>
      <c r="F20" s="158"/>
      <c r="G20" s="2012" t="s">
        <v>371</v>
      </c>
      <c r="H20" s="2013"/>
      <c r="I20" s="159" t="s">
        <v>372</v>
      </c>
      <c r="J20" s="157"/>
      <c r="K20" s="157"/>
      <c r="L20" s="157"/>
      <c r="M20" s="158"/>
      <c r="N20" s="2012">
        <v>1</v>
      </c>
      <c r="O20" s="2014"/>
      <c r="P20" s="2015"/>
    </row>
    <row r="21" spans="1:18" s="155" customFormat="1" ht="12" x14ac:dyDescent="0.2">
      <c r="B21" s="160" t="s">
        <v>373</v>
      </c>
      <c r="C21" s="161"/>
      <c r="D21" s="161"/>
      <c r="E21" s="161"/>
      <c r="F21" s="162"/>
      <c r="G21" s="2016">
        <v>1</v>
      </c>
      <c r="H21" s="2017"/>
      <c r="I21" s="163" t="s">
        <v>374</v>
      </c>
      <c r="J21" s="161"/>
      <c r="K21" s="161"/>
      <c r="L21" s="161"/>
      <c r="M21" s="162"/>
      <c r="N21" s="2009" t="s">
        <v>375</v>
      </c>
      <c r="O21" s="2010"/>
      <c r="P21" s="2011"/>
    </row>
    <row r="22" spans="1:18" s="155" customFormat="1" ht="12" x14ac:dyDescent="0.2">
      <c r="B22" s="160" t="s">
        <v>376</v>
      </c>
      <c r="C22" s="161"/>
      <c r="D22" s="161"/>
      <c r="E22" s="161"/>
      <c r="F22" s="162"/>
      <c r="G22" s="2009" t="s">
        <v>377</v>
      </c>
      <c r="H22" s="2021"/>
      <c r="I22" s="163"/>
      <c r="J22" s="161"/>
      <c r="K22" s="161"/>
      <c r="L22" s="161"/>
      <c r="M22" s="162"/>
      <c r="N22" s="2009"/>
      <c r="O22" s="2010"/>
      <c r="P22" s="2011"/>
    </row>
    <row r="23" spans="1:18" s="155" customFormat="1" ht="13.5" x14ac:dyDescent="0.25">
      <c r="B23" s="164" t="s">
        <v>378</v>
      </c>
      <c r="C23" s="161"/>
      <c r="D23" s="161"/>
      <c r="E23" s="161"/>
      <c r="F23" s="162"/>
      <c r="G23" s="2009">
        <v>1</v>
      </c>
      <c r="H23" s="2021"/>
      <c r="I23" s="163" t="s">
        <v>379</v>
      </c>
      <c r="J23" s="161"/>
      <c r="K23" s="161"/>
      <c r="L23" s="161"/>
      <c r="M23" s="162"/>
      <c r="N23" s="2009"/>
      <c r="O23" s="2010"/>
      <c r="P23" s="2011"/>
    </row>
    <row r="24" spans="1:18" s="155" customFormat="1" ht="26.25" customHeight="1" x14ac:dyDescent="0.2">
      <c r="B24" s="2004" t="s">
        <v>380</v>
      </c>
      <c r="C24" s="2005"/>
      <c r="D24" s="2005"/>
      <c r="E24" s="2005"/>
      <c r="F24" s="2006"/>
      <c r="G24" s="2007">
        <f>РП!J28</f>
        <v>8.0150000000000006</v>
      </c>
      <c r="H24" s="2008"/>
      <c r="I24" s="165" t="s">
        <v>381</v>
      </c>
      <c r="J24" s="166"/>
      <c r="K24" s="166"/>
      <c r="L24" s="166"/>
      <c r="M24" s="167"/>
      <c r="N24" s="2009"/>
      <c r="O24" s="2010"/>
      <c r="P24" s="2011"/>
    </row>
    <row r="25" spans="1:18" s="155" customFormat="1" thickBot="1" x14ac:dyDescent="0.25">
      <c r="B25" s="168" t="s">
        <v>382</v>
      </c>
      <c r="C25" s="169"/>
      <c r="D25" s="169"/>
      <c r="E25" s="169"/>
      <c r="F25" s="170"/>
      <c r="G25" s="2033">
        <v>2.1</v>
      </c>
      <c r="H25" s="2034"/>
      <c r="I25" s="171"/>
      <c r="J25" s="169"/>
      <c r="K25" s="169"/>
      <c r="L25" s="169"/>
      <c r="M25" s="170"/>
      <c r="N25" s="2033"/>
      <c r="O25" s="2035"/>
      <c r="P25" s="2036"/>
      <c r="R25" s="155" t="s">
        <v>1008</v>
      </c>
    </row>
    <row r="26" spans="1:18" s="175" customFormat="1" ht="27.75" customHeight="1" x14ac:dyDescent="0.25">
      <c r="A26" s="172" t="s">
        <v>383</v>
      </c>
      <c r="B26" s="2037" t="s">
        <v>49</v>
      </c>
      <c r="C26" s="2038"/>
      <c r="D26" s="2038"/>
      <c r="E26" s="2038"/>
      <c r="F26" s="2039"/>
      <c r="G26" s="2037" t="s">
        <v>384</v>
      </c>
      <c r="H26" s="2038"/>
      <c r="I26" s="173" t="s">
        <v>385</v>
      </c>
      <c r="J26" s="174" t="s">
        <v>386</v>
      </c>
      <c r="K26" s="2037" t="s">
        <v>387</v>
      </c>
      <c r="L26" s="2039"/>
      <c r="M26" s="173" t="s">
        <v>388</v>
      </c>
      <c r="N26" s="2038" t="s">
        <v>389</v>
      </c>
      <c r="O26" s="2038"/>
      <c r="P26" s="2040"/>
    </row>
    <row r="27" spans="1:18" s="175" customFormat="1" ht="13.5" x14ac:dyDescent="0.25">
      <c r="A27" s="176">
        <v>1</v>
      </c>
      <c r="B27" s="2022">
        <v>2</v>
      </c>
      <c r="C27" s="2023"/>
      <c r="D27" s="2023"/>
      <c r="E27" s="2023"/>
      <c r="F27" s="2024"/>
      <c r="G27" s="2022">
        <v>3</v>
      </c>
      <c r="H27" s="2024"/>
      <c r="I27" s="177">
        <v>4</v>
      </c>
      <c r="J27" s="178">
        <v>5</v>
      </c>
      <c r="K27" s="177">
        <v>6</v>
      </c>
      <c r="L27" s="179">
        <v>7</v>
      </c>
      <c r="M27" s="177">
        <v>8</v>
      </c>
      <c r="N27" s="2022">
        <v>9</v>
      </c>
      <c r="O27" s="2023"/>
      <c r="P27" s="2025"/>
    </row>
    <row r="28" spans="1:18" s="175" customFormat="1" ht="13.5" hidden="1" x14ac:dyDescent="0.25">
      <c r="A28" s="180">
        <v>1</v>
      </c>
      <c r="B28" s="181" t="s">
        <v>390</v>
      </c>
      <c r="C28" s="182"/>
      <c r="D28" s="182"/>
      <c r="E28" s="182"/>
      <c r="F28" s="183"/>
      <c r="G28" s="2026" t="s">
        <v>32</v>
      </c>
      <c r="H28" s="2027"/>
      <c r="I28" s="184"/>
      <c r="J28" s="184">
        <v>323</v>
      </c>
      <c r="K28" s="184"/>
      <c r="L28" s="184"/>
      <c r="M28" s="184">
        <v>0</v>
      </c>
      <c r="N28" s="182" t="s">
        <v>391</v>
      </c>
      <c r="O28" s="182"/>
      <c r="P28" s="185"/>
    </row>
    <row r="29" spans="1:18" s="175" customFormat="1" ht="13.5" hidden="1" x14ac:dyDescent="0.25">
      <c r="A29" s="180">
        <v>2</v>
      </c>
      <c r="B29" s="181" t="s">
        <v>392</v>
      </c>
      <c r="C29" s="182"/>
      <c r="D29" s="182"/>
      <c r="E29" s="182"/>
      <c r="F29" s="183"/>
      <c r="G29" s="2026" t="s">
        <v>32</v>
      </c>
      <c r="H29" s="2027"/>
      <c r="I29" s="184"/>
      <c r="J29" s="184">
        <v>1100</v>
      </c>
      <c r="K29" s="184">
        <v>0.8</v>
      </c>
      <c r="L29" s="184"/>
      <c r="M29" s="184">
        <v>0</v>
      </c>
      <c r="N29" s="182" t="s">
        <v>393</v>
      </c>
      <c r="O29" s="182"/>
      <c r="P29" s="185"/>
    </row>
    <row r="30" spans="1:18" s="175" customFormat="1" ht="41.25" hidden="1" customHeight="1" x14ac:dyDescent="0.25">
      <c r="A30" s="180">
        <v>3</v>
      </c>
      <c r="B30" s="2028" t="s">
        <v>394</v>
      </c>
      <c r="C30" s="2029"/>
      <c r="D30" s="2029"/>
      <c r="E30" s="2029"/>
      <c r="F30" s="2030"/>
      <c r="G30" s="2031" t="s">
        <v>395</v>
      </c>
      <c r="H30" s="2032"/>
      <c r="I30" s="184"/>
      <c r="J30" s="184">
        <v>2466</v>
      </c>
      <c r="K30" s="184"/>
      <c r="L30" s="184"/>
      <c r="M30" s="184">
        <v>0</v>
      </c>
      <c r="N30" s="182" t="s">
        <v>396</v>
      </c>
      <c r="O30" s="182"/>
      <c r="P30" s="185"/>
    </row>
    <row r="31" spans="1:18" s="175" customFormat="1" ht="13.5" hidden="1" x14ac:dyDescent="0.25">
      <c r="A31" s="180">
        <v>4</v>
      </c>
      <c r="B31" s="181" t="s">
        <v>397</v>
      </c>
      <c r="C31" s="182"/>
      <c r="D31" s="182"/>
      <c r="E31" s="182"/>
      <c r="F31" s="183"/>
      <c r="G31" s="2026" t="s">
        <v>32</v>
      </c>
      <c r="H31" s="2027"/>
      <c r="I31" s="184"/>
      <c r="J31" s="184">
        <v>1315</v>
      </c>
      <c r="K31" s="184"/>
      <c r="L31" s="184"/>
      <c r="M31" s="184">
        <v>0</v>
      </c>
      <c r="N31" s="182" t="s">
        <v>398</v>
      </c>
      <c r="O31" s="182"/>
      <c r="P31" s="185"/>
    </row>
    <row r="32" spans="1:18" s="175" customFormat="1" ht="13.5" hidden="1" customHeight="1" x14ac:dyDescent="0.25">
      <c r="A32" s="180">
        <v>5</v>
      </c>
      <c r="B32" s="2044" t="s">
        <v>399</v>
      </c>
      <c r="C32" s="2045"/>
      <c r="D32" s="2045"/>
      <c r="E32" s="2045"/>
      <c r="F32" s="2046"/>
      <c r="G32" s="2026" t="s">
        <v>400</v>
      </c>
      <c r="H32" s="2027"/>
      <c r="I32" s="184"/>
      <c r="J32" s="184">
        <v>3349</v>
      </c>
      <c r="K32" s="184"/>
      <c r="L32" s="184"/>
      <c r="M32" s="184">
        <v>0</v>
      </c>
      <c r="N32" s="182" t="s">
        <v>401</v>
      </c>
      <c r="O32" s="182"/>
      <c r="P32" s="185"/>
    </row>
    <row r="33" spans="1:16" s="175" customFormat="1" ht="13.5" customHeight="1" x14ac:dyDescent="0.25">
      <c r="A33" s="180">
        <v>1</v>
      </c>
      <c r="B33" s="2044" t="s">
        <v>402</v>
      </c>
      <c r="C33" s="2045"/>
      <c r="D33" s="2045"/>
      <c r="E33" s="2045"/>
      <c r="F33" s="2046"/>
      <c r="G33" s="2026"/>
      <c r="H33" s="2027"/>
      <c r="I33" s="184"/>
      <c r="J33" s="184">
        <v>826</v>
      </c>
      <c r="K33" s="184"/>
      <c r="L33" s="184"/>
      <c r="M33" s="184">
        <f>J33</f>
        <v>826</v>
      </c>
      <c r="N33" s="182" t="s">
        <v>403</v>
      </c>
      <c r="O33" s="182"/>
      <c r="P33" s="185"/>
    </row>
    <row r="34" spans="1:16" s="175" customFormat="1" ht="27.75" customHeight="1" x14ac:dyDescent="0.25">
      <c r="A34" s="180">
        <v>2</v>
      </c>
      <c r="B34" s="2044" t="s">
        <v>404</v>
      </c>
      <c r="C34" s="2045"/>
      <c r="D34" s="2045"/>
      <c r="E34" s="2045"/>
      <c r="F34" s="2046"/>
      <c r="G34" s="181"/>
      <c r="H34" s="183"/>
      <c r="I34" s="184"/>
      <c r="J34" s="184">
        <v>820</v>
      </c>
      <c r="K34" s="184"/>
      <c r="L34" s="184"/>
      <c r="M34" s="184">
        <f>J34</f>
        <v>820</v>
      </c>
      <c r="N34" s="182" t="s">
        <v>405</v>
      </c>
      <c r="O34" s="182"/>
      <c r="P34" s="185"/>
    </row>
    <row r="35" spans="1:16" s="175" customFormat="1" ht="13.5" hidden="1" x14ac:dyDescent="0.25">
      <c r="A35" s="180">
        <v>8</v>
      </c>
      <c r="B35" s="181" t="s">
        <v>406</v>
      </c>
      <c r="C35" s="182"/>
      <c r="D35" s="182"/>
      <c r="E35" s="182"/>
      <c r="F35" s="183"/>
      <c r="G35" s="181"/>
      <c r="H35" s="183"/>
      <c r="I35" s="184"/>
      <c r="J35" s="184">
        <v>1473</v>
      </c>
      <c r="K35" s="184"/>
      <c r="L35" s="184"/>
      <c r="M35" s="184">
        <f>J35*0</f>
        <v>0</v>
      </c>
      <c r="N35" s="182" t="s">
        <v>407</v>
      </c>
      <c r="O35" s="182"/>
      <c r="P35" s="185"/>
    </row>
    <row r="36" spans="1:16" s="175" customFormat="1" ht="13.5" hidden="1" x14ac:dyDescent="0.25">
      <c r="A36" s="180">
        <v>9</v>
      </c>
      <c r="B36" s="181" t="s">
        <v>408</v>
      </c>
      <c r="C36" s="182"/>
      <c r="D36" s="182"/>
      <c r="E36" s="182"/>
      <c r="F36" s="183"/>
      <c r="G36" s="181"/>
      <c r="H36" s="183"/>
      <c r="I36" s="184"/>
      <c r="J36" s="184">
        <v>471</v>
      </c>
      <c r="K36" s="184"/>
      <c r="L36" s="184"/>
      <c r="M36" s="184">
        <v>0</v>
      </c>
      <c r="N36" s="182" t="s">
        <v>409</v>
      </c>
      <c r="O36" s="182"/>
      <c r="P36" s="185"/>
    </row>
    <row r="37" spans="1:16" s="175" customFormat="1" ht="24.75" hidden="1" customHeight="1" x14ac:dyDescent="0.25">
      <c r="A37" s="186">
        <v>10</v>
      </c>
      <c r="B37" s="2041" t="s">
        <v>410</v>
      </c>
      <c r="C37" s="2042"/>
      <c r="D37" s="2042"/>
      <c r="E37" s="2042"/>
      <c r="F37" s="2043"/>
      <c r="G37" s="187"/>
      <c r="H37" s="188"/>
      <c r="I37" s="189"/>
      <c r="J37" s="189">
        <v>2003</v>
      </c>
      <c r="K37" s="189"/>
      <c r="L37" s="189"/>
      <c r="M37" s="189">
        <f>J37*0</f>
        <v>0</v>
      </c>
      <c r="N37" s="190" t="s">
        <v>411</v>
      </c>
      <c r="O37" s="190"/>
      <c r="P37" s="191"/>
    </row>
    <row r="38" spans="1:16" s="175" customFormat="1" ht="13.5" x14ac:dyDescent="0.25">
      <c r="A38" s="180">
        <v>3</v>
      </c>
      <c r="B38" s="181" t="s">
        <v>412</v>
      </c>
      <c r="C38" s="182"/>
      <c r="D38" s="182"/>
      <c r="E38" s="182"/>
      <c r="F38" s="183"/>
      <c r="G38" s="181"/>
      <c r="H38" s="183"/>
      <c r="I38" s="184"/>
      <c r="J38" s="184">
        <v>484</v>
      </c>
      <c r="K38" s="184"/>
      <c r="L38" s="184"/>
      <c r="M38" s="189">
        <f>J38</f>
        <v>484</v>
      </c>
      <c r="N38" s="182" t="s">
        <v>1158</v>
      </c>
      <c r="O38" s="182"/>
      <c r="P38" s="185"/>
    </row>
    <row r="39" spans="1:16" s="175" customFormat="1" ht="12.75" hidden="1" customHeight="1" x14ac:dyDescent="0.25">
      <c r="A39" s="180">
        <v>12</v>
      </c>
      <c r="B39" s="2028" t="s">
        <v>73</v>
      </c>
      <c r="C39" s="2029"/>
      <c r="D39" s="2029"/>
      <c r="E39" s="2029"/>
      <c r="F39" s="2030"/>
      <c r="G39" s="181"/>
      <c r="H39" s="183"/>
      <c r="I39" s="184"/>
      <c r="J39" s="184">
        <v>1349</v>
      </c>
      <c r="K39" s="184"/>
      <c r="L39" s="184"/>
      <c r="M39" s="189">
        <f>J39*0</f>
        <v>0</v>
      </c>
      <c r="N39" s="182" t="s">
        <v>413</v>
      </c>
      <c r="O39" s="182"/>
      <c r="P39" s="185"/>
    </row>
    <row r="40" spans="1:16" s="175" customFormat="1" ht="13.5" x14ac:dyDescent="0.25">
      <c r="A40" s="180">
        <v>4</v>
      </c>
      <c r="B40" s="181" t="s">
        <v>74</v>
      </c>
      <c r="C40" s="182"/>
      <c r="D40" s="182"/>
      <c r="E40" s="182"/>
      <c r="F40" s="183"/>
      <c r="G40" s="181"/>
      <c r="H40" s="183"/>
      <c r="I40" s="184"/>
      <c r="J40" s="184">
        <v>318</v>
      </c>
      <c r="K40" s="184"/>
      <c r="L40" s="184"/>
      <c r="M40" s="189">
        <f>J40</f>
        <v>318</v>
      </c>
      <c r="N40" s="182" t="s">
        <v>414</v>
      </c>
      <c r="O40" s="182"/>
      <c r="P40" s="185"/>
    </row>
    <row r="41" spans="1:16" s="175" customFormat="1" ht="24.75" customHeight="1" x14ac:dyDescent="0.25">
      <c r="A41" s="180">
        <v>5</v>
      </c>
      <c r="B41" s="2028" t="s">
        <v>415</v>
      </c>
      <c r="C41" s="2029"/>
      <c r="D41" s="2029"/>
      <c r="E41" s="2029"/>
      <c r="F41" s="2030"/>
      <c r="G41" s="181"/>
      <c r="H41" s="183"/>
      <c r="I41" s="184"/>
      <c r="J41" s="184">
        <v>318</v>
      </c>
      <c r="K41" s="184"/>
      <c r="L41" s="184"/>
      <c r="M41" s="189">
        <f>J41</f>
        <v>318</v>
      </c>
      <c r="N41" s="182" t="s">
        <v>416</v>
      </c>
      <c r="O41" s="182"/>
      <c r="P41" s="185"/>
    </row>
    <row r="42" spans="1:16" s="175" customFormat="1" ht="39" customHeight="1" x14ac:dyDescent="0.25">
      <c r="A42" s="180">
        <v>6</v>
      </c>
      <c r="B42" s="2044" t="s">
        <v>417</v>
      </c>
      <c r="C42" s="2045"/>
      <c r="D42" s="2045"/>
      <c r="E42" s="2045"/>
      <c r="F42" s="2046"/>
      <c r="G42" s="2031" t="s">
        <v>395</v>
      </c>
      <c r="H42" s="2032"/>
      <c r="I42" s="184"/>
      <c r="J42" s="184">
        <v>4766</v>
      </c>
      <c r="K42" s="184"/>
      <c r="L42" s="184"/>
      <c r="M42" s="189">
        <f>J42*1</f>
        <v>4766</v>
      </c>
      <c r="N42" s="182" t="s">
        <v>418</v>
      </c>
      <c r="O42" s="182"/>
      <c r="P42" s="185"/>
    </row>
    <row r="43" spans="1:16" s="175" customFormat="1" ht="22.5" hidden="1" customHeight="1" x14ac:dyDescent="0.25">
      <c r="A43" s="180">
        <v>16</v>
      </c>
      <c r="B43" s="2028" t="s">
        <v>419</v>
      </c>
      <c r="C43" s="2029"/>
      <c r="D43" s="2029"/>
      <c r="E43" s="2029"/>
      <c r="F43" s="2030"/>
      <c r="G43" s="2031" t="s">
        <v>420</v>
      </c>
      <c r="H43" s="2032"/>
      <c r="I43" s="184"/>
      <c r="J43" s="184">
        <v>203</v>
      </c>
      <c r="K43" s="184"/>
      <c r="L43" s="184"/>
      <c r="M43" s="184">
        <v>0</v>
      </c>
      <c r="N43" s="182" t="s">
        <v>421</v>
      </c>
      <c r="O43" s="182"/>
      <c r="P43" s="185"/>
    </row>
    <row r="44" spans="1:16" s="175" customFormat="1" ht="22.5" customHeight="1" x14ac:dyDescent="0.25">
      <c r="A44" s="180">
        <v>7</v>
      </c>
      <c r="B44" s="181" t="s">
        <v>1151</v>
      </c>
      <c r="C44" s="182"/>
      <c r="D44" s="182"/>
      <c r="E44" s="182"/>
      <c r="F44" s="183"/>
      <c r="G44" s="2026" t="s">
        <v>422</v>
      </c>
      <c r="H44" s="2027"/>
      <c r="I44" s="192">
        <v>2.1</v>
      </c>
      <c r="J44" s="184">
        <v>122</v>
      </c>
      <c r="K44" s="184"/>
      <c r="L44" s="184"/>
      <c r="M44" s="184">
        <f>J44*I44</f>
        <v>256.2</v>
      </c>
      <c r="N44" s="182" t="s">
        <v>423</v>
      </c>
      <c r="O44" s="182"/>
      <c r="P44" s="185"/>
    </row>
    <row r="45" spans="1:16" s="175" customFormat="1" ht="29.25" customHeight="1" x14ac:dyDescent="0.25">
      <c r="A45" s="180">
        <v>8</v>
      </c>
      <c r="B45" s="2044" t="s">
        <v>424</v>
      </c>
      <c r="C45" s="2045"/>
      <c r="D45" s="2045"/>
      <c r="E45" s="2045"/>
      <c r="F45" s="2046"/>
      <c r="G45" s="2031" t="s">
        <v>395</v>
      </c>
      <c r="H45" s="2032"/>
      <c r="I45" s="184">
        <v>1</v>
      </c>
      <c r="J45" s="184">
        <v>1241</v>
      </c>
      <c r="K45" s="184"/>
      <c r="L45" s="184"/>
      <c r="M45" s="184">
        <f>J45</f>
        <v>1241</v>
      </c>
      <c r="N45" s="182" t="s">
        <v>425</v>
      </c>
      <c r="O45" s="182"/>
      <c r="P45" s="185"/>
    </row>
    <row r="46" spans="1:16" s="175" customFormat="1" ht="27.75" customHeight="1" x14ac:dyDescent="0.25">
      <c r="A46" s="180">
        <v>9</v>
      </c>
      <c r="B46" s="2049" t="s">
        <v>1152</v>
      </c>
      <c r="C46" s="2050"/>
      <c r="D46" s="2050"/>
      <c r="E46" s="2050"/>
      <c r="F46" s="2051"/>
      <c r="G46" s="2052" t="s">
        <v>426</v>
      </c>
      <c r="H46" s="2053"/>
      <c r="I46" s="184">
        <v>3</v>
      </c>
      <c r="J46" s="184">
        <v>1027</v>
      </c>
      <c r="K46" s="184"/>
      <c r="L46" s="184"/>
      <c r="M46" s="184">
        <f>I46*J46</f>
        <v>3081</v>
      </c>
      <c r="N46" s="182" t="s">
        <v>427</v>
      </c>
      <c r="O46" s="182"/>
      <c r="P46" s="185"/>
    </row>
    <row r="47" spans="1:16" s="175" customFormat="1" ht="13.5" hidden="1" customHeight="1" x14ac:dyDescent="0.25">
      <c r="A47" s="180">
        <v>19</v>
      </c>
      <c r="B47" s="2044" t="s">
        <v>428</v>
      </c>
      <c r="C47" s="2045"/>
      <c r="D47" s="2045"/>
      <c r="E47" s="2045"/>
      <c r="F47" s="2046"/>
      <c r="G47" s="2052" t="s">
        <v>32</v>
      </c>
      <c r="H47" s="2053"/>
      <c r="I47" s="184">
        <v>0</v>
      </c>
      <c r="J47" s="184">
        <v>2064</v>
      </c>
      <c r="K47" s="184"/>
      <c r="L47" s="184"/>
      <c r="M47" s="184">
        <f>J47*I47</f>
        <v>0</v>
      </c>
      <c r="N47" s="182" t="s">
        <v>429</v>
      </c>
      <c r="O47" s="182"/>
      <c r="P47" s="185"/>
    </row>
    <row r="48" spans="1:16" s="175" customFormat="1" ht="30" customHeight="1" x14ac:dyDescent="0.25">
      <c r="A48" s="180">
        <v>10</v>
      </c>
      <c r="B48" s="2044" t="s">
        <v>430</v>
      </c>
      <c r="C48" s="2045"/>
      <c r="D48" s="2045"/>
      <c r="E48" s="2045"/>
      <c r="F48" s="2046"/>
      <c r="G48" s="2047" t="s">
        <v>431</v>
      </c>
      <c r="H48" s="2048"/>
      <c r="I48" s="184">
        <v>2</v>
      </c>
      <c r="J48" s="184">
        <v>1455</v>
      </c>
      <c r="K48" s="184"/>
      <c r="L48" s="184"/>
      <c r="M48" s="184">
        <f>I48*J48*1</f>
        <v>2910</v>
      </c>
      <c r="N48" s="182" t="s">
        <v>432</v>
      </c>
      <c r="O48" s="182"/>
      <c r="P48" s="185"/>
    </row>
    <row r="49" spans="1:16" s="175" customFormat="1" ht="27" hidden="1" customHeight="1" x14ac:dyDescent="0.25">
      <c r="A49" s="180">
        <v>21</v>
      </c>
      <c r="B49" s="2044" t="s">
        <v>433</v>
      </c>
      <c r="C49" s="2045"/>
      <c r="D49" s="2045"/>
      <c r="E49" s="2045"/>
      <c r="F49" s="2046"/>
      <c r="G49" s="2047" t="s">
        <v>431</v>
      </c>
      <c r="H49" s="2048"/>
      <c r="I49" s="184">
        <v>1</v>
      </c>
      <c r="J49" s="184">
        <v>1968</v>
      </c>
      <c r="K49" s="184"/>
      <c r="L49" s="184"/>
      <c r="M49" s="184">
        <f>I49*J49*0</f>
        <v>0</v>
      </c>
      <c r="N49" s="182" t="s">
        <v>434</v>
      </c>
      <c r="O49" s="182"/>
      <c r="P49" s="185"/>
    </row>
    <row r="50" spans="1:16" s="175" customFormat="1" ht="38.25" customHeight="1" x14ac:dyDescent="0.25">
      <c r="A50" s="180">
        <v>11</v>
      </c>
      <c r="B50" s="2044" t="s">
        <v>435</v>
      </c>
      <c r="C50" s="2045"/>
      <c r="D50" s="2045"/>
      <c r="E50" s="2045"/>
      <c r="F50" s="2046"/>
      <c r="G50" s="2047" t="s">
        <v>431</v>
      </c>
      <c r="H50" s="2048"/>
      <c r="I50" s="184">
        <v>1</v>
      </c>
      <c r="J50" s="184">
        <v>1550</v>
      </c>
      <c r="K50" s="184"/>
      <c r="L50" s="184"/>
      <c r="M50" s="184">
        <f>I50*J50</f>
        <v>1550</v>
      </c>
      <c r="N50" s="182" t="s">
        <v>436</v>
      </c>
      <c r="O50" s="182"/>
      <c r="P50" s="185"/>
    </row>
    <row r="51" spans="1:16" s="175" customFormat="1" ht="27" customHeight="1" x14ac:dyDescent="0.25">
      <c r="A51" s="180">
        <v>12</v>
      </c>
      <c r="B51" s="2044" t="s">
        <v>437</v>
      </c>
      <c r="C51" s="2045"/>
      <c r="D51" s="2045"/>
      <c r="E51" s="2045"/>
      <c r="F51" s="2046"/>
      <c r="G51" s="2054" t="s">
        <v>165</v>
      </c>
      <c r="H51" s="2032"/>
      <c r="I51" s="184">
        <v>15</v>
      </c>
      <c r="J51" s="184">
        <f>M48+M49+M50</f>
        <v>4460</v>
      </c>
      <c r="K51" s="184"/>
      <c r="L51" s="184"/>
      <c r="M51" s="184">
        <f>I51*J51/100</f>
        <v>669</v>
      </c>
      <c r="N51" s="182" t="s">
        <v>438</v>
      </c>
      <c r="O51" s="182"/>
      <c r="P51" s="185"/>
    </row>
    <row r="52" spans="1:16" s="175" customFormat="1" ht="27" customHeight="1" x14ac:dyDescent="0.25">
      <c r="A52" s="180">
        <v>13</v>
      </c>
      <c r="B52" s="2044" t="s">
        <v>75</v>
      </c>
      <c r="C52" s="2045"/>
      <c r="D52" s="2045"/>
      <c r="E52" s="2045"/>
      <c r="F52" s="2046"/>
      <c r="G52" s="2044" t="s">
        <v>439</v>
      </c>
      <c r="H52" s="2046"/>
      <c r="I52" s="184">
        <v>5</v>
      </c>
      <c r="J52" s="184">
        <v>1222</v>
      </c>
      <c r="K52" s="184">
        <v>1</v>
      </c>
      <c r="L52" s="184"/>
      <c r="M52" s="184">
        <f>J52*K52*I52</f>
        <v>6110</v>
      </c>
      <c r="N52" s="182" t="s">
        <v>440</v>
      </c>
      <c r="O52" s="182"/>
      <c r="P52" s="185"/>
    </row>
    <row r="53" spans="1:16" s="175" customFormat="1" ht="33.75" customHeight="1" x14ac:dyDescent="0.25">
      <c r="A53" s="180">
        <v>14</v>
      </c>
      <c r="B53" s="2044" t="s">
        <v>441</v>
      </c>
      <c r="C53" s="2045"/>
      <c r="D53" s="2045"/>
      <c r="E53" s="2045"/>
      <c r="F53" s="2046"/>
      <c r="G53" s="2044" t="s">
        <v>442</v>
      </c>
      <c r="H53" s="2046"/>
      <c r="I53" s="184">
        <v>6</v>
      </c>
      <c r="J53" s="184">
        <v>335</v>
      </c>
      <c r="K53" s="184">
        <v>11</v>
      </c>
      <c r="L53" s="184"/>
      <c r="M53" s="184">
        <f>J53*K53*I53</f>
        <v>22110</v>
      </c>
      <c r="N53" s="182" t="s">
        <v>1153</v>
      </c>
      <c r="O53" s="182"/>
      <c r="P53" s="185"/>
    </row>
    <row r="54" spans="1:16" s="175" customFormat="1" ht="27" customHeight="1" x14ac:dyDescent="0.25">
      <c r="A54" s="180">
        <v>15</v>
      </c>
      <c r="B54" s="2044" t="s">
        <v>444</v>
      </c>
      <c r="C54" s="2045"/>
      <c r="D54" s="2045"/>
      <c r="E54" s="2045"/>
      <c r="F54" s="2046"/>
      <c r="G54" s="2044" t="s">
        <v>442</v>
      </c>
      <c r="H54" s="2046"/>
      <c r="I54" s="184">
        <v>8</v>
      </c>
      <c r="J54" s="184">
        <v>335</v>
      </c>
      <c r="K54" s="184">
        <v>1</v>
      </c>
      <c r="L54" s="184"/>
      <c r="M54" s="184">
        <f>J54*K54*I54</f>
        <v>2680</v>
      </c>
      <c r="N54" s="182" t="s">
        <v>1153</v>
      </c>
      <c r="O54" s="182"/>
      <c r="P54" s="185"/>
    </row>
    <row r="55" spans="1:16" s="175" customFormat="1" ht="27" customHeight="1" x14ac:dyDescent="0.25">
      <c r="A55" s="180">
        <v>16</v>
      </c>
      <c r="B55" s="2044" t="s">
        <v>445</v>
      </c>
      <c r="C55" s="2045"/>
      <c r="D55" s="2045"/>
      <c r="E55" s="2045"/>
      <c r="F55" s="2046"/>
      <c r="G55" s="2044" t="s">
        <v>442</v>
      </c>
      <c r="H55" s="2046"/>
      <c r="I55" s="184">
        <v>8</v>
      </c>
      <c r="J55" s="184">
        <v>335</v>
      </c>
      <c r="K55" s="184">
        <v>1</v>
      </c>
      <c r="L55" s="184"/>
      <c r="M55" s="184">
        <f>J55*K55*I55</f>
        <v>2680</v>
      </c>
      <c r="N55" s="182" t="s">
        <v>1153</v>
      </c>
      <c r="O55" s="182"/>
      <c r="P55" s="185"/>
    </row>
    <row r="56" spans="1:16" s="175" customFormat="1" ht="27" hidden="1" customHeight="1" x14ac:dyDescent="0.25">
      <c r="A56" s="180">
        <v>15</v>
      </c>
      <c r="B56" s="2044" t="s">
        <v>446</v>
      </c>
      <c r="C56" s="2045"/>
      <c r="D56" s="2045"/>
      <c r="E56" s="2045"/>
      <c r="F56" s="2046"/>
      <c r="G56" s="2044" t="s">
        <v>442</v>
      </c>
      <c r="H56" s="2046"/>
      <c r="I56" s="184">
        <v>4</v>
      </c>
      <c r="J56" s="184">
        <v>335</v>
      </c>
      <c r="K56" s="184">
        <v>1</v>
      </c>
      <c r="L56" s="184"/>
      <c r="M56" s="184">
        <f>J56*K56*I56*0</f>
        <v>0</v>
      </c>
      <c r="N56" s="182" t="s">
        <v>443</v>
      </c>
      <c r="O56" s="182"/>
      <c r="P56" s="185"/>
    </row>
    <row r="57" spans="1:16" s="175" customFormat="1" ht="27" customHeight="1" x14ac:dyDescent="0.25">
      <c r="A57" s="180">
        <v>17</v>
      </c>
      <c r="B57" s="2044" t="s">
        <v>447</v>
      </c>
      <c r="C57" s="2045"/>
      <c r="D57" s="2045"/>
      <c r="E57" s="2045"/>
      <c r="F57" s="2046"/>
      <c r="G57" s="2044" t="s">
        <v>442</v>
      </c>
      <c r="H57" s="2046"/>
      <c r="I57" s="184">
        <v>1</v>
      </c>
      <c r="J57" s="184">
        <v>335</v>
      </c>
      <c r="K57" s="184">
        <v>1</v>
      </c>
      <c r="L57" s="184"/>
      <c r="M57" s="184">
        <f>J57*K57*I57</f>
        <v>335</v>
      </c>
      <c r="N57" s="182" t="s">
        <v>1153</v>
      </c>
      <c r="O57" s="182"/>
      <c r="P57" s="185"/>
    </row>
    <row r="58" spans="1:16" s="175" customFormat="1" ht="27" customHeight="1" x14ac:dyDescent="0.25">
      <c r="A58" s="180">
        <v>18</v>
      </c>
      <c r="B58" s="2044" t="s">
        <v>448</v>
      </c>
      <c r="C58" s="2045"/>
      <c r="D58" s="2045"/>
      <c r="E58" s="2045"/>
      <c r="F58" s="2046"/>
      <c r="G58" s="2044" t="s">
        <v>442</v>
      </c>
      <c r="H58" s="2046"/>
      <c r="I58" s="184">
        <v>1</v>
      </c>
      <c r="J58" s="184">
        <v>335</v>
      </c>
      <c r="K58" s="184">
        <v>1</v>
      </c>
      <c r="L58" s="184"/>
      <c r="M58" s="184">
        <f>J58*K58*I58</f>
        <v>335</v>
      </c>
      <c r="N58" s="182" t="s">
        <v>1153</v>
      </c>
      <c r="O58" s="182"/>
      <c r="P58" s="185"/>
    </row>
    <row r="59" spans="1:16" s="175" customFormat="1" ht="13.5" hidden="1" customHeight="1" x14ac:dyDescent="0.25">
      <c r="A59" s="180">
        <v>25</v>
      </c>
      <c r="B59" s="2044" t="s">
        <v>449</v>
      </c>
      <c r="C59" s="2045"/>
      <c r="D59" s="2045"/>
      <c r="E59" s="2045"/>
      <c r="F59" s="2046"/>
      <c r="G59" s="2044" t="s">
        <v>442</v>
      </c>
      <c r="H59" s="2046"/>
      <c r="I59" s="184">
        <v>9</v>
      </c>
      <c r="J59" s="184">
        <v>174</v>
      </c>
      <c r="K59" s="184">
        <v>3</v>
      </c>
      <c r="L59" s="184"/>
      <c r="M59" s="184">
        <f>J59*K59*I59*0</f>
        <v>0</v>
      </c>
      <c r="N59" s="182" t="s">
        <v>450</v>
      </c>
      <c r="O59" s="182"/>
      <c r="P59" s="185"/>
    </row>
    <row r="60" spans="1:16" s="175" customFormat="1" ht="13.5" x14ac:dyDescent="0.25">
      <c r="A60" s="180">
        <v>19</v>
      </c>
      <c r="B60" s="181" t="s">
        <v>451</v>
      </c>
      <c r="C60" s="182"/>
      <c r="D60" s="182"/>
      <c r="E60" s="182"/>
      <c r="F60" s="183"/>
      <c r="G60" s="2055" t="s">
        <v>165</v>
      </c>
      <c r="H60" s="2027"/>
      <c r="I60" s="184">
        <v>30</v>
      </c>
      <c r="J60" s="184">
        <f>M53+M59+M54+M56+M57+M55+M58</f>
        <v>28140</v>
      </c>
      <c r="K60" s="184"/>
      <c r="L60" s="184"/>
      <c r="M60" s="184">
        <f>I60*J60/100</f>
        <v>8442</v>
      </c>
      <c r="N60" s="182" t="s">
        <v>452</v>
      </c>
      <c r="O60" s="182"/>
      <c r="P60" s="185"/>
    </row>
    <row r="61" spans="1:16" s="175" customFormat="1" ht="13.5" x14ac:dyDescent="0.25">
      <c r="A61" s="180">
        <v>20</v>
      </c>
      <c r="B61" s="181" t="s">
        <v>453</v>
      </c>
      <c r="C61" s="182"/>
      <c r="D61" s="182"/>
      <c r="E61" s="182"/>
      <c r="F61" s="183"/>
      <c r="G61" s="2055" t="s">
        <v>165</v>
      </c>
      <c r="H61" s="2027"/>
      <c r="I61" s="184">
        <v>14</v>
      </c>
      <c r="J61" s="184">
        <f>J60</f>
        <v>28140</v>
      </c>
      <c r="K61" s="184"/>
      <c r="L61" s="184"/>
      <c r="M61" s="184">
        <f>I61*J61/100</f>
        <v>3939.6</v>
      </c>
      <c r="N61" s="182" t="s">
        <v>454</v>
      </c>
      <c r="O61" s="182"/>
      <c r="P61" s="185"/>
    </row>
    <row r="62" spans="1:16" s="175" customFormat="1" ht="13.5" hidden="1" x14ac:dyDescent="0.25">
      <c r="A62" s="180">
        <v>29</v>
      </c>
      <c r="B62" s="181" t="s">
        <v>455</v>
      </c>
      <c r="C62" s="182"/>
      <c r="D62" s="182"/>
      <c r="E62" s="182"/>
      <c r="F62" s="183"/>
      <c r="G62" s="2055" t="s">
        <v>165</v>
      </c>
      <c r="H62" s="2027"/>
      <c r="I62" s="184">
        <v>25</v>
      </c>
      <c r="J62" s="184">
        <f>J60</f>
        <v>28140</v>
      </c>
      <c r="K62" s="184"/>
      <c r="L62" s="184"/>
      <c r="M62" s="184">
        <f>I62*J62/100*0</f>
        <v>0</v>
      </c>
      <c r="N62" s="182" t="s">
        <v>456</v>
      </c>
      <c r="O62" s="182"/>
      <c r="P62" s="185"/>
    </row>
    <row r="63" spans="1:16" s="175" customFormat="1" ht="42" customHeight="1" x14ac:dyDescent="0.25">
      <c r="A63" s="180">
        <v>21</v>
      </c>
      <c r="B63" s="2044" t="s">
        <v>457</v>
      </c>
      <c r="C63" s="2045"/>
      <c r="D63" s="2045"/>
      <c r="E63" s="2045"/>
      <c r="F63" s="2046"/>
      <c r="G63" s="2031" t="s">
        <v>458</v>
      </c>
      <c r="H63" s="2032"/>
      <c r="I63" s="184">
        <v>18</v>
      </c>
      <c r="J63" s="184">
        <v>212</v>
      </c>
      <c r="K63" s="184"/>
      <c r="L63" s="184"/>
      <c r="M63" s="184">
        <f>I63*J63</f>
        <v>3816</v>
      </c>
      <c r="N63" s="182" t="s">
        <v>1154</v>
      </c>
      <c r="O63" s="182"/>
      <c r="P63" s="185"/>
    </row>
    <row r="64" spans="1:16" s="175" customFormat="1" ht="13.5" hidden="1" customHeight="1" x14ac:dyDescent="0.25">
      <c r="A64" s="180">
        <v>30</v>
      </c>
      <c r="B64" s="2044" t="s">
        <v>459</v>
      </c>
      <c r="C64" s="2045"/>
      <c r="D64" s="2045"/>
      <c r="E64" s="2045"/>
      <c r="F64" s="2046"/>
      <c r="G64" s="2047" t="s">
        <v>460</v>
      </c>
      <c r="H64" s="2048"/>
      <c r="I64" s="184">
        <v>2</v>
      </c>
      <c r="J64" s="184">
        <v>339</v>
      </c>
      <c r="K64" s="184"/>
      <c r="L64" s="184"/>
      <c r="M64" s="184">
        <f>I64*J64*0</f>
        <v>0</v>
      </c>
      <c r="N64" s="182" t="s">
        <v>461</v>
      </c>
      <c r="O64" s="182"/>
      <c r="P64" s="185"/>
    </row>
    <row r="65" spans="1:16" s="175" customFormat="1" ht="27.75" hidden="1" customHeight="1" x14ac:dyDescent="0.25">
      <c r="A65" s="180">
        <v>31</v>
      </c>
      <c r="B65" s="2044" t="s">
        <v>462</v>
      </c>
      <c r="C65" s="2045"/>
      <c r="D65" s="2045"/>
      <c r="E65" s="2045"/>
      <c r="F65" s="2046"/>
      <c r="G65" s="2047" t="s">
        <v>463</v>
      </c>
      <c r="H65" s="2048"/>
      <c r="I65" s="184">
        <v>1</v>
      </c>
      <c r="J65" s="184">
        <v>1035</v>
      </c>
      <c r="K65" s="184"/>
      <c r="L65" s="184"/>
      <c r="M65" s="184">
        <f>I65*J65*0</f>
        <v>0</v>
      </c>
      <c r="N65" s="182" t="s">
        <v>464</v>
      </c>
      <c r="O65" s="182"/>
      <c r="P65" s="185"/>
    </row>
    <row r="66" spans="1:16" s="175" customFormat="1" ht="29.25" hidden="1" customHeight="1" x14ac:dyDescent="0.25">
      <c r="A66" s="180">
        <v>32</v>
      </c>
      <c r="B66" s="2044" t="s">
        <v>465</v>
      </c>
      <c r="C66" s="2045"/>
      <c r="D66" s="2045"/>
      <c r="E66" s="2045"/>
      <c r="F66" s="2046"/>
      <c r="G66" s="2047" t="s">
        <v>463</v>
      </c>
      <c r="H66" s="2048"/>
      <c r="I66" s="184"/>
      <c r="J66" s="184">
        <v>310</v>
      </c>
      <c r="K66" s="184"/>
      <c r="L66" s="184"/>
      <c r="M66" s="184">
        <v>0</v>
      </c>
      <c r="N66" s="182" t="s">
        <v>466</v>
      </c>
      <c r="O66" s="182"/>
      <c r="P66" s="185"/>
    </row>
    <row r="67" spans="1:16" s="175" customFormat="1" ht="27" hidden="1" customHeight="1" x14ac:dyDescent="0.25">
      <c r="A67" s="180">
        <v>33</v>
      </c>
      <c r="B67" s="2044" t="s">
        <v>467</v>
      </c>
      <c r="C67" s="2045"/>
      <c r="D67" s="2045"/>
      <c r="E67" s="2045"/>
      <c r="F67" s="2046"/>
      <c r="G67" s="2054" t="s">
        <v>165</v>
      </c>
      <c r="H67" s="2032"/>
      <c r="I67" s="184">
        <v>38</v>
      </c>
      <c r="J67" s="184">
        <f>M64+M65+M66</f>
        <v>0</v>
      </c>
      <c r="K67" s="184"/>
      <c r="L67" s="184"/>
      <c r="M67" s="184">
        <f>ROUND(J67*0.38,2)</f>
        <v>0</v>
      </c>
      <c r="N67" s="182" t="s">
        <v>468</v>
      </c>
      <c r="O67" s="182"/>
      <c r="P67" s="185"/>
    </row>
    <row r="68" spans="1:16" s="175" customFormat="1" ht="30" hidden="1" customHeight="1" x14ac:dyDescent="0.25">
      <c r="A68" s="180">
        <v>36</v>
      </c>
      <c r="B68" s="2044" t="s">
        <v>469</v>
      </c>
      <c r="C68" s="2045"/>
      <c r="D68" s="2045"/>
      <c r="E68" s="2045"/>
      <c r="F68" s="2046"/>
      <c r="G68" s="2031" t="s">
        <v>470</v>
      </c>
      <c r="H68" s="2032"/>
      <c r="I68" s="189"/>
      <c r="J68" s="189">
        <v>1891</v>
      </c>
      <c r="K68" s="189"/>
      <c r="L68" s="189"/>
      <c r="M68" s="189">
        <v>0</v>
      </c>
      <c r="N68" s="182" t="s">
        <v>471</v>
      </c>
      <c r="O68" s="190"/>
      <c r="P68" s="191"/>
    </row>
    <row r="69" spans="1:16" s="175" customFormat="1" ht="16.5" customHeight="1" x14ac:dyDescent="0.25">
      <c r="A69" s="180">
        <v>22</v>
      </c>
      <c r="B69" s="181" t="s">
        <v>472</v>
      </c>
      <c r="C69" s="182"/>
      <c r="D69" s="182"/>
      <c r="E69" s="182"/>
      <c r="F69" s="182"/>
      <c r="G69" s="2031" t="s">
        <v>458</v>
      </c>
      <c r="H69" s="2032"/>
      <c r="I69" s="184">
        <v>3</v>
      </c>
      <c r="J69" s="184">
        <v>340</v>
      </c>
      <c r="K69" s="184"/>
      <c r="L69" s="184"/>
      <c r="M69" s="184">
        <f>I69*J69</f>
        <v>1020</v>
      </c>
      <c r="N69" s="182" t="s">
        <v>1155</v>
      </c>
      <c r="O69" s="182"/>
      <c r="P69" s="185"/>
    </row>
    <row r="70" spans="1:16" s="175" customFormat="1" ht="29.25" hidden="1" customHeight="1" x14ac:dyDescent="0.25">
      <c r="A70" s="180">
        <v>21</v>
      </c>
      <c r="B70" s="2044" t="s">
        <v>473</v>
      </c>
      <c r="C70" s="2045"/>
      <c r="D70" s="2045"/>
      <c r="E70" s="2045"/>
      <c r="F70" s="2046"/>
      <c r="G70" s="2031" t="s">
        <v>458</v>
      </c>
      <c r="H70" s="2032"/>
      <c r="I70" s="184">
        <v>3</v>
      </c>
      <c r="J70" s="184">
        <v>850</v>
      </c>
      <c r="K70" s="184"/>
      <c r="L70" s="184"/>
      <c r="M70" s="184">
        <f>J70*I70*0</f>
        <v>0</v>
      </c>
      <c r="N70" s="182" t="s">
        <v>474</v>
      </c>
      <c r="O70" s="182"/>
      <c r="P70" s="185"/>
    </row>
    <row r="71" spans="1:16" s="175" customFormat="1" ht="13.5" hidden="1" x14ac:dyDescent="0.25">
      <c r="A71" s="180">
        <v>39</v>
      </c>
      <c r="B71" s="181" t="s">
        <v>475</v>
      </c>
      <c r="C71" s="182"/>
      <c r="D71" s="182"/>
      <c r="E71" s="182"/>
      <c r="F71" s="182"/>
      <c r="G71" s="2031" t="s">
        <v>458</v>
      </c>
      <c r="H71" s="2032"/>
      <c r="I71" s="184"/>
      <c r="J71" s="184">
        <v>709</v>
      </c>
      <c r="K71" s="184"/>
      <c r="L71" s="184"/>
      <c r="M71" s="184">
        <v>0</v>
      </c>
      <c r="N71" s="182" t="s">
        <v>476</v>
      </c>
      <c r="O71" s="182"/>
      <c r="P71" s="185"/>
    </row>
    <row r="72" spans="1:16" s="175" customFormat="1" ht="15.75" hidden="1" customHeight="1" x14ac:dyDescent="0.25">
      <c r="A72" s="180">
        <v>40</v>
      </c>
      <c r="B72" s="2044" t="s">
        <v>477</v>
      </c>
      <c r="C72" s="2045"/>
      <c r="D72" s="2045"/>
      <c r="E72" s="2045"/>
      <c r="F72" s="2046"/>
      <c r="G72" s="2031" t="s">
        <v>458</v>
      </c>
      <c r="H72" s="2032"/>
      <c r="I72" s="184"/>
      <c r="J72" s="184">
        <v>709</v>
      </c>
      <c r="K72" s="184"/>
      <c r="L72" s="184"/>
      <c r="M72" s="184">
        <v>0</v>
      </c>
      <c r="N72" s="182" t="s">
        <v>478</v>
      </c>
      <c r="O72" s="182"/>
      <c r="P72" s="185"/>
    </row>
    <row r="73" spans="1:16" s="175" customFormat="1" ht="21" customHeight="1" x14ac:dyDescent="0.25">
      <c r="A73" s="180">
        <v>23</v>
      </c>
      <c r="B73" s="2044" t="s">
        <v>479</v>
      </c>
      <c r="C73" s="2045"/>
      <c r="D73" s="2045"/>
      <c r="E73" s="2045"/>
      <c r="F73" s="2046"/>
      <c r="G73" s="2054" t="s">
        <v>165</v>
      </c>
      <c r="H73" s="2032"/>
      <c r="I73" s="184">
        <v>40</v>
      </c>
      <c r="J73" s="184">
        <f>SUM(M63:M72)</f>
        <v>4836</v>
      </c>
      <c r="K73" s="184"/>
      <c r="L73" s="184"/>
      <c r="M73" s="184">
        <f>J73*0.4</f>
        <v>1934.4</v>
      </c>
      <c r="N73" s="182" t="s">
        <v>478</v>
      </c>
      <c r="O73" s="182"/>
      <c r="P73" s="185"/>
    </row>
    <row r="74" spans="1:16" s="175" customFormat="1" ht="19.5" customHeight="1" x14ac:dyDescent="0.25">
      <c r="A74" s="180">
        <v>24</v>
      </c>
      <c r="B74" s="181" t="s">
        <v>1157</v>
      </c>
      <c r="C74" s="182"/>
      <c r="D74" s="182"/>
      <c r="E74" s="182"/>
      <c r="F74" s="182"/>
      <c r="G74" s="2054" t="s">
        <v>165</v>
      </c>
      <c r="H74" s="2032"/>
      <c r="I74" s="184">
        <v>25</v>
      </c>
      <c r="J74" s="184">
        <f>J73</f>
        <v>4836</v>
      </c>
      <c r="K74" s="184"/>
      <c r="L74" s="184"/>
      <c r="M74" s="184">
        <f>J73*0.25*1</f>
        <v>1209</v>
      </c>
      <c r="N74" s="182" t="s">
        <v>1156</v>
      </c>
      <c r="O74" s="182"/>
      <c r="P74" s="185"/>
    </row>
    <row r="75" spans="1:16" s="175" customFormat="1" ht="18" customHeight="1" x14ac:dyDescent="0.25">
      <c r="A75" s="180">
        <v>25</v>
      </c>
      <c r="B75" s="181" t="s">
        <v>480</v>
      </c>
      <c r="C75" s="182"/>
      <c r="D75" s="182"/>
      <c r="E75" s="182"/>
      <c r="F75" s="182"/>
      <c r="G75" s="2026" t="s">
        <v>481</v>
      </c>
      <c r="H75" s="2027"/>
      <c r="I75" s="184">
        <v>1</v>
      </c>
      <c r="J75" s="184">
        <v>410</v>
      </c>
      <c r="K75" s="184"/>
      <c r="L75" s="184"/>
      <c r="M75" s="184">
        <f>J75*I75</f>
        <v>410</v>
      </c>
      <c r="N75" s="182" t="s">
        <v>482</v>
      </c>
      <c r="O75" s="182"/>
      <c r="P75" s="185"/>
    </row>
    <row r="76" spans="1:16" s="175" customFormat="1" ht="30" customHeight="1" x14ac:dyDescent="0.25">
      <c r="A76" s="180">
        <v>26</v>
      </c>
      <c r="B76" s="2056" t="s">
        <v>483</v>
      </c>
      <c r="C76" s="2057"/>
      <c r="D76" s="2057"/>
      <c r="E76" s="2057"/>
      <c r="F76" s="2058"/>
      <c r="G76" s="2031" t="s">
        <v>484</v>
      </c>
      <c r="H76" s="2032"/>
      <c r="I76" s="184">
        <v>8</v>
      </c>
      <c r="J76" s="184">
        <v>455</v>
      </c>
      <c r="K76" s="184"/>
      <c r="L76" s="184"/>
      <c r="M76" s="184">
        <f>J76*I76</f>
        <v>3640</v>
      </c>
      <c r="N76" s="182" t="s">
        <v>1159</v>
      </c>
      <c r="O76" s="182"/>
      <c r="P76" s="185"/>
    </row>
    <row r="77" spans="1:16" s="175" customFormat="1" ht="32.25" customHeight="1" x14ac:dyDescent="0.25">
      <c r="A77" s="180">
        <v>27</v>
      </c>
      <c r="B77" s="2044" t="s">
        <v>485</v>
      </c>
      <c r="C77" s="2045"/>
      <c r="D77" s="2045"/>
      <c r="E77" s="2045"/>
      <c r="F77" s="2046"/>
      <c r="G77" s="2031" t="s">
        <v>484</v>
      </c>
      <c r="H77" s="2032"/>
      <c r="I77" s="184">
        <v>10</v>
      </c>
      <c r="J77" s="184">
        <v>1860</v>
      </c>
      <c r="K77" s="184"/>
      <c r="L77" s="184"/>
      <c r="M77" s="184">
        <f>J77*I77*K77</f>
        <v>0</v>
      </c>
      <c r="N77" s="182" t="s">
        <v>486</v>
      </c>
      <c r="O77" s="182"/>
      <c r="P77" s="185"/>
    </row>
    <row r="78" spans="1:16" s="1412" customFormat="1" ht="36.75" hidden="1" customHeight="1" x14ac:dyDescent="0.25">
      <c r="A78" s="1408">
        <v>26</v>
      </c>
      <c r="B78" s="2059" t="s">
        <v>487</v>
      </c>
      <c r="C78" s="2060"/>
      <c r="D78" s="2060"/>
      <c r="E78" s="2060"/>
      <c r="F78" s="2061"/>
      <c r="G78" s="2062" t="s">
        <v>488</v>
      </c>
      <c r="H78" s="2063"/>
      <c r="I78" s="1410">
        <v>1</v>
      </c>
      <c r="J78" s="1410">
        <v>1648</v>
      </c>
      <c r="K78" s="1410">
        <v>1.1000000000000001</v>
      </c>
      <c r="L78" s="1410"/>
      <c r="M78" s="1410">
        <f>I78*J78*K78*0</f>
        <v>0</v>
      </c>
      <c r="N78" s="1409" t="s">
        <v>489</v>
      </c>
      <c r="O78" s="1409"/>
      <c r="P78" s="1411"/>
    </row>
    <row r="79" spans="1:16" s="1412" customFormat="1" ht="42.75" hidden="1" customHeight="1" x14ac:dyDescent="0.25">
      <c r="A79" s="1408">
        <v>27</v>
      </c>
      <c r="B79" s="2059" t="s">
        <v>490</v>
      </c>
      <c r="C79" s="2060"/>
      <c r="D79" s="2060"/>
      <c r="E79" s="2060"/>
      <c r="F79" s="2061"/>
      <c r="G79" s="2062" t="s">
        <v>488</v>
      </c>
      <c r="H79" s="2063"/>
      <c r="I79" s="1410">
        <v>1</v>
      </c>
      <c r="J79" s="1410">
        <v>1757</v>
      </c>
      <c r="K79" s="1410">
        <v>1.1000000000000001</v>
      </c>
      <c r="L79" s="1410"/>
      <c r="M79" s="1410">
        <f>I79*J79*K79*0</f>
        <v>0</v>
      </c>
      <c r="N79" s="1409" t="s">
        <v>491</v>
      </c>
      <c r="O79" s="1409"/>
      <c r="P79" s="1411"/>
    </row>
    <row r="80" spans="1:16" s="1412" customFormat="1" ht="29.25" hidden="1" customHeight="1" x14ac:dyDescent="0.25">
      <c r="A80" s="1408">
        <v>28</v>
      </c>
      <c r="B80" s="2059" t="s">
        <v>492</v>
      </c>
      <c r="C80" s="2060"/>
      <c r="D80" s="2060"/>
      <c r="E80" s="2060"/>
      <c r="F80" s="2061"/>
      <c r="G80" s="2062" t="s">
        <v>488</v>
      </c>
      <c r="H80" s="2063"/>
      <c r="I80" s="1410">
        <v>1</v>
      </c>
      <c r="J80" s="1410">
        <v>439</v>
      </c>
      <c r="K80" s="1410">
        <v>1</v>
      </c>
      <c r="L80" s="1410"/>
      <c r="M80" s="1410">
        <f>I80*J80*K80*0</f>
        <v>0</v>
      </c>
      <c r="N80" s="1409" t="s">
        <v>493</v>
      </c>
      <c r="O80" s="1409"/>
      <c r="P80" s="1411"/>
    </row>
    <row r="81" spans="1:16" s="175" customFormat="1" ht="13.5" x14ac:dyDescent="0.25">
      <c r="A81" s="180">
        <v>28</v>
      </c>
      <c r="B81" s="181" t="s">
        <v>494</v>
      </c>
      <c r="C81" s="182"/>
      <c r="D81" s="182"/>
      <c r="E81" s="182"/>
      <c r="F81" s="182"/>
      <c r="G81" s="2054" t="s">
        <v>165</v>
      </c>
      <c r="H81" s="2032"/>
      <c r="I81" s="184">
        <v>0.97</v>
      </c>
      <c r="J81" s="184">
        <f>ROUND(SUM(M38:M80),0)</f>
        <v>74254</v>
      </c>
      <c r="K81" s="184"/>
      <c r="L81" s="184"/>
      <c r="M81" s="184">
        <f>ROUNDDOWN(J81*0.0097,2)</f>
        <v>720.26</v>
      </c>
      <c r="N81" s="182" t="s">
        <v>495</v>
      </c>
      <c r="O81" s="182"/>
      <c r="P81" s="185"/>
    </row>
    <row r="82" spans="1:16" s="175" customFormat="1" ht="13.5" x14ac:dyDescent="0.25">
      <c r="A82" s="180">
        <v>29</v>
      </c>
      <c r="B82" s="181" t="s">
        <v>496</v>
      </c>
      <c r="C82" s="182"/>
      <c r="D82" s="182"/>
      <c r="E82" s="182"/>
      <c r="F82" s="182"/>
      <c r="G82" s="2054" t="s">
        <v>165</v>
      </c>
      <c r="H82" s="2032"/>
      <c r="I82" s="184">
        <v>1.1100000000000001</v>
      </c>
      <c r="J82" s="184">
        <f>ROUND(J81+M81,0)</f>
        <v>74974</v>
      </c>
      <c r="K82" s="184"/>
      <c r="L82" s="184"/>
      <c r="M82" s="184">
        <f>ROUND(J82*0.0111,2)</f>
        <v>832.21</v>
      </c>
      <c r="N82" s="182" t="s">
        <v>497</v>
      </c>
      <c r="O82" s="182"/>
      <c r="P82" s="185"/>
    </row>
    <row r="83" spans="1:16" s="175" customFormat="1" ht="13.5" x14ac:dyDescent="0.25">
      <c r="A83" s="180">
        <v>30</v>
      </c>
      <c r="B83" s="181" t="s">
        <v>498</v>
      </c>
      <c r="C83" s="182"/>
      <c r="D83" s="182"/>
      <c r="E83" s="182"/>
      <c r="F83" s="182"/>
      <c r="G83" s="2054" t="s">
        <v>165</v>
      </c>
      <c r="H83" s="2032"/>
      <c r="I83" s="184">
        <v>2.57</v>
      </c>
      <c r="J83" s="184">
        <f>J82</f>
        <v>74974</v>
      </c>
      <c r="K83" s="184">
        <v>1</v>
      </c>
      <c r="L83" s="184">
        <v>1</v>
      </c>
      <c r="M83" s="184">
        <f>ROUND(J83*0.0257*K83*L83,2)</f>
        <v>1926.83</v>
      </c>
      <c r="N83" s="182" t="s">
        <v>499</v>
      </c>
      <c r="O83" s="182"/>
      <c r="P83" s="185"/>
    </row>
    <row r="84" spans="1:16" s="175" customFormat="1" ht="28.5" hidden="1" customHeight="1" x14ac:dyDescent="0.25">
      <c r="A84" s="180">
        <v>51</v>
      </c>
      <c r="B84" s="2044" t="s">
        <v>500</v>
      </c>
      <c r="C84" s="2045"/>
      <c r="D84" s="2045"/>
      <c r="E84" s="2045"/>
      <c r="F84" s="2046"/>
      <c r="G84" s="2031" t="s">
        <v>501</v>
      </c>
      <c r="H84" s="2032"/>
      <c r="I84" s="184"/>
      <c r="J84" s="184">
        <v>3447</v>
      </c>
      <c r="K84" s="184"/>
      <c r="L84" s="184"/>
      <c r="M84" s="184">
        <v>0</v>
      </c>
      <c r="N84" s="182" t="s">
        <v>502</v>
      </c>
      <c r="O84" s="182"/>
      <c r="P84" s="185"/>
    </row>
    <row r="85" spans="1:16" s="175" customFormat="1" ht="13.5" hidden="1" x14ac:dyDescent="0.25">
      <c r="A85" s="180">
        <v>52</v>
      </c>
      <c r="B85" s="181" t="s">
        <v>503</v>
      </c>
      <c r="C85" s="182"/>
      <c r="D85" s="182"/>
      <c r="E85" s="182"/>
      <c r="F85" s="182"/>
      <c r="G85" s="2026" t="s">
        <v>32</v>
      </c>
      <c r="H85" s="2027"/>
      <c r="I85" s="184"/>
      <c r="J85" s="184">
        <v>5353</v>
      </c>
      <c r="K85" s="184"/>
      <c r="L85" s="184"/>
      <c r="M85" s="184"/>
      <c r="N85" s="182" t="s">
        <v>504</v>
      </c>
      <c r="O85" s="182"/>
      <c r="P85" s="185"/>
    </row>
    <row r="86" spans="1:16" s="175" customFormat="1" ht="13.5" hidden="1" x14ac:dyDescent="0.25">
      <c r="A86" s="180">
        <v>53</v>
      </c>
      <c r="B86" s="188" t="s">
        <v>505</v>
      </c>
      <c r="C86" s="190"/>
      <c r="D86" s="190"/>
      <c r="E86" s="190"/>
      <c r="F86" s="190"/>
      <c r="G86" s="2054" t="s">
        <v>165</v>
      </c>
      <c r="H86" s="2032"/>
      <c r="I86" s="189">
        <v>2.96</v>
      </c>
      <c r="J86" s="189">
        <v>0</v>
      </c>
      <c r="K86" s="189"/>
      <c r="L86" s="189"/>
      <c r="M86" s="189">
        <v>0</v>
      </c>
      <c r="N86" s="182" t="s">
        <v>506</v>
      </c>
      <c r="O86" s="190"/>
      <c r="P86" s="191"/>
    </row>
    <row r="87" spans="1:16" s="175" customFormat="1" ht="42" hidden="1" customHeight="1" x14ac:dyDescent="0.25">
      <c r="A87" s="180">
        <v>54</v>
      </c>
      <c r="B87" s="2044" t="s">
        <v>507</v>
      </c>
      <c r="C87" s="2045"/>
      <c r="D87" s="2045"/>
      <c r="E87" s="2045"/>
      <c r="F87" s="2046"/>
      <c r="G87" s="2031" t="s">
        <v>501</v>
      </c>
      <c r="H87" s="2032"/>
      <c r="I87" s="184"/>
      <c r="J87" s="184">
        <v>5435</v>
      </c>
      <c r="K87" s="184"/>
      <c r="L87" s="184"/>
      <c r="M87" s="184">
        <v>0</v>
      </c>
      <c r="N87" s="182" t="s">
        <v>508</v>
      </c>
      <c r="O87" s="182"/>
      <c r="P87" s="185"/>
    </row>
    <row r="88" spans="1:16" s="175" customFormat="1" ht="31.5" hidden="1" customHeight="1" x14ac:dyDescent="0.25">
      <c r="A88" s="180">
        <v>55</v>
      </c>
      <c r="B88" s="2044" t="s">
        <v>509</v>
      </c>
      <c r="C88" s="2045"/>
      <c r="D88" s="2045"/>
      <c r="E88" s="2045"/>
      <c r="F88" s="2046"/>
      <c r="G88" s="2031" t="s">
        <v>510</v>
      </c>
      <c r="H88" s="2032"/>
      <c r="I88" s="184"/>
      <c r="J88" s="184">
        <v>4372</v>
      </c>
      <c r="K88" s="184">
        <v>0.5</v>
      </c>
      <c r="L88" s="184"/>
      <c r="M88" s="184">
        <v>0</v>
      </c>
      <c r="N88" s="182" t="s">
        <v>511</v>
      </c>
      <c r="O88" s="182"/>
      <c r="P88" s="185"/>
    </row>
    <row r="89" spans="1:16" s="175" customFormat="1" ht="27.75" hidden="1" customHeight="1" x14ac:dyDescent="0.25">
      <c r="A89" s="180">
        <v>56</v>
      </c>
      <c r="B89" s="2044" t="s">
        <v>512</v>
      </c>
      <c r="C89" s="2045"/>
      <c r="D89" s="2045"/>
      <c r="E89" s="2045"/>
      <c r="F89" s="2046"/>
      <c r="G89" s="2031" t="s">
        <v>501</v>
      </c>
      <c r="H89" s="2032"/>
      <c r="I89" s="184"/>
      <c r="J89" s="184">
        <v>4073</v>
      </c>
      <c r="K89" s="184">
        <v>0.5</v>
      </c>
      <c r="L89" s="184"/>
      <c r="M89" s="184">
        <v>0</v>
      </c>
      <c r="N89" s="182" t="s">
        <v>513</v>
      </c>
      <c r="O89" s="182"/>
      <c r="P89" s="185"/>
    </row>
    <row r="90" spans="1:16" s="175" customFormat="1" ht="13.5" hidden="1" x14ac:dyDescent="0.25">
      <c r="A90" s="180">
        <v>57</v>
      </c>
      <c r="B90" s="181" t="s">
        <v>514</v>
      </c>
      <c r="C90" s="182"/>
      <c r="D90" s="182"/>
      <c r="E90" s="182"/>
      <c r="F90" s="182"/>
      <c r="G90" s="2054" t="s">
        <v>165</v>
      </c>
      <c r="H90" s="2032"/>
      <c r="I90" s="184">
        <v>3.12</v>
      </c>
      <c r="J90" s="184">
        <v>0</v>
      </c>
      <c r="K90" s="184"/>
      <c r="L90" s="184"/>
      <c r="M90" s="184">
        <v>0</v>
      </c>
      <c r="N90" s="182" t="s">
        <v>515</v>
      </c>
      <c r="O90" s="182"/>
      <c r="P90" s="185"/>
    </row>
    <row r="91" spans="1:16" s="175" customFormat="1" ht="33" hidden="1" customHeight="1" x14ac:dyDescent="0.25">
      <c r="A91" s="180">
        <v>58</v>
      </c>
      <c r="B91" s="2044" t="s">
        <v>516</v>
      </c>
      <c r="C91" s="2045"/>
      <c r="D91" s="2045"/>
      <c r="E91" s="2045"/>
      <c r="F91" s="2046"/>
      <c r="G91" s="2031" t="s">
        <v>517</v>
      </c>
      <c r="H91" s="2032"/>
      <c r="I91" s="1418">
        <v>145</v>
      </c>
      <c r="J91" s="1418">
        <v>8.1999999999999993</v>
      </c>
      <c r="K91" s="1418"/>
      <c r="L91" s="1418"/>
      <c r="M91" s="1418">
        <f>I91*J91*1.5*0</f>
        <v>0</v>
      </c>
      <c r="N91" s="182" t="s">
        <v>497</v>
      </c>
      <c r="O91" s="182"/>
      <c r="P91" s="185"/>
    </row>
    <row r="92" spans="1:16" s="175" customFormat="1" ht="29.25" hidden="1" customHeight="1" x14ac:dyDescent="0.25">
      <c r="A92" s="180">
        <v>59</v>
      </c>
      <c r="B92" s="2044" t="s">
        <v>518</v>
      </c>
      <c r="C92" s="2045"/>
      <c r="D92" s="2045"/>
      <c r="E92" s="2045"/>
      <c r="F92" s="2046"/>
      <c r="G92" s="2054" t="s">
        <v>165</v>
      </c>
      <c r="H92" s="2032"/>
      <c r="I92" s="184">
        <v>11.94</v>
      </c>
      <c r="J92" s="184">
        <f>M91</f>
        <v>0</v>
      </c>
      <c r="K92" s="184">
        <v>1</v>
      </c>
      <c r="L92" s="184"/>
      <c r="M92" s="184">
        <f>ROUND(J92*0.1194*K92,2)</f>
        <v>0</v>
      </c>
      <c r="N92" s="182" t="s">
        <v>519</v>
      </c>
      <c r="O92" s="182"/>
      <c r="P92" s="185"/>
    </row>
    <row r="93" spans="1:16" s="175" customFormat="1" ht="13.5" hidden="1" x14ac:dyDescent="0.25">
      <c r="A93" s="180">
        <v>60</v>
      </c>
      <c r="B93" s="181" t="s">
        <v>520</v>
      </c>
      <c r="C93" s="182"/>
      <c r="D93" s="182"/>
      <c r="E93" s="182"/>
      <c r="F93" s="182"/>
      <c r="G93" s="2054" t="s">
        <v>165</v>
      </c>
      <c r="H93" s="2032"/>
      <c r="I93" s="184">
        <v>1.1200000000000001</v>
      </c>
      <c r="J93" s="184">
        <f>M91+M92</f>
        <v>0</v>
      </c>
      <c r="K93" s="184">
        <v>4</v>
      </c>
      <c r="L93" s="184"/>
      <c r="M93" s="184">
        <f>ROUND(J93*0.0112*K93,2)</f>
        <v>0</v>
      </c>
      <c r="N93" s="182" t="s">
        <v>521</v>
      </c>
      <c r="O93" s="182"/>
      <c r="P93" s="185"/>
    </row>
    <row r="94" spans="1:16" s="175" customFormat="1" ht="18" customHeight="1" x14ac:dyDescent="0.25">
      <c r="A94" s="180">
        <v>31</v>
      </c>
      <c r="B94" s="193" t="s">
        <v>522</v>
      </c>
      <c r="C94" s="1419"/>
      <c r="D94" s="1419"/>
      <c r="E94" s="1419"/>
      <c r="F94" s="1419"/>
      <c r="G94" s="193"/>
      <c r="H94" s="1420"/>
      <c r="I94" s="194"/>
      <c r="J94" s="194"/>
      <c r="K94" s="194"/>
      <c r="L94" s="194"/>
      <c r="M94" s="194">
        <f>ROUND(SUM(M28:M93),2)</f>
        <v>79379.5</v>
      </c>
      <c r="N94" s="193"/>
      <c r="O94" s="1419"/>
      <c r="P94" s="1421"/>
    </row>
    <row r="95" spans="1:16" s="175" customFormat="1" ht="21" customHeight="1" x14ac:dyDescent="0.25">
      <c r="A95" s="180">
        <v>32</v>
      </c>
      <c r="B95" s="181" t="s">
        <v>523</v>
      </c>
      <c r="C95" s="182"/>
      <c r="D95" s="182"/>
      <c r="E95" s="182"/>
      <c r="F95" s="182"/>
      <c r="G95" s="181"/>
      <c r="H95" s="183"/>
      <c r="I95" s="184"/>
      <c r="J95" s="184"/>
      <c r="K95" s="192">
        <v>8.0150000000000006</v>
      </c>
      <c r="L95" s="184"/>
      <c r="M95" s="194">
        <f>ROUND(M94*K95,2)</f>
        <v>636226.68999999994</v>
      </c>
      <c r="N95" s="181"/>
      <c r="O95" s="182"/>
      <c r="P95" s="185"/>
    </row>
    <row r="96" spans="1:16" s="175" customFormat="1" ht="33" customHeight="1" x14ac:dyDescent="0.25">
      <c r="A96" s="180">
        <v>33</v>
      </c>
      <c r="B96" s="2065" t="s">
        <v>1192</v>
      </c>
      <c r="C96" s="2066"/>
      <c r="D96" s="2066"/>
      <c r="E96" s="2066"/>
      <c r="F96" s="2066"/>
      <c r="G96" s="2066"/>
      <c r="H96" s="2066"/>
      <c r="I96" s="2066"/>
      <c r="J96" s="2066"/>
      <c r="K96" s="2066"/>
      <c r="L96" s="2066"/>
      <c r="M96" s="2066"/>
      <c r="N96" s="2066"/>
      <c r="O96" s="2066"/>
      <c r="P96" s="2067"/>
    </row>
    <row r="97" spans="1:16" s="175" customFormat="1" ht="54.75" customHeight="1" x14ac:dyDescent="0.25">
      <c r="A97" s="180">
        <v>34</v>
      </c>
      <c r="B97" s="2068" t="s">
        <v>1193</v>
      </c>
      <c r="C97" s="2069"/>
      <c r="D97" s="2069"/>
      <c r="E97" s="2069"/>
      <c r="F97" s="2070"/>
      <c r="G97" s="2071" t="s">
        <v>679</v>
      </c>
      <c r="H97" s="2072"/>
      <c r="I97" s="1447">
        <v>5</v>
      </c>
      <c r="J97" s="1447">
        <v>4895</v>
      </c>
      <c r="K97" s="1448"/>
      <c r="L97" s="1447"/>
      <c r="M97" s="1449">
        <f>I97*J97</f>
        <v>24475</v>
      </c>
      <c r="N97" s="1445" t="s">
        <v>678</v>
      </c>
      <c r="O97" s="1446"/>
      <c r="P97" s="1450"/>
    </row>
    <row r="98" spans="1:16" s="175" customFormat="1" ht="54.75" customHeight="1" x14ac:dyDescent="0.25">
      <c r="A98" s="180">
        <v>35</v>
      </c>
      <c r="B98" s="2071" t="s">
        <v>680</v>
      </c>
      <c r="C98" s="2073"/>
      <c r="D98" s="2073"/>
      <c r="E98" s="2073"/>
      <c r="F98" s="2074"/>
      <c r="G98" s="2071" t="s">
        <v>679</v>
      </c>
      <c r="H98" s="2072"/>
      <c r="I98" s="1447">
        <v>1</v>
      </c>
      <c r="J98" s="1447">
        <v>15180</v>
      </c>
      <c r="K98" s="1448"/>
      <c r="L98" s="1447"/>
      <c r="M98" s="1449">
        <f>I98*J98</f>
        <v>15180</v>
      </c>
      <c r="N98" s="1445" t="s">
        <v>681</v>
      </c>
      <c r="O98" s="1446"/>
      <c r="P98" s="1450"/>
    </row>
    <row r="99" spans="1:16" s="175" customFormat="1" ht="19.5" customHeight="1" x14ac:dyDescent="0.25">
      <c r="A99" s="180">
        <v>36</v>
      </c>
      <c r="B99" s="2075" t="s">
        <v>1194</v>
      </c>
      <c r="C99" s="2076"/>
      <c r="D99" s="2076"/>
      <c r="E99" s="2076"/>
      <c r="F99" s="2077"/>
      <c r="G99" s="1451"/>
      <c r="H99" s="1452"/>
      <c r="I99" s="1447"/>
      <c r="J99" s="1447"/>
      <c r="K99" s="1448"/>
      <c r="L99" s="1447"/>
      <c r="M99" s="1449">
        <f>M95+M97+M98</f>
        <v>675881.69</v>
      </c>
      <c r="N99" s="1445"/>
      <c r="O99" s="1446"/>
      <c r="P99" s="1450"/>
    </row>
    <row r="100" spans="1:16" s="175" customFormat="1" ht="21" hidden="1" customHeight="1" x14ac:dyDescent="0.25">
      <c r="A100" s="180">
        <v>22</v>
      </c>
      <c r="B100" s="193" t="s">
        <v>524</v>
      </c>
      <c r="C100" s="182"/>
      <c r="D100" s="182"/>
      <c r="E100" s="182"/>
      <c r="F100" s="182"/>
      <c r="G100" s="181"/>
      <c r="H100" s="183"/>
      <c r="I100" s="184"/>
      <c r="J100" s="184"/>
      <c r="K100" s="192">
        <v>1</v>
      </c>
      <c r="L100" s="184"/>
      <c r="M100" s="194">
        <f>ROUND(M95*K100,2)</f>
        <v>636226.68999999994</v>
      </c>
      <c r="N100" s="181"/>
      <c r="O100" s="182"/>
      <c r="P100" s="185"/>
    </row>
    <row r="101" spans="1:16" x14ac:dyDescent="0.2">
      <c r="A101" s="195"/>
    </row>
    <row r="102" spans="1:16" s="64" customFormat="1" ht="15" x14ac:dyDescent="0.2">
      <c r="A102" s="2064"/>
      <c r="B102" s="2064"/>
      <c r="C102" s="2064"/>
      <c r="D102" s="2064"/>
      <c r="E102" s="2064"/>
      <c r="F102" s="2064"/>
      <c r="G102" s="2064"/>
      <c r="H102" s="2064"/>
      <c r="I102" s="2064"/>
      <c r="J102" s="2064"/>
      <c r="K102" s="2064"/>
      <c r="L102" s="2064"/>
      <c r="M102" s="2064"/>
      <c r="N102" s="2064"/>
      <c r="O102" s="2064"/>
      <c r="P102" s="2064"/>
    </row>
    <row r="103" spans="1:16" s="60" customFormat="1" ht="12.75" customHeight="1" x14ac:dyDescent="0.3">
      <c r="B103" s="58"/>
      <c r="C103" s="82"/>
      <c r="D103" s="58"/>
      <c r="E103" s="58"/>
      <c r="F103" s="58"/>
      <c r="G103" s="58"/>
      <c r="H103" s="58"/>
      <c r="I103" s="58"/>
      <c r="J103" s="458"/>
      <c r="K103" s="458"/>
      <c r="L103" s="458"/>
    </row>
    <row r="104" spans="1:16" s="60" customFormat="1" ht="16.5" x14ac:dyDescent="0.3">
      <c r="B104" s="58"/>
      <c r="C104" s="82"/>
      <c r="D104" s="58"/>
      <c r="E104" s="58"/>
      <c r="F104" s="58"/>
      <c r="G104" s="58"/>
      <c r="H104" s="58"/>
      <c r="I104" s="58"/>
      <c r="J104" s="458"/>
      <c r="K104" s="458"/>
      <c r="L104" s="458"/>
    </row>
    <row r="105" spans="1:16" s="458" customFormat="1" ht="18.75" customHeight="1" x14ac:dyDescent="0.3">
      <c r="B105" s="58"/>
      <c r="C105" s="82"/>
      <c r="D105" s="58"/>
      <c r="E105" s="58"/>
      <c r="F105" s="58"/>
      <c r="G105" s="58"/>
      <c r="H105" s="58"/>
      <c r="I105" s="58"/>
      <c r="L105" s="58"/>
    </row>
    <row r="106" spans="1:16" s="458" customFormat="1" ht="16.5" x14ac:dyDescent="0.3">
      <c r="B106" s="404"/>
      <c r="C106" s="60"/>
      <c r="D106" s="403"/>
      <c r="E106" s="60"/>
      <c r="F106" s="61"/>
      <c r="G106" s="61"/>
      <c r="H106" s="61"/>
      <c r="I106" s="1475"/>
      <c r="J106" s="57"/>
      <c r="K106" s="1475"/>
    </row>
    <row r="107" spans="1:16" s="459" customFormat="1" ht="22.5" customHeight="1" x14ac:dyDescent="0.25">
      <c r="B107" s="403"/>
      <c r="C107" s="60"/>
      <c r="D107" s="60"/>
      <c r="E107" s="60"/>
      <c r="F107" s="403"/>
      <c r="G107" s="403"/>
      <c r="H107" s="403"/>
      <c r="J107" s="460"/>
    </row>
    <row r="108" spans="1:16" s="459" customFormat="1" ht="16.5" customHeight="1" x14ac:dyDescent="0.25">
      <c r="B108" s="403"/>
      <c r="F108" s="460"/>
      <c r="G108" s="460"/>
      <c r="H108" s="460"/>
      <c r="I108" s="58"/>
      <c r="J108" s="460"/>
      <c r="L108" s="58"/>
    </row>
    <row r="109" spans="1:16" s="463" customFormat="1" ht="14.25" x14ac:dyDescent="0.2">
      <c r="A109" s="462"/>
    </row>
    <row r="110" spans="1:16" x14ac:dyDescent="0.2">
      <c r="A110" s="195"/>
    </row>
    <row r="111" spans="1:16" x14ac:dyDescent="0.2">
      <c r="A111" s="195"/>
    </row>
    <row r="112" spans="1:16" x14ac:dyDescent="0.2">
      <c r="A112" s="195"/>
    </row>
    <row r="113" spans="1:1" x14ac:dyDescent="0.2">
      <c r="A113" s="195"/>
    </row>
    <row r="114" spans="1:1" x14ac:dyDescent="0.2">
      <c r="A114" s="195"/>
    </row>
    <row r="115" spans="1:1" x14ac:dyDescent="0.2">
      <c r="A115" s="195"/>
    </row>
    <row r="116" spans="1:1" x14ac:dyDescent="0.2">
      <c r="A116" s="195"/>
    </row>
    <row r="117" spans="1:1" x14ac:dyDescent="0.2">
      <c r="A117" s="195"/>
    </row>
    <row r="118" spans="1:1" x14ac:dyDescent="0.2">
      <c r="A118" s="195"/>
    </row>
    <row r="119" spans="1:1" x14ac:dyDescent="0.2">
      <c r="A119" s="195"/>
    </row>
    <row r="120" spans="1:1" x14ac:dyDescent="0.2">
      <c r="A120" s="195"/>
    </row>
    <row r="121" spans="1:1" x14ac:dyDescent="0.2">
      <c r="A121" s="195"/>
    </row>
    <row r="122" spans="1:1" x14ac:dyDescent="0.2">
      <c r="A122" s="195"/>
    </row>
  </sheetData>
  <mergeCells count="135">
    <mergeCell ref="B92:F92"/>
    <mergeCell ref="G92:H92"/>
    <mergeCell ref="G93:H93"/>
    <mergeCell ref="A102:P102"/>
    <mergeCell ref="B88:F88"/>
    <mergeCell ref="G88:H88"/>
    <mergeCell ref="B89:F89"/>
    <mergeCell ref="G89:H89"/>
    <mergeCell ref="G90:H90"/>
    <mergeCell ref="B91:F91"/>
    <mergeCell ref="G91:H91"/>
    <mergeCell ref="B96:P96"/>
    <mergeCell ref="B97:F97"/>
    <mergeCell ref="G97:H97"/>
    <mergeCell ref="B98:F98"/>
    <mergeCell ref="G98:H98"/>
    <mergeCell ref="B99:F99"/>
    <mergeCell ref="G83:H83"/>
    <mergeCell ref="B84:F84"/>
    <mergeCell ref="G84:H84"/>
    <mergeCell ref="G85:H85"/>
    <mergeCell ref="G86:H86"/>
    <mergeCell ref="B87:F87"/>
    <mergeCell ref="G87:H87"/>
    <mergeCell ref="B79:F79"/>
    <mergeCell ref="G79:H79"/>
    <mergeCell ref="B80:F80"/>
    <mergeCell ref="G80:H80"/>
    <mergeCell ref="G81:H81"/>
    <mergeCell ref="G82:H82"/>
    <mergeCell ref="G75:H75"/>
    <mergeCell ref="B76:F76"/>
    <mergeCell ref="G76:H76"/>
    <mergeCell ref="B77:F77"/>
    <mergeCell ref="G77:H77"/>
    <mergeCell ref="B78:F78"/>
    <mergeCell ref="G78:H78"/>
    <mergeCell ref="B72:F72"/>
    <mergeCell ref="G72:H72"/>
    <mergeCell ref="B73:F73"/>
    <mergeCell ref="G73:H73"/>
    <mergeCell ref="G74:H74"/>
    <mergeCell ref="B68:F68"/>
    <mergeCell ref="G68:H68"/>
    <mergeCell ref="G69:H69"/>
    <mergeCell ref="B70:F70"/>
    <mergeCell ref="G70:H70"/>
    <mergeCell ref="G71:H71"/>
    <mergeCell ref="B65:F65"/>
    <mergeCell ref="G65:H65"/>
    <mergeCell ref="B66:F66"/>
    <mergeCell ref="G66:H66"/>
    <mergeCell ref="B67:F67"/>
    <mergeCell ref="G67:H67"/>
    <mergeCell ref="G60:H60"/>
    <mergeCell ref="G61:H61"/>
    <mergeCell ref="G62:H62"/>
    <mergeCell ref="B63:F63"/>
    <mergeCell ref="G63:H63"/>
    <mergeCell ref="B64:F64"/>
    <mergeCell ref="G64:H64"/>
    <mergeCell ref="B57:F57"/>
    <mergeCell ref="G57:H57"/>
    <mergeCell ref="B58:F58"/>
    <mergeCell ref="G58:H58"/>
    <mergeCell ref="B59:F59"/>
    <mergeCell ref="G59:H59"/>
    <mergeCell ref="B54:F54"/>
    <mergeCell ref="G54:H54"/>
    <mergeCell ref="B55:F55"/>
    <mergeCell ref="G55:H55"/>
    <mergeCell ref="B56:F56"/>
    <mergeCell ref="G56:H56"/>
    <mergeCell ref="B51:F51"/>
    <mergeCell ref="G51:H51"/>
    <mergeCell ref="B52:F52"/>
    <mergeCell ref="G52:H52"/>
    <mergeCell ref="B53:F53"/>
    <mergeCell ref="G53:H53"/>
    <mergeCell ref="B48:F48"/>
    <mergeCell ref="G48:H48"/>
    <mergeCell ref="B49:F49"/>
    <mergeCell ref="G49:H49"/>
    <mergeCell ref="B50:F50"/>
    <mergeCell ref="G50:H50"/>
    <mergeCell ref="G44:H44"/>
    <mergeCell ref="B45:F45"/>
    <mergeCell ref="G45:H45"/>
    <mergeCell ref="B46:F46"/>
    <mergeCell ref="G46:H46"/>
    <mergeCell ref="B47:F47"/>
    <mergeCell ref="G47:H47"/>
    <mergeCell ref="B37:F37"/>
    <mergeCell ref="B39:F39"/>
    <mergeCell ref="B41:F41"/>
    <mergeCell ref="B42:F42"/>
    <mergeCell ref="G42:H42"/>
    <mergeCell ref="B43:F43"/>
    <mergeCell ref="G43:H43"/>
    <mergeCell ref="G31:H31"/>
    <mergeCell ref="B32:F32"/>
    <mergeCell ref="G32:H32"/>
    <mergeCell ref="B33:F33"/>
    <mergeCell ref="G33:H33"/>
    <mergeCell ref="B34:F34"/>
    <mergeCell ref="B27:F27"/>
    <mergeCell ref="G27:H27"/>
    <mergeCell ref="N27:P27"/>
    <mergeCell ref="G28:H28"/>
    <mergeCell ref="G29:H29"/>
    <mergeCell ref="B30:F30"/>
    <mergeCell ref="G30:H30"/>
    <mergeCell ref="G25:H25"/>
    <mergeCell ref="N25:P25"/>
    <mergeCell ref="B26:F26"/>
    <mergeCell ref="G26:H26"/>
    <mergeCell ref="K26:L26"/>
    <mergeCell ref="N26:P26"/>
    <mergeCell ref="B24:F24"/>
    <mergeCell ref="G24:H24"/>
    <mergeCell ref="N24:P24"/>
    <mergeCell ref="G20:H20"/>
    <mergeCell ref="N20:P20"/>
    <mergeCell ref="G21:H21"/>
    <mergeCell ref="N21:P21"/>
    <mergeCell ref="A5:P5"/>
    <mergeCell ref="A6:P6"/>
    <mergeCell ref="A7:P7"/>
    <mergeCell ref="A9:G10"/>
    <mergeCell ref="I9:P10"/>
    <mergeCell ref="G22:H22"/>
    <mergeCell ref="N22:P22"/>
    <mergeCell ref="G23:H23"/>
    <mergeCell ref="N23:P23"/>
    <mergeCell ref="A17:P17"/>
  </mergeCells>
  <printOptions horizontalCentered="1"/>
  <pageMargins left="0.11811023622047245" right="0.11811023622047245" top="0.19685039370078741" bottom="0.19685039370078741" header="0.31496062992125984" footer="0.31496062992125984"/>
  <pageSetup paperSize="9" scale="9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47"/>
  <sheetViews>
    <sheetView view="pageBreakPreview" zoomScale="80" zoomScaleNormal="100" zoomScaleSheetLayoutView="80" workbookViewId="0">
      <selection activeCell="A40" sqref="A40:Q47"/>
    </sheetView>
  </sheetViews>
  <sheetFormatPr defaultRowHeight="12.75" x14ac:dyDescent="0.2"/>
  <cols>
    <col min="1" max="2" width="9.140625" style="1"/>
    <col min="3" max="3" width="13" style="1" customWidth="1"/>
    <col min="4" max="4" width="16.28515625" style="1" customWidth="1"/>
    <col min="5" max="5" width="6.42578125" style="1" customWidth="1"/>
    <col min="6" max="6" width="9.140625" style="1"/>
    <col min="7" max="7" width="25.28515625" style="1" customWidth="1"/>
    <col min="8" max="8" width="9.140625" style="1"/>
    <col min="9" max="9" width="1.5703125" style="1" customWidth="1"/>
    <col min="10" max="10" width="6.42578125" style="1" customWidth="1"/>
    <col min="11" max="11" width="1.7109375" style="1" customWidth="1"/>
    <col min="12" max="12" width="5.42578125" style="1" customWidth="1"/>
    <col min="13" max="13" width="1.7109375" style="1" customWidth="1"/>
    <col min="14" max="14" width="7.140625" style="1" customWidth="1"/>
    <col min="15" max="15" width="1.5703125" style="1" customWidth="1"/>
    <col min="16" max="16" width="0.5703125" style="1" customWidth="1"/>
    <col min="17" max="17" width="14.42578125" style="1" customWidth="1"/>
    <col min="18" max="16384" width="9.140625" style="1"/>
  </cols>
  <sheetData>
    <row r="1" spans="1:17" ht="15" x14ac:dyDescent="0.2">
      <c r="Q1" s="716" t="s">
        <v>1277</v>
      </c>
    </row>
    <row r="2" spans="1:17" ht="15" x14ac:dyDescent="0.2">
      <c r="Q2" s="716" t="s">
        <v>1268</v>
      </c>
    </row>
    <row r="3" spans="1:17" ht="15" x14ac:dyDescent="0.2">
      <c r="Q3" s="716"/>
    </row>
    <row r="4" spans="1:17" ht="15.75" x14ac:dyDescent="0.25">
      <c r="A4" s="149"/>
      <c r="B4" s="238"/>
      <c r="C4" s="238"/>
      <c r="D4" s="238"/>
      <c r="E4" s="238"/>
      <c r="F4" s="238"/>
      <c r="G4" s="238"/>
      <c r="H4" s="238"/>
      <c r="I4" s="62"/>
      <c r="J4" s="238"/>
      <c r="K4" s="238"/>
      <c r="L4" s="238"/>
      <c r="M4" s="238"/>
      <c r="N4" s="2078"/>
      <c r="O4" s="2078"/>
      <c r="P4" s="2078"/>
      <c r="Q4" s="2078"/>
    </row>
    <row r="5" spans="1:17" ht="15.75" x14ac:dyDescent="0.25">
      <c r="A5" s="2079" t="s">
        <v>810</v>
      </c>
      <c r="B5" s="2018"/>
      <c r="C5" s="2018"/>
      <c r="D5" s="2018"/>
      <c r="E5" s="2018"/>
      <c r="F5" s="2018"/>
      <c r="G5" s="2018"/>
      <c r="H5" s="2018"/>
      <c r="I5" s="2018"/>
      <c r="J5" s="2018"/>
      <c r="K5" s="2018"/>
      <c r="L5" s="2018"/>
      <c r="M5" s="2018"/>
      <c r="N5" s="2018"/>
      <c r="O5" s="2018"/>
      <c r="P5" s="2018"/>
      <c r="Q5" s="2018"/>
    </row>
    <row r="6" spans="1:17" ht="31.5" customHeight="1" x14ac:dyDescent="0.25">
      <c r="A6" s="2019" t="s">
        <v>656</v>
      </c>
      <c r="B6" s="2019"/>
      <c r="C6" s="2019"/>
      <c r="D6" s="2019"/>
      <c r="E6" s="2019"/>
      <c r="F6" s="2019"/>
      <c r="G6" s="2019"/>
      <c r="H6" s="2019"/>
      <c r="I6" s="2019"/>
      <c r="J6" s="2019"/>
      <c r="K6" s="2019"/>
      <c r="L6" s="2019"/>
      <c r="M6" s="2019"/>
      <c r="N6" s="2019"/>
      <c r="O6" s="2019"/>
      <c r="P6" s="2019"/>
      <c r="Q6" s="2019"/>
    </row>
    <row r="7" spans="1:17" ht="15.75" x14ac:dyDescent="0.25">
      <c r="A7" s="149"/>
      <c r="B7" s="62"/>
      <c r="C7" s="62"/>
      <c r="D7" s="62"/>
      <c r="E7" s="62"/>
      <c r="F7" s="62"/>
      <c r="G7" s="62"/>
      <c r="H7" s="62"/>
      <c r="I7" s="62"/>
      <c r="J7" s="62"/>
      <c r="K7" s="62"/>
      <c r="L7" s="62"/>
      <c r="M7" s="62"/>
      <c r="N7" s="62"/>
      <c r="O7" s="62"/>
      <c r="P7" s="62"/>
      <c r="Q7" s="63"/>
    </row>
    <row r="8" spans="1:17" ht="15.75" customHeight="1" x14ac:dyDescent="0.25">
      <c r="A8" s="2080" t="s">
        <v>57</v>
      </c>
      <c r="B8" s="2080"/>
      <c r="C8" s="2080"/>
      <c r="D8" s="2080"/>
      <c r="E8" s="33"/>
      <c r="F8" s="1967" t="str">
        <f>ГОЧС!H9</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G8" s="1967"/>
      <c r="H8" s="1967"/>
      <c r="I8" s="1967"/>
      <c r="J8" s="1967"/>
      <c r="K8" s="1967"/>
      <c r="L8" s="1967"/>
      <c r="M8" s="1967"/>
      <c r="N8" s="1967"/>
      <c r="O8" s="1967"/>
      <c r="P8" s="1967"/>
      <c r="Q8" s="1967"/>
    </row>
    <row r="9" spans="1:17" ht="15.75" x14ac:dyDescent="0.25">
      <c r="A9" s="2080"/>
      <c r="B9" s="2080"/>
      <c r="C9" s="2080"/>
      <c r="D9" s="2080"/>
      <c r="E9" s="33"/>
      <c r="F9" s="1967"/>
      <c r="G9" s="1967"/>
      <c r="H9" s="1967"/>
      <c r="I9" s="1967"/>
      <c r="J9" s="1967"/>
      <c r="K9" s="1967"/>
      <c r="L9" s="1967"/>
      <c r="M9" s="1967"/>
      <c r="N9" s="1967"/>
      <c r="O9" s="1967"/>
      <c r="P9" s="1967"/>
      <c r="Q9" s="1967"/>
    </row>
    <row r="10" spans="1:17" ht="29.25" customHeight="1" x14ac:dyDescent="0.25">
      <c r="A10" s="2080"/>
      <c r="B10" s="2080"/>
      <c r="C10" s="2080"/>
      <c r="D10" s="2080"/>
      <c r="E10" s="33"/>
      <c r="F10" s="1967"/>
      <c r="G10" s="1967"/>
      <c r="H10" s="1967"/>
      <c r="I10" s="1967"/>
      <c r="J10" s="1967"/>
      <c r="K10" s="1967"/>
      <c r="L10" s="1967"/>
      <c r="M10" s="1967"/>
      <c r="N10" s="1967"/>
      <c r="O10" s="1967"/>
      <c r="P10" s="1967"/>
      <c r="Q10" s="1967"/>
    </row>
    <row r="11" spans="1:17" ht="12" customHeight="1" x14ac:dyDescent="0.25">
      <c r="A11" s="239"/>
      <c r="B11" s="239"/>
      <c r="C11" s="239"/>
      <c r="D11" s="239"/>
      <c r="E11" s="33"/>
      <c r="F11" s="218"/>
      <c r="G11" s="218"/>
      <c r="H11" s="218"/>
      <c r="I11" s="218"/>
      <c r="J11" s="218"/>
      <c r="K11" s="218"/>
      <c r="L11" s="218"/>
      <c r="M11" s="218"/>
      <c r="N11" s="218"/>
      <c r="O11" s="218"/>
      <c r="P11" s="218"/>
      <c r="Q11" s="218"/>
    </row>
    <row r="12" spans="1:17" ht="19.5" customHeight="1" x14ac:dyDescent="0.25">
      <c r="A12" s="2080" t="s">
        <v>58</v>
      </c>
      <c r="B12" s="2080"/>
      <c r="C12" s="2080"/>
      <c r="D12" s="2080"/>
      <c r="E12" s="33"/>
      <c r="F12" s="218"/>
      <c r="G12" s="218"/>
      <c r="H12" s="218"/>
      <c r="I12" s="218"/>
      <c r="J12" s="218"/>
      <c r="K12" s="218"/>
      <c r="L12" s="218"/>
      <c r="M12" s="218"/>
      <c r="N12" s="218"/>
      <c r="O12" s="218"/>
      <c r="P12" s="218"/>
      <c r="Q12" s="218"/>
    </row>
    <row r="13" spans="1:17" ht="15.75" x14ac:dyDescent="0.25">
      <c r="A13" s="2080"/>
      <c r="B13" s="2080"/>
      <c r="C13" s="2080"/>
      <c r="D13" s="2080"/>
      <c r="E13" s="33"/>
      <c r="F13" s="80"/>
      <c r="G13" s="33"/>
      <c r="H13" s="33"/>
      <c r="I13" s="33"/>
      <c r="J13" s="33"/>
      <c r="K13" s="33"/>
      <c r="L13" s="33"/>
      <c r="M13" s="33"/>
      <c r="N13" s="33"/>
      <c r="O13" s="33"/>
      <c r="P13" s="33"/>
      <c r="Q13" s="33"/>
    </row>
    <row r="14" spans="1:17" ht="15.75" x14ac:dyDescent="0.25">
      <c r="A14" s="239"/>
      <c r="B14" s="239"/>
      <c r="C14" s="239"/>
      <c r="D14" s="239"/>
      <c r="E14" s="33"/>
      <c r="F14" s="80"/>
      <c r="G14" s="33"/>
      <c r="H14" s="33"/>
      <c r="I14" s="33"/>
      <c r="J14" s="33"/>
      <c r="K14" s="33"/>
      <c r="L14" s="33"/>
      <c r="M14" s="33"/>
      <c r="N14" s="33"/>
      <c r="O14" s="33"/>
      <c r="P14" s="33"/>
      <c r="Q14" s="33"/>
    </row>
    <row r="15" spans="1:17" ht="15.75" x14ac:dyDescent="0.25">
      <c r="A15" s="240" t="s">
        <v>59</v>
      </c>
      <c r="B15" s="239"/>
      <c r="C15" s="239"/>
      <c r="D15" s="239"/>
      <c r="E15" s="33"/>
      <c r="F15" s="2088" t="str">
        <f>Сводная!H12</f>
        <v>АО "МОСГАЗ"</v>
      </c>
      <c r="G15" s="2088"/>
      <c r="H15" s="2088"/>
      <c r="I15" s="2088"/>
      <c r="J15" s="2088"/>
      <c r="K15" s="2088"/>
      <c r="L15" s="2088"/>
      <c r="M15" s="2088"/>
      <c r="N15" s="2088"/>
      <c r="O15" s="2088"/>
      <c r="P15" s="2088"/>
      <c r="Q15" s="33"/>
    </row>
    <row r="16" spans="1:17" ht="15.75" x14ac:dyDescent="0.25">
      <c r="A16" s="240"/>
      <c r="B16" s="239"/>
      <c r="C16" s="239"/>
      <c r="D16" s="239"/>
      <c r="E16" s="33"/>
      <c r="F16" s="80"/>
      <c r="G16" s="33"/>
      <c r="H16" s="33"/>
      <c r="I16" s="33"/>
      <c r="J16" s="33"/>
      <c r="K16" s="33"/>
      <c r="L16" s="33"/>
      <c r="M16" s="33"/>
      <c r="N16" s="33"/>
      <c r="O16" s="33"/>
      <c r="P16" s="33"/>
      <c r="Q16" s="33"/>
    </row>
    <row r="17" spans="1:46" ht="18.75" x14ac:dyDescent="0.3">
      <c r="A17" s="240" t="s">
        <v>110</v>
      </c>
      <c r="B17" s="239"/>
      <c r="C17" s="239"/>
      <c r="D17" s="239"/>
      <c r="E17" s="148"/>
      <c r="F17" s="80" t="s">
        <v>111</v>
      </c>
      <c r="G17" s="148"/>
      <c r="H17" s="148"/>
      <c r="I17" s="148"/>
      <c r="J17" s="148"/>
      <c r="K17" s="148"/>
      <c r="L17" s="148"/>
      <c r="M17" s="148"/>
      <c r="N17" s="148"/>
      <c r="O17" s="148"/>
      <c r="P17" s="148"/>
      <c r="Q17" s="148"/>
    </row>
    <row r="18" spans="1:46" s="216" customFormat="1" ht="69.75" customHeight="1" x14ac:dyDescent="0.25">
      <c r="A18" s="2105" t="s">
        <v>1253</v>
      </c>
      <c r="B18" s="2105"/>
      <c r="C18" s="2105"/>
      <c r="D18" s="2105"/>
      <c r="E18" s="2105"/>
      <c r="F18" s="2105"/>
      <c r="G18" s="2105"/>
      <c r="H18" s="2105"/>
      <c r="I18" s="2105"/>
      <c r="J18" s="2105"/>
      <c r="K18" s="2105"/>
      <c r="L18" s="2105"/>
      <c r="M18" s="2105"/>
      <c r="N18" s="2105"/>
      <c r="O18" s="2105"/>
      <c r="P18" s="2105"/>
      <c r="Q18" s="2105"/>
    </row>
    <row r="19" spans="1:46" ht="30" x14ac:dyDescent="0.2">
      <c r="A19" s="241" t="s">
        <v>13</v>
      </c>
      <c r="B19" s="2089" t="s">
        <v>657</v>
      </c>
      <c r="C19" s="2090"/>
      <c r="D19" s="2091"/>
      <c r="E19" s="2089" t="s">
        <v>658</v>
      </c>
      <c r="F19" s="2092"/>
      <c r="G19" s="2091"/>
      <c r="H19" s="2093" t="s">
        <v>16</v>
      </c>
      <c r="I19" s="2094"/>
      <c r="J19" s="2094"/>
      <c r="K19" s="2094"/>
      <c r="L19" s="2094"/>
      <c r="M19" s="2094"/>
      <c r="N19" s="2094"/>
      <c r="O19" s="2094"/>
      <c r="P19" s="2094"/>
      <c r="Q19" s="242" t="s">
        <v>659</v>
      </c>
    </row>
    <row r="20" spans="1:46" ht="14.25" x14ac:dyDescent="0.2">
      <c r="A20" s="243">
        <v>1</v>
      </c>
      <c r="B20" s="2095">
        <v>2</v>
      </c>
      <c r="C20" s="2095"/>
      <c r="D20" s="2095"/>
      <c r="E20" s="2096">
        <v>3</v>
      </c>
      <c r="F20" s="2096"/>
      <c r="G20" s="2096"/>
      <c r="H20" s="2097">
        <v>4</v>
      </c>
      <c r="I20" s="2098"/>
      <c r="J20" s="2098"/>
      <c r="K20" s="2098"/>
      <c r="L20" s="2098"/>
      <c r="M20" s="2098"/>
      <c r="N20" s="2098"/>
      <c r="O20" s="2098"/>
      <c r="P20" s="2098"/>
      <c r="Q20" s="244">
        <v>5</v>
      </c>
    </row>
    <row r="21" spans="1:46" ht="14.25" x14ac:dyDescent="0.2">
      <c r="A21" s="245"/>
      <c r="B21" s="246"/>
      <c r="C21" s="246"/>
      <c r="D21" s="247"/>
      <c r="E21" s="248"/>
      <c r="F21" s="248"/>
      <c r="G21" s="249"/>
      <c r="H21" s="248"/>
      <c r="I21" s="248"/>
      <c r="J21" s="248"/>
      <c r="K21" s="248"/>
      <c r="L21" s="248"/>
      <c r="M21" s="248"/>
      <c r="N21" s="248"/>
      <c r="O21" s="248"/>
      <c r="P21" s="249"/>
      <c r="Q21" s="250"/>
    </row>
    <row r="22" spans="1:46" ht="33" customHeight="1" x14ac:dyDescent="0.2">
      <c r="A22" s="251">
        <v>1</v>
      </c>
      <c r="B22" s="2106" t="s">
        <v>660</v>
      </c>
      <c r="C22" s="2107"/>
      <c r="D22" s="2108"/>
      <c r="E22" s="2109" t="s">
        <v>742</v>
      </c>
      <c r="F22" s="2110"/>
      <c r="G22" s="2111"/>
      <c r="H22" s="248"/>
      <c r="I22" s="248"/>
      <c r="J22" s="248"/>
      <c r="K22" s="248"/>
      <c r="L22" s="248"/>
      <c r="M22" s="248"/>
      <c r="N22" s="248"/>
      <c r="O22" s="248"/>
      <c r="P22" s="252"/>
      <c r="Q22" s="250"/>
    </row>
    <row r="23" spans="1:46" ht="27.75" customHeight="1" x14ac:dyDescent="0.25">
      <c r="A23" s="251"/>
      <c r="B23" s="253" t="s">
        <v>661</v>
      </c>
      <c r="C23" s="254">
        <f>((РП!Q264+'АЗ (2)'!K214)/РП!J28)*0.4</f>
        <v>586038.8002495321</v>
      </c>
      <c r="D23" s="2112" t="s">
        <v>662</v>
      </c>
      <c r="E23" s="2109"/>
      <c r="F23" s="2110"/>
      <c r="G23" s="2111"/>
      <c r="H23" s="248"/>
      <c r="I23" s="248"/>
      <c r="J23" s="248"/>
      <c r="K23" s="248"/>
      <c r="L23" s="248"/>
      <c r="M23" s="248"/>
      <c r="N23" s="248"/>
      <c r="O23" s="248"/>
      <c r="P23" s="252"/>
      <c r="Q23" s="250"/>
    </row>
    <row r="24" spans="1:46" ht="16.5" customHeight="1" x14ac:dyDescent="0.2">
      <c r="A24" s="251"/>
      <c r="B24" s="246"/>
      <c r="C24" s="246"/>
      <c r="D24" s="2112"/>
      <c r="E24" s="2109"/>
      <c r="F24" s="2110"/>
      <c r="G24" s="2111"/>
      <c r="H24" s="248"/>
      <c r="I24" s="248"/>
      <c r="J24" s="248"/>
      <c r="K24" s="248"/>
      <c r="L24" s="248"/>
      <c r="M24" s="248"/>
      <c r="N24" s="248"/>
      <c r="O24" s="248"/>
      <c r="P24" s="252"/>
      <c r="Q24" s="250"/>
    </row>
    <row r="25" spans="1:46" ht="15" x14ac:dyDescent="0.2">
      <c r="A25" s="251"/>
      <c r="B25" s="246"/>
      <c r="C25" s="246"/>
      <c r="D25" s="247"/>
      <c r="E25" s="255" t="s">
        <v>663</v>
      </c>
      <c r="F25" s="255">
        <v>0.4</v>
      </c>
      <c r="G25" s="256" t="s">
        <v>741</v>
      </c>
      <c r="H25" s="248"/>
      <c r="I25" s="248"/>
      <c r="J25" s="248"/>
      <c r="K25" s="248"/>
      <c r="L25" s="248"/>
      <c r="M25" s="248"/>
      <c r="N25" s="248"/>
      <c r="O25" s="248"/>
      <c r="P25" s="252"/>
      <c r="Q25" s="250"/>
    </row>
    <row r="26" spans="1:46" ht="14.25" x14ac:dyDescent="0.2">
      <c r="A26" s="251"/>
      <c r="B26" s="246"/>
      <c r="C26" s="246"/>
      <c r="D26" s="247"/>
      <c r="E26" s="248"/>
      <c r="F26" s="248"/>
      <c r="G26" s="252"/>
      <c r="H26" s="248"/>
      <c r="I26" s="248"/>
      <c r="J26" s="248"/>
      <c r="K26" s="248"/>
      <c r="L26" s="248"/>
      <c r="M26" s="248"/>
      <c r="N26" s="248"/>
      <c r="O26" s="248"/>
      <c r="P26" s="252"/>
      <c r="Q26" s="250"/>
    </row>
    <row r="27" spans="1:46" ht="34.5" customHeight="1" x14ac:dyDescent="0.4">
      <c r="A27" s="251">
        <v>2</v>
      </c>
      <c r="B27" s="2106" t="s">
        <v>664</v>
      </c>
      <c r="C27" s="2107"/>
      <c r="D27" s="2108"/>
      <c r="E27" s="2113" t="s">
        <v>742</v>
      </c>
      <c r="F27" s="1945"/>
      <c r="G27" s="2114"/>
      <c r="H27" s="257">
        <f>C35</f>
        <v>23000</v>
      </c>
      <c r="I27" s="258" t="s">
        <v>25</v>
      </c>
      <c r="J27" s="259">
        <f>F33</f>
        <v>8.0150000000000006</v>
      </c>
      <c r="K27" s="260" t="s">
        <v>25</v>
      </c>
      <c r="L27" s="260">
        <f>F34</f>
        <v>1.25</v>
      </c>
      <c r="M27" s="260" t="s">
        <v>25</v>
      </c>
      <c r="N27" s="259">
        <f>F35</f>
        <v>1</v>
      </c>
      <c r="O27" s="260"/>
      <c r="P27" s="260"/>
      <c r="Q27" s="261">
        <f>H27*J27*L27*N27</f>
        <v>230431.25</v>
      </c>
      <c r="T27" s="2081"/>
      <c r="U27" s="2081"/>
      <c r="V27" s="2081"/>
      <c r="W27" s="2081"/>
      <c r="X27" s="2081"/>
      <c r="Y27" s="2081"/>
      <c r="Z27" s="2081"/>
      <c r="AA27" s="2081"/>
      <c r="AB27" s="2081"/>
      <c r="AC27" s="2081"/>
      <c r="AD27" s="262"/>
      <c r="AE27" s="262"/>
      <c r="AF27" s="262"/>
      <c r="AG27" s="262"/>
      <c r="AH27" s="262"/>
      <c r="AI27" s="262"/>
      <c r="AJ27" s="262"/>
      <c r="AK27" s="262"/>
      <c r="AL27" s="262"/>
      <c r="AM27" s="262"/>
      <c r="AN27" s="262"/>
      <c r="AO27" s="262"/>
      <c r="AP27" s="262"/>
      <c r="AQ27" s="262"/>
      <c r="AR27" s="262"/>
      <c r="AS27" s="262"/>
      <c r="AT27" s="262"/>
    </row>
    <row r="28" spans="1:46" ht="0.75" hidden="1" customHeight="1" x14ac:dyDescent="0.4">
      <c r="A28" s="263"/>
      <c r="B28" s="264"/>
      <c r="C28" s="265"/>
      <c r="D28" s="266"/>
      <c r="E28" s="2115"/>
      <c r="F28" s="1945"/>
      <c r="G28" s="2114"/>
      <c r="H28" s="267"/>
      <c r="I28" s="268"/>
      <c r="J28" s="268"/>
      <c r="K28" s="268"/>
      <c r="L28" s="268"/>
      <c r="M28" s="268"/>
      <c r="N28" s="268"/>
      <c r="O28" s="268"/>
      <c r="P28" s="268"/>
      <c r="Q28" s="261"/>
      <c r="T28" s="2081"/>
      <c r="U28" s="2081"/>
      <c r="V28" s="2081"/>
      <c r="W28" s="2081"/>
      <c r="X28" s="2081"/>
      <c r="Y28" s="2081"/>
      <c r="Z28" s="2081"/>
      <c r="AA28" s="2081"/>
      <c r="AB28" s="2081"/>
      <c r="AC28" s="2081"/>
      <c r="AD28" s="262"/>
      <c r="AE28" s="262"/>
      <c r="AF28" s="262"/>
      <c r="AG28" s="262"/>
      <c r="AH28" s="262"/>
      <c r="AI28" s="262"/>
      <c r="AJ28" s="262"/>
      <c r="AK28" s="262"/>
      <c r="AL28" s="262"/>
      <c r="AM28" s="262"/>
      <c r="AN28" s="262"/>
      <c r="AO28" s="262"/>
      <c r="AP28" s="262"/>
      <c r="AQ28" s="262"/>
      <c r="AR28" s="262"/>
      <c r="AS28" s="262"/>
      <c r="AT28" s="262"/>
    </row>
    <row r="29" spans="1:46" ht="12" customHeight="1" x14ac:dyDescent="0.4">
      <c r="A29" s="263"/>
      <c r="B29" s="2082"/>
      <c r="C29" s="2083"/>
      <c r="D29" s="2084"/>
      <c r="E29" s="2115"/>
      <c r="F29" s="1945"/>
      <c r="G29" s="2114"/>
      <c r="H29" s="267"/>
      <c r="I29" s="268"/>
      <c r="J29" s="268"/>
      <c r="K29" s="268"/>
      <c r="L29" s="268"/>
      <c r="M29" s="268"/>
      <c r="N29" s="268"/>
      <c r="O29" s="268"/>
      <c r="P29" s="268"/>
      <c r="Q29" s="261"/>
      <c r="T29" s="2081"/>
      <c r="U29" s="2081"/>
      <c r="V29" s="2081"/>
      <c r="W29" s="2081"/>
      <c r="X29" s="2081"/>
      <c r="Y29" s="2081"/>
      <c r="Z29" s="2081"/>
      <c r="AA29" s="2081"/>
      <c r="AB29" s="2081"/>
      <c r="AC29" s="2081"/>
      <c r="AD29" s="262"/>
      <c r="AE29" s="262"/>
      <c r="AF29" s="262"/>
      <c r="AG29" s="262"/>
      <c r="AH29" s="262"/>
      <c r="AI29" s="262"/>
      <c r="AJ29" s="262"/>
      <c r="AK29" s="262"/>
      <c r="AL29" s="262"/>
      <c r="AM29" s="262"/>
      <c r="AN29" s="262"/>
      <c r="AO29" s="262"/>
      <c r="AP29" s="262"/>
      <c r="AQ29" s="262"/>
      <c r="AR29" s="262"/>
      <c r="AS29" s="262"/>
      <c r="AT29" s="262"/>
    </row>
    <row r="30" spans="1:46" ht="19.5" customHeight="1" x14ac:dyDescent="0.4">
      <c r="A30" s="263"/>
      <c r="B30" s="264"/>
      <c r="C30" s="269"/>
      <c r="D30" s="266"/>
      <c r="E30" s="255"/>
      <c r="F30" s="255"/>
      <c r="G30" s="256"/>
      <c r="H30" s="267"/>
      <c r="I30" s="268"/>
      <c r="J30" s="268"/>
      <c r="K30" s="268"/>
      <c r="L30" s="268"/>
      <c r="M30" s="268"/>
      <c r="N30" s="268"/>
      <c r="O30" s="268"/>
      <c r="P30" s="268"/>
      <c r="Q30" s="261"/>
      <c r="T30" s="2081"/>
      <c r="U30" s="2081"/>
      <c r="V30" s="2081"/>
      <c r="W30" s="2081"/>
      <c r="X30" s="2081"/>
      <c r="Y30" s="2081"/>
      <c r="Z30" s="2081"/>
      <c r="AA30" s="2081"/>
      <c r="AB30" s="2081"/>
      <c r="AC30" s="2081"/>
      <c r="AD30" s="262"/>
      <c r="AE30" s="262"/>
      <c r="AF30" s="262"/>
      <c r="AG30" s="262"/>
      <c r="AH30" s="262"/>
      <c r="AI30" s="262"/>
      <c r="AJ30" s="262"/>
      <c r="AK30" s="262"/>
      <c r="AL30" s="262"/>
      <c r="AM30" s="262"/>
      <c r="AN30" s="262"/>
      <c r="AO30" s="262"/>
      <c r="AP30" s="262"/>
      <c r="AQ30" s="262"/>
      <c r="AR30" s="262"/>
      <c r="AS30" s="262"/>
      <c r="AT30" s="262"/>
    </row>
    <row r="31" spans="1:46" ht="15" customHeight="1" x14ac:dyDescent="0.4">
      <c r="A31" s="263"/>
      <c r="B31" s="2085" t="s">
        <v>665</v>
      </c>
      <c r="C31" s="2086"/>
      <c r="D31" s="2087"/>
      <c r="E31" s="270" t="s">
        <v>666</v>
      </c>
      <c r="F31" s="270"/>
      <c r="G31" s="271"/>
      <c r="H31" s="267"/>
      <c r="I31" s="268"/>
      <c r="J31" s="268"/>
      <c r="K31" s="268"/>
      <c r="L31" s="268"/>
      <c r="M31" s="268"/>
      <c r="N31" s="268"/>
      <c r="O31" s="268"/>
      <c r="P31" s="268"/>
      <c r="Q31" s="261"/>
      <c r="T31" s="2081"/>
      <c r="U31" s="2081"/>
      <c r="V31" s="2081"/>
      <c r="W31" s="2081"/>
      <c r="X31" s="2081"/>
      <c r="Y31" s="2081"/>
      <c r="Z31" s="2081"/>
      <c r="AA31" s="2081"/>
      <c r="AB31" s="2081"/>
      <c r="AC31" s="2081"/>
      <c r="AD31" s="262"/>
      <c r="AE31" s="262"/>
      <c r="AF31" s="262"/>
      <c r="AG31" s="262"/>
      <c r="AH31" s="262"/>
      <c r="AI31" s="262"/>
      <c r="AJ31" s="262"/>
      <c r="AK31" s="262"/>
      <c r="AL31" s="262"/>
      <c r="AM31" s="262"/>
      <c r="AN31" s="262"/>
      <c r="AO31" s="262"/>
      <c r="AP31" s="262"/>
      <c r="AQ31" s="262"/>
      <c r="AR31" s="262"/>
      <c r="AS31" s="262"/>
      <c r="AT31" s="262"/>
    </row>
    <row r="32" spans="1:46" ht="15" customHeight="1" x14ac:dyDescent="0.4">
      <c r="A32" s="263"/>
      <c r="B32" s="2085" t="s">
        <v>667</v>
      </c>
      <c r="C32" s="2086"/>
      <c r="D32" s="2087"/>
      <c r="E32" s="255" t="s">
        <v>663</v>
      </c>
      <c r="F32" s="255">
        <v>1</v>
      </c>
      <c r="G32" s="256" t="s">
        <v>668</v>
      </c>
      <c r="H32" s="267"/>
      <c r="I32" s="268"/>
      <c r="J32" s="268"/>
      <c r="K32" s="268"/>
      <c r="L32" s="268"/>
      <c r="M32" s="268"/>
      <c r="N32" s="268"/>
      <c r="O32" s="268"/>
      <c r="P32" s="268"/>
      <c r="Q32" s="261"/>
      <c r="T32" s="2081"/>
      <c r="U32" s="2081"/>
      <c r="V32" s="2081"/>
      <c r="W32" s="2081"/>
      <c r="X32" s="2081"/>
      <c r="Y32" s="2081"/>
      <c r="Z32" s="2081"/>
      <c r="AA32" s="2081"/>
      <c r="AB32" s="2081"/>
      <c r="AC32" s="2081"/>
      <c r="AD32" s="262"/>
      <c r="AE32" s="262"/>
      <c r="AF32" s="262"/>
      <c r="AG32" s="262"/>
      <c r="AH32" s="262"/>
      <c r="AI32" s="262"/>
      <c r="AJ32" s="262"/>
      <c r="AK32" s="262"/>
      <c r="AL32" s="262"/>
      <c r="AM32" s="262"/>
      <c r="AN32" s="262"/>
      <c r="AO32" s="262"/>
      <c r="AP32" s="262"/>
      <c r="AQ32" s="262"/>
      <c r="AR32" s="262"/>
      <c r="AS32" s="262"/>
      <c r="AT32" s="262"/>
    </row>
    <row r="33" spans="1:46" ht="126" customHeight="1" x14ac:dyDescent="0.4">
      <c r="A33" s="263"/>
      <c r="B33" s="272" t="s">
        <v>669</v>
      </c>
      <c r="C33" s="273">
        <v>23</v>
      </c>
      <c r="D33" s="256" t="s">
        <v>1160</v>
      </c>
      <c r="E33" s="255" t="s">
        <v>663</v>
      </c>
      <c r="F33" s="274">
        <v>8.0150000000000006</v>
      </c>
      <c r="G33" s="275" t="s">
        <v>1254</v>
      </c>
      <c r="H33" s="276"/>
      <c r="I33" s="268"/>
      <c r="J33" s="277"/>
      <c r="K33" s="277"/>
      <c r="L33" s="277"/>
      <c r="M33" s="277"/>
      <c r="N33" s="277"/>
      <c r="O33" s="277"/>
      <c r="P33" s="277"/>
      <c r="Q33" s="261"/>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row>
    <row r="34" spans="1:46" ht="15" x14ac:dyDescent="0.2">
      <c r="A34" s="263"/>
      <c r="B34" s="272"/>
      <c r="C34" s="278"/>
      <c r="D34" s="256"/>
      <c r="E34" s="255" t="s">
        <v>45</v>
      </c>
      <c r="F34" s="255">
        <v>1.25</v>
      </c>
      <c r="G34" s="256" t="s">
        <v>743</v>
      </c>
      <c r="H34" s="276"/>
      <c r="I34" s="268"/>
      <c r="J34" s="277"/>
      <c r="K34" s="277"/>
      <c r="L34" s="277"/>
      <c r="M34" s="277"/>
      <c r="N34" s="277"/>
      <c r="O34" s="277"/>
      <c r="P34" s="277"/>
      <c r="Q34" s="261"/>
    </row>
    <row r="35" spans="1:46" ht="15" x14ac:dyDescent="0.25">
      <c r="A35" s="263"/>
      <c r="B35" s="264" t="s">
        <v>670</v>
      </c>
      <c r="C35" s="279">
        <f>(C33+C34*(C28))*1000</f>
        <v>23000</v>
      </c>
      <c r="D35" s="280"/>
      <c r="E35" s="255" t="s">
        <v>45</v>
      </c>
      <c r="F35" s="255">
        <v>1</v>
      </c>
      <c r="G35" s="843" t="s">
        <v>1118</v>
      </c>
      <c r="H35" s="267"/>
      <c r="I35" s="268"/>
      <c r="J35" s="268"/>
      <c r="K35" s="268"/>
      <c r="L35" s="268"/>
      <c r="M35" s="268"/>
      <c r="N35" s="268"/>
      <c r="O35" s="268"/>
      <c r="P35" s="268"/>
      <c r="Q35" s="261"/>
    </row>
    <row r="36" spans="1:46" ht="15" x14ac:dyDescent="0.25">
      <c r="A36" s="263"/>
      <c r="B36" s="264"/>
      <c r="C36" s="279"/>
      <c r="D36" s="280"/>
      <c r="E36" s="255"/>
      <c r="F36" s="255"/>
      <c r="G36" s="256"/>
      <c r="H36" s="267"/>
      <c r="I36" s="268"/>
      <c r="J36" s="268"/>
      <c r="K36" s="268"/>
      <c r="L36" s="268"/>
      <c r="M36" s="268"/>
      <c r="N36" s="268"/>
      <c r="O36" s="268"/>
      <c r="P36" s="268"/>
      <c r="Q36" s="261"/>
    </row>
    <row r="37" spans="1:46" ht="15" x14ac:dyDescent="0.2">
      <c r="A37" s="263"/>
      <c r="B37" s="2099" t="s">
        <v>671</v>
      </c>
      <c r="C37" s="2100"/>
      <c r="D37" s="2101"/>
      <c r="E37" s="281"/>
      <c r="F37" s="255"/>
      <c r="G37" s="282"/>
      <c r="H37" s="283"/>
      <c r="I37" s="284"/>
      <c r="J37" s="285"/>
      <c r="K37" s="286"/>
      <c r="L37" s="285"/>
      <c r="M37" s="287" t="s">
        <v>25</v>
      </c>
      <c r="N37" s="288">
        <v>1</v>
      </c>
      <c r="O37" s="289"/>
      <c r="P37" s="289"/>
      <c r="Q37" s="261">
        <f>Q27</f>
        <v>230431.25</v>
      </c>
    </row>
    <row r="38" spans="1:46" ht="15" x14ac:dyDescent="0.25">
      <c r="A38" s="290"/>
      <c r="B38" s="2102"/>
      <c r="C38" s="2103"/>
      <c r="D38" s="2104"/>
      <c r="E38" s="291"/>
      <c r="F38" s="292"/>
      <c r="G38" s="293"/>
      <c r="H38" s="294"/>
      <c r="I38" s="295"/>
      <c r="J38" s="296"/>
      <c r="K38" s="297"/>
      <c r="L38" s="298"/>
      <c r="M38" s="299"/>
      <c r="N38" s="300"/>
      <c r="O38" s="301"/>
      <c r="P38" s="301"/>
      <c r="Q38" s="302"/>
    </row>
    <row r="39" spans="1:46" ht="15" x14ac:dyDescent="0.25">
      <c r="A39" s="303"/>
      <c r="B39" s="246"/>
      <c r="C39" s="246"/>
      <c r="D39" s="246"/>
      <c r="E39" s="304"/>
      <c r="F39" s="305"/>
      <c r="G39" s="306"/>
      <c r="H39" s="307"/>
      <c r="I39" s="284"/>
      <c r="J39" s="285"/>
      <c r="K39" s="308"/>
      <c r="L39" s="309"/>
      <c r="M39" s="286"/>
      <c r="N39" s="307"/>
      <c r="O39" s="289"/>
      <c r="P39" s="289"/>
      <c r="Q39" s="310"/>
    </row>
    <row r="40" spans="1:46" s="60" customFormat="1" ht="12.75" customHeight="1" x14ac:dyDescent="0.3">
      <c r="B40" s="58"/>
      <c r="C40" s="82"/>
      <c r="D40" s="58"/>
      <c r="E40" s="58"/>
      <c r="F40" s="58"/>
      <c r="G40" s="58"/>
      <c r="H40" s="58"/>
      <c r="I40" s="58"/>
      <c r="J40" s="458"/>
      <c r="K40" s="458"/>
      <c r="L40" s="458"/>
    </row>
    <row r="41" spans="1:46" s="60" customFormat="1" ht="16.5" x14ac:dyDescent="0.3">
      <c r="B41" s="58"/>
      <c r="C41" s="82"/>
      <c r="D41" s="58"/>
      <c r="E41" s="58"/>
      <c r="F41" s="58"/>
      <c r="G41" s="58"/>
      <c r="H41" s="58"/>
      <c r="I41" s="58"/>
      <c r="J41" s="458"/>
      <c r="K41" s="458"/>
      <c r="L41" s="458"/>
    </row>
    <row r="42" spans="1:46" s="458" customFormat="1" ht="18.75" customHeight="1" x14ac:dyDescent="0.3">
      <c r="B42" s="58"/>
      <c r="C42" s="82"/>
      <c r="D42" s="58"/>
      <c r="E42" s="58"/>
      <c r="F42" s="58"/>
      <c r="G42" s="58"/>
      <c r="H42" s="58"/>
      <c r="I42" s="58"/>
      <c r="K42" s="58"/>
      <c r="L42" s="58"/>
    </row>
    <row r="43" spans="1:46" s="458" customFormat="1" ht="16.5" x14ac:dyDescent="0.3">
      <c r="B43" s="404"/>
      <c r="C43" s="60"/>
      <c r="D43" s="403"/>
      <c r="E43" s="60"/>
      <c r="F43" s="61"/>
      <c r="G43" s="61"/>
      <c r="H43" s="61"/>
      <c r="I43" s="1475"/>
      <c r="J43" s="57"/>
      <c r="L43" s="1475"/>
    </row>
    <row r="44" spans="1:46" s="459" customFormat="1" ht="22.5" customHeight="1" x14ac:dyDescent="0.25">
      <c r="B44" s="403"/>
      <c r="C44" s="60"/>
      <c r="D44" s="60"/>
      <c r="E44" s="60"/>
      <c r="F44" s="403"/>
      <c r="G44" s="403"/>
      <c r="H44" s="403"/>
      <c r="J44" s="460"/>
    </row>
    <row r="45" spans="1:46" s="459" customFormat="1" ht="16.5" customHeight="1" x14ac:dyDescent="0.25">
      <c r="B45" s="403"/>
      <c r="F45" s="460"/>
      <c r="G45" s="460"/>
      <c r="H45" s="460"/>
      <c r="I45" s="58"/>
      <c r="J45" s="460"/>
      <c r="K45" s="58"/>
      <c r="L45" s="58"/>
    </row>
    <row r="46" spans="1:46" s="459" customFormat="1" ht="16.5" customHeight="1" x14ac:dyDescent="0.25">
      <c r="B46" s="403"/>
      <c r="F46" s="460"/>
      <c r="G46" s="460"/>
      <c r="H46" s="460"/>
      <c r="I46" s="58"/>
      <c r="J46" s="460"/>
      <c r="K46" s="58"/>
      <c r="L46" s="58"/>
    </row>
    <row r="47" spans="1:46" s="459" customFormat="1" ht="14.25" x14ac:dyDescent="0.2"/>
  </sheetData>
  <mergeCells count="24">
    <mergeCell ref="B37:D38"/>
    <mergeCell ref="F8:Q10"/>
    <mergeCell ref="A18:Q18"/>
    <mergeCell ref="B22:D22"/>
    <mergeCell ref="E22:G24"/>
    <mergeCell ref="D23:D24"/>
    <mergeCell ref="B27:D27"/>
    <mergeCell ref="E27:G29"/>
    <mergeCell ref="T27:AC32"/>
    <mergeCell ref="B29:D29"/>
    <mergeCell ref="B31:D31"/>
    <mergeCell ref="B32:D32"/>
    <mergeCell ref="F15:P15"/>
    <mergeCell ref="B19:D19"/>
    <mergeCell ref="E19:G19"/>
    <mergeCell ref="H19:P19"/>
    <mergeCell ref="B20:D20"/>
    <mergeCell ref="E20:G20"/>
    <mergeCell ref="H20:P20"/>
    <mergeCell ref="N4:Q4"/>
    <mergeCell ref="A5:Q5"/>
    <mergeCell ref="A6:Q6"/>
    <mergeCell ref="A8:D10"/>
    <mergeCell ref="A12:D13"/>
  </mergeCells>
  <pageMargins left="0.7" right="0.7" top="0.75" bottom="0.75" header="0.3" footer="0.3"/>
  <pageSetup paperSize="9" scale="6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FD91"/>
  <sheetViews>
    <sheetView view="pageBreakPreview" topLeftCell="B16" zoomScale="90" zoomScaleNormal="100" zoomScaleSheetLayoutView="90" workbookViewId="0">
      <selection activeCell="B43" sqref="B43:K52"/>
    </sheetView>
  </sheetViews>
  <sheetFormatPr defaultRowHeight="15" customHeight="1" x14ac:dyDescent="0.25"/>
  <cols>
    <col min="1" max="1" width="5.7109375" style="717" hidden="1" customWidth="1"/>
    <col min="2" max="11" width="14.7109375" style="717" customWidth="1"/>
    <col min="12" max="12" width="9.140625" style="717" customWidth="1"/>
    <col min="13" max="13" width="5.7109375" style="717" customWidth="1"/>
    <col min="14" max="14" width="10" style="717" customWidth="1"/>
    <col min="15" max="15" width="25.7109375" style="717" customWidth="1"/>
    <col min="16" max="16" width="9.140625" style="717" customWidth="1"/>
    <col min="17" max="17" width="16.85546875" style="717" customWidth="1"/>
    <col min="18" max="23" width="9.140625" style="717" customWidth="1"/>
    <col min="24" max="257" width="9.140625" style="717"/>
    <col min="258" max="267" width="9.7109375" style="717" customWidth="1"/>
    <col min="268" max="513" width="9.140625" style="717"/>
    <col min="514" max="523" width="9.7109375" style="717" customWidth="1"/>
    <col min="524" max="769" width="9.140625" style="717"/>
    <col min="770" max="779" width="9.7109375" style="717" customWidth="1"/>
    <col min="780" max="1025" width="9.140625" style="717"/>
    <col min="1026" max="1035" width="9.7109375" style="717" customWidth="1"/>
    <col min="1036" max="1281" width="9.140625" style="717"/>
    <col min="1282" max="1291" width="9.7109375" style="717" customWidth="1"/>
    <col min="1292" max="1537" width="9.140625" style="717"/>
    <col min="1538" max="1547" width="9.7109375" style="717" customWidth="1"/>
    <col min="1548" max="1793" width="9.140625" style="717"/>
    <col min="1794" max="1803" width="9.7109375" style="717" customWidth="1"/>
    <col min="1804" max="2049" width="9.140625" style="717"/>
    <col min="2050" max="2059" width="9.7109375" style="717" customWidth="1"/>
    <col min="2060" max="2305" width="9.140625" style="717"/>
    <col min="2306" max="2315" width="9.7109375" style="717" customWidth="1"/>
    <col min="2316" max="2561" width="9.140625" style="717"/>
    <col min="2562" max="2571" width="9.7109375" style="717" customWidth="1"/>
    <col min="2572" max="2817" width="9.140625" style="717"/>
    <col min="2818" max="2827" width="9.7109375" style="717" customWidth="1"/>
    <col min="2828" max="3073" width="9.140625" style="717"/>
    <col min="3074" max="3083" width="9.7109375" style="717" customWidth="1"/>
    <col min="3084" max="3329" width="9.140625" style="717"/>
    <col min="3330" max="3339" width="9.7109375" style="717" customWidth="1"/>
    <col min="3340" max="3585" width="9.140625" style="717"/>
    <col min="3586" max="3595" width="9.7109375" style="717" customWidth="1"/>
    <col min="3596" max="3841" width="9.140625" style="717"/>
    <col min="3842" max="3851" width="9.7109375" style="717" customWidth="1"/>
    <col min="3852" max="4097" width="9.140625" style="717"/>
    <col min="4098" max="4107" width="9.7109375" style="717" customWidth="1"/>
    <col min="4108" max="4353" width="9.140625" style="717"/>
    <col min="4354" max="4363" width="9.7109375" style="717" customWidth="1"/>
    <col min="4364" max="4609" width="9.140625" style="717"/>
    <col min="4610" max="4619" width="9.7109375" style="717" customWidth="1"/>
    <col min="4620" max="4865" width="9.140625" style="717"/>
    <col min="4866" max="4875" width="9.7109375" style="717" customWidth="1"/>
    <col min="4876" max="5121" width="9.140625" style="717"/>
    <col min="5122" max="5131" width="9.7109375" style="717" customWidth="1"/>
    <col min="5132" max="5377" width="9.140625" style="717"/>
    <col min="5378" max="5387" width="9.7109375" style="717" customWidth="1"/>
    <col min="5388" max="5633" width="9.140625" style="717"/>
    <col min="5634" max="5643" width="9.7109375" style="717" customWidth="1"/>
    <col min="5644" max="5889" width="9.140625" style="717"/>
    <col min="5890" max="5899" width="9.7109375" style="717" customWidth="1"/>
    <col min="5900" max="6145" width="9.140625" style="717"/>
    <col min="6146" max="6155" width="9.7109375" style="717" customWidth="1"/>
    <col min="6156" max="6401" width="9.140625" style="717"/>
    <col min="6402" max="6411" width="9.7109375" style="717" customWidth="1"/>
    <col min="6412" max="6657" width="9.140625" style="717"/>
    <col min="6658" max="6667" width="9.7109375" style="717" customWidth="1"/>
    <col min="6668" max="6913" width="9.140625" style="717"/>
    <col min="6914" max="6923" width="9.7109375" style="717" customWidth="1"/>
    <col min="6924" max="7169" width="9.140625" style="717"/>
    <col min="7170" max="7179" width="9.7109375" style="717" customWidth="1"/>
    <col min="7180" max="7425" width="9.140625" style="717"/>
    <col min="7426" max="7435" width="9.7109375" style="717" customWidth="1"/>
    <col min="7436" max="7681" width="9.140625" style="717"/>
    <col min="7682" max="7691" width="9.7109375" style="717" customWidth="1"/>
    <col min="7692" max="7937" width="9.140625" style="717"/>
    <col min="7938" max="7947" width="9.7109375" style="717" customWidth="1"/>
    <col min="7948" max="8193" width="9.140625" style="717"/>
    <col min="8194" max="8203" width="9.7109375" style="717" customWidth="1"/>
    <col min="8204" max="8449" width="9.140625" style="717"/>
    <col min="8450" max="8459" width="9.7109375" style="717" customWidth="1"/>
    <col min="8460" max="8705" width="9.140625" style="717"/>
    <col min="8706" max="8715" width="9.7109375" style="717" customWidth="1"/>
    <col min="8716" max="8961" width="9.140625" style="717"/>
    <col min="8962" max="8971" width="9.7109375" style="717" customWidth="1"/>
    <col min="8972" max="9217" width="9.140625" style="717"/>
    <col min="9218" max="9227" width="9.7109375" style="717" customWidth="1"/>
    <col min="9228" max="9473" width="9.140625" style="717"/>
    <col min="9474" max="9483" width="9.7109375" style="717" customWidth="1"/>
    <col min="9484" max="9729" width="9.140625" style="717"/>
    <col min="9730" max="9739" width="9.7109375" style="717" customWidth="1"/>
    <col min="9740" max="9985" width="9.140625" style="717"/>
    <col min="9986" max="9995" width="9.7109375" style="717" customWidth="1"/>
    <col min="9996" max="10241" width="9.140625" style="717"/>
    <col min="10242" max="10251" width="9.7109375" style="717" customWidth="1"/>
    <col min="10252" max="10497" width="9.140625" style="717"/>
    <col min="10498" max="10507" width="9.7109375" style="717" customWidth="1"/>
    <col min="10508" max="10753" width="9.140625" style="717"/>
    <col min="10754" max="10763" width="9.7109375" style="717" customWidth="1"/>
    <col min="10764" max="11009" width="9.140625" style="717"/>
    <col min="11010" max="11019" width="9.7109375" style="717" customWidth="1"/>
    <col min="11020" max="11265" width="9.140625" style="717"/>
    <col min="11266" max="11275" width="9.7109375" style="717" customWidth="1"/>
    <col min="11276" max="11521" width="9.140625" style="717"/>
    <col min="11522" max="11531" width="9.7109375" style="717" customWidth="1"/>
    <col min="11532" max="11777" width="9.140625" style="717"/>
    <col min="11778" max="11787" width="9.7109375" style="717" customWidth="1"/>
    <col min="11788" max="12033" width="9.140625" style="717"/>
    <col min="12034" max="12043" width="9.7109375" style="717" customWidth="1"/>
    <col min="12044" max="12289" width="9.140625" style="717"/>
    <col min="12290" max="12299" width="9.7109375" style="717" customWidth="1"/>
    <col min="12300" max="12545" width="9.140625" style="717"/>
    <col min="12546" max="12555" width="9.7109375" style="717" customWidth="1"/>
    <col min="12556" max="12801" width="9.140625" style="717"/>
    <col min="12802" max="12811" width="9.7109375" style="717" customWidth="1"/>
    <col min="12812" max="13057" width="9.140625" style="717"/>
    <col min="13058" max="13067" width="9.7109375" style="717" customWidth="1"/>
    <col min="13068" max="13313" width="9.140625" style="717"/>
    <col min="13314" max="13323" width="9.7109375" style="717" customWidth="1"/>
    <col min="13324" max="13569" width="9.140625" style="717"/>
    <col min="13570" max="13579" width="9.7109375" style="717" customWidth="1"/>
    <col min="13580" max="13825" width="9.140625" style="717"/>
    <col min="13826" max="13835" width="9.7109375" style="717" customWidth="1"/>
    <col min="13836" max="14081" width="9.140625" style="717"/>
    <col min="14082" max="14091" width="9.7109375" style="717" customWidth="1"/>
    <col min="14092" max="14337" width="9.140625" style="717"/>
    <col min="14338" max="14347" width="9.7109375" style="717" customWidth="1"/>
    <col min="14348" max="14593" width="9.140625" style="717"/>
    <col min="14594" max="14603" width="9.7109375" style="717" customWidth="1"/>
    <col min="14604" max="14849" width="9.140625" style="717"/>
    <col min="14850" max="14859" width="9.7109375" style="717" customWidth="1"/>
    <col min="14860" max="15105" width="9.140625" style="717"/>
    <col min="15106" max="15115" width="9.7109375" style="717" customWidth="1"/>
    <col min="15116" max="15361" width="9.140625" style="717"/>
    <col min="15362" max="15371" width="9.7109375" style="717" customWidth="1"/>
    <col min="15372" max="15617" width="9.140625" style="717"/>
    <col min="15618" max="15627" width="9.7109375" style="717" customWidth="1"/>
    <col min="15628" max="15873" width="9.140625" style="717"/>
    <col min="15874" max="15883" width="9.7109375" style="717" customWidth="1"/>
    <col min="15884" max="16129" width="9.140625" style="717"/>
    <col min="16130" max="16139" width="9.7109375" style="717" customWidth="1"/>
    <col min="16140" max="16384" width="9.140625" style="717"/>
  </cols>
  <sheetData>
    <row r="1" spans="2:15" x14ac:dyDescent="0.25">
      <c r="K1" s="716" t="s">
        <v>1278</v>
      </c>
    </row>
    <row r="2" spans="2:15" x14ac:dyDescent="0.25">
      <c r="K2" s="716" t="s">
        <v>1268</v>
      </c>
    </row>
    <row r="3" spans="2:15" ht="15.75" thickBot="1" x14ac:dyDescent="0.3">
      <c r="K3" s="716"/>
    </row>
    <row r="4" spans="2:15" ht="15" customHeight="1" x14ac:dyDescent="0.25">
      <c r="B4" s="2154"/>
      <c r="C4" s="2154"/>
      <c r="D4" s="2154"/>
      <c r="E4" s="2154"/>
      <c r="F4" s="2154"/>
      <c r="G4" s="2154"/>
      <c r="H4" s="2154"/>
      <c r="I4" s="2154"/>
      <c r="J4" s="2154"/>
      <c r="K4" s="2154"/>
      <c r="M4" s="2151"/>
      <c r="N4" s="2152"/>
      <c r="O4" s="2153"/>
    </row>
    <row r="5" spans="2:15" ht="15" customHeight="1" x14ac:dyDescent="0.25">
      <c r="B5" s="2149"/>
      <c r="C5" s="2150"/>
      <c r="D5" s="2150"/>
      <c r="E5" s="2150"/>
      <c r="F5" s="2150"/>
      <c r="G5" s="2150"/>
      <c r="H5" s="2150"/>
      <c r="I5" s="2150"/>
      <c r="J5" s="2150"/>
      <c r="K5" s="2150"/>
      <c r="M5" s="2157"/>
      <c r="N5" s="2158"/>
      <c r="O5" s="2159"/>
    </row>
    <row r="6" spans="2:15" ht="15" customHeight="1" thickBot="1" x14ac:dyDescent="0.3">
      <c r="B6" s="2160" t="s">
        <v>811</v>
      </c>
      <c r="C6" s="2154"/>
      <c r="D6" s="2154"/>
      <c r="E6" s="2154"/>
      <c r="F6" s="2154"/>
      <c r="G6" s="2154"/>
      <c r="H6" s="2154"/>
      <c r="I6" s="2154"/>
      <c r="J6" s="2154"/>
      <c r="K6" s="2154"/>
      <c r="M6" s="718" t="s">
        <v>306</v>
      </c>
      <c r="N6" s="719">
        <f>РП!J28</f>
        <v>8.0150000000000006</v>
      </c>
      <c r="O6" s="1461" t="s">
        <v>1200</v>
      </c>
    </row>
    <row r="7" spans="2:15" ht="21" customHeight="1" x14ac:dyDescent="0.25">
      <c r="B7" s="2156" t="s">
        <v>782</v>
      </c>
      <c r="C7" s="2156"/>
      <c r="D7" s="2156"/>
      <c r="E7" s="2156"/>
      <c r="F7" s="2156"/>
      <c r="G7" s="2156"/>
      <c r="H7" s="2156"/>
      <c r="I7" s="2156"/>
      <c r="J7" s="2156"/>
      <c r="K7" s="2156"/>
    </row>
    <row r="8" spans="2:15" ht="51" customHeight="1" x14ac:dyDescent="0.25">
      <c r="B8" s="2147" t="str">
        <f>Сводная!A7</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C8" s="2148"/>
      <c r="D8" s="2148"/>
      <c r="E8" s="2148"/>
      <c r="F8" s="2148"/>
      <c r="G8" s="2148"/>
      <c r="H8" s="2148"/>
      <c r="I8" s="2148"/>
      <c r="J8" s="2148"/>
      <c r="K8" s="2148"/>
    </row>
    <row r="9" spans="2:15" ht="95.25" hidden="1" customHeight="1" x14ac:dyDescent="0.25">
      <c r="B9" s="2149" t="s">
        <v>744</v>
      </c>
      <c r="C9" s="2150"/>
      <c r="D9" s="2150"/>
      <c r="E9" s="2150"/>
      <c r="F9" s="2150"/>
      <c r="G9" s="2150"/>
      <c r="H9" s="2150"/>
      <c r="I9" s="2150"/>
      <c r="J9" s="2150"/>
      <c r="K9" s="2150"/>
      <c r="M9" s="2151" t="s">
        <v>745</v>
      </c>
      <c r="N9" s="2152"/>
      <c r="O9" s="2153"/>
    </row>
    <row r="10" spans="2:15" ht="15" customHeight="1" thickBot="1" x14ac:dyDescent="0.3">
      <c r="B10" s="2154" t="s">
        <v>783</v>
      </c>
      <c r="C10" s="2154"/>
      <c r="D10" s="2154"/>
      <c r="E10" s="2154"/>
      <c r="F10" s="2154"/>
      <c r="G10" s="2154"/>
      <c r="H10" s="2154"/>
      <c r="I10" s="2154"/>
      <c r="J10" s="2154"/>
      <c r="K10" s="2154"/>
      <c r="M10" s="718" t="s">
        <v>306</v>
      </c>
      <c r="N10" s="719">
        <v>1</v>
      </c>
      <c r="O10" s="720"/>
    </row>
    <row r="11" spans="2:15" ht="15" customHeight="1" x14ac:dyDescent="0.25">
      <c r="B11" s="2154" t="s">
        <v>746</v>
      </c>
      <c r="C11" s="2154"/>
      <c r="D11" s="2154"/>
      <c r="E11" s="2154"/>
      <c r="F11" s="2154"/>
      <c r="G11" s="2154"/>
      <c r="H11" s="2154"/>
      <c r="I11" s="2154"/>
      <c r="J11" s="2154"/>
      <c r="K11" s="2154"/>
    </row>
    <row r="12" spans="2:15" ht="15" customHeight="1" thickBot="1" x14ac:dyDescent="0.3">
      <c r="B12" s="2149" t="s">
        <v>747</v>
      </c>
      <c r="C12" s="2150"/>
      <c r="D12" s="2150"/>
      <c r="E12" s="2150"/>
      <c r="F12" s="2150"/>
      <c r="G12" s="2150"/>
      <c r="H12" s="2150"/>
      <c r="I12" s="2150"/>
      <c r="J12" s="2150"/>
      <c r="K12" s="2150"/>
    </row>
    <row r="13" spans="2:15" ht="56.25" customHeight="1" x14ac:dyDescent="0.25">
      <c r="B13" s="2155" t="s">
        <v>1255</v>
      </c>
      <c r="C13" s="2155"/>
      <c r="D13" s="2155"/>
      <c r="E13" s="2155"/>
      <c r="F13" s="2155"/>
      <c r="G13" s="2155"/>
      <c r="H13" s="2155"/>
      <c r="I13" s="2155"/>
      <c r="J13" s="2155"/>
      <c r="K13" s="2155"/>
      <c r="M13" s="2151" t="s">
        <v>748</v>
      </c>
      <c r="N13" s="2152"/>
      <c r="O13" s="2153"/>
    </row>
    <row r="14" spans="2:15" s="1477" customFormat="1" x14ac:dyDescent="0.25">
      <c r="B14" s="1493"/>
      <c r="C14" s="1493"/>
      <c r="D14" s="1493"/>
      <c r="E14" s="1493"/>
      <c r="F14" s="1493"/>
      <c r="G14" s="1493"/>
      <c r="H14" s="1493"/>
      <c r="I14" s="1493"/>
      <c r="J14" s="1493"/>
      <c r="K14" s="1493"/>
      <c r="M14" s="1494"/>
      <c r="N14" s="1495"/>
      <c r="O14" s="1496"/>
    </row>
    <row r="15" spans="2:15" ht="15" customHeight="1" thickBot="1" x14ac:dyDescent="0.3">
      <c r="B15" s="721"/>
      <c r="C15" s="2141" t="s">
        <v>749</v>
      </c>
      <c r="D15" s="2141"/>
      <c r="E15" s="2141"/>
      <c r="F15" s="2141"/>
      <c r="G15" s="2141"/>
      <c r="H15" s="2141"/>
      <c r="I15" s="2141"/>
      <c r="J15" s="2141"/>
      <c r="K15" s="721"/>
      <c r="M15" s="718" t="s">
        <v>275</v>
      </c>
      <c r="N15" s="719">
        <v>32</v>
      </c>
      <c r="O15" s="720" t="s">
        <v>213</v>
      </c>
    </row>
    <row r="16" spans="2:15" ht="105" customHeight="1" x14ac:dyDescent="0.25">
      <c r="C16" s="722" t="s">
        <v>750</v>
      </c>
      <c r="D16" s="2143" t="s">
        <v>639</v>
      </c>
      <c r="E16" s="2143"/>
      <c r="F16" s="722" t="s">
        <v>751</v>
      </c>
      <c r="G16" s="722" t="s">
        <v>752</v>
      </c>
      <c r="H16" s="722" t="s">
        <v>753</v>
      </c>
      <c r="I16" s="722" t="s">
        <v>754</v>
      </c>
      <c r="J16" s="722" t="s">
        <v>755</v>
      </c>
      <c r="M16" s="723"/>
      <c r="N16" s="723"/>
      <c r="O16" s="723"/>
    </row>
    <row r="17" spans="1:15" ht="15" customHeight="1" x14ac:dyDescent="0.25">
      <c r="A17" s="717" t="str">
        <f>IF(J17=0,"","+")</f>
        <v/>
      </c>
      <c r="C17" s="724">
        <f>IF(J17=0,0,1)</f>
        <v>0</v>
      </c>
      <c r="D17" s="2117" t="s">
        <v>756</v>
      </c>
      <c r="E17" s="2145"/>
      <c r="F17" s="724">
        <v>0</v>
      </c>
      <c r="G17" s="724"/>
      <c r="H17" s="724">
        <v>0</v>
      </c>
      <c r="I17" s="725">
        <v>2.25</v>
      </c>
      <c r="J17" s="726">
        <f>ROUND(IF(AND($G$29&lt;&gt;0,H17&lt;&gt;0),F17*H17*I17/$G$29,0),3)</f>
        <v>0</v>
      </c>
      <c r="M17" s="723"/>
      <c r="N17" s="723"/>
      <c r="O17" s="723"/>
    </row>
    <row r="18" spans="1:15" ht="15" hidden="1" customHeight="1" x14ac:dyDescent="0.25">
      <c r="A18" s="727" t="str">
        <f t="shared" ref="A18:A28" si="0">IF(J18=0,"","+")</f>
        <v/>
      </c>
      <c r="B18" s="727"/>
      <c r="C18" s="728">
        <f>IF(J18=0,C17,C17+1)</f>
        <v>0</v>
      </c>
      <c r="D18" s="2132" t="s">
        <v>757</v>
      </c>
      <c r="E18" s="2144"/>
      <c r="F18" s="728"/>
      <c r="G18" s="728"/>
      <c r="H18" s="728"/>
      <c r="I18" s="729">
        <v>2</v>
      </c>
      <c r="J18" s="730">
        <f t="shared" ref="J18:J28" si="1">ROUND(IF(AND($G$29&lt;&gt;0,H18&lt;&gt;0),F18*H18*I18/$G$29,0),3)</f>
        <v>0</v>
      </c>
      <c r="K18" s="727"/>
      <c r="M18" s="723"/>
      <c r="N18" s="723"/>
      <c r="O18" s="723"/>
    </row>
    <row r="19" spans="1:15" ht="15" hidden="1" customHeight="1" x14ac:dyDescent="0.25">
      <c r="A19" s="727" t="str">
        <f t="shared" si="0"/>
        <v/>
      </c>
      <c r="B19" s="727"/>
      <c r="C19" s="728">
        <f t="shared" ref="C19:C28" si="2">IF(J19=0,C18,C18+1)</f>
        <v>0</v>
      </c>
      <c r="D19" s="2132" t="s">
        <v>758</v>
      </c>
      <c r="E19" s="2144"/>
      <c r="F19" s="728"/>
      <c r="G19" s="728"/>
      <c r="H19" s="728"/>
      <c r="I19" s="729">
        <v>1.8</v>
      </c>
      <c r="J19" s="730">
        <f t="shared" si="1"/>
        <v>0</v>
      </c>
      <c r="K19" s="727"/>
      <c r="M19" s="723"/>
      <c r="N19" s="723"/>
      <c r="O19" s="723"/>
    </row>
    <row r="20" spans="1:15" ht="15" customHeight="1" x14ac:dyDescent="0.25">
      <c r="A20" s="717" t="s">
        <v>42</v>
      </c>
      <c r="C20" s="724">
        <f t="shared" si="2"/>
        <v>0</v>
      </c>
      <c r="D20" s="2117" t="s">
        <v>759</v>
      </c>
      <c r="E20" s="2145"/>
      <c r="F20" s="724">
        <v>0</v>
      </c>
      <c r="G20" s="724"/>
      <c r="H20" s="724">
        <v>0</v>
      </c>
      <c r="I20" s="725">
        <v>1.6</v>
      </c>
      <c r="J20" s="726">
        <f t="shared" si="1"/>
        <v>0</v>
      </c>
      <c r="M20" s="723"/>
      <c r="N20" s="723"/>
      <c r="O20" s="723"/>
    </row>
    <row r="21" spans="1:15" ht="15" customHeight="1" x14ac:dyDescent="0.25">
      <c r="A21" s="717" t="str">
        <f t="shared" si="0"/>
        <v>+</v>
      </c>
      <c r="C21" s="724">
        <f t="shared" si="2"/>
        <v>1</v>
      </c>
      <c r="D21" s="2117" t="s">
        <v>760</v>
      </c>
      <c r="E21" s="2145"/>
      <c r="F21" s="724">
        <v>1</v>
      </c>
      <c r="G21" s="724"/>
      <c r="H21" s="724">
        <v>1</v>
      </c>
      <c r="I21" s="725">
        <v>1.32</v>
      </c>
      <c r="J21" s="726">
        <f t="shared" si="1"/>
        <v>0.44</v>
      </c>
      <c r="M21" s="723"/>
      <c r="N21" s="723"/>
      <c r="O21" s="723"/>
    </row>
    <row r="22" spans="1:15" ht="15" hidden="1" customHeight="1" x14ac:dyDescent="0.25">
      <c r="A22" s="727" t="str">
        <f t="shared" si="0"/>
        <v/>
      </c>
      <c r="B22" s="727"/>
      <c r="C22" s="728">
        <f t="shared" si="2"/>
        <v>1</v>
      </c>
      <c r="D22" s="2132" t="s">
        <v>761</v>
      </c>
      <c r="E22" s="2144"/>
      <c r="F22" s="728"/>
      <c r="G22" s="728"/>
      <c r="H22" s="728"/>
      <c r="I22" s="729">
        <v>1.3</v>
      </c>
      <c r="J22" s="730">
        <f t="shared" si="1"/>
        <v>0</v>
      </c>
      <c r="K22" s="727"/>
      <c r="M22" s="723"/>
      <c r="N22" s="723"/>
      <c r="O22" s="723"/>
    </row>
    <row r="23" spans="1:15" ht="15" hidden="1" customHeight="1" x14ac:dyDescent="0.25">
      <c r="A23" s="727" t="str">
        <f t="shared" si="0"/>
        <v/>
      </c>
      <c r="B23" s="727"/>
      <c r="C23" s="728">
        <f t="shared" si="2"/>
        <v>1</v>
      </c>
      <c r="D23" s="2132" t="s">
        <v>640</v>
      </c>
      <c r="E23" s="2144"/>
      <c r="F23" s="728"/>
      <c r="G23" s="728"/>
      <c r="H23" s="728"/>
      <c r="I23" s="729">
        <v>1</v>
      </c>
      <c r="J23" s="730">
        <f t="shared" si="1"/>
        <v>0</v>
      </c>
      <c r="K23" s="727"/>
      <c r="M23" s="723"/>
      <c r="N23" s="723"/>
      <c r="O23" s="723"/>
    </row>
    <row r="24" spans="1:15" ht="15" customHeight="1" x14ac:dyDescent="0.25">
      <c r="A24" s="717" t="str">
        <f t="shared" si="0"/>
        <v>+</v>
      </c>
      <c r="C24" s="724">
        <f t="shared" si="2"/>
        <v>2</v>
      </c>
      <c r="D24" s="2117" t="s">
        <v>762</v>
      </c>
      <c r="E24" s="2145"/>
      <c r="F24" s="724">
        <v>3</v>
      </c>
      <c r="G24" s="724"/>
      <c r="H24" s="724">
        <v>1</v>
      </c>
      <c r="I24" s="725">
        <v>0.9</v>
      </c>
      <c r="J24" s="726">
        <f t="shared" si="1"/>
        <v>0.9</v>
      </c>
      <c r="M24" s="723"/>
      <c r="N24" s="723"/>
      <c r="O24" s="723"/>
    </row>
    <row r="25" spans="1:15" ht="15" hidden="1" customHeight="1" x14ac:dyDescent="0.25">
      <c r="A25" s="727" t="str">
        <f t="shared" si="0"/>
        <v/>
      </c>
      <c r="B25" s="727"/>
      <c r="C25" s="728">
        <f t="shared" si="2"/>
        <v>2</v>
      </c>
      <c r="D25" s="2132" t="s">
        <v>763</v>
      </c>
      <c r="E25" s="2144"/>
      <c r="F25" s="728"/>
      <c r="G25" s="728"/>
      <c r="H25" s="728"/>
      <c r="I25" s="729">
        <v>0.75</v>
      </c>
      <c r="J25" s="730">
        <f t="shared" si="1"/>
        <v>0</v>
      </c>
      <c r="K25" s="727"/>
      <c r="M25" s="723"/>
      <c r="N25" s="723"/>
      <c r="O25" s="723"/>
    </row>
    <row r="26" spans="1:15" ht="15" hidden="1" customHeight="1" x14ac:dyDescent="0.25">
      <c r="A26" s="727" t="str">
        <f t="shared" si="0"/>
        <v/>
      </c>
      <c r="B26" s="727"/>
      <c r="C26" s="728">
        <f t="shared" si="2"/>
        <v>2</v>
      </c>
      <c r="D26" s="2132" t="s">
        <v>764</v>
      </c>
      <c r="E26" s="2144"/>
      <c r="F26" s="728"/>
      <c r="G26" s="728"/>
      <c r="H26" s="728"/>
      <c r="I26" s="729">
        <v>0.65</v>
      </c>
      <c r="J26" s="730">
        <f t="shared" si="1"/>
        <v>0</v>
      </c>
      <c r="K26" s="727"/>
      <c r="M26" s="723"/>
      <c r="N26" s="723"/>
      <c r="O26" s="723"/>
    </row>
    <row r="27" spans="1:15" ht="15" hidden="1" customHeight="1" x14ac:dyDescent="0.25">
      <c r="A27" s="727" t="str">
        <f t="shared" si="0"/>
        <v/>
      </c>
      <c r="B27" s="727"/>
      <c r="C27" s="728">
        <f t="shared" si="2"/>
        <v>2</v>
      </c>
      <c r="D27" s="2132" t="s">
        <v>765</v>
      </c>
      <c r="E27" s="2144"/>
      <c r="F27" s="728"/>
      <c r="G27" s="728"/>
      <c r="H27" s="728"/>
      <c r="I27" s="729">
        <v>0.6</v>
      </c>
      <c r="J27" s="730">
        <f t="shared" si="1"/>
        <v>0</v>
      </c>
      <c r="K27" s="727"/>
      <c r="M27" s="723"/>
      <c r="N27" s="723"/>
      <c r="O27" s="723"/>
    </row>
    <row r="28" spans="1:15" ht="15" hidden="1" customHeight="1" x14ac:dyDescent="0.25">
      <c r="A28" s="727" t="str">
        <f t="shared" si="0"/>
        <v/>
      </c>
      <c r="B28" s="727"/>
      <c r="C28" s="728">
        <f t="shared" si="2"/>
        <v>2</v>
      </c>
      <c r="D28" s="2132" t="s">
        <v>766</v>
      </c>
      <c r="E28" s="2144"/>
      <c r="F28" s="728"/>
      <c r="G28" s="728"/>
      <c r="H28" s="728"/>
      <c r="I28" s="729">
        <v>0.45</v>
      </c>
      <c r="J28" s="730">
        <f t="shared" si="1"/>
        <v>0</v>
      </c>
      <c r="K28" s="727"/>
      <c r="M28" s="723"/>
      <c r="N28" s="723"/>
      <c r="O28" s="723"/>
    </row>
    <row r="29" spans="1:15" ht="15" customHeight="1" x14ac:dyDescent="0.25">
      <c r="A29" s="717" t="s">
        <v>42</v>
      </c>
      <c r="C29" s="724"/>
      <c r="D29" s="2116" t="s">
        <v>54</v>
      </c>
      <c r="E29" s="2146"/>
      <c r="F29" s="724"/>
      <c r="G29" s="731">
        <f>MAX(F17:F28)</f>
        <v>3</v>
      </c>
      <c r="H29" s="731">
        <f>SUM(H17:H28)</f>
        <v>2</v>
      </c>
      <c r="I29" s="724"/>
      <c r="J29" s="732">
        <f>IF($H$29&lt;&gt;0,ROUND(SUM(J17:J28)/H29,3),0)</f>
        <v>0.67</v>
      </c>
      <c r="M29" s="723"/>
      <c r="N29" s="723"/>
      <c r="O29" s="723"/>
    </row>
    <row r="30" spans="1:15" ht="20.100000000000001" customHeight="1" x14ac:dyDescent="0.25">
      <c r="A30" s="717" t="s">
        <v>42</v>
      </c>
      <c r="B30" s="2142"/>
      <c r="C30" s="2142"/>
      <c r="D30" s="2142"/>
      <c r="E30" s="2142"/>
      <c r="F30" s="2142"/>
      <c r="G30" s="2142"/>
      <c r="H30" s="2142"/>
      <c r="I30" s="2142"/>
      <c r="J30" s="2142"/>
      <c r="K30" s="2142"/>
      <c r="M30" s="723"/>
      <c r="N30" s="723"/>
      <c r="O30" s="723"/>
    </row>
    <row r="31" spans="1:15" ht="15" customHeight="1" x14ac:dyDescent="0.25">
      <c r="A31" s="717" t="s">
        <v>42</v>
      </c>
      <c r="B31" s="2141" t="s">
        <v>767</v>
      </c>
      <c r="C31" s="2141"/>
      <c r="D31" s="2141"/>
      <c r="E31" s="2141"/>
      <c r="F31" s="2141"/>
      <c r="G31" s="2141"/>
      <c r="H31" s="2141"/>
      <c r="I31" s="2141"/>
      <c r="J31" s="2141"/>
      <c r="K31" s="2141"/>
      <c r="M31" s="723"/>
      <c r="N31" s="723"/>
      <c r="O31" s="723"/>
    </row>
    <row r="32" spans="1:15" ht="120" customHeight="1" x14ac:dyDescent="0.25">
      <c r="A32" s="717" t="s">
        <v>42</v>
      </c>
      <c r="B32" s="722" t="s">
        <v>768</v>
      </c>
      <c r="C32" s="722" t="s">
        <v>769</v>
      </c>
      <c r="D32" s="722" t="s">
        <v>770</v>
      </c>
      <c r="E32" s="722" t="s">
        <v>771</v>
      </c>
      <c r="F32" s="722" t="s">
        <v>772</v>
      </c>
      <c r="G32" s="722" t="s">
        <v>773</v>
      </c>
      <c r="H32" s="722" t="s">
        <v>774</v>
      </c>
      <c r="I32" s="722" t="s">
        <v>775</v>
      </c>
      <c r="J32" s="722" t="s">
        <v>776</v>
      </c>
      <c r="K32" s="722" t="s">
        <v>777</v>
      </c>
      <c r="M32" s="723"/>
      <c r="N32" s="723"/>
      <c r="O32" s="723"/>
    </row>
    <row r="33" spans="1:16384" ht="15" customHeight="1" x14ac:dyDescent="0.25">
      <c r="A33" s="717" t="s">
        <v>42</v>
      </c>
      <c r="B33" s="733">
        <v>13076</v>
      </c>
      <c r="C33" s="733">
        <v>22</v>
      </c>
      <c r="D33" s="733">
        <f>ROUND(B33/C33,0)</f>
        <v>594</v>
      </c>
      <c r="E33" s="734">
        <v>0.4</v>
      </c>
      <c r="F33" s="734">
        <v>0.1</v>
      </c>
      <c r="G33" s="735">
        <f>ROUND((D33*(1+F33))/E33,0)</f>
        <v>1634</v>
      </c>
      <c r="H33" s="735">
        <f>G29</f>
        <v>3</v>
      </c>
      <c r="I33" s="735">
        <f>H29</f>
        <v>2</v>
      </c>
      <c r="J33" s="736">
        <f>J29</f>
        <v>0.67</v>
      </c>
      <c r="K33" s="737">
        <f>ROUND(G33*H33*I33*J33,2)</f>
        <v>6568.68</v>
      </c>
      <c r="M33" s="723"/>
      <c r="N33" s="723"/>
      <c r="O33" s="723"/>
    </row>
    <row r="34" spans="1:16384" ht="20.100000000000001" customHeight="1" x14ac:dyDescent="0.25">
      <c r="A34" s="717" t="s">
        <v>42</v>
      </c>
      <c r="B34" s="2142"/>
      <c r="C34" s="2142"/>
      <c r="D34" s="2142"/>
      <c r="E34" s="2142"/>
      <c r="F34" s="2142"/>
      <c r="G34" s="2142"/>
      <c r="H34" s="2142"/>
      <c r="I34" s="2142"/>
      <c r="J34" s="2142"/>
      <c r="K34" s="2142"/>
      <c r="M34" s="723"/>
      <c r="N34" s="723"/>
      <c r="O34" s="723"/>
    </row>
    <row r="35" spans="1:16384" ht="15" customHeight="1" x14ac:dyDescent="0.25">
      <c r="A35" s="717" t="s">
        <v>42</v>
      </c>
      <c r="B35" s="2141" t="s">
        <v>778</v>
      </c>
      <c r="C35" s="2141"/>
      <c r="D35" s="2141"/>
      <c r="E35" s="2141"/>
      <c r="F35" s="2141"/>
      <c r="G35" s="2141"/>
      <c r="H35" s="2141"/>
      <c r="I35" s="2141"/>
      <c r="J35" s="2141"/>
      <c r="K35" s="2141"/>
      <c r="M35" s="723"/>
      <c r="N35" s="723"/>
      <c r="O35" s="723"/>
    </row>
    <row r="36" spans="1:16384" ht="45" customHeight="1" x14ac:dyDescent="0.25">
      <c r="A36" s="717" t="s">
        <v>42</v>
      </c>
      <c r="B36" s="722" t="s">
        <v>258</v>
      </c>
      <c r="C36" s="2143" t="s">
        <v>259</v>
      </c>
      <c r="D36" s="2143"/>
      <c r="E36" s="2143"/>
      <c r="F36" s="2143" t="s">
        <v>260</v>
      </c>
      <c r="G36" s="2143"/>
      <c r="H36" s="2143"/>
      <c r="I36" s="2143" t="s">
        <v>16</v>
      </c>
      <c r="J36" s="2143"/>
      <c r="K36" s="722" t="s">
        <v>261</v>
      </c>
      <c r="M36" s="723"/>
      <c r="N36" s="723"/>
      <c r="O36" s="723"/>
    </row>
    <row r="37" spans="1:16384" ht="15" customHeight="1" x14ac:dyDescent="0.25">
      <c r="A37" s="717" t="s">
        <v>42</v>
      </c>
      <c r="B37" s="2121">
        <v>1</v>
      </c>
      <c r="C37" s="2123" t="s">
        <v>779</v>
      </c>
      <c r="D37" s="2124"/>
      <c r="E37" s="2125"/>
      <c r="F37" s="2126"/>
      <c r="G37" s="2127"/>
      <c r="H37" s="2128"/>
      <c r="I37" s="2129" t="str">
        <f>CONCATENATE(K33,"·",G38)</f>
        <v>6568,68·8,015</v>
      </c>
      <c r="J37" s="2128"/>
      <c r="K37" s="2136">
        <f>ROUND(K33*G38,2)</f>
        <v>52647.97</v>
      </c>
      <c r="L37" s="721"/>
      <c r="M37" s="738"/>
      <c r="N37" s="738"/>
      <c r="O37" s="738"/>
      <c r="P37" s="721"/>
      <c r="Q37" s="721"/>
    </row>
    <row r="38" spans="1:16384" ht="15" customHeight="1" x14ac:dyDescent="0.25">
      <c r="A38" s="717" t="s">
        <v>42</v>
      </c>
      <c r="B38" s="2122"/>
      <c r="C38" s="2138"/>
      <c r="D38" s="2139"/>
      <c r="E38" s="2140"/>
      <c r="F38" s="739" t="s">
        <v>45</v>
      </c>
      <c r="G38" s="740">
        <v>8.0150000000000006</v>
      </c>
      <c r="H38" s="741" t="s">
        <v>1242</v>
      </c>
      <c r="I38" s="2130"/>
      <c r="J38" s="2131"/>
      <c r="K38" s="2137"/>
      <c r="L38" s="721"/>
      <c r="M38" s="738"/>
      <c r="N38" s="738"/>
      <c r="O38" s="738"/>
      <c r="P38" s="721"/>
      <c r="Q38" s="742" t="s">
        <v>780</v>
      </c>
    </row>
    <row r="39" spans="1:16384" ht="15" hidden="1" customHeight="1" x14ac:dyDescent="0.25">
      <c r="A39" s="717" t="s">
        <v>42</v>
      </c>
      <c r="B39" s="724">
        <v>2</v>
      </c>
      <c r="C39" s="2117" t="s">
        <v>745</v>
      </c>
      <c r="D39" s="2117"/>
      <c r="E39" s="2117"/>
      <c r="F39" s="743" t="s">
        <v>45</v>
      </c>
      <c r="G39" s="744">
        <f xml:space="preserve"> N10</f>
        <v>1</v>
      </c>
      <c r="H39" s="745"/>
      <c r="I39" s="2119" t="str">
        <f>CONCATENATE(K37,"·",G39)</f>
        <v>52647,97·1</v>
      </c>
      <c r="J39" s="2120"/>
      <c r="K39" s="746">
        <f>ROUND(K37*G39,2)</f>
        <v>52647.97</v>
      </c>
      <c r="M39" s="723"/>
      <c r="N39" s="723"/>
      <c r="O39" s="723"/>
    </row>
    <row r="40" spans="1:16384" ht="15" hidden="1" customHeight="1" x14ac:dyDescent="0.25">
      <c r="A40" s="747"/>
      <c r="B40" s="728">
        <v>3</v>
      </c>
      <c r="C40" s="2132" t="s">
        <v>627</v>
      </c>
      <c r="D40" s="2132"/>
      <c r="E40" s="2132"/>
      <c r="F40" s="2133"/>
      <c r="G40" s="2133"/>
      <c r="H40" s="2133"/>
      <c r="I40" s="2134" t="str">
        <f>CONCATENATE(K39,"·",0.2)</f>
        <v>52647,97·0,2</v>
      </c>
      <c r="J40" s="2135"/>
      <c r="K40" s="748">
        <f>IF(A40&lt;&gt;"+",0,ROUND(K39*0.2,2))</f>
        <v>0</v>
      </c>
      <c r="M40" s="723"/>
      <c r="N40" s="723"/>
      <c r="O40" s="723"/>
    </row>
    <row r="41" spans="1:16384" ht="15" customHeight="1" x14ac:dyDescent="0.25">
      <c r="A41" s="717" t="s">
        <v>42</v>
      </c>
      <c r="B41" s="724"/>
      <c r="C41" s="2116" t="s">
        <v>781</v>
      </c>
      <c r="D41" s="2117"/>
      <c r="E41" s="2117"/>
      <c r="F41" s="2118"/>
      <c r="G41" s="2118"/>
      <c r="H41" s="2118"/>
      <c r="I41" s="2119"/>
      <c r="J41" s="2120"/>
      <c r="K41" s="746">
        <f>K39+K40</f>
        <v>52647.97</v>
      </c>
      <c r="M41" s="723"/>
      <c r="N41" s="723"/>
      <c r="O41" s="723"/>
      <c r="Q41" s="717">
        <f>1200*32</f>
        <v>38400</v>
      </c>
    </row>
    <row r="42" spans="1:16384" ht="15" customHeight="1" x14ac:dyDescent="0.25">
      <c r="M42" s="723"/>
      <c r="N42" s="723"/>
      <c r="O42" s="723"/>
    </row>
    <row r="43" spans="1:16384" ht="15" customHeight="1" x14ac:dyDescent="0.3">
      <c r="B43" s="691"/>
      <c r="C43" s="692"/>
      <c r="D43" s="693"/>
      <c r="E43" s="693"/>
      <c r="F43" s="693"/>
      <c r="G43" s="693"/>
      <c r="H43" s="693"/>
      <c r="I43" s="693"/>
      <c r="J43" s="694"/>
      <c r="K43" s="694"/>
      <c r="L43" s="694"/>
      <c r="M43" s="723"/>
      <c r="N43" s="723"/>
      <c r="O43" s="723"/>
      <c r="P43" s="1477"/>
      <c r="Q43" s="1477"/>
      <c r="R43" s="1477"/>
      <c r="S43" s="1477"/>
      <c r="T43" s="1477"/>
      <c r="U43" s="1477"/>
      <c r="V43" s="1477"/>
      <c r="W43" s="1477"/>
      <c r="X43" s="1477"/>
      <c r="Y43" s="1477"/>
      <c r="Z43" s="1477"/>
      <c r="AA43" s="1477"/>
      <c r="AB43" s="1477"/>
      <c r="AC43" s="1477"/>
      <c r="AD43" s="1477"/>
      <c r="AE43" s="1477"/>
      <c r="AF43" s="1477"/>
      <c r="AG43" s="1477"/>
      <c r="AH43" s="1477"/>
      <c r="AI43" s="1477"/>
      <c r="AJ43" s="1477"/>
      <c r="AK43" s="1477"/>
      <c r="AL43" s="1477"/>
      <c r="AM43" s="1477"/>
      <c r="AN43" s="1477"/>
      <c r="AO43" s="1477"/>
      <c r="AP43" s="1477"/>
      <c r="AQ43" s="1477"/>
      <c r="AR43" s="1477"/>
      <c r="AS43" s="1477"/>
      <c r="AT43" s="1477"/>
      <c r="AU43" s="1477"/>
      <c r="AV43" s="1477"/>
      <c r="AW43" s="1477"/>
      <c r="AX43" s="1477"/>
      <c r="AY43" s="1477"/>
      <c r="AZ43" s="1477"/>
      <c r="BA43" s="1477"/>
      <c r="BB43" s="1477"/>
      <c r="BC43" s="1477"/>
      <c r="BD43" s="1477"/>
      <c r="BE43" s="1477"/>
      <c r="BF43" s="1477"/>
      <c r="BG43" s="1477"/>
      <c r="BH43" s="1477"/>
      <c r="BI43" s="1477"/>
      <c r="BJ43" s="1477"/>
      <c r="BK43" s="1477"/>
      <c r="BL43" s="1477"/>
      <c r="BM43" s="1477"/>
      <c r="BN43" s="1477"/>
      <c r="BO43" s="1477"/>
      <c r="BP43" s="1477"/>
      <c r="BQ43" s="1477"/>
      <c r="BR43" s="1477"/>
      <c r="BS43" s="1477"/>
      <c r="BT43" s="1477"/>
      <c r="BU43" s="1477"/>
      <c r="BV43" s="1477"/>
      <c r="BW43" s="1477"/>
      <c r="BX43" s="1477"/>
      <c r="BY43" s="1477"/>
      <c r="BZ43" s="1477"/>
      <c r="CA43" s="1477"/>
      <c r="CB43" s="1477"/>
      <c r="CC43" s="1477"/>
      <c r="CD43" s="1477"/>
      <c r="CE43" s="1477"/>
      <c r="CF43" s="1477"/>
      <c r="CG43" s="1477"/>
      <c r="CH43" s="1477"/>
      <c r="CI43" s="1477"/>
      <c r="CJ43" s="1477"/>
      <c r="CK43" s="1477"/>
      <c r="CL43" s="1477"/>
      <c r="CM43" s="1477"/>
      <c r="CN43" s="1477"/>
      <c r="CO43" s="1477"/>
      <c r="CP43" s="1477"/>
      <c r="CQ43" s="1477"/>
      <c r="CR43" s="1477"/>
      <c r="CS43" s="1477"/>
      <c r="CT43" s="1477"/>
      <c r="CU43" s="1477"/>
      <c r="CV43" s="1477"/>
      <c r="CW43" s="1477"/>
      <c r="CX43" s="1477"/>
      <c r="CY43" s="1477"/>
      <c r="CZ43" s="1477"/>
      <c r="DA43" s="1477"/>
      <c r="DB43" s="1477"/>
      <c r="DC43" s="1477"/>
      <c r="DD43" s="1477"/>
      <c r="DE43" s="1477"/>
      <c r="DF43" s="1477"/>
      <c r="DG43" s="1477"/>
      <c r="DH43" s="1477"/>
      <c r="DI43" s="1477"/>
      <c r="DJ43" s="1477"/>
      <c r="DK43" s="1477"/>
      <c r="DL43" s="1477"/>
      <c r="DM43" s="1477"/>
      <c r="DN43" s="1477"/>
      <c r="DO43" s="1477"/>
      <c r="DP43" s="1477"/>
      <c r="DQ43" s="1477"/>
      <c r="DR43" s="1477"/>
      <c r="DS43" s="1477"/>
      <c r="DT43" s="1477"/>
      <c r="DU43" s="1477"/>
      <c r="DV43" s="1477"/>
      <c r="DW43" s="1477"/>
      <c r="DX43" s="1477"/>
      <c r="DY43" s="1477"/>
      <c r="DZ43" s="1477"/>
      <c r="EA43" s="1477"/>
      <c r="EB43" s="1477"/>
      <c r="EC43" s="1477"/>
      <c r="ED43" s="1477"/>
      <c r="EE43" s="1477"/>
      <c r="EF43" s="1477"/>
      <c r="EG43" s="1477"/>
      <c r="EH43" s="1477"/>
      <c r="EI43" s="1477"/>
      <c r="EJ43" s="1477"/>
      <c r="EK43" s="1477"/>
      <c r="EL43" s="1477"/>
      <c r="EM43" s="1477"/>
      <c r="EN43" s="1477"/>
      <c r="EO43" s="1477"/>
      <c r="EP43" s="1477"/>
      <c r="EQ43" s="1477"/>
      <c r="ER43" s="1477"/>
      <c r="ES43" s="1477"/>
      <c r="ET43" s="1477"/>
      <c r="EU43" s="1477"/>
      <c r="EV43" s="1477"/>
      <c r="EW43" s="1477"/>
      <c r="EX43" s="1477"/>
      <c r="EY43" s="1477"/>
      <c r="EZ43" s="1477"/>
      <c r="FA43" s="1477"/>
      <c r="FB43" s="1477"/>
      <c r="FC43" s="1477"/>
      <c r="FD43" s="1477"/>
      <c r="FE43" s="1477"/>
      <c r="FF43" s="1477"/>
      <c r="FG43" s="1477"/>
      <c r="FH43" s="1477"/>
      <c r="FI43" s="1477"/>
      <c r="FJ43" s="1477"/>
      <c r="FK43" s="1477"/>
      <c r="FL43" s="1477"/>
      <c r="FM43" s="1477"/>
      <c r="FN43" s="1477"/>
      <c r="FO43" s="1477"/>
      <c r="FP43" s="1477"/>
      <c r="FQ43" s="1477"/>
      <c r="FR43" s="1477"/>
      <c r="FS43" s="1477"/>
      <c r="FT43" s="1477"/>
      <c r="FU43" s="1477"/>
      <c r="FV43" s="1477"/>
      <c r="FW43" s="1477"/>
      <c r="FX43" s="1477"/>
      <c r="FY43" s="1477"/>
      <c r="FZ43" s="1477"/>
      <c r="GA43" s="1477"/>
      <c r="GB43" s="1477"/>
      <c r="GC43" s="1477"/>
      <c r="GD43" s="1477"/>
      <c r="GE43" s="1477"/>
      <c r="GF43" s="1477"/>
      <c r="GG43" s="1477"/>
      <c r="GH43" s="1477"/>
      <c r="GI43" s="1477"/>
      <c r="GJ43" s="1477"/>
      <c r="GK43" s="1477"/>
      <c r="GL43" s="1477"/>
      <c r="GM43" s="1477"/>
      <c r="GN43" s="1477"/>
      <c r="GO43" s="1477"/>
      <c r="GP43" s="1477"/>
      <c r="GQ43" s="1477"/>
      <c r="GR43" s="1477"/>
      <c r="GS43" s="1477"/>
      <c r="GT43" s="1477"/>
      <c r="GU43" s="1477"/>
      <c r="GV43" s="1477"/>
      <c r="GW43" s="1477"/>
      <c r="GX43" s="1477"/>
      <c r="GY43" s="1477"/>
      <c r="GZ43" s="1477"/>
      <c r="HA43" s="1477"/>
      <c r="HB43" s="1477"/>
      <c r="HC43" s="1477"/>
      <c r="HD43" s="1477"/>
      <c r="HE43" s="1477"/>
      <c r="HF43" s="1477"/>
      <c r="HG43" s="1477"/>
      <c r="HH43" s="1477"/>
      <c r="HI43" s="1477"/>
      <c r="HJ43" s="1477"/>
      <c r="HK43" s="1477"/>
      <c r="HL43" s="1477"/>
      <c r="HM43" s="1477"/>
      <c r="HN43" s="1477"/>
      <c r="HO43" s="1477"/>
      <c r="HP43" s="1477"/>
      <c r="HQ43" s="1477"/>
      <c r="HR43" s="1477"/>
      <c r="HS43" s="1477"/>
      <c r="HT43" s="1477"/>
      <c r="HU43" s="1477"/>
      <c r="HV43" s="1477"/>
      <c r="HW43" s="1477"/>
      <c r="HX43" s="1477"/>
      <c r="HY43" s="1477"/>
      <c r="HZ43" s="1477"/>
      <c r="IA43" s="1477"/>
      <c r="IB43" s="1477"/>
      <c r="IC43" s="1477"/>
      <c r="ID43" s="1477"/>
      <c r="IE43" s="1477"/>
      <c r="IF43" s="1477"/>
      <c r="IG43" s="1477"/>
      <c r="IH43" s="1477"/>
      <c r="II43" s="1477"/>
      <c r="IJ43" s="1477"/>
      <c r="IK43" s="1477"/>
      <c r="IL43" s="1477"/>
      <c r="IM43" s="1477"/>
      <c r="IN43" s="1477"/>
      <c r="IO43" s="1477"/>
      <c r="IP43" s="1477"/>
      <c r="IQ43" s="1477"/>
      <c r="IR43" s="1477"/>
      <c r="IS43" s="1477"/>
      <c r="IT43" s="1477"/>
      <c r="IU43" s="1477"/>
      <c r="IV43" s="1477"/>
      <c r="IW43" s="1477"/>
      <c r="IX43" s="1477"/>
      <c r="IY43" s="1477"/>
      <c r="IZ43" s="1477"/>
      <c r="JA43" s="1477"/>
      <c r="JB43" s="1477"/>
      <c r="JC43" s="1477"/>
      <c r="JD43" s="1477"/>
      <c r="JE43" s="1477"/>
      <c r="JF43" s="1477"/>
      <c r="JG43" s="1477"/>
      <c r="JH43" s="1477"/>
      <c r="JI43" s="1477"/>
      <c r="JJ43" s="1477"/>
      <c r="JK43" s="1477"/>
      <c r="JL43" s="1477"/>
      <c r="JM43" s="1477"/>
      <c r="JN43" s="1477"/>
      <c r="JO43" s="1477"/>
      <c r="JP43" s="1477"/>
      <c r="JQ43" s="1477"/>
      <c r="JR43" s="1477"/>
      <c r="JS43" s="1477"/>
      <c r="JT43" s="1477"/>
      <c r="JU43" s="1477"/>
      <c r="JV43" s="1477"/>
      <c r="JW43" s="1477"/>
      <c r="JX43" s="1477"/>
      <c r="JY43" s="1477"/>
      <c r="JZ43" s="1477"/>
      <c r="KA43" s="1477"/>
      <c r="KB43" s="1477"/>
      <c r="KC43" s="1477"/>
      <c r="KD43" s="1477"/>
      <c r="KE43" s="1477"/>
      <c r="KF43" s="1477"/>
      <c r="KG43" s="1477"/>
      <c r="KH43" s="1477"/>
      <c r="KI43" s="1477"/>
      <c r="KJ43" s="1477"/>
      <c r="KK43" s="1477"/>
      <c r="KL43" s="1477"/>
      <c r="KM43" s="1477"/>
      <c r="KN43" s="1477"/>
      <c r="KO43" s="1477"/>
      <c r="KP43" s="1477"/>
      <c r="KQ43" s="1477"/>
      <c r="KR43" s="1477"/>
      <c r="KS43" s="1477"/>
      <c r="KT43" s="1477"/>
      <c r="KU43" s="1477"/>
      <c r="KV43" s="1477"/>
      <c r="KW43" s="1477"/>
      <c r="KX43" s="1477"/>
      <c r="KY43" s="1477"/>
      <c r="KZ43" s="1477"/>
      <c r="LA43" s="1477"/>
      <c r="LB43" s="1477"/>
      <c r="LC43" s="1477"/>
      <c r="LD43" s="1477"/>
      <c r="LE43" s="1477"/>
      <c r="LF43" s="1477"/>
      <c r="LG43" s="1477"/>
      <c r="LH43" s="1477"/>
      <c r="LI43" s="1477"/>
      <c r="LJ43" s="1477"/>
      <c r="LK43" s="1477"/>
      <c r="LL43" s="1477"/>
      <c r="LM43" s="1477"/>
      <c r="LN43" s="1477"/>
      <c r="LO43" s="1477"/>
      <c r="LP43" s="1477"/>
      <c r="LQ43" s="1477"/>
      <c r="LR43" s="1477"/>
      <c r="LS43" s="1477"/>
      <c r="LT43" s="1477"/>
      <c r="LU43" s="1477"/>
      <c r="LV43" s="1477"/>
      <c r="LW43" s="1477"/>
      <c r="LX43" s="1477"/>
      <c r="LY43" s="1477"/>
      <c r="LZ43" s="1477"/>
      <c r="MA43" s="1477"/>
      <c r="MB43" s="1477"/>
      <c r="MC43" s="1477"/>
      <c r="MD43" s="1477"/>
      <c r="ME43" s="1477"/>
      <c r="MF43" s="1477"/>
      <c r="MG43" s="1477"/>
      <c r="MH43" s="1477"/>
      <c r="MI43" s="1477"/>
      <c r="MJ43" s="1477"/>
      <c r="MK43" s="1477"/>
      <c r="ML43" s="1477"/>
      <c r="MM43" s="1477"/>
      <c r="MN43" s="1477"/>
      <c r="MO43" s="1477"/>
      <c r="MP43" s="1477"/>
      <c r="MQ43" s="1477"/>
      <c r="MR43" s="1477"/>
      <c r="MS43" s="1477"/>
      <c r="MT43" s="1477"/>
      <c r="MU43" s="1477"/>
      <c r="MV43" s="1477"/>
      <c r="MW43" s="1477"/>
      <c r="MX43" s="1477"/>
      <c r="MY43" s="1477"/>
      <c r="MZ43" s="1477"/>
      <c r="NA43" s="1477"/>
      <c r="NB43" s="1477"/>
      <c r="NC43" s="1477"/>
      <c r="ND43" s="1477"/>
      <c r="NE43" s="1477"/>
      <c r="NF43" s="1477"/>
      <c r="NG43" s="1477"/>
      <c r="NH43" s="1477"/>
      <c r="NI43" s="1477"/>
      <c r="NJ43" s="1477"/>
      <c r="NK43" s="1477"/>
      <c r="NL43" s="1477"/>
      <c r="NM43" s="1477"/>
      <c r="NN43" s="1477"/>
      <c r="NO43" s="1477"/>
      <c r="NP43" s="1477"/>
      <c r="NQ43" s="1477"/>
      <c r="NR43" s="1477"/>
      <c r="NS43" s="1477"/>
      <c r="NT43" s="1477"/>
      <c r="NU43" s="1477"/>
      <c r="NV43" s="1477"/>
      <c r="NW43" s="1477"/>
      <c r="NX43" s="1477"/>
      <c r="NY43" s="1477"/>
      <c r="NZ43" s="1477"/>
      <c r="OA43" s="1477"/>
      <c r="OB43" s="1477"/>
      <c r="OC43" s="1477"/>
      <c r="OD43" s="1477"/>
      <c r="OE43" s="1477"/>
      <c r="OF43" s="1477"/>
      <c r="OG43" s="1477"/>
      <c r="OH43" s="1477"/>
      <c r="OI43" s="1477"/>
      <c r="OJ43" s="1477"/>
      <c r="OK43" s="1477"/>
      <c r="OL43" s="1477"/>
      <c r="OM43" s="1477"/>
      <c r="ON43" s="1477"/>
      <c r="OO43" s="1477"/>
      <c r="OP43" s="1477"/>
      <c r="OQ43" s="1477"/>
      <c r="OR43" s="1477"/>
      <c r="OS43" s="1477"/>
      <c r="OT43" s="1477"/>
      <c r="OU43" s="1477"/>
      <c r="OV43" s="1477"/>
      <c r="OW43" s="1477"/>
      <c r="OX43" s="1477"/>
      <c r="OY43" s="1477"/>
      <c r="OZ43" s="1477"/>
      <c r="PA43" s="1477"/>
      <c r="PB43" s="1477"/>
      <c r="PC43" s="1477"/>
      <c r="PD43" s="1477"/>
      <c r="PE43" s="1477"/>
      <c r="PF43" s="1477"/>
      <c r="PG43" s="1477"/>
      <c r="PH43" s="1477"/>
      <c r="PI43" s="1477"/>
      <c r="PJ43" s="1477"/>
      <c r="PK43" s="1477"/>
      <c r="PL43" s="1477"/>
      <c r="PM43" s="1477"/>
      <c r="PN43" s="1477"/>
      <c r="PO43" s="1477"/>
      <c r="PP43" s="1477"/>
      <c r="PQ43" s="1477"/>
      <c r="PR43" s="1477"/>
      <c r="PS43" s="1477"/>
      <c r="PT43" s="1477"/>
      <c r="PU43" s="1477"/>
      <c r="PV43" s="1477"/>
      <c r="PW43" s="1477"/>
      <c r="PX43" s="1477"/>
      <c r="PY43" s="1477"/>
      <c r="PZ43" s="1477"/>
      <c r="QA43" s="1477"/>
      <c r="QB43" s="1477"/>
      <c r="QC43" s="1477"/>
      <c r="QD43" s="1477"/>
      <c r="QE43" s="1477"/>
      <c r="QF43" s="1477"/>
      <c r="QG43" s="1477"/>
      <c r="QH43" s="1477"/>
      <c r="QI43" s="1477"/>
      <c r="QJ43" s="1477"/>
      <c r="QK43" s="1477"/>
      <c r="QL43" s="1477"/>
      <c r="QM43" s="1477"/>
      <c r="QN43" s="1477"/>
      <c r="QO43" s="1477"/>
      <c r="QP43" s="1477"/>
      <c r="QQ43" s="1477"/>
      <c r="QR43" s="1477"/>
      <c r="QS43" s="1477"/>
      <c r="QT43" s="1477"/>
      <c r="QU43" s="1477"/>
      <c r="QV43" s="1477"/>
      <c r="QW43" s="1477"/>
      <c r="QX43" s="1477"/>
      <c r="QY43" s="1477"/>
      <c r="QZ43" s="1477"/>
      <c r="RA43" s="1477"/>
      <c r="RB43" s="1477"/>
      <c r="RC43" s="1477"/>
      <c r="RD43" s="1477"/>
      <c r="RE43" s="1477"/>
      <c r="RF43" s="1477"/>
      <c r="RG43" s="1477"/>
      <c r="RH43" s="1477"/>
      <c r="RI43" s="1477"/>
      <c r="RJ43" s="1477"/>
      <c r="RK43" s="1477"/>
      <c r="RL43" s="1477"/>
      <c r="RM43" s="1477"/>
      <c r="RN43" s="1477"/>
      <c r="RO43" s="1477"/>
      <c r="RP43" s="1477"/>
      <c r="RQ43" s="1477"/>
      <c r="RR43" s="1477"/>
      <c r="RS43" s="1477"/>
      <c r="RT43" s="1477"/>
      <c r="RU43" s="1477"/>
      <c r="RV43" s="1477"/>
      <c r="RW43" s="1477"/>
      <c r="RX43" s="1477"/>
      <c r="RY43" s="1477"/>
      <c r="RZ43" s="1477"/>
      <c r="SA43" s="1477"/>
      <c r="SB43" s="1477"/>
      <c r="SC43" s="1477"/>
      <c r="SD43" s="1477"/>
      <c r="SE43" s="1477"/>
      <c r="SF43" s="1477"/>
      <c r="SG43" s="1477"/>
      <c r="SH43" s="1477"/>
      <c r="SI43" s="1477"/>
      <c r="SJ43" s="1477"/>
      <c r="SK43" s="1477"/>
      <c r="SL43" s="1477"/>
      <c r="SM43" s="1477"/>
      <c r="SN43" s="1477"/>
      <c r="SO43" s="1477"/>
      <c r="SP43" s="1477"/>
      <c r="SQ43" s="1477"/>
      <c r="SR43" s="1477"/>
      <c r="SS43" s="1477"/>
      <c r="ST43" s="1477"/>
      <c r="SU43" s="1477"/>
      <c r="SV43" s="1477"/>
      <c r="SW43" s="1477"/>
      <c r="SX43" s="1477"/>
      <c r="SY43" s="1477"/>
      <c r="SZ43" s="1477"/>
      <c r="TA43" s="1477"/>
      <c r="TB43" s="1477"/>
      <c r="TC43" s="1477"/>
      <c r="TD43" s="1477"/>
      <c r="TE43" s="1477"/>
      <c r="TF43" s="1477"/>
      <c r="TG43" s="1477"/>
      <c r="TH43" s="1477"/>
      <c r="TI43" s="1477"/>
      <c r="TJ43" s="1477"/>
      <c r="TK43" s="1477"/>
      <c r="TL43" s="1477"/>
      <c r="TM43" s="1477"/>
      <c r="TN43" s="1477"/>
      <c r="TO43" s="1477"/>
      <c r="TP43" s="1477"/>
      <c r="TQ43" s="1477"/>
      <c r="TR43" s="1477"/>
      <c r="TS43" s="1477"/>
      <c r="TT43" s="1477"/>
      <c r="TU43" s="1477"/>
      <c r="TV43" s="1477"/>
      <c r="TW43" s="1477"/>
      <c r="TX43" s="1477"/>
      <c r="TY43" s="1477"/>
      <c r="TZ43" s="1477"/>
      <c r="UA43" s="1477"/>
      <c r="UB43" s="1477"/>
      <c r="UC43" s="1477"/>
      <c r="UD43" s="1477"/>
      <c r="UE43" s="1477"/>
      <c r="UF43" s="1477"/>
      <c r="UG43" s="1477"/>
      <c r="UH43" s="1477"/>
      <c r="UI43" s="1477"/>
      <c r="UJ43" s="1477"/>
      <c r="UK43" s="1477"/>
      <c r="UL43" s="1477"/>
      <c r="UM43" s="1477"/>
      <c r="UN43" s="1477"/>
      <c r="UO43" s="1477"/>
      <c r="UP43" s="1477"/>
      <c r="UQ43" s="1477"/>
      <c r="UR43" s="1477"/>
      <c r="US43" s="1477"/>
      <c r="UT43" s="1477"/>
      <c r="UU43" s="1477"/>
      <c r="UV43" s="1477"/>
      <c r="UW43" s="1477"/>
      <c r="UX43" s="1477"/>
      <c r="UY43" s="1477"/>
      <c r="UZ43" s="1477"/>
      <c r="VA43" s="1477"/>
      <c r="VB43" s="1477"/>
      <c r="VC43" s="1477"/>
      <c r="VD43" s="1477"/>
      <c r="VE43" s="1477"/>
      <c r="VF43" s="1477"/>
      <c r="VG43" s="1477"/>
      <c r="VH43" s="1477"/>
      <c r="VI43" s="1477"/>
      <c r="VJ43" s="1477"/>
      <c r="VK43" s="1477"/>
      <c r="VL43" s="1477"/>
      <c r="VM43" s="1477"/>
      <c r="VN43" s="1477"/>
      <c r="VO43" s="1477"/>
      <c r="VP43" s="1477"/>
      <c r="VQ43" s="1477"/>
      <c r="VR43" s="1477"/>
      <c r="VS43" s="1477"/>
      <c r="VT43" s="1477"/>
      <c r="VU43" s="1477"/>
      <c r="VV43" s="1477"/>
      <c r="VW43" s="1477"/>
      <c r="VX43" s="1477"/>
      <c r="VY43" s="1477"/>
      <c r="VZ43" s="1477"/>
      <c r="WA43" s="1477"/>
      <c r="WB43" s="1477"/>
      <c r="WC43" s="1477"/>
      <c r="WD43" s="1477"/>
      <c r="WE43" s="1477"/>
      <c r="WF43" s="1477"/>
      <c r="WG43" s="1477"/>
      <c r="WH43" s="1477"/>
      <c r="WI43" s="1477"/>
      <c r="WJ43" s="1477"/>
      <c r="WK43" s="1477"/>
      <c r="WL43" s="1477"/>
      <c r="WM43" s="1477"/>
      <c r="WN43" s="1477"/>
      <c r="WO43" s="1477"/>
      <c r="WP43" s="1477"/>
      <c r="WQ43" s="1477"/>
      <c r="WR43" s="1477"/>
      <c r="WS43" s="1477"/>
      <c r="WT43" s="1477"/>
      <c r="WU43" s="1477"/>
      <c r="WV43" s="1477"/>
      <c r="WW43" s="1477"/>
      <c r="WX43" s="1477"/>
      <c r="WY43" s="1477"/>
      <c r="WZ43" s="1477"/>
      <c r="XA43" s="1477"/>
      <c r="XB43" s="1477"/>
      <c r="XC43" s="1477"/>
      <c r="XD43" s="1477"/>
      <c r="XE43" s="1477"/>
      <c r="XF43" s="1477"/>
      <c r="XG43" s="1477"/>
      <c r="XH43" s="1477"/>
      <c r="XI43" s="1477"/>
      <c r="XJ43" s="1477"/>
      <c r="XK43" s="1477"/>
      <c r="XL43" s="1477"/>
      <c r="XM43" s="1477"/>
      <c r="XN43" s="1477"/>
      <c r="XO43" s="1477"/>
      <c r="XP43" s="1477"/>
      <c r="XQ43" s="1477"/>
      <c r="XR43" s="1477"/>
      <c r="XS43" s="1477"/>
      <c r="XT43" s="1477"/>
      <c r="XU43" s="1477"/>
      <c r="XV43" s="1477"/>
      <c r="XW43" s="1477"/>
      <c r="XX43" s="1477"/>
      <c r="XY43" s="1477"/>
      <c r="XZ43" s="1477"/>
      <c r="YA43" s="1477"/>
      <c r="YB43" s="1477"/>
      <c r="YC43" s="1477"/>
      <c r="YD43" s="1477"/>
      <c r="YE43" s="1477"/>
      <c r="YF43" s="1477"/>
      <c r="YG43" s="1477"/>
      <c r="YH43" s="1477"/>
      <c r="YI43" s="1477"/>
      <c r="YJ43" s="1477"/>
      <c r="YK43" s="1477"/>
      <c r="YL43" s="1477"/>
      <c r="YM43" s="1477"/>
      <c r="YN43" s="1477"/>
      <c r="YO43" s="1477"/>
      <c r="YP43" s="1477"/>
      <c r="YQ43" s="1477"/>
      <c r="YR43" s="1477"/>
      <c r="YS43" s="1477"/>
      <c r="YT43" s="1477"/>
      <c r="YU43" s="1477"/>
      <c r="YV43" s="1477"/>
      <c r="YW43" s="1477"/>
      <c r="YX43" s="1477"/>
      <c r="YY43" s="1477"/>
      <c r="YZ43" s="1477"/>
      <c r="ZA43" s="1477"/>
      <c r="ZB43" s="1477"/>
      <c r="ZC43" s="1477"/>
      <c r="ZD43" s="1477"/>
      <c r="ZE43" s="1477"/>
      <c r="ZF43" s="1477"/>
      <c r="ZG43" s="1477"/>
      <c r="ZH43" s="1477"/>
      <c r="ZI43" s="1477"/>
      <c r="ZJ43" s="1477"/>
      <c r="ZK43" s="1477"/>
      <c r="ZL43" s="1477"/>
      <c r="ZM43" s="1477"/>
      <c r="ZN43" s="1477"/>
      <c r="ZO43" s="1477"/>
      <c r="ZP43" s="1477"/>
      <c r="ZQ43" s="1477"/>
      <c r="ZR43" s="1477"/>
      <c r="ZS43" s="1477"/>
      <c r="ZT43" s="1477"/>
      <c r="ZU43" s="1477"/>
      <c r="ZV43" s="1477"/>
      <c r="ZW43" s="1477"/>
      <c r="ZX43" s="1477"/>
      <c r="ZY43" s="1477"/>
      <c r="ZZ43" s="1477"/>
      <c r="AAA43" s="1477"/>
      <c r="AAB43" s="1477"/>
      <c r="AAC43" s="1477"/>
      <c r="AAD43" s="1477"/>
      <c r="AAE43" s="1477"/>
      <c r="AAF43" s="1477"/>
      <c r="AAG43" s="1477"/>
      <c r="AAH43" s="1477"/>
      <c r="AAI43" s="1477"/>
      <c r="AAJ43" s="1477"/>
      <c r="AAK43" s="1477"/>
      <c r="AAL43" s="1477"/>
      <c r="AAM43" s="1477"/>
      <c r="AAN43" s="1477"/>
      <c r="AAO43" s="1477"/>
      <c r="AAP43" s="1477"/>
      <c r="AAQ43" s="1477"/>
      <c r="AAR43" s="1477"/>
      <c r="AAS43" s="1477"/>
      <c r="AAT43" s="1477"/>
      <c r="AAU43" s="1477"/>
      <c r="AAV43" s="1477"/>
      <c r="AAW43" s="1477"/>
      <c r="AAX43" s="1477"/>
      <c r="AAY43" s="1477"/>
      <c r="AAZ43" s="1477"/>
      <c r="ABA43" s="1477"/>
      <c r="ABB43" s="1477"/>
      <c r="ABC43" s="1477"/>
      <c r="ABD43" s="1477"/>
      <c r="ABE43" s="1477"/>
      <c r="ABF43" s="1477"/>
      <c r="ABG43" s="1477"/>
      <c r="ABH43" s="1477"/>
      <c r="ABI43" s="1477"/>
      <c r="ABJ43" s="1477"/>
      <c r="ABK43" s="1477"/>
      <c r="ABL43" s="1477"/>
      <c r="ABM43" s="1477"/>
      <c r="ABN43" s="1477"/>
      <c r="ABO43" s="1477"/>
      <c r="ABP43" s="1477"/>
      <c r="ABQ43" s="1477"/>
      <c r="ABR43" s="1477"/>
      <c r="ABS43" s="1477"/>
      <c r="ABT43" s="1477"/>
      <c r="ABU43" s="1477"/>
      <c r="ABV43" s="1477"/>
      <c r="ABW43" s="1477"/>
      <c r="ABX43" s="1477"/>
      <c r="ABY43" s="1477"/>
      <c r="ABZ43" s="1477"/>
      <c r="ACA43" s="1477"/>
      <c r="ACB43" s="1477"/>
      <c r="ACC43" s="1477"/>
      <c r="ACD43" s="1477"/>
      <c r="ACE43" s="1477"/>
      <c r="ACF43" s="1477"/>
      <c r="ACG43" s="1477"/>
      <c r="ACH43" s="1477"/>
      <c r="ACI43" s="1477"/>
      <c r="ACJ43" s="1477"/>
      <c r="ACK43" s="1477"/>
      <c r="ACL43" s="1477"/>
      <c r="ACM43" s="1477"/>
      <c r="ACN43" s="1477"/>
      <c r="ACO43" s="1477"/>
      <c r="ACP43" s="1477"/>
      <c r="ACQ43" s="1477"/>
      <c r="ACR43" s="1477"/>
      <c r="ACS43" s="1477"/>
      <c r="ACT43" s="1477"/>
      <c r="ACU43" s="1477"/>
      <c r="ACV43" s="1477"/>
      <c r="ACW43" s="1477"/>
      <c r="ACX43" s="1477"/>
      <c r="ACY43" s="1477"/>
      <c r="ACZ43" s="1477"/>
      <c r="ADA43" s="1477"/>
      <c r="ADB43" s="1477"/>
      <c r="ADC43" s="1477"/>
      <c r="ADD43" s="1477"/>
      <c r="ADE43" s="1477"/>
      <c r="ADF43" s="1477"/>
      <c r="ADG43" s="1477"/>
      <c r="ADH43" s="1477"/>
      <c r="ADI43" s="1477"/>
      <c r="ADJ43" s="1477"/>
      <c r="ADK43" s="1477"/>
      <c r="ADL43" s="1477"/>
      <c r="ADM43" s="1477"/>
      <c r="ADN43" s="1477"/>
      <c r="ADO43" s="1477"/>
      <c r="ADP43" s="1477"/>
      <c r="ADQ43" s="1477"/>
      <c r="ADR43" s="1477"/>
      <c r="ADS43" s="1477"/>
      <c r="ADT43" s="1477"/>
      <c r="ADU43" s="1477"/>
      <c r="ADV43" s="1477"/>
      <c r="ADW43" s="1477"/>
      <c r="ADX43" s="1477"/>
      <c r="ADY43" s="1477"/>
      <c r="ADZ43" s="1477"/>
      <c r="AEA43" s="1477"/>
      <c r="AEB43" s="1477"/>
      <c r="AEC43" s="1477"/>
      <c r="AED43" s="1477"/>
      <c r="AEE43" s="1477"/>
      <c r="AEF43" s="1477"/>
      <c r="AEG43" s="1477"/>
      <c r="AEH43" s="1477"/>
      <c r="AEI43" s="1477"/>
      <c r="AEJ43" s="1477"/>
      <c r="AEK43" s="1477"/>
      <c r="AEL43" s="1477"/>
      <c r="AEM43" s="1477"/>
      <c r="AEN43" s="1477"/>
      <c r="AEO43" s="1477"/>
      <c r="AEP43" s="1477"/>
      <c r="AEQ43" s="1477"/>
      <c r="AER43" s="1477"/>
      <c r="AES43" s="1477"/>
      <c r="AET43" s="1477"/>
      <c r="AEU43" s="1477"/>
      <c r="AEV43" s="1477"/>
      <c r="AEW43" s="1477"/>
      <c r="AEX43" s="1477"/>
      <c r="AEY43" s="1477"/>
      <c r="AEZ43" s="1477"/>
      <c r="AFA43" s="1477"/>
      <c r="AFB43" s="1477"/>
      <c r="AFC43" s="1477"/>
      <c r="AFD43" s="1477"/>
      <c r="AFE43" s="1477"/>
      <c r="AFF43" s="1477"/>
      <c r="AFG43" s="1477"/>
      <c r="AFH43" s="1477"/>
      <c r="AFI43" s="1477"/>
      <c r="AFJ43" s="1477"/>
      <c r="AFK43" s="1477"/>
      <c r="AFL43" s="1477"/>
      <c r="AFM43" s="1477"/>
      <c r="AFN43" s="1477"/>
      <c r="AFO43" s="1477"/>
      <c r="AFP43" s="1477"/>
      <c r="AFQ43" s="1477"/>
      <c r="AFR43" s="1477"/>
      <c r="AFS43" s="1477"/>
      <c r="AFT43" s="1477"/>
      <c r="AFU43" s="1477"/>
      <c r="AFV43" s="1477"/>
      <c r="AFW43" s="1477"/>
      <c r="AFX43" s="1477"/>
      <c r="AFY43" s="1477"/>
      <c r="AFZ43" s="1477"/>
      <c r="AGA43" s="1477"/>
      <c r="AGB43" s="1477"/>
      <c r="AGC43" s="1477"/>
      <c r="AGD43" s="1477"/>
      <c r="AGE43" s="1477"/>
      <c r="AGF43" s="1477"/>
      <c r="AGG43" s="1477"/>
      <c r="AGH43" s="1477"/>
      <c r="AGI43" s="1477"/>
      <c r="AGJ43" s="1477"/>
      <c r="AGK43" s="1477"/>
      <c r="AGL43" s="1477"/>
      <c r="AGM43" s="1477"/>
      <c r="AGN43" s="1477"/>
      <c r="AGO43" s="1477"/>
      <c r="AGP43" s="1477"/>
      <c r="AGQ43" s="1477"/>
      <c r="AGR43" s="1477"/>
      <c r="AGS43" s="1477"/>
      <c r="AGT43" s="1477"/>
      <c r="AGU43" s="1477"/>
      <c r="AGV43" s="1477"/>
      <c r="AGW43" s="1477"/>
      <c r="AGX43" s="1477"/>
      <c r="AGY43" s="1477"/>
      <c r="AGZ43" s="1477"/>
      <c r="AHA43" s="1477"/>
      <c r="AHB43" s="1477"/>
      <c r="AHC43" s="1477"/>
      <c r="AHD43" s="1477"/>
      <c r="AHE43" s="1477"/>
      <c r="AHF43" s="1477"/>
      <c r="AHG43" s="1477"/>
      <c r="AHH43" s="1477"/>
      <c r="AHI43" s="1477"/>
      <c r="AHJ43" s="1477"/>
      <c r="AHK43" s="1477"/>
      <c r="AHL43" s="1477"/>
      <c r="AHM43" s="1477"/>
      <c r="AHN43" s="1477"/>
      <c r="AHO43" s="1477"/>
      <c r="AHP43" s="1477"/>
      <c r="AHQ43" s="1477"/>
      <c r="AHR43" s="1477"/>
      <c r="AHS43" s="1477"/>
      <c r="AHT43" s="1477"/>
      <c r="AHU43" s="1477"/>
      <c r="AHV43" s="1477"/>
      <c r="AHW43" s="1477"/>
      <c r="AHX43" s="1477"/>
      <c r="AHY43" s="1477"/>
      <c r="AHZ43" s="1477"/>
      <c r="AIA43" s="1477"/>
      <c r="AIB43" s="1477"/>
      <c r="AIC43" s="1477"/>
      <c r="AID43" s="1477"/>
      <c r="AIE43" s="1477"/>
      <c r="AIF43" s="1477"/>
      <c r="AIG43" s="1477"/>
      <c r="AIH43" s="1477"/>
      <c r="AII43" s="1477"/>
      <c r="AIJ43" s="1477"/>
      <c r="AIK43" s="1477"/>
      <c r="AIL43" s="1477"/>
      <c r="AIM43" s="1477"/>
      <c r="AIN43" s="1477"/>
      <c r="AIO43" s="1477"/>
      <c r="AIP43" s="1477"/>
      <c r="AIQ43" s="1477"/>
      <c r="AIR43" s="1477"/>
      <c r="AIS43" s="1477"/>
      <c r="AIT43" s="1477"/>
      <c r="AIU43" s="1477"/>
      <c r="AIV43" s="1477"/>
      <c r="AIW43" s="1477"/>
      <c r="AIX43" s="1477"/>
      <c r="AIY43" s="1477"/>
      <c r="AIZ43" s="1477"/>
      <c r="AJA43" s="1477"/>
      <c r="AJB43" s="1477"/>
      <c r="AJC43" s="1477"/>
      <c r="AJD43" s="1477"/>
      <c r="AJE43" s="1477"/>
      <c r="AJF43" s="1477"/>
      <c r="AJG43" s="1477"/>
      <c r="AJH43" s="1477"/>
      <c r="AJI43" s="1477"/>
      <c r="AJJ43" s="1477"/>
      <c r="AJK43" s="1477"/>
      <c r="AJL43" s="1477"/>
      <c r="AJM43" s="1477"/>
      <c r="AJN43" s="1477"/>
      <c r="AJO43" s="1477"/>
      <c r="AJP43" s="1477"/>
      <c r="AJQ43" s="1477"/>
      <c r="AJR43" s="1477"/>
      <c r="AJS43" s="1477"/>
      <c r="AJT43" s="1477"/>
      <c r="AJU43" s="1477"/>
      <c r="AJV43" s="1477"/>
      <c r="AJW43" s="1477"/>
      <c r="AJX43" s="1477"/>
      <c r="AJY43" s="1477"/>
      <c r="AJZ43" s="1477"/>
      <c r="AKA43" s="1477"/>
      <c r="AKB43" s="1477"/>
      <c r="AKC43" s="1477"/>
      <c r="AKD43" s="1477"/>
      <c r="AKE43" s="1477"/>
      <c r="AKF43" s="1477"/>
      <c r="AKG43" s="1477"/>
      <c r="AKH43" s="1477"/>
      <c r="AKI43" s="1477"/>
      <c r="AKJ43" s="1477"/>
      <c r="AKK43" s="1477"/>
      <c r="AKL43" s="1477"/>
      <c r="AKM43" s="1477"/>
      <c r="AKN43" s="1477"/>
      <c r="AKO43" s="1477"/>
      <c r="AKP43" s="1477"/>
      <c r="AKQ43" s="1477"/>
      <c r="AKR43" s="1477"/>
      <c r="AKS43" s="1477"/>
      <c r="AKT43" s="1477"/>
      <c r="AKU43" s="1477"/>
      <c r="AKV43" s="1477"/>
      <c r="AKW43" s="1477"/>
      <c r="AKX43" s="1477"/>
      <c r="AKY43" s="1477"/>
      <c r="AKZ43" s="1477"/>
      <c r="ALA43" s="1477"/>
      <c r="ALB43" s="1477"/>
      <c r="ALC43" s="1477"/>
      <c r="ALD43" s="1477"/>
      <c r="ALE43" s="1477"/>
      <c r="ALF43" s="1477"/>
      <c r="ALG43" s="1477"/>
      <c r="ALH43" s="1477"/>
      <c r="ALI43" s="1477"/>
      <c r="ALJ43" s="1477"/>
      <c r="ALK43" s="1477"/>
      <c r="ALL43" s="1477"/>
      <c r="ALM43" s="1477"/>
      <c r="ALN43" s="1477"/>
      <c r="ALO43" s="1477"/>
      <c r="ALP43" s="1477"/>
      <c r="ALQ43" s="1477"/>
      <c r="ALR43" s="1477"/>
      <c r="ALS43" s="1477"/>
      <c r="ALT43" s="1477"/>
      <c r="ALU43" s="1477"/>
      <c r="ALV43" s="1477"/>
      <c r="ALW43" s="1477"/>
      <c r="ALX43" s="1477"/>
      <c r="ALY43" s="1477"/>
      <c r="ALZ43" s="1477"/>
      <c r="AMA43" s="1477"/>
      <c r="AMB43" s="1477"/>
      <c r="AMC43" s="1477"/>
      <c r="AMD43" s="1477"/>
      <c r="AME43" s="1477"/>
      <c r="AMF43" s="1477"/>
      <c r="AMG43" s="1477"/>
      <c r="AMH43" s="1477"/>
      <c r="AMI43" s="1477"/>
      <c r="AMJ43" s="1477"/>
      <c r="AMK43" s="1477"/>
      <c r="AML43" s="1477"/>
      <c r="AMM43" s="1477"/>
      <c r="AMN43" s="1477"/>
      <c r="AMO43" s="1477"/>
      <c r="AMP43" s="1477"/>
      <c r="AMQ43" s="1477"/>
      <c r="AMR43" s="1477"/>
      <c r="AMS43" s="1477"/>
      <c r="AMT43" s="1477"/>
      <c r="AMU43" s="1477"/>
      <c r="AMV43" s="1477"/>
      <c r="AMW43" s="1477"/>
      <c r="AMX43" s="1477"/>
      <c r="AMY43" s="1477"/>
      <c r="AMZ43" s="1477"/>
      <c r="ANA43" s="1477"/>
      <c r="ANB43" s="1477"/>
      <c r="ANC43" s="1477"/>
      <c r="AND43" s="1477"/>
      <c r="ANE43" s="1477"/>
      <c r="ANF43" s="1477"/>
      <c r="ANG43" s="1477"/>
      <c r="ANH43" s="1477"/>
      <c r="ANI43" s="1477"/>
      <c r="ANJ43" s="1477"/>
      <c r="ANK43" s="1477"/>
      <c r="ANL43" s="1477"/>
      <c r="ANM43" s="1477"/>
      <c r="ANN43" s="1477"/>
      <c r="ANO43" s="1477"/>
      <c r="ANP43" s="1477"/>
      <c r="ANQ43" s="1477"/>
      <c r="ANR43" s="1477"/>
      <c r="ANS43" s="1477"/>
      <c r="ANT43" s="1477"/>
      <c r="ANU43" s="1477"/>
      <c r="ANV43" s="1477"/>
      <c r="ANW43" s="1477"/>
      <c r="ANX43" s="1477"/>
      <c r="ANY43" s="1477"/>
      <c r="ANZ43" s="1477"/>
      <c r="AOA43" s="1477"/>
      <c r="AOB43" s="1477"/>
      <c r="AOC43" s="1477"/>
      <c r="AOD43" s="1477"/>
      <c r="AOE43" s="1477"/>
      <c r="AOF43" s="1477"/>
      <c r="AOG43" s="1477"/>
      <c r="AOH43" s="1477"/>
      <c r="AOI43" s="1477"/>
      <c r="AOJ43" s="1477"/>
      <c r="AOK43" s="1477"/>
      <c r="AOL43" s="1477"/>
      <c r="AOM43" s="1477"/>
      <c r="AON43" s="1477"/>
      <c r="AOO43" s="1477"/>
      <c r="AOP43" s="1477"/>
      <c r="AOQ43" s="1477"/>
      <c r="AOR43" s="1477"/>
      <c r="AOS43" s="1477"/>
      <c r="AOT43" s="1477"/>
      <c r="AOU43" s="1477"/>
      <c r="AOV43" s="1477"/>
      <c r="AOW43" s="1477"/>
      <c r="AOX43" s="1477"/>
      <c r="AOY43" s="1477"/>
      <c r="AOZ43" s="1477"/>
      <c r="APA43" s="1477"/>
      <c r="APB43" s="1477"/>
      <c r="APC43" s="1477"/>
      <c r="APD43" s="1477"/>
      <c r="APE43" s="1477"/>
      <c r="APF43" s="1477"/>
      <c r="APG43" s="1477"/>
      <c r="APH43" s="1477"/>
      <c r="API43" s="1477"/>
      <c r="APJ43" s="1477"/>
      <c r="APK43" s="1477"/>
      <c r="APL43" s="1477"/>
      <c r="APM43" s="1477"/>
      <c r="APN43" s="1477"/>
      <c r="APO43" s="1477"/>
      <c r="APP43" s="1477"/>
      <c r="APQ43" s="1477"/>
      <c r="APR43" s="1477"/>
      <c r="APS43" s="1477"/>
      <c r="APT43" s="1477"/>
      <c r="APU43" s="1477"/>
      <c r="APV43" s="1477"/>
      <c r="APW43" s="1477"/>
      <c r="APX43" s="1477"/>
      <c r="APY43" s="1477"/>
      <c r="APZ43" s="1477"/>
      <c r="AQA43" s="1477"/>
      <c r="AQB43" s="1477"/>
      <c r="AQC43" s="1477"/>
      <c r="AQD43" s="1477"/>
      <c r="AQE43" s="1477"/>
      <c r="AQF43" s="1477"/>
      <c r="AQG43" s="1477"/>
      <c r="AQH43" s="1477"/>
      <c r="AQI43" s="1477"/>
      <c r="AQJ43" s="1477"/>
      <c r="AQK43" s="1477"/>
      <c r="AQL43" s="1477"/>
      <c r="AQM43" s="1477"/>
      <c r="AQN43" s="1477"/>
      <c r="AQO43" s="1477"/>
      <c r="AQP43" s="1477"/>
      <c r="AQQ43" s="1477"/>
      <c r="AQR43" s="1477"/>
      <c r="AQS43" s="1477"/>
      <c r="AQT43" s="1477"/>
      <c r="AQU43" s="1477"/>
      <c r="AQV43" s="1477"/>
      <c r="AQW43" s="1477"/>
      <c r="AQX43" s="1477"/>
      <c r="AQY43" s="1477"/>
      <c r="AQZ43" s="1477"/>
      <c r="ARA43" s="1477"/>
      <c r="ARB43" s="1477"/>
      <c r="ARC43" s="1477"/>
      <c r="ARD43" s="1477"/>
      <c r="ARE43" s="1477"/>
      <c r="ARF43" s="1477"/>
      <c r="ARG43" s="1477"/>
      <c r="ARH43" s="1477"/>
      <c r="ARI43" s="1477"/>
      <c r="ARJ43" s="1477"/>
      <c r="ARK43" s="1477"/>
      <c r="ARL43" s="1477"/>
      <c r="ARM43" s="1477"/>
      <c r="ARN43" s="1477"/>
      <c r="ARO43" s="1477"/>
      <c r="ARP43" s="1477"/>
      <c r="ARQ43" s="1477"/>
      <c r="ARR43" s="1477"/>
      <c r="ARS43" s="1477"/>
      <c r="ART43" s="1477"/>
      <c r="ARU43" s="1477"/>
      <c r="ARV43" s="1477"/>
      <c r="ARW43" s="1477"/>
      <c r="ARX43" s="1477"/>
      <c r="ARY43" s="1477"/>
      <c r="ARZ43" s="1477"/>
      <c r="ASA43" s="1477"/>
      <c r="ASB43" s="1477"/>
      <c r="ASC43" s="1477"/>
      <c r="ASD43" s="1477"/>
      <c r="ASE43" s="1477"/>
      <c r="ASF43" s="1477"/>
      <c r="ASG43" s="1477"/>
      <c r="ASH43" s="1477"/>
      <c r="ASI43" s="1477"/>
      <c r="ASJ43" s="1477"/>
      <c r="ASK43" s="1477"/>
      <c r="ASL43" s="1477"/>
      <c r="ASM43" s="1477"/>
      <c r="ASN43" s="1477"/>
      <c r="ASO43" s="1477"/>
      <c r="ASP43" s="1477"/>
      <c r="ASQ43" s="1477"/>
      <c r="ASR43" s="1477"/>
      <c r="ASS43" s="1477"/>
      <c r="AST43" s="1477"/>
      <c r="ASU43" s="1477"/>
      <c r="ASV43" s="1477"/>
      <c r="ASW43" s="1477"/>
      <c r="ASX43" s="1477"/>
      <c r="ASY43" s="1477"/>
      <c r="ASZ43" s="1477"/>
      <c r="ATA43" s="1477"/>
      <c r="ATB43" s="1477"/>
      <c r="ATC43" s="1477"/>
      <c r="ATD43" s="1477"/>
      <c r="ATE43" s="1477"/>
      <c r="ATF43" s="1477"/>
      <c r="ATG43" s="1477"/>
      <c r="ATH43" s="1477"/>
      <c r="ATI43" s="1477"/>
      <c r="ATJ43" s="1477"/>
      <c r="ATK43" s="1477"/>
      <c r="ATL43" s="1477"/>
      <c r="ATM43" s="1477"/>
      <c r="ATN43" s="1477"/>
      <c r="ATO43" s="1477"/>
      <c r="ATP43" s="1477"/>
      <c r="ATQ43" s="1477"/>
      <c r="ATR43" s="1477"/>
      <c r="ATS43" s="1477"/>
      <c r="ATT43" s="1477"/>
      <c r="ATU43" s="1477"/>
      <c r="ATV43" s="1477"/>
      <c r="ATW43" s="1477"/>
      <c r="ATX43" s="1477"/>
      <c r="ATY43" s="1477"/>
      <c r="ATZ43" s="1477"/>
      <c r="AUA43" s="1477"/>
      <c r="AUB43" s="1477"/>
      <c r="AUC43" s="1477"/>
      <c r="AUD43" s="1477"/>
      <c r="AUE43" s="1477"/>
      <c r="AUF43" s="1477"/>
      <c r="AUG43" s="1477"/>
      <c r="AUH43" s="1477"/>
      <c r="AUI43" s="1477"/>
      <c r="AUJ43" s="1477"/>
      <c r="AUK43" s="1477"/>
      <c r="AUL43" s="1477"/>
      <c r="AUM43" s="1477"/>
      <c r="AUN43" s="1477"/>
      <c r="AUO43" s="1477"/>
      <c r="AUP43" s="1477"/>
      <c r="AUQ43" s="1477"/>
      <c r="AUR43" s="1477"/>
      <c r="AUS43" s="1477"/>
      <c r="AUT43" s="1477"/>
      <c r="AUU43" s="1477"/>
      <c r="AUV43" s="1477"/>
      <c r="AUW43" s="1477"/>
      <c r="AUX43" s="1477"/>
      <c r="AUY43" s="1477"/>
      <c r="AUZ43" s="1477"/>
      <c r="AVA43" s="1477"/>
      <c r="AVB43" s="1477"/>
      <c r="AVC43" s="1477"/>
      <c r="AVD43" s="1477"/>
      <c r="AVE43" s="1477"/>
      <c r="AVF43" s="1477"/>
      <c r="AVG43" s="1477"/>
      <c r="AVH43" s="1477"/>
      <c r="AVI43" s="1477"/>
      <c r="AVJ43" s="1477"/>
      <c r="AVK43" s="1477"/>
      <c r="AVL43" s="1477"/>
      <c r="AVM43" s="1477"/>
      <c r="AVN43" s="1477"/>
      <c r="AVO43" s="1477"/>
      <c r="AVP43" s="1477"/>
      <c r="AVQ43" s="1477"/>
      <c r="AVR43" s="1477"/>
      <c r="AVS43" s="1477"/>
      <c r="AVT43" s="1477"/>
      <c r="AVU43" s="1477"/>
      <c r="AVV43" s="1477"/>
      <c r="AVW43" s="1477"/>
      <c r="AVX43" s="1477"/>
      <c r="AVY43" s="1477"/>
      <c r="AVZ43" s="1477"/>
      <c r="AWA43" s="1477"/>
      <c r="AWB43" s="1477"/>
      <c r="AWC43" s="1477"/>
      <c r="AWD43" s="1477"/>
      <c r="AWE43" s="1477"/>
      <c r="AWF43" s="1477"/>
      <c r="AWG43" s="1477"/>
      <c r="AWH43" s="1477"/>
      <c r="AWI43" s="1477"/>
      <c r="AWJ43" s="1477"/>
      <c r="AWK43" s="1477"/>
      <c r="AWL43" s="1477"/>
      <c r="AWM43" s="1477"/>
      <c r="AWN43" s="1477"/>
      <c r="AWO43" s="1477"/>
      <c r="AWP43" s="1477"/>
      <c r="AWQ43" s="1477"/>
      <c r="AWR43" s="1477"/>
      <c r="AWS43" s="1477"/>
      <c r="AWT43" s="1477"/>
      <c r="AWU43" s="1477"/>
      <c r="AWV43" s="1477"/>
      <c r="AWW43" s="1477"/>
      <c r="AWX43" s="1477"/>
      <c r="AWY43" s="1477"/>
      <c r="AWZ43" s="1477"/>
      <c r="AXA43" s="1477"/>
      <c r="AXB43" s="1477"/>
      <c r="AXC43" s="1477"/>
      <c r="AXD43" s="1477"/>
      <c r="AXE43" s="1477"/>
      <c r="AXF43" s="1477"/>
      <c r="AXG43" s="1477"/>
      <c r="AXH43" s="1477"/>
      <c r="AXI43" s="1477"/>
      <c r="AXJ43" s="1477"/>
      <c r="AXK43" s="1477"/>
      <c r="AXL43" s="1477"/>
      <c r="AXM43" s="1477"/>
      <c r="AXN43" s="1477"/>
      <c r="AXO43" s="1477"/>
      <c r="AXP43" s="1477"/>
      <c r="AXQ43" s="1477"/>
      <c r="AXR43" s="1477"/>
      <c r="AXS43" s="1477"/>
      <c r="AXT43" s="1477"/>
      <c r="AXU43" s="1477"/>
      <c r="AXV43" s="1477"/>
      <c r="AXW43" s="1477"/>
      <c r="AXX43" s="1477"/>
      <c r="AXY43" s="1477"/>
      <c r="AXZ43" s="1477"/>
      <c r="AYA43" s="1477"/>
      <c r="AYB43" s="1477"/>
      <c r="AYC43" s="1477"/>
      <c r="AYD43" s="1477"/>
      <c r="AYE43" s="1477"/>
      <c r="AYF43" s="1477"/>
      <c r="AYG43" s="1477"/>
      <c r="AYH43" s="1477"/>
      <c r="AYI43" s="1477"/>
      <c r="AYJ43" s="1477"/>
      <c r="AYK43" s="1477"/>
      <c r="AYL43" s="1477"/>
      <c r="AYM43" s="1477"/>
      <c r="AYN43" s="1477"/>
      <c r="AYO43" s="1477"/>
      <c r="AYP43" s="1477"/>
      <c r="AYQ43" s="1477"/>
      <c r="AYR43" s="1477"/>
      <c r="AYS43" s="1477"/>
      <c r="AYT43" s="1477"/>
      <c r="AYU43" s="1477"/>
      <c r="AYV43" s="1477"/>
      <c r="AYW43" s="1477"/>
      <c r="AYX43" s="1477"/>
      <c r="AYY43" s="1477"/>
      <c r="AYZ43" s="1477"/>
      <c r="AZA43" s="1477"/>
      <c r="AZB43" s="1477"/>
      <c r="AZC43" s="1477"/>
      <c r="AZD43" s="1477"/>
      <c r="AZE43" s="1477"/>
      <c r="AZF43" s="1477"/>
      <c r="AZG43" s="1477"/>
      <c r="AZH43" s="1477"/>
      <c r="AZI43" s="1477"/>
      <c r="AZJ43" s="1477"/>
      <c r="AZK43" s="1477"/>
      <c r="AZL43" s="1477"/>
      <c r="AZM43" s="1477"/>
      <c r="AZN43" s="1477"/>
      <c r="AZO43" s="1477"/>
      <c r="AZP43" s="1477"/>
      <c r="AZQ43" s="1477"/>
      <c r="AZR43" s="1477"/>
      <c r="AZS43" s="1477"/>
      <c r="AZT43" s="1477"/>
      <c r="AZU43" s="1477"/>
      <c r="AZV43" s="1477"/>
      <c r="AZW43" s="1477"/>
      <c r="AZX43" s="1477"/>
      <c r="AZY43" s="1477"/>
      <c r="AZZ43" s="1477"/>
      <c r="BAA43" s="1477"/>
      <c r="BAB43" s="1477"/>
      <c r="BAC43" s="1477"/>
      <c r="BAD43" s="1477"/>
      <c r="BAE43" s="1477"/>
      <c r="BAF43" s="1477"/>
      <c r="BAG43" s="1477"/>
      <c r="BAH43" s="1477"/>
      <c r="BAI43" s="1477"/>
      <c r="BAJ43" s="1477"/>
      <c r="BAK43" s="1477"/>
      <c r="BAL43" s="1477"/>
      <c r="BAM43" s="1477"/>
      <c r="BAN43" s="1477"/>
      <c r="BAO43" s="1477"/>
      <c r="BAP43" s="1477"/>
      <c r="BAQ43" s="1477"/>
      <c r="BAR43" s="1477"/>
      <c r="BAS43" s="1477"/>
      <c r="BAT43" s="1477"/>
      <c r="BAU43" s="1477"/>
      <c r="BAV43" s="1477"/>
      <c r="BAW43" s="1477"/>
      <c r="BAX43" s="1477"/>
      <c r="BAY43" s="1477"/>
      <c r="BAZ43" s="1477"/>
      <c r="BBA43" s="1477"/>
      <c r="BBB43" s="1477"/>
      <c r="BBC43" s="1477"/>
      <c r="BBD43" s="1477"/>
      <c r="BBE43" s="1477"/>
      <c r="BBF43" s="1477"/>
      <c r="BBG43" s="1477"/>
      <c r="BBH43" s="1477"/>
      <c r="BBI43" s="1477"/>
      <c r="BBJ43" s="1477"/>
      <c r="BBK43" s="1477"/>
      <c r="BBL43" s="1477"/>
      <c r="BBM43" s="1477"/>
      <c r="BBN43" s="1477"/>
      <c r="BBO43" s="1477"/>
      <c r="BBP43" s="1477"/>
      <c r="BBQ43" s="1477"/>
      <c r="BBR43" s="1477"/>
      <c r="BBS43" s="1477"/>
      <c r="BBT43" s="1477"/>
      <c r="BBU43" s="1477"/>
      <c r="BBV43" s="1477"/>
      <c r="BBW43" s="1477"/>
      <c r="BBX43" s="1477"/>
      <c r="BBY43" s="1477"/>
      <c r="BBZ43" s="1477"/>
      <c r="BCA43" s="1477"/>
      <c r="BCB43" s="1477"/>
      <c r="BCC43" s="1477"/>
      <c r="BCD43" s="1477"/>
      <c r="BCE43" s="1477"/>
      <c r="BCF43" s="1477"/>
      <c r="BCG43" s="1477"/>
      <c r="BCH43" s="1477"/>
      <c r="BCI43" s="1477"/>
      <c r="BCJ43" s="1477"/>
      <c r="BCK43" s="1477"/>
      <c r="BCL43" s="1477"/>
      <c r="BCM43" s="1477"/>
      <c r="BCN43" s="1477"/>
      <c r="BCO43" s="1477"/>
      <c r="BCP43" s="1477"/>
      <c r="BCQ43" s="1477"/>
      <c r="BCR43" s="1477"/>
      <c r="BCS43" s="1477"/>
      <c r="BCT43" s="1477"/>
      <c r="BCU43" s="1477"/>
      <c r="BCV43" s="1477"/>
      <c r="BCW43" s="1477"/>
      <c r="BCX43" s="1477"/>
      <c r="BCY43" s="1477"/>
      <c r="BCZ43" s="1477"/>
      <c r="BDA43" s="1477"/>
      <c r="BDB43" s="1477"/>
      <c r="BDC43" s="1477"/>
      <c r="BDD43" s="1477"/>
      <c r="BDE43" s="1477"/>
      <c r="BDF43" s="1477"/>
      <c r="BDG43" s="1477"/>
      <c r="BDH43" s="1477"/>
      <c r="BDI43" s="1477"/>
      <c r="BDJ43" s="1477"/>
      <c r="BDK43" s="1477"/>
      <c r="BDL43" s="1477"/>
      <c r="BDM43" s="1477"/>
      <c r="BDN43" s="1477"/>
      <c r="BDO43" s="1477"/>
      <c r="BDP43" s="1477"/>
      <c r="BDQ43" s="1477"/>
      <c r="BDR43" s="1477"/>
      <c r="BDS43" s="1477"/>
      <c r="BDT43" s="1477"/>
      <c r="BDU43" s="1477"/>
      <c r="BDV43" s="1477"/>
      <c r="BDW43" s="1477"/>
      <c r="BDX43" s="1477"/>
      <c r="BDY43" s="1477"/>
      <c r="BDZ43" s="1477"/>
      <c r="BEA43" s="1477"/>
      <c r="BEB43" s="1477"/>
      <c r="BEC43" s="1477"/>
      <c r="BED43" s="1477"/>
      <c r="BEE43" s="1477"/>
      <c r="BEF43" s="1477"/>
      <c r="BEG43" s="1477"/>
      <c r="BEH43" s="1477"/>
      <c r="BEI43" s="1477"/>
      <c r="BEJ43" s="1477"/>
      <c r="BEK43" s="1477"/>
      <c r="BEL43" s="1477"/>
      <c r="BEM43" s="1477"/>
      <c r="BEN43" s="1477"/>
      <c r="BEO43" s="1477"/>
      <c r="BEP43" s="1477"/>
      <c r="BEQ43" s="1477"/>
      <c r="BER43" s="1477"/>
      <c r="BES43" s="1477"/>
      <c r="BET43" s="1477"/>
      <c r="BEU43" s="1477"/>
      <c r="BEV43" s="1477"/>
      <c r="BEW43" s="1477"/>
      <c r="BEX43" s="1477"/>
      <c r="BEY43" s="1477"/>
      <c r="BEZ43" s="1477"/>
      <c r="BFA43" s="1477"/>
      <c r="BFB43" s="1477"/>
      <c r="BFC43" s="1477"/>
      <c r="BFD43" s="1477"/>
      <c r="BFE43" s="1477"/>
      <c r="BFF43" s="1477"/>
      <c r="BFG43" s="1477"/>
      <c r="BFH43" s="1477"/>
      <c r="BFI43" s="1477"/>
      <c r="BFJ43" s="1477"/>
      <c r="BFK43" s="1477"/>
      <c r="BFL43" s="1477"/>
      <c r="BFM43" s="1477"/>
      <c r="BFN43" s="1477"/>
      <c r="BFO43" s="1477"/>
      <c r="BFP43" s="1477"/>
      <c r="BFQ43" s="1477"/>
      <c r="BFR43" s="1477"/>
      <c r="BFS43" s="1477"/>
      <c r="BFT43" s="1477"/>
      <c r="BFU43" s="1477"/>
      <c r="BFV43" s="1477"/>
      <c r="BFW43" s="1477"/>
      <c r="BFX43" s="1477"/>
      <c r="BFY43" s="1477"/>
      <c r="BFZ43" s="1477"/>
      <c r="BGA43" s="1477"/>
      <c r="BGB43" s="1477"/>
      <c r="BGC43" s="1477"/>
      <c r="BGD43" s="1477"/>
      <c r="BGE43" s="1477"/>
      <c r="BGF43" s="1477"/>
      <c r="BGG43" s="1477"/>
      <c r="BGH43" s="1477"/>
      <c r="BGI43" s="1477"/>
      <c r="BGJ43" s="1477"/>
      <c r="BGK43" s="1477"/>
      <c r="BGL43" s="1477"/>
      <c r="BGM43" s="1477"/>
      <c r="BGN43" s="1477"/>
      <c r="BGO43" s="1477"/>
      <c r="BGP43" s="1477"/>
      <c r="BGQ43" s="1477"/>
      <c r="BGR43" s="1477"/>
      <c r="BGS43" s="1477"/>
      <c r="BGT43" s="1477"/>
      <c r="BGU43" s="1477"/>
      <c r="BGV43" s="1477"/>
      <c r="BGW43" s="1477"/>
      <c r="BGX43" s="1477"/>
      <c r="BGY43" s="1477"/>
      <c r="BGZ43" s="1477"/>
      <c r="BHA43" s="1477"/>
      <c r="BHB43" s="1477"/>
      <c r="BHC43" s="1477"/>
      <c r="BHD43" s="1477"/>
      <c r="BHE43" s="1477"/>
      <c r="BHF43" s="1477"/>
      <c r="BHG43" s="1477"/>
      <c r="BHH43" s="1477"/>
      <c r="BHI43" s="1477"/>
      <c r="BHJ43" s="1477"/>
      <c r="BHK43" s="1477"/>
      <c r="BHL43" s="1477"/>
      <c r="BHM43" s="1477"/>
      <c r="BHN43" s="1477"/>
      <c r="BHO43" s="1477"/>
      <c r="BHP43" s="1477"/>
      <c r="BHQ43" s="1477"/>
      <c r="BHR43" s="1477"/>
      <c r="BHS43" s="1477"/>
      <c r="BHT43" s="1477"/>
      <c r="BHU43" s="1477"/>
      <c r="BHV43" s="1477"/>
      <c r="BHW43" s="1477"/>
      <c r="BHX43" s="1477"/>
      <c r="BHY43" s="1477"/>
      <c r="BHZ43" s="1477"/>
      <c r="BIA43" s="1477"/>
      <c r="BIB43" s="1477"/>
      <c r="BIC43" s="1477"/>
      <c r="BID43" s="1477"/>
      <c r="BIE43" s="1477"/>
      <c r="BIF43" s="1477"/>
      <c r="BIG43" s="1477"/>
      <c r="BIH43" s="1477"/>
      <c r="BII43" s="1477"/>
      <c r="BIJ43" s="1477"/>
      <c r="BIK43" s="1477"/>
      <c r="BIL43" s="1477"/>
      <c r="BIM43" s="1477"/>
      <c r="BIN43" s="1477"/>
      <c r="BIO43" s="1477"/>
      <c r="BIP43" s="1477"/>
      <c r="BIQ43" s="1477"/>
      <c r="BIR43" s="1477"/>
      <c r="BIS43" s="1477"/>
      <c r="BIT43" s="1477"/>
      <c r="BIU43" s="1477"/>
      <c r="BIV43" s="1477"/>
      <c r="BIW43" s="1477"/>
      <c r="BIX43" s="1477"/>
      <c r="BIY43" s="1477"/>
      <c r="BIZ43" s="1477"/>
      <c r="BJA43" s="1477"/>
      <c r="BJB43" s="1477"/>
      <c r="BJC43" s="1477"/>
      <c r="BJD43" s="1477"/>
      <c r="BJE43" s="1477"/>
      <c r="BJF43" s="1477"/>
      <c r="BJG43" s="1477"/>
      <c r="BJH43" s="1477"/>
      <c r="BJI43" s="1477"/>
      <c r="BJJ43" s="1477"/>
      <c r="BJK43" s="1477"/>
      <c r="BJL43" s="1477"/>
      <c r="BJM43" s="1477"/>
      <c r="BJN43" s="1477"/>
      <c r="BJO43" s="1477"/>
      <c r="BJP43" s="1477"/>
      <c r="BJQ43" s="1477"/>
      <c r="BJR43" s="1477"/>
      <c r="BJS43" s="1477"/>
      <c r="BJT43" s="1477"/>
      <c r="BJU43" s="1477"/>
      <c r="BJV43" s="1477"/>
      <c r="BJW43" s="1477"/>
      <c r="BJX43" s="1477"/>
      <c r="BJY43" s="1477"/>
      <c r="BJZ43" s="1477"/>
      <c r="BKA43" s="1477"/>
      <c r="BKB43" s="1477"/>
      <c r="BKC43" s="1477"/>
      <c r="BKD43" s="1477"/>
      <c r="BKE43" s="1477"/>
      <c r="BKF43" s="1477"/>
      <c r="BKG43" s="1477"/>
      <c r="BKH43" s="1477"/>
      <c r="BKI43" s="1477"/>
      <c r="BKJ43" s="1477"/>
      <c r="BKK43" s="1477"/>
      <c r="BKL43" s="1477"/>
      <c r="BKM43" s="1477"/>
      <c r="BKN43" s="1477"/>
      <c r="BKO43" s="1477"/>
      <c r="BKP43" s="1477"/>
      <c r="BKQ43" s="1477"/>
      <c r="BKR43" s="1477"/>
      <c r="BKS43" s="1477"/>
      <c r="BKT43" s="1477"/>
      <c r="BKU43" s="1477"/>
      <c r="BKV43" s="1477"/>
      <c r="BKW43" s="1477"/>
      <c r="BKX43" s="1477"/>
      <c r="BKY43" s="1477"/>
      <c r="BKZ43" s="1477"/>
      <c r="BLA43" s="1477"/>
      <c r="BLB43" s="1477"/>
      <c r="BLC43" s="1477"/>
      <c r="BLD43" s="1477"/>
      <c r="BLE43" s="1477"/>
      <c r="BLF43" s="1477"/>
      <c r="BLG43" s="1477"/>
      <c r="BLH43" s="1477"/>
      <c r="BLI43" s="1477"/>
      <c r="BLJ43" s="1477"/>
      <c r="BLK43" s="1477"/>
      <c r="BLL43" s="1477"/>
      <c r="BLM43" s="1477"/>
      <c r="BLN43" s="1477"/>
      <c r="BLO43" s="1477"/>
      <c r="BLP43" s="1477"/>
      <c r="BLQ43" s="1477"/>
      <c r="BLR43" s="1477"/>
      <c r="BLS43" s="1477"/>
      <c r="BLT43" s="1477"/>
      <c r="BLU43" s="1477"/>
      <c r="BLV43" s="1477"/>
      <c r="BLW43" s="1477"/>
      <c r="BLX43" s="1477"/>
      <c r="BLY43" s="1477"/>
      <c r="BLZ43" s="1477"/>
      <c r="BMA43" s="1477"/>
      <c r="BMB43" s="1477"/>
      <c r="BMC43" s="1477"/>
      <c r="BMD43" s="1477"/>
      <c r="BME43" s="1477"/>
      <c r="BMF43" s="1477"/>
      <c r="BMG43" s="1477"/>
      <c r="BMH43" s="1477"/>
      <c r="BMI43" s="1477"/>
      <c r="BMJ43" s="1477"/>
      <c r="BMK43" s="1477"/>
      <c r="BML43" s="1477"/>
      <c r="BMM43" s="1477"/>
      <c r="BMN43" s="1477"/>
      <c r="BMO43" s="1477"/>
      <c r="BMP43" s="1477"/>
      <c r="BMQ43" s="1477"/>
      <c r="BMR43" s="1477"/>
      <c r="BMS43" s="1477"/>
      <c r="BMT43" s="1477"/>
      <c r="BMU43" s="1477"/>
      <c r="BMV43" s="1477"/>
      <c r="BMW43" s="1477"/>
      <c r="BMX43" s="1477"/>
      <c r="BMY43" s="1477"/>
      <c r="BMZ43" s="1477"/>
      <c r="BNA43" s="1477"/>
      <c r="BNB43" s="1477"/>
      <c r="BNC43" s="1477"/>
      <c r="BND43" s="1477"/>
      <c r="BNE43" s="1477"/>
      <c r="BNF43" s="1477"/>
      <c r="BNG43" s="1477"/>
      <c r="BNH43" s="1477"/>
      <c r="BNI43" s="1477"/>
      <c r="BNJ43" s="1477"/>
      <c r="BNK43" s="1477"/>
      <c r="BNL43" s="1477"/>
      <c r="BNM43" s="1477"/>
      <c r="BNN43" s="1477"/>
      <c r="BNO43" s="1477"/>
      <c r="BNP43" s="1477"/>
      <c r="BNQ43" s="1477"/>
      <c r="BNR43" s="1477"/>
      <c r="BNS43" s="1477"/>
      <c r="BNT43" s="1477"/>
      <c r="BNU43" s="1477"/>
      <c r="BNV43" s="1477"/>
      <c r="BNW43" s="1477"/>
      <c r="BNX43" s="1477"/>
      <c r="BNY43" s="1477"/>
      <c r="BNZ43" s="1477"/>
      <c r="BOA43" s="1477"/>
      <c r="BOB43" s="1477"/>
      <c r="BOC43" s="1477"/>
      <c r="BOD43" s="1477"/>
      <c r="BOE43" s="1477"/>
      <c r="BOF43" s="1477"/>
      <c r="BOG43" s="1477"/>
      <c r="BOH43" s="1477"/>
      <c r="BOI43" s="1477"/>
      <c r="BOJ43" s="1477"/>
      <c r="BOK43" s="1477"/>
      <c r="BOL43" s="1477"/>
      <c r="BOM43" s="1477"/>
      <c r="BON43" s="1477"/>
      <c r="BOO43" s="1477"/>
      <c r="BOP43" s="1477"/>
      <c r="BOQ43" s="1477"/>
      <c r="BOR43" s="1477"/>
      <c r="BOS43" s="1477"/>
      <c r="BOT43" s="1477"/>
      <c r="BOU43" s="1477"/>
      <c r="BOV43" s="1477"/>
      <c r="BOW43" s="1477"/>
      <c r="BOX43" s="1477"/>
      <c r="BOY43" s="1477"/>
      <c r="BOZ43" s="1477"/>
      <c r="BPA43" s="1477"/>
      <c r="BPB43" s="1477"/>
      <c r="BPC43" s="1477"/>
      <c r="BPD43" s="1477"/>
      <c r="BPE43" s="1477"/>
      <c r="BPF43" s="1477"/>
      <c r="BPG43" s="1477"/>
      <c r="BPH43" s="1477"/>
      <c r="BPI43" s="1477"/>
      <c r="BPJ43" s="1477"/>
      <c r="BPK43" s="1477"/>
      <c r="BPL43" s="1477"/>
      <c r="BPM43" s="1477"/>
      <c r="BPN43" s="1477"/>
      <c r="BPO43" s="1477"/>
      <c r="BPP43" s="1477"/>
      <c r="BPQ43" s="1477"/>
      <c r="BPR43" s="1477"/>
      <c r="BPS43" s="1477"/>
      <c r="BPT43" s="1477"/>
      <c r="BPU43" s="1477"/>
      <c r="BPV43" s="1477"/>
      <c r="BPW43" s="1477"/>
      <c r="BPX43" s="1477"/>
      <c r="BPY43" s="1477"/>
      <c r="BPZ43" s="1477"/>
      <c r="BQA43" s="1477"/>
      <c r="BQB43" s="1477"/>
      <c r="BQC43" s="1477"/>
      <c r="BQD43" s="1477"/>
      <c r="BQE43" s="1477"/>
      <c r="BQF43" s="1477"/>
      <c r="BQG43" s="1477"/>
      <c r="BQH43" s="1477"/>
      <c r="BQI43" s="1477"/>
      <c r="BQJ43" s="1477"/>
      <c r="BQK43" s="1477"/>
      <c r="BQL43" s="1477"/>
      <c r="BQM43" s="1477"/>
      <c r="BQN43" s="1477"/>
      <c r="BQO43" s="1477"/>
      <c r="BQP43" s="1477"/>
      <c r="BQQ43" s="1477"/>
      <c r="BQR43" s="1477"/>
      <c r="BQS43" s="1477"/>
      <c r="BQT43" s="1477"/>
      <c r="BQU43" s="1477"/>
      <c r="BQV43" s="1477"/>
      <c r="BQW43" s="1477"/>
      <c r="BQX43" s="1477"/>
      <c r="BQY43" s="1477"/>
      <c r="BQZ43" s="1477"/>
      <c r="BRA43" s="1477"/>
      <c r="BRB43" s="1477"/>
      <c r="BRC43" s="1477"/>
      <c r="BRD43" s="1477"/>
      <c r="BRE43" s="1477"/>
      <c r="BRF43" s="1477"/>
      <c r="BRG43" s="1477"/>
      <c r="BRH43" s="1477"/>
      <c r="BRI43" s="1477"/>
      <c r="BRJ43" s="1477"/>
      <c r="BRK43" s="1477"/>
      <c r="BRL43" s="1477"/>
      <c r="BRM43" s="1477"/>
      <c r="BRN43" s="1477"/>
      <c r="BRO43" s="1477"/>
      <c r="BRP43" s="1477"/>
      <c r="BRQ43" s="1477"/>
      <c r="BRR43" s="1477"/>
      <c r="BRS43" s="1477"/>
      <c r="BRT43" s="1477"/>
      <c r="BRU43" s="1477"/>
      <c r="BRV43" s="1477"/>
      <c r="BRW43" s="1477"/>
      <c r="BRX43" s="1477"/>
      <c r="BRY43" s="1477"/>
      <c r="BRZ43" s="1477"/>
      <c r="BSA43" s="1477"/>
      <c r="BSB43" s="1477"/>
      <c r="BSC43" s="1477"/>
      <c r="BSD43" s="1477"/>
      <c r="BSE43" s="1477"/>
      <c r="BSF43" s="1477"/>
      <c r="BSG43" s="1477"/>
      <c r="BSH43" s="1477"/>
      <c r="BSI43" s="1477"/>
      <c r="BSJ43" s="1477"/>
      <c r="BSK43" s="1477"/>
      <c r="BSL43" s="1477"/>
      <c r="BSM43" s="1477"/>
      <c r="BSN43" s="1477"/>
      <c r="BSO43" s="1477"/>
      <c r="BSP43" s="1477"/>
      <c r="BSQ43" s="1477"/>
      <c r="BSR43" s="1477"/>
      <c r="BSS43" s="1477"/>
      <c r="BST43" s="1477"/>
      <c r="BSU43" s="1477"/>
      <c r="BSV43" s="1477"/>
      <c r="BSW43" s="1477"/>
      <c r="BSX43" s="1477"/>
      <c r="BSY43" s="1477"/>
      <c r="BSZ43" s="1477"/>
      <c r="BTA43" s="1477"/>
      <c r="BTB43" s="1477"/>
      <c r="BTC43" s="1477"/>
      <c r="BTD43" s="1477"/>
      <c r="BTE43" s="1477"/>
      <c r="BTF43" s="1477"/>
      <c r="BTG43" s="1477"/>
      <c r="BTH43" s="1477"/>
      <c r="BTI43" s="1477"/>
      <c r="BTJ43" s="1477"/>
      <c r="BTK43" s="1477"/>
      <c r="BTL43" s="1477"/>
      <c r="BTM43" s="1477"/>
      <c r="BTN43" s="1477"/>
      <c r="BTO43" s="1477"/>
      <c r="BTP43" s="1477"/>
      <c r="BTQ43" s="1477"/>
      <c r="BTR43" s="1477"/>
      <c r="BTS43" s="1477"/>
      <c r="BTT43" s="1477"/>
      <c r="BTU43" s="1477"/>
      <c r="BTV43" s="1477"/>
      <c r="BTW43" s="1477"/>
      <c r="BTX43" s="1477"/>
      <c r="BTY43" s="1477"/>
      <c r="BTZ43" s="1477"/>
      <c r="BUA43" s="1477"/>
      <c r="BUB43" s="1477"/>
      <c r="BUC43" s="1477"/>
      <c r="BUD43" s="1477"/>
      <c r="BUE43" s="1477"/>
      <c r="BUF43" s="1477"/>
      <c r="BUG43" s="1477"/>
      <c r="BUH43" s="1477"/>
      <c r="BUI43" s="1477"/>
      <c r="BUJ43" s="1477"/>
      <c r="BUK43" s="1477"/>
      <c r="BUL43" s="1477"/>
      <c r="BUM43" s="1477"/>
      <c r="BUN43" s="1477"/>
      <c r="BUO43" s="1477"/>
      <c r="BUP43" s="1477"/>
      <c r="BUQ43" s="1477"/>
      <c r="BUR43" s="1477"/>
      <c r="BUS43" s="1477"/>
      <c r="BUT43" s="1477"/>
      <c r="BUU43" s="1477"/>
      <c r="BUV43" s="1477"/>
      <c r="BUW43" s="1477"/>
      <c r="BUX43" s="1477"/>
      <c r="BUY43" s="1477"/>
      <c r="BUZ43" s="1477"/>
      <c r="BVA43" s="1477"/>
      <c r="BVB43" s="1477"/>
      <c r="BVC43" s="1477"/>
      <c r="BVD43" s="1477"/>
      <c r="BVE43" s="1477"/>
      <c r="BVF43" s="1477"/>
      <c r="BVG43" s="1477"/>
      <c r="BVH43" s="1477"/>
      <c r="BVI43" s="1477"/>
      <c r="BVJ43" s="1477"/>
      <c r="BVK43" s="1477"/>
      <c r="BVL43" s="1477"/>
      <c r="BVM43" s="1477"/>
      <c r="BVN43" s="1477"/>
      <c r="BVO43" s="1477"/>
      <c r="BVP43" s="1477"/>
      <c r="BVQ43" s="1477"/>
      <c r="BVR43" s="1477"/>
      <c r="BVS43" s="1477"/>
      <c r="BVT43" s="1477"/>
      <c r="BVU43" s="1477"/>
      <c r="BVV43" s="1477"/>
      <c r="BVW43" s="1477"/>
      <c r="BVX43" s="1477"/>
      <c r="BVY43" s="1477"/>
      <c r="BVZ43" s="1477"/>
      <c r="BWA43" s="1477"/>
      <c r="BWB43" s="1477"/>
      <c r="BWC43" s="1477"/>
      <c r="BWD43" s="1477"/>
      <c r="BWE43" s="1477"/>
      <c r="BWF43" s="1477"/>
      <c r="BWG43" s="1477"/>
      <c r="BWH43" s="1477"/>
      <c r="BWI43" s="1477"/>
      <c r="BWJ43" s="1477"/>
      <c r="BWK43" s="1477"/>
      <c r="BWL43" s="1477"/>
      <c r="BWM43" s="1477"/>
      <c r="BWN43" s="1477"/>
      <c r="BWO43" s="1477"/>
      <c r="BWP43" s="1477"/>
      <c r="BWQ43" s="1477"/>
      <c r="BWR43" s="1477"/>
      <c r="BWS43" s="1477"/>
      <c r="BWT43" s="1477"/>
      <c r="BWU43" s="1477"/>
      <c r="BWV43" s="1477"/>
      <c r="BWW43" s="1477"/>
      <c r="BWX43" s="1477"/>
      <c r="BWY43" s="1477"/>
      <c r="BWZ43" s="1477"/>
      <c r="BXA43" s="1477"/>
      <c r="BXB43" s="1477"/>
      <c r="BXC43" s="1477"/>
      <c r="BXD43" s="1477"/>
      <c r="BXE43" s="1477"/>
      <c r="BXF43" s="1477"/>
      <c r="BXG43" s="1477"/>
      <c r="BXH43" s="1477"/>
      <c r="BXI43" s="1477"/>
      <c r="BXJ43" s="1477"/>
      <c r="BXK43" s="1477"/>
      <c r="BXL43" s="1477"/>
      <c r="BXM43" s="1477"/>
      <c r="BXN43" s="1477"/>
      <c r="BXO43" s="1477"/>
      <c r="BXP43" s="1477"/>
      <c r="BXQ43" s="1477"/>
      <c r="BXR43" s="1477"/>
      <c r="BXS43" s="1477"/>
      <c r="BXT43" s="1477"/>
      <c r="BXU43" s="1477"/>
      <c r="BXV43" s="1477"/>
      <c r="BXW43" s="1477"/>
      <c r="BXX43" s="1477"/>
      <c r="BXY43" s="1477"/>
      <c r="BXZ43" s="1477"/>
      <c r="BYA43" s="1477"/>
      <c r="BYB43" s="1477"/>
      <c r="BYC43" s="1477"/>
      <c r="BYD43" s="1477"/>
      <c r="BYE43" s="1477"/>
      <c r="BYF43" s="1477"/>
      <c r="BYG43" s="1477"/>
      <c r="BYH43" s="1477"/>
      <c r="BYI43" s="1477"/>
      <c r="BYJ43" s="1477"/>
      <c r="BYK43" s="1477"/>
      <c r="BYL43" s="1477"/>
      <c r="BYM43" s="1477"/>
      <c r="BYN43" s="1477"/>
      <c r="BYO43" s="1477"/>
      <c r="BYP43" s="1477"/>
      <c r="BYQ43" s="1477"/>
      <c r="BYR43" s="1477"/>
      <c r="BYS43" s="1477"/>
      <c r="BYT43" s="1477"/>
      <c r="BYU43" s="1477"/>
      <c r="BYV43" s="1477"/>
      <c r="BYW43" s="1477"/>
      <c r="BYX43" s="1477"/>
      <c r="BYY43" s="1477"/>
      <c r="BYZ43" s="1477"/>
      <c r="BZA43" s="1477"/>
      <c r="BZB43" s="1477"/>
      <c r="BZC43" s="1477"/>
      <c r="BZD43" s="1477"/>
      <c r="BZE43" s="1477"/>
      <c r="BZF43" s="1477"/>
      <c r="BZG43" s="1477"/>
      <c r="BZH43" s="1477"/>
      <c r="BZI43" s="1477"/>
      <c r="BZJ43" s="1477"/>
      <c r="BZK43" s="1477"/>
      <c r="BZL43" s="1477"/>
      <c r="BZM43" s="1477"/>
      <c r="BZN43" s="1477"/>
      <c r="BZO43" s="1477"/>
      <c r="BZP43" s="1477"/>
      <c r="BZQ43" s="1477"/>
      <c r="BZR43" s="1477"/>
      <c r="BZS43" s="1477"/>
      <c r="BZT43" s="1477"/>
      <c r="BZU43" s="1477"/>
      <c r="BZV43" s="1477"/>
      <c r="BZW43" s="1477"/>
      <c r="BZX43" s="1477"/>
      <c r="BZY43" s="1477"/>
      <c r="BZZ43" s="1477"/>
      <c r="CAA43" s="1477"/>
      <c r="CAB43" s="1477"/>
      <c r="CAC43" s="1477"/>
      <c r="CAD43" s="1477"/>
      <c r="CAE43" s="1477"/>
      <c r="CAF43" s="1477"/>
      <c r="CAG43" s="1477"/>
      <c r="CAH43" s="1477"/>
      <c r="CAI43" s="1477"/>
      <c r="CAJ43" s="1477"/>
      <c r="CAK43" s="1477"/>
      <c r="CAL43" s="1477"/>
      <c r="CAM43" s="1477"/>
      <c r="CAN43" s="1477"/>
      <c r="CAO43" s="1477"/>
      <c r="CAP43" s="1477"/>
      <c r="CAQ43" s="1477"/>
      <c r="CAR43" s="1477"/>
      <c r="CAS43" s="1477"/>
      <c r="CAT43" s="1477"/>
      <c r="CAU43" s="1477"/>
      <c r="CAV43" s="1477"/>
      <c r="CAW43" s="1477"/>
      <c r="CAX43" s="1477"/>
      <c r="CAY43" s="1477"/>
      <c r="CAZ43" s="1477"/>
      <c r="CBA43" s="1477"/>
      <c r="CBB43" s="1477"/>
      <c r="CBC43" s="1477"/>
      <c r="CBD43" s="1477"/>
      <c r="CBE43" s="1477"/>
      <c r="CBF43" s="1477"/>
      <c r="CBG43" s="1477"/>
      <c r="CBH43" s="1477"/>
      <c r="CBI43" s="1477"/>
      <c r="CBJ43" s="1477"/>
      <c r="CBK43" s="1477"/>
      <c r="CBL43" s="1477"/>
      <c r="CBM43" s="1477"/>
      <c r="CBN43" s="1477"/>
      <c r="CBO43" s="1477"/>
      <c r="CBP43" s="1477"/>
      <c r="CBQ43" s="1477"/>
      <c r="CBR43" s="1477"/>
      <c r="CBS43" s="1477"/>
      <c r="CBT43" s="1477"/>
      <c r="CBU43" s="1477"/>
      <c r="CBV43" s="1477"/>
      <c r="CBW43" s="1477"/>
      <c r="CBX43" s="1477"/>
      <c r="CBY43" s="1477"/>
      <c r="CBZ43" s="1477"/>
      <c r="CCA43" s="1477"/>
      <c r="CCB43" s="1477"/>
      <c r="CCC43" s="1477"/>
      <c r="CCD43" s="1477"/>
      <c r="CCE43" s="1477"/>
      <c r="CCF43" s="1477"/>
      <c r="CCG43" s="1477"/>
      <c r="CCH43" s="1477"/>
      <c r="CCI43" s="1477"/>
      <c r="CCJ43" s="1477"/>
      <c r="CCK43" s="1477"/>
      <c r="CCL43" s="1477"/>
      <c r="CCM43" s="1477"/>
      <c r="CCN43" s="1477"/>
      <c r="CCO43" s="1477"/>
      <c r="CCP43" s="1477"/>
      <c r="CCQ43" s="1477"/>
      <c r="CCR43" s="1477"/>
      <c r="CCS43" s="1477"/>
      <c r="CCT43" s="1477"/>
      <c r="CCU43" s="1477"/>
      <c r="CCV43" s="1477"/>
      <c r="CCW43" s="1477"/>
      <c r="CCX43" s="1477"/>
      <c r="CCY43" s="1477"/>
      <c r="CCZ43" s="1477"/>
      <c r="CDA43" s="1477"/>
      <c r="CDB43" s="1477"/>
      <c r="CDC43" s="1477"/>
      <c r="CDD43" s="1477"/>
      <c r="CDE43" s="1477"/>
      <c r="CDF43" s="1477"/>
      <c r="CDG43" s="1477"/>
      <c r="CDH43" s="1477"/>
      <c r="CDI43" s="1477"/>
      <c r="CDJ43" s="1477"/>
      <c r="CDK43" s="1477"/>
      <c r="CDL43" s="1477"/>
      <c r="CDM43" s="1477"/>
      <c r="CDN43" s="1477"/>
      <c r="CDO43" s="1477"/>
      <c r="CDP43" s="1477"/>
      <c r="CDQ43" s="1477"/>
      <c r="CDR43" s="1477"/>
      <c r="CDS43" s="1477"/>
      <c r="CDT43" s="1477"/>
      <c r="CDU43" s="1477"/>
      <c r="CDV43" s="1477"/>
      <c r="CDW43" s="1477"/>
      <c r="CDX43" s="1477"/>
      <c r="CDY43" s="1477"/>
      <c r="CDZ43" s="1477"/>
      <c r="CEA43" s="1477"/>
      <c r="CEB43" s="1477"/>
      <c r="CEC43" s="1477"/>
      <c r="CED43" s="1477"/>
      <c r="CEE43" s="1477"/>
      <c r="CEF43" s="1477"/>
      <c r="CEG43" s="1477"/>
      <c r="CEH43" s="1477"/>
      <c r="CEI43" s="1477"/>
      <c r="CEJ43" s="1477"/>
      <c r="CEK43" s="1477"/>
      <c r="CEL43" s="1477"/>
      <c r="CEM43" s="1477"/>
      <c r="CEN43" s="1477"/>
      <c r="CEO43" s="1477"/>
      <c r="CEP43" s="1477"/>
      <c r="CEQ43" s="1477"/>
      <c r="CER43" s="1477"/>
      <c r="CES43" s="1477"/>
      <c r="CET43" s="1477"/>
      <c r="CEU43" s="1477"/>
      <c r="CEV43" s="1477"/>
      <c r="CEW43" s="1477"/>
      <c r="CEX43" s="1477"/>
      <c r="CEY43" s="1477"/>
      <c r="CEZ43" s="1477"/>
      <c r="CFA43" s="1477"/>
      <c r="CFB43" s="1477"/>
      <c r="CFC43" s="1477"/>
      <c r="CFD43" s="1477"/>
      <c r="CFE43" s="1477"/>
      <c r="CFF43" s="1477"/>
      <c r="CFG43" s="1477"/>
      <c r="CFH43" s="1477"/>
      <c r="CFI43" s="1477"/>
      <c r="CFJ43" s="1477"/>
      <c r="CFK43" s="1477"/>
      <c r="CFL43" s="1477"/>
      <c r="CFM43" s="1477"/>
      <c r="CFN43" s="1477"/>
      <c r="CFO43" s="1477"/>
      <c r="CFP43" s="1477"/>
      <c r="CFQ43" s="1477"/>
      <c r="CFR43" s="1477"/>
      <c r="CFS43" s="1477"/>
      <c r="CFT43" s="1477"/>
      <c r="CFU43" s="1477"/>
      <c r="CFV43" s="1477"/>
      <c r="CFW43" s="1477"/>
      <c r="CFX43" s="1477"/>
      <c r="CFY43" s="1477"/>
      <c r="CFZ43" s="1477"/>
      <c r="CGA43" s="1477"/>
      <c r="CGB43" s="1477"/>
      <c r="CGC43" s="1477"/>
      <c r="CGD43" s="1477"/>
      <c r="CGE43" s="1477"/>
      <c r="CGF43" s="1477"/>
      <c r="CGG43" s="1477"/>
      <c r="CGH43" s="1477"/>
      <c r="CGI43" s="1477"/>
      <c r="CGJ43" s="1477"/>
      <c r="CGK43" s="1477"/>
      <c r="CGL43" s="1477"/>
      <c r="CGM43" s="1477"/>
      <c r="CGN43" s="1477"/>
      <c r="CGO43" s="1477"/>
      <c r="CGP43" s="1477"/>
      <c r="CGQ43" s="1477"/>
      <c r="CGR43" s="1477"/>
      <c r="CGS43" s="1477"/>
      <c r="CGT43" s="1477"/>
      <c r="CGU43" s="1477"/>
      <c r="CGV43" s="1477"/>
      <c r="CGW43" s="1477"/>
      <c r="CGX43" s="1477"/>
      <c r="CGY43" s="1477"/>
      <c r="CGZ43" s="1477"/>
      <c r="CHA43" s="1477"/>
      <c r="CHB43" s="1477"/>
      <c r="CHC43" s="1477"/>
      <c r="CHD43" s="1477"/>
      <c r="CHE43" s="1477"/>
      <c r="CHF43" s="1477"/>
      <c r="CHG43" s="1477"/>
      <c r="CHH43" s="1477"/>
      <c r="CHI43" s="1477"/>
      <c r="CHJ43" s="1477"/>
      <c r="CHK43" s="1477"/>
      <c r="CHL43" s="1477"/>
      <c r="CHM43" s="1477"/>
      <c r="CHN43" s="1477"/>
      <c r="CHO43" s="1477"/>
      <c r="CHP43" s="1477"/>
      <c r="CHQ43" s="1477"/>
      <c r="CHR43" s="1477"/>
      <c r="CHS43" s="1477"/>
      <c r="CHT43" s="1477"/>
      <c r="CHU43" s="1477"/>
      <c r="CHV43" s="1477"/>
      <c r="CHW43" s="1477"/>
      <c r="CHX43" s="1477"/>
      <c r="CHY43" s="1477"/>
      <c r="CHZ43" s="1477"/>
      <c r="CIA43" s="1477"/>
      <c r="CIB43" s="1477"/>
      <c r="CIC43" s="1477"/>
      <c r="CID43" s="1477"/>
      <c r="CIE43" s="1477"/>
      <c r="CIF43" s="1477"/>
      <c r="CIG43" s="1477"/>
      <c r="CIH43" s="1477"/>
      <c r="CII43" s="1477"/>
      <c r="CIJ43" s="1477"/>
      <c r="CIK43" s="1477"/>
      <c r="CIL43" s="1477"/>
      <c r="CIM43" s="1477"/>
      <c r="CIN43" s="1477"/>
      <c r="CIO43" s="1477"/>
      <c r="CIP43" s="1477"/>
      <c r="CIQ43" s="1477"/>
      <c r="CIR43" s="1477"/>
      <c r="CIS43" s="1477"/>
      <c r="CIT43" s="1477"/>
      <c r="CIU43" s="1477"/>
      <c r="CIV43" s="1477"/>
      <c r="CIW43" s="1477"/>
      <c r="CIX43" s="1477"/>
      <c r="CIY43" s="1477"/>
      <c r="CIZ43" s="1477"/>
      <c r="CJA43" s="1477"/>
      <c r="CJB43" s="1477"/>
      <c r="CJC43" s="1477"/>
      <c r="CJD43" s="1477"/>
      <c r="CJE43" s="1477"/>
      <c r="CJF43" s="1477"/>
      <c r="CJG43" s="1477"/>
      <c r="CJH43" s="1477"/>
      <c r="CJI43" s="1477"/>
      <c r="CJJ43" s="1477"/>
      <c r="CJK43" s="1477"/>
      <c r="CJL43" s="1477"/>
      <c r="CJM43" s="1477"/>
      <c r="CJN43" s="1477"/>
      <c r="CJO43" s="1477"/>
      <c r="CJP43" s="1477"/>
      <c r="CJQ43" s="1477"/>
      <c r="CJR43" s="1477"/>
      <c r="CJS43" s="1477"/>
      <c r="CJT43" s="1477"/>
      <c r="CJU43" s="1477"/>
      <c r="CJV43" s="1477"/>
      <c r="CJW43" s="1477"/>
      <c r="CJX43" s="1477"/>
      <c r="CJY43" s="1477"/>
      <c r="CJZ43" s="1477"/>
      <c r="CKA43" s="1477"/>
      <c r="CKB43" s="1477"/>
      <c r="CKC43" s="1477"/>
      <c r="CKD43" s="1477"/>
      <c r="CKE43" s="1477"/>
      <c r="CKF43" s="1477"/>
      <c r="CKG43" s="1477"/>
      <c r="CKH43" s="1477"/>
      <c r="CKI43" s="1477"/>
      <c r="CKJ43" s="1477"/>
      <c r="CKK43" s="1477"/>
      <c r="CKL43" s="1477"/>
      <c r="CKM43" s="1477"/>
      <c r="CKN43" s="1477"/>
      <c r="CKO43" s="1477"/>
      <c r="CKP43" s="1477"/>
      <c r="CKQ43" s="1477"/>
      <c r="CKR43" s="1477"/>
      <c r="CKS43" s="1477"/>
      <c r="CKT43" s="1477"/>
      <c r="CKU43" s="1477"/>
      <c r="CKV43" s="1477"/>
      <c r="CKW43" s="1477"/>
      <c r="CKX43" s="1477"/>
      <c r="CKY43" s="1477"/>
      <c r="CKZ43" s="1477"/>
      <c r="CLA43" s="1477"/>
      <c r="CLB43" s="1477"/>
      <c r="CLC43" s="1477"/>
      <c r="CLD43" s="1477"/>
      <c r="CLE43" s="1477"/>
      <c r="CLF43" s="1477"/>
      <c r="CLG43" s="1477"/>
      <c r="CLH43" s="1477"/>
      <c r="CLI43" s="1477"/>
      <c r="CLJ43" s="1477"/>
      <c r="CLK43" s="1477"/>
      <c r="CLL43" s="1477"/>
      <c r="CLM43" s="1477"/>
      <c r="CLN43" s="1477"/>
      <c r="CLO43" s="1477"/>
      <c r="CLP43" s="1477"/>
      <c r="CLQ43" s="1477"/>
      <c r="CLR43" s="1477"/>
      <c r="CLS43" s="1477"/>
      <c r="CLT43" s="1477"/>
      <c r="CLU43" s="1477"/>
      <c r="CLV43" s="1477"/>
      <c r="CLW43" s="1477"/>
      <c r="CLX43" s="1477"/>
      <c r="CLY43" s="1477"/>
      <c r="CLZ43" s="1477"/>
      <c r="CMA43" s="1477"/>
      <c r="CMB43" s="1477"/>
      <c r="CMC43" s="1477"/>
      <c r="CMD43" s="1477"/>
      <c r="CME43" s="1477"/>
      <c r="CMF43" s="1477"/>
      <c r="CMG43" s="1477"/>
      <c r="CMH43" s="1477"/>
      <c r="CMI43" s="1477"/>
      <c r="CMJ43" s="1477"/>
      <c r="CMK43" s="1477"/>
      <c r="CML43" s="1477"/>
      <c r="CMM43" s="1477"/>
      <c r="CMN43" s="1477"/>
      <c r="CMO43" s="1477"/>
      <c r="CMP43" s="1477"/>
      <c r="CMQ43" s="1477"/>
      <c r="CMR43" s="1477"/>
      <c r="CMS43" s="1477"/>
      <c r="CMT43" s="1477"/>
      <c r="CMU43" s="1477"/>
      <c r="CMV43" s="1477"/>
      <c r="CMW43" s="1477"/>
      <c r="CMX43" s="1477"/>
      <c r="CMY43" s="1477"/>
      <c r="CMZ43" s="1477"/>
      <c r="CNA43" s="1477"/>
      <c r="CNB43" s="1477"/>
      <c r="CNC43" s="1477"/>
      <c r="CND43" s="1477"/>
      <c r="CNE43" s="1477"/>
      <c r="CNF43" s="1477"/>
      <c r="CNG43" s="1477"/>
      <c r="CNH43" s="1477"/>
      <c r="CNI43" s="1477"/>
      <c r="CNJ43" s="1477"/>
      <c r="CNK43" s="1477"/>
      <c r="CNL43" s="1477"/>
      <c r="CNM43" s="1477"/>
      <c r="CNN43" s="1477"/>
      <c r="CNO43" s="1477"/>
      <c r="CNP43" s="1477"/>
      <c r="CNQ43" s="1477"/>
      <c r="CNR43" s="1477"/>
      <c r="CNS43" s="1477"/>
      <c r="CNT43" s="1477"/>
      <c r="CNU43" s="1477"/>
      <c r="CNV43" s="1477"/>
      <c r="CNW43" s="1477"/>
      <c r="CNX43" s="1477"/>
      <c r="CNY43" s="1477"/>
      <c r="CNZ43" s="1477"/>
      <c r="COA43" s="1477"/>
      <c r="COB43" s="1477"/>
      <c r="COC43" s="1477"/>
      <c r="COD43" s="1477"/>
      <c r="COE43" s="1477"/>
      <c r="COF43" s="1477"/>
      <c r="COG43" s="1477"/>
      <c r="COH43" s="1477"/>
      <c r="COI43" s="1477"/>
      <c r="COJ43" s="1477"/>
      <c r="COK43" s="1477"/>
      <c r="COL43" s="1477"/>
      <c r="COM43" s="1477"/>
      <c r="CON43" s="1477"/>
      <c r="COO43" s="1477"/>
      <c r="COP43" s="1477"/>
      <c r="COQ43" s="1477"/>
      <c r="COR43" s="1477"/>
      <c r="COS43" s="1477"/>
      <c r="COT43" s="1477"/>
      <c r="COU43" s="1477"/>
      <c r="COV43" s="1477"/>
      <c r="COW43" s="1477"/>
      <c r="COX43" s="1477"/>
      <c r="COY43" s="1477"/>
      <c r="COZ43" s="1477"/>
      <c r="CPA43" s="1477"/>
      <c r="CPB43" s="1477"/>
      <c r="CPC43" s="1477"/>
      <c r="CPD43" s="1477"/>
      <c r="CPE43" s="1477"/>
      <c r="CPF43" s="1477"/>
      <c r="CPG43" s="1477"/>
      <c r="CPH43" s="1477"/>
      <c r="CPI43" s="1477"/>
      <c r="CPJ43" s="1477"/>
      <c r="CPK43" s="1477"/>
      <c r="CPL43" s="1477"/>
      <c r="CPM43" s="1477"/>
      <c r="CPN43" s="1477"/>
      <c r="CPO43" s="1477"/>
      <c r="CPP43" s="1477"/>
      <c r="CPQ43" s="1477"/>
      <c r="CPR43" s="1477"/>
      <c r="CPS43" s="1477"/>
      <c r="CPT43" s="1477"/>
      <c r="CPU43" s="1477"/>
      <c r="CPV43" s="1477"/>
      <c r="CPW43" s="1477"/>
      <c r="CPX43" s="1477"/>
      <c r="CPY43" s="1477"/>
      <c r="CPZ43" s="1477"/>
      <c r="CQA43" s="1477"/>
      <c r="CQB43" s="1477"/>
      <c r="CQC43" s="1477"/>
      <c r="CQD43" s="1477"/>
      <c r="CQE43" s="1477"/>
      <c r="CQF43" s="1477"/>
      <c r="CQG43" s="1477"/>
      <c r="CQH43" s="1477"/>
      <c r="CQI43" s="1477"/>
      <c r="CQJ43" s="1477"/>
      <c r="CQK43" s="1477"/>
      <c r="CQL43" s="1477"/>
      <c r="CQM43" s="1477"/>
      <c r="CQN43" s="1477"/>
      <c r="CQO43" s="1477"/>
      <c r="CQP43" s="1477"/>
      <c r="CQQ43" s="1477"/>
      <c r="CQR43" s="1477"/>
      <c r="CQS43" s="1477"/>
      <c r="CQT43" s="1477"/>
      <c r="CQU43" s="1477"/>
      <c r="CQV43" s="1477"/>
      <c r="CQW43" s="1477"/>
      <c r="CQX43" s="1477"/>
      <c r="CQY43" s="1477"/>
      <c r="CQZ43" s="1477"/>
      <c r="CRA43" s="1477"/>
      <c r="CRB43" s="1477"/>
      <c r="CRC43" s="1477"/>
      <c r="CRD43" s="1477"/>
      <c r="CRE43" s="1477"/>
      <c r="CRF43" s="1477"/>
      <c r="CRG43" s="1477"/>
      <c r="CRH43" s="1477"/>
      <c r="CRI43" s="1477"/>
      <c r="CRJ43" s="1477"/>
      <c r="CRK43" s="1477"/>
      <c r="CRL43" s="1477"/>
      <c r="CRM43" s="1477"/>
      <c r="CRN43" s="1477"/>
      <c r="CRO43" s="1477"/>
      <c r="CRP43" s="1477"/>
      <c r="CRQ43" s="1477"/>
      <c r="CRR43" s="1477"/>
      <c r="CRS43" s="1477"/>
      <c r="CRT43" s="1477"/>
      <c r="CRU43" s="1477"/>
      <c r="CRV43" s="1477"/>
      <c r="CRW43" s="1477"/>
      <c r="CRX43" s="1477"/>
      <c r="CRY43" s="1477"/>
      <c r="CRZ43" s="1477"/>
      <c r="CSA43" s="1477"/>
      <c r="CSB43" s="1477"/>
      <c r="CSC43" s="1477"/>
      <c r="CSD43" s="1477"/>
      <c r="CSE43" s="1477"/>
      <c r="CSF43" s="1477"/>
      <c r="CSG43" s="1477"/>
      <c r="CSH43" s="1477"/>
      <c r="CSI43" s="1477"/>
      <c r="CSJ43" s="1477"/>
      <c r="CSK43" s="1477"/>
      <c r="CSL43" s="1477"/>
      <c r="CSM43" s="1477"/>
      <c r="CSN43" s="1477"/>
      <c r="CSO43" s="1477"/>
      <c r="CSP43" s="1477"/>
      <c r="CSQ43" s="1477"/>
      <c r="CSR43" s="1477"/>
      <c r="CSS43" s="1477"/>
      <c r="CST43" s="1477"/>
      <c r="CSU43" s="1477"/>
      <c r="CSV43" s="1477"/>
      <c r="CSW43" s="1477"/>
      <c r="CSX43" s="1477"/>
      <c r="CSY43" s="1477"/>
      <c r="CSZ43" s="1477"/>
      <c r="CTA43" s="1477"/>
      <c r="CTB43" s="1477"/>
      <c r="CTC43" s="1477"/>
      <c r="CTD43" s="1477"/>
      <c r="CTE43" s="1477"/>
      <c r="CTF43" s="1477"/>
      <c r="CTG43" s="1477"/>
      <c r="CTH43" s="1477"/>
      <c r="CTI43" s="1477"/>
      <c r="CTJ43" s="1477"/>
      <c r="CTK43" s="1477"/>
      <c r="CTL43" s="1477"/>
      <c r="CTM43" s="1477"/>
      <c r="CTN43" s="1477"/>
      <c r="CTO43" s="1477"/>
      <c r="CTP43" s="1477"/>
      <c r="CTQ43" s="1477"/>
      <c r="CTR43" s="1477"/>
      <c r="CTS43" s="1477"/>
      <c r="CTT43" s="1477"/>
      <c r="CTU43" s="1477"/>
      <c r="CTV43" s="1477"/>
      <c r="CTW43" s="1477"/>
      <c r="CTX43" s="1477"/>
      <c r="CTY43" s="1477"/>
      <c r="CTZ43" s="1477"/>
      <c r="CUA43" s="1477"/>
      <c r="CUB43" s="1477"/>
      <c r="CUC43" s="1477"/>
      <c r="CUD43" s="1477"/>
      <c r="CUE43" s="1477"/>
      <c r="CUF43" s="1477"/>
      <c r="CUG43" s="1477"/>
      <c r="CUH43" s="1477"/>
      <c r="CUI43" s="1477"/>
      <c r="CUJ43" s="1477"/>
      <c r="CUK43" s="1477"/>
      <c r="CUL43" s="1477"/>
      <c r="CUM43" s="1477"/>
      <c r="CUN43" s="1477"/>
      <c r="CUO43" s="1477"/>
      <c r="CUP43" s="1477"/>
      <c r="CUQ43" s="1477"/>
      <c r="CUR43" s="1477"/>
      <c r="CUS43" s="1477"/>
      <c r="CUT43" s="1477"/>
      <c r="CUU43" s="1477"/>
      <c r="CUV43" s="1477"/>
      <c r="CUW43" s="1477"/>
      <c r="CUX43" s="1477"/>
      <c r="CUY43" s="1477"/>
      <c r="CUZ43" s="1477"/>
      <c r="CVA43" s="1477"/>
      <c r="CVB43" s="1477"/>
      <c r="CVC43" s="1477"/>
      <c r="CVD43" s="1477"/>
      <c r="CVE43" s="1477"/>
      <c r="CVF43" s="1477"/>
      <c r="CVG43" s="1477"/>
      <c r="CVH43" s="1477"/>
      <c r="CVI43" s="1477"/>
      <c r="CVJ43" s="1477"/>
      <c r="CVK43" s="1477"/>
      <c r="CVL43" s="1477"/>
      <c r="CVM43" s="1477"/>
      <c r="CVN43" s="1477"/>
      <c r="CVO43" s="1477"/>
      <c r="CVP43" s="1477"/>
      <c r="CVQ43" s="1477"/>
      <c r="CVR43" s="1477"/>
      <c r="CVS43" s="1477"/>
      <c r="CVT43" s="1477"/>
      <c r="CVU43" s="1477"/>
      <c r="CVV43" s="1477"/>
      <c r="CVW43" s="1477"/>
      <c r="CVX43" s="1477"/>
      <c r="CVY43" s="1477"/>
      <c r="CVZ43" s="1477"/>
      <c r="CWA43" s="1477"/>
      <c r="CWB43" s="1477"/>
      <c r="CWC43" s="1477"/>
      <c r="CWD43" s="1477"/>
      <c r="CWE43" s="1477"/>
      <c r="CWF43" s="1477"/>
      <c r="CWG43" s="1477"/>
      <c r="CWH43" s="1477"/>
      <c r="CWI43" s="1477"/>
      <c r="CWJ43" s="1477"/>
      <c r="CWK43" s="1477"/>
      <c r="CWL43" s="1477"/>
      <c r="CWM43" s="1477"/>
      <c r="CWN43" s="1477"/>
      <c r="CWO43" s="1477"/>
      <c r="CWP43" s="1477"/>
      <c r="CWQ43" s="1477"/>
      <c r="CWR43" s="1477"/>
      <c r="CWS43" s="1477"/>
      <c r="CWT43" s="1477"/>
      <c r="CWU43" s="1477"/>
      <c r="CWV43" s="1477"/>
      <c r="CWW43" s="1477"/>
      <c r="CWX43" s="1477"/>
      <c r="CWY43" s="1477"/>
      <c r="CWZ43" s="1477"/>
      <c r="CXA43" s="1477"/>
      <c r="CXB43" s="1477"/>
      <c r="CXC43" s="1477"/>
      <c r="CXD43" s="1477"/>
      <c r="CXE43" s="1477"/>
      <c r="CXF43" s="1477"/>
      <c r="CXG43" s="1477"/>
      <c r="CXH43" s="1477"/>
      <c r="CXI43" s="1477"/>
      <c r="CXJ43" s="1477"/>
      <c r="CXK43" s="1477"/>
      <c r="CXL43" s="1477"/>
      <c r="CXM43" s="1477"/>
      <c r="CXN43" s="1477"/>
      <c r="CXO43" s="1477"/>
      <c r="CXP43" s="1477"/>
      <c r="CXQ43" s="1477"/>
      <c r="CXR43" s="1477"/>
      <c r="CXS43" s="1477"/>
      <c r="CXT43" s="1477"/>
      <c r="CXU43" s="1477"/>
      <c r="CXV43" s="1477"/>
      <c r="CXW43" s="1477"/>
      <c r="CXX43" s="1477"/>
      <c r="CXY43" s="1477"/>
      <c r="CXZ43" s="1477"/>
      <c r="CYA43" s="1477"/>
      <c r="CYB43" s="1477"/>
      <c r="CYC43" s="1477"/>
      <c r="CYD43" s="1477"/>
      <c r="CYE43" s="1477"/>
      <c r="CYF43" s="1477"/>
      <c r="CYG43" s="1477"/>
      <c r="CYH43" s="1477"/>
      <c r="CYI43" s="1477"/>
      <c r="CYJ43" s="1477"/>
      <c r="CYK43" s="1477"/>
      <c r="CYL43" s="1477"/>
      <c r="CYM43" s="1477"/>
      <c r="CYN43" s="1477"/>
      <c r="CYO43" s="1477"/>
      <c r="CYP43" s="1477"/>
      <c r="CYQ43" s="1477"/>
      <c r="CYR43" s="1477"/>
      <c r="CYS43" s="1477"/>
      <c r="CYT43" s="1477"/>
      <c r="CYU43" s="1477"/>
      <c r="CYV43" s="1477"/>
      <c r="CYW43" s="1477"/>
      <c r="CYX43" s="1477"/>
      <c r="CYY43" s="1477"/>
      <c r="CYZ43" s="1477"/>
      <c r="CZA43" s="1477"/>
      <c r="CZB43" s="1477"/>
      <c r="CZC43" s="1477"/>
      <c r="CZD43" s="1477"/>
      <c r="CZE43" s="1477"/>
      <c r="CZF43" s="1477"/>
      <c r="CZG43" s="1477"/>
      <c r="CZH43" s="1477"/>
      <c r="CZI43" s="1477"/>
      <c r="CZJ43" s="1477"/>
      <c r="CZK43" s="1477"/>
      <c r="CZL43" s="1477"/>
      <c r="CZM43" s="1477"/>
      <c r="CZN43" s="1477"/>
      <c r="CZO43" s="1477"/>
      <c r="CZP43" s="1477"/>
      <c r="CZQ43" s="1477"/>
      <c r="CZR43" s="1477"/>
      <c r="CZS43" s="1477"/>
      <c r="CZT43" s="1477"/>
      <c r="CZU43" s="1477"/>
      <c r="CZV43" s="1477"/>
      <c r="CZW43" s="1477"/>
      <c r="CZX43" s="1477"/>
      <c r="CZY43" s="1477"/>
      <c r="CZZ43" s="1477"/>
      <c r="DAA43" s="1477"/>
      <c r="DAB43" s="1477"/>
      <c r="DAC43" s="1477"/>
      <c r="DAD43" s="1477"/>
      <c r="DAE43" s="1477"/>
      <c r="DAF43" s="1477"/>
      <c r="DAG43" s="1477"/>
      <c r="DAH43" s="1477"/>
      <c r="DAI43" s="1477"/>
      <c r="DAJ43" s="1477"/>
      <c r="DAK43" s="1477"/>
      <c r="DAL43" s="1477"/>
      <c r="DAM43" s="1477"/>
      <c r="DAN43" s="1477"/>
      <c r="DAO43" s="1477"/>
      <c r="DAP43" s="1477"/>
      <c r="DAQ43" s="1477"/>
      <c r="DAR43" s="1477"/>
      <c r="DAS43" s="1477"/>
      <c r="DAT43" s="1477"/>
      <c r="DAU43" s="1477"/>
      <c r="DAV43" s="1477"/>
      <c r="DAW43" s="1477"/>
      <c r="DAX43" s="1477"/>
      <c r="DAY43" s="1477"/>
      <c r="DAZ43" s="1477"/>
      <c r="DBA43" s="1477"/>
      <c r="DBB43" s="1477"/>
      <c r="DBC43" s="1477"/>
      <c r="DBD43" s="1477"/>
      <c r="DBE43" s="1477"/>
      <c r="DBF43" s="1477"/>
      <c r="DBG43" s="1477"/>
      <c r="DBH43" s="1477"/>
      <c r="DBI43" s="1477"/>
      <c r="DBJ43" s="1477"/>
      <c r="DBK43" s="1477"/>
      <c r="DBL43" s="1477"/>
      <c r="DBM43" s="1477"/>
      <c r="DBN43" s="1477"/>
      <c r="DBO43" s="1477"/>
      <c r="DBP43" s="1477"/>
      <c r="DBQ43" s="1477"/>
      <c r="DBR43" s="1477"/>
      <c r="DBS43" s="1477"/>
      <c r="DBT43" s="1477"/>
      <c r="DBU43" s="1477"/>
      <c r="DBV43" s="1477"/>
      <c r="DBW43" s="1477"/>
      <c r="DBX43" s="1477"/>
      <c r="DBY43" s="1477"/>
      <c r="DBZ43" s="1477"/>
      <c r="DCA43" s="1477"/>
      <c r="DCB43" s="1477"/>
      <c r="DCC43" s="1477"/>
      <c r="DCD43" s="1477"/>
      <c r="DCE43" s="1477"/>
      <c r="DCF43" s="1477"/>
      <c r="DCG43" s="1477"/>
      <c r="DCH43" s="1477"/>
      <c r="DCI43" s="1477"/>
      <c r="DCJ43" s="1477"/>
      <c r="DCK43" s="1477"/>
      <c r="DCL43" s="1477"/>
      <c r="DCM43" s="1477"/>
      <c r="DCN43" s="1477"/>
      <c r="DCO43" s="1477"/>
      <c r="DCP43" s="1477"/>
      <c r="DCQ43" s="1477"/>
      <c r="DCR43" s="1477"/>
      <c r="DCS43" s="1477"/>
      <c r="DCT43" s="1477"/>
      <c r="DCU43" s="1477"/>
      <c r="DCV43" s="1477"/>
      <c r="DCW43" s="1477"/>
      <c r="DCX43" s="1477"/>
      <c r="DCY43" s="1477"/>
      <c r="DCZ43" s="1477"/>
      <c r="DDA43" s="1477"/>
      <c r="DDB43" s="1477"/>
      <c r="DDC43" s="1477"/>
      <c r="DDD43" s="1477"/>
      <c r="DDE43" s="1477"/>
      <c r="DDF43" s="1477"/>
      <c r="DDG43" s="1477"/>
      <c r="DDH43" s="1477"/>
      <c r="DDI43" s="1477"/>
      <c r="DDJ43" s="1477"/>
      <c r="DDK43" s="1477"/>
      <c r="DDL43" s="1477"/>
      <c r="DDM43" s="1477"/>
      <c r="DDN43" s="1477"/>
      <c r="DDO43" s="1477"/>
      <c r="DDP43" s="1477"/>
      <c r="DDQ43" s="1477"/>
      <c r="DDR43" s="1477"/>
      <c r="DDS43" s="1477"/>
      <c r="DDT43" s="1477"/>
      <c r="DDU43" s="1477"/>
      <c r="DDV43" s="1477"/>
      <c r="DDW43" s="1477"/>
      <c r="DDX43" s="1477"/>
      <c r="DDY43" s="1477"/>
      <c r="DDZ43" s="1477"/>
      <c r="DEA43" s="1477"/>
      <c r="DEB43" s="1477"/>
      <c r="DEC43" s="1477"/>
      <c r="DED43" s="1477"/>
      <c r="DEE43" s="1477"/>
      <c r="DEF43" s="1477"/>
      <c r="DEG43" s="1477"/>
      <c r="DEH43" s="1477"/>
      <c r="DEI43" s="1477"/>
      <c r="DEJ43" s="1477"/>
      <c r="DEK43" s="1477"/>
      <c r="DEL43" s="1477"/>
      <c r="DEM43" s="1477"/>
      <c r="DEN43" s="1477"/>
      <c r="DEO43" s="1477"/>
      <c r="DEP43" s="1477"/>
      <c r="DEQ43" s="1477"/>
      <c r="DER43" s="1477"/>
      <c r="DES43" s="1477"/>
      <c r="DET43" s="1477"/>
      <c r="DEU43" s="1477"/>
      <c r="DEV43" s="1477"/>
      <c r="DEW43" s="1477"/>
      <c r="DEX43" s="1477"/>
      <c r="DEY43" s="1477"/>
      <c r="DEZ43" s="1477"/>
      <c r="DFA43" s="1477"/>
      <c r="DFB43" s="1477"/>
      <c r="DFC43" s="1477"/>
      <c r="DFD43" s="1477"/>
      <c r="DFE43" s="1477"/>
      <c r="DFF43" s="1477"/>
      <c r="DFG43" s="1477"/>
      <c r="DFH43" s="1477"/>
      <c r="DFI43" s="1477"/>
      <c r="DFJ43" s="1477"/>
      <c r="DFK43" s="1477"/>
      <c r="DFL43" s="1477"/>
      <c r="DFM43" s="1477"/>
      <c r="DFN43" s="1477"/>
      <c r="DFO43" s="1477"/>
      <c r="DFP43" s="1477"/>
      <c r="DFQ43" s="1477"/>
      <c r="DFR43" s="1477"/>
      <c r="DFS43" s="1477"/>
      <c r="DFT43" s="1477"/>
      <c r="DFU43" s="1477"/>
      <c r="DFV43" s="1477"/>
      <c r="DFW43" s="1477"/>
      <c r="DFX43" s="1477"/>
      <c r="DFY43" s="1477"/>
      <c r="DFZ43" s="1477"/>
      <c r="DGA43" s="1477"/>
      <c r="DGB43" s="1477"/>
      <c r="DGC43" s="1477"/>
      <c r="DGD43" s="1477"/>
      <c r="DGE43" s="1477"/>
      <c r="DGF43" s="1477"/>
      <c r="DGG43" s="1477"/>
      <c r="DGH43" s="1477"/>
      <c r="DGI43" s="1477"/>
      <c r="DGJ43" s="1477"/>
      <c r="DGK43" s="1477"/>
      <c r="DGL43" s="1477"/>
      <c r="DGM43" s="1477"/>
      <c r="DGN43" s="1477"/>
      <c r="DGO43" s="1477"/>
      <c r="DGP43" s="1477"/>
      <c r="DGQ43" s="1477"/>
      <c r="DGR43" s="1477"/>
      <c r="DGS43" s="1477"/>
      <c r="DGT43" s="1477"/>
      <c r="DGU43" s="1477"/>
      <c r="DGV43" s="1477"/>
      <c r="DGW43" s="1477"/>
      <c r="DGX43" s="1477"/>
      <c r="DGY43" s="1477"/>
      <c r="DGZ43" s="1477"/>
      <c r="DHA43" s="1477"/>
      <c r="DHB43" s="1477"/>
      <c r="DHC43" s="1477"/>
      <c r="DHD43" s="1477"/>
      <c r="DHE43" s="1477"/>
      <c r="DHF43" s="1477"/>
      <c r="DHG43" s="1477"/>
      <c r="DHH43" s="1477"/>
      <c r="DHI43" s="1477"/>
      <c r="DHJ43" s="1477"/>
      <c r="DHK43" s="1477"/>
      <c r="DHL43" s="1477"/>
      <c r="DHM43" s="1477"/>
      <c r="DHN43" s="1477"/>
      <c r="DHO43" s="1477"/>
      <c r="DHP43" s="1477"/>
      <c r="DHQ43" s="1477"/>
      <c r="DHR43" s="1477"/>
      <c r="DHS43" s="1477"/>
      <c r="DHT43" s="1477"/>
      <c r="DHU43" s="1477"/>
      <c r="DHV43" s="1477"/>
      <c r="DHW43" s="1477"/>
      <c r="DHX43" s="1477"/>
      <c r="DHY43" s="1477"/>
      <c r="DHZ43" s="1477"/>
      <c r="DIA43" s="1477"/>
      <c r="DIB43" s="1477"/>
      <c r="DIC43" s="1477"/>
      <c r="DID43" s="1477"/>
      <c r="DIE43" s="1477"/>
      <c r="DIF43" s="1477"/>
      <c r="DIG43" s="1477"/>
      <c r="DIH43" s="1477"/>
      <c r="DII43" s="1477"/>
      <c r="DIJ43" s="1477"/>
      <c r="DIK43" s="1477"/>
      <c r="DIL43" s="1477"/>
      <c r="DIM43" s="1477"/>
      <c r="DIN43" s="1477"/>
      <c r="DIO43" s="1477"/>
      <c r="DIP43" s="1477"/>
      <c r="DIQ43" s="1477"/>
      <c r="DIR43" s="1477"/>
      <c r="DIS43" s="1477"/>
      <c r="DIT43" s="1477"/>
      <c r="DIU43" s="1477"/>
      <c r="DIV43" s="1477"/>
      <c r="DIW43" s="1477"/>
      <c r="DIX43" s="1477"/>
      <c r="DIY43" s="1477"/>
      <c r="DIZ43" s="1477"/>
      <c r="DJA43" s="1477"/>
      <c r="DJB43" s="1477"/>
      <c r="DJC43" s="1477"/>
      <c r="DJD43" s="1477"/>
      <c r="DJE43" s="1477"/>
      <c r="DJF43" s="1477"/>
      <c r="DJG43" s="1477"/>
      <c r="DJH43" s="1477"/>
      <c r="DJI43" s="1477"/>
      <c r="DJJ43" s="1477"/>
      <c r="DJK43" s="1477"/>
      <c r="DJL43" s="1477"/>
      <c r="DJM43" s="1477"/>
      <c r="DJN43" s="1477"/>
      <c r="DJO43" s="1477"/>
      <c r="DJP43" s="1477"/>
      <c r="DJQ43" s="1477"/>
      <c r="DJR43" s="1477"/>
      <c r="DJS43" s="1477"/>
      <c r="DJT43" s="1477"/>
      <c r="DJU43" s="1477"/>
      <c r="DJV43" s="1477"/>
      <c r="DJW43" s="1477"/>
      <c r="DJX43" s="1477"/>
      <c r="DJY43" s="1477"/>
      <c r="DJZ43" s="1477"/>
      <c r="DKA43" s="1477"/>
      <c r="DKB43" s="1477"/>
      <c r="DKC43" s="1477"/>
      <c r="DKD43" s="1477"/>
      <c r="DKE43" s="1477"/>
      <c r="DKF43" s="1477"/>
      <c r="DKG43" s="1477"/>
      <c r="DKH43" s="1477"/>
      <c r="DKI43" s="1477"/>
      <c r="DKJ43" s="1477"/>
      <c r="DKK43" s="1477"/>
      <c r="DKL43" s="1477"/>
      <c r="DKM43" s="1477"/>
      <c r="DKN43" s="1477"/>
      <c r="DKO43" s="1477"/>
      <c r="DKP43" s="1477"/>
      <c r="DKQ43" s="1477"/>
      <c r="DKR43" s="1477"/>
      <c r="DKS43" s="1477"/>
      <c r="DKT43" s="1477"/>
      <c r="DKU43" s="1477"/>
      <c r="DKV43" s="1477"/>
      <c r="DKW43" s="1477"/>
      <c r="DKX43" s="1477"/>
      <c r="DKY43" s="1477"/>
      <c r="DKZ43" s="1477"/>
      <c r="DLA43" s="1477"/>
      <c r="DLB43" s="1477"/>
      <c r="DLC43" s="1477"/>
      <c r="DLD43" s="1477"/>
      <c r="DLE43" s="1477"/>
      <c r="DLF43" s="1477"/>
      <c r="DLG43" s="1477"/>
      <c r="DLH43" s="1477"/>
      <c r="DLI43" s="1477"/>
      <c r="DLJ43" s="1477"/>
      <c r="DLK43" s="1477"/>
      <c r="DLL43" s="1477"/>
      <c r="DLM43" s="1477"/>
      <c r="DLN43" s="1477"/>
      <c r="DLO43" s="1477"/>
      <c r="DLP43" s="1477"/>
      <c r="DLQ43" s="1477"/>
      <c r="DLR43" s="1477"/>
      <c r="DLS43" s="1477"/>
      <c r="DLT43" s="1477"/>
      <c r="DLU43" s="1477"/>
      <c r="DLV43" s="1477"/>
      <c r="DLW43" s="1477"/>
      <c r="DLX43" s="1477"/>
      <c r="DLY43" s="1477"/>
      <c r="DLZ43" s="1477"/>
      <c r="DMA43" s="1477"/>
      <c r="DMB43" s="1477"/>
      <c r="DMC43" s="1477"/>
      <c r="DMD43" s="1477"/>
      <c r="DME43" s="1477"/>
      <c r="DMF43" s="1477"/>
      <c r="DMG43" s="1477"/>
      <c r="DMH43" s="1477"/>
      <c r="DMI43" s="1477"/>
      <c r="DMJ43" s="1477"/>
      <c r="DMK43" s="1477"/>
      <c r="DML43" s="1477"/>
      <c r="DMM43" s="1477"/>
      <c r="DMN43" s="1477"/>
      <c r="DMO43" s="1477"/>
      <c r="DMP43" s="1477"/>
      <c r="DMQ43" s="1477"/>
      <c r="DMR43" s="1477"/>
      <c r="DMS43" s="1477"/>
      <c r="DMT43" s="1477"/>
      <c r="DMU43" s="1477"/>
      <c r="DMV43" s="1477"/>
      <c r="DMW43" s="1477"/>
      <c r="DMX43" s="1477"/>
      <c r="DMY43" s="1477"/>
      <c r="DMZ43" s="1477"/>
      <c r="DNA43" s="1477"/>
      <c r="DNB43" s="1477"/>
      <c r="DNC43" s="1477"/>
      <c r="DND43" s="1477"/>
      <c r="DNE43" s="1477"/>
      <c r="DNF43" s="1477"/>
      <c r="DNG43" s="1477"/>
      <c r="DNH43" s="1477"/>
      <c r="DNI43" s="1477"/>
      <c r="DNJ43" s="1477"/>
      <c r="DNK43" s="1477"/>
      <c r="DNL43" s="1477"/>
      <c r="DNM43" s="1477"/>
      <c r="DNN43" s="1477"/>
      <c r="DNO43" s="1477"/>
      <c r="DNP43" s="1477"/>
      <c r="DNQ43" s="1477"/>
      <c r="DNR43" s="1477"/>
      <c r="DNS43" s="1477"/>
      <c r="DNT43" s="1477"/>
      <c r="DNU43" s="1477"/>
      <c r="DNV43" s="1477"/>
      <c r="DNW43" s="1477"/>
      <c r="DNX43" s="1477"/>
      <c r="DNY43" s="1477"/>
      <c r="DNZ43" s="1477"/>
      <c r="DOA43" s="1477"/>
      <c r="DOB43" s="1477"/>
      <c r="DOC43" s="1477"/>
      <c r="DOD43" s="1477"/>
      <c r="DOE43" s="1477"/>
      <c r="DOF43" s="1477"/>
      <c r="DOG43" s="1477"/>
      <c r="DOH43" s="1477"/>
      <c r="DOI43" s="1477"/>
      <c r="DOJ43" s="1477"/>
      <c r="DOK43" s="1477"/>
      <c r="DOL43" s="1477"/>
      <c r="DOM43" s="1477"/>
      <c r="DON43" s="1477"/>
      <c r="DOO43" s="1477"/>
      <c r="DOP43" s="1477"/>
      <c r="DOQ43" s="1477"/>
      <c r="DOR43" s="1477"/>
      <c r="DOS43" s="1477"/>
      <c r="DOT43" s="1477"/>
      <c r="DOU43" s="1477"/>
      <c r="DOV43" s="1477"/>
      <c r="DOW43" s="1477"/>
      <c r="DOX43" s="1477"/>
      <c r="DOY43" s="1477"/>
      <c r="DOZ43" s="1477"/>
      <c r="DPA43" s="1477"/>
      <c r="DPB43" s="1477"/>
      <c r="DPC43" s="1477"/>
      <c r="DPD43" s="1477"/>
      <c r="DPE43" s="1477"/>
      <c r="DPF43" s="1477"/>
      <c r="DPG43" s="1477"/>
      <c r="DPH43" s="1477"/>
      <c r="DPI43" s="1477"/>
      <c r="DPJ43" s="1477"/>
      <c r="DPK43" s="1477"/>
      <c r="DPL43" s="1477"/>
      <c r="DPM43" s="1477"/>
      <c r="DPN43" s="1477"/>
      <c r="DPO43" s="1477"/>
      <c r="DPP43" s="1477"/>
      <c r="DPQ43" s="1477"/>
      <c r="DPR43" s="1477"/>
      <c r="DPS43" s="1477"/>
      <c r="DPT43" s="1477"/>
      <c r="DPU43" s="1477"/>
      <c r="DPV43" s="1477"/>
      <c r="DPW43" s="1477"/>
      <c r="DPX43" s="1477"/>
      <c r="DPY43" s="1477"/>
      <c r="DPZ43" s="1477"/>
      <c r="DQA43" s="1477"/>
      <c r="DQB43" s="1477"/>
      <c r="DQC43" s="1477"/>
      <c r="DQD43" s="1477"/>
      <c r="DQE43" s="1477"/>
      <c r="DQF43" s="1477"/>
      <c r="DQG43" s="1477"/>
      <c r="DQH43" s="1477"/>
      <c r="DQI43" s="1477"/>
      <c r="DQJ43" s="1477"/>
      <c r="DQK43" s="1477"/>
      <c r="DQL43" s="1477"/>
      <c r="DQM43" s="1477"/>
      <c r="DQN43" s="1477"/>
      <c r="DQO43" s="1477"/>
      <c r="DQP43" s="1477"/>
      <c r="DQQ43" s="1477"/>
      <c r="DQR43" s="1477"/>
      <c r="DQS43" s="1477"/>
      <c r="DQT43" s="1477"/>
      <c r="DQU43" s="1477"/>
      <c r="DQV43" s="1477"/>
      <c r="DQW43" s="1477"/>
      <c r="DQX43" s="1477"/>
      <c r="DQY43" s="1477"/>
      <c r="DQZ43" s="1477"/>
      <c r="DRA43" s="1477"/>
      <c r="DRB43" s="1477"/>
      <c r="DRC43" s="1477"/>
      <c r="DRD43" s="1477"/>
      <c r="DRE43" s="1477"/>
      <c r="DRF43" s="1477"/>
      <c r="DRG43" s="1477"/>
      <c r="DRH43" s="1477"/>
      <c r="DRI43" s="1477"/>
      <c r="DRJ43" s="1477"/>
      <c r="DRK43" s="1477"/>
      <c r="DRL43" s="1477"/>
      <c r="DRM43" s="1477"/>
      <c r="DRN43" s="1477"/>
      <c r="DRO43" s="1477"/>
      <c r="DRP43" s="1477"/>
      <c r="DRQ43" s="1477"/>
      <c r="DRR43" s="1477"/>
      <c r="DRS43" s="1477"/>
      <c r="DRT43" s="1477"/>
      <c r="DRU43" s="1477"/>
      <c r="DRV43" s="1477"/>
      <c r="DRW43" s="1477"/>
      <c r="DRX43" s="1477"/>
      <c r="DRY43" s="1477"/>
      <c r="DRZ43" s="1477"/>
      <c r="DSA43" s="1477"/>
      <c r="DSB43" s="1477"/>
      <c r="DSC43" s="1477"/>
      <c r="DSD43" s="1477"/>
      <c r="DSE43" s="1477"/>
      <c r="DSF43" s="1477"/>
      <c r="DSG43" s="1477"/>
      <c r="DSH43" s="1477"/>
      <c r="DSI43" s="1477"/>
      <c r="DSJ43" s="1477"/>
      <c r="DSK43" s="1477"/>
      <c r="DSL43" s="1477"/>
      <c r="DSM43" s="1477"/>
      <c r="DSN43" s="1477"/>
      <c r="DSO43" s="1477"/>
      <c r="DSP43" s="1477"/>
      <c r="DSQ43" s="1477"/>
      <c r="DSR43" s="1477"/>
      <c r="DSS43" s="1477"/>
      <c r="DST43" s="1477"/>
      <c r="DSU43" s="1477"/>
      <c r="DSV43" s="1477"/>
      <c r="DSW43" s="1477"/>
      <c r="DSX43" s="1477"/>
      <c r="DSY43" s="1477"/>
      <c r="DSZ43" s="1477"/>
      <c r="DTA43" s="1477"/>
      <c r="DTB43" s="1477"/>
      <c r="DTC43" s="1477"/>
      <c r="DTD43" s="1477"/>
      <c r="DTE43" s="1477"/>
      <c r="DTF43" s="1477"/>
      <c r="DTG43" s="1477"/>
      <c r="DTH43" s="1477"/>
      <c r="DTI43" s="1477"/>
      <c r="DTJ43" s="1477"/>
      <c r="DTK43" s="1477"/>
      <c r="DTL43" s="1477"/>
      <c r="DTM43" s="1477"/>
      <c r="DTN43" s="1477"/>
      <c r="DTO43" s="1477"/>
      <c r="DTP43" s="1477"/>
      <c r="DTQ43" s="1477"/>
      <c r="DTR43" s="1477"/>
      <c r="DTS43" s="1477"/>
      <c r="DTT43" s="1477"/>
      <c r="DTU43" s="1477"/>
      <c r="DTV43" s="1477"/>
      <c r="DTW43" s="1477"/>
      <c r="DTX43" s="1477"/>
      <c r="DTY43" s="1477"/>
      <c r="DTZ43" s="1477"/>
      <c r="DUA43" s="1477"/>
      <c r="DUB43" s="1477"/>
      <c r="DUC43" s="1477"/>
      <c r="DUD43" s="1477"/>
      <c r="DUE43" s="1477"/>
      <c r="DUF43" s="1477"/>
      <c r="DUG43" s="1477"/>
      <c r="DUH43" s="1477"/>
      <c r="DUI43" s="1477"/>
      <c r="DUJ43" s="1477"/>
      <c r="DUK43" s="1477"/>
      <c r="DUL43" s="1477"/>
      <c r="DUM43" s="1477"/>
      <c r="DUN43" s="1477"/>
      <c r="DUO43" s="1477"/>
      <c r="DUP43" s="1477"/>
      <c r="DUQ43" s="1477"/>
      <c r="DUR43" s="1477"/>
      <c r="DUS43" s="1477"/>
      <c r="DUT43" s="1477"/>
      <c r="DUU43" s="1477"/>
      <c r="DUV43" s="1477"/>
      <c r="DUW43" s="1477"/>
      <c r="DUX43" s="1477"/>
      <c r="DUY43" s="1477"/>
      <c r="DUZ43" s="1477"/>
      <c r="DVA43" s="1477"/>
      <c r="DVB43" s="1477"/>
      <c r="DVC43" s="1477"/>
      <c r="DVD43" s="1477"/>
      <c r="DVE43" s="1477"/>
      <c r="DVF43" s="1477"/>
      <c r="DVG43" s="1477"/>
      <c r="DVH43" s="1477"/>
      <c r="DVI43" s="1477"/>
      <c r="DVJ43" s="1477"/>
      <c r="DVK43" s="1477"/>
      <c r="DVL43" s="1477"/>
      <c r="DVM43" s="1477"/>
      <c r="DVN43" s="1477"/>
      <c r="DVO43" s="1477"/>
      <c r="DVP43" s="1477"/>
      <c r="DVQ43" s="1477"/>
      <c r="DVR43" s="1477"/>
      <c r="DVS43" s="1477"/>
      <c r="DVT43" s="1477"/>
      <c r="DVU43" s="1477"/>
      <c r="DVV43" s="1477"/>
      <c r="DVW43" s="1477"/>
      <c r="DVX43" s="1477"/>
      <c r="DVY43" s="1477"/>
      <c r="DVZ43" s="1477"/>
      <c r="DWA43" s="1477"/>
      <c r="DWB43" s="1477"/>
      <c r="DWC43" s="1477"/>
      <c r="DWD43" s="1477"/>
      <c r="DWE43" s="1477"/>
      <c r="DWF43" s="1477"/>
      <c r="DWG43" s="1477"/>
      <c r="DWH43" s="1477"/>
      <c r="DWI43" s="1477"/>
      <c r="DWJ43" s="1477"/>
      <c r="DWK43" s="1477"/>
      <c r="DWL43" s="1477"/>
      <c r="DWM43" s="1477"/>
      <c r="DWN43" s="1477"/>
      <c r="DWO43" s="1477"/>
      <c r="DWP43" s="1477"/>
      <c r="DWQ43" s="1477"/>
      <c r="DWR43" s="1477"/>
      <c r="DWS43" s="1477"/>
      <c r="DWT43" s="1477"/>
      <c r="DWU43" s="1477"/>
      <c r="DWV43" s="1477"/>
      <c r="DWW43" s="1477"/>
      <c r="DWX43" s="1477"/>
      <c r="DWY43" s="1477"/>
      <c r="DWZ43" s="1477"/>
      <c r="DXA43" s="1477"/>
      <c r="DXB43" s="1477"/>
      <c r="DXC43" s="1477"/>
      <c r="DXD43" s="1477"/>
      <c r="DXE43" s="1477"/>
      <c r="DXF43" s="1477"/>
      <c r="DXG43" s="1477"/>
      <c r="DXH43" s="1477"/>
      <c r="DXI43" s="1477"/>
      <c r="DXJ43" s="1477"/>
      <c r="DXK43" s="1477"/>
      <c r="DXL43" s="1477"/>
      <c r="DXM43" s="1477"/>
      <c r="DXN43" s="1477"/>
      <c r="DXO43" s="1477"/>
      <c r="DXP43" s="1477"/>
      <c r="DXQ43" s="1477"/>
      <c r="DXR43" s="1477"/>
      <c r="DXS43" s="1477"/>
      <c r="DXT43" s="1477"/>
      <c r="DXU43" s="1477"/>
      <c r="DXV43" s="1477"/>
      <c r="DXW43" s="1477"/>
      <c r="DXX43" s="1477"/>
      <c r="DXY43" s="1477"/>
      <c r="DXZ43" s="1477"/>
      <c r="DYA43" s="1477"/>
      <c r="DYB43" s="1477"/>
      <c r="DYC43" s="1477"/>
      <c r="DYD43" s="1477"/>
      <c r="DYE43" s="1477"/>
      <c r="DYF43" s="1477"/>
      <c r="DYG43" s="1477"/>
      <c r="DYH43" s="1477"/>
      <c r="DYI43" s="1477"/>
      <c r="DYJ43" s="1477"/>
      <c r="DYK43" s="1477"/>
      <c r="DYL43" s="1477"/>
      <c r="DYM43" s="1477"/>
      <c r="DYN43" s="1477"/>
      <c r="DYO43" s="1477"/>
      <c r="DYP43" s="1477"/>
      <c r="DYQ43" s="1477"/>
      <c r="DYR43" s="1477"/>
      <c r="DYS43" s="1477"/>
      <c r="DYT43" s="1477"/>
      <c r="DYU43" s="1477"/>
      <c r="DYV43" s="1477"/>
      <c r="DYW43" s="1477"/>
      <c r="DYX43" s="1477"/>
      <c r="DYY43" s="1477"/>
      <c r="DYZ43" s="1477"/>
      <c r="DZA43" s="1477"/>
      <c r="DZB43" s="1477"/>
      <c r="DZC43" s="1477"/>
      <c r="DZD43" s="1477"/>
      <c r="DZE43" s="1477"/>
      <c r="DZF43" s="1477"/>
      <c r="DZG43" s="1477"/>
      <c r="DZH43" s="1477"/>
      <c r="DZI43" s="1477"/>
      <c r="DZJ43" s="1477"/>
      <c r="DZK43" s="1477"/>
      <c r="DZL43" s="1477"/>
      <c r="DZM43" s="1477"/>
      <c r="DZN43" s="1477"/>
      <c r="DZO43" s="1477"/>
      <c r="DZP43" s="1477"/>
      <c r="DZQ43" s="1477"/>
      <c r="DZR43" s="1477"/>
      <c r="DZS43" s="1477"/>
      <c r="DZT43" s="1477"/>
      <c r="DZU43" s="1477"/>
      <c r="DZV43" s="1477"/>
      <c r="DZW43" s="1477"/>
      <c r="DZX43" s="1477"/>
      <c r="DZY43" s="1477"/>
      <c r="DZZ43" s="1477"/>
      <c r="EAA43" s="1477"/>
      <c r="EAB43" s="1477"/>
      <c r="EAC43" s="1477"/>
      <c r="EAD43" s="1477"/>
      <c r="EAE43" s="1477"/>
      <c r="EAF43" s="1477"/>
      <c r="EAG43" s="1477"/>
      <c r="EAH43" s="1477"/>
      <c r="EAI43" s="1477"/>
      <c r="EAJ43" s="1477"/>
      <c r="EAK43" s="1477"/>
      <c r="EAL43" s="1477"/>
      <c r="EAM43" s="1477"/>
      <c r="EAN43" s="1477"/>
      <c r="EAO43" s="1477"/>
      <c r="EAP43" s="1477"/>
      <c r="EAQ43" s="1477"/>
      <c r="EAR43" s="1477"/>
      <c r="EAS43" s="1477"/>
      <c r="EAT43" s="1477"/>
      <c r="EAU43" s="1477"/>
      <c r="EAV43" s="1477"/>
      <c r="EAW43" s="1477"/>
      <c r="EAX43" s="1477"/>
      <c r="EAY43" s="1477"/>
      <c r="EAZ43" s="1477"/>
      <c r="EBA43" s="1477"/>
      <c r="EBB43" s="1477"/>
      <c r="EBC43" s="1477"/>
      <c r="EBD43" s="1477"/>
      <c r="EBE43" s="1477"/>
      <c r="EBF43" s="1477"/>
      <c r="EBG43" s="1477"/>
      <c r="EBH43" s="1477"/>
      <c r="EBI43" s="1477"/>
      <c r="EBJ43" s="1477"/>
      <c r="EBK43" s="1477"/>
      <c r="EBL43" s="1477"/>
      <c r="EBM43" s="1477"/>
      <c r="EBN43" s="1477"/>
      <c r="EBO43" s="1477"/>
      <c r="EBP43" s="1477"/>
      <c r="EBQ43" s="1477"/>
      <c r="EBR43" s="1477"/>
      <c r="EBS43" s="1477"/>
      <c r="EBT43" s="1477"/>
      <c r="EBU43" s="1477"/>
      <c r="EBV43" s="1477"/>
      <c r="EBW43" s="1477"/>
      <c r="EBX43" s="1477"/>
      <c r="EBY43" s="1477"/>
      <c r="EBZ43" s="1477"/>
      <c r="ECA43" s="1477"/>
      <c r="ECB43" s="1477"/>
      <c r="ECC43" s="1477"/>
      <c r="ECD43" s="1477"/>
      <c r="ECE43" s="1477"/>
      <c r="ECF43" s="1477"/>
      <c r="ECG43" s="1477"/>
      <c r="ECH43" s="1477"/>
      <c r="ECI43" s="1477"/>
      <c r="ECJ43" s="1477"/>
      <c r="ECK43" s="1477"/>
      <c r="ECL43" s="1477"/>
      <c r="ECM43" s="1477"/>
      <c r="ECN43" s="1477"/>
      <c r="ECO43" s="1477"/>
      <c r="ECP43" s="1477"/>
      <c r="ECQ43" s="1477"/>
      <c r="ECR43" s="1477"/>
      <c r="ECS43" s="1477"/>
      <c r="ECT43" s="1477"/>
      <c r="ECU43" s="1477"/>
      <c r="ECV43" s="1477"/>
      <c r="ECW43" s="1477"/>
      <c r="ECX43" s="1477"/>
      <c r="ECY43" s="1477"/>
      <c r="ECZ43" s="1477"/>
      <c r="EDA43" s="1477"/>
      <c r="EDB43" s="1477"/>
      <c r="EDC43" s="1477"/>
      <c r="EDD43" s="1477"/>
      <c r="EDE43" s="1477"/>
      <c r="EDF43" s="1477"/>
      <c r="EDG43" s="1477"/>
      <c r="EDH43" s="1477"/>
      <c r="EDI43" s="1477"/>
      <c r="EDJ43" s="1477"/>
      <c r="EDK43" s="1477"/>
      <c r="EDL43" s="1477"/>
      <c r="EDM43" s="1477"/>
      <c r="EDN43" s="1477"/>
      <c r="EDO43" s="1477"/>
      <c r="EDP43" s="1477"/>
      <c r="EDQ43" s="1477"/>
      <c r="EDR43" s="1477"/>
      <c r="EDS43" s="1477"/>
      <c r="EDT43" s="1477"/>
      <c r="EDU43" s="1477"/>
      <c r="EDV43" s="1477"/>
      <c r="EDW43" s="1477"/>
      <c r="EDX43" s="1477"/>
      <c r="EDY43" s="1477"/>
      <c r="EDZ43" s="1477"/>
      <c r="EEA43" s="1477"/>
      <c r="EEB43" s="1477"/>
      <c r="EEC43" s="1477"/>
      <c r="EED43" s="1477"/>
      <c r="EEE43" s="1477"/>
      <c r="EEF43" s="1477"/>
      <c r="EEG43" s="1477"/>
      <c r="EEH43" s="1477"/>
      <c r="EEI43" s="1477"/>
      <c r="EEJ43" s="1477"/>
      <c r="EEK43" s="1477"/>
      <c r="EEL43" s="1477"/>
      <c r="EEM43" s="1477"/>
      <c r="EEN43" s="1477"/>
      <c r="EEO43" s="1477"/>
      <c r="EEP43" s="1477"/>
      <c r="EEQ43" s="1477"/>
      <c r="EER43" s="1477"/>
      <c r="EES43" s="1477"/>
      <c r="EET43" s="1477"/>
      <c r="EEU43" s="1477"/>
      <c r="EEV43" s="1477"/>
      <c r="EEW43" s="1477"/>
      <c r="EEX43" s="1477"/>
      <c r="EEY43" s="1477"/>
      <c r="EEZ43" s="1477"/>
      <c r="EFA43" s="1477"/>
      <c r="EFB43" s="1477"/>
      <c r="EFC43" s="1477"/>
      <c r="EFD43" s="1477"/>
      <c r="EFE43" s="1477"/>
      <c r="EFF43" s="1477"/>
      <c r="EFG43" s="1477"/>
      <c r="EFH43" s="1477"/>
      <c r="EFI43" s="1477"/>
      <c r="EFJ43" s="1477"/>
      <c r="EFK43" s="1477"/>
      <c r="EFL43" s="1477"/>
      <c r="EFM43" s="1477"/>
      <c r="EFN43" s="1477"/>
      <c r="EFO43" s="1477"/>
      <c r="EFP43" s="1477"/>
      <c r="EFQ43" s="1477"/>
      <c r="EFR43" s="1477"/>
      <c r="EFS43" s="1477"/>
      <c r="EFT43" s="1477"/>
      <c r="EFU43" s="1477"/>
      <c r="EFV43" s="1477"/>
      <c r="EFW43" s="1477"/>
      <c r="EFX43" s="1477"/>
      <c r="EFY43" s="1477"/>
      <c r="EFZ43" s="1477"/>
      <c r="EGA43" s="1477"/>
      <c r="EGB43" s="1477"/>
      <c r="EGC43" s="1477"/>
      <c r="EGD43" s="1477"/>
      <c r="EGE43" s="1477"/>
      <c r="EGF43" s="1477"/>
      <c r="EGG43" s="1477"/>
      <c r="EGH43" s="1477"/>
      <c r="EGI43" s="1477"/>
      <c r="EGJ43" s="1477"/>
      <c r="EGK43" s="1477"/>
      <c r="EGL43" s="1477"/>
      <c r="EGM43" s="1477"/>
      <c r="EGN43" s="1477"/>
      <c r="EGO43" s="1477"/>
      <c r="EGP43" s="1477"/>
      <c r="EGQ43" s="1477"/>
      <c r="EGR43" s="1477"/>
      <c r="EGS43" s="1477"/>
      <c r="EGT43" s="1477"/>
      <c r="EGU43" s="1477"/>
      <c r="EGV43" s="1477"/>
      <c r="EGW43" s="1477"/>
      <c r="EGX43" s="1477"/>
      <c r="EGY43" s="1477"/>
      <c r="EGZ43" s="1477"/>
      <c r="EHA43" s="1477"/>
      <c r="EHB43" s="1477"/>
      <c r="EHC43" s="1477"/>
      <c r="EHD43" s="1477"/>
      <c r="EHE43" s="1477"/>
      <c r="EHF43" s="1477"/>
      <c r="EHG43" s="1477"/>
      <c r="EHH43" s="1477"/>
      <c r="EHI43" s="1477"/>
      <c r="EHJ43" s="1477"/>
      <c r="EHK43" s="1477"/>
      <c r="EHL43" s="1477"/>
      <c r="EHM43" s="1477"/>
      <c r="EHN43" s="1477"/>
      <c r="EHO43" s="1477"/>
      <c r="EHP43" s="1477"/>
      <c r="EHQ43" s="1477"/>
      <c r="EHR43" s="1477"/>
      <c r="EHS43" s="1477"/>
      <c r="EHT43" s="1477"/>
      <c r="EHU43" s="1477"/>
      <c r="EHV43" s="1477"/>
      <c r="EHW43" s="1477"/>
      <c r="EHX43" s="1477"/>
      <c r="EHY43" s="1477"/>
      <c r="EHZ43" s="1477"/>
      <c r="EIA43" s="1477"/>
      <c r="EIB43" s="1477"/>
      <c r="EIC43" s="1477"/>
      <c r="EID43" s="1477"/>
      <c r="EIE43" s="1477"/>
      <c r="EIF43" s="1477"/>
      <c r="EIG43" s="1477"/>
      <c r="EIH43" s="1477"/>
      <c r="EII43" s="1477"/>
      <c r="EIJ43" s="1477"/>
      <c r="EIK43" s="1477"/>
      <c r="EIL43" s="1477"/>
      <c r="EIM43" s="1477"/>
      <c r="EIN43" s="1477"/>
      <c r="EIO43" s="1477"/>
      <c r="EIP43" s="1477"/>
      <c r="EIQ43" s="1477"/>
      <c r="EIR43" s="1477"/>
      <c r="EIS43" s="1477"/>
      <c r="EIT43" s="1477"/>
      <c r="EIU43" s="1477"/>
      <c r="EIV43" s="1477"/>
      <c r="EIW43" s="1477"/>
      <c r="EIX43" s="1477"/>
      <c r="EIY43" s="1477"/>
      <c r="EIZ43" s="1477"/>
      <c r="EJA43" s="1477"/>
      <c r="EJB43" s="1477"/>
      <c r="EJC43" s="1477"/>
      <c r="EJD43" s="1477"/>
      <c r="EJE43" s="1477"/>
      <c r="EJF43" s="1477"/>
      <c r="EJG43" s="1477"/>
      <c r="EJH43" s="1477"/>
      <c r="EJI43" s="1477"/>
      <c r="EJJ43" s="1477"/>
      <c r="EJK43" s="1477"/>
      <c r="EJL43" s="1477"/>
      <c r="EJM43" s="1477"/>
      <c r="EJN43" s="1477"/>
      <c r="EJO43" s="1477"/>
      <c r="EJP43" s="1477"/>
      <c r="EJQ43" s="1477"/>
      <c r="EJR43" s="1477"/>
      <c r="EJS43" s="1477"/>
      <c r="EJT43" s="1477"/>
      <c r="EJU43" s="1477"/>
      <c r="EJV43" s="1477"/>
      <c r="EJW43" s="1477"/>
      <c r="EJX43" s="1477"/>
      <c r="EJY43" s="1477"/>
      <c r="EJZ43" s="1477"/>
      <c r="EKA43" s="1477"/>
      <c r="EKB43" s="1477"/>
      <c r="EKC43" s="1477"/>
      <c r="EKD43" s="1477"/>
      <c r="EKE43" s="1477"/>
      <c r="EKF43" s="1477"/>
      <c r="EKG43" s="1477"/>
      <c r="EKH43" s="1477"/>
      <c r="EKI43" s="1477"/>
      <c r="EKJ43" s="1477"/>
      <c r="EKK43" s="1477"/>
      <c r="EKL43" s="1477"/>
      <c r="EKM43" s="1477"/>
      <c r="EKN43" s="1477"/>
      <c r="EKO43" s="1477"/>
      <c r="EKP43" s="1477"/>
      <c r="EKQ43" s="1477"/>
      <c r="EKR43" s="1477"/>
      <c r="EKS43" s="1477"/>
      <c r="EKT43" s="1477"/>
      <c r="EKU43" s="1477"/>
      <c r="EKV43" s="1477"/>
      <c r="EKW43" s="1477"/>
      <c r="EKX43" s="1477"/>
      <c r="EKY43" s="1477"/>
      <c r="EKZ43" s="1477"/>
      <c r="ELA43" s="1477"/>
      <c r="ELB43" s="1477"/>
      <c r="ELC43" s="1477"/>
      <c r="ELD43" s="1477"/>
      <c r="ELE43" s="1477"/>
      <c r="ELF43" s="1477"/>
      <c r="ELG43" s="1477"/>
      <c r="ELH43" s="1477"/>
      <c r="ELI43" s="1477"/>
      <c r="ELJ43" s="1477"/>
      <c r="ELK43" s="1477"/>
      <c r="ELL43" s="1477"/>
      <c r="ELM43" s="1477"/>
      <c r="ELN43" s="1477"/>
      <c r="ELO43" s="1477"/>
      <c r="ELP43" s="1477"/>
      <c r="ELQ43" s="1477"/>
      <c r="ELR43" s="1477"/>
      <c r="ELS43" s="1477"/>
      <c r="ELT43" s="1477"/>
      <c r="ELU43" s="1477"/>
      <c r="ELV43" s="1477"/>
      <c r="ELW43" s="1477"/>
      <c r="ELX43" s="1477"/>
      <c r="ELY43" s="1477"/>
      <c r="ELZ43" s="1477"/>
      <c r="EMA43" s="1477"/>
      <c r="EMB43" s="1477"/>
      <c r="EMC43" s="1477"/>
      <c r="EMD43" s="1477"/>
      <c r="EME43" s="1477"/>
      <c r="EMF43" s="1477"/>
      <c r="EMG43" s="1477"/>
      <c r="EMH43" s="1477"/>
      <c r="EMI43" s="1477"/>
      <c r="EMJ43" s="1477"/>
      <c r="EMK43" s="1477"/>
      <c r="EML43" s="1477"/>
      <c r="EMM43" s="1477"/>
      <c r="EMN43" s="1477"/>
      <c r="EMO43" s="1477"/>
      <c r="EMP43" s="1477"/>
      <c r="EMQ43" s="1477"/>
      <c r="EMR43" s="1477"/>
      <c r="EMS43" s="1477"/>
      <c r="EMT43" s="1477"/>
      <c r="EMU43" s="1477"/>
      <c r="EMV43" s="1477"/>
      <c r="EMW43" s="1477"/>
      <c r="EMX43" s="1477"/>
      <c r="EMY43" s="1477"/>
      <c r="EMZ43" s="1477"/>
      <c r="ENA43" s="1477"/>
      <c r="ENB43" s="1477"/>
      <c r="ENC43" s="1477"/>
      <c r="END43" s="1477"/>
      <c r="ENE43" s="1477"/>
      <c r="ENF43" s="1477"/>
      <c r="ENG43" s="1477"/>
      <c r="ENH43" s="1477"/>
      <c r="ENI43" s="1477"/>
      <c r="ENJ43" s="1477"/>
      <c r="ENK43" s="1477"/>
      <c r="ENL43" s="1477"/>
      <c r="ENM43" s="1477"/>
      <c r="ENN43" s="1477"/>
      <c r="ENO43" s="1477"/>
      <c r="ENP43" s="1477"/>
      <c r="ENQ43" s="1477"/>
      <c r="ENR43" s="1477"/>
      <c r="ENS43" s="1477"/>
      <c r="ENT43" s="1477"/>
      <c r="ENU43" s="1477"/>
      <c r="ENV43" s="1477"/>
      <c r="ENW43" s="1477"/>
      <c r="ENX43" s="1477"/>
      <c r="ENY43" s="1477"/>
      <c r="ENZ43" s="1477"/>
      <c r="EOA43" s="1477"/>
      <c r="EOB43" s="1477"/>
      <c r="EOC43" s="1477"/>
      <c r="EOD43" s="1477"/>
      <c r="EOE43" s="1477"/>
      <c r="EOF43" s="1477"/>
      <c r="EOG43" s="1477"/>
      <c r="EOH43" s="1477"/>
      <c r="EOI43" s="1477"/>
      <c r="EOJ43" s="1477"/>
      <c r="EOK43" s="1477"/>
      <c r="EOL43" s="1477"/>
      <c r="EOM43" s="1477"/>
      <c r="EON43" s="1477"/>
      <c r="EOO43" s="1477"/>
      <c r="EOP43" s="1477"/>
      <c r="EOQ43" s="1477"/>
      <c r="EOR43" s="1477"/>
      <c r="EOS43" s="1477"/>
      <c r="EOT43" s="1477"/>
      <c r="EOU43" s="1477"/>
      <c r="EOV43" s="1477"/>
      <c r="EOW43" s="1477"/>
      <c r="EOX43" s="1477"/>
      <c r="EOY43" s="1477"/>
      <c r="EOZ43" s="1477"/>
      <c r="EPA43" s="1477"/>
      <c r="EPB43" s="1477"/>
      <c r="EPC43" s="1477"/>
      <c r="EPD43" s="1477"/>
      <c r="EPE43" s="1477"/>
      <c r="EPF43" s="1477"/>
      <c r="EPG43" s="1477"/>
      <c r="EPH43" s="1477"/>
      <c r="EPI43" s="1477"/>
      <c r="EPJ43" s="1477"/>
      <c r="EPK43" s="1477"/>
      <c r="EPL43" s="1477"/>
      <c r="EPM43" s="1477"/>
      <c r="EPN43" s="1477"/>
      <c r="EPO43" s="1477"/>
      <c r="EPP43" s="1477"/>
      <c r="EPQ43" s="1477"/>
      <c r="EPR43" s="1477"/>
      <c r="EPS43" s="1477"/>
      <c r="EPT43" s="1477"/>
      <c r="EPU43" s="1477"/>
      <c r="EPV43" s="1477"/>
      <c r="EPW43" s="1477"/>
      <c r="EPX43" s="1477"/>
      <c r="EPY43" s="1477"/>
      <c r="EPZ43" s="1477"/>
      <c r="EQA43" s="1477"/>
      <c r="EQB43" s="1477"/>
      <c r="EQC43" s="1477"/>
      <c r="EQD43" s="1477"/>
      <c r="EQE43" s="1477"/>
      <c r="EQF43" s="1477"/>
      <c r="EQG43" s="1477"/>
      <c r="EQH43" s="1477"/>
      <c r="EQI43" s="1477"/>
      <c r="EQJ43" s="1477"/>
      <c r="EQK43" s="1477"/>
      <c r="EQL43" s="1477"/>
      <c r="EQM43" s="1477"/>
      <c r="EQN43" s="1477"/>
      <c r="EQO43" s="1477"/>
      <c r="EQP43" s="1477"/>
      <c r="EQQ43" s="1477"/>
      <c r="EQR43" s="1477"/>
      <c r="EQS43" s="1477"/>
      <c r="EQT43" s="1477"/>
      <c r="EQU43" s="1477"/>
      <c r="EQV43" s="1477"/>
      <c r="EQW43" s="1477"/>
      <c r="EQX43" s="1477"/>
      <c r="EQY43" s="1477"/>
      <c r="EQZ43" s="1477"/>
      <c r="ERA43" s="1477"/>
      <c r="ERB43" s="1477"/>
      <c r="ERC43" s="1477"/>
      <c r="ERD43" s="1477"/>
      <c r="ERE43" s="1477"/>
      <c r="ERF43" s="1477"/>
      <c r="ERG43" s="1477"/>
      <c r="ERH43" s="1477"/>
      <c r="ERI43" s="1477"/>
      <c r="ERJ43" s="1477"/>
      <c r="ERK43" s="1477"/>
      <c r="ERL43" s="1477"/>
      <c r="ERM43" s="1477"/>
      <c r="ERN43" s="1477"/>
      <c r="ERO43" s="1477"/>
      <c r="ERP43" s="1477"/>
      <c r="ERQ43" s="1477"/>
      <c r="ERR43" s="1477"/>
      <c r="ERS43" s="1477"/>
      <c r="ERT43" s="1477"/>
      <c r="ERU43" s="1477"/>
      <c r="ERV43" s="1477"/>
      <c r="ERW43" s="1477"/>
      <c r="ERX43" s="1477"/>
      <c r="ERY43" s="1477"/>
      <c r="ERZ43" s="1477"/>
      <c r="ESA43" s="1477"/>
      <c r="ESB43" s="1477"/>
      <c r="ESC43" s="1477"/>
      <c r="ESD43" s="1477"/>
      <c r="ESE43" s="1477"/>
      <c r="ESF43" s="1477"/>
      <c r="ESG43" s="1477"/>
      <c r="ESH43" s="1477"/>
      <c r="ESI43" s="1477"/>
      <c r="ESJ43" s="1477"/>
      <c r="ESK43" s="1477"/>
      <c r="ESL43" s="1477"/>
      <c r="ESM43" s="1477"/>
      <c r="ESN43" s="1477"/>
      <c r="ESO43" s="1477"/>
      <c r="ESP43" s="1477"/>
      <c r="ESQ43" s="1477"/>
      <c r="ESR43" s="1477"/>
      <c r="ESS43" s="1477"/>
      <c r="EST43" s="1477"/>
      <c r="ESU43" s="1477"/>
      <c r="ESV43" s="1477"/>
      <c r="ESW43" s="1477"/>
      <c r="ESX43" s="1477"/>
      <c r="ESY43" s="1477"/>
      <c r="ESZ43" s="1477"/>
      <c r="ETA43" s="1477"/>
      <c r="ETB43" s="1477"/>
      <c r="ETC43" s="1477"/>
      <c r="ETD43" s="1477"/>
      <c r="ETE43" s="1477"/>
      <c r="ETF43" s="1477"/>
      <c r="ETG43" s="1477"/>
      <c r="ETH43" s="1477"/>
      <c r="ETI43" s="1477"/>
      <c r="ETJ43" s="1477"/>
      <c r="ETK43" s="1477"/>
      <c r="ETL43" s="1477"/>
      <c r="ETM43" s="1477"/>
      <c r="ETN43" s="1477"/>
      <c r="ETO43" s="1477"/>
      <c r="ETP43" s="1477"/>
      <c r="ETQ43" s="1477"/>
      <c r="ETR43" s="1477"/>
      <c r="ETS43" s="1477"/>
      <c r="ETT43" s="1477"/>
      <c r="ETU43" s="1477"/>
      <c r="ETV43" s="1477"/>
      <c r="ETW43" s="1477"/>
      <c r="ETX43" s="1477"/>
      <c r="ETY43" s="1477"/>
      <c r="ETZ43" s="1477"/>
      <c r="EUA43" s="1477"/>
      <c r="EUB43" s="1477"/>
      <c r="EUC43" s="1477"/>
      <c r="EUD43" s="1477"/>
      <c r="EUE43" s="1477"/>
      <c r="EUF43" s="1477"/>
      <c r="EUG43" s="1477"/>
      <c r="EUH43" s="1477"/>
      <c r="EUI43" s="1477"/>
      <c r="EUJ43" s="1477"/>
      <c r="EUK43" s="1477"/>
      <c r="EUL43" s="1477"/>
      <c r="EUM43" s="1477"/>
      <c r="EUN43" s="1477"/>
      <c r="EUO43" s="1477"/>
      <c r="EUP43" s="1477"/>
      <c r="EUQ43" s="1477"/>
      <c r="EUR43" s="1477"/>
      <c r="EUS43" s="1477"/>
      <c r="EUT43" s="1477"/>
      <c r="EUU43" s="1477"/>
      <c r="EUV43" s="1477"/>
      <c r="EUW43" s="1477"/>
      <c r="EUX43" s="1477"/>
      <c r="EUY43" s="1477"/>
      <c r="EUZ43" s="1477"/>
      <c r="EVA43" s="1477"/>
      <c r="EVB43" s="1477"/>
      <c r="EVC43" s="1477"/>
      <c r="EVD43" s="1477"/>
      <c r="EVE43" s="1477"/>
      <c r="EVF43" s="1477"/>
      <c r="EVG43" s="1477"/>
      <c r="EVH43" s="1477"/>
      <c r="EVI43" s="1477"/>
      <c r="EVJ43" s="1477"/>
      <c r="EVK43" s="1477"/>
      <c r="EVL43" s="1477"/>
      <c r="EVM43" s="1477"/>
      <c r="EVN43" s="1477"/>
      <c r="EVO43" s="1477"/>
      <c r="EVP43" s="1477"/>
      <c r="EVQ43" s="1477"/>
      <c r="EVR43" s="1477"/>
      <c r="EVS43" s="1477"/>
      <c r="EVT43" s="1477"/>
      <c r="EVU43" s="1477"/>
      <c r="EVV43" s="1477"/>
      <c r="EVW43" s="1477"/>
      <c r="EVX43" s="1477"/>
      <c r="EVY43" s="1477"/>
      <c r="EVZ43" s="1477"/>
      <c r="EWA43" s="1477"/>
      <c r="EWB43" s="1477"/>
      <c r="EWC43" s="1477"/>
      <c r="EWD43" s="1477"/>
      <c r="EWE43" s="1477"/>
      <c r="EWF43" s="1477"/>
      <c r="EWG43" s="1477"/>
      <c r="EWH43" s="1477"/>
      <c r="EWI43" s="1477"/>
      <c r="EWJ43" s="1477"/>
      <c r="EWK43" s="1477"/>
      <c r="EWL43" s="1477"/>
      <c r="EWM43" s="1477"/>
      <c r="EWN43" s="1477"/>
      <c r="EWO43" s="1477"/>
      <c r="EWP43" s="1477"/>
      <c r="EWQ43" s="1477"/>
      <c r="EWR43" s="1477"/>
      <c r="EWS43" s="1477"/>
      <c r="EWT43" s="1477"/>
      <c r="EWU43" s="1477"/>
      <c r="EWV43" s="1477"/>
      <c r="EWW43" s="1477"/>
      <c r="EWX43" s="1477"/>
      <c r="EWY43" s="1477"/>
      <c r="EWZ43" s="1477"/>
      <c r="EXA43" s="1477"/>
      <c r="EXB43" s="1477"/>
      <c r="EXC43" s="1477"/>
      <c r="EXD43" s="1477"/>
      <c r="EXE43" s="1477"/>
      <c r="EXF43" s="1477"/>
      <c r="EXG43" s="1477"/>
      <c r="EXH43" s="1477"/>
      <c r="EXI43" s="1477"/>
      <c r="EXJ43" s="1477"/>
      <c r="EXK43" s="1477"/>
      <c r="EXL43" s="1477"/>
      <c r="EXM43" s="1477"/>
      <c r="EXN43" s="1477"/>
      <c r="EXO43" s="1477"/>
      <c r="EXP43" s="1477"/>
      <c r="EXQ43" s="1477"/>
      <c r="EXR43" s="1477"/>
      <c r="EXS43" s="1477"/>
      <c r="EXT43" s="1477"/>
      <c r="EXU43" s="1477"/>
      <c r="EXV43" s="1477"/>
      <c r="EXW43" s="1477"/>
      <c r="EXX43" s="1477"/>
      <c r="EXY43" s="1477"/>
      <c r="EXZ43" s="1477"/>
      <c r="EYA43" s="1477"/>
      <c r="EYB43" s="1477"/>
      <c r="EYC43" s="1477"/>
      <c r="EYD43" s="1477"/>
      <c r="EYE43" s="1477"/>
      <c r="EYF43" s="1477"/>
      <c r="EYG43" s="1477"/>
      <c r="EYH43" s="1477"/>
      <c r="EYI43" s="1477"/>
      <c r="EYJ43" s="1477"/>
      <c r="EYK43" s="1477"/>
      <c r="EYL43" s="1477"/>
      <c r="EYM43" s="1477"/>
      <c r="EYN43" s="1477"/>
      <c r="EYO43" s="1477"/>
      <c r="EYP43" s="1477"/>
      <c r="EYQ43" s="1477"/>
      <c r="EYR43" s="1477"/>
      <c r="EYS43" s="1477"/>
      <c r="EYT43" s="1477"/>
      <c r="EYU43" s="1477"/>
      <c r="EYV43" s="1477"/>
      <c r="EYW43" s="1477"/>
      <c r="EYX43" s="1477"/>
      <c r="EYY43" s="1477"/>
      <c r="EYZ43" s="1477"/>
      <c r="EZA43" s="1477"/>
      <c r="EZB43" s="1477"/>
      <c r="EZC43" s="1477"/>
      <c r="EZD43" s="1477"/>
      <c r="EZE43" s="1477"/>
      <c r="EZF43" s="1477"/>
      <c r="EZG43" s="1477"/>
      <c r="EZH43" s="1477"/>
      <c r="EZI43" s="1477"/>
      <c r="EZJ43" s="1477"/>
      <c r="EZK43" s="1477"/>
      <c r="EZL43" s="1477"/>
      <c r="EZM43" s="1477"/>
      <c r="EZN43" s="1477"/>
      <c r="EZO43" s="1477"/>
      <c r="EZP43" s="1477"/>
      <c r="EZQ43" s="1477"/>
      <c r="EZR43" s="1477"/>
      <c r="EZS43" s="1477"/>
      <c r="EZT43" s="1477"/>
      <c r="EZU43" s="1477"/>
      <c r="EZV43" s="1477"/>
      <c r="EZW43" s="1477"/>
      <c r="EZX43" s="1477"/>
      <c r="EZY43" s="1477"/>
      <c r="EZZ43" s="1477"/>
      <c r="FAA43" s="1477"/>
      <c r="FAB43" s="1477"/>
      <c r="FAC43" s="1477"/>
      <c r="FAD43" s="1477"/>
      <c r="FAE43" s="1477"/>
      <c r="FAF43" s="1477"/>
      <c r="FAG43" s="1477"/>
      <c r="FAH43" s="1477"/>
      <c r="FAI43" s="1477"/>
      <c r="FAJ43" s="1477"/>
      <c r="FAK43" s="1477"/>
      <c r="FAL43" s="1477"/>
      <c r="FAM43" s="1477"/>
      <c r="FAN43" s="1477"/>
      <c r="FAO43" s="1477"/>
      <c r="FAP43" s="1477"/>
      <c r="FAQ43" s="1477"/>
      <c r="FAR43" s="1477"/>
      <c r="FAS43" s="1477"/>
      <c r="FAT43" s="1477"/>
      <c r="FAU43" s="1477"/>
      <c r="FAV43" s="1477"/>
      <c r="FAW43" s="1477"/>
      <c r="FAX43" s="1477"/>
      <c r="FAY43" s="1477"/>
      <c r="FAZ43" s="1477"/>
      <c r="FBA43" s="1477"/>
      <c r="FBB43" s="1477"/>
      <c r="FBC43" s="1477"/>
      <c r="FBD43" s="1477"/>
      <c r="FBE43" s="1477"/>
      <c r="FBF43" s="1477"/>
      <c r="FBG43" s="1477"/>
      <c r="FBH43" s="1477"/>
      <c r="FBI43" s="1477"/>
      <c r="FBJ43" s="1477"/>
      <c r="FBK43" s="1477"/>
      <c r="FBL43" s="1477"/>
      <c r="FBM43" s="1477"/>
      <c r="FBN43" s="1477"/>
      <c r="FBO43" s="1477"/>
      <c r="FBP43" s="1477"/>
      <c r="FBQ43" s="1477"/>
      <c r="FBR43" s="1477"/>
      <c r="FBS43" s="1477"/>
      <c r="FBT43" s="1477"/>
      <c r="FBU43" s="1477"/>
      <c r="FBV43" s="1477"/>
      <c r="FBW43" s="1477"/>
      <c r="FBX43" s="1477"/>
      <c r="FBY43" s="1477"/>
      <c r="FBZ43" s="1477"/>
      <c r="FCA43" s="1477"/>
      <c r="FCB43" s="1477"/>
      <c r="FCC43" s="1477"/>
      <c r="FCD43" s="1477"/>
      <c r="FCE43" s="1477"/>
      <c r="FCF43" s="1477"/>
      <c r="FCG43" s="1477"/>
      <c r="FCH43" s="1477"/>
      <c r="FCI43" s="1477"/>
      <c r="FCJ43" s="1477"/>
      <c r="FCK43" s="1477"/>
      <c r="FCL43" s="1477"/>
      <c r="FCM43" s="1477"/>
      <c r="FCN43" s="1477"/>
      <c r="FCO43" s="1477"/>
      <c r="FCP43" s="1477"/>
      <c r="FCQ43" s="1477"/>
      <c r="FCR43" s="1477"/>
      <c r="FCS43" s="1477"/>
      <c r="FCT43" s="1477"/>
      <c r="FCU43" s="1477"/>
      <c r="FCV43" s="1477"/>
      <c r="FCW43" s="1477"/>
      <c r="FCX43" s="1477"/>
      <c r="FCY43" s="1477"/>
      <c r="FCZ43" s="1477"/>
      <c r="FDA43" s="1477"/>
      <c r="FDB43" s="1477"/>
      <c r="FDC43" s="1477"/>
      <c r="FDD43" s="1477"/>
      <c r="FDE43" s="1477"/>
      <c r="FDF43" s="1477"/>
      <c r="FDG43" s="1477"/>
      <c r="FDH43" s="1477"/>
      <c r="FDI43" s="1477"/>
      <c r="FDJ43" s="1477"/>
      <c r="FDK43" s="1477"/>
      <c r="FDL43" s="1477"/>
      <c r="FDM43" s="1477"/>
      <c r="FDN43" s="1477"/>
      <c r="FDO43" s="1477"/>
      <c r="FDP43" s="1477"/>
      <c r="FDQ43" s="1477"/>
      <c r="FDR43" s="1477"/>
      <c r="FDS43" s="1477"/>
      <c r="FDT43" s="1477"/>
      <c r="FDU43" s="1477"/>
      <c r="FDV43" s="1477"/>
      <c r="FDW43" s="1477"/>
      <c r="FDX43" s="1477"/>
      <c r="FDY43" s="1477"/>
      <c r="FDZ43" s="1477"/>
      <c r="FEA43" s="1477"/>
      <c r="FEB43" s="1477"/>
      <c r="FEC43" s="1477"/>
      <c r="FED43" s="1477"/>
      <c r="FEE43" s="1477"/>
      <c r="FEF43" s="1477"/>
      <c r="FEG43" s="1477"/>
      <c r="FEH43" s="1477"/>
      <c r="FEI43" s="1477"/>
      <c r="FEJ43" s="1477"/>
      <c r="FEK43" s="1477"/>
      <c r="FEL43" s="1477"/>
      <c r="FEM43" s="1477"/>
      <c r="FEN43" s="1477"/>
      <c r="FEO43" s="1477"/>
      <c r="FEP43" s="1477"/>
      <c r="FEQ43" s="1477"/>
      <c r="FER43" s="1477"/>
      <c r="FES43" s="1477"/>
      <c r="FET43" s="1477"/>
      <c r="FEU43" s="1477"/>
      <c r="FEV43" s="1477"/>
      <c r="FEW43" s="1477"/>
      <c r="FEX43" s="1477"/>
      <c r="FEY43" s="1477"/>
      <c r="FEZ43" s="1477"/>
      <c r="FFA43" s="1477"/>
      <c r="FFB43" s="1477"/>
      <c r="FFC43" s="1477"/>
      <c r="FFD43" s="1477"/>
      <c r="FFE43" s="1477"/>
      <c r="FFF43" s="1477"/>
      <c r="FFG43" s="1477"/>
      <c r="FFH43" s="1477"/>
      <c r="FFI43" s="1477"/>
      <c r="FFJ43" s="1477"/>
      <c r="FFK43" s="1477"/>
      <c r="FFL43" s="1477"/>
      <c r="FFM43" s="1477"/>
      <c r="FFN43" s="1477"/>
      <c r="FFO43" s="1477"/>
      <c r="FFP43" s="1477"/>
      <c r="FFQ43" s="1477"/>
      <c r="FFR43" s="1477"/>
      <c r="FFS43" s="1477"/>
      <c r="FFT43" s="1477"/>
      <c r="FFU43" s="1477"/>
      <c r="FFV43" s="1477"/>
      <c r="FFW43" s="1477"/>
      <c r="FFX43" s="1477"/>
      <c r="FFY43" s="1477"/>
      <c r="FFZ43" s="1477"/>
      <c r="FGA43" s="1477"/>
      <c r="FGB43" s="1477"/>
      <c r="FGC43" s="1477"/>
      <c r="FGD43" s="1477"/>
      <c r="FGE43" s="1477"/>
      <c r="FGF43" s="1477"/>
      <c r="FGG43" s="1477"/>
      <c r="FGH43" s="1477"/>
      <c r="FGI43" s="1477"/>
      <c r="FGJ43" s="1477"/>
      <c r="FGK43" s="1477"/>
      <c r="FGL43" s="1477"/>
      <c r="FGM43" s="1477"/>
      <c r="FGN43" s="1477"/>
      <c r="FGO43" s="1477"/>
      <c r="FGP43" s="1477"/>
      <c r="FGQ43" s="1477"/>
      <c r="FGR43" s="1477"/>
      <c r="FGS43" s="1477"/>
      <c r="FGT43" s="1477"/>
      <c r="FGU43" s="1477"/>
      <c r="FGV43" s="1477"/>
      <c r="FGW43" s="1477"/>
      <c r="FGX43" s="1477"/>
      <c r="FGY43" s="1477"/>
      <c r="FGZ43" s="1477"/>
      <c r="FHA43" s="1477"/>
      <c r="FHB43" s="1477"/>
      <c r="FHC43" s="1477"/>
      <c r="FHD43" s="1477"/>
      <c r="FHE43" s="1477"/>
      <c r="FHF43" s="1477"/>
      <c r="FHG43" s="1477"/>
      <c r="FHH43" s="1477"/>
      <c r="FHI43" s="1477"/>
      <c r="FHJ43" s="1477"/>
      <c r="FHK43" s="1477"/>
      <c r="FHL43" s="1477"/>
      <c r="FHM43" s="1477"/>
      <c r="FHN43" s="1477"/>
      <c r="FHO43" s="1477"/>
      <c r="FHP43" s="1477"/>
      <c r="FHQ43" s="1477"/>
      <c r="FHR43" s="1477"/>
      <c r="FHS43" s="1477"/>
      <c r="FHT43" s="1477"/>
      <c r="FHU43" s="1477"/>
      <c r="FHV43" s="1477"/>
      <c r="FHW43" s="1477"/>
      <c r="FHX43" s="1477"/>
      <c r="FHY43" s="1477"/>
      <c r="FHZ43" s="1477"/>
      <c r="FIA43" s="1477"/>
      <c r="FIB43" s="1477"/>
      <c r="FIC43" s="1477"/>
      <c r="FID43" s="1477"/>
      <c r="FIE43" s="1477"/>
      <c r="FIF43" s="1477"/>
      <c r="FIG43" s="1477"/>
      <c r="FIH43" s="1477"/>
      <c r="FII43" s="1477"/>
      <c r="FIJ43" s="1477"/>
      <c r="FIK43" s="1477"/>
      <c r="FIL43" s="1477"/>
      <c r="FIM43" s="1477"/>
      <c r="FIN43" s="1477"/>
      <c r="FIO43" s="1477"/>
      <c r="FIP43" s="1477"/>
      <c r="FIQ43" s="1477"/>
      <c r="FIR43" s="1477"/>
      <c r="FIS43" s="1477"/>
      <c r="FIT43" s="1477"/>
      <c r="FIU43" s="1477"/>
      <c r="FIV43" s="1477"/>
      <c r="FIW43" s="1477"/>
      <c r="FIX43" s="1477"/>
      <c r="FIY43" s="1477"/>
      <c r="FIZ43" s="1477"/>
      <c r="FJA43" s="1477"/>
      <c r="FJB43" s="1477"/>
      <c r="FJC43" s="1477"/>
      <c r="FJD43" s="1477"/>
      <c r="FJE43" s="1477"/>
      <c r="FJF43" s="1477"/>
      <c r="FJG43" s="1477"/>
      <c r="FJH43" s="1477"/>
      <c r="FJI43" s="1477"/>
      <c r="FJJ43" s="1477"/>
      <c r="FJK43" s="1477"/>
      <c r="FJL43" s="1477"/>
      <c r="FJM43" s="1477"/>
      <c r="FJN43" s="1477"/>
      <c r="FJO43" s="1477"/>
      <c r="FJP43" s="1477"/>
      <c r="FJQ43" s="1477"/>
      <c r="FJR43" s="1477"/>
      <c r="FJS43" s="1477"/>
      <c r="FJT43" s="1477"/>
      <c r="FJU43" s="1477"/>
      <c r="FJV43" s="1477"/>
      <c r="FJW43" s="1477"/>
      <c r="FJX43" s="1477"/>
      <c r="FJY43" s="1477"/>
      <c r="FJZ43" s="1477"/>
      <c r="FKA43" s="1477"/>
      <c r="FKB43" s="1477"/>
      <c r="FKC43" s="1477"/>
      <c r="FKD43" s="1477"/>
      <c r="FKE43" s="1477"/>
      <c r="FKF43" s="1477"/>
      <c r="FKG43" s="1477"/>
      <c r="FKH43" s="1477"/>
      <c r="FKI43" s="1477"/>
      <c r="FKJ43" s="1477"/>
      <c r="FKK43" s="1477"/>
      <c r="FKL43" s="1477"/>
      <c r="FKM43" s="1477"/>
      <c r="FKN43" s="1477"/>
      <c r="FKO43" s="1477"/>
      <c r="FKP43" s="1477"/>
      <c r="FKQ43" s="1477"/>
      <c r="FKR43" s="1477"/>
      <c r="FKS43" s="1477"/>
      <c r="FKT43" s="1477"/>
      <c r="FKU43" s="1477"/>
      <c r="FKV43" s="1477"/>
      <c r="FKW43" s="1477"/>
      <c r="FKX43" s="1477"/>
      <c r="FKY43" s="1477"/>
      <c r="FKZ43" s="1477"/>
      <c r="FLA43" s="1477"/>
      <c r="FLB43" s="1477"/>
      <c r="FLC43" s="1477"/>
      <c r="FLD43" s="1477"/>
      <c r="FLE43" s="1477"/>
      <c r="FLF43" s="1477"/>
      <c r="FLG43" s="1477"/>
      <c r="FLH43" s="1477"/>
      <c r="FLI43" s="1477"/>
      <c r="FLJ43" s="1477"/>
      <c r="FLK43" s="1477"/>
      <c r="FLL43" s="1477"/>
      <c r="FLM43" s="1477"/>
      <c r="FLN43" s="1477"/>
      <c r="FLO43" s="1477"/>
      <c r="FLP43" s="1477"/>
      <c r="FLQ43" s="1477"/>
      <c r="FLR43" s="1477"/>
      <c r="FLS43" s="1477"/>
      <c r="FLT43" s="1477"/>
      <c r="FLU43" s="1477"/>
      <c r="FLV43" s="1477"/>
      <c r="FLW43" s="1477"/>
      <c r="FLX43" s="1477"/>
      <c r="FLY43" s="1477"/>
      <c r="FLZ43" s="1477"/>
      <c r="FMA43" s="1477"/>
      <c r="FMB43" s="1477"/>
      <c r="FMC43" s="1477"/>
      <c r="FMD43" s="1477"/>
      <c r="FME43" s="1477"/>
      <c r="FMF43" s="1477"/>
      <c r="FMG43" s="1477"/>
      <c r="FMH43" s="1477"/>
      <c r="FMI43" s="1477"/>
      <c r="FMJ43" s="1477"/>
      <c r="FMK43" s="1477"/>
      <c r="FML43" s="1477"/>
      <c r="FMM43" s="1477"/>
      <c r="FMN43" s="1477"/>
      <c r="FMO43" s="1477"/>
      <c r="FMP43" s="1477"/>
      <c r="FMQ43" s="1477"/>
      <c r="FMR43" s="1477"/>
      <c r="FMS43" s="1477"/>
      <c r="FMT43" s="1477"/>
      <c r="FMU43" s="1477"/>
      <c r="FMV43" s="1477"/>
      <c r="FMW43" s="1477"/>
      <c r="FMX43" s="1477"/>
      <c r="FMY43" s="1477"/>
      <c r="FMZ43" s="1477"/>
      <c r="FNA43" s="1477"/>
      <c r="FNB43" s="1477"/>
      <c r="FNC43" s="1477"/>
      <c r="FND43" s="1477"/>
      <c r="FNE43" s="1477"/>
      <c r="FNF43" s="1477"/>
      <c r="FNG43" s="1477"/>
      <c r="FNH43" s="1477"/>
      <c r="FNI43" s="1477"/>
      <c r="FNJ43" s="1477"/>
      <c r="FNK43" s="1477"/>
      <c r="FNL43" s="1477"/>
      <c r="FNM43" s="1477"/>
      <c r="FNN43" s="1477"/>
      <c r="FNO43" s="1477"/>
      <c r="FNP43" s="1477"/>
      <c r="FNQ43" s="1477"/>
      <c r="FNR43" s="1477"/>
      <c r="FNS43" s="1477"/>
      <c r="FNT43" s="1477"/>
      <c r="FNU43" s="1477"/>
      <c r="FNV43" s="1477"/>
      <c r="FNW43" s="1477"/>
      <c r="FNX43" s="1477"/>
      <c r="FNY43" s="1477"/>
      <c r="FNZ43" s="1477"/>
      <c r="FOA43" s="1477"/>
      <c r="FOB43" s="1477"/>
      <c r="FOC43" s="1477"/>
      <c r="FOD43" s="1477"/>
      <c r="FOE43" s="1477"/>
      <c r="FOF43" s="1477"/>
      <c r="FOG43" s="1477"/>
      <c r="FOH43" s="1477"/>
      <c r="FOI43" s="1477"/>
      <c r="FOJ43" s="1477"/>
      <c r="FOK43" s="1477"/>
      <c r="FOL43" s="1477"/>
      <c r="FOM43" s="1477"/>
      <c r="FON43" s="1477"/>
      <c r="FOO43" s="1477"/>
      <c r="FOP43" s="1477"/>
      <c r="FOQ43" s="1477"/>
      <c r="FOR43" s="1477"/>
      <c r="FOS43" s="1477"/>
      <c r="FOT43" s="1477"/>
      <c r="FOU43" s="1477"/>
      <c r="FOV43" s="1477"/>
      <c r="FOW43" s="1477"/>
      <c r="FOX43" s="1477"/>
      <c r="FOY43" s="1477"/>
      <c r="FOZ43" s="1477"/>
      <c r="FPA43" s="1477"/>
      <c r="FPB43" s="1477"/>
      <c r="FPC43" s="1477"/>
      <c r="FPD43" s="1477"/>
      <c r="FPE43" s="1477"/>
      <c r="FPF43" s="1477"/>
      <c r="FPG43" s="1477"/>
      <c r="FPH43" s="1477"/>
      <c r="FPI43" s="1477"/>
      <c r="FPJ43" s="1477"/>
      <c r="FPK43" s="1477"/>
      <c r="FPL43" s="1477"/>
      <c r="FPM43" s="1477"/>
      <c r="FPN43" s="1477"/>
      <c r="FPO43" s="1477"/>
      <c r="FPP43" s="1477"/>
      <c r="FPQ43" s="1477"/>
      <c r="FPR43" s="1477"/>
      <c r="FPS43" s="1477"/>
      <c r="FPT43" s="1477"/>
      <c r="FPU43" s="1477"/>
      <c r="FPV43" s="1477"/>
      <c r="FPW43" s="1477"/>
      <c r="FPX43" s="1477"/>
      <c r="FPY43" s="1477"/>
      <c r="FPZ43" s="1477"/>
      <c r="FQA43" s="1477"/>
      <c r="FQB43" s="1477"/>
      <c r="FQC43" s="1477"/>
      <c r="FQD43" s="1477"/>
      <c r="FQE43" s="1477"/>
      <c r="FQF43" s="1477"/>
      <c r="FQG43" s="1477"/>
      <c r="FQH43" s="1477"/>
      <c r="FQI43" s="1477"/>
      <c r="FQJ43" s="1477"/>
      <c r="FQK43" s="1477"/>
      <c r="FQL43" s="1477"/>
      <c r="FQM43" s="1477"/>
      <c r="FQN43" s="1477"/>
      <c r="FQO43" s="1477"/>
      <c r="FQP43" s="1477"/>
      <c r="FQQ43" s="1477"/>
      <c r="FQR43" s="1477"/>
      <c r="FQS43" s="1477"/>
      <c r="FQT43" s="1477"/>
      <c r="FQU43" s="1477"/>
      <c r="FQV43" s="1477"/>
      <c r="FQW43" s="1477"/>
      <c r="FQX43" s="1477"/>
      <c r="FQY43" s="1477"/>
      <c r="FQZ43" s="1477"/>
      <c r="FRA43" s="1477"/>
      <c r="FRB43" s="1477"/>
      <c r="FRC43" s="1477"/>
      <c r="FRD43" s="1477"/>
      <c r="FRE43" s="1477"/>
      <c r="FRF43" s="1477"/>
      <c r="FRG43" s="1477"/>
      <c r="FRH43" s="1477"/>
      <c r="FRI43" s="1477"/>
      <c r="FRJ43" s="1477"/>
      <c r="FRK43" s="1477"/>
      <c r="FRL43" s="1477"/>
      <c r="FRM43" s="1477"/>
      <c r="FRN43" s="1477"/>
      <c r="FRO43" s="1477"/>
      <c r="FRP43" s="1477"/>
      <c r="FRQ43" s="1477"/>
      <c r="FRR43" s="1477"/>
      <c r="FRS43" s="1477"/>
      <c r="FRT43" s="1477"/>
      <c r="FRU43" s="1477"/>
      <c r="FRV43" s="1477"/>
      <c r="FRW43" s="1477"/>
      <c r="FRX43" s="1477"/>
      <c r="FRY43" s="1477"/>
      <c r="FRZ43" s="1477"/>
      <c r="FSA43" s="1477"/>
      <c r="FSB43" s="1477"/>
      <c r="FSC43" s="1477"/>
      <c r="FSD43" s="1477"/>
      <c r="FSE43" s="1477"/>
      <c r="FSF43" s="1477"/>
      <c r="FSG43" s="1477"/>
      <c r="FSH43" s="1477"/>
      <c r="FSI43" s="1477"/>
      <c r="FSJ43" s="1477"/>
      <c r="FSK43" s="1477"/>
      <c r="FSL43" s="1477"/>
      <c r="FSM43" s="1477"/>
      <c r="FSN43" s="1477"/>
      <c r="FSO43" s="1477"/>
      <c r="FSP43" s="1477"/>
      <c r="FSQ43" s="1477"/>
      <c r="FSR43" s="1477"/>
      <c r="FSS43" s="1477"/>
      <c r="FST43" s="1477"/>
      <c r="FSU43" s="1477"/>
      <c r="FSV43" s="1477"/>
      <c r="FSW43" s="1477"/>
      <c r="FSX43" s="1477"/>
      <c r="FSY43" s="1477"/>
      <c r="FSZ43" s="1477"/>
      <c r="FTA43" s="1477"/>
      <c r="FTB43" s="1477"/>
      <c r="FTC43" s="1477"/>
      <c r="FTD43" s="1477"/>
      <c r="FTE43" s="1477"/>
      <c r="FTF43" s="1477"/>
      <c r="FTG43" s="1477"/>
      <c r="FTH43" s="1477"/>
      <c r="FTI43" s="1477"/>
      <c r="FTJ43" s="1477"/>
      <c r="FTK43" s="1477"/>
      <c r="FTL43" s="1477"/>
      <c r="FTM43" s="1477"/>
      <c r="FTN43" s="1477"/>
      <c r="FTO43" s="1477"/>
      <c r="FTP43" s="1477"/>
      <c r="FTQ43" s="1477"/>
      <c r="FTR43" s="1477"/>
      <c r="FTS43" s="1477"/>
      <c r="FTT43" s="1477"/>
      <c r="FTU43" s="1477"/>
      <c r="FTV43" s="1477"/>
      <c r="FTW43" s="1477"/>
      <c r="FTX43" s="1477"/>
      <c r="FTY43" s="1477"/>
      <c r="FTZ43" s="1477"/>
      <c r="FUA43" s="1477"/>
      <c r="FUB43" s="1477"/>
      <c r="FUC43" s="1477"/>
      <c r="FUD43" s="1477"/>
      <c r="FUE43" s="1477"/>
      <c r="FUF43" s="1477"/>
      <c r="FUG43" s="1477"/>
      <c r="FUH43" s="1477"/>
      <c r="FUI43" s="1477"/>
      <c r="FUJ43" s="1477"/>
      <c r="FUK43" s="1477"/>
      <c r="FUL43" s="1477"/>
      <c r="FUM43" s="1477"/>
      <c r="FUN43" s="1477"/>
      <c r="FUO43" s="1477"/>
      <c r="FUP43" s="1477"/>
      <c r="FUQ43" s="1477"/>
      <c r="FUR43" s="1477"/>
      <c r="FUS43" s="1477"/>
      <c r="FUT43" s="1477"/>
      <c r="FUU43" s="1477"/>
      <c r="FUV43" s="1477"/>
      <c r="FUW43" s="1477"/>
      <c r="FUX43" s="1477"/>
      <c r="FUY43" s="1477"/>
      <c r="FUZ43" s="1477"/>
      <c r="FVA43" s="1477"/>
      <c r="FVB43" s="1477"/>
      <c r="FVC43" s="1477"/>
      <c r="FVD43" s="1477"/>
      <c r="FVE43" s="1477"/>
      <c r="FVF43" s="1477"/>
      <c r="FVG43" s="1477"/>
      <c r="FVH43" s="1477"/>
      <c r="FVI43" s="1477"/>
      <c r="FVJ43" s="1477"/>
      <c r="FVK43" s="1477"/>
      <c r="FVL43" s="1477"/>
      <c r="FVM43" s="1477"/>
      <c r="FVN43" s="1477"/>
      <c r="FVO43" s="1477"/>
      <c r="FVP43" s="1477"/>
      <c r="FVQ43" s="1477"/>
      <c r="FVR43" s="1477"/>
      <c r="FVS43" s="1477"/>
      <c r="FVT43" s="1477"/>
      <c r="FVU43" s="1477"/>
      <c r="FVV43" s="1477"/>
      <c r="FVW43" s="1477"/>
      <c r="FVX43" s="1477"/>
      <c r="FVY43" s="1477"/>
      <c r="FVZ43" s="1477"/>
      <c r="FWA43" s="1477"/>
      <c r="FWB43" s="1477"/>
      <c r="FWC43" s="1477"/>
      <c r="FWD43" s="1477"/>
      <c r="FWE43" s="1477"/>
      <c r="FWF43" s="1477"/>
      <c r="FWG43" s="1477"/>
      <c r="FWH43" s="1477"/>
      <c r="FWI43" s="1477"/>
      <c r="FWJ43" s="1477"/>
      <c r="FWK43" s="1477"/>
      <c r="FWL43" s="1477"/>
      <c r="FWM43" s="1477"/>
      <c r="FWN43" s="1477"/>
      <c r="FWO43" s="1477"/>
      <c r="FWP43" s="1477"/>
      <c r="FWQ43" s="1477"/>
      <c r="FWR43" s="1477"/>
      <c r="FWS43" s="1477"/>
      <c r="FWT43" s="1477"/>
      <c r="FWU43" s="1477"/>
      <c r="FWV43" s="1477"/>
      <c r="FWW43" s="1477"/>
      <c r="FWX43" s="1477"/>
      <c r="FWY43" s="1477"/>
      <c r="FWZ43" s="1477"/>
      <c r="FXA43" s="1477"/>
      <c r="FXB43" s="1477"/>
      <c r="FXC43" s="1477"/>
      <c r="FXD43" s="1477"/>
      <c r="FXE43" s="1477"/>
      <c r="FXF43" s="1477"/>
      <c r="FXG43" s="1477"/>
      <c r="FXH43" s="1477"/>
      <c r="FXI43" s="1477"/>
      <c r="FXJ43" s="1477"/>
      <c r="FXK43" s="1477"/>
      <c r="FXL43" s="1477"/>
      <c r="FXM43" s="1477"/>
      <c r="FXN43" s="1477"/>
      <c r="FXO43" s="1477"/>
      <c r="FXP43" s="1477"/>
      <c r="FXQ43" s="1477"/>
      <c r="FXR43" s="1477"/>
      <c r="FXS43" s="1477"/>
      <c r="FXT43" s="1477"/>
      <c r="FXU43" s="1477"/>
      <c r="FXV43" s="1477"/>
      <c r="FXW43" s="1477"/>
      <c r="FXX43" s="1477"/>
      <c r="FXY43" s="1477"/>
      <c r="FXZ43" s="1477"/>
      <c r="FYA43" s="1477"/>
      <c r="FYB43" s="1477"/>
      <c r="FYC43" s="1477"/>
      <c r="FYD43" s="1477"/>
      <c r="FYE43" s="1477"/>
      <c r="FYF43" s="1477"/>
      <c r="FYG43" s="1477"/>
      <c r="FYH43" s="1477"/>
      <c r="FYI43" s="1477"/>
      <c r="FYJ43" s="1477"/>
      <c r="FYK43" s="1477"/>
      <c r="FYL43" s="1477"/>
      <c r="FYM43" s="1477"/>
      <c r="FYN43" s="1477"/>
      <c r="FYO43" s="1477"/>
      <c r="FYP43" s="1477"/>
      <c r="FYQ43" s="1477"/>
      <c r="FYR43" s="1477"/>
      <c r="FYS43" s="1477"/>
      <c r="FYT43" s="1477"/>
      <c r="FYU43" s="1477"/>
      <c r="FYV43" s="1477"/>
      <c r="FYW43" s="1477"/>
      <c r="FYX43" s="1477"/>
      <c r="FYY43" s="1477"/>
      <c r="FYZ43" s="1477"/>
      <c r="FZA43" s="1477"/>
      <c r="FZB43" s="1477"/>
      <c r="FZC43" s="1477"/>
      <c r="FZD43" s="1477"/>
      <c r="FZE43" s="1477"/>
      <c r="FZF43" s="1477"/>
      <c r="FZG43" s="1477"/>
      <c r="FZH43" s="1477"/>
      <c r="FZI43" s="1477"/>
      <c r="FZJ43" s="1477"/>
      <c r="FZK43" s="1477"/>
      <c r="FZL43" s="1477"/>
      <c r="FZM43" s="1477"/>
      <c r="FZN43" s="1477"/>
      <c r="FZO43" s="1477"/>
      <c r="FZP43" s="1477"/>
      <c r="FZQ43" s="1477"/>
      <c r="FZR43" s="1477"/>
      <c r="FZS43" s="1477"/>
      <c r="FZT43" s="1477"/>
      <c r="FZU43" s="1477"/>
      <c r="FZV43" s="1477"/>
      <c r="FZW43" s="1477"/>
      <c r="FZX43" s="1477"/>
      <c r="FZY43" s="1477"/>
      <c r="FZZ43" s="1477"/>
      <c r="GAA43" s="1477"/>
      <c r="GAB43" s="1477"/>
      <c r="GAC43" s="1477"/>
      <c r="GAD43" s="1477"/>
      <c r="GAE43" s="1477"/>
      <c r="GAF43" s="1477"/>
      <c r="GAG43" s="1477"/>
      <c r="GAH43" s="1477"/>
      <c r="GAI43" s="1477"/>
      <c r="GAJ43" s="1477"/>
      <c r="GAK43" s="1477"/>
      <c r="GAL43" s="1477"/>
      <c r="GAM43" s="1477"/>
      <c r="GAN43" s="1477"/>
      <c r="GAO43" s="1477"/>
      <c r="GAP43" s="1477"/>
      <c r="GAQ43" s="1477"/>
      <c r="GAR43" s="1477"/>
      <c r="GAS43" s="1477"/>
      <c r="GAT43" s="1477"/>
      <c r="GAU43" s="1477"/>
      <c r="GAV43" s="1477"/>
      <c r="GAW43" s="1477"/>
      <c r="GAX43" s="1477"/>
      <c r="GAY43" s="1477"/>
      <c r="GAZ43" s="1477"/>
      <c r="GBA43" s="1477"/>
      <c r="GBB43" s="1477"/>
      <c r="GBC43" s="1477"/>
      <c r="GBD43" s="1477"/>
      <c r="GBE43" s="1477"/>
      <c r="GBF43" s="1477"/>
      <c r="GBG43" s="1477"/>
      <c r="GBH43" s="1477"/>
      <c r="GBI43" s="1477"/>
      <c r="GBJ43" s="1477"/>
      <c r="GBK43" s="1477"/>
      <c r="GBL43" s="1477"/>
      <c r="GBM43" s="1477"/>
      <c r="GBN43" s="1477"/>
      <c r="GBO43" s="1477"/>
      <c r="GBP43" s="1477"/>
      <c r="GBQ43" s="1477"/>
      <c r="GBR43" s="1477"/>
      <c r="GBS43" s="1477"/>
      <c r="GBT43" s="1477"/>
      <c r="GBU43" s="1477"/>
      <c r="GBV43" s="1477"/>
      <c r="GBW43" s="1477"/>
      <c r="GBX43" s="1477"/>
      <c r="GBY43" s="1477"/>
      <c r="GBZ43" s="1477"/>
      <c r="GCA43" s="1477"/>
      <c r="GCB43" s="1477"/>
      <c r="GCC43" s="1477"/>
      <c r="GCD43" s="1477"/>
      <c r="GCE43" s="1477"/>
      <c r="GCF43" s="1477"/>
      <c r="GCG43" s="1477"/>
      <c r="GCH43" s="1477"/>
      <c r="GCI43" s="1477"/>
      <c r="GCJ43" s="1477"/>
      <c r="GCK43" s="1477"/>
      <c r="GCL43" s="1477"/>
      <c r="GCM43" s="1477"/>
      <c r="GCN43" s="1477"/>
      <c r="GCO43" s="1477"/>
      <c r="GCP43" s="1477"/>
      <c r="GCQ43" s="1477"/>
      <c r="GCR43" s="1477"/>
      <c r="GCS43" s="1477"/>
      <c r="GCT43" s="1477"/>
      <c r="GCU43" s="1477"/>
      <c r="GCV43" s="1477"/>
      <c r="GCW43" s="1477"/>
      <c r="GCX43" s="1477"/>
      <c r="GCY43" s="1477"/>
      <c r="GCZ43" s="1477"/>
      <c r="GDA43" s="1477"/>
      <c r="GDB43" s="1477"/>
      <c r="GDC43" s="1477"/>
      <c r="GDD43" s="1477"/>
      <c r="GDE43" s="1477"/>
      <c r="GDF43" s="1477"/>
      <c r="GDG43" s="1477"/>
      <c r="GDH43" s="1477"/>
      <c r="GDI43" s="1477"/>
      <c r="GDJ43" s="1477"/>
      <c r="GDK43" s="1477"/>
      <c r="GDL43" s="1477"/>
      <c r="GDM43" s="1477"/>
      <c r="GDN43" s="1477"/>
      <c r="GDO43" s="1477"/>
      <c r="GDP43" s="1477"/>
      <c r="GDQ43" s="1477"/>
      <c r="GDR43" s="1477"/>
      <c r="GDS43" s="1477"/>
      <c r="GDT43" s="1477"/>
      <c r="GDU43" s="1477"/>
      <c r="GDV43" s="1477"/>
      <c r="GDW43" s="1477"/>
      <c r="GDX43" s="1477"/>
      <c r="GDY43" s="1477"/>
      <c r="GDZ43" s="1477"/>
      <c r="GEA43" s="1477"/>
      <c r="GEB43" s="1477"/>
      <c r="GEC43" s="1477"/>
      <c r="GED43" s="1477"/>
      <c r="GEE43" s="1477"/>
      <c r="GEF43" s="1477"/>
      <c r="GEG43" s="1477"/>
      <c r="GEH43" s="1477"/>
      <c r="GEI43" s="1477"/>
      <c r="GEJ43" s="1477"/>
      <c r="GEK43" s="1477"/>
      <c r="GEL43" s="1477"/>
      <c r="GEM43" s="1477"/>
      <c r="GEN43" s="1477"/>
      <c r="GEO43" s="1477"/>
      <c r="GEP43" s="1477"/>
      <c r="GEQ43" s="1477"/>
      <c r="GER43" s="1477"/>
      <c r="GES43" s="1477"/>
      <c r="GET43" s="1477"/>
      <c r="GEU43" s="1477"/>
      <c r="GEV43" s="1477"/>
      <c r="GEW43" s="1477"/>
      <c r="GEX43" s="1477"/>
      <c r="GEY43" s="1477"/>
      <c r="GEZ43" s="1477"/>
      <c r="GFA43" s="1477"/>
      <c r="GFB43" s="1477"/>
      <c r="GFC43" s="1477"/>
      <c r="GFD43" s="1477"/>
      <c r="GFE43" s="1477"/>
      <c r="GFF43" s="1477"/>
      <c r="GFG43" s="1477"/>
      <c r="GFH43" s="1477"/>
      <c r="GFI43" s="1477"/>
      <c r="GFJ43" s="1477"/>
      <c r="GFK43" s="1477"/>
      <c r="GFL43" s="1477"/>
      <c r="GFM43" s="1477"/>
      <c r="GFN43" s="1477"/>
      <c r="GFO43" s="1477"/>
      <c r="GFP43" s="1477"/>
      <c r="GFQ43" s="1477"/>
      <c r="GFR43" s="1477"/>
      <c r="GFS43" s="1477"/>
      <c r="GFT43" s="1477"/>
      <c r="GFU43" s="1477"/>
      <c r="GFV43" s="1477"/>
      <c r="GFW43" s="1477"/>
      <c r="GFX43" s="1477"/>
      <c r="GFY43" s="1477"/>
      <c r="GFZ43" s="1477"/>
      <c r="GGA43" s="1477"/>
      <c r="GGB43" s="1477"/>
      <c r="GGC43" s="1477"/>
      <c r="GGD43" s="1477"/>
      <c r="GGE43" s="1477"/>
      <c r="GGF43" s="1477"/>
      <c r="GGG43" s="1477"/>
      <c r="GGH43" s="1477"/>
      <c r="GGI43" s="1477"/>
      <c r="GGJ43" s="1477"/>
      <c r="GGK43" s="1477"/>
      <c r="GGL43" s="1477"/>
      <c r="GGM43" s="1477"/>
      <c r="GGN43" s="1477"/>
      <c r="GGO43" s="1477"/>
      <c r="GGP43" s="1477"/>
      <c r="GGQ43" s="1477"/>
      <c r="GGR43" s="1477"/>
      <c r="GGS43" s="1477"/>
      <c r="GGT43" s="1477"/>
      <c r="GGU43" s="1477"/>
      <c r="GGV43" s="1477"/>
      <c r="GGW43" s="1477"/>
      <c r="GGX43" s="1477"/>
      <c r="GGY43" s="1477"/>
      <c r="GGZ43" s="1477"/>
      <c r="GHA43" s="1477"/>
      <c r="GHB43" s="1477"/>
      <c r="GHC43" s="1477"/>
      <c r="GHD43" s="1477"/>
      <c r="GHE43" s="1477"/>
      <c r="GHF43" s="1477"/>
      <c r="GHG43" s="1477"/>
      <c r="GHH43" s="1477"/>
      <c r="GHI43" s="1477"/>
      <c r="GHJ43" s="1477"/>
      <c r="GHK43" s="1477"/>
      <c r="GHL43" s="1477"/>
      <c r="GHM43" s="1477"/>
      <c r="GHN43" s="1477"/>
      <c r="GHO43" s="1477"/>
      <c r="GHP43" s="1477"/>
      <c r="GHQ43" s="1477"/>
      <c r="GHR43" s="1477"/>
      <c r="GHS43" s="1477"/>
      <c r="GHT43" s="1477"/>
      <c r="GHU43" s="1477"/>
      <c r="GHV43" s="1477"/>
      <c r="GHW43" s="1477"/>
      <c r="GHX43" s="1477"/>
      <c r="GHY43" s="1477"/>
      <c r="GHZ43" s="1477"/>
      <c r="GIA43" s="1477"/>
      <c r="GIB43" s="1477"/>
      <c r="GIC43" s="1477"/>
      <c r="GID43" s="1477"/>
      <c r="GIE43" s="1477"/>
      <c r="GIF43" s="1477"/>
      <c r="GIG43" s="1477"/>
      <c r="GIH43" s="1477"/>
      <c r="GII43" s="1477"/>
      <c r="GIJ43" s="1477"/>
      <c r="GIK43" s="1477"/>
      <c r="GIL43" s="1477"/>
      <c r="GIM43" s="1477"/>
      <c r="GIN43" s="1477"/>
      <c r="GIO43" s="1477"/>
      <c r="GIP43" s="1477"/>
      <c r="GIQ43" s="1477"/>
      <c r="GIR43" s="1477"/>
      <c r="GIS43" s="1477"/>
      <c r="GIT43" s="1477"/>
      <c r="GIU43" s="1477"/>
      <c r="GIV43" s="1477"/>
      <c r="GIW43" s="1477"/>
      <c r="GIX43" s="1477"/>
      <c r="GIY43" s="1477"/>
      <c r="GIZ43" s="1477"/>
      <c r="GJA43" s="1477"/>
      <c r="GJB43" s="1477"/>
      <c r="GJC43" s="1477"/>
      <c r="GJD43" s="1477"/>
      <c r="GJE43" s="1477"/>
      <c r="GJF43" s="1477"/>
      <c r="GJG43" s="1477"/>
      <c r="GJH43" s="1477"/>
      <c r="GJI43" s="1477"/>
      <c r="GJJ43" s="1477"/>
      <c r="GJK43" s="1477"/>
      <c r="GJL43" s="1477"/>
      <c r="GJM43" s="1477"/>
      <c r="GJN43" s="1477"/>
      <c r="GJO43" s="1477"/>
      <c r="GJP43" s="1477"/>
      <c r="GJQ43" s="1477"/>
      <c r="GJR43" s="1477"/>
      <c r="GJS43" s="1477"/>
      <c r="GJT43" s="1477"/>
      <c r="GJU43" s="1477"/>
      <c r="GJV43" s="1477"/>
      <c r="GJW43" s="1477"/>
      <c r="GJX43" s="1477"/>
      <c r="GJY43" s="1477"/>
      <c r="GJZ43" s="1477"/>
      <c r="GKA43" s="1477"/>
      <c r="GKB43" s="1477"/>
      <c r="GKC43" s="1477"/>
      <c r="GKD43" s="1477"/>
      <c r="GKE43" s="1477"/>
      <c r="GKF43" s="1477"/>
      <c r="GKG43" s="1477"/>
      <c r="GKH43" s="1477"/>
      <c r="GKI43" s="1477"/>
      <c r="GKJ43" s="1477"/>
      <c r="GKK43" s="1477"/>
      <c r="GKL43" s="1477"/>
      <c r="GKM43" s="1477"/>
      <c r="GKN43" s="1477"/>
      <c r="GKO43" s="1477"/>
      <c r="GKP43" s="1477"/>
      <c r="GKQ43" s="1477"/>
      <c r="GKR43" s="1477"/>
      <c r="GKS43" s="1477"/>
      <c r="GKT43" s="1477"/>
      <c r="GKU43" s="1477"/>
      <c r="GKV43" s="1477"/>
      <c r="GKW43" s="1477"/>
      <c r="GKX43" s="1477"/>
      <c r="GKY43" s="1477"/>
      <c r="GKZ43" s="1477"/>
      <c r="GLA43" s="1477"/>
      <c r="GLB43" s="1477"/>
      <c r="GLC43" s="1477"/>
      <c r="GLD43" s="1477"/>
      <c r="GLE43" s="1477"/>
      <c r="GLF43" s="1477"/>
      <c r="GLG43" s="1477"/>
      <c r="GLH43" s="1477"/>
      <c r="GLI43" s="1477"/>
      <c r="GLJ43" s="1477"/>
      <c r="GLK43" s="1477"/>
      <c r="GLL43" s="1477"/>
      <c r="GLM43" s="1477"/>
      <c r="GLN43" s="1477"/>
      <c r="GLO43" s="1477"/>
      <c r="GLP43" s="1477"/>
      <c r="GLQ43" s="1477"/>
      <c r="GLR43" s="1477"/>
      <c r="GLS43" s="1477"/>
      <c r="GLT43" s="1477"/>
      <c r="GLU43" s="1477"/>
      <c r="GLV43" s="1477"/>
      <c r="GLW43" s="1477"/>
      <c r="GLX43" s="1477"/>
      <c r="GLY43" s="1477"/>
      <c r="GLZ43" s="1477"/>
      <c r="GMA43" s="1477"/>
      <c r="GMB43" s="1477"/>
      <c r="GMC43" s="1477"/>
      <c r="GMD43" s="1477"/>
      <c r="GME43" s="1477"/>
      <c r="GMF43" s="1477"/>
      <c r="GMG43" s="1477"/>
      <c r="GMH43" s="1477"/>
      <c r="GMI43" s="1477"/>
      <c r="GMJ43" s="1477"/>
      <c r="GMK43" s="1477"/>
      <c r="GML43" s="1477"/>
      <c r="GMM43" s="1477"/>
      <c r="GMN43" s="1477"/>
      <c r="GMO43" s="1477"/>
      <c r="GMP43" s="1477"/>
      <c r="GMQ43" s="1477"/>
      <c r="GMR43" s="1477"/>
      <c r="GMS43" s="1477"/>
      <c r="GMT43" s="1477"/>
      <c r="GMU43" s="1477"/>
      <c r="GMV43" s="1477"/>
      <c r="GMW43" s="1477"/>
      <c r="GMX43" s="1477"/>
      <c r="GMY43" s="1477"/>
      <c r="GMZ43" s="1477"/>
      <c r="GNA43" s="1477"/>
      <c r="GNB43" s="1477"/>
      <c r="GNC43" s="1477"/>
      <c r="GND43" s="1477"/>
      <c r="GNE43" s="1477"/>
      <c r="GNF43" s="1477"/>
      <c r="GNG43" s="1477"/>
      <c r="GNH43" s="1477"/>
      <c r="GNI43" s="1477"/>
      <c r="GNJ43" s="1477"/>
      <c r="GNK43" s="1477"/>
      <c r="GNL43" s="1477"/>
      <c r="GNM43" s="1477"/>
      <c r="GNN43" s="1477"/>
      <c r="GNO43" s="1477"/>
      <c r="GNP43" s="1477"/>
      <c r="GNQ43" s="1477"/>
      <c r="GNR43" s="1477"/>
      <c r="GNS43" s="1477"/>
      <c r="GNT43" s="1477"/>
      <c r="GNU43" s="1477"/>
      <c r="GNV43" s="1477"/>
      <c r="GNW43" s="1477"/>
      <c r="GNX43" s="1477"/>
      <c r="GNY43" s="1477"/>
      <c r="GNZ43" s="1477"/>
      <c r="GOA43" s="1477"/>
      <c r="GOB43" s="1477"/>
      <c r="GOC43" s="1477"/>
      <c r="GOD43" s="1477"/>
      <c r="GOE43" s="1477"/>
      <c r="GOF43" s="1477"/>
      <c r="GOG43" s="1477"/>
      <c r="GOH43" s="1477"/>
      <c r="GOI43" s="1477"/>
      <c r="GOJ43" s="1477"/>
      <c r="GOK43" s="1477"/>
      <c r="GOL43" s="1477"/>
      <c r="GOM43" s="1477"/>
      <c r="GON43" s="1477"/>
      <c r="GOO43" s="1477"/>
      <c r="GOP43" s="1477"/>
      <c r="GOQ43" s="1477"/>
      <c r="GOR43" s="1477"/>
      <c r="GOS43" s="1477"/>
      <c r="GOT43" s="1477"/>
      <c r="GOU43" s="1477"/>
      <c r="GOV43" s="1477"/>
      <c r="GOW43" s="1477"/>
      <c r="GOX43" s="1477"/>
      <c r="GOY43" s="1477"/>
      <c r="GOZ43" s="1477"/>
      <c r="GPA43" s="1477"/>
      <c r="GPB43" s="1477"/>
      <c r="GPC43" s="1477"/>
      <c r="GPD43" s="1477"/>
      <c r="GPE43" s="1477"/>
      <c r="GPF43" s="1477"/>
      <c r="GPG43" s="1477"/>
      <c r="GPH43" s="1477"/>
      <c r="GPI43" s="1477"/>
      <c r="GPJ43" s="1477"/>
      <c r="GPK43" s="1477"/>
      <c r="GPL43" s="1477"/>
      <c r="GPM43" s="1477"/>
      <c r="GPN43" s="1477"/>
      <c r="GPO43" s="1477"/>
      <c r="GPP43" s="1477"/>
      <c r="GPQ43" s="1477"/>
      <c r="GPR43" s="1477"/>
      <c r="GPS43" s="1477"/>
      <c r="GPT43" s="1477"/>
      <c r="GPU43" s="1477"/>
      <c r="GPV43" s="1477"/>
      <c r="GPW43" s="1477"/>
      <c r="GPX43" s="1477"/>
      <c r="GPY43" s="1477"/>
      <c r="GPZ43" s="1477"/>
      <c r="GQA43" s="1477"/>
      <c r="GQB43" s="1477"/>
      <c r="GQC43" s="1477"/>
      <c r="GQD43" s="1477"/>
      <c r="GQE43" s="1477"/>
      <c r="GQF43" s="1477"/>
      <c r="GQG43" s="1477"/>
      <c r="GQH43" s="1477"/>
      <c r="GQI43" s="1477"/>
      <c r="GQJ43" s="1477"/>
      <c r="GQK43" s="1477"/>
      <c r="GQL43" s="1477"/>
      <c r="GQM43" s="1477"/>
      <c r="GQN43" s="1477"/>
      <c r="GQO43" s="1477"/>
      <c r="GQP43" s="1477"/>
      <c r="GQQ43" s="1477"/>
      <c r="GQR43" s="1477"/>
      <c r="GQS43" s="1477"/>
      <c r="GQT43" s="1477"/>
      <c r="GQU43" s="1477"/>
      <c r="GQV43" s="1477"/>
      <c r="GQW43" s="1477"/>
      <c r="GQX43" s="1477"/>
      <c r="GQY43" s="1477"/>
      <c r="GQZ43" s="1477"/>
      <c r="GRA43" s="1477"/>
      <c r="GRB43" s="1477"/>
      <c r="GRC43" s="1477"/>
      <c r="GRD43" s="1477"/>
      <c r="GRE43" s="1477"/>
      <c r="GRF43" s="1477"/>
      <c r="GRG43" s="1477"/>
      <c r="GRH43" s="1477"/>
      <c r="GRI43" s="1477"/>
      <c r="GRJ43" s="1477"/>
      <c r="GRK43" s="1477"/>
      <c r="GRL43" s="1477"/>
      <c r="GRM43" s="1477"/>
      <c r="GRN43" s="1477"/>
      <c r="GRO43" s="1477"/>
      <c r="GRP43" s="1477"/>
      <c r="GRQ43" s="1477"/>
      <c r="GRR43" s="1477"/>
      <c r="GRS43" s="1477"/>
      <c r="GRT43" s="1477"/>
      <c r="GRU43" s="1477"/>
      <c r="GRV43" s="1477"/>
      <c r="GRW43" s="1477"/>
      <c r="GRX43" s="1477"/>
      <c r="GRY43" s="1477"/>
      <c r="GRZ43" s="1477"/>
      <c r="GSA43" s="1477"/>
      <c r="GSB43" s="1477"/>
      <c r="GSC43" s="1477"/>
      <c r="GSD43" s="1477"/>
      <c r="GSE43" s="1477"/>
      <c r="GSF43" s="1477"/>
      <c r="GSG43" s="1477"/>
      <c r="GSH43" s="1477"/>
      <c r="GSI43" s="1477"/>
      <c r="GSJ43" s="1477"/>
      <c r="GSK43" s="1477"/>
      <c r="GSL43" s="1477"/>
      <c r="GSM43" s="1477"/>
      <c r="GSN43" s="1477"/>
      <c r="GSO43" s="1477"/>
      <c r="GSP43" s="1477"/>
      <c r="GSQ43" s="1477"/>
      <c r="GSR43" s="1477"/>
      <c r="GSS43" s="1477"/>
      <c r="GST43" s="1477"/>
      <c r="GSU43" s="1477"/>
      <c r="GSV43" s="1477"/>
      <c r="GSW43" s="1477"/>
      <c r="GSX43" s="1477"/>
      <c r="GSY43" s="1477"/>
      <c r="GSZ43" s="1477"/>
      <c r="GTA43" s="1477"/>
      <c r="GTB43" s="1477"/>
      <c r="GTC43" s="1477"/>
      <c r="GTD43" s="1477"/>
      <c r="GTE43" s="1477"/>
      <c r="GTF43" s="1477"/>
      <c r="GTG43" s="1477"/>
      <c r="GTH43" s="1477"/>
      <c r="GTI43" s="1477"/>
      <c r="GTJ43" s="1477"/>
      <c r="GTK43" s="1477"/>
      <c r="GTL43" s="1477"/>
      <c r="GTM43" s="1477"/>
      <c r="GTN43" s="1477"/>
      <c r="GTO43" s="1477"/>
      <c r="GTP43" s="1477"/>
      <c r="GTQ43" s="1477"/>
      <c r="GTR43" s="1477"/>
      <c r="GTS43" s="1477"/>
      <c r="GTT43" s="1477"/>
      <c r="GTU43" s="1477"/>
      <c r="GTV43" s="1477"/>
      <c r="GTW43" s="1477"/>
      <c r="GTX43" s="1477"/>
      <c r="GTY43" s="1477"/>
      <c r="GTZ43" s="1477"/>
      <c r="GUA43" s="1477"/>
      <c r="GUB43" s="1477"/>
      <c r="GUC43" s="1477"/>
      <c r="GUD43" s="1477"/>
      <c r="GUE43" s="1477"/>
      <c r="GUF43" s="1477"/>
      <c r="GUG43" s="1477"/>
      <c r="GUH43" s="1477"/>
      <c r="GUI43" s="1477"/>
      <c r="GUJ43" s="1477"/>
      <c r="GUK43" s="1477"/>
      <c r="GUL43" s="1477"/>
      <c r="GUM43" s="1477"/>
      <c r="GUN43" s="1477"/>
      <c r="GUO43" s="1477"/>
      <c r="GUP43" s="1477"/>
      <c r="GUQ43" s="1477"/>
      <c r="GUR43" s="1477"/>
      <c r="GUS43" s="1477"/>
      <c r="GUT43" s="1477"/>
      <c r="GUU43" s="1477"/>
      <c r="GUV43" s="1477"/>
      <c r="GUW43" s="1477"/>
      <c r="GUX43" s="1477"/>
      <c r="GUY43" s="1477"/>
      <c r="GUZ43" s="1477"/>
      <c r="GVA43" s="1477"/>
      <c r="GVB43" s="1477"/>
      <c r="GVC43" s="1477"/>
      <c r="GVD43" s="1477"/>
      <c r="GVE43" s="1477"/>
      <c r="GVF43" s="1477"/>
      <c r="GVG43" s="1477"/>
      <c r="GVH43" s="1477"/>
      <c r="GVI43" s="1477"/>
      <c r="GVJ43" s="1477"/>
      <c r="GVK43" s="1477"/>
      <c r="GVL43" s="1477"/>
      <c r="GVM43" s="1477"/>
      <c r="GVN43" s="1477"/>
      <c r="GVO43" s="1477"/>
      <c r="GVP43" s="1477"/>
      <c r="GVQ43" s="1477"/>
      <c r="GVR43" s="1477"/>
      <c r="GVS43" s="1477"/>
      <c r="GVT43" s="1477"/>
      <c r="GVU43" s="1477"/>
      <c r="GVV43" s="1477"/>
      <c r="GVW43" s="1477"/>
      <c r="GVX43" s="1477"/>
      <c r="GVY43" s="1477"/>
      <c r="GVZ43" s="1477"/>
      <c r="GWA43" s="1477"/>
      <c r="GWB43" s="1477"/>
      <c r="GWC43" s="1477"/>
      <c r="GWD43" s="1477"/>
      <c r="GWE43" s="1477"/>
      <c r="GWF43" s="1477"/>
      <c r="GWG43" s="1477"/>
      <c r="GWH43" s="1477"/>
      <c r="GWI43" s="1477"/>
      <c r="GWJ43" s="1477"/>
      <c r="GWK43" s="1477"/>
      <c r="GWL43" s="1477"/>
      <c r="GWM43" s="1477"/>
      <c r="GWN43" s="1477"/>
      <c r="GWO43" s="1477"/>
      <c r="GWP43" s="1477"/>
      <c r="GWQ43" s="1477"/>
      <c r="GWR43" s="1477"/>
      <c r="GWS43" s="1477"/>
      <c r="GWT43" s="1477"/>
      <c r="GWU43" s="1477"/>
      <c r="GWV43" s="1477"/>
      <c r="GWW43" s="1477"/>
      <c r="GWX43" s="1477"/>
      <c r="GWY43" s="1477"/>
      <c r="GWZ43" s="1477"/>
      <c r="GXA43" s="1477"/>
      <c r="GXB43" s="1477"/>
      <c r="GXC43" s="1477"/>
      <c r="GXD43" s="1477"/>
      <c r="GXE43" s="1477"/>
      <c r="GXF43" s="1477"/>
      <c r="GXG43" s="1477"/>
      <c r="GXH43" s="1477"/>
      <c r="GXI43" s="1477"/>
      <c r="GXJ43" s="1477"/>
      <c r="GXK43" s="1477"/>
      <c r="GXL43" s="1477"/>
      <c r="GXM43" s="1477"/>
      <c r="GXN43" s="1477"/>
      <c r="GXO43" s="1477"/>
      <c r="GXP43" s="1477"/>
      <c r="GXQ43" s="1477"/>
      <c r="GXR43" s="1477"/>
      <c r="GXS43" s="1477"/>
      <c r="GXT43" s="1477"/>
      <c r="GXU43" s="1477"/>
      <c r="GXV43" s="1477"/>
      <c r="GXW43" s="1477"/>
      <c r="GXX43" s="1477"/>
      <c r="GXY43" s="1477"/>
      <c r="GXZ43" s="1477"/>
      <c r="GYA43" s="1477"/>
      <c r="GYB43" s="1477"/>
      <c r="GYC43" s="1477"/>
      <c r="GYD43" s="1477"/>
      <c r="GYE43" s="1477"/>
      <c r="GYF43" s="1477"/>
      <c r="GYG43" s="1477"/>
      <c r="GYH43" s="1477"/>
      <c r="GYI43" s="1477"/>
      <c r="GYJ43" s="1477"/>
      <c r="GYK43" s="1477"/>
      <c r="GYL43" s="1477"/>
      <c r="GYM43" s="1477"/>
      <c r="GYN43" s="1477"/>
      <c r="GYO43" s="1477"/>
      <c r="GYP43" s="1477"/>
      <c r="GYQ43" s="1477"/>
      <c r="GYR43" s="1477"/>
      <c r="GYS43" s="1477"/>
      <c r="GYT43" s="1477"/>
      <c r="GYU43" s="1477"/>
      <c r="GYV43" s="1477"/>
      <c r="GYW43" s="1477"/>
      <c r="GYX43" s="1477"/>
      <c r="GYY43" s="1477"/>
      <c r="GYZ43" s="1477"/>
      <c r="GZA43" s="1477"/>
      <c r="GZB43" s="1477"/>
      <c r="GZC43" s="1477"/>
      <c r="GZD43" s="1477"/>
      <c r="GZE43" s="1477"/>
      <c r="GZF43" s="1477"/>
      <c r="GZG43" s="1477"/>
      <c r="GZH43" s="1477"/>
      <c r="GZI43" s="1477"/>
      <c r="GZJ43" s="1477"/>
      <c r="GZK43" s="1477"/>
      <c r="GZL43" s="1477"/>
      <c r="GZM43" s="1477"/>
      <c r="GZN43" s="1477"/>
      <c r="GZO43" s="1477"/>
      <c r="GZP43" s="1477"/>
      <c r="GZQ43" s="1477"/>
      <c r="GZR43" s="1477"/>
      <c r="GZS43" s="1477"/>
      <c r="GZT43" s="1477"/>
      <c r="GZU43" s="1477"/>
      <c r="GZV43" s="1477"/>
      <c r="GZW43" s="1477"/>
      <c r="GZX43" s="1477"/>
      <c r="GZY43" s="1477"/>
      <c r="GZZ43" s="1477"/>
      <c r="HAA43" s="1477"/>
      <c r="HAB43" s="1477"/>
      <c r="HAC43" s="1477"/>
      <c r="HAD43" s="1477"/>
      <c r="HAE43" s="1477"/>
      <c r="HAF43" s="1477"/>
      <c r="HAG43" s="1477"/>
      <c r="HAH43" s="1477"/>
      <c r="HAI43" s="1477"/>
      <c r="HAJ43" s="1477"/>
      <c r="HAK43" s="1477"/>
      <c r="HAL43" s="1477"/>
      <c r="HAM43" s="1477"/>
      <c r="HAN43" s="1477"/>
      <c r="HAO43" s="1477"/>
      <c r="HAP43" s="1477"/>
      <c r="HAQ43" s="1477"/>
      <c r="HAR43" s="1477"/>
      <c r="HAS43" s="1477"/>
      <c r="HAT43" s="1477"/>
      <c r="HAU43" s="1477"/>
      <c r="HAV43" s="1477"/>
      <c r="HAW43" s="1477"/>
      <c r="HAX43" s="1477"/>
      <c r="HAY43" s="1477"/>
      <c r="HAZ43" s="1477"/>
      <c r="HBA43" s="1477"/>
      <c r="HBB43" s="1477"/>
      <c r="HBC43" s="1477"/>
      <c r="HBD43" s="1477"/>
      <c r="HBE43" s="1477"/>
      <c r="HBF43" s="1477"/>
      <c r="HBG43" s="1477"/>
      <c r="HBH43" s="1477"/>
      <c r="HBI43" s="1477"/>
      <c r="HBJ43" s="1477"/>
      <c r="HBK43" s="1477"/>
      <c r="HBL43" s="1477"/>
      <c r="HBM43" s="1477"/>
      <c r="HBN43" s="1477"/>
      <c r="HBO43" s="1477"/>
      <c r="HBP43" s="1477"/>
      <c r="HBQ43" s="1477"/>
      <c r="HBR43" s="1477"/>
      <c r="HBS43" s="1477"/>
      <c r="HBT43" s="1477"/>
      <c r="HBU43" s="1477"/>
      <c r="HBV43" s="1477"/>
      <c r="HBW43" s="1477"/>
      <c r="HBX43" s="1477"/>
      <c r="HBY43" s="1477"/>
      <c r="HBZ43" s="1477"/>
      <c r="HCA43" s="1477"/>
      <c r="HCB43" s="1477"/>
      <c r="HCC43" s="1477"/>
      <c r="HCD43" s="1477"/>
      <c r="HCE43" s="1477"/>
      <c r="HCF43" s="1477"/>
      <c r="HCG43" s="1477"/>
      <c r="HCH43" s="1477"/>
      <c r="HCI43" s="1477"/>
      <c r="HCJ43" s="1477"/>
      <c r="HCK43" s="1477"/>
      <c r="HCL43" s="1477"/>
      <c r="HCM43" s="1477"/>
      <c r="HCN43" s="1477"/>
      <c r="HCO43" s="1477"/>
      <c r="HCP43" s="1477"/>
      <c r="HCQ43" s="1477"/>
      <c r="HCR43" s="1477"/>
      <c r="HCS43" s="1477"/>
      <c r="HCT43" s="1477"/>
      <c r="HCU43" s="1477"/>
      <c r="HCV43" s="1477"/>
      <c r="HCW43" s="1477"/>
      <c r="HCX43" s="1477"/>
      <c r="HCY43" s="1477"/>
      <c r="HCZ43" s="1477"/>
      <c r="HDA43" s="1477"/>
      <c r="HDB43" s="1477"/>
      <c r="HDC43" s="1477"/>
      <c r="HDD43" s="1477"/>
      <c r="HDE43" s="1477"/>
      <c r="HDF43" s="1477"/>
      <c r="HDG43" s="1477"/>
      <c r="HDH43" s="1477"/>
      <c r="HDI43" s="1477"/>
      <c r="HDJ43" s="1477"/>
      <c r="HDK43" s="1477"/>
      <c r="HDL43" s="1477"/>
      <c r="HDM43" s="1477"/>
      <c r="HDN43" s="1477"/>
      <c r="HDO43" s="1477"/>
      <c r="HDP43" s="1477"/>
      <c r="HDQ43" s="1477"/>
      <c r="HDR43" s="1477"/>
      <c r="HDS43" s="1477"/>
      <c r="HDT43" s="1477"/>
      <c r="HDU43" s="1477"/>
      <c r="HDV43" s="1477"/>
      <c r="HDW43" s="1477"/>
      <c r="HDX43" s="1477"/>
      <c r="HDY43" s="1477"/>
      <c r="HDZ43" s="1477"/>
      <c r="HEA43" s="1477"/>
      <c r="HEB43" s="1477"/>
      <c r="HEC43" s="1477"/>
      <c r="HED43" s="1477"/>
      <c r="HEE43" s="1477"/>
      <c r="HEF43" s="1477"/>
      <c r="HEG43" s="1477"/>
      <c r="HEH43" s="1477"/>
      <c r="HEI43" s="1477"/>
      <c r="HEJ43" s="1477"/>
      <c r="HEK43" s="1477"/>
      <c r="HEL43" s="1477"/>
      <c r="HEM43" s="1477"/>
      <c r="HEN43" s="1477"/>
      <c r="HEO43" s="1477"/>
      <c r="HEP43" s="1477"/>
      <c r="HEQ43" s="1477"/>
      <c r="HER43" s="1477"/>
      <c r="HES43" s="1477"/>
      <c r="HET43" s="1477"/>
      <c r="HEU43" s="1477"/>
      <c r="HEV43" s="1477"/>
      <c r="HEW43" s="1477"/>
      <c r="HEX43" s="1477"/>
      <c r="HEY43" s="1477"/>
      <c r="HEZ43" s="1477"/>
      <c r="HFA43" s="1477"/>
      <c r="HFB43" s="1477"/>
      <c r="HFC43" s="1477"/>
      <c r="HFD43" s="1477"/>
      <c r="HFE43" s="1477"/>
      <c r="HFF43" s="1477"/>
      <c r="HFG43" s="1477"/>
      <c r="HFH43" s="1477"/>
      <c r="HFI43" s="1477"/>
      <c r="HFJ43" s="1477"/>
      <c r="HFK43" s="1477"/>
      <c r="HFL43" s="1477"/>
      <c r="HFM43" s="1477"/>
      <c r="HFN43" s="1477"/>
      <c r="HFO43" s="1477"/>
      <c r="HFP43" s="1477"/>
      <c r="HFQ43" s="1477"/>
      <c r="HFR43" s="1477"/>
      <c r="HFS43" s="1477"/>
      <c r="HFT43" s="1477"/>
      <c r="HFU43" s="1477"/>
      <c r="HFV43" s="1477"/>
      <c r="HFW43" s="1477"/>
      <c r="HFX43" s="1477"/>
      <c r="HFY43" s="1477"/>
      <c r="HFZ43" s="1477"/>
      <c r="HGA43" s="1477"/>
      <c r="HGB43" s="1477"/>
      <c r="HGC43" s="1477"/>
      <c r="HGD43" s="1477"/>
      <c r="HGE43" s="1477"/>
      <c r="HGF43" s="1477"/>
      <c r="HGG43" s="1477"/>
      <c r="HGH43" s="1477"/>
      <c r="HGI43" s="1477"/>
      <c r="HGJ43" s="1477"/>
      <c r="HGK43" s="1477"/>
      <c r="HGL43" s="1477"/>
      <c r="HGM43" s="1477"/>
      <c r="HGN43" s="1477"/>
      <c r="HGO43" s="1477"/>
      <c r="HGP43" s="1477"/>
      <c r="HGQ43" s="1477"/>
      <c r="HGR43" s="1477"/>
      <c r="HGS43" s="1477"/>
      <c r="HGT43" s="1477"/>
      <c r="HGU43" s="1477"/>
      <c r="HGV43" s="1477"/>
      <c r="HGW43" s="1477"/>
      <c r="HGX43" s="1477"/>
      <c r="HGY43" s="1477"/>
      <c r="HGZ43" s="1477"/>
      <c r="HHA43" s="1477"/>
      <c r="HHB43" s="1477"/>
      <c r="HHC43" s="1477"/>
      <c r="HHD43" s="1477"/>
      <c r="HHE43" s="1477"/>
      <c r="HHF43" s="1477"/>
      <c r="HHG43" s="1477"/>
      <c r="HHH43" s="1477"/>
      <c r="HHI43" s="1477"/>
      <c r="HHJ43" s="1477"/>
      <c r="HHK43" s="1477"/>
      <c r="HHL43" s="1477"/>
      <c r="HHM43" s="1477"/>
      <c r="HHN43" s="1477"/>
      <c r="HHO43" s="1477"/>
      <c r="HHP43" s="1477"/>
      <c r="HHQ43" s="1477"/>
      <c r="HHR43" s="1477"/>
      <c r="HHS43" s="1477"/>
      <c r="HHT43" s="1477"/>
      <c r="HHU43" s="1477"/>
      <c r="HHV43" s="1477"/>
      <c r="HHW43" s="1477"/>
      <c r="HHX43" s="1477"/>
      <c r="HHY43" s="1477"/>
      <c r="HHZ43" s="1477"/>
      <c r="HIA43" s="1477"/>
      <c r="HIB43" s="1477"/>
      <c r="HIC43" s="1477"/>
      <c r="HID43" s="1477"/>
      <c r="HIE43" s="1477"/>
      <c r="HIF43" s="1477"/>
      <c r="HIG43" s="1477"/>
      <c r="HIH43" s="1477"/>
      <c r="HII43" s="1477"/>
      <c r="HIJ43" s="1477"/>
      <c r="HIK43" s="1477"/>
      <c r="HIL43" s="1477"/>
      <c r="HIM43" s="1477"/>
      <c r="HIN43" s="1477"/>
      <c r="HIO43" s="1477"/>
      <c r="HIP43" s="1477"/>
      <c r="HIQ43" s="1477"/>
      <c r="HIR43" s="1477"/>
      <c r="HIS43" s="1477"/>
      <c r="HIT43" s="1477"/>
      <c r="HIU43" s="1477"/>
      <c r="HIV43" s="1477"/>
      <c r="HIW43" s="1477"/>
      <c r="HIX43" s="1477"/>
      <c r="HIY43" s="1477"/>
      <c r="HIZ43" s="1477"/>
      <c r="HJA43" s="1477"/>
      <c r="HJB43" s="1477"/>
      <c r="HJC43" s="1477"/>
      <c r="HJD43" s="1477"/>
      <c r="HJE43" s="1477"/>
      <c r="HJF43" s="1477"/>
      <c r="HJG43" s="1477"/>
      <c r="HJH43" s="1477"/>
      <c r="HJI43" s="1477"/>
      <c r="HJJ43" s="1477"/>
      <c r="HJK43" s="1477"/>
      <c r="HJL43" s="1477"/>
      <c r="HJM43" s="1477"/>
      <c r="HJN43" s="1477"/>
      <c r="HJO43" s="1477"/>
      <c r="HJP43" s="1477"/>
      <c r="HJQ43" s="1477"/>
      <c r="HJR43" s="1477"/>
      <c r="HJS43" s="1477"/>
      <c r="HJT43" s="1477"/>
      <c r="HJU43" s="1477"/>
      <c r="HJV43" s="1477"/>
      <c r="HJW43" s="1477"/>
      <c r="HJX43" s="1477"/>
      <c r="HJY43" s="1477"/>
      <c r="HJZ43" s="1477"/>
      <c r="HKA43" s="1477"/>
      <c r="HKB43" s="1477"/>
      <c r="HKC43" s="1477"/>
      <c r="HKD43" s="1477"/>
      <c r="HKE43" s="1477"/>
      <c r="HKF43" s="1477"/>
      <c r="HKG43" s="1477"/>
      <c r="HKH43" s="1477"/>
      <c r="HKI43" s="1477"/>
      <c r="HKJ43" s="1477"/>
      <c r="HKK43" s="1477"/>
      <c r="HKL43" s="1477"/>
      <c r="HKM43" s="1477"/>
      <c r="HKN43" s="1477"/>
      <c r="HKO43" s="1477"/>
      <c r="HKP43" s="1477"/>
      <c r="HKQ43" s="1477"/>
      <c r="HKR43" s="1477"/>
      <c r="HKS43" s="1477"/>
      <c r="HKT43" s="1477"/>
      <c r="HKU43" s="1477"/>
      <c r="HKV43" s="1477"/>
      <c r="HKW43" s="1477"/>
      <c r="HKX43" s="1477"/>
      <c r="HKY43" s="1477"/>
      <c r="HKZ43" s="1477"/>
      <c r="HLA43" s="1477"/>
      <c r="HLB43" s="1477"/>
      <c r="HLC43" s="1477"/>
      <c r="HLD43" s="1477"/>
      <c r="HLE43" s="1477"/>
      <c r="HLF43" s="1477"/>
      <c r="HLG43" s="1477"/>
      <c r="HLH43" s="1477"/>
      <c r="HLI43" s="1477"/>
      <c r="HLJ43" s="1477"/>
      <c r="HLK43" s="1477"/>
      <c r="HLL43" s="1477"/>
      <c r="HLM43" s="1477"/>
      <c r="HLN43" s="1477"/>
      <c r="HLO43" s="1477"/>
      <c r="HLP43" s="1477"/>
      <c r="HLQ43" s="1477"/>
      <c r="HLR43" s="1477"/>
      <c r="HLS43" s="1477"/>
      <c r="HLT43" s="1477"/>
      <c r="HLU43" s="1477"/>
      <c r="HLV43" s="1477"/>
      <c r="HLW43" s="1477"/>
      <c r="HLX43" s="1477"/>
      <c r="HLY43" s="1477"/>
      <c r="HLZ43" s="1477"/>
      <c r="HMA43" s="1477"/>
      <c r="HMB43" s="1477"/>
      <c r="HMC43" s="1477"/>
      <c r="HMD43" s="1477"/>
      <c r="HME43" s="1477"/>
      <c r="HMF43" s="1477"/>
      <c r="HMG43" s="1477"/>
      <c r="HMH43" s="1477"/>
      <c r="HMI43" s="1477"/>
      <c r="HMJ43" s="1477"/>
      <c r="HMK43" s="1477"/>
      <c r="HML43" s="1477"/>
      <c r="HMM43" s="1477"/>
      <c r="HMN43" s="1477"/>
      <c r="HMO43" s="1477"/>
      <c r="HMP43" s="1477"/>
      <c r="HMQ43" s="1477"/>
      <c r="HMR43" s="1477"/>
      <c r="HMS43" s="1477"/>
      <c r="HMT43" s="1477"/>
      <c r="HMU43" s="1477"/>
      <c r="HMV43" s="1477"/>
      <c r="HMW43" s="1477"/>
      <c r="HMX43" s="1477"/>
      <c r="HMY43" s="1477"/>
      <c r="HMZ43" s="1477"/>
      <c r="HNA43" s="1477"/>
      <c r="HNB43" s="1477"/>
      <c r="HNC43" s="1477"/>
      <c r="HND43" s="1477"/>
      <c r="HNE43" s="1477"/>
      <c r="HNF43" s="1477"/>
      <c r="HNG43" s="1477"/>
      <c r="HNH43" s="1477"/>
      <c r="HNI43" s="1477"/>
      <c r="HNJ43" s="1477"/>
      <c r="HNK43" s="1477"/>
      <c r="HNL43" s="1477"/>
      <c r="HNM43" s="1477"/>
      <c r="HNN43" s="1477"/>
      <c r="HNO43" s="1477"/>
      <c r="HNP43" s="1477"/>
      <c r="HNQ43" s="1477"/>
      <c r="HNR43" s="1477"/>
      <c r="HNS43" s="1477"/>
      <c r="HNT43" s="1477"/>
      <c r="HNU43" s="1477"/>
      <c r="HNV43" s="1477"/>
      <c r="HNW43" s="1477"/>
      <c r="HNX43" s="1477"/>
      <c r="HNY43" s="1477"/>
      <c r="HNZ43" s="1477"/>
      <c r="HOA43" s="1477"/>
      <c r="HOB43" s="1477"/>
      <c r="HOC43" s="1477"/>
      <c r="HOD43" s="1477"/>
      <c r="HOE43" s="1477"/>
      <c r="HOF43" s="1477"/>
      <c r="HOG43" s="1477"/>
      <c r="HOH43" s="1477"/>
      <c r="HOI43" s="1477"/>
      <c r="HOJ43" s="1477"/>
      <c r="HOK43" s="1477"/>
      <c r="HOL43" s="1477"/>
      <c r="HOM43" s="1477"/>
      <c r="HON43" s="1477"/>
      <c r="HOO43" s="1477"/>
      <c r="HOP43" s="1477"/>
      <c r="HOQ43" s="1477"/>
      <c r="HOR43" s="1477"/>
      <c r="HOS43" s="1477"/>
      <c r="HOT43" s="1477"/>
      <c r="HOU43" s="1477"/>
      <c r="HOV43" s="1477"/>
      <c r="HOW43" s="1477"/>
      <c r="HOX43" s="1477"/>
      <c r="HOY43" s="1477"/>
      <c r="HOZ43" s="1477"/>
      <c r="HPA43" s="1477"/>
      <c r="HPB43" s="1477"/>
      <c r="HPC43" s="1477"/>
      <c r="HPD43" s="1477"/>
      <c r="HPE43" s="1477"/>
      <c r="HPF43" s="1477"/>
      <c r="HPG43" s="1477"/>
      <c r="HPH43" s="1477"/>
      <c r="HPI43" s="1477"/>
      <c r="HPJ43" s="1477"/>
      <c r="HPK43" s="1477"/>
      <c r="HPL43" s="1477"/>
      <c r="HPM43" s="1477"/>
      <c r="HPN43" s="1477"/>
      <c r="HPO43" s="1477"/>
      <c r="HPP43" s="1477"/>
      <c r="HPQ43" s="1477"/>
      <c r="HPR43" s="1477"/>
      <c r="HPS43" s="1477"/>
      <c r="HPT43" s="1477"/>
      <c r="HPU43" s="1477"/>
      <c r="HPV43" s="1477"/>
      <c r="HPW43" s="1477"/>
      <c r="HPX43" s="1477"/>
      <c r="HPY43" s="1477"/>
      <c r="HPZ43" s="1477"/>
      <c r="HQA43" s="1477"/>
      <c r="HQB43" s="1477"/>
      <c r="HQC43" s="1477"/>
      <c r="HQD43" s="1477"/>
      <c r="HQE43" s="1477"/>
      <c r="HQF43" s="1477"/>
      <c r="HQG43" s="1477"/>
      <c r="HQH43" s="1477"/>
      <c r="HQI43" s="1477"/>
      <c r="HQJ43" s="1477"/>
      <c r="HQK43" s="1477"/>
      <c r="HQL43" s="1477"/>
      <c r="HQM43" s="1477"/>
      <c r="HQN43" s="1477"/>
      <c r="HQO43" s="1477"/>
      <c r="HQP43" s="1477"/>
      <c r="HQQ43" s="1477"/>
      <c r="HQR43" s="1477"/>
      <c r="HQS43" s="1477"/>
      <c r="HQT43" s="1477"/>
      <c r="HQU43" s="1477"/>
      <c r="HQV43" s="1477"/>
      <c r="HQW43" s="1477"/>
      <c r="HQX43" s="1477"/>
      <c r="HQY43" s="1477"/>
      <c r="HQZ43" s="1477"/>
      <c r="HRA43" s="1477"/>
      <c r="HRB43" s="1477"/>
      <c r="HRC43" s="1477"/>
      <c r="HRD43" s="1477"/>
      <c r="HRE43" s="1477"/>
      <c r="HRF43" s="1477"/>
      <c r="HRG43" s="1477"/>
      <c r="HRH43" s="1477"/>
      <c r="HRI43" s="1477"/>
      <c r="HRJ43" s="1477"/>
      <c r="HRK43" s="1477"/>
      <c r="HRL43" s="1477"/>
      <c r="HRM43" s="1477"/>
      <c r="HRN43" s="1477"/>
      <c r="HRO43" s="1477"/>
      <c r="HRP43" s="1477"/>
      <c r="HRQ43" s="1477"/>
      <c r="HRR43" s="1477"/>
      <c r="HRS43" s="1477"/>
      <c r="HRT43" s="1477"/>
      <c r="HRU43" s="1477"/>
      <c r="HRV43" s="1477"/>
      <c r="HRW43" s="1477"/>
      <c r="HRX43" s="1477"/>
      <c r="HRY43" s="1477"/>
      <c r="HRZ43" s="1477"/>
      <c r="HSA43" s="1477"/>
      <c r="HSB43" s="1477"/>
      <c r="HSC43" s="1477"/>
      <c r="HSD43" s="1477"/>
      <c r="HSE43" s="1477"/>
      <c r="HSF43" s="1477"/>
      <c r="HSG43" s="1477"/>
      <c r="HSH43" s="1477"/>
      <c r="HSI43" s="1477"/>
      <c r="HSJ43" s="1477"/>
      <c r="HSK43" s="1477"/>
      <c r="HSL43" s="1477"/>
      <c r="HSM43" s="1477"/>
      <c r="HSN43" s="1477"/>
      <c r="HSO43" s="1477"/>
      <c r="HSP43" s="1477"/>
      <c r="HSQ43" s="1477"/>
      <c r="HSR43" s="1477"/>
      <c r="HSS43" s="1477"/>
      <c r="HST43" s="1477"/>
      <c r="HSU43" s="1477"/>
      <c r="HSV43" s="1477"/>
      <c r="HSW43" s="1477"/>
      <c r="HSX43" s="1477"/>
      <c r="HSY43" s="1477"/>
      <c r="HSZ43" s="1477"/>
      <c r="HTA43" s="1477"/>
      <c r="HTB43" s="1477"/>
      <c r="HTC43" s="1477"/>
      <c r="HTD43" s="1477"/>
      <c r="HTE43" s="1477"/>
      <c r="HTF43" s="1477"/>
      <c r="HTG43" s="1477"/>
      <c r="HTH43" s="1477"/>
      <c r="HTI43" s="1477"/>
      <c r="HTJ43" s="1477"/>
      <c r="HTK43" s="1477"/>
      <c r="HTL43" s="1477"/>
      <c r="HTM43" s="1477"/>
      <c r="HTN43" s="1477"/>
      <c r="HTO43" s="1477"/>
      <c r="HTP43" s="1477"/>
      <c r="HTQ43" s="1477"/>
      <c r="HTR43" s="1477"/>
      <c r="HTS43" s="1477"/>
      <c r="HTT43" s="1477"/>
      <c r="HTU43" s="1477"/>
      <c r="HTV43" s="1477"/>
      <c r="HTW43" s="1477"/>
      <c r="HTX43" s="1477"/>
      <c r="HTY43" s="1477"/>
      <c r="HTZ43" s="1477"/>
      <c r="HUA43" s="1477"/>
      <c r="HUB43" s="1477"/>
      <c r="HUC43" s="1477"/>
      <c r="HUD43" s="1477"/>
      <c r="HUE43" s="1477"/>
      <c r="HUF43" s="1477"/>
      <c r="HUG43" s="1477"/>
      <c r="HUH43" s="1477"/>
      <c r="HUI43" s="1477"/>
      <c r="HUJ43" s="1477"/>
      <c r="HUK43" s="1477"/>
      <c r="HUL43" s="1477"/>
      <c r="HUM43" s="1477"/>
      <c r="HUN43" s="1477"/>
      <c r="HUO43" s="1477"/>
      <c r="HUP43" s="1477"/>
      <c r="HUQ43" s="1477"/>
      <c r="HUR43" s="1477"/>
      <c r="HUS43" s="1477"/>
      <c r="HUT43" s="1477"/>
      <c r="HUU43" s="1477"/>
      <c r="HUV43" s="1477"/>
      <c r="HUW43" s="1477"/>
      <c r="HUX43" s="1477"/>
      <c r="HUY43" s="1477"/>
      <c r="HUZ43" s="1477"/>
      <c r="HVA43" s="1477"/>
      <c r="HVB43" s="1477"/>
      <c r="HVC43" s="1477"/>
      <c r="HVD43" s="1477"/>
      <c r="HVE43" s="1477"/>
      <c r="HVF43" s="1477"/>
      <c r="HVG43" s="1477"/>
      <c r="HVH43" s="1477"/>
      <c r="HVI43" s="1477"/>
      <c r="HVJ43" s="1477"/>
      <c r="HVK43" s="1477"/>
      <c r="HVL43" s="1477"/>
      <c r="HVM43" s="1477"/>
      <c r="HVN43" s="1477"/>
      <c r="HVO43" s="1477"/>
      <c r="HVP43" s="1477"/>
      <c r="HVQ43" s="1477"/>
      <c r="HVR43" s="1477"/>
      <c r="HVS43" s="1477"/>
      <c r="HVT43" s="1477"/>
      <c r="HVU43" s="1477"/>
      <c r="HVV43" s="1477"/>
      <c r="HVW43" s="1477"/>
      <c r="HVX43" s="1477"/>
      <c r="HVY43" s="1477"/>
      <c r="HVZ43" s="1477"/>
      <c r="HWA43" s="1477"/>
      <c r="HWB43" s="1477"/>
      <c r="HWC43" s="1477"/>
      <c r="HWD43" s="1477"/>
      <c r="HWE43" s="1477"/>
      <c r="HWF43" s="1477"/>
      <c r="HWG43" s="1477"/>
      <c r="HWH43" s="1477"/>
      <c r="HWI43" s="1477"/>
      <c r="HWJ43" s="1477"/>
      <c r="HWK43" s="1477"/>
      <c r="HWL43" s="1477"/>
      <c r="HWM43" s="1477"/>
      <c r="HWN43" s="1477"/>
      <c r="HWO43" s="1477"/>
      <c r="HWP43" s="1477"/>
      <c r="HWQ43" s="1477"/>
      <c r="HWR43" s="1477"/>
      <c r="HWS43" s="1477"/>
      <c r="HWT43" s="1477"/>
      <c r="HWU43" s="1477"/>
      <c r="HWV43" s="1477"/>
      <c r="HWW43" s="1477"/>
      <c r="HWX43" s="1477"/>
      <c r="HWY43" s="1477"/>
      <c r="HWZ43" s="1477"/>
      <c r="HXA43" s="1477"/>
      <c r="HXB43" s="1477"/>
      <c r="HXC43" s="1477"/>
      <c r="HXD43" s="1477"/>
      <c r="HXE43" s="1477"/>
      <c r="HXF43" s="1477"/>
      <c r="HXG43" s="1477"/>
      <c r="HXH43" s="1477"/>
      <c r="HXI43" s="1477"/>
      <c r="HXJ43" s="1477"/>
      <c r="HXK43" s="1477"/>
      <c r="HXL43" s="1477"/>
      <c r="HXM43" s="1477"/>
      <c r="HXN43" s="1477"/>
      <c r="HXO43" s="1477"/>
      <c r="HXP43" s="1477"/>
      <c r="HXQ43" s="1477"/>
      <c r="HXR43" s="1477"/>
      <c r="HXS43" s="1477"/>
      <c r="HXT43" s="1477"/>
      <c r="HXU43" s="1477"/>
      <c r="HXV43" s="1477"/>
      <c r="HXW43" s="1477"/>
      <c r="HXX43" s="1477"/>
      <c r="HXY43" s="1477"/>
      <c r="HXZ43" s="1477"/>
      <c r="HYA43" s="1477"/>
      <c r="HYB43" s="1477"/>
      <c r="HYC43" s="1477"/>
      <c r="HYD43" s="1477"/>
      <c r="HYE43" s="1477"/>
      <c r="HYF43" s="1477"/>
      <c r="HYG43" s="1477"/>
      <c r="HYH43" s="1477"/>
      <c r="HYI43" s="1477"/>
      <c r="HYJ43" s="1477"/>
      <c r="HYK43" s="1477"/>
      <c r="HYL43" s="1477"/>
      <c r="HYM43" s="1477"/>
      <c r="HYN43" s="1477"/>
      <c r="HYO43" s="1477"/>
      <c r="HYP43" s="1477"/>
      <c r="HYQ43" s="1477"/>
      <c r="HYR43" s="1477"/>
      <c r="HYS43" s="1477"/>
      <c r="HYT43" s="1477"/>
      <c r="HYU43" s="1477"/>
      <c r="HYV43" s="1477"/>
      <c r="HYW43" s="1477"/>
      <c r="HYX43" s="1477"/>
      <c r="HYY43" s="1477"/>
      <c r="HYZ43" s="1477"/>
      <c r="HZA43" s="1477"/>
      <c r="HZB43" s="1477"/>
      <c r="HZC43" s="1477"/>
      <c r="HZD43" s="1477"/>
      <c r="HZE43" s="1477"/>
      <c r="HZF43" s="1477"/>
      <c r="HZG43" s="1477"/>
      <c r="HZH43" s="1477"/>
      <c r="HZI43" s="1477"/>
      <c r="HZJ43" s="1477"/>
      <c r="HZK43" s="1477"/>
      <c r="HZL43" s="1477"/>
      <c r="HZM43" s="1477"/>
      <c r="HZN43" s="1477"/>
      <c r="HZO43" s="1477"/>
      <c r="HZP43" s="1477"/>
      <c r="HZQ43" s="1477"/>
      <c r="HZR43" s="1477"/>
      <c r="HZS43" s="1477"/>
      <c r="HZT43" s="1477"/>
      <c r="HZU43" s="1477"/>
      <c r="HZV43" s="1477"/>
      <c r="HZW43" s="1477"/>
      <c r="HZX43" s="1477"/>
      <c r="HZY43" s="1477"/>
      <c r="HZZ43" s="1477"/>
      <c r="IAA43" s="1477"/>
      <c r="IAB43" s="1477"/>
      <c r="IAC43" s="1477"/>
      <c r="IAD43" s="1477"/>
      <c r="IAE43" s="1477"/>
      <c r="IAF43" s="1477"/>
      <c r="IAG43" s="1477"/>
      <c r="IAH43" s="1477"/>
      <c r="IAI43" s="1477"/>
      <c r="IAJ43" s="1477"/>
      <c r="IAK43" s="1477"/>
      <c r="IAL43" s="1477"/>
      <c r="IAM43" s="1477"/>
      <c r="IAN43" s="1477"/>
      <c r="IAO43" s="1477"/>
      <c r="IAP43" s="1477"/>
      <c r="IAQ43" s="1477"/>
      <c r="IAR43" s="1477"/>
      <c r="IAS43" s="1477"/>
      <c r="IAT43" s="1477"/>
      <c r="IAU43" s="1477"/>
      <c r="IAV43" s="1477"/>
      <c r="IAW43" s="1477"/>
      <c r="IAX43" s="1477"/>
      <c r="IAY43" s="1477"/>
      <c r="IAZ43" s="1477"/>
      <c r="IBA43" s="1477"/>
      <c r="IBB43" s="1477"/>
      <c r="IBC43" s="1477"/>
      <c r="IBD43" s="1477"/>
      <c r="IBE43" s="1477"/>
      <c r="IBF43" s="1477"/>
      <c r="IBG43" s="1477"/>
      <c r="IBH43" s="1477"/>
      <c r="IBI43" s="1477"/>
      <c r="IBJ43" s="1477"/>
      <c r="IBK43" s="1477"/>
      <c r="IBL43" s="1477"/>
      <c r="IBM43" s="1477"/>
      <c r="IBN43" s="1477"/>
      <c r="IBO43" s="1477"/>
      <c r="IBP43" s="1477"/>
      <c r="IBQ43" s="1477"/>
      <c r="IBR43" s="1477"/>
      <c r="IBS43" s="1477"/>
      <c r="IBT43" s="1477"/>
      <c r="IBU43" s="1477"/>
      <c r="IBV43" s="1477"/>
      <c r="IBW43" s="1477"/>
      <c r="IBX43" s="1477"/>
      <c r="IBY43" s="1477"/>
      <c r="IBZ43" s="1477"/>
      <c r="ICA43" s="1477"/>
      <c r="ICB43" s="1477"/>
      <c r="ICC43" s="1477"/>
      <c r="ICD43" s="1477"/>
      <c r="ICE43" s="1477"/>
      <c r="ICF43" s="1477"/>
      <c r="ICG43" s="1477"/>
      <c r="ICH43" s="1477"/>
      <c r="ICI43" s="1477"/>
      <c r="ICJ43" s="1477"/>
      <c r="ICK43" s="1477"/>
      <c r="ICL43" s="1477"/>
      <c r="ICM43" s="1477"/>
      <c r="ICN43" s="1477"/>
      <c r="ICO43" s="1477"/>
      <c r="ICP43" s="1477"/>
      <c r="ICQ43" s="1477"/>
      <c r="ICR43" s="1477"/>
      <c r="ICS43" s="1477"/>
      <c r="ICT43" s="1477"/>
      <c r="ICU43" s="1477"/>
      <c r="ICV43" s="1477"/>
      <c r="ICW43" s="1477"/>
      <c r="ICX43" s="1477"/>
      <c r="ICY43" s="1477"/>
      <c r="ICZ43" s="1477"/>
      <c r="IDA43" s="1477"/>
      <c r="IDB43" s="1477"/>
      <c r="IDC43" s="1477"/>
      <c r="IDD43" s="1477"/>
      <c r="IDE43" s="1477"/>
      <c r="IDF43" s="1477"/>
      <c r="IDG43" s="1477"/>
      <c r="IDH43" s="1477"/>
      <c r="IDI43" s="1477"/>
      <c r="IDJ43" s="1477"/>
      <c r="IDK43" s="1477"/>
      <c r="IDL43" s="1477"/>
      <c r="IDM43" s="1477"/>
      <c r="IDN43" s="1477"/>
      <c r="IDO43" s="1477"/>
      <c r="IDP43" s="1477"/>
      <c r="IDQ43" s="1477"/>
      <c r="IDR43" s="1477"/>
      <c r="IDS43" s="1477"/>
      <c r="IDT43" s="1477"/>
      <c r="IDU43" s="1477"/>
      <c r="IDV43" s="1477"/>
      <c r="IDW43" s="1477"/>
      <c r="IDX43" s="1477"/>
      <c r="IDY43" s="1477"/>
      <c r="IDZ43" s="1477"/>
      <c r="IEA43" s="1477"/>
      <c r="IEB43" s="1477"/>
      <c r="IEC43" s="1477"/>
      <c r="IED43" s="1477"/>
      <c r="IEE43" s="1477"/>
      <c r="IEF43" s="1477"/>
      <c r="IEG43" s="1477"/>
      <c r="IEH43" s="1477"/>
      <c r="IEI43" s="1477"/>
      <c r="IEJ43" s="1477"/>
      <c r="IEK43" s="1477"/>
      <c r="IEL43" s="1477"/>
      <c r="IEM43" s="1477"/>
      <c r="IEN43" s="1477"/>
      <c r="IEO43" s="1477"/>
      <c r="IEP43" s="1477"/>
      <c r="IEQ43" s="1477"/>
      <c r="IER43" s="1477"/>
      <c r="IES43" s="1477"/>
      <c r="IET43" s="1477"/>
      <c r="IEU43" s="1477"/>
      <c r="IEV43" s="1477"/>
      <c r="IEW43" s="1477"/>
      <c r="IEX43" s="1477"/>
      <c r="IEY43" s="1477"/>
      <c r="IEZ43" s="1477"/>
      <c r="IFA43" s="1477"/>
      <c r="IFB43" s="1477"/>
      <c r="IFC43" s="1477"/>
      <c r="IFD43" s="1477"/>
      <c r="IFE43" s="1477"/>
      <c r="IFF43" s="1477"/>
      <c r="IFG43" s="1477"/>
      <c r="IFH43" s="1477"/>
      <c r="IFI43" s="1477"/>
      <c r="IFJ43" s="1477"/>
      <c r="IFK43" s="1477"/>
      <c r="IFL43" s="1477"/>
      <c r="IFM43" s="1477"/>
      <c r="IFN43" s="1477"/>
      <c r="IFO43" s="1477"/>
      <c r="IFP43" s="1477"/>
      <c r="IFQ43" s="1477"/>
      <c r="IFR43" s="1477"/>
      <c r="IFS43" s="1477"/>
      <c r="IFT43" s="1477"/>
      <c r="IFU43" s="1477"/>
      <c r="IFV43" s="1477"/>
      <c r="IFW43" s="1477"/>
      <c r="IFX43" s="1477"/>
      <c r="IFY43" s="1477"/>
      <c r="IFZ43" s="1477"/>
      <c r="IGA43" s="1477"/>
      <c r="IGB43" s="1477"/>
      <c r="IGC43" s="1477"/>
      <c r="IGD43" s="1477"/>
      <c r="IGE43" s="1477"/>
      <c r="IGF43" s="1477"/>
      <c r="IGG43" s="1477"/>
      <c r="IGH43" s="1477"/>
      <c r="IGI43" s="1477"/>
      <c r="IGJ43" s="1477"/>
      <c r="IGK43" s="1477"/>
      <c r="IGL43" s="1477"/>
      <c r="IGM43" s="1477"/>
      <c r="IGN43" s="1477"/>
      <c r="IGO43" s="1477"/>
      <c r="IGP43" s="1477"/>
      <c r="IGQ43" s="1477"/>
      <c r="IGR43" s="1477"/>
      <c r="IGS43" s="1477"/>
      <c r="IGT43" s="1477"/>
      <c r="IGU43" s="1477"/>
      <c r="IGV43" s="1477"/>
      <c r="IGW43" s="1477"/>
      <c r="IGX43" s="1477"/>
      <c r="IGY43" s="1477"/>
      <c r="IGZ43" s="1477"/>
      <c r="IHA43" s="1477"/>
      <c r="IHB43" s="1477"/>
      <c r="IHC43" s="1477"/>
      <c r="IHD43" s="1477"/>
      <c r="IHE43" s="1477"/>
      <c r="IHF43" s="1477"/>
      <c r="IHG43" s="1477"/>
      <c r="IHH43" s="1477"/>
      <c r="IHI43" s="1477"/>
      <c r="IHJ43" s="1477"/>
      <c r="IHK43" s="1477"/>
      <c r="IHL43" s="1477"/>
      <c r="IHM43" s="1477"/>
      <c r="IHN43" s="1477"/>
      <c r="IHO43" s="1477"/>
      <c r="IHP43" s="1477"/>
      <c r="IHQ43" s="1477"/>
      <c r="IHR43" s="1477"/>
      <c r="IHS43" s="1477"/>
      <c r="IHT43" s="1477"/>
      <c r="IHU43" s="1477"/>
      <c r="IHV43" s="1477"/>
      <c r="IHW43" s="1477"/>
      <c r="IHX43" s="1477"/>
      <c r="IHY43" s="1477"/>
      <c r="IHZ43" s="1477"/>
      <c r="IIA43" s="1477"/>
      <c r="IIB43" s="1477"/>
      <c r="IIC43" s="1477"/>
      <c r="IID43" s="1477"/>
      <c r="IIE43" s="1477"/>
      <c r="IIF43" s="1477"/>
      <c r="IIG43" s="1477"/>
      <c r="IIH43" s="1477"/>
      <c r="III43" s="1477"/>
      <c r="IIJ43" s="1477"/>
      <c r="IIK43" s="1477"/>
      <c r="IIL43" s="1477"/>
      <c r="IIM43" s="1477"/>
      <c r="IIN43" s="1477"/>
      <c r="IIO43" s="1477"/>
      <c r="IIP43" s="1477"/>
      <c r="IIQ43" s="1477"/>
      <c r="IIR43" s="1477"/>
      <c r="IIS43" s="1477"/>
      <c r="IIT43" s="1477"/>
      <c r="IIU43" s="1477"/>
      <c r="IIV43" s="1477"/>
      <c r="IIW43" s="1477"/>
      <c r="IIX43" s="1477"/>
      <c r="IIY43" s="1477"/>
      <c r="IIZ43" s="1477"/>
      <c r="IJA43" s="1477"/>
      <c r="IJB43" s="1477"/>
      <c r="IJC43" s="1477"/>
      <c r="IJD43" s="1477"/>
      <c r="IJE43" s="1477"/>
      <c r="IJF43" s="1477"/>
      <c r="IJG43" s="1477"/>
      <c r="IJH43" s="1477"/>
      <c r="IJI43" s="1477"/>
      <c r="IJJ43" s="1477"/>
      <c r="IJK43" s="1477"/>
      <c r="IJL43" s="1477"/>
      <c r="IJM43" s="1477"/>
      <c r="IJN43" s="1477"/>
      <c r="IJO43" s="1477"/>
      <c r="IJP43" s="1477"/>
      <c r="IJQ43" s="1477"/>
      <c r="IJR43" s="1477"/>
      <c r="IJS43" s="1477"/>
      <c r="IJT43" s="1477"/>
      <c r="IJU43" s="1477"/>
      <c r="IJV43" s="1477"/>
      <c r="IJW43" s="1477"/>
      <c r="IJX43" s="1477"/>
      <c r="IJY43" s="1477"/>
      <c r="IJZ43" s="1477"/>
      <c r="IKA43" s="1477"/>
      <c r="IKB43" s="1477"/>
      <c r="IKC43" s="1477"/>
      <c r="IKD43" s="1477"/>
      <c r="IKE43" s="1477"/>
      <c r="IKF43" s="1477"/>
      <c r="IKG43" s="1477"/>
      <c r="IKH43" s="1477"/>
      <c r="IKI43" s="1477"/>
      <c r="IKJ43" s="1477"/>
      <c r="IKK43" s="1477"/>
      <c r="IKL43" s="1477"/>
      <c r="IKM43" s="1477"/>
      <c r="IKN43" s="1477"/>
      <c r="IKO43" s="1477"/>
      <c r="IKP43" s="1477"/>
      <c r="IKQ43" s="1477"/>
      <c r="IKR43" s="1477"/>
      <c r="IKS43" s="1477"/>
      <c r="IKT43" s="1477"/>
      <c r="IKU43" s="1477"/>
      <c r="IKV43" s="1477"/>
      <c r="IKW43" s="1477"/>
      <c r="IKX43" s="1477"/>
      <c r="IKY43" s="1477"/>
      <c r="IKZ43" s="1477"/>
      <c r="ILA43" s="1477"/>
      <c r="ILB43" s="1477"/>
      <c r="ILC43" s="1477"/>
      <c r="ILD43" s="1477"/>
      <c r="ILE43" s="1477"/>
      <c r="ILF43" s="1477"/>
      <c r="ILG43" s="1477"/>
      <c r="ILH43" s="1477"/>
      <c r="ILI43" s="1477"/>
      <c r="ILJ43" s="1477"/>
      <c r="ILK43" s="1477"/>
      <c r="ILL43" s="1477"/>
      <c r="ILM43" s="1477"/>
      <c r="ILN43" s="1477"/>
      <c r="ILO43" s="1477"/>
      <c r="ILP43" s="1477"/>
      <c r="ILQ43" s="1477"/>
      <c r="ILR43" s="1477"/>
      <c r="ILS43" s="1477"/>
      <c r="ILT43" s="1477"/>
      <c r="ILU43" s="1477"/>
      <c r="ILV43" s="1477"/>
      <c r="ILW43" s="1477"/>
      <c r="ILX43" s="1477"/>
      <c r="ILY43" s="1477"/>
      <c r="ILZ43" s="1477"/>
      <c r="IMA43" s="1477"/>
      <c r="IMB43" s="1477"/>
      <c r="IMC43" s="1477"/>
      <c r="IMD43" s="1477"/>
      <c r="IME43" s="1477"/>
      <c r="IMF43" s="1477"/>
      <c r="IMG43" s="1477"/>
      <c r="IMH43" s="1477"/>
      <c r="IMI43" s="1477"/>
      <c r="IMJ43" s="1477"/>
      <c r="IMK43" s="1477"/>
      <c r="IML43" s="1477"/>
      <c r="IMM43" s="1477"/>
      <c r="IMN43" s="1477"/>
      <c r="IMO43" s="1477"/>
      <c r="IMP43" s="1477"/>
      <c r="IMQ43" s="1477"/>
      <c r="IMR43" s="1477"/>
      <c r="IMS43" s="1477"/>
      <c r="IMT43" s="1477"/>
      <c r="IMU43" s="1477"/>
      <c r="IMV43" s="1477"/>
      <c r="IMW43" s="1477"/>
      <c r="IMX43" s="1477"/>
      <c r="IMY43" s="1477"/>
      <c r="IMZ43" s="1477"/>
      <c r="INA43" s="1477"/>
      <c r="INB43" s="1477"/>
      <c r="INC43" s="1477"/>
      <c r="IND43" s="1477"/>
      <c r="INE43" s="1477"/>
      <c r="INF43" s="1477"/>
      <c r="ING43" s="1477"/>
      <c r="INH43" s="1477"/>
      <c r="INI43" s="1477"/>
      <c r="INJ43" s="1477"/>
      <c r="INK43" s="1477"/>
      <c r="INL43" s="1477"/>
      <c r="INM43" s="1477"/>
      <c r="INN43" s="1477"/>
      <c r="INO43" s="1477"/>
      <c r="INP43" s="1477"/>
      <c r="INQ43" s="1477"/>
      <c r="INR43" s="1477"/>
      <c r="INS43" s="1477"/>
      <c r="INT43" s="1477"/>
      <c r="INU43" s="1477"/>
      <c r="INV43" s="1477"/>
      <c r="INW43" s="1477"/>
      <c r="INX43" s="1477"/>
      <c r="INY43" s="1477"/>
      <c r="INZ43" s="1477"/>
      <c r="IOA43" s="1477"/>
      <c r="IOB43" s="1477"/>
      <c r="IOC43" s="1477"/>
      <c r="IOD43" s="1477"/>
      <c r="IOE43" s="1477"/>
      <c r="IOF43" s="1477"/>
      <c r="IOG43" s="1477"/>
      <c r="IOH43" s="1477"/>
      <c r="IOI43" s="1477"/>
      <c r="IOJ43" s="1477"/>
      <c r="IOK43" s="1477"/>
      <c r="IOL43" s="1477"/>
      <c r="IOM43" s="1477"/>
      <c r="ION43" s="1477"/>
      <c r="IOO43" s="1477"/>
      <c r="IOP43" s="1477"/>
      <c r="IOQ43" s="1477"/>
      <c r="IOR43" s="1477"/>
      <c r="IOS43" s="1477"/>
      <c r="IOT43" s="1477"/>
      <c r="IOU43" s="1477"/>
      <c r="IOV43" s="1477"/>
      <c r="IOW43" s="1477"/>
      <c r="IOX43" s="1477"/>
      <c r="IOY43" s="1477"/>
      <c r="IOZ43" s="1477"/>
      <c r="IPA43" s="1477"/>
      <c r="IPB43" s="1477"/>
      <c r="IPC43" s="1477"/>
      <c r="IPD43" s="1477"/>
      <c r="IPE43" s="1477"/>
      <c r="IPF43" s="1477"/>
      <c r="IPG43" s="1477"/>
      <c r="IPH43" s="1477"/>
      <c r="IPI43" s="1477"/>
      <c r="IPJ43" s="1477"/>
      <c r="IPK43" s="1477"/>
      <c r="IPL43" s="1477"/>
      <c r="IPM43" s="1477"/>
      <c r="IPN43" s="1477"/>
      <c r="IPO43" s="1477"/>
      <c r="IPP43" s="1477"/>
      <c r="IPQ43" s="1477"/>
      <c r="IPR43" s="1477"/>
      <c r="IPS43" s="1477"/>
      <c r="IPT43" s="1477"/>
      <c r="IPU43" s="1477"/>
      <c r="IPV43" s="1477"/>
      <c r="IPW43" s="1477"/>
      <c r="IPX43" s="1477"/>
      <c r="IPY43" s="1477"/>
      <c r="IPZ43" s="1477"/>
      <c r="IQA43" s="1477"/>
      <c r="IQB43" s="1477"/>
      <c r="IQC43" s="1477"/>
      <c r="IQD43" s="1477"/>
      <c r="IQE43" s="1477"/>
      <c r="IQF43" s="1477"/>
      <c r="IQG43" s="1477"/>
      <c r="IQH43" s="1477"/>
      <c r="IQI43" s="1477"/>
      <c r="IQJ43" s="1477"/>
      <c r="IQK43" s="1477"/>
      <c r="IQL43" s="1477"/>
      <c r="IQM43" s="1477"/>
      <c r="IQN43" s="1477"/>
      <c r="IQO43" s="1477"/>
      <c r="IQP43" s="1477"/>
      <c r="IQQ43" s="1477"/>
      <c r="IQR43" s="1477"/>
      <c r="IQS43" s="1477"/>
      <c r="IQT43" s="1477"/>
      <c r="IQU43" s="1477"/>
      <c r="IQV43" s="1477"/>
      <c r="IQW43" s="1477"/>
      <c r="IQX43" s="1477"/>
      <c r="IQY43" s="1477"/>
      <c r="IQZ43" s="1477"/>
      <c r="IRA43" s="1477"/>
      <c r="IRB43" s="1477"/>
      <c r="IRC43" s="1477"/>
      <c r="IRD43" s="1477"/>
      <c r="IRE43" s="1477"/>
      <c r="IRF43" s="1477"/>
      <c r="IRG43" s="1477"/>
      <c r="IRH43" s="1477"/>
      <c r="IRI43" s="1477"/>
      <c r="IRJ43" s="1477"/>
      <c r="IRK43" s="1477"/>
      <c r="IRL43" s="1477"/>
      <c r="IRM43" s="1477"/>
      <c r="IRN43" s="1477"/>
      <c r="IRO43" s="1477"/>
      <c r="IRP43" s="1477"/>
      <c r="IRQ43" s="1477"/>
      <c r="IRR43" s="1477"/>
      <c r="IRS43" s="1477"/>
      <c r="IRT43" s="1477"/>
      <c r="IRU43" s="1477"/>
      <c r="IRV43" s="1477"/>
      <c r="IRW43" s="1477"/>
      <c r="IRX43" s="1477"/>
      <c r="IRY43" s="1477"/>
      <c r="IRZ43" s="1477"/>
      <c r="ISA43" s="1477"/>
      <c r="ISB43" s="1477"/>
      <c r="ISC43" s="1477"/>
      <c r="ISD43" s="1477"/>
      <c r="ISE43" s="1477"/>
      <c r="ISF43" s="1477"/>
      <c r="ISG43" s="1477"/>
      <c r="ISH43" s="1477"/>
      <c r="ISI43" s="1477"/>
      <c r="ISJ43" s="1477"/>
      <c r="ISK43" s="1477"/>
      <c r="ISL43" s="1477"/>
      <c r="ISM43" s="1477"/>
      <c r="ISN43" s="1477"/>
      <c r="ISO43" s="1477"/>
      <c r="ISP43" s="1477"/>
      <c r="ISQ43" s="1477"/>
      <c r="ISR43" s="1477"/>
      <c r="ISS43" s="1477"/>
      <c r="IST43" s="1477"/>
      <c r="ISU43" s="1477"/>
      <c r="ISV43" s="1477"/>
      <c r="ISW43" s="1477"/>
      <c r="ISX43" s="1477"/>
      <c r="ISY43" s="1477"/>
      <c r="ISZ43" s="1477"/>
      <c r="ITA43" s="1477"/>
      <c r="ITB43" s="1477"/>
      <c r="ITC43" s="1477"/>
      <c r="ITD43" s="1477"/>
      <c r="ITE43" s="1477"/>
      <c r="ITF43" s="1477"/>
      <c r="ITG43" s="1477"/>
      <c r="ITH43" s="1477"/>
      <c r="ITI43" s="1477"/>
      <c r="ITJ43" s="1477"/>
      <c r="ITK43" s="1477"/>
      <c r="ITL43" s="1477"/>
      <c r="ITM43" s="1477"/>
      <c r="ITN43" s="1477"/>
      <c r="ITO43" s="1477"/>
      <c r="ITP43" s="1477"/>
      <c r="ITQ43" s="1477"/>
      <c r="ITR43" s="1477"/>
      <c r="ITS43" s="1477"/>
      <c r="ITT43" s="1477"/>
      <c r="ITU43" s="1477"/>
      <c r="ITV43" s="1477"/>
      <c r="ITW43" s="1477"/>
      <c r="ITX43" s="1477"/>
      <c r="ITY43" s="1477"/>
      <c r="ITZ43" s="1477"/>
      <c r="IUA43" s="1477"/>
      <c r="IUB43" s="1477"/>
      <c r="IUC43" s="1477"/>
      <c r="IUD43" s="1477"/>
      <c r="IUE43" s="1477"/>
      <c r="IUF43" s="1477"/>
      <c r="IUG43" s="1477"/>
      <c r="IUH43" s="1477"/>
      <c r="IUI43" s="1477"/>
      <c r="IUJ43" s="1477"/>
      <c r="IUK43" s="1477"/>
      <c r="IUL43" s="1477"/>
      <c r="IUM43" s="1477"/>
      <c r="IUN43" s="1477"/>
      <c r="IUO43" s="1477"/>
      <c r="IUP43" s="1477"/>
      <c r="IUQ43" s="1477"/>
      <c r="IUR43" s="1477"/>
      <c r="IUS43" s="1477"/>
      <c r="IUT43" s="1477"/>
      <c r="IUU43" s="1477"/>
      <c r="IUV43" s="1477"/>
      <c r="IUW43" s="1477"/>
      <c r="IUX43" s="1477"/>
      <c r="IUY43" s="1477"/>
      <c r="IUZ43" s="1477"/>
      <c r="IVA43" s="1477"/>
      <c r="IVB43" s="1477"/>
      <c r="IVC43" s="1477"/>
      <c r="IVD43" s="1477"/>
      <c r="IVE43" s="1477"/>
      <c r="IVF43" s="1477"/>
      <c r="IVG43" s="1477"/>
      <c r="IVH43" s="1477"/>
      <c r="IVI43" s="1477"/>
      <c r="IVJ43" s="1477"/>
      <c r="IVK43" s="1477"/>
      <c r="IVL43" s="1477"/>
      <c r="IVM43" s="1477"/>
      <c r="IVN43" s="1477"/>
      <c r="IVO43" s="1477"/>
      <c r="IVP43" s="1477"/>
      <c r="IVQ43" s="1477"/>
      <c r="IVR43" s="1477"/>
      <c r="IVS43" s="1477"/>
      <c r="IVT43" s="1477"/>
      <c r="IVU43" s="1477"/>
      <c r="IVV43" s="1477"/>
      <c r="IVW43" s="1477"/>
      <c r="IVX43" s="1477"/>
      <c r="IVY43" s="1477"/>
      <c r="IVZ43" s="1477"/>
      <c r="IWA43" s="1477"/>
      <c r="IWB43" s="1477"/>
      <c r="IWC43" s="1477"/>
      <c r="IWD43" s="1477"/>
      <c r="IWE43" s="1477"/>
      <c r="IWF43" s="1477"/>
      <c r="IWG43" s="1477"/>
      <c r="IWH43" s="1477"/>
      <c r="IWI43" s="1477"/>
      <c r="IWJ43" s="1477"/>
      <c r="IWK43" s="1477"/>
      <c r="IWL43" s="1477"/>
      <c r="IWM43" s="1477"/>
      <c r="IWN43" s="1477"/>
      <c r="IWO43" s="1477"/>
      <c r="IWP43" s="1477"/>
      <c r="IWQ43" s="1477"/>
      <c r="IWR43" s="1477"/>
      <c r="IWS43" s="1477"/>
      <c r="IWT43" s="1477"/>
      <c r="IWU43" s="1477"/>
      <c r="IWV43" s="1477"/>
      <c r="IWW43" s="1477"/>
      <c r="IWX43" s="1477"/>
      <c r="IWY43" s="1477"/>
      <c r="IWZ43" s="1477"/>
      <c r="IXA43" s="1477"/>
      <c r="IXB43" s="1477"/>
      <c r="IXC43" s="1477"/>
      <c r="IXD43" s="1477"/>
      <c r="IXE43" s="1477"/>
      <c r="IXF43" s="1477"/>
      <c r="IXG43" s="1477"/>
      <c r="IXH43" s="1477"/>
      <c r="IXI43" s="1477"/>
      <c r="IXJ43" s="1477"/>
      <c r="IXK43" s="1477"/>
      <c r="IXL43" s="1477"/>
      <c r="IXM43" s="1477"/>
      <c r="IXN43" s="1477"/>
      <c r="IXO43" s="1477"/>
      <c r="IXP43" s="1477"/>
      <c r="IXQ43" s="1477"/>
      <c r="IXR43" s="1477"/>
      <c r="IXS43" s="1477"/>
      <c r="IXT43" s="1477"/>
      <c r="IXU43" s="1477"/>
      <c r="IXV43" s="1477"/>
      <c r="IXW43" s="1477"/>
      <c r="IXX43" s="1477"/>
      <c r="IXY43" s="1477"/>
      <c r="IXZ43" s="1477"/>
      <c r="IYA43" s="1477"/>
      <c r="IYB43" s="1477"/>
      <c r="IYC43" s="1477"/>
      <c r="IYD43" s="1477"/>
      <c r="IYE43" s="1477"/>
      <c r="IYF43" s="1477"/>
      <c r="IYG43" s="1477"/>
      <c r="IYH43" s="1477"/>
      <c r="IYI43" s="1477"/>
      <c r="IYJ43" s="1477"/>
      <c r="IYK43" s="1477"/>
      <c r="IYL43" s="1477"/>
      <c r="IYM43" s="1477"/>
      <c r="IYN43" s="1477"/>
      <c r="IYO43" s="1477"/>
      <c r="IYP43" s="1477"/>
      <c r="IYQ43" s="1477"/>
      <c r="IYR43" s="1477"/>
      <c r="IYS43" s="1477"/>
      <c r="IYT43" s="1477"/>
      <c r="IYU43" s="1477"/>
      <c r="IYV43" s="1477"/>
      <c r="IYW43" s="1477"/>
      <c r="IYX43" s="1477"/>
      <c r="IYY43" s="1477"/>
      <c r="IYZ43" s="1477"/>
      <c r="IZA43" s="1477"/>
      <c r="IZB43" s="1477"/>
      <c r="IZC43" s="1477"/>
      <c r="IZD43" s="1477"/>
      <c r="IZE43" s="1477"/>
      <c r="IZF43" s="1477"/>
      <c r="IZG43" s="1477"/>
      <c r="IZH43" s="1477"/>
      <c r="IZI43" s="1477"/>
      <c r="IZJ43" s="1477"/>
      <c r="IZK43" s="1477"/>
      <c r="IZL43" s="1477"/>
      <c r="IZM43" s="1477"/>
      <c r="IZN43" s="1477"/>
      <c r="IZO43" s="1477"/>
      <c r="IZP43" s="1477"/>
      <c r="IZQ43" s="1477"/>
      <c r="IZR43" s="1477"/>
      <c r="IZS43" s="1477"/>
      <c r="IZT43" s="1477"/>
      <c r="IZU43" s="1477"/>
      <c r="IZV43" s="1477"/>
      <c r="IZW43" s="1477"/>
      <c r="IZX43" s="1477"/>
      <c r="IZY43" s="1477"/>
      <c r="IZZ43" s="1477"/>
      <c r="JAA43" s="1477"/>
      <c r="JAB43" s="1477"/>
      <c r="JAC43" s="1477"/>
      <c r="JAD43" s="1477"/>
      <c r="JAE43" s="1477"/>
      <c r="JAF43" s="1477"/>
      <c r="JAG43" s="1477"/>
      <c r="JAH43" s="1477"/>
      <c r="JAI43" s="1477"/>
      <c r="JAJ43" s="1477"/>
      <c r="JAK43" s="1477"/>
      <c r="JAL43" s="1477"/>
      <c r="JAM43" s="1477"/>
      <c r="JAN43" s="1477"/>
      <c r="JAO43" s="1477"/>
      <c r="JAP43" s="1477"/>
      <c r="JAQ43" s="1477"/>
      <c r="JAR43" s="1477"/>
      <c r="JAS43" s="1477"/>
      <c r="JAT43" s="1477"/>
      <c r="JAU43" s="1477"/>
      <c r="JAV43" s="1477"/>
      <c r="JAW43" s="1477"/>
      <c r="JAX43" s="1477"/>
      <c r="JAY43" s="1477"/>
      <c r="JAZ43" s="1477"/>
      <c r="JBA43" s="1477"/>
      <c r="JBB43" s="1477"/>
      <c r="JBC43" s="1477"/>
      <c r="JBD43" s="1477"/>
      <c r="JBE43" s="1477"/>
      <c r="JBF43" s="1477"/>
      <c r="JBG43" s="1477"/>
      <c r="JBH43" s="1477"/>
      <c r="JBI43" s="1477"/>
      <c r="JBJ43" s="1477"/>
      <c r="JBK43" s="1477"/>
      <c r="JBL43" s="1477"/>
      <c r="JBM43" s="1477"/>
      <c r="JBN43" s="1477"/>
      <c r="JBO43" s="1477"/>
      <c r="JBP43" s="1477"/>
      <c r="JBQ43" s="1477"/>
      <c r="JBR43" s="1477"/>
      <c r="JBS43" s="1477"/>
      <c r="JBT43" s="1477"/>
      <c r="JBU43" s="1477"/>
      <c r="JBV43" s="1477"/>
      <c r="JBW43" s="1477"/>
      <c r="JBX43" s="1477"/>
      <c r="JBY43" s="1477"/>
      <c r="JBZ43" s="1477"/>
      <c r="JCA43" s="1477"/>
      <c r="JCB43" s="1477"/>
      <c r="JCC43" s="1477"/>
      <c r="JCD43" s="1477"/>
      <c r="JCE43" s="1477"/>
      <c r="JCF43" s="1477"/>
      <c r="JCG43" s="1477"/>
      <c r="JCH43" s="1477"/>
      <c r="JCI43" s="1477"/>
      <c r="JCJ43" s="1477"/>
      <c r="JCK43" s="1477"/>
      <c r="JCL43" s="1477"/>
      <c r="JCM43" s="1477"/>
      <c r="JCN43" s="1477"/>
      <c r="JCO43" s="1477"/>
      <c r="JCP43" s="1477"/>
      <c r="JCQ43" s="1477"/>
      <c r="JCR43" s="1477"/>
      <c r="JCS43" s="1477"/>
      <c r="JCT43" s="1477"/>
      <c r="JCU43" s="1477"/>
      <c r="JCV43" s="1477"/>
      <c r="JCW43" s="1477"/>
      <c r="JCX43" s="1477"/>
      <c r="JCY43" s="1477"/>
      <c r="JCZ43" s="1477"/>
      <c r="JDA43" s="1477"/>
      <c r="JDB43" s="1477"/>
      <c r="JDC43" s="1477"/>
      <c r="JDD43" s="1477"/>
      <c r="JDE43" s="1477"/>
      <c r="JDF43" s="1477"/>
      <c r="JDG43" s="1477"/>
      <c r="JDH43" s="1477"/>
      <c r="JDI43" s="1477"/>
      <c r="JDJ43" s="1477"/>
      <c r="JDK43" s="1477"/>
      <c r="JDL43" s="1477"/>
      <c r="JDM43" s="1477"/>
      <c r="JDN43" s="1477"/>
      <c r="JDO43" s="1477"/>
      <c r="JDP43" s="1477"/>
      <c r="JDQ43" s="1477"/>
      <c r="JDR43" s="1477"/>
      <c r="JDS43" s="1477"/>
      <c r="JDT43" s="1477"/>
      <c r="JDU43" s="1477"/>
      <c r="JDV43" s="1477"/>
      <c r="JDW43" s="1477"/>
      <c r="JDX43" s="1477"/>
      <c r="JDY43" s="1477"/>
      <c r="JDZ43" s="1477"/>
      <c r="JEA43" s="1477"/>
      <c r="JEB43" s="1477"/>
      <c r="JEC43" s="1477"/>
      <c r="JED43" s="1477"/>
      <c r="JEE43" s="1477"/>
      <c r="JEF43" s="1477"/>
      <c r="JEG43" s="1477"/>
      <c r="JEH43" s="1477"/>
      <c r="JEI43" s="1477"/>
      <c r="JEJ43" s="1477"/>
      <c r="JEK43" s="1477"/>
      <c r="JEL43" s="1477"/>
      <c r="JEM43" s="1477"/>
      <c r="JEN43" s="1477"/>
      <c r="JEO43" s="1477"/>
      <c r="JEP43" s="1477"/>
      <c r="JEQ43" s="1477"/>
      <c r="JER43" s="1477"/>
      <c r="JES43" s="1477"/>
      <c r="JET43" s="1477"/>
      <c r="JEU43" s="1477"/>
      <c r="JEV43" s="1477"/>
      <c r="JEW43" s="1477"/>
      <c r="JEX43" s="1477"/>
      <c r="JEY43" s="1477"/>
      <c r="JEZ43" s="1477"/>
      <c r="JFA43" s="1477"/>
      <c r="JFB43" s="1477"/>
      <c r="JFC43" s="1477"/>
      <c r="JFD43" s="1477"/>
      <c r="JFE43" s="1477"/>
      <c r="JFF43" s="1477"/>
      <c r="JFG43" s="1477"/>
      <c r="JFH43" s="1477"/>
      <c r="JFI43" s="1477"/>
      <c r="JFJ43" s="1477"/>
      <c r="JFK43" s="1477"/>
      <c r="JFL43" s="1477"/>
      <c r="JFM43" s="1477"/>
      <c r="JFN43" s="1477"/>
      <c r="JFO43" s="1477"/>
      <c r="JFP43" s="1477"/>
      <c r="JFQ43" s="1477"/>
      <c r="JFR43" s="1477"/>
      <c r="JFS43" s="1477"/>
      <c r="JFT43" s="1477"/>
      <c r="JFU43" s="1477"/>
      <c r="JFV43" s="1477"/>
      <c r="JFW43" s="1477"/>
      <c r="JFX43" s="1477"/>
      <c r="JFY43" s="1477"/>
      <c r="JFZ43" s="1477"/>
      <c r="JGA43" s="1477"/>
      <c r="JGB43" s="1477"/>
      <c r="JGC43" s="1477"/>
      <c r="JGD43" s="1477"/>
      <c r="JGE43" s="1477"/>
      <c r="JGF43" s="1477"/>
      <c r="JGG43" s="1477"/>
      <c r="JGH43" s="1477"/>
      <c r="JGI43" s="1477"/>
      <c r="JGJ43" s="1477"/>
      <c r="JGK43" s="1477"/>
      <c r="JGL43" s="1477"/>
      <c r="JGM43" s="1477"/>
      <c r="JGN43" s="1477"/>
      <c r="JGO43" s="1477"/>
      <c r="JGP43" s="1477"/>
      <c r="JGQ43" s="1477"/>
      <c r="JGR43" s="1477"/>
      <c r="JGS43" s="1477"/>
      <c r="JGT43" s="1477"/>
      <c r="JGU43" s="1477"/>
      <c r="JGV43" s="1477"/>
      <c r="JGW43" s="1477"/>
      <c r="JGX43" s="1477"/>
      <c r="JGY43" s="1477"/>
      <c r="JGZ43" s="1477"/>
      <c r="JHA43" s="1477"/>
      <c r="JHB43" s="1477"/>
      <c r="JHC43" s="1477"/>
      <c r="JHD43" s="1477"/>
      <c r="JHE43" s="1477"/>
      <c r="JHF43" s="1477"/>
      <c r="JHG43" s="1477"/>
      <c r="JHH43" s="1477"/>
      <c r="JHI43" s="1477"/>
      <c r="JHJ43" s="1477"/>
      <c r="JHK43" s="1477"/>
      <c r="JHL43" s="1477"/>
      <c r="JHM43" s="1477"/>
      <c r="JHN43" s="1477"/>
      <c r="JHO43" s="1477"/>
      <c r="JHP43" s="1477"/>
      <c r="JHQ43" s="1477"/>
      <c r="JHR43" s="1477"/>
      <c r="JHS43" s="1477"/>
      <c r="JHT43" s="1477"/>
      <c r="JHU43" s="1477"/>
      <c r="JHV43" s="1477"/>
      <c r="JHW43" s="1477"/>
      <c r="JHX43" s="1477"/>
      <c r="JHY43" s="1477"/>
      <c r="JHZ43" s="1477"/>
      <c r="JIA43" s="1477"/>
      <c r="JIB43" s="1477"/>
      <c r="JIC43" s="1477"/>
      <c r="JID43" s="1477"/>
      <c r="JIE43" s="1477"/>
      <c r="JIF43" s="1477"/>
      <c r="JIG43" s="1477"/>
      <c r="JIH43" s="1477"/>
      <c r="JII43" s="1477"/>
      <c r="JIJ43" s="1477"/>
      <c r="JIK43" s="1477"/>
      <c r="JIL43" s="1477"/>
      <c r="JIM43" s="1477"/>
      <c r="JIN43" s="1477"/>
      <c r="JIO43" s="1477"/>
      <c r="JIP43" s="1477"/>
      <c r="JIQ43" s="1477"/>
      <c r="JIR43" s="1477"/>
      <c r="JIS43" s="1477"/>
      <c r="JIT43" s="1477"/>
      <c r="JIU43" s="1477"/>
      <c r="JIV43" s="1477"/>
      <c r="JIW43" s="1477"/>
      <c r="JIX43" s="1477"/>
      <c r="JIY43" s="1477"/>
      <c r="JIZ43" s="1477"/>
      <c r="JJA43" s="1477"/>
      <c r="JJB43" s="1477"/>
      <c r="JJC43" s="1477"/>
      <c r="JJD43" s="1477"/>
      <c r="JJE43" s="1477"/>
      <c r="JJF43" s="1477"/>
      <c r="JJG43" s="1477"/>
      <c r="JJH43" s="1477"/>
      <c r="JJI43" s="1477"/>
      <c r="JJJ43" s="1477"/>
      <c r="JJK43" s="1477"/>
      <c r="JJL43" s="1477"/>
      <c r="JJM43" s="1477"/>
      <c r="JJN43" s="1477"/>
      <c r="JJO43" s="1477"/>
      <c r="JJP43" s="1477"/>
      <c r="JJQ43" s="1477"/>
      <c r="JJR43" s="1477"/>
      <c r="JJS43" s="1477"/>
      <c r="JJT43" s="1477"/>
      <c r="JJU43" s="1477"/>
      <c r="JJV43" s="1477"/>
      <c r="JJW43" s="1477"/>
      <c r="JJX43" s="1477"/>
      <c r="JJY43" s="1477"/>
      <c r="JJZ43" s="1477"/>
      <c r="JKA43" s="1477"/>
      <c r="JKB43" s="1477"/>
      <c r="JKC43" s="1477"/>
      <c r="JKD43" s="1477"/>
      <c r="JKE43" s="1477"/>
      <c r="JKF43" s="1477"/>
      <c r="JKG43" s="1477"/>
      <c r="JKH43" s="1477"/>
      <c r="JKI43" s="1477"/>
      <c r="JKJ43" s="1477"/>
      <c r="JKK43" s="1477"/>
      <c r="JKL43" s="1477"/>
      <c r="JKM43" s="1477"/>
      <c r="JKN43" s="1477"/>
      <c r="JKO43" s="1477"/>
      <c r="JKP43" s="1477"/>
      <c r="JKQ43" s="1477"/>
      <c r="JKR43" s="1477"/>
      <c r="JKS43" s="1477"/>
      <c r="JKT43" s="1477"/>
      <c r="JKU43" s="1477"/>
      <c r="JKV43" s="1477"/>
      <c r="JKW43" s="1477"/>
      <c r="JKX43" s="1477"/>
      <c r="JKY43" s="1477"/>
      <c r="JKZ43" s="1477"/>
      <c r="JLA43" s="1477"/>
      <c r="JLB43" s="1477"/>
      <c r="JLC43" s="1477"/>
      <c r="JLD43" s="1477"/>
      <c r="JLE43" s="1477"/>
      <c r="JLF43" s="1477"/>
      <c r="JLG43" s="1477"/>
      <c r="JLH43" s="1477"/>
      <c r="JLI43" s="1477"/>
      <c r="JLJ43" s="1477"/>
      <c r="JLK43" s="1477"/>
      <c r="JLL43" s="1477"/>
      <c r="JLM43" s="1477"/>
      <c r="JLN43" s="1477"/>
      <c r="JLO43" s="1477"/>
      <c r="JLP43" s="1477"/>
      <c r="JLQ43" s="1477"/>
      <c r="JLR43" s="1477"/>
      <c r="JLS43" s="1477"/>
      <c r="JLT43" s="1477"/>
      <c r="JLU43" s="1477"/>
      <c r="JLV43" s="1477"/>
      <c r="JLW43" s="1477"/>
      <c r="JLX43" s="1477"/>
      <c r="JLY43" s="1477"/>
      <c r="JLZ43" s="1477"/>
      <c r="JMA43" s="1477"/>
      <c r="JMB43" s="1477"/>
      <c r="JMC43" s="1477"/>
      <c r="JMD43" s="1477"/>
      <c r="JME43" s="1477"/>
      <c r="JMF43" s="1477"/>
      <c r="JMG43" s="1477"/>
      <c r="JMH43" s="1477"/>
      <c r="JMI43" s="1477"/>
      <c r="JMJ43" s="1477"/>
      <c r="JMK43" s="1477"/>
      <c r="JML43" s="1477"/>
      <c r="JMM43" s="1477"/>
      <c r="JMN43" s="1477"/>
      <c r="JMO43" s="1477"/>
      <c r="JMP43" s="1477"/>
      <c r="JMQ43" s="1477"/>
      <c r="JMR43" s="1477"/>
      <c r="JMS43" s="1477"/>
      <c r="JMT43" s="1477"/>
      <c r="JMU43" s="1477"/>
      <c r="JMV43" s="1477"/>
      <c r="JMW43" s="1477"/>
      <c r="JMX43" s="1477"/>
      <c r="JMY43" s="1477"/>
      <c r="JMZ43" s="1477"/>
      <c r="JNA43" s="1477"/>
      <c r="JNB43" s="1477"/>
      <c r="JNC43" s="1477"/>
      <c r="JND43" s="1477"/>
      <c r="JNE43" s="1477"/>
      <c r="JNF43" s="1477"/>
      <c r="JNG43" s="1477"/>
      <c r="JNH43" s="1477"/>
      <c r="JNI43" s="1477"/>
      <c r="JNJ43" s="1477"/>
      <c r="JNK43" s="1477"/>
      <c r="JNL43" s="1477"/>
      <c r="JNM43" s="1477"/>
      <c r="JNN43" s="1477"/>
      <c r="JNO43" s="1477"/>
      <c r="JNP43" s="1477"/>
      <c r="JNQ43" s="1477"/>
      <c r="JNR43" s="1477"/>
      <c r="JNS43" s="1477"/>
      <c r="JNT43" s="1477"/>
      <c r="JNU43" s="1477"/>
      <c r="JNV43" s="1477"/>
      <c r="JNW43" s="1477"/>
      <c r="JNX43" s="1477"/>
      <c r="JNY43" s="1477"/>
      <c r="JNZ43" s="1477"/>
      <c r="JOA43" s="1477"/>
      <c r="JOB43" s="1477"/>
      <c r="JOC43" s="1477"/>
      <c r="JOD43" s="1477"/>
      <c r="JOE43" s="1477"/>
      <c r="JOF43" s="1477"/>
      <c r="JOG43" s="1477"/>
      <c r="JOH43" s="1477"/>
      <c r="JOI43" s="1477"/>
      <c r="JOJ43" s="1477"/>
      <c r="JOK43" s="1477"/>
      <c r="JOL43" s="1477"/>
      <c r="JOM43" s="1477"/>
      <c r="JON43" s="1477"/>
      <c r="JOO43" s="1477"/>
      <c r="JOP43" s="1477"/>
      <c r="JOQ43" s="1477"/>
      <c r="JOR43" s="1477"/>
      <c r="JOS43" s="1477"/>
      <c r="JOT43" s="1477"/>
      <c r="JOU43" s="1477"/>
      <c r="JOV43" s="1477"/>
      <c r="JOW43" s="1477"/>
      <c r="JOX43" s="1477"/>
      <c r="JOY43" s="1477"/>
      <c r="JOZ43" s="1477"/>
      <c r="JPA43" s="1477"/>
      <c r="JPB43" s="1477"/>
      <c r="JPC43" s="1477"/>
      <c r="JPD43" s="1477"/>
      <c r="JPE43" s="1477"/>
      <c r="JPF43" s="1477"/>
      <c r="JPG43" s="1477"/>
      <c r="JPH43" s="1477"/>
      <c r="JPI43" s="1477"/>
      <c r="JPJ43" s="1477"/>
      <c r="JPK43" s="1477"/>
      <c r="JPL43" s="1477"/>
      <c r="JPM43" s="1477"/>
      <c r="JPN43" s="1477"/>
      <c r="JPO43" s="1477"/>
      <c r="JPP43" s="1477"/>
      <c r="JPQ43" s="1477"/>
      <c r="JPR43" s="1477"/>
      <c r="JPS43" s="1477"/>
      <c r="JPT43" s="1477"/>
      <c r="JPU43" s="1477"/>
      <c r="JPV43" s="1477"/>
      <c r="JPW43" s="1477"/>
      <c r="JPX43" s="1477"/>
      <c r="JPY43" s="1477"/>
      <c r="JPZ43" s="1477"/>
      <c r="JQA43" s="1477"/>
      <c r="JQB43" s="1477"/>
      <c r="JQC43" s="1477"/>
      <c r="JQD43" s="1477"/>
      <c r="JQE43" s="1477"/>
      <c r="JQF43" s="1477"/>
      <c r="JQG43" s="1477"/>
      <c r="JQH43" s="1477"/>
      <c r="JQI43" s="1477"/>
      <c r="JQJ43" s="1477"/>
      <c r="JQK43" s="1477"/>
      <c r="JQL43" s="1477"/>
      <c r="JQM43" s="1477"/>
      <c r="JQN43" s="1477"/>
      <c r="JQO43" s="1477"/>
      <c r="JQP43" s="1477"/>
      <c r="JQQ43" s="1477"/>
      <c r="JQR43" s="1477"/>
      <c r="JQS43" s="1477"/>
      <c r="JQT43" s="1477"/>
      <c r="JQU43" s="1477"/>
      <c r="JQV43" s="1477"/>
      <c r="JQW43" s="1477"/>
      <c r="JQX43" s="1477"/>
      <c r="JQY43" s="1477"/>
      <c r="JQZ43" s="1477"/>
      <c r="JRA43" s="1477"/>
      <c r="JRB43" s="1477"/>
      <c r="JRC43" s="1477"/>
      <c r="JRD43" s="1477"/>
      <c r="JRE43" s="1477"/>
      <c r="JRF43" s="1477"/>
      <c r="JRG43" s="1477"/>
      <c r="JRH43" s="1477"/>
      <c r="JRI43" s="1477"/>
      <c r="JRJ43" s="1477"/>
      <c r="JRK43" s="1477"/>
      <c r="JRL43" s="1477"/>
      <c r="JRM43" s="1477"/>
      <c r="JRN43" s="1477"/>
      <c r="JRO43" s="1477"/>
      <c r="JRP43" s="1477"/>
      <c r="JRQ43" s="1477"/>
      <c r="JRR43" s="1477"/>
      <c r="JRS43" s="1477"/>
      <c r="JRT43" s="1477"/>
      <c r="JRU43" s="1477"/>
      <c r="JRV43" s="1477"/>
      <c r="JRW43" s="1477"/>
      <c r="JRX43" s="1477"/>
      <c r="JRY43" s="1477"/>
      <c r="JRZ43" s="1477"/>
      <c r="JSA43" s="1477"/>
      <c r="JSB43" s="1477"/>
      <c r="JSC43" s="1477"/>
      <c r="JSD43" s="1477"/>
      <c r="JSE43" s="1477"/>
      <c r="JSF43" s="1477"/>
      <c r="JSG43" s="1477"/>
      <c r="JSH43" s="1477"/>
      <c r="JSI43" s="1477"/>
      <c r="JSJ43" s="1477"/>
      <c r="JSK43" s="1477"/>
      <c r="JSL43" s="1477"/>
      <c r="JSM43" s="1477"/>
      <c r="JSN43" s="1477"/>
      <c r="JSO43" s="1477"/>
      <c r="JSP43" s="1477"/>
      <c r="JSQ43" s="1477"/>
      <c r="JSR43" s="1477"/>
      <c r="JSS43" s="1477"/>
      <c r="JST43" s="1477"/>
      <c r="JSU43" s="1477"/>
      <c r="JSV43" s="1477"/>
      <c r="JSW43" s="1477"/>
      <c r="JSX43" s="1477"/>
      <c r="JSY43" s="1477"/>
      <c r="JSZ43" s="1477"/>
      <c r="JTA43" s="1477"/>
      <c r="JTB43" s="1477"/>
      <c r="JTC43" s="1477"/>
      <c r="JTD43" s="1477"/>
      <c r="JTE43" s="1477"/>
      <c r="JTF43" s="1477"/>
      <c r="JTG43" s="1477"/>
      <c r="JTH43" s="1477"/>
      <c r="JTI43" s="1477"/>
      <c r="JTJ43" s="1477"/>
      <c r="JTK43" s="1477"/>
      <c r="JTL43" s="1477"/>
      <c r="JTM43" s="1477"/>
      <c r="JTN43" s="1477"/>
      <c r="JTO43" s="1477"/>
      <c r="JTP43" s="1477"/>
      <c r="JTQ43" s="1477"/>
      <c r="JTR43" s="1477"/>
      <c r="JTS43" s="1477"/>
      <c r="JTT43" s="1477"/>
      <c r="JTU43" s="1477"/>
      <c r="JTV43" s="1477"/>
      <c r="JTW43" s="1477"/>
      <c r="JTX43" s="1477"/>
      <c r="JTY43" s="1477"/>
      <c r="JTZ43" s="1477"/>
      <c r="JUA43" s="1477"/>
      <c r="JUB43" s="1477"/>
      <c r="JUC43" s="1477"/>
      <c r="JUD43" s="1477"/>
      <c r="JUE43" s="1477"/>
      <c r="JUF43" s="1477"/>
      <c r="JUG43" s="1477"/>
      <c r="JUH43" s="1477"/>
      <c r="JUI43" s="1477"/>
      <c r="JUJ43" s="1477"/>
      <c r="JUK43" s="1477"/>
      <c r="JUL43" s="1477"/>
      <c r="JUM43" s="1477"/>
      <c r="JUN43" s="1477"/>
      <c r="JUO43" s="1477"/>
      <c r="JUP43" s="1477"/>
      <c r="JUQ43" s="1477"/>
      <c r="JUR43" s="1477"/>
      <c r="JUS43" s="1477"/>
      <c r="JUT43" s="1477"/>
      <c r="JUU43" s="1477"/>
      <c r="JUV43" s="1477"/>
      <c r="JUW43" s="1477"/>
      <c r="JUX43" s="1477"/>
      <c r="JUY43" s="1477"/>
      <c r="JUZ43" s="1477"/>
      <c r="JVA43" s="1477"/>
      <c r="JVB43" s="1477"/>
      <c r="JVC43" s="1477"/>
      <c r="JVD43" s="1477"/>
      <c r="JVE43" s="1477"/>
      <c r="JVF43" s="1477"/>
      <c r="JVG43" s="1477"/>
      <c r="JVH43" s="1477"/>
      <c r="JVI43" s="1477"/>
      <c r="JVJ43" s="1477"/>
      <c r="JVK43" s="1477"/>
      <c r="JVL43" s="1477"/>
      <c r="JVM43" s="1477"/>
      <c r="JVN43" s="1477"/>
      <c r="JVO43" s="1477"/>
      <c r="JVP43" s="1477"/>
      <c r="JVQ43" s="1477"/>
      <c r="JVR43" s="1477"/>
      <c r="JVS43" s="1477"/>
      <c r="JVT43" s="1477"/>
      <c r="JVU43" s="1477"/>
      <c r="JVV43" s="1477"/>
      <c r="JVW43" s="1477"/>
      <c r="JVX43" s="1477"/>
      <c r="JVY43" s="1477"/>
      <c r="JVZ43" s="1477"/>
      <c r="JWA43" s="1477"/>
      <c r="JWB43" s="1477"/>
      <c r="JWC43" s="1477"/>
      <c r="JWD43" s="1477"/>
      <c r="JWE43" s="1477"/>
      <c r="JWF43" s="1477"/>
      <c r="JWG43" s="1477"/>
      <c r="JWH43" s="1477"/>
      <c r="JWI43" s="1477"/>
      <c r="JWJ43" s="1477"/>
      <c r="JWK43" s="1477"/>
      <c r="JWL43" s="1477"/>
      <c r="JWM43" s="1477"/>
      <c r="JWN43" s="1477"/>
      <c r="JWO43" s="1477"/>
      <c r="JWP43" s="1477"/>
      <c r="JWQ43" s="1477"/>
      <c r="JWR43" s="1477"/>
      <c r="JWS43" s="1477"/>
      <c r="JWT43" s="1477"/>
      <c r="JWU43" s="1477"/>
      <c r="JWV43" s="1477"/>
      <c r="JWW43" s="1477"/>
      <c r="JWX43" s="1477"/>
      <c r="JWY43" s="1477"/>
      <c r="JWZ43" s="1477"/>
      <c r="JXA43" s="1477"/>
      <c r="JXB43" s="1477"/>
      <c r="JXC43" s="1477"/>
      <c r="JXD43" s="1477"/>
      <c r="JXE43" s="1477"/>
      <c r="JXF43" s="1477"/>
      <c r="JXG43" s="1477"/>
      <c r="JXH43" s="1477"/>
      <c r="JXI43" s="1477"/>
      <c r="JXJ43" s="1477"/>
      <c r="JXK43" s="1477"/>
      <c r="JXL43" s="1477"/>
      <c r="JXM43" s="1477"/>
      <c r="JXN43" s="1477"/>
      <c r="JXO43" s="1477"/>
      <c r="JXP43" s="1477"/>
      <c r="JXQ43" s="1477"/>
      <c r="JXR43" s="1477"/>
      <c r="JXS43" s="1477"/>
      <c r="JXT43" s="1477"/>
      <c r="JXU43" s="1477"/>
      <c r="JXV43" s="1477"/>
      <c r="JXW43" s="1477"/>
      <c r="JXX43" s="1477"/>
      <c r="JXY43" s="1477"/>
      <c r="JXZ43" s="1477"/>
      <c r="JYA43" s="1477"/>
      <c r="JYB43" s="1477"/>
      <c r="JYC43" s="1477"/>
      <c r="JYD43" s="1477"/>
      <c r="JYE43" s="1477"/>
      <c r="JYF43" s="1477"/>
      <c r="JYG43" s="1477"/>
      <c r="JYH43" s="1477"/>
      <c r="JYI43" s="1477"/>
      <c r="JYJ43" s="1477"/>
      <c r="JYK43" s="1477"/>
      <c r="JYL43" s="1477"/>
      <c r="JYM43" s="1477"/>
      <c r="JYN43" s="1477"/>
      <c r="JYO43" s="1477"/>
      <c r="JYP43" s="1477"/>
      <c r="JYQ43" s="1477"/>
      <c r="JYR43" s="1477"/>
      <c r="JYS43" s="1477"/>
      <c r="JYT43" s="1477"/>
      <c r="JYU43" s="1477"/>
      <c r="JYV43" s="1477"/>
      <c r="JYW43" s="1477"/>
      <c r="JYX43" s="1477"/>
      <c r="JYY43" s="1477"/>
      <c r="JYZ43" s="1477"/>
      <c r="JZA43" s="1477"/>
      <c r="JZB43" s="1477"/>
      <c r="JZC43" s="1477"/>
      <c r="JZD43" s="1477"/>
      <c r="JZE43" s="1477"/>
      <c r="JZF43" s="1477"/>
      <c r="JZG43" s="1477"/>
      <c r="JZH43" s="1477"/>
      <c r="JZI43" s="1477"/>
      <c r="JZJ43" s="1477"/>
      <c r="JZK43" s="1477"/>
      <c r="JZL43" s="1477"/>
      <c r="JZM43" s="1477"/>
      <c r="JZN43" s="1477"/>
      <c r="JZO43" s="1477"/>
      <c r="JZP43" s="1477"/>
      <c r="JZQ43" s="1477"/>
      <c r="JZR43" s="1477"/>
      <c r="JZS43" s="1477"/>
      <c r="JZT43" s="1477"/>
      <c r="JZU43" s="1477"/>
      <c r="JZV43" s="1477"/>
      <c r="JZW43" s="1477"/>
      <c r="JZX43" s="1477"/>
      <c r="JZY43" s="1477"/>
      <c r="JZZ43" s="1477"/>
      <c r="KAA43" s="1477"/>
      <c r="KAB43" s="1477"/>
      <c r="KAC43" s="1477"/>
      <c r="KAD43" s="1477"/>
      <c r="KAE43" s="1477"/>
      <c r="KAF43" s="1477"/>
      <c r="KAG43" s="1477"/>
      <c r="KAH43" s="1477"/>
      <c r="KAI43" s="1477"/>
      <c r="KAJ43" s="1477"/>
      <c r="KAK43" s="1477"/>
      <c r="KAL43" s="1477"/>
      <c r="KAM43" s="1477"/>
      <c r="KAN43" s="1477"/>
      <c r="KAO43" s="1477"/>
      <c r="KAP43" s="1477"/>
      <c r="KAQ43" s="1477"/>
      <c r="KAR43" s="1477"/>
      <c r="KAS43" s="1477"/>
      <c r="KAT43" s="1477"/>
      <c r="KAU43" s="1477"/>
      <c r="KAV43" s="1477"/>
      <c r="KAW43" s="1477"/>
      <c r="KAX43" s="1477"/>
      <c r="KAY43" s="1477"/>
      <c r="KAZ43" s="1477"/>
      <c r="KBA43" s="1477"/>
      <c r="KBB43" s="1477"/>
      <c r="KBC43" s="1477"/>
      <c r="KBD43" s="1477"/>
      <c r="KBE43" s="1477"/>
      <c r="KBF43" s="1477"/>
      <c r="KBG43" s="1477"/>
      <c r="KBH43" s="1477"/>
      <c r="KBI43" s="1477"/>
      <c r="KBJ43" s="1477"/>
      <c r="KBK43" s="1477"/>
      <c r="KBL43" s="1477"/>
      <c r="KBM43" s="1477"/>
      <c r="KBN43" s="1477"/>
      <c r="KBO43" s="1477"/>
      <c r="KBP43" s="1477"/>
      <c r="KBQ43" s="1477"/>
      <c r="KBR43" s="1477"/>
      <c r="KBS43" s="1477"/>
      <c r="KBT43" s="1477"/>
      <c r="KBU43" s="1477"/>
      <c r="KBV43" s="1477"/>
      <c r="KBW43" s="1477"/>
      <c r="KBX43" s="1477"/>
      <c r="KBY43" s="1477"/>
      <c r="KBZ43" s="1477"/>
      <c r="KCA43" s="1477"/>
      <c r="KCB43" s="1477"/>
      <c r="KCC43" s="1477"/>
      <c r="KCD43" s="1477"/>
      <c r="KCE43" s="1477"/>
      <c r="KCF43" s="1477"/>
      <c r="KCG43" s="1477"/>
      <c r="KCH43" s="1477"/>
      <c r="KCI43" s="1477"/>
      <c r="KCJ43" s="1477"/>
      <c r="KCK43" s="1477"/>
      <c r="KCL43" s="1477"/>
      <c r="KCM43" s="1477"/>
      <c r="KCN43" s="1477"/>
      <c r="KCO43" s="1477"/>
      <c r="KCP43" s="1477"/>
      <c r="KCQ43" s="1477"/>
      <c r="KCR43" s="1477"/>
      <c r="KCS43" s="1477"/>
      <c r="KCT43" s="1477"/>
      <c r="KCU43" s="1477"/>
      <c r="KCV43" s="1477"/>
      <c r="KCW43" s="1477"/>
      <c r="KCX43" s="1477"/>
      <c r="KCY43" s="1477"/>
      <c r="KCZ43" s="1477"/>
      <c r="KDA43" s="1477"/>
      <c r="KDB43" s="1477"/>
      <c r="KDC43" s="1477"/>
      <c r="KDD43" s="1477"/>
      <c r="KDE43" s="1477"/>
      <c r="KDF43" s="1477"/>
      <c r="KDG43" s="1477"/>
      <c r="KDH43" s="1477"/>
      <c r="KDI43" s="1477"/>
      <c r="KDJ43" s="1477"/>
      <c r="KDK43" s="1477"/>
      <c r="KDL43" s="1477"/>
      <c r="KDM43" s="1477"/>
      <c r="KDN43" s="1477"/>
      <c r="KDO43" s="1477"/>
      <c r="KDP43" s="1477"/>
      <c r="KDQ43" s="1477"/>
      <c r="KDR43" s="1477"/>
      <c r="KDS43" s="1477"/>
      <c r="KDT43" s="1477"/>
      <c r="KDU43" s="1477"/>
      <c r="KDV43" s="1477"/>
      <c r="KDW43" s="1477"/>
      <c r="KDX43" s="1477"/>
      <c r="KDY43" s="1477"/>
      <c r="KDZ43" s="1477"/>
      <c r="KEA43" s="1477"/>
      <c r="KEB43" s="1477"/>
      <c r="KEC43" s="1477"/>
      <c r="KED43" s="1477"/>
      <c r="KEE43" s="1477"/>
      <c r="KEF43" s="1477"/>
      <c r="KEG43" s="1477"/>
      <c r="KEH43" s="1477"/>
      <c r="KEI43" s="1477"/>
      <c r="KEJ43" s="1477"/>
      <c r="KEK43" s="1477"/>
      <c r="KEL43" s="1477"/>
      <c r="KEM43" s="1477"/>
      <c r="KEN43" s="1477"/>
      <c r="KEO43" s="1477"/>
      <c r="KEP43" s="1477"/>
      <c r="KEQ43" s="1477"/>
      <c r="KER43" s="1477"/>
      <c r="KES43" s="1477"/>
      <c r="KET43" s="1477"/>
      <c r="KEU43" s="1477"/>
      <c r="KEV43" s="1477"/>
      <c r="KEW43" s="1477"/>
      <c r="KEX43" s="1477"/>
      <c r="KEY43" s="1477"/>
      <c r="KEZ43" s="1477"/>
      <c r="KFA43" s="1477"/>
      <c r="KFB43" s="1477"/>
      <c r="KFC43" s="1477"/>
      <c r="KFD43" s="1477"/>
      <c r="KFE43" s="1477"/>
      <c r="KFF43" s="1477"/>
      <c r="KFG43" s="1477"/>
      <c r="KFH43" s="1477"/>
      <c r="KFI43" s="1477"/>
      <c r="KFJ43" s="1477"/>
      <c r="KFK43" s="1477"/>
      <c r="KFL43" s="1477"/>
      <c r="KFM43" s="1477"/>
      <c r="KFN43" s="1477"/>
      <c r="KFO43" s="1477"/>
      <c r="KFP43" s="1477"/>
      <c r="KFQ43" s="1477"/>
      <c r="KFR43" s="1477"/>
      <c r="KFS43" s="1477"/>
      <c r="KFT43" s="1477"/>
      <c r="KFU43" s="1477"/>
      <c r="KFV43" s="1477"/>
      <c r="KFW43" s="1477"/>
      <c r="KFX43" s="1477"/>
      <c r="KFY43" s="1477"/>
      <c r="KFZ43" s="1477"/>
      <c r="KGA43" s="1477"/>
      <c r="KGB43" s="1477"/>
      <c r="KGC43" s="1477"/>
      <c r="KGD43" s="1477"/>
      <c r="KGE43" s="1477"/>
      <c r="KGF43" s="1477"/>
      <c r="KGG43" s="1477"/>
      <c r="KGH43" s="1477"/>
      <c r="KGI43" s="1477"/>
      <c r="KGJ43" s="1477"/>
      <c r="KGK43" s="1477"/>
      <c r="KGL43" s="1477"/>
      <c r="KGM43" s="1477"/>
      <c r="KGN43" s="1477"/>
      <c r="KGO43" s="1477"/>
      <c r="KGP43" s="1477"/>
      <c r="KGQ43" s="1477"/>
      <c r="KGR43" s="1477"/>
      <c r="KGS43" s="1477"/>
      <c r="KGT43" s="1477"/>
      <c r="KGU43" s="1477"/>
      <c r="KGV43" s="1477"/>
      <c r="KGW43" s="1477"/>
      <c r="KGX43" s="1477"/>
      <c r="KGY43" s="1477"/>
      <c r="KGZ43" s="1477"/>
      <c r="KHA43" s="1477"/>
      <c r="KHB43" s="1477"/>
      <c r="KHC43" s="1477"/>
      <c r="KHD43" s="1477"/>
      <c r="KHE43" s="1477"/>
      <c r="KHF43" s="1477"/>
      <c r="KHG43" s="1477"/>
      <c r="KHH43" s="1477"/>
      <c r="KHI43" s="1477"/>
      <c r="KHJ43" s="1477"/>
      <c r="KHK43" s="1477"/>
      <c r="KHL43" s="1477"/>
      <c r="KHM43" s="1477"/>
      <c r="KHN43" s="1477"/>
      <c r="KHO43" s="1477"/>
      <c r="KHP43" s="1477"/>
      <c r="KHQ43" s="1477"/>
      <c r="KHR43" s="1477"/>
      <c r="KHS43" s="1477"/>
      <c r="KHT43" s="1477"/>
      <c r="KHU43" s="1477"/>
      <c r="KHV43" s="1477"/>
      <c r="KHW43" s="1477"/>
      <c r="KHX43" s="1477"/>
      <c r="KHY43" s="1477"/>
      <c r="KHZ43" s="1477"/>
      <c r="KIA43" s="1477"/>
      <c r="KIB43" s="1477"/>
      <c r="KIC43" s="1477"/>
      <c r="KID43" s="1477"/>
      <c r="KIE43" s="1477"/>
      <c r="KIF43" s="1477"/>
      <c r="KIG43" s="1477"/>
      <c r="KIH43" s="1477"/>
      <c r="KII43" s="1477"/>
      <c r="KIJ43" s="1477"/>
      <c r="KIK43" s="1477"/>
      <c r="KIL43" s="1477"/>
      <c r="KIM43" s="1477"/>
      <c r="KIN43" s="1477"/>
      <c r="KIO43" s="1477"/>
      <c r="KIP43" s="1477"/>
      <c r="KIQ43" s="1477"/>
      <c r="KIR43" s="1477"/>
      <c r="KIS43" s="1477"/>
      <c r="KIT43" s="1477"/>
      <c r="KIU43" s="1477"/>
      <c r="KIV43" s="1477"/>
      <c r="KIW43" s="1477"/>
      <c r="KIX43" s="1477"/>
      <c r="KIY43" s="1477"/>
      <c r="KIZ43" s="1477"/>
      <c r="KJA43" s="1477"/>
      <c r="KJB43" s="1477"/>
      <c r="KJC43" s="1477"/>
      <c r="KJD43" s="1477"/>
      <c r="KJE43" s="1477"/>
      <c r="KJF43" s="1477"/>
      <c r="KJG43" s="1477"/>
      <c r="KJH43" s="1477"/>
      <c r="KJI43" s="1477"/>
      <c r="KJJ43" s="1477"/>
      <c r="KJK43" s="1477"/>
      <c r="KJL43" s="1477"/>
      <c r="KJM43" s="1477"/>
      <c r="KJN43" s="1477"/>
      <c r="KJO43" s="1477"/>
      <c r="KJP43" s="1477"/>
      <c r="KJQ43" s="1477"/>
      <c r="KJR43" s="1477"/>
      <c r="KJS43" s="1477"/>
      <c r="KJT43" s="1477"/>
      <c r="KJU43" s="1477"/>
      <c r="KJV43" s="1477"/>
      <c r="KJW43" s="1477"/>
      <c r="KJX43" s="1477"/>
      <c r="KJY43" s="1477"/>
      <c r="KJZ43" s="1477"/>
      <c r="KKA43" s="1477"/>
      <c r="KKB43" s="1477"/>
      <c r="KKC43" s="1477"/>
      <c r="KKD43" s="1477"/>
      <c r="KKE43" s="1477"/>
      <c r="KKF43" s="1477"/>
      <c r="KKG43" s="1477"/>
      <c r="KKH43" s="1477"/>
      <c r="KKI43" s="1477"/>
      <c r="KKJ43" s="1477"/>
      <c r="KKK43" s="1477"/>
      <c r="KKL43" s="1477"/>
      <c r="KKM43" s="1477"/>
      <c r="KKN43" s="1477"/>
      <c r="KKO43" s="1477"/>
      <c r="KKP43" s="1477"/>
      <c r="KKQ43" s="1477"/>
      <c r="KKR43" s="1477"/>
      <c r="KKS43" s="1477"/>
      <c r="KKT43" s="1477"/>
      <c r="KKU43" s="1477"/>
      <c r="KKV43" s="1477"/>
      <c r="KKW43" s="1477"/>
      <c r="KKX43" s="1477"/>
      <c r="KKY43" s="1477"/>
      <c r="KKZ43" s="1477"/>
      <c r="KLA43" s="1477"/>
      <c r="KLB43" s="1477"/>
      <c r="KLC43" s="1477"/>
      <c r="KLD43" s="1477"/>
      <c r="KLE43" s="1477"/>
      <c r="KLF43" s="1477"/>
      <c r="KLG43" s="1477"/>
      <c r="KLH43" s="1477"/>
      <c r="KLI43" s="1477"/>
      <c r="KLJ43" s="1477"/>
      <c r="KLK43" s="1477"/>
      <c r="KLL43" s="1477"/>
      <c r="KLM43" s="1477"/>
      <c r="KLN43" s="1477"/>
      <c r="KLO43" s="1477"/>
      <c r="KLP43" s="1477"/>
      <c r="KLQ43" s="1477"/>
      <c r="KLR43" s="1477"/>
      <c r="KLS43" s="1477"/>
      <c r="KLT43" s="1477"/>
      <c r="KLU43" s="1477"/>
      <c r="KLV43" s="1477"/>
      <c r="KLW43" s="1477"/>
      <c r="KLX43" s="1477"/>
      <c r="KLY43" s="1477"/>
      <c r="KLZ43" s="1477"/>
      <c r="KMA43" s="1477"/>
      <c r="KMB43" s="1477"/>
      <c r="KMC43" s="1477"/>
      <c r="KMD43" s="1477"/>
      <c r="KME43" s="1477"/>
      <c r="KMF43" s="1477"/>
      <c r="KMG43" s="1477"/>
      <c r="KMH43" s="1477"/>
      <c r="KMI43" s="1477"/>
      <c r="KMJ43" s="1477"/>
      <c r="KMK43" s="1477"/>
      <c r="KML43" s="1477"/>
      <c r="KMM43" s="1477"/>
      <c r="KMN43" s="1477"/>
      <c r="KMO43" s="1477"/>
      <c r="KMP43" s="1477"/>
      <c r="KMQ43" s="1477"/>
      <c r="KMR43" s="1477"/>
      <c r="KMS43" s="1477"/>
      <c r="KMT43" s="1477"/>
      <c r="KMU43" s="1477"/>
      <c r="KMV43" s="1477"/>
      <c r="KMW43" s="1477"/>
      <c r="KMX43" s="1477"/>
      <c r="KMY43" s="1477"/>
      <c r="KMZ43" s="1477"/>
      <c r="KNA43" s="1477"/>
      <c r="KNB43" s="1477"/>
      <c r="KNC43" s="1477"/>
      <c r="KND43" s="1477"/>
      <c r="KNE43" s="1477"/>
      <c r="KNF43" s="1477"/>
      <c r="KNG43" s="1477"/>
      <c r="KNH43" s="1477"/>
      <c r="KNI43" s="1477"/>
      <c r="KNJ43" s="1477"/>
      <c r="KNK43" s="1477"/>
      <c r="KNL43" s="1477"/>
      <c r="KNM43" s="1477"/>
      <c r="KNN43" s="1477"/>
      <c r="KNO43" s="1477"/>
      <c r="KNP43" s="1477"/>
      <c r="KNQ43" s="1477"/>
      <c r="KNR43" s="1477"/>
      <c r="KNS43" s="1477"/>
      <c r="KNT43" s="1477"/>
      <c r="KNU43" s="1477"/>
      <c r="KNV43" s="1477"/>
      <c r="KNW43" s="1477"/>
      <c r="KNX43" s="1477"/>
      <c r="KNY43" s="1477"/>
      <c r="KNZ43" s="1477"/>
      <c r="KOA43" s="1477"/>
      <c r="KOB43" s="1477"/>
      <c r="KOC43" s="1477"/>
      <c r="KOD43" s="1477"/>
      <c r="KOE43" s="1477"/>
      <c r="KOF43" s="1477"/>
      <c r="KOG43" s="1477"/>
      <c r="KOH43" s="1477"/>
      <c r="KOI43" s="1477"/>
      <c r="KOJ43" s="1477"/>
      <c r="KOK43" s="1477"/>
      <c r="KOL43" s="1477"/>
      <c r="KOM43" s="1477"/>
      <c r="KON43" s="1477"/>
      <c r="KOO43" s="1477"/>
      <c r="KOP43" s="1477"/>
      <c r="KOQ43" s="1477"/>
      <c r="KOR43" s="1477"/>
      <c r="KOS43" s="1477"/>
      <c r="KOT43" s="1477"/>
      <c r="KOU43" s="1477"/>
      <c r="KOV43" s="1477"/>
      <c r="KOW43" s="1477"/>
      <c r="KOX43" s="1477"/>
      <c r="KOY43" s="1477"/>
      <c r="KOZ43" s="1477"/>
      <c r="KPA43" s="1477"/>
      <c r="KPB43" s="1477"/>
      <c r="KPC43" s="1477"/>
      <c r="KPD43" s="1477"/>
      <c r="KPE43" s="1477"/>
      <c r="KPF43" s="1477"/>
      <c r="KPG43" s="1477"/>
      <c r="KPH43" s="1477"/>
      <c r="KPI43" s="1477"/>
      <c r="KPJ43" s="1477"/>
      <c r="KPK43" s="1477"/>
      <c r="KPL43" s="1477"/>
      <c r="KPM43" s="1477"/>
      <c r="KPN43" s="1477"/>
      <c r="KPO43" s="1477"/>
      <c r="KPP43" s="1477"/>
      <c r="KPQ43" s="1477"/>
      <c r="KPR43" s="1477"/>
      <c r="KPS43" s="1477"/>
      <c r="KPT43" s="1477"/>
      <c r="KPU43" s="1477"/>
      <c r="KPV43" s="1477"/>
      <c r="KPW43" s="1477"/>
      <c r="KPX43" s="1477"/>
      <c r="KPY43" s="1477"/>
      <c r="KPZ43" s="1477"/>
      <c r="KQA43" s="1477"/>
      <c r="KQB43" s="1477"/>
      <c r="KQC43" s="1477"/>
      <c r="KQD43" s="1477"/>
      <c r="KQE43" s="1477"/>
      <c r="KQF43" s="1477"/>
      <c r="KQG43" s="1477"/>
      <c r="KQH43" s="1477"/>
      <c r="KQI43" s="1477"/>
      <c r="KQJ43" s="1477"/>
      <c r="KQK43" s="1477"/>
      <c r="KQL43" s="1477"/>
      <c r="KQM43" s="1477"/>
      <c r="KQN43" s="1477"/>
      <c r="KQO43" s="1477"/>
      <c r="KQP43" s="1477"/>
      <c r="KQQ43" s="1477"/>
      <c r="KQR43" s="1477"/>
      <c r="KQS43" s="1477"/>
      <c r="KQT43" s="1477"/>
      <c r="KQU43" s="1477"/>
      <c r="KQV43" s="1477"/>
      <c r="KQW43" s="1477"/>
      <c r="KQX43" s="1477"/>
      <c r="KQY43" s="1477"/>
      <c r="KQZ43" s="1477"/>
      <c r="KRA43" s="1477"/>
      <c r="KRB43" s="1477"/>
      <c r="KRC43" s="1477"/>
      <c r="KRD43" s="1477"/>
      <c r="KRE43" s="1477"/>
      <c r="KRF43" s="1477"/>
      <c r="KRG43" s="1477"/>
      <c r="KRH43" s="1477"/>
      <c r="KRI43" s="1477"/>
      <c r="KRJ43" s="1477"/>
      <c r="KRK43" s="1477"/>
      <c r="KRL43" s="1477"/>
      <c r="KRM43" s="1477"/>
      <c r="KRN43" s="1477"/>
      <c r="KRO43" s="1477"/>
      <c r="KRP43" s="1477"/>
      <c r="KRQ43" s="1477"/>
      <c r="KRR43" s="1477"/>
      <c r="KRS43" s="1477"/>
      <c r="KRT43" s="1477"/>
      <c r="KRU43" s="1477"/>
      <c r="KRV43" s="1477"/>
      <c r="KRW43" s="1477"/>
      <c r="KRX43" s="1477"/>
      <c r="KRY43" s="1477"/>
      <c r="KRZ43" s="1477"/>
      <c r="KSA43" s="1477"/>
      <c r="KSB43" s="1477"/>
      <c r="KSC43" s="1477"/>
      <c r="KSD43" s="1477"/>
      <c r="KSE43" s="1477"/>
      <c r="KSF43" s="1477"/>
      <c r="KSG43" s="1477"/>
      <c r="KSH43" s="1477"/>
      <c r="KSI43" s="1477"/>
      <c r="KSJ43" s="1477"/>
      <c r="KSK43" s="1477"/>
      <c r="KSL43" s="1477"/>
      <c r="KSM43" s="1477"/>
      <c r="KSN43" s="1477"/>
      <c r="KSO43" s="1477"/>
      <c r="KSP43" s="1477"/>
      <c r="KSQ43" s="1477"/>
      <c r="KSR43" s="1477"/>
      <c r="KSS43" s="1477"/>
      <c r="KST43" s="1477"/>
      <c r="KSU43" s="1477"/>
      <c r="KSV43" s="1477"/>
      <c r="KSW43" s="1477"/>
      <c r="KSX43" s="1477"/>
      <c r="KSY43" s="1477"/>
      <c r="KSZ43" s="1477"/>
      <c r="KTA43" s="1477"/>
      <c r="KTB43" s="1477"/>
      <c r="KTC43" s="1477"/>
      <c r="KTD43" s="1477"/>
      <c r="KTE43" s="1477"/>
      <c r="KTF43" s="1477"/>
      <c r="KTG43" s="1477"/>
      <c r="KTH43" s="1477"/>
      <c r="KTI43" s="1477"/>
      <c r="KTJ43" s="1477"/>
      <c r="KTK43" s="1477"/>
      <c r="KTL43" s="1477"/>
      <c r="KTM43" s="1477"/>
      <c r="KTN43" s="1477"/>
      <c r="KTO43" s="1477"/>
      <c r="KTP43" s="1477"/>
      <c r="KTQ43" s="1477"/>
      <c r="KTR43" s="1477"/>
      <c r="KTS43" s="1477"/>
      <c r="KTT43" s="1477"/>
      <c r="KTU43" s="1477"/>
      <c r="KTV43" s="1477"/>
      <c r="KTW43" s="1477"/>
      <c r="KTX43" s="1477"/>
      <c r="KTY43" s="1477"/>
      <c r="KTZ43" s="1477"/>
      <c r="KUA43" s="1477"/>
      <c r="KUB43" s="1477"/>
      <c r="KUC43" s="1477"/>
      <c r="KUD43" s="1477"/>
      <c r="KUE43" s="1477"/>
      <c r="KUF43" s="1477"/>
      <c r="KUG43" s="1477"/>
      <c r="KUH43" s="1477"/>
      <c r="KUI43" s="1477"/>
      <c r="KUJ43" s="1477"/>
      <c r="KUK43" s="1477"/>
      <c r="KUL43" s="1477"/>
      <c r="KUM43" s="1477"/>
      <c r="KUN43" s="1477"/>
      <c r="KUO43" s="1477"/>
      <c r="KUP43" s="1477"/>
      <c r="KUQ43" s="1477"/>
      <c r="KUR43" s="1477"/>
      <c r="KUS43" s="1477"/>
      <c r="KUT43" s="1477"/>
      <c r="KUU43" s="1477"/>
      <c r="KUV43" s="1477"/>
      <c r="KUW43" s="1477"/>
      <c r="KUX43" s="1477"/>
      <c r="KUY43" s="1477"/>
      <c r="KUZ43" s="1477"/>
      <c r="KVA43" s="1477"/>
      <c r="KVB43" s="1477"/>
      <c r="KVC43" s="1477"/>
      <c r="KVD43" s="1477"/>
      <c r="KVE43" s="1477"/>
      <c r="KVF43" s="1477"/>
      <c r="KVG43" s="1477"/>
      <c r="KVH43" s="1477"/>
      <c r="KVI43" s="1477"/>
      <c r="KVJ43" s="1477"/>
      <c r="KVK43" s="1477"/>
      <c r="KVL43" s="1477"/>
      <c r="KVM43" s="1477"/>
      <c r="KVN43" s="1477"/>
      <c r="KVO43" s="1477"/>
      <c r="KVP43" s="1477"/>
      <c r="KVQ43" s="1477"/>
      <c r="KVR43" s="1477"/>
      <c r="KVS43" s="1477"/>
      <c r="KVT43" s="1477"/>
      <c r="KVU43" s="1477"/>
      <c r="KVV43" s="1477"/>
      <c r="KVW43" s="1477"/>
      <c r="KVX43" s="1477"/>
      <c r="KVY43" s="1477"/>
      <c r="KVZ43" s="1477"/>
      <c r="KWA43" s="1477"/>
      <c r="KWB43" s="1477"/>
      <c r="KWC43" s="1477"/>
      <c r="KWD43" s="1477"/>
      <c r="KWE43" s="1477"/>
      <c r="KWF43" s="1477"/>
      <c r="KWG43" s="1477"/>
      <c r="KWH43" s="1477"/>
      <c r="KWI43" s="1477"/>
      <c r="KWJ43" s="1477"/>
      <c r="KWK43" s="1477"/>
      <c r="KWL43" s="1477"/>
      <c r="KWM43" s="1477"/>
      <c r="KWN43" s="1477"/>
      <c r="KWO43" s="1477"/>
      <c r="KWP43" s="1477"/>
      <c r="KWQ43" s="1477"/>
      <c r="KWR43" s="1477"/>
      <c r="KWS43" s="1477"/>
      <c r="KWT43" s="1477"/>
      <c r="KWU43" s="1477"/>
      <c r="KWV43" s="1477"/>
      <c r="KWW43" s="1477"/>
      <c r="KWX43" s="1477"/>
      <c r="KWY43" s="1477"/>
      <c r="KWZ43" s="1477"/>
      <c r="KXA43" s="1477"/>
      <c r="KXB43" s="1477"/>
      <c r="KXC43" s="1477"/>
      <c r="KXD43" s="1477"/>
      <c r="KXE43" s="1477"/>
      <c r="KXF43" s="1477"/>
      <c r="KXG43" s="1477"/>
      <c r="KXH43" s="1477"/>
      <c r="KXI43" s="1477"/>
      <c r="KXJ43" s="1477"/>
      <c r="KXK43" s="1477"/>
      <c r="KXL43" s="1477"/>
      <c r="KXM43" s="1477"/>
      <c r="KXN43" s="1477"/>
      <c r="KXO43" s="1477"/>
      <c r="KXP43" s="1477"/>
      <c r="KXQ43" s="1477"/>
      <c r="KXR43" s="1477"/>
      <c r="KXS43" s="1477"/>
      <c r="KXT43" s="1477"/>
      <c r="KXU43" s="1477"/>
      <c r="KXV43" s="1477"/>
      <c r="KXW43" s="1477"/>
      <c r="KXX43" s="1477"/>
      <c r="KXY43" s="1477"/>
      <c r="KXZ43" s="1477"/>
      <c r="KYA43" s="1477"/>
      <c r="KYB43" s="1477"/>
      <c r="KYC43" s="1477"/>
      <c r="KYD43" s="1477"/>
      <c r="KYE43" s="1477"/>
      <c r="KYF43" s="1477"/>
      <c r="KYG43" s="1477"/>
      <c r="KYH43" s="1477"/>
      <c r="KYI43" s="1477"/>
      <c r="KYJ43" s="1477"/>
      <c r="KYK43" s="1477"/>
      <c r="KYL43" s="1477"/>
      <c r="KYM43" s="1477"/>
      <c r="KYN43" s="1477"/>
      <c r="KYO43" s="1477"/>
      <c r="KYP43" s="1477"/>
      <c r="KYQ43" s="1477"/>
      <c r="KYR43" s="1477"/>
      <c r="KYS43" s="1477"/>
      <c r="KYT43" s="1477"/>
      <c r="KYU43" s="1477"/>
      <c r="KYV43" s="1477"/>
      <c r="KYW43" s="1477"/>
      <c r="KYX43" s="1477"/>
      <c r="KYY43" s="1477"/>
      <c r="KYZ43" s="1477"/>
      <c r="KZA43" s="1477"/>
      <c r="KZB43" s="1477"/>
      <c r="KZC43" s="1477"/>
      <c r="KZD43" s="1477"/>
      <c r="KZE43" s="1477"/>
      <c r="KZF43" s="1477"/>
      <c r="KZG43" s="1477"/>
      <c r="KZH43" s="1477"/>
      <c r="KZI43" s="1477"/>
      <c r="KZJ43" s="1477"/>
      <c r="KZK43" s="1477"/>
      <c r="KZL43" s="1477"/>
      <c r="KZM43" s="1477"/>
      <c r="KZN43" s="1477"/>
      <c r="KZO43" s="1477"/>
      <c r="KZP43" s="1477"/>
      <c r="KZQ43" s="1477"/>
      <c r="KZR43" s="1477"/>
      <c r="KZS43" s="1477"/>
      <c r="KZT43" s="1477"/>
      <c r="KZU43" s="1477"/>
      <c r="KZV43" s="1477"/>
      <c r="KZW43" s="1477"/>
      <c r="KZX43" s="1477"/>
      <c r="KZY43" s="1477"/>
      <c r="KZZ43" s="1477"/>
      <c r="LAA43" s="1477"/>
      <c r="LAB43" s="1477"/>
      <c r="LAC43" s="1477"/>
      <c r="LAD43" s="1477"/>
      <c r="LAE43" s="1477"/>
      <c r="LAF43" s="1477"/>
      <c r="LAG43" s="1477"/>
      <c r="LAH43" s="1477"/>
      <c r="LAI43" s="1477"/>
      <c r="LAJ43" s="1477"/>
      <c r="LAK43" s="1477"/>
      <c r="LAL43" s="1477"/>
      <c r="LAM43" s="1477"/>
      <c r="LAN43" s="1477"/>
      <c r="LAO43" s="1477"/>
      <c r="LAP43" s="1477"/>
      <c r="LAQ43" s="1477"/>
      <c r="LAR43" s="1477"/>
      <c r="LAS43" s="1477"/>
      <c r="LAT43" s="1477"/>
      <c r="LAU43" s="1477"/>
      <c r="LAV43" s="1477"/>
      <c r="LAW43" s="1477"/>
      <c r="LAX43" s="1477"/>
      <c r="LAY43" s="1477"/>
      <c r="LAZ43" s="1477"/>
      <c r="LBA43" s="1477"/>
      <c r="LBB43" s="1477"/>
      <c r="LBC43" s="1477"/>
      <c r="LBD43" s="1477"/>
      <c r="LBE43" s="1477"/>
      <c r="LBF43" s="1477"/>
      <c r="LBG43" s="1477"/>
      <c r="LBH43" s="1477"/>
      <c r="LBI43" s="1477"/>
      <c r="LBJ43" s="1477"/>
      <c r="LBK43" s="1477"/>
      <c r="LBL43" s="1477"/>
      <c r="LBM43" s="1477"/>
      <c r="LBN43" s="1477"/>
      <c r="LBO43" s="1477"/>
      <c r="LBP43" s="1477"/>
      <c r="LBQ43" s="1477"/>
      <c r="LBR43" s="1477"/>
      <c r="LBS43" s="1477"/>
      <c r="LBT43" s="1477"/>
      <c r="LBU43" s="1477"/>
      <c r="LBV43" s="1477"/>
      <c r="LBW43" s="1477"/>
      <c r="LBX43" s="1477"/>
      <c r="LBY43" s="1477"/>
      <c r="LBZ43" s="1477"/>
      <c r="LCA43" s="1477"/>
      <c r="LCB43" s="1477"/>
      <c r="LCC43" s="1477"/>
      <c r="LCD43" s="1477"/>
      <c r="LCE43" s="1477"/>
      <c r="LCF43" s="1477"/>
      <c r="LCG43" s="1477"/>
      <c r="LCH43" s="1477"/>
      <c r="LCI43" s="1477"/>
      <c r="LCJ43" s="1477"/>
      <c r="LCK43" s="1477"/>
      <c r="LCL43" s="1477"/>
      <c r="LCM43" s="1477"/>
      <c r="LCN43" s="1477"/>
      <c r="LCO43" s="1477"/>
      <c r="LCP43" s="1477"/>
      <c r="LCQ43" s="1477"/>
      <c r="LCR43" s="1477"/>
      <c r="LCS43" s="1477"/>
      <c r="LCT43" s="1477"/>
      <c r="LCU43" s="1477"/>
      <c r="LCV43" s="1477"/>
      <c r="LCW43" s="1477"/>
      <c r="LCX43" s="1477"/>
      <c r="LCY43" s="1477"/>
      <c r="LCZ43" s="1477"/>
      <c r="LDA43" s="1477"/>
      <c r="LDB43" s="1477"/>
      <c r="LDC43" s="1477"/>
      <c r="LDD43" s="1477"/>
      <c r="LDE43" s="1477"/>
      <c r="LDF43" s="1477"/>
      <c r="LDG43" s="1477"/>
      <c r="LDH43" s="1477"/>
      <c r="LDI43" s="1477"/>
      <c r="LDJ43" s="1477"/>
      <c r="LDK43" s="1477"/>
      <c r="LDL43" s="1477"/>
      <c r="LDM43" s="1477"/>
      <c r="LDN43" s="1477"/>
      <c r="LDO43" s="1477"/>
      <c r="LDP43" s="1477"/>
      <c r="LDQ43" s="1477"/>
      <c r="LDR43" s="1477"/>
      <c r="LDS43" s="1477"/>
      <c r="LDT43" s="1477"/>
      <c r="LDU43" s="1477"/>
      <c r="LDV43" s="1477"/>
      <c r="LDW43" s="1477"/>
      <c r="LDX43" s="1477"/>
      <c r="LDY43" s="1477"/>
      <c r="LDZ43" s="1477"/>
      <c r="LEA43" s="1477"/>
      <c r="LEB43" s="1477"/>
      <c r="LEC43" s="1477"/>
      <c r="LED43" s="1477"/>
      <c r="LEE43" s="1477"/>
      <c r="LEF43" s="1477"/>
      <c r="LEG43" s="1477"/>
      <c r="LEH43" s="1477"/>
      <c r="LEI43" s="1477"/>
      <c r="LEJ43" s="1477"/>
      <c r="LEK43" s="1477"/>
      <c r="LEL43" s="1477"/>
      <c r="LEM43" s="1477"/>
      <c r="LEN43" s="1477"/>
      <c r="LEO43" s="1477"/>
      <c r="LEP43" s="1477"/>
      <c r="LEQ43" s="1477"/>
      <c r="LER43" s="1477"/>
      <c r="LES43" s="1477"/>
      <c r="LET43" s="1477"/>
      <c r="LEU43" s="1477"/>
      <c r="LEV43" s="1477"/>
      <c r="LEW43" s="1477"/>
      <c r="LEX43" s="1477"/>
      <c r="LEY43" s="1477"/>
      <c r="LEZ43" s="1477"/>
      <c r="LFA43" s="1477"/>
      <c r="LFB43" s="1477"/>
      <c r="LFC43" s="1477"/>
      <c r="LFD43" s="1477"/>
      <c r="LFE43" s="1477"/>
      <c r="LFF43" s="1477"/>
      <c r="LFG43" s="1477"/>
      <c r="LFH43" s="1477"/>
      <c r="LFI43" s="1477"/>
      <c r="LFJ43" s="1477"/>
      <c r="LFK43" s="1477"/>
      <c r="LFL43" s="1477"/>
      <c r="LFM43" s="1477"/>
      <c r="LFN43" s="1477"/>
      <c r="LFO43" s="1477"/>
      <c r="LFP43" s="1477"/>
      <c r="LFQ43" s="1477"/>
      <c r="LFR43" s="1477"/>
      <c r="LFS43" s="1477"/>
      <c r="LFT43" s="1477"/>
      <c r="LFU43" s="1477"/>
      <c r="LFV43" s="1477"/>
      <c r="LFW43" s="1477"/>
      <c r="LFX43" s="1477"/>
      <c r="LFY43" s="1477"/>
      <c r="LFZ43" s="1477"/>
      <c r="LGA43" s="1477"/>
      <c r="LGB43" s="1477"/>
      <c r="LGC43" s="1477"/>
      <c r="LGD43" s="1477"/>
      <c r="LGE43" s="1477"/>
      <c r="LGF43" s="1477"/>
      <c r="LGG43" s="1477"/>
      <c r="LGH43" s="1477"/>
      <c r="LGI43" s="1477"/>
      <c r="LGJ43" s="1477"/>
      <c r="LGK43" s="1477"/>
      <c r="LGL43" s="1477"/>
      <c r="LGM43" s="1477"/>
      <c r="LGN43" s="1477"/>
      <c r="LGO43" s="1477"/>
      <c r="LGP43" s="1477"/>
      <c r="LGQ43" s="1477"/>
      <c r="LGR43" s="1477"/>
      <c r="LGS43" s="1477"/>
      <c r="LGT43" s="1477"/>
      <c r="LGU43" s="1477"/>
      <c r="LGV43" s="1477"/>
      <c r="LGW43" s="1477"/>
      <c r="LGX43" s="1477"/>
      <c r="LGY43" s="1477"/>
      <c r="LGZ43" s="1477"/>
      <c r="LHA43" s="1477"/>
      <c r="LHB43" s="1477"/>
      <c r="LHC43" s="1477"/>
      <c r="LHD43" s="1477"/>
      <c r="LHE43" s="1477"/>
      <c r="LHF43" s="1477"/>
      <c r="LHG43" s="1477"/>
      <c r="LHH43" s="1477"/>
      <c r="LHI43" s="1477"/>
      <c r="LHJ43" s="1477"/>
      <c r="LHK43" s="1477"/>
      <c r="LHL43" s="1477"/>
      <c r="LHM43" s="1477"/>
      <c r="LHN43" s="1477"/>
      <c r="LHO43" s="1477"/>
      <c r="LHP43" s="1477"/>
      <c r="LHQ43" s="1477"/>
      <c r="LHR43" s="1477"/>
      <c r="LHS43" s="1477"/>
      <c r="LHT43" s="1477"/>
      <c r="LHU43" s="1477"/>
      <c r="LHV43" s="1477"/>
      <c r="LHW43" s="1477"/>
      <c r="LHX43" s="1477"/>
      <c r="LHY43" s="1477"/>
      <c r="LHZ43" s="1477"/>
      <c r="LIA43" s="1477"/>
      <c r="LIB43" s="1477"/>
      <c r="LIC43" s="1477"/>
      <c r="LID43" s="1477"/>
      <c r="LIE43" s="1477"/>
      <c r="LIF43" s="1477"/>
      <c r="LIG43" s="1477"/>
      <c r="LIH43" s="1477"/>
      <c r="LII43" s="1477"/>
      <c r="LIJ43" s="1477"/>
      <c r="LIK43" s="1477"/>
      <c r="LIL43" s="1477"/>
      <c r="LIM43" s="1477"/>
      <c r="LIN43" s="1477"/>
      <c r="LIO43" s="1477"/>
      <c r="LIP43" s="1477"/>
      <c r="LIQ43" s="1477"/>
      <c r="LIR43" s="1477"/>
      <c r="LIS43" s="1477"/>
      <c r="LIT43" s="1477"/>
      <c r="LIU43" s="1477"/>
      <c r="LIV43" s="1477"/>
      <c r="LIW43" s="1477"/>
      <c r="LIX43" s="1477"/>
      <c r="LIY43" s="1477"/>
      <c r="LIZ43" s="1477"/>
      <c r="LJA43" s="1477"/>
      <c r="LJB43" s="1477"/>
      <c r="LJC43" s="1477"/>
      <c r="LJD43" s="1477"/>
      <c r="LJE43" s="1477"/>
      <c r="LJF43" s="1477"/>
      <c r="LJG43" s="1477"/>
      <c r="LJH43" s="1477"/>
      <c r="LJI43" s="1477"/>
      <c r="LJJ43" s="1477"/>
      <c r="LJK43" s="1477"/>
      <c r="LJL43" s="1477"/>
      <c r="LJM43" s="1477"/>
      <c r="LJN43" s="1477"/>
      <c r="LJO43" s="1477"/>
      <c r="LJP43" s="1477"/>
      <c r="LJQ43" s="1477"/>
      <c r="LJR43" s="1477"/>
      <c r="LJS43" s="1477"/>
      <c r="LJT43" s="1477"/>
      <c r="LJU43" s="1477"/>
      <c r="LJV43" s="1477"/>
      <c r="LJW43" s="1477"/>
      <c r="LJX43" s="1477"/>
      <c r="LJY43" s="1477"/>
      <c r="LJZ43" s="1477"/>
      <c r="LKA43" s="1477"/>
      <c r="LKB43" s="1477"/>
      <c r="LKC43" s="1477"/>
      <c r="LKD43" s="1477"/>
      <c r="LKE43" s="1477"/>
      <c r="LKF43" s="1477"/>
      <c r="LKG43" s="1477"/>
      <c r="LKH43" s="1477"/>
      <c r="LKI43" s="1477"/>
      <c r="LKJ43" s="1477"/>
      <c r="LKK43" s="1477"/>
      <c r="LKL43" s="1477"/>
      <c r="LKM43" s="1477"/>
      <c r="LKN43" s="1477"/>
      <c r="LKO43" s="1477"/>
      <c r="LKP43" s="1477"/>
      <c r="LKQ43" s="1477"/>
      <c r="LKR43" s="1477"/>
      <c r="LKS43" s="1477"/>
      <c r="LKT43" s="1477"/>
      <c r="LKU43" s="1477"/>
      <c r="LKV43" s="1477"/>
      <c r="LKW43" s="1477"/>
      <c r="LKX43" s="1477"/>
      <c r="LKY43" s="1477"/>
      <c r="LKZ43" s="1477"/>
      <c r="LLA43" s="1477"/>
      <c r="LLB43" s="1477"/>
      <c r="LLC43" s="1477"/>
      <c r="LLD43" s="1477"/>
      <c r="LLE43" s="1477"/>
      <c r="LLF43" s="1477"/>
      <c r="LLG43" s="1477"/>
      <c r="LLH43" s="1477"/>
      <c r="LLI43" s="1477"/>
      <c r="LLJ43" s="1477"/>
      <c r="LLK43" s="1477"/>
      <c r="LLL43" s="1477"/>
      <c r="LLM43" s="1477"/>
      <c r="LLN43" s="1477"/>
      <c r="LLO43" s="1477"/>
      <c r="LLP43" s="1477"/>
      <c r="LLQ43" s="1477"/>
      <c r="LLR43" s="1477"/>
      <c r="LLS43" s="1477"/>
      <c r="LLT43" s="1477"/>
      <c r="LLU43" s="1477"/>
      <c r="LLV43" s="1477"/>
      <c r="LLW43" s="1477"/>
      <c r="LLX43" s="1477"/>
      <c r="LLY43" s="1477"/>
      <c r="LLZ43" s="1477"/>
      <c r="LMA43" s="1477"/>
      <c r="LMB43" s="1477"/>
      <c r="LMC43" s="1477"/>
      <c r="LMD43" s="1477"/>
      <c r="LME43" s="1477"/>
      <c r="LMF43" s="1477"/>
      <c r="LMG43" s="1477"/>
      <c r="LMH43" s="1477"/>
      <c r="LMI43" s="1477"/>
      <c r="LMJ43" s="1477"/>
      <c r="LMK43" s="1477"/>
      <c r="LML43" s="1477"/>
      <c r="LMM43" s="1477"/>
      <c r="LMN43" s="1477"/>
      <c r="LMO43" s="1477"/>
      <c r="LMP43" s="1477"/>
      <c r="LMQ43" s="1477"/>
      <c r="LMR43" s="1477"/>
      <c r="LMS43" s="1477"/>
      <c r="LMT43" s="1477"/>
      <c r="LMU43" s="1477"/>
      <c r="LMV43" s="1477"/>
      <c r="LMW43" s="1477"/>
      <c r="LMX43" s="1477"/>
      <c r="LMY43" s="1477"/>
      <c r="LMZ43" s="1477"/>
      <c r="LNA43" s="1477"/>
      <c r="LNB43" s="1477"/>
      <c r="LNC43" s="1477"/>
      <c r="LND43" s="1477"/>
      <c r="LNE43" s="1477"/>
      <c r="LNF43" s="1477"/>
      <c r="LNG43" s="1477"/>
      <c r="LNH43" s="1477"/>
      <c r="LNI43" s="1477"/>
      <c r="LNJ43" s="1477"/>
      <c r="LNK43" s="1477"/>
      <c r="LNL43" s="1477"/>
      <c r="LNM43" s="1477"/>
      <c r="LNN43" s="1477"/>
      <c r="LNO43" s="1477"/>
      <c r="LNP43" s="1477"/>
      <c r="LNQ43" s="1477"/>
      <c r="LNR43" s="1477"/>
      <c r="LNS43" s="1477"/>
      <c r="LNT43" s="1477"/>
      <c r="LNU43" s="1477"/>
      <c r="LNV43" s="1477"/>
      <c r="LNW43" s="1477"/>
      <c r="LNX43" s="1477"/>
      <c r="LNY43" s="1477"/>
      <c r="LNZ43" s="1477"/>
      <c r="LOA43" s="1477"/>
      <c r="LOB43" s="1477"/>
      <c r="LOC43" s="1477"/>
      <c r="LOD43" s="1477"/>
      <c r="LOE43" s="1477"/>
      <c r="LOF43" s="1477"/>
      <c r="LOG43" s="1477"/>
      <c r="LOH43" s="1477"/>
      <c r="LOI43" s="1477"/>
      <c r="LOJ43" s="1477"/>
      <c r="LOK43" s="1477"/>
      <c r="LOL43" s="1477"/>
      <c r="LOM43" s="1477"/>
      <c r="LON43" s="1477"/>
      <c r="LOO43" s="1477"/>
      <c r="LOP43" s="1477"/>
      <c r="LOQ43" s="1477"/>
      <c r="LOR43" s="1477"/>
      <c r="LOS43" s="1477"/>
      <c r="LOT43" s="1477"/>
      <c r="LOU43" s="1477"/>
      <c r="LOV43" s="1477"/>
      <c r="LOW43" s="1477"/>
      <c r="LOX43" s="1477"/>
      <c r="LOY43" s="1477"/>
      <c r="LOZ43" s="1477"/>
      <c r="LPA43" s="1477"/>
      <c r="LPB43" s="1477"/>
      <c r="LPC43" s="1477"/>
      <c r="LPD43" s="1477"/>
      <c r="LPE43" s="1477"/>
      <c r="LPF43" s="1477"/>
      <c r="LPG43" s="1477"/>
      <c r="LPH43" s="1477"/>
      <c r="LPI43" s="1477"/>
      <c r="LPJ43" s="1477"/>
      <c r="LPK43" s="1477"/>
      <c r="LPL43" s="1477"/>
      <c r="LPM43" s="1477"/>
      <c r="LPN43" s="1477"/>
      <c r="LPO43" s="1477"/>
      <c r="LPP43" s="1477"/>
      <c r="LPQ43" s="1477"/>
      <c r="LPR43" s="1477"/>
      <c r="LPS43" s="1477"/>
      <c r="LPT43" s="1477"/>
      <c r="LPU43" s="1477"/>
      <c r="LPV43" s="1477"/>
      <c r="LPW43" s="1477"/>
      <c r="LPX43" s="1477"/>
      <c r="LPY43" s="1477"/>
      <c r="LPZ43" s="1477"/>
      <c r="LQA43" s="1477"/>
      <c r="LQB43" s="1477"/>
      <c r="LQC43" s="1477"/>
      <c r="LQD43" s="1477"/>
      <c r="LQE43" s="1477"/>
      <c r="LQF43" s="1477"/>
      <c r="LQG43" s="1477"/>
      <c r="LQH43" s="1477"/>
      <c r="LQI43" s="1477"/>
      <c r="LQJ43" s="1477"/>
      <c r="LQK43" s="1477"/>
      <c r="LQL43" s="1477"/>
      <c r="LQM43" s="1477"/>
      <c r="LQN43" s="1477"/>
      <c r="LQO43" s="1477"/>
      <c r="LQP43" s="1477"/>
      <c r="LQQ43" s="1477"/>
      <c r="LQR43" s="1477"/>
      <c r="LQS43" s="1477"/>
      <c r="LQT43" s="1477"/>
      <c r="LQU43" s="1477"/>
      <c r="LQV43" s="1477"/>
      <c r="LQW43" s="1477"/>
      <c r="LQX43" s="1477"/>
      <c r="LQY43" s="1477"/>
      <c r="LQZ43" s="1477"/>
      <c r="LRA43" s="1477"/>
      <c r="LRB43" s="1477"/>
      <c r="LRC43" s="1477"/>
      <c r="LRD43" s="1477"/>
      <c r="LRE43" s="1477"/>
      <c r="LRF43" s="1477"/>
      <c r="LRG43" s="1477"/>
      <c r="LRH43" s="1477"/>
      <c r="LRI43" s="1477"/>
      <c r="LRJ43" s="1477"/>
      <c r="LRK43" s="1477"/>
      <c r="LRL43" s="1477"/>
      <c r="LRM43" s="1477"/>
      <c r="LRN43" s="1477"/>
      <c r="LRO43" s="1477"/>
      <c r="LRP43" s="1477"/>
      <c r="LRQ43" s="1477"/>
      <c r="LRR43" s="1477"/>
      <c r="LRS43" s="1477"/>
      <c r="LRT43" s="1477"/>
      <c r="LRU43" s="1477"/>
      <c r="LRV43" s="1477"/>
      <c r="LRW43" s="1477"/>
      <c r="LRX43" s="1477"/>
      <c r="LRY43" s="1477"/>
      <c r="LRZ43" s="1477"/>
      <c r="LSA43" s="1477"/>
      <c r="LSB43" s="1477"/>
      <c r="LSC43" s="1477"/>
      <c r="LSD43" s="1477"/>
      <c r="LSE43" s="1477"/>
      <c r="LSF43" s="1477"/>
      <c r="LSG43" s="1477"/>
      <c r="LSH43" s="1477"/>
      <c r="LSI43" s="1477"/>
      <c r="LSJ43" s="1477"/>
      <c r="LSK43" s="1477"/>
      <c r="LSL43" s="1477"/>
      <c r="LSM43" s="1477"/>
      <c r="LSN43" s="1477"/>
      <c r="LSO43" s="1477"/>
      <c r="LSP43" s="1477"/>
      <c r="LSQ43" s="1477"/>
      <c r="LSR43" s="1477"/>
      <c r="LSS43" s="1477"/>
      <c r="LST43" s="1477"/>
      <c r="LSU43" s="1477"/>
      <c r="LSV43" s="1477"/>
      <c r="LSW43" s="1477"/>
      <c r="LSX43" s="1477"/>
      <c r="LSY43" s="1477"/>
      <c r="LSZ43" s="1477"/>
      <c r="LTA43" s="1477"/>
      <c r="LTB43" s="1477"/>
      <c r="LTC43" s="1477"/>
      <c r="LTD43" s="1477"/>
      <c r="LTE43" s="1477"/>
      <c r="LTF43" s="1477"/>
      <c r="LTG43" s="1477"/>
      <c r="LTH43" s="1477"/>
      <c r="LTI43" s="1477"/>
      <c r="LTJ43" s="1477"/>
      <c r="LTK43" s="1477"/>
      <c r="LTL43" s="1477"/>
      <c r="LTM43" s="1477"/>
      <c r="LTN43" s="1477"/>
      <c r="LTO43" s="1477"/>
      <c r="LTP43" s="1477"/>
      <c r="LTQ43" s="1477"/>
      <c r="LTR43" s="1477"/>
      <c r="LTS43" s="1477"/>
      <c r="LTT43" s="1477"/>
      <c r="LTU43" s="1477"/>
      <c r="LTV43" s="1477"/>
      <c r="LTW43" s="1477"/>
      <c r="LTX43" s="1477"/>
      <c r="LTY43" s="1477"/>
      <c r="LTZ43" s="1477"/>
      <c r="LUA43" s="1477"/>
      <c r="LUB43" s="1477"/>
      <c r="LUC43" s="1477"/>
      <c r="LUD43" s="1477"/>
      <c r="LUE43" s="1477"/>
      <c r="LUF43" s="1477"/>
      <c r="LUG43" s="1477"/>
      <c r="LUH43" s="1477"/>
      <c r="LUI43" s="1477"/>
      <c r="LUJ43" s="1477"/>
      <c r="LUK43" s="1477"/>
      <c r="LUL43" s="1477"/>
      <c r="LUM43" s="1477"/>
      <c r="LUN43" s="1477"/>
      <c r="LUO43" s="1477"/>
      <c r="LUP43" s="1477"/>
      <c r="LUQ43" s="1477"/>
      <c r="LUR43" s="1477"/>
      <c r="LUS43" s="1477"/>
      <c r="LUT43" s="1477"/>
      <c r="LUU43" s="1477"/>
      <c r="LUV43" s="1477"/>
      <c r="LUW43" s="1477"/>
      <c r="LUX43" s="1477"/>
      <c r="LUY43" s="1477"/>
      <c r="LUZ43" s="1477"/>
      <c r="LVA43" s="1477"/>
      <c r="LVB43" s="1477"/>
      <c r="LVC43" s="1477"/>
      <c r="LVD43" s="1477"/>
      <c r="LVE43" s="1477"/>
      <c r="LVF43" s="1477"/>
      <c r="LVG43" s="1477"/>
      <c r="LVH43" s="1477"/>
      <c r="LVI43" s="1477"/>
      <c r="LVJ43" s="1477"/>
      <c r="LVK43" s="1477"/>
      <c r="LVL43" s="1477"/>
      <c r="LVM43" s="1477"/>
      <c r="LVN43" s="1477"/>
      <c r="LVO43" s="1477"/>
      <c r="LVP43" s="1477"/>
      <c r="LVQ43" s="1477"/>
      <c r="LVR43" s="1477"/>
      <c r="LVS43" s="1477"/>
      <c r="LVT43" s="1477"/>
      <c r="LVU43" s="1477"/>
      <c r="LVV43" s="1477"/>
      <c r="LVW43" s="1477"/>
      <c r="LVX43" s="1477"/>
      <c r="LVY43" s="1477"/>
      <c r="LVZ43" s="1477"/>
      <c r="LWA43" s="1477"/>
      <c r="LWB43" s="1477"/>
      <c r="LWC43" s="1477"/>
      <c r="LWD43" s="1477"/>
      <c r="LWE43" s="1477"/>
      <c r="LWF43" s="1477"/>
      <c r="LWG43" s="1477"/>
      <c r="LWH43" s="1477"/>
      <c r="LWI43" s="1477"/>
      <c r="LWJ43" s="1477"/>
      <c r="LWK43" s="1477"/>
      <c r="LWL43" s="1477"/>
      <c r="LWM43" s="1477"/>
      <c r="LWN43" s="1477"/>
      <c r="LWO43" s="1477"/>
      <c r="LWP43" s="1477"/>
      <c r="LWQ43" s="1477"/>
      <c r="LWR43" s="1477"/>
      <c r="LWS43" s="1477"/>
      <c r="LWT43" s="1477"/>
      <c r="LWU43" s="1477"/>
      <c r="LWV43" s="1477"/>
      <c r="LWW43" s="1477"/>
      <c r="LWX43" s="1477"/>
      <c r="LWY43" s="1477"/>
      <c r="LWZ43" s="1477"/>
      <c r="LXA43" s="1477"/>
      <c r="LXB43" s="1477"/>
      <c r="LXC43" s="1477"/>
      <c r="LXD43" s="1477"/>
      <c r="LXE43" s="1477"/>
      <c r="LXF43" s="1477"/>
      <c r="LXG43" s="1477"/>
      <c r="LXH43" s="1477"/>
      <c r="LXI43" s="1477"/>
      <c r="LXJ43" s="1477"/>
      <c r="LXK43" s="1477"/>
      <c r="LXL43" s="1477"/>
      <c r="LXM43" s="1477"/>
      <c r="LXN43" s="1477"/>
      <c r="LXO43" s="1477"/>
      <c r="LXP43" s="1477"/>
      <c r="LXQ43" s="1477"/>
      <c r="LXR43" s="1477"/>
      <c r="LXS43" s="1477"/>
      <c r="LXT43" s="1477"/>
      <c r="LXU43" s="1477"/>
      <c r="LXV43" s="1477"/>
      <c r="LXW43" s="1477"/>
      <c r="LXX43" s="1477"/>
      <c r="LXY43" s="1477"/>
      <c r="LXZ43" s="1477"/>
      <c r="LYA43" s="1477"/>
      <c r="LYB43" s="1477"/>
      <c r="LYC43" s="1477"/>
      <c r="LYD43" s="1477"/>
      <c r="LYE43" s="1477"/>
      <c r="LYF43" s="1477"/>
      <c r="LYG43" s="1477"/>
      <c r="LYH43" s="1477"/>
      <c r="LYI43" s="1477"/>
      <c r="LYJ43" s="1477"/>
      <c r="LYK43" s="1477"/>
      <c r="LYL43" s="1477"/>
      <c r="LYM43" s="1477"/>
      <c r="LYN43" s="1477"/>
      <c r="LYO43" s="1477"/>
      <c r="LYP43" s="1477"/>
      <c r="LYQ43" s="1477"/>
      <c r="LYR43" s="1477"/>
      <c r="LYS43" s="1477"/>
      <c r="LYT43" s="1477"/>
      <c r="LYU43" s="1477"/>
      <c r="LYV43" s="1477"/>
      <c r="LYW43" s="1477"/>
      <c r="LYX43" s="1477"/>
      <c r="LYY43" s="1477"/>
      <c r="LYZ43" s="1477"/>
      <c r="LZA43" s="1477"/>
      <c r="LZB43" s="1477"/>
      <c r="LZC43" s="1477"/>
      <c r="LZD43" s="1477"/>
      <c r="LZE43" s="1477"/>
      <c r="LZF43" s="1477"/>
      <c r="LZG43" s="1477"/>
      <c r="LZH43" s="1477"/>
      <c r="LZI43" s="1477"/>
      <c r="LZJ43" s="1477"/>
      <c r="LZK43" s="1477"/>
      <c r="LZL43" s="1477"/>
      <c r="LZM43" s="1477"/>
      <c r="LZN43" s="1477"/>
      <c r="LZO43" s="1477"/>
      <c r="LZP43" s="1477"/>
      <c r="LZQ43" s="1477"/>
      <c r="LZR43" s="1477"/>
      <c r="LZS43" s="1477"/>
      <c r="LZT43" s="1477"/>
      <c r="LZU43" s="1477"/>
      <c r="LZV43" s="1477"/>
      <c r="LZW43" s="1477"/>
      <c r="LZX43" s="1477"/>
      <c r="LZY43" s="1477"/>
      <c r="LZZ43" s="1477"/>
      <c r="MAA43" s="1477"/>
      <c r="MAB43" s="1477"/>
      <c r="MAC43" s="1477"/>
      <c r="MAD43" s="1477"/>
      <c r="MAE43" s="1477"/>
      <c r="MAF43" s="1477"/>
      <c r="MAG43" s="1477"/>
      <c r="MAH43" s="1477"/>
      <c r="MAI43" s="1477"/>
      <c r="MAJ43" s="1477"/>
      <c r="MAK43" s="1477"/>
      <c r="MAL43" s="1477"/>
      <c r="MAM43" s="1477"/>
      <c r="MAN43" s="1477"/>
      <c r="MAO43" s="1477"/>
      <c r="MAP43" s="1477"/>
      <c r="MAQ43" s="1477"/>
      <c r="MAR43" s="1477"/>
      <c r="MAS43" s="1477"/>
      <c r="MAT43" s="1477"/>
      <c r="MAU43" s="1477"/>
      <c r="MAV43" s="1477"/>
      <c r="MAW43" s="1477"/>
      <c r="MAX43" s="1477"/>
      <c r="MAY43" s="1477"/>
      <c r="MAZ43" s="1477"/>
      <c r="MBA43" s="1477"/>
      <c r="MBB43" s="1477"/>
      <c r="MBC43" s="1477"/>
      <c r="MBD43" s="1477"/>
      <c r="MBE43" s="1477"/>
      <c r="MBF43" s="1477"/>
      <c r="MBG43" s="1477"/>
      <c r="MBH43" s="1477"/>
      <c r="MBI43" s="1477"/>
      <c r="MBJ43" s="1477"/>
      <c r="MBK43" s="1477"/>
      <c r="MBL43" s="1477"/>
      <c r="MBM43" s="1477"/>
      <c r="MBN43" s="1477"/>
      <c r="MBO43" s="1477"/>
      <c r="MBP43" s="1477"/>
      <c r="MBQ43" s="1477"/>
      <c r="MBR43" s="1477"/>
      <c r="MBS43" s="1477"/>
      <c r="MBT43" s="1477"/>
      <c r="MBU43" s="1477"/>
      <c r="MBV43" s="1477"/>
      <c r="MBW43" s="1477"/>
      <c r="MBX43" s="1477"/>
      <c r="MBY43" s="1477"/>
      <c r="MBZ43" s="1477"/>
      <c r="MCA43" s="1477"/>
      <c r="MCB43" s="1477"/>
      <c r="MCC43" s="1477"/>
      <c r="MCD43" s="1477"/>
      <c r="MCE43" s="1477"/>
      <c r="MCF43" s="1477"/>
      <c r="MCG43" s="1477"/>
      <c r="MCH43" s="1477"/>
      <c r="MCI43" s="1477"/>
      <c r="MCJ43" s="1477"/>
      <c r="MCK43" s="1477"/>
      <c r="MCL43" s="1477"/>
      <c r="MCM43" s="1477"/>
      <c r="MCN43" s="1477"/>
      <c r="MCO43" s="1477"/>
      <c r="MCP43" s="1477"/>
      <c r="MCQ43" s="1477"/>
      <c r="MCR43" s="1477"/>
      <c r="MCS43" s="1477"/>
      <c r="MCT43" s="1477"/>
      <c r="MCU43" s="1477"/>
      <c r="MCV43" s="1477"/>
      <c r="MCW43" s="1477"/>
      <c r="MCX43" s="1477"/>
      <c r="MCY43" s="1477"/>
      <c r="MCZ43" s="1477"/>
      <c r="MDA43" s="1477"/>
      <c r="MDB43" s="1477"/>
      <c r="MDC43" s="1477"/>
      <c r="MDD43" s="1477"/>
      <c r="MDE43" s="1477"/>
      <c r="MDF43" s="1477"/>
      <c r="MDG43" s="1477"/>
      <c r="MDH43" s="1477"/>
      <c r="MDI43" s="1477"/>
      <c r="MDJ43" s="1477"/>
      <c r="MDK43" s="1477"/>
      <c r="MDL43" s="1477"/>
      <c r="MDM43" s="1477"/>
      <c r="MDN43" s="1477"/>
      <c r="MDO43" s="1477"/>
      <c r="MDP43" s="1477"/>
      <c r="MDQ43" s="1477"/>
      <c r="MDR43" s="1477"/>
      <c r="MDS43" s="1477"/>
      <c r="MDT43" s="1477"/>
      <c r="MDU43" s="1477"/>
      <c r="MDV43" s="1477"/>
      <c r="MDW43" s="1477"/>
      <c r="MDX43" s="1477"/>
      <c r="MDY43" s="1477"/>
      <c r="MDZ43" s="1477"/>
      <c r="MEA43" s="1477"/>
      <c r="MEB43" s="1477"/>
      <c r="MEC43" s="1477"/>
      <c r="MED43" s="1477"/>
      <c r="MEE43" s="1477"/>
      <c r="MEF43" s="1477"/>
      <c r="MEG43" s="1477"/>
      <c r="MEH43" s="1477"/>
      <c r="MEI43" s="1477"/>
      <c r="MEJ43" s="1477"/>
      <c r="MEK43" s="1477"/>
      <c r="MEL43" s="1477"/>
      <c r="MEM43" s="1477"/>
      <c r="MEN43" s="1477"/>
      <c r="MEO43" s="1477"/>
      <c r="MEP43" s="1477"/>
      <c r="MEQ43" s="1477"/>
      <c r="MER43" s="1477"/>
      <c r="MES43" s="1477"/>
      <c r="MET43" s="1477"/>
      <c r="MEU43" s="1477"/>
      <c r="MEV43" s="1477"/>
      <c r="MEW43" s="1477"/>
      <c r="MEX43" s="1477"/>
      <c r="MEY43" s="1477"/>
      <c r="MEZ43" s="1477"/>
      <c r="MFA43" s="1477"/>
      <c r="MFB43" s="1477"/>
      <c r="MFC43" s="1477"/>
      <c r="MFD43" s="1477"/>
      <c r="MFE43" s="1477"/>
      <c r="MFF43" s="1477"/>
      <c r="MFG43" s="1477"/>
      <c r="MFH43" s="1477"/>
      <c r="MFI43" s="1477"/>
      <c r="MFJ43" s="1477"/>
      <c r="MFK43" s="1477"/>
      <c r="MFL43" s="1477"/>
      <c r="MFM43" s="1477"/>
      <c r="MFN43" s="1477"/>
      <c r="MFO43" s="1477"/>
      <c r="MFP43" s="1477"/>
      <c r="MFQ43" s="1477"/>
      <c r="MFR43" s="1477"/>
      <c r="MFS43" s="1477"/>
      <c r="MFT43" s="1477"/>
      <c r="MFU43" s="1477"/>
      <c r="MFV43" s="1477"/>
      <c r="MFW43" s="1477"/>
      <c r="MFX43" s="1477"/>
      <c r="MFY43" s="1477"/>
      <c r="MFZ43" s="1477"/>
      <c r="MGA43" s="1477"/>
      <c r="MGB43" s="1477"/>
      <c r="MGC43" s="1477"/>
      <c r="MGD43" s="1477"/>
      <c r="MGE43" s="1477"/>
      <c r="MGF43" s="1477"/>
      <c r="MGG43" s="1477"/>
      <c r="MGH43" s="1477"/>
      <c r="MGI43" s="1477"/>
      <c r="MGJ43" s="1477"/>
      <c r="MGK43" s="1477"/>
      <c r="MGL43" s="1477"/>
      <c r="MGM43" s="1477"/>
      <c r="MGN43" s="1477"/>
      <c r="MGO43" s="1477"/>
      <c r="MGP43" s="1477"/>
      <c r="MGQ43" s="1477"/>
      <c r="MGR43" s="1477"/>
      <c r="MGS43" s="1477"/>
      <c r="MGT43" s="1477"/>
      <c r="MGU43" s="1477"/>
      <c r="MGV43" s="1477"/>
      <c r="MGW43" s="1477"/>
      <c r="MGX43" s="1477"/>
      <c r="MGY43" s="1477"/>
      <c r="MGZ43" s="1477"/>
      <c r="MHA43" s="1477"/>
      <c r="MHB43" s="1477"/>
      <c r="MHC43" s="1477"/>
      <c r="MHD43" s="1477"/>
      <c r="MHE43" s="1477"/>
      <c r="MHF43" s="1477"/>
      <c r="MHG43" s="1477"/>
      <c r="MHH43" s="1477"/>
      <c r="MHI43" s="1477"/>
      <c r="MHJ43" s="1477"/>
      <c r="MHK43" s="1477"/>
      <c r="MHL43" s="1477"/>
      <c r="MHM43" s="1477"/>
      <c r="MHN43" s="1477"/>
      <c r="MHO43" s="1477"/>
      <c r="MHP43" s="1477"/>
      <c r="MHQ43" s="1477"/>
      <c r="MHR43" s="1477"/>
      <c r="MHS43" s="1477"/>
      <c r="MHT43" s="1477"/>
      <c r="MHU43" s="1477"/>
      <c r="MHV43" s="1477"/>
      <c r="MHW43" s="1477"/>
      <c r="MHX43" s="1477"/>
      <c r="MHY43" s="1477"/>
      <c r="MHZ43" s="1477"/>
      <c r="MIA43" s="1477"/>
      <c r="MIB43" s="1477"/>
      <c r="MIC43" s="1477"/>
      <c r="MID43" s="1477"/>
      <c r="MIE43" s="1477"/>
      <c r="MIF43" s="1477"/>
      <c r="MIG43" s="1477"/>
      <c r="MIH43" s="1477"/>
      <c r="MII43" s="1477"/>
      <c r="MIJ43" s="1477"/>
      <c r="MIK43" s="1477"/>
      <c r="MIL43" s="1477"/>
      <c r="MIM43" s="1477"/>
      <c r="MIN43" s="1477"/>
      <c r="MIO43" s="1477"/>
      <c r="MIP43" s="1477"/>
      <c r="MIQ43" s="1477"/>
      <c r="MIR43" s="1477"/>
      <c r="MIS43" s="1477"/>
      <c r="MIT43" s="1477"/>
      <c r="MIU43" s="1477"/>
      <c r="MIV43" s="1477"/>
      <c r="MIW43" s="1477"/>
      <c r="MIX43" s="1477"/>
      <c r="MIY43" s="1477"/>
      <c r="MIZ43" s="1477"/>
      <c r="MJA43" s="1477"/>
      <c r="MJB43" s="1477"/>
      <c r="MJC43" s="1477"/>
      <c r="MJD43" s="1477"/>
      <c r="MJE43" s="1477"/>
      <c r="MJF43" s="1477"/>
      <c r="MJG43" s="1477"/>
      <c r="MJH43" s="1477"/>
      <c r="MJI43" s="1477"/>
      <c r="MJJ43" s="1477"/>
      <c r="MJK43" s="1477"/>
      <c r="MJL43" s="1477"/>
      <c r="MJM43" s="1477"/>
      <c r="MJN43" s="1477"/>
      <c r="MJO43" s="1477"/>
      <c r="MJP43" s="1477"/>
      <c r="MJQ43" s="1477"/>
      <c r="MJR43" s="1477"/>
      <c r="MJS43" s="1477"/>
      <c r="MJT43" s="1477"/>
      <c r="MJU43" s="1477"/>
      <c r="MJV43" s="1477"/>
      <c r="MJW43" s="1477"/>
      <c r="MJX43" s="1477"/>
      <c r="MJY43" s="1477"/>
      <c r="MJZ43" s="1477"/>
      <c r="MKA43" s="1477"/>
      <c r="MKB43" s="1477"/>
      <c r="MKC43" s="1477"/>
      <c r="MKD43" s="1477"/>
      <c r="MKE43" s="1477"/>
      <c r="MKF43" s="1477"/>
      <c r="MKG43" s="1477"/>
      <c r="MKH43" s="1477"/>
      <c r="MKI43" s="1477"/>
      <c r="MKJ43" s="1477"/>
      <c r="MKK43" s="1477"/>
      <c r="MKL43" s="1477"/>
      <c r="MKM43" s="1477"/>
      <c r="MKN43" s="1477"/>
      <c r="MKO43" s="1477"/>
      <c r="MKP43" s="1477"/>
      <c r="MKQ43" s="1477"/>
      <c r="MKR43" s="1477"/>
      <c r="MKS43" s="1477"/>
      <c r="MKT43" s="1477"/>
      <c r="MKU43" s="1477"/>
      <c r="MKV43" s="1477"/>
      <c r="MKW43" s="1477"/>
      <c r="MKX43" s="1477"/>
      <c r="MKY43" s="1477"/>
      <c r="MKZ43" s="1477"/>
      <c r="MLA43" s="1477"/>
      <c r="MLB43" s="1477"/>
      <c r="MLC43" s="1477"/>
      <c r="MLD43" s="1477"/>
      <c r="MLE43" s="1477"/>
      <c r="MLF43" s="1477"/>
      <c r="MLG43" s="1477"/>
      <c r="MLH43" s="1477"/>
      <c r="MLI43" s="1477"/>
      <c r="MLJ43" s="1477"/>
      <c r="MLK43" s="1477"/>
      <c r="MLL43" s="1477"/>
      <c r="MLM43" s="1477"/>
      <c r="MLN43" s="1477"/>
      <c r="MLO43" s="1477"/>
      <c r="MLP43" s="1477"/>
      <c r="MLQ43" s="1477"/>
      <c r="MLR43" s="1477"/>
      <c r="MLS43" s="1477"/>
      <c r="MLT43" s="1477"/>
      <c r="MLU43" s="1477"/>
      <c r="MLV43" s="1477"/>
      <c r="MLW43" s="1477"/>
      <c r="MLX43" s="1477"/>
      <c r="MLY43" s="1477"/>
      <c r="MLZ43" s="1477"/>
      <c r="MMA43" s="1477"/>
      <c r="MMB43" s="1477"/>
      <c r="MMC43" s="1477"/>
      <c r="MMD43" s="1477"/>
      <c r="MME43" s="1477"/>
      <c r="MMF43" s="1477"/>
      <c r="MMG43" s="1477"/>
      <c r="MMH43" s="1477"/>
      <c r="MMI43" s="1477"/>
      <c r="MMJ43" s="1477"/>
      <c r="MMK43" s="1477"/>
      <c r="MML43" s="1477"/>
      <c r="MMM43" s="1477"/>
      <c r="MMN43" s="1477"/>
      <c r="MMO43" s="1477"/>
      <c r="MMP43" s="1477"/>
      <c r="MMQ43" s="1477"/>
      <c r="MMR43" s="1477"/>
      <c r="MMS43" s="1477"/>
      <c r="MMT43" s="1477"/>
      <c r="MMU43" s="1477"/>
      <c r="MMV43" s="1477"/>
      <c r="MMW43" s="1477"/>
      <c r="MMX43" s="1477"/>
      <c r="MMY43" s="1477"/>
      <c r="MMZ43" s="1477"/>
      <c r="MNA43" s="1477"/>
      <c r="MNB43" s="1477"/>
      <c r="MNC43" s="1477"/>
      <c r="MND43" s="1477"/>
      <c r="MNE43" s="1477"/>
      <c r="MNF43" s="1477"/>
      <c r="MNG43" s="1477"/>
      <c r="MNH43" s="1477"/>
      <c r="MNI43" s="1477"/>
      <c r="MNJ43" s="1477"/>
      <c r="MNK43" s="1477"/>
      <c r="MNL43" s="1477"/>
      <c r="MNM43" s="1477"/>
      <c r="MNN43" s="1477"/>
      <c r="MNO43" s="1477"/>
      <c r="MNP43" s="1477"/>
      <c r="MNQ43" s="1477"/>
      <c r="MNR43" s="1477"/>
      <c r="MNS43" s="1477"/>
      <c r="MNT43" s="1477"/>
      <c r="MNU43" s="1477"/>
      <c r="MNV43" s="1477"/>
      <c r="MNW43" s="1477"/>
      <c r="MNX43" s="1477"/>
      <c r="MNY43" s="1477"/>
      <c r="MNZ43" s="1477"/>
      <c r="MOA43" s="1477"/>
      <c r="MOB43" s="1477"/>
      <c r="MOC43" s="1477"/>
      <c r="MOD43" s="1477"/>
      <c r="MOE43" s="1477"/>
      <c r="MOF43" s="1477"/>
      <c r="MOG43" s="1477"/>
      <c r="MOH43" s="1477"/>
      <c r="MOI43" s="1477"/>
      <c r="MOJ43" s="1477"/>
      <c r="MOK43" s="1477"/>
      <c r="MOL43" s="1477"/>
      <c r="MOM43" s="1477"/>
      <c r="MON43" s="1477"/>
      <c r="MOO43" s="1477"/>
      <c r="MOP43" s="1477"/>
      <c r="MOQ43" s="1477"/>
      <c r="MOR43" s="1477"/>
      <c r="MOS43" s="1477"/>
      <c r="MOT43" s="1477"/>
      <c r="MOU43" s="1477"/>
      <c r="MOV43" s="1477"/>
      <c r="MOW43" s="1477"/>
      <c r="MOX43" s="1477"/>
      <c r="MOY43" s="1477"/>
      <c r="MOZ43" s="1477"/>
      <c r="MPA43" s="1477"/>
      <c r="MPB43" s="1477"/>
      <c r="MPC43" s="1477"/>
      <c r="MPD43" s="1477"/>
      <c r="MPE43" s="1477"/>
      <c r="MPF43" s="1477"/>
      <c r="MPG43" s="1477"/>
      <c r="MPH43" s="1477"/>
      <c r="MPI43" s="1477"/>
      <c r="MPJ43" s="1477"/>
      <c r="MPK43" s="1477"/>
      <c r="MPL43" s="1477"/>
      <c r="MPM43" s="1477"/>
      <c r="MPN43" s="1477"/>
      <c r="MPO43" s="1477"/>
      <c r="MPP43" s="1477"/>
      <c r="MPQ43" s="1477"/>
      <c r="MPR43" s="1477"/>
      <c r="MPS43" s="1477"/>
      <c r="MPT43" s="1477"/>
      <c r="MPU43" s="1477"/>
      <c r="MPV43" s="1477"/>
      <c r="MPW43" s="1477"/>
      <c r="MPX43" s="1477"/>
      <c r="MPY43" s="1477"/>
      <c r="MPZ43" s="1477"/>
      <c r="MQA43" s="1477"/>
      <c r="MQB43" s="1477"/>
      <c r="MQC43" s="1477"/>
      <c r="MQD43" s="1477"/>
      <c r="MQE43" s="1477"/>
      <c r="MQF43" s="1477"/>
      <c r="MQG43" s="1477"/>
      <c r="MQH43" s="1477"/>
      <c r="MQI43" s="1477"/>
      <c r="MQJ43" s="1477"/>
      <c r="MQK43" s="1477"/>
      <c r="MQL43" s="1477"/>
      <c r="MQM43" s="1477"/>
      <c r="MQN43" s="1477"/>
      <c r="MQO43" s="1477"/>
      <c r="MQP43" s="1477"/>
      <c r="MQQ43" s="1477"/>
      <c r="MQR43" s="1477"/>
      <c r="MQS43" s="1477"/>
      <c r="MQT43" s="1477"/>
      <c r="MQU43" s="1477"/>
      <c r="MQV43" s="1477"/>
      <c r="MQW43" s="1477"/>
      <c r="MQX43" s="1477"/>
      <c r="MQY43" s="1477"/>
      <c r="MQZ43" s="1477"/>
      <c r="MRA43" s="1477"/>
      <c r="MRB43" s="1477"/>
      <c r="MRC43" s="1477"/>
      <c r="MRD43" s="1477"/>
      <c r="MRE43" s="1477"/>
      <c r="MRF43" s="1477"/>
      <c r="MRG43" s="1477"/>
      <c r="MRH43" s="1477"/>
      <c r="MRI43" s="1477"/>
      <c r="MRJ43" s="1477"/>
      <c r="MRK43" s="1477"/>
      <c r="MRL43" s="1477"/>
      <c r="MRM43" s="1477"/>
      <c r="MRN43" s="1477"/>
      <c r="MRO43" s="1477"/>
      <c r="MRP43" s="1477"/>
      <c r="MRQ43" s="1477"/>
      <c r="MRR43" s="1477"/>
      <c r="MRS43" s="1477"/>
      <c r="MRT43" s="1477"/>
      <c r="MRU43" s="1477"/>
      <c r="MRV43" s="1477"/>
      <c r="MRW43" s="1477"/>
      <c r="MRX43" s="1477"/>
      <c r="MRY43" s="1477"/>
      <c r="MRZ43" s="1477"/>
      <c r="MSA43" s="1477"/>
      <c r="MSB43" s="1477"/>
      <c r="MSC43" s="1477"/>
      <c r="MSD43" s="1477"/>
      <c r="MSE43" s="1477"/>
      <c r="MSF43" s="1477"/>
      <c r="MSG43" s="1477"/>
      <c r="MSH43" s="1477"/>
      <c r="MSI43" s="1477"/>
      <c r="MSJ43" s="1477"/>
      <c r="MSK43" s="1477"/>
      <c r="MSL43" s="1477"/>
      <c r="MSM43" s="1477"/>
      <c r="MSN43" s="1477"/>
      <c r="MSO43" s="1477"/>
      <c r="MSP43" s="1477"/>
      <c r="MSQ43" s="1477"/>
      <c r="MSR43" s="1477"/>
      <c r="MSS43" s="1477"/>
      <c r="MST43" s="1477"/>
      <c r="MSU43" s="1477"/>
      <c r="MSV43" s="1477"/>
      <c r="MSW43" s="1477"/>
      <c r="MSX43" s="1477"/>
      <c r="MSY43" s="1477"/>
      <c r="MSZ43" s="1477"/>
      <c r="MTA43" s="1477"/>
      <c r="MTB43" s="1477"/>
      <c r="MTC43" s="1477"/>
      <c r="MTD43" s="1477"/>
      <c r="MTE43" s="1477"/>
      <c r="MTF43" s="1477"/>
      <c r="MTG43" s="1477"/>
      <c r="MTH43" s="1477"/>
      <c r="MTI43" s="1477"/>
      <c r="MTJ43" s="1477"/>
      <c r="MTK43" s="1477"/>
      <c r="MTL43" s="1477"/>
      <c r="MTM43" s="1477"/>
      <c r="MTN43" s="1477"/>
      <c r="MTO43" s="1477"/>
      <c r="MTP43" s="1477"/>
      <c r="MTQ43" s="1477"/>
      <c r="MTR43" s="1477"/>
      <c r="MTS43" s="1477"/>
      <c r="MTT43" s="1477"/>
      <c r="MTU43" s="1477"/>
      <c r="MTV43" s="1477"/>
      <c r="MTW43" s="1477"/>
      <c r="MTX43" s="1477"/>
      <c r="MTY43" s="1477"/>
      <c r="MTZ43" s="1477"/>
      <c r="MUA43" s="1477"/>
      <c r="MUB43" s="1477"/>
      <c r="MUC43" s="1477"/>
      <c r="MUD43" s="1477"/>
      <c r="MUE43" s="1477"/>
      <c r="MUF43" s="1477"/>
      <c r="MUG43" s="1477"/>
      <c r="MUH43" s="1477"/>
      <c r="MUI43" s="1477"/>
      <c r="MUJ43" s="1477"/>
      <c r="MUK43" s="1477"/>
      <c r="MUL43" s="1477"/>
      <c r="MUM43" s="1477"/>
      <c r="MUN43" s="1477"/>
      <c r="MUO43" s="1477"/>
      <c r="MUP43" s="1477"/>
      <c r="MUQ43" s="1477"/>
      <c r="MUR43" s="1477"/>
      <c r="MUS43" s="1477"/>
      <c r="MUT43" s="1477"/>
      <c r="MUU43" s="1477"/>
      <c r="MUV43" s="1477"/>
      <c r="MUW43" s="1477"/>
      <c r="MUX43" s="1477"/>
      <c r="MUY43" s="1477"/>
      <c r="MUZ43" s="1477"/>
      <c r="MVA43" s="1477"/>
      <c r="MVB43" s="1477"/>
      <c r="MVC43" s="1477"/>
      <c r="MVD43" s="1477"/>
      <c r="MVE43" s="1477"/>
      <c r="MVF43" s="1477"/>
      <c r="MVG43" s="1477"/>
      <c r="MVH43" s="1477"/>
      <c r="MVI43" s="1477"/>
      <c r="MVJ43" s="1477"/>
      <c r="MVK43" s="1477"/>
      <c r="MVL43" s="1477"/>
      <c r="MVM43" s="1477"/>
      <c r="MVN43" s="1477"/>
      <c r="MVO43" s="1477"/>
      <c r="MVP43" s="1477"/>
      <c r="MVQ43" s="1477"/>
      <c r="MVR43" s="1477"/>
      <c r="MVS43" s="1477"/>
      <c r="MVT43" s="1477"/>
      <c r="MVU43" s="1477"/>
      <c r="MVV43" s="1477"/>
      <c r="MVW43" s="1477"/>
      <c r="MVX43" s="1477"/>
      <c r="MVY43" s="1477"/>
      <c r="MVZ43" s="1477"/>
      <c r="MWA43" s="1477"/>
      <c r="MWB43" s="1477"/>
      <c r="MWC43" s="1477"/>
      <c r="MWD43" s="1477"/>
      <c r="MWE43" s="1477"/>
      <c r="MWF43" s="1477"/>
      <c r="MWG43" s="1477"/>
      <c r="MWH43" s="1477"/>
      <c r="MWI43" s="1477"/>
      <c r="MWJ43" s="1477"/>
      <c r="MWK43" s="1477"/>
      <c r="MWL43" s="1477"/>
      <c r="MWM43" s="1477"/>
      <c r="MWN43" s="1477"/>
      <c r="MWO43" s="1477"/>
      <c r="MWP43" s="1477"/>
      <c r="MWQ43" s="1477"/>
      <c r="MWR43" s="1477"/>
      <c r="MWS43" s="1477"/>
      <c r="MWT43" s="1477"/>
      <c r="MWU43" s="1477"/>
      <c r="MWV43" s="1477"/>
      <c r="MWW43" s="1477"/>
      <c r="MWX43" s="1477"/>
      <c r="MWY43" s="1477"/>
      <c r="MWZ43" s="1477"/>
      <c r="MXA43" s="1477"/>
      <c r="MXB43" s="1477"/>
      <c r="MXC43" s="1477"/>
      <c r="MXD43" s="1477"/>
      <c r="MXE43" s="1477"/>
      <c r="MXF43" s="1477"/>
      <c r="MXG43" s="1477"/>
      <c r="MXH43" s="1477"/>
      <c r="MXI43" s="1477"/>
      <c r="MXJ43" s="1477"/>
      <c r="MXK43" s="1477"/>
      <c r="MXL43" s="1477"/>
      <c r="MXM43" s="1477"/>
      <c r="MXN43" s="1477"/>
      <c r="MXO43" s="1477"/>
      <c r="MXP43" s="1477"/>
      <c r="MXQ43" s="1477"/>
      <c r="MXR43" s="1477"/>
      <c r="MXS43" s="1477"/>
      <c r="MXT43" s="1477"/>
      <c r="MXU43" s="1477"/>
      <c r="MXV43" s="1477"/>
      <c r="MXW43" s="1477"/>
      <c r="MXX43" s="1477"/>
      <c r="MXY43" s="1477"/>
      <c r="MXZ43" s="1477"/>
      <c r="MYA43" s="1477"/>
      <c r="MYB43" s="1477"/>
      <c r="MYC43" s="1477"/>
      <c r="MYD43" s="1477"/>
      <c r="MYE43" s="1477"/>
      <c r="MYF43" s="1477"/>
      <c r="MYG43" s="1477"/>
      <c r="MYH43" s="1477"/>
      <c r="MYI43" s="1477"/>
      <c r="MYJ43" s="1477"/>
      <c r="MYK43" s="1477"/>
      <c r="MYL43" s="1477"/>
      <c r="MYM43" s="1477"/>
      <c r="MYN43" s="1477"/>
      <c r="MYO43" s="1477"/>
      <c r="MYP43" s="1477"/>
      <c r="MYQ43" s="1477"/>
      <c r="MYR43" s="1477"/>
      <c r="MYS43" s="1477"/>
      <c r="MYT43" s="1477"/>
      <c r="MYU43" s="1477"/>
      <c r="MYV43" s="1477"/>
      <c r="MYW43" s="1477"/>
      <c r="MYX43" s="1477"/>
      <c r="MYY43" s="1477"/>
      <c r="MYZ43" s="1477"/>
      <c r="MZA43" s="1477"/>
      <c r="MZB43" s="1477"/>
      <c r="MZC43" s="1477"/>
      <c r="MZD43" s="1477"/>
      <c r="MZE43" s="1477"/>
      <c r="MZF43" s="1477"/>
      <c r="MZG43" s="1477"/>
      <c r="MZH43" s="1477"/>
      <c r="MZI43" s="1477"/>
      <c r="MZJ43" s="1477"/>
      <c r="MZK43" s="1477"/>
      <c r="MZL43" s="1477"/>
      <c r="MZM43" s="1477"/>
      <c r="MZN43" s="1477"/>
      <c r="MZO43" s="1477"/>
      <c r="MZP43" s="1477"/>
      <c r="MZQ43" s="1477"/>
      <c r="MZR43" s="1477"/>
      <c r="MZS43" s="1477"/>
      <c r="MZT43" s="1477"/>
      <c r="MZU43" s="1477"/>
      <c r="MZV43" s="1477"/>
      <c r="MZW43" s="1477"/>
      <c r="MZX43" s="1477"/>
      <c r="MZY43" s="1477"/>
      <c r="MZZ43" s="1477"/>
      <c r="NAA43" s="1477"/>
      <c r="NAB43" s="1477"/>
      <c r="NAC43" s="1477"/>
      <c r="NAD43" s="1477"/>
      <c r="NAE43" s="1477"/>
      <c r="NAF43" s="1477"/>
      <c r="NAG43" s="1477"/>
      <c r="NAH43" s="1477"/>
      <c r="NAI43" s="1477"/>
      <c r="NAJ43" s="1477"/>
      <c r="NAK43" s="1477"/>
      <c r="NAL43" s="1477"/>
      <c r="NAM43" s="1477"/>
      <c r="NAN43" s="1477"/>
      <c r="NAO43" s="1477"/>
      <c r="NAP43" s="1477"/>
      <c r="NAQ43" s="1477"/>
      <c r="NAR43" s="1477"/>
      <c r="NAS43" s="1477"/>
      <c r="NAT43" s="1477"/>
      <c r="NAU43" s="1477"/>
      <c r="NAV43" s="1477"/>
      <c r="NAW43" s="1477"/>
      <c r="NAX43" s="1477"/>
      <c r="NAY43" s="1477"/>
      <c r="NAZ43" s="1477"/>
      <c r="NBA43" s="1477"/>
      <c r="NBB43" s="1477"/>
      <c r="NBC43" s="1477"/>
      <c r="NBD43" s="1477"/>
      <c r="NBE43" s="1477"/>
      <c r="NBF43" s="1477"/>
      <c r="NBG43" s="1477"/>
      <c r="NBH43" s="1477"/>
      <c r="NBI43" s="1477"/>
      <c r="NBJ43" s="1477"/>
      <c r="NBK43" s="1477"/>
      <c r="NBL43" s="1477"/>
      <c r="NBM43" s="1477"/>
      <c r="NBN43" s="1477"/>
      <c r="NBO43" s="1477"/>
      <c r="NBP43" s="1477"/>
      <c r="NBQ43" s="1477"/>
      <c r="NBR43" s="1477"/>
      <c r="NBS43" s="1477"/>
      <c r="NBT43" s="1477"/>
      <c r="NBU43" s="1477"/>
      <c r="NBV43" s="1477"/>
      <c r="NBW43" s="1477"/>
      <c r="NBX43" s="1477"/>
      <c r="NBY43" s="1477"/>
      <c r="NBZ43" s="1477"/>
      <c r="NCA43" s="1477"/>
      <c r="NCB43" s="1477"/>
      <c r="NCC43" s="1477"/>
      <c r="NCD43" s="1477"/>
      <c r="NCE43" s="1477"/>
      <c r="NCF43" s="1477"/>
      <c r="NCG43" s="1477"/>
      <c r="NCH43" s="1477"/>
      <c r="NCI43" s="1477"/>
      <c r="NCJ43" s="1477"/>
      <c r="NCK43" s="1477"/>
      <c r="NCL43" s="1477"/>
      <c r="NCM43" s="1477"/>
      <c r="NCN43" s="1477"/>
      <c r="NCO43" s="1477"/>
      <c r="NCP43" s="1477"/>
      <c r="NCQ43" s="1477"/>
      <c r="NCR43" s="1477"/>
      <c r="NCS43" s="1477"/>
      <c r="NCT43" s="1477"/>
      <c r="NCU43" s="1477"/>
      <c r="NCV43" s="1477"/>
      <c r="NCW43" s="1477"/>
      <c r="NCX43" s="1477"/>
      <c r="NCY43" s="1477"/>
      <c r="NCZ43" s="1477"/>
      <c r="NDA43" s="1477"/>
      <c r="NDB43" s="1477"/>
      <c r="NDC43" s="1477"/>
      <c r="NDD43" s="1477"/>
      <c r="NDE43" s="1477"/>
      <c r="NDF43" s="1477"/>
      <c r="NDG43" s="1477"/>
      <c r="NDH43" s="1477"/>
      <c r="NDI43" s="1477"/>
      <c r="NDJ43" s="1477"/>
      <c r="NDK43" s="1477"/>
      <c r="NDL43" s="1477"/>
      <c r="NDM43" s="1477"/>
      <c r="NDN43" s="1477"/>
      <c r="NDO43" s="1477"/>
      <c r="NDP43" s="1477"/>
      <c r="NDQ43" s="1477"/>
      <c r="NDR43" s="1477"/>
      <c r="NDS43" s="1477"/>
      <c r="NDT43" s="1477"/>
      <c r="NDU43" s="1477"/>
      <c r="NDV43" s="1477"/>
      <c r="NDW43" s="1477"/>
      <c r="NDX43" s="1477"/>
      <c r="NDY43" s="1477"/>
      <c r="NDZ43" s="1477"/>
      <c r="NEA43" s="1477"/>
      <c r="NEB43" s="1477"/>
      <c r="NEC43" s="1477"/>
      <c r="NED43" s="1477"/>
      <c r="NEE43" s="1477"/>
      <c r="NEF43" s="1477"/>
      <c r="NEG43" s="1477"/>
      <c r="NEH43" s="1477"/>
      <c r="NEI43" s="1477"/>
      <c r="NEJ43" s="1477"/>
      <c r="NEK43" s="1477"/>
      <c r="NEL43" s="1477"/>
      <c r="NEM43" s="1477"/>
      <c r="NEN43" s="1477"/>
      <c r="NEO43" s="1477"/>
      <c r="NEP43" s="1477"/>
      <c r="NEQ43" s="1477"/>
      <c r="NER43" s="1477"/>
      <c r="NES43" s="1477"/>
      <c r="NET43" s="1477"/>
      <c r="NEU43" s="1477"/>
      <c r="NEV43" s="1477"/>
      <c r="NEW43" s="1477"/>
      <c r="NEX43" s="1477"/>
      <c r="NEY43" s="1477"/>
      <c r="NEZ43" s="1477"/>
      <c r="NFA43" s="1477"/>
      <c r="NFB43" s="1477"/>
      <c r="NFC43" s="1477"/>
      <c r="NFD43" s="1477"/>
      <c r="NFE43" s="1477"/>
      <c r="NFF43" s="1477"/>
      <c r="NFG43" s="1477"/>
      <c r="NFH43" s="1477"/>
      <c r="NFI43" s="1477"/>
      <c r="NFJ43" s="1477"/>
      <c r="NFK43" s="1477"/>
      <c r="NFL43" s="1477"/>
      <c r="NFM43" s="1477"/>
      <c r="NFN43" s="1477"/>
      <c r="NFO43" s="1477"/>
      <c r="NFP43" s="1477"/>
      <c r="NFQ43" s="1477"/>
      <c r="NFR43" s="1477"/>
      <c r="NFS43" s="1477"/>
      <c r="NFT43" s="1477"/>
      <c r="NFU43" s="1477"/>
      <c r="NFV43" s="1477"/>
      <c r="NFW43" s="1477"/>
      <c r="NFX43" s="1477"/>
      <c r="NFY43" s="1477"/>
      <c r="NFZ43" s="1477"/>
      <c r="NGA43" s="1477"/>
      <c r="NGB43" s="1477"/>
      <c r="NGC43" s="1477"/>
      <c r="NGD43" s="1477"/>
      <c r="NGE43" s="1477"/>
      <c r="NGF43" s="1477"/>
      <c r="NGG43" s="1477"/>
      <c r="NGH43" s="1477"/>
      <c r="NGI43" s="1477"/>
      <c r="NGJ43" s="1477"/>
      <c r="NGK43" s="1477"/>
      <c r="NGL43" s="1477"/>
      <c r="NGM43" s="1477"/>
      <c r="NGN43" s="1477"/>
      <c r="NGO43" s="1477"/>
      <c r="NGP43" s="1477"/>
      <c r="NGQ43" s="1477"/>
      <c r="NGR43" s="1477"/>
      <c r="NGS43" s="1477"/>
      <c r="NGT43" s="1477"/>
      <c r="NGU43" s="1477"/>
      <c r="NGV43" s="1477"/>
      <c r="NGW43" s="1477"/>
      <c r="NGX43" s="1477"/>
      <c r="NGY43" s="1477"/>
      <c r="NGZ43" s="1477"/>
      <c r="NHA43" s="1477"/>
      <c r="NHB43" s="1477"/>
      <c r="NHC43" s="1477"/>
      <c r="NHD43" s="1477"/>
      <c r="NHE43" s="1477"/>
      <c r="NHF43" s="1477"/>
      <c r="NHG43" s="1477"/>
      <c r="NHH43" s="1477"/>
      <c r="NHI43" s="1477"/>
      <c r="NHJ43" s="1477"/>
      <c r="NHK43" s="1477"/>
      <c r="NHL43" s="1477"/>
      <c r="NHM43" s="1477"/>
      <c r="NHN43" s="1477"/>
      <c r="NHO43" s="1477"/>
      <c r="NHP43" s="1477"/>
      <c r="NHQ43" s="1477"/>
      <c r="NHR43" s="1477"/>
      <c r="NHS43" s="1477"/>
      <c r="NHT43" s="1477"/>
      <c r="NHU43" s="1477"/>
      <c r="NHV43" s="1477"/>
      <c r="NHW43" s="1477"/>
      <c r="NHX43" s="1477"/>
      <c r="NHY43" s="1477"/>
      <c r="NHZ43" s="1477"/>
      <c r="NIA43" s="1477"/>
      <c r="NIB43" s="1477"/>
      <c r="NIC43" s="1477"/>
      <c r="NID43" s="1477"/>
      <c r="NIE43" s="1477"/>
      <c r="NIF43" s="1477"/>
      <c r="NIG43" s="1477"/>
      <c r="NIH43" s="1477"/>
      <c r="NII43" s="1477"/>
      <c r="NIJ43" s="1477"/>
      <c r="NIK43" s="1477"/>
      <c r="NIL43" s="1477"/>
      <c r="NIM43" s="1477"/>
      <c r="NIN43" s="1477"/>
      <c r="NIO43" s="1477"/>
      <c r="NIP43" s="1477"/>
      <c r="NIQ43" s="1477"/>
      <c r="NIR43" s="1477"/>
      <c r="NIS43" s="1477"/>
      <c r="NIT43" s="1477"/>
      <c r="NIU43" s="1477"/>
      <c r="NIV43" s="1477"/>
      <c r="NIW43" s="1477"/>
      <c r="NIX43" s="1477"/>
      <c r="NIY43" s="1477"/>
      <c r="NIZ43" s="1477"/>
      <c r="NJA43" s="1477"/>
      <c r="NJB43" s="1477"/>
      <c r="NJC43" s="1477"/>
      <c r="NJD43" s="1477"/>
      <c r="NJE43" s="1477"/>
      <c r="NJF43" s="1477"/>
      <c r="NJG43" s="1477"/>
      <c r="NJH43" s="1477"/>
      <c r="NJI43" s="1477"/>
      <c r="NJJ43" s="1477"/>
      <c r="NJK43" s="1477"/>
      <c r="NJL43" s="1477"/>
      <c r="NJM43" s="1477"/>
      <c r="NJN43" s="1477"/>
      <c r="NJO43" s="1477"/>
      <c r="NJP43" s="1477"/>
      <c r="NJQ43" s="1477"/>
      <c r="NJR43" s="1477"/>
      <c r="NJS43" s="1477"/>
      <c r="NJT43" s="1477"/>
      <c r="NJU43" s="1477"/>
      <c r="NJV43" s="1477"/>
      <c r="NJW43" s="1477"/>
      <c r="NJX43" s="1477"/>
      <c r="NJY43" s="1477"/>
      <c r="NJZ43" s="1477"/>
      <c r="NKA43" s="1477"/>
      <c r="NKB43" s="1477"/>
      <c r="NKC43" s="1477"/>
      <c r="NKD43" s="1477"/>
      <c r="NKE43" s="1477"/>
      <c r="NKF43" s="1477"/>
      <c r="NKG43" s="1477"/>
      <c r="NKH43" s="1477"/>
      <c r="NKI43" s="1477"/>
      <c r="NKJ43" s="1477"/>
      <c r="NKK43" s="1477"/>
      <c r="NKL43" s="1477"/>
      <c r="NKM43" s="1477"/>
      <c r="NKN43" s="1477"/>
      <c r="NKO43" s="1477"/>
      <c r="NKP43" s="1477"/>
      <c r="NKQ43" s="1477"/>
      <c r="NKR43" s="1477"/>
      <c r="NKS43" s="1477"/>
      <c r="NKT43" s="1477"/>
      <c r="NKU43" s="1477"/>
      <c r="NKV43" s="1477"/>
      <c r="NKW43" s="1477"/>
      <c r="NKX43" s="1477"/>
      <c r="NKY43" s="1477"/>
      <c r="NKZ43" s="1477"/>
      <c r="NLA43" s="1477"/>
      <c r="NLB43" s="1477"/>
      <c r="NLC43" s="1477"/>
      <c r="NLD43" s="1477"/>
      <c r="NLE43" s="1477"/>
      <c r="NLF43" s="1477"/>
      <c r="NLG43" s="1477"/>
      <c r="NLH43" s="1477"/>
      <c r="NLI43" s="1477"/>
      <c r="NLJ43" s="1477"/>
      <c r="NLK43" s="1477"/>
      <c r="NLL43" s="1477"/>
      <c r="NLM43" s="1477"/>
      <c r="NLN43" s="1477"/>
      <c r="NLO43" s="1477"/>
      <c r="NLP43" s="1477"/>
      <c r="NLQ43" s="1477"/>
      <c r="NLR43" s="1477"/>
      <c r="NLS43" s="1477"/>
      <c r="NLT43" s="1477"/>
      <c r="NLU43" s="1477"/>
      <c r="NLV43" s="1477"/>
      <c r="NLW43" s="1477"/>
      <c r="NLX43" s="1477"/>
      <c r="NLY43" s="1477"/>
      <c r="NLZ43" s="1477"/>
      <c r="NMA43" s="1477"/>
      <c r="NMB43" s="1477"/>
      <c r="NMC43" s="1477"/>
      <c r="NMD43" s="1477"/>
      <c r="NME43" s="1477"/>
      <c r="NMF43" s="1477"/>
      <c r="NMG43" s="1477"/>
      <c r="NMH43" s="1477"/>
      <c r="NMI43" s="1477"/>
      <c r="NMJ43" s="1477"/>
      <c r="NMK43" s="1477"/>
      <c r="NML43" s="1477"/>
      <c r="NMM43" s="1477"/>
      <c r="NMN43" s="1477"/>
      <c r="NMO43" s="1477"/>
      <c r="NMP43" s="1477"/>
      <c r="NMQ43" s="1477"/>
      <c r="NMR43" s="1477"/>
      <c r="NMS43" s="1477"/>
      <c r="NMT43" s="1477"/>
      <c r="NMU43" s="1477"/>
      <c r="NMV43" s="1477"/>
      <c r="NMW43" s="1477"/>
      <c r="NMX43" s="1477"/>
      <c r="NMY43" s="1477"/>
      <c r="NMZ43" s="1477"/>
      <c r="NNA43" s="1477"/>
      <c r="NNB43" s="1477"/>
      <c r="NNC43" s="1477"/>
      <c r="NND43" s="1477"/>
      <c r="NNE43" s="1477"/>
      <c r="NNF43" s="1477"/>
      <c r="NNG43" s="1477"/>
      <c r="NNH43" s="1477"/>
      <c r="NNI43" s="1477"/>
      <c r="NNJ43" s="1477"/>
      <c r="NNK43" s="1477"/>
      <c r="NNL43" s="1477"/>
      <c r="NNM43" s="1477"/>
      <c r="NNN43" s="1477"/>
      <c r="NNO43" s="1477"/>
      <c r="NNP43" s="1477"/>
      <c r="NNQ43" s="1477"/>
      <c r="NNR43" s="1477"/>
      <c r="NNS43" s="1477"/>
      <c r="NNT43" s="1477"/>
      <c r="NNU43" s="1477"/>
      <c r="NNV43" s="1477"/>
      <c r="NNW43" s="1477"/>
      <c r="NNX43" s="1477"/>
      <c r="NNY43" s="1477"/>
      <c r="NNZ43" s="1477"/>
      <c r="NOA43" s="1477"/>
      <c r="NOB43" s="1477"/>
      <c r="NOC43" s="1477"/>
      <c r="NOD43" s="1477"/>
      <c r="NOE43" s="1477"/>
      <c r="NOF43" s="1477"/>
      <c r="NOG43" s="1477"/>
      <c r="NOH43" s="1477"/>
      <c r="NOI43" s="1477"/>
      <c r="NOJ43" s="1477"/>
      <c r="NOK43" s="1477"/>
      <c r="NOL43" s="1477"/>
      <c r="NOM43" s="1477"/>
      <c r="NON43" s="1477"/>
      <c r="NOO43" s="1477"/>
      <c r="NOP43" s="1477"/>
      <c r="NOQ43" s="1477"/>
      <c r="NOR43" s="1477"/>
      <c r="NOS43" s="1477"/>
      <c r="NOT43" s="1477"/>
      <c r="NOU43" s="1477"/>
      <c r="NOV43" s="1477"/>
      <c r="NOW43" s="1477"/>
      <c r="NOX43" s="1477"/>
      <c r="NOY43" s="1477"/>
      <c r="NOZ43" s="1477"/>
      <c r="NPA43" s="1477"/>
      <c r="NPB43" s="1477"/>
      <c r="NPC43" s="1477"/>
      <c r="NPD43" s="1477"/>
      <c r="NPE43" s="1477"/>
      <c r="NPF43" s="1477"/>
      <c r="NPG43" s="1477"/>
      <c r="NPH43" s="1477"/>
      <c r="NPI43" s="1477"/>
      <c r="NPJ43" s="1477"/>
      <c r="NPK43" s="1477"/>
      <c r="NPL43" s="1477"/>
      <c r="NPM43" s="1477"/>
      <c r="NPN43" s="1477"/>
      <c r="NPO43" s="1477"/>
      <c r="NPP43" s="1477"/>
      <c r="NPQ43" s="1477"/>
      <c r="NPR43" s="1477"/>
      <c r="NPS43" s="1477"/>
      <c r="NPT43" s="1477"/>
      <c r="NPU43" s="1477"/>
      <c r="NPV43" s="1477"/>
      <c r="NPW43" s="1477"/>
      <c r="NPX43" s="1477"/>
      <c r="NPY43" s="1477"/>
      <c r="NPZ43" s="1477"/>
      <c r="NQA43" s="1477"/>
      <c r="NQB43" s="1477"/>
      <c r="NQC43" s="1477"/>
      <c r="NQD43" s="1477"/>
      <c r="NQE43" s="1477"/>
      <c r="NQF43" s="1477"/>
      <c r="NQG43" s="1477"/>
      <c r="NQH43" s="1477"/>
      <c r="NQI43" s="1477"/>
      <c r="NQJ43" s="1477"/>
      <c r="NQK43" s="1477"/>
      <c r="NQL43" s="1477"/>
      <c r="NQM43" s="1477"/>
      <c r="NQN43" s="1477"/>
      <c r="NQO43" s="1477"/>
      <c r="NQP43" s="1477"/>
      <c r="NQQ43" s="1477"/>
      <c r="NQR43" s="1477"/>
      <c r="NQS43" s="1477"/>
      <c r="NQT43" s="1477"/>
      <c r="NQU43" s="1477"/>
      <c r="NQV43" s="1477"/>
      <c r="NQW43" s="1477"/>
      <c r="NQX43" s="1477"/>
      <c r="NQY43" s="1477"/>
      <c r="NQZ43" s="1477"/>
      <c r="NRA43" s="1477"/>
      <c r="NRB43" s="1477"/>
      <c r="NRC43" s="1477"/>
      <c r="NRD43" s="1477"/>
      <c r="NRE43" s="1477"/>
      <c r="NRF43" s="1477"/>
      <c r="NRG43" s="1477"/>
      <c r="NRH43" s="1477"/>
      <c r="NRI43" s="1477"/>
      <c r="NRJ43" s="1477"/>
      <c r="NRK43" s="1477"/>
      <c r="NRL43" s="1477"/>
      <c r="NRM43" s="1477"/>
      <c r="NRN43" s="1477"/>
      <c r="NRO43" s="1477"/>
      <c r="NRP43" s="1477"/>
      <c r="NRQ43" s="1477"/>
      <c r="NRR43" s="1477"/>
      <c r="NRS43" s="1477"/>
      <c r="NRT43" s="1477"/>
      <c r="NRU43" s="1477"/>
      <c r="NRV43" s="1477"/>
      <c r="NRW43" s="1477"/>
      <c r="NRX43" s="1477"/>
      <c r="NRY43" s="1477"/>
      <c r="NRZ43" s="1477"/>
      <c r="NSA43" s="1477"/>
      <c r="NSB43" s="1477"/>
      <c r="NSC43" s="1477"/>
      <c r="NSD43" s="1477"/>
      <c r="NSE43" s="1477"/>
      <c r="NSF43" s="1477"/>
      <c r="NSG43" s="1477"/>
      <c r="NSH43" s="1477"/>
      <c r="NSI43" s="1477"/>
      <c r="NSJ43" s="1477"/>
      <c r="NSK43" s="1477"/>
      <c r="NSL43" s="1477"/>
      <c r="NSM43" s="1477"/>
      <c r="NSN43" s="1477"/>
      <c r="NSO43" s="1477"/>
      <c r="NSP43" s="1477"/>
      <c r="NSQ43" s="1477"/>
      <c r="NSR43" s="1477"/>
      <c r="NSS43" s="1477"/>
      <c r="NST43" s="1477"/>
      <c r="NSU43" s="1477"/>
      <c r="NSV43" s="1477"/>
      <c r="NSW43" s="1477"/>
      <c r="NSX43" s="1477"/>
      <c r="NSY43" s="1477"/>
      <c r="NSZ43" s="1477"/>
      <c r="NTA43" s="1477"/>
      <c r="NTB43" s="1477"/>
      <c r="NTC43" s="1477"/>
      <c r="NTD43" s="1477"/>
      <c r="NTE43" s="1477"/>
      <c r="NTF43" s="1477"/>
      <c r="NTG43" s="1477"/>
      <c r="NTH43" s="1477"/>
      <c r="NTI43" s="1477"/>
      <c r="NTJ43" s="1477"/>
      <c r="NTK43" s="1477"/>
      <c r="NTL43" s="1477"/>
      <c r="NTM43" s="1477"/>
      <c r="NTN43" s="1477"/>
      <c r="NTO43" s="1477"/>
      <c r="NTP43" s="1477"/>
      <c r="NTQ43" s="1477"/>
      <c r="NTR43" s="1477"/>
      <c r="NTS43" s="1477"/>
      <c r="NTT43" s="1477"/>
      <c r="NTU43" s="1477"/>
      <c r="NTV43" s="1477"/>
      <c r="NTW43" s="1477"/>
      <c r="NTX43" s="1477"/>
      <c r="NTY43" s="1477"/>
      <c r="NTZ43" s="1477"/>
      <c r="NUA43" s="1477"/>
      <c r="NUB43" s="1477"/>
      <c r="NUC43" s="1477"/>
      <c r="NUD43" s="1477"/>
      <c r="NUE43" s="1477"/>
      <c r="NUF43" s="1477"/>
      <c r="NUG43" s="1477"/>
      <c r="NUH43" s="1477"/>
      <c r="NUI43" s="1477"/>
      <c r="NUJ43" s="1477"/>
      <c r="NUK43" s="1477"/>
      <c r="NUL43" s="1477"/>
      <c r="NUM43" s="1477"/>
      <c r="NUN43" s="1477"/>
      <c r="NUO43" s="1477"/>
      <c r="NUP43" s="1477"/>
      <c r="NUQ43" s="1477"/>
      <c r="NUR43" s="1477"/>
      <c r="NUS43" s="1477"/>
      <c r="NUT43" s="1477"/>
      <c r="NUU43" s="1477"/>
      <c r="NUV43" s="1477"/>
      <c r="NUW43" s="1477"/>
      <c r="NUX43" s="1477"/>
      <c r="NUY43" s="1477"/>
      <c r="NUZ43" s="1477"/>
      <c r="NVA43" s="1477"/>
      <c r="NVB43" s="1477"/>
      <c r="NVC43" s="1477"/>
      <c r="NVD43" s="1477"/>
      <c r="NVE43" s="1477"/>
      <c r="NVF43" s="1477"/>
      <c r="NVG43" s="1477"/>
      <c r="NVH43" s="1477"/>
      <c r="NVI43" s="1477"/>
      <c r="NVJ43" s="1477"/>
      <c r="NVK43" s="1477"/>
      <c r="NVL43" s="1477"/>
      <c r="NVM43" s="1477"/>
      <c r="NVN43" s="1477"/>
      <c r="NVO43" s="1477"/>
      <c r="NVP43" s="1477"/>
      <c r="NVQ43" s="1477"/>
      <c r="NVR43" s="1477"/>
      <c r="NVS43" s="1477"/>
      <c r="NVT43" s="1477"/>
      <c r="NVU43" s="1477"/>
      <c r="NVV43" s="1477"/>
      <c r="NVW43" s="1477"/>
      <c r="NVX43" s="1477"/>
      <c r="NVY43" s="1477"/>
      <c r="NVZ43" s="1477"/>
      <c r="NWA43" s="1477"/>
      <c r="NWB43" s="1477"/>
      <c r="NWC43" s="1477"/>
      <c r="NWD43" s="1477"/>
      <c r="NWE43" s="1477"/>
      <c r="NWF43" s="1477"/>
      <c r="NWG43" s="1477"/>
      <c r="NWH43" s="1477"/>
      <c r="NWI43" s="1477"/>
      <c r="NWJ43" s="1477"/>
      <c r="NWK43" s="1477"/>
      <c r="NWL43" s="1477"/>
      <c r="NWM43" s="1477"/>
      <c r="NWN43" s="1477"/>
      <c r="NWO43" s="1477"/>
      <c r="NWP43" s="1477"/>
      <c r="NWQ43" s="1477"/>
      <c r="NWR43" s="1477"/>
      <c r="NWS43" s="1477"/>
      <c r="NWT43" s="1477"/>
      <c r="NWU43" s="1477"/>
      <c r="NWV43" s="1477"/>
      <c r="NWW43" s="1477"/>
      <c r="NWX43" s="1477"/>
      <c r="NWY43" s="1477"/>
      <c r="NWZ43" s="1477"/>
      <c r="NXA43" s="1477"/>
      <c r="NXB43" s="1477"/>
      <c r="NXC43" s="1477"/>
      <c r="NXD43" s="1477"/>
      <c r="NXE43" s="1477"/>
      <c r="NXF43" s="1477"/>
      <c r="NXG43" s="1477"/>
      <c r="NXH43" s="1477"/>
      <c r="NXI43" s="1477"/>
      <c r="NXJ43" s="1477"/>
      <c r="NXK43" s="1477"/>
      <c r="NXL43" s="1477"/>
      <c r="NXM43" s="1477"/>
      <c r="NXN43" s="1477"/>
      <c r="NXO43" s="1477"/>
      <c r="NXP43" s="1477"/>
      <c r="NXQ43" s="1477"/>
      <c r="NXR43" s="1477"/>
      <c r="NXS43" s="1477"/>
      <c r="NXT43" s="1477"/>
      <c r="NXU43" s="1477"/>
      <c r="NXV43" s="1477"/>
      <c r="NXW43" s="1477"/>
      <c r="NXX43" s="1477"/>
      <c r="NXY43" s="1477"/>
      <c r="NXZ43" s="1477"/>
      <c r="NYA43" s="1477"/>
      <c r="NYB43" s="1477"/>
      <c r="NYC43" s="1477"/>
      <c r="NYD43" s="1477"/>
      <c r="NYE43" s="1477"/>
      <c r="NYF43" s="1477"/>
      <c r="NYG43" s="1477"/>
      <c r="NYH43" s="1477"/>
      <c r="NYI43" s="1477"/>
      <c r="NYJ43" s="1477"/>
      <c r="NYK43" s="1477"/>
      <c r="NYL43" s="1477"/>
      <c r="NYM43" s="1477"/>
      <c r="NYN43" s="1477"/>
      <c r="NYO43" s="1477"/>
      <c r="NYP43" s="1477"/>
      <c r="NYQ43" s="1477"/>
      <c r="NYR43" s="1477"/>
      <c r="NYS43" s="1477"/>
      <c r="NYT43" s="1477"/>
      <c r="NYU43" s="1477"/>
      <c r="NYV43" s="1477"/>
      <c r="NYW43" s="1477"/>
      <c r="NYX43" s="1477"/>
      <c r="NYY43" s="1477"/>
      <c r="NYZ43" s="1477"/>
      <c r="NZA43" s="1477"/>
      <c r="NZB43" s="1477"/>
      <c r="NZC43" s="1477"/>
      <c r="NZD43" s="1477"/>
      <c r="NZE43" s="1477"/>
      <c r="NZF43" s="1477"/>
      <c r="NZG43" s="1477"/>
      <c r="NZH43" s="1477"/>
      <c r="NZI43" s="1477"/>
      <c r="NZJ43" s="1477"/>
      <c r="NZK43" s="1477"/>
      <c r="NZL43" s="1477"/>
      <c r="NZM43" s="1477"/>
      <c r="NZN43" s="1477"/>
      <c r="NZO43" s="1477"/>
      <c r="NZP43" s="1477"/>
      <c r="NZQ43" s="1477"/>
      <c r="NZR43" s="1477"/>
      <c r="NZS43" s="1477"/>
      <c r="NZT43" s="1477"/>
      <c r="NZU43" s="1477"/>
      <c r="NZV43" s="1477"/>
      <c r="NZW43" s="1477"/>
      <c r="NZX43" s="1477"/>
      <c r="NZY43" s="1477"/>
      <c r="NZZ43" s="1477"/>
      <c r="OAA43" s="1477"/>
      <c r="OAB43" s="1477"/>
      <c r="OAC43" s="1477"/>
      <c r="OAD43" s="1477"/>
      <c r="OAE43" s="1477"/>
      <c r="OAF43" s="1477"/>
      <c r="OAG43" s="1477"/>
      <c r="OAH43" s="1477"/>
      <c r="OAI43" s="1477"/>
      <c r="OAJ43" s="1477"/>
      <c r="OAK43" s="1477"/>
      <c r="OAL43" s="1477"/>
      <c r="OAM43" s="1477"/>
      <c r="OAN43" s="1477"/>
      <c r="OAO43" s="1477"/>
      <c r="OAP43" s="1477"/>
      <c r="OAQ43" s="1477"/>
      <c r="OAR43" s="1477"/>
      <c r="OAS43" s="1477"/>
      <c r="OAT43" s="1477"/>
      <c r="OAU43" s="1477"/>
      <c r="OAV43" s="1477"/>
      <c r="OAW43" s="1477"/>
      <c r="OAX43" s="1477"/>
      <c r="OAY43" s="1477"/>
      <c r="OAZ43" s="1477"/>
      <c r="OBA43" s="1477"/>
      <c r="OBB43" s="1477"/>
      <c r="OBC43" s="1477"/>
      <c r="OBD43" s="1477"/>
      <c r="OBE43" s="1477"/>
      <c r="OBF43" s="1477"/>
      <c r="OBG43" s="1477"/>
      <c r="OBH43" s="1477"/>
      <c r="OBI43" s="1477"/>
      <c r="OBJ43" s="1477"/>
      <c r="OBK43" s="1477"/>
      <c r="OBL43" s="1477"/>
      <c r="OBM43" s="1477"/>
      <c r="OBN43" s="1477"/>
      <c r="OBO43" s="1477"/>
      <c r="OBP43" s="1477"/>
      <c r="OBQ43" s="1477"/>
      <c r="OBR43" s="1477"/>
      <c r="OBS43" s="1477"/>
      <c r="OBT43" s="1477"/>
      <c r="OBU43" s="1477"/>
      <c r="OBV43" s="1477"/>
      <c r="OBW43" s="1477"/>
      <c r="OBX43" s="1477"/>
      <c r="OBY43" s="1477"/>
      <c r="OBZ43" s="1477"/>
      <c r="OCA43" s="1477"/>
      <c r="OCB43" s="1477"/>
      <c r="OCC43" s="1477"/>
      <c r="OCD43" s="1477"/>
      <c r="OCE43" s="1477"/>
      <c r="OCF43" s="1477"/>
      <c r="OCG43" s="1477"/>
      <c r="OCH43" s="1477"/>
      <c r="OCI43" s="1477"/>
      <c r="OCJ43" s="1477"/>
      <c r="OCK43" s="1477"/>
      <c r="OCL43" s="1477"/>
      <c r="OCM43" s="1477"/>
      <c r="OCN43" s="1477"/>
      <c r="OCO43" s="1477"/>
      <c r="OCP43" s="1477"/>
      <c r="OCQ43" s="1477"/>
      <c r="OCR43" s="1477"/>
      <c r="OCS43" s="1477"/>
      <c r="OCT43" s="1477"/>
      <c r="OCU43" s="1477"/>
      <c r="OCV43" s="1477"/>
      <c r="OCW43" s="1477"/>
      <c r="OCX43" s="1477"/>
      <c r="OCY43" s="1477"/>
      <c r="OCZ43" s="1477"/>
      <c r="ODA43" s="1477"/>
      <c r="ODB43" s="1477"/>
      <c r="ODC43" s="1477"/>
      <c r="ODD43" s="1477"/>
      <c r="ODE43" s="1477"/>
      <c r="ODF43" s="1477"/>
      <c r="ODG43" s="1477"/>
      <c r="ODH43" s="1477"/>
      <c r="ODI43" s="1477"/>
      <c r="ODJ43" s="1477"/>
      <c r="ODK43" s="1477"/>
      <c r="ODL43" s="1477"/>
      <c r="ODM43" s="1477"/>
      <c r="ODN43" s="1477"/>
      <c r="ODO43" s="1477"/>
      <c r="ODP43" s="1477"/>
      <c r="ODQ43" s="1477"/>
      <c r="ODR43" s="1477"/>
      <c r="ODS43" s="1477"/>
      <c r="ODT43" s="1477"/>
      <c r="ODU43" s="1477"/>
      <c r="ODV43" s="1477"/>
      <c r="ODW43" s="1477"/>
      <c r="ODX43" s="1477"/>
      <c r="ODY43" s="1477"/>
      <c r="ODZ43" s="1477"/>
      <c r="OEA43" s="1477"/>
      <c r="OEB43" s="1477"/>
      <c r="OEC43" s="1477"/>
      <c r="OED43" s="1477"/>
      <c r="OEE43" s="1477"/>
      <c r="OEF43" s="1477"/>
      <c r="OEG43" s="1477"/>
      <c r="OEH43" s="1477"/>
      <c r="OEI43" s="1477"/>
      <c r="OEJ43" s="1477"/>
      <c r="OEK43" s="1477"/>
      <c r="OEL43" s="1477"/>
      <c r="OEM43" s="1477"/>
      <c r="OEN43" s="1477"/>
      <c r="OEO43" s="1477"/>
      <c r="OEP43" s="1477"/>
      <c r="OEQ43" s="1477"/>
      <c r="OER43" s="1477"/>
      <c r="OES43" s="1477"/>
      <c r="OET43" s="1477"/>
      <c r="OEU43" s="1477"/>
      <c r="OEV43" s="1477"/>
      <c r="OEW43" s="1477"/>
      <c r="OEX43" s="1477"/>
      <c r="OEY43" s="1477"/>
      <c r="OEZ43" s="1477"/>
      <c r="OFA43" s="1477"/>
      <c r="OFB43" s="1477"/>
      <c r="OFC43" s="1477"/>
      <c r="OFD43" s="1477"/>
      <c r="OFE43" s="1477"/>
      <c r="OFF43" s="1477"/>
      <c r="OFG43" s="1477"/>
      <c r="OFH43" s="1477"/>
      <c r="OFI43" s="1477"/>
      <c r="OFJ43" s="1477"/>
      <c r="OFK43" s="1477"/>
      <c r="OFL43" s="1477"/>
      <c r="OFM43" s="1477"/>
      <c r="OFN43" s="1477"/>
      <c r="OFO43" s="1477"/>
      <c r="OFP43" s="1477"/>
      <c r="OFQ43" s="1477"/>
      <c r="OFR43" s="1477"/>
      <c r="OFS43" s="1477"/>
      <c r="OFT43" s="1477"/>
      <c r="OFU43" s="1477"/>
      <c r="OFV43" s="1477"/>
      <c r="OFW43" s="1477"/>
      <c r="OFX43" s="1477"/>
      <c r="OFY43" s="1477"/>
      <c r="OFZ43" s="1477"/>
      <c r="OGA43" s="1477"/>
      <c r="OGB43" s="1477"/>
      <c r="OGC43" s="1477"/>
      <c r="OGD43" s="1477"/>
      <c r="OGE43" s="1477"/>
      <c r="OGF43" s="1477"/>
      <c r="OGG43" s="1477"/>
      <c r="OGH43" s="1477"/>
      <c r="OGI43" s="1477"/>
      <c r="OGJ43" s="1477"/>
      <c r="OGK43" s="1477"/>
      <c r="OGL43" s="1477"/>
      <c r="OGM43" s="1477"/>
      <c r="OGN43" s="1477"/>
      <c r="OGO43" s="1477"/>
      <c r="OGP43" s="1477"/>
      <c r="OGQ43" s="1477"/>
      <c r="OGR43" s="1477"/>
      <c r="OGS43" s="1477"/>
      <c r="OGT43" s="1477"/>
      <c r="OGU43" s="1477"/>
      <c r="OGV43" s="1477"/>
      <c r="OGW43" s="1477"/>
      <c r="OGX43" s="1477"/>
      <c r="OGY43" s="1477"/>
      <c r="OGZ43" s="1477"/>
      <c r="OHA43" s="1477"/>
      <c r="OHB43" s="1477"/>
      <c r="OHC43" s="1477"/>
      <c r="OHD43" s="1477"/>
      <c r="OHE43" s="1477"/>
      <c r="OHF43" s="1477"/>
      <c r="OHG43" s="1477"/>
      <c r="OHH43" s="1477"/>
      <c r="OHI43" s="1477"/>
      <c r="OHJ43" s="1477"/>
      <c r="OHK43" s="1477"/>
      <c r="OHL43" s="1477"/>
      <c r="OHM43" s="1477"/>
      <c r="OHN43" s="1477"/>
      <c r="OHO43" s="1477"/>
      <c r="OHP43" s="1477"/>
      <c r="OHQ43" s="1477"/>
      <c r="OHR43" s="1477"/>
      <c r="OHS43" s="1477"/>
      <c r="OHT43" s="1477"/>
      <c r="OHU43" s="1477"/>
      <c r="OHV43" s="1477"/>
      <c r="OHW43" s="1477"/>
      <c r="OHX43" s="1477"/>
      <c r="OHY43" s="1477"/>
      <c r="OHZ43" s="1477"/>
      <c r="OIA43" s="1477"/>
      <c r="OIB43" s="1477"/>
      <c r="OIC43" s="1477"/>
      <c r="OID43" s="1477"/>
      <c r="OIE43" s="1477"/>
      <c r="OIF43" s="1477"/>
      <c r="OIG43" s="1477"/>
      <c r="OIH43" s="1477"/>
      <c r="OII43" s="1477"/>
      <c r="OIJ43" s="1477"/>
      <c r="OIK43" s="1477"/>
      <c r="OIL43" s="1477"/>
      <c r="OIM43" s="1477"/>
      <c r="OIN43" s="1477"/>
      <c r="OIO43" s="1477"/>
      <c r="OIP43" s="1477"/>
      <c r="OIQ43" s="1477"/>
      <c r="OIR43" s="1477"/>
      <c r="OIS43" s="1477"/>
      <c r="OIT43" s="1477"/>
      <c r="OIU43" s="1477"/>
      <c r="OIV43" s="1477"/>
      <c r="OIW43" s="1477"/>
      <c r="OIX43" s="1477"/>
      <c r="OIY43" s="1477"/>
      <c r="OIZ43" s="1477"/>
      <c r="OJA43" s="1477"/>
      <c r="OJB43" s="1477"/>
      <c r="OJC43" s="1477"/>
      <c r="OJD43" s="1477"/>
      <c r="OJE43" s="1477"/>
      <c r="OJF43" s="1477"/>
      <c r="OJG43" s="1477"/>
      <c r="OJH43" s="1477"/>
      <c r="OJI43" s="1477"/>
      <c r="OJJ43" s="1477"/>
      <c r="OJK43" s="1477"/>
      <c r="OJL43" s="1477"/>
      <c r="OJM43" s="1477"/>
      <c r="OJN43" s="1477"/>
      <c r="OJO43" s="1477"/>
      <c r="OJP43" s="1477"/>
      <c r="OJQ43" s="1477"/>
      <c r="OJR43" s="1477"/>
      <c r="OJS43" s="1477"/>
      <c r="OJT43" s="1477"/>
      <c r="OJU43" s="1477"/>
      <c r="OJV43" s="1477"/>
      <c r="OJW43" s="1477"/>
      <c r="OJX43" s="1477"/>
      <c r="OJY43" s="1477"/>
      <c r="OJZ43" s="1477"/>
      <c r="OKA43" s="1477"/>
      <c r="OKB43" s="1477"/>
      <c r="OKC43" s="1477"/>
      <c r="OKD43" s="1477"/>
      <c r="OKE43" s="1477"/>
      <c r="OKF43" s="1477"/>
      <c r="OKG43" s="1477"/>
      <c r="OKH43" s="1477"/>
      <c r="OKI43" s="1477"/>
      <c r="OKJ43" s="1477"/>
      <c r="OKK43" s="1477"/>
      <c r="OKL43" s="1477"/>
      <c r="OKM43" s="1477"/>
      <c r="OKN43" s="1477"/>
      <c r="OKO43" s="1477"/>
      <c r="OKP43" s="1477"/>
      <c r="OKQ43" s="1477"/>
      <c r="OKR43" s="1477"/>
      <c r="OKS43" s="1477"/>
      <c r="OKT43" s="1477"/>
      <c r="OKU43" s="1477"/>
      <c r="OKV43" s="1477"/>
      <c r="OKW43" s="1477"/>
      <c r="OKX43" s="1477"/>
      <c r="OKY43" s="1477"/>
      <c r="OKZ43" s="1477"/>
      <c r="OLA43" s="1477"/>
      <c r="OLB43" s="1477"/>
      <c r="OLC43" s="1477"/>
      <c r="OLD43" s="1477"/>
      <c r="OLE43" s="1477"/>
      <c r="OLF43" s="1477"/>
      <c r="OLG43" s="1477"/>
      <c r="OLH43" s="1477"/>
      <c r="OLI43" s="1477"/>
      <c r="OLJ43" s="1477"/>
      <c r="OLK43" s="1477"/>
      <c r="OLL43" s="1477"/>
      <c r="OLM43" s="1477"/>
      <c r="OLN43" s="1477"/>
      <c r="OLO43" s="1477"/>
      <c r="OLP43" s="1477"/>
      <c r="OLQ43" s="1477"/>
      <c r="OLR43" s="1477"/>
      <c r="OLS43" s="1477"/>
      <c r="OLT43" s="1477"/>
      <c r="OLU43" s="1477"/>
      <c r="OLV43" s="1477"/>
      <c r="OLW43" s="1477"/>
      <c r="OLX43" s="1477"/>
      <c r="OLY43" s="1477"/>
      <c r="OLZ43" s="1477"/>
      <c r="OMA43" s="1477"/>
      <c r="OMB43" s="1477"/>
      <c r="OMC43" s="1477"/>
      <c r="OMD43" s="1477"/>
      <c r="OME43" s="1477"/>
      <c r="OMF43" s="1477"/>
      <c r="OMG43" s="1477"/>
      <c r="OMH43" s="1477"/>
      <c r="OMI43" s="1477"/>
      <c r="OMJ43" s="1477"/>
      <c r="OMK43" s="1477"/>
      <c r="OML43" s="1477"/>
      <c r="OMM43" s="1477"/>
      <c r="OMN43" s="1477"/>
      <c r="OMO43" s="1477"/>
      <c r="OMP43" s="1477"/>
      <c r="OMQ43" s="1477"/>
      <c r="OMR43" s="1477"/>
      <c r="OMS43" s="1477"/>
      <c r="OMT43" s="1477"/>
      <c r="OMU43" s="1477"/>
      <c r="OMV43" s="1477"/>
      <c r="OMW43" s="1477"/>
      <c r="OMX43" s="1477"/>
      <c r="OMY43" s="1477"/>
      <c r="OMZ43" s="1477"/>
      <c r="ONA43" s="1477"/>
      <c r="ONB43" s="1477"/>
      <c r="ONC43" s="1477"/>
      <c r="OND43" s="1477"/>
      <c r="ONE43" s="1477"/>
      <c r="ONF43" s="1477"/>
      <c r="ONG43" s="1477"/>
      <c r="ONH43" s="1477"/>
      <c r="ONI43" s="1477"/>
      <c r="ONJ43" s="1477"/>
      <c r="ONK43" s="1477"/>
      <c r="ONL43" s="1477"/>
      <c r="ONM43" s="1477"/>
      <c r="ONN43" s="1477"/>
      <c r="ONO43" s="1477"/>
      <c r="ONP43" s="1477"/>
      <c r="ONQ43" s="1477"/>
      <c r="ONR43" s="1477"/>
      <c r="ONS43" s="1477"/>
      <c r="ONT43" s="1477"/>
      <c r="ONU43" s="1477"/>
      <c r="ONV43" s="1477"/>
      <c r="ONW43" s="1477"/>
      <c r="ONX43" s="1477"/>
      <c r="ONY43" s="1477"/>
      <c r="ONZ43" s="1477"/>
      <c r="OOA43" s="1477"/>
      <c r="OOB43" s="1477"/>
      <c r="OOC43" s="1477"/>
      <c r="OOD43" s="1477"/>
      <c r="OOE43" s="1477"/>
      <c r="OOF43" s="1477"/>
      <c r="OOG43" s="1477"/>
      <c r="OOH43" s="1477"/>
      <c r="OOI43" s="1477"/>
      <c r="OOJ43" s="1477"/>
      <c r="OOK43" s="1477"/>
      <c r="OOL43" s="1477"/>
      <c r="OOM43" s="1477"/>
      <c r="OON43" s="1477"/>
      <c r="OOO43" s="1477"/>
      <c r="OOP43" s="1477"/>
      <c r="OOQ43" s="1477"/>
      <c r="OOR43" s="1477"/>
      <c r="OOS43" s="1477"/>
      <c r="OOT43" s="1477"/>
      <c r="OOU43" s="1477"/>
      <c r="OOV43" s="1477"/>
      <c r="OOW43" s="1477"/>
      <c r="OOX43" s="1477"/>
      <c r="OOY43" s="1477"/>
      <c r="OOZ43" s="1477"/>
      <c r="OPA43" s="1477"/>
      <c r="OPB43" s="1477"/>
      <c r="OPC43" s="1477"/>
      <c r="OPD43" s="1477"/>
      <c r="OPE43" s="1477"/>
      <c r="OPF43" s="1477"/>
      <c r="OPG43" s="1477"/>
      <c r="OPH43" s="1477"/>
      <c r="OPI43" s="1477"/>
      <c r="OPJ43" s="1477"/>
      <c r="OPK43" s="1477"/>
      <c r="OPL43" s="1477"/>
      <c r="OPM43" s="1477"/>
      <c r="OPN43" s="1477"/>
      <c r="OPO43" s="1477"/>
      <c r="OPP43" s="1477"/>
      <c r="OPQ43" s="1477"/>
      <c r="OPR43" s="1477"/>
      <c r="OPS43" s="1477"/>
      <c r="OPT43" s="1477"/>
      <c r="OPU43" s="1477"/>
      <c r="OPV43" s="1477"/>
      <c r="OPW43" s="1477"/>
      <c r="OPX43" s="1477"/>
      <c r="OPY43" s="1477"/>
      <c r="OPZ43" s="1477"/>
      <c r="OQA43" s="1477"/>
      <c r="OQB43" s="1477"/>
      <c r="OQC43" s="1477"/>
      <c r="OQD43" s="1477"/>
      <c r="OQE43" s="1477"/>
      <c r="OQF43" s="1477"/>
      <c r="OQG43" s="1477"/>
      <c r="OQH43" s="1477"/>
      <c r="OQI43" s="1477"/>
      <c r="OQJ43" s="1477"/>
      <c r="OQK43" s="1477"/>
      <c r="OQL43" s="1477"/>
      <c r="OQM43" s="1477"/>
      <c r="OQN43" s="1477"/>
      <c r="OQO43" s="1477"/>
      <c r="OQP43" s="1477"/>
      <c r="OQQ43" s="1477"/>
      <c r="OQR43" s="1477"/>
      <c r="OQS43" s="1477"/>
      <c r="OQT43" s="1477"/>
      <c r="OQU43" s="1477"/>
      <c r="OQV43" s="1477"/>
      <c r="OQW43" s="1477"/>
      <c r="OQX43" s="1477"/>
      <c r="OQY43" s="1477"/>
      <c r="OQZ43" s="1477"/>
      <c r="ORA43" s="1477"/>
      <c r="ORB43" s="1477"/>
      <c r="ORC43" s="1477"/>
      <c r="ORD43" s="1477"/>
      <c r="ORE43" s="1477"/>
      <c r="ORF43" s="1477"/>
      <c r="ORG43" s="1477"/>
      <c r="ORH43" s="1477"/>
      <c r="ORI43" s="1477"/>
      <c r="ORJ43" s="1477"/>
      <c r="ORK43" s="1477"/>
      <c r="ORL43" s="1477"/>
      <c r="ORM43" s="1477"/>
      <c r="ORN43" s="1477"/>
      <c r="ORO43" s="1477"/>
      <c r="ORP43" s="1477"/>
      <c r="ORQ43" s="1477"/>
      <c r="ORR43" s="1477"/>
      <c r="ORS43" s="1477"/>
      <c r="ORT43" s="1477"/>
      <c r="ORU43" s="1477"/>
      <c r="ORV43" s="1477"/>
      <c r="ORW43" s="1477"/>
      <c r="ORX43" s="1477"/>
      <c r="ORY43" s="1477"/>
      <c r="ORZ43" s="1477"/>
      <c r="OSA43" s="1477"/>
      <c r="OSB43" s="1477"/>
      <c r="OSC43" s="1477"/>
      <c r="OSD43" s="1477"/>
      <c r="OSE43" s="1477"/>
      <c r="OSF43" s="1477"/>
      <c r="OSG43" s="1477"/>
      <c r="OSH43" s="1477"/>
      <c r="OSI43" s="1477"/>
      <c r="OSJ43" s="1477"/>
      <c r="OSK43" s="1477"/>
      <c r="OSL43" s="1477"/>
      <c r="OSM43" s="1477"/>
      <c r="OSN43" s="1477"/>
      <c r="OSO43" s="1477"/>
      <c r="OSP43" s="1477"/>
      <c r="OSQ43" s="1477"/>
      <c r="OSR43" s="1477"/>
      <c r="OSS43" s="1477"/>
      <c r="OST43" s="1477"/>
      <c r="OSU43" s="1477"/>
      <c r="OSV43" s="1477"/>
      <c r="OSW43" s="1477"/>
      <c r="OSX43" s="1477"/>
      <c r="OSY43" s="1477"/>
      <c r="OSZ43" s="1477"/>
      <c r="OTA43" s="1477"/>
      <c r="OTB43" s="1477"/>
      <c r="OTC43" s="1477"/>
      <c r="OTD43" s="1477"/>
      <c r="OTE43" s="1477"/>
      <c r="OTF43" s="1477"/>
      <c r="OTG43" s="1477"/>
      <c r="OTH43" s="1477"/>
      <c r="OTI43" s="1477"/>
      <c r="OTJ43" s="1477"/>
      <c r="OTK43" s="1477"/>
      <c r="OTL43" s="1477"/>
      <c r="OTM43" s="1477"/>
      <c r="OTN43" s="1477"/>
      <c r="OTO43" s="1477"/>
      <c r="OTP43" s="1477"/>
      <c r="OTQ43" s="1477"/>
      <c r="OTR43" s="1477"/>
      <c r="OTS43" s="1477"/>
      <c r="OTT43" s="1477"/>
      <c r="OTU43" s="1477"/>
      <c r="OTV43" s="1477"/>
      <c r="OTW43" s="1477"/>
      <c r="OTX43" s="1477"/>
      <c r="OTY43" s="1477"/>
      <c r="OTZ43" s="1477"/>
      <c r="OUA43" s="1477"/>
      <c r="OUB43" s="1477"/>
      <c r="OUC43" s="1477"/>
      <c r="OUD43" s="1477"/>
      <c r="OUE43" s="1477"/>
      <c r="OUF43" s="1477"/>
      <c r="OUG43" s="1477"/>
      <c r="OUH43" s="1477"/>
      <c r="OUI43" s="1477"/>
      <c r="OUJ43" s="1477"/>
      <c r="OUK43" s="1477"/>
      <c r="OUL43" s="1477"/>
      <c r="OUM43" s="1477"/>
      <c r="OUN43" s="1477"/>
      <c r="OUO43" s="1477"/>
      <c r="OUP43" s="1477"/>
      <c r="OUQ43" s="1477"/>
      <c r="OUR43" s="1477"/>
      <c r="OUS43" s="1477"/>
      <c r="OUT43" s="1477"/>
      <c r="OUU43" s="1477"/>
      <c r="OUV43" s="1477"/>
      <c r="OUW43" s="1477"/>
      <c r="OUX43" s="1477"/>
      <c r="OUY43" s="1477"/>
      <c r="OUZ43" s="1477"/>
      <c r="OVA43" s="1477"/>
      <c r="OVB43" s="1477"/>
      <c r="OVC43" s="1477"/>
      <c r="OVD43" s="1477"/>
      <c r="OVE43" s="1477"/>
      <c r="OVF43" s="1477"/>
      <c r="OVG43" s="1477"/>
      <c r="OVH43" s="1477"/>
      <c r="OVI43" s="1477"/>
      <c r="OVJ43" s="1477"/>
      <c r="OVK43" s="1477"/>
      <c r="OVL43" s="1477"/>
      <c r="OVM43" s="1477"/>
      <c r="OVN43" s="1477"/>
      <c r="OVO43" s="1477"/>
      <c r="OVP43" s="1477"/>
      <c r="OVQ43" s="1477"/>
      <c r="OVR43" s="1477"/>
      <c r="OVS43" s="1477"/>
      <c r="OVT43" s="1477"/>
      <c r="OVU43" s="1477"/>
      <c r="OVV43" s="1477"/>
      <c r="OVW43" s="1477"/>
      <c r="OVX43" s="1477"/>
      <c r="OVY43" s="1477"/>
      <c r="OVZ43" s="1477"/>
      <c r="OWA43" s="1477"/>
      <c r="OWB43" s="1477"/>
      <c r="OWC43" s="1477"/>
      <c r="OWD43" s="1477"/>
      <c r="OWE43" s="1477"/>
      <c r="OWF43" s="1477"/>
      <c r="OWG43" s="1477"/>
      <c r="OWH43" s="1477"/>
      <c r="OWI43" s="1477"/>
      <c r="OWJ43" s="1477"/>
      <c r="OWK43" s="1477"/>
      <c r="OWL43" s="1477"/>
      <c r="OWM43" s="1477"/>
      <c r="OWN43" s="1477"/>
      <c r="OWO43" s="1477"/>
      <c r="OWP43" s="1477"/>
      <c r="OWQ43" s="1477"/>
      <c r="OWR43" s="1477"/>
      <c r="OWS43" s="1477"/>
      <c r="OWT43" s="1477"/>
      <c r="OWU43" s="1477"/>
      <c r="OWV43" s="1477"/>
      <c r="OWW43" s="1477"/>
      <c r="OWX43" s="1477"/>
      <c r="OWY43" s="1477"/>
      <c r="OWZ43" s="1477"/>
      <c r="OXA43" s="1477"/>
      <c r="OXB43" s="1477"/>
      <c r="OXC43" s="1477"/>
      <c r="OXD43" s="1477"/>
      <c r="OXE43" s="1477"/>
      <c r="OXF43" s="1477"/>
      <c r="OXG43" s="1477"/>
      <c r="OXH43" s="1477"/>
      <c r="OXI43" s="1477"/>
      <c r="OXJ43" s="1477"/>
      <c r="OXK43" s="1477"/>
      <c r="OXL43" s="1477"/>
      <c r="OXM43" s="1477"/>
      <c r="OXN43" s="1477"/>
      <c r="OXO43" s="1477"/>
      <c r="OXP43" s="1477"/>
      <c r="OXQ43" s="1477"/>
      <c r="OXR43" s="1477"/>
      <c r="OXS43" s="1477"/>
      <c r="OXT43" s="1477"/>
      <c r="OXU43" s="1477"/>
      <c r="OXV43" s="1477"/>
      <c r="OXW43" s="1477"/>
      <c r="OXX43" s="1477"/>
      <c r="OXY43" s="1477"/>
      <c r="OXZ43" s="1477"/>
      <c r="OYA43" s="1477"/>
      <c r="OYB43" s="1477"/>
      <c r="OYC43" s="1477"/>
      <c r="OYD43" s="1477"/>
      <c r="OYE43" s="1477"/>
      <c r="OYF43" s="1477"/>
      <c r="OYG43" s="1477"/>
      <c r="OYH43" s="1477"/>
      <c r="OYI43" s="1477"/>
      <c r="OYJ43" s="1477"/>
      <c r="OYK43" s="1477"/>
      <c r="OYL43" s="1477"/>
      <c r="OYM43" s="1477"/>
      <c r="OYN43" s="1477"/>
      <c r="OYO43" s="1477"/>
      <c r="OYP43" s="1477"/>
      <c r="OYQ43" s="1477"/>
      <c r="OYR43" s="1477"/>
      <c r="OYS43" s="1477"/>
      <c r="OYT43" s="1477"/>
      <c r="OYU43" s="1477"/>
      <c r="OYV43" s="1477"/>
      <c r="OYW43" s="1477"/>
      <c r="OYX43" s="1477"/>
      <c r="OYY43" s="1477"/>
      <c r="OYZ43" s="1477"/>
      <c r="OZA43" s="1477"/>
      <c r="OZB43" s="1477"/>
      <c r="OZC43" s="1477"/>
      <c r="OZD43" s="1477"/>
      <c r="OZE43" s="1477"/>
      <c r="OZF43" s="1477"/>
      <c r="OZG43" s="1477"/>
      <c r="OZH43" s="1477"/>
      <c r="OZI43" s="1477"/>
      <c r="OZJ43" s="1477"/>
      <c r="OZK43" s="1477"/>
      <c r="OZL43" s="1477"/>
      <c r="OZM43" s="1477"/>
      <c r="OZN43" s="1477"/>
      <c r="OZO43" s="1477"/>
      <c r="OZP43" s="1477"/>
      <c r="OZQ43" s="1477"/>
      <c r="OZR43" s="1477"/>
      <c r="OZS43" s="1477"/>
      <c r="OZT43" s="1477"/>
      <c r="OZU43" s="1477"/>
      <c r="OZV43" s="1477"/>
      <c r="OZW43" s="1477"/>
      <c r="OZX43" s="1477"/>
      <c r="OZY43" s="1477"/>
      <c r="OZZ43" s="1477"/>
      <c r="PAA43" s="1477"/>
      <c r="PAB43" s="1477"/>
      <c r="PAC43" s="1477"/>
      <c r="PAD43" s="1477"/>
      <c r="PAE43" s="1477"/>
      <c r="PAF43" s="1477"/>
      <c r="PAG43" s="1477"/>
      <c r="PAH43" s="1477"/>
      <c r="PAI43" s="1477"/>
      <c r="PAJ43" s="1477"/>
      <c r="PAK43" s="1477"/>
      <c r="PAL43" s="1477"/>
      <c r="PAM43" s="1477"/>
      <c r="PAN43" s="1477"/>
      <c r="PAO43" s="1477"/>
      <c r="PAP43" s="1477"/>
      <c r="PAQ43" s="1477"/>
      <c r="PAR43" s="1477"/>
      <c r="PAS43" s="1477"/>
      <c r="PAT43" s="1477"/>
      <c r="PAU43" s="1477"/>
      <c r="PAV43" s="1477"/>
      <c r="PAW43" s="1477"/>
      <c r="PAX43" s="1477"/>
      <c r="PAY43" s="1477"/>
      <c r="PAZ43" s="1477"/>
      <c r="PBA43" s="1477"/>
      <c r="PBB43" s="1477"/>
      <c r="PBC43" s="1477"/>
      <c r="PBD43" s="1477"/>
      <c r="PBE43" s="1477"/>
      <c r="PBF43" s="1477"/>
      <c r="PBG43" s="1477"/>
      <c r="PBH43" s="1477"/>
      <c r="PBI43" s="1477"/>
      <c r="PBJ43" s="1477"/>
      <c r="PBK43" s="1477"/>
      <c r="PBL43" s="1477"/>
      <c r="PBM43" s="1477"/>
      <c r="PBN43" s="1477"/>
      <c r="PBO43" s="1477"/>
      <c r="PBP43" s="1477"/>
      <c r="PBQ43" s="1477"/>
      <c r="PBR43" s="1477"/>
      <c r="PBS43" s="1477"/>
      <c r="PBT43" s="1477"/>
      <c r="PBU43" s="1477"/>
      <c r="PBV43" s="1477"/>
      <c r="PBW43" s="1477"/>
      <c r="PBX43" s="1477"/>
      <c r="PBY43" s="1477"/>
      <c r="PBZ43" s="1477"/>
      <c r="PCA43" s="1477"/>
      <c r="PCB43" s="1477"/>
      <c r="PCC43" s="1477"/>
      <c r="PCD43" s="1477"/>
      <c r="PCE43" s="1477"/>
      <c r="PCF43" s="1477"/>
      <c r="PCG43" s="1477"/>
      <c r="PCH43" s="1477"/>
      <c r="PCI43" s="1477"/>
      <c r="PCJ43" s="1477"/>
      <c r="PCK43" s="1477"/>
      <c r="PCL43" s="1477"/>
      <c r="PCM43" s="1477"/>
      <c r="PCN43" s="1477"/>
      <c r="PCO43" s="1477"/>
      <c r="PCP43" s="1477"/>
      <c r="PCQ43" s="1477"/>
      <c r="PCR43" s="1477"/>
      <c r="PCS43" s="1477"/>
      <c r="PCT43" s="1477"/>
      <c r="PCU43" s="1477"/>
      <c r="PCV43" s="1477"/>
      <c r="PCW43" s="1477"/>
      <c r="PCX43" s="1477"/>
      <c r="PCY43" s="1477"/>
      <c r="PCZ43" s="1477"/>
      <c r="PDA43" s="1477"/>
      <c r="PDB43" s="1477"/>
      <c r="PDC43" s="1477"/>
      <c r="PDD43" s="1477"/>
      <c r="PDE43" s="1477"/>
      <c r="PDF43" s="1477"/>
      <c r="PDG43" s="1477"/>
      <c r="PDH43" s="1477"/>
      <c r="PDI43" s="1477"/>
      <c r="PDJ43" s="1477"/>
      <c r="PDK43" s="1477"/>
      <c r="PDL43" s="1477"/>
      <c r="PDM43" s="1477"/>
      <c r="PDN43" s="1477"/>
      <c r="PDO43" s="1477"/>
      <c r="PDP43" s="1477"/>
      <c r="PDQ43" s="1477"/>
      <c r="PDR43" s="1477"/>
      <c r="PDS43" s="1477"/>
      <c r="PDT43" s="1477"/>
      <c r="PDU43" s="1477"/>
      <c r="PDV43" s="1477"/>
      <c r="PDW43" s="1477"/>
      <c r="PDX43" s="1477"/>
      <c r="PDY43" s="1477"/>
      <c r="PDZ43" s="1477"/>
      <c r="PEA43" s="1477"/>
      <c r="PEB43" s="1477"/>
      <c r="PEC43" s="1477"/>
      <c r="PED43" s="1477"/>
      <c r="PEE43" s="1477"/>
      <c r="PEF43" s="1477"/>
      <c r="PEG43" s="1477"/>
      <c r="PEH43" s="1477"/>
      <c r="PEI43" s="1477"/>
      <c r="PEJ43" s="1477"/>
      <c r="PEK43" s="1477"/>
      <c r="PEL43" s="1477"/>
      <c r="PEM43" s="1477"/>
      <c r="PEN43" s="1477"/>
      <c r="PEO43" s="1477"/>
      <c r="PEP43" s="1477"/>
      <c r="PEQ43" s="1477"/>
      <c r="PER43" s="1477"/>
      <c r="PES43" s="1477"/>
      <c r="PET43" s="1477"/>
      <c r="PEU43" s="1477"/>
      <c r="PEV43" s="1477"/>
      <c r="PEW43" s="1477"/>
      <c r="PEX43" s="1477"/>
      <c r="PEY43" s="1477"/>
      <c r="PEZ43" s="1477"/>
      <c r="PFA43" s="1477"/>
      <c r="PFB43" s="1477"/>
      <c r="PFC43" s="1477"/>
      <c r="PFD43" s="1477"/>
      <c r="PFE43" s="1477"/>
      <c r="PFF43" s="1477"/>
      <c r="PFG43" s="1477"/>
      <c r="PFH43" s="1477"/>
      <c r="PFI43" s="1477"/>
      <c r="PFJ43" s="1477"/>
      <c r="PFK43" s="1477"/>
      <c r="PFL43" s="1477"/>
      <c r="PFM43" s="1477"/>
      <c r="PFN43" s="1477"/>
      <c r="PFO43" s="1477"/>
      <c r="PFP43" s="1477"/>
      <c r="PFQ43" s="1477"/>
      <c r="PFR43" s="1477"/>
      <c r="PFS43" s="1477"/>
      <c r="PFT43" s="1477"/>
      <c r="PFU43" s="1477"/>
      <c r="PFV43" s="1477"/>
      <c r="PFW43" s="1477"/>
      <c r="PFX43" s="1477"/>
      <c r="PFY43" s="1477"/>
      <c r="PFZ43" s="1477"/>
      <c r="PGA43" s="1477"/>
      <c r="PGB43" s="1477"/>
      <c r="PGC43" s="1477"/>
      <c r="PGD43" s="1477"/>
      <c r="PGE43" s="1477"/>
      <c r="PGF43" s="1477"/>
      <c r="PGG43" s="1477"/>
      <c r="PGH43" s="1477"/>
      <c r="PGI43" s="1477"/>
      <c r="PGJ43" s="1477"/>
      <c r="PGK43" s="1477"/>
      <c r="PGL43" s="1477"/>
      <c r="PGM43" s="1477"/>
      <c r="PGN43" s="1477"/>
      <c r="PGO43" s="1477"/>
      <c r="PGP43" s="1477"/>
      <c r="PGQ43" s="1477"/>
      <c r="PGR43" s="1477"/>
      <c r="PGS43" s="1477"/>
      <c r="PGT43" s="1477"/>
      <c r="PGU43" s="1477"/>
      <c r="PGV43" s="1477"/>
      <c r="PGW43" s="1477"/>
      <c r="PGX43" s="1477"/>
      <c r="PGY43" s="1477"/>
      <c r="PGZ43" s="1477"/>
      <c r="PHA43" s="1477"/>
      <c r="PHB43" s="1477"/>
      <c r="PHC43" s="1477"/>
      <c r="PHD43" s="1477"/>
      <c r="PHE43" s="1477"/>
      <c r="PHF43" s="1477"/>
      <c r="PHG43" s="1477"/>
      <c r="PHH43" s="1477"/>
      <c r="PHI43" s="1477"/>
      <c r="PHJ43" s="1477"/>
      <c r="PHK43" s="1477"/>
      <c r="PHL43" s="1477"/>
      <c r="PHM43" s="1477"/>
      <c r="PHN43" s="1477"/>
      <c r="PHO43" s="1477"/>
      <c r="PHP43" s="1477"/>
      <c r="PHQ43" s="1477"/>
      <c r="PHR43" s="1477"/>
      <c r="PHS43" s="1477"/>
      <c r="PHT43" s="1477"/>
      <c r="PHU43" s="1477"/>
      <c r="PHV43" s="1477"/>
      <c r="PHW43" s="1477"/>
      <c r="PHX43" s="1477"/>
      <c r="PHY43" s="1477"/>
      <c r="PHZ43" s="1477"/>
      <c r="PIA43" s="1477"/>
      <c r="PIB43" s="1477"/>
      <c r="PIC43" s="1477"/>
      <c r="PID43" s="1477"/>
      <c r="PIE43" s="1477"/>
      <c r="PIF43" s="1477"/>
      <c r="PIG43" s="1477"/>
      <c r="PIH43" s="1477"/>
      <c r="PII43" s="1477"/>
      <c r="PIJ43" s="1477"/>
      <c r="PIK43" s="1477"/>
      <c r="PIL43" s="1477"/>
      <c r="PIM43" s="1477"/>
      <c r="PIN43" s="1477"/>
      <c r="PIO43" s="1477"/>
      <c r="PIP43" s="1477"/>
      <c r="PIQ43" s="1477"/>
      <c r="PIR43" s="1477"/>
      <c r="PIS43" s="1477"/>
      <c r="PIT43" s="1477"/>
      <c r="PIU43" s="1477"/>
      <c r="PIV43" s="1477"/>
      <c r="PIW43" s="1477"/>
      <c r="PIX43" s="1477"/>
      <c r="PIY43" s="1477"/>
      <c r="PIZ43" s="1477"/>
      <c r="PJA43" s="1477"/>
      <c r="PJB43" s="1477"/>
      <c r="PJC43" s="1477"/>
      <c r="PJD43" s="1477"/>
      <c r="PJE43" s="1477"/>
      <c r="PJF43" s="1477"/>
      <c r="PJG43" s="1477"/>
      <c r="PJH43" s="1477"/>
      <c r="PJI43" s="1477"/>
      <c r="PJJ43" s="1477"/>
      <c r="PJK43" s="1477"/>
      <c r="PJL43" s="1477"/>
      <c r="PJM43" s="1477"/>
      <c r="PJN43" s="1477"/>
      <c r="PJO43" s="1477"/>
      <c r="PJP43" s="1477"/>
      <c r="PJQ43" s="1477"/>
      <c r="PJR43" s="1477"/>
      <c r="PJS43" s="1477"/>
      <c r="PJT43" s="1477"/>
      <c r="PJU43" s="1477"/>
      <c r="PJV43" s="1477"/>
      <c r="PJW43" s="1477"/>
      <c r="PJX43" s="1477"/>
      <c r="PJY43" s="1477"/>
      <c r="PJZ43" s="1477"/>
      <c r="PKA43" s="1477"/>
      <c r="PKB43" s="1477"/>
      <c r="PKC43" s="1477"/>
      <c r="PKD43" s="1477"/>
      <c r="PKE43" s="1477"/>
      <c r="PKF43" s="1477"/>
      <c r="PKG43" s="1477"/>
      <c r="PKH43" s="1477"/>
      <c r="PKI43" s="1477"/>
      <c r="PKJ43" s="1477"/>
      <c r="PKK43" s="1477"/>
      <c r="PKL43" s="1477"/>
      <c r="PKM43" s="1477"/>
      <c r="PKN43" s="1477"/>
      <c r="PKO43" s="1477"/>
      <c r="PKP43" s="1477"/>
      <c r="PKQ43" s="1477"/>
      <c r="PKR43" s="1477"/>
      <c r="PKS43" s="1477"/>
      <c r="PKT43" s="1477"/>
      <c r="PKU43" s="1477"/>
      <c r="PKV43" s="1477"/>
      <c r="PKW43" s="1477"/>
      <c r="PKX43" s="1477"/>
      <c r="PKY43" s="1477"/>
      <c r="PKZ43" s="1477"/>
      <c r="PLA43" s="1477"/>
      <c r="PLB43" s="1477"/>
      <c r="PLC43" s="1477"/>
      <c r="PLD43" s="1477"/>
      <c r="PLE43" s="1477"/>
      <c r="PLF43" s="1477"/>
      <c r="PLG43" s="1477"/>
      <c r="PLH43" s="1477"/>
      <c r="PLI43" s="1477"/>
      <c r="PLJ43" s="1477"/>
      <c r="PLK43" s="1477"/>
      <c r="PLL43" s="1477"/>
      <c r="PLM43" s="1477"/>
      <c r="PLN43" s="1477"/>
      <c r="PLO43" s="1477"/>
      <c r="PLP43" s="1477"/>
      <c r="PLQ43" s="1477"/>
      <c r="PLR43" s="1477"/>
      <c r="PLS43" s="1477"/>
      <c r="PLT43" s="1477"/>
      <c r="PLU43" s="1477"/>
      <c r="PLV43" s="1477"/>
      <c r="PLW43" s="1477"/>
      <c r="PLX43" s="1477"/>
      <c r="PLY43" s="1477"/>
      <c r="PLZ43" s="1477"/>
      <c r="PMA43" s="1477"/>
      <c r="PMB43" s="1477"/>
      <c r="PMC43" s="1477"/>
      <c r="PMD43" s="1477"/>
      <c r="PME43" s="1477"/>
      <c r="PMF43" s="1477"/>
      <c r="PMG43" s="1477"/>
      <c r="PMH43" s="1477"/>
      <c r="PMI43" s="1477"/>
      <c r="PMJ43" s="1477"/>
      <c r="PMK43" s="1477"/>
      <c r="PML43" s="1477"/>
      <c r="PMM43" s="1477"/>
      <c r="PMN43" s="1477"/>
      <c r="PMO43" s="1477"/>
      <c r="PMP43" s="1477"/>
      <c r="PMQ43" s="1477"/>
      <c r="PMR43" s="1477"/>
      <c r="PMS43" s="1477"/>
      <c r="PMT43" s="1477"/>
      <c r="PMU43" s="1477"/>
      <c r="PMV43" s="1477"/>
      <c r="PMW43" s="1477"/>
      <c r="PMX43" s="1477"/>
      <c r="PMY43" s="1477"/>
      <c r="PMZ43" s="1477"/>
      <c r="PNA43" s="1477"/>
      <c r="PNB43" s="1477"/>
      <c r="PNC43" s="1477"/>
      <c r="PND43" s="1477"/>
      <c r="PNE43" s="1477"/>
      <c r="PNF43" s="1477"/>
      <c r="PNG43" s="1477"/>
      <c r="PNH43" s="1477"/>
      <c r="PNI43" s="1477"/>
      <c r="PNJ43" s="1477"/>
      <c r="PNK43" s="1477"/>
      <c r="PNL43" s="1477"/>
      <c r="PNM43" s="1477"/>
      <c r="PNN43" s="1477"/>
      <c r="PNO43" s="1477"/>
      <c r="PNP43" s="1477"/>
      <c r="PNQ43" s="1477"/>
      <c r="PNR43" s="1477"/>
      <c r="PNS43" s="1477"/>
      <c r="PNT43" s="1477"/>
      <c r="PNU43" s="1477"/>
      <c r="PNV43" s="1477"/>
      <c r="PNW43" s="1477"/>
      <c r="PNX43" s="1477"/>
      <c r="PNY43" s="1477"/>
      <c r="PNZ43" s="1477"/>
      <c r="POA43" s="1477"/>
      <c r="POB43" s="1477"/>
      <c r="POC43" s="1477"/>
      <c r="POD43" s="1477"/>
      <c r="POE43" s="1477"/>
      <c r="POF43" s="1477"/>
      <c r="POG43" s="1477"/>
      <c r="POH43" s="1477"/>
      <c r="POI43" s="1477"/>
      <c r="POJ43" s="1477"/>
      <c r="POK43" s="1477"/>
      <c r="POL43" s="1477"/>
      <c r="POM43" s="1477"/>
      <c r="PON43" s="1477"/>
      <c r="POO43" s="1477"/>
      <c r="POP43" s="1477"/>
      <c r="POQ43" s="1477"/>
      <c r="POR43" s="1477"/>
      <c r="POS43" s="1477"/>
      <c r="POT43" s="1477"/>
      <c r="POU43" s="1477"/>
      <c r="POV43" s="1477"/>
      <c r="POW43" s="1477"/>
      <c r="POX43" s="1477"/>
      <c r="POY43" s="1477"/>
      <c r="POZ43" s="1477"/>
      <c r="PPA43" s="1477"/>
      <c r="PPB43" s="1477"/>
      <c r="PPC43" s="1477"/>
      <c r="PPD43" s="1477"/>
      <c r="PPE43" s="1477"/>
      <c r="PPF43" s="1477"/>
      <c r="PPG43" s="1477"/>
      <c r="PPH43" s="1477"/>
      <c r="PPI43" s="1477"/>
      <c r="PPJ43" s="1477"/>
      <c r="PPK43" s="1477"/>
      <c r="PPL43" s="1477"/>
      <c r="PPM43" s="1477"/>
      <c r="PPN43" s="1477"/>
      <c r="PPO43" s="1477"/>
      <c r="PPP43" s="1477"/>
      <c r="PPQ43" s="1477"/>
      <c r="PPR43" s="1477"/>
      <c r="PPS43" s="1477"/>
      <c r="PPT43" s="1477"/>
      <c r="PPU43" s="1477"/>
      <c r="PPV43" s="1477"/>
      <c r="PPW43" s="1477"/>
      <c r="PPX43" s="1477"/>
      <c r="PPY43" s="1477"/>
      <c r="PPZ43" s="1477"/>
      <c r="PQA43" s="1477"/>
      <c r="PQB43" s="1477"/>
      <c r="PQC43" s="1477"/>
      <c r="PQD43" s="1477"/>
      <c r="PQE43" s="1477"/>
      <c r="PQF43" s="1477"/>
      <c r="PQG43" s="1477"/>
      <c r="PQH43" s="1477"/>
      <c r="PQI43" s="1477"/>
      <c r="PQJ43" s="1477"/>
      <c r="PQK43" s="1477"/>
      <c r="PQL43" s="1477"/>
      <c r="PQM43" s="1477"/>
      <c r="PQN43" s="1477"/>
      <c r="PQO43" s="1477"/>
      <c r="PQP43" s="1477"/>
      <c r="PQQ43" s="1477"/>
      <c r="PQR43" s="1477"/>
      <c r="PQS43" s="1477"/>
      <c r="PQT43" s="1477"/>
      <c r="PQU43" s="1477"/>
      <c r="PQV43" s="1477"/>
      <c r="PQW43" s="1477"/>
      <c r="PQX43" s="1477"/>
      <c r="PQY43" s="1477"/>
      <c r="PQZ43" s="1477"/>
      <c r="PRA43" s="1477"/>
      <c r="PRB43" s="1477"/>
      <c r="PRC43" s="1477"/>
      <c r="PRD43" s="1477"/>
      <c r="PRE43" s="1477"/>
      <c r="PRF43" s="1477"/>
      <c r="PRG43" s="1477"/>
      <c r="PRH43" s="1477"/>
      <c r="PRI43" s="1477"/>
      <c r="PRJ43" s="1477"/>
      <c r="PRK43" s="1477"/>
      <c r="PRL43" s="1477"/>
      <c r="PRM43" s="1477"/>
      <c r="PRN43" s="1477"/>
      <c r="PRO43" s="1477"/>
      <c r="PRP43" s="1477"/>
      <c r="PRQ43" s="1477"/>
      <c r="PRR43" s="1477"/>
      <c r="PRS43" s="1477"/>
      <c r="PRT43" s="1477"/>
      <c r="PRU43" s="1477"/>
      <c r="PRV43" s="1477"/>
      <c r="PRW43" s="1477"/>
      <c r="PRX43" s="1477"/>
      <c r="PRY43" s="1477"/>
      <c r="PRZ43" s="1477"/>
      <c r="PSA43" s="1477"/>
      <c r="PSB43" s="1477"/>
      <c r="PSC43" s="1477"/>
      <c r="PSD43" s="1477"/>
      <c r="PSE43" s="1477"/>
      <c r="PSF43" s="1477"/>
      <c r="PSG43" s="1477"/>
      <c r="PSH43" s="1477"/>
      <c r="PSI43" s="1477"/>
      <c r="PSJ43" s="1477"/>
      <c r="PSK43" s="1477"/>
      <c r="PSL43" s="1477"/>
      <c r="PSM43" s="1477"/>
      <c r="PSN43" s="1477"/>
      <c r="PSO43" s="1477"/>
      <c r="PSP43" s="1477"/>
      <c r="PSQ43" s="1477"/>
      <c r="PSR43" s="1477"/>
      <c r="PSS43" s="1477"/>
      <c r="PST43" s="1477"/>
      <c r="PSU43" s="1477"/>
      <c r="PSV43" s="1477"/>
      <c r="PSW43" s="1477"/>
      <c r="PSX43" s="1477"/>
      <c r="PSY43" s="1477"/>
      <c r="PSZ43" s="1477"/>
      <c r="PTA43" s="1477"/>
      <c r="PTB43" s="1477"/>
      <c r="PTC43" s="1477"/>
      <c r="PTD43" s="1477"/>
      <c r="PTE43" s="1477"/>
      <c r="PTF43" s="1477"/>
      <c r="PTG43" s="1477"/>
      <c r="PTH43" s="1477"/>
      <c r="PTI43" s="1477"/>
      <c r="PTJ43" s="1477"/>
      <c r="PTK43" s="1477"/>
      <c r="PTL43" s="1477"/>
      <c r="PTM43" s="1477"/>
      <c r="PTN43" s="1477"/>
      <c r="PTO43" s="1477"/>
      <c r="PTP43" s="1477"/>
      <c r="PTQ43" s="1477"/>
      <c r="PTR43" s="1477"/>
      <c r="PTS43" s="1477"/>
      <c r="PTT43" s="1477"/>
      <c r="PTU43" s="1477"/>
      <c r="PTV43" s="1477"/>
      <c r="PTW43" s="1477"/>
      <c r="PTX43" s="1477"/>
      <c r="PTY43" s="1477"/>
      <c r="PTZ43" s="1477"/>
      <c r="PUA43" s="1477"/>
      <c r="PUB43" s="1477"/>
      <c r="PUC43" s="1477"/>
      <c r="PUD43" s="1477"/>
      <c r="PUE43" s="1477"/>
      <c r="PUF43" s="1477"/>
      <c r="PUG43" s="1477"/>
      <c r="PUH43" s="1477"/>
      <c r="PUI43" s="1477"/>
      <c r="PUJ43" s="1477"/>
      <c r="PUK43" s="1477"/>
      <c r="PUL43" s="1477"/>
      <c r="PUM43" s="1477"/>
      <c r="PUN43" s="1477"/>
      <c r="PUO43" s="1477"/>
      <c r="PUP43" s="1477"/>
      <c r="PUQ43" s="1477"/>
      <c r="PUR43" s="1477"/>
      <c r="PUS43" s="1477"/>
      <c r="PUT43" s="1477"/>
      <c r="PUU43" s="1477"/>
      <c r="PUV43" s="1477"/>
      <c r="PUW43" s="1477"/>
      <c r="PUX43" s="1477"/>
      <c r="PUY43" s="1477"/>
      <c r="PUZ43" s="1477"/>
      <c r="PVA43" s="1477"/>
      <c r="PVB43" s="1477"/>
      <c r="PVC43" s="1477"/>
      <c r="PVD43" s="1477"/>
      <c r="PVE43" s="1477"/>
      <c r="PVF43" s="1477"/>
      <c r="PVG43" s="1477"/>
      <c r="PVH43" s="1477"/>
      <c r="PVI43" s="1477"/>
      <c r="PVJ43" s="1477"/>
      <c r="PVK43" s="1477"/>
      <c r="PVL43" s="1477"/>
      <c r="PVM43" s="1477"/>
      <c r="PVN43" s="1477"/>
      <c r="PVO43" s="1477"/>
      <c r="PVP43" s="1477"/>
      <c r="PVQ43" s="1477"/>
      <c r="PVR43" s="1477"/>
      <c r="PVS43" s="1477"/>
      <c r="PVT43" s="1477"/>
      <c r="PVU43" s="1477"/>
      <c r="PVV43" s="1477"/>
      <c r="PVW43" s="1477"/>
      <c r="PVX43" s="1477"/>
      <c r="PVY43" s="1477"/>
      <c r="PVZ43" s="1477"/>
      <c r="PWA43" s="1477"/>
      <c r="PWB43" s="1477"/>
      <c r="PWC43" s="1477"/>
      <c r="PWD43" s="1477"/>
      <c r="PWE43" s="1477"/>
      <c r="PWF43" s="1477"/>
      <c r="PWG43" s="1477"/>
      <c r="PWH43" s="1477"/>
      <c r="PWI43" s="1477"/>
      <c r="PWJ43" s="1477"/>
      <c r="PWK43" s="1477"/>
      <c r="PWL43" s="1477"/>
      <c r="PWM43" s="1477"/>
      <c r="PWN43" s="1477"/>
      <c r="PWO43" s="1477"/>
      <c r="PWP43" s="1477"/>
      <c r="PWQ43" s="1477"/>
      <c r="PWR43" s="1477"/>
      <c r="PWS43" s="1477"/>
      <c r="PWT43" s="1477"/>
      <c r="PWU43" s="1477"/>
      <c r="PWV43" s="1477"/>
      <c r="PWW43" s="1477"/>
      <c r="PWX43" s="1477"/>
      <c r="PWY43" s="1477"/>
      <c r="PWZ43" s="1477"/>
      <c r="PXA43" s="1477"/>
      <c r="PXB43" s="1477"/>
      <c r="PXC43" s="1477"/>
      <c r="PXD43" s="1477"/>
      <c r="PXE43" s="1477"/>
      <c r="PXF43" s="1477"/>
      <c r="PXG43" s="1477"/>
      <c r="PXH43" s="1477"/>
      <c r="PXI43" s="1477"/>
      <c r="PXJ43" s="1477"/>
      <c r="PXK43" s="1477"/>
      <c r="PXL43" s="1477"/>
      <c r="PXM43" s="1477"/>
      <c r="PXN43" s="1477"/>
      <c r="PXO43" s="1477"/>
      <c r="PXP43" s="1477"/>
      <c r="PXQ43" s="1477"/>
      <c r="PXR43" s="1477"/>
      <c r="PXS43" s="1477"/>
      <c r="PXT43" s="1477"/>
      <c r="PXU43" s="1477"/>
      <c r="PXV43" s="1477"/>
      <c r="PXW43" s="1477"/>
      <c r="PXX43" s="1477"/>
      <c r="PXY43" s="1477"/>
      <c r="PXZ43" s="1477"/>
      <c r="PYA43" s="1477"/>
      <c r="PYB43" s="1477"/>
      <c r="PYC43" s="1477"/>
      <c r="PYD43" s="1477"/>
      <c r="PYE43" s="1477"/>
      <c r="PYF43" s="1477"/>
      <c r="PYG43" s="1477"/>
      <c r="PYH43" s="1477"/>
      <c r="PYI43" s="1477"/>
      <c r="PYJ43" s="1477"/>
      <c r="PYK43" s="1477"/>
      <c r="PYL43" s="1477"/>
      <c r="PYM43" s="1477"/>
      <c r="PYN43" s="1477"/>
      <c r="PYO43" s="1477"/>
      <c r="PYP43" s="1477"/>
      <c r="PYQ43" s="1477"/>
      <c r="PYR43" s="1477"/>
      <c r="PYS43" s="1477"/>
      <c r="PYT43" s="1477"/>
      <c r="PYU43" s="1477"/>
      <c r="PYV43" s="1477"/>
      <c r="PYW43" s="1477"/>
      <c r="PYX43" s="1477"/>
      <c r="PYY43" s="1477"/>
      <c r="PYZ43" s="1477"/>
      <c r="PZA43" s="1477"/>
      <c r="PZB43" s="1477"/>
      <c r="PZC43" s="1477"/>
      <c r="PZD43" s="1477"/>
      <c r="PZE43" s="1477"/>
      <c r="PZF43" s="1477"/>
      <c r="PZG43" s="1477"/>
      <c r="PZH43" s="1477"/>
      <c r="PZI43" s="1477"/>
      <c r="PZJ43" s="1477"/>
      <c r="PZK43" s="1477"/>
      <c r="PZL43" s="1477"/>
      <c r="PZM43" s="1477"/>
      <c r="PZN43" s="1477"/>
      <c r="PZO43" s="1477"/>
      <c r="PZP43" s="1477"/>
      <c r="PZQ43" s="1477"/>
      <c r="PZR43" s="1477"/>
      <c r="PZS43" s="1477"/>
      <c r="PZT43" s="1477"/>
      <c r="PZU43" s="1477"/>
      <c r="PZV43" s="1477"/>
      <c r="PZW43" s="1477"/>
      <c r="PZX43" s="1477"/>
      <c r="PZY43" s="1477"/>
      <c r="PZZ43" s="1477"/>
      <c r="QAA43" s="1477"/>
      <c r="QAB43" s="1477"/>
      <c r="QAC43" s="1477"/>
      <c r="QAD43" s="1477"/>
      <c r="QAE43" s="1477"/>
      <c r="QAF43" s="1477"/>
      <c r="QAG43" s="1477"/>
      <c r="QAH43" s="1477"/>
      <c r="QAI43" s="1477"/>
      <c r="QAJ43" s="1477"/>
      <c r="QAK43" s="1477"/>
      <c r="QAL43" s="1477"/>
      <c r="QAM43" s="1477"/>
      <c r="QAN43" s="1477"/>
      <c r="QAO43" s="1477"/>
      <c r="QAP43" s="1477"/>
      <c r="QAQ43" s="1477"/>
      <c r="QAR43" s="1477"/>
      <c r="QAS43" s="1477"/>
      <c r="QAT43" s="1477"/>
      <c r="QAU43" s="1477"/>
      <c r="QAV43" s="1477"/>
      <c r="QAW43" s="1477"/>
      <c r="QAX43" s="1477"/>
      <c r="QAY43" s="1477"/>
      <c r="QAZ43" s="1477"/>
      <c r="QBA43" s="1477"/>
      <c r="QBB43" s="1477"/>
      <c r="QBC43" s="1477"/>
      <c r="QBD43" s="1477"/>
      <c r="QBE43" s="1477"/>
      <c r="QBF43" s="1477"/>
      <c r="QBG43" s="1477"/>
      <c r="QBH43" s="1477"/>
      <c r="QBI43" s="1477"/>
      <c r="QBJ43" s="1477"/>
      <c r="QBK43" s="1477"/>
      <c r="QBL43" s="1477"/>
      <c r="QBM43" s="1477"/>
      <c r="QBN43" s="1477"/>
      <c r="QBO43" s="1477"/>
      <c r="QBP43" s="1477"/>
      <c r="QBQ43" s="1477"/>
      <c r="QBR43" s="1477"/>
      <c r="QBS43" s="1477"/>
      <c r="QBT43" s="1477"/>
      <c r="QBU43" s="1477"/>
      <c r="QBV43" s="1477"/>
      <c r="QBW43" s="1477"/>
      <c r="QBX43" s="1477"/>
      <c r="QBY43" s="1477"/>
      <c r="QBZ43" s="1477"/>
      <c r="QCA43" s="1477"/>
      <c r="QCB43" s="1477"/>
      <c r="QCC43" s="1477"/>
      <c r="QCD43" s="1477"/>
      <c r="QCE43" s="1477"/>
      <c r="QCF43" s="1477"/>
      <c r="QCG43" s="1477"/>
      <c r="QCH43" s="1477"/>
      <c r="QCI43" s="1477"/>
      <c r="QCJ43" s="1477"/>
      <c r="QCK43" s="1477"/>
      <c r="QCL43" s="1477"/>
      <c r="QCM43" s="1477"/>
      <c r="QCN43" s="1477"/>
      <c r="QCO43" s="1477"/>
      <c r="QCP43" s="1477"/>
      <c r="QCQ43" s="1477"/>
      <c r="QCR43" s="1477"/>
      <c r="QCS43" s="1477"/>
      <c r="QCT43" s="1477"/>
      <c r="QCU43" s="1477"/>
      <c r="QCV43" s="1477"/>
      <c r="QCW43" s="1477"/>
      <c r="QCX43" s="1477"/>
      <c r="QCY43" s="1477"/>
      <c r="QCZ43" s="1477"/>
      <c r="QDA43" s="1477"/>
      <c r="QDB43" s="1477"/>
      <c r="QDC43" s="1477"/>
      <c r="QDD43" s="1477"/>
      <c r="QDE43" s="1477"/>
      <c r="QDF43" s="1477"/>
      <c r="QDG43" s="1477"/>
      <c r="QDH43" s="1477"/>
      <c r="QDI43" s="1477"/>
      <c r="QDJ43" s="1477"/>
      <c r="QDK43" s="1477"/>
      <c r="QDL43" s="1477"/>
      <c r="QDM43" s="1477"/>
      <c r="QDN43" s="1477"/>
      <c r="QDO43" s="1477"/>
      <c r="QDP43" s="1477"/>
      <c r="QDQ43" s="1477"/>
      <c r="QDR43" s="1477"/>
      <c r="QDS43" s="1477"/>
      <c r="QDT43" s="1477"/>
      <c r="QDU43" s="1477"/>
      <c r="QDV43" s="1477"/>
      <c r="QDW43" s="1477"/>
      <c r="QDX43" s="1477"/>
      <c r="QDY43" s="1477"/>
      <c r="QDZ43" s="1477"/>
      <c r="QEA43" s="1477"/>
      <c r="QEB43" s="1477"/>
      <c r="QEC43" s="1477"/>
      <c r="QED43" s="1477"/>
      <c r="QEE43" s="1477"/>
      <c r="QEF43" s="1477"/>
      <c r="QEG43" s="1477"/>
      <c r="QEH43" s="1477"/>
      <c r="QEI43" s="1477"/>
      <c r="QEJ43" s="1477"/>
      <c r="QEK43" s="1477"/>
      <c r="QEL43" s="1477"/>
      <c r="QEM43" s="1477"/>
      <c r="QEN43" s="1477"/>
      <c r="QEO43" s="1477"/>
      <c r="QEP43" s="1477"/>
      <c r="QEQ43" s="1477"/>
      <c r="QER43" s="1477"/>
      <c r="QES43" s="1477"/>
      <c r="QET43" s="1477"/>
      <c r="QEU43" s="1477"/>
      <c r="QEV43" s="1477"/>
      <c r="QEW43" s="1477"/>
      <c r="QEX43" s="1477"/>
      <c r="QEY43" s="1477"/>
      <c r="QEZ43" s="1477"/>
      <c r="QFA43" s="1477"/>
      <c r="QFB43" s="1477"/>
      <c r="QFC43" s="1477"/>
      <c r="QFD43" s="1477"/>
      <c r="QFE43" s="1477"/>
      <c r="QFF43" s="1477"/>
      <c r="QFG43" s="1477"/>
      <c r="QFH43" s="1477"/>
      <c r="QFI43" s="1477"/>
      <c r="QFJ43" s="1477"/>
      <c r="QFK43" s="1477"/>
      <c r="QFL43" s="1477"/>
      <c r="QFM43" s="1477"/>
      <c r="QFN43" s="1477"/>
      <c r="QFO43" s="1477"/>
      <c r="QFP43" s="1477"/>
      <c r="QFQ43" s="1477"/>
      <c r="QFR43" s="1477"/>
      <c r="QFS43" s="1477"/>
      <c r="QFT43" s="1477"/>
      <c r="QFU43" s="1477"/>
      <c r="QFV43" s="1477"/>
      <c r="QFW43" s="1477"/>
      <c r="QFX43" s="1477"/>
      <c r="QFY43" s="1477"/>
      <c r="QFZ43" s="1477"/>
      <c r="QGA43" s="1477"/>
      <c r="QGB43" s="1477"/>
      <c r="QGC43" s="1477"/>
      <c r="QGD43" s="1477"/>
      <c r="QGE43" s="1477"/>
      <c r="QGF43" s="1477"/>
      <c r="QGG43" s="1477"/>
      <c r="QGH43" s="1477"/>
      <c r="QGI43" s="1477"/>
      <c r="QGJ43" s="1477"/>
      <c r="QGK43" s="1477"/>
      <c r="QGL43" s="1477"/>
      <c r="QGM43" s="1477"/>
      <c r="QGN43" s="1477"/>
      <c r="QGO43" s="1477"/>
      <c r="QGP43" s="1477"/>
      <c r="QGQ43" s="1477"/>
      <c r="QGR43" s="1477"/>
      <c r="QGS43" s="1477"/>
      <c r="QGT43" s="1477"/>
      <c r="QGU43" s="1477"/>
      <c r="QGV43" s="1477"/>
      <c r="QGW43" s="1477"/>
      <c r="QGX43" s="1477"/>
      <c r="QGY43" s="1477"/>
      <c r="QGZ43" s="1477"/>
      <c r="QHA43" s="1477"/>
      <c r="QHB43" s="1477"/>
      <c r="QHC43" s="1477"/>
      <c r="QHD43" s="1477"/>
      <c r="QHE43" s="1477"/>
      <c r="QHF43" s="1477"/>
      <c r="QHG43" s="1477"/>
      <c r="QHH43" s="1477"/>
      <c r="QHI43" s="1477"/>
      <c r="QHJ43" s="1477"/>
      <c r="QHK43" s="1477"/>
      <c r="QHL43" s="1477"/>
      <c r="QHM43" s="1477"/>
      <c r="QHN43" s="1477"/>
      <c r="QHO43" s="1477"/>
      <c r="QHP43" s="1477"/>
      <c r="QHQ43" s="1477"/>
      <c r="QHR43" s="1477"/>
      <c r="QHS43" s="1477"/>
      <c r="QHT43" s="1477"/>
      <c r="QHU43" s="1477"/>
      <c r="QHV43" s="1477"/>
      <c r="QHW43" s="1477"/>
      <c r="QHX43" s="1477"/>
      <c r="QHY43" s="1477"/>
      <c r="QHZ43" s="1477"/>
      <c r="QIA43" s="1477"/>
      <c r="QIB43" s="1477"/>
      <c r="QIC43" s="1477"/>
      <c r="QID43" s="1477"/>
      <c r="QIE43" s="1477"/>
      <c r="QIF43" s="1477"/>
      <c r="QIG43" s="1477"/>
      <c r="QIH43" s="1477"/>
      <c r="QII43" s="1477"/>
      <c r="QIJ43" s="1477"/>
      <c r="QIK43" s="1477"/>
      <c r="QIL43" s="1477"/>
      <c r="QIM43" s="1477"/>
      <c r="QIN43" s="1477"/>
      <c r="QIO43" s="1477"/>
      <c r="QIP43" s="1477"/>
      <c r="QIQ43" s="1477"/>
      <c r="QIR43" s="1477"/>
      <c r="QIS43" s="1477"/>
      <c r="QIT43" s="1477"/>
      <c r="QIU43" s="1477"/>
      <c r="QIV43" s="1477"/>
      <c r="QIW43" s="1477"/>
      <c r="QIX43" s="1477"/>
      <c r="QIY43" s="1477"/>
      <c r="QIZ43" s="1477"/>
      <c r="QJA43" s="1477"/>
      <c r="QJB43" s="1477"/>
      <c r="QJC43" s="1477"/>
      <c r="QJD43" s="1477"/>
      <c r="QJE43" s="1477"/>
      <c r="QJF43" s="1477"/>
      <c r="QJG43" s="1477"/>
      <c r="QJH43" s="1477"/>
      <c r="QJI43" s="1477"/>
      <c r="QJJ43" s="1477"/>
      <c r="QJK43" s="1477"/>
      <c r="QJL43" s="1477"/>
      <c r="QJM43" s="1477"/>
      <c r="QJN43" s="1477"/>
      <c r="QJO43" s="1477"/>
      <c r="QJP43" s="1477"/>
      <c r="QJQ43" s="1477"/>
      <c r="QJR43" s="1477"/>
      <c r="QJS43" s="1477"/>
      <c r="QJT43" s="1477"/>
      <c r="QJU43" s="1477"/>
      <c r="QJV43" s="1477"/>
      <c r="QJW43" s="1477"/>
      <c r="QJX43" s="1477"/>
      <c r="QJY43" s="1477"/>
      <c r="QJZ43" s="1477"/>
      <c r="QKA43" s="1477"/>
      <c r="QKB43" s="1477"/>
      <c r="QKC43" s="1477"/>
      <c r="QKD43" s="1477"/>
      <c r="QKE43" s="1477"/>
      <c r="QKF43" s="1477"/>
      <c r="QKG43" s="1477"/>
      <c r="QKH43" s="1477"/>
      <c r="QKI43" s="1477"/>
      <c r="QKJ43" s="1477"/>
      <c r="QKK43" s="1477"/>
      <c r="QKL43" s="1477"/>
      <c r="QKM43" s="1477"/>
      <c r="QKN43" s="1477"/>
      <c r="QKO43" s="1477"/>
      <c r="QKP43" s="1477"/>
      <c r="QKQ43" s="1477"/>
      <c r="QKR43" s="1477"/>
      <c r="QKS43" s="1477"/>
      <c r="QKT43" s="1477"/>
      <c r="QKU43" s="1477"/>
      <c r="QKV43" s="1477"/>
      <c r="QKW43" s="1477"/>
      <c r="QKX43" s="1477"/>
      <c r="QKY43" s="1477"/>
      <c r="QKZ43" s="1477"/>
      <c r="QLA43" s="1477"/>
      <c r="QLB43" s="1477"/>
      <c r="QLC43" s="1477"/>
      <c r="QLD43" s="1477"/>
      <c r="QLE43" s="1477"/>
      <c r="QLF43" s="1477"/>
      <c r="QLG43" s="1477"/>
      <c r="QLH43" s="1477"/>
      <c r="QLI43" s="1477"/>
      <c r="QLJ43" s="1477"/>
      <c r="QLK43" s="1477"/>
      <c r="QLL43" s="1477"/>
      <c r="QLM43" s="1477"/>
      <c r="QLN43" s="1477"/>
      <c r="QLO43" s="1477"/>
      <c r="QLP43" s="1477"/>
      <c r="QLQ43" s="1477"/>
      <c r="QLR43" s="1477"/>
      <c r="QLS43" s="1477"/>
      <c r="QLT43" s="1477"/>
      <c r="QLU43" s="1477"/>
      <c r="QLV43" s="1477"/>
      <c r="QLW43" s="1477"/>
      <c r="QLX43" s="1477"/>
      <c r="QLY43" s="1477"/>
      <c r="QLZ43" s="1477"/>
      <c r="QMA43" s="1477"/>
      <c r="QMB43" s="1477"/>
      <c r="QMC43" s="1477"/>
      <c r="QMD43" s="1477"/>
      <c r="QME43" s="1477"/>
      <c r="QMF43" s="1477"/>
      <c r="QMG43" s="1477"/>
      <c r="QMH43" s="1477"/>
      <c r="QMI43" s="1477"/>
      <c r="QMJ43" s="1477"/>
      <c r="QMK43" s="1477"/>
      <c r="QML43" s="1477"/>
      <c r="QMM43" s="1477"/>
      <c r="QMN43" s="1477"/>
      <c r="QMO43" s="1477"/>
      <c r="QMP43" s="1477"/>
      <c r="QMQ43" s="1477"/>
      <c r="QMR43" s="1477"/>
      <c r="QMS43" s="1477"/>
      <c r="QMT43" s="1477"/>
      <c r="QMU43" s="1477"/>
      <c r="QMV43" s="1477"/>
      <c r="QMW43" s="1477"/>
      <c r="QMX43" s="1477"/>
      <c r="QMY43" s="1477"/>
      <c r="QMZ43" s="1477"/>
      <c r="QNA43" s="1477"/>
      <c r="QNB43" s="1477"/>
      <c r="QNC43" s="1477"/>
      <c r="QND43" s="1477"/>
      <c r="QNE43" s="1477"/>
      <c r="QNF43" s="1477"/>
      <c r="QNG43" s="1477"/>
      <c r="QNH43" s="1477"/>
      <c r="QNI43" s="1477"/>
      <c r="QNJ43" s="1477"/>
      <c r="QNK43" s="1477"/>
      <c r="QNL43" s="1477"/>
      <c r="QNM43" s="1477"/>
      <c r="QNN43" s="1477"/>
      <c r="QNO43" s="1477"/>
      <c r="QNP43" s="1477"/>
      <c r="QNQ43" s="1477"/>
      <c r="QNR43" s="1477"/>
      <c r="QNS43" s="1477"/>
      <c r="QNT43" s="1477"/>
      <c r="QNU43" s="1477"/>
      <c r="QNV43" s="1477"/>
      <c r="QNW43" s="1477"/>
      <c r="QNX43" s="1477"/>
      <c r="QNY43" s="1477"/>
      <c r="QNZ43" s="1477"/>
      <c r="QOA43" s="1477"/>
      <c r="QOB43" s="1477"/>
      <c r="QOC43" s="1477"/>
      <c r="QOD43" s="1477"/>
      <c r="QOE43" s="1477"/>
      <c r="QOF43" s="1477"/>
      <c r="QOG43" s="1477"/>
      <c r="QOH43" s="1477"/>
      <c r="QOI43" s="1477"/>
      <c r="QOJ43" s="1477"/>
      <c r="QOK43" s="1477"/>
      <c r="QOL43" s="1477"/>
      <c r="QOM43" s="1477"/>
      <c r="QON43" s="1477"/>
      <c r="QOO43" s="1477"/>
      <c r="QOP43" s="1477"/>
      <c r="QOQ43" s="1477"/>
      <c r="QOR43" s="1477"/>
      <c r="QOS43" s="1477"/>
      <c r="QOT43" s="1477"/>
      <c r="QOU43" s="1477"/>
      <c r="QOV43" s="1477"/>
      <c r="QOW43" s="1477"/>
      <c r="QOX43" s="1477"/>
      <c r="QOY43" s="1477"/>
      <c r="QOZ43" s="1477"/>
      <c r="QPA43" s="1477"/>
      <c r="QPB43" s="1477"/>
      <c r="QPC43" s="1477"/>
      <c r="QPD43" s="1477"/>
      <c r="QPE43" s="1477"/>
      <c r="QPF43" s="1477"/>
      <c r="QPG43" s="1477"/>
      <c r="QPH43" s="1477"/>
      <c r="QPI43" s="1477"/>
      <c r="QPJ43" s="1477"/>
      <c r="QPK43" s="1477"/>
      <c r="QPL43" s="1477"/>
      <c r="QPM43" s="1477"/>
      <c r="QPN43" s="1477"/>
      <c r="QPO43" s="1477"/>
      <c r="QPP43" s="1477"/>
      <c r="QPQ43" s="1477"/>
      <c r="QPR43" s="1477"/>
      <c r="QPS43" s="1477"/>
      <c r="QPT43" s="1477"/>
      <c r="QPU43" s="1477"/>
      <c r="QPV43" s="1477"/>
      <c r="QPW43" s="1477"/>
      <c r="QPX43" s="1477"/>
      <c r="QPY43" s="1477"/>
      <c r="QPZ43" s="1477"/>
      <c r="QQA43" s="1477"/>
      <c r="QQB43" s="1477"/>
      <c r="QQC43" s="1477"/>
      <c r="QQD43" s="1477"/>
      <c r="QQE43" s="1477"/>
      <c r="QQF43" s="1477"/>
      <c r="QQG43" s="1477"/>
      <c r="QQH43" s="1477"/>
      <c r="QQI43" s="1477"/>
      <c r="QQJ43" s="1477"/>
      <c r="QQK43" s="1477"/>
      <c r="QQL43" s="1477"/>
      <c r="QQM43" s="1477"/>
      <c r="QQN43" s="1477"/>
      <c r="QQO43" s="1477"/>
      <c r="QQP43" s="1477"/>
      <c r="QQQ43" s="1477"/>
      <c r="QQR43" s="1477"/>
      <c r="QQS43" s="1477"/>
      <c r="QQT43" s="1477"/>
      <c r="QQU43" s="1477"/>
      <c r="QQV43" s="1477"/>
      <c r="QQW43" s="1477"/>
      <c r="QQX43" s="1477"/>
      <c r="QQY43" s="1477"/>
      <c r="QQZ43" s="1477"/>
      <c r="QRA43" s="1477"/>
      <c r="QRB43" s="1477"/>
      <c r="QRC43" s="1477"/>
      <c r="QRD43" s="1477"/>
      <c r="QRE43" s="1477"/>
      <c r="QRF43" s="1477"/>
      <c r="QRG43" s="1477"/>
      <c r="QRH43" s="1477"/>
      <c r="QRI43" s="1477"/>
      <c r="QRJ43" s="1477"/>
      <c r="QRK43" s="1477"/>
      <c r="QRL43" s="1477"/>
      <c r="QRM43" s="1477"/>
      <c r="QRN43" s="1477"/>
      <c r="QRO43" s="1477"/>
      <c r="QRP43" s="1477"/>
      <c r="QRQ43" s="1477"/>
      <c r="QRR43" s="1477"/>
      <c r="QRS43" s="1477"/>
      <c r="QRT43" s="1477"/>
      <c r="QRU43" s="1477"/>
      <c r="QRV43" s="1477"/>
      <c r="QRW43" s="1477"/>
      <c r="QRX43" s="1477"/>
      <c r="QRY43" s="1477"/>
      <c r="QRZ43" s="1477"/>
      <c r="QSA43" s="1477"/>
      <c r="QSB43" s="1477"/>
      <c r="QSC43" s="1477"/>
      <c r="QSD43" s="1477"/>
      <c r="QSE43" s="1477"/>
      <c r="QSF43" s="1477"/>
      <c r="QSG43" s="1477"/>
      <c r="QSH43" s="1477"/>
      <c r="QSI43" s="1477"/>
      <c r="QSJ43" s="1477"/>
      <c r="QSK43" s="1477"/>
      <c r="QSL43" s="1477"/>
      <c r="QSM43" s="1477"/>
      <c r="QSN43" s="1477"/>
      <c r="QSO43" s="1477"/>
      <c r="QSP43" s="1477"/>
      <c r="QSQ43" s="1477"/>
      <c r="QSR43" s="1477"/>
      <c r="QSS43" s="1477"/>
      <c r="QST43" s="1477"/>
      <c r="QSU43" s="1477"/>
      <c r="QSV43" s="1477"/>
      <c r="QSW43" s="1477"/>
      <c r="QSX43" s="1477"/>
      <c r="QSY43" s="1477"/>
      <c r="QSZ43" s="1477"/>
      <c r="QTA43" s="1477"/>
      <c r="QTB43" s="1477"/>
      <c r="QTC43" s="1477"/>
      <c r="QTD43" s="1477"/>
      <c r="QTE43" s="1477"/>
      <c r="QTF43" s="1477"/>
      <c r="QTG43" s="1477"/>
      <c r="QTH43" s="1477"/>
      <c r="QTI43" s="1477"/>
      <c r="QTJ43" s="1477"/>
      <c r="QTK43" s="1477"/>
      <c r="QTL43" s="1477"/>
      <c r="QTM43" s="1477"/>
      <c r="QTN43" s="1477"/>
      <c r="QTO43" s="1477"/>
      <c r="QTP43" s="1477"/>
      <c r="QTQ43" s="1477"/>
      <c r="QTR43" s="1477"/>
      <c r="QTS43" s="1477"/>
      <c r="QTT43" s="1477"/>
      <c r="QTU43" s="1477"/>
      <c r="QTV43" s="1477"/>
      <c r="QTW43" s="1477"/>
      <c r="QTX43" s="1477"/>
      <c r="QTY43" s="1477"/>
      <c r="QTZ43" s="1477"/>
      <c r="QUA43" s="1477"/>
      <c r="QUB43" s="1477"/>
      <c r="QUC43" s="1477"/>
      <c r="QUD43" s="1477"/>
      <c r="QUE43" s="1477"/>
      <c r="QUF43" s="1477"/>
      <c r="QUG43" s="1477"/>
      <c r="QUH43" s="1477"/>
      <c r="QUI43" s="1477"/>
      <c r="QUJ43" s="1477"/>
      <c r="QUK43" s="1477"/>
      <c r="QUL43" s="1477"/>
      <c r="QUM43" s="1477"/>
      <c r="QUN43" s="1477"/>
      <c r="QUO43" s="1477"/>
      <c r="QUP43" s="1477"/>
      <c r="QUQ43" s="1477"/>
      <c r="QUR43" s="1477"/>
      <c r="QUS43" s="1477"/>
      <c r="QUT43" s="1477"/>
      <c r="QUU43" s="1477"/>
      <c r="QUV43" s="1477"/>
      <c r="QUW43" s="1477"/>
      <c r="QUX43" s="1477"/>
      <c r="QUY43" s="1477"/>
      <c r="QUZ43" s="1477"/>
      <c r="QVA43" s="1477"/>
      <c r="QVB43" s="1477"/>
      <c r="QVC43" s="1477"/>
      <c r="QVD43" s="1477"/>
      <c r="QVE43" s="1477"/>
      <c r="QVF43" s="1477"/>
      <c r="QVG43" s="1477"/>
      <c r="QVH43" s="1477"/>
      <c r="QVI43" s="1477"/>
      <c r="QVJ43" s="1477"/>
      <c r="QVK43" s="1477"/>
      <c r="QVL43" s="1477"/>
      <c r="QVM43" s="1477"/>
      <c r="QVN43" s="1477"/>
      <c r="QVO43" s="1477"/>
      <c r="QVP43" s="1477"/>
      <c r="QVQ43" s="1477"/>
      <c r="QVR43" s="1477"/>
      <c r="QVS43" s="1477"/>
      <c r="QVT43" s="1477"/>
      <c r="QVU43" s="1477"/>
      <c r="QVV43" s="1477"/>
      <c r="QVW43" s="1477"/>
      <c r="QVX43" s="1477"/>
      <c r="QVY43" s="1477"/>
      <c r="QVZ43" s="1477"/>
      <c r="QWA43" s="1477"/>
      <c r="QWB43" s="1477"/>
      <c r="QWC43" s="1477"/>
      <c r="QWD43" s="1477"/>
      <c r="QWE43" s="1477"/>
      <c r="QWF43" s="1477"/>
      <c r="QWG43" s="1477"/>
      <c r="QWH43" s="1477"/>
      <c r="QWI43" s="1477"/>
      <c r="QWJ43" s="1477"/>
      <c r="QWK43" s="1477"/>
      <c r="QWL43" s="1477"/>
      <c r="QWM43" s="1477"/>
      <c r="QWN43" s="1477"/>
      <c r="QWO43" s="1477"/>
      <c r="QWP43" s="1477"/>
      <c r="QWQ43" s="1477"/>
      <c r="QWR43" s="1477"/>
      <c r="QWS43" s="1477"/>
      <c r="QWT43" s="1477"/>
      <c r="QWU43" s="1477"/>
      <c r="QWV43" s="1477"/>
      <c r="QWW43" s="1477"/>
      <c r="QWX43" s="1477"/>
      <c r="QWY43" s="1477"/>
      <c r="QWZ43" s="1477"/>
      <c r="QXA43" s="1477"/>
      <c r="QXB43" s="1477"/>
      <c r="QXC43" s="1477"/>
      <c r="QXD43" s="1477"/>
      <c r="QXE43" s="1477"/>
      <c r="QXF43" s="1477"/>
      <c r="QXG43" s="1477"/>
      <c r="QXH43" s="1477"/>
      <c r="QXI43" s="1477"/>
      <c r="QXJ43" s="1477"/>
      <c r="QXK43" s="1477"/>
      <c r="QXL43" s="1477"/>
      <c r="QXM43" s="1477"/>
      <c r="QXN43" s="1477"/>
      <c r="QXO43" s="1477"/>
      <c r="QXP43" s="1477"/>
      <c r="QXQ43" s="1477"/>
      <c r="QXR43" s="1477"/>
      <c r="QXS43" s="1477"/>
      <c r="QXT43" s="1477"/>
      <c r="QXU43" s="1477"/>
      <c r="QXV43" s="1477"/>
      <c r="QXW43" s="1477"/>
      <c r="QXX43" s="1477"/>
      <c r="QXY43" s="1477"/>
      <c r="QXZ43" s="1477"/>
      <c r="QYA43" s="1477"/>
      <c r="QYB43" s="1477"/>
      <c r="QYC43" s="1477"/>
      <c r="QYD43" s="1477"/>
      <c r="QYE43" s="1477"/>
      <c r="QYF43" s="1477"/>
      <c r="QYG43" s="1477"/>
      <c r="QYH43" s="1477"/>
      <c r="QYI43" s="1477"/>
      <c r="QYJ43" s="1477"/>
      <c r="QYK43" s="1477"/>
      <c r="QYL43" s="1477"/>
      <c r="QYM43" s="1477"/>
      <c r="QYN43" s="1477"/>
      <c r="QYO43" s="1477"/>
      <c r="QYP43" s="1477"/>
      <c r="QYQ43" s="1477"/>
      <c r="QYR43" s="1477"/>
      <c r="QYS43" s="1477"/>
      <c r="QYT43" s="1477"/>
      <c r="QYU43" s="1477"/>
      <c r="QYV43" s="1477"/>
      <c r="QYW43" s="1477"/>
      <c r="QYX43" s="1477"/>
      <c r="QYY43" s="1477"/>
      <c r="QYZ43" s="1477"/>
      <c r="QZA43" s="1477"/>
      <c r="QZB43" s="1477"/>
      <c r="QZC43" s="1477"/>
      <c r="QZD43" s="1477"/>
      <c r="QZE43" s="1477"/>
      <c r="QZF43" s="1477"/>
      <c r="QZG43" s="1477"/>
      <c r="QZH43" s="1477"/>
      <c r="QZI43" s="1477"/>
      <c r="QZJ43" s="1477"/>
      <c r="QZK43" s="1477"/>
      <c r="QZL43" s="1477"/>
      <c r="QZM43" s="1477"/>
      <c r="QZN43" s="1477"/>
      <c r="QZO43" s="1477"/>
      <c r="QZP43" s="1477"/>
      <c r="QZQ43" s="1477"/>
      <c r="QZR43" s="1477"/>
      <c r="QZS43" s="1477"/>
      <c r="QZT43" s="1477"/>
      <c r="QZU43" s="1477"/>
      <c r="QZV43" s="1477"/>
      <c r="QZW43" s="1477"/>
      <c r="QZX43" s="1477"/>
      <c r="QZY43" s="1477"/>
      <c r="QZZ43" s="1477"/>
      <c r="RAA43" s="1477"/>
      <c r="RAB43" s="1477"/>
      <c r="RAC43" s="1477"/>
      <c r="RAD43" s="1477"/>
      <c r="RAE43" s="1477"/>
      <c r="RAF43" s="1477"/>
      <c r="RAG43" s="1477"/>
      <c r="RAH43" s="1477"/>
      <c r="RAI43" s="1477"/>
      <c r="RAJ43" s="1477"/>
      <c r="RAK43" s="1477"/>
      <c r="RAL43" s="1477"/>
      <c r="RAM43" s="1477"/>
      <c r="RAN43" s="1477"/>
      <c r="RAO43" s="1477"/>
      <c r="RAP43" s="1477"/>
      <c r="RAQ43" s="1477"/>
      <c r="RAR43" s="1477"/>
      <c r="RAS43" s="1477"/>
      <c r="RAT43" s="1477"/>
      <c r="RAU43" s="1477"/>
      <c r="RAV43" s="1477"/>
      <c r="RAW43" s="1477"/>
      <c r="RAX43" s="1477"/>
      <c r="RAY43" s="1477"/>
      <c r="RAZ43" s="1477"/>
      <c r="RBA43" s="1477"/>
      <c r="RBB43" s="1477"/>
      <c r="RBC43" s="1477"/>
      <c r="RBD43" s="1477"/>
      <c r="RBE43" s="1477"/>
      <c r="RBF43" s="1477"/>
      <c r="RBG43" s="1477"/>
      <c r="RBH43" s="1477"/>
      <c r="RBI43" s="1477"/>
      <c r="RBJ43" s="1477"/>
      <c r="RBK43" s="1477"/>
      <c r="RBL43" s="1477"/>
      <c r="RBM43" s="1477"/>
      <c r="RBN43" s="1477"/>
      <c r="RBO43" s="1477"/>
      <c r="RBP43" s="1477"/>
      <c r="RBQ43" s="1477"/>
      <c r="RBR43" s="1477"/>
      <c r="RBS43" s="1477"/>
      <c r="RBT43" s="1477"/>
      <c r="RBU43" s="1477"/>
      <c r="RBV43" s="1477"/>
      <c r="RBW43" s="1477"/>
      <c r="RBX43" s="1477"/>
      <c r="RBY43" s="1477"/>
      <c r="RBZ43" s="1477"/>
      <c r="RCA43" s="1477"/>
      <c r="RCB43" s="1477"/>
      <c r="RCC43" s="1477"/>
      <c r="RCD43" s="1477"/>
      <c r="RCE43" s="1477"/>
      <c r="RCF43" s="1477"/>
      <c r="RCG43" s="1477"/>
      <c r="RCH43" s="1477"/>
      <c r="RCI43" s="1477"/>
      <c r="RCJ43" s="1477"/>
      <c r="RCK43" s="1477"/>
      <c r="RCL43" s="1477"/>
      <c r="RCM43" s="1477"/>
      <c r="RCN43" s="1477"/>
      <c r="RCO43" s="1477"/>
      <c r="RCP43" s="1477"/>
      <c r="RCQ43" s="1477"/>
      <c r="RCR43" s="1477"/>
      <c r="RCS43" s="1477"/>
      <c r="RCT43" s="1477"/>
      <c r="RCU43" s="1477"/>
      <c r="RCV43" s="1477"/>
      <c r="RCW43" s="1477"/>
      <c r="RCX43" s="1477"/>
      <c r="RCY43" s="1477"/>
      <c r="RCZ43" s="1477"/>
      <c r="RDA43" s="1477"/>
      <c r="RDB43" s="1477"/>
      <c r="RDC43" s="1477"/>
      <c r="RDD43" s="1477"/>
      <c r="RDE43" s="1477"/>
      <c r="RDF43" s="1477"/>
      <c r="RDG43" s="1477"/>
      <c r="RDH43" s="1477"/>
      <c r="RDI43" s="1477"/>
      <c r="RDJ43" s="1477"/>
      <c r="RDK43" s="1477"/>
      <c r="RDL43" s="1477"/>
      <c r="RDM43" s="1477"/>
      <c r="RDN43" s="1477"/>
      <c r="RDO43" s="1477"/>
      <c r="RDP43" s="1477"/>
      <c r="RDQ43" s="1477"/>
      <c r="RDR43" s="1477"/>
      <c r="RDS43" s="1477"/>
      <c r="RDT43" s="1477"/>
      <c r="RDU43" s="1477"/>
      <c r="RDV43" s="1477"/>
      <c r="RDW43" s="1477"/>
      <c r="RDX43" s="1477"/>
      <c r="RDY43" s="1477"/>
      <c r="RDZ43" s="1477"/>
      <c r="REA43" s="1477"/>
      <c r="REB43" s="1477"/>
      <c r="REC43" s="1477"/>
      <c r="RED43" s="1477"/>
      <c r="REE43" s="1477"/>
      <c r="REF43" s="1477"/>
      <c r="REG43" s="1477"/>
      <c r="REH43" s="1477"/>
      <c r="REI43" s="1477"/>
      <c r="REJ43" s="1477"/>
      <c r="REK43" s="1477"/>
      <c r="REL43" s="1477"/>
      <c r="REM43" s="1477"/>
      <c r="REN43" s="1477"/>
      <c r="REO43" s="1477"/>
      <c r="REP43" s="1477"/>
      <c r="REQ43" s="1477"/>
      <c r="RER43" s="1477"/>
      <c r="RES43" s="1477"/>
      <c r="RET43" s="1477"/>
      <c r="REU43" s="1477"/>
      <c r="REV43" s="1477"/>
      <c r="REW43" s="1477"/>
      <c r="REX43" s="1477"/>
      <c r="REY43" s="1477"/>
      <c r="REZ43" s="1477"/>
      <c r="RFA43" s="1477"/>
      <c r="RFB43" s="1477"/>
      <c r="RFC43" s="1477"/>
      <c r="RFD43" s="1477"/>
      <c r="RFE43" s="1477"/>
      <c r="RFF43" s="1477"/>
      <c r="RFG43" s="1477"/>
      <c r="RFH43" s="1477"/>
      <c r="RFI43" s="1477"/>
      <c r="RFJ43" s="1477"/>
      <c r="RFK43" s="1477"/>
      <c r="RFL43" s="1477"/>
      <c r="RFM43" s="1477"/>
      <c r="RFN43" s="1477"/>
      <c r="RFO43" s="1477"/>
      <c r="RFP43" s="1477"/>
      <c r="RFQ43" s="1477"/>
      <c r="RFR43" s="1477"/>
      <c r="RFS43" s="1477"/>
      <c r="RFT43" s="1477"/>
      <c r="RFU43" s="1477"/>
      <c r="RFV43" s="1477"/>
      <c r="RFW43" s="1477"/>
      <c r="RFX43" s="1477"/>
      <c r="RFY43" s="1477"/>
      <c r="RFZ43" s="1477"/>
      <c r="RGA43" s="1477"/>
      <c r="RGB43" s="1477"/>
      <c r="RGC43" s="1477"/>
      <c r="RGD43" s="1477"/>
      <c r="RGE43" s="1477"/>
      <c r="RGF43" s="1477"/>
      <c r="RGG43" s="1477"/>
      <c r="RGH43" s="1477"/>
      <c r="RGI43" s="1477"/>
      <c r="RGJ43" s="1477"/>
      <c r="RGK43" s="1477"/>
      <c r="RGL43" s="1477"/>
      <c r="RGM43" s="1477"/>
      <c r="RGN43" s="1477"/>
      <c r="RGO43" s="1477"/>
      <c r="RGP43" s="1477"/>
      <c r="RGQ43" s="1477"/>
      <c r="RGR43" s="1477"/>
      <c r="RGS43" s="1477"/>
      <c r="RGT43" s="1477"/>
      <c r="RGU43" s="1477"/>
      <c r="RGV43" s="1477"/>
      <c r="RGW43" s="1477"/>
      <c r="RGX43" s="1477"/>
      <c r="RGY43" s="1477"/>
      <c r="RGZ43" s="1477"/>
      <c r="RHA43" s="1477"/>
      <c r="RHB43" s="1477"/>
      <c r="RHC43" s="1477"/>
      <c r="RHD43" s="1477"/>
      <c r="RHE43" s="1477"/>
      <c r="RHF43" s="1477"/>
      <c r="RHG43" s="1477"/>
      <c r="RHH43" s="1477"/>
      <c r="RHI43" s="1477"/>
      <c r="RHJ43" s="1477"/>
      <c r="RHK43" s="1477"/>
      <c r="RHL43" s="1477"/>
      <c r="RHM43" s="1477"/>
      <c r="RHN43" s="1477"/>
      <c r="RHO43" s="1477"/>
      <c r="RHP43" s="1477"/>
      <c r="RHQ43" s="1477"/>
      <c r="RHR43" s="1477"/>
      <c r="RHS43" s="1477"/>
      <c r="RHT43" s="1477"/>
      <c r="RHU43" s="1477"/>
      <c r="RHV43" s="1477"/>
      <c r="RHW43" s="1477"/>
      <c r="RHX43" s="1477"/>
      <c r="RHY43" s="1477"/>
      <c r="RHZ43" s="1477"/>
      <c r="RIA43" s="1477"/>
      <c r="RIB43" s="1477"/>
      <c r="RIC43" s="1477"/>
      <c r="RID43" s="1477"/>
      <c r="RIE43" s="1477"/>
      <c r="RIF43" s="1477"/>
      <c r="RIG43" s="1477"/>
      <c r="RIH43" s="1477"/>
      <c r="RII43" s="1477"/>
      <c r="RIJ43" s="1477"/>
      <c r="RIK43" s="1477"/>
      <c r="RIL43" s="1477"/>
      <c r="RIM43" s="1477"/>
      <c r="RIN43" s="1477"/>
      <c r="RIO43" s="1477"/>
      <c r="RIP43" s="1477"/>
      <c r="RIQ43" s="1477"/>
      <c r="RIR43" s="1477"/>
      <c r="RIS43" s="1477"/>
      <c r="RIT43" s="1477"/>
      <c r="RIU43" s="1477"/>
      <c r="RIV43" s="1477"/>
      <c r="RIW43" s="1477"/>
      <c r="RIX43" s="1477"/>
      <c r="RIY43" s="1477"/>
      <c r="RIZ43" s="1477"/>
      <c r="RJA43" s="1477"/>
      <c r="RJB43" s="1477"/>
      <c r="RJC43" s="1477"/>
      <c r="RJD43" s="1477"/>
      <c r="RJE43" s="1477"/>
      <c r="RJF43" s="1477"/>
      <c r="RJG43" s="1477"/>
      <c r="RJH43" s="1477"/>
      <c r="RJI43" s="1477"/>
      <c r="RJJ43" s="1477"/>
      <c r="RJK43" s="1477"/>
      <c r="RJL43" s="1477"/>
      <c r="RJM43" s="1477"/>
      <c r="RJN43" s="1477"/>
      <c r="RJO43" s="1477"/>
      <c r="RJP43" s="1477"/>
      <c r="RJQ43" s="1477"/>
      <c r="RJR43" s="1477"/>
      <c r="RJS43" s="1477"/>
      <c r="RJT43" s="1477"/>
      <c r="RJU43" s="1477"/>
      <c r="RJV43" s="1477"/>
      <c r="RJW43" s="1477"/>
      <c r="RJX43" s="1477"/>
      <c r="RJY43" s="1477"/>
      <c r="RJZ43" s="1477"/>
      <c r="RKA43" s="1477"/>
      <c r="RKB43" s="1477"/>
      <c r="RKC43" s="1477"/>
      <c r="RKD43" s="1477"/>
      <c r="RKE43" s="1477"/>
      <c r="RKF43" s="1477"/>
      <c r="RKG43" s="1477"/>
      <c r="RKH43" s="1477"/>
      <c r="RKI43" s="1477"/>
      <c r="RKJ43" s="1477"/>
      <c r="RKK43" s="1477"/>
      <c r="RKL43" s="1477"/>
      <c r="RKM43" s="1477"/>
      <c r="RKN43" s="1477"/>
      <c r="RKO43" s="1477"/>
      <c r="RKP43" s="1477"/>
      <c r="RKQ43" s="1477"/>
      <c r="RKR43" s="1477"/>
      <c r="RKS43" s="1477"/>
      <c r="RKT43" s="1477"/>
      <c r="RKU43" s="1477"/>
      <c r="RKV43" s="1477"/>
      <c r="RKW43" s="1477"/>
      <c r="RKX43" s="1477"/>
      <c r="RKY43" s="1477"/>
      <c r="RKZ43" s="1477"/>
      <c r="RLA43" s="1477"/>
      <c r="RLB43" s="1477"/>
      <c r="RLC43" s="1477"/>
      <c r="RLD43" s="1477"/>
      <c r="RLE43" s="1477"/>
      <c r="RLF43" s="1477"/>
      <c r="RLG43" s="1477"/>
      <c r="RLH43" s="1477"/>
      <c r="RLI43" s="1477"/>
      <c r="RLJ43" s="1477"/>
      <c r="RLK43" s="1477"/>
      <c r="RLL43" s="1477"/>
      <c r="RLM43" s="1477"/>
      <c r="RLN43" s="1477"/>
      <c r="RLO43" s="1477"/>
      <c r="RLP43" s="1477"/>
      <c r="RLQ43" s="1477"/>
      <c r="RLR43" s="1477"/>
      <c r="RLS43" s="1477"/>
      <c r="RLT43" s="1477"/>
      <c r="RLU43" s="1477"/>
      <c r="RLV43" s="1477"/>
      <c r="RLW43" s="1477"/>
      <c r="RLX43" s="1477"/>
      <c r="RLY43" s="1477"/>
      <c r="RLZ43" s="1477"/>
      <c r="RMA43" s="1477"/>
      <c r="RMB43" s="1477"/>
      <c r="RMC43" s="1477"/>
      <c r="RMD43" s="1477"/>
      <c r="RME43" s="1477"/>
      <c r="RMF43" s="1477"/>
      <c r="RMG43" s="1477"/>
      <c r="RMH43" s="1477"/>
      <c r="RMI43" s="1477"/>
      <c r="RMJ43" s="1477"/>
      <c r="RMK43" s="1477"/>
      <c r="RML43" s="1477"/>
      <c r="RMM43" s="1477"/>
      <c r="RMN43" s="1477"/>
      <c r="RMO43" s="1477"/>
      <c r="RMP43" s="1477"/>
      <c r="RMQ43" s="1477"/>
      <c r="RMR43" s="1477"/>
      <c r="RMS43" s="1477"/>
      <c r="RMT43" s="1477"/>
      <c r="RMU43" s="1477"/>
      <c r="RMV43" s="1477"/>
      <c r="RMW43" s="1477"/>
      <c r="RMX43" s="1477"/>
      <c r="RMY43" s="1477"/>
      <c r="RMZ43" s="1477"/>
      <c r="RNA43" s="1477"/>
      <c r="RNB43" s="1477"/>
      <c r="RNC43" s="1477"/>
      <c r="RND43" s="1477"/>
      <c r="RNE43" s="1477"/>
      <c r="RNF43" s="1477"/>
      <c r="RNG43" s="1477"/>
      <c r="RNH43" s="1477"/>
      <c r="RNI43" s="1477"/>
      <c r="RNJ43" s="1477"/>
      <c r="RNK43" s="1477"/>
      <c r="RNL43" s="1477"/>
      <c r="RNM43" s="1477"/>
      <c r="RNN43" s="1477"/>
      <c r="RNO43" s="1477"/>
      <c r="RNP43" s="1477"/>
      <c r="RNQ43" s="1477"/>
      <c r="RNR43" s="1477"/>
      <c r="RNS43" s="1477"/>
      <c r="RNT43" s="1477"/>
      <c r="RNU43" s="1477"/>
      <c r="RNV43" s="1477"/>
      <c r="RNW43" s="1477"/>
      <c r="RNX43" s="1477"/>
      <c r="RNY43" s="1477"/>
      <c r="RNZ43" s="1477"/>
      <c r="ROA43" s="1477"/>
      <c r="ROB43" s="1477"/>
      <c r="ROC43" s="1477"/>
      <c r="ROD43" s="1477"/>
      <c r="ROE43" s="1477"/>
      <c r="ROF43" s="1477"/>
      <c r="ROG43" s="1477"/>
      <c r="ROH43" s="1477"/>
      <c r="ROI43" s="1477"/>
      <c r="ROJ43" s="1477"/>
      <c r="ROK43" s="1477"/>
      <c r="ROL43" s="1477"/>
      <c r="ROM43" s="1477"/>
      <c r="RON43" s="1477"/>
      <c r="ROO43" s="1477"/>
      <c r="ROP43" s="1477"/>
      <c r="ROQ43" s="1477"/>
      <c r="ROR43" s="1477"/>
      <c r="ROS43" s="1477"/>
      <c r="ROT43" s="1477"/>
      <c r="ROU43" s="1477"/>
      <c r="ROV43" s="1477"/>
      <c r="ROW43" s="1477"/>
      <c r="ROX43" s="1477"/>
      <c r="ROY43" s="1477"/>
      <c r="ROZ43" s="1477"/>
      <c r="RPA43" s="1477"/>
      <c r="RPB43" s="1477"/>
      <c r="RPC43" s="1477"/>
      <c r="RPD43" s="1477"/>
      <c r="RPE43" s="1477"/>
      <c r="RPF43" s="1477"/>
      <c r="RPG43" s="1477"/>
      <c r="RPH43" s="1477"/>
      <c r="RPI43" s="1477"/>
      <c r="RPJ43" s="1477"/>
      <c r="RPK43" s="1477"/>
      <c r="RPL43" s="1477"/>
      <c r="RPM43" s="1477"/>
      <c r="RPN43" s="1477"/>
      <c r="RPO43" s="1477"/>
      <c r="RPP43" s="1477"/>
      <c r="RPQ43" s="1477"/>
      <c r="RPR43" s="1477"/>
      <c r="RPS43" s="1477"/>
      <c r="RPT43" s="1477"/>
      <c r="RPU43" s="1477"/>
      <c r="RPV43" s="1477"/>
      <c r="RPW43" s="1477"/>
      <c r="RPX43" s="1477"/>
      <c r="RPY43" s="1477"/>
      <c r="RPZ43" s="1477"/>
      <c r="RQA43" s="1477"/>
      <c r="RQB43" s="1477"/>
      <c r="RQC43" s="1477"/>
      <c r="RQD43" s="1477"/>
      <c r="RQE43" s="1477"/>
      <c r="RQF43" s="1477"/>
      <c r="RQG43" s="1477"/>
      <c r="RQH43" s="1477"/>
      <c r="RQI43" s="1477"/>
      <c r="RQJ43" s="1477"/>
      <c r="RQK43" s="1477"/>
      <c r="RQL43" s="1477"/>
      <c r="RQM43" s="1477"/>
      <c r="RQN43" s="1477"/>
      <c r="RQO43" s="1477"/>
      <c r="RQP43" s="1477"/>
      <c r="RQQ43" s="1477"/>
      <c r="RQR43" s="1477"/>
      <c r="RQS43" s="1477"/>
      <c r="RQT43" s="1477"/>
      <c r="RQU43" s="1477"/>
      <c r="RQV43" s="1477"/>
      <c r="RQW43" s="1477"/>
      <c r="RQX43" s="1477"/>
      <c r="RQY43" s="1477"/>
      <c r="RQZ43" s="1477"/>
      <c r="RRA43" s="1477"/>
      <c r="RRB43" s="1477"/>
      <c r="RRC43" s="1477"/>
      <c r="RRD43" s="1477"/>
      <c r="RRE43" s="1477"/>
      <c r="RRF43" s="1477"/>
      <c r="RRG43" s="1477"/>
      <c r="RRH43" s="1477"/>
      <c r="RRI43" s="1477"/>
      <c r="RRJ43" s="1477"/>
      <c r="RRK43" s="1477"/>
      <c r="RRL43" s="1477"/>
      <c r="RRM43" s="1477"/>
      <c r="RRN43" s="1477"/>
      <c r="RRO43" s="1477"/>
      <c r="RRP43" s="1477"/>
      <c r="RRQ43" s="1477"/>
      <c r="RRR43" s="1477"/>
      <c r="RRS43" s="1477"/>
      <c r="RRT43" s="1477"/>
      <c r="RRU43" s="1477"/>
      <c r="RRV43" s="1477"/>
      <c r="RRW43" s="1477"/>
      <c r="RRX43" s="1477"/>
      <c r="RRY43" s="1477"/>
      <c r="RRZ43" s="1477"/>
      <c r="RSA43" s="1477"/>
      <c r="RSB43" s="1477"/>
      <c r="RSC43" s="1477"/>
      <c r="RSD43" s="1477"/>
      <c r="RSE43" s="1477"/>
      <c r="RSF43" s="1477"/>
      <c r="RSG43" s="1477"/>
      <c r="RSH43" s="1477"/>
      <c r="RSI43" s="1477"/>
      <c r="RSJ43" s="1477"/>
      <c r="RSK43" s="1477"/>
      <c r="RSL43" s="1477"/>
      <c r="RSM43" s="1477"/>
      <c r="RSN43" s="1477"/>
      <c r="RSO43" s="1477"/>
      <c r="RSP43" s="1477"/>
      <c r="RSQ43" s="1477"/>
      <c r="RSR43" s="1477"/>
      <c r="RSS43" s="1477"/>
      <c r="RST43" s="1477"/>
      <c r="RSU43" s="1477"/>
      <c r="RSV43" s="1477"/>
      <c r="RSW43" s="1477"/>
      <c r="RSX43" s="1477"/>
      <c r="RSY43" s="1477"/>
      <c r="RSZ43" s="1477"/>
      <c r="RTA43" s="1477"/>
      <c r="RTB43" s="1477"/>
      <c r="RTC43" s="1477"/>
      <c r="RTD43" s="1477"/>
      <c r="RTE43" s="1477"/>
      <c r="RTF43" s="1477"/>
      <c r="RTG43" s="1477"/>
      <c r="RTH43" s="1477"/>
      <c r="RTI43" s="1477"/>
      <c r="RTJ43" s="1477"/>
      <c r="RTK43" s="1477"/>
      <c r="RTL43" s="1477"/>
      <c r="RTM43" s="1477"/>
      <c r="RTN43" s="1477"/>
      <c r="RTO43" s="1477"/>
      <c r="RTP43" s="1477"/>
      <c r="RTQ43" s="1477"/>
      <c r="RTR43" s="1477"/>
      <c r="RTS43" s="1477"/>
      <c r="RTT43" s="1477"/>
      <c r="RTU43" s="1477"/>
      <c r="RTV43" s="1477"/>
      <c r="RTW43" s="1477"/>
      <c r="RTX43" s="1477"/>
      <c r="RTY43" s="1477"/>
      <c r="RTZ43" s="1477"/>
      <c r="RUA43" s="1477"/>
      <c r="RUB43" s="1477"/>
      <c r="RUC43" s="1477"/>
      <c r="RUD43" s="1477"/>
      <c r="RUE43" s="1477"/>
      <c r="RUF43" s="1477"/>
      <c r="RUG43" s="1477"/>
      <c r="RUH43" s="1477"/>
      <c r="RUI43" s="1477"/>
      <c r="RUJ43" s="1477"/>
      <c r="RUK43" s="1477"/>
      <c r="RUL43" s="1477"/>
      <c r="RUM43" s="1477"/>
      <c r="RUN43" s="1477"/>
      <c r="RUO43" s="1477"/>
      <c r="RUP43" s="1477"/>
      <c r="RUQ43" s="1477"/>
      <c r="RUR43" s="1477"/>
      <c r="RUS43" s="1477"/>
      <c r="RUT43" s="1477"/>
      <c r="RUU43" s="1477"/>
      <c r="RUV43" s="1477"/>
      <c r="RUW43" s="1477"/>
      <c r="RUX43" s="1477"/>
      <c r="RUY43" s="1477"/>
      <c r="RUZ43" s="1477"/>
      <c r="RVA43" s="1477"/>
      <c r="RVB43" s="1477"/>
      <c r="RVC43" s="1477"/>
      <c r="RVD43" s="1477"/>
      <c r="RVE43" s="1477"/>
      <c r="RVF43" s="1477"/>
      <c r="RVG43" s="1477"/>
      <c r="RVH43" s="1477"/>
      <c r="RVI43" s="1477"/>
      <c r="RVJ43" s="1477"/>
      <c r="RVK43" s="1477"/>
      <c r="RVL43" s="1477"/>
      <c r="RVM43" s="1477"/>
      <c r="RVN43" s="1477"/>
      <c r="RVO43" s="1477"/>
      <c r="RVP43" s="1477"/>
      <c r="RVQ43" s="1477"/>
      <c r="RVR43" s="1477"/>
      <c r="RVS43" s="1477"/>
      <c r="RVT43" s="1477"/>
      <c r="RVU43" s="1477"/>
      <c r="RVV43" s="1477"/>
      <c r="RVW43" s="1477"/>
      <c r="RVX43" s="1477"/>
      <c r="RVY43" s="1477"/>
      <c r="RVZ43" s="1477"/>
      <c r="RWA43" s="1477"/>
      <c r="RWB43" s="1477"/>
      <c r="RWC43" s="1477"/>
      <c r="RWD43" s="1477"/>
      <c r="RWE43" s="1477"/>
      <c r="RWF43" s="1477"/>
      <c r="RWG43" s="1477"/>
      <c r="RWH43" s="1477"/>
      <c r="RWI43" s="1477"/>
      <c r="RWJ43" s="1477"/>
      <c r="RWK43" s="1477"/>
      <c r="RWL43" s="1477"/>
      <c r="RWM43" s="1477"/>
      <c r="RWN43" s="1477"/>
      <c r="RWO43" s="1477"/>
      <c r="RWP43" s="1477"/>
      <c r="RWQ43" s="1477"/>
      <c r="RWR43" s="1477"/>
      <c r="RWS43" s="1477"/>
      <c r="RWT43" s="1477"/>
      <c r="RWU43" s="1477"/>
      <c r="RWV43" s="1477"/>
      <c r="RWW43" s="1477"/>
      <c r="RWX43" s="1477"/>
      <c r="RWY43" s="1477"/>
      <c r="RWZ43" s="1477"/>
      <c r="RXA43" s="1477"/>
      <c r="RXB43" s="1477"/>
      <c r="RXC43" s="1477"/>
      <c r="RXD43" s="1477"/>
      <c r="RXE43" s="1477"/>
      <c r="RXF43" s="1477"/>
      <c r="RXG43" s="1477"/>
      <c r="RXH43" s="1477"/>
      <c r="RXI43" s="1477"/>
      <c r="RXJ43" s="1477"/>
      <c r="RXK43" s="1477"/>
      <c r="RXL43" s="1477"/>
      <c r="RXM43" s="1477"/>
      <c r="RXN43" s="1477"/>
      <c r="RXO43" s="1477"/>
      <c r="RXP43" s="1477"/>
      <c r="RXQ43" s="1477"/>
      <c r="RXR43" s="1477"/>
      <c r="RXS43" s="1477"/>
      <c r="RXT43" s="1477"/>
      <c r="RXU43" s="1477"/>
      <c r="RXV43" s="1477"/>
      <c r="RXW43" s="1477"/>
      <c r="RXX43" s="1477"/>
      <c r="RXY43" s="1477"/>
      <c r="RXZ43" s="1477"/>
      <c r="RYA43" s="1477"/>
      <c r="RYB43" s="1477"/>
      <c r="RYC43" s="1477"/>
      <c r="RYD43" s="1477"/>
      <c r="RYE43" s="1477"/>
      <c r="RYF43" s="1477"/>
      <c r="RYG43" s="1477"/>
      <c r="RYH43" s="1477"/>
      <c r="RYI43" s="1477"/>
      <c r="RYJ43" s="1477"/>
      <c r="RYK43" s="1477"/>
      <c r="RYL43" s="1477"/>
      <c r="RYM43" s="1477"/>
      <c r="RYN43" s="1477"/>
      <c r="RYO43" s="1477"/>
      <c r="RYP43" s="1477"/>
      <c r="RYQ43" s="1477"/>
      <c r="RYR43" s="1477"/>
      <c r="RYS43" s="1477"/>
      <c r="RYT43" s="1477"/>
      <c r="RYU43" s="1477"/>
      <c r="RYV43" s="1477"/>
      <c r="RYW43" s="1477"/>
      <c r="RYX43" s="1477"/>
      <c r="RYY43" s="1477"/>
      <c r="RYZ43" s="1477"/>
      <c r="RZA43" s="1477"/>
      <c r="RZB43" s="1477"/>
      <c r="RZC43" s="1477"/>
      <c r="RZD43" s="1477"/>
      <c r="RZE43" s="1477"/>
      <c r="RZF43" s="1477"/>
      <c r="RZG43" s="1477"/>
      <c r="RZH43" s="1477"/>
      <c r="RZI43" s="1477"/>
      <c r="RZJ43" s="1477"/>
      <c r="RZK43" s="1477"/>
      <c r="RZL43" s="1477"/>
      <c r="RZM43" s="1477"/>
      <c r="RZN43" s="1477"/>
      <c r="RZO43" s="1477"/>
      <c r="RZP43" s="1477"/>
      <c r="RZQ43" s="1477"/>
      <c r="RZR43" s="1477"/>
      <c r="RZS43" s="1477"/>
      <c r="RZT43" s="1477"/>
      <c r="RZU43" s="1477"/>
      <c r="RZV43" s="1477"/>
      <c r="RZW43" s="1477"/>
      <c r="RZX43" s="1477"/>
      <c r="RZY43" s="1477"/>
      <c r="RZZ43" s="1477"/>
      <c r="SAA43" s="1477"/>
      <c r="SAB43" s="1477"/>
      <c r="SAC43" s="1477"/>
      <c r="SAD43" s="1477"/>
      <c r="SAE43" s="1477"/>
      <c r="SAF43" s="1477"/>
      <c r="SAG43" s="1477"/>
      <c r="SAH43" s="1477"/>
      <c r="SAI43" s="1477"/>
      <c r="SAJ43" s="1477"/>
      <c r="SAK43" s="1477"/>
      <c r="SAL43" s="1477"/>
      <c r="SAM43" s="1477"/>
      <c r="SAN43" s="1477"/>
      <c r="SAO43" s="1477"/>
      <c r="SAP43" s="1477"/>
      <c r="SAQ43" s="1477"/>
      <c r="SAR43" s="1477"/>
      <c r="SAS43" s="1477"/>
      <c r="SAT43" s="1477"/>
      <c r="SAU43" s="1477"/>
      <c r="SAV43" s="1477"/>
      <c r="SAW43" s="1477"/>
      <c r="SAX43" s="1477"/>
      <c r="SAY43" s="1477"/>
      <c r="SAZ43" s="1477"/>
      <c r="SBA43" s="1477"/>
      <c r="SBB43" s="1477"/>
      <c r="SBC43" s="1477"/>
      <c r="SBD43" s="1477"/>
      <c r="SBE43" s="1477"/>
      <c r="SBF43" s="1477"/>
      <c r="SBG43" s="1477"/>
      <c r="SBH43" s="1477"/>
      <c r="SBI43" s="1477"/>
      <c r="SBJ43" s="1477"/>
      <c r="SBK43" s="1477"/>
      <c r="SBL43" s="1477"/>
      <c r="SBM43" s="1477"/>
      <c r="SBN43" s="1477"/>
      <c r="SBO43" s="1477"/>
      <c r="SBP43" s="1477"/>
      <c r="SBQ43" s="1477"/>
      <c r="SBR43" s="1477"/>
      <c r="SBS43" s="1477"/>
      <c r="SBT43" s="1477"/>
      <c r="SBU43" s="1477"/>
      <c r="SBV43" s="1477"/>
      <c r="SBW43" s="1477"/>
      <c r="SBX43" s="1477"/>
      <c r="SBY43" s="1477"/>
      <c r="SBZ43" s="1477"/>
      <c r="SCA43" s="1477"/>
      <c r="SCB43" s="1477"/>
      <c r="SCC43" s="1477"/>
      <c r="SCD43" s="1477"/>
      <c r="SCE43" s="1477"/>
      <c r="SCF43" s="1477"/>
      <c r="SCG43" s="1477"/>
      <c r="SCH43" s="1477"/>
      <c r="SCI43" s="1477"/>
      <c r="SCJ43" s="1477"/>
      <c r="SCK43" s="1477"/>
      <c r="SCL43" s="1477"/>
      <c r="SCM43" s="1477"/>
      <c r="SCN43" s="1477"/>
      <c r="SCO43" s="1477"/>
      <c r="SCP43" s="1477"/>
      <c r="SCQ43" s="1477"/>
      <c r="SCR43" s="1477"/>
      <c r="SCS43" s="1477"/>
      <c r="SCT43" s="1477"/>
      <c r="SCU43" s="1477"/>
      <c r="SCV43" s="1477"/>
      <c r="SCW43" s="1477"/>
      <c r="SCX43" s="1477"/>
      <c r="SCY43" s="1477"/>
      <c r="SCZ43" s="1477"/>
      <c r="SDA43" s="1477"/>
      <c r="SDB43" s="1477"/>
      <c r="SDC43" s="1477"/>
      <c r="SDD43" s="1477"/>
      <c r="SDE43" s="1477"/>
      <c r="SDF43" s="1477"/>
      <c r="SDG43" s="1477"/>
      <c r="SDH43" s="1477"/>
      <c r="SDI43" s="1477"/>
      <c r="SDJ43" s="1477"/>
      <c r="SDK43" s="1477"/>
      <c r="SDL43" s="1477"/>
      <c r="SDM43" s="1477"/>
      <c r="SDN43" s="1477"/>
      <c r="SDO43" s="1477"/>
      <c r="SDP43" s="1477"/>
      <c r="SDQ43" s="1477"/>
      <c r="SDR43" s="1477"/>
      <c r="SDS43" s="1477"/>
      <c r="SDT43" s="1477"/>
      <c r="SDU43" s="1477"/>
      <c r="SDV43" s="1477"/>
      <c r="SDW43" s="1477"/>
      <c r="SDX43" s="1477"/>
      <c r="SDY43" s="1477"/>
      <c r="SDZ43" s="1477"/>
      <c r="SEA43" s="1477"/>
      <c r="SEB43" s="1477"/>
      <c r="SEC43" s="1477"/>
      <c r="SED43" s="1477"/>
      <c r="SEE43" s="1477"/>
      <c r="SEF43" s="1477"/>
      <c r="SEG43" s="1477"/>
      <c r="SEH43" s="1477"/>
      <c r="SEI43" s="1477"/>
      <c r="SEJ43" s="1477"/>
      <c r="SEK43" s="1477"/>
      <c r="SEL43" s="1477"/>
      <c r="SEM43" s="1477"/>
      <c r="SEN43" s="1477"/>
      <c r="SEO43" s="1477"/>
      <c r="SEP43" s="1477"/>
      <c r="SEQ43" s="1477"/>
      <c r="SER43" s="1477"/>
      <c r="SES43" s="1477"/>
      <c r="SET43" s="1477"/>
      <c r="SEU43" s="1477"/>
      <c r="SEV43" s="1477"/>
      <c r="SEW43" s="1477"/>
      <c r="SEX43" s="1477"/>
      <c r="SEY43" s="1477"/>
      <c r="SEZ43" s="1477"/>
      <c r="SFA43" s="1477"/>
      <c r="SFB43" s="1477"/>
      <c r="SFC43" s="1477"/>
      <c r="SFD43" s="1477"/>
      <c r="SFE43" s="1477"/>
      <c r="SFF43" s="1477"/>
      <c r="SFG43" s="1477"/>
      <c r="SFH43" s="1477"/>
      <c r="SFI43" s="1477"/>
      <c r="SFJ43" s="1477"/>
      <c r="SFK43" s="1477"/>
      <c r="SFL43" s="1477"/>
      <c r="SFM43" s="1477"/>
      <c r="SFN43" s="1477"/>
      <c r="SFO43" s="1477"/>
      <c r="SFP43" s="1477"/>
      <c r="SFQ43" s="1477"/>
      <c r="SFR43" s="1477"/>
      <c r="SFS43" s="1477"/>
      <c r="SFT43" s="1477"/>
      <c r="SFU43" s="1477"/>
      <c r="SFV43" s="1477"/>
      <c r="SFW43" s="1477"/>
      <c r="SFX43" s="1477"/>
      <c r="SFY43" s="1477"/>
      <c r="SFZ43" s="1477"/>
      <c r="SGA43" s="1477"/>
      <c r="SGB43" s="1477"/>
      <c r="SGC43" s="1477"/>
      <c r="SGD43" s="1477"/>
      <c r="SGE43" s="1477"/>
      <c r="SGF43" s="1477"/>
      <c r="SGG43" s="1477"/>
      <c r="SGH43" s="1477"/>
      <c r="SGI43" s="1477"/>
      <c r="SGJ43" s="1477"/>
      <c r="SGK43" s="1477"/>
      <c r="SGL43" s="1477"/>
      <c r="SGM43" s="1477"/>
      <c r="SGN43" s="1477"/>
      <c r="SGO43" s="1477"/>
      <c r="SGP43" s="1477"/>
      <c r="SGQ43" s="1477"/>
      <c r="SGR43" s="1477"/>
      <c r="SGS43" s="1477"/>
      <c r="SGT43" s="1477"/>
      <c r="SGU43" s="1477"/>
      <c r="SGV43" s="1477"/>
      <c r="SGW43" s="1477"/>
      <c r="SGX43" s="1477"/>
      <c r="SGY43" s="1477"/>
      <c r="SGZ43" s="1477"/>
      <c r="SHA43" s="1477"/>
      <c r="SHB43" s="1477"/>
      <c r="SHC43" s="1477"/>
      <c r="SHD43" s="1477"/>
      <c r="SHE43" s="1477"/>
      <c r="SHF43" s="1477"/>
      <c r="SHG43" s="1477"/>
      <c r="SHH43" s="1477"/>
      <c r="SHI43" s="1477"/>
      <c r="SHJ43" s="1477"/>
      <c r="SHK43" s="1477"/>
      <c r="SHL43" s="1477"/>
      <c r="SHM43" s="1477"/>
      <c r="SHN43" s="1477"/>
      <c r="SHO43" s="1477"/>
      <c r="SHP43" s="1477"/>
      <c r="SHQ43" s="1477"/>
      <c r="SHR43" s="1477"/>
      <c r="SHS43" s="1477"/>
      <c r="SHT43" s="1477"/>
      <c r="SHU43" s="1477"/>
      <c r="SHV43" s="1477"/>
      <c r="SHW43" s="1477"/>
      <c r="SHX43" s="1477"/>
      <c r="SHY43" s="1477"/>
      <c r="SHZ43" s="1477"/>
      <c r="SIA43" s="1477"/>
      <c r="SIB43" s="1477"/>
      <c r="SIC43" s="1477"/>
      <c r="SID43" s="1477"/>
      <c r="SIE43" s="1477"/>
      <c r="SIF43" s="1477"/>
      <c r="SIG43" s="1477"/>
      <c r="SIH43" s="1477"/>
      <c r="SII43" s="1477"/>
      <c r="SIJ43" s="1477"/>
      <c r="SIK43" s="1477"/>
      <c r="SIL43" s="1477"/>
      <c r="SIM43" s="1477"/>
      <c r="SIN43" s="1477"/>
      <c r="SIO43" s="1477"/>
      <c r="SIP43" s="1477"/>
      <c r="SIQ43" s="1477"/>
      <c r="SIR43" s="1477"/>
      <c r="SIS43" s="1477"/>
      <c r="SIT43" s="1477"/>
      <c r="SIU43" s="1477"/>
      <c r="SIV43" s="1477"/>
      <c r="SIW43" s="1477"/>
      <c r="SIX43" s="1477"/>
      <c r="SIY43" s="1477"/>
      <c r="SIZ43" s="1477"/>
      <c r="SJA43" s="1477"/>
      <c r="SJB43" s="1477"/>
      <c r="SJC43" s="1477"/>
      <c r="SJD43" s="1477"/>
      <c r="SJE43" s="1477"/>
      <c r="SJF43" s="1477"/>
      <c r="SJG43" s="1477"/>
      <c r="SJH43" s="1477"/>
      <c r="SJI43" s="1477"/>
      <c r="SJJ43" s="1477"/>
      <c r="SJK43" s="1477"/>
      <c r="SJL43" s="1477"/>
      <c r="SJM43" s="1477"/>
      <c r="SJN43" s="1477"/>
      <c r="SJO43" s="1477"/>
      <c r="SJP43" s="1477"/>
      <c r="SJQ43" s="1477"/>
      <c r="SJR43" s="1477"/>
      <c r="SJS43" s="1477"/>
      <c r="SJT43" s="1477"/>
      <c r="SJU43" s="1477"/>
      <c r="SJV43" s="1477"/>
      <c r="SJW43" s="1477"/>
      <c r="SJX43" s="1477"/>
      <c r="SJY43" s="1477"/>
      <c r="SJZ43" s="1477"/>
      <c r="SKA43" s="1477"/>
      <c r="SKB43" s="1477"/>
      <c r="SKC43" s="1477"/>
      <c r="SKD43" s="1477"/>
      <c r="SKE43" s="1477"/>
      <c r="SKF43" s="1477"/>
      <c r="SKG43" s="1477"/>
      <c r="SKH43" s="1477"/>
      <c r="SKI43" s="1477"/>
      <c r="SKJ43" s="1477"/>
      <c r="SKK43" s="1477"/>
      <c r="SKL43" s="1477"/>
      <c r="SKM43" s="1477"/>
      <c r="SKN43" s="1477"/>
      <c r="SKO43" s="1477"/>
      <c r="SKP43" s="1477"/>
      <c r="SKQ43" s="1477"/>
      <c r="SKR43" s="1477"/>
      <c r="SKS43" s="1477"/>
      <c r="SKT43" s="1477"/>
      <c r="SKU43" s="1477"/>
      <c r="SKV43" s="1477"/>
      <c r="SKW43" s="1477"/>
      <c r="SKX43" s="1477"/>
      <c r="SKY43" s="1477"/>
      <c r="SKZ43" s="1477"/>
      <c r="SLA43" s="1477"/>
      <c r="SLB43" s="1477"/>
      <c r="SLC43" s="1477"/>
      <c r="SLD43" s="1477"/>
      <c r="SLE43" s="1477"/>
      <c r="SLF43" s="1477"/>
      <c r="SLG43" s="1477"/>
      <c r="SLH43" s="1477"/>
      <c r="SLI43" s="1477"/>
      <c r="SLJ43" s="1477"/>
      <c r="SLK43" s="1477"/>
      <c r="SLL43" s="1477"/>
      <c r="SLM43" s="1477"/>
      <c r="SLN43" s="1477"/>
      <c r="SLO43" s="1477"/>
      <c r="SLP43" s="1477"/>
      <c r="SLQ43" s="1477"/>
      <c r="SLR43" s="1477"/>
      <c r="SLS43" s="1477"/>
      <c r="SLT43" s="1477"/>
      <c r="SLU43" s="1477"/>
      <c r="SLV43" s="1477"/>
      <c r="SLW43" s="1477"/>
      <c r="SLX43" s="1477"/>
      <c r="SLY43" s="1477"/>
      <c r="SLZ43" s="1477"/>
      <c r="SMA43" s="1477"/>
      <c r="SMB43" s="1477"/>
      <c r="SMC43" s="1477"/>
      <c r="SMD43" s="1477"/>
      <c r="SME43" s="1477"/>
      <c r="SMF43" s="1477"/>
      <c r="SMG43" s="1477"/>
      <c r="SMH43" s="1477"/>
      <c r="SMI43" s="1477"/>
      <c r="SMJ43" s="1477"/>
      <c r="SMK43" s="1477"/>
      <c r="SML43" s="1477"/>
      <c r="SMM43" s="1477"/>
      <c r="SMN43" s="1477"/>
      <c r="SMO43" s="1477"/>
      <c r="SMP43" s="1477"/>
      <c r="SMQ43" s="1477"/>
      <c r="SMR43" s="1477"/>
      <c r="SMS43" s="1477"/>
      <c r="SMT43" s="1477"/>
      <c r="SMU43" s="1477"/>
      <c r="SMV43" s="1477"/>
      <c r="SMW43" s="1477"/>
      <c r="SMX43" s="1477"/>
      <c r="SMY43" s="1477"/>
      <c r="SMZ43" s="1477"/>
      <c r="SNA43" s="1477"/>
      <c r="SNB43" s="1477"/>
      <c r="SNC43" s="1477"/>
      <c r="SND43" s="1477"/>
      <c r="SNE43" s="1477"/>
      <c r="SNF43" s="1477"/>
      <c r="SNG43" s="1477"/>
      <c r="SNH43" s="1477"/>
      <c r="SNI43" s="1477"/>
      <c r="SNJ43" s="1477"/>
      <c r="SNK43" s="1477"/>
      <c r="SNL43" s="1477"/>
      <c r="SNM43" s="1477"/>
      <c r="SNN43" s="1477"/>
      <c r="SNO43" s="1477"/>
      <c r="SNP43" s="1477"/>
      <c r="SNQ43" s="1477"/>
      <c r="SNR43" s="1477"/>
      <c r="SNS43" s="1477"/>
      <c r="SNT43" s="1477"/>
      <c r="SNU43" s="1477"/>
      <c r="SNV43" s="1477"/>
      <c r="SNW43" s="1477"/>
      <c r="SNX43" s="1477"/>
      <c r="SNY43" s="1477"/>
      <c r="SNZ43" s="1477"/>
      <c r="SOA43" s="1477"/>
      <c r="SOB43" s="1477"/>
      <c r="SOC43" s="1477"/>
      <c r="SOD43" s="1477"/>
      <c r="SOE43" s="1477"/>
      <c r="SOF43" s="1477"/>
      <c r="SOG43" s="1477"/>
      <c r="SOH43" s="1477"/>
      <c r="SOI43" s="1477"/>
      <c r="SOJ43" s="1477"/>
      <c r="SOK43" s="1477"/>
      <c r="SOL43" s="1477"/>
      <c r="SOM43" s="1477"/>
      <c r="SON43" s="1477"/>
      <c r="SOO43" s="1477"/>
      <c r="SOP43" s="1477"/>
      <c r="SOQ43" s="1477"/>
      <c r="SOR43" s="1477"/>
      <c r="SOS43" s="1477"/>
      <c r="SOT43" s="1477"/>
      <c r="SOU43" s="1477"/>
      <c r="SOV43" s="1477"/>
      <c r="SOW43" s="1477"/>
      <c r="SOX43" s="1477"/>
      <c r="SOY43" s="1477"/>
      <c r="SOZ43" s="1477"/>
      <c r="SPA43" s="1477"/>
      <c r="SPB43" s="1477"/>
      <c r="SPC43" s="1477"/>
      <c r="SPD43" s="1477"/>
      <c r="SPE43" s="1477"/>
      <c r="SPF43" s="1477"/>
      <c r="SPG43" s="1477"/>
      <c r="SPH43" s="1477"/>
      <c r="SPI43" s="1477"/>
      <c r="SPJ43" s="1477"/>
      <c r="SPK43" s="1477"/>
      <c r="SPL43" s="1477"/>
      <c r="SPM43" s="1477"/>
      <c r="SPN43" s="1477"/>
      <c r="SPO43" s="1477"/>
      <c r="SPP43" s="1477"/>
      <c r="SPQ43" s="1477"/>
      <c r="SPR43" s="1477"/>
      <c r="SPS43" s="1477"/>
      <c r="SPT43" s="1477"/>
      <c r="SPU43" s="1477"/>
      <c r="SPV43" s="1477"/>
      <c r="SPW43" s="1477"/>
      <c r="SPX43" s="1477"/>
      <c r="SPY43" s="1477"/>
      <c r="SPZ43" s="1477"/>
      <c r="SQA43" s="1477"/>
      <c r="SQB43" s="1477"/>
      <c r="SQC43" s="1477"/>
      <c r="SQD43" s="1477"/>
      <c r="SQE43" s="1477"/>
      <c r="SQF43" s="1477"/>
      <c r="SQG43" s="1477"/>
      <c r="SQH43" s="1477"/>
      <c r="SQI43" s="1477"/>
      <c r="SQJ43" s="1477"/>
      <c r="SQK43" s="1477"/>
      <c r="SQL43" s="1477"/>
      <c r="SQM43" s="1477"/>
      <c r="SQN43" s="1477"/>
      <c r="SQO43" s="1477"/>
      <c r="SQP43" s="1477"/>
      <c r="SQQ43" s="1477"/>
      <c r="SQR43" s="1477"/>
      <c r="SQS43" s="1477"/>
      <c r="SQT43" s="1477"/>
      <c r="SQU43" s="1477"/>
      <c r="SQV43" s="1477"/>
      <c r="SQW43" s="1477"/>
      <c r="SQX43" s="1477"/>
      <c r="SQY43" s="1477"/>
      <c r="SQZ43" s="1477"/>
      <c r="SRA43" s="1477"/>
      <c r="SRB43" s="1477"/>
      <c r="SRC43" s="1477"/>
      <c r="SRD43" s="1477"/>
      <c r="SRE43" s="1477"/>
      <c r="SRF43" s="1477"/>
      <c r="SRG43" s="1477"/>
      <c r="SRH43" s="1477"/>
      <c r="SRI43" s="1477"/>
      <c r="SRJ43" s="1477"/>
      <c r="SRK43" s="1477"/>
      <c r="SRL43" s="1477"/>
      <c r="SRM43" s="1477"/>
      <c r="SRN43" s="1477"/>
      <c r="SRO43" s="1477"/>
      <c r="SRP43" s="1477"/>
      <c r="SRQ43" s="1477"/>
      <c r="SRR43" s="1477"/>
      <c r="SRS43" s="1477"/>
      <c r="SRT43" s="1477"/>
      <c r="SRU43" s="1477"/>
      <c r="SRV43" s="1477"/>
      <c r="SRW43" s="1477"/>
      <c r="SRX43" s="1477"/>
      <c r="SRY43" s="1477"/>
      <c r="SRZ43" s="1477"/>
      <c r="SSA43" s="1477"/>
      <c r="SSB43" s="1477"/>
      <c r="SSC43" s="1477"/>
      <c r="SSD43" s="1477"/>
      <c r="SSE43" s="1477"/>
      <c r="SSF43" s="1477"/>
      <c r="SSG43" s="1477"/>
      <c r="SSH43" s="1477"/>
      <c r="SSI43" s="1477"/>
      <c r="SSJ43" s="1477"/>
      <c r="SSK43" s="1477"/>
      <c r="SSL43" s="1477"/>
      <c r="SSM43" s="1477"/>
      <c r="SSN43" s="1477"/>
      <c r="SSO43" s="1477"/>
      <c r="SSP43" s="1477"/>
      <c r="SSQ43" s="1477"/>
      <c r="SSR43" s="1477"/>
      <c r="SSS43" s="1477"/>
      <c r="SST43" s="1477"/>
      <c r="SSU43" s="1477"/>
      <c r="SSV43" s="1477"/>
      <c r="SSW43" s="1477"/>
      <c r="SSX43" s="1477"/>
      <c r="SSY43" s="1477"/>
      <c r="SSZ43" s="1477"/>
      <c r="STA43" s="1477"/>
      <c r="STB43" s="1477"/>
      <c r="STC43" s="1477"/>
      <c r="STD43" s="1477"/>
      <c r="STE43" s="1477"/>
      <c r="STF43" s="1477"/>
      <c r="STG43" s="1477"/>
      <c r="STH43" s="1477"/>
      <c r="STI43" s="1477"/>
      <c r="STJ43" s="1477"/>
      <c r="STK43" s="1477"/>
      <c r="STL43" s="1477"/>
      <c r="STM43" s="1477"/>
      <c r="STN43" s="1477"/>
      <c r="STO43" s="1477"/>
      <c r="STP43" s="1477"/>
      <c r="STQ43" s="1477"/>
      <c r="STR43" s="1477"/>
      <c r="STS43" s="1477"/>
      <c r="STT43" s="1477"/>
      <c r="STU43" s="1477"/>
      <c r="STV43" s="1477"/>
      <c r="STW43" s="1477"/>
      <c r="STX43" s="1477"/>
      <c r="STY43" s="1477"/>
      <c r="STZ43" s="1477"/>
      <c r="SUA43" s="1477"/>
      <c r="SUB43" s="1477"/>
      <c r="SUC43" s="1477"/>
      <c r="SUD43" s="1477"/>
      <c r="SUE43" s="1477"/>
      <c r="SUF43" s="1477"/>
      <c r="SUG43" s="1477"/>
      <c r="SUH43" s="1477"/>
      <c r="SUI43" s="1477"/>
      <c r="SUJ43" s="1477"/>
      <c r="SUK43" s="1477"/>
      <c r="SUL43" s="1477"/>
      <c r="SUM43" s="1477"/>
      <c r="SUN43" s="1477"/>
      <c r="SUO43" s="1477"/>
      <c r="SUP43" s="1477"/>
      <c r="SUQ43" s="1477"/>
      <c r="SUR43" s="1477"/>
      <c r="SUS43" s="1477"/>
      <c r="SUT43" s="1477"/>
      <c r="SUU43" s="1477"/>
      <c r="SUV43" s="1477"/>
      <c r="SUW43" s="1477"/>
      <c r="SUX43" s="1477"/>
      <c r="SUY43" s="1477"/>
      <c r="SUZ43" s="1477"/>
      <c r="SVA43" s="1477"/>
      <c r="SVB43" s="1477"/>
      <c r="SVC43" s="1477"/>
      <c r="SVD43" s="1477"/>
      <c r="SVE43" s="1477"/>
      <c r="SVF43" s="1477"/>
      <c r="SVG43" s="1477"/>
      <c r="SVH43" s="1477"/>
      <c r="SVI43" s="1477"/>
      <c r="SVJ43" s="1477"/>
      <c r="SVK43" s="1477"/>
      <c r="SVL43" s="1477"/>
      <c r="SVM43" s="1477"/>
      <c r="SVN43" s="1477"/>
      <c r="SVO43" s="1477"/>
      <c r="SVP43" s="1477"/>
      <c r="SVQ43" s="1477"/>
      <c r="SVR43" s="1477"/>
      <c r="SVS43" s="1477"/>
      <c r="SVT43" s="1477"/>
      <c r="SVU43" s="1477"/>
      <c r="SVV43" s="1477"/>
      <c r="SVW43" s="1477"/>
      <c r="SVX43" s="1477"/>
      <c r="SVY43" s="1477"/>
      <c r="SVZ43" s="1477"/>
      <c r="SWA43" s="1477"/>
      <c r="SWB43" s="1477"/>
      <c r="SWC43" s="1477"/>
      <c r="SWD43" s="1477"/>
      <c r="SWE43" s="1477"/>
      <c r="SWF43" s="1477"/>
      <c r="SWG43" s="1477"/>
      <c r="SWH43" s="1477"/>
      <c r="SWI43" s="1477"/>
      <c r="SWJ43" s="1477"/>
      <c r="SWK43" s="1477"/>
      <c r="SWL43" s="1477"/>
      <c r="SWM43" s="1477"/>
      <c r="SWN43" s="1477"/>
      <c r="SWO43" s="1477"/>
      <c r="SWP43" s="1477"/>
      <c r="SWQ43" s="1477"/>
      <c r="SWR43" s="1477"/>
      <c r="SWS43" s="1477"/>
      <c r="SWT43" s="1477"/>
      <c r="SWU43" s="1477"/>
      <c r="SWV43" s="1477"/>
      <c r="SWW43" s="1477"/>
      <c r="SWX43" s="1477"/>
      <c r="SWY43" s="1477"/>
      <c r="SWZ43" s="1477"/>
      <c r="SXA43" s="1477"/>
      <c r="SXB43" s="1477"/>
      <c r="SXC43" s="1477"/>
      <c r="SXD43" s="1477"/>
      <c r="SXE43" s="1477"/>
      <c r="SXF43" s="1477"/>
      <c r="SXG43" s="1477"/>
      <c r="SXH43" s="1477"/>
      <c r="SXI43" s="1477"/>
      <c r="SXJ43" s="1477"/>
      <c r="SXK43" s="1477"/>
      <c r="SXL43" s="1477"/>
      <c r="SXM43" s="1477"/>
      <c r="SXN43" s="1477"/>
      <c r="SXO43" s="1477"/>
      <c r="SXP43" s="1477"/>
      <c r="SXQ43" s="1477"/>
      <c r="SXR43" s="1477"/>
      <c r="SXS43" s="1477"/>
      <c r="SXT43" s="1477"/>
      <c r="SXU43" s="1477"/>
      <c r="SXV43" s="1477"/>
      <c r="SXW43" s="1477"/>
      <c r="SXX43" s="1477"/>
      <c r="SXY43" s="1477"/>
      <c r="SXZ43" s="1477"/>
      <c r="SYA43" s="1477"/>
      <c r="SYB43" s="1477"/>
      <c r="SYC43" s="1477"/>
      <c r="SYD43" s="1477"/>
      <c r="SYE43" s="1477"/>
      <c r="SYF43" s="1477"/>
      <c r="SYG43" s="1477"/>
      <c r="SYH43" s="1477"/>
      <c r="SYI43" s="1477"/>
      <c r="SYJ43" s="1477"/>
      <c r="SYK43" s="1477"/>
      <c r="SYL43" s="1477"/>
      <c r="SYM43" s="1477"/>
      <c r="SYN43" s="1477"/>
      <c r="SYO43" s="1477"/>
      <c r="SYP43" s="1477"/>
      <c r="SYQ43" s="1477"/>
      <c r="SYR43" s="1477"/>
      <c r="SYS43" s="1477"/>
      <c r="SYT43" s="1477"/>
      <c r="SYU43" s="1477"/>
      <c r="SYV43" s="1477"/>
      <c r="SYW43" s="1477"/>
      <c r="SYX43" s="1477"/>
      <c r="SYY43" s="1477"/>
      <c r="SYZ43" s="1477"/>
      <c r="SZA43" s="1477"/>
      <c r="SZB43" s="1477"/>
      <c r="SZC43" s="1477"/>
      <c r="SZD43" s="1477"/>
      <c r="SZE43" s="1477"/>
      <c r="SZF43" s="1477"/>
      <c r="SZG43" s="1477"/>
      <c r="SZH43" s="1477"/>
      <c r="SZI43" s="1477"/>
      <c r="SZJ43" s="1477"/>
      <c r="SZK43" s="1477"/>
      <c r="SZL43" s="1477"/>
      <c r="SZM43" s="1477"/>
      <c r="SZN43" s="1477"/>
      <c r="SZO43" s="1477"/>
      <c r="SZP43" s="1477"/>
      <c r="SZQ43" s="1477"/>
      <c r="SZR43" s="1477"/>
      <c r="SZS43" s="1477"/>
      <c r="SZT43" s="1477"/>
      <c r="SZU43" s="1477"/>
      <c r="SZV43" s="1477"/>
      <c r="SZW43" s="1477"/>
      <c r="SZX43" s="1477"/>
      <c r="SZY43" s="1477"/>
      <c r="SZZ43" s="1477"/>
      <c r="TAA43" s="1477"/>
      <c r="TAB43" s="1477"/>
      <c r="TAC43" s="1477"/>
      <c r="TAD43" s="1477"/>
      <c r="TAE43" s="1477"/>
      <c r="TAF43" s="1477"/>
      <c r="TAG43" s="1477"/>
      <c r="TAH43" s="1477"/>
      <c r="TAI43" s="1477"/>
      <c r="TAJ43" s="1477"/>
      <c r="TAK43" s="1477"/>
      <c r="TAL43" s="1477"/>
      <c r="TAM43" s="1477"/>
      <c r="TAN43" s="1477"/>
      <c r="TAO43" s="1477"/>
      <c r="TAP43" s="1477"/>
      <c r="TAQ43" s="1477"/>
      <c r="TAR43" s="1477"/>
      <c r="TAS43" s="1477"/>
      <c r="TAT43" s="1477"/>
      <c r="TAU43" s="1477"/>
      <c r="TAV43" s="1477"/>
      <c r="TAW43" s="1477"/>
      <c r="TAX43" s="1477"/>
      <c r="TAY43" s="1477"/>
      <c r="TAZ43" s="1477"/>
      <c r="TBA43" s="1477"/>
      <c r="TBB43" s="1477"/>
      <c r="TBC43" s="1477"/>
      <c r="TBD43" s="1477"/>
      <c r="TBE43" s="1477"/>
      <c r="TBF43" s="1477"/>
      <c r="TBG43" s="1477"/>
      <c r="TBH43" s="1477"/>
      <c r="TBI43" s="1477"/>
      <c r="TBJ43" s="1477"/>
      <c r="TBK43" s="1477"/>
      <c r="TBL43" s="1477"/>
      <c r="TBM43" s="1477"/>
      <c r="TBN43" s="1477"/>
      <c r="TBO43" s="1477"/>
      <c r="TBP43" s="1477"/>
      <c r="TBQ43" s="1477"/>
      <c r="TBR43" s="1477"/>
      <c r="TBS43" s="1477"/>
      <c r="TBT43" s="1477"/>
      <c r="TBU43" s="1477"/>
      <c r="TBV43" s="1477"/>
      <c r="TBW43" s="1477"/>
      <c r="TBX43" s="1477"/>
      <c r="TBY43" s="1477"/>
      <c r="TBZ43" s="1477"/>
      <c r="TCA43" s="1477"/>
      <c r="TCB43" s="1477"/>
      <c r="TCC43" s="1477"/>
      <c r="TCD43" s="1477"/>
      <c r="TCE43" s="1477"/>
      <c r="TCF43" s="1477"/>
      <c r="TCG43" s="1477"/>
      <c r="TCH43" s="1477"/>
      <c r="TCI43" s="1477"/>
      <c r="TCJ43" s="1477"/>
      <c r="TCK43" s="1477"/>
      <c r="TCL43" s="1477"/>
      <c r="TCM43" s="1477"/>
      <c r="TCN43" s="1477"/>
      <c r="TCO43" s="1477"/>
      <c r="TCP43" s="1477"/>
      <c r="TCQ43" s="1477"/>
      <c r="TCR43" s="1477"/>
      <c r="TCS43" s="1477"/>
      <c r="TCT43" s="1477"/>
      <c r="TCU43" s="1477"/>
      <c r="TCV43" s="1477"/>
      <c r="TCW43" s="1477"/>
      <c r="TCX43" s="1477"/>
      <c r="TCY43" s="1477"/>
      <c r="TCZ43" s="1477"/>
      <c r="TDA43" s="1477"/>
      <c r="TDB43" s="1477"/>
      <c r="TDC43" s="1477"/>
      <c r="TDD43" s="1477"/>
      <c r="TDE43" s="1477"/>
      <c r="TDF43" s="1477"/>
      <c r="TDG43" s="1477"/>
      <c r="TDH43" s="1477"/>
      <c r="TDI43" s="1477"/>
      <c r="TDJ43" s="1477"/>
      <c r="TDK43" s="1477"/>
      <c r="TDL43" s="1477"/>
      <c r="TDM43" s="1477"/>
      <c r="TDN43" s="1477"/>
      <c r="TDO43" s="1477"/>
      <c r="TDP43" s="1477"/>
      <c r="TDQ43" s="1477"/>
      <c r="TDR43" s="1477"/>
      <c r="TDS43" s="1477"/>
      <c r="TDT43" s="1477"/>
      <c r="TDU43" s="1477"/>
      <c r="TDV43" s="1477"/>
      <c r="TDW43" s="1477"/>
      <c r="TDX43" s="1477"/>
      <c r="TDY43" s="1477"/>
      <c r="TDZ43" s="1477"/>
      <c r="TEA43" s="1477"/>
      <c r="TEB43" s="1477"/>
      <c r="TEC43" s="1477"/>
      <c r="TED43" s="1477"/>
      <c r="TEE43" s="1477"/>
      <c r="TEF43" s="1477"/>
      <c r="TEG43" s="1477"/>
      <c r="TEH43" s="1477"/>
      <c r="TEI43" s="1477"/>
      <c r="TEJ43" s="1477"/>
      <c r="TEK43" s="1477"/>
      <c r="TEL43" s="1477"/>
      <c r="TEM43" s="1477"/>
      <c r="TEN43" s="1477"/>
      <c r="TEO43" s="1477"/>
      <c r="TEP43" s="1477"/>
      <c r="TEQ43" s="1477"/>
      <c r="TER43" s="1477"/>
      <c r="TES43" s="1477"/>
      <c r="TET43" s="1477"/>
      <c r="TEU43" s="1477"/>
      <c r="TEV43" s="1477"/>
      <c r="TEW43" s="1477"/>
      <c r="TEX43" s="1477"/>
      <c r="TEY43" s="1477"/>
      <c r="TEZ43" s="1477"/>
      <c r="TFA43" s="1477"/>
      <c r="TFB43" s="1477"/>
      <c r="TFC43" s="1477"/>
      <c r="TFD43" s="1477"/>
      <c r="TFE43" s="1477"/>
      <c r="TFF43" s="1477"/>
      <c r="TFG43" s="1477"/>
      <c r="TFH43" s="1477"/>
      <c r="TFI43" s="1477"/>
      <c r="TFJ43" s="1477"/>
      <c r="TFK43" s="1477"/>
      <c r="TFL43" s="1477"/>
      <c r="TFM43" s="1477"/>
      <c r="TFN43" s="1477"/>
      <c r="TFO43" s="1477"/>
      <c r="TFP43" s="1477"/>
      <c r="TFQ43" s="1477"/>
      <c r="TFR43" s="1477"/>
      <c r="TFS43" s="1477"/>
      <c r="TFT43" s="1477"/>
      <c r="TFU43" s="1477"/>
      <c r="TFV43" s="1477"/>
      <c r="TFW43" s="1477"/>
      <c r="TFX43" s="1477"/>
      <c r="TFY43" s="1477"/>
      <c r="TFZ43" s="1477"/>
      <c r="TGA43" s="1477"/>
      <c r="TGB43" s="1477"/>
      <c r="TGC43" s="1477"/>
      <c r="TGD43" s="1477"/>
      <c r="TGE43" s="1477"/>
      <c r="TGF43" s="1477"/>
      <c r="TGG43" s="1477"/>
      <c r="TGH43" s="1477"/>
      <c r="TGI43" s="1477"/>
      <c r="TGJ43" s="1477"/>
      <c r="TGK43" s="1477"/>
      <c r="TGL43" s="1477"/>
      <c r="TGM43" s="1477"/>
      <c r="TGN43" s="1477"/>
      <c r="TGO43" s="1477"/>
      <c r="TGP43" s="1477"/>
      <c r="TGQ43" s="1477"/>
      <c r="TGR43" s="1477"/>
      <c r="TGS43" s="1477"/>
      <c r="TGT43" s="1477"/>
      <c r="TGU43" s="1477"/>
      <c r="TGV43" s="1477"/>
      <c r="TGW43" s="1477"/>
      <c r="TGX43" s="1477"/>
      <c r="TGY43" s="1477"/>
      <c r="TGZ43" s="1477"/>
      <c r="THA43" s="1477"/>
      <c r="THB43" s="1477"/>
      <c r="THC43" s="1477"/>
      <c r="THD43" s="1477"/>
      <c r="THE43" s="1477"/>
      <c r="THF43" s="1477"/>
      <c r="THG43" s="1477"/>
      <c r="THH43" s="1477"/>
      <c r="THI43" s="1477"/>
      <c r="THJ43" s="1477"/>
      <c r="THK43" s="1477"/>
      <c r="THL43" s="1477"/>
      <c r="THM43" s="1477"/>
      <c r="THN43" s="1477"/>
      <c r="THO43" s="1477"/>
      <c r="THP43" s="1477"/>
      <c r="THQ43" s="1477"/>
      <c r="THR43" s="1477"/>
      <c r="THS43" s="1477"/>
      <c r="THT43" s="1477"/>
      <c r="THU43" s="1477"/>
      <c r="THV43" s="1477"/>
      <c r="THW43" s="1477"/>
      <c r="THX43" s="1477"/>
      <c r="THY43" s="1477"/>
      <c r="THZ43" s="1477"/>
      <c r="TIA43" s="1477"/>
      <c r="TIB43" s="1477"/>
      <c r="TIC43" s="1477"/>
      <c r="TID43" s="1477"/>
      <c r="TIE43" s="1477"/>
      <c r="TIF43" s="1477"/>
      <c r="TIG43" s="1477"/>
      <c r="TIH43" s="1477"/>
      <c r="TII43" s="1477"/>
      <c r="TIJ43" s="1477"/>
      <c r="TIK43" s="1477"/>
      <c r="TIL43" s="1477"/>
      <c r="TIM43" s="1477"/>
      <c r="TIN43" s="1477"/>
      <c r="TIO43" s="1477"/>
      <c r="TIP43" s="1477"/>
      <c r="TIQ43" s="1477"/>
      <c r="TIR43" s="1477"/>
      <c r="TIS43" s="1477"/>
      <c r="TIT43" s="1477"/>
      <c r="TIU43" s="1477"/>
      <c r="TIV43" s="1477"/>
      <c r="TIW43" s="1477"/>
      <c r="TIX43" s="1477"/>
      <c r="TIY43" s="1477"/>
      <c r="TIZ43" s="1477"/>
      <c r="TJA43" s="1477"/>
      <c r="TJB43" s="1477"/>
      <c r="TJC43" s="1477"/>
      <c r="TJD43" s="1477"/>
      <c r="TJE43" s="1477"/>
      <c r="TJF43" s="1477"/>
      <c r="TJG43" s="1477"/>
      <c r="TJH43" s="1477"/>
      <c r="TJI43" s="1477"/>
      <c r="TJJ43" s="1477"/>
      <c r="TJK43" s="1477"/>
      <c r="TJL43" s="1477"/>
      <c r="TJM43" s="1477"/>
      <c r="TJN43" s="1477"/>
      <c r="TJO43" s="1477"/>
      <c r="TJP43" s="1477"/>
      <c r="TJQ43" s="1477"/>
      <c r="TJR43" s="1477"/>
      <c r="TJS43" s="1477"/>
      <c r="TJT43" s="1477"/>
      <c r="TJU43" s="1477"/>
      <c r="TJV43" s="1477"/>
      <c r="TJW43" s="1477"/>
      <c r="TJX43" s="1477"/>
      <c r="TJY43" s="1477"/>
      <c r="TJZ43" s="1477"/>
      <c r="TKA43" s="1477"/>
      <c r="TKB43" s="1477"/>
      <c r="TKC43" s="1477"/>
      <c r="TKD43" s="1477"/>
      <c r="TKE43" s="1477"/>
      <c r="TKF43" s="1477"/>
      <c r="TKG43" s="1477"/>
      <c r="TKH43" s="1477"/>
      <c r="TKI43" s="1477"/>
      <c r="TKJ43" s="1477"/>
      <c r="TKK43" s="1477"/>
      <c r="TKL43" s="1477"/>
      <c r="TKM43" s="1477"/>
      <c r="TKN43" s="1477"/>
      <c r="TKO43" s="1477"/>
      <c r="TKP43" s="1477"/>
      <c r="TKQ43" s="1477"/>
      <c r="TKR43" s="1477"/>
      <c r="TKS43" s="1477"/>
      <c r="TKT43" s="1477"/>
      <c r="TKU43" s="1477"/>
      <c r="TKV43" s="1477"/>
      <c r="TKW43" s="1477"/>
      <c r="TKX43" s="1477"/>
      <c r="TKY43" s="1477"/>
      <c r="TKZ43" s="1477"/>
      <c r="TLA43" s="1477"/>
      <c r="TLB43" s="1477"/>
      <c r="TLC43" s="1477"/>
      <c r="TLD43" s="1477"/>
      <c r="TLE43" s="1477"/>
      <c r="TLF43" s="1477"/>
      <c r="TLG43" s="1477"/>
      <c r="TLH43" s="1477"/>
      <c r="TLI43" s="1477"/>
      <c r="TLJ43" s="1477"/>
      <c r="TLK43" s="1477"/>
      <c r="TLL43" s="1477"/>
      <c r="TLM43" s="1477"/>
      <c r="TLN43" s="1477"/>
      <c r="TLO43" s="1477"/>
      <c r="TLP43" s="1477"/>
      <c r="TLQ43" s="1477"/>
      <c r="TLR43" s="1477"/>
      <c r="TLS43" s="1477"/>
      <c r="TLT43" s="1477"/>
      <c r="TLU43" s="1477"/>
      <c r="TLV43" s="1477"/>
      <c r="TLW43" s="1477"/>
      <c r="TLX43" s="1477"/>
      <c r="TLY43" s="1477"/>
      <c r="TLZ43" s="1477"/>
      <c r="TMA43" s="1477"/>
      <c r="TMB43" s="1477"/>
      <c r="TMC43" s="1477"/>
      <c r="TMD43" s="1477"/>
      <c r="TME43" s="1477"/>
      <c r="TMF43" s="1477"/>
      <c r="TMG43" s="1477"/>
      <c r="TMH43" s="1477"/>
      <c r="TMI43" s="1477"/>
      <c r="TMJ43" s="1477"/>
      <c r="TMK43" s="1477"/>
      <c r="TML43" s="1477"/>
      <c r="TMM43" s="1477"/>
      <c r="TMN43" s="1477"/>
      <c r="TMO43" s="1477"/>
      <c r="TMP43" s="1477"/>
      <c r="TMQ43" s="1477"/>
      <c r="TMR43" s="1477"/>
      <c r="TMS43" s="1477"/>
      <c r="TMT43" s="1477"/>
      <c r="TMU43" s="1477"/>
      <c r="TMV43" s="1477"/>
      <c r="TMW43" s="1477"/>
      <c r="TMX43" s="1477"/>
      <c r="TMY43" s="1477"/>
      <c r="TMZ43" s="1477"/>
      <c r="TNA43" s="1477"/>
      <c r="TNB43" s="1477"/>
      <c r="TNC43" s="1477"/>
      <c r="TND43" s="1477"/>
      <c r="TNE43" s="1477"/>
      <c r="TNF43" s="1477"/>
      <c r="TNG43" s="1477"/>
      <c r="TNH43" s="1477"/>
      <c r="TNI43" s="1477"/>
      <c r="TNJ43" s="1477"/>
      <c r="TNK43" s="1477"/>
      <c r="TNL43" s="1477"/>
      <c r="TNM43" s="1477"/>
      <c r="TNN43" s="1477"/>
      <c r="TNO43" s="1477"/>
      <c r="TNP43" s="1477"/>
      <c r="TNQ43" s="1477"/>
      <c r="TNR43" s="1477"/>
      <c r="TNS43" s="1477"/>
      <c r="TNT43" s="1477"/>
      <c r="TNU43" s="1477"/>
      <c r="TNV43" s="1477"/>
      <c r="TNW43" s="1477"/>
      <c r="TNX43" s="1477"/>
      <c r="TNY43" s="1477"/>
      <c r="TNZ43" s="1477"/>
      <c r="TOA43" s="1477"/>
      <c r="TOB43" s="1477"/>
      <c r="TOC43" s="1477"/>
      <c r="TOD43" s="1477"/>
      <c r="TOE43" s="1477"/>
      <c r="TOF43" s="1477"/>
      <c r="TOG43" s="1477"/>
      <c r="TOH43" s="1477"/>
      <c r="TOI43" s="1477"/>
      <c r="TOJ43" s="1477"/>
      <c r="TOK43" s="1477"/>
      <c r="TOL43" s="1477"/>
      <c r="TOM43" s="1477"/>
      <c r="TON43" s="1477"/>
      <c r="TOO43" s="1477"/>
      <c r="TOP43" s="1477"/>
      <c r="TOQ43" s="1477"/>
      <c r="TOR43" s="1477"/>
      <c r="TOS43" s="1477"/>
      <c r="TOT43" s="1477"/>
      <c r="TOU43" s="1477"/>
      <c r="TOV43" s="1477"/>
      <c r="TOW43" s="1477"/>
      <c r="TOX43" s="1477"/>
      <c r="TOY43" s="1477"/>
      <c r="TOZ43" s="1477"/>
      <c r="TPA43" s="1477"/>
      <c r="TPB43" s="1477"/>
      <c r="TPC43" s="1477"/>
      <c r="TPD43" s="1477"/>
      <c r="TPE43" s="1477"/>
      <c r="TPF43" s="1477"/>
      <c r="TPG43" s="1477"/>
      <c r="TPH43" s="1477"/>
      <c r="TPI43" s="1477"/>
      <c r="TPJ43" s="1477"/>
      <c r="TPK43" s="1477"/>
      <c r="TPL43" s="1477"/>
      <c r="TPM43" s="1477"/>
      <c r="TPN43" s="1477"/>
      <c r="TPO43" s="1477"/>
      <c r="TPP43" s="1477"/>
      <c r="TPQ43" s="1477"/>
      <c r="TPR43" s="1477"/>
      <c r="TPS43" s="1477"/>
      <c r="TPT43" s="1477"/>
      <c r="TPU43" s="1477"/>
      <c r="TPV43" s="1477"/>
      <c r="TPW43" s="1477"/>
      <c r="TPX43" s="1477"/>
      <c r="TPY43" s="1477"/>
      <c r="TPZ43" s="1477"/>
      <c r="TQA43" s="1477"/>
      <c r="TQB43" s="1477"/>
      <c r="TQC43" s="1477"/>
      <c r="TQD43" s="1477"/>
      <c r="TQE43" s="1477"/>
      <c r="TQF43" s="1477"/>
      <c r="TQG43" s="1477"/>
      <c r="TQH43" s="1477"/>
      <c r="TQI43" s="1477"/>
      <c r="TQJ43" s="1477"/>
      <c r="TQK43" s="1477"/>
      <c r="TQL43" s="1477"/>
      <c r="TQM43" s="1477"/>
      <c r="TQN43" s="1477"/>
      <c r="TQO43" s="1477"/>
      <c r="TQP43" s="1477"/>
      <c r="TQQ43" s="1477"/>
      <c r="TQR43" s="1477"/>
      <c r="TQS43" s="1477"/>
      <c r="TQT43" s="1477"/>
      <c r="TQU43" s="1477"/>
      <c r="TQV43" s="1477"/>
      <c r="TQW43" s="1477"/>
      <c r="TQX43" s="1477"/>
      <c r="TQY43" s="1477"/>
      <c r="TQZ43" s="1477"/>
      <c r="TRA43" s="1477"/>
      <c r="TRB43" s="1477"/>
      <c r="TRC43" s="1477"/>
      <c r="TRD43" s="1477"/>
      <c r="TRE43" s="1477"/>
      <c r="TRF43" s="1477"/>
      <c r="TRG43" s="1477"/>
      <c r="TRH43" s="1477"/>
      <c r="TRI43" s="1477"/>
      <c r="TRJ43" s="1477"/>
      <c r="TRK43" s="1477"/>
      <c r="TRL43" s="1477"/>
      <c r="TRM43" s="1477"/>
      <c r="TRN43" s="1477"/>
      <c r="TRO43" s="1477"/>
      <c r="TRP43" s="1477"/>
      <c r="TRQ43" s="1477"/>
      <c r="TRR43" s="1477"/>
      <c r="TRS43" s="1477"/>
      <c r="TRT43" s="1477"/>
      <c r="TRU43" s="1477"/>
      <c r="TRV43" s="1477"/>
      <c r="TRW43" s="1477"/>
      <c r="TRX43" s="1477"/>
      <c r="TRY43" s="1477"/>
      <c r="TRZ43" s="1477"/>
      <c r="TSA43" s="1477"/>
      <c r="TSB43" s="1477"/>
      <c r="TSC43" s="1477"/>
      <c r="TSD43" s="1477"/>
      <c r="TSE43" s="1477"/>
      <c r="TSF43" s="1477"/>
      <c r="TSG43" s="1477"/>
      <c r="TSH43" s="1477"/>
      <c r="TSI43" s="1477"/>
      <c r="TSJ43" s="1477"/>
      <c r="TSK43" s="1477"/>
      <c r="TSL43" s="1477"/>
      <c r="TSM43" s="1477"/>
      <c r="TSN43" s="1477"/>
      <c r="TSO43" s="1477"/>
      <c r="TSP43" s="1477"/>
      <c r="TSQ43" s="1477"/>
      <c r="TSR43" s="1477"/>
      <c r="TSS43" s="1477"/>
      <c r="TST43" s="1477"/>
      <c r="TSU43" s="1477"/>
      <c r="TSV43" s="1477"/>
      <c r="TSW43" s="1477"/>
      <c r="TSX43" s="1477"/>
      <c r="TSY43" s="1477"/>
      <c r="TSZ43" s="1477"/>
      <c r="TTA43" s="1477"/>
      <c r="TTB43" s="1477"/>
      <c r="TTC43" s="1477"/>
      <c r="TTD43" s="1477"/>
      <c r="TTE43" s="1477"/>
      <c r="TTF43" s="1477"/>
      <c r="TTG43" s="1477"/>
      <c r="TTH43" s="1477"/>
      <c r="TTI43" s="1477"/>
      <c r="TTJ43" s="1477"/>
      <c r="TTK43" s="1477"/>
      <c r="TTL43" s="1477"/>
      <c r="TTM43" s="1477"/>
      <c r="TTN43" s="1477"/>
      <c r="TTO43" s="1477"/>
      <c r="TTP43" s="1477"/>
      <c r="TTQ43" s="1477"/>
      <c r="TTR43" s="1477"/>
      <c r="TTS43" s="1477"/>
      <c r="TTT43" s="1477"/>
      <c r="TTU43" s="1477"/>
      <c r="TTV43" s="1477"/>
      <c r="TTW43" s="1477"/>
      <c r="TTX43" s="1477"/>
      <c r="TTY43" s="1477"/>
      <c r="TTZ43" s="1477"/>
      <c r="TUA43" s="1477"/>
      <c r="TUB43" s="1477"/>
      <c r="TUC43" s="1477"/>
      <c r="TUD43" s="1477"/>
      <c r="TUE43" s="1477"/>
      <c r="TUF43" s="1477"/>
      <c r="TUG43" s="1477"/>
      <c r="TUH43" s="1477"/>
      <c r="TUI43" s="1477"/>
      <c r="TUJ43" s="1477"/>
      <c r="TUK43" s="1477"/>
      <c r="TUL43" s="1477"/>
      <c r="TUM43" s="1477"/>
      <c r="TUN43" s="1477"/>
      <c r="TUO43" s="1477"/>
      <c r="TUP43" s="1477"/>
      <c r="TUQ43" s="1477"/>
      <c r="TUR43" s="1477"/>
      <c r="TUS43" s="1477"/>
      <c r="TUT43" s="1477"/>
      <c r="TUU43" s="1477"/>
      <c r="TUV43" s="1477"/>
      <c r="TUW43" s="1477"/>
      <c r="TUX43" s="1477"/>
      <c r="TUY43" s="1477"/>
      <c r="TUZ43" s="1477"/>
      <c r="TVA43" s="1477"/>
      <c r="TVB43" s="1477"/>
      <c r="TVC43" s="1477"/>
      <c r="TVD43" s="1477"/>
      <c r="TVE43" s="1477"/>
      <c r="TVF43" s="1477"/>
      <c r="TVG43" s="1477"/>
      <c r="TVH43" s="1477"/>
      <c r="TVI43" s="1477"/>
      <c r="TVJ43" s="1477"/>
      <c r="TVK43" s="1477"/>
      <c r="TVL43" s="1477"/>
      <c r="TVM43" s="1477"/>
      <c r="TVN43" s="1477"/>
      <c r="TVO43" s="1477"/>
      <c r="TVP43" s="1477"/>
      <c r="TVQ43" s="1477"/>
      <c r="TVR43" s="1477"/>
      <c r="TVS43" s="1477"/>
      <c r="TVT43" s="1477"/>
      <c r="TVU43" s="1477"/>
      <c r="TVV43" s="1477"/>
      <c r="TVW43" s="1477"/>
      <c r="TVX43" s="1477"/>
      <c r="TVY43" s="1477"/>
      <c r="TVZ43" s="1477"/>
      <c r="TWA43" s="1477"/>
      <c r="TWB43" s="1477"/>
      <c r="TWC43" s="1477"/>
      <c r="TWD43" s="1477"/>
      <c r="TWE43" s="1477"/>
      <c r="TWF43" s="1477"/>
      <c r="TWG43" s="1477"/>
      <c r="TWH43" s="1477"/>
      <c r="TWI43" s="1477"/>
      <c r="TWJ43" s="1477"/>
      <c r="TWK43" s="1477"/>
      <c r="TWL43" s="1477"/>
      <c r="TWM43" s="1477"/>
      <c r="TWN43" s="1477"/>
      <c r="TWO43" s="1477"/>
      <c r="TWP43" s="1477"/>
      <c r="TWQ43" s="1477"/>
      <c r="TWR43" s="1477"/>
      <c r="TWS43" s="1477"/>
      <c r="TWT43" s="1477"/>
      <c r="TWU43" s="1477"/>
      <c r="TWV43" s="1477"/>
      <c r="TWW43" s="1477"/>
      <c r="TWX43" s="1477"/>
      <c r="TWY43" s="1477"/>
      <c r="TWZ43" s="1477"/>
      <c r="TXA43" s="1477"/>
      <c r="TXB43" s="1477"/>
      <c r="TXC43" s="1477"/>
      <c r="TXD43" s="1477"/>
      <c r="TXE43" s="1477"/>
      <c r="TXF43" s="1477"/>
      <c r="TXG43" s="1477"/>
      <c r="TXH43" s="1477"/>
      <c r="TXI43" s="1477"/>
      <c r="TXJ43" s="1477"/>
      <c r="TXK43" s="1477"/>
      <c r="TXL43" s="1477"/>
      <c r="TXM43" s="1477"/>
      <c r="TXN43" s="1477"/>
      <c r="TXO43" s="1477"/>
      <c r="TXP43" s="1477"/>
      <c r="TXQ43" s="1477"/>
      <c r="TXR43" s="1477"/>
      <c r="TXS43" s="1477"/>
      <c r="TXT43" s="1477"/>
      <c r="TXU43" s="1477"/>
      <c r="TXV43" s="1477"/>
      <c r="TXW43" s="1477"/>
      <c r="TXX43" s="1477"/>
      <c r="TXY43" s="1477"/>
      <c r="TXZ43" s="1477"/>
      <c r="TYA43" s="1477"/>
      <c r="TYB43" s="1477"/>
      <c r="TYC43" s="1477"/>
      <c r="TYD43" s="1477"/>
      <c r="TYE43" s="1477"/>
      <c r="TYF43" s="1477"/>
      <c r="TYG43" s="1477"/>
      <c r="TYH43" s="1477"/>
      <c r="TYI43" s="1477"/>
      <c r="TYJ43" s="1477"/>
      <c r="TYK43" s="1477"/>
      <c r="TYL43" s="1477"/>
      <c r="TYM43" s="1477"/>
      <c r="TYN43" s="1477"/>
      <c r="TYO43" s="1477"/>
      <c r="TYP43" s="1477"/>
      <c r="TYQ43" s="1477"/>
      <c r="TYR43" s="1477"/>
      <c r="TYS43" s="1477"/>
      <c r="TYT43" s="1477"/>
      <c r="TYU43" s="1477"/>
      <c r="TYV43" s="1477"/>
      <c r="TYW43" s="1477"/>
      <c r="TYX43" s="1477"/>
      <c r="TYY43" s="1477"/>
      <c r="TYZ43" s="1477"/>
      <c r="TZA43" s="1477"/>
      <c r="TZB43" s="1477"/>
      <c r="TZC43" s="1477"/>
      <c r="TZD43" s="1477"/>
      <c r="TZE43" s="1477"/>
      <c r="TZF43" s="1477"/>
      <c r="TZG43" s="1477"/>
      <c r="TZH43" s="1477"/>
      <c r="TZI43" s="1477"/>
      <c r="TZJ43" s="1477"/>
      <c r="TZK43" s="1477"/>
      <c r="TZL43" s="1477"/>
      <c r="TZM43" s="1477"/>
      <c r="TZN43" s="1477"/>
      <c r="TZO43" s="1477"/>
      <c r="TZP43" s="1477"/>
      <c r="TZQ43" s="1477"/>
      <c r="TZR43" s="1477"/>
      <c r="TZS43" s="1477"/>
      <c r="TZT43" s="1477"/>
      <c r="TZU43" s="1477"/>
      <c r="TZV43" s="1477"/>
      <c r="TZW43" s="1477"/>
      <c r="TZX43" s="1477"/>
      <c r="TZY43" s="1477"/>
      <c r="TZZ43" s="1477"/>
      <c r="UAA43" s="1477"/>
      <c r="UAB43" s="1477"/>
      <c r="UAC43" s="1477"/>
      <c r="UAD43" s="1477"/>
      <c r="UAE43" s="1477"/>
      <c r="UAF43" s="1477"/>
      <c r="UAG43" s="1477"/>
      <c r="UAH43" s="1477"/>
      <c r="UAI43" s="1477"/>
      <c r="UAJ43" s="1477"/>
      <c r="UAK43" s="1477"/>
      <c r="UAL43" s="1477"/>
      <c r="UAM43" s="1477"/>
      <c r="UAN43" s="1477"/>
      <c r="UAO43" s="1477"/>
      <c r="UAP43" s="1477"/>
      <c r="UAQ43" s="1477"/>
      <c r="UAR43" s="1477"/>
      <c r="UAS43" s="1477"/>
      <c r="UAT43" s="1477"/>
      <c r="UAU43" s="1477"/>
      <c r="UAV43" s="1477"/>
      <c r="UAW43" s="1477"/>
      <c r="UAX43" s="1477"/>
      <c r="UAY43" s="1477"/>
      <c r="UAZ43" s="1477"/>
      <c r="UBA43" s="1477"/>
      <c r="UBB43" s="1477"/>
      <c r="UBC43" s="1477"/>
      <c r="UBD43" s="1477"/>
      <c r="UBE43" s="1477"/>
      <c r="UBF43" s="1477"/>
      <c r="UBG43" s="1477"/>
      <c r="UBH43" s="1477"/>
      <c r="UBI43" s="1477"/>
      <c r="UBJ43" s="1477"/>
      <c r="UBK43" s="1477"/>
      <c r="UBL43" s="1477"/>
      <c r="UBM43" s="1477"/>
      <c r="UBN43" s="1477"/>
      <c r="UBO43" s="1477"/>
      <c r="UBP43" s="1477"/>
      <c r="UBQ43" s="1477"/>
      <c r="UBR43" s="1477"/>
      <c r="UBS43" s="1477"/>
      <c r="UBT43" s="1477"/>
      <c r="UBU43" s="1477"/>
      <c r="UBV43" s="1477"/>
      <c r="UBW43" s="1477"/>
      <c r="UBX43" s="1477"/>
      <c r="UBY43" s="1477"/>
      <c r="UBZ43" s="1477"/>
      <c r="UCA43" s="1477"/>
      <c r="UCB43" s="1477"/>
      <c r="UCC43" s="1477"/>
      <c r="UCD43" s="1477"/>
      <c r="UCE43" s="1477"/>
      <c r="UCF43" s="1477"/>
      <c r="UCG43" s="1477"/>
      <c r="UCH43" s="1477"/>
      <c r="UCI43" s="1477"/>
      <c r="UCJ43" s="1477"/>
      <c r="UCK43" s="1477"/>
      <c r="UCL43" s="1477"/>
      <c r="UCM43" s="1477"/>
      <c r="UCN43" s="1477"/>
      <c r="UCO43" s="1477"/>
      <c r="UCP43" s="1477"/>
      <c r="UCQ43" s="1477"/>
      <c r="UCR43" s="1477"/>
      <c r="UCS43" s="1477"/>
      <c r="UCT43" s="1477"/>
      <c r="UCU43" s="1477"/>
      <c r="UCV43" s="1477"/>
      <c r="UCW43" s="1477"/>
      <c r="UCX43" s="1477"/>
      <c r="UCY43" s="1477"/>
      <c r="UCZ43" s="1477"/>
      <c r="UDA43" s="1477"/>
      <c r="UDB43" s="1477"/>
      <c r="UDC43" s="1477"/>
      <c r="UDD43" s="1477"/>
      <c r="UDE43" s="1477"/>
      <c r="UDF43" s="1477"/>
      <c r="UDG43" s="1477"/>
      <c r="UDH43" s="1477"/>
      <c r="UDI43" s="1477"/>
      <c r="UDJ43" s="1477"/>
      <c r="UDK43" s="1477"/>
      <c r="UDL43" s="1477"/>
      <c r="UDM43" s="1477"/>
      <c r="UDN43" s="1477"/>
      <c r="UDO43" s="1477"/>
      <c r="UDP43" s="1477"/>
      <c r="UDQ43" s="1477"/>
      <c r="UDR43" s="1477"/>
      <c r="UDS43" s="1477"/>
      <c r="UDT43" s="1477"/>
      <c r="UDU43" s="1477"/>
      <c r="UDV43" s="1477"/>
      <c r="UDW43" s="1477"/>
      <c r="UDX43" s="1477"/>
      <c r="UDY43" s="1477"/>
      <c r="UDZ43" s="1477"/>
      <c r="UEA43" s="1477"/>
      <c r="UEB43" s="1477"/>
      <c r="UEC43" s="1477"/>
      <c r="UED43" s="1477"/>
      <c r="UEE43" s="1477"/>
      <c r="UEF43" s="1477"/>
      <c r="UEG43" s="1477"/>
      <c r="UEH43" s="1477"/>
      <c r="UEI43" s="1477"/>
      <c r="UEJ43" s="1477"/>
      <c r="UEK43" s="1477"/>
      <c r="UEL43" s="1477"/>
      <c r="UEM43" s="1477"/>
      <c r="UEN43" s="1477"/>
      <c r="UEO43" s="1477"/>
      <c r="UEP43" s="1477"/>
      <c r="UEQ43" s="1477"/>
      <c r="UER43" s="1477"/>
      <c r="UES43" s="1477"/>
      <c r="UET43" s="1477"/>
      <c r="UEU43" s="1477"/>
      <c r="UEV43" s="1477"/>
      <c r="UEW43" s="1477"/>
      <c r="UEX43" s="1477"/>
      <c r="UEY43" s="1477"/>
      <c r="UEZ43" s="1477"/>
      <c r="UFA43" s="1477"/>
      <c r="UFB43" s="1477"/>
      <c r="UFC43" s="1477"/>
      <c r="UFD43" s="1477"/>
      <c r="UFE43" s="1477"/>
      <c r="UFF43" s="1477"/>
      <c r="UFG43" s="1477"/>
      <c r="UFH43" s="1477"/>
      <c r="UFI43" s="1477"/>
      <c r="UFJ43" s="1477"/>
      <c r="UFK43" s="1477"/>
      <c r="UFL43" s="1477"/>
      <c r="UFM43" s="1477"/>
      <c r="UFN43" s="1477"/>
      <c r="UFO43" s="1477"/>
      <c r="UFP43" s="1477"/>
      <c r="UFQ43" s="1477"/>
      <c r="UFR43" s="1477"/>
      <c r="UFS43" s="1477"/>
      <c r="UFT43" s="1477"/>
      <c r="UFU43" s="1477"/>
      <c r="UFV43" s="1477"/>
      <c r="UFW43" s="1477"/>
      <c r="UFX43" s="1477"/>
      <c r="UFY43" s="1477"/>
      <c r="UFZ43" s="1477"/>
      <c r="UGA43" s="1477"/>
      <c r="UGB43" s="1477"/>
      <c r="UGC43" s="1477"/>
      <c r="UGD43" s="1477"/>
      <c r="UGE43" s="1477"/>
      <c r="UGF43" s="1477"/>
      <c r="UGG43" s="1477"/>
      <c r="UGH43" s="1477"/>
      <c r="UGI43" s="1477"/>
      <c r="UGJ43" s="1477"/>
      <c r="UGK43" s="1477"/>
      <c r="UGL43" s="1477"/>
      <c r="UGM43" s="1477"/>
      <c r="UGN43" s="1477"/>
      <c r="UGO43" s="1477"/>
      <c r="UGP43" s="1477"/>
      <c r="UGQ43" s="1477"/>
      <c r="UGR43" s="1477"/>
      <c r="UGS43" s="1477"/>
      <c r="UGT43" s="1477"/>
      <c r="UGU43" s="1477"/>
      <c r="UGV43" s="1477"/>
      <c r="UGW43" s="1477"/>
      <c r="UGX43" s="1477"/>
      <c r="UGY43" s="1477"/>
      <c r="UGZ43" s="1477"/>
      <c r="UHA43" s="1477"/>
      <c r="UHB43" s="1477"/>
      <c r="UHC43" s="1477"/>
      <c r="UHD43" s="1477"/>
      <c r="UHE43" s="1477"/>
      <c r="UHF43" s="1477"/>
      <c r="UHG43" s="1477"/>
      <c r="UHH43" s="1477"/>
      <c r="UHI43" s="1477"/>
      <c r="UHJ43" s="1477"/>
      <c r="UHK43" s="1477"/>
      <c r="UHL43" s="1477"/>
      <c r="UHM43" s="1477"/>
      <c r="UHN43" s="1477"/>
      <c r="UHO43" s="1477"/>
      <c r="UHP43" s="1477"/>
      <c r="UHQ43" s="1477"/>
      <c r="UHR43" s="1477"/>
      <c r="UHS43" s="1477"/>
      <c r="UHT43" s="1477"/>
      <c r="UHU43" s="1477"/>
      <c r="UHV43" s="1477"/>
      <c r="UHW43" s="1477"/>
      <c r="UHX43" s="1477"/>
      <c r="UHY43" s="1477"/>
      <c r="UHZ43" s="1477"/>
      <c r="UIA43" s="1477"/>
      <c r="UIB43" s="1477"/>
      <c r="UIC43" s="1477"/>
      <c r="UID43" s="1477"/>
      <c r="UIE43" s="1477"/>
      <c r="UIF43" s="1477"/>
      <c r="UIG43" s="1477"/>
      <c r="UIH43" s="1477"/>
      <c r="UII43" s="1477"/>
      <c r="UIJ43" s="1477"/>
      <c r="UIK43" s="1477"/>
      <c r="UIL43" s="1477"/>
      <c r="UIM43" s="1477"/>
      <c r="UIN43" s="1477"/>
      <c r="UIO43" s="1477"/>
      <c r="UIP43" s="1477"/>
      <c r="UIQ43" s="1477"/>
      <c r="UIR43" s="1477"/>
      <c r="UIS43" s="1477"/>
      <c r="UIT43" s="1477"/>
      <c r="UIU43" s="1477"/>
      <c r="UIV43" s="1477"/>
      <c r="UIW43" s="1477"/>
      <c r="UIX43" s="1477"/>
      <c r="UIY43" s="1477"/>
      <c r="UIZ43" s="1477"/>
      <c r="UJA43" s="1477"/>
      <c r="UJB43" s="1477"/>
      <c r="UJC43" s="1477"/>
      <c r="UJD43" s="1477"/>
      <c r="UJE43" s="1477"/>
      <c r="UJF43" s="1477"/>
      <c r="UJG43" s="1477"/>
      <c r="UJH43" s="1477"/>
      <c r="UJI43" s="1477"/>
      <c r="UJJ43" s="1477"/>
      <c r="UJK43" s="1477"/>
      <c r="UJL43" s="1477"/>
      <c r="UJM43" s="1477"/>
      <c r="UJN43" s="1477"/>
      <c r="UJO43" s="1477"/>
      <c r="UJP43" s="1477"/>
      <c r="UJQ43" s="1477"/>
      <c r="UJR43" s="1477"/>
      <c r="UJS43" s="1477"/>
      <c r="UJT43" s="1477"/>
      <c r="UJU43" s="1477"/>
      <c r="UJV43" s="1477"/>
      <c r="UJW43" s="1477"/>
      <c r="UJX43" s="1477"/>
      <c r="UJY43" s="1477"/>
      <c r="UJZ43" s="1477"/>
      <c r="UKA43" s="1477"/>
      <c r="UKB43" s="1477"/>
      <c r="UKC43" s="1477"/>
      <c r="UKD43" s="1477"/>
      <c r="UKE43" s="1477"/>
      <c r="UKF43" s="1477"/>
      <c r="UKG43" s="1477"/>
      <c r="UKH43" s="1477"/>
      <c r="UKI43" s="1477"/>
      <c r="UKJ43" s="1477"/>
      <c r="UKK43" s="1477"/>
      <c r="UKL43" s="1477"/>
      <c r="UKM43" s="1477"/>
      <c r="UKN43" s="1477"/>
      <c r="UKO43" s="1477"/>
      <c r="UKP43" s="1477"/>
      <c r="UKQ43" s="1477"/>
      <c r="UKR43" s="1477"/>
      <c r="UKS43" s="1477"/>
      <c r="UKT43" s="1477"/>
      <c r="UKU43" s="1477"/>
      <c r="UKV43" s="1477"/>
      <c r="UKW43" s="1477"/>
      <c r="UKX43" s="1477"/>
      <c r="UKY43" s="1477"/>
      <c r="UKZ43" s="1477"/>
      <c r="ULA43" s="1477"/>
      <c r="ULB43" s="1477"/>
      <c r="ULC43" s="1477"/>
      <c r="ULD43" s="1477"/>
      <c r="ULE43" s="1477"/>
      <c r="ULF43" s="1477"/>
      <c r="ULG43" s="1477"/>
      <c r="ULH43" s="1477"/>
      <c r="ULI43" s="1477"/>
      <c r="ULJ43" s="1477"/>
      <c r="ULK43" s="1477"/>
      <c r="ULL43" s="1477"/>
      <c r="ULM43" s="1477"/>
      <c r="ULN43" s="1477"/>
      <c r="ULO43" s="1477"/>
      <c r="ULP43" s="1477"/>
      <c r="ULQ43" s="1477"/>
      <c r="ULR43" s="1477"/>
      <c r="ULS43" s="1477"/>
      <c r="ULT43" s="1477"/>
      <c r="ULU43" s="1477"/>
      <c r="ULV43" s="1477"/>
      <c r="ULW43" s="1477"/>
      <c r="ULX43" s="1477"/>
      <c r="ULY43" s="1477"/>
      <c r="ULZ43" s="1477"/>
      <c r="UMA43" s="1477"/>
      <c r="UMB43" s="1477"/>
      <c r="UMC43" s="1477"/>
      <c r="UMD43" s="1477"/>
      <c r="UME43" s="1477"/>
      <c r="UMF43" s="1477"/>
      <c r="UMG43" s="1477"/>
      <c r="UMH43" s="1477"/>
      <c r="UMI43" s="1477"/>
      <c r="UMJ43" s="1477"/>
      <c r="UMK43" s="1477"/>
      <c r="UML43" s="1477"/>
      <c r="UMM43" s="1477"/>
      <c r="UMN43" s="1477"/>
      <c r="UMO43" s="1477"/>
      <c r="UMP43" s="1477"/>
      <c r="UMQ43" s="1477"/>
      <c r="UMR43" s="1477"/>
      <c r="UMS43" s="1477"/>
      <c r="UMT43" s="1477"/>
      <c r="UMU43" s="1477"/>
      <c r="UMV43" s="1477"/>
      <c r="UMW43" s="1477"/>
      <c r="UMX43" s="1477"/>
      <c r="UMY43" s="1477"/>
      <c r="UMZ43" s="1477"/>
      <c r="UNA43" s="1477"/>
      <c r="UNB43" s="1477"/>
      <c r="UNC43" s="1477"/>
      <c r="UND43" s="1477"/>
      <c r="UNE43" s="1477"/>
      <c r="UNF43" s="1477"/>
      <c r="UNG43" s="1477"/>
      <c r="UNH43" s="1477"/>
      <c r="UNI43" s="1477"/>
      <c r="UNJ43" s="1477"/>
      <c r="UNK43" s="1477"/>
      <c r="UNL43" s="1477"/>
      <c r="UNM43" s="1477"/>
      <c r="UNN43" s="1477"/>
      <c r="UNO43" s="1477"/>
      <c r="UNP43" s="1477"/>
      <c r="UNQ43" s="1477"/>
      <c r="UNR43" s="1477"/>
      <c r="UNS43" s="1477"/>
      <c r="UNT43" s="1477"/>
      <c r="UNU43" s="1477"/>
      <c r="UNV43" s="1477"/>
      <c r="UNW43" s="1477"/>
      <c r="UNX43" s="1477"/>
      <c r="UNY43" s="1477"/>
      <c r="UNZ43" s="1477"/>
      <c r="UOA43" s="1477"/>
      <c r="UOB43" s="1477"/>
      <c r="UOC43" s="1477"/>
      <c r="UOD43" s="1477"/>
      <c r="UOE43" s="1477"/>
      <c r="UOF43" s="1477"/>
      <c r="UOG43" s="1477"/>
      <c r="UOH43" s="1477"/>
      <c r="UOI43" s="1477"/>
      <c r="UOJ43" s="1477"/>
      <c r="UOK43" s="1477"/>
      <c r="UOL43" s="1477"/>
      <c r="UOM43" s="1477"/>
      <c r="UON43" s="1477"/>
      <c r="UOO43" s="1477"/>
      <c r="UOP43" s="1477"/>
      <c r="UOQ43" s="1477"/>
      <c r="UOR43" s="1477"/>
      <c r="UOS43" s="1477"/>
      <c r="UOT43" s="1477"/>
      <c r="UOU43" s="1477"/>
      <c r="UOV43" s="1477"/>
      <c r="UOW43" s="1477"/>
      <c r="UOX43" s="1477"/>
      <c r="UOY43" s="1477"/>
      <c r="UOZ43" s="1477"/>
      <c r="UPA43" s="1477"/>
      <c r="UPB43" s="1477"/>
      <c r="UPC43" s="1477"/>
      <c r="UPD43" s="1477"/>
      <c r="UPE43" s="1477"/>
      <c r="UPF43" s="1477"/>
      <c r="UPG43" s="1477"/>
      <c r="UPH43" s="1477"/>
      <c r="UPI43" s="1477"/>
      <c r="UPJ43" s="1477"/>
      <c r="UPK43" s="1477"/>
      <c r="UPL43" s="1477"/>
      <c r="UPM43" s="1477"/>
      <c r="UPN43" s="1477"/>
      <c r="UPO43" s="1477"/>
      <c r="UPP43" s="1477"/>
      <c r="UPQ43" s="1477"/>
      <c r="UPR43" s="1477"/>
      <c r="UPS43" s="1477"/>
      <c r="UPT43" s="1477"/>
      <c r="UPU43" s="1477"/>
      <c r="UPV43" s="1477"/>
      <c r="UPW43" s="1477"/>
      <c r="UPX43" s="1477"/>
      <c r="UPY43" s="1477"/>
      <c r="UPZ43" s="1477"/>
      <c r="UQA43" s="1477"/>
      <c r="UQB43" s="1477"/>
      <c r="UQC43" s="1477"/>
      <c r="UQD43" s="1477"/>
      <c r="UQE43" s="1477"/>
      <c r="UQF43" s="1477"/>
      <c r="UQG43" s="1477"/>
      <c r="UQH43" s="1477"/>
      <c r="UQI43" s="1477"/>
      <c r="UQJ43" s="1477"/>
      <c r="UQK43" s="1477"/>
      <c r="UQL43" s="1477"/>
      <c r="UQM43" s="1477"/>
      <c r="UQN43" s="1477"/>
      <c r="UQO43" s="1477"/>
      <c r="UQP43" s="1477"/>
      <c r="UQQ43" s="1477"/>
      <c r="UQR43" s="1477"/>
      <c r="UQS43" s="1477"/>
      <c r="UQT43" s="1477"/>
      <c r="UQU43" s="1477"/>
      <c r="UQV43" s="1477"/>
      <c r="UQW43" s="1477"/>
      <c r="UQX43" s="1477"/>
      <c r="UQY43" s="1477"/>
      <c r="UQZ43" s="1477"/>
      <c r="URA43" s="1477"/>
      <c r="URB43" s="1477"/>
      <c r="URC43" s="1477"/>
      <c r="URD43" s="1477"/>
      <c r="URE43" s="1477"/>
      <c r="URF43" s="1477"/>
      <c r="URG43" s="1477"/>
      <c r="URH43" s="1477"/>
      <c r="URI43" s="1477"/>
      <c r="URJ43" s="1477"/>
      <c r="URK43" s="1477"/>
      <c r="URL43" s="1477"/>
      <c r="URM43" s="1477"/>
      <c r="URN43" s="1477"/>
      <c r="URO43" s="1477"/>
      <c r="URP43" s="1477"/>
      <c r="URQ43" s="1477"/>
      <c r="URR43" s="1477"/>
      <c r="URS43" s="1477"/>
      <c r="URT43" s="1477"/>
      <c r="URU43" s="1477"/>
      <c r="URV43" s="1477"/>
      <c r="URW43" s="1477"/>
      <c r="URX43" s="1477"/>
      <c r="URY43" s="1477"/>
      <c r="URZ43" s="1477"/>
      <c r="USA43" s="1477"/>
      <c r="USB43" s="1477"/>
      <c r="USC43" s="1477"/>
      <c r="USD43" s="1477"/>
      <c r="USE43" s="1477"/>
      <c r="USF43" s="1477"/>
      <c r="USG43" s="1477"/>
      <c r="USH43" s="1477"/>
      <c r="USI43" s="1477"/>
      <c r="USJ43" s="1477"/>
      <c r="USK43" s="1477"/>
      <c r="USL43" s="1477"/>
      <c r="USM43" s="1477"/>
      <c r="USN43" s="1477"/>
      <c r="USO43" s="1477"/>
      <c r="USP43" s="1477"/>
      <c r="USQ43" s="1477"/>
      <c r="USR43" s="1477"/>
      <c r="USS43" s="1477"/>
      <c r="UST43" s="1477"/>
      <c r="USU43" s="1477"/>
      <c r="USV43" s="1477"/>
      <c r="USW43" s="1477"/>
      <c r="USX43" s="1477"/>
      <c r="USY43" s="1477"/>
      <c r="USZ43" s="1477"/>
      <c r="UTA43" s="1477"/>
      <c r="UTB43" s="1477"/>
      <c r="UTC43" s="1477"/>
      <c r="UTD43" s="1477"/>
      <c r="UTE43" s="1477"/>
      <c r="UTF43" s="1477"/>
      <c r="UTG43" s="1477"/>
      <c r="UTH43" s="1477"/>
      <c r="UTI43" s="1477"/>
      <c r="UTJ43" s="1477"/>
      <c r="UTK43" s="1477"/>
      <c r="UTL43" s="1477"/>
      <c r="UTM43" s="1477"/>
      <c r="UTN43" s="1477"/>
      <c r="UTO43" s="1477"/>
      <c r="UTP43" s="1477"/>
      <c r="UTQ43" s="1477"/>
      <c r="UTR43" s="1477"/>
      <c r="UTS43" s="1477"/>
      <c r="UTT43" s="1477"/>
      <c r="UTU43" s="1477"/>
      <c r="UTV43" s="1477"/>
      <c r="UTW43" s="1477"/>
      <c r="UTX43" s="1477"/>
      <c r="UTY43" s="1477"/>
      <c r="UTZ43" s="1477"/>
      <c r="UUA43" s="1477"/>
      <c r="UUB43" s="1477"/>
      <c r="UUC43" s="1477"/>
      <c r="UUD43" s="1477"/>
      <c r="UUE43" s="1477"/>
      <c r="UUF43" s="1477"/>
      <c r="UUG43" s="1477"/>
      <c r="UUH43" s="1477"/>
      <c r="UUI43" s="1477"/>
      <c r="UUJ43" s="1477"/>
      <c r="UUK43" s="1477"/>
      <c r="UUL43" s="1477"/>
      <c r="UUM43" s="1477"/>
      <c r="UUN43" s="1477"/>
      <c r="UUO43" s="1477"/>
      <c r="UUP43" s="1477"/>
      <c r="UUQ43" s="1477"/>
      <c r="UUR43" s="1477"/>
      <c r="UUS43" s="1477"/>
      <c r="UUT43" s="1477"/>
      <c r="UUU43" s="1477"/>
      <c r="UUV43" s="1477"/>
      <c r="UUW43" s="1477"/>
      <c r="UUX43" s="1477"/>
      <c r="UUY43" s="1477"/>
      <c r="UUZ43" s="1477"/>
      <c r="UVA43" s="1477"/>
      <c r="UVB43" s="1477"/>
      <c r="UVC43" s="1477"/>
      <c r="UVD43" s="1477"/>
      <c r="UVE43" s="1477"/>
      <c r="UVF43" s="1477"/>
      <c r="UVG43" s="1477"/>
      <c r="UVH43" s="1477"/>
      <c r="UVI43" s="1477"/>
      <c r="UVJ43" s="1477"/>
      <c r="UVK43" s="1477"/>
      <c r="UVL43" s="1477"/>
      <c r="UVM43" s="1477"/>
      <c r="UVN43" s="1477"/>
      <c r="UVO43" s="1477"/>
      <c r="UVP43" s="1477"/>
      <c r="UVQ43" s="1477"/>
      <c r="UVR43" s="1477"/>
      <c r="UVS43" s="1477"/>
      <c r="UVT43" s="1477"/>
      <c r="UVU43" s="1477"/>
      <c r="UVV43" s="1477"/>
      <c r="UVW43" s="1477"/>
      <c r="UVX43" s="1477"/>
      <c r="UVY43" s="1477"/>
      <c r="UVZ43" s="1477"/>
      <c r="UWA43" s="1477"/>
      <c r="UWB43" s="1477"/>
      <c r="UWC43" s="1477"/>
      <c r="UWD43" s="1477"/>
      <c r="UWE43" s="1477"/>
      <c r="UWF43" s="1477"/>
      <c r="UWG43" s="1477"/>
      <c r="UWH43" s="1477"/>
      <c r="UWI43" s="1477"/>
      <c r="UWJ43" s="1477"/>
      <c r="UWK43" s="1477"/>
      <c r="UWL43" s="1477"/>
      <c r="UWM43" s="1477"/>
      <c r="UWN43" s="1477"/>
      <c r="UWO43" s="1477"/>
      <c r="UWP43" s="1477"/>
      <c r="UWQ43" s="1477"/>
      <c r="UWR43" s="1477"/>
      <c r="UWS43" s="1477"/>
      <c r="UWT43" s="1477"/>
      <c r="UWU43" s="1477"/>
      <c r="UWV43" s="1477"/>
      <c r="UWW43" s="1477"/>
      <c r="UWX43" s="1477"/>
      <c r="UWY43" s="1477"/>
      <c r="UWZ43" s="1477"/>
      <c r="UXA43" s="1477"/>
      <c r="UXB43" s="1477"/>
      <c r="UXC43" s="1477"/>
      <c r="UXD43" s="1477"/>
      <c r="UXE43" s="1477"/>
      <c r="UXF43" s="1477"/>
      <c r="UXG43" s="1477"/>
      <c r="UXH43" s="1477"/>
      <c r="UXI43" s="1477"/>
      <c r="UXJ43" s="1477"/>
      <c r="UXK43" s="1477"/>
      <c r="UXL43" s="1477"/>
      <c r="UXM43" s="1477"/>
      <c r="UXN43" s="1477"/>
      <c r="UXO43" s="1477"/>
      <c r="UXP43" s="1477"/>
      <c r="UXQ43" s="1477"/>
      <c r="UXR43" s="1477"/>
      <c r="UXS43" s="1477"/>
      <c r="UXT43" s="1477"/>
      <c r="UXU43" s="1477"/>
      <c r="UXV43" s="1477"/>
      <c r="UXW43" s="1477"/>
      <c r="UXX43" s="1477"/>
      <c r="UXY43" s="1477"/>
      <c r="UXZ43" s="1477"/>
      <c r="UYA43" s="1477"/>
      <c r="UYB43" s="1477"/>
      <c r="UYC43" s="1477"/>
      <c r="UYD43" s="1477"/>
      <c r="UYE43" s="1477"/>
      <c r="UYF43" s="1477"/>
      <c r="UYG43" s="1477"/>
      <c r="UYH43" s="1477"/>
      <c r="UYI43" s="1477"/>
      <c r="UYJ43" s="1477"/>
      <c r="UYK43" s="1477"/>
      <c r="UYL43" s="1477"/>
      <c r="UYM43" s="1477"/>
      <c r="UYN43" s="1477"/>
      <c r="UYO43" s="1477"/>
      <c r="UYP43" s="1477"/>
      <c r="UYQ43" s="1477"/>
      <c r="UYR43" s="1477"/>
      <c r="UYS43" s="1477"/>
      <c r="UYT43" s="1477"/>
      <c r="UYU43" s="1477"/>
      <c r="UYV43" s="1477"/>
      <c r="UYW43" s="1477"/>
      <c r="UYX43" s="1477"/>
      <c r="UYY43" s="1477"/>
      <c r="UYZ43" s="1477"/>
      <c r="UZA43" s="1477"/>
      <c r="UZB43" s="1477"/>
      <c r="UZC43" s="1477"/>
      <c r="UZD43" s="1477"/>
      <c r="UZE43" s="1477"/>
      <c r="UZF43" s="1477"/>
      <c r="UZG43" s="1477"/>
      <c r="UZH43" s="1477"/>
      <c r="UZI43" s="1477"/>
      <c r="UZJ43" s="1477"/>
      <c r="UZK43" s="1477"/>
      <c r="UZL43" s="1477"/>
      <c r="UZM43" s="1477"/>
      <c r="UZN43" s="1477"/>
      <c r="UZO43" s="1477"/>
      <c r="UZP43" s="1477"/>
      <c r="UZQ43" s="1477"/>
      <c r="UZR43" s="1477"/>
      <c r="UZS43" s="1477"/>
      <c r="UZT43" s="1477"/>
      <c r="UZU43" s="1477"/>
      <c r="UZV43" s="1477"/>
      <c r="UZW43" s="1477"/>
      <c r="UZX43" s="1477"/>
      <c r="UZY43" s="1477"/>
      <c r="UZZ43" s="1477"/>
      <c r="VAA43" s="1477"/>
      <c r="VAB43" s="1477"/>
      <c r="VAC43" s="1477"/>
      <c r="VAD43" s="1477"/>
      <c r="VAE43" s="1477"/>
      <c r="VAF43" s="1477"/>
      <c r="VAG43" s="1477"/>
      <c r="VAH43" s="1477"/>
      <c r="VAI43" s="1477"/>
      <c r="VAJ43" s="1477"/>
      <c r="VAK43" s="1477"/>
      <c r="VAL43" s="1477"/>
      <c r="VAM43" s="1477"/>
      <c r="VAN43" s="1477"/>
      <c r="VAO43" s="1477"/>
      <c r="VAP43" s="1477"/>
      <c r="VAQ43" s="1477"/>
      <c r="VAR43" s="1477"/>
      <c r="VAS43" s="1477"/>
      <c r="VAT43" s="1477"/>
      <c r="VAU43" s="1477"/>
      <c r="VAV43" s="1477"/>
      <c r="VAW43" s="1477"/>
      <c r="VAX43" s="1477"/>
      <c r="VAY43" s="1477"/>
      <c r="VAZ43" s="1477"/>
      <c r="VBA43" s="1477"/>
      <c r="VBB43" s="1477"/>
      <c r="VBC43" s="1477"/>
      <c r="VBD43" s="1477"/>
      <c r="VBE43" s="1477"/>
      <c r="VBF43" s="1477"/>
      <c r="VBG43" s="1477"/>
      <c r="VBH43" s="1477"/>
      <c r="VBI43" s="1477"/>
      <c r="VBJ43" s="1477"/>
      <c r="VBK43" s="1477"/>
      <c r="VBL43" s="1477"/>
      <c r="VBM43" s="1477"/>
      <c r="VBN43" s="1477"/>
      <c r="VBO43" s="1477"/>
      <c r="VBP43" s="1477"/>
      <c r="VBQ43" s="1477"/>
      <c r="VBR43" s="1477"/>
      <c r="VBS43" s="1477"/>
      <c r="VBT43" s="1477"/>
      <c r="VBU43" s="1477"/>
      <c r="VBV43" s="1477"/>
      <c r="VBW43" s="1477"/>
      <c r="VBX43" s="1477"/>
      <c r="VBY43" s="1477"/>
      <c r="VBZ43" s="1477"/>
      <c r="VCA43" s="1477"/>
      <c r="VCB43" s="1477"/>
      <c r="VCC43" s="1477"/>
      <c r="VCD43" s="1477"/>
      <c r="VCE43" s="1477"/>
      <c r="VCF43" s="1477"/>
      <c r="VCG43" s="1477"/>
      <c r="VCH43" s="1477"/>
      <c r="VCI43" s="1477"/>
      <c r="VCJ43" s="1477"/>
      <c r="VCK43" s="1477"/>
      <c r="VCL43" s="1477"/>
      <c r="VCM43" s="1477"/>
      <c r="VCN43" s="1477"/>
      <c r="VCO43" s="1477"/>
      <c r="VCP43" s="1477"/>
      <c r="VCQ43" s="1477"/>
      <c r="VCR43" s="1477"/>
      <c r="VCS43" s="1477"/>
      <c r="VCT43" s="1477"/>
      <c r="VCU43" s="1477"/>
      <c r="VCV43" s="1477"/>
      <c r="VCW43" s="1477"/>
      <c r="VCX43" s="1477"/>
      <c r="VCY43" s="1477"/>
      <c r="VCZ43" s="1477"/>
      <c r="VDA43" s="1477"/>
      <c r="VDB43" s="1477"/>
      <c r="VDC43" s="1477"/>
      <c r="VDD43" s="1477"/>
      <c r="VDE43" s="1477"/>
      <c r="VDF43" s="1477"/>
      <c r="VDG43" s="1477"/>
      <c r="VDH43" s="1477"/>
      <c r="VDI43" s="1477"/>
      <c r="VDJ43" s="1477"/>
      <c r="VDK43" s="1477"/>
      <c r="VDL43" s="1477"/>
      <c r="VDM43" s="1477"/>
      <c r="VDN43" s="1477"/>
      <c r="VDO43" s="1477"/>
      <c r="VDP43" s="1477"/>
      <c r="VDQ43" s="1477"/>
      <c r="VDR43" s="1477"/>
      <c r="VDS43" s="1477"/>
      <c r="VDT43" s="1477"/>
      <c r="VDU43" s="1477"/>
      <c r="VDV43" s="1477"/>
      <c r="VDW43" s="1477"/>
      <c r="VDX43" s="1477"/>
      <c r="VDY43" s="1477"/>
      <c r="VDZ43" s="1477"/>
      <c r="VEA43" s="1477"/>
      <c r="VEB43" s="1477"/>
      <c r="VEC43" s="1477"/>
      <c r="VED43" s="1477"/>
      <c r="VEE43" s="1477"/>
      <c r="VEF43" s="1477"/>
      <c r="VEG43" s="1477"/>
      <c r="VEH43" s="1477"/>
      <c r="VEI43" s="1477"/>
      <c r="VEJ43" s="1477"/>
      <c r="VEK43" s="1477"/>
      <c r="VEL43" s="1477"/>
      <c r="VEM43" s="1477"/>
      <c r="VEN43" s="1477"/>
      <c r="VEO43" s="1477"/>
      <c r="VEP43" s="1477"/>
      <c r="VEQ43" s="1477"/>
      <c r="VER43" s="1477"/>
      <c r="VES43" s="1477"/>
      <c r="VET43" s="1477"/>
      <c r="VEU43" s="1477"/>
      <c r="VEV43" s="1477"/>
      <c r="VEW43" s="1477"/>
      <c r="VEX43" s="1477"/>
      <c r="VEY43" s="1477"/>
      <c r="VEZ43" s="1477"/>
      <c r="VFA43" s="1477"/>
      <c r="VFB43" s="1477"/>
      <c r="VFC43" s="1477"/>
      <c r="VFD43" s="1477"/>
      <c r="VFE43" s="1477"/>
      <c r="VFF43" s="1477"/>
      <c r="VFG43" s="1477"/>
      <c r="VFH43" s="1477"/>
      <c r="VFI43" s="1477"/>
      <c r="VFJ43" s="1477"/>
      <c r="VFK43" s="1477"/>
      <c r="VFL43" s="1477"/>
      <c r="VFM43" s="1477"/>
      <c r="VFN43" s="1477"/>
      <c r="VFO43" s="1477"/>
      <c r="VFP43" s="1477"/>
      <c r="VFQ43" s="1477"/>
      <c r="VFR43" s="1477"/>
      <c r="VFS43" s="1477"/>
      <c r="VFT43" s="1477"/>
      <c r="VFU43" s="1477"/>
      <c r="VFV43" s="1477"/>
      <c r="VFW43" s="1477"/>
      <c r="VFX43" s="1477"/>
      <c r="VFY43" s="1477"/>
      <c r="VFZ43" s="1477"/>
      <c r="VGA43" s="1477"/>
      <c r="VGB43" s="1477"/>
      <c r="VGC43" s="1477"/>
      <c r="VGD43" s="1477"/>
      <c r="VGE43" s="1477"/>
      <c r="VGF43" s="1477"/>
      <c r="VGG43" s="1477"/>
      <c r="VGH43" s="1477"/>
      <c r="VGI43" s="1477"/>
      <c r="VGJ43" s="1477"/>
      <c r="VGK43" s="1477"/>
      <c r="VGL43" s="1477"/>
      <c r="VGM43" s="1477"/>
      <c r="VGN43" s="1477"/>
      <c r="VGO43" s="1477"/>
      <c r="VGP43" s="1477"/>
      <c r="VGQ43" s="1477"/>
      <c r="VGR43" s="1477"/>
      <c r="VGS43" s="1477"/>
      <c r="VGT43" s="1477"/>
      <c r="VGU43" s="1477"/>
      <c r="VGV43" s="1477"/>
      <c r="VGW43" s="1477"/>
      <c r="VGX43" s="1477"/>
      <c r="VGY43" s="1477"/>
      <c r="VGZ43" s="1477"/>
      <c r="VHA43" s="1477"/>
      <c r="VHB43" s="1477"/>
      <c r="VHC43" s="1477"/>
      <c r="VHD43" s="1477"/>
      <c r="VHE43" s="1477"/>
      <c r="VHF43" s="1477"/>
      <c r="VHG43" s="1477"/>
      <c r="VHH43" s="1477"/>
      <c r="VHI43" s="1477"/>
      <c r="VHJ43" s="1477"/>
      <c r="VHK43" s="1477"/>
      <c r="VHL43" s="1477"/>
      <c r="VHM43" s="1477"/>
      <c r="VHN43" s="1477"/>
      <c r="VHO43" s="1477"/>
      <c r="VHP43" s="1477"/>
      <c r="VHQ43" s="1477"/>
      <c r="VHR43" s="1477"/>
      <c r="VHS43" s="1477"/>
      <c r="VHT43" s="1477"/>
      <c r="VHU43" s="1477"/>
      <c r="VHV43" s="1477"/>
      <c r="VHW43" s="1477"/>
      <c r="VHX43" s="1477"/>
      <c r="VHY43" s="1477"/>
      <c r="VHZ43" s="1477"/>
      <c r="VIA43" s="1477"/>
      <c r="VIB43" s="1477"/>
      <c r="VIC43" s="1477"/>
      <c r="VID43" s="1477"/>
      <c r="VIE43" s="1477"/>
      <c r="VIF43" s="1477"/>
      <c r="VIG43" s="1477"/>
      <c r="VIH43" s="1477"/>
      <c r="VII43" s="1477"/>
      <c r="VIJ43" s="1477"/>
      <c r="VIK43" s="1477"/>
      <c r="VIL43" s="1477"/>
      <c r="VIM43" s="1477"/>
      <c r="VIN43" s="1477"/>
      <c r="VIO43" s="1477"/>
      <c r="VIP43" s="1477"/>
      <c r="VIQ43" s="1477"/>
      <c r="VIR43" s="1477"/>
      <c r="VIS43" s="1477"/>
      <c r="VIT43" s="1477"/>
      <c r="VIU43" s="1477"/>
      <c r="VIV43" s="1477"/>
      <c r="VIW43" s="1477"/>
      <c r="VIX43" s="1477"/>
      <c r="VIY43" s="1477"/>
      <c r="VIZ43" s="1477"/>
      <c r="VJA43" s="1477"/>
      <c r="VJB43" s="1477"/>
      <c r="VJC43" s="1477"/>
      <c r="VJD43" s="1477"/>
      <c r="VJE43" s="1477"/>
      <c r="VJF43" s="1477"/>
      <c r="VJG43" s="1477"/>
      <c r="VJH43" s="1477"/>
      <c r="VJI43" s="1477"/>
      <c r="VJJ43" s="1477"/>
      <c r="VJK43" s="1477"/>
      <c r="VJL43" s="1477"/>
      <c r="VJM43" s="1477"/>
      <c r="VJN43" s="1477"/>
      <c r="VJO43" s="1477"/>
      <c r="VJP43" s="1477"/>
      <c r="VJQ43" s="1477"/>
      <c r="VJR43" s="1477"/>
      <c r="VJS43" s="1477"/>
      <c r="VJT43" s="1477"/>
      <c r="VJU43" s="1477"/>
      <c r="VJV43" s="1477"/>
      <c r="VJW43" s="1477"/>
      <c r="VJX43" s="1477"/>
      <c r="VJY43" s="1477"/>
      <c r="VJZ43" s="1477"/>
      <c r="VKA43" s="1477"/>
      <c r="VKB43" s="1477"/>
      <c r="VKC43" s="1477"/>
      <c r="VKD43" s="1477"/>
      <c r="VKE43" s="1477"/>
      <c r="VKF43" s="1477"/>
      <c r="VKG43" s="1477"/>
      <c r="VKH43" s="1477"/>
      <c r="VKI43" s="1477"/>
      <c r="VKJ43" s="1477"/>
      <c r="VKK43" s="1477"/>
      <c r="VKL43" s="1477"/>
      <c r="VKM43" s="1477"/>
      <c r="VKN43" s="1477"/>
      <c r="VKO43" s="1477"/>
      <c r="VKP43" s="1477"/>
      <c r="VKQ43" s="1477"/>
      <c r="VKR43" s="1477"/>
      <c r="VKS43" s="1477"/>
      <c r="VKT43" s="1477"/>
      <c r="VKU43" s="1477"/>
      <c r="VKV43" s="1477"/>
      <c r="VKW43" s="1477"/>
      <c r="VKX43" s="1477"/>
      <c r="VKY43" s="1477"/>
      <c r="VKZ43" s="1477"/>
      <c r="VLA43" s="1477"/>
      <c r="VLB43" s="1477"/>
      <c r="VLC43" s="1477"/>
      <c r="VLD43" s="1477"/>
      <c r="VLE43" s="1477"/>
      <c r="VLF43" s="1477"/>
      <c r="VLG43" s="1477"/>
      <c r="VLH43" s="1477"/>
      <c r="VLI43" s="1477"/>
      <c r="VLJ43" s="1477"/>
      <c r="VLK43" s="1477"/>
      <c r="VLL43" s="1477"/>
      <c r="VLM43" s="1477"/>
      <c r="VLN43" s="1477"/>
      <c r="VLO43" s="1477"/>
      <c r="VLP43" s="1477"/>
      <c r="VLQ43" s="1477"/>
      <c r="VLR43" s="1477"/>
      <c r="VLS43" s="1477"/>
      <c r="VLT43" s="1477"/>
      <c r="VLU43" s="1477"/>
      <c r="VLV43" s="1477"/>
      <c r="VLW43" s="1477"/>
      <c r="VLX43" s="1477"/>
      <c r="VLY43" s="1477"/>
      <c r="VLZ43" s="1477"/>
      <c r="VMA43" s="1477"/>
      <c r="VMB43" s="1477"/>
      <c r="VMC43" s="1477"/>
      <c r="VMD43" s="1477"/>
      <c r="VME43" s="1477"/>
      <c r="VMF43" s="1477"/>
      <c r="VMG43" s="1477"/>
      <c r="VMH43" s="1477"/>
      <c r="VMI43" s="1477"/>
      <c r="VMJ43" s="1477"/>
      <c r="VMK43" s="1477"/>
      <c r="VML43" s="1477"/>
      <c r="VMM43" s="1477"/>
      <c r="VMN43" s="1477"/>
      <c r="VMO43" s="1477"/>
      <c r="VMP43" s="1477"/>
      <c r="VMQ43" s="1477"/>
      <c r="VMR43" s="1477"/>
      <c r="VMS43" s="1477"/>
      <c r="VMT43" s="1477"/>
      <c r="VMU43" s="1477"/>
      <c r="VMV43" s="1477"/>
      <c r="VMW43" s="1477"/>
      <c r="VMX43" s="1477"/>
      <c r="VMY43" s="1477"/>
      <c r="VMZ43" s="1477"/>
      <c r="VNA43" s="1477"/>
      <c r="VNB43" s="1477"/>
      <c r="VNC43" s="1477"/>
      <c r="VND43" s="1477"/>
      <c r="VNE43" s="1477"/>
      <c r="VNF43" s="1477"/>
      <c r="VNG43" s="1477"/>
      <c r="VNH43" s="1477"/>
      <c r="VNI43" s="1477"/>
      <c r="VNJ43" s="1477"/>
      <c r="VNK43" s="1477"/>
      <c r="VNL43" s="1477"/>
      <c r="VNM43" s="1477"/>
      <c r="VNN43" s="1477"/>
      <c r="VNO43" s="1477"/>
      <c r="VNP43" s="1477"/>
      <c r="VNQ43" s="1477"/>
      <c r="VNR43" s="1477"/>
      <c r="VNS43" s="1477"/>
      <c r="VNT43" s="1477"/>
      <c r="VNU43" s="1477"/>
      <c r="VNV43" s="1477"/>
      <c r="VNW43" s="1477"/>
      <c r="VNX43" s="1477"/>
      <c r="VNY43" s="1477"/>
      <c r="VNZ43" s="1477"/>
      <c r="VOA43" s="1477"/>
      <c r="VOB43" s="1477"/>
      <c r="VOC43" s="1477"/>
      <c r="VOD43" s="1477"/>
      <c r="VOE43" s="1477"/>
      <c r="VOF43" s="1477"/>
      <c r="VOG43" s="1477"/>
      <c r="VOH43" s="1477"/>
      <c r="VOI43" s="1477"/>
      <c r="VOJ43" s="1477"/>
      <c r="VOK43" s="1477"/>
      <c r="VOL43" s="1477"/>
      <c r="VOM43" s="1477"/>
      <c r="VON43" s="1477"/>
      <c r="VOO43" s="1477"/>
      <c r="VOP43" s="1477"/>
      <c r="VOQ43" s="1477"/>
      <c r="VOR43" s="1477"/>
      <c r="VOS43" s="1477"/>
      <c r="VOT43" s="1477"/>
      <c r="VOU43" s="1477"/>
      <c r="VOV43" s="1477"/>
      <c r="VOW43" s="1477"/>
      <c r="VOX43" s="1477"/>
      <c r="VOY43" s="1477"/>
      <c r="VOZ43" s="1477"/>
      <c r="VPA43" s="1477"/>
      <c r="VPB43" s="1477"/>
      <c r="VPC43" s="1477"/>
      <c r="VPD43" s="1477"/>
      <c r="VPE43" s="1477"/>
      <c r="VPF43" s="1477"/>
      <c r="VPG43" s="1477"/>
      <c r="VPH43" s="1477"/>
      <c r="VPI43" s="1477"/>
      <c r="VPJ43" s="1477"/>
      <c r="VPK43" s="1477"/>
      <c r="VPL43" s="1477"/>
      <c r="VPM43" s="1477"/>
      <c r="VPN43" s="1477"/>
      <c r="VPO43" s="1477"/>
      <c r="VPP43" s="1477"/>
      <c r="VPQ43" s="1477"/>
      <c r="VPR43" s="1477"/>
      <c r="VPS43" s="1477"/>
      <c r="VPT43" s="1477"/>
      <c r="VPU43" s="1477"/>
      <c r="VPV43" s="1477"/>
      <c r="VPW43" s="1477"/>
      <c r="VPX43" s="1477"/>
      <c r="VPY43" s="1477"/>
      <c r="VPZ43" s="1477"/>
      <c r="VQA43" s="1477"/>
      <c r="VQB43" s="1477"/>
      <c r="VQC43" s="1477"/>
      <c r="VQD43" s="1477"/>
      <c r="VQE43" s="1477"/>
      <c r="VQF43" s="1477"/>
      <c r="VQG43" s="1477"/>
      <c r="VQH43" s="1477"/>
      <c r="VQI43" s="1477"/>
      <c r="VQJ43" s="1477"/>
      <c r="VQK43" s="1477"/>
      <c r="VQL43" s="1477"/>
      <c r="VQM43" s="1477"/>
      <c r="VQN43" s="1477"/>
      <c r="VQO43" s="1477"/>
      <c r="VQP43" s="1477"/>
      <c r="VQQ43" s="1477"/>
      <c r="VQR43" s="1477"/>
      <c r="VQS43" s="1477"/>
      <c r="VQT43" s="1477"/>
      <c r="VQU43" s="1477"/>
      <c r="VQV43" s="1477"/>
      <c r="VQW43" s="1477"/>
      <c r="VQX43" s="1477"/>
      <c r="VQY43" s="1477"/>
      <c r="VQZ43" s="1477"/>
      <c r="VRA43" s="1477"/>
      <c r="VRB43" s="1477"/>
      <c r="VRC43" s="1477"/>
      <c r="VRD43" s="1477"/>
      <c r="VRE43" s="1477"/>
      <c r="VRF43" s="1477"/>
      <c r="VRG43" s="1477"/>
      <c r="VRH43" s="1477"/>
      <c r="VRI43" s="1477"/>
      <c r="VRJ43" s="1477"/>
      <c r="VRK43" s="1477"/>
      <c r="VRL43" s="1477"/>
      <c r="VRM43" s="1477"/>
      <c r="VRN43" s="1477"/>
      <c r="VRO43" s="1477"/>
      <c r="VRP43" s="1477"/>
      <c r="VRQ43" s="1477"/>
      <c r="VRR43" s="1477"/>
      <c r="VRS43" s="1477"/>
      <c r="VRT43" s="1477"/>
      <c r="VRU43" s="1477"/>
      <c r="VRV43" s="1477"/>
      <c r="VRW43" s="1477"/>
      <c r="VRX43" s="1477"/>
      <c r="VRY43" s="1477"/>
      <c r="VRZ43" s="1477"/>
      <c r="VSA43" s="1477"/>
      <c r="VSB43" s="1477"/>
      <c r="VSC43" s="1477"/>
      <c r="VSD43" s="1477"/>
      <c r="VSE43" s="1477"/>
      <c r="VSF43" s="1477"/>
      <c r="VSG43" s="1477"/>
      <c r="VSH43" s="1477"/>
      <c r="VSI43" s="1477"/>
      <c r="VSJ43" s="1477"/>
      <c r="VSK43" s="1477"/>
      <c r="VSL43" s="1477"/>
      <c r="VSM43" s="1477"/>
      <c r="VSN43" s="1477"/>
      <c r="VSO43" s="1477"/>
      <c r="VSP43" s="1477"/>
      <c r="VSQ43" s="1477"/>
      <c r="VSR43" s="1477"/>
      <c r="VSS43" s="1477"/>
      <c r="VST43" s="1477"/>
      <c r="VSU43" s="1477"/>
      <c r="VSV43" s="1477"/>
      <c r="VSW43" s="1477"/>
      <c r="VSX43" s="1477"/>
      <c r="VSY43" s="1477"/>
      <c r="VSZ43" s="1477"/>
      <c r="VTA43" s="1477"/>
      <c r="VTB43" s="1477"/>
      <c r="VTC43" s="1477"/>
      <c r="VTD43" s="1477"/>
      <c r="VTE43" s="1477"/>
      <c r="VTF43" s="1477"/>
      <c r="VTG43" s="1477"/>
      <c r="VTH43" s="1477"/>
      <c r="VTI43" s="1477"/>
      <c r="VTJ43" s="1477"/>
      <c r="VTK43" s="1477"/>
      <c r="VTL43" s="1477"/>
      <c r="VTM43" s="1477"/>
      <c r="VTN43" s="1477"/>
      <c r="VTO43" s="1477"/>
      <c r="VTP43" s="1477"/>
      <c r="VTQ43" s="1477"/>
      <c r="VTR43" s="1477"/>
      <c r="VTS43" s="1477"/>
      <c r="VTT43" s="1477"/>
      <c r="VTU43" s="1477"/>
      <c r="VTV43" s="1477"/>
      <c r="VTW43" s="1477"/>
      <c r="VTX43" s="1477"/>
      <c r="VTY43" s="1477"/>
      <c r="VTZ43" s="1477"/>
      <c r="VUA43" s="1477"/>
      <c r="VUB43" s="1477"/>
      <c r="VUC43" s="1477"/>
      <c r="VUD43" s="1477"/>
      <c r="VUE43" s="1477"/>
      <c r="VUF43" s="1477"/>
      <c r="VUG43" s="1477"/>
      <c r="VUH43" s="1477"/>
      <c r="VUI43" s="1477"/>
      <c r="VUJ43" s="1477"/>
      <c r="VUK43" s="1477"/>
      <c r="VUL43" s="1477"/>
      <c r="VUM43" s="1477"/>
      <c r="VUN43" s="1477"/>
      <c r="VUO43" s="1477"/>
      <c r="VUP43" s="1477"/>
      <c r="VUQ43" s="1477"/>
      <c r="VUR43" s="1477"/>
      <c r="VUS43" s="1477"/>
      <c r="VUT43" s="1477"/>
      <c r="VUU43" s="1477"/>
      <c r="VUV43" s="1477"/>
      <c r="VUW43" s="1477"/>
      <c r="VUX43" s="1477"/>
      <c r="VUY43" s="1477"/>
      <c r="VUZ43" s="1477"/>
      <c r="VVA43" s="1477"/>
      <c r="VVB43" s="1477"/>
      <c r="VVC43" s="1477"/>
      <c r="VVD43" s="1477"/>
      <c r="VVE43" s="1477"/>
      <c r="VVF43" s="1477"/>
      <c r="VVG43" s="1477"/>
      <c r="VVH43" s="1477"/>
      <c r="VVI43" s="1477"/>
      <c r="VVJ43" s="1477"/>
      <c r="VVK43" s="1477"/>
      <c r="VVL43" s="1477"/>
      <c r="VVM43" s="1477"/>
      <c r="VVN43" s="1477"/>
      <c r="VVO43" s="1477"/>
      <c r="VVP43" s="1477"/>
      <c r="VVQ43" s="1477"/>
      <c r="VVR43" s="1477"/>
      <c r="VVS43" s="1477"/>
      <c r="VVT43" s="1477"/>
      <c r="VVU43" s="1477"/>
      <c r="VVV43" s="1477"/>
      <c r="VVW43" s="1477"/>
      <c r="VVX43" s="1477"/>
      <c r="VVY43" s="1477"/>
      <c r="VVZ43" s="1477"/>
      <c r="VWA43" s="1477"/>
      <c r="VWB43" s="1477"/>
      <c r="VWC43" s="1477"/>
      <c r="VWD43" s="1477"/>
      <c r="VWE43" s="1477"/>
      <c r="VWF43" s="1477"/>
      <c r="VWG43" s="1477"/>
      <c r="VWH43" s="1477"/>
      <c r="VWI43" s="1477"/>
      <c r="VWJ43" s="1477"/>
      <c r="VWK43" s="1477"/>
      <c r="VWL43" s="1477"/>
      <c r="VWM43" s="1477"/>
      <c r="VWN43" s="1477"/>
      <c r="VWO43" s="1477"/>
      <c r="VWP43" s="1477"/>
      <c r="VWQ43" s="1477"/>
      <c r="VWR43" s="1477"/>
      <c r="VWS43" s="1477"/>
      <c r="VWT43" s="1477"/>
      <c r="VWU43" s="1477"/>
      <c r="VWV43" s="1477"/>
      <c r="VWW43" s="1477"/>
      <c r="VWX43" s="1477"/>
      <c r="VWY43" s="1477"/>
      <c r="VWZ43" s="1477"/>
      <c r="VXA43" s="1477"/>
      <c r="VXB43" s="1477"/>
      <c r="VXC43" s="1477"/>
      <c r="VXD43" s="1477"/>
      <c r="VXE43" s="1477"/>
      <c r="VXF43" s="1477"/>
      <c r="VXG43" s="1477"/>
      <c r="VXH43" s="1477"/>
      <c r="VXI43" s="1477"/>
      <c r="VXJ43" s="1477"/>
      <c r="VXK43" s="1477"/>
      <c r="VXL43" s="1477"/>
      <c r="VXM43" s="1477"/>
      <c r="VXN43" s="1477"/>
      <c r="VXO43" s="1477"/>
      <c r="VXP43" s="1477"/>
      <c r="VXQ43" s="1477"/>
      <c r="VXR43" s="1477"/>
      <c r="VXS43" s="1477"/>
      <c r="VXT43" s="1477"/>
      <c r="VXU43" s="1477"/>
      <c r="VXV43" s="1477"/>
      <c r="VXW43" s="1477"/>
      <c r="VXX43" s="1477"/>
      <c r="VXY43" s="1477"/>
      <c r="VXZ43" s="1477"/>
      <c r="VYA43" s="1477"/>
      <c r="VYB43" s="1477"/>
      <c r="VYC43" s="1477"/>
      <c r="VYD43" s="1477"/>
      <c r="VYE43" s="1477"/>
      <c r="VYF43" s="1477"/>
      <c r="VYG43" s="1477"/>
      <c r="VYH43" s="1477"/>
      <c r="VYI43" s="1477"/>
      <c r="VYJ43" s="1477"/>
      <c r="VYK43" s="1477"/>
      <c r="VYL43" s="1477"/>
      <c r="VYM43" s="1477"/>
      <c r="VYN43" s="1477"/>
      <c r="VYO43" s="1477"/>
      <c r="VYP43" s="1477"/>
      <c r="VYQ43" s="1477"/>
      <c r="VYR43" s="1477"/>
      <c r="VYS43" s="1477"/>
      <c r="VYT43" s="1477"/>
      <c r="VYU43" s="1477"/>
      <c r="VYV43" s="1477"/>
      <c r="VYW43" s="1477"/>
      <c r="VYX43" s="1477"/>
      <c r="VYY43" s="1477"/>
      <c r="VYZ43" s="1477"/>
      <c r="VZA43" s="1477"/>
      <c r="VZB43" s="1477"/>
      <c r="VZC43" s="1477"/>
      <c r="VZD43" s="1477"/>
      <c r="VZE43" s="1477"/>
      <c r="VZF43" s="1477"/>
      <c r="VZG43" s="1477"/>
      <c r="VZH43" s="1477"/>
      <c r="VZI43" s="1477"/>
      <c r="VZJ43" s="1477"/>
      <c r="VZK43" s="1477"/>
      <c r="VZL43" s="1477"/>
      <c r="VZM43" s="1477"/>
      <c r="VZN43" s="1477"/>
      <c r="VZO43" s="1477"/>
      <c r="VZP43" s="1477"/>
      <c r="VZQ43" s="1477"/>
      <c r="VZR43" s="1477"/>
      <c r="VZS43" s="1477"/>
      <c r="VZT43" s="1477"/>
      <c r="VZU43" s="1477"/>
      <c r="VZV43" s="1477"/>
      <c r="VZW43" s="1477"/>
      <c r="VZX43" s="1477"/>
      <c r="VZY43" s="1477"/>
      <c r="VZZ43" s="1477"/>
      <c r="WAA43" s="1477"/>
      <c r="WAB43" s="1477"/>
      <c r="WAC43" s="1477"/>
      <c r="WAD43" s="1477"/>
      <c r="WAE43" s="1477"/>
      <c r="WAF43" s="1477"/>
      <c r="WAG43" s="1477"/>
      <c r="WAH43" s="1477"/>
      <c r="WAI43" s="1477"/>
      <c r="WAJ43" s="1477"/>
      <c r="WAK43" s="1477"/>
      <c r="WAL43" s="1477"/>
      <c r="WAM43" s="1477"/>
      <c r="WAN43" s="1477"/>
      <c r="WAO43" s="1477"/>
      <c r="WAP43" s="1477"/>
      <c r="WAQ43" s="1477"/>
      <c r="WAR43" s="1477"/>
      <c r="WAS43" s="1477"/>
      <c r="WAT43" s="1477"/>
      <c r="WAU43" s="1477"/>
      <c r="WAV43" s="1477"/>
      <c r="WAW43" s="1477"/>
      <c r="WAX43" s="1477"/>
      <c r="WAY43" s="1477"/>
      <c r="WAZ43" s="1477"/>
      <c r="WBA43" s="1477"/>
      <c r="WBB43" s="1477"/>
      <c r="WBC43" s="1477"/>
      <c r="WBD43" s="1477"/>
      <c r="WBE43" s="1477"/>
      <c r="WBF43" s="1477"/>
      <c r="WBG43" s="1477"/>
      <c r="WBH43" s="1477"/>
      <c r="WBI43" s="1477"/>
      <c r="WBJ43" s="1477"/>
      <c r="WBK43" s="1477"/>
      <c r="WBL43" s="1477"/>
      <c r="WBM43" s="1477"/>
      <c r="WBN43" s="1477"/>
      <c r="WBO43" s="1477"/>
      <c r="WBP43" s="1477"/>
      <c r="WBQ43" s="1477"/>
      <c r="WBR43" s="1477"/>
      <c r="WBS43" s="1477"/>
      <c r="WBT43" s="1477"/>
      <c r="WBU43" s="1477"/>
      <c r="WBV43" s="1477"/>
      <c r="WBW43" s="1477"/>
      <c r="WBX43" s="1477"/>
      <c r="WBY43" s="1477"/>
      <c r="WBZ43" s="1477"/>
      <c r="WCA43" s="1477"/>
      <c r="WCB43" s="1477"/>
      <c r="WCC43" s="1477"/>
      <c r="WCD43" s="1477"/>
      <c r="WCE43" s="1477"/>
      <c r="WCF43" s="1477"/>
      <c r="WCG43" s="1477"/>
      <c r="WCH43" s="1477"/>
      <c r="WCI43" s="1477"/>
      <c r="WCJ43" s="1477"/>
      <c r="WCK43" s="1477"/>
      <c r="WCL43" s="1477"/>
      <c r="WCM43" s="1477"/>
      <c r="WCN43" s="1477"/>
      <c r="WCO43" s="1477"/>
      <c r="WCP43" s="1477"/>
      <c r="WCQ43" s="1477"/>
      <c r="WCR43" s="1477"/>
      <c r="WCS43" s="1477"/>
      <c r="WCT43" s="1477"/>
      <c r="WCU43" s="1477"/>
      <c r="WCV43" s="1477"/>
      <c r="WCW43" s="1477"/>
      <c r="WCX43" s="1477"/>
      <c r="WCY43" s="1477"/>
      <c r="WCZ43" s="1477"/>
      <c r="WDA43" s="1477"/>
      <c r="WDB43" s="1477"/>
      <c r="WDC43" s="1477"/>
      <c r="WDD43" s="1477"/>
      <c r="WDE43" s="1477"/>
      <c r="WDF43" s="1477"/>
      <c r="WDG43" s="1477"/>
      <c r="WDH43" s="1477"/>
      <c r="WDI43" s="1477"/>
      <c r="WDJ43" s="1477"/>
      <c r="WDK43" s="1477"/>
      <c r="WDL43" s="1477"/>
      <c r="WDM43" s="1477"/>
      <c r="WDN43" s="1477"/>
      <c r="WDO43" s="1477"/>
      <c r="WDP43" s="1477"/>
      <c r="WDQ43" s="1477"/>
      <c r="WDR43" s="1477"/>
      <c r="WDS43" s="1477"/>
      <c r="WDT43" s="1477"/>
      <c r="WDU43" s="1477"/>
      <c r="WDV43" s="1477"/>
      <c r="WDW43" s="1477"/>
      <c r="WDX43" s="1477"/>
      <c r="WDY43" s="1477"/>
      <c r="WDZ43" s="1477"/>
      <c r="WEA43" s="1477"/>
      <c r="WEB43" s="1477"/>
      <c r="WEC43" s="1477"/>
      <c r="WED43" s="1477"/>
      <c r="WEE43" s="1477"/>
      <c r="WEF43" s="1477"/>
      <c r="WEG43" s="1477"/>
      <c r="WEH43" s="1477"/>
      <c r="WEI43" s="1477"/>
      <c r="WEJ43" s="1477"/>
      <c r="WEK43" s="1477"/>
      <c r="WEL43" s="1477"/>
      <c r="WEM43" s="1477"/>
      <c r="WEN43" s="1477"/>
      <c r="WEO43" s="1477"/>
      <c r="WEP43" s="1477"/>
      <c r="WEQ43" s="1477"/>
      <c r="WER43" s="1477"/>
      <c r="WES43" s="1477"/>
      <c r="WET43" s="1477"/>
      <c r="WEU43" s="1477"/>
      <c r="WEV43" s="1477"/>
      <c r="WEW43" s="1477"/>
      <c r="WEX43" s="1477"/>
      <c r="WEY43" s="1477"/>
      <c r="WEZ43" s="1477"/>
      <c r="WFA43" s="1477"/>
      <c r="WFB43" s="1477"/>
      <c r="WFC43" s="1477"/>
      <c r="WFD43" s="1477"/>
      <c r="WFE43" s="1477"/>
      <c r="WFF43" s="1477"/>
      <c r="WFG43" s="1477"/>
      <c r="WFH43" s="1477"/>
      <c r="WFI43" s="1477"/>
      <c r="WFJ43" s="1477"/>
      <c r="WFK43" s="1477"/>
      <c r="WFL43" s="1477"/>
      <c r="WFM43" s="1477"/>
      <c r="WFN43" s="1477"/>
      <c r="WFO43" s="1477"/>
      <c r="WFP43" s="1477"/>
      <c r="WFQ43" s="1477"/>
      <c r="WFR43" s="1477"/>
      <c r="WFS43" s="1477"/>
      <c r="WFT43" s="1477"/>
      <c r="WFU43" s="1477"/>
      <c r="WFV43" s="1477"/>
      <c r="WFW43" s="1477"/>
      <c r="WFX43" s="1477"/>
      <c r="WFY43" s="1477"/>
      <c r="WFZ43" s="1477"/>
      <c r="WGA43" s="1477"/>
      <c r="WGB43" s="1477"/>
      <c r="WGC43" s="1477"/>
      <c r="WGD43" s="1477"/>
      <c r="WGE43" s="1477"/>
      <c r="WGF43" s="1477"/>
      <c r="WGG43" s="1477"/>
      <c r="WGH43" s="1477"/>
      <c r="WGI43" s="1477"/>
      <c r="WGJ43" s="1477"/>
      <c r="WGK43" s="1477"/>
      <c r="WGL43" s="1477"/>
      <c r="WGM43" s="1477"/>
      <c r="WGN43" s="1477"/>
      <c r="WGO43" s="1477"/>
      <c r="WGP43" s="1477"/>
      <c r="WGQ43" s="1477"/>
      <c r="WGR43" s="1477"/>
      <c r="WGS43" s="1477"/>
      <c r="WGT43" s="1477"/>
      <c r="WGU43" s="1477"/>
      <c r="WGV43" s="1477"/>
      <c r="WGW43" s="1477"/>
      <c r="WGX43" s="1477"/>
      <c r="WGY43" s="1477"/>
      <c r="WGZ43" s="1477"/>
      <c r="WHA43" s="1477"/>
      <c r="WHB43" s="1477"/>
      <c r="WHC43" s="1477"/>
      <c r="WHD43" s="1477"/>
      <c r="WHE43" s="1477"/>
      <c r="WHF43" s="1477"/>
      <c r="WHG43" s="1477"/>
      <c r="WHH43" s="1477"/>
      <c r="WHI43" s="1477"/>
      <c r="WHJ43" s="1477"/>
      <c r="WHK43" s="1477"/>
      <c r="WHL43" s="1477"/>
      <c r="WHM43" s="1477"/>
      <c r="WHN43" s="1477"/>
      <c r="WHO43" s="1477"/>
      <c r="WHP43" s="1477"/>
      <c r="WHQ43" s="1477"/>
      <c r="WHR43" s="1477"/>
      <c r="WHS43" s="1477"/>
      <c r="WHT43" s="1477"/>
      <c r="WHU43" s="1477"/>
      <c r="WHV43" s="1477"/>
      <c r="WHW43" s="1477"/>
      <c r="WHX43" s="1477"/>
      <c r="WHY43" s="1477"/>
      <c r="WHZ43" s="1477"/>
      <c r="WIA43" s="1477"/>
      <c r="WIB43" s="1477"/>
      <c r="WIC43" s="1477"/>
      <c r="WID43" s="1477"/>
      <c r="WIE43" s="1477"/>
      <c r="WIF43" s="1477"/>
      <c r="WIG43" s="1477"/>
      <c r="WIH43" s="1477"/>
      <c r="WII43" s="1477"/>
      <c r="WIJ43" s="1477"/>
      <c r="WIK43" s="1477"/>
      <c r="WIL43" s="1477"/>
      <c r="WIM43" s="1477"/>
      <c r="WIN43" s="1477"/>
      <c r="WIO43" s="1477"/>
      <c r="WIP43" s="1477"/>
      <c r="WIQ43" s="1477"/>
      <c r="WIR43" s="1477"/>
      <c r="WIS43" s="1477"/>
      <c r="WIT43" s="1477"/>
      <c r="WIU43" s="1477"/>
      <c r="WIV43" s="1477"/>
      <c r="WIW43" s="1477"/>
      <c r="WIX43" s="1477"/>
      <c r="WIY43" s="1477"/>
      <c r="WIZ43" s="1477"/>
      <c r="WJA43" s="1477"/>
      <c r="WJB43" s="1477"/>
      <c r="WJC43" s="1477"/>
      <c r="WJD43" s="1477"/>
      <c r="WJE43" s="1477"/>
      <c r="WJF43" s="1477"/>
      <c r="WJG43" s="1477"/>
      <c r="WJH43" s="1477"/>
      <c r="WJI43" s="1477"/>
      <c r="WJJ43" s="1477"/>
      <c r="WJK43" s="1477"/>
      <c r="WJL43" s="1477"/>
      <c r="WJM43" s="1477"/>
      <c r="WJN43" s="1477"/>
      <c r="WJO43" s="1477"/>
      <c r="WJP43" s="1477"/>
      <c r="WJQ43" s="1477"/>
      <c r="WJR43" s="1477"/>
      <c r="WJS43" s="1477"/>
      <c r="WJT43" s="1477"/>
      <c r="WJU43" s="1477"/>
      <c r="WJV43" s="1477"/>
      <c r="WJW43" s="1477"/>
      <c r="WJX43" s="1477"/>
      <c r="WJY43" s="1477"/>
      <c r="WJZ43" s="1477"/>
      <c r="WKA43" s="1477"/>
      <c r="WKB43" s="1477"/>
      <c r="WKC43" s="1477"/>
      <c r="WKD43" s="1477"/>
      <c r="WKE43" s="1477"/>
      <c r="WKF43" s="1477"/>
      <c r="WKG43" s="1477"/>
      <c r="WKH43" s="1477"/>
      <c r="WKI43" s="1477"/>
      <c r="WKJ43" s="1477"/>
      <c r="WKK43" s="1477"/>
      <c r="WKL43" s="1477"/>
      <c r="WKM43" s="1477"/>
      <c r="WKN43" s="1477"/>
      <c r="WKO43" s="1477"/>
      <c r="WKP43" s="1477"/>
      <c r="WKQ43" s="1477"/>
      <c r="WKR43" s="1477"/>
      <c r="WKS43" s="1477"/>
      <c r="WKT43" s="1477"/>
      <c r="WKU43" s="1477"/>
      <c r="WKV43" s="1477"/>
      <c r="WKW43" s="1477"/>
      <c r="WKX43" s="1477"/>
      <c r="WKY43" s="1477"/>
      <c r="WKZ43" s="1477"/>
      <c r="WLA43" s="1477"/>
      <c r="WLB43" s="1477"/>
      <c r="WLC43" s="1477"/>
      <c r="WLD43" s="1477"/>
      <c r="WLE43" s="1477"/>
      <c r="WLF43" s="1477"/>
      <c r="WLG43" s="1477"/>
      <c r="WLH43" s="1477"/>
      <c r="WLI43" s="1477"/>
      <c r="WLJ43" s="1477"/>
      <c r="WLK43" s="1477"/>
      <c r="WLL43" s="1477"/>
      <c r="WLM43" s="1477"/>
      <c r="WLN43" s="1477"/>
      <c r="WLO43" s="1477"/>
      <c r="WLP43" s="1477"/>
      <c r="WLQ43" s="1477"/>
      <c r="WLR43" s="1477"/>
      <c r="WLS43" s="1477"/>
      <c r="WLT43" s="1477"/>
      <c r="WLU43" s="1477"/>
      <c r="WLV43" s="1477"/>
      <c r="WLW43" s="1477"/>
      <c r="WLX43" s="1477"/>
      <c r="WLY43" s="1477"/>
      <c r="WLZ43" s="1477"/>
      <c r="WMA43" s="1477"/>
      <c r="WMB43" s="1477"/>
      <c r="WMC43" s="1477"/>
      <c r="WMD43" s="1477"/>
      <c r="WME43" s="1477"/>
      <c r="WMF43" s="1477"/>
      <c r="WMG43" s="1477"/>
      <c r="WMH43" s="1477"/>
      <c r="WMI43" s="1477"/>
      <c r="WMJ43" s="1477"/>
      <c r="WMK43" s="1477"/>
      <c r="WML43" s="1477"/>
      <c r="WMM43" s="1477"/>
      <c r="WMN43" s="1477"/>
      <c r="WMO43" s="1477"/>
      <c r="WMP43" s="1477"/>
      <c r="WMQ43" s="1477"/>
      <c r="WMR43" s="1477"/>
      <c r="WMS43" s="1477"/>
      <c r="WMT43" s="1477"/>
      <c r="WMU43" s="1477"/>
      <c r="WMV43" s="1477"/>
      <c r="WMW43" s="1477"/>
      <c r="WMX43" s="1477"/>
      <c r="WMY43" s="1477"/>
      <c r="WMZ43" s="1477"/>
      <c r="WNA43" s="1477"/>
      <c r="WNB43" s="1477"/>
      <c r="WNC43" s="1477"/>
      <c r="WND43" s="1477"/>
      <c r="WNE43" s="1477"/>
      <c r="WNF43" s="1477"/>
      <c r="WNG43" s="1477"/>
      <c r="WNH43" s="1477"/>
      <c r="WNI43" s="1477"/>
      <c r="WNJ43" s="1477"/>
      <c r="WNK43" s="1477"/>
      <c r="WNL43" s="1477"/>
      <c r="WNM43" s="1477"/>
      <c r="WNN43" s="1477"/>
      <c r="WNO43" s="1477"/>
      <c r="WNP43" s="1477"/>
      <c r="WNQ43" s="1477"/>
      <c r="WNR43" s="1477"/>
      <c r="WNS43" s="1477"/>
      <c r="WNT43" s="1477"/>
      <c r="WNU43" s="1477"/>
      <c r="WNV43" s="1477"/>
      <c r="WNW43" s="1477"/>
      <c r="WNX43" s="1477"/>
      <c r="WNY43" s="1477"/>
      <c r="WNZ43" s="1477"/>
      <c r="WOA43" s="1477"/>
      <c r="WOB43" s="1477"/>
      <c r="WOC43" s="1477"/>
      <c r="WOD43" s="1477"/>
      <c r="WOE43" s="1477"/>
      <c r="WOF43" s="1477"/>
      <c r="WOG43" s="1477"/>
      <c r="WOH43" s="1477"/>
      <c r="WOI43" s="1477"/>
      <c r="WOJ43" s="1477"/>
      <c r="WOK43" s="1477"/>
      <c r="WOL43" s="1477"/>
      <c r="WOM43" s="1477"/>
      <c r="WON43" s="1477"/>
      <c r="WOO43" s="1477"/>
      <c r="WOP43" s="1477"/>
      <c r="WOQ43" s="1477"/>
      <c r="WOR43" s="1477"/>
      <c r="WOS43" s="1477"/>
      <c r="WOT43" s="1477"/>
      <c r="WOU43" s="1477"/>
      <c r="WOV43" s="1477"/>
      <c r="WOW43" s="1477"/>
      <c r="WOX43" s="1477"/>
      <c r="WOY43" s="1477"/>
      <c r="WOZ43" s="1477"/>
      <c r="WPA43" s="1477"/>
      <c r="WPB43" s="1477"/>
      <c r="WPC43" s="1477"/>
      <c r="WPD43" s="1477"/>
      <c r="WPE43" s="1477"/>
      <c r="WPF43" s="1477"/>
      <c r="WPG43" s="1477"/>
      <c r="WPH43" s="1477"/>
      <c r="WPI43" s="1477"/>
      <c r="WPJ43" s="1477"/>
      <c r="WPK43" s="1477"/>
      <c r="WPL43" s="1477"/>
      <c r="WPM43" s="1477"/>
      <c r="WPN43" s="1477"/>
      <c r="WPO43" s="1477"/>
      <c r="WPP43" s="1477"/>
      <c r="WPQ43" s="1477"/>
      <c r="WPR43" s="1477"/>
      <c r="WPS43" s="1477"/>
      <c r="WPT43" s="1477"/>
      <c r="WPU43" s="1477"/>
      <c r="WPV43" s="1477"/>
      <c r="WPW43" s="1477"/>
      <c r="WPX43" s="1477"/>
      <c r="WPY43" s="1477"/>
      <c r="WPZ43" s="1477"/>
      <c r="WQA43" s="1477"/>
      <c r="WQB43" s="1477"/>
      <c r="WQC43" s="1477"/>
      <c r="WQD43" s="1477"/>
      <c r="WQE43" s="1477"/>
      <c r="WQF43" s="1477"/>
      <c r="WQG43" s="1477"/>
      <c r="WQH43" s="1477"/>
      <c r="WQI43" s="1477"/>
      <c r="WQJ43" s="1477"/>
      <c r="WQK43" s="1477"/>
      <c r="WQL43" s="1477"/>
      <c r="WQM43" s="1477"/>
      <c r="WQN43" s="1477"/>
      <c r="WQO43" s="1477"/>
      <c r="WQP43" s="1477"/>
      <c r="WQQ43" s="1477"/>
      <c r="WQR43" s="1477"/>
      <c r="WQS43" s="1477"/>
      <c r="WQT43" s="1477"/>
      <c r="WQU43" s="1477"/>
      <c r="WQV43" s="1477"/>
      <c r="WQW43" s="1477"/>
      <c r="WQX43" s="1477"/>
      <c r="WQY43" s="1477"/>
      <c r="WQZ43" s="1477"/>
      <c r="WRA43" s="1477"/>
      <c r="WRB43" s="1477"/>
      <c r="WRC43" s="1477"/>
      <c r="WRD43" s="1477"/>
      <c r="WRE43" s="1477"/>
      <c r="WRF43" s="1477"/>
      <c r="WRG43" s="1477"/>
      <c r="WRH43" s="1477"/>
      <c r="WRI43" s="1477"/>
      <c r="WRJ43" s="1477"/>
      <c r="WRK43" s="1477"/>
      <c r="WRL43" s="1477"/>
      <c r="WRM43" s="1477"/>
      <c r="WRN43" s="1477"/>
      <c r="WRO43" s="1477"/>
      <c r="WRP43" s="1477"/>
      <c r="WRQ43" s="1477"/>
      <c r="WRR43" s="1477"/>
      <c r="WRS43" s="1477"/>
      <c r="WRT43" s="1477"/>
      <c r="WRU43" s="1477"/>
      <c r="WRV43" s="1477"/>
      <c r="WRW43" s="1477"/>
      <c r="WRX43" s="1477"/>
      <c r="WRY43" s="1477"/>
      <c r="WRZ43" s="1477"/>
      <c r="WSA43" s="1477"/>
      <c r="WSB43" s="1477"/>
      <c r="WSC43" s="1477"/>
      <c r="WSD43" s="1477"/>
      <c r="WSE43" s="1477"/>
      <c r="WSF43" s="1477"/>
      <c r="WSG43" s="1477"/>
      <c r="WSH43" s="1477"/>
      <c r="WSI43" s="1477"/>
      <c r="WSJ43" s="1477"/>
      <c r="WSK43" s="1477"/>
      <c r="WSL43" s="1477"/>
      <c r="WSM43" s="1477"/>
      <c r="WSN43" s="1477"/>
      <c r="WSO43" s="1477"/>
      <c r="WSP43" s="1477"/>
      <c r="WSQ43" s="1477"/>
      <c r="WSR43" s="1477"/>
      <c r="WSS43" s="1477"/>
      <c r="WST43" s="1477"/>
      <c r="WSU43" s="1477"/>
      <c r="WSV43" s="1477"/>
      <c r="WSW43" s="1477"/>
      <c r="WSX43" s="1477"/>
      <c r="WSY43" s="1477"/>
      <c r="WSZ43" s="1477"/>
      <c r="WTA43" s="1477"/>
      <c r="WTB43" s="1477"/>
      <c r="WTC43" s="1477"/>
      <c r="WTD43" s="1477"/>
      <c r="WTE43" s="1477"/>
      <c r="WTF43" s="1477"/>
      <c r="WTG43" s="1477"/>
      <c r="WTH43" s="1477"/>
      <c r="WTI43" s="1477"/>
      <c r="WTJ43" s="1477"/>
      <c r="WTK43" s="1477"/>
      <c r="WTL43" s="1477"/>
      <c r="WTM43" s="1477"/>
      <c r="WTN43" s="1477"/>
      <c r="WTO43" s="1477"/>
      <c r="WTP43" s="1477"/>
      <c r="WTQ43" s="1477"/>
      <c r="WTR43" s="1477"/>
      <c r="WTS43" s="1477"/>
      <c r="WTT43" s="1477"/>
      <c r="WTU43" s="1477"/>
      <c r="WTV43" s="1477"/>
      <c r="WTW43" s="1477"/>
      <c r="WTX43" s="1477"/>
      <c r="WTY43" s="1477"/>
      <c r="WTZ43" s="1477"/>
      <c r="WUA43" s="1477"/>
      <c r="WUB43" s="1477"/>
      <c r="WUC43" s="1477"/>
      <c r="WUD43" s="1477"/>
      <c r="WUE43" s="1477"/>
      <c r="WUF43" s="1477"/>
      <c r="WUG43" s="1477"/>
      <c r="WUH43" s="1477"/>
      <c r="WUI43" s="1477"/>
      <c r="WUJ43" s="1477"/>
      <c r="WUK43" s="1477"/>
      <c r="WUL43" s="1477"/>
      <c r="WUM43" s="1477"/>
      <c r="WUN43" s="1477"/>
      <c r="WUO43" s="1477"/>
      <c r="WUP43" s="1477"/>
      <c r="WUQ43" s="1477"/>
      <c r="WUR43" s="1477"/>
      <c r="WUS43" s="1477"/>
      <c r="WUT43" s="1477"/>
      <c r="WUU43" s="1477"/>
      <c r="WUV43" s="1477"/>
      <c r="WUW43" s="1477"/>
      <c r="WUX43" s="1477"/>
      <c r="WUY43" s="1477"/>
      <c r="WUZ43" s="1477"/>
      <c r="WVA43" s="1477"/>
      <c r="WVB43" s="1477"/>
      <c r="WVC43" s="1477"/>
      <c r="WVD43" s="1477"/>
      <c r="WVE43" s="1477"/>
      <c r="WVF43" s="1477"/>
      <c r="WVG43" s="1477"/>
      <c r="WVH43" s="1477"/>
      <c r="WVI43" s="1477"/>
      <c r="WVJ43" s="1477"/>
      <c r="WVK43" s="1477"/>
      <c r="WVL43" s="1477"/>
      <c r="WVM43" s="1477"/>
      <c r="WVN43" s="1477"/>
      <c r="WVO43" s="1477"/>
      <c r="WVP43" s="1477"/>
      <c r="WVQ43" s="1477"/>
      <c r="WVR43" s="1477"/>
      <c r="WVS43" s="1477"/>
      <c r="WVT43" s="1477"/>
      <c r="WVU43" s="1477"/>
      <c r="WVV43" s="1477"/>
      <c r="WVW43" s="1477"/>
      <c r="WVX43" s="1477"/>
      <c r="WVY43" s="1477"/>
      <c r="WVZ43" s="1477"/>
      <c r="WWA43" s="1477"/>
      <c r="WWB43" s="1477"/>
      <c r="WWC43" s="1477"/>
      <c r="WWD43" s="1477"/>
      <c r="WWE43" s="1477"/>
      <c r="WWF43" s="1477"/>
      <c r="WWG43" s="1477"/>
      <c r="WWH43" s="1477"/>
      <c r="WWI43" s="1477"/>
      <c r="WWJ43" s="1477"/>
      <c r="WWK43" s="1477"/>
      <c r="WWL43" s="1477"/>
      <c r="WWM43" s="1477"/>
      <c r="WWN43" s="1477"/>
      <c r="WWO43" s="1477"/>
      <c r="WWP43" s="1477"/>
      <c r="WWQ43" s="1477"/>
      <c r="WWR43" s="1477"/>
      <c r="WWS43" s="1477"/>
      <c r="WWT43" s="1477"/>
      <c r="WWU43" s="1477"/>
      <c r="WWV43" s="1477"/>
      <c r="WWW43" s="1477"/>
      <c r="WWX43" s="1477"/>
      <c r="WWY43" s="1477"/>
      <c r="WWZ43" s="1477"/>
      <c r="WXA43" s="1477"/>
      <c r="WXB43" s="1477"/>
      <c r="WXC43" s="1477"/>
      <c r="WXD43" s="1477"/>
      <c r="WXE43" s="1477"/>
      <c r="WXF43" s="1477"/>
      <c r="WXG43" s="1477"/>
      <c r="WXH43" s="1477"/>
      <c r="WXI43" s="1477"/>
      <c r="WXJ43" s="1477"/>
      <c r="WXK43" s="1477"/>
      <c r="WXL43" s="1477"/>
      <c r="WXM43" s="1477"/>
      <c r="WXN43" s="1477"/>
      <c r="WXO43" s="1477"/>
      <c r="WXP43" s="1477"/>
      <c r="WXQ43" s="1477"/>
      <c r="WXR43" s="1477"/>
      <c r="WXS43" s="1477"/>
      <c r="WXT43" s="1477"/>
      <c r="WXU43" s="1477"/>
      <c r="WXV43" s="1477"/>
      <c r="WXW43" s="1477"/>
      <c r="WXX43" s="1477"/>
      <c r="WXY43" s="1477"/>
      <c r="WXZ43" s="1477"/>
      <c r="WYA43" s="1477"/>
      <c r="WYB43" s="1477"/>
      <c r="WYC43" s="1477"/>
      <c r="WYD43" s="1477"/>
      <c r="WYE43" s="1477"/>
      <c r="WYF43" s="1477"/>
      <c r="WYG43" s="1477"/>
      <c r="WYH43" s="1477"/>
      <c r="WYI43" s="1477"/>
      <c r="WYJ43" s="1477"/>
      <c r="WYK43" s="1477"/>
      <c r="WYL43" s="1477"/>
      <c r="WYM43" s="1477"/>
      <c r="WYN43" s="1477"/>
      <c r="WYO43" s="1477"/>
      <c r="WYP43" s="1477"/>
      <c r="WYQ43" s="1477"/>
      <c r="WYR43" s="1477"/>
      <c r="WYS43" s="1477"/>
      <c r="WYT43" s="1477"/>
      <c r="WYU43" s="1477"/>
      <c r="WYV43" s="1477"/>
      <c r="WYW43" s="1477"/>
      <c r="WYX43" s="1477"/>
      <c r="WYY43" s="1477"/>
      <c r="WYZ43" s="1477"/>
      <c r="WZA43" s="1477"/>
      <c r="WZB43" s="1477"/>
      <c r="WZC43" s="1477"/>
      <c r="WZD43" s="1477"/>
      <c r="WZE43" s="1477"/>
      <c r="WZF43" s="1477"/>
      <c r="WZG43" s="1477"/>
      <c r="WZH43" s="1477"/>
      <c r="WZI43" s="1477"/>
      <c r="WZJ43" s="1477"/>
      <c r="WZK43" s="1477"/>
      <c r="WZL43" s="1477"/>
      <c r="WZM43" s="1477"/>
      <c r="WZN43" s="1477"/>
      <c r="WZO43" s="1477"/>
      <c r="WZP43" s="1477"/>
      <c r="WZQ43" s="1477"/>
      <c r="WZR43" s="1477"/>
      <c r="WZS43" s="1477"/>
      <c r="WZT43" s="1477"/>
      <c r="WZU43" s="1477"/>
      <c r="WZV43" s="1477"/>
      <c r="WZW43" s="1477"/>
      <c r="WZX43" s="1477"/>
      <c r="WZY43" s="1477"/>
      <c r="WZZ43" s="1477"/>
      <c r="XAA43" s="1477"/>
      <c r="XAB43" s="1477"/>
      <c r="XAC43" s="1477"/>
      <c r="XAD43" s="1477"/>
      <c r="XAE43" s="1477"/>
      <c r="XAF43" s="1477"/>
      <c r="XAG43" s="1477"/>
      <c r="XAH43" s="1477"/>
      <c r="XAI43" s="1477"/>
      <c r="XAJ43" s="1477"/>
      <c r="XAK43" s="1477"/>
      <c r="XAL43" s="1477"/>
      <c r="XAM43" s="1477"/>
      <c r="XAN43" s="1477"/>
      <c r="XAO43" s="1477"/>
      <c r="XAP43" s="1477"/>
      <c r="XAQ43" s="1477"/>
      <c r="XAR43" s="1477"/>
      <c r="XAS43" s="1477"/>
      <c r="XAT43" s="1477"/>
      <c r="XAU43" s="1477"/>
      <c r="XAV43" s="1477"/>
      <c r="XAW43" s="1477"/>
      <c r="XAX43" s="1477"/>
      <c r="XAY43" s="1477"/>
      <c r="XAZ43" s="1477"/>
      <c r="XBA43" s="1477"/>
      <c r="XBB43" s="1477"/>
      <c r="XBC43" s="1477"/>
      <c r="XBD43" s="1477"/>
      <c r="XBE43" s="1477"/>
      <c r="XBF43" s="1477"/>
      <c r="XBG43" s="1477"/>
      <c r="XBH43" s="1477"/>
      <c r="XBI43" s="1477"/>
      <c r="XBJ43" s="1477"/>
      <c r="XBK43" s="1477"/>
      <c r="XBL43" s="1477"/>
      <c r="XBM43" s="1477"/>
      <c r="XBN43" s="1477"/>
      <c r="XBO43" s="1477"/>
      <c r="XBP43" s="1477"/>
      <c r="XBQ43" s="1477"/>
      <c r="XBR43" s="1477"/>
      <c r="XBS43" s="1477"/>
      <c r="XBT43" s="1477"/>
      <c r="XBU43" s="1477"/>
      <c r="XBV43" s="1477"/>
      <c r="XBW43" s="1477"/>
      <c r="XBX43" s="1477"/>
      <c r="XBY43" s="1477"/>
      <c r="XBZ43" s="1477"/>
      <c r="XCA43" s="1477"/>
      <c r="XCB43" s="1477"/>
      <c r="XCC43" s="1477"/>
      <c r="XCD43" s="1477"/>
      <c r="XCE43" s="1477"/>
      <c r="XCF43" s="1477"/>
      <c r="XCG43" s="1477"/>
      <c r="XCH43" s="1477"/>
      <c r="XCI43" s="1477"/>
      <c r="XCJ43" s="1477"/>
      <c r="XCK43" s="1477"/>
      <c r="XCL43" s="1477"/>
      <c r="XCM43" s="1477"/>
      <c r="XCN43" s="1477"/>
      <c r="XCO43" s="1477"/>
      <c r="XCP43" s="1477"/>
      <c r="XCQ43" s="1477"/>
      <c r="XCR43" s="1477"/>
      <c r="XCS43" s="1477"/>
      <c r="XCT43" s="1477"/>
      <c r="XCU43" s="1477"/>
      <c r="XCV43" s="1477"/>
      <c r="XCW43" s="1477"/>
      <c r="XCX43" s="1477"/>
      <c r="XCY43" s="1477"/>
      <c r="XCZ43" s="1477"/>
      <c r="XDA43" s="1477"/>
      <c r="XDB43" s="1477"/>
      <c r="XDC43" s="1477"/>
      <c r="XDD43" s="1477"/>
      <c r="XDE43" s="1477"/>
      <c r="XDF43" s="1477"/>
      <c r="XDG43" s="1477"/>
      <c r="XDH43" s="1477"/>
      <c r="XDI43" s="1477"/>
      <c r="XDJ43" s="1477"/>
      <c r="XDK43" s="1477"/>
      <c r="XDL43" s="1477"/>
      <c r="XDM43" s="1477"/>
      <c r="XDN43" s="1477"/>
      <c r="XDO43" s="1477"/>
      <c r="XDP43" s="1477"/>
      <c r="XDQ43" s="1477"/>
      <c r="XDR43" s="1477"/>
      <c r="XDS43" s="1477"/>
      <c r="XDT43" s="1477"/>
      <c r="XDU43" s="1477"/>
      <c r="XDV43" s="1477"/>
      <c r="XDW43" s="1477"/>
      <c r="XDX43" s="1477"/>
      <c r="XDY43" s="1477"/>
      <c r="XDZ43" s="1477"/>
      <c r="XEA43" s="1477"/>
      <c r="XEB43" s="1477"/>
      <c r="XEC43" s="1477"/>
      <c r="XED43" s="1477"/>
      <c r="XEE43" s="1477"/>
      <c r="XEF43" s="1477"/>
      <c r="XEG43" s="1477"/>
      <c r="XEH43" s="1477"/>
      <c r="XEI43" s="1477"/>
      <c r="XEJ43" s="1477"/>
      <c r="XEK43" s="1477"/>
      <c r="XEL43" s="1477"/>
      <c r="XEM43" s="1477"/>
      <c r="XEN43" s="1477"/>
      <c r="XEO43" s="1477"/>
      <c r="XEP43" s="1477"/>
      <c r="XEQ43" s="1477"/>
      <c r="XER43" s="1477"/>
      <c r="XES43" s="1477"/>
      <c r="XET43" s="1477"/>
      <c r="XEU43" s="1477"/>
      <c r="XEV43" s="1477"/>
      <c r="XEW43" s="1477"/>
      <c r="XEX43" s="1477"/>
      <c r="XEY43" s="1477"/>
      <c r="XEZ43" s="1477"/>
      <c r="XFA43" s="1477"/>
      <c r="XFB43" s="1477"/>
      <c r="XFC43" s="1477"/>
      <c r="XFD43" s="1477"/>
    </row>
    <row r="44" spans="1:16384" s="749" customFormat="1" ht="25.5" customHeight="1" x14ac:dyDescent="0.3">
      <c r="A44" s="750"/>
      <c r="B44" s="691"/>
      <c r="C44" s="692"/>
      <c r="D44" s="693"/>
      <c r="E44" s="693"/>
      <c r="F44" s="693"/>
      <c r="G44" s="693"/>
      <c r="H44" s="693"/>
      <c r="I44" s="693"/>
      <c r="J44" s="694"/>
      <c r="K44" s="694"/>
      <c r="L44" s="694"/>
      <c r="M44" s="723"/>
      <c r="N44" s="723"/>
      <c r="O44" s="723"/>
      <c r="P44" s="1477"/>
      <c r="Q44" s="1477"/>
      <c r="R44" s="1477"/>
      <c r="S44" s="1477"/>
      <c r="T44" s="1477"/>
      <c r="U44" s="1477"/>
      <c r="V44" s="1477"/>
      <c r="W44" s="1477"/>
      <c r="X44" s="1477"/>
      <c r="Y44" s="1477"/>
      <c r="Z44" s="1477"/>
      <c r="AA44" s="1477"/>
      <c r="AB44" s="1477"/>
      <c r="AC44" s="1477"/>
      <c r="AD44" s="1477"/>
      <c r="AE44" s="1477"/>
      <c r="AF44" s="1477"/>
      <c r="AG44" s="1477"/>
      <c r="AH44" s="1477"/>
      <c r="AI44" s="1477"/>
      <c r="AJ44" s="1477"/>
      <c r="AK44" s="1477"/>
      <c r="AL44" s="1477"/>
      <c r="AM44" s="1477"/>
      <c r="AN44" s="1477"/>
      <c r="AO44" s="1477"/>
      <c r="AP44" s="1477"/>
      <c r="AQ44" s="1477"/>
      <c r="AR44" s="1477"/>
      <c r="AS44" s="1477"/>
      <c r="AT44" s="1477"/>
      <c r="AU44" s="1477"/>
      <c r="AV44" s="1477"/>
      <c r="AW44" s="1477"/>
      <c r="AX44" s="1477"/>
      <c r="AY44" s="1477"/>
      <c r="AZ44" s="1477"/>
      <c r="BA44" s="1477"/>
      <c r="BB44" s="1477"/>
      <c r="BC44" s="1477"/>
      <c r="BD44" s="1477"/>
      <c r="BE44" s="1477"/>
      <c r="BF44" s="1477"/>
      <c r="BG44" s="1477"/>
      <c r="BH44" s="1477"/>
      <c r="BI44" s="1477"/>
      <c r="BJ44" s="1477"/>
      <c r="BK44" s="1477"/>
      <c r="BL44" s="1477"/>
      <c r="BM44" s="1477"/>
      <c r="BN44" s="1477"/>
      <c r="BO44" s="1477"/>
      <c r="BP44" s="1477"/>
      <c r="BQ44" s="1477"/>
      <c r="BR44" s="1477"/>
      <c r="BS44" s="1477"/>
      <c r="BT44" s="1477"/>
      <c r="BU44" s="1477"/>
      <c r="BV44" s="1477"/>
      <c r="BW44" s="1477"/>
      <c r="BX44" s="1477"/>
      <c r="BY44" s="1477"/>
      <c r="BZ44" s="1477"/>
      <c r="CA44" s="1477"/>
      <c r="CB44" s="1477"/>
      <c r="CC44" s="1477"/>
      <c r="CD44" s="1477"/>
      <c r="CE44" s="1477"/>
      <c r="CF44" s="1477"/>
      <c r="CG44" s="1477"/>
      <c r="CH44" s="1477"/>
      <c r="CI44" s="1477"/>
      <c r="CJ44" s="1477"/>
      <c r="CK44" s="1477"/>
      <c r="CL44" s="1477"/>
      <c r="CM44" s="1477"/>
      <c r="CN44" s="1477"/>
      <c r="CO44" s="1477"/>
      <c r="CP44" s="1477"/>
      <c r="CQ44" s="1477"/>
      <c r="CR44" s="1477"/>
      <c r="CS44" s="1477"/>
      <c r="CT44" s="1477"/>
      <c r="CU44" s="1477"/>
      <c r="CV44" s="1477"/>
      <c r="CW44" s="1477"/>
      <c r="CX44" s="1477"/>
      <c r="CY44" s="1477"/>
      <c r="CZ44" s="1477"/>
      <c r="DA44" s="1477"/>
      <c r="DB44" s="1477"/>
      <c r="DC44" s="1477"/>
      <c r="DD44" s="1477"/>
      <c r="DE44" s="1477"/>
      <c r="DF44" s="1477"/>
      <c r="DG44" s="1477"/>
      <c r="DH44" s="1477"/>
      <c r="DI44" s="1477"/>
      <c r="DJ44" s="1477"/>
      <c r="DK44" s="1477"/>
      <c r="DL44" s="1477"/>
      <c r="DM44" s="1477"/>
      <c r="DN44" s="1477"/>
      <c r="DO44" s="1477"/>
      <c r="DP44" s="1477"/>
      <c r="DQ44" s="1477"/>
      <c r="DR44" s="1477"/>
      <c r="DS44" s="1477"/>
      <c r="DT44" s="1477"/>
      <c r="DU44" s="1477"/>
      <c r="DV44" s="1477"/>
      <c r="DW44" s="1477"/>
      <c r="DX44" s="1477"/>
      <c r="DY44" s="1477"/>
      <c r="DZ44" s="1477"/>
      <c r="EA44" s="1477"/>
      <c r="EB44" s="1477"/>
      <c r="EC44" s="1477"/>
      <c r="ED44" s="1477"/>
      <c r="EE44" s="1477"/>
      <c r="EF44" s="1477"/>
      <c r="EG44" s="1477"/>
      <c r="EH44" s="1477"/>
      <c r="EI44" s="1477"/>
      <c r="EJ44" s="1477"/>
      <c r="EK44" s="1477"/>
      <c r="EL44" s="1477"/>
      <c r="EM44" s="1477"/>
      <c r="EN44" s="1477"/>
      <c r="EO44" s="1477"/>
      <c r="EP44" s="1477"/>
      <c r="EQ44" s="1477"/>
      <c r="ER44" s="1477"/>
      <c r="ES44" s="1477"/>
      <c r="ET44" s="1477"/>
      <c r="EU44" s="1477"/>
      <c r="EV44" s="1477"/>
      <c r="EW44" s="1477"/>
      <c r="EX44" s="1477"/>
      <c r="EY44" s="1477"/>
      <c r="EZ44" s="1477"/>
      <c r="FA44" s="1477"/>
      <c r="FB44" s="1477"/>
      <c r="FC44" s="1477"/>
      <c r="FD44" s="1477"/>
      <c r="FE44" s="1477"/>
      <c r="FF44" s="1477"/>
      <c r="FG44" s="1477"/>
      <c r="FH44" s="1477"/>
      <c r="FI44" s="1477"/>
      <c r="FJ44" s="1477"/>
      <c r="FK44" s="1477"/>
      <c r="FL44" s="1477"/>
      <c r="FM44" s="1477"/>
      <c r="FN44" s="1477"/>
      <c r="FO44" s="1477"/>
      <c r="FP44" s="1477"/>
      <c r="FQ44" s="1477"/>
      <c r="FR44" s="1477"/>
      <c r="FS44" s="1477"/>
      <c r="FT44" s="1477"/>
      <c r="FU44" s="1477"/>
      <c r="FV44" s="1477"/>
      <c r="FW44" s="1477"/>
      <c r="FX44" s="1477"/>
      <c r="FY44" s="1477"/>
      <c r="FZ44" s="1477"/>
      <c r="GA44" s="1477"/>
      <c r="GB44" s="1477"/>
      <c r="GC44" s="1477"/>
      <c r="GD44" s="1477"/>
      <c r="GE44" s="1477"/>
      <c r="GF44" s="1477"/>
      <c r="GG44" s="1477"/>
      <c r="GH44" s="1477"/>
      <c r="GI44" s="1477"/>
      <c r="GJ44" s="1477"/>
      <c r="GK44" s="1477"/>
      <c r="GL44" s="1477"/>
      <c r="GM44" s="1477"/>
      <c r="GN44" s="1477"/>
      <c r="GO44" s="1477"/>
      <c r="GP44" s="1477"/>
      <c r="GQ44" s="1477"/>
      <c r="GR44" s="1477"/>
      <c r="GS44" s="1477"/>
      <c r="GT44" s="1477"/>
      <c r="GU44" s="1477"/>
      <c r="GV44" s="1477"/>
      <c r="GW44" s="1477"/>
      <c r="GX44" s="1477"/>
      <c r="GY44" s="1477"/>
      <c r="GZ44" s="1477"/>
      <c r="HA44" s="1477"/>
      <c r="HB44" s="1477"/>
      <c r="HC44" s="1477"/>
      <c r="HD44" s="1477"/>
      <c r="HE44" s="1477"/>
      <c r="HF44" s="1477"/>
      <c r="HG44" s="1477"/>
      <c r="HH44" s="1477"/>
      <c r="HI44" s="1477"/>
      <c r="HJ44" s="1477"/>
      <c r="HK44" s="1477"/>
      <c r="HL44" s="1477"/>
      <c r="HM44" s="1477"/>
      <c r="HN44" s="1477"/>
      <c r="HO44" s="1477"/>
      <c r="HP44" s="1477"/>
      <c r="HQ44" s="1477"/>
      <c r="HR44" s="1477"/>
      <c r="HS44" s="1477"/>
      <c r="HT44" s="1477"/>
      <c r="HU44" s="1477"/>
      <c r="HV44" s="1477"/>
      <c r="HW44" s="1477"/>
      <c r="HX44" s="1477"/>
      <c r="HY44" s="1477"/>
      <c r="HZ44" s="1477"/>
      <c r="IA44" s="1477"/>
      <c r="IB44" s="1477"/>
      <c r="IC44" s="1477"/>
      <c r="ID44" s="1477"/>
      <c r="IE44" s="1477"/>
      <c r="IF44" s="1477"/>
      <c r="IG44" s="1477"/>
      <c r="IH44" s="1477"/>
      <c r="II44" s="1477"/>
      <c r="IJ44" s="1477"/>
      <c r="IK44" s="1477"/>
      <c r="IL44" s="1477"/>
      <c r="IM44" s="1477"/>
      <c r="IN44" s="1477"/>
      <c r="IO44" s="1477"/>
      <c r="IP44" s="1477"/>
      <c r="IQ44" s="1477"/>
      <c r="IR44" s="1477"/>
      <c r="IS44" s="1477"/>
      <c r="IT44" s="1477"/>
      <c r="IU44" s="1477"/>
      <c r="IV44" s="1477"/>
      <c r="IW44" s="1477"/>
      <c r="IX44" s="1477"/>
      <c r="IY44" s="1477"/>
      <c r="IZ44" s="1477"/>
      <c r="JA44" s="1477"/>
      <c r="JB44" s="1477"/>
      <c r="JC44" s="1477"/>
      <c r="JD44" s="1477"/>
      <c r="JE44" s="1477"/>
      <c r="JF44" s="1477"/>
      <c r="JG44" s="1477"/>
      <c r="JH44" s="1477"/>
      <c r="JI44" s="1477"/>
      <c r="JJ44" s="1477"/>
      <c r="JK44" s="1477"/>
      <c r="JL44" s="1477"/>
      <c r="JM44" s="1477"/>
      <c r="JN44" s="1477"/>
      <c r="JO44" s="1477"/>
      <c r="JP44" s="1477"/>
      <c r="JQ44" s="1477"/>
      <c r="JR44" s="1477"/>
      <c r="JS44" s="1477"/>
      <c r="JT44" s="1477"/>
      <c r="JU44" s="1477"/>
      <c r="JV44" s="1477"/>
      <c r="JW44" s="1477"/>
      <c r="JX44" s="1477"/>
      <c r="JY44" s="1477"/>
      <c r="JZ44" s="1477"/>
      <c r="KA44" s="1477"/>
      <c r="KB44" s="1477"/>
      <c r="KC44" s="1477"/>
      <c r="KD44" s="1477"/>
      <c r="KE44" s="1477"/>
      <c r="KF44" s="1477"/>
      <c r="KG44" s="1477"/>
      <c r="KH44" s="1477"/>
      <c r="KI44" s="1477"/>
      <c r="KJ44" s="1477"/>
      <c r="KK44" s="1477"/>
      <c r="KL44" s="1477"/>
      <c r="KM44" s="1477"/>
      <c r="KN44" s="1477"/>
      <c r="KO44" s="1477"/>
      <c r="KP44" s="1477"/>
      <c r="KQ44" s="1477"/>
      <c r="KR44" s="1477"/>
      <c r="KS44" s="1477"/>
      <c r="KT44" s="1477"/>
      <c r="KU44" s="1477"/>
      <c r="KV44" s="1477"/>
      <c r="KW44" s="1477"/>
      <c r="KX44" s="1477"/>
      <c r="KY44" s="1477"/>
      <c r="KZ44" s="1477"/>
      <c r="LA44" s="1477"/>
      <c r="LB44" s="1477"/>
      <c r="LC44" s="1477"/>
      <c r="LD44" s="1477"/>
      <c r="LE44" s="1477"/>
      <c r="LF44" s="1477"/>
      <c r="LG44" s="1477"/>
      <c r="LH44" s="1477"/>
      <c r="LI44" s="1477"/>
      <c r="LJ44" s="1477"/>
      <c r="LK44" s="1477"/>
      <c r="LL44" s="1477"/>
      <c r="LM44" s="1477"/>
      <c r="LN44" s="1477"/>
      <c r="LO44" s="1477"/>
      <c r="LP44" s="1477"/>
      <c r="LQ44" s="1477"/>
      <c r="LR44" s="1477"/>
      <c r="LS44" s="1477"/>
      <c r="LT44" s="1477"/>
      <c r="LU44" s="1477"/>
      <c r="LV44" s="1477"/>
      <c r="LW44" s="1477"/>
      <c r="LX44" s="1477"/>
      <c r="LY44" s="1477"/>
      <c r="LZ44" s="1477"/>
      <c r="MA44" s="1477"/>
      <c r="MB44" s="1477"/>
      <c r="MC44" s="1477"/>
      <c r="MD44" s="1477"/>
      <c r="ME44" s="1477"/>
      <c r="MF44" s="1477"/>
      <c r="MG44" s="1477"/>
      <c r="MH44" s="1477"/>
      <c r="MI44" s="1477"/>
      <c r="MJ44" s="1477"/>
      <c r="MK44" s="1477"/>
      <c r="ML44" s="1477"/>
      <c r="MM44" s="1477"/>
      <c r="MN44" s="1477"/>
      <c r="MO44" s="1477"/>
      <c r="MP44" s="1477"/>
      <c r="MQ44" s="1477"/>
      <c r="MR44" s="1477"/>
      <c r="MS44" s="1477"/>
      <c r="MT44" s="1477"/>
      <c r="MU44" s="1477"/>
      <c r="MV44" s="1477"/>
      <c r="MW44" s="1477"/>
      <c r="MX44" s="1477"/>
      <c r="MY44" s="1477"/>
      <c r="MZ44" s="1477"/>
      <c r="NA44" s="1477"/>
      <c r="NB44" s="1477"/>
      <c r="NC44" s="1477"/>
      <c r="ND44" s="1477"/>
      <c r="NE44" s="1477"/>
      <c r="NF44" s="1477"/>
      <c r="NG44" s="1477"/>
      <c r="NH44" s="1477"/>
      <c r="NI44" s="1477"/>
      <c r="NJ44" s="1477"/>
      <c r="NK44" s="1477"/>
      <c r="NL44" s="1477"/>
      <c r="NM44" s="1477"/>
      <c r="NN44" s="1477"/>
      <c r="NO44" s="1477"/>
      <c r="NP44" s="1477"/>
      <c r="NQ44" s="1477"/>
      <c r="NR44" s="1477"/>
      <c r="NS44" s="1477"/>
      <c r="NT44" s="1477"/>
      <c r="NU44" s="1477"/>
      <c r="NV44" s="1477"/>
      <c r="NW44" s="1477"/>
      <c r="NX44" s="1477"/>
      <c r="NY44" s="1477"/>
      <c r="NZ44" s="1477"/>
      <c r="OA44" s="1477"/>
      <c r="OB44" s="1477"/>
      <c r="OC44" s="1477"/>
      <c r="OD44" s="1477"/>
      <c r="OE44" s="1477"/>
      <c r="OF44" s="1477"/>
      <c r="OG44" s="1477"/>
      <c r="OH44" s="1477"/>
      <c r="OI44" s="1477"/>
      <c r="OJ44" s="1477"/>
      <c r="OK44" s="1477"/>
      <c r="OL44" s="1477"/>
      <c r="OM44" s="1477"/>
      <c r="ON44" s="1477"/>
      <c r="OO44" s="1477"/>
      <c r="OP44" s="1477"/>
      <c r="OQ44" s="1477"/>
      <c r="OR44" s="1477"/>
      <c r="OS44" s="1477"/>
      <c r="OT44" s="1477"/>
      <c r="OU44" s="1477"/>
      <c r="OV44" s="1477"/>
      <c r="OW44" s="1477"/>
      <c r="OX44" s="1477"/>
      <c r="OY44" s="1477"/>
      <c r="OZ44" s="1477"/>
      <c r="PA44" s="1477"/>
      <c r="PB44" s="1477"/>
      <c r="PC44" s="1477"/>
      <c r="PD44" s="1477"/>
      <c r="PE44" s="1477"/>
      <c r="PF44" s="1477"/>
      <c r="PG44" s="1477"/>
      <c r="PH44" s="1477"/>
      <c r="PI44" s="1477"/>
      <c r="PJ44" s="1477"/>
      <c r="PK44" s="1477"/>
      <c r="PL44" s="1477"/>
      <c r="PM44" s="1477"/>
      <c r="PN44" s="1477"/>
      <c r="PO44" s="1477"/>
      <c r="PP44" s="1477"/>
      <c r="PQ44" s="1477"/>
      <c r="PR44" s="1477"/>
      <c r="PS44" s="1477"/>
      <c r="PT44" s="1477"/>
      <c r="PU44" s="1477"/>
      <c r="PV44" s="1477"/>
      <c r="PW44" s="1477"/>
      <c r="PX44" s="1477"/>
      <c r="PY44" s="1477"/>
      <c r="PZ44" s="1477"/>
      <c r="QA44" s="1477"/>
      <c r="QB44" s="1477"/>
      <c r="QC44" s="1477"/>
      <c r="QD44" s="1477"/>
      <c r="QE44" s="1477"/>
      <c r="QF44" s="1477"/>
      <c r="QG44" s="1477"/>
      <c r="QH44" s="1477"/>
      <c r="QI44" s="1477"/>
      <c r="QJ44" s="1477"/>
      <c r="QK44" s="1477"/>
      <c r="QL44" s="1477"/>
      <c r="QM44" s="1477"/>
      <c r="QN44" s="1477"/>
      <c r="QO44" s="1477"/>
      <c r="QP44" s="1477"/>
      <c r="QQ44" s="1477"/>
      <c r="QR44" s="1477"/>
      <c r="QS44" s="1477"/>
      <c r="QT44" s="1477"/>
      <c r="QU44" s="1477"/>
      <c r="QV44" s="1477"/>
      <c r="QW44" s="1477"/>
      <c r="QX44" s="1477"/>
      <c r="QY44" s="1477"/>
      <c r="QZ44" s="1477"/>
      <c r="RA44" s="1477"/>
      <c r="RB44" s="1477"/>
      <c r="RC44" s="1477"/>
      <c r="RD44" s="1477"/>
      <c r="RE44" s="1477"/>
      <c r="RF44" s="1477"/>
      <c r="RG44" s="1477"/>
      <c r="RH44" s="1477"/>
      <c r="RI44" s="1477"/>
      <c r="RJ44" s="1477"/>
      <c r="RK44" s="1477"/>
      <c r="RL44" s="1477"/>
      <c r="RM44" s="1477"/>
      <c r="RN44" s="1477"/>
      <c r="RO44" s="1477"/>
      <c r="RP44" s="1477"/>
      <c r="RQ44" s="1477"/>
      <c r="RR44" s="1477"/>
      <c r="RS44" s="1477"/>
      <c r="RT44" s="1477"/>
      <c r="RU44" s="1477"/>
      <c r="RV44" s="1477"/>
      <c r="RW44" s="1477"/>
      <c r="RX44" s="1477"/>
      <c r="RY44" s="1477"/>
      <c r="RZ44" s="1477"/>
      <c r="SA44" s="1477"/>
      <c r="SB44" s="1477"/>
      <c r="SC44" s="1477"/>
      <c r="SD44" s="1477"/>
      <c r="SE44" s="1477"/>
      <c r="SF44" s="1477"/>
      <c r="SG44" s="1477"/>
      <c r="SH44" s="1477"/>
      <c r="SI44" s="1477"/>
      <c r="SJ44" s="1477"/>
      <c r="SK44" s="1477"/>
      <c r="SL44" s="1477"/>
      <c r="SM44" s="1477"/>
      <c r="SN44" s="1477"/>
      <c r="SO44" s="1477"/>
      <c r="SP44" s="1477"/>
      <c r="SQ44" s="1477"/>
      <c r="SR44" s="1477"/>
      <c r="SS44" s="1477"/>
      <c r="ST44" s="1477"/>
      <c r="SU44" s="1477"/>
      <c r="SV44" s="1477"/>
      <c r="SW44" s="1477"/>
      <c r="SX44" s="1477"/>
      <c r="SY44" s="1477"/>
      <c r="SZ44" s="1477"/>
      <c r="TA44" s="1477"/>
      <c r="TB44" s="1477"/>
      <c r="TC44" s="1477"/>
      <c r="TD44" s="1477"/>
      <c r="TE44" s="1477"/>
      <c r="TF44" s="1477"/>
      <c r="TG44" s="1477"/>
      <c r="TH44" s="1477"/>
      <c r="TI44" s="1477"/>
      <c r="TJ44" s="1477"/>
      <c r="TK44" s="1477"/>
      <c r="TL44" s="1477"/>
      <c r="TM44" s="1477"/>
      <c r="TN44" s="1477"/>
      <c r="TO44" s="1477"/>
      <c r="TP44" s="1477"/>
      <c r="TQ44" s="1477"/>
      <c r="TR44" s="1477"/>
      <c r="TS44" s="1477"/>
      <c r="TT44" s="1477"/>
      <c r="TU44" s="1477"/>
      <c r="TV44" s="1477"/>
      <c r="TW44" s="1477"/>
      <c r="TX44" s="1477"/>
      <c r="TY44" s="1477"/>
      <c r="TZ44" s="1477"/>
      <c r="UA44" s="1477"/>
      <c r="UB44" s="1477"/>
      <c r="UC44" s="1477"/>
      <c r="UD44" s="1477"/>
      <c r="UE44" s="1477"/>
      <c r="UF44" s="1477"/>
      <c r="UG44" s="1477"/>
      <c r="UH44" s="1477"/>
      <c r="UI44" s="1477"/>
      <c r="UJ44" s="1477"/>
      <c r="UK44" s="1477"/>
      <c r="UL44" s="1477"/>
      <c r="UM44" s="1477"/>
      <c r="UN44" s="1477"/>
      <c r="UO44" s="1477"/>
      <c r="UP44" s="1477"/>
      <c r="UQ44" s="1477"/>
      <c r="UR44" s="1477"/>
      <c r="US44" s="1477"/>
      <c r="UT44" s="1477"/>
      <c r="UU44" s="1477"/>
      <c r="UV44" s="1477"/>
      <c r="UW44" s="1477"/>
      <c r="UX44" s="1477"/>
      <c r="UY44" s="1477"/>
      <c r="UZ44" s="1477"/>
      <c r="VA44" s="1477"/>
      <c r="VB44" s="1477"/>
      <c r="VC44" s="1477"/>
      <c r="VD44" s="1477"/>
      <c r="VE44" s="1477"/>
      <c r="VF44" s="1477"/>
      <c r="VG44" s="1477"/>
      <c r="VH44" s="1477"/>
      <c r="VI44" s="1477"/>
      <c r="VJ44" s="1477"/>
      <c r="VK44" s="1477"/>
      <c r="VL44" s="1477"/>
      <c r="VM44" s="1477"/>
      <c r="VN44" s="1477"/>
      <c r="VO44" s="1477"/>
      <c r="VP44" s="1477"/>
      <c r="VQ44" s="1477"/>
      <c r="VR44" s="1477"/>
      <c r="VS44" s="1477"/>
      <c r="VT44" s="1477"/>
      <c r="VU44" s="1477"/>
      <c r="VV44" s="1477"/>
      <c r="VW44" s="1477"/>
      <c r="VX44" s="1477"/>
      <c r="VY44" s="1477"/>
      <c r="VZ44" s="1477"/>
      <c r="WA44" s="1477"/>
      <c r="WB44" s="1477"/>
      <c r="WC44" s="1477"/>
      <c r="WD44" s="1477"/>
      <c r="WE44" s="1477"/>
      <c r="WF44" s="1477"/>
      <c r="WG44" s="1477"/>
      <c r="WH44" s="1477"/>
      <c r="WI44" s="1477"/>
      <c r="WJ44" s="1477"/>
      <c r="WK44" s="1477"/>
      <c r="WL44" s="1477"/>
      <c r="WM44" s="1477"/>
      <c r="WN44" s="1477"/>
      <c r="WO44" s="1477"/>
      <c r="WP44" s="1477"/>
      <c r="WQ44" s="1477"/>
      <c r="WR44" s="1477"/>
      <c r="WS44" s="1477"/>
      <c r="WT44" s="1477"/>
      <c r="WU44" s="1477"/>
      <c r="WV44" s="1477"/>
      <c r="WW44" s="1477"/>
      <c r="WX44" s="1477"/>
      <c r="WY44" s="1477"/>
      <c r="WZ44" s="1477"/>
      <c r="XA44" s="1477"/>
      <c r="XB44" s="1477"/>
      <c r="XC44" s="1477"/>
      <c r="XD44" s="1477"/>
      <c r="XE44" s="1477"/>
      <c r="XF44" s="1477"/>
      <c r="XG44" s="1477"/>
      <c r="XH44" s="1477"/>
      <c r="XI44" s="1477"/>
      <c r="XJ44" s="1477"/>
      <c r="XK44" s="1477"/>
      <c r="XL44" s="1477"/>
      <c r="XM44" s="1477"/>
      <c r="XN44" s="1477"/>
      <c r="XO44" s="1477"/>
      <c r="XP44" s="1477"/>
      <c r="XQ44" s="1477"/>
      <c r="XR44" s="1477"/>
      <c r="XS44" s="1477"/>
      <c r="XT44" s="1477"/>
      <c r="XU44" s="1477"/>
      <c r="XV44" s="1477"/>
      <c r="XW44" s="1477"/>
      <c r="XX44" s="1477"/>
      <c r="XY44" s="1477"/>
      <c r="XZ44" s="1477"/>
      <c r="YA44" s="1477"/>
      <c r="YB44" s="1477"/>
      <c r="YC44" s="1477"/>
      <c r="YD44" s="1477"/>
      <c r="YE44" s="1477"/>
      <c r="YF44" s="1477"/>
      <c r="YG44" s="1477"/>
      <c r="YH44" s="1477"/>
      <c r="YI44" s="1477"/>
      <c r="YJ44" s="1477"/>
      <c r="YK44" s="1477"/>
      <c r="YL44" s="1477"/>
      <c r="YM44" s="1477"/>
      <c r="YN44" s="1477"/>
      <c r="YO44" s="1477"/>
      <c r="YP44" s="1477"/>
      <c r="YQ44" s="1477"/>
      <c r="YR44" s="1477"/>
      <c r="YS44" s="1477"/>
      <c r="YT44" s="1477"/>
      <c r="YU44" s="1477"/>
      <c r="YV44" s="1477"/>
      <c r="YW44" s="1477"/>
      <c r="YX44" s="1477"/>
      <c r="YY44" s="1477"/>
      <c r="YZ44" s="1477"/>
      <c r="ZA44" s="1477"/>
      <c r="ZB44" s="1477"/>
      <c r="ZC44" s="1477"/>
      <c r="ZD44" s="1477"/>
      <c r="ZE44" s="1477"/>
      <c r="ZF44" s="1477"/>
      <c r="ZG44" s="1477"/>
      <c r="ZH44" s="1477"/>
      <c r="ZI44" s="1477"/>
      <c r="ZJ44" s="1477"/>
      <c r="ZK44" s="1477"/>
      <c r="ZL44" s="1477"/>
      <c r="ZM44" s="1477"/>
      <c r="ZN44" s="1477"/>
      <c r="ZO44" s="1477"/>
      <c r="ZP44" s="1477"/>
      <c r="ZQ44" s="1477"/>
      <c r="ZR44" s="1477"/>
      <c r="ZS44" s="1477"/>
      <c r="ZT44" s="1477"/>
      <c r="ZU44" s="1477"/>
      <c r="ZV44" s="1477"/>
      <c r="ZW44" s="1477"/>
      <c r="ZX44" s="1477"/>
      <c r="ZY44" s="1477"/>
      <c r="ZZ44" s="1477"/>
      <c r="AAA44" s="1477"/>
      <c r="AAB44" s="1477"/>
      <c r="AAC44" s="1477"/>
      <c r="AAD44" s="1477"/>
      <c r="AAE44" s="1477"/>
      <c r="AAF44" s="1477"/>
      <c r="AAG44" s="1477"/>
      <c r="AAH44" s="1477"/>
      <c r="AAI44" s="1477"/>
      <c r="AAJ44" s="1477"/>
      <c r="AAK44" s="1477"/>
      <c r="AAL44" s="1477"/>
      <c r="AAM44" s="1477"/>
      <c r="AAN44" s="1477"/>
      <c r="AAO44" s="1477"/>
      <c r="AAP44" s="1477"/>
      <c r="AAQ44" s="1477"/>
      <c r="AAR44" s="1477"/>
      <c r="AAS44" s="1477"/>
      <c r="AAT44" s="1477"/>
      <c r="AAU44" s="1477"/>
      <c r="AAV44" s="1477"/>
      <c r="AAW44" s="1477"/>
      <c r="AAX44" s="1477"/>
      <c r="AAY44" s="1477"/>
      <c r="AAZ44" s="1477"/>
      <c r="ABA44" s="1477"/>
      <c r="ABB44" s="1477"/>
      <c r="ABC44" s="1477"/>
      <c r="ABD44" s="1477"/>
      <c r="ABE44" s="1477"/>
      <c r="ABF44" s="1477"/>
      <c r="ABG44" s="1477"/>
      <c r="ABH44" s="1477"/>
      <c r="ABI44" s="1477"/>
      <c r="ABJ44" s="1477"/>
      <c r="ABK44" s="1477"/>
      <c r="ABL44" s="1477"/>
      <c r="ABM44" s="1477"/>
      <c r="ABN44" s="1477"/>
      <c r="ABO44" s="1477"/>
      <c r="ABP44" s="1477"/>
      <c r="ABQ44" s="1477"/>
      <c r="ABR44" s="1477"/>
      <c r="ABS44" s="1477"/>
      <c r="ABT44" s="1477"/>
      <c r="ABU44" s="1477"/>
      <c r="ABV44" s="1477"/>
      <c r="ABW44" s="1477"/>
      <c r="ABX44" s="1477"/>
      <c r="ABY44" s="1477"/>
      <c r="ABZ44" s="1477"/>
      <c r="ACA44" s="1477"/>
      <c r="ACB44" s="1477"/>
      <c r="ACC44" s="1477"/>
      <c r="ACD44" s="1477"/>
      <c r="ACE44" s="1477"/>
      <c r="ACF44" s="1477"/>
      <c r="ACG44" s="1477"/>
      <c r="ACH44" s="1477"/>
      <c r="ACI44" s="1477"/>
      <c r="ACJ44" s="1477"/>
      <c r="ACK44" s="1477"/>
      <c r="ACL44" s="1477"/>
      <c r="ACM44" s="1477"/>
      <c r="ACN44" s="1477"/>
      <c r="ACO44" s="1477"/>
      <c r="ACP44" s="1477"/>
      <c r="ACQ44" s="1477"/>
      <c r="ACR44" s="1477"/>
      <c r="ACS44" s="1477"/>
      <c r="ACT44" s="1477"/>
      <c r="ACU44" s="1477"/>
      <c r="ACV44" s="1477"/>
      <c r="ACW44" s="1477"/>
      <c r="ACX44" s="1477"/>
      <c r="ACY44" s="1477"/>
      <c r="ACZ44" s="1477"/>
      <c r="ADA44" s="1477"/>
      <c r="ADB44" s="1477"/>
      <c r="ADC44" s="1477"/>
      <c r="ADD44" s="1477"/>
      <c r="ADE44" s="1477"/>
      <c r="ADF44" s="1477"/>
      <c r="ADG44" s="1477"/>
      <c r="ADH44" s="1477"/>
      <c r="ADI44" s="1477"/>
      <c r="ADJ44" s="1477"/>
      <c r="ADK44" s="1477"/>
      <c r="ADL44" s="1477"/>
      <c r="ADM44" s="1477"/>
      <c r="ADN44" s="1477"/>
      <c r="ADO44" s="1477"/>
      <c r="ADP44" s="1477"/>
      <c r="ADQ44" s="1477"/>
      <c r="ADR44" s="1477"/>
      <c r="ADS44" s="1477"/>
      <c r="ADT44" s="1477"/>
      <c r="ADU44" s="1477"/>
      <c r="ADV44" s="1477"/>
      <c r="ADW44" s="1477"/>
      <c r="ADX44" s="1477"/>
      <c r="ADY44" s="1477"/>
      <c r="ADZ44" s="1477"/>
      <c r="AEA44" s="1477"/>
      <c r="AEB44" s="1477"/>
      <c r="AEC44" s="1477"/>
      <c r="AED44" s="1477"/>
      <c r="AEE44" s="1477"/>
      <c r="AEF44" s="1477"/>
      <c r="AEG44" s="1477"/>
      <c r="AEH44" s="1477"/>
      <c r="AEI44" s="1477"/>
      <c r="AEJ44" s="1477"/>
      <c r="AEK44" s="1477"/>
      <c r="AEL44" s="1477"/>
      <c r="AEM44" s="1477"/>
      <c r="AEN44" s="1477"/>
      <c r="AEO44" s="1477"/>
      <c r="AEP44" s="1477"/>
      <c r="AEQ44" s="1477"/>
      <c r="AER44" s="1477"/>
      <c r="AES44" s="1477"/>
      <c r="AET44" s="1477"/>
      <c r="AEU44" s="1477"/>
      <c r="AEV44" s="1477"/>
      <c r="AEW44" s="1477"/>
      <c r="AEX44" s="1477"/>
      <c r="AEY44" s="1477"/>
      <c r="AEZ44" s="1477"/>
      <c r="AFA44" s="1477"/>
      <c r="AFB44" s="1477"/>
      <c r="AFC44" s="1477"/>
      <c r="AFD44" s="1477"/>
      <c r="AFE44" s="1477"/>
      <c r="AFF44" s="1477"/>
      <c r="AFG44" s="1477"/>
      <c r="AFH44" s="1477"/>
      <c r="AFI44" s="1477"/>
      <c r="AFJ44" s="1477"/>
      <c r="AFK44" s="1477"/>
      <c r="AFL44" s="1477"/>
      <c r="AFM44" s="1477"/>
      <c r="AFN44" s="1477"/>
      <c r="AFO44" s="1477"/>
      <c r="AFP44" s="1477"/>
      <c r="AFQ44" s="1477"/>
      <c r="AFR44" s="1477"/>
      <c r="AFS44" s="1477"/>
      <c r="AFT44" s="1477"/>
      <c r="AFU44" s="1477"/>
      <c r="AFV44" s="1477"/>
      <c r="AFW44" s="1477"/>
      <c r="AFX44" s="1477"/>
      <c r="AFY44" s="1477"/>
      <c r="AFZ44" s="1477"/>
      <c r="AGA44" s="1477"/>
      <c r="AGB44" s="1477"/>
      <c r="AGC44" s="1477"/>
      <c r="AGD44" s="1477"/>
      <c r="AGE44" s="1477"/>
      <c r="AGF44" s="1477"/>
      <c r="AGG44" s="1477"/>
      <c r="AGH44" s="1477"/>
      <c r="AGI44" s="1477"/>
      <c r="AGJ44" s="1477"/>
      <c r="AGK44" s="1477"/>
      <c r="AGL44" s="1477"/>
      <c r="AGM44" s="1477"/>
      <c r="AGN44" s="1477"/>
      <c r="AGO44" s="1477"/>
      <c r="AGP44" s="1477"/>
      <c r="AGQ44" s="1477"/>
      <c r="AGR44" s="1477"/>
      <c r="AGS44" s="1477"/>
      <c r="AGT44" s="1477"/>
      <c r="AGU44" s="1477"/>
      <c r="AGV44" s="1477"/>
      <c r="AGW44" s="1477"/>
      <c r="AGX44" s="1477"/>
      <c r="AGY44" s="1477"/>
      <c r="AGZ44" s="1477"/>
      <c r="AHA44" s="1477"/>
      <c r="AHB44" s="1477"/>
      <c r="AHC44" s="1477"/>
      <c r="AHD44" s="1477"/>
      <c r="AHE44" s="1477"/>
      <c r="AHF44" s="1477"/>
      <c r="AHG44" s="1477"/>
      <c r="AHH44" s="1477"/>
      <c r="AHI44" s="1477"/>
      <c r="AHJ44" s="1477"/>
      <c r="AHK44" s="1477"/>
      <c r="AHL44" s="1477"/>
      <c r="AHM44" s="1477"/>
      <c r="AHN44" s="1477"/>
      <c r="AHO44" s="1477"/>
      <c r="AHP44" s="1477"/>
      <c r="AHQ44" s="1477"/>
      <c r="AHR44" s="1477"/>
      <c r="AHS44" s="1477"/>
      <c r="AHT44" s="1477"/>
      <c r="AHU44" s="1477"/>
      <c r="AHV44" s="1477"/>
      <c r="AHW44" s="1477"/>
      <c r="AHX44" s="1477"/>
      <c r="AHY44" s="1477"/>
      <c r="AHZ44" s="1477"/>
      <c r="AIA44" s="1477"/>
      <c r="AIB44" s="1477"/>
      <c r="AIC44" s="1477"/>
      <c r="AID44" s="1477"/>
      <c r="AIE44" s="1477"/>
      <c r="AIF44" s="1477"/>
      <c r="AIG44" s="1477"/>
      <c r="AIH44" s="1477"/>
      <c r="AII44" s="1477"/>
      <c r="AIJ44" s="1477"/>
      <c r="AIK44" s="1477"/>
      <c r="AIL44" s="1477"/>
      <c r="AIM44" s="1477"/>
      <c r="AIN44" s="1477"/>
      <c r="AIO44" s="1477"/>
      <c r="AIP44" s="1477"/>
      <c r="AIQ44" s="1477"/>
      <c r="AIR44" s="1477"/>
      <c r="AIS44" s="1477"/>
      <c r="AIT44" s="1477"/>
      <c r="AIU44" s="1477"/>
      <c r="AIV44" s="1477"/>
      <c r="AIW44" s="1477"/>
      <c r="AIX44" s="1477"/>
      <c r="AIY44" s="1477"/>
      <c r="AIZ44" s="1477"/>
      <c r="AJA44" s="1477"/>
      <c r="AJB44" s="1477"/>
      <c r="AJC44" s="1477"/>
      <c r="AJD44" s="1477"/>
      <c r="AJE44" s="1477"/>
      <c r="AJF44" s="1477"/>
      <c r="AJG44" s="1477"/>
      <c r="AJH44" s="1477"/>
      <c r="AJI44" s="1477"/>
      <c r="AJJ44" s="1477"/>
      <c r="AJK44" s="1477"/>
      <c r="AJL44" s="1477"/>
      <c r="AJM44" s="1477"/>
      <c r="AJN44" s="1477"/>
      <c r="AJO44" s="1477"/>
      <c r="AJP44" s="1477"/>
      <c r="AJQ44" s="1477"/>
      <c r="AJR44" s="1477"/>
      <c r="AJS44" s="1477"/>
      <c r="AJT44" s="1477"/>
      <c r="AJU44" s="1477"/>
      <c r="AJV44" s="1477"/>
      <c r="AJW44" s="1477"/>
      <c r="AJX44" s="1477"/>
      <c r="AJY44" s="1477"/>
      <c r="AJZ44" s="1477"/>
      <c r="AKA44" s="1477"/>
      <c r="AKB44" s="1477"/>
      <c r="AKC44" s="1477"/>
      <c r="AKD44" s="1477"/>
      <c r="AKE44" s="1477"/>
      <c r="AKF44" s="1477"/>
      <c r="AKG44" s="1477"/>
      <c r="AKH44" s="1477"/>
      <c r="AKI44" s="1477"/>
      <c r="AKJ44" s="1477"/>
      <c r="AKK44" s="1477"/>
      <c r="AKL44" s="1477"/>
      <c r="AKM44" s="1477"/>
      <c r="AKN44" s="1477"/>
      <c r="AKO44" s="1477"/>
      <c r="AKP44" s="1477"/>
      <c r="AKQ44" s="1477"/>
      <c r="AKR44" s="1477"/>
      <c r="AKS44" s="1477"/>
      <c r="AKT44" s="1477"/>
      <c r="AKU44" s="1477"/>
      <c r="AKV44" s="1477"/>
      <c r="AKW44" s="1477"/>
      <c r="AKX44" s="1477"/>
      <c r="AKY44" s="1477"/>
      <c r="AKZ44" s="1477"/>
      <c r="ALA44" s="1477"/>
      <c r="ALB44" s="1477"/>
      <c r="ALC44" s="1477"/>
      <c r="ALD44" s="1477"/>
      <c r="ALE44" s="1477"/>
      <c r="ALF44" s="1477"/>
      <c r="ALG44" s="1477"/>
      <c r="ALH44" s="1477"/>
      <c r="ALI44" s="1477"/>
      <c r="ALJ44" s="1477"/>
      <c r="ALK44" s="1477"/>
      <c r="ALL44" s="1477"/>
      <c r="ALM44" s="1477"/>
      <c r="ALN44" s="1477"/>
      <c r="ALO44" s="1477"/>
      <c r="ALP44" s="1477"/>
      <c r="ALQ44" s="1477"/>
      <c r="ALR44" s="1477"/>
      <c r="ALS44" s="1477"/>
      <c r="ALT44" s="1477"/>
      <c r="ALU44" s="1477"/>
      <c r="ALV44" s="1477"/>
      <c r="ALW44" s="1477"/>
      <c r="ALX44" s="1477"/>
      <c r="ALY44" s="1477"/>
      <c r="ALZ44" s="1477"/>
      <c r="AMA44" s="1477"/>
      <c r="AMB44" s="1477"/>
      <c r="AMC44" s="1477"/>
      <c r="AMD44" s="1477"/>
      <c r="AME44" s="1477"/>
      <c r="AMF44" s="1477"/>
      <c r="AMG44" s="1477"/>
      <c r="AMH44" s="1477"/>
      <c r="AMI44" s="1477"/>
      <c r="AMJ44" s="1477"/>
      <c r="AMK44" s="1477"/>
      <c r="AML44" s="1477"/>
      <c r="AMM44" s="1477"/>
      <c r="AMN44" s="1477"/>
      <c r="AMO44" s="1477"/>
      <c r="AMP44" s="1477"/>
      <c r="AMQ44" s="1477"/>
      <c r="AMR44" s="1477"/>
      <c r="AMS44" s="1477"/>
      <c r="AMT44" s="1477"/>
      <c r="AMU44" s="1477"/>
      <c r="AMV44" s="1477"/>
      <c r="AMW44" s="1477"/>
      <c r="AMX44" s="1477"/>
      <c r="AMY44" s="1477"/>
      <c r="AMZ44" s="1477"/>
      <c r="ANA44" s="1477"/>
      <c r="ANB44" s="1477"/>
      <c r="ANC44" s="1477"/>
      <c r="AND44" s="1477"/>
      <c r="ANE44" s="1477"/>
      <c r="ANF44" s="1477"/>
      <c r="ANG44" s="1477"/>
      <c r="ANH44" s="1477"/>
      <c r="ANI44" s="1477"/>
      <c r="ANJ44" s="1477"/>
      <c r="ANK44" s="1477"/>
      <c r="ANL44" s="1477"/>
      <c r="ANM44" s="1477"/>
      <c r="ANN44" s="1477"/>
      <c r="ANO44" s="1477"/>
      <c r="ANP44" s="1477"/>
      <c r="ANQ44" s="1477"/>
      <c r="ANR44" s="1477"/>
      <c r="ANS44" s="1477"/>
      <c r="ANT44" s="1477"/>
      <c r="ANU44" s="1477"/>
      <c r="ANV44" s="1477"/>
      <c r="ANW44" s="1477"/>
      <c r="ANX44" s="1477"/>
      <c r="ANY44" s="1477"/>
      <c r="ANZ44" s="1477"/>
      <c r="AOA44" s="1477"/>
      <c r="AOB44" s="1477"/>
      <c r="AOC44" s="1477"/>
      <c r="AOD44" s="1477"/>
      <c r="AOE44" s="1477"/>
      <c r="AOF44" s="1477"/>
      <c r="AOG44" s="1477"/>
      <c r="AOH44" s="1477"/>
      <c r="AOI44" s="1477"/>
      <c r="AOJ44" s="1477"/>
      <c r="AOK44" s="1477"/>
      <c r="AOL44" s="1477"/>
      <c r="AOM44" s="1477"/>
      <c r="AON44" s="1477"/>
      <c r="AOO44" s="1477"/>
      <c r="AOP44" s="1477"/>
      <c r="AOQ44" s="1477"/>
      <c r="AOR44" s="1477"/>
      <c r="AOS44" s="1477"/>
      <c r="AOT44" s="1477"/>
      <c r="AOU44" s="1477"/>
      <c r="AOV44" s="1477"/>
      <c r="AOW44" s="1477"/>
      <c r="AOX44" s="1477"/>
      <c r="AOY44" s="1477"/>
      <c r="AOZ44" s="1477"/>
      <c r="APA44" s="1477"/>
      <c r="APB44" s="1477"/>
      <c r="APC44" s="1477"/>
      <c r="APD44" s="1477"/>
      <c r="APE44" s="1477"/>
      <c r="APF44" s="1477"/>
      <c r="APG44" s="1477"/>
      <c r="APH44" s="1477"/>
      <c r="API44" s="1477"/>
      <c r="APJ44" s="1477"/>
      <c r="APK44" s="1477"/>
      <c r="APL44" s="1477"/>
      <c r="APM44" s="1477"/>
      <c r="APN44" s="1477"/>
      <c r="APO44" s="1477"/>
      <c r="APP44" s="1477"/>
      <c r="APQ44" s="1477"/>
      <c r="APR44" s="1477"/>
      <c r="APS44" s="1477"/>
      <c r="APT44" s="1477"/>
      <c r="APU44" s="1477"/>
      <c r="APV44" s="1477"/>
      <c r="APW44" s="1477"/>
      <c r="APX44" s="1477"/>
      <c r="APY44" s="1477"/>
      <c r="APZ44" s="1477"/>
      <c r="AQA44" s="1477"/>
      <c r="AQB44" s="1477"/>
      <c r="AQC44" s="1477"/>
      <c r="AQD44" s="1477"/>
      <c r="AQE44" s="1477"/>
      <c r="AQF44" s="1477"/>
      <c r="AQG44" s="1477"/>
      <c r="AQH44" s="1477"/>
      <c r="AQI44" s="1477"/>
      <c r="AQJ44" s="1477"/>
      <c r="AQK44" s="1477"/>
      <c r="AQL44" s="1477"/>
      <c r="AQM44" s="1477"/>
      <c r="AQN44" s="1477"/>
      <c r="AQO44" s="1477"/>
      <c r="AQP44" s="1477"/>
      <c r="AQQ44" s="1477"/>
      <c r="AQR44" s="1477"/>
      <c r="AQS44" s="1477"/>
      <c r="AQT44" s="1477"/>
      <c r="AQU44" s="1477"/>
      <c r="AQV44" s="1477"/>
      <c r="AQW44" s="1477"/>
      <c r="AQX44" s="1477"/>
      <c r="AQY44" s="1477"/>
      <c r="AQZ44" s="1477"/>
      <c r="ARA44" s="1477"/>
      <c r="ARB44" s="1477"/>
      <c r="ARC44" s="1477"/>
      <c r="ARD44" s="1477"/>
      <c r="ARE44" s="1477"/>
      <c r="ARF44" s="1477"/>
      <c r="ARG44" s="1477"/>
      <c r="ARH44" s="1477"/>
      <c r="ARI44" s="1477"/>
      <c r="ARJ44" s="1477"/>
      <c r="ARK44" s="1477"/>
      <c r="ARL44" s="1477"/>
      <c r="ARM44" s="1477"/>
      <c r="ARN44" s="1477"/>
      <c r="ARO44" s="1477"/>
      <c r="ARP44" s="1477"/>
      <c r="ARQ44" s="1477"/>
      <c r="ARR44" s="1477"/>
      <c r="ARS44" s="1477"/>
      <c r="ART44" s="1477"/>
      <c r="ARU44" s="1477"/>
      <c r="ARV44" s="1477"/>
      <c r="ARW44" s="1477"/>
      <c r="ARX44" s="1477"/>
      <c r="ARY44" s="1477"/>
      <c r="ARZ44" s="1477"/>
      <c r="ASA44" s="1477"/>
      <c r="ASB44" s="1477"/>
      <c r="ASC44" s="1477"/>
      <c r="ASD44" s="1477"/>
      <c r="ASE44" s="1477"/>
      <c r="ASF44" s="1477"/>
      <c r="ASG44" s="1477"/>
      <c r="ASH44" s="1477"/>
      <c r="ASI44" s="1477"/>
      <c r="ASJ44" s="1477"/>
      <c r="ASK44" s="1477"/>
      <c r="ASL44" s="1477"/>
      <c r="ASM44" s="1477"/>
      <c r="ASN44" s="1477"/>
      <c r="ASO44" s="1477"/>
      <c r="ASP44" s="1477"/>
      <c r="ASQ44" s="1477"/>
      <c r="ASR44" s="1477"/>
      <c r="ASS44" s="1477"/>
      <c r="AST44" s="1477"/>
      <c r="ASU44" s="1477"/>
      <c r="ASV44" s="1477"/>
      <c r="ASW44" s="1477"/>
      <c r="ASX44" s="1477"/>
      <c r="ASY44" s="1477"/>
      <c r="ASZ44" s="1477"/>
      <c r="ATA44" s="1477"/>
      <c r="ATB44" s="1477"/>
      <c r="ATC44" s="1477"/>
      <c r="ATD44" s="1477"/>
      <c r="ATE44" s="1477"/>
      <c r="ATF44" s="1477"/>
      <c r="ATG44" s="1477"/>
      <c r="ATH44" s="1477"/>
      <c r="ATI44" s="1477"/>
      <c r="ATJ44" s="1477"/>
      <c r="ATK44" s="1477"/>
      <c r="ATL44" s="1477"/>
      <c r="ATM44" s="1477"/>
      <c r="ATN44" s="1477"/>
      <c r="ATO44" s="1477"/>
      <c r="ATP44" s="1477"/>
      <c r="ATQ44" s="1477"/>
      <c r="ATR44" s="1477"/>
      <c r="ATS44" s="1477"/>
      <c r="ATT44" s="1477"/>
      <c r="ATU44" s="1477"/>
      <c r="ATV44" s="1477"/>
      <c r="ATW44" s="1477"/>
      <c r="ATX44" s="1477"/>
      <c r="ATY44" s="1477"/>
      <c r="ATZ44" s="1477"/>
      <c r="AUA44" s="1477"/>
      <c r="AUB44" s="1477"/>
      <c r="AUC44" s="1477"/>
      <c r="AUD44" s="1477"/>
      <c r="AUE44" s="1477"/>
      <c r="AUF44" s="1477"/>
      <c r="AUG44" s="1477"/>
      <c r="AUH44" s="1477"/>
      <c r="AUI44" s="1477"/>
      <c r="AUJ44" s="1477"/>
      <c r="AUK44" s="1477"/>
      <c r="AUL44" s="1477"/>
      <c r="AUM44" s="1477"/>
      <c r="AUN44" s="1477"/>
      <c r="AUO44" s="1477"/>
      <c r="AUP44" s="1477"/>
      <c r="AUQ44" s="1477"/>
      <c r="AUR44" s="1477"/>
      <c r="AUS44" s="1477"/>
      <c r="AUT44" s="1477"/>
      <c r="AUU44" s="1477"/>
      <c r="AUV44" s="1477"/>
      <c r="AUW44" s="1477"/>
      <c r="AUX44" s="1477"/>
      <c r="AUY44" s="1477"/>
      <c r="AUZ44" s="1477"/>
      <c r="AVA44" s="1477"/>
      <c r="AVB44" s="1477"/>
      <c r="AVC44" s="1477"/>
      <c r="AVD44" s="1477"/>
      <c r="AVE44" s="1477"/>
      <c r="AVF44" s="1477"/>
      <c r="AVG44" s="1477"/>
      <c r="AVH44" s="1477"/>
      <c r="AVI44" s="1477"/>
      <c r="AVJ44" s="1477"/>
      <c r="AVK44" s="1477"/>
      <c r="AVL44" s="1477"/>
      <c r="AVM44" s="1477"/>
      <c r="AVN44" s="1477"/>
      <c r="AVO44" s="1477"/>
      <c r="AVP44" s="1477"/>
      <c r="AVQ44" s="1477"/>
      <c r="AVR44" s="1477"/>
      <c r="AVS44" s="1477"/>
      <c r="AVT44" s="1477"/>
      <c r="AVU44" s="1477"/>
      <c r="AVV44" s="1477"/>
      <c r="AVW44" s="1477"/>
      <c r="AVX44" s="1477"/>
      <c r="AVY44" s="1477"/>
      <c r="AVZ44" s="1477"/>
      <c r="AWA44" s="1477"/>
      <c r="AWB44" s="1477"/>
      <c r="AWC44" s="1477"/>
      <c r="AWD44" s="1477"/>
      <c r="AWE44" s="1477"/>
      <c r="AWF44" s="1477"/>
      <c r="AWG44" s="1477"/>
      <c r="AWH44" s="1477"/>
      <c r="AWI44" s="1477"/>
      <c r="AWJ44" s="1477"/>
      <c r="AWK44" s="1477"/>
      <c r="AWL44" s="1477"/>
      <c r="AWM44" s="1477"/>
      <c r="AWN44" s="1477"/>
      <c r="AWO44" s="1477"/>
      <c r="AWP44" s="1477"/>
      <c r="AWQ44" s="1477"/>
      <c r="AWR44" s="1477"/>
      <c r="AWS44" s="1477"/>
      <c r="AWT44" s="1477"/>
      <c r="AWU44" s="1477"/>
      <c r="AWV44" s="1477"/>
      <c r="AWW44" s="1477"/>
      <c r="AWX44" s="1477"/>
      <c r="AWY44" s="1477"/>
      <c r="AWZ44" s="1477"/>
      <c r="AXA44" s="1477"/>
      <c r="AXB44" s="1477"/>
      <c r="AXC44" s="1477"/>
      <c r="AXD44" s="1477"/>
      <c r="AXE44" s="1477"/>
      <c r="AXF44" s="1477"/>
      <c r="AXG44" s="1477"/>
      <c r="AXH44" s="1477"/>
      <c r="AXI44" s="1477"/>
      <c r="AXJ44" s="1477"/>
      <c r="AXK44" s="1477"/>
      <c r="AXL44" s="1477"/>
      <c r="AXM44" s="1477"/>
      <c r="AXN44" s="1477"/>
      <c r="AXO44" s="1477"/>
      <c r="AXP44" s="1477"/>
      <c r="AXQ44" s="1477"/>
      <c r="AXR44" s="1477"/>
      <c r="AXS44" s="1477"/>
      <c r="AXT44" s="1477"/>
      <c r="AXU44" s="1477"/>
      <c r="AXV44" s="1477"/>
      <c r="AXW44" s="1477"/>
      <c r="AXX44" s="1477"/>
      <c r="AXY44" s="1477"/>
      <c r="AXZ44" s="1477"/>
      <c r="AYA44" s="1477"/>
      <c r="AYB44" s="1477"/>
      <c r="AYC44" s="1477"/>
      <c r="AYD44" s="1477"/>
      <c r="AYE44" s="1477"/>
      <c r="AYF44" s="1477"/>
      <c r="AYG44" s="1477"/>
      <c r="AYH44" s="1477"/>
      <c r="AYI44" s="1477"/>
      <c r="AYJ44" s="1477"/>
      <c r="AYK44" s="1477"/>
      <c r="AYL44" s="1477"/>
      <c r="AYM44" s="1477"/>
      <c r="AYN44" s="1477"/>
      <c r="AYO44" s="1477"/>
      <c r="AYP44" s="1477"/>
      <c r="AYQ44" s="1477"/>
      <c r="AYR44" s="1477"/>
      <c r="AYS44" s="1477"/>
      <c r="AYT44" s="1477"/>
      <c r="AYU44" s="1477"/>
      <c r="AYV44" s="1477"/>
      <c r="AYW44" s="1477"/>
      <c r="AYX44" s="1477"/>
      <c r="AYY44" s="1477"/>
      <c r="AYZ44" s="1477"/>
      <c r="AZA44" s="1477"/>
      <c r="AZB44" s="1477"/>
      <c r="AZC44" s="1477"/>
      <c r="AZD44" s="1477"/>
      <c r="AZE44" s="1477"/>
      <c r="AZF44" s="1477"/>
      <c r="AZG44" s="1477"/>
      <c r="AZH44" s="1477"/>
      <c r="AZI44" s="1477"/>
      <c r="AZJ44" s="1477"/>
      <c r="AZK44" s="1477"/>
      <c r="AZL44" s="1477"/>
      <c r="AZM44" s="1477"/>
      <c r="AZN44" s="1477"/>
      <c r="AZO44" s="1477"/>
      <c r="AZP44" s="1477"/>
      <c r="AZQ44" s="1477"/>
      <c r="AZR44" s="1477"/>
      <c r="AZS44" s="1477"/>
      <c r="AZT44" s="1477"/>
      <c r="AZU44" s="1477"/>
      <c r="AZV44" s="1477"/>
      <c r="AZW44" s="1477"/>
      <c r="AZX44" s="1477"/>
      <c r="AZY44" s="1477"/>
      <c r="AZZ44" s="1477"/>
      <c r="BAA44" s="1477"/>
      <c r="BAB44" s="1477"/>
      <c r="BAC44" s="1477"/>
      <c r="BAD44" s="1477"/>
      <c r="BAE44" s="1477"/>
      <c r="BAF44" s="1477"/>
      <c r="BAG44" s="1477"/>
      <c r="BAH44" s="1477"/>
      <c r="BAI44" s="1477"/>
      <c r="BAJ44" s="1477"/>
      <c r="BAK44" s="1477"/>
      <c r="BAL44" s="1477"/>
      <c r="BAM44" s="1477"/>
      <c r="BAN44" s="1477"/>
      <c r="BAO44" s="1477"/>
      <c r="BAP44" s="1477"/>
      <c r="BAQ44" s="1477"/>
      <c r="BAR44" s="1477"/>
      <c r="BAS44" s="1477"/>
      <c r="BAT44" s="1477"/>
      <c r="BAU44" s="1477"/>
      <c r="BAV44" s="1477"/>
      <c r="BAW44" s="1477"/>
      <c r="BAX44" s="1477"/>
      <c r="BAY44" s="1477"/>
      <c r="BAZ44" s="1477"/>
      <c r="BBA44" s="1477"/>
      <c r="BBB44" s="1477"/>
      <c r="BBC44" s="1477"/>
      <c r="BBD44" s="1477"/>
      <c r="BBE44" s="1477"/>
      <c r="BBF44" s="1477"/>
      <c r="BBG44" s="1477"/>
      <c r="BBH44" s="1477"/>
      <c r="BBI44" s="1477"/>
      <c r="BBJ44" s="1477"/>
      <c r="BBK44" s="1477"/>
      <c r="BBL44" s="1477"/>
      <c r="BBM44" s="1477"/>
      <c r="BBN44" s="1477"/>
      <c r="BBO44" s="1477"/>
      <c r="BBP44" s="1477"/>
      <c r="BBQ44" s="1477"/>
      <c r="BBR44" s="1477"/>
      <c r="BBS44" s="1477"/>
      <c r="BBT44" s="1477"/>
      <c r="BBU44" s="1477"/>
      <c r="BBV44" s="1477"/>
      <c r="BBW44" s="1477"/>
      <c r="BBX44" s="1477"/>
      <c r="BBY44" s="1477"/>
      <c r="BBZ44" s="1477"/>
      <c r="BCA44" s="1477"/>
      <c r="BCB44" s="1477"/>
      <c r="BCC44" s="1477"/>
      <c r="BCD44" s="1477"/>
      <c r="BCE44" s="1477"/>
      <c r="BCF44" s="1477"/>
      <c r="BCG44" s="1477"/>
      <c r="BCH44" s="1477"/>
      <c r="BCI44" s="1477"/>
      <c r="BCJ44" s="1477"/>
      <c r="BCK44" s="1477"/>
      <c r="BCL44" s="1477"/>
      <c r="BCM44" s="1477"/>
      <c r="BCN44" s="1477"/>
      <c r="BCO44" s="1477"/>
      <c r="BCP44" s="1477"/>
      <c r="BCQ44" s="1477"/>
      <c r="BCR44" s="1477"/>
      <c r="BCS44" s="1477"/>
      <c r="BCT44" s="1477"/>
      <c r="BCU44" s="1477"/>
      <c r="BCV44" s="1477"/>
      <c r="BCW44" s="1477"/>
      <c r="BCX44" s="1477"/>
      <c r="BCY44" s="1477"/>
      <c r="BCZ44" s="1477"/>
      <c r="BDA44" s="1477"/>
      <c r="BDB44" s="1477"/>
      <c r="BDC44" s="1477"/>
      <c r="BDD44" s="1477"/>
      <c r="BDE44" s="1477"/>
      <c r="BDF44" s="1477"/>
      <c r="BDG44" s="1477"/>
      <c r="BDH44" s="1477"/>
      <c r="BDI44" s="1477"/>
      <c r="BDJ44" s="1477"/>
      <c r="BDK44" s="1477"/>
      <c r="BDL44" s="1477"/>
      <c r="BDM44" s="1477"/>
      <c r="BDN44" s="1477"/>
      <c r="BDO44" s="1477"/>
      <c r="BDP44" s="1477"/>
      <c r="BDQ44" s="1477"/>
      <c r="BDR44" s="1477"/>
      <c r="BDS44" s="1477"/>
      <c r="BDT44" s="1477"/>
      <c r="BDU44" s="1477"/>
      <c r="BDV44" s="1477"/>
      <c r="BDW44" s="1477"/>
      <c r="BDX44" s="1477"/>
      <c r="BDY44" s="1477"/>
      <c r="BDZ44" s="1477"/>
      <c r="BEA44" s="1477"/>
      <c r="BEB44" s="1477"/>
      <c r="BEC44" s="1477"/>
      <c r="BED44" s="1477"/>
      <c r="BEE44" s="1477"/>
      <c r="BEF44" s="1477"/>
      <c r="BEG44" s="1477"/>
      <c r="BEH44" s="1477"/>
      <c r="BEI44" s="1477"/>
      <c r="BEJ44" s="1477"/>
      <c r="BEK44" s="1477"/>
      <c r="BEL44" s="1477"/>
      <c r="BEM44" s="1477"/>
      <c r="BEN44" s="1477"/>
      <c r="BEO44" s="1477"/>
      <c r="BEP44" s="1477"/>
      <c r="BEQ44" s="1477"/>
      <c r="BER44" s="1477"/>
      <c r="BES44" s="1477"/>
      <c r="BET44" s="1477"/>
      <c r="BEU44" s="1477"/>
      <c r="BEV44" s="1477"/>
      <c r="BEW44" s="1477"/>
      <c r="BEX44" s="1477"/>
      <c r="BEY44" s="1477"/>
      <c r="BEZ44" s="1477"/>
      <c r="BFA44" s="1477"/>
      <c r="BFB44" s="1477"/>
      <c r="BFC44" s="1477"/>
      <c r="BFD44" s="1477"/>
      <c r="BFE44" s="1477"/>
      <c r="BFF44" s="1477"/>
      <c r="BFG44" s="1477"/>
      <c r="BFH44" s="1477"/>
      <c r="BFI44" s="1477"/>
      <c r="BFJ44" s="1477"/>
      <c r="BFK44" s="1477"/>
      <c r="BFL44" s="1477"/>
      <c r="BFM44" s="1477"/>
      <c r="BFN44" s="1477"/>
      <c r="BFO44" s="1477"/>
      <c r="BFP44" s="1477"/>
      <c r="BFQ44" s="1477"/>
      <c r="BFR44" s="1477"/>
      <c r="BFS44" s="1477"/>
      <c r="BFT44" s="1477"/>
      <c r="BFU44" s="1477"/>
      <c r="BFV44" s="1477"/>
      <c r="BFW44" s="1477"/>
      <c r="BFX44" s="1477"/>
      <c r="BFY44" s="1477"/>
      <c r="BFZ44" s="1477"/>
      <c r="BGA44" s="1477"/>
      <c r="BGB44" s="1477"/>
      <c r="BGC44" s="1477"/>
      <c r="BGD44" s="1477"/>
      <c r="BGE44" s="1477"/>
      <c r="BGF44" s="1477"/>
      <c r="BGG44" s="1477"/>
      <c r="BGH44" s="1477"/>
      <c r="BGI44" s="1477"/>
      <c r="BGJ44" s="1477"/>
      <c r="BGK44" s="1477"/>
      <c r="BGL44" s="1477"/>
      <c r="BGM44" s="1477"/>
      <c r="BGN44" s="1477"/>
      <c r="BGO44" s="1477"/>
      <c r="BGP44" s="1477"/>
      <c r="BGQ44" s="1477"/>
      <c r="BGR44" s="1477"/>
      <c r="BGS44" s="1477"/>
      <c r="BGT44" s="1477"/>
      <c r="BGU44" s="1477"/>
      <c r="BGV44" s="1477"/>
      <c r="BGW44" s="1477"/>
      <c r="BGX44" s="1477"/>
      <c r="BGY44" s="1477"/>
      <c r="BGZ44" s="1477"/>
      <c r="BHA44" s="1477"/>
      <c r="BHB44" s="1477"/>
      <c r="BHC44" s="1477"/>
      <c r="BHD44" s="1477"/>
      <c r="BHE44" s="1477"/>
      <c r="BHF44" s="1477"/>
      <c r="BHG44" s="1477"/>
      <c r="BHH44" s="1477"/>
      <c r="BHI44" s="1477"/>
      <c r="BHJ44" s="1477"/>
      <c r="BHK44" s="1477"/>
      <c r="BHL44" s="1477"/>
      <c r="BHM44" s="1477"/>
      <c r="BHN44" s="1477"/>
      <c r="BHO44" s="1477"/>
      <c r="BHP44" s="1477"/>
      <c r="BHQ44" s="1477"/>
      <c r="BHR44" s="1477"/>
      <c r="BHS44" s="1477"/>
      <c r="BHT44" s="1477"/>
      <c r="BHU44" s="1477"/>
      <c r="BHV44" s="1477"/>
      <c r="BHW44" s="1477"/>
      <c r="BHX44" s="1477"/>
      <c r="BHY44" s="1477"/>
      <c r="BHZ44" s="1477"/>
      <c r="BIA44" s="1477"/>
      <c r="BIB44" s="1477"/>
      <c r="BIC44" s="1477"/>
      <c r="BID44" s="1477"/>
      <c r="BIE44" s="1477"/>
      <c r="BIF44" s="1477"/>
      <c r="BIG44" s="1477"/>
      <c r="BIH44" s="1477"/>
      <c r="BII44" s="1477"/>
      <c r="BIJ44" s="1477"/>
      <c r="BIK44" s="1477"/>
      <c r="BIL44" s="1477"/>
      <c r="BIM44" s="1477"/>
      <c r="BIN44" s="1477"/>
      <c r="BIO44" s="1477"/>
      <c r="BIP44" s="1477"/>
      <c r="BIQ44" s="1477"/>
      <c r="BIR44" s="1477"/>
      <c r="BIS44" s="1477"/>
      <c r="BIT44" s="1477"/>
      <c r="BIU44" s="1477"/>
      <c r="BIV44" s="1477"/>
      <c r="BIW44" s="1477"/>
      <c r="BIX44" s="1477"/>
      <c r="BIY44" s="1477"/>
      <c r="BIZ44" s="1477"/>
      <c r="BJA44" s="1477"/>
      <c r="BJB44" s="1477"/>
      <c r="BJC44" s="1477"/>
      <c r="BJD44" s="1477"/>
      <c r="BJE44" s="1477"/>
      <c r="BJF44" s="1477"/>
      <c r="BJG44" s="1477"/>
      <c r="BJH44" s="1477"/>
      <c r="BJI44" s="1477"/>
      <c r="BJJ44" s="1477"/>
      <c r="BJK44" s="1477"/>
      <c r="BJL44" s="1477"/>
      <c r="BJM44" s="1477"/>
      <c r="BJN44" s="1477"/>
      <c r="BJO44" s="1477"/>
      <c r="BJP44" s="1477"/>
      <c r="BJQ44" s="1477"/>
      <c r="BJR44" s="1477"/>
      <c r="BJS44" s="1477"/>
      <c r="BJT44" s="1477"/>
      <c r="BJU44" s="1477"/>
      <c r="BJV44" s="1477"/>
      <c r="BJW44" s="1477"/>
      <c r="BJX44" s="1477"/>
      <c r="BJY44" s="1477"/>
      <c r="BJZ44" s="1477"/>
      <c r="BKA44" s="1477"/>
      <c r="BKB44" s="1477"/>
      <c r="BKC44" s="1477"/>
      <c r="BKD44" s="1477"/>
      <c r="BKE44" s="1477"/>
      <c r="BKF44" s="1477"/>
      <c r="BKG44" s="1477"/>
      <c r="BKH44" s="1477"/>
      <c r="BKI44" s="1477"/>
      <c r="BKJ44" s="1477"/>
      <c r="BKK44" s="1477"/>
      <c r="BKL44" s="1477"/>
      <c r="BKM44" s="1477"/>
      <c r="BKN44" s="1477"/>
      <c r="BKO44" s="1477"/>
      <c r="BKP44" s="1477"/>
      <c r="BKQ44" s="1477"/>
      <c r="BKR44" s="1477"/>
      <c r="BKS44" s="1477"/>
      <c r="BKT44" s="1477"/>
      <c r="BKU44" s="1477"/>
      <c r="BKV44" s="1477"/>
      <c r="BKW44" s="1477"/>
      <c r="BKX44" s="1477"/>
      <c r="BKY44" s="1477"/>
      <c r="BKZ44" s="1477"/>
      <c r="BLA44" s="1477"/>
      <c r="BLB44" s="1477"/>
      <c r="BLC44" s="1477"/>
      <c r="BLD44" s="1477"/>
      <c r="BLE44" s="1477"/>
      <c r="BLF44" s="1477"/>
      <c r="BLG44" s="1477"/>
      <c r="BLH44" s="1477"/>
      <c r="BLI44" s="1477"/>
      <c r="BLJ44" s="1477"/>
      <c r="BLK44" s="1477"/>
      <c r="BLL44" s="1477"/>
      <c r="BLM44" s="1477"/>
      <c r="BLN44" s="1477"/>
      <c r="BLO44" s="1477"/>
      <c r="BLP44" s="1477"/>
      <c r="BLQ44" s="1477"/>
      <c r="BLR44" s="1477"/>
      <c r="BLS44" s="1477"/>
      <c r="BLT44" s="1477"/>
      <c r="BLU44" s="1477"/>
      <c r="BLV44" s="1477"/>
      <c r="BLW44" s="1477"/>
      <c r="BLX44" s="1477"/>
      <c r="BLY44" s="1477"/>
      <c r="BLZ44" s="1477"/>
      <c r="BMA44" s="1477"/>
      <c r="BMB44" s="1477"/>
      <c r="BMC44" s="1477"/>
      <c r="BMD44" s="1477"/>
      <c r="BME44" s="1477"/>
      <c r="BMF44" s="1477"/>
      <c r="BMG44" s="1477"/>
      <c r="BMH44" s="1477"/>
      <c r="BMI44" s="1477"/>
      <c r="BMJ44" s="1477"/>
      <c r="BMK44" s="1477"/>
      <c r="BML44" s="1477"/>
      <c r="BMM44" s="1477"/>
      <c r="BMN44" s="1477"/>
      <c r="BMO44" s="1477"/>
      <c r="BMP44" s="1477"/>
      <c r="BMQ44" s="1477"/>
      <c r="BMR44" s="1477"/>
      <c r="BMS44" s="1477"/>
      <c r="BMT44" s="1477"/>
      <c r="BMU44" s="1477"/>
      <c r="BMV44" s="1477"/>
      <c r="BMW44" s="1477"/>
      <c r="BMX44" s="1477"/>
      <c r="BMY44" s="1477"/>
      <c r="BMZ44" s="1477"/>
      <c r="BNA44" s="1477"/>
      <c r="BNB44" s="1477"/>
      <c r="BNC44" s="1477"/>
      <c r="BND44" s="1477"/>
      <c r="BNE44" s="1477"/>
      <c r="BNF44" s="1477"/>
      <c r="BNG44" s="1477"/>
      <c r="BNH44" s="1477"/>
      <c r="BNI44" s="1477"/>
      <c r="BNJ44" s="1477"/>
      <c r="BNK44" s="1477"/>
      <c r="BNL44" s="1477"/>
      <c r="BNM44" s="1477"/>
      <c r="BNN44" s="1477"/>
      <c r="BNO44" s="1477"/>
      <c r="BNP44" s="1477"/>
      <c r="BNQ44" s="1477"/>
      <c r="BNR44" s="1477"/>
      <c r="BNS44" s="1477"/>
      <c r="BNT44" s="1477"/>
      <c r="BNU44" s="1477"/>
      <c r="BNV44" s="1477"/>
      <c r="BNW44" s="1477"/>
      <c r="BNX44" s="1477"/>
      <c r="BNY44" s="1477"/>
      <c r="BNZ44" s="1477"/>
      <c r="BOA44" s="1477"/>
      <c r="BOB44" s="1477"/>
      <c r="BOC44" s="1477"/>
      <c r="BOD44" s="1477"/>
      <c r="BOE44" s="1477"/>
      <c r="BOF44" s="1477"/>
      <c r="BOG44" s="1477"/>
      <c r="BOH44" s="1477"/>
      <c r="BOI44" s="1477"/>
      <c r="BOJ44" s="1477"/>
      <c r="BOK44" s="1477"/>
      <c r="BOL44" s="1477"/>
      <c r="BOM44" s="1477"/>
      <c r="BON44" s="1477"/>
      <c r="BOO44" s="1477"/>
      <c r="BOP44" s="1477"/>
      <c r="BOQ44" s="1477"/>
      <c r="BOR44" s="1477"/>
      <c r="BOS44" s="1477"/>
      <c r="BOT44" s="1477"/>
      <c r="BOU44" s="1477"/>
      <c r="BOV44" s="1477"/>
      <c r="BOW44" s="1477"/>
      <c r="BOX44" s="1477"/>
      <c r="BOY44" s="1477"/>
      <c r="BOZ44" s="1477"/>
      <c r="BPA44" s="1477"/>
      <c r="BPB44" s="1477"/>
      <c r="BPC44" s="1477"/>
      <c r="BPD44" s="1477"/>
      <c r="BPE44" s="1477"/>
      <c r="BPF44" s="1477"/>
      <c r="BPG44" s="1477"/>
      <c r="BPH44" s="1477"/>
      <c r="BPI44" s="1477"/>
      <c r="BPJ44" s="1477"/>
      <c r="BPK44" s="1477"/>
      <c r="BPL44" s="1477"/>
      <c r="BPM44" s="1477"/>
      <c r="BPN44" s="1477"/>
      <c r="BPO44" s="1477"/>
      <c r="BPP44" s="1477"/>
      <c r="BPQ44" s="1477"/>
      <c r="BPR44" s="1477"/>
      <c r="BPS44" s="1477"/>
      <c r="BPT44" s="1477"/>
      <c r="BPU44" s="1477"/>
      <c r="BPV44" s="1477"/>
      <c r="BPW44" s="1477"/>
      <c r="BPX44" s="1477"/>
      <c r="BPY44" s="1477"/>
      <c r="BPZ44" s="1477"/>
      <c r="BQA44" s="1477"/>
      <c r="BQB44" s="1477"/>
      <c r="BQC44" s="1477"/>
      <c r="BQD44" s="1477"/>
      <c r="BQE44" s="1477"/>
      <c r="BQF44" s="1477"/>
      <c r="BQG44" s="1477"/>
      <c r="BQH44" s="1477"/>
      <c r="BQI44" s="1477"/>
      <c r="BQJ44" s="1477"/>
      <c r="BQK44" s="1477"/>
      <c r="BQL44" s="1477"/>
      <c r="BQM44" s="1477"/>
      <c r="BQN44" s="1477"/>
      <c r="BQO44" s="1477"/>
      <c r="BQP44" s="1477"/>
      <c r="BQQ44" s="1477"/>
      <c r="BQR44" s="1477"/>
      <c r="BQS44" s="1477"/>
      <c r="BQT44" s="1477"/>
      <c r="BQU44" s="1477"/>
      <c r="BQV44" s="1477"/>
      <c r="BQW44" s="1477"/>
      <c r="BQX44" s="1477"/>
      <c r="BQY44" s="1477"/>
      <c r="BQZ44" s="1477"/>
      <c r="BRA44" s="1477"/>
      <c r="BRB44" s="1477"/>
      <c r="BRC44" s="1477"/>
      <c r="BRD44" s="1477"/>
      <c r="BRE44" s="1477"/>
      <c r="BRF44" s="1477"/>
      <c r="BRG44" s="1477"/>
      <c r="BRH44" s="1477"/>
      <c r="BRI44" s="1477"/>
      <c r="BRJ44" s="1477"/>
      <c r="BRK44" s="1477"/>
      <c r="BRL44" s="1477"/>
      <c r="BRM44" s="1477"/>
      <c r="BRN44" s="1477"/>
      <c r="BRO44" s="1477"/>
      <c r="BRP44" s="1477"/>
      <c r="BRQ44" s="1477"/>
      <c r="BRR44" s="1477"/>
      <c r="BRS44" s="1477"/>
      <c r="BRT44" s="1477"/>
      <c r="BRU44" s="1477"/>
      <c r="BRV44" s="1477"/>
      <c r="BRW44" s="1477"/>
      <c r="BRX44" s="1477"/>
      <c r="BRY44" s="1477"/>
      <c r="BRZ44" s="1477"/>
      <c r="BSA44" s="1477"/>
      <c r="BSB44" s="1477"/>
      <c r="BSC44" s="1477"/>
      <c r="BSD44" s="1477"/>
      <c r="BSE44" s="1477"/>
      <c r="BSF44" s="1477"/>
      <c r="BSG44" s="1477"/>
      <c r="BSH44" s="1477"/>
      <c r="BSI44" s="1477"/>
      <c r="BSJ44" s="1477"/>
      <c r="BSK44" s="1477"/>
      <c r="BSL44" s="1477"/>
      <c r="BSM44" s="1477"/>
      <c r="BSN44" s="1477"/>
      <c r="BSO44" s="1477"/>
      <c r="BSP44" s="1477"/>
      <c r="BSQ44" s="1477"/>
      <c r="BSR44" s="1477"/>
      <c r="BSS44" s="1477"/>
      <c r="BST44" s="1477"/>
      <c r="BSU44" s="1477"/>
      <c r="BSV44" s="1477"/>
      <c r="BSW44" s="1477"/>
      <c r="BSX44" s="1477"/>
      <c r="BSY44" s="1477"/>
      <c r="BSZ44" s="1477"/>
      <c r="BTA44" s="1477"/>
      <c r="BTB44" s="1477"/>
      <c r="BTC44" s="1477"/>
      <c r="BTD44" s="1477"/>
      <c r="BTE44" s="1477"/>
      <c r="BTF44" s="1477"/>
      <c r="BTG44" s="1477"/>
      <c r="BTH44" s="1477"/>
      <c r="BTI44" s="1477"/>
      <c r="BTJ44" s="1477"/>
      <c r="BTK44" s="1477"/>
      <c r="BTL44" s="1477"/>
      <c r="BTM44" s="1477"/>
      <c r="BTN44" s="1477"/>
      <c r="BTO44" s="1477"/>
      <c r="BTP44" s="1477"/>
      <c r="BTQ44" s="1477"/>
      <c r="BTR44" s="1477"/>
      <c r="BTS44" s="1477"/>
      <c r="BTT44" s="1477"/>
      <c r="BTU44" s="1477"/>
      <c r="BTV44" s="1477"/>
      <c r="BTW44" s="1477"/>
      <c r="BTX44" s="1477"/>
      <c r="BTY44" s="1477"/>
      <c r="BTZ44" s="1477"/>
      <c r="BUA44" s="1477"/>
      <c r="BUB44" s="1477"/>
      <c r="BUC44" s="1477"/>
      <c r="BUD44" s="1477"/>
      <c r="BUE44" s="1477"/>
      <c r="BUF44" s="1477"/>
      <c r="BUG44" s="1477"/>
      <c r="BUH44" s="1477"/>
      <c r="BUI44" s="1477"/>
      <c r="BUJ44" s="1477"/>
      <c r="BUK44" s="1477"/>
      <c r="BUL44" s="1477"/>
      <c r="BUM44" s="1477"/>
      <c r="BUN44" s="1477"/>
      <c r="BUO44" s="1477"/>
      <c r="BUP44" s="1477"/>
      <c r="BUQ44" s="1477"/>
      <c r="BUR44" s="1477"/>
      <c r="BUS44" s="1477"/>
      <c r="BUT44" s="1477"/>
      <c r="BUU44" s="1477"/>
      <c r="BUV44" s="1477"/>
      <c r="BUW44" s="1477"/>
      <c r="BUX44" s="1477"/>
      <c r="BUY44" s="1477"/>
      <c r="BUZ44" s="1477"/>
      <c r="BVA44" s="1477"/>
      <c r="BVB44" s="1477"/>
      <c r="BVC44" s="1477"/>
      <c r="BVD44" s="1477"/>
      <c r="BVE44" s="1477"/>
      <c r="BVF44" s="1477"/>
      <c r="BVG44" s="1477"/>
      <c r="BVH44" s="1477"/>
      <c r="BVI44" s="1477"/>
      <c r="BVJ44" s="1477"/>
      <c r="BVK44" s="1477"/>
      <c r="BVL44" s="1477"/>
      <c r="BVM44" s="1477"/>
      <c r="BVN44" s="1477"/>
      <c r="BVO44" s="1477"/>
      <c r="BVP44" s="1477"/>
      <c r="BVQ44" s="1477"/>
      <c r="BVR44" s="1477"/>
      <c r="BVS44" s="1477"/>
      <c r="BVT44" s="1477"/>
      <c r="BVU44" s="1477"/>
      <c r="BVV44" s="1477"/>
      <c r="BVW44" s="1477"/>
      <c r="BVX44" s="1477"/>
      <c r="BVY44" s="1477"/>
      <c r="BVZ44" s="1477"/>
      <c r="BWA44" s="1477"/>
      <c r="BWB44" s="1477"/>
      <c r="BWC44" s="1477"/>
      <c r="BWD44" s="1477"/>
      <c r="BWE44" s="1477"/>
      <c r="BWF44" s="1477"/>
      <c r="BWG44" s="1477"/>
      <c r="BWH44" s="1477"/>
      <c r="BWI44" s="1477"/>
      <c r="BWJ44" s="1477"/>
      <c r="BWK44" s="1477"/>
      <c r="BWL44" s="1477"/>
      <c r="BWM44" s="1477"/>
      <c r="BWN44" s="1477"/>
      <c r="BWO44" s="1477"/>
      <c r="BWP44" s="1477"/>
      <c r="BWQ44" s="1477"/>
      <c r="BWR44" s="1477"/>
      <c r="BWS44" s="1477"/>
      <c r="BWT44" s="1477"/>
      <c r="BWU44" s="1477"/>
      <c r="BWV44" s="1477"/>
      <c r="BWW44" s="1477"/>
      <c r="BWX44" s="1477"/>
      <c r="BWY44" s="1477"/>
      <c r="BWZ44" s="1477"/>
      <c r="BXA44" s="1477"/>
      <c r="BXB44" s="1477"/>
      <c r="BXC44" s="1477"/>
      <c r="BXD44" s="1477"/>
      <c r="BXE44" s="1477"/>
      <c r="BXF44" s="1477"/>
      <c r="BXG44" s="1477"/>
      <c r="BXH44" s="1477"/>
      <c r="BXI44" s="1477"/>
      <c r="BXJ44" s="1477"/>
      <c r="BXK44" s="1477"/>
      <c r="BXL44" s="1477"/>
      <c r="BXM44" s="1477"/>
      <c r="BXN44" s="1477"/>
      <c r="BXO44" s="1477"/>
      <c r="BXP44" s="1477"/>
      <c r="BXQ44" s="1477"/>
      <c r="BXR44" s="1477"/>
      <c r="BXS44" s="1477"/>
      <c r="BXT44" s="1477"/>
      <c r="BXU44" s="1477"/>
      <c r="BXV44" s="1477"/>
      <c r="BXW44" s="1477"/>
      <c r="BXX44" s="1477"/>
      <c r="BXY44" s="1477"/>
      <c r="BXZ44" s="1477"/>
      <c r="BYA44" s="1477"/>
      <c r="BYB44" s="1477"/>
      <c r="BYC44" s="1477"/>
      <c r="BYD44" s="1477"/>
      <c r="BYE44" s="1477"/>
      <c r="BYF44" s="1477"/>
      <c r="BYG44" s="1477"/>
      <c r="BYH44" s="1477"/>
      <c r="BYI44" s="1477"/>
      <c r="BYJ44" s="1477"/>
      <c r="BYK44" s="1477"/>
      <c r="BYL44" s="1477"/>
      <c r="BYM44" s="1477"/>
      <c r="BYN44" s="1477"/>
      <c r="BYO44" s="1477"/>
      <c r="BYP44" s="1477"/>
      <c r="BYQ44" s="1477"/>
      <c r="BYR44" s="1477"/>
      <c r="BYS44" s="1477"/>
      <c r="BYT44" s="1477"/>
      <c r="BYU44" s="1477"/>
      <c r="BYV44" s="1477"/>
      <c r="BYW44" s="1477"/>
      <c r="BYX44" s="1477"/>
      <c r="BYY44" s="1477"/>
      <c r="BYZ44" s="1477"/>
      <c r="BZA44" s="1477"/>
      <c r="BZB44" s="1477"/>
      <c r="BZC44" s="1477"/>
      <c r="BZD44" s="1477"/>
      <c r="BZE44" s="1477"/>
      <c r="BZF44" s="1477"/>
      <c r="BZG44" s="1477"/>
      <c r="BZH44" s="1477"/>
      <c r="BZI44" s="1477"/>
      <c r="BZJ44" s="1477"/>
      <c r="BZK44" s="1477"/>
      <c r="BZL44" s="1477"/>
      <c r="BZM44" s="1477"/>
      <c r="BZN44" s="1477"/>
      <c r="BZO44" s="1477"/>
      <c r="BZP44" s="1477"/>
      <c r="BZQ44" s="1477"/>
      <c r="BZR44" s="1477"/>
      <c r="BZS44" s="1477"/>
      <c r="BZT44" s="1477"/>
      <c r="BZU44" s="1477"/>
      <c r="BZV44" s="1477"/>
      <c r="BZW44" s="1477"/>
      <c r="BZX44" s="1477"/>
      <c r="BZY44" s="1477"/>
      <c r="BZZ44" s="1477"/>
      <c r="CAA44" s="1477"/>
      <c r="CAB44" s="1477"/>
      <c r="CAC44" s="1477"/>
      <c r="CAD44" s="1477"/>
      <c r="CAE44" s="1477"/>
      <c r="CAF44" s="1477"/>
      <c r="CAG44" s="1477"/>
      <c r="CAH44" s="1477"/>
      <c r="CAI44" s="1477"/>
      <c r="CAJ44" s="1477"/>
      <c r="CAK44" s="1477"/>
      <c r="CAL44" s="1477"/>
      <c r="CAM44" s="1477"/>
      <c r="CAN44" s="1477"/>
      <c r="CAO44" s="1477"/>
      <c r="CAP44" s="1477"/>
      <c r="CAQ44" s="1477"/>
      <c r="CAR44" s="1477"/>
      <c r="CAS44" s="1477"/>
      <c r="CAT44" s="1477"/>
      <c r="CAU44" s="1477"/>
      <c r="CAV44" s="1477"/>
      <c r="CAW44" s="1477"/>
      <c r="CAX44" s="1477"/>
      <c r="CAY44" s="1477"/>
      <c r="CAZ44" s="1477"/>
      <c r="CBA44" s="1477"/>
      <c r="CBB44" s="1477"/>
      <c r="CBC44" s="1477"/>
      <c r="CBD44" s="1477"/>
      <c r="CBE44" s="1477"/>
      <c r="CBF44" s="1477"/>
      <c r="CBG44" s="1477"/>
      <c r="CBH44" s="1477"/>
      <c r="CBI44" s="1477"/>
      <c r="CBJ44" s="1477"/>
      <c r="CBK44" s="1477"/>
      <c r="CBL44" s="1477"/>
      <c r="CBM44" s="1477"/>
      <c r="CBN44" s="1477"/>
      <c r="CBO44" s="1477"/>
      <c r="CBP44" s="1477"/>
      <c r="CBQ44" s="1477"/>
      <c r="CBR44" s="1477"/>
      <c r="CBS44" s="1477"/>
      <c r="CBT44" s="1477"/>
      <c r="CBU44" s="1477"/>
      <c r="CBV44" s="1477"/>
      <c r="CBW44" s="1477"/>
      <c r="CBX44" s="1477"/>
      <c r="CBY44" s="1477"/>
      <c r="CBZ44" s="1477"/>
      <c r="CCA44" s="1477"/>
      <c r="CCB44" s="1477"/>
      <c r="CCC44" s="1477"/>
      <c r="CCD44" s="1477"/>
      <c r="CCE44" s="1477"/>
      <c r="CCF44" s="1477"/>
      <c r="CCG44" s="1477"/>
      <c r="CCH44" s="1477"/>
      <c r="CCI44" s="1477"/>
      <c r="CCJ44" s="1477"/>
      <c r="CCK44" s="1477"/>
      <c r="CCL44" s="1477"/>
      <c r="CCM44" s="1477"/>
      <c r="CCN44" s="1477"/>
      <c r="CCO44" s="1477"/>
      <c r="CCP44" s="1477"/>
      <c r="CCQ44" s="1477"/>
      <c r="CCR44" s="1477"/>
      <c r="CCS44" s="1477"/>
      <c r="CCT44" s="1477"/>
      <c r="CCU44" s="1477"/>
      <c r="CCV44" s="1477"/>
      <c r="CCW44" s="1477"/>
      <c r="CCX44" s="1477"/>
      <c r="CCY44" s="1477"/>
      <c r="CCZ44" s="1477"/>
      <c r="CDA44" s="1477"/>
      <c r="CDB44" s="1477"/>
      <c r="CDC44" s="1477"/>
      <c r="CDD44" s="1477"/>
      <c r="CDE44" s="1477"/>
      <c r="CDF44" s="1477"/>
      <c r="CDG44" s="1477"/>
      <c r="CDH44" s="1477"/>
      <c r="CDI44" s="1477"/>
      <c r="CDJ44" s="1477"/>
      <c r="CDK44" s="1477"/>
      <c r="CDL44" s="1477"/>
      <c r="CDM44" s="1477"/>
      <c r="CDN44" s="1477"/>
      <c r="CDO44" s="1477"/>
      <c r="CDP44" s="1477"/>
      <c r="CDQ44" s="1477"/>
      <c r="CDR44" s="1477"/>
      <c r="CDS44" s="1477"/>
      <c r="CDT44" s="1477"/>
      <c r="CDU44" s="1477"/>
      <c r="CDV44" s="1477"/>
      <c r="CDW44" s="1477"/>
      <c r="CDX44" s="1477"/>
      <c r="CDY44" s="1477"/>
      <c r="CDZ44" s="1477"/>
      <c r="CEA44" s="1477"/>
      <c r="CEB44" s="1477"/>
      <c r="CEC44" s="1477"/>
      <c r="CED44" s="1477"/>
      <c r="CEE44" s="1477"/>
      <c r="CEF44" s="1477"/>
      <c r="CEG44" s="1477"/>
      <c r="CEH44" s="1477"/>
      <c r="CEI44" s="1477"/>
      <c r="CEJ44" s="1477"/>
      <c r="CEK44" s="1477"/>
      <c r="CEL44" s="1477"/>
      <c r="CEM44" s="1477"/>
      <c r="CEN44" s="1477"/>
      <c r="CEO44" s="1477"/>
      <c r="CEP44" s="1477"/>
      <c r="CEQ44" s="1477"/>
      <c r="CER44" s="1477"/>
      <c r="CES44" s="1477"/>
      <c r="CET44" s="1477"/>
      <c r="CEU44" s="1477"/>
      <c r="CEV44" s="1477"/>
      <c r="CEW44" s="1477"/>
      <c r="CEX44" s="1477"/>
      <c r="CEY44" s="1477"/>
      <c r="CEZ44" s="1477"/>
      <c r="CFA44" s="1477"/>
      <c r="CFB44" s="1477"/>
      <c r="CFC44" s="1477"/>
      <c r="CFD44" s="1477"/>
      <c r="CFE44" s="1477"/>
      <c r="CFF44" s="1477"/>
      <c r="CFG44" s="1477"/>
      <c r="CFH44" s="1477"/>
      <c r="CFI44" s="1477"/>
      <c r="CFJ44" s="1477"/>
      <c r="CFK44" s="1477"/>
      <c r="CFL44" s="1477"/>
      <c r="CFM44" s="1477"/>
      <c r="CFN44" s="1477"/>
      <c r="CFO44" s="1477"/>
      <c r="CFP44" s="1477"/>
      <c r="CFQ44" s="1477"/>
      <c r="CFR44" s="1477"/>
      <c r="CFS44" s="1477"/>
      <c r="CFT44" s="1477"/>
      <c r="CFU44" s="1477"/>
      <c r="CFV44" s="1477"/>
      <c r="CFW44" s="1477"/>
      <c r="CFX44" s="1477"/>
      <c r="CFY44" s="1477"/>
      <c r="CFZ44" s="1477"/>
      <c r="CGA44" s="1477"/>
      <c r="CGB44" s="1477"/>
      <c r="CGC44" s="1477"/>
      <c r="CGD44" s="1477"/>
      <c r="CGE44" s="1477"/>
      <c r="CGF44" s="1477"/>
      <c r="CGG44" s="1477"/>
      <c r="CGH44" s="1477"/>
      <c r="CGI44" s="1477"/>
      <c r="CGJ44" s="1477"/>
      <c r="CGK44" s="1477"/>
      <c r="CGL44" s="1477"/>
      <c r="CGM44" s="1477"/>
      <c r="CGN44" s="1477"/>
      <c r="CGO44" s="1477"/>
      <c r="CGP44" s="1477"/>
      <c r="CGQ44" s="1477"/>
      <c r="CGR44" s="1477"/>
      <c r="CGS44" s="1477"/>
      <c r="CGT44" s="1477"/>
      <c r="CGU44" s="1477"/>
      <c r="CGV44" s="1477"/>
      <c r="CGW44" s="1477"/>
      <c r="CGX44" s="1477"/>
      <c r="CGY44" s="1477"/>
      <c r="CGZ44" s="1477"/>
      <c r="CHA44" s="1477"/>
      <c r="CHB44" s="1477"/>
      <c r="CHC44" s="1477"/>
      <c r="CHD44" s="1477"/>
      <c r="CHE44" s="1477"/>
      <c r="CHF44" s="1477"/>
      <c r="CHG44" s="1477"/>
      <c r="CHH44" s="1477"/>
      <c r="CHI44" s="1477"/>
      <c r="CHJ44" s="1477"/>
      <c r="CHK44" s="1477"/>
      <c r="CHL44" s="1477"/>
      <c r="CHM44" s="1477"/>
      <c r="CHN44" s="1477"/>
      <c r="CHO44" s="1477"/>
      <c r="CHP44" s="1477"/>
      <c r="CHQ44" s="1477"/>
      <c r="CHR44" s="1477"/>
      <c r="CHS44" s="1477"/>
      <c r="CHT44" s="1477"/>
      <c r="CHU44" s="1477"/>
      <c r="CHV44" s="1477"/>
      <c r="CHW44" s="1477"/>
      <c r="CHX44" s="1477"/>
      <c r="CHY44" s="1477"/>
      <c r="CHZ44" s="1477"/>
      <c r="CIA44" s="1477"/>
      <c r="CIB44" s="1477"/>
      <c r="CIC44" s="1477"/>
      <c r="CID44" s="1477"/>
      <c r="CIE44" s="1477"/>
      <c r="CIF44" s="1477"/>
      <c r="CIG44" s="1477"/>
      <c r="CIH44" s="1477"/>
      <c r="CII44" s="1477"/>
      <c r="CIJ44" s="1477"/>
      <c r="CIK44" s="1477"/>
      <c r="CIL44" s="1477"/>
      <c r="CIM44" s="1477"/>
      <c r="CIN44" s="1477"/>
      <c r="CIO44" s="1477"/>
      <c r="CIP44" s="1477"/>
      <c r="CIQ44" s="1477"/>
      <c r="CIR44" s="1477"/>
      <c r="CIS44" s="1477"/>
      <c r="CIT44" s="1477"/>
      <c r="CIU44" s="1477"/>
      <c r="CIV44" s="1477"/>
      <c r="CIW44" s="1477"/>
      <c r="CIX44" s="1477"/>
      <c r="CIY44" s="1477"/>
      <c r="CIZ44" s="1477"/>
      <c r="CJA44" s="1477"/>
      <c r="CJB44" s="1477"/>
      <c r="CJC44" s="1477"/>
      <c r="CJD44" s="1477"/>
      <c r="CJE44" s="1477"/>
      <c r="CJF44" s="1477"/>
      <c r="CJG44" s="1477"/>
      <c r="CJH44" s="1477"/>
      <c r="CJI44" s="1477"/>
      <c r="CJJ44" s="1477"/>
      <c r="CJK44" s="1477"/>
      <c r="CJL44" s="1477"/>
      <c r="CJM44" s="1477"/>
      <c r="CJN44" s="1477"/>
      <c r="CJO44" s="1477"/>
      <c r="CJP44" s="1477"/>
      <c r="CJQ44" s="1477"/>
      <c r="CJR44" s="1477"/>
      <c r="CJS44" s="1477"/>
      <c r="CJT44" s="1477"/>
      <c r="CJU44" s="1477"/>
      <c r="CJV44" s="1477"/>
      <c r="CJW44" s="1477"/>
      <c r="CJX44" s="1477"/>
      <c r="CJY44" s="1477"/>
      <c r="CJZ44" s="1477"/>
      <c r="CKA44" s="1477"/>
      <c r="CKB44" s="1477"/>
      <c r="CKC44" s="1477"/>
      <c r="CKD44" s="1477"/>
      <c r="CKE44" s="1477"/>
      <c r="CKF44" s="1477"/>
      <c r="CKG44" s="1477"/>
      <c r="CKH44" s="1477"/>
      <c r="CKI44" s="1477"/>
      <c r="CKJ44" s="1477"/>
      <c r="CKK44" s="1477"/>
      <c r="CKL44" s="1477"/>
      <c r="CKM44" s="1477"/>
      <c r="CKN44" s="1477"/>
      <c r="CKO44" s="1477"/>
      <c r="CKP44" s="1477"/>
      <c r="CKQ44" s="1477"/>
      <c r="CKR44" s="1477"/>
      <c r="CKS44" s="1477"/>
      <c r="CKT44" s="1477"/>
      <c r="CKU44" s="1477"/>
      <c r="CKV44" s="1477"/>
      <c r="CKW44" s="1477"/>
      <c r="CKX44" s="1477"/>
      <c r="CKY44" s="1477"/>
      <c r="CKZ44" s="1477"/>
      <c r="CLA44" s="1477"/>
      <c r="CLB44" s="1477"/>
      <c r="CLC44" s="1477"/>
      <c r="CLD44" s="1477"/>
      <c r="CLE44" s="1477"/>
      <c r="CLF44" s="1477"/>
      <c r="CLG44" s="1477"/>
      <c r="CLH44" s="1477"/>
      <c r="CLI44" s="1477"/>
      <c r="CLJ44" s="1477"/>
      <c r="CLK44" s="1477"/>
      <c r="CLL44" s="1477"/>
      <c r="CLM44" s="1477"/>
      <c r="CLN44" s="1477"/>
      <c r="CLO44" s="1477"/>
      <c r="CLP44" s="1477"/>
      <c r="CLQ44" s="1477"/>
      <c r="CLR44" s="1477"/>
      <c r="CLS44" s="1477"/>
      <c r="CLT44" s="1477"/>
      <c r="CLU44" s="1477"/>
      <c r="CLV44" s="1477"/>
      <c r="CLW44" s="1477"/>
      <c r="CLX44" s="1477"/>
      <c r="CLY44" s="1477"/>
      <c r="CLZ44" s="1477"/>
      <c r="CMA44" s="1477"/>
      <c r="CMB44" s="1477"/>
      <c r="CMC44" s="1477"/>
      <c r="CMD44" s="1477"/>
      <c r="CME44" s="1477"/>
      <c r="CMF44" s="1477"/>
      <c r="CMG44" s="1477"/>
      <c r="CMH44" s="1477"/>
      <c r="CMI44" s="1477"/>
      <c r="CMJ44" s="1477"/>
      <c r="CMK44" s="1477"/>
      <c r="CML44" s="1477"/>
      <c r="CMM44" s="1477"/>
      <c r="CMN44" s="1477"/>
      <c r="CMO44" s="1477"/>
      <c r="CMP44" s="1477"/>
      <c r="CMQ44" s="1477"/>
      <c r="CMR44" s="1477"/>
      <c r="CMS44" s="1477"/>
      <c r="CMT44" s="1477"/>
      <c r="CMU44" s="1477"/>
      <c r="CMV44" s="1477"/>
      <c r="CMW44" s="1477"/>
      <c r="CMX44" s="1477"/>
      <c r="CMY44" s="1477"/>
      <c r="CMZ44" s="1477"/>
      <c r="CNA44" s="1477"/>
      <c r="CNB44" s="1477"/>
      <c r="CNC44" s="1477"/>
      <c r="CND44" s="1477"/>
      <c r="CNE44" s="1477"/>
      <c r="CNF44" s="1477"/>
      <c r="CNG44" s="1477"/>
      <c r="CNH44" s="1477"/>
      <c r="CNI44" s="1477"/>
      <c r="CNJ44" s="1477"/>
      <c r="CNK44" s="1477"/>
      <c r="CNL44" s="1477"/>
      <c r="CNM44" s="1477"/>
      <c r="CNN44" s="1477"/>
      <c r="CNO44" s="1477"/>
      <c r="CNP44" s="1477"/>
      <c r="CNQ44" s="1477"/>
      <c r="CNR44" s="1477"/>
      <c r="CNS44" s="1477"/>
      <c r="CNT44" s="1477"/>
      <c r="CNU44" s="1477"/>
      <c r="CNV44" s="1477"/>
      <c r="CNW44" s="1477"/>
      <c r="CNX44" s="1477"/>
      <c r="CNY44" s="1477"/>
      <c r="CNZ44" s="1477"/>
      <c r="COA44" s="1477"/>
      <c r="COB44" s="1477"/>
      <c r="COC44" s="1477"/>
      <c r="COD44" s="1477"/>
      <c r="COE44" s="1477"/>
      <c r="COF44" s="1477"/>
      <c r="COG44" s="1477"/>
      <c r="COH44" s="1477"/>
      <c r="COI44" s="1477"/>
      <c r="COJ44" s="1477"/>
      <c r="COK44" s="1477"/>
      <c r="COL44" s="1477"/>
      <c r="COM44" s="1477"/>
      <c r="CON44" s="1477"/>
      <c r="COO44" s="1477"/>
      <c r="COP44" s="1477"/>
      <c r="COQ44" s="1477"/>
      <c r="COR44" s="1477"/>
      <c r="COS44" s="1477"/>
      <c r="COT44" s="1477"/>
      <c r="COU44" s="1477"/>
      <c r="COV44" s="1477"/>
      <c r="COW44" s="1477"/>
      <c r="COX44" s="1477"/>
      <c r="COY44" s="1477"/>
      <c r="COZ44" s="1477"/>
      <c r="CPA44" s="1477"/>
      <c r="CPB44" s="1477"/>
      <c r="CPC44" s="1477"/>
      <c r="CPD44" s="1477"/>
      <c r="CPE44" s="1477"/>
      <c r="CPF44" s="1477"/>
      <c r="CPG44" s="1477"/>
      <c r="CPH44" s="1477"/>
      <c r="CPI44" s="1477"/>
      <c r="CPJ44" s="1477"/>
      <c r="CPK44" s="1477"/>
      <c r="CPL44" s="1477"/>
      <c r="CPM44" s="1477"/>
      <c r="CPN44" s="1477"/>
      <c r="CPO44" s="1477"/>
      <c r="CPP44" s="1477"/>
      <c r="CPQ44" s="1477"/>
      <c r="CPR44" s="1477"/>
      <c r="CPS44" s="1477"/>
      <c r="CPT44" s="1477"/>
      <c r="CPU44" s="1477"/>
      <c r="CPV44" s="1477"/>
      <c r="CPW44" s="1477"/>
      <c r="CPX44" s="1477"/>
      <c r="CPY44" s="1477"/>
      <c r="CPZ44" s="1477"/>
      <c r="CQA44" s="1477"/>
      <c r="CQB44" s="1477"/>
      <c r="CQC44" s="1477"/>
      <c r="CQD44" s="1477"/>
      <c r="CQE44" s="1477"/>
      <c r="CQF44" s="1477"/>
      <c r="CQG44" s="1477"/>
      <c r="CQH44" s="1477"/>
      <c r="CQI44" s="1477"/>
      <c r="CQJ44" s="1477"/>
      <c r="CQK44" s="1477"/>
      <c r="CQL44" s="1477"/>
      <c r="CQM44" s="1477"/>
      <c r="CQN44" s="1477"/>
      <c r="CQO44" s="1477"/>
      <c r="CQP44" s="1477"/>
      <c r="CQQ44" s="1477"/>
      <c r="CQR44" s="1477"/>
      <c r="CQS44" s="1477"/>
      <c r="CQT44" s="1477"/>
      <c r="CQU44" s="1477"/>
      <c r="CQV44" s="1477"/>
      <c r="CQW44" s="1477"/>
      <c r="CQX44" s="1477"/>
      <c r="CQY44" s="1477"/>
      <c r="CQZ44" s="1477"/>
      <c r="CRA44" s="1477"/>
      <c r="CRB44" s="1477"/>
      <c r="CRC44" s="1477"/>
      <c r="CRD44" s="1477"/>
      <c r="CRE44" s="1477"/>
      <c r="CRF44" s="1477"/>
      <c r="CRG44" s="1477"/>
      <c r="CRH44" s="1477"/>
      <c r="CRI44" s="1477"/>
      <c r="CRJ44" s="1477"/>
      <c r="CRK44" s="1477"/>
      <c r="CRL44" s="1477"/>
      <c r="CRM44" s="1477"/>
      <c r="CRN44" s="1477"/>
      <c r="CRO44" s="1477"/>
      <c r="CRP44" s="1477"/>
      <c r="CRQ44" s="1477"/>
      <c r="CRR44" s="1477"/>
      <c r="CRS44" s="1477"/>
      <c r="CRT44" s="1477"/>
      <c r="CRU44" s="1477"/>
      <c r="CRV44" s="1477"/>
      <c r="CRW44" s="1477"/>
      <c r="CRX44" s="1477"/>
      <c r="CRY44" s="1477"/>
      <c r="CRZ44" s="1477"/>
      <c r="CSA44" s="1477"/>
      <c r="CSB44" s="1477"/>
      <c r="CSC44" s="1477"/>
      <c r="CSD44" s="1477"/>
      <c r="CSE44" s="1477"/>
      <c r="CSF44" s="1477"/>
      <c r="CSG44" s="1477"/>
      <c r="CSH44" s="1477"/>
      <c r="CSI44" s="1477"/>
      <c r="CSJ44" s="1477"/>
      <c r="CSK44" s="1477"/>
      <c r="CSL44" s="1477"/>
      <c r="CSM44" s="1477"/>
      <c r="CSN44" s="1477"/>
      <c r="CSO44" s="1477"/>
      <c r="CSP44" s="1477"/>
      <c r="CSQ44" s="1477"/>
      <c r="CSR44" s="1477"/>
      <c r="CSS44" s="1477"/>
      <c r="CST44" s="1477"/>
      <c r="CSU44" s="1477"/>
      <c r="CSV44" s="1477"/>
      <c r="CSW44" s="1477"/>
      <c r="CSX44" s="1477"/>
      <c r="CSY44" s="1477"/>
      <c r="CSZ44" s="1477"/>
      <c r="CTA44" s="1477"/>
      <c r="CTB44" s="1477"/>
      <c r="CTC44" s="1477"/>
      <c r="CTD44" s="1477"/>
      <c r="CTE44" s="1477"/>
      <c r="CTF44" s="1477"/>
      <c r="CTG44" s="1477"/>
      <c r="CTH44" s="1477"/>
      <c r="CTI44" s="1477"/>
      <c r="CTJ44" s="1477"/>
      <c r="CTK44" s="1477"/>
      <c r="CTL44" s="1477"/>
      <c r="CTM44" s="1477"/>
      <c r="CTN44" s="1477"/>
      <c r="CTO44" s="1477"/>
      <c r="CTP44" s="1477"/>
      <c r="CTQ44" s="1477"/>
      <c r="CTR44" s="1477"/>
      <c r="CTS44" s="1477"/>
      <c r="CTT44" s="1477"/>
      <c r="CTU44" s="1477"/>
      <c r="CTV44" s="1477"/>
      <c r="CTW44" s="1477"/>
      <c r="CTX44" s="1477"/>
      <c r="CTY44" s="1477"/>
      <c r="CTZ44" s="1477"/>
      <c r="CUA44" s="1477"/>
      <c r="CUB44" s="1477"/>
      <c r="CUC44" s="1477"/>
      <c r="CUD44" s="1477"/>
      <c r="CUE44" s="1477"/>
      <c r="CUF44" s="1477"/>
      <c r="CUG44" s="1477"/>
      <c r="CUH44" s="1477"/>
      <c r="CUI44" s="1477"/>
      <c r="CUJ44" s="1477"/>
      <c r="CUK44" s="1477"/>
      <c r="CUL44" s="1477"/>
      <c r="CUM44" s="1477"/>
      <c r="CUN44" s="1477"/>
      <c r="CUO44" s="1477"/>
      <c r="CUP44" s="1477"/>
      <c r="CUQ44" s="1477"/>
      <c r="CUR44" s="1477"/>
      <c r="CUS44" s="1477"/>
      <c r="CUT44" s="1477"/>
      <c r="CUU44" s="1477"/>
      <c r="CUV44" s="1477"/>
      <c r="CUW44" s="1477"/>
      <c r="CUX44" s="1477"/>
      <c r="CUY44" s="1477"/>
      <c r="CUZ44" s="1477"/>
      <c r="CVA44" s="1477"/>
      <c r="CVB44" s="1477"/>
      <c r="CVC44" s="1477"/>
      <c r="CVD44" s="1477"/>
      <c r="CVE44" s="1477"/>
      <c r="CVF44" s="1477"/>
      <c r="CVG44" s="1477"/>
      <c r="CVH44" s="1477"/>
      <c r="CVI44" s="1477"/>
      <c r="CVJ44" s="1477"/>
      <c r="CVK44" s="1477"/>
      <c r="CVL44" s="1477"/>
      <c r="CVM44" s="1477"/>
      <c r="CVN44" s="1477"/>
      <c r="CVO44" s="1477"/>
      <c r="CVP44" s="1477"/>
      <c r="CVQ44" s="1477"/>
      <c r="CVR44" s="1477"/>
      <c r="CVS44" s="1477"/>
      <c r="CVT44" s="1477"/>
      <c r="CVU44" s="1477"/>
      <c r="CVV44" s="1477"/>
      <c r="CVW44" s="1477"/>
      <c r="CVX44" s="1477"/>
      <c r="CVY44" s="1477"/>
      <c r="CVZ44" s="1477"/>
      <c r="CWA44" s="1477"/>
      <c r="CWB44" s="1477"/>
      <c r="CWC44" s="1477"/>
      <c r="CWD44" s="1477"/>
      <c r="CWE44" s="1477"/>
      <c r="CWF44" s="1477"/>
      <c r="CWG44" s="1477"/>
      <c r="CWH44" s="1477"/>
      <c r="CWI44" s="1477"/>
      <c r="CWJ44" s="1477"/>
      <c r="CWK44" s="1477"/>
      <c r="CWL44" s="1477"/>
      <c r="CWM44" s="1477"/>
      <c r="CWN44" s="1477"/>
      <c r="CWO44" s="1477"/>
      <c r="CWP44" s="1477"/>
      <c r="CWQ44" s="1477"/>
      <c r="CWR44" s="1477"/>
      <c r="CWS44" s="1477"/>
      <c r="CWT44" s="1477"/>
      <c r="CWU44" s="1477"/>
      <c r="CWV44" s="1477"/>
      <c r="CWW44" s="1477"/>
      <c r="CWX44" s="1477"/>
      <c r="CWY44" s="1477"/>
      <c r="CWZ44" s="1477"/>
      <c r="CXA44" s="1477"/>
      <c r="CXB44" s="1477"/>
      <c r="CXC44" s="1477"/>
      <c r="CXD44" s="1477"/>
      <c r="CXE44" s="1477"/>
      <c r="CXF44" s="1477"/>
      <c r="CXG44" s="1477"/>
      <c r="CXH44" s="1477"/>
      <c r="CXI44" s="1477"/>
      <c r="CXJ44" s="1477"/>
      <c r="CXK44" s="1477"/>
      <c r="CXL44" s="1477"/>
      <c r="CXM44" s="1477"/>
      <c r="CXN44" s="1477"/>
      <c r="CXO44" s="1477"/>
      <c r="CXP44" s="1477"/>
      <c r="CXQ44" s="1477"/>
      <c r="CXR44" s="1477"/>
      <c r="CXS44" s="1477"/>
      <c r="CXT44" s="1477"/>
      <c r="CXU44" s="1477"/>
      <c r="CXV44" s="1477"/>
      <c r="CXW44" s="1477"/>
      <c r="CXX44" s="1477"/>
      <c r="CXY44" s="1477"/>
      <c r="CXZ44" s="1477"/>
      <c r="CYA44" s="1477"/>
      <c r="CYB44" s="1477"/>
      <c r="CYC44" s="1477"/>
      <c r="CYD44" s="1477"/>
      <c r="CYE44" s="1477"/>
      <c r="CYF44" s="1477"/>
      <c r="CYG44" s="1477"/>
      <c r="CYH44" s="1477"/>
      <c r="CYI44" s="1477"/>
      <c r="CYJ44" s="1477"/>
      <c r="CYK44" s="1477"/>
      <c r="CYL44" s="1477"/>
      <c r="CYM44" s="1477"/>
      <c r="CYN44" s="1477"/>
      <c r="CYO44" s="1477"/>
      <c r="CYP44" s="1477"/>
      <c r="CYQ44" s="1477"/>
      <c r="CYR44" s="1477"/>
      <c r="CYS44" s="1477"/>
      <c r="CYT44" s="1477"/>
      <c r="CYU44" s="1477"/>
      <c r="CYV44" s="1477"/>
      <c r="CYW44" s="1477"/>
      <c r="CYX44" s="1477"/>
      <c r="CYY44" s="1477"/>
      <c r="CYZ44" s="1477"/>
      <c r="CZA44" s="1477"/>
      <c r="CZB44" s="1477"/>
      <c r="CZC44" s="1477"/>
      <c r="CZD44" s="1477"/>
      <c r="CZE44" s="1477"/>
      <c r="CZF44" s="1477"/>
      <c r="CZG44" s="1477"/>
      <c r="CZH44" s="1477"/>
      <c r="CZI44" s="1477"/>
      <c r="CZJ44" s="1477"/>
      <c r="CZK44" s="1477"/>
      <c r="CZL44" s="1477"/>
      <c r="CZM44" s="1477"/>
      <c r="CZN44" s="1477"/>
      <c r="CZO44" s="1477"/>
      <c r="CZP44" s="1477"/>
      <c r="CZQ44" s="1477"/>
      <c r="CZR44" s="1477"/>
      <c r="CZS44" s="1477"/>
      <c r="CZT44" s="1477"/>
      <c r="CZU44" s="1477"/>
      <c r="CZV44" s="1477"/>
      <c r="CZW44" s="1477"/>
      <c r="CZX44" s="1477"/>
      <c r="CZY44" s="1477"/>
      <c r="CZZ44" s="1477"/>
      <c r="DAA44" s="1477"/>
      <c r="DAB44" s="1477"/>
      <c r="DAC44" s="1477"/>
      <c r="DAD44" s="1477"/>
      <c r="DAE44" s="1477"/>
      <c r="DAF44" s="1477"/>
      <c r="DAG44" s="1477"/>
      <c r="DAH44" s="1477"/>
      <c r="DAI44" s="1477"/>
      <c r="DAJ44" s="1477"/>
      <c r="DAK44" s="1477"/>
      <c r="DAL44" s="1477"/>
      <c r="DAM44" s="1477"/>
      <c r="DAN44" s="1477"/>
      <c r="DAO44" s="1477"/>
      <c r="DAP44" s="1477"/>
      <c r="DAQ44" s="1477"/>
      <c r="DAR44" s="1477"/>
      <c r="DAS44" s="1477"/>
      <c r="DAT44" s="1477"/>
      <c r="DAU44" s="1477"/>
      <c r="DAV44" s="1477"/>
      <c r="DAW44" s="1477"/>
      <c r="DAX44" s="1477"/>
      <c r="DAY44" s="1477"/>
      <c r="DAZ44" s="1477"/>
      <c r="DBA44" s="1477"/>
      <c r="DBB44" s="1477"/>
      <c r="DBC44" s="1477"/>
      <c r="DBD44" s="1477"/>
      <c r="DBE44" s="1477"/>
      <c r="DBF44" s="1477"/>
      <c r="DBG44" s="1477"/>
      <c r="DBH44" s="1477"/>
      <c r="DBI44" s="1477"/>
      <c r="DBJ44" s="1477"/>
      <c r="DBK44" s="1477"/>
      <c r="DBL44" s="1477"/>
      <c r="DBM44" s="1477"/>
      <c r="DBN44" s="1477"/>
      <c r="DBO44" s="1477"/>
      <c r="DBP44" s="1477"/>
      <c r="DBQ44" s="1477"/>
      <c r="DBR44" s="1477"/>
      <c r="DBS44" s="1477"/>
      <c r="DBT44" s="1477"/>
      <c r="DBU44" s="1477"/>
      <c r="DBV44" s="1477"/>
      <c r="DBW44" s="1477"/>
      <c r="DBX44" s="1477"/>
      <c r="DBY44" s="1477"/>
      <c r="DBZ44" s="1477"/>
      <c r="DCA44" s="1477"/>
      <c r="DCB44" s="1477"/>
      <c r="DCC44" s="1477"/>
      <c r="DCD44" s="1477"/>
      <c r="DCE44" s="1477"/>
      <c r="DCF44" s="1477"/>
      <c r="DCG44" s="1477"/>
      <c r="DCH44" s="1477"/>
      <c r="DCI44" s="1477"/>
      <c r="DCJ44" s="1477"/>
      <c r="DCK44" s="1477"/>
      <c r="DCL44" s="1477"/>
      <c r="DCM44" s="1477"/>
      <c r="DCN44" s="1477"/>
      <c r="DCO44" s="1477"/>
      <c r="DCP44" s="1477"/>
      <c r="DCQ44" s="1477"/>
      <c r="DCR44" s="1477"/>
      <c r="DCS44" s="1477"/>
      <c r="DCT44" s="1477"/>
      <c r="DCU44" s="1477"/>
      <c r="DCV44" s="1477"/>
      <c r="DCW44" s="1477"/>
      <c r="DCX44" s="1477"/>
      <c r="DCY44" s="1477"/>
      <c r="DCZ44" s="1477"/>
      <c r="DDA44" s="1477"/>
      <c r="DDB44" s="1477"/>
      <c r="DDC44" s="1477"/>
      <c r="DDD44" s="1477"/>
      <c r="DDE44" s="1477"/>
      <c r="DDF44" s="1477"/>
      <c r="DDG44" s="1477"/>
      <c r="DDH44" s="1477"/>
      <c r="DDI44" s="1477"/>
      <c r="DDJ44" s="1477"/>
      <c r="DDK44" s="1477"/>
      <c r="DDL44" s="1477"/>
      <c r="DDM44" s="1477"/>
      <c r="DDN44" s="1477"/>
      <c r="DDO44" s="1477"/>
      <c r="DDP44" s="1477"/>
      <c r="DDQ44" s="1477"/>
      <c r="DDR44" s="1477"/>
      <c r="DDS44" s="1477"/>
      <c r="DDT44" s="1477"/>
      <c r="DDU44" s="1477"/>
      <c r="DDV44" s="1477"/>
      <c r="DDW44" s="1477"/>
      <c r="DDX44" s="1477"/>
      <c r="DDY44" s="1477"/>
      <c r="DDZ44" s="1477"/>
      <c r="DEA44" s="1477"/>
      <c r="DEB44" s="1477"/>
      <c r="DEC44" s="1477"/>
      <c r="DED44" s="1477"/>
      <c r="DEE44" s="1477"/>
      <c r="DEF44" s="1477"/>
      <c r="DEG44" s="1477"/>
      <c r="DEH44" s="1477"/>
      <c r="DEI44" s="1477"/>
      <c r="DEJ44" s="1477"/>
      <c r="DEK44" s="1477"/>
      <c r="DEL44" s="1477"/>
      <c r="DEM44" s="1477"/>
      <c r="DEN44" s="1477"/>
      <c r="DEO44" s="1477"/>
      <c r="DEP44" s="1477"/>
      <c r="DEQ44" s="1477"/>
      <c r="DER44" s="1477"/>
      <c r="DES44" s="1477"/>
      <c r="DET44" s="1477"/>
      <c r="DEU44" s="1477"/>
      <c r="DEV44" s="1477"/>
      <c r="DEW44" s="1477"/>
      <c r="DEX44" s="1477"/>
      <c r="DEY44" s="1477"/>
      <c r="DEZ44" s="1477"/>
      <c r="DFA44" s="1477"/>
      <c r="DFB44" s="1477"/>
      <c r="DFC44" s="1477"/>
      <c r="DFD44" s="1477"/>
      <c r="DFE44" s="1477"/>
      <c r="DFF44" s="1477"/>
      <c r="DFG44" s="1477"/>
      <c r="DFH44" s="1477"/>
      <c r="DFI44" s="1477"/>
      <c r="DFJ44" s="1477"/>
      <c r="DFK44" s="1477"/>
      <c r="DFL44" s="1477"/>
      <c r="DFM44" s="1477"/>
      <c r="DFN44" s="1477"/>
      <c r="DFO44" s="1477"/>
      <c r="DFP44" s="1477"/>
      <c r="DFQ44" s="1477"/>
      <c r="DFR44" s="1477"/>
      <c r="DFS44" s="1477"/>
      <c r="DFT44" s="1477"/>
      <c r="DFU44" s="1477"/>
      <c r="DFV44" s="1477"/>
      <c r="DFW44" s="1477"/>
      <c r="DFX44" s="1477"/>
      <c r="DFY44" s="1477"/>
      <c r="DFZ44" s="1477"/>
      <c r="DGA44" s="1477"/>
      <c r="DGB44" s="1477"/>
      <c r="DGC44" s="1477"/>
      <c r="DGD44" s="1477"/>
      <c r="DGE44" s="1477"/>
      <c r="DGF44" s="1477"/>
      <c r="DGG44" s="1477"/>
      <c r="DGH44" s="1477"/>
      <c r="DGI44" s="1477"/>
      <c r="DGJ44" s="1477"/>
      <c r="DGK44" s="1477"/>
      <c r="DGL44" s="1477"/>
      <c r="DGM44" s="1477"/>
      <c r="DGN44" s="1477"/>
      <c r="DGO44" s="1477"/>
      <c r="DGP44" s="1477"/>
      <c r="DGQ44" s="1477"/>
      <c r="DGR44" s="1477"/>
      <c r="DGS44" s="1477"/>
      <c r="DGT44" s="1477"/>
      <c r="DGU44" s="1477"/>
      <c r="DGV44" s="1477"/>
      <c r="DGW44" s="1477"/>
      <c r="DGX44" s="1477"/>
      <c r="DGY44" s="1477"/>
      <c r="DGZ44" s="1477"/>
      <c r="DHA44" s="1477"/>
      <c r="DHB44" s="1477"/>
      <c r="DHC44" s="1477"/>
      <c r="DHD44" s="1477"/>
      <c r="DHE44" s="1477"/>
      <c r="DHF44" s="1477"/>
      <c r="DHG44" s="1477"/>
      <c r="DHH44" s="1477"/>
      <c r="DHI44" s="1477"/>
      <c r="DHJ44" s="1477"/>
      <c r="DHK44" s="1477"/>
      <c r="DHL44" s="1477"/>
      <c r="DHM44" s="1477"/>
      <c r="DHN44" s="1477"/>
      <c r="DHO44" s="1477"/>
      <c r="DHP44" s="1477"/>
      <c r="DHQ44" s="1477"/>
      <c r="DHR44" s="1477"/>
      <c r="DHS44" s="1477"/>
      <c r="DHT44" s="1477"/>
      <c r="DHU44" s="1477"/>
      <c r="DHV44" s="1477"/>
      <c r="DHW44" s="1477"/>
      <c r="DHX44" s="1477"/>
      <c r="DHY44" s="1477"/>
      <c r="DHZ44" s="1477"/>
      <c r="DIA44" s="1477"/>
      <c r="DIB44" s="1477"/>
      <c r="DIC44" s="1477"/>
      <c r="DID44" s="1477"/>
      <c r="DIE44" s="1477"/>
      <c r="DIF44" s="1477"/>
      <c r="DIG44" s="1477"/>
      <c r="DIH44" s="1477"/>
      <c r="DII44" s="1477"/>
      <c r="DIJ44" s="1477"/>
      <c r="DIK44" s="1477"/>
      <c r="DIL44" s="1477"/>
      <c r="DIM44" s="1477"/>
      <c r="DIN44" s="1477"/>
      <c r="DIO44" s="1477"/>
      <c r="DIP44" s="1477"/>
      <c r="DIQ44" s="1477"/>
      <c r="DIR44" s="1477"/>
      <c r="DIS44" s="1477"/>
      <c r="DIT44" s="1477"/>
      <c r="DIU44" s="1477"/>
      <c r="DIV44" s="1477"/>
      <c r="DIW44" s="1477"/>
      <c r="DIX44" s="1477"/>
      <c r="DIY44" s="1477"/>
      <c r="DIZ44" s="1477"/>
      <c r="DJA44" s="1477"/>
      <c r="DJB44" s="1477"/>
      <c r="DJC44" s="1477"/>
      <c r="DJD44" s="1477"/>
      <c r="DJE44" s="1477"/>
      <c r="DJF44" s="1477"/>
      <c r="DJG44" s="1477"/>
      <c r="DJH44" s="1477"/>
      <c r="DJI44" s="1477"/>
      <c r="DJJ44" s="1477"/>
      <c r="DJK44" s="1477"/>
      <c r="DJL44" s="1477"/>
      <c r="DJM44" s="1477"/>
      <c r="DJN44" s="1477"/>
      <c r="DJO44" s="1477"/>
      <c r="DJP44" s="1477"/>
      <c r="DJQ44" s="1477"/>
      <c r="DJR44" s="1477"/>
      <c r="DJS44" s="1477"/>
      <c r="DJT44" s="1477"/>
      <c r="DJU44" s="1477"/>
      <c r="DJV44" s="1477"/>
      <c r="DJW44" s="1477"/>
      <c r="DJX44" s="1477"/>
      <c r="DJY44" s="1477"/>
      <c r="DJZ44" s="1477"/>
      <c r="DKA44" s="1477"/>
      <c r="DKB44" s="1477"/>
      <c r="DKC44" s="1477"/>
      <c r="DKD44" s="1477"/>
      <c r="DKE44" s="1477"/>
      <c r="DKF44" s="1477"/>
      <c r="DKG44" s="1477"/>
      <c r="DKH44" s="1477"/>
      <c r="DKI44" s="1477"/>
      <c r="DKJ44" s="1477"/>
      <c r="DKK44" s="1477"/>
      <c r="DKL44" s="1477"/>
      <c r="DKM44" s="1477"/>
      <c r="DKN44" s="1477"/>
      <c r="DKO44" s="1477"/>
      <c r="DKP44" s="1477"/>
      <c r="DKQ44" s="1477"/>
      <c r="DKR44" s="1477"/>
      <c r="DKS44" s="1477"/>
      <c r="DKT44" s="1477"/>
      <c r="DKU44" s="1477"/>
      <c r="DKV44" s="1477"/>
      <c r="DKW44" s="1477"/>
      <c r="DKX44" s="1477"/>
      <c r="DKY44" s="1477"/>
      <c r="DKZ44" s="1477"/>
      <c r="DLA44" s="1477"/>
      <c r="DLB44" s="1477"/>
      <c r="DLC44" s="1477"/>
      <c r="DLD44" s="1477"/>
      <c r="DLE44" s="1477"/>
      <c r="DLF44" s="1477"/>
      <c r="DLG44" s="1477"/>
      <c r="DLH44" s="1477"/>
      <c r="DLI44" s="1477"/>
      <c r="DLJ44" s="1477"/>
      <c r="DLK44" s="1477"/>
      <c r="DLL44" s="1477"/>
      <c r="DLM44" s="1477"/>
      <c r="DLN44" s="1477"/>
      <c r="DLO44" s="1477"/>
      <c r="DLP44" s="1477"/>
      <c r="DLQ44" s="1477"/>
      <c r="DLR44" s="1477"/>
      <c r="DLS44" s="1477"/>
      <c r="DLT44" s="1477"/>
      <c r="DLU44" s="1477"/>
      <c r="DLV44" s="1477"/>
      <c r="DLW44" s="1477"/>
      <c r="DLX44" s="1477"/>
      <c r="DLY44" s="1477"/>
      <c r="DLZ44" s="1477"/>
      <c r="DMA44" s="1477"/>
      <c r="DMB44" s="1477"/>
      <c r="DMC44" s="1477"/>
      <c r="DMD44" s="1477"/>
      <c r="DME44" s="1477"/>
      <c r="DMF44" s="1477"/>
      <c r="DMG44" s="1477"/>
      <c r="DMH44" s="1477"/>
      <c r="DMI44" s="1477"/>
      <c r="DMJ44" s="1477"/>
      <c r="DMK44" s="1477"/>
      <c r="DML44" s="1477"/>
      <c r="DMM44" s="1477"/>
      <c r="DMN44" s="1477"/>
      <c r="DMO44" s="1477"/>
      <c r="DMP44" s="1477"/>
      <c r="DMQ44" s="1477"/>
      <c r="DMR44" s="1477"/>
      <c r="DMS44" s="1477"/>
      <c r="DMT44" s="1477"/>
      <c r="DMU44" s="1477"/>
      <c r="DMV44" s="1477"/>
      <c r="DMW44" s="1477"/>
      <c r="DMX44" s="1477"/>
      <c r="DMY44" s="1477"/>
      <c r="DMZ44" s="1477"/>
      <c r="DNA44" s="1477"/>
      <c r="DNB44" s="1477"/>
      <c r="DNC44" s="1477"/>
      <c r="DND44" s="1477"/>
      <c r="DNE44" s="1477"/>
      <c r="DNF44" s="1477"/>
      <c r="DNG44" s="1477"/>
      <c r="DNH44" s="1477"/>
      <c r="DNI44" s="1477"/>
      <c r="DNJ44" s="1477"/>
      <c r="DNK44" s="1477"/>
      <c r="DNL44" s="1477"/>
      <c r="DNM44" s="1477"/>
      <c r="DNN44" s="1477"/>
      <c r="DNO44" s="1477"/>
      <c r="DNP44" s="1477"/>
      <c r="DNQ44" s="1477"/>
      <c r="DNR44" s="1477"/>
      <c r="DNS44" s="1477"/>
      <c r="DNT44" s="1477"/>
      <c r="DNU44" s="1477"/>
      <c r="DNV44" s="1477"/>
      <c r="DNW44" s="1477"/>
      <c r="DNX44" s="1477"/>
      <c r="DNY44" s="1477"/>
      <c r="DNZ44" s="1477"/>
      <c r="DOA44" s="1477"/>
      <c r="DOB44" s="1477"/>
      <c r="DOC44" s="1477"/>
      <c r="DOD44" s="1477"/>
      <c r="DOE44" s="1477"/>
      <c r="DOF44" s="1477"/>
      <c r="DOG44" s="1477"/>
      <c r="DOH44" s="1477"/>
      <c r="DOI44" s="1477"/>
      <c r="DOJ44" s="1477"/>
      <c r="DOK44" s="1477"/>
      <c r="DOL44" s="1477"/>
      <c r="DOM44" s="1477"/>
      <c r="DON44" s="1477"/>
      <c r="DOO44" s="1477"/>
      <c r="DOP44" s="1477"/>
      <c r="DOQ44" s="1477"/>
      <c r="DOR44" s="1477"/>
      <c r="DOS44" s="1477"/>
      <c r="DOT44" s="1477"/>
      <c r="DOU44" s="1477"/>
      <c r="DOV44" s="1477"/>
      <c r="DOW44" s="1477"/>
      <c r="DOX44" s="1477"/>
      <c r="DOY44" s="1477"/>
      <c r="DOZ44" s="1477"/>
      <c r="DPA44" s="1477"/>
      <c r="DPB44" s="1477"/>
      <c r="DPC44" s="1477"/>
      <c r="DPD44" s="1477"/>
      <c r="DPE44" s="1477"/>
      <c r="DPF44" s="1477"/>
      <c r="DPG44" s="1477"/>
      <c r="DPH44" s="1477"/>
      <c r="DPI44" s="1477"/>
      <c r="DPJ44" s="1477"/>
      <c r="DPK44" s="1477"/>
      <c r="DPL44" s="1477"/>
      <c r="DPM44" s="1477"/>
      <c r="DPN44" s="1477"/>
      <c r="DPO44" s="1477"/>
      <c r="DPP44" s="1477"/>
      <c r="DPQ44" s="1477"/>
      <c r="DPR44" s="1477"/>
      <c r="DPS44" s="1477"/>
      <c r="DPT44" s="1477"/>
      <c r="DPU44" s="1477"/>
      <c r="DPV44" s="1477"/>
      <c r="DPW44" s="1477"/>
      <c r="DPX44" s="1477"/>
      <c r="DPY44" s="1477"/>
      <c r="DPZ44" s="1477"/>
      <c r="DQA44" s="1477"/>
      <c r="DQB44" s="1477"/>
      <c r="DQC44" s="1477"/>
      <c r="DQD44" s="1477"/>
      <c r="DQE44" s="1477"/>
      <c r="DQF44" s="1477"/>
      <c r="DQG44" s="1477"/>
      <c r="DQH44" s="1477"/>
      <c r="DQI44" s="1477"/>
      <c r="DQJ44" s="1477"/>
      <c r="DQK44" s="1477"/>
      <c r="DQL44" s="1477"/>
      <c r="DQM44" s="1477"/>
      <c r="DQN44" s="1477"/>
      <c r="DQO44" s="1477"/>
      <c r="DQP44" s="1477"/>
      <c r="DQQ44" s="1477"/>
      <c r="DQR44" s="1477"/>
      <c r="DQS44" s="1477"/>
      <c r="DQT44" s="1477"/>
      <c r="DQU44" s="1477"/>
      <c r="DQV44" s="1477"/>
      <c r="DQW44" s="1477"/>
      <c r="DQX44" s="1477"/>
      <c r="DQY44" s="1477"/>
      <c r="DQZ44" s="1477"/>
      <c r="DRA44" s="1477"/>
      <c r="DRB44" s="1477"/>
      <c r="DRC44" s="1477"/>
      <c r="DRD44" s="1477"/>
      <c r="DRE44" s="1477"/>
      <c r="DRF44" s="1477"/>
      <c r="DRG44" s="1477"/>
      <c r="DRH44" s="1477"/>
      <c r="DRI44" s="1477"/>
      <c r="DRJ44" s="1477"/>
      <c r="DRK44" s="1477"/>
      <c r="DRL44" s="1477"/>
      <c r="DRM44" s="1477"/>
      <c r="DRN44" s="1477"/>
      <c r="DRO44" s="1477"/>
      <c r="DRP44" s="1477"/>
      <c r="DRQ44" s="1477"/>
      <c r="DRR44" s="1477"/>
      <c r="DRS44" s="1477"/>
      <c r="DRT44" s="1477"/>
      <c r="DRU44" s="1477"/>
      <c r="DRV44" s="1477"/>
      <c r="DRW44" s="1477"/>
      <c r="DRX44" s="1477"/>
      <c r="DRY44" s="1477"/>
      <c r="DRZ44" s="1477"/>
      <c r="DSA44" s="1477"/>
      <c r="DSB44" s="1477"/>
      <c r="DSC44" s="1477"/>
      <c r="DSD44" s="1477"/>
      <c r="DSE44" s="1477"/>
      <c r="DSF44" s="1477"/>
      <c r="DSG44" s="1477"/>
      <c r="DSH44" s="1477"/>
      <c r="DSI44" s="1477"/>
      <c r="DSJ44" s="1477"/>
      <c r="DSK44" s="1477"/>
      <c r="DSL44" s="1477"/>
      <c r="DSM44" s="1477"/>
      <c r="DSN44" s="1477"/>
      <c r="DSO44" s="1477"/>
      <c r="DSP44" s="1477"/>
      <c r="DSQ44" s="1477"/>
      <c r="DSR44" s="1477"/>
      <c r="DSS44" s="1477"/>
      <c r="DST44" s="1477"/>
      <c r="DSU44" s="1477"/>
      <c r="DSV44" s="1477"/>
      <c r="DSW44" s="1477"/>
      <c r="DSX44" s="1477"/>
      <c r="DSY44" s="1477"/>
      <c r="DSZ44" s="1477"/>
      <c r="DTA44" s="1477"/>
      <c r="DTB44" s="1477"/>
      <c r="DTC44" s="1477"/>
      <c r="DTD44" s="1477"/>
      <c r="DTE44" s="1477"/>
      <c r="DTF44" s="1477"/>
      <c r="DTG44" s="1477"/>
      <c r="DTH44" s="1477"/>
      <c r="DTI44" s="1477"/>
      <c r="DTJ44" s="1477"/>
      <c r="DTK44" s="1477"/>
      <c r="DTL44" s="1477"/>
      <c r="DTM44" s="1477"/>
      <c r="DTN44" s="1477"/>
      <c r="DTO44" s="1477"/>
      <c r="DTP44" s="1477"/>
      <c r="DTQ44" s="1477"/>
      <c r="DTR44" s="1477"/>
      <c r="DTS44" s="1477"/>
      <c r="DTT44" s="1477"/>
      <c r="DTU44" s="1477"/>
      <c r="DTV44" s="1477"/>
      <c r="DTW44" s="1477"/>
      <c r="DTX44" s="1477"/>
      <c r="DTY44" s="1477"/>
      <c r="DTZ44" s="1477"/>
      <c r="DUA44" s="1477"/>
      <c r="DUB44" s="1477"/>
      <c r="DUC44" s="1477"/>
      <c r="DUD44" s="1477"/>
      <c r="DUE44" s="1477"/>
      <c r="DUF44" s="1477"/>
      <c r="DUG44" s="1477"/>
      <c r="DUH44" s="1477"/>
      <c r="DUI44" s="1477"/>
      <c r="DUJ44" s="1477"/>
      <c r="DUK44" s="1477"/>
      <c r="DUL44" s="1477"/>
      <c r="DUM44" s="1477"/>
      <c r="DUN44" s="1477"/>
      <c r="DUO44" s="1477"/>
      <c r="DUP44" s="1477"/>
      <c r="DUQ44" s="1477"/>
      <c r="DUR44" s="1477"/>
      <c r="DUS44" s="1477"/>
      <c r="DUT44" s="1477"/>
      <c r="DUU44" s="1477"/>
      <c r="DUV44" s="1477"/>
      <c r="DUW44" s="1477"/>
      <c r="DUX44" s="1477"/>
      <c r="DUY44" s="1477"/>
      <c r="DUZ44" s="1477"/>
      <c r="DVA44" s="1477"/>
      <c r="DVB44" s="1477"/>
      <c r="DVC44" s="1477"/>
      <c r="DVD44" s="1477"/>
      <c r="DVE44" s="1477"/>
      <c r="DVF44" s="1477"/>
      <c r="DVG44" s="1477"/>
      <c r="DVH44" s="1477"/>
      <c r="DVI44" s="1477"/>
      <c r="DVJ44" s="1477"/>
      <c r="DVK44" s="1477"/>
      <c r="DVL44" s="1477"/>
      <c r="DVM44" s="1477"/>
      <c r="DVN44" s="1477"/>
      <c r="DVO44" s="1477"/>
      <c r="DVP44" s="1477"/>
      <c r="DVQ44" s="1477"/>
      <c r="DVR44" s="1477"/>
      <c r="DVS44" s="1477"/>
      <c r="DVT44" s="1477"/>
      <c r="DVU44" s="1477"/>
      <c r="DVV44" s="1477"/>
      <c r="DVW44" s="1477"/>
      <c r="DVX44" s="1477"/>
      <c r="DVY44" s="1477"/>
      <c r="DVZ44" s="1477"/>
      <c r="DWA44" s="1477"/>
      <c r="DWB44" s="1477"/>
      <c r="DWC44" s="1477"/>
      <c r="DWD44" s="1477"/>
      <c r="DWE44" s="1477"/>
      <c r="DWF44" s="1477"/>
      <c r="DWG44" s="1477"/>
      <c r="DWH44" s="1477"/>
      <c r="DWI44" s="1477"/>
      <c r="DWJ44" s="1477"/>
      <c r="DWK44" s="1477"/>
      <c r="DWL44" s="1477"/>
      <c r="DWM44" s="1477"/>
      <c r="DWN44" s="1477"/>
      <c r="DWO44" s="1477"/>
      <c r="DWP44" s="1477"/>
      <c r="DWQ44" s="1477"/>
      <c r="DWR44" s="1477"/>
      <c r="DWS44" s="1477"/>
      <c r="DWT44" s="1477"/>
      <c r="DWU44" s="1477"/>
      <c r="DWV44" s="1477"/>
      <c r="DWW44" s="1477"/>
      <c r="DWX44" s="1477"/>
      <c r="DWY44" s="1477"/>
      <c r="DWZ44" s="1477"/>
      <c r="DXA44" s="1477"/>
      <c r="DXB44" s="1477"/>
      <c r="DXC44" s="1477"/>
      <c r="DXD44" s="1477"/>
      <c r="DXE44" s="1477"/>
      <c r="DXF44" s="1477"/>
      <c r="DXG44" s="1477"/>
      <c r="DXH44" s="1477"/>
      <c r="DXI44" s="1477"/>
      <c r="DXJ44" s="1477"/>
      <c r="DXK44" s="1477"/>
      <c r="DXL44" s="1477"/>
      <c r="DXM44" s="1477"/>
      <c r="DXN44" s="1477"/>
      <c r="DXO44" s="1477"/>
      <c r="DXP44" s="1477"/>
      <c r="DXQ44" s="1477"/>
      <c r="DXR44" s="1477"/>
      <c r="DXS44" s="1477"/>
      <c r="DXT44" s="1477"/>
      <c r="DXU44" s="1477"/>
      <c r="DXV44" s="1477"/>
      <c r="DXW44" s="1477"/>
      <c r="DXX44" s="1477"/>
      <c r="DXY44" s="1477"/>
      <c r="DXZ44" s="1477"/>
      <c r="DYA44" s="1477"/>
      <c r="DYB44" s="1477"/>
      <c r="DYC44" s="1477"/>
      <c r="DYD44" s="1477"/>
      <c r="DYE44" s="1477"/>
      <c r="DYF44" s="1477"/>
      <c r="DYG44" s="1477"/>
      <c r="DYH44" s="1477"/>
      <c r="DYI44" s="1477"/>
      <c r="DYJ44" s="1477"/>
      <c r="DYK44" s="1477"/>
      <c r="DYL44" s="1477"/>
      <c r="DYM44" s="1477"/>
      <c r="DYN44" s="1477"/>
      <c r="DYO44" s="1477"/>
      <c r="DYP44" s="1477"/>
      <c r="DYQ44" s="1477"/>
      <c r="DYR44" s="1477"/>
      <c r="DYS44" s="1477"/>
      <c r="DYT44" s="1477"/>
      <c r="DYU44" s="1477"/>
      <c r="DYV44" s="1477"/>
      <c r="DYW44" s="1477"/>
      <c r="DYX44" s="1477"/>
      <c r="DYY44" s="1477"/>
      <c r="DYZ44" s="1477"/>
      <c r="DZA44" s="1477"/>
      <c r="DZB44" s="1477"/>
      <c r="DZC44" s="1477"/>
      <c r="DZD44" s="1477"/>
      <c r="DZE44" s="1477"/>
      <c r="DZF44" s="1477"/>
      <c r="DZG44" s="1477"/>
      <c r="DZH44" s="1477"/>
      <c r="DZI44" s="1477"/>
      <c r="DZJ44" s="1477"/>
      <c r="DZK44" s="1477"/>
      <c r="DZL44" s="1477"/>
      <c r="DZM44" s="1477"/>
      <c r="DZN44" s="1477"/>
      <c r="DZO44" s="1477"/>
      <c r="DZP44" s="1477"/>
      <c r="DZQ44" s="1477"/>
      <c r="DZR44" s="1477"/>
      <c r="DZS44" s="1477"/>
      <c r="DZT44" s="1477"/>
      <c r="DZU44" s="1477"/>
      <c r="DZV44" s="1477"/>
      <c r="DZW44" s="1477"/>
      <c r="DZX44" s="1477"/>
      <c r="DZY44" s="1477"/>
      <c r="DZZ44" s="1477"/>
      <c r="EAA44" s="1477"/>
      <c r="EAB44" s="1477"/>
      <c r="EAC44" s="1477"/>
      <c r="EAD44" s="1477"/>
      <c r="EAE44" s="1477"/>
      <c r="EAF44" s="1477"/>
      <c r="EAG44" s="1477"/>
      <c r="EAH44" s="1477"/>
      <c r="EAI44" s="1477"/>
      <c r="EAJ44" s="1477"/>
      <c r="EAK44" s="1477"/>
      <c r="EAL44" s="1477"/>
      <c r="EAM44" s="1477"/>
      <c r="EAN44" s="1477"/>
      <c r="EAO44" s="1477"/>
      <c r="EAP44" s="1477"/>
      <c r="EAQ44" s="1477"/>
      <c r="EAR44" s="1477"/>
      <c r="EAS44" s="1477"/>
      <c r="EAT44" s="1477"/>
      <c r="EAU44" s="1477"/>
      <c r="EAV44" s="1477"/>
      <c r="EAW44" s="1477"/>
      <c r="EAX44" s="1477"/>
      <c r="EAY44" s="1477"/>
      <c r="EAZ44" s="1477"/>
      <c r="EBA44" s="1477"/>
      <c r="EBB44" s="1477"/>
      <c r="EBC44" s="1477"/>
      <c r="EBD44" s="1477"/>
      <c r="EBE44" s="1477"/>
      <c r="EBF44" s="1477"/>
      <c r="EBG44" s="1477"/>
      <c r="EBH44" s="1477"/>
      <c r="EBI44" s="1477"/>
      <c r="EBJ44" s="1477"/>
      <c r="EBK44" s="1477"/>
      <c r="EBL44" s="1477"/>
      <c r="EBM44" s="1477"/>
      <c r="EBN44" s="1477"/>
      <c r="EBO44" s="1477"/>
      <c r="EBP44" s="1477"/>
      <c r="EBQ44" s="1477"/>
      <c r="EBR44" s="1477"/>
      <c r="EBS44" s="1477"/>
      <c r="EBT44" s="1477"/>
      <c r="EBU44" s="1477"/>
      <c r="EBV44" s="1477"/>
      <c r="EBW44" s="1477"/>
      <c r="EBX44" s="1477"/>
      <c r="EBY44" s="1477"/>
      <c r="EBZ44" s="1477"/>
      <c r="ECA44" s="1477"/>
      <c r="ECB44" s="1477"/>
      <c r="ECC44" s="1477"/>
      <c r="ECD44" s="1477"/>
      <c r="ECE44" s="1477"/>
      <c r="ECF44" s="1477"/>
      <c r="ECG44" s="1477"/>
      <c r="ECH44" s="1477"/>
      <c r="ECI44" s="1477"/>
      <c r="ECJ44" s="1477"/>
      <c r="ECK44" s="1477"/>
      <c r="ECL44" s="1477"/>
      <c r="ECM44" s="1477"/>
      <c r="ECN44" s="1477"/>
      <c r="ECO44" s="1477"/>
      <c r="ECP44" s="1477"/>
      <c r="ECQ44" s="1477"/>
      <c r="ECR44" s="1477"/>
      <c r="ECS44" s="1477"/>
      <c r="ECT44" s="1477"/>
      <c r="ECU44" s="1477"/>
      <c r="ECV44" s="1477"/>
      <c r="ECW44" s="1477"/>
      <c r="ECX44" s="1477"/>
      <c r="ECY44" s="1477"/>
      <c r="ECZ44" s="1477"/>
      <c r="EDA44" s="1477"/>
      <c r="EDB44" s="1477"/>
      <c r="EDC44" s="1477"/>
      <c r="EDD44" s="1477"/>
      <c r="EDE44" s="1477"/>
      <c r="EDF44" s="1477"/>
      <c r="EDG44" s="1477"/>
      <c r="EDH44" s="1477"/>
      <c r="EDI44" s="1477"/>
      <c r="EDJ44" s="1477"/>
      <c r="EDK44" s="1477"/>
      <c r="EDL44" s="1477"/>
      <c r="EDM44" s="1477"/>
      <c r="EDN44" s="1477"/>
      <c r="EDO44" s="1477"/>
      <c r="EDP44" s="1477"/>
      <c r="EDQ44" s="1477"/>
      <c r="EDR44" s="1477"/>
      <c r="EDS44" s="1477"/>
      <c r="EDT44" s="1477"/>
      <c r="EDU44" s="1477"/>
      <c r="EDV44" s="1477"/>
      <c r="EDW44" s="1477"/>
      <c r="EDX44" s="1477"/>
      <c r="EDY44" s="1477"/>
      <c r="EDZ44" s="1477"/>
      <c r="EEA44" s="1477"/>
      <c r="EEB44" s="1477"/>
      <c r="EEC44" s="1477"/>
      <c r="EED44" s="1477"/>
      <c r="EEE44" s="1477"/>
      <c r="EEF44" s="1477"/>
      <c r="EEG44" s="1477"/>
      <c r="EEH44" s="1477"/>
      <c r="EEI44" s="1477"/>
      <c r="EEJ44" s="1477"/>
      <c r="EEK44" s="1477"/>
      <c r="EEL44" s="1477"/>
      <c r="EEM44" s="1477"/>
      <c r="EEN44" s="1477"/>
      <c r="EEO44" s="1477"/>
      <c r="EEP44" s="1477"/>
      <c r="EEQ44" s="1477"/>
      <c r="EER44" s="1477"/>
      <c r="EES44" s="1477"/>
      <c r="EET44" s="1477"/>
      <c r="EEU44" s="1477"/>
      <c r="EEV44" s="1477"/>
      <c r="EEW44" s="1477"/>
      <c r="EEX44" s="1477"/>
      <c r="EEY44" s="1477"/>
      <c r="EEZ44" s="1477"/>
      <c r="EFA44" s="1477"/>
      <c r="EFB44" s="1477"/>
      <c r="EFC44" s="1477"/>
      <c r="EFD44" s="1477"/>
      <c r="EFE44" s="1477"/>
      <c r="EFF44" s="1477"/>
      <c r="EFG44" s="1477"/>
      <c r="EFH44" s="1477"/>
      <c r="EFI44" s="1477"/>
      <c r="EFJ44" s="1477"/>
      <c r="EFK44" s="1477"/>
      <c r="EFL44" s="1477"/>
      <c r="EFM44" s="1477"/>
      <c r="EFN44" s="1477"/>
      <c r="EFO44" s="1477"/>
      <c r="EFP44" s="1477"/>
      <c r="EFQ44" s="1477"/>
      <c r="EFR44" s="1477"/>
      <c r="EFS44" s="1477"/>
      <c r="EFT44" s="1477"/>
      <c r="EFU44" s="1477"/>
      <c r="EFV44" s="1477"/>
      <c r="EFW44" s="1477"/>
      <c r="EFX44" s="1477"/>
      <c r="EFY44" s="1477"/>
      <c r="EFZ44" s="1477"/>
      <c r="EGA44" s="1477"/>
      <c r="EGB44" s="1477"/>
      <c r="EGC44" s="1477"/>
      <c r="EGD44" s="1477"/>
      <c r="EGE44" s="1477"/>
      <c r="EGF44" s="1477"/>
      <c r="EGG44" s="1477"/>
      <c r="EGH44" s="1477"/>
      <c r="EGI44" s="1477"/>
      <c r="EGJ44" s="1477"/>
      <c r="EGK44" s="1477"/>
      <c r="EGL44" s="1477"/>
      <c r="EGM44" s="1477"/>
      <c r="EGN44" s="1477"/>
      <c r="EGO44" s="1477"/>
      <c r="EGP44" s="1477"/>
      <c r="EGQ44" s="1477"/>
      <c r="EGR44" s="1477"/>
      <c r="EGS44" s="1477"/>
      <c r="EGT44" s="1477"/>
      <c r="EGU44" s="1477"/>
      <c r="EGV44" s="1477"/>
      <c r="EGW44" s="1477"/>
      <c r="EGX44" s="1477"/>
      <c r="EGY44" s="1477"/>
      <c r="EGZ44" s="1477"/>
      <c r="EHA44" s="1477"/>
      <c r="EHB44" s="1477"/>
      <c r="EHC44" s="1477"/>
      <c r="EHD44" s="1477"/>
      <c r="EHE44" s="1477"/>
      <c r="EHF44" s="1477"/>
      <c r="EHG44" s="1477"/>
      <c r="EHH44" s="1477"/>
      <c r="EHI44" s="1477"/>
      <c r="EHJ44" s="1477"/>
      <c r="EHK44" s="1477"/>
      <c r="EHL44" s="1477"/>
      <c r="EHM44" s="1477"/>
      <c r="EHN44" s="1477"/>
      <c r="EHO44" s="1477"/>
      <c r="EHP44" s="1477"/>
      <c r="EHQ44" s="1477"/>
      <c r="EHR44" s="1477"/>
      <c r="EHS44" s="1477"/>
      <c r="EHT44" s="1477"/>
      <c r="EHU44" s="1477"/>
      <c r="EHV44" s="1477"/>
      <c r="EHW44" s="1477"/>
      <c r="EHX44" s="1477"/>
      <c r="EHY44" s="1477"/>
      <c r="EHZ44" s="1477"/>
      <c r="EIA44" s="1477"/>
      <c r="EIB44" s="1477"/>
      <c r="EIC44" s="1477"/>
      <c r="EID44" s="1477"/>
      <c r="EIE44" s="1477"/>
      <c r="EIF44" s="1477"/>
      <c r="EIG44" s="1477"/>
      <c r="EIH44" s="1477"/>
      <c r="EII44" s="1477"/>
      <c r="EIJ44" s="1477"/>
      <c r="EIK44" s="1477"/>
      <c r="EIL44" s="1477"/>
      <c r="EIM44" s="1477"/>
      <c r="EIN44" s="1477"/>
      <c r="EIO44" s="1477"/>
      <c r="EIP44" s="1477"/>
      <c r="EIQ44" s="1477"/>
      <c r="EIR44" s="1477"/>
      <c r="EIS44" s="1477"/>
      <c r="EIT44" s="1477"/>
      <c r="EIU44" s="1477"/>
      <c r="EIV44" s="1477"/>
      <c r="EIW44" s="1477"/>
      <c r="EIX44" s="1477"/>
      <c r="EIY44" s="1477"/>
      <c r="EIZ44" s="1477"/>
      <c r="EJA44" s="1477"/>
      <c r="EJB44" s="1477"/>
      <c r="EJC44" s="1477"/>
      <c r="EJD44" s="1477"/>
      <c r="EJE44" s="1477"/>
      <c r="EJF44" s="1477"/>
      <c r="EJG44" s="1477"/>
      <c r="EJH44" s="1477"/>
      <c r="EJI44" s="1477"/>
      <c r="EJJ44" s="1477"/>
      <c r="EJK44" s="1477"/>
      <c r="EJL44" s="1477"/>
      <c r="EJM44" s="1477"/>
      <c r="EJN44" s="1477"/>
      <c r="EJO44" s="1477"/>
      <c r="EJP44" s="1477"/>
      <c r="EJQ44" s="1477"/>
      <c r="EJR44" s="1477"/>
      <c r="EJS44" s="1477"/>
      <c r="EJT44" s="1477"/>
      <c r="EJU44" s="1477"/>
      <c r="EJV44" s="1477"/>
      <c r="EJW44" s="1477"/>
      <c r="EJX44" s="1477"/>
      <c r="EJY44" s="1477"/>
      <c r="EJZ44" s="1477"/>
      <c r="EKA44" s="1477"/>
      <c r="EKB44" s="1477"/>
      <c r="EKC44" s="1477"/>
      <c r="EKD44" s="1477"/>
      <c r="EKE44" s="1477"/>
      <c r="EKF44" s="1477"/>
      <c r="EKG44" s="1477"/>
      <c r="EKH44" s="1477"/>
      <c r="EKI44" s="1477"/>
      <c r="EKJ44" s="1477"/>
      <c r="EKK44" s="1477"/>
      <c r="EKL44" s="1477"/>
      <c r="EKM44" s="1477"/>
      <c r="EKN44" s="1477"/>
      <c r="EKO44" s="1477"/>
      <c r="EKP44" s="1477"/>
      <c r="EKQ44" s="1477"/>
      <c r="EKR44" s="1477"/>
      <c r="EKS44" s="1477"/>
      <c r="EKT44" s="1477"/>
      <c r="EKU44" s="1477"/>
      <c r="EKV44" s="1477"/>
      <c r="EKW44" s="1477"/>
      <c r="EKX44" s="1477"/>
      <c r="EKY44" s="1477"/>
      <c r="EKZ44" s="1477"/>
      <c r="ELA44" s="1477"/>
      <c r="ELB44" s="1477"/>
      <c r="ELC44" s="1477"/>
      <c r="ELD44" s="1477"/>
      <c r="ELE44" s="1477"/>
      <c r="ELF44" s="1477"/>
      <c r="ELG44" s="1477"/>
      <c r="ELH44" s="1477"/>
      <c r="ELI44" s="1477"/>
      <c r="ELJ44" s="1477"/>
      <c r="ELK44" s="1477"/>
      <c r="ELL44" s="1477"/>
      <c r="ELM44" s="1477"/>
      <c r="ELN44" s="1477"/>
      <c r="ELO44" s="1477"/>
      <c r="ELP44" s="1477"/>
      <c r="ELQ44" s="1477"/>
      <c r="ELR44" s="1477"/>
      <c r="ELS44" s="1477"/>
      <c r="ELT44" s="1477"/>
      <c r="ELU44" s="1477"/>
      <c r="ELV44" s="1477"/>
      <c r="ELW44" s="1477"/>
      <c r="ELX44" s="1477"/>
      <c r="ELY44" s="1477"/>
      <c r="ELZ44" s="1477"/>
      <c r="EMA44" s="1477"/>
      <c r="EMB44" s="1477"/>
      <c r="EMC44" s="1477"/>
      <c r="EMD44" s="1477"/>
      <c r="EME44" s="1477"/>
      <c r="EMF44" s="1477"/>
      <c r="EMG44" s="1477"/>
      <c r="EMH44" s="1477"/>
      <c r="EMI44" s="1477"/>
      <c r="EMJ44" s="1477"/>
      <c r="EMK44" s="1477"/>
      <c r="EML44" s="1477"/>
      <c r="EMM44" s="1477"/>
      <c r="EMN44" s="1477"/>
      <c r="EMO44" s="1477"/>
      <c r="EMP44" s="1477"/>
      <c r="EMQ44" s="1477"/>
      <c r="EMR44" s="1477"/>
      <c r="EMS44" s="1477"/>
      <c r="EMT44" s="1477"/>
      <c r="EMU44" s="1477"/>
      <c r="EMV44" s="1477"/>
      <c r="EMW44" s="1477"/>
      <c r="EMX44" s="1477"/>
      <c r="EMY44" s="1477"/>
      <c r="EMZ44" s="1477"/>
      <c r="ENA44" s="1477"/>
      <c r="ENB44" s="1477"/>
      <c r="ENC44" s="1477"/>
      <c r="END44" s="1477"/>
      <c r="ENE44" s="1477"/>
      <c r="ENF44" s="1477"/>
      <c r="ENG44" s="1477"/>
      <c r="ENH44" s="1477"/>
      <c r="ENI44" s="1477"/>
      <c r="ENJ44" s="1477"/>
      <c r="ENK44" s="1477"/>
      <c r="ENL44" s="1477"/>
      <c r="ENM44" s="1477"/>
      <c r="ENN44" s="1477"/>
      <c r="ENO44" s="1477"/>
      <c r="ENP44" s="1477"/>
      <c r="ENQ44" s="1477"/>
      <c r="ENR44" s="1477"/>
      <c r="ENS44" s="1477"/>
      <c r="ENT44" s="1477"/>
      <c r="ENU44" s="1477"/>
      <c r="ENV44" s="1477"/>
      <c r="ENW44" s="1477"/>
      <c r="ENX44" s="1477"/>
      <c r="ENY44" s="1477"/>
      <c r="ENZ44" s="1477"/>
      <c r="EOA44" s="1477"/>
      <c r="EOB44" s="1477"/>
      <c r="EOC44" s="1477"/>
      <c r="EOD44" s="1477"/>
      <c r="EOE44" s="1477"/>
      <c r="EOF44" s="1477"/>
      <c r="EOG44" s="1477"/>
      <c r="EOH44" s="1477"/>
      <c r="EOI44" s="1477"/>
      <c r="EOJ44" s="1477"/>
      <c r="EOK44" s="1477"/>
      <c r="EOL44" s="1477"/>
      <c r="EOM44" s="1477"/>
      <c r="EON44" s="1477"/>
      <c r="EOO44" s="1477"/>
      <c r="EOP44" s="1477"/>
      <c r="EOQ44" s="1477"/>
      <c r="EOR44" s="1477"/>
      <c r="EOS44" s="1477"/>
      <c r="EOT44" s="1477"/>
      <c r="EOU44" s="1477"/>
      <c r="EOV44" s="1477"/>
      <c r="EOW44" s="1477"/>
      <c r="EOX44" s="1477"/>
      <c r="EOY44" s="1477"/>
      <c r="EOZ44" s="1477"/>
      <c r="EPA44" s="1477"/>
      <c r="EPB44" s="1477"/>
      <c r="EPC44" s="1477"/>
      <c r="EPD44" s="1477"/>
      <c r="EPE44" s="1477"/>
      <c r="EPF44" s="1477"/>
      <c r="EPG44" s="1477"/>
      <c r="EPH44" s="1477"/>
      <c r="EPI44" s="1477"/>
      <c r="EPJ44" s="1477"/>
      <c r="EPK44" s="1477"/>
      <c r="EPL44" s="1477"/>
      <c r="EPM44" s="1477"/>
      <c r="EPN44" s="1477"/>
      <c r="EPO44" s="1477"/>
      <c r="EPP44" s="1477"/>
      <c r="EPQ44" s="1477"/>
      <c r="EPR44" s="1477"/>
      <c r="EPS44" s="1477"/>
      <c r="EPT44" s="1477"/>
      <c r="EPU44" s="1477"/>
      <c r="EPV44" s="1477"/>
      <c r="EPW44" s="1477"/>
      <c r="EPX44" s="1477"/>
      <c r="EPY44" s="1477"/>
      <c r="EPZ44" s="1477"/>
      <c r="EQA44" s="1477"/>
      <c r="EQB44" s="1477"/>
      <c r="EQC44" s="1477"/>
      <c r="EQD44" s="1477"/>
      <c r="EQE44" s="1477"/>
      <c r="EQF44" s="1477"/>
      <c r="EQG44" s="1477"/>
      <c r="EQH44" s="1477"/>
      <c r="EQI44" s="1477"/>
      <c r="EQJ44" s="1477"/>
      <c r="EQK44" s="1477"/>
      <c r="EQL44" s="1477"/>
      <c r="EQM44" s="1477"/>
      <c r="EQN44" s="1477"/>
      <c r="EQO44" s="1477"/>
      <c r="EQP44" s="1477"/>
      <c r="EQQ44" s="1477"/>
      <c r="EQR44" s="1477"/>
      <c r="EQS44" s="1477"/>
      <c r="EQT44" s="1477"/>
      <c r="EQU44" s="1477"/>
      <c r="EQV44" s="1477"/>
      <c r="EQW44" s="1477"/>
      <c r="EQX44" s="1477"/>
      <c r="EQY44" s="1477"/>
      <c r="EQZ44" s="1477"/>
      <c r="ERA44" s="1477"/>
      <c r="ERB44" s="1477"/>
      <c r="ERC44" s="1477"/>
      <c r="ERD44" s="1477"/>
      <c r="ERE44" s="1477"/>
      <c r="ERF44" s="1477"/>
      <c r="ERG44" s="1477"/>
      <c r="ERH44" s="1477"/>
      <c r="ERI44" s="1477"/>
      <c r="ERJ44" s="1477"/>
      <c r="ERK44" s="1477"/>
      <c r="ERL44" s="1477"/>
      <c r="ERM44" s="1477"/>
      <c r="ERN44" s="1477"/>
      <c r="ERO44" s="1477"/>
      <c r="ERP44" s="1477"/>
      <c r="ERQ44" s="1477"/>
      <c r="ERR44" s="1477"/>
      <c r="ERS44" s="1477"/>
      <c r="ERT44" s="1477"/>
      <c r="ERU44" s="1477"/>
      <c r="ERV44" s="1477"/>
      <c r="ERW44" s="1477"/>
      <c r="ERX44" s="1477"/>
      <c r="ERY44" s="1477"/>
      <c r="ERZ44" s="1477"/>
      <c r="ESA44" s="1477"/>
      <c r="ESB44" s="1477"/>
      <c r="ESC44" s="1477"/>
      <c r="ESD44" s="1477"/>
      <c r="ESE44" s="1477"/>
      <c r="ESF44" s="1477"/>
      <c r="ESG44" s="1477"/>
      <c r="ESH44" s="1477"/>
      <c r="ESI44" s="1477"/>
      <c r="ESJ44" s="1477"/>
      <c r="ESK44" s="1477"/>
      <c r="ESL44" s="1477"/>
      <c r="ESM44" s="1477"/>
      <c r="ESN44" s="1477"/>
      <c r="ESO44" s="1477"/>
      <c r="ESP44" s="1477"/>
      <c r="ESQ44" s="1477"/>
      <c r="ESR44" s="1477"/>
      <c r="ESS44" s="1477"/>
      <c r="EST44" s="1477"/>
      <c r="ESU44" s="1477"/>
      <c r="ESV44" s="1477"/>
      <c r="ESW44" s="1477"/>
      <c r="ESX44" s="1477"/>
      <c r="ESY44" s="1477"/>
      <c r="ESZ44" s="1477"/>
      <c r="ETA44" s="1477"/>
      <c r="ETB44" s="1477"/>
      <c r="ETC44" s="1477"/>
      <c r="ETD44" s="1477"/>
      <c r="ETE44" s="1477"/>
      <c r="ETF44" s="1477"/>
      <c r="ETG44" s="1477"/>
      <c r="ETH44" s="1477"/>
      <c r="ETI44" s="1477"/>
      <c r="ETJ44" s="1477"/>
      <c r="ETK44" s="1477"/>
      <c r="ETL44" s="1477"/>
      <c r="ETM44" s="1477"/>
      <c r="ETN44" s="1477"/>
      <c r="ETO44" s="1477"/>
      <c r="ETP44" s="1477"/>
      <c r="ETQ44" s="1477"/>
      <c r="ETR44" s="1477"/>
      <c r="ETS44" s="1477"/>
      <c r="ETT44" s="1477"/>
      <c r="ETU44" s="1477"/>
      <c r="ETV44" s="1477"/>
      <c r="ETW44" s="1477"/>
      <c r="ETX44" s="1477"/>
      <c r="ETY44" s="1477"/>
      <c r="ETZ44" s="1477"/>
      <c r="EUA44" s="1477"/>
      <c r="EUB44" s="1477"/>
      <c r="EUC44" s="1477"/>
      <c r="EUD44" s="1477"/>
      <c r="EUE44" s="1477"/>
      <c r="EUF44" s="1477"/>
      <c r="EUG44" s="1477"/>
      <c r="EUH44" s="1477"/>
      <c r="EUI44" s="1477"/>
      <c r="EUJ44" s="1477"/>
      <c r="EUK44" s="1477"/>
      <c r="EUL44" s="1477"/>
      <c r="EUM44" s="1477"/>
      <c r="EUN44" s="1477"/>
      <c r="EUO44" s="1477"/>
      <c r="EUP44" s="1477"/>
      <c r="EUQ44" s="1477"/>
      <c r="EUR44" s="1477"/>
      <c r="EUS44" s="1477"/>
      <c r="EUT44" s="1477"/>
      <c r="EUU44" s="1477"/>
      <c r="EUV44" s="1477"/>
      <c r="EUW44" s="1477"/>
      <c r="EUX44" s="1477"/>
      <c r="EUY44" s="1477"/>
      <c r="EUZ44" s="1477"/>
      <c r="EVA44" s="1477"/>
      <c r="EVB44" s="1477"/>
      <c r="EVC44" s="1477"/>
      <c r="EVD44" s="1477"/>
      <c r="EVE44" s="1477"/>
      <c r="EVF44" s="1477"/>
      <c r="EVG44" s="1477"/>
      <c r="EVH44" s="1477"/>
      <c r="EVI44" s="1477"/>
      <c r="EVJ44" s="1477"/>
      <c r="EVK44" s="1477"/>
      <c r="EVL44" s="1477"/>
      <c r="EVM44" s="1477"/>
      <c r="EVN44" s="1477"/>
      <c r="EVO44" s="1477"/>
      <c r="EVP44" s="1477"/>
      <c r="EVQ44" s="1477"/>
      <c r="EVR44" s="1477"/>
      <c r="EVS44" s="1477"/>
      <c r="EVT44" s="1477"/>
      <c r="EVU44" s="1477"/>
      <c r="EVV44" s="1477"/>
      <c r="EVW44" s="1477"/>
      <c r="EVX44" s="1477"/>
      <c r="EVY44" s="1477"/>
      <c r="EVZ44" s="1477"/>
      <c r="EWA44" s="1477"/>
      <c r="EWB44" s="1477"/>
      <c r="EWC44" s="1477"/>
      <c r="EWD44" s="1477"/>
      <c r="EWE44" s="1477"/>
      <c r="EWF44" s="1477"/>
      <c r="EWG44" s="1477"/>
      <c r="EWH44" s="1477"/>
      <c r="EWI44" s="1477"/>
      <c r="EWJ44" s="1477"/>
      <c r="EWK44" s="1477"/>
      <c r="EWL44" s="1477"/>
      <c r="EWM44" s="1477"/>
      <c r="EWN44" s="1477"/>
      <c r="EWO44" s="1477"/>
      <c r="EWP44" s="1477"/>
      <c r="EWQ44" s="1477"/>
      <c r="EWR44" s="1477"/>
      <c r="EWS44" s="1477"/>
      <c r="EWT44" s="1477"/>
      <c r="EWU44" s="1477"/>
      <c r="EWV44" s="1477"/>
      <c r="EWW44" s="1477"/>
      <c r="EWX44" s="1477"/>
      <c r="EWY44" s="1477"/>
      <c r="EWZ44" s="1477"/>
      <c r="EXA44" s="1477"/>
      <c r="EXB44" s="1477"/>
      <c r="EXC44" s="1477"/>
      <c r="EXD44" s="1477"/>
      <c r="EXE44" s="1477"/>
      <c r="EXF44" s="1477"/>
      <c r="EXG44" s="1477"/>
      <c r="EXH44" s="1477"/>
      <c r="EXI44" s="1477"/>
      <c r="EXJ44" s="1477"/>
      <c r="EXK44" s="1477"/>
      <c r="EXL44" s="1477"/>
      <c r="EXM44" s="1477"/>
      <c r="EXN44" s="1477"/>
      <c r="EXO44" s="1477"/>
      <c r="EXP44" s="1477"/>
      <c r="EXQ44" s="1477"/>
      <c r="EXR44" s="1477"/>
      <c r="EXS44" s="1477"/>
      <c r="EXT44" s="1477"/>
      <c r="EXU44" s="1477"/>
      <c r="EXV44" s="1477"/>
      <c r="EXW44" s="1477"/>
      <c r="EXX44" s="1477"/>
      <c r="EXY44" s="1477"/>
      <c r="EXZ44" s="1477"/>
      <c r="EYA44" s="1477"/>
      <c r="EYB44" s="1477"/>
      <c r="EYC44" s="1477"/>
      <c r="EYD44" s="1477"/>
      <c r="EYE44" s="1477"/>
      <c r="EYF44" s="1477"/>
      <c r="EYG44" s="1477"/>
      <c r="EYH44" s="1477"/>
      <c r="EYI44" s="1477"/>
      <c r="EYJ44" s="1477"/>
      <c r="EYK44" s="1477"/>
      <c r="EYL44" s="1477"/>
      <c r="EYM44" s="1477"/>
      <c r="EYN44" s="1477"/>
      <c r="EYO44" s="1477"/>
      <c r="EYP44" s="1477"/>
      <c r="EYQ44" s="1477"/>
      <c r="EYR44" s="1477"/>
      <c r="EYS44" s="1477"/>
      <c r="EYT44" s="1477"/>
      <c r="EYU44" s="1477"/>
      <c r="EYV44" s="1477"/>
      <c r="EYW44" s="1477"/>
      <c r="EYX44" s="1477"/>
      <c r="EYY44" s="1477"/>
      <c r="EYZ44" s="1477"/>
      <c r="EZA44" s="1477"/>
      <c r="EZB44" s="1477"/>
      <c r="EZC44" s="1477"/>
      <c r="EZD44" s="1477"/>
      <c r="EZE44" s="1477"/>
      <c r="EZF44" s="1477"/>
      <c r="EZG44" s="1477"/>
      <c r="EZH44" s="1477"/>
      <c r="EZI44" s="1477"/>
      <c r="EZJ44" s="1477"/>
      <c r="EZK44" s="1477"/>
      <c r="EZL44" s="1477"/>
      <c r="EZM44" s="1477"/>
      <c r="EZN44" s="1477"/>
      <c r="EZO44" s="1477"/>
      <c r="EZP44" s="1477"/>
      <c r="EZQ44" s="1477"/>
      <c r="EZR44" s="1477"/>
      <c r="EZS44" s="1477"/>
      <c r="EZT44" s="1477"/>
      <c r="EZU44" s="1477"/>
      <c r="EZV44" s="1477"/>
      <c r="EZW44" s="1477"/>
      <c r="EZX44" s="1477"/>
      <c r="EZY44" s="1477"/>
      <c r="EZZ44" s="1477"/>
      <c r="FAA44" s="1477"/>
      <c r="FAB44" s="1477"/>
      <c r="FAC44" s="1477"/>
      <c r="FAD44" s="1477"/>
      <c r="FAE44" s="1477"/>
      <c r="FAF44" s="1477"/>
      <c r="FAG44" s="1477"/>
      <c r="FAH44" s="1477"/>
      <c r="FAI44" s="1477"/>
      <c r="FAJ44" s="1477"/>
      <c r="FAK44" s="1477"/>
      <c r="FAL44" s="1477"/>
      <c r="FAM44" s="1477"/>
      <c r="FAN44" s="1477"/>
      <c r="FAO44" s="1477"/>
      <c r="FAP44" s="1477"/>
      <c r="FAQ44" s="1477"/>
      <c r="FAR44" s="1477"/>
      <c r="FAS44" s="1477"/>
      <c r="FAT44" s="1477"/>
      <c r="FAU44" s="1477"/>
      <c r="FAV44" s="1477"/>
      <c r="FAW44" s="1477"/>
      <c r="FAX44" s="1477"/>
      <c r="FAY44" s="1477"/>
      <c r="FAZ44" s="1477"/>
      <c r="FBA44" s="1477"/>
      <c r="FBB44" s="1477"/>
      <c r="FBC44" s="1477"/>
      <c r="FBD44" s="1477"/>
      <c r="FBE44" s="1477"/>
      <c r="FBF44" s="1477"/>
      <c r="FBG44" s="1477"/>
      <c r="FBH44" s="1477"/>
      <c r="FBI44" s="1477"/>
      <c r="FBJ44" s="1477"/>
      <c r="FBK44" s="1477"/>
      <c r="FBL44" s="1477"/>
      <c r="FBM44" s="1477"/>
      <c r="FBN44" s="1477"/>
      <c r="FBO44" s="1477"/>
      <c r="FBP44" s="1477"/>
      <c r="FBQ44" s="1477"/>
      <c r="FBR44" s="1477"/>
      <c r="FBS44" s="1477"/>
      <c r="FBT44" s="1477"/>
      <c r="FBU44" s="1477"/>
      <c r="FBV44" s="1477"/>
      <c r="FBW44" s="1477"/>
      <c r="FBX44" s="1477"/>
      <c r="FBY44" s="1477"/>
      <c r="FBZ44" s="1477"/>
      <c r="FCA44" s="1477"/>
      <c r="FCB44" s="1477"/>
      <c r="FCC44" s="1477"/>
      <c r="FCD44" s="1477"/>
      <c r="FCE44" s="1477"/>
      <c r="FCF44" s="1477"/>
      <c r="FCG44" s="1477"/>
      <c r="FCH44" s="1477"/>
      <c r="FCI44" s="1477"/>
      <c r="FCJ44" s="1477"/>
      <c r="FCK44" s="1477"/>
      <c r="FCL44" s="1477"/>
      <c r="FCM44" s="1477"/>
      <c r="FCN44" s="1477"/>
      <c r="FCO44" s="1477"/>
      <c r="FCP44" s="1477"/>
      <c r="FCQ44" s="1477"/>
      <c r="FCR44" s="1477"/>
      <c r="FCS44" s="1477"/>
      <c r="FCT44" s="1477"/>
      <c r="FCU44" s="1477"/>
      <c r="FCV44" s="1477"/>
      <c r="FCW44" s="1477"/>
      <c r="FCX44" s="1477"/>
      <c r="FCY44" s="1477"/>
      <c r="FCZ44" s="1477"/>
      <c r="FDA44" s="1477"/>
      <c r="FDB44" s="1477"/>
      <c r="FDC44" s="1477"/>
      <c r="FDD44" s="1477"/>
      <c r="FDE44" s="1477"/>
      <c r="FDF44" s="1477"/>
      <c r="FDG44" s="1477"/>
      <c r="FDH44" s="1477"/>
      <c r="FDI44" s="1477"/>
      <c r="FDJ44" s="1477"/>
      <c r="FDK44" s="1477"/>
      <c r="FDL44" s="1477"/>
      <c r="FDM44" s="1477"/>
      <c r="FDN44" s="1477"/>
      <c r="FDO44" s="1477"/>
      <c r="FDP44" s="1477"/>
      <c r="FDQ44" s="1477"/>
      <c r="FDR44" s="1477"/>
      <c r="FDS44" s="1477"/>
      <c r="FDT44" s="1477"/>
      <c r="FDU44" s="1477"/>
      <c r="FDV44" s="1477"/>
      <c r="FDW44" s="1477"/>
      <c r="FDX44" s="1477"/>
      <c r="FDY44" s="1477"/>
      <c r="FDZ44" s="1477"/>
      <c r="FEA44" s="1477"/>
      <c r="FEB44" s="1477"/>
      <c r="FEC44" s="1477"/>
      <c r="FED44" s="1477"/>
      <c r="FEE44" s="1477"/>
      <c r="FEF44" s="1477"/>
      <c r="FEG44" s="1477"/>
      <c r="FEH44" s="1477"/>
      <c r="FEI44" s="1477"/>
      <c r="FEJ44" s="1477"/>
      <c r="FEK44" s="1477"/>
      <c r="FEL44" s="1477"/>
      <c r="FEM44" s="1477"/>
      <c r="FEN44" s="1477"/>
      <c r="FEO44" s="1477"/>
      <c r="FEP44" s="1477"/>
      <c r="FEQ44" s="1477"/>
      <c r="FER44" s="1477"/>
      <c r="FES44" s="1477"/>
      <c r="FET44" s="1477"/>
      <c r="FEU44" s="1477"/>
      <c r="FEV44" s="1477"/>
      <c r="FEW44" s="1477"/>
      <c r="FEX44" s="1477"/>
      <c r="FEY44" s="1477"/>
      <c r="FEZ44" s="1477"/>
      <c r="FFA44" s="1477"/>
      <c r="FFB44" s="1477"/>
      <c r="FFC44" s="1477"/>
      <c r="FFD44" s="1477"/>
      <c r="FFE44" s="1477"/>
      <c r="FFF44" s="1477"/>
      <c r="FFG44" s="1477"/>
      <c r="FFH44" s="1477"/>
      <c r="FFI44" s="1477"/>
      <c r="FFJ44" s="1477"/>
      <c r="FFK44" s="1477"/>
      <c r="FFL44" s="1477"/>
      <c r="FFM44" s="1477"/>
      <c r="FFN44" s="1477"/>
      <c r="FFO44" s="1477"/>
      <c r="FFP44" s="1477"/>
      <c r="FFQ44" s="1477"/>
      <c r="FFR44" s="1477"/>
      <c r="FFS44" s="1477"/>
      <c r="FFT44" s="1477"/>
      <c r="FFU44" s="1477"/>
      <c r="FFV44" s="1477"/>
      <c r="FFW44" s="1477"/>
      <c r="FFX44" s="1477"/>
      <c r="FFY44" s="1477"/>
      <c r="FFZ44" s="1477"/>
      <c r="FGA44" s="1477"/>
      <c r="FGB44" s="1477"/>
      <c r="FGC44" s="1477"/>
      <c r="FGD44" s="1477"/>
      <c r="FGE44" s="1477"/>
      <c r="FGF44" s="1477"/>
      <c r="FGG44" s="1477"/>
      <c r="FGH44" s="1477"/>
      <c r="FGI44" s="1477"/>
      <c r="FGJ44" s="1477"/>
      <c r="FGK44" s="1477"/>
      <c r="FGL44" s="1477"/>
      <c r="FGM44" s="1477"/>
      <c r="FGN44" s="1477"/>
      <c r="FGO44" s="1477"/>
      <c r="FGP44" s="1477"/>
      <c r="FGQ44" s="1477"/>
      <c r="FGR44" s="1477"/>
      <c r="FGS44" s="1477"/>
      <c r="FGT44" s="1477"/>
      <c r="FGU44" s="1477"/>
      <c r="FGV44" s="1477"/>
      <c r="FGW44" s="1477"/>
      <c r="FGX44" s="1477"/>
      <c r="FGY44" s="1477"/>
      <c r="FGZ44" s="1477"/>
      <c r="FHA44" s="1477"/>
      <c r="FHB44" s="1477"/>
      <c r="FHC44" s="1477"/>
      <c r="FHD44" s="1477"/>
      <c r="FHE44" s="1477"/>
      <c r="FHF44" s="1477"/>
      <c r="FHG44" s="1477"/>
      <c r="FHH44" s="1477"/>
      <c r="FHI44" s="1477"/>
      <c r="FHJ44" s="1477"/>
      <c r="FHK44" s="1477"/>
      <c r="FHL44" s="1477"/>
      <c r="FHM44" s="1477"/>
      <c r="FHN44" s="1477"/>
      <c r="FHO44" s="1477"/>
      <c r="FHP44" s="1477"/>
      <c r="FHQ44" s="1477"/>
      <c r="FHR44" s="1477"/>
      <c r="FHS44" s="1477"/>
      <c r="FHT44" s="1477"/>
      <c r="FHU44" s="1477"/>
      <c r="FHV44" s="1477"/>
      <c r="FHW44" s="1477"/>
      <c r="FHX44" s="1477"/>
      <c r="FHY44" s="1477"/>
      <c r="FHZ44" s="1477"/>
      <c r="FIA44" s="1477"/>
      <c r="FIB44" s="1477"/>
      <c r="FIC44" s="1477"/>
      <c r="FID44" s="1477"/>
      <c r="FIE44" s="1477"/>
      <c r="FIF44" s="1477"/>
      <c r="FIG44" s="1477"/>
      <c r="FIH44" s="1477"/>
      <c r="FII44" s="1477"/>
      <c r="FIJ44" s="1477"/>
      <c r="FIK44" s="1477"/>
      <c r="FIL44" s="1477"/>
      <c r="FIM44" s="1477"/>
      <c r="FIN44" s="1477"/>
      <c r="FIO44" s="1477"/>
      <c r="FIP44" s="1477"/>
      <c r="FIQ44" s="1477"/>
      <c r="FIR44" s="1477"/>
      <c r="FIS44" s="1477"/>
      <c r="FIT44" s="1477"/>
      <c r="FIU44" s="1477"/>
      <c r="FIV44" s="1477"/>
      <c r="FIW44" s="1477"/>
      <c r="FIX44" s="1477"/>
      <c r="FIY44" s="1477"/>
      <c r="FIZ44" s="1477"/>
      <c r="FJA44" s="1477"/>
      <c r="FJB44" s="1477"/>
      <c r="FJC44" s="1477"/>
      <c r="FJD44" s="1477"/>
      <c r="FJE44" s="1477"/>
      <c r="FJF44" s="1477"/>
      <c r="FJG44" s="1477"/>
      <c r="FJH44" s="1477"/>
      <c r="FJI44" s="1477"/>
      <c r="FJJ44" s="1477"/>
      <c r="FJK44" s="1477"/>
      <c r="FJL44" s="1477"/>
      <c r="FJM44" s="1477"/>
      <c r="FJN44" s="1477"/>
      <c r="FJO44" s="1477"/>
      <c r="FJP44" s="1477"/>
      <c r="FJQ44" s="1477"/>
      <c r="FJR44" s="1477"/>
      <c r="FJS44" s="1477"/>
      <c r="FJT44" s="1477"/>
      <c r="FJU44" s="1477"/>
      <c r="FJV44" s="1477"/>
      <c r="FJW44" s="1477"/>
      <c r="FJX44" s="1477"/>
      <c r="FJY44" s="1477"/>
      <c r="FJZ44" s="1477"/>
      <c r="FKA44" s="1477"/>
      <c r="FKB44" s="1477"/>
      <c r="FKC44" s="1477"/>
      <c r="FKD44" s="1477"/>
      <c r="FKE44" s="1477"/>
      <c r="FKF44" s="1477"/>
      <c r="FKG44" s="1477"/>
      <c r="FKH44" s="1477"/>
      <c r="FKI44" s="1477"/>
      <c r="FKJ44" s="1477"/>
      <c r="FKK44" s="1477"/>
      <c r="FKL44" s="1477"/>
      <c r="FKM44" s="1477"/>
      <c r="FKN44" s="1477"/>
      <c r="FKO44" s="1477"/>
      <c r="FKP44" s="1477"/>
      <c r="FKQ44" s="1477"/>
      <c r="FKR44" s="1477"/>
      <c r="FKS44" s="1477"/>
      <c r="FKT44" s="1477"/>
      <c r="FKU44" s="1477"/>
      <c r="FKV44" s="1477"/>
      <c r="FKW44" s="1477"/>
      <c r="FKX44" s="1477"/>
      <c r="FKY44" s="1477"/>
      <c r="FKZ44" s="1477"/>
      <c r="FLA44" s="1477"/>
      <c r="FLB44" s="1477"/>
      <c r="FLC44" s="1477"/>
      <c r="FLD44" s="1477"/>
      <c r="FLE44" s="1477"/>
      <c r="FLF44" s="1477"/>
      <c r="FLG44" s="1477"/>
      <c r="FLH44" s="1477"/>
      <c r="FLI44" s="1477"/>
      <c r="FLJ44" s="1477"/>
      <c r="FLK44" s="1477"/>
      <c r="FLL44" s="1477"/>
      <c r="FLM44" s="1477"/>
      <c r="FLN44" s="1477"/>
      <c r="FLO44" s="1477"/>
      <c r="FLP44" s="1477"/>
      <c r="FLQ44" s="1477"/>
      <c r="FLR44" s="1477"/>
      <c r="FLS44" s="1477"/>
      <c r="FLT44" s="1477"/>
      <c r="FLU44" s="1477"/>
      <c r="FLV44" s="1477"/>
      <c r="FLW44" s="1477"/>
      <c r="FLX44" s="1477"/>
      <c r="FLY44" s="1477"/>
      <c r="FLZ44" s="1477"/>
      <c r="FMA44" s="1477"/>
      <c r="FMB44" s="1477"/>
      <c r="FMC44" s="1477"/>
      <c r="FMD44" s="1477"/>
      <c r="FME44" s="1477"/>
      <c r="FMF44" s="1477"/>
      <c r="FMG44" s="1477"/>
      <c r="FMH44" s="1477"/>
      <c r="FMI44" s="1477"/>
      <c r="FMJ44" s="1477"/>
      <c r="FMK44" s="1477"/>
      <c r="FML44" s="1477"/>
      <c r="FMM44" s="1477"/>
      <c r="FMN44" s="1477"/>
      <c r="FMO44" s="1477"/>
      <c r="FMP44" s="1477"/>
      <c r="FMQ44" s="1477"/>
      <c r="FMR44" s="1477"/>
      <c r="FMS44" s="1477"/>
      <c r="FMT44" s="1477"/>
      <c r="FMU44" s="1477"/>
      <c r="FMV44" s="1477"/>
      <c r="FMW44" s="1477"/>
      <c r="FMX44" s="1477"/>
      <c r="FMY44" s="1477"/>
      <c r="FMZ44" s="1477"/>
      <c r="FNA44" s="1477"/>
      <c r="FNB44" s="1477"/>
      <c r="FNC44" s="1477"/>
      <c r="FND44" s="1477"/>
      <c r="FNE44" s="1477"/>
      <c r="FNF44" s="1477"/>
      <c r="FNG44" s="1477"/>
      <c r="FNH44" s="1477"/>
      <c r="FNI44" s="1477"/>
      <c r="FNJ44" s="1477"/>
      <c r="FNK44" s="1477"/>
      <c r="FNL44" s="1477"/>
      <c r="FNM44" s="1477"/>
      <c r="FNN44" s="1477"/>
      <c r="FNO44" s="1477"/>
      <c r="FNP44" s="1477"/>
      <c r="FNQ44" s="1477"/>
      <c r="FNR44" s="1477"/>
      <c r="FNS44" s="1477"/>
      <c r="FNT44" s="1477"/>
      <c r="FNU44" s="1477"/>
      <c r="FNV44" s="1477"/>
      <c r="FNW44" s="1477"/>
      <c r="FNX44" s="1477"/>
      <c r="FNY44" s="1477"/>
      <c r="FNZ44" s="1477"/>
      <c r="FOA44" s="1477"/>
      <c r="FOB44" s="1477"/>
      <c r="FOC44" s="1477"/>
      <c r="FOD44" s="1477"/>
      <c r="FOE44" s="1477"/>
      <c r="FOF44" s="1477"/>
      <c r="FOG44" s="1477"/>
      <c r="FOH44" s="1477"/>
      <c r="FOI44" s="1477"/>
      <c r="FOJ44" s="1477"/>
      <c r="FOK44" s="1477"/>
      <c r="FOL44" s="1477"/>
      <c r="FOM44" s="1477"/>
      <c r="FON44" s="1477"/>
      <c r="FOO44" s="1477"/>
      <c r="FOP44" s="1477"/>
      <c r="FOQ44" s="1477"/>
      <c r="FOR44" s="1477"/>
      <c r="FOS44" s="1477"/>
      <c r="FOT44" s="1477"/>
      <c r="FOU44" s="1477"/>
      <c r="FOV44" s="1477"/>
      <c r="FOW44" s="1477"/>
      <c r="FOX44" s="1477"/>
      <c r="FOY44" s="1477"/>
      <c r="FOZ44" s="1477"/>
      <c r="FPA44" s="1477"/>
      <c r="FPB44" s="1477"/>
      <c r="FPC44" s="1477"/>
      <c r="FPD44" s="1477"/>
      <c r="FPE44" s="1477"/>
      <c r="FPF44" s="1477"/>
      <c r="FPG44" s="1477"/>
      <c r="FPH44" s="1477"/>
      <c r="FPI44" s="1477"/>
      <c r="FPJ44" s="1477"/>
      <c r="FPK44" s="1477"/>
      <c r="FPL44" s="1477"/>
      <c r="FPM44" s="1477"/>
      <c r="FPN44" s="1477"/>
      <c r="FPO44" s="1477"/>
      <c r="FPP44" s="1477"/>
      <c r="FPQ44" s="1477"/>
      <c r="FPR44" s="1477"/>
      <c r="FPS44" s="1477"/>
      <c r="FPT44" s="1477"/>
      <c r="FPU44" s="1477"/>
      <c r="FPV44" s="1477"/>
      <c r="FPW44" s="1477"/>
      <c r="FPX44" s="1477"/>
      <c r="FPY44" s="1477"/>
      <c r="FPZ44" s="1477"/>
      <c r="FQA44" s="1477"/>
      <c r="FQB44" s="1477"/>
      <c r="FQC44" s="1477"/>
      <c r="FQD44" s="1477"/>
      <c r="FQE44" s="1477"/>
      <c r="FQF44" s="1477"/>
      <c r="FQG44" s="1477"/>
      <c r="FQH44" s="1477"/>
      <c r="FQI44" s="1477"/>
      <c r="FQJ44" s="1477"/>
      <c r="FQK44" s="1477"/>
      <c r="FQL44" s="1477"/>
      <c r="FQM44" s="1477"/>
      <c r="FQN44" s="1477"/>
      <c r="FQO44" s="1477"/>
      <c r="FQP44" s="1477"/>
      <c r="FQQ44" s="1477"/>
      <c r="FQR44" s="1477"/>
      <c r="FQS44" s="1477"/>
      <c r="FQT44" s="1477"/>
      <c r="FQU44" s="1477"/>
      <c r="FQV44" s="1477"/>
      <c r="FQW44" s="1477"/>
      <c r="FQX44" s="1477"/>
      <c r="FQY44" s="1477"/>
      <c r="FQZ44" s="1477"/>
      <c r="FRA44" s="1477"/>
      <c r="FRB44" s="1477"/>
      <c r="FRC44" s="1477"/>
      <c r="FRD44" s="1477"/>
      <c r="FRE44" s="1477"/>
      <c r="FRF44" s="1477"/>
      <c r="FRG44" s="1477"/>
      <c r="FRH44" s="1477"/>
      <c r="FRI44" s="1477"/>
      <c r="FRJ44" s="1477"/>
      <c r="FRK44" s="1477"/>
      <c r="FRL44" s="1477"/>
      <c r="FRM44" s="1477"/>
      <c r="FRN44" s="1477"/>
      <c r="FRO44" s="1477"/>
      <c r="FRP44" s="1477"/>
      <c r="FRQ44" s="1477"/>
      <c r="FRR44" s="1477"/>
      <c r="FRS44" s="1477"/>
      <c r="FRT44" s="1477"/>
      <c r="FRU44" s="1477"/>
      <c r="FRV44" s="1477"/>
      <c r="FRW44" s="1477"/>
      <c r="FRX44" s="1477"/>
      <c r="FRY44" s="1477"/>
      <c r="FRZ44" s="1477"/>
      <c r="FSA44" s="1477"/>
      <c r="FSB44" s="1477"/>
      <c r="FSC44" s="1477"/>
      <c r="FSD44" s="1477"/>
      <c r="FSE44" s="1477"/>
      <c r="FSF44" s="1477"/>
      <c r="FSG44" s="1477"/>
      <c r="FSH44" s="1477"/>
      <c r="FSI44" s="1477"/>
      <c r="FSJ44" s="1477"/>
      <c r="FSK44" s="1477"/>
      <c r="FSL44" s="1477"/>
      <c r="FSM44" s="1477"/>
      <c r="FSN44" s="1477"/>
      <c r="FSO44" s="1477"/>
      <c r="FSP44" s="1477"/>
      <c r="FSQ44" s="1477"/>
      <c r="FSR44" s="1477"/>
      <c r="FSS44" s="1477"/>
      <c r="FST44" s="1477"/>
      <c r="FSU44" s="1477"/>
      <c r="FSV44" s="1477"/>
      <c r="FSW44" s="1477"/>
      <c r="FSX44" s="1477"/>
      <c r="FSY44" s="1477"/>
      <c r="FSZ44" s="1477"/>
      <c r="FTA44" s="1477"/>
      <c r="FTB44" s="1477"/>
      <c r="FTC44" s="1477"/>
      <c r="FTD44" s="1477"/>
      <c r="FTE44" s="1477"/>
      <c r="FTF44" s="1477"/>
      <c r="FTG44" s="1477"/>
      <c r="FTH44" s="1477"/>
      <c r="FTI44" s="1477"/>
      <c r="FTJ44" s="1477"/>
      <c r="FTK44" s="1477"/>
      <c r="FTL44" s="1477"/>
      <c r="FTM44" s="1477"/>
      <c r="FTN44" s="1477"/>
      <c r="FTO44" s="1477"/>
      <c r="FTP44" s="1477"/>
      <c r="FTQ44" s="1477"/>
      <c r="FTR44" s="1477"/>
      <c r="FTS44" s="1477"/>
      <c r="FTT44" s="1477"/>
      <c r="FTU44" s="1477"/>
      <c r="FTV44" s="1477"/>
      <c r="FTW44" s="1477"/>
      <c r="FTX44" s="1477"/>
      <c r="FTY44" s="1477"/>
      <c r="FTZ44" s="1477"/>
      <c r="FUA44" s="1477"/>
      <c r="FUB44" s="1477"/>
      <c r="FUC44" s="1477"/>
      <c r="FUD44" s="1477"/>
      <c r="FUE44" s="1477"/>
      <c r="FUF44" s="1477"/>
      <c r="FUG44" s="1477"/>
      <c r="FUH44" s="1477"/>
      <c r="FUI44" s="1477"/>
      <c r="FUJ44" s="1477"/>
      <c r="FUK44" s="1477"/>
      <c r="FUL44" s="1477"/>
      <c r="FUM44" s="1477"/>
      <c r="FUN44" s="1477"/>
      <c r="FUO44" s="1477"/>
      <c r="FUP44" s="1477"/>
      <c r="FUQ44" s="1477"/>
      <c r="FUR44" s="1477"/>
      <c r="FUS44" s="1477"/>
      <c r="FUT44" s="1477"/>
      <c r="FUU44" s="1477"/>
      <c r="FUV44" s="1477"/>
      <c r="FUW44" s="1477"/>
      <c r="FUX44" s="1477"/>
      <c r="FUY44" s="1477"/>
      <c r="FUZ44" s="1477"/>
      <c r="FVA44" s="1477"/>
      <c r="FVB44" s="1477"/>
      <c r="FVC44" s="1477"/>
      <c r="FVD44" s="1477"/>
      <c r="FVE44" s="1477"/>
      <c r="FVF44" s="1477"/>
      <c r="FVG44" s="1477"/>
      <c r="FVH44" s="1477"/>
      <c r="FVI44" s="1477"/>
      <c r="FVJ44" s="1477"/>
      <c r="FVK44" s="1477"/>
      <c r="FVL44" s="1477"/>
      <c r="FVM44" s="1477"/>
      <c r="FVN44" s="1477"/>
      <c r="FVO44" s="1477"/>
      <c r="FVP44" s="1477"/>
      <c r="FVQ44" s="1477"/>
      <c r="FVR44" s="1477"/>
      <c r="FVS44" s="1477"/>
      <c r="FVT44" s="1477"/>
      <c r="FVU44" s="1477"/>
      <c r="FVV44" s="1477"/>
      <c r="FVW44" s="1477"/>
      <c r="FVX44" s="1477"/>
      <c r="FVY44" s="1477"/>
      <c r="FVZ44" s="1477"/>
      <c r="FWA44" s="1477"/>
      <c r="FWB44" s="1477"/>
      <c r="FWC44" s="1477"/>
      <c r="FWD44" s="1477"/>
      <c r="FWE44" s="1477"/>
      <c r="FWF44" s="1477"/>
      <c r="FWG44" s="1477"/>
      <c r="FWH44" s="1477"/>
      <c r="FWI44" s="1477"/>
      <c r="FWJ44" s="1477"/>
      <c r="FWK44" s="1477"/>
      <c r="FWL44" s="1477"/>
      <c r="FWM44" s="1477"/>
      <c r="FWN44" s="1477"/>
      <c r="FWO44" s="1477"/>
      <c r="FWP44" s="1477"/>
      <c r="FWQ44" s="1477"/>
      <c r="FWR44" s="1477"/>
      <c r="FWS44" s="1477"/>
      <c r="FWT44" s="1477"/>
      <c r="FWU44" s="1477"/>
      <c r="FWV44" s="1477"/>
      <c r="FWW44" s="1477"/>
      <c r="FWX44" s="1477"/>
      <c r="FWY44" s="1477"/>
      <c r="FWZ44" s="1477"/>
      <c r="FXA44" s="1477"/>
      <c r="FXB44" s="1477"/>
      <c r="FXC44" s="1477"/>
      <c r="FXD44" s="1477"/>
      <c r="FXE44" s="1477"/>
      <c r="FXF44" s="1477"/>
      <c r="FXG44" s="1477"/>
      <c r="FXH44" s="1477"/>
      <c r="FXI44" s="1477"/>
      <c r="FXJ44" s="1477"/>
      <c r="FXK44" s="1477"/>
      <c r="FXL44" s="1477"/>
      <c r="FXM44" s="1477"/>
      <c r="FXN44" s="1477"/>
      <c r="FXO44" s="1477"/>
      <c r="FXP44" s="1477"/>
      <c r="FXQ44" s="1477"/>
      <c r="FXR44" s="1477"/>
      <c r="FXS44" s="1477"/>
      <c r="FXT44" s="1477"/>
      <c r="FXU44" s="1477"/>
      <c r="FXV44" s="1477"/>
      <c r="FXW44" s="1477"/>
      <c r="FXX44" s="1477"/>
      <c r="FXY44" s="1477"/>
      <c r="FXZ44" s="1477"/>
      <c r="FYA44" s="1477"/>
      <c r="FYB44" s="1477"/>
      <c r="FYC44" s="1477"/>
      <c r="FYD44" s="1477"/>
      <c r="FYE44" s="1477"/>
      <c r="FYF44" s="1477"/>
      <c r="FYG44" s="1477"/>
      <c r="FYH44" s="1477"/>
      <c r="FYI44" s="1477"/>
      <c r="FYJ44" s="1477"/>
      <c r="FYK44" s="1477"/>
      <c r="FYL44" s="1477"/>
      <c r="FYM44" s="1477"/>
      <c r="FYN44" s="1477"/>
      <c r="FYO44" s="1477"/>
      <c r="FYP44" s="1477"/>
      <c r="FYQ44" s="1477"/>
      <c r="FYR44" s="1477"/>
      <c r="FYS44" s="1477"/>
      <c r="FYT44" s="1477"/>
      <c r="FYU44" s="1477"/>
      <c r="FYV44" s="1477"/>
      <c r="FYW44" s="1477"/>
      <c r="FYX44" s="1477"/>
      <c r="FYY44" s="1477"/>
      <c r="FYZ44" s="1477"/>
      <c r="FZA44" s="1477"/>
      <c r="FZB44" s="1477"/>
      <c r="FZC44" s="1477"/>
      <c r="FZD44" s="1477"/>
      <c r="FZE44" s="1477"/>
      <c r="FZF44" s="1477"/>
      <c r="FZG44" s="1477"/>
      <c r="FZH44" s="1477"/>
      <c r="FZI44" s="1477"/>
      <c r="FZJ44" s="1477"/>
      <c r="FZK44" s="1477"/>
      <c r="FZL44" s="1477"/>
      <c r="FZM44" s="1477"/>
      <c r="FZN44" s="1477"/>
      <c r="FZO44" s="1477"/>
      <c r="FZP44" s="1477"/>
      <c r="FZQ44" s="1477"/>
      <c r="FZR44" s="1477"/>
      <c r="FZS44" s="1477"/>
      <c r="FZT44" s="1477"/>
      <c r="FZU44" s="1477"/>
      <c r="FZV44" s="1477"/>
      <c r="FZW44" s="1477"/>
      <c r="FZX44" s="1477"/>
      <c r="FZY44" s="1477"/>
      <c r="FZZ44" s="1477"/>
      <c r="GAA44" s="1477"/>
      <c r="GAB44" s="1477"/>
      <c r="GAC44" s="1477"/>
      <c r="GAD44" s="1477"/>
      <c r="GAE44" s="1477"/>
      <c r="GAF44" s="1477"/>
      <c r="GAG44" s="1477"/>
      <c r="GAH44" s="1477"/>
      <c r="GAI44" s="1477"/>
      <c r="GAJ44" s="1477"/>
      <c r="GAK44" s="1477"/>
      <c r="GAL44" s="1477"/>
      <c r="GAM44" s="1477"/>
      <c r="GAN44" s="1477"/>
      <c r="GAO44" s="1477"/>
      <c r="GAP44" s="1477"/>
      <c r="GAQ44" s="1477"/>
      <c r="GAR44" s="1477"/>
      <c r="GAS44" s="1477"/>
      <c r="GAT44" s="1477"/>
      <c r="GAU44" s="1477"/>
      <c r="GAV44" s="1477"/>
      <c r="GAW44" s="1477"/>
      <c r="GAX44" s="1477"/>
      <c r="GAY44" s="1477"/>
      <c r="GAZ44" s="1477"/>
      <c r="GBA44" s="1477"/>
      <c r="GBB44" s="1477"/>
      <c r="GBC44" s="1477"/>
      <c r="GBD44" s="1477"/>
      <c r="GBE44" s="1477"/>
      <c r="GBF44" s="1477"/>
      <c r="GBG44" s="1477"/>
      <c r="GBH44" s="1477"/>
      <c r="GBI44" s="1477"/>
      <c r="GBJ44" s="1477"/>
      <c r="GBK44" s="1477"/>
      <c r="GBL44" s="1477"/>
      <c r="GBM44" s="1477"/>
      <c r="GBN44" s="1477"/>
      <c r="GBO44" s="1477"/>
      <c r="GBP44" s="1477"/>
      <c r="GBQ44" s="1477"/>
      <c r="GBR44" s="1477"/>
      <c r="GBS44" s="1477"/>
      <c r="GBT44" s="1477"/>
      <c r="GBU44" s="1477"/>
      <c r="GBV44" s="1477"/>
      <c r="GBW44" s="1477"/>
      <c r="GBX44" s="1477"/>
      <c r="GBY44" s="1477"/>
      <c r="GBZ44" s="1477"/>
      <c r="GCA44" s="1477"/>
      <c r="GCB44" s="1477"/>
      <c r="GCC44" s="1477"/>
      <c r="GCD44" s="1477"/>
      <c r="GCE44" s="1477"/>
      <c r="GCF44" s="1477"/>
      <c r="GCG44" s="1477"/>
      <c r="GCH44" s="1477"/>
      <c r="GCI44" s="1477"/>
      <c r="GCJ44" s="1477"/>
      <c r="GCK44" s="1477"/>
      <c r="GCL44" s="1477"/>
      <c r="GCM44" s="1477"/>
      <c r="GCN44" s="1477"/>
      <c r="GCO44" s="1477"/>
      <c r="GCP44" s="1477"/>
      <c r="GCQ44" s="1477"/>
      <c r="GCR44" s="1477"/>
      <c r="GCS44" s="1477"/>
      <c r="GCT44" s="1477"/>
      <c r="GCU44" s="1477"/>
      <c r="GCV44" s="1477"/>
      <c r="GCW44" s="1477"/>
      <c r="GCX44" s="1477"/>
      <c r="GCY44" s="1477"/>
      <c r="GCZ44" s="1477"/>
      <c r="GDA44" s="1477"/>
      <c r="GDB44" s="1477"/>
      <c r="GDC44" s="1477"/>
      <c r="GDD44" s="1477"/>
      <c r="GDE44" s="1477"/>
      <c r="GDF44" s="1477"/>
      <c r="GDG44" s="1477"/>
      <c r="GDH44" s="1477"/>
      <c r="GDI44" s="1477"/>
      <c r="GDJ44" s="1477"/>
      <c r="GDK44" s="1477"/>
      <c r="GDL44" s="1477"/>
      <c r="GDM44" s="1477"/>
      <c r="GDN44" s="1477"/>
      <c r="GDO44" s="1477"/>
      <c r="GDP44" s="1477"/>
      <c r="GDQ44" s="1477"/>
      <c r="GDR44" s="1477"/>
      <c r="GDS44" s="1477"/>
      <c r="GDT44" s="1477"/>
      <c r="GDU44" s="1477"/>
      <c r="GDV44" s="1477"/>
      <c r="GDW44" s="1477"/>
      <c r="GDX44" s="1477"/>
      <c r="GDY44" s="1477"/>
      <c r="GDZ44" s="1477"/>
      <c r="GEA44" s="1477"/>
      <c r="GEB44" s="1477"/>
      <c r="GEC44" s="1477"/>
      <c r="GED44" s="1477"/>
      <c r="GEE44" s="1477"/>
      <c r="GEF44" s="1477"/>
      <c r="GEG44" s="1477"/>
      <c r="GEH44" s="1477"/>
      <c r="GEI44" s="1477"/>
      <c r="GEJ44" s="1477"/>
      <c r="GEK44" s="1477"/>
      <c r="GEL44" s="1477"/>
      <c r="GEM44" s="1477"/>
      <c r="GEN44" s="1477"/>
      <c r="GEO44" s="1477"/>
      <c r="GEP44" s="1477"/>
      <c r="GEQ44" s="1477"/>
      <c r="GER44" s="1477"/>
      <c r="GES44" s="1477"/>
      <c r="GET44" s="1477"/>
      <c r="GEU44" s="1477"/>
      <c r="GEV44" s="1477"/>
      <c r="GEW44" s="1477"/>
      <c r="GEX44" s="1477"/>
      <c r="GEY44" s="1477"/>
      <c r="GEZ44" s="1477"/>
      <c r="GFA44" s="1477"/>
      <c r="GFB44" s="1477"/>
      <c r="GFC44" s="1477"/>
      <c r="GFD44" s="1477"/>
      <c r="GFE44" s="1477"/>
      <c r="GFF44" s="1477"/>
      <c r="GFG44" s="1477"/>
      <c r="GFH44" s="1477"/>
      <c r="GFI44" s="1477"/>
      <c r="GFJ44" s="1477"/>
      <c r="GFK44" s="1477"/>
      <c r="GFL44" s="1477"/>
      <c r="GFM44" s="1477"/>
      <c r="GFN44" s="1477"/>
      <c r="GFO44" s="1477"/>
      <c r="GFP44" s="1477"/>
      <c r="GFQ44" s="1477"/>
      <c r="GFR44" s="1477"/>
      <c r="GFS44" s="1477"/>
      <c r="GFT44" s="1477"/>
      <c r="GFU44" s="1477"/>
      <c r="GFV44" s="1477"/>
      <c r="GFW44" s="1477"/>
      <c r="GFX44" s="1477"/>
      <c r="GFY44" s="1477"/>
      <c r="GFZ44" s="1477"/>
      <c r="GGA44" s="1477"/>
      <c r="GGB44" s="1477"/>
      <c r="GGC44" s="1477"/>
      <c r="GGD44" s="1477"/>
      <c r="GGE44" s="1477"/>
      <c r="GGF44" s="1477"/>
      <c r="GGG44" s="1477"/>
      <c r="GGH44" s="1477"/>
      <c r="GGI44" s="1477"/>
      <c r="GGJ44" s="1477"/>
      <c r="GGK44" s="1477"/>
      <c r="GGL44" s="1477"/>
      <c r="GGM44" s="1477"/>
      <c r="GGN44" s="1477"/>
      <c r="GGO44" s="1477"/>
      <c r="GGP44" s="1477"/>
      <c r="GGQ44" s="1477"/>
      <c r="GGR44" s="1477"/>
      <c r="GGS44" s="1477"/>
      <c r="GGT44" s="1477"/>
      <c r="GGU44" s="1477"/>
      <c r="GGV44" s="1477"/>
      <c r="GGW44" s="1477"/>
      <c r="GGX44" s="1477"/>
      <c r="GGY44" s="1477"/>
      <c r="GGZ44" s="1477"/>
      <c r="GHA44" s="1477"/>
      <c r="GHB44" s="1477"/>
      <c r="GHC44" s="1477"/>
      <c r="GHD44" s="1477"/>
      <c r="GHE44" s="1477"/>
      <c r="GHF44" s="1477"/>
      <c r="GHG44" s="1477"/>
      <c r="GHH44" s="1477"/>
      <c r="GHI44" s="1477"/>
      <c r="GHJ44" s="1477"/>
      <c r="GHK44" s="1477"/>
      <c r="GHL44" s="1477"/>
      <c r="GHM44" s="1477"/>
      <c r="GHN44" s="1477"/>
      <c r="GHO44" s="1477"/>
      <c r="GHP44" s="1477"/>
      <c r="GHQ44" s="1477"/>
      <c r="GHR44" s="1477"/>
      <c r="GHS44" s="1477"/>
      <c r="GHT44" s="1477"/>
      <c r="GHU44" s="1477"/>
      <c r="GHV44" s="1477"/>
      <c r="GHW44" s="1477"/>
      <c r="GHX44" s="1477"/>
      <c r="GHY44" s="1477"/>
      <c r="GHZ44" s="1477"/>
      <c r="GIA44" s="1477"/>
      <c r="GIB44" s="1477"/>
      <c r="GIC44" s="1477"/>
      <c r="GID44" s="1477"/>
      <c r="GIE44" s="1477"/>
      <c r="GIF44" s="1477"/>
      <c r="GIG44" s="1477"/>
      <c r="GIH44" s="1477"/>
      <c r="GII44" s="1477"/>
      <c r="GIJ44" s="1477"/>
      <c r="GIK44" s="1477"/>
      <c r="GIL44" s="1477"/>
      <c r="GIM44" s="1477"/>
      <c r="GIN44" s="1477"/>
      <c r="GIO44" s="1477"/>
      <c r="GIP44" s="1477"/>
      <c r="GIQ44" s="1477"/>
      <c r="GIR44" s="1477"/>
      <c r="GIS44" s="1477"/>
      <c r="GIT44" s="1477"/>
      <c r="GIU44" s="1477"/>
      <c r="GIV44" s="1477"/>
      <c r="GIW44" s="1477"/>
      <c r="GIX44" s="1477"/>
      <c r="GIY44" s="1477"/>
      <c r="GIZ44" s="1477"/>
      <c r="GJA44" s="1477"/>
      <c r="GJB44" s="1477"/>
      <c r="GJC44" s="1477"/>
      <c r="GJD44" s="1477"/>
      <c r="GJE44" s="1477"/>
      <c r="GJF44" s="1477"/>
      <c r="GJG44" s="1477"/>
      <c r="GJH44" s="1477"/>
      <c r="GJI44" s="1477"/>
      <c r="GJJ44" s="1477"/>
      <c r="GJK44" s="1477"/>
      <c r="GJL44" s="1477"/>
      <c r="GJM44" s="1477"/>
      <c r="GJN44" s="1477"/>
      <c r="GJO44" s="1477"/>
      <c r="GJP44" s="1477"/>
      <c r="GJQ44" s="1477"/>
      <c r="GJR44" s="1477"/>
      <c r="GJS44" s="1477"/>
      <c r="GJT44" s="1477"/>
      <c r="GJU44" s="1477"/>
      <c r="GJV44" s="1477"/>
      <c r="GJW44" s="1477"/>
      <c r="GJX44" s="1477"/>
      <c r="GJY44" s="1477"/>
      <c r="GJZ44" s="1477"/>
      <c r="GKA44" s="1477"/>
      <c r="GKB44" s="1477"/>
      <c r="GKC44" s="1477"/>
      <c r="GKD44" s="1477"/>
      <c r="GKE44" s="1477"/>
      <c r="GKF44" s="1477"/>
      <c r="GKG44" s="1477"/>
      <c r="GKH44" s="1477"/>
      <c r="GKI44" s="1477"/>
      <c r="GKJ44" s="1477"/>
      <c r="GKK44" s="1477"/>
      <c r="GKL44" s="1477"/>
      <c r="GKM44" s="1477"/>
      <c r="GKN44" s="1477"/>
      <c r="GKO44" s="1477"/>
      <c r="GKP44" s="1477"/>
      <c r="GKQ44" s="1477"/>
      <c r="GKR44" s="1477"/>
      <c r="GKS44" s="1477"/>
      <c r="GKT44" s="1477"/>
      <c r="GKU44" s="1477"/>
      <c r="GKV44" s="1477"/>
      <c r="GKW44" s="1477"/>
      <c r="GKX44" s="1477"/>
      <c r="GKY44" s="1477"/>
      <c r="GKZ44" s="1477"/>
      <c r="GLA44" s="1477"/>
      <c r="GLB44" s="1477"/>
      <c r="GLC44" s="1477"/>
      <c r="GLD44" s="1477"/>
      <c r="GLE44" s="1477"/>
      <c r="GLF44" s="1477"/>
      <c r="GLG44" s="1477"/>
      <c r="GLH44" s="1477"/>
      <c r="GLI44" s="1477"/>
      <c r="GLJ44" s="1477"/>
      <c r="GLK44" s="1477"/>
      <c r="GLL44" s="1477"/>
      <c r="GLM44" s="1477"/>
      <c r="GLN44" s="1477"/>
      <c r="GLO44" s="1477"/>
      <c r="GLP44" s="1477"/>
      <c r="GLQ44" s="1477"/>
      <c r="GLR44" s="1477"/>
      <c r="GLS44" s="1477"/>
      <c r="GLT44" s="1477"/>
      <c r="GLU44" s="1477"/>
      <c r="GLV44" s="1477"/>
      <c r="GLW44" s="1477"/>
      <c r="GLX44" s="1477"/>
      <c r="GLY44" s="1477"/>
      <c r="GLZ44" s="1477"/>
      <c r="GMA44" s="1477"/>
      <c r="GMB44" s="1477"/>
      <c r="GMC44" s="1477"/>
      <c r="GMD44" s="1477"/>
      <c r="GME44" s="1477"/>
      <c r="GMF44" s="1477"/>
      <c r="GMG44" s="1477"/>
      <c r="GMH44" s="1477"/>
      <c r="GMI44" s="1477"/>
      <c r="GMJ44" s="1477"/>
      <c r="GMK44" s="1477"/>
      <c r="GML44" s="1477"/>
      <c r="GMM44" s="1477"/>
      <c r="GMN44" s="1477"/>
      <c r="GMO44" s="1477"/>
      <c r="GMP44" s="1477"/>
      <c r="GMQ44" s="1477"/>
      <c r="GMR44" s="1477"/>
      <c r="GMS44" s="1477"/>
      <c r="GMT44" s="1477"/>
      <c r="GMU44" s="1477"/>
      <c r="GMV44" s="1477"/>
      <c r="GMW44" s="1477"/>
      <c r="GMX44" s="1477"/>
      <c r="GMY44" s="1477"/>
      <c r="GMZ44" s="1477"/>
      <c r="GNA44" s="1477"/>
      <c r="GNB44" s="1477"/>
      <c r="GNC44" s="1477"/>
      <c r="GND44" s="1477"/>
      <c r="GNE44" s="1477"/>
      <c r="GNF44" s="1477"/>
      <c r="GNG44" s="1477"/>
      <c r="GNH44" s="1477"/>
      <c r="GNI44" s="1477"/>
      <c r="GNJ44" s="1477"/>
      <c r="GNK44" s="1477"/>
      <c r="GNL44" s="1477"/>
      <c r="GNM44" s="1477"/>
      <c r="GNN44" s="1477"/>
      <c r="GNO44" s="1477"/>
      <c r="GNP44" s="1477"/>
      <c r="GNQ44" s="1477"/>
      <c r="GNR44" s="1477"/>
      <c r="GNS44" s="1477"/>
      <c r="GNT44" s="1477"/>
      <c r="GNU44" s="1477"/>
      <c r="GNV44" s="1477"/>
      <c r="GNW44" s="1477"/>
      <c r="GNX44" s="1477"/>
      <c r="GNY44" s="1477"/>
      <c r="GNZ44" s="1477"/>
      <c r="GOA44" s="1477"/>
      <c r="GOB44" s="1477"/>
      <c r="GOC44" s="1477"/>
      <c r="GOD44" s="1477"/>
      <c r="GOE44" s="1477"/>
      <c r="GOF44" s="1477"/>
      <c r="GOG44" s="1477"/>
      <c r="GOH44" s="1477"/>
      <c r="GOI44" s="1477"/>
      <c r="GOJ44" s="1477"/>
      <c r="GOK44" s="1477"/>
      <c r="GOL44" s="1477"/>
      <c r="GOM44" s="1477"/>
      <c r="GON44" s="1477"/>
      <c r="GOO44" s="1477"/>
      <c r="GOP44" s="1477"/>
      <c r="GOQ44" s="1477"/>
      <c r="GOR44" s="1477"/>
      <c r="GOS44" s="1477"/>
      <c r="GOT44" s="1477"/>
      <c r="GOU44" s="1477"/>
      <c r="GOV44" s="1477"/>
      <c r="GOW44" s="1477"/>
      <c r="GOX44" s="1477"/>
      <c r="GOY44" s="1477"/>
      <c r="GOZ44" s="1477"/>
      <c r="GPA44" s="1477"/>
      <c r="GPB44" s="1477"/>
      <c r="GPC44" s="1477"/>
      <c r="GPD44" s="1477"/>
      <c r="GPE44" s="1477"/>
      <c r="GPF44" s="1477"/>
      <c r="GPG44" s="1477"/>
      <c r="GPH44" s="1477"/>
      <c r="GPI44" s="1477"/>
      <c r="GPJ44" s="1477"/>
      <c r="GPK44" s="1477"/>
      <c r="GPL44" s="1477"/>
      <c r="GPM44" s="1477"/>
      <c r="GPN44" s="1477"/>
      <c r="GPO44" s="1477"/>
      <c r="GPP44" s="1477"/>
      <c r="GPQ44" s="1477"/>
      <c r="GPR44" s="1477"/>
      <c r="GPS44" s="1477"/>
      <c r="GPT44" s="1477"/>
      <c r="GPU44" s="1477"/>
      <c r="GPV44" s="1477"/>
      <c r="GPW44" s="1477"/>
      <c r="GPX44" s="1477"/>
      <c r="GPY44" s="1477"/>
      <c r="GPZ44" s="1477"/>
      <c r="GQA44" s="1477"/>
      <c r="GQB44" s="1477"/>
      <c r="GQC44" s="1477"/>
      <c r="GQD44" s="1477"/>
      <c r="GQE44" s="1477"/>
      <c r="GQF44" s="1477"/>
      <c r="GQG44" s="1477"/>
      <c r="GQH44" s="1477"/>
      <c r="GQI44" s="1477"/>
      <c r="GQJ44" s="1477"/>
      <c r="GQK44" s="1477"/>
      <c r="GQL44" s="1477"/>
      <c r="GQM44" s="1477"/>
      <c r="GQN44" s="1477"/>
      <c r="GQO44" s="1477"/>
      <c r="GQP44" s="1477"/>
      <c r="GQQ44" s="1477"/>
      <c r="GQR44" s="1477"/>
      <c r="GQS44" s="1477"/>
      <c r="GQT44" s="1477"/>
      <c r="GQU44" s="1477"/>
      <c r="GQV44" s="1477"/>
      <c r="GQW44" s="1477"/>
      <c r="GQX44" s="1477"/>
      <c r="GQY44" s="1477"/>
      <c r="GQZ44" s="1477"/>
      <c r="GRA44" s="1477"/>
      <c r="GRB44" s="1477"/>
      <c r="GRC44" s="1477"/>
      <c r="GRD44" s="1477"/>
      <c r="GRE44" s="1477"/>
      <c r="GRF44" s="1477"/>
      <c r="GRG44" s="1477"/>
      <c r="GRH44" s="1477"/>
      <c r="GRI44" s="1477"/>
      <c r="GRJ44" s="1477"/>
      <c r="GRK44" s="1477"/>
      <c r="GRL44" s="1477"/>
      <c r="GRM44" s="1477"/>
      <c r="GRN44" s="1477"/>
      <c r="GRO44" s="1477"/>
      <c r="GRP44" s="1477"/>
      <c r="GRQ44" s="1477"/>
      <c r="GRR44" s="1477"/>
      <c r="GRS44" s="1477"/>
      <c r="GRT44" s="1477"/>
      <c r="GRU44" s="1477"/>
      <c r="GRV44" s="1477"/>
      <c r="GRW44" s="1477"/>
      <c r="GRX44" s="1477"/>
      <c r="GRY44" s="1477"/>
      <c r="GRZ44" s="1477"/>
      <c r="GSA44" s="1477"/>
      <c r="GSB44" s="1477"/>
      <c r="GSC44" s="1477"/>
      <c r="GSD44" s="1477"/>
      <c r="GSE44" s="1477"/>
      <c r="GSF44" s="1477"/>
      <c r="GSG44" s="1477"/>
      <c r="GSH44" s="1477"/>
      <c r="GSI44" s="1477"/>
      <c r="GSJ44" s="1477"/>
      <c r="GSK44" s="1477"/>
      <c r="GSL44" s="1477"/>
      <c r="GSM44" s="1477"/>
      <c r="GSN44" s="1477"/>
      <c r="GSO44" s="1477"/>
      <c r="GSP44" s="1477"/>
      <c r="GSQ44" s="1477"/>
      <c r="GSR44" s="1477"/>
      <c r="GSS44" s="1477"/>
      <c r="GST44" s="1477"/>
      <c r="GSU44" s="1477"/>
      <c r="GSV44" s="1477"/>
      <c r="GSW44" s="1477"/>
      <c r="GSX44" s="1477"/>
      <c r="GSY44" s="1477"/>
      <c r="GSZ44" s="1477"/>
      <c r="GTA44" s="1477"/>
      <c r="GTB44" s="1477"/>
      <c r="GTC44" s="1477"/>
      <c r="GTD44" s="1477"/>
      <c r="GTE44" s="1477"/>
      <c r="GTF44" s="1477"/>
      <c r="GTG44" s="1477"/>
      <c r="GTH44" s="1477"/>
      <c r="GTI44" s="1477"/>
      <c r="GTJ44" s="1477"/>
      <c r="GTK44" s="1477"/>
      <c r="GTL44" s="1477"/>
      <c r="GTM44" s="1477"/>
      <c r="GTN44" s="1477"/>
      <c r="GTO44" s="1477"/>
      <c r="GTP44" s="1477"/>
      <c r="GTQ44" s="1477"/>
      <c r="GTR44" s="1477"/>
      <c r="GTS44" s="1477"/>
      <c r="GTT44" s="1477"/>
      <c r="GTU44" s="1477"/>
      <c r="GTV44" s="1477"/>
      <c r="GTW44" s="1477"/>
      <c r="GTX44" s="1477"/>
      <c r="GTY44" s="1477"/>
      <c r="GTZ44" s="1477"/>
      <c r="GUA44" s="1477"/>
      <c r="GUB44" s="1477"/>
      <c r="GUC44" s="1477"/>
      <c r="GUD44" s="1477"/>
      <c r="GUE44" s="1477"/>
      <c r="GUF44" s="1477"/>
      <c r="GUG44" s="1477"/>
      <c r="GUH44" s="1477"/>
      <c r="GUI44" s="1477"/>
      <c r="GUJ44" s="1477"/>
      <c r="GUK44" s="1477"/>
      <c r="GUL44" s="1477"/>
      <c r="GUM44" s="1477"/>
      <c r="GUN44" s="1477"/>
      <c r="GUO44" s="1477"/>
      <c r="GUP44" s="1477"/>
      <c r="GUQ44" s="1477"/>
      <c r="GUR44" s="1477"/>
      <c r="GUS44" s="1477"/>
      <c r="GUT44" s="1477"/>
      <c r="GUU44" s="1477"/>
      <c r="GUV44" s="1477"/>
      <c r="GUW44" s="1477"/>
      <c r="GUX44" s="1477"/>
      <c r="GUY44" s="1477"/>
      <c r="GUZ44" s="1477"/>
      <c r="GVA44" s="1477"/>
      <c r="GVB44" s="1477"/>
      <c r="GVC44" s="1477"/>
      <c r="GVD44" s="1477"/>
      <c r="GVE44" s="1477"/>
      <c r="GVF44" s="1477"/>
      <c r="GVG44" s="1477"/>
      <c r="GVH44" s="1477"/>
      <c r="GVI44" s="1477"/>
      <c r="GVJ44" s="1477"/>
      <c r="GVK44" s="1477"/>
      <c r="GVL44" s="1477"/>
      <c r="GVM44" s="1477"/>
      <c r="GVN44" s="1477"/>
      <c r="GVO44" s="1477"/>
      <c r="GVP44" s="1477"/>
      <c r="GVQ44" s="1477"/>
      <c r="GVR44" s="1477"/>
      <c r="GVS44" s="1477"/>
      <c r="GVT44" s="1477"/>
      <c r="GVU44" s="1477"/>
      <c r="GVV44" s="1477"/>
      <c r="GVW44" s="1477"/>
      <c r="GVX44" s="1477"/>
      <c r="GVY44" s="1477"/>
      <c r="GVZ44" s="1477"/>
      <c r="GWA44" s="1477"/>
      <c r="GWB44" s="1477"/>
      <c r="GWC44" s="1477"/>
      <c r="GWD44" s="1477"/>
      <c r="GWE44" s="1477"/>
      <c r="GWF44" s="1477"/>
      <c r="GWG44" s="1477"/>
      <c r="GWH44" s="1477"/>
      <c r="GWI44" s="1477"/>
      <c r="GWJ44" s="1477"/>
      <c r="GWK44" s="1477"/>
      <c r="GWL44" s="1477"/>
      <c r="GWM44" s="1477"/>
      <c r="GWN44" s="1477"/>
      <c r="GWO44" s="1477"/>
      <c r="GWP44" s="1477"/>
      <c r="GWQ44" s="1477"/>
      <c r="GWR44" s="1477"/>
      <c r="GWS44" s="1477"/>
      <c r="GWT44" s="1477"/>
      <c r="GWU44" s="1477"/>
      <c r="GWV44" s="1477"/>
      <c r="GWW44" s="1477"/>
      <c r="GWX44" s="1477"/>
      <c r="GWY44" s="1477"/>
      <c r="GWZ44" s="1477"/>
      <c r="GXA44" s="1477"/>
      <c r="GXB44" s="1477"/>
      <c r="GXC44" s="1477"/>
      <c r="GXD44" s="1477"/>
      <c r="GXE44" s="1477"/>
      <c r="GXF44" s="1477"/>
      <c r="GXG44" s="1477"/>
      <c r="GXH44" s="1477"/>
      <c r="GXI44" s="1477"/>
      <c r="GXJ44" s="1477"/>
      <c r="GXK44" s="1477"/>
      <c r="GXL44" s="1477"/>
      <c r="GXM44" s="1477"/>
      <c r="GXN44" s="1477"/>
      <c r="GXO44" s="1477"/>
      <c r="GXP44" s="1477"/>
      <c r="GXQ44" s="1477"/>
      <c r="GXR44" s="1477"/>
      <c r="GXS44" s="1477"/>
      <c r="GXT44" s="1477"/>
      <c r="GXU44" s="1477"/>
      <c r="GXV44" s="1477"/>
      <c r="GXW44" s="1477"/>
      <c r="GXX44" s="1477"/>
      <c r="GXY44" s="1477"/>
      <c r="GXZ44" s="1477"/>
      <c r="GYA44" s="1477"/>
      <c r="GYB44" s="1477"/>
      <c r="GYC44" s="1477"/>
      <c r="GYD44" s="1477"/>
      <c r="GYE44" s="1477"/>
      <c r="GYF44" s="1477"/>
      <c r="GYG44" s="1477"/>
      <c r="GYH44" s="1477"/>
      <c r="GYI44" s="1477"/>
      <c r="GYJ44" s="1477"/>
      <c r="GYK44" s="1477"/>
      <c r="GYL44" s="1477"/>
      <c r="GYM44" s="1477"/>
      <c r="GYN44" s="1477"/>
      <c r="GYO44" s="1477"/>
      <c r="GYP44" s="1477"/>
      <c r="GYQ44" s="1477"/>
      <c r="GYR44" s="1477"/>
      <c r="GYS44" s="1477"/>
      <c r="GYT44" s="1477"/>
      <c r="GYU44" s="1477"/>
      <c r="GYV44" s="1477"/>
      <c r="GYW44" s="1477"/>
      <c r="GYX44" s="1477"/>
      <c r="GYY44" s="1477"/>
      <c r="GYZ44" s="1477"/>
      <c r="GZA44" s="1477"/>
      <c r="GZB44" s="1477"/>
      <c r="GZC44" s="1477"/>
      <c r="GZD44" s="1477"/>
      <c r="GZE44" s="1477"/>
      <c r="GZF44" s="1477"/>
      <c r="GZG44" s="1477"/>
      <c r="GZH44" s="1477"/>
      <c r="GZI44" s="1477"/>
      <c r="GZJ44" s="1477"/>
      <c r="GZK44" s="1477"/>
      <c r="GZL44" s="1477"/>
      <c r="GZM44" s="1477"/>
      <c r="GZN44" s="1477"/>
      <c r="GZO44" s="1477"/>
      <c r="GZP44" s="1477"/>
      <c r="GZQ44" s="1477"/>
      <c r="GZR44" s="1477"/>
      <c r="GZS44" s="1477"/>
      <c r="GZT44" s="1477"/>
      <c r="GZU44" s="1477"/>
      <c r="GZV44" s="1477"/>
      <c r="GZW44" s="1477"/>
      <c r="GZX44" s="1477"/>
      <c r="GZY44" s="1477"/>
      <c r="GZZ44" s="1477"/>
      <c r="HAA44" s="1477"/>
      <c r="HAB44" s="1477"/>
      <c r="HAC44" s="1477"/>
      <c r="HAD44" s="1477"/>
      <c r="HAE44" s="1477"/>
      <c r="HAF44" s="1477"/>
      <c r="HAG44" s="1477"/>
      <c r="HAH44" s="1477"/>
      <c r="HAI44" s="1477"/>
      <c r="HAJ44" s="1477"/>
      <c r="HAK44" s="1477"/>
      <c r="HAL44" s="1477"/>
      <c r="HAM44" s="1477"/>
      <c r="HAN44" s="1477"/>
      <c r="HAO44" s="1477"/>
      <c r="HAP44" s="1477"/>
      <c r="HAQ44" s="1477"/>
      <c r="HAR44" s="1477"/>
      <c r="HAS44" s="1477"/>
      <c r="HAT44" s="1477"/>
      <c r="HAU44" s="1477"/>
      <c r="HAV44" s="1477"/>
      <c r="HAW44" s="1477"/>
      <c r="HAX44" s="1477"/>
      <c r="HAY44" s="1477"/>
      <c r="HAZ44" s="1477"/>
      <c r="HBA44" s="1477"/>
      <c r="HBB44" s="1477"/>
      <c r="HBC44" s="1477"/>
      <c r="HBD44" s="1477"/>
      <c r="HBE44" s="1477"/>
      <c r="HBF44" s="1477"/>
      <c r="HBG44" s="1477"/>
      <c r="HBH44" s="1477"/>
      <c r="HBI44" s="1477"/>
      <c r="HBJ44" s="1477"/>
      <c r="HBK44" s="1477"/>
      <c r="HBL44" s="1477"/>
      <c r="HBM44" s="1477"/>
      <c r="HBN44" s="1477"/>
      <c r="HBO44" s="1477"/>
      <c r="HBP44" s="1477"/>
      <c r="HBQ44" s="1477"/>
      <c r="HBR44" s="1477"/>
      <c r="HBS44" s="1477"/>
      <c r="HBT44" s="1477"/>
      <c r="HBU44" s="1477"/>
      <c r="HBV44" s="1477"/>
      <c r="HBW44" s="1477"/>
      <c r="HBX44" s="1477"/>
      <c r="HBY44" s="1477"/>
      <c r="HBZ44" s="1477"/>
      <c r="HCA44" s="1477"/>
      <c r="HCB44" s="1477"/>
      <c r="HCC44" s="1477"/>
      <c r="HCD44" s="1477"/>
      <c r="HCE44" s="1477"/>
      <c r="HCF44" s="1477"/>
      <c r="HCG44" s="1477"/>
      <c r="HCH44" s="1477"/>
      <c r="HCI44" s="1477"/>
      <c r="HCJ44" s="1477"/>
      <c r="HCK44" s="1477"/>
      <c r="HCL44" s="1477"/>
      <c r="HCM44" s="1477"/>
      <c r="HCN44" s="1477"/>
      <c r="HCO44" s="1477"/>
      <c r="HCP44" s="1477"/>
      <c r="HCQ44" s="1477"/>
      <c r="HCR44" s="1477"/>
      <c r="HCS44" s="1477"/>
      <c r="HCT44" s="1477"/>
      <c r="HCU44" s="1477"/>
      <c r="HCV44" s="1477"/>
      <c r="HCW44" s="1477"/>
      <c r="HCX44" s="1477"/>
      <c r="HCY44" s="1477"/>
      <c r="HCZ44" s="1477"/>
      <c r="HDA44" s="1477"/>
      <c r="HDB44" s="1477"/>
      <c r="HDC44" s="1477"/>
      <c r="HDD44" s="1477"/>
      <c r="HDE44" s="1477"/>
      <c r="HDF44" s="1477"/>
      <c r="HDG44" s="1477"/>
      <c r="HDH44" s="1477"/>
      <c r="HDI44" s="1477"/>
      <c r="HDJ44" s="1477"/>
      <c r="HDK44" s="1477"/>
      <c r="HDL44" s="1477"/>
      <c r="HDM44" s="1477"/>
      <c r="HDN44" s="1477"/>
      <c r="HDO44" s="1477"/>
      <c r="HDP44" s="1477"/>
      <c r="HDQ44" s="1477"/>
      <c r="HDR44" s="1477"/>
      <c r="HDS44" s="1477"/>
      <c r="HDT44" s="1477"/>
      <c r="HDU44" s="1477"/>
      <c r="HDV44" s="1477"/>
      <c r="HDW44" s="1477"/>
      <c r="HDX44" s="1477"/>
      <c r="HDY44" s="1477"/>
      <c r="HDZ44" s="1477"/>
      <c r="HEA44" s="1477"/>
      <c r="HEB44" s="1477"/>
      <c r="HEC44" s="1477"/>
      <c r="HED44" s="1477"/>
      <c r="HEE44" s="1477"/>
      <c r="HEF44" s="1477"/>
      <c r="HEG44" s="1477"/>
      <c r="HEH44" s="1477"/>
      <c r="HEI44" s="1477"/>
      <c r="HEJ44" s="1477"/>
      <c r="HEK44" s="1477"/>
      <c r="HEL44" s="1477"/>
      <c r="HEM44" s="1477"/>
      <c r="HEN44" s="1477"/>
      <c r="HEO44" s="1477"/>
      <c r="HEP44" s="1477"/>
      <c r="HEQ44" s="1477"/>
      <c r="HER44" s="1477"/>
      <c r="HES44" s="1477"/>
      <c r="HET44" s="1477"/>
      <c r="HEU44" s="1477"/>
      <c r="HEV44" s="1477"/>
      <c r="HEW44" s="1477"/>
      <c r="HEX44" s="1477"/>
      <c r="HEY44" s="1477"/>
      <c r="HEZ44" s="1477"/>
      <c r="HFA44" s="1477"/>
      <c r="HFB44" s="1477"/>
      <c r="HFC44" s="1477"/>
      <c r="HFD44" s="1477"/>
      <c r="HFE44" s="1477"/>
      <c r="HFF44" s="1477"/>
      <c r="HFG44" s="1477"/>
      <c r="HFH44" s="1477"/>
      <c r="HFI44" s="1477"/>
      <c r="HFJ44" s="1477"/>
      <c r="HFK44" s="1477"/>
      <c r="HFL44" s="1477"/>
      <c r="HFM44" s="1477"/>
      <c r="HFN44" s="1477"/>
      <c r="HFO44" s="1477"/>
      <c r="HFP44" s="1477"/>
      <c r="HFQ44" s="1477"/>
      <c r="HFR44" s="1477"/>
      <c r="HFS44" s="1477"/>
      <c r="HFT44" s="1477"/>
      <c r="HFU44" s="1477"/>
      <c r="HFV44" s="1477"/>
      <c r="HFW44" s="1477"/>
      <c r="HFX44" s="1477"/>
      <c r="HFY44" s="1477"/>
      <c r="HFZ44" s="1477"/>
      <c r="HGA44" s="1477"/>
      <c r="HGB44" s="1477"/>
      <c r="HGC44" s="1477"/>
      <c r="HGD44" s="1477"/>
      <c r="HGE44" s="1477"/>
      <c r="HGF44" s="1477"/>
      <c r="HGG44" s="1477"/>
      <c r="HGH44" s="1477"/>
      <c r="HGI44" s="1477"/>
      <c r="HGJ44" s="1477"/>
      <c r="HGK44" s="1477"/>
      <c r="HGL44" s="1477"/>
      <c r="HGM44" s="1477"/>
      <c r="HGN44" s="1477"/>
      <c r="HGO44" s="1477"/>
      <c r="HGP44" s="1477"/>
      <c r="HGQ44" s="1477"/>
      <c r="HGR44" s="1477"/>
      <c r="HGS44" s="1477"/>
      <c r="HGT44" s="1477"/>
      <c r="HGU44" s="1477"/>
      <c r="HGV44" s="1477"/>
      <c r="HGW44" s="1477"/>
      <c r="HGX44" s="1477"/>
      <c r="HGY44" s="1477"/>
      <c r="HGZ44" s="1477"/>
      <c r="HHA44" s="1477"/>
      <c r="HHB44" s="1477"/>
      <c r="HHC44" s="1477"/>
      <c r="HHD44" s="1477"/>
      <c r="HHE44" s="1477"/>
      <c r="HHF44" s="1477"/>
      <c r="HHG44" s="1477"/>
      <c r="HHH44" s="1477"/>
      <c r="HHI44" s="1477"/>
      <c r="HHJ44" s="1477"/>
      <c r="HHK44" s="1477"/>
      <c r="HHL44" s="1477"/>
      <c r="HHM44" s="1477"/>
      <c r="HHN44" s="1477"/>
      <c r="HHO44" s="1477"/>
      <c r="HHP44" s="1477"/>
      <c r="HHQ44" s="1477"/>
      <c r="HHR44" s="1477"/>
      <c r="HHS44" s="1477"/>
      <c r="HHT44" s="1477"/>
      <c r="HHU44" s="1477"/>
      <c r="HHV44" s="1477"/>
      <c r="HHW44" s="1477"/>
      <c r="HHX44" s="1477"/>
      <c r="HHY44" s="1477"/>
      <c r="HHZ44" s="1477"/>
      <c r="HIA44" s="1477"/>
      <c r="HIB44" s="1477"/>
      <c r="HIC44" s="1477"/>
      <c r="HID44" s="1477"/>
      <c r="HIE44" s="1477"/>
      <c r="HIF44" s="1477"/>
      <c r="HIG44" s="1477"/>
      <c r="HIH44" s="1477"/>
      <c r="HII44" s="1477"/>
      <c r="HIJ44" s="1477"/>
      <c r="HIK44" s="1477"/>
      <c r="HIL44" s="1477"/>
      <c r="HIM44" s="1477"/>
      <c r="HIN44" s="1477"/>
      <c r="HIO44" s="1477"/>
      <c r="HIP44" s="1477"/>
      <c r="HIQ44" s="1477"/>
      <c r="HIR44" s="1477"/>
      <c r="HIS44" s="1477"/>
      <c r="HIT44" s="1477"/>
      <c r="HIU44" s="1477"/>
      <c r="HIV44" s="1477"/>
      <c r="HIW44" s="1477"/>
      <c r="HIX44" s="1477"/>
      <c r="HIY44" s="1477"/>
      <c r="HIZ44" s="1477"/>
      <c r="HJA44" s="1477"/>
      <c r="HJB44" s="1477"/>
      <c r="HJC44" s="1477"/>
      <c r="HJD44" s="1477"/>
      <c r="HJE44" s="1477"/>
      <c r="HJF44" s="1477"/>
      <c r="HJG44" s="1477"/>
      <c r="HJH44" s="1477"/>
      <c r="HJI44" s="1477"/>
      <c r="HJJ44" s="1477"/>
      <c r="HJK44" s="1477"/>
      <c r="HJL44" s="1477"/>
      <c r="HJM44" s="1477"/>
      <c r="HJN44" s="1477"/>
      <c r="HJO44" s="1477"/>
      <c r="HJP44" s="1477"/>
      <c r="HJQ44" s="1477"/>
      <c r="HJR44" s="1477"/>
      <c r="HJS44" s="1477"/>
      <c r="HJT44" s="1477"/>
      <c r="HJU44" s="1477"/>
      <c r="HJV44" s="1477"/>
      <c r="HJW44" s="1477"/>
      <c r="HJX44" s="1477"/>
      <c r="HJY44" s="1477"/>
      <c r="HJZ44" s="1477"/>
      <c r="HKA44" s="1477"/>
      <c r="HKB44" s="1477"/>
      <c r="HKC44" s="1477"/>
      <c r="HKD44" s="1477"/>
      <c r="HKE44" s="1477"/>
      <c r="HKF44" s="1477"/>
      <c r="HKG44" s="1477"/>
      <c r="HKH44" s="1477"/>
      <c r="HKI44" s="1477"/>
      <c r="HKJ44" s="1477"/>
      <c r="HKK44" s="1477"/>
      <c r="HKL44" s="1477"/>
      <c r="HKM44" s="1477"/>
      <c r="HKN44" s="1477"/>
      <c r="HKO44" s="1477"/>
      <c r="HKP44" s="1477"/>
      <c r="HKQ44" s="1477"/>
      <c r="HKR44" s="1477"/>
      <c r="HKS44" s="1477"/>
      <c r="HKT44" s="1477"/>
      <c r="HKU44" s="1477"/>
      <c r="HKV44" s="1477"/>
      <c r="HKW44" s="1477"/>
      <c r="HKX44" s="1477"/>
      <c r="HKY44" s="1477"/>
      <c r="HKZ44" s="1477"/>
      <c r="HLA44" s="1477"/>
      <c r="HLB44" s="1477"/>
      <c r="HLC44" s="1477"/>
      <c r="HLD44" s="1477"/>
      <c r="HLE44" s="1477"/>
      <c r="HLF44" s="1477"/>
      <c r="HLG44" s="1477"/>
      <c r="HLH44" s="1477"/>
      <c r="HLI44" s="1477"/>
      <c r="HLJ44" s="1477"/>
      <c r="HLK44" s="1477"/>
      <c r="HLL44" s="1477"/>
      <c r="HLM44" s="1477"/>
      <c r="HLN44" s="1477"/>
      <c r="HLO44" s="1477"/>
      <c r="HLP44" s="1477"/>
      <c r="HLQ44" s="1477"/>
      <c r="HLR44" s="1477"/>
      <c r="HLS44" s="1477"/>
      <c r="HLT44" s="1477"/>
      <c r="HLU44" s="1477"/>
      <c r="HLV44" s="1477"/>
      <c r="HLW44" s="1477"/>
      <c r="HLX44" s="1477"/>
      <c r="HLY44" s="1477"/>
      <c r="HLZ44" s="1477"/>
      <c r="HMA44" s="1477"/>
      <c r="HMB44" s="1477"/>
      <c r="HMC44" s="1477"/>
      <c r="HMD44" s="1477"/>
      <c r="HME44" s="1477"/>
      <c r="HMF44" s="1477"/>
      <c r="HMG44" s="1477"/>
      <c r="HMH44" s="1477"/>
      <c r="HMI44" s="1477"/>
      <c r="HMJ44" s="1477"/>
      <c r="HMK44" s="1477"/>
      <c r="HML44" s="1477"/>
      <c r="HMM44" s="1477"/>
      <c r="HMN44" s="1477"/>
      <c r="HMO44" s="1477"/>
      <c r="HMP44" s="1477"/>
      <c r="HMQ44" s="1477"/>
      <c r="HMR44" s="1477"/>
      <c r="HMS44" s="1477"/>
      <c r="HMT44" s="1477"/>
      <c r="HMU44" s="1477"/>
      <c r="HMV44" s="1477"/>
      <c r="HMW44" s="1477"/>
      <c r="HMX44" s="1477"/>
      <c r="HMY44" s="1477"/>
      <c r="HMZ44" s="1477"/>
      <c r="HNA44" s="1477"/>
      <c r="HNB44" s="1477"/>
      <c r="HNC44" s="1477"/>
      <c r="HND44" s="1477"/>
      <c r="HNE44" s="1477"/>
      <c r="HNF44" s="1477"/>
      <c r="HNG44" s="1477"/>
      <c r="HNH44" s="1477"/>
      <c r="HNI44" s="1477"/>
      <c r="HNJ44" s="1477"/>
      <c r="HNK44" s="1477"/>
      <c r="HNL44" s="1477"/>
      <c r="HNM44" s="1477"/>
      <c r="HNN44" s="1477"/>
      <c r="HNO44" s="1477"/>
      <c r="HNP44" s="1477"/>
      <c r="HNQ44" s="1477"/>
      <c r="HNR44" s="1477"/>
      <c r="HNS44" s="1477"/>
      <c r="HNT44" s="1477"/>
      <c r="HNU44" s="1477"/>
      <c r="HNV44" s="1477"/>
      <c r="HNW44" s="1477"/>
      <c r="HNX44" s="1477"/>
      <c r="HNY44" s="1477"/>
      <c r="HNZ44" s="1477"/>
      <c r="HOA44" s="1477"/>
      <c r="HOB44" s="1477"/>
      <c r="HOC44" s="1477"/>
      <c r="HOD44" s="1477"/>
      <c r="HOE44" s="1477"/>
      <c r="HOF44" s="1477"/>
      <c r="HOG44" s="1477"/>
      <c r="HOH44" s="1477"/>
      <c r="HOI44" s="1477"/>
      <c r="HOJ44" s="1477"/>
      <c r="HOK44" s="1477"/>
      <c r="HOL44" s="1477"/>
      <c r="HOM44" s="1477"/>
      <c r="HON44" s="1477"/>
      <c r="HOO44" s="1477"/>
      <c r="HOP44" s="1477"/>
      <c r="HOQ44" s="1477"/>
      <c r="HOR44" s="1477"/>
      <c r="HOS44" s="1477"/>
      <c r="HOT44" s="1477"/>
      <c r="HOU44" s="1477"/>
      <c r="HOV44" s="1477"/>
      <c r="HOW44" s="1477"/>
      <c r="HOX44" s="1477"/>
      <c r="HOY44" s="1477"/>
      <c r="HOZ44" s="1477"/>
      <c r="HPA44" s="1477"/>
      <c r="HPB44" s="1477"/>
      <c r="HPC44" s="1477"/>
      <c r="HPD44" s="1477"/>
      <c r="HPE44" s="1477"/>
      <c r="HPF44" s="1477"/>
      <c r="HPG44" s="1477"/>
      <c r="HPH44" s="1477"/>
      <c r="HPI44" s="1477"/>
      <c r="HPJ44" s="1477"/>
      <c r="HPK44" s="1477"/>
      <c r="HPL44" s="1477"/>
      <c r="HPM44" s="1477"/>
      <c r="HPN44" s="1477"/>
      <c r="HPO44" s="1477"/>
      <c r="HPP44" s="1477"/>
      <c r="HPQ44" s="1477"/>
      <c r="HPR44" s="1477"/>
      <c r="HPS44" s="1477"/>
      <c r="HPT44" s="1477"/>
      <c r="HPU44" s="1477"/>
      <c r="HPV44" s="1477"/>
      <c r="HPW44" s="1477"/>
      <c r="HPX44" s="1477"/>
      <c r="HPY44" s="1477"/>
      <c r="HPZ44" s="1477"/>
      <c r="HQA44" s="1477"/>
      <c r="HQB44" s="1477"/>
      <c r="HQC44" s="1477"/>
      <c r="HQD44" s="1477"/>
      <c r="HQE44" s="1477"/>
      <c r="HQF44" s="1477"/>
      <c r="HQG44" s="1477"/>
      <c r="HQH44" s="1477"/>
      <c r="HQI44" s="1477"/>
      <c r="HQJ44" s="1477"/>
      <c r="HQK44" s="1477"/>
      <c r="HQL44" s="1477"/>
      <c r="HQM44" s="1477"/>
      <c r="HQN44" s="1477"/>
      <c r="HQO44" s="1477"/>
      <c r="HQP44" s="1477"/>
      <c r="HQQ44" s="1477"/>
      <c r="HQR44" s="1477"/>
      <c r="HQS44" s="1477"/>
      <c r="HQT44" s="1477"/>
      <c r="HQU44" s="1477"/>
      <c r="HQV44" s="1477"/>
      <c r="HQW44" s="1477"/>
      <c r="HQX44" s="1477"/>
      <c r="HQY44" s="1477"/>
      <c r="HQZ44" s="1477"/>
      <c r="HRA44" s="1477"/>
      <c r="HRB44" s="1477"/>
      <c r="HRC44" s="1477"/>
      <c r="HRD44" s="1477"/>
      <c r="HRE44" s="1477"/>
      <c r="HRF44" s="1477"/>
      <c r="HRG44" s="1477"/>
      <c r="HRH44" s="1477"/>
      <c r="HRI44" s="1477"/>
      <c r="HRJ44" s="1477"/>
      <c r="HRK44" s="1477"/>
      <c r="HRL44" s="1477"/>
      <c r="HRM44" s="1477"/>
      <c r="HRN44" s="1477"/>
      <c r="HRO44" s="1477"/>
      <c r="HRP44" s="1477"/>
      <c r="HRQ44" s="1477"/>
      <c r="HRR44" s="1477"/>
      <c r="HRS44" s="1477"/>
      <c r="HRT44" s="1477"/>
      <c r="HRU44" s="1477"/>
      <c r="HRV44" s="1477"/>
      <c r="HRW44" s="1477"/>
      <c r="HRX44" s="1477"/>
      <c r="HRY44" s="1477"/>
      <c r="HRZ44" s="1477"/>
      <c r="HSA44" s="1477"/>
      <c r="HSB44" s="1477"/>
      <c r="HSC44" s="1477"/>
      <c r="HSD44" s="1477"/>
      <c r="HSE44" s="1477"/>
      <c r="HSF44" s="1477"/>
      <c r="HSG44" s="1477"/>
      <c r="HSH44" s="1477"/>
      <c r="HSI44" s="1477"/>
      <c r="HSJ44" s="1477"/>
      <c r="HSK44" s="1477"/>
      <c r="HSL44" s="1477"/>
      <c r="HSM44" s="1477"/>
      <c r="HSN44" s="1477"/>
      <c r="HSO44" s="1477"/>
      <c r="HSP44" s="1477"/>
      <c r="HSQ44" s="1477"/>
      <c r="HSR44" s="1477"/>
      <c r="HSS44" s="1477"/>
      <c r="HST44" s="1477"/>
      <c r="HSU44" s="1477"/>
      <c r="HSV44" s="1477"/>
      <c r="HSW44" s="1477"/>
      <c r="HSX44" s="1477"/>
      <c r="HSY44" s="1477"/>
      <c r="HSZ44" s="1477"/>
      <c r="HTA44" s="1477"/>
      <c r="HTB44" s="1477"/>
      <c r="HTC44" s="1477"/>
      <c r="HTD44" s="1477"/>
      <c r="HTE44" s="1477"/>
      <c r="HTF44" s="1477"/>
      <c r="HTG44" s="1477"/>
      <c r="HTH44" s="1477"/>
      <c r="HTI44" s="1477"/>
      <c r="HTJ44" s="1477"/>
      <c r="HTK44" s="1477"/>
      <c r="HTL44" s="1477"/>
      <c r="HTM44" s="1477"/>
      <c r="HTN44" s="1477"/>
      <c r="HTO44" s="1477"/>
      <c r="HTP44" s="1477"/>
      <c r="HTQ44" s="1477"/>
      <c r="HTR44" s="1477"/>
      <c r="HTS44" s="1477"/>
      <c r="HTT44" s="1477"/>
      <c r="HTU44" s="1477"/>
      <c r="HTV44" s="1477"/>
      <c r="HTW44" s="1477"/>
      <c r="HTX44" s="1477"/>
      <c r="HTY44" s="1477"/>
      <c r="HTZ44" s="1477"/>
      <c r="HUA44" s="1477"/>
      <c r="HUB44" s="1477"/>
      <c r="HUC44" s="1477"/>
      <c r="HUD44" s="1477"/>
      <c r="HUE44" s="1477"/>
      <c r="HUF44" s="1477"/>
      <c r="HUG44" s="1477"/>
      <c r="HUH44" s="1477"/>
      <c r="HUI44" s="1477"/>
      <c r="HUJ44" s="1477"/>
      <c r="HUK44" s="1477"/>
      <c r="HUL44" s="1477"/>
      <c r="HUM44" s="1477"/>
      <c r="HUN44" s="1477"/>
      <c r="HUO44" s="1477"/>
      <c r="HUP44" s="1477"/>
      <c r="HUQ44" s="1477"/>
      <c r="HUR44" s="1477"/>
      <c r="HUS44" s="1477"/>
      <c r="HUT44" s="1477"/>
      <c r="HUU44" s="1477"/>
      <c r="HUV44" s="1477"/>
      <c r="HUW44" s="1477"/>
      <c r="HUX44" s="1477"/>
      <c r="HUY44" s="1477"/>
      <c r="HUZ44" s="1477"/>
      <c r="HVA44" s="1477"/>
      <c r="HVB44" s="1477"/>
      <c r="HVC44" s="1477"/>
      <c r="HVD44" s="1477"/>
      <c r="HVE44" s="1477"/>
      <c r="HVF44" s="1477"/>
      <c r="HVG44" s="1477"/>
      <c r="HVH44" s="1477"/>
      <c r="HVI44" s="1477"/>
      <c r="HVJ44" s="1477"/>
      <c r="HVK44" s="1477"/>
      <c r="HVL44" s="1477"/>
      <c r="HVM44" s="1477"/>
      <c r="HVN44" s="1477"/>
      <c r="HVO44" s="1477"/>
      <c r="HVP44" s="1477"/>
      <c r="HVQ44" s="1477"/>
      <c r="HVR44" s="1477"/>
      <c r="HVS44" s="1477"/>
      <c r="HVT44" s="1477"/>
      <c r="HVU44" s="1477"/>
      <c r="HVV44" s="1477"/>
      <c r="HVW44" s="1477"/>
      <c r="HVX44" s="1477"/>
      <c r="HVY44" s="1477"/>
      <c r="HVZ44" s="1477"/>
      <c r="HWA44" s="1477"/>
      <c r="HWB44" s="1477"/>
      <c r="HWC44" s="1477"/>
      <c r="HWD44" s="1477"/>
      <c r="HWE44" s="1477"/>
      <c r="HWF44" s="1477"/>
      <c r="HWG44" s="1477"/>
      <c r="HWH44" s="1477"/>
      <c r="HWI44" s="1477"/>
      <c r="HWJ44" s="1477"/>
      <c r="HWK44" s="1477"/>
      <c r="HWL44" s="1477"/>
      <c r="HWM44" s="1477"/>
      <c r="HWN44" s="1477"/>
      <c r="HWO44" s="1477"/>
      <c r="HWP44" s="1477"/>
      <c r="HWQ44" s="1477"/>
      <c r="HWR44" s="1477"/>
      <c r="HWS44" s="1477"/>
      <c r="HWT44" s="1477"/>
      <c r="HWU44" s="1477"/>
      <c r="HWV44" s="1477"/>
      <c r="HWW44" s="1477"/>
      <c r="HWX44" s="1477"/>
      <c r="HWY44" s="1477"/>
      <c r="HWZ44" s="1477"/>
      <c r="HXA44" s="1477"/>
      <c r="HXB44" s="1477"/>
      <c r="HXC44" s="1477"/>
      <c r="HXD44" s="1477"/>
      <c r="HXE44" s="1477"/>
      <c r="HXF44" s="1477"/>
      <c r="HXG44" s="1477"/>
      <c r="HXH44" s="1477"/>
      <c r="HXI44" s="1477"/>
      <c r="HXJ44" s="1477"/>
      <c r="HXK44" s="1477"/>
      <c r="HXL44" s="1477"/>
      <c r="HXM44" s="1477"/>
      <c r="HXN44" s="1477"/>
      <c r="HXO44" s="1477"/>
      <c r="HXP44" s="1477"/>
      <c r="HXQ44" s="1477"/>
      <c r="HXR44" s="1477"/>
      <c r="HXS44" s="1477"/>
      <c r="HXT44" s="1477"/>
      <c r="HXU44" s="1477"/>
      <c r="HXV44" s="1477"/>
      <c r="HXW44" s="1477"/>
      <c r="HXX44" s="1477"/>
      <c r="HXY44" s="1477"/>
      <c r="HXZ44" s="1477"/>
      <c r="HYA44" s="1477"/>
      <c r="HYB44" s="1477"/>
      <c r="HYC44" s="1477"/>
      <c r="HYD44" s="1477"/>
      <c r="HYE44" s="1477"/>
      <c r="HYF44" s="1477"/>
      <c r="HYG44" s="1477"/>
      <c r="HYH44" s="1477"/>
      <c r="HYI44" s="1477"/>
      <c r="HYJ44" s="1477"/>
      <c r="HYK44" s="1477"/>
      <c r="HYL44" s="1477"/>
      <c r="HYM44" s="1477"/>
      <c r="HYN44" s="1477"/>
      <c r="HYO44" s="1477"/>
      <c r="HYP44" s="1477"/>
      <c r="HYQ44" s="1477"/>
      <c r="HYR44" s="1477"/>
      <c r="HYS44" s="1477"/>
      <c r="HYT44" s="1477"/>
      <c r="HYU44" s="1477"/>
      <c r="HYV44" s="1477"/>
      <c r="HYW44" s="1477"/>
      <c r="HYX44" s="1477"/>
      <c r="HYY44" s="1477"/>
      <c r="HYZ44" s="1477"/>
      <c r="HZA44" s="1477"/>
      <c r="HZB44" s="1477"/>
      <c r="HZC44" s="1477"/>
      <c r="HZD44" s="1477"/>
      <c r="HZE44" s="1477"/>
      <c r="HZF44" s="1477"/>
      <c r="HZG44" s="1477"/>
      <c r="HZH44" s="1477"/>
      <c r="HZI44" s="1477"/>
      <c r="HZJ44" s="1477"/>
      <c r="HZK44" s="1477"/>
      <c r="HZL44" s="1477"/>
      <c r="HZM44" s="1477"/>
      <c r="HZN44" s="1477"/>
      <c r="HZO44" s="1477"/>
      <c r="HZP44" s="1477"/>
      <c r="HZQ44" s="1477"/>
      <c r="HZR44" s="1477"/>
      <c r="HZS44" s="1477"/>
      <c r="HZT44" s="1477"/>
      <c r="HZU44" s="1477"/>
      <c r="HZV44" s="1477"/>
      <c r="HZW44" s="1477"/>
      <c r="HZX44" s="1477"/>
      <c r="HZY44" s="1477"/>
      <c r="HZZ44" s="1477"/>
      <c r="IAA44" s="1477"/>
      <c r="IAB44" s="1477"/>
      <c r="IAC44" s="1477"/>
      <c r="IAD44" s="1477"/>
      <c r="IAE44" s="1477"/>
      <c r="IAF44" s="1477"/>
      <c r="IAG44" s="1477"/>
      <c r="IAH44" s="1477"/>
      <c r="IAI44" s="1477"/>
      <c r="IAJ44" s="1477"/>
      <c r="IAK44" s="1477"/>
      <c r="IAL44" s="1477"/>
      <c r="IAM44" s="1477"/>
      <c r="IAN44" s="1477"/>
      <c r="IAO44" s="1477"/>
      <c r="IAP44" s="1477"/>
      <c r="IAQ44" s="1477"/>
      <c r="IAR44" s="1477"/>
      <c r="IAS44" s="1477"/>
      <c r="IAT44" s="1477"/>
      <c r="IAU44" s="1477"/>
      <c r="IAV44" s="1477"/>
      <c r="IAW44" s="1477"/>
      <c r="IAX44" s="1477"/>
      <c r="IAY44" s="1477"/>
      <c r="IAZ44" s="1477"/>
      <c r="IBA44" s="1477"/>
      <c r="IBB44" s="1477"/>
      <c r="IBC44" s="1477"/>
      <c r="IBD44" s="1477"/>
      <c r="IBE44" s="1477"/>
      <c r="IBF44" s="1477"/>
      <c r="IBG44" s="1477"/>
      <c r="IBH44" s="1477"/>
      <c r="IBI44" s="1477"/>
      <c r="IBJ44" s="1477"/>
      <c r="IBK44" s="1477"/>
      <c r="IBL44" s="1477"/>
      <c r="IBM44" s="1477"/>
      <c r="IBN44" s="1477"/>
      <c r="IBO44" s="1477"/>
      <c r="IBP44" s="1477"/>
      <c r="IBQ44" s="1477"/>
      <c r="IBR44" s="1477"/>
      <c r="IBS44" s="1477"/>
      <c r="IBT44" s="1477"/>
      <c r="IBU44" s="1477"/>
      <c r="IBV44" s="1477"/>
      <c r="IBW44" s="1477"/>
      <c r="IBX44" s="1477"/>
      <c r="IBY44" s="1477"/>
      <c r="IBZ44" s="1477"/>
      <c r="ICA44" s="1477"/>
      <c r="ICB44" s="1477"/>
      <c r="ICC44" s="1477"/>
      <c r="ICD44" s="1477"/>
      <c r="ICE44" s="1477"/>
      <c r="ICF44" s="1477"/>
      <c r="ICG44" s="1477"/>
      <c r="ICH44" s="1477"/>
      <c r="ICI44" s="1477"/>
      <c r="ICJ44" s="1477"/>
      <c r="ICK44" s="1477"/>
      <c r="ICL44" s="1477"/>
      <c r="ICM44" s="1477"/>
      <c r="ICN44" s="1477"/>
      <c r="ICO44" s="1477"/>
      <c r="ICP44" s="1477"/>
      <c r="ICQ44" s="1477"/>
      <c r="ICR44" s="1477"/>
      <c r="ICS44" s="1477"/>
      <c r="ICT44" s="1477"/>
      <c r="ICU44" s="1477"/>
      <c r="ICV44" s="1477"/>
      <c r="ICW44" s="1477"/>
      <c r="ICX44" s="1477"/>
      <c r="ICY44" s="1477"/>
      <c r="ICZ44" s="1477"/>
      <c r="IDA44" s="1477"/>
      <c r="IDB44" s="1477"/>
      <c r="IDC44" s="1477"/>
      <c r="IDD44" s="1477"/>
      <c r="IDE44" s="1477"/>
      <c r="IDF44" s="1477"/>
      <c r="IDG44" s="1477"/>
      <c r="IDH44" s="1477"/>
      <c r="IDI44" s="1477"/>
      <c r="IDJ44" s="1477"/>
      <c r="IDK44" s="1477"/>
      <c r="IDL44" s="1477"/>
      <c r="IDM44" s="1477"/>
      <c r="IDN44" s="1477"/>
      <c r="IDO44" s="1477"/>
      <c r="IDP44" s="1477"/>
      <c r="IDQ44" s="1477"/>
      <c r="IDR44" s="1477"/>
      <c r="IDS44" s="1477"/>
      <c r="IDT44" s="1477"/>
      <c r="IDU44" s="1477"/>
      <c r="IDV44" s="1477"/>
      <c r="IDW44" s="1477"/>
      <c r="IDX44" s="1477"/>
      <c r="IDY44" s="1477"/>
      <c r="IDZ44" s="1477"/>
      <c r="IEA44" s="1477"/>
      <c r="IEB44" s="1477"/>
      <c r="IEC44" s="1477"/>
      <c r="IED44" s="1477"/>
      <c r="IEE44" s="1477"/>
      <c r="IEF44" s="1477"/>
      <c r="IEG44" s="1477"/>
      <c r="IEH44" s="1477"/>
      <c r="IEI44" s="1477"/>
      <c r="IEJ44" s="1477"/>
      <c r="IEK44" s="1477"/>
      <c r="IEL44" s="1477"/>
      <c r="IEM44" s="1477"/>
      <c r="IEN44" s="1477"/>
      <c r="IEO44" s="1477"/>
      <c r="IEP44" s="1477"/>
      <c r="IEQ44" s="1477"/>
      <c r="IER44" s="1477"/>
      <c r="IES44" s="1477"/>
      <c r="IET44" s="1477"/>
      <c r="IEU44" s="1477"/>
      <c r="IEV44" s="1477"/>
      <c r="IEW44" s="1477"/>
      <c r="IEX44" s="1477"/>
      <c r="IEY44" s="1477"/>
      <c r="IEZ44" s="1477"/>
      <c r="IFA44" s="1477"/>
      <c r="IFB44" s="1477"/>
      <c r="IFC44" s="1477"/>
      <c r="IFD44" s="1477"/>
      <c r="IFE44" s="1477"/>
      <c r="IFF44" s="1477"/>
      <c r="IFG44" s="1477"/>
      <c r="IFH44" s="1477"/>
      <c r="IFI44" s="1477"/>
      <c r="IFJ44" s="1477"/>
      <c r="IFK44" s="1477"/>
      <c r="IFL44" s="1477"/>
      <c r="IFM44" s="1477"/>
      <c r="IFN44" s="1477"/>
      <c r="IFO44" s="1477"/>
      <c r="IFP44" s="1477"/>
      <c r="IFQ44" s="1477"/>
      <c r="IFR44" s="1477"/>
      <c r="IFS44" s="1477"/>
      <c r="IFT44" s="1477"/>
      <c r="IFU44" s="1477"/>
      <c r="IFV44" s="1477"/>
      <c r="IFW44" s="1477"/>
      <c r="IFX44" s="1477"/>
      <c r="IFY44" s="1477"/>
      <c r="IFZ44" s="1477"/>
      <c r="IGA44" s="1477"/>
      <c r="IGB44" s="1477"/>
      <c r="IGC44" s="1477"/>
      <c r="IGD44" s="1477"/>
      <c r="IGE44" s="1477"/>
      <c r="IGF44" s="1477"/>
      <c r="IGG44" s="1477"/>
      <c r="IGH44" s="1477"/>
      <c r="IGI44" s="1477"/>
      <c r="IGJ44" s="1477"/>
      <c r="IGK44" s="1477"/>
      <c r="IGL44" s="1477"/>
      <c r="IGM44" s="1477"/>
      <c r="IGN44" s="1477"/>
      <c r="IGO44" s="1477"/>
      <c r="IGP44" s="1477"/>
      <c r="IGQ44" s="1477"/>
      <c r="IGR44" s="1477"/>
      <c r="IGS44" s="1477"/>
      <c r="IGT44" s="1477"/>
      <c r="IGU44" s="1477"/>
      <c r="IGV44" s="1477"/>
      <c r="IGW44" s="1477"/>
      <c r="IGX44" s="1477"/>
      <c r="IGY44" s="1477"/>
      <c r="IGZ44" s="1477"/>
      <c r="IHA44" s="1477"/>
      <c r="IHB44" s="1477"/>
      <c r="IHC44" s="1477"/>
      <c r="IHD44" s="1477"/>
      <c r="IHE44" s="1477"/>
      <c r="IHF44" s="1477"/>
      <c r="IHG44" s="1477"/>
      <c r="IHH44" s="1477"/>
      <c r="IHI44" s="1477"/>
      <c r="IHJ44" s="1477"/>
      <c r="IHK44" s="1477"/>
      <c r="IHL44" s="1477"/>
      <c r="IHM44" s="1477"/>
      <c r="IHN44" s="1477"/>
      <c r="IHO44" s="1477"/>
      <c r="IHP44" s="1477"/>
      <c r="IHQ44" s="1477"/>
      <c r="IHR44" s="1477"/>
      <c r="IHS44" s="1477"/>
      <c r="IHT44" s="1477"/>
      <c r="IHU44" s="1477"/>
      <c r="IHV44" s="1477"/>
      <c r="IHW44" s="1477"/>
      <c r="IHX44" s="1477"/>
      <c r="IHY44" s="1477"/>
      <c r="IHZ44" s="1477"/>
      <c r="IIA44" s="1477"/>
      <c r="IIB44" s="1477"/>
      <c r="IIC44" s="1477"/>
      <c r="IID44" s="1477"/>
      <c r="IIE44" s="1477"/>
      <c r="IIF44" s="1477"/>
      <c r="IIG44" s="1477"/>
      <c r="IIH44" s="1477"/>
      <c r="III44" s="1477"/>
      <c r="IIJ44" s="1477"/>
      <c r="IIK44" s="1477"/>
      <c r="IIL44" s="1477"/>
      <c r="IIM44" s="1477"/>
      <c r="IIN44" s="1477"/>
      <c r="IIO44" s="1477"/>
      <c r="IIP44" s="1477"/>
      <c r="IIQ44" s="1477"/>
      <c r="IIR44" s="1477"/>
      <c r="IIS44" s="1477"/>
      <c r="IIT44" s="1477"/>
      <c r="IIU44" s="1477"/>
      <c r="IIV44" s="1477"/>
      <c r="IIW44" s="1477"/>
      <c r="IIX44" s="1477"/>
      <c r="IIY44" s="1477"/>
      <c r="IIZ44" s="1477"/>
      <c r="IJA44" s="1477"/>
      <c r="IJB44" s="1477"/>
      <c r="IJC44" s="1477"/>
      <c r="IJD44" s="1477"/>
      <c r="IJE44" s="1477"/>
      <c r="IJF44" s="1477"/>
      <c r="IJG44" s="1477"/>
      <c r="IJH44" s="1477"/>
      <c r="IJI44" s="1477"/>
      <c r="IJJ44" s="1477"/>
      <c r="IJK44" s="1477"/>
      <c r="IJL44" s="1477"/>
      <c r="IJM44" s="1477"/>
      <c r="IJN44" s="1477"/>
      <c r="IJO44" s="1477"/>
      <c r="IJP44" s="1477"/>
      <c r="IJQ44" s="1477"/>
      <c r="IJR44" s="1477"/>
      <c r="IJS44" s="1477"/>
      <c r="IJT44" s="1477"/>
      <c r="IJU44" s="1477"/>
      <c r="IJV44" s="1477"/>
      <c r="IJW44" s="1477"/>
      <c r="IJX44" s="1477"/>
      <c r="IJY44" s="1477"/>
      <c r="IJZ44" s="1477"/>
      <c r="IKA44" s="1477"/>
      <c r="IKB44" s="1477"/>
      <c r="IKC44" s="1477"/>
      <c r="IKD44" s="1477"/>
      <c r="IKE44" s="1477"/>
      <c r="IKF44" s="1477"/>
      <c r="IKG44" s="1477"/>
      <c r="IKH44" s="1477"/>
      <c r="IKI44" s="1477"/>
      <c r="IKJ44" s="1477"/>
      <c r="IKK44" s="1477"/>
      <c r="IKL44" s="1477"/>
      <c r="IKM44" s="1477"/>
      <c r="IKN44" s="1477"/>
      <c r="IKO44" s="1477"/>
      <c r="IKP44" s="1477"/>
      <c r="IKQ44" s="1477"/>
      <c r="IKR44" s="1477"/>
      <c r="IKS44" s="1477"/>
      <c r="IKT44" s="1477"/>
      <c r="IKU44" s="1477"/>
      <c r="IKV44" s="1477"/>
      <c r="IKW44" s="1477"/>
      <c r="IKX44" s="1477"/>
      <c r="IKY44" s="1477"/>
      <c r="IKZ44" s="1477"/>
      <c r="ILA44" s="1477"/>
      <c r="ILB44" s="1477"/>
      <c r="ILC44" s="1477"/>
      <c r="ILD44" s="1477"/>
      <c r="ILE44" s="1477"/>
      <c r="ILF44" s="1477"/>
      <c r="ILG44" s="1477"/>
      <c r="ILH44" s="1477"/>
      <c r="ILI44" s="1477"/>
      <c r="ILJ44" s="1477"/>
      <c r="ILK44" s="1477"/>
      <c r="ILL44" s="1477"/>
      <c r="ILM44" s="1477"/>
      <c r="ILN44" s="1477"/>
      <c r="ILO44" s="1477"/>
      <c r="ILP44" s="1477"/>
      <c r="ILQ44" s="1477"/>
      <c r="ILR44" s="1477"/>
      <c r="ILS44" s="1477"/>
      <c r="ILT44" s="1477"/>
      <c r="ILU44" s="1477"/>
      <c r="ILV44" s="1477"/>
      <c r="ILW44" s="1477"/>
      <c r="ILX44" s="1477"/>
      <c r="ILY44" s="1477"/>
      <c r="ILZ44" s="1477"/>
      <c r="IMA44" s="1477"/>
      <c r="IMB44" s="1477"/>
      <c r="IMC44" s="1477"/>
      <c r="IMD44" s="1477"/>
      <c r="IME44" s="1477"/>
      <c r="IMF44" s="1477"/>
      <c r="IMG44" s="1477"/>
      <c r="IMH44" s="1477"/>
      <c r="IMI44" s="1477"/>
      <c r="IMJ44" s="1477"/>
      <c r="IMK44" s="1477"/>
      <c r="IML44" s="1477"/>
      <c r="IMM44" s="1477"/>
      <c r="IMN44" s="1477"/>
      <c r="IMO44" s="1477"/>
      <c r="IMP44" s="1477"/>
      <c r="IMQ44" s="1477"/>
      <c r="IMR44" s="1477"/>
      <c r="IMS44" s="1477"/>
      <c r="IMT44" s="1477"/>
      <c r="IMU44" s="1477"/>
      <c r="IMV44" s="1477"/>
      <c r="IMW44" s="1477"/>
      <c r="IMX44" s="1477"/>
      <c r="IMY44" s="1477"/>
      <c r="IMZ44" s="1477"/>
      <c r="INA44" s="1477"/>
      <c r="INB44" s="1477"/>
      <c r="INC44" s="1477"/>
      <c r="IND44" s="1477"/>
      <c r="INE44" s="1477"/>
      <c r="INF44" s="1477"/>
      <c r="ING44" s="1477"/>
      <c r="INH44" s="1477"/>
      <c r="INI44" s="1477"/>
      <c r="INJ44" s="1477"/>
      <c r="INK44" s="1477"/>
      <c r="INL44" s="1477"/>
      <c r="INM44" s="1477"/>
      <c r="INN44" s="1477"/>
      <c r="INO44" s="1477"/>
      <c r="INP44" s="1477"/>
      <c r="INQ44" s="1477"/>
      <c r="INR44" s="1477"/>
      <c r="INS44" s="1477"/>
      <c r="INT44" s="1477"/>
      <c r="INU44" s="1477"/>
      <c r="INV44" s="1477"/>
      <c r="INW44" s="1477"/>
      <c r="INX44" s="1477"/>
      <c r="INY44" s="1477"/>
      <c r="INZ44" s="1477"/>
      <c r="IOA44" s="1477"/>
      <c r="IOB44" s="1477"/>
      <c r="IOC44" s="1477"/>
      <c r="IOD44" s="1477"/>
      <c r="IOE44" s="1477"/>
      <c r="IOF44" s="1477"/>
      <c r="IOG44" s="1477"/>
      <c r="IOH44" s="1477"/>
      <c r="IOI44" s="1477"/>
      <c r="IOJ44" s="1477"/>
      <c r="IOK44" s="1477"/>
      <c r="IOL44" s="1477"/>
      <c r="IOM44" s="1477"/>
      <c r="ION44" s="1477"/>
      <c r="IOO44" s="1477"/>
      <c r="IOP44" s="1477"/>
      <c r="IOQ44" s="1477"/>
      <c r="IOR44" s="1477"/>
      <c r="IOS44" s="1477"/>
      <c r="IOT44" s="1477"/>
      <c r="IOU44" s="1477"/>
      <c r="IOV44" s="1477"/>
      <c r="IOW44" s="1477"/>
      <c r="IOX44" s="1477"/>
      <c r="IOY44" s="1477"/>
      <c r="IOZ44" s="1477"/>
      <c r="IPA44" s="1477"/>
      <c r="IPB44" s="1477"/>
      <c r="IPC44" s="1477"/>
      <c r="IPD44" s="1477"/>
      <c r="IPE44" s="1477"/>
      <c r="IPF44" s="1477"/>
      <c r="IPG44" s="1477"/>
      <c r="IPH44" s="1477"/>
      <c r="IPI44" s="1477"/>
      <c r="IPJ44" s="1477"/>
      <c r="IPK44" s="1477"/>
      <c r="IPL44" s="1477"/>
      <c r="IPM44" s="1477"/>
      <c r="IPN44" s="1477"/>
      <c r="IPO44" s="1477"/>
      <c r="IPP44" s="1477"/>
      <c r="IPQ44" s="1477"/>
      <c r="IPR44" s="1477"/>
      <c r="IPS44" s="1477"/>
      <c r="IPT44" s="1477"/>
      <c r="IPU44" s="1477"/>
      <c r="IPV44" s="1477"/>
      <c r="IPW44" s="1477"/>
      <c r="IPX44" s="1477"/>
      <c r="IPY44" s="1477"/>
      <c r="IPZ44" s="1477"/>
      <c r="IQA44" s="1477"/>
      <c r="IQB44" s="1477"/>
      <c r="IQC44" s="1477"/>
      <c r="IQD44" s="1477"/>
      <c r="IQE44" s="1477"/>
      <c r="IQF44" s="1477"/>
      <c r="IQG44" s="1477"/>
      <c r="IQH44" s="1477"/>
      <c r="IQI44" s="1477"/>
      <c r="IQJ44" s="1477"/>
      <c r="IQK44" s="1477"/>
      <c r="IQL44" s="1477"/>
      <c r="IQM44" s="1477"/>
      <c r="IQN44" s="1477"/>
      <c r="IQO44" s="1477"/>
      <c r="IQP44" s="1477"/>
      <c r="IQQ44" s="1477"/>
      <c r="IQR44" s="1477"/>
      <c r="IQS44" s="1477"/>
      <c r="IQT44" s="1477"/>
      <c r="IQU44" s="1477"/>
      <c r="IQV44" s="1477"/>
      <c r="IQW44" s="1477"/>
      <c r="IQX44" s="1477"/>
      <c r="IQY44" s="1477"/>
      <c r="IQZ44" s="1477"/>
      <c r="IRA44" s="1477"/>
      <c r="IRB44" s="1477"/>
      <c r="IRC44" s="1477"/>
      <c r="IRD44" s="1477"/>
      <c r="IRE44" s="1477"/>
      <c r="IRF44" s="1477"/>
      <c r="IRG44" s="1477"/>
      <c r="IRH44" s="1477"/>
      <c r="IRI44" s="1477"/>
      <c r="IRJ44" s="1477"/>
      <c r="IRK44" s="1477"/>
      <c r="IRL44" s="1477"/>
      <c r="IRM44" s="1477"/>
      <c r="IRN44" s="1477"/>
      <c r="IRO44" s="1477"/>
      <c r="IRP44" s="1477"/>
      <c r="IRQ44" s="1477"/>
      <c r="IRR44" s="1477"/>
      <c r="IRS44" s="1477"/>
      <c r="IRT44" s="1477"/>
      <c r="IRU44" s="1477"/>
      <c r="IRV44" s="1477"/>
      <c r="IRW44" s="1477"/>
      <c r="IRX44" s="1477"/>
      <c r="IRY44" s="1477"/>
      <c r="IRZ44" s="1477"/>
      <c r="ISA44" s="1477"/>
      <c r="ISB44" s="1477"/>
      <c r="ISC44" s="1477"/>
      <c r="ISD44" s="1477"/>
      <c r="ISE44" s="1477"/>
      <c r="ISF44" s="1477"/>
      <c r="ISG44" s="1477"/>
      <c r="ISH44" s="1477"/>
      <c r="ISI44" s="1477"/>
      <c r="ISJ44" s="1477"/>
      <c r="ISK44" s="1477"/>
      <c r="ISL44" s="1477"/>
      <c r="ISM44" s="1477"/>
      <c r="ISN44" s="1477"/>
      <c r="ISO44" s="1477"/>
      <c r="ISP44" s="1477"/>
      <c r="ISQ44" s="1477"/>
      <c r="ISR44" s="1477"/>
      <c r="ISS44" s="1477"/>
      <c r="IST44" s="1477"/>
      <c r="ISU44" s="1477"/>
      <c r="ISV44" s="1477"/>
      <c r="ISW44" s="1477"/>
      <c r="ISX44" s="1477"/>
      <c r="ISY44" s="1477"/>
      <c r="ISZ44" s="1477"/>
      <c r="ITA44" s="1477"/>
      <c r="ITB44" s="1477"/>
      <c r="ITC44" s="1477"/>
      <c r="ITD44" s="1477"/>
      <c r="ITE44" s="1477"/>
      <c r="ITF44" s="1477"/>
      <c r="ITG44" s="1477"/>
      <c r="ITH44" s="1477"/>
      <c r="ITI44" s="1477"/>
      <c r="ITJ44" s="1477"/>
      <c r="ITK44" s="1477"/>
      <c r="ITL44" s="1477"/>
      <c r="ITM44" s="1477"/>
      <c r="ITN44" s="1477"/>
      <c r="ITO44" s="1477"/>
      <c r="ITP44" s="1477"/>
      <c r="ITQ44" s="1477"/>
      <c r="ITR44" s="1477"/>
      <c r="ITS44" s="1477"/>
      <c r="ITT44" s="1477"/>
      <c r="ITU44" s="1477"/>
      <c r="ITV44" s="1477"/>
      <c r="ITW44" s="1477"/>
      <c r="ITX44" s="1477"/>
      <c r="ITY44" s="1477"/>
      <c r="ITZ44" s="1477"/>
      <c r="IUA44" s="1477"/>
      <c r="IUB44" s="1477"/>
      <c r="IUC44" s="1477"/>
      <c r="IUD44" s="1477"/>
      <c r="IUE44" s="1477"/>
      <c r="IUF44" s="1477"/>
      <c r="IUG44" s="1477"/>
      <c r="IUH44" s="1477"/>
      <c r="IUI44" s="1477"/>
      <c r="IUJ44" s="1477"/>
      <c r="IUK44" s="1477"/>
      <c r="IUL44" s="1477"/>
      <c r="IUM44" s="1477"/>
      <c r="IUN44" s="1477"/>
      <c r="IUO44" s="1477"/>
      <c r="IUP44" s="1477"/>
      <c r="IUQ44" s="1477"/>
      <c r="IUR44" s="1477"/>
      <c r="IUS44" s="1477"/>
      <c r="IUT44" s="1477"/>
      <c r="IUU44" s="1477"/>
      <c r="IUV44" s="1477"/>
      <c r="IUW44" s="1477"/>
      <c r="IUX44" s="1477"/>
      <c r="IUY44" s="1477"/>
      <c r="IUZ44" s="1477"/>
      <c r="IVA44" s="1477"/>
      <c r="IVB44" s="1477"/>
      <c r="IVC44" s="1477"/>
      <c r="IVD44" s="1477"/>
      <c r="IVE44" s="1477"/>
      <c r="IVF44" s="1477"/>
      <c r="IVG44" s="1477"/>
      <c r="IVH44" s="1477"/>
      <c r="IVI44" s="1477"/>
      <c r="IVJ44" s="1477"/>
      <c r="IVK44" s="1477"/>
      <c r="IVL44" s="1477"/>
      <c r="IVM44" s="1477"/>
      <c r="IVN44" s="1477"/>
      <c r="IVO44" s="1477"/>
      <c r="IVP44" s="1477"/>
      <c r="IVQ44" s="1477"/>
      <c r="IVR44" s="1477"/>
      <c r="IVS44" s="1477"/>
      <c r="IVT44" s="1477"/>
      <c r="IVU44" s="1477"/>
      <c r="IVV44" s="1477"/>
      <c r="IVW44" s="1477"/>
      <c r="IVX44" s="1477"/>
      <c r="IVY44" s="1477"/>
      <c r="IVZ44" s="1477"/>
      <c r="IWA44" s="1477"/>
      <c r="IWB44" s="1477"/>
      <c r="IWC44" s="1477"/>
      <c r="IWD44" s="1477"/>
      <c r="IWE44" s="1477"/>
      <c r="IWF44" s="1477"/>
      <c r="IWG44" s="1477"/>
      <c r="IWH44" s="1477"/>
      <c r="IWI44" s="1477"/>
      <c r="IWJ44" s="1477"/>
      <c r="IWK44" s="1477"/>
      <c r="IWL44" s="1477"/>
      <c r="IWM44" s="1477"/>
      <c r="IWN44" s="1477"/>
      <c r="IWO44" s="1477"/>
      <c r="IWP44" s="1477"/>
      <c r="IWQ44" s="1477"/>
      <c r="IWR44" s="1477"/>
      <c r="IWS44" s="1477"/>
      <c r="IWT44" s="1477"/>
      <c r="IWU44" s="1477"/>
      <c r="IWV44" s="1477"/>
      <c r="IWW44" s="1477"/>
      <c r="IWX44" s="1477"/>
      <c r="IWY44" s="1477"/>
      <c r="IWZ44" s="1477"/>
      <c r="IXA44" s="1477"/>
      <c r="IXB44" s="1477"/>
      <c r="IXC44" s="1477"/>
      <c r="IXD44" s="1477"/>
      <c r="IXE44" s="1477"/>
      <c r="IXF44" s="1477"/>
      <c r="IXG44" s="1477"/>
      <c r="IXH44" s="1477"/>
      <c r="IXI44" s="1477"/>
      <c r="IXJ44" s="1477"/>
      <c r="IXK44" s="1477"/>
      <c r="IXL44" s="1477"/>
      <c r="IXM44" s="1477"/>
      <c r="IXN44" s="1477"/>
      <c r="IXO44" s="1477"/>
      <c r="IXP44" s="1477"/>
      <c r="IXQ44" s="1477"/>
      <c r="IXR44" s="1477"/>
      <c r="IXS44" s="1477"/>
      <c r="IXT44" s="1477"/>
      <c r="IXU44" s="1477"/>
      <c r="IXV44" s="1477"/>
      <c r="IXW44" s="1477"/>
      <c r="IXX44" s="1477"/>
      <c r="IXY44" s="1477"/>
      <c r="IXZ44" s="1477"/>
      <c r="IYA44" s="1477"/>
      <c r="IYB44" s="1477"/>
      <c r="IYC44" s="1477"/>
      <c r="IYD44" s="1477"/>
      <c r="IYE44" s="1477"/>
      <c r="IYF44" s="1477"/>
      <c r="IYG44" s="1477"/>
      <c r="IYH44" s="1477"/>
      <c r="IYI44" s="1477"/>
      <c r="IYJ44" s="1477"/>
      <c r="IYK44" s="1477"/>
      <c r="IYL44" s="1477"/>
      <c r="IYM44" s="1477"/>
      <c r="IYN44" s="1477"/>
      <c r="IYO44" s="1477"/>
      <c r="IYP44" s="1477"/>
      <c r="IYQ44" s="1477"/>
      <c r="IYR44" s="1477"/>
      <c r="IYS44" s="1477"/>
      <c r="IYT44" s="1477"/>
      <c r="IYU44" s="1477"/>
      <c r="IYV44" s="1477"/>
      <c r="IYW44" s="1477"/>
      <c r="IYX44" s="1477"/>
      <c r="IYY44" s="1477"/>
      <c r="IYZ44" s="1477"/>
      <c r="IZA44" s="1477"/>
      <c r="IZB44" s="1477"/>
      <c r="IZC44" s="1477"/>
      <c r="IZD44" s="1477"/>
      <c r="IZE44" s="1477"/>
      <c r="IZF44" s="1477"/>
      <c r="IZG44" s="1477"/>
      <c r="IZH44" s="1477"/>
      <c r="IZI44" s="1477"/>
      <c r="IZJ44" s="1477"/>
      <c r="IZK44" s="1477"/>
      <c r="IZL44" s="1477"/>
      <c r="IZM44" s="1477"/>
      <c r="IZN44" s="1477"/>
      <c r="IZO44" s="1477"/>
      <c r="IZP44" s="1477"/>
      <c r="IZQ44" s="1477"/>
      <c r="IZR44" s="1477"/>
      <c r="IZS44" s="1477"/>
      <c r="IZT44" s="1477"/>
      <c r="IZU44" s="1477"/>
      <c r="IZV44" s="1477"/>
      <c r="IZW44" s="1477"/>
      <c r="IZX44" s="1477"/>
      <c r="IZY44" s="1477"/>
      <c r="IZZ44" s="1477"/>
      <c r="JAA44" s="1477"/>
      <c r="JAB44" s="1477"/>
      <c r="JAC44" s="1477"/>
      <c r="JAD44" s="1477"/>
      <c r="JAE44" s="1477"/>
      <c r="JAF44" s="1477"/>
      <c r="JAG44" s="1477"/>
      <c r="JAH44" s="1477"/>
      <c r="JAI44" s="1477"/>
      <c r="JAJ44" s="1477"/>
      <c r="JAK44" s="1477"/>
      <c r="JAL44" s="1477"/>
      <c r="JAM44" s="1477"/>
      <c r="JAN44" s="1477"/>
      <c r="JAO44" s="1477"/>
      <c r="JAP44" s="1477"/>
      <c r="JAQ44" s="1477"/>
      <c r="JAR44" s="1477"/>
      <c r="JAS44" s="1477"/>
      <c r="JAT44" s="1477"/>
      <c r="JAU44" s="1477"/>
      <c r="JAV44" s="1477"/>
      <c r="JAW44" s="1477"/>
      <c r="JAX44" s="1477"/>
      <c r="JAY44" s="1477"/>
      <c r="JAZ44" s="1477"/>
      <c r="JBA44" s="1477"/>
      <c r="JBB44" s="1477"/>
      <c r="JBC44" s="1477"/>
      <c r="JBD44" s="1477"/>
      <c r="JBE44" s="1477"/>
      <c r="JBF44" s="1477"/>
      <c r="JBG44" s="1477"/>
      <c r="JBH44" s="1477"/>
      <c r="JBI44" s="1477"/>
      <c r="JBJ44" s="1477"/>
      <c r="JBK44" s="1477"/>
      <c r="JBL44" s="1477"/>
      <c r="JBM44" s="1477"/>
      <c r="JBN44" s="1477"/>
      <c r="JBO44" s="1477"/>
      <c r="JBP44" s="1477"/>
      <c r="JBQ44" s="1477"/>
      <c r="JBR44" s="1477"/>
      <c r="JBS44" s="1477"/>
      <c r="JBT44" s="1477"/>
      <c r="JBU44" s="1477"/>
      <c r="JBV44" s="1477"/>
      <c r="JBW44" s="1477"/>
      <c r="JBX44" s="1477"/>
      <c r="JBY44" s="1477"/>
      <c r="JBZ44" s="1477"/>
      <c r="JCA44" s="1477"/>
      <c r="JCB44" s="1477"/>
      <c r="JCC44" s="1477"/>
      <c r="JCD44" s="1477"/>
      <c r="JCE44" s="1477"/>
      <c r="JCF44" s="1477"/>
      <c r="JCG44" s="1477"/>
      <c r="JCH44" s="1477"/>
      <c r="JCI44" s="1477"/>
      <c r="JCJ44" s="1477"/>
      <c r="JCK44" s="1477"/>
      <c r="JCL44" s="1477"/>
      <c r="JCM44" s="1477"/>
      <c r="JCN44" s="1477"/>
      <c r="JCO44" s="1477"/>
      <c r="JCP44" s="1477"/>
      <c r="JCQ44" s="1477"/>
      <c r="JCR44" s="1477"/>
      <c r="JCS44" s="1477"/>
      <c r="JCT44" s="1477"/>
      <c r="JCU44" s="1477"/>
      <c r="JCV44" s="1477"/>
      <c r="JCW44" s="1477"/>
      <c r="JCX44" s="1477"/>
      <c r="JCY44" s="1477"/>
      <c r="JCZ44" s="1477"/>
      <c r="JDA44" s="1477"/>
      <c r="JDB44" s="1477"/>
      <c r="JDC44" s="1477"/>
      <c r="JDD44" s="1477"/>
      <c r="JDE44" s="1477"/>
      <c r="JDF44" s="1477"/>
      <c r="JDG44" s="1477"/>
      <c r="JDH44" s="1477"/>
      <c r="JDI44" s="1477"/>
      <c r="JDJ44" s="1477"/>
      <c r="JDK44" s="1477"/>
      <c r="JDL44" s="1477"/>
      <c r="JDM44" s="1477"/>
      <c r="JDN44" s="1477"/>
      <c r="JDO44" s="1477"/>
      <c r="JDP44" s="1477"/>
      <c r="JDQ44" s="1477"/>
      <c r="JDR44" s="1477"/>
      <c r="JDS44" s="1477"/>
      <c r="JDT44" s="1477"/>
      <c r="JDU44" s="1477"/>
      <c r="JDV44" s="1477"/>
      <c r="JDW44" s="1477"/>
      <c r="JDX44" s="1477"/>
      <c r="JDY44" s="1477"/>
      <c r="JDZ44" s="1477"/>
      <c r="JEA44" s="1477"/>
      <c r="JEB44" s="1477"/>
      <c r="JEC44" s="1477"/>
      <c r="JED44" s="1477"/>
      <c r="JEE44" s="1477"/>
      <c r="JEF44" s="1477"/>
      <c r="JEG44" s="1477"/>
      <c r="JEH44" s="1477"/>
      <c r="JEI44" s="1477"/>
      <c r="JEJ44" s="1477"/>
      <c r="JEK44" s="1477"/>
      <c r="JEL44" s="1477"/>
      <c r="JEM44" s="1477"/>
      <c r="JEN44" s="1477"/>
      <c r="JEO44" s="1477"/>
      <c r="JEP44" s="1477"/>
      <c r="JEQ44" s="1477"/>
      <c r="JER44" s="1477"/>
      <c r="JES44" s="1477"/>
      <c r="JET44" s="1477"/>
      <c r="JEU44" s="1477"/>
      <c r="JEV44" s="1477"/>
      <c r="JEW44" s="1477"/>
      <c r="JEX44" s="1477"/>
      <c r="JEY44" s="1477"/>
      <c r="JEZ44" s="1477"/>
      <c r="JFA44" s="1477"/>
      <c r="JFB44" s="1477"/>
      <c r="JFC44" s="1477"/>
      <c r="JFD44" s="1477"/>
      <c r="JFE44" s="1477"/>
      <c r="JFF44" s="1477"/>
      <c r="JFG44" s="1477"/>
      <c r="JFH44" s="1477"/>
      <c r="JFI44" s="1477"/>
      <c r="JFJ44" s="1477"/>
      <c r="JFK44" s="1477"/>
      <c r="JFL44" s="1477"/>
      <c r="JFM44" s="1477"/>
      <c r="JFN44" s="1477"/>
      <c r="JFO44" s="1477"/>
      <c r="JFP44" s="1477"/>
      <c r="JFQ44" s="1477"/>
      <c r="JFR44" s="1477"/>
      <c r="JFS44" s="1477"/>
      <c r="JFT44" s="1477"/>
      <c r="JFU44" s="1477"/>
      <c r="JFV44" s="1477"/>
      <c r="JFW44" s="1477"/>
      <c r="JFX44" s="1477"/>
      <c r="JFY44" s="1477"/>
      <c r="JFZ44" s="1477"/>
      <c r="JGA44" s="1477"/>
      <c r="JGB44" s="1477"/>
      <c r="JGC44" s="1477"/>
      <c r="JGD44" s="1477"/>
      <c r="JGE44" s="1477"/>
      <c r="JGF44" s="1477"/>
      <c r="JGG44" s="1477"/>
      <c r="JGH44" s="1477"/>
      <c r="JGI44" s="1477"/>
      <c r="JGJ44" s="1477"/>
      <c r="JGK44" s="1477"/>
      <c r="JGL44" s="1477"/>
      <c r="JGM44" s="1477"/>
      <c r="JGN44" s="1477"/>
      <c r="JGO44" s="1477"/>
      <c r="JGP44" s="1477"/>
      <c r="JGQ44" s="1477"/>
      <c r="JGR44" s="1477"/>
      <c r="JGS44" s="1477"/>
      <c r="JGT44" s="1477"/>
      <c r="JGU44" s="1477"/>
      <c r="JGV44" s="1477"/>
      <c r="JGW44" s="1477"/>
      <c r="JGX44" s="1477"/>
      <c r="JGY44" s="1477"/>
      <c r="JGZ44" s="1477"/>
      <c r="JHA44" s="1477"/>
      <c r="JHB44" s="1477"/>
      <c r="JHC44" s="1477"/>
      <c r="JHD44" s="1477"/>
      <c r="JHE44" s="1477"/>
      <c r="JHF44" s="1477"/>
      <c r="JHG44" s="1477"/>
      <c r="JHH44" s="1477"/>
      <c r="JHI44" s="1477"/>
      <c r="JHJ44" s="1477"/>
      <c r="JHK44" s="1477"/>
      <c r="JHL44" s="1477"/>
      <c r="JHM44" s="1477"/>
      <c r="JHN44" s="1477"/>
      <c r="JHO44" s="1477"/>
      <c r="JHP44" s="1477"/>
      <c r="JHQ44" s="1477"/>
      <c r="JHR44" s="1477"/>
      <c r="JHS44" s="1477"/>
      <c r="JHT44" s="1477"/>
      <c r="JHU44" s="1477"/>
      <c r="JHV44" s="1477"/>
      <c r="JHW44" s="1477"/>
      <c r="JHX44" s="1477"/>
      <c r="JHY44" s="1477"/>
      <c r="JHZ44" s="1477"/>
      <c r="JIA44" s="1477"/>
      <c r="JIB44" s="1477"/>
      <c r="JIC44" s="1477"/>
      <c r="JID44" s="1477"/>
      <c r="JIE44" s="1477"/>
      <c r="JIF44" s="1477"/>
      <c r="JIG44" s="1477"/>
      <c r="JIH44" s="1477"/>
      <c r="JII44" s="1477"/>
      <c r="JIJ44" s="1477"/>
      <c r="JIK44" s="1477"/>
      <c r="JIL44" s="1477"/>
      <c r="JIM44" s="1477"/>
      <c r="JIN44" s="1477"/>
      <c r="JIO44" s="1477"/>
      <c r="JIP44" s="1477"/>
      <c r="JIQ44" s="1477"/>
      <c r="JIR44" s="1477"/>
      <c r="JIS44" s="1477"/>
      <c r="JIT44" s="1477"/>
      <c r="JIU44" s="1477"/>
      <c r="JIV44" s="1477"/>
      <c r="JIW44" s="1477"/>
      <c r="JIX44" s="1477"/>
      <c r="JIY44" s="1477"/>
      <c r="JIZ44" s="1477"/>
      <c r="JJA44" s="1477"/>
      <c r="JJB44" s="1477"/>
      <c r="JJC44" s="1477"/>
      <c r="JJD44" s="1477"/>
      <c r="JJE44" s="1477"/>
      <c r="JJF44" s="1477"/>
      <c r="JJG44" s="1477"/>
      <c r="JJH44" s="1477"/>
      <c r="JJI44" s="1477"/>
      <c r="JJJ44" s="1477"/>
      <c r="JJK44" s="1477"/>
      <c r="JJL44" s="1477"/>
      <c r="JJM44" s="1477"/>
      <c r="JJN44" s="1477"/>
      <c r="JJO44" s="1477"/>
      <c r="JJP44" s="1477"/>
      <c r="JJQ44" s="1477"/>
      <c r="JJR44" s="1477"/>
      <c r="JJS44" s="1477"/>
      <c r="JJT44" s="1477"/>
      <c r="JJU44" s="1477"/>
      <c r="JJV44" s="1477"/>
      <c r="JJW44" s="1477"/>
      <c r="JJX44" s="1477"/>
      <c r="JJY44" s="1477"/>
      <c r="JJZ44" s="1477"/>
      <c r="JKA44" s="1477"/>
      <c r="JKB44" s="1477"/>
      <c r="JKC44" s="1477"/>
      <c r="JKD44" s="1477"/>
      <c r="JKE44" s="1477"/>
      <c r="JKF44" s="1477"/>
      <c r="JKG44" s="1477"/>
      <c r="JKH44" s="1477"/>
      <c r="JKI44" s="1477"/>
      <c r="JKJ44" s="1477"/>
      <c r="JKK44" s="1477"/>
      <c r="JKL44" s="1477"/>
      <c r="JKM44" s="1477"/>
      <c r="JKN44" s="1477"/>
      <c r="JKO44" s="1477"/>
      <c r="JKP44" s="1477"/>
      <c r="JKQ44" s="1477"/>
      <c r="JKR44" s="1477"/>
      <c r="JKS44" s="1477"/>
      <c r="JKT44" s="1477"/>
      <c r="JKU44" s="1477"/>
      <c r="JKV44" s="1477"/>
      <c r="JKW44" s="1477"/>
      <c r="JKX44" s="1477"/>
      <c r="JKY44" s="1477"/>
      <c r="JKZ44" s="1477"/>
      <c r="JLA44" s="1477"/>
      <c r="JLB44" s="1477"/>
      <c r="JLC44" s="1477"/>
      <c r="JLD44" s="1477"/>
      <c r="JLE44" s="1477"/>
      <c r="JLF44" s="1477"/>
      <c r="JLG44" s="1477"/>
      <c r="JLH44" s="1477"/>
      <c r="JLI44" s="1477"/>
      <c r="JLJ44" s="1477"/>
      <c r="JLK44" s="1477"/>
      <c r="JLL44" s="1477"/>
      <c r="JLM44" s="1477"/>
      <c r="JLN44" s="1477"/>
      <c r="JLO44" s="1477"/>
      <c r="JLP44" s="1477"/>
      <c r="JLQ44" s="1477"/>
      <c r="JLR44" s="1477"/>
      <c r="JLS44" s="1477"/>
      <c r="JLT44" s="1477"/>
      <c r="JLU44" s="1477"/>
      <c r="JLV44" s="1477"/>
      <c r="JLW44" s="1477"/>
      <c r="JLX44" s="1477"/>
      <c r="JLY44" s="1477"/>
      <c r="JLZ44" s="1477"/>
      <c r="JMA44" s="1477"/>
      <c r="JMB44" s="1477"/>
      <c r="JMC44" s="1477"/>
      <c r="JMD44" s="1477"/>
      <c r="JME44" s="1477"/>
      <c r="JMF44" s="1477"/>
      <c r="JMG44" s="1477"/>
      <c r="JMH44" s="1477"/>
      <c r="JMI44" s="1477"/>
      <c r="JMJ44" s="1477"/>
      <c r="JMK44" s="1477"/>
      <c r="JML44" s="1477"/>
      <c r="JMM44" s="1477"/>
      <c r="JMN44" s="1477"/>
      <c r="JMO44" s="1477"/>
      <c r="JMP44" s="1477"/>
      <c r="JMQ44" s="1477"/>
      <c r="JMR44" s="1477"/>
      <c r="JMS44" s="1477"/>
      <c r="JMT44" s="1477"/>
      <c r="JMU44" s="1477"/>
      <c r="JMV44" s="1477"/>
      <c r="JMW44" s="1477"/>
      <c r="JMX44" s="1477"/>
      <c r="JMY44" s="1477"/>
      <c r="JMZ44" s="1477"/>
      <c r="JNA44" s="1477"/>
      <c r="JNB44" s="1477"/>
      <c r="JNC44" s="1477"/>
      <c r="JND44" s="1477"/>
      <c r="JNE44" s="1477"/>
      <c r="JNF44" s="1477"/>
      <c r="JNG44" s="1477"/>
      <c r="JNH44" s="1477"/>
      <c r="JNI44" s="1477"/>
      <c r="JNJ44" s="1477"/>
      <c r="JNK44" s="1477"/>
      <c r="JNL44" s="1477"/>
      <c r="JNM44" s="1477"/>
      <c r="JNN44" s="1477"/>
      <c r="JNO44" s="1477"/>
      <c r="JNP44" s="1477"/>
      <c r="JNQ44" s="1477"/>
      <c r="JNR44" s="1477"/>
      <c r="JNS44" s="1477"/>
      <c r="JNT44" s="1477"/>
      <c r="JNU44" s="1477"/>
      <c r="JNV44" s="1477"/>
      <c r="JNW44" s="1477"/>
      <c r="JNX44" s="1477"/>
      <c r="JNY44" s="1477"/>
      <c r="JNZ44" s="1477"/>
      <c r="JOA44" s="1477"/>
      <c r="JOB44" s="1477"/>
      <c r="JOC44" s="1477"/>
      <c r="JOD44" s="1477"/>
      <c r="JOE44" s="1477"/>
      <c r="JOF44" s="1477"/>
      <c r="JOG44" s="1477"/>
      <c r="JOH44" s="1477"/>
      <c r="JOI44" s="1477"/>
      <c r="JOJ44" s="1477"/>
      <c r="JOK44" s="1477"/>
      <c r="JOL44" s="1477"/>
      <c r="JOM44" s="1477"/>
      <c r="JON44" s="1477"/>
      <c r="JOO44" s="1477"/>
      <c r="JOP44" s="1477"/>
      <c r="JOQ44" s="1477"/>
      <c r="JOR44" s="1477"/>
      <c r="JOS44" s="1477"/>
      <c r="JOT44" s="1477"/>
      <c r="JOU44" s="1477"/>
      <c r="JOV44" s="1477"/>
      <c r="JOW44" s="1477"/>
      <c r="JOX44" s="1477"/>
      <c r="JOY44" s="1477"/>
      <c r="JOZ44" s="1477"/>
      <c r="JPA44" s="1477"/>
      <c r="JPB44" s="1477"/>
      <c r="JPC44" s="1477"/>
      <c r="JPD44" s="1477"/>
      <c r="JPE44" s="1477"/>
      <c r="JPF44" s="1477"/>
      <c r="JPG44" s="1477"/>
      <c r="JPH44" s="1477"/>
      <c r="JPI44" s="1477"/>
      <c r="JPJ44" s="1477"/>
      <c r="JPK44" s="1477"/>
      <c r="JPL44" s="1477"/>
      <c r="JPM44" s="1477"/>
      <c r="JPN44" s="1477"/>
      <c r="JPO44" s="1477"/>
      <c r="JPP44" s="1477"/>
      <c r="JPQ44" s="1477"/>
      <c r="JPR44" s="1477"/>
      <c r="JPS44" s="1477"/>
      <c r="JPT44" s="1477"/>
      <c r="JPU44" s="1477"/>
      <c r="JPV44" s="1477"/>
      <c r="JPW44" s="1477"/>
      <c r="JPX44" s="1477"/>
      <c r="JPY44" s="1477"/>
      <c r="JPZ44" s="1477"/>
      <c r="JQA44" s="1477"/>
      <c r="JQB44" s="1477"/>
      <c r="JQC44" s="1477"/>
      <c r="JQD44" s="1477"/>
      <c r="JQE44" s="1477"/>
      <c r="JQF44" s="1477"/>
      <c r="JQG44" s="1477"/>
      <c r="JQH44" s="1477"/>
      <c r="JQI44" s="1477"/>
      <c r="JQJ44" s="1477"/>
      <c r="JQK44" s="1477"/>
      <c r="JQL44" s="1477"/>
      <c r="JQM44" s="1477"/>
      <c r="JQN44" s="1477"/>
      <c r="JQO44" s="1477"/>
      <c r="JQP44" s="1477"/>
      <c r="JQQ44" s="1477"/>
      <c r="JQR44" s="1477"/>
      <c r="JQS44" s="1477"/>
      <c r="JQT44" s="1477"/>
      <c r="JQU44" s="1477"/>
      <c r="JQV44" s="1477"/>
      <c r="JQW44" s="1477"/>
      <c r="JQX44" s="1477"/>
      <c r="JQY44" s="1477"/>
      <c r="JQZ44" s="1477"/>
      <c r="JRA44" s="1477"/>
      <c r="JRB44" s="1477"/>
      <c r="JRC44" s="1477"/>
      <c r="JRD44" s="1477"/>
      <c r="JRE44" s="1477"/>
      <c r="JRF44" s="1477"/>
      <c r="JRG44" s="1477"/>
      <c r="JRH44" s="1477"/>
      <c r="JRI44" s="1477"/>
      <c r="JRJ44" s="1477"/>
      <c r="JRK44" s="1477"/>
      <c r="JRL44" s="1477"/>
      <c r="JRM44" s="1477"/>
      <c r="JRN44" s="1477"/>
      <c r="JRO44" s="1477"/>
      <c r="JRP44" s="1477"/>
      <c r="JRQ44" s="1477"/>
      <c r="JRR44" s="1477"/>
      <c r="JRS44" s="1477"/>
      <c r="JRT44" s="1477"/>
      <c r="JRU44" s="1477"/>
      <c r="JRV44" s="1477"/>
      <c r="JRW44" s="1477"/>
      <c r="JRX44" s="1477"/>
      <c r="JRY44" s="1477"/>
      <c r="JRZ44" s="1477"/>
      <c r="JSA44" s="1477"/>
      <c r="JSB44" s="1477"/>
      <c r="JSC44" s="1477"/>
      <c r="JSD44" s="1477"/>
      <c r="JSE44" s="1477"/>
      <c r="JSF44" s="1477"/>
      <c r="JSG44" s="1477"/>
      <c r="JSH44" s="1477"/>
      <c r="JSI44" s="1477"/>
      <c r="JSJ44" s="1477"/>
      <c r="JSK44" s="1477"/>
      <c r="JSL44" s="1477"/>
      <c r="JSM44" s="1477"/>
      <c r="JSN44" s="1477"/>
      <c r="JSO44" s="1477"/>
      <c r="JSP44" s="1477"/>
      <c r="JSQ44" s="1477"/>
      <c r="JSR44" s="1477"/>
      <c r="JSS44" s="1477"/>
      <c r="JST44" s="1477"/>
      <c r="JSU44" s="1477"/>
      <c r="JSV44" s="1477"/>
      <c r="JSW44" s="1477"/>
      <c r="JSX44" s="1477"/>
      <c r="JSY44" s="1477"/>
      <c r="JSZ44" s="1477"/>
      <c r="JTA44" s="1477"/>
      <c r="JTB44" s="1477"/>
      <c r="JTC44" s="1477"/>
      <c r="JTD44" s="1477"/>
      <c r="JTE44" s="1477"/>
      <c r="JTF44" s="1477"/>
      <c r="JTG44" s="1477"/>
      <c r="JTH44" s="1477"/>
      <c r="JTI44" s="1477"/>
      <c r="JTJ44" s="1477"/>
      <c r="JTK44" s="1477"/>
      <c r="JTL44" s="1477"/>
      <c r="JTM44" s="1477"/>
      <c r="JTN44" s="1477"/>
      <c r="JTO44" s="1477"/>
      <c r="JTP44" s="1477"/>
      <c r="JTQ44" s="1477"/>
      <c r="JTR44" s="1477"/>
      <c r="JTS44" s="1477"/>
      <c r="JTT44" s="1477"/>
      <c r="JTU44" s="1477"/>
      <c r="JTV44" s="1477"/>
      <c r="JTW44" s="1477"/>
      <c r="JTX44" s="1477"/>
      <c r="JTY44" s="1477"/>
      <c r="JTZ44" s="1477"/>
      <c r="JUA44" s="1477"/>
      <c r="JUB44" s="1477"/>
      <c r="JUC44" s="1477"/>
      <c r="JUD44" s="1477"/>
      <c r="JUE44" s="1477"/>
      <c r="JUF44" s="1477"/>
      <c r="JUG44" s="1477"/>
      <c r="JUH44" s="1477"/>
      <c r="JUI44" s="1477"/>
      <c r="JUJ44" s="1477"/>
      <c r="JUK44" s="1477"/>
      <c r="JUL44" s="1477"/>
      <c r="JUM44" s="1477"/>
      <c r="JUN44" s="1477"/>
      <c r="JUO44" s="1477"/>
      <c r="JUP44" s="1477"/>
      <c r="JUQ44" s="1477"/>
      <c r="JUR44" s="1477"/>
      <c r="JUS44" s="1477"/>
      <c r="JUT44" s="1477"/>
      <c r="JUU44" s="1477"/>
      <c r="JUV44" s="1477"/>
      <c r="JUW44" s="1477"/>
      <c r="JUX44" s="1477"/>
      <c r="JUY44" s="1477"/>
      <c r="JUZ44" s="1477"/>
      <c r="JVA44" s="1477"/>
      <c r="JVB44" s="1477"/>
      <c r="JVC44" s="1477"/>
      <c r="JVD44" s="1477"/>
      <c r="JVE44" s="1477"/>
      <c r="JVF44" s="1477"/>
      <c r="JVG44" s="1477"/>
      <c r="JVH44" s="1477"/>
      <c r="JVI44" s="1477"/>
      <c r="JVJ44" s="1477"/>
      <c r="JVK44" s="1477"/>
      <c r="JVL44" s="1477"/>
      <c r="JVM44" s="1477"/>
      <c r="JVN44" s="1477"/>
      <c r="JVO44" s="1477"/>
      <c r="JVP44" s="1477"/>
      <c r="JVQ44" s="1477"/>
      <c r="JVR44" s="1477"/>
      <c r="JVS44" s="1477"/>
      <c r="JVT44" s="1477"/>
      <c r="JVU44" s="1477"/>
      <c r="JVV44" s="1477"/>
      <c r="JVW44" s="1477"/>
      <c r="JVX44" s="1477"/>
      <c r="JVY44" s="1477"/>
      <c r="JVZ44" s="1477"/>
      <c r="JWA44" s="1477"/>
      <c r="JWB44" s="1477"/>
      <c r="JWC44" s="1477"/>
      <c r="JWD44" s="1477"/>
      <c r="JWE44" s="1477"/>
      <c r="JWF44" s="1477"/>
      <c r="JWG44" s="1477"/>
      <c r="JWH44" s="1477"/>
      <c r="JWI44" s="1477"/>
      <c r="JWJ44" s="1477"/>
      <c r="JWK44" s="1477"/>
      <c r="JWL44" s="1477"/>
      <c r="JWM44" s="1477"/>
      <c r="JWN44" s="1477"/>
      <c r="JWO44" s="1477"/>
      <c r="JWP44" s="1477"/>
      <c r="JWQ44" s="1477"/>
      <c r="JWR44" s="1477"/>
      <c r="JWS44" s="1477"/>
      <c r="JWT44" s="1477"/>
      <c r="JWU44" s="1477"/>
      <c r="JWV44" s="1477"/>
      <c r="JWW44" s="1477"/>
      <c r="JWX44" s="1477"/>
      <c r="JWY44" s="1477"/>
      <c r="JWZ44" s="1477"/>
      <c r="JXA44" s="1477"/>
      <c r="JXB44" s="1477"/>
      <c r="JXC44" s="1477"/>
      <c r="JXD44" s="1477"/>
      <c r="JXE44" s="1477"/>
      <c r="JXF44" s="1477"/>
      <c r="JXG44" s="1477"/>
      <c r="JXH44" s="1477"/>
      <c r="JXI44" s="1477"/>
      <c r="JXJ44" s="1477"/>
      <c r="JXK44" s="1477"/>
      <c r="JXL44" s="1477"/>
      <c r="JXM44" s="1477"/>
      <c r="JXN44" s="1477"/>
      <c r="JXO44" s="1477"/>
      <c r="JXP44" s="1477"/>
      <c r="JXQ44" s="1477"/>
      <c r="JXR44" s="1477"/>
      <c r="JXS44" s="1477"/>
      <c r="JXT44" s="1477"/>
      <c r="JXU44" s="1477"/>
      <c r="JXV44" s="1477"/>
      <c r="JXW44" s="1477"/>
      <c r="JXX44" s="1477"/>
      <c r="JXY44" s="1477"/>
      <c r="JXZ44" s="1477"/>
      <c r="JYA44" s="1477"/>
      <c r="JYB44" s="1477"/>
      <c r="JYC44" s="1477"/>
      <c r="JYD44" s="1477"/>
      <c r="JYE44" s="1477"/>
      <c r="JYF44" s="1477"/>
      <c r="JYG44" s="1477"/>
      <c r="JYH44" s="1477"/>
      <c r="JYI44" s="1477"/>
      <c r="JYJ44" s="1477"/>
      <c r="JYK44" s="1477"/>
      <c r="JYL44" s="1477"/>
      <c r="JYM44" s="1477"/>
      <c r="JYN44" s="1477"/>
      <c r="JYO44" s="1477"/>
      <c r="JYP44" s="1477"/>
      <c r="JYQ44" s="1477"/>
      <c r="JYR44" s="1477"/>
      <c r="JYS44" s="1477"/>
      <c r="JYT44" s="1477"/>
      <c r="JYU44" s="1477"/>
      <c r="JYV44" s="1477"/>
      <c r="JYW44" s="1477"/>
      <c r="JYX44" s="1477"/>
      <c r="JYY44" s="1477"/>
      <c r="JYZ44" s="1477"/>
      <c r="JZA44" s="1477"/>
      <c r="JZB44" s="1477"/>
      <c r="JZC44" s="1477"/>
      <c r="JZD44" s="1477"/>
      <c r="JZE44" s="1477"/>
      <c r="JZF44" s="1477"/>
      <c r="JZG44" s="1477"/>
      <c r="JZH44" s="1477"/>
      <c r="JZI44" s="1477"/>
      <c r="JZJ44" s="1477"/>
      <c r="JZK44" s="1477"/>
      <c r="JZL44" s="1477"/>
      <c r="JZM44" s="1477"/>
      <c r="JZN44" s="1477"/>
      <c r="JZO44" s="1477"/>
      <c r="JZP44" s="1477"/>
      <c r="JZQ44" s="1477"/>
      <c r="JZR44" s="1477"/>
      <c r="JZS44" s="1477"/>
      <c r="JZT44" s="1477"/>
      <c r="JZU44" s="1477"/>
      <c r="JZV44" s="1477"/>
      <c r="JZW44" s="1477"/>
      <c r="JZX44" s="1477"/>
      <c r="JZY44" s="1477"/>
      <c r="JZZ44" s="1477"/>
      <c r="KAA44" s="1477"/>
      <c r="KAB44" s="1477"/>
      <c r="KAC44" s="1477"/>
      <c r="KAD44" s="1477"/>
      <c r="KAE44" s="1477"/>
      <c r="KAF44" s="1477"/>
      <c r="KAG44" s="1477"/>
      <c r="KAH44" s="1477"/>
      <c r="KAI44" s="1477"/>
      <c r="KAJ44" s="1477"/>
      <c r="KAK44" s="1477"/>
      <c r="KAL44" s="1477"/>
      <c r="KAM44" s="1477"/>
      <c r="KAN44" s="1477"/>
      <c r="KAO44" s="1477"/>
      <c r="KAP44" s="1477"/>
      <c r="KAQ44" s="1477"/>
      <c r="KAR44" s="1477"/>
      <c r="KAS44" s="1477"/>
      <c r="KAT44" s="1477"/>
      <c r="KAU44" s="1477"/>
      <c r="KAV44" s="1477"/>
      <c r="KAW44" s="1477"/>
      <c r="KAX44" s="1477"/>
      <c r="KAY44" s="1477"/>
      <c r="KAZ44" s="1477"/>
      <c r="KBA44" s="1477"/>
      <c r="KBB44" s="1477"/>
      <c r="KBC44" s="1477"/>
      <c r="KBD44" s="1477"/>
      <c r="KBE44" s="1477"/>
      <c r="KBF44" s="1477"/>
      <c r="KBG44" s="1477"/>
      <c r="KBH44" s="1477"/>
      <c r="KBI44" s="1477"/>
      <c r="KBJ44" s="1477"/>
      <c r="KBK44" s="1477"/>
      <c r="KBL44" s="1477"/>
      <c r="KBM44" s="1477"/>
      <c r="KBN44" s="1477"/>
      <c r="KBO44" s="1477"/>
      <c r="KBP44" s="1477"/>
      <c r="KBQ44" s="1477"/>
      <c r="KBR44" s="1477"/>
      <c r="KBS44" s="1477"/>
      <c r="KBT44" s="1477"/>
      <c r="KBU44" s="1477"/>
      <c r="KBV44" s="1477"/>
      <c r="KBW44" s="1477"/>
      <c r="KBX44" s="1477"/>
      <c r="KBY44" s="1477"/>
      <c r="KBZ44" s="1477"/>
      <c r="KCA44" s="1477"/>
      <c r="KCB44" s="1477"/>
      <c r="KCC44" s="1477"/>
      <c r="KCD44" s="1477"/>
      <c r="KCE44" s="1477"/>
      <c r="KCF44" s="1477"/>
      <c r="KCG44" s="1477"/>
      <c r="KCH44" s="1477"/>
      <c r="KCI44" s="1477"/>
      <c r="KCJ44" s="1477"/>
      <c r="KCK44" s="1477"/>
      <c r="KCL44" s="1477"/>
      <c r="KCM44" s="1477"/>
      <c r="KCN44" s="1477"/>
      <c r="KCO44" s="1477"/>
      <c r="KCP44" s="1477"/>
      <c r="KCQ44" s="1477"/>
      <c r="KCR44" s="1477"/>
      <c r="KCS44" s="1477"/>
      <c r="KCT44" s="1477"/>
      <c r="KCU44" s="1477"/>
      <c r="KCV44" s="1477"/>
      <c r="KCW44" s="1477"/>
      <c r="KCX44" s="1477"/>
      <c r="KCY44" s="1477"/>
      <c r="KCZ44" s="1477"/>
      <c r="KDA44" s="1477"/>
      <c r="KDB44" s="1477"/>
      <c r="KDC44" s="1477"/>
      <c r="KDD44" s="1477"/>
      <c r="KDE44" s="1477"/>
      <c r="KDF44" s="1477"/>
      <c r="KDG44" s="1477"/>
      <c r="KDH44" s="1477"/>
      <c r="KDI44" s="1477"/>
      <c r="KDJ44" s="1477"/>
      <c r="KDK44" s="1477"/>
      <c r="KDL44" s="1477"/>
      <c r="KDM44" s="1477"/>
      <c r="KDN44" s="1477"/>
      <c r="KDO44" s="1477"/>
      <c r="KDP44" s="1477"/>
      <c r="KDQ44" s="1477"/>
      <c r="KDR44" s="1477"/>
      <c r="KDS44" s="1477"/>
      <c r="KDT44" s="1477"/>
      <c r="KDU44" s="1477"/>
      <c r="KDV44" s="1477"/>
      <c r="KDW44" s="1477"/>
      <c r="KDX44" s="1477"/>
      <c r="KDY44" s="1477"/>
      <c r="KDZ44" s="1477"/>
      <c r="KEA44" s="1477"/>
      <c r="KEB44" s="1477"/>
      <c r="KEC44" s="1477"/>
      <c r="KED44" s="1477"/>
      <c r="KEE44" s="1477"/>
      <c r="KEF44" s="1477"/>
      <c r="KEG44" s="1477"/>
      <c r="KEH44" s="1477"/>
      <c r="KEI44" s="1477"/>
      <c r="KEJ44" s="1477"/>
      <c r="KEK44" s="1477"/>
      <c r="KEL44" s="1477"/>
      <c r="KEM44" s="1477"/>
      <c r="KEN44" s="1477"/>
      <c r="KEO44" s="1477"/>
      <c r="KEP44" s="1477"/>
      <c r="KEQ44" s="1477"/>
      <c r="KER44" s="1477"/>
      <c r="KES44" s="1477"/>
      <c r="KET44" s="1477"/>
      <c r="KEU44" s="1477"/>
      <c r="KEV44" s="1477"/>
      <c r="KEW44" s="1477"/>
      <c r="KEX44" s="1477"/>
      <c r="KEY44" s="1477"/>
      <c r="KEZ44" s="1477"/>
      <c r="KFA44" s="1477"/>
      <c r="KFB44" s="1477"/>
      <c r="KFC44" s="1477"/>
      <c r="KFD44" s="1477"/>
      <c r="KFE44" s="1477"/>
      <c r="KFF44" s="1477"/>
      <c r="KFG44" s="1477"/>
      <c r="KFH44" s="1477"/>
      <c r="KFI44" s="1477"/>
      <c r="KFJ44" s="1477"/>
      <c r="KFK44" s="1477"/>
      <c r="KFL44" s="1477"/>
      <c r="KFM44" s="1477"/>
      <c r="KFN44" s="1477"/>
      <c r="KFO44" s="1477"/>
      <c r="KFP44" s="1477"/>
      <c r="KFQ44" s="1477"/>
      <c r="KFR44" s="1477"/>
      <c r="KFS44" s="1477"/>
      <c r="KFT44" s="1477"/>
      <c r="KFU44" s="1477"/>
      <c r="KFV44" s="1477"/>
      <c r="KFW44" s="1477"/>
      <c r="KFX44" s="1477"/>
      <c r="KFY44" s="1477"/>
      <c r="KFZ44" s="1477"/>
      <c r="KGA44" s="1477"/>
      <c r="KGB44" s="1477"/>
      <c r="KGC44" s="1477"/>
      <c r="KGD44" s="1477"/>
      <c r="KGE44" s="1477"/>
      <c r="KGF44" s="1477"/>
      <c r="KGG44" s="1477"/>
      <c r="KGH44" s="1477"/>
      <c r="KGI44" s="1477"/>
      <c r="KGJ44" s="1477"/>
      <c r="KGK44" s="1477"/>
      <c r="KGL44" s="1477"/>
      <c r="KGM44" s="1477"/>
      <c r="KGN44" s="1477"/>
      <c r="KGO44" s="1477"/>
      <c r="KGP44" s="1477"/>
      <c r="KGQ44" s="1477"/>
      <c r="KGR44" s="1477"/>
      <c r="KGS44" s="1477"/>
      <c r="KGT44" s="1477"/>
      <c r="KGU44" s="1477"/>
      <c r="KGV44" s="1477"/>
      <c r="KGW44" s="1477"/>
      <c r="KGX44" s="1477"/>
      <c r="KGY44" s="1477"/>
      <c r="KGZ44" s="1477"/>
      <c r="KHA44" s="1477"/>
      <c r="KHB44" s="1477"/>
      <c r="KHC44" s="1477"/>
      <c r="KHD44" s="1477"/>
      <c r="KHE44" s="1477"/>
      <c r="KHF44" s="1477"/>
      <c r="KHG44" s="1477"/>
      <c r="KHH44" s="1477"/>
      <c r="KHI44" s="1477"/>
      <c r="KHJ44" s="1477"/>
      <c r="KHK44" s="1477"/>
      <c r="KHL44" s="1477"/>
      <c r="KHM44" s="1477"/>
      <c r="KHN44" s="1477"/>
      <c r="KHO44" s="1477"/>
      <c r="KHP44" s="1477"/>
      <c r="KHQ44" s="1477"/>
      <c r="KHR44" s="1477"/>
      <c r="KHS44" s="1477"/>
      <c r="KHT44" s="1477"/>
      <c r="KHU44" s="1477"/>
      <c r="KHV44" s="1477"/>
      <c r="KHW44" s="1477"/>
      <c r="KHX44" s="1477"/>
      <c r="KHY44" s="1477"/>
      <c r="KHZ44" s="1477"/>
      <c r="KIA44" s="1477"/>
      <c r="KIB44" s="1477"/>
      <c r="KIC44" s="1477"/>
      <c r="KID44" s="1477"/>
      <c r="KIE44" s="1477"/>
      <c r="KIF44" s="1477"/>
      <c r="KIG44" s="1477"/>
      <c r="KIH44" s="1477"/>
      <c r="KII44" s="1477"/>
      <c r="KIJ44" s="1477"/>
      <c r="KIK44" s="1477"/>
      <c r="KIL44" s="1477"/>
      <c r="KIM44" s="1477"/>
      <c r="KIN44" s="1477"/>
      <c r="KIO44" s="1477"/>
      <c r="KIP44" s="1477"/>
      <c r="KIQ44" s="1477"/>
      <c r="KIR44" s="1477"/>
      <c r="KIS44" s="1477"/>
      <c r="KIT44" s="1477"/>
      <c r="KIU44" s="1477"/>
      <c r="KIV44" s="1477"/>
      <c r="KIW44" s="1477"/>
      <c r="KIX44" s="1477"/>
      <c r="KIY44" s="1477"/>
      <c r="KIZ44" s="1477"/>
      <c r="KJA44" s="1477"/>
      <c r="KJB44" s="1477"/>
      <c r="KJC44" s="1477"/>
      <c r="KJD44" s="1477"/>
      <c r="KJE44" s="1477"/>
      <c r="KJF44" s="1477"/>
      <c r="KJG44" s="1477"/>
      <c r="KJH44" s="1477"/>
      <c r="KJI44" s="1477"/>
      <c r="KJJ44" s="1477"/>
      <c r="KJK44" s="1477"/>
      <c r="KJL44" s="1477"/>
      <c r="KJM44" s="1477"/>
      <c r="KJN44" s="1477"/>
      <c r="KJO44" s="1477"/>
      <c r="KJP44" s="1477"/>
      <c r="KJQ44" s="1477"/>
      <c r="KJR44" s="1477"/>
      <c r="KJS44" s="1477"/>
      <c r="KJT44" s="1477"/>
      <c r="KJU44" s="1477"/>
      <c r="KJV44" s="1477"/>
      <c r="KJW44" s="1477"/>
      <c r="KJX44" s="1477"/>
      <c r="KJY44" s="1477"/>
      <c r="KJZ44" s="1477"/>
      <c r="KKA44" s="1477"/>
      <c r="KKB44" s="1477"/>
      <c r="KKC44" s="1477"/>
      <c r="KKD44" s="1477"/>
      <c r="KKE44" s="1477"/>
      <c r="KKF44" s="1477"/>
      <c r="KKG44" s="1477"/>
      <c r="KKH44" s="1477"/>
      <c r="KKI44" s="1477"/>
      <c r="KKJ44" s="1477"/>
      <c r="KKK44" s="1477"/>
      <c r="KKL44" s="1477"/>
      <c r="KKM44" s="1477"/>
      <c r="KKN44" s="1477"/>
      <c r="KKO44" s="1477"/>
      <c r="KKP44" s="1477"/>
      <c r="KKQ44" s="1477"/>
      <c r="KKR44" s="1477"/>
      <c r="KKS44" s="1477"/>
      <c r="KKT44" s="1477"/>
      <c r="KKU44" s="1477"/>
      <c r="KKV44" s="1477"/>
      <c r="KKW44" s="1477"/>
      <c r="KKX44" s="1477"/>
      <c r="KKY44" s="1477"/>
      <c r="KKZ44" s="1477"/>
      <c r="KLA44" s="1477"/>
      <c r="KLB44" s="1477"/>
      <c r="KLC44" s="1477"/>
      <c r="KLD44" s="1477"/>
      <c r="KLE44" s="1477"/>
      <c r="KLF44" s="1477"/>
      <c r="KLG44" s="1477"/>
      <c r="KLH44" s="1477"/>
      <c r="KLI44" s="1477"/>
      <c r="KLJ44" s="1477"/>
      <c r="KLK44" s="1477"/>
      <c r="KLL44" s="1477"/>
      <c r="KLM44" s="1477"/>
      <c r="KLN44" s="1477"/>
      <c r="KLO44" s="1477"/>
      <c r="KLP44" s="1477"/>
      <c r="KLQ44" s="1477"/>
      <c r="KLR44" s="1477"/>
      <c r="KLS44" s="1477"/>
      <c r="KLT44" s="1477"/>
      <c r="KLU44" s="1477"/>
      <c r="KLV44" s="1477"/>
      <c r="KLW44" s="1477"/>
      <c r="KLX44" s="1477"/>
      <c r="KLY44" s="1477"/>
      <c r="KLZ44" s="1477"/>
      <c r="KMA44" s="1477"/>
      <c r="KMB44" s="1477"/>
      <c r="KMC44" s="1477"/>
      <c r="KMD44" s="1477"/>
      <c r="KME44" s="1477"/>
      <c r="KMF44" s="1477"/>
      <c r="KMG44" s="1477"/>
      <c r="KMH44" s="1477"/>
      <c r="KMI44" s="1477"/>
      <c r="KMJ44" s="1477"/>
      <c r="KMK44" s="1477"/>
      <c r="KML44" s="1477"/>
      <c r="KMM44" s="1477"/>
      <c r="KMN44" s="1477"/>
      <c r="KMO44" s="1477"/>
      <c r="KMP44" s="1477"/>
      <c r="KMQ44" s="1477"/>
      <c r="KMR44" s="1477"/>
      <c r="KMS44" s="1477"/>
      <c r="KMT44" s="1477"/>
      <c r="KMU44" s="1477"/>
      <c r="KMV44" s="1477"/>
      <c r="KMW44" s="1477"/>
      <c r="KMX44" s="1477"/>
      <c r="KMY44" s="1477"/>
      <c r="KMZ44" s="1477"/>
      <c r="KNA44" s="1477"/>
      <c r="KNB44" s="1477"/>
      <c r="KNC44" s="1477"/>
      <c r="KND44" s="1477"/>
      <c r="KNE44" s="1477"/>
      <c r="KNF44" s="1477"/>
      <c r="KNG44" s="1477"/>
      <c r="KNH44" s="1477"/>
      <c r="KNI44" s="1477"/>
      <c r="KNJ44" s="1477"/>
      <c r="KNK44" s="1477"/>
      <c r="KNL44" s="1477"/>
      <c r="KNM44" s="1477"/>
      <c r="KNN44" s="1477"/>
      <c r="KNO44" s="1477"/>
      <c r="KNP44" s="1477"/>
      <c r="KNQ44" s="1477"/>
      <c r="KNR44" s="1477"/>
      <c r="KNS44" s="1477"/>
      <c r="KNT44" s="1477"/>
      <c r="KNU44" s="1477"/>
      <c r="KNV44" s="1477"/>
      <c r="KNW44" s="1477"/>
      <c r="KNX44" s="1477"/>
      <c r="KNY44" s="1477"/>
      <c r="KNZ44" s="1477"/>
      <c r="KOA44" s="1477"/>
      <c r="KOB44" s="1477"/>
      <c r="KOC44" s="1477"/>
      <c r="KOD44" s="1477"/>
      <c r="KOE44" s="1477"/>
      <c r="KOF44" s="1477"/>
      <c r="KOG44" s="1477"/>
      <c r="KOH44" s="1477"/>
      <c r="KOI44" s="1477"/>
      <c r="KOJ44" s="1477"/>
      <c r="KOK44" s="1477"/>
      <c r="KOL44" s="1477"/>
      <c r="KOM44" s="1477"/>
      <c r="KON44" s="1477"/>
      <c r="KOO44" s="1477"/>
      <c r="KOP44" s="1477"/>
      <c r="KOQ44" s="1477"/>
      <c r="KOR44" s="1477"/>
      <c r="KOS44" s="1477"/>
      <c r="KOT44" s="1477"/>
      <c r="KOU44" s="1477"/>
      <c r="KOV44" s="1477"/>
      <c r="KOW44" s="1477"/>
      <c r="KOX44" s="1477"/>
      <c r="KOY44" s="1477"/>
      <c r="KOZ44" s="1477"/>
      <c r="KPA44" s="1477"/>
      <c r="KPB44" s="1477"/>
      <c r="KPC44" s="1477"/>
      <c r="KPD44" s="1477"/>
      <c r="KPE44" s="1477"/>
      <c r="KPF44" s="1477"/>
      <c r="KPG44" s="1477"/>
      <c r="KPH44" s="1477"/>
      <c r="KPI44" s="1477"/>
      <c r="KPJ44" s="1477"/>
      <c r="KPK44" s="1477"/>
      <c r="KPL44" s="1477"/>
      <c r="KPM44" s="1477"/>
      <c r="KPN44" s="1477"/>
      <c r="KPO44" s="1477"/>
      <c r="KPP44" s="1477"/>
      <c r="KPQ44" s="1477"/>
      <c r="KPR44" s="1477"/>
      <c r="KPS44" s="1477"/>
      <c r="KPT44" s="1477"/>
      <c r="KPU44" s="1477"/>
      <c r="KPV44" s="1477"/>
      <c r="KPW44" s="1477"/>
      <c r="KPX44" s="1477"/>
      <c r="KPY44" s="1477"/>
      <c r="KPZ44" s="1477"/>
      <c r="KQA44" s="1477"/>
      <c r="KQB44" s="1477"/>
      <c r="KQC44" s="1477"/>
      <c r="KQD44" s="1477"/>
      <c r="KQE44" s="1477"/>
      <c r="KQF44" s="1477"/>
      <c r="KQG44" s="1477"/>
      <c r="KQH44" s="1477"/>
      <c r="KQI44" s="1477"/>
      <c r="KQJ44" s="1477"/>
      <c r="KQK44" s="1477"/>
      <c r="KQL44" s="1477"/>
      <c r="KQM44" s="1477"/>
      <c r="KQN44" s="1477"/>
      <c r="KQO44" s="1477"/>
      <c r="KQP44" s="1477"/>
      <c r="KQQ44" s="1477"/>
      <c r="KQR44" s="1477"/>
      <c r="KQS44" s="1477"/>
      <c r="KQT44" s="1477"/>
      <c r="KQU44" s="1477"/>
      <c r="KQV44" s="1477"/>
      <c r="KQW44" s="1477"/>
      <c r="KQX44" s="1477"/>
      <c r="KQY44" s="1477"/>
      <c r="KQZ44" s="1477"/>
      <c r="KRA44" s="1477"/>
      <c r="KRB44" s="1477"/>
      <c r="KRC44" s="1477"/>
      <c r="KRD44" s="1477"/>
      <c r="KRE44" s="1477"/>
      <c r="KRF44" s="1477"/>
      <c r="KRG44" s="1477"/>
      <c r="KRH44" s="1477"/>
      <c r="KRI44" s="1477"/>
      <c r="KRJ44" s="1477"/>
      <c r="KRK44" s="1477"/>
      <c r="KRL44" s="1477"/>
      <c r="KRM44" s="1477"/>
      <c r="KRN44" s="1477"/>
      <c r="KRO44" s="1477"/>
      <c r="KRP44" s="1477"/>
      <c r="KRQ44" s="1477"/>
      <c r="KRR44" s="1477"/>
      <c r="KRS44" s="1477"/>
      <c r="KRT44" s="1477"/>
      <c r="KRU44" s="1477"/>
      <c r="KRV44" s="1477"/>
      <c r="KRW44" s="1477"/>
      <c r="KRX44" s="1477"/>
      <c r="KRY44" s="1477"/>
      <c r="KRZ44" s="1477"/>
      <c r="KSA44" s="1477"/>
      <c r="KSB44" s="1477"/>
      <c r="KSC44" s="1477"/>
      <c r="KSD44" s="1477"/>
      <c r="KSE44" s="1477"/>
      <c r="KSF44" s="1477"/>
      <c r="KSG44" s="1477"/>
      <c r="KSH44" s="1477"/>
      <c r="KSI44" s="1477"/>
      <c r="KSJ44" s="1477"/>
      <c r="KSK44" s="1477"/>
      <c r="KSL44" s="1477"/>
      <c r="KSM44" s="1477"/>
      <c r="KSN44" s="1477"/>
      <c r="KSO44" s="1477"/>
      <c r="KSP44" s="1477"/>
      <c r="KSQ44" s="1477"/>
      <c r="KSR44" s="1477"/>
      <c r="KSS44" s="1477"/>
      <c r="KST44" s="1477"/>
      <c r="KSU44" s="1477"/>
      <c r="KSV44" s="1477"/>
      <c r="KSW44" s="1477"/>
      <c r="KSX44" s="1477"/>
      <c r="KSY44" s="1477"/>
      <c r="KSZ44" s="1477"/>
      <c r="KTA44" s="1477"/>
      <c r="KTB44" s="1477"/>
      <c r="KTC44" s="1477"/>
      <c r="KTD44" s="1477"/>
      <c r="KTE44" s="1477"/>
      <c r="KTF44" s="1477"/>
      <c r="KTG44" s="1477"/>
      <c r="KTH44" s="1477"/>
      <c r="KTI44" s="1477"/>
      <c r="KTJ44" s="1477"/>
      <c r="KTK44" s="1477"/>
      <c r="KTL44" s="1477"/>
      <c r="KTM44" s="1477"/>
      <c r="KTN44" s="1477"/>
      <c r="KTO44" s="1477"/>
      <c r="KTP44" s="1477"/>
      <c r="KTQ44" s="1477"/>
      <c r="KTR44" s="1477"/>
      <c r="KTS44" s="1477"/>
      <c r="KTT44" s="1477"/>
      <c r="KTU44" s="1477"/>
      <c r="KTV44" s="1477"/>
      <c r="KTW44" s="1477"/>
      <c r="KTX44" s="1477"/>
      <c r="KTY44" s="1477"/>
      <c r="KTZ44" s="1477"/>
      <c r="KUA44" s="1477"/>
      <c r="KUB44" s="1477"/>
      <c r="KUC44" s="1477"/>
      <c r="KUD44" s="1477"/>
      <c r="KUE44" s="1477"/>
      <c r="KUF44" s="1477"/>
      <c r="KUG44" s="1477"/>
      <c r="KUH44" s="1477"/>
      <c r="KUI44" s="1477"/>
      <c r="KUJ44" s="1477"/>
      <c r="KUK44" s="1477"/>
      <c r="KUL44" s="1477"/>
      <c r="KUM44" s="1477"/>
      <c r="KUN44" s="1477"/>
      <c r="KUO44" s="1477"/>
      <c r="KUP44" s="1477"/>
      <c r="KUQ44" s="1477"/>
      <c r="KUR44" s="1477"/>
      <c r="KUS44" s="1477"/>
      <c r="KUT44" s="1477"/>
      <c r="KUU44" s="1477"/>
      <c r="KUV44" s="1477"/>
      <c r="KUW44" s="1477"/>
      <c r="KUX44" s="1477"/>
      <c r="KUY44" s="1477"/>
      <c r="KUZ44" s="1477"/>
      <c r="KVA44" s="1477"/>
      <c r="KVB44" s="1477"/>
      <c r="KVC44" s="1477"/>
      <c r="KVD44" s="1477"/>
      <c r="KVE44" s="1477"/>
      <c r="KVF44" s="1477"/>
      <c r="KVG44" s="1477"/>
      <c r="KVH44" s="1477"/>
      <c r="KVI44" s="1477"/>
      <c r="KVJ44" s="1477"/>
      <c r="KVK44" s="1477"/>
      <c r="KVL44" s="1477"/>
      <c r="KVM44" s="1477"/>
      <c r="KVN44" s="1477"/>
      <c r="KVO44" s="1477"/>
      <c r="KVP44" s="1477"/>
      <c r="KVQ44" s="1477"/>
      <c r="KVR44" s="1477"/>
      <c r="KVS44" s="1477"/>
      <c r="KVT44" s="1477"/>
      <c r="KVU44" s="1477"/>
      <c r="KVV44" s="1477"/>
      <c r="KVW44" s="1477"/>
      <c r="KVX44" s="1477"/>
      <c r="KVY44" s="1477"/>
      <c r="KVZ44" s="1477"/>
      <c r="KWA44" s="1477"/>
      <c r="KWB44" s="1477"/>
      <c r="KWC44" s="1477"/>
      <c r="KWD44" s="1477"/>
      <c r="KWE44" s="1477"/>
      <c r="KWF44" s="1477"/>
      <c r="KWG44" s="1477"/>
      <c r="KWH44" s="1477"/>
      <c r="KWI44" s="1477"/>
      <c r="KWJ44" s="1477"/>
      <c r="KWK44" s="1477"/>
      <c r="KWL44" s="1477"/>
      <c r="KWM44" s="1477"/>
      <c r="KWN44" s="1477"/>
      <c r="KWO44" s="1477"/>
      <c r="KWP44" s="1477"/>
      <c r="KWQ44" s="1477"/>
      <c r="KWR44" s="1477"/>
      <c r="KWS44" s="1477"/>
      <c r="KWT44" s="1477"/>
      <c r="KWU44" s="1477"/>
      <c r="KWV44" s="1477"/>
      <c r="KWW44" s="1477"/>
      <c r="KWX44" s="1477"/>
      <c r="KWY44" s="1477"/>
      <c r="KWZ44" s="1477"/>
      <c r="KXA44" s="1477"/>
      <c r="KXB44" s="1477"/>
      <c r="KXC44" s="1477"/>
      <c r="KXD44" s="1477"/>
      <c r="KXE44" s="1477"/>
      <c r="KXF44" s="1477"/>
      <c r="KXG44" s="1477"/>
      <c r="KXH44" s="1477"/>
      <c r="KXI44" s="1477"/>
      <c r="KXJ44" s="1477"/>
      <c r="KXK44" s="1477"/>
      <c r="KXL44" s="1477"/>
      <c r="KXM44" s="1477"/>
      <c r="KXN44" s="1477"/>
      <c r="KXO44" s="1477"/>
      <c r="KXP44" s="1477"/>
      <c r="KXQ44" s="1477"/>
      <c r="KXR44" s="1477"/>
      <c r="KXS44" s="1477"/>
      <c r="KXT44" s="1477"/>
      <c r="KXU44" s="1477"/>
      <c r="KXV44" s="1477"/>
      <c r="KXW44" s="1477"/>
      <c r="KXX44" s="1477"/>
      <c r="KXY44" s="1477"/>
      <c r="KXZ44" s="1477"/>
      <c r="KYA44" s="1477"/>
      <c r="KYB44" s="1477"/>
      <c r="KYC44" s="1477"/>
      <c r="KYD44" s="1477"/>
      <c r="KYE44" s="1477"/>
      <c r="KYF44" s="1477"/>
      <c r="KYG44" s="1477"/>
      <c r="KYH44" s="1477"/>
      <c r="KYI44" s="1477"/>
      <c r="KYJ44" s="1477"/>
      <c r="KYK44" s="1477"/>
      <c r="KYL44" s="1477"/>
      <c r="KYM44" s="1477"/>
      <c r="KYN44" s="1477"/>
      <c r="KYO44" s="1477"/>
      <c r="KYP44" s="1477"/>
      <c r="KYQ44" s="1477"/>
      <c r="KYR44" s="1477"/>
      <c r="KYS44" s="1477"/>
      <c r="KYT44" s="1477"/>
      <c r="KYU44" s="1477"/>
      <c r="KYV44" s="1477"/>
      <c r="KYW44" s="1477"/>
      <c r="KYX44" s="1477"/>
      <c r="KYY44" s="1477"/>
      <c r="KYZ44" s="1477"/>
      <c r="KZA44" s="1477"/>
      <c r="KZB44" s="1477"/>
      <c r="KZC44" s="1477"/>
      <c r="KZD44" s="1477"/>
      <c r="KZE44" s="1477"/>
      <c r="KZF44" s="1477"/>
      <c r="KZG44" s="1477"/>
      <c r="KZH44" s="1477"/>
      <c r="KZI44" s="1477"/>
      <c r="KZJ44" s="1477"/>
      <c r="KZK44" s="1477"/>
      <c r="KZL44" s="1477"/>
      <c r="KZM44" s="1477"/>
      <c r="KZN44" s="1477"/>
      <c r="KZO44" s="1477"/>
      <c r="KZP44" s="1477"/>
      <c r="KZQ44" s="1477"/>
      <c r="KZR44" s="1477"/>
      <c r="KZS44" s="1477"/>
      <c r="KZT44" s="1477"/>
      <c r="KZU44" s="1477"/>
      <c r="KZV44" s="1477"/>
      <c r="KZW44" s="1477"/>
      <c r="KZX44" s="1477"/>
      <c r="KZY44" s="1477"/>
      <c r="KZZ44" s="1477"/>
      <c r="LAA44" s="1477"/>
      <c r="LAB44" s="1477"/>
      <c r="LAC44" s="1477"/>
      <c r="LAD44" s="1477"/>
      <c r="LAE44" s="1477"/>
      <c r="LAF44" s="1477"/>
      <c r="LAG44" s="1477"/>
      <c r="LAH44" s="1477"/>
      <c r="LAI44" s="1477"/>
      <c r="LAJ44" s="1477"/>
      <c r="LAK44" s="1477"/>
      <c r="LAL44" s="1477"/>
      <c r="LAM44" s="1477"/>
      <c r="LAN44" s="1477"/>
      <c r="LAO44" s="1477"/>
      <c r="LAP44" s="1477"/>
      <c r="LAQ44" s="1477"/>
      <c r="LAR44" s="1477"/>
      <c r="LAS44" s="1477"/>
      <c r="LAT44" s="1477"/>
      <c r="LAU44" s="1477"/>
      <c r="LAV44" s="1477"/>
      <c r="LAW44" s="1477"/>
      <c r="LAX44" s="1477"/>
      <c r="LAY44" s="1477"/>
      <c r="LAZ44" s="1477"/>
      <c r="LBA44" s="1477"/>
      <c r="LBB44" s="1477"/>
      <c r="LBC44" s="1477"/>
      <c r="LBD44" s="1477"/>
      <c r="LBE44" s="1477"/>
      <c r="LBF44" s="1477"/>
      <c r="LBG44" s="1477"/>
      <c r="LBH44" s="1477"/>
      <c r="LBI44" s="1477"/>
      <c r="LBJ44" s="1477"/>
      <c r="LBK44" s="1477"/>
      <c r="LBL44" s="1477"/>
      <c r="LBM44" s="1477"/>
      <c r="LBN44" s="1477"/>
      <c r="LBO44" s="1477"/>
      <c r="LBP44" s="1477"/>
      <c r="LBQ44" s="1477"/>
      <c r="LBR44" s="1477"/>
      <c r="LBS44" s="1477"/>
      <c r="LBT44" s="1477"/>
      <c r="LBU44" s="1477"/>
      <c r="LBV44" s="1477"/>
      <c r="LBW44" s="1477"/>
      <c r="LBX44" s="1477"/>
      <c r="LBY44" s="1477"/>
      <c r="LBZ44" s="1477"/>
      <c r="LCA44" s="1477"/>
      <c r="LCB44" s="1477"/>
      <c r="LCC44" s="1477"/>
      <c r="LCD44" s="1477"/>
      <c r="LCE44" s="1477"/>
      <c r="LCF44" s="1477"/>
      <c r="LCG44" s="1477"/>
      <c r="LCH44" s="1477"/>
      <c r="LCI44" s="1477"/>
      <c r="LCJ44" s="1477"/>
      <c r="LCK44" s="1477"/>
      <c r="LCL44" s="1477"/>
      <c r="LCM44" s="1477"/>
      <c r="LCN44" s="1477"/>
      <c r="LCO44" s="1477"/>
      <c r="LCP44" s="1477"/>
      <c r="LCQ44" s="1477"/>
      <c r="LCR44" s="1477"/>
      <c r="LCS44" s="1477"/>
      <c r="LCT44" s="1477"/>
      <c r="LCU44" s="1477"/>
      <c r="LCV44" s="1477"/>
      <c r="LCW44" s="1477"/>
      <c r="LCX44" s="1477"/>
      <c r="LCY44" s="1477"/>
      <c r="LCZ44" s="1477"/>
      <c r="LDA44" s="1477"/>
      <c r="LDB44" s="1477"/>
      <c r="LDC44" s="1477"/>
      <c r="LDD44" s="1477"/>
      <c r="LDE44" s="1477"/>
      <c r="LDF44" s="1477"/>
      <c r="LDG44" s="1477"/>
      <c r="LDH44" s="1477"/>
      <c r="LDI44" s="1477"/>
      <c r="LDJ44" s="1477"/>
      <c r="LDK44" s="1477"/>
      <c r="LDL44" s="1477"/>
      <c r="LDM44" s="1477"/>
      <c r="LDN44" s="1477"/>
      <c r="LDO44" s="1477"/>
      <c r="LDP44" s="1477"/>
      <c r="LDQ44" s="1477"/>
      <c r="LDR44" s="1477"/>
      <c r="LDS44" s="1477"/>
      <c r="LDT44" s="1477"/>
      <c r="LDU44" s="1477"/>
      <c r="LDV44" s="1477"/>
      <c r="LDW44" s="1477"/>
      <c r="LDX44" s="1477"/>
      <c r="LDY44" s="1477"/>
      <c r="LDZ44" s="1477"/>
      <c r="LEA44" s="1477"/>
      <c r="LEB44" s="1477"/>
      <c r="LEC44" s="1477"/>
      <c r="LED44" s="1477"/>
      <c r="LEE44" s="1477"/>
      <c r="LEF44" s="1477"/>
      <c r="LEG44" s="1477"/>
      <c r="LEH44" s="1477"/>
      <c r="LEI44" s="1477"/>
      <c r="LEJ44" s="1477"/>
      <c r="LEK44" s="1477"/>
      <c r="LEL44" s="1477"/>
      <c r="LEM44" s="1477"/>
      <c r="LEN44" s="1477"/>
      <c r="LEO44" s="1477"/>
      <c r="LEP44" s="1477"/>
      <c r="LEQ44" s="1477"/>
      <c r="LER44" s="1477"/>
      <c r="LES44" s="1477"/>
      <c r="LET44" s="1477"/>
      <c r="LEU44" s="1477"/>
      <c r="LEV44" s="1477"/>
      <c r="LEW44" s="1477"/>
      <c r="LEX44" s="1477"/>
      <c r="LEY44" s="1477"/>
      <c r="LEZ44" s="1477"/>
      <c r="LFA44" s="1477"/>
      <c r="LFB44" s="1477"/>
      <c r="LFC44" s="1477"/>
      <c r="LFD44" s="1477"/>
      <c r="LFE44" s="1477"/>
      <c r="LFF44" s="1477"/>
      <c r="LFG44" s="1477"/>
      <c r="LFH44" s="1477"/>
      <c r="LFI44" s="1477"/>
      <c r="LFJ44" s="1477"/>
      <c r="LFK44" s="1477"/>
      <c r="LFL44" s="1477"/>
      <c r="LFM44" s="1477"/>
      <c r="LFN44" s="1477"/>
      <c r="LFO44" s="1477"/>
      <c r="LFP44" s="1477"/>
      <c r="LFQ44" s="1477"/>
      <c r="LFR44" s="1477"/>
      <c r="LFS44" s="1477"/>
      <c r="LFT44" s="1477"/>
      <c r="LFU44" s="1477"/>
      <c r="LFV44" s="1477"/>
      <c r="LFW44" s="1477"/>
      <c r="LFX44" s="1477"/>
      <c r="LFY44" s="1477"/>
      <c r="LFZ44" s="1477"/>
      <c r="LGA44" s="1477"/>
      <c r="LGB44" s="1477"/>
      <c r="LGC44" s="1477"/>
      <c r="LGD44" s="1477"/>
      <c r="LGE44" s="1477"/>
      <c r="LGF44" s="1477"/>
      <c r="LGG44" s="1477"/>
      <c r="LGH44" s="1477"/>
      <c r="LGI44" s="1477"/>
      <c r="LGJ44" s="1477"/>
      <c r="LGK44" s="1477"/>
      <c r="LGL44" s="1477"/>
      <c r="LGM44" s="1477"/>
      <c r="LGN44" s="1477"/>
      <c r="LGO44" s="1477"/>
      <c r="LGP44" s="1477"/>
      <c r="LGQ44" s="1477"/>
      <c r="LGR44" s="1477"/>
      <c r="LGS44" s="1477"/>
      <c r="LGT44" s="1477"/>
      <c r="LGU44" s="1477"/>
      <c r="LGV44" s="1477"/>
      <c r="LGW44" s="1477"/>
      <c r="LGX44" s="1477"/>
      <c r="LGY44" s="1477"/>
      <c r="LGZ44" s="1477"/>
      <c r="LHA44" s="1477"/>
      <c r="LHB44" s="1477"/>
      <c r="LHC44" s="1477"/>
      <c r="LHD44" s="1477"/>
      <c r="LHE44" s="1477"/>
      <c r="LHF44" s="1477"/>
      <c r="LHG44" s="1477"/>
      <c r="LHH44" s="1477"/>
      <c r="LHI44" s="1477"/>
      <c r="LHJ44" s="1477"/>
      <c r="LHK44" s="1477"/>
      <c r="LHL44" s="1477"/>
      <c r="LHM44" s="1477"/>
      <c r="LHN44" s="1477"/>
      <c r="LHO44" s="1477"/>
      <c r="LHP44" s="1477"/>
      <c r="LHQ44" s="1477"/>
      <c r="LHR44" s="1477"/>
      <c r="LHS44" s="1477"/>
      <c r="LHT44" s="1477"/>
      <c r="LHU44" s="1477"/>
      <c r="LHV44" s="1477"/>
      <c r="LHW44" s="1477"/>
      <c r="LHX44" s="1477"/>
      <c r="LHY44" s="1477"/>
      <c r="LHZ44" s="1477"/>
      <c r="LIA44" s="1477"/>
      <c r="LIB44" s="1477"/>
      <c r="LIC44" s="1477"/>
      <c r="LID44" s="1477"/>
      <c r="LIE44" s="1477"/>
      <c r="LIF44" s="1477"/>
      <c r="LIG44" s="1477"/>
      <c r="LIH44" s="1477"/>
      <c r="LII44" s="1477"/>
      <c r="LIJ44" s="1477"/>
      <c r="LIK44" s="1477"/>
      <c r="LIL44" s="1477"/>
      <c r="LIM44" s="1477"/>
      <c r="LIN44" s="1477"/>
      <c r="LIO44" s="1477"/>
      <c r="LIP44" s="1477"/>
      <c r="LIQ44" s="1477"/>
      <c r="LIR44" s="1477"/>
      <c r="LIS44" s="1477"/>
      <c r="LIT44" s="1477"/>
      <c r="LIU44" s="1477"/>
      <c r="LIV44" s="1477"/>
      <c r="LIW44" s="1477"/>
      <c r="LIX44" s="1477"/>
      <c r="LIY44" s="1477"/>
      <c r="LIZ44" s="1477"/>
      <c r="LJA44" s="1477"/>
      <c r="LJB44" s="1477"/>
      <c r="LJC44" s="1477"/>
      <c r="LJD44" s="1477"/>
      <c r="LJE44" s="1477"/>
      <c r="LJF44" s="1477"/>
      <c r="LJG44" s="1477"/>
      <c r="LJH44" s="1477"/>
      <c r="LJI44" s="1477"/>
      <c r="LJJ44" s="1477"/>
      <c r="LJK44" s="1477"/>
      <c r="LJL44" s="1477"/>
      <c r="LJM44" s="1477"/>
      <c r="LJN44" s="1477"/>
      <c r="LJO44" s="1477"/>
      <c r="LJP44" s="1477"/>
      <c r="LJQ44" s="1477"/>
      <c r="LJR44" s="1477"/>
      <c r="LJS44" s="1477"/>
      <c r="LJT44" s="1477"/>
      <c r="LJU44" s="1477"/>
      <c r="LJV44" s="1477"/>
      <c r="LJW44" s="1477"/>
      <c r="LJX44" s="1477"/>
      <c r="LJY44" s="1477"/>
      <c r="LJZ44" s="1477"/>
      <c r="LKA44" s="1477"/>
      <c r="LKB44" s="1477"/>
      <c r="LKC44" s="1477"/>
      <c r="LKD44" s="1477"/>
      <c r="LKE44" s="1477"/>
      <c r="LKF44" s="1477"/>
      <c r="LKG44" s="1477"/>
      <c r="LKH44" s="1477"/>
      <c r="LKI44" s="1477"/>
      <c r="LKJ44" s="1477"/>
      <c r="LKK44" s="1477"/>
      <c r="LKL44" s="1477"/>
      <c r="LKM44" s="1477"/>
      <c r="LKN44" s="1477"/>
      <c r="LKO44" s="1477"/>
      <c r="LKP44" s="1477"/>
      <c r="LKQ44" s="1477"/>
      <c r="LKR44" s="1477"/>
      <c r="LKS44" s="1477"/>
      <c r="LKT44" s="1477"/>
      <c r="LKU44" s="1477"/>
      <c r="LKV44" s="1477"/>
      <c r="LKW44" s="1477"/>
      <c r="LKX44" s="1477"/>
      <c r="LKY44" s="1477"/>
      <c r="LKZ44" s="1477"/>
      <c r="LLA44" s="1477"/>
      <c r="LLB44" s="1477"/>
      <c r="LLC44" s="1477"/>
      <c r="LLD44" s="1477"/>
      <c r="LLE44" s="1477"/>
      <c r="LLF44" s="1477"/>
      <c r="LLG44" s="1477"/>
      <c r="LLH44" s="1477"/>
      <c r="LLI44" s="1477"/>
      <c r="LLJ44" s="1477"/>
      <c r="LLK44" s="1477"/>
      <c r="LLL44" s="1477"/>
      <c r="LLM44" s="1477"/>
      <c r="LLN44" s="1477"/>
      <c r="LLO44" s="1477"/>
      <c r="LLP44" s="1477"/>
      <c r="LLQ44" s="1477"/>
      <c r="LLR44" s="1477"/>
      <c r="LLS44" s="1477"/>
      <c r="LLT44" s="1477"/>
      <c r="LLU44" s="1477"/>
      <c r="LLV44" s="1477"/>
      <c r="LLW44" s="1477"/>
      <c r="LLX44" s="1477"/>
      <c r="LLY44" s="1477"/>
      <c r="LLZ44" s="1477"/>
      <c r="LMA44" s="1477"/>
      <c r="LMB44" s="1477"/>
      <c r="LMC44" s="1477"/>
      <c r="LMD44" s="1477"/>
      <c r="LME44" s="1477"/>
      <c r="LMF44" s="1477"/>
      <c r="LMG44" s="1477"/>
      <c r="LMH44" s="1477"/>
      <c r="LMI44" s="1477"/>
      <c r="LMJ44" s="1477"/>
      <c r="LMK44" s="1477"/>
      <c r="LML44" s="1477"/>
      <c r="LMM44" s="1477"/>
      <c r="LMN44" s="1477"/>
      <c r="LMO44" s="1477"/>
      <c r="LMP44" s="1477"/>
      <c r="LMQ44" s="1477"/>
      <c r="LMR44" s="1477"/>
      <c r="LMS44" s="1477"/>
      <c r="LMT44" s="1477"/>
      <c r="LMU44" s="1477"/>
      <c r="LMV44" s="1477"/>
      <c r="LMW44" s="1477"/>
      <c r="LMX44" s="1477"/>
      <c r="LMY44" s="1477"/>
      <c r="LMZ44" s="1477"/>
      <c r="LNA44" s="1477"/>
      <c r="LNB44" s="1477"/>
      <c r="LNC44" s="1477"/>
      <c r="LND44" s="1477"/>
      <c r="LNE44" s="1477"/>
      <c r="LNF44" s="1477"/>
      <c r="LNG44" s="1477"/>
      <c r="LNH44" s="1477"/>
      <c r="LNI44" s="1477"/>
      <c r="LNJ44" s="1477"/>
      <c r="LNK44" s="1477"/>
      <c r="LNL44" s="1477"/>
      <c r="LNM44" s="1477"/>
      <c r="LNN44" s="1477"/>
      <c r="LNO44" s="1477"/>
      <c r="LNP44" s="1477"/>
      <c r="LNQ44" s="1477"/>
      <c r="LNR44" s="1477"/>
      <c r="LNS44" s="1477"/>
      <c r="LNT44" s="1477"/>
      <c r="LNU44" s="1477"/>
      <c r="LNV44" s="1477"/>
      <c r="LNW44" s="1477"/>
      <c r="LNX44" s="1477"/>
      <c r="LNY44" s="1477"/>
      <c r="LNZ44" s="1477"/>
      <c r="LOA44" s="1477"/>
      <c r="LOB44" s="1477"/>
      <c r="LOC44" s="1477"/>
      <c r="LOD44" s="1477"/>
      <c r="LOE44" s="1477"/>
      <c r="LOF44" s="1477"/>
      <c r="LOG44" s="1477"/>
      <c r="LOH44" s="1477"/>
      <c r="LOI44" s="1477"/>
      <c r="LOJ44" s="1477"/>
      <c r="LOK44" s="1477"/>
      <c r="LOL44" s="1477"/>
      <c r="LOM44" s="1477"/>
      <c r="LON44" s="1477"/>
      <c r="LOO44" s="1477"/>
      <c r="LOP44" s="1477"/>
      <c r="LOQ44" s="1477"/>
      <c r="LOR44" s="1477"/>
      <c r="LOS44" s="1477"/>
      <c r="LOT44" s="1477"/>
      <c r="LOU44" s="1477"/>
      <c r="LOV44" s="1477"/>
      <c r="LOW44" s="1477"/>
      <c r="LOX44" s="1477"/>
      <c r="LOY44" s="1477"/>
      <c r="LOZ44" s="1477"/>
      <c r="LPA44" s="1477"/>
      <c r="LPB44" s="1477"/>
      <c r="LPC44" s="1477"/>
      <c r="LPD44" s="1477"/>
      <c r="LPE44" s="1477"/>
      <c r="LPF44" s="1477"/>
      <c r="LPG44" s="1477"/>
      <c r="LPH44" s="1477"/>
      <c r="LPI44" s="1477"/>
      <c r="LPJ44" s="1477"/>
      <c r="LPK44" s="1477"/>
      <c r="LPL44" s="1477"/>
      <c r="LPM44" s="1477"/>
      <c r="LPN44" s="1477"/>
      <c r="LPO44" s="1477"/>
      <c r="LPP44" s="1477"/>
      <c r="LPQ44" s="1477"/>
      <c r="LPR44" s="1477"/>
      <c r="LPS44" s="1477"/>
      <c r="LPT44" s="1477"/>
      <c r="LPU44" s="1477"/>
      <c r="LPV44" s="1477"/>
      <c r="LPW44" s="1477"/>
      <c r="LPX44" s="1477"/>
      <c r="LPY44" s="1477"/>
      <c r="LPZ44" s="1477"/>
      <c r="LQA44" s="1477"/>
      <c r="LQB44" s="1477"/>
      <c r="LQC44" s="1477"/>
      <c r="LQD44" s="1477"/>
      <c r="LQE44" s="1477"/>
      <c r="LQF44" s="1477"/>
      <c r="LQG44" s="1477"/>
      <c r="LQH44" s="1477"/>
      <c r="LQI44" s="1477"/>
      <c r="LQJ44" s="1477"/>
      <c r="LQK44" s="1477"/>
      <c r="LQL44" s="1477"/>
      <c r="LQM44" s="1477"/>
      <c r="LQN44" s="1477"/>
      <c r="LQO44" s="1477"/>
      <c r="LQP44" s="1477"/>
      <c r="LQQ44" s="1477"/>
      <c r="LQR44" s="1477"/>
      <c r="LQS44" s="1477"/>
      <c r="LQT44" s="1477"/>
      <c r="LQU44" s="1477"/>
      <c r="LQV44" s="1477"/>
      <c r="LQW44" s="1477"/>
      <c r="LQX44" s="1477"/>
      <c r="LQY44" s="1477"/>
      <c r="LQZ44" s="1477"/>
      <c r="LRA44" s="1477"/>
      <c r="LRB44" s="1477"/>
      <c r="LRC44" s="1477"/>
      <c r="LRD44" s="1477"/>
      <c r="LRE44" s="1477"/>
      <c r="LRF44" s="1477"/>
      <c r="LRG44" s="1477"/>
      <c r="LRH44" s="1477"/>
      <c r="LRI44" s="1477"/>
      <c r="LRJ44" s="1477"/>
      <c r="LRK44" s="1477"/>
      <c r="LRL44" s="1477"/>
      <c r="LRM44" s="1477"/>
      <c r="LRN44" s="1477"/>
      <c r="LRO44" s="1477"/>
      <c r="LRP44" s="1477"/>
      <c r="LRQ44" s="1477"/>
      <c r="LRR44" s="1477"/>
      <c r="LRS44" s="1477"/>
      <c r="LRT44" s="1477"/>
      <c r="LRU44" s="1477"/>
      <c r="LRV44" s="1477"/>
      <c r="LRW44" s="1477"/>
      <c r="LRX44" s="1477"/>
      <c r="LRY44" s="1477"/>
      <c r="LRZ44" s="1477"/>
      <c r="LSA44" s="1477"/>
      <c r="LSB44" s="1477"/>
      <c r="LSC44" s="1477"/>
      <c r="LSD44" s="1477"/>
      <c r="LSE44" s="1477"/>
      <c r="LSF44" s="1477"/>
      <c r="LSG44" s="1477"/>
      <c r="LSH44" s="1477"/>
      <c r="LSI44" s="1477"/>
      <c r="LSJ44" s="1477"/>
      <c r="LSK44" s="1477"/>
      <c r="LSL44" s="1477"/>
      <c r="LSM44" s="1477"/>
      <c r="LSN44" s="1477"/>
      <c r="LSO44" s="1477"/>
      <c r="LSP44" s="1477"/>
      <c r="LSQ44" s="1477"/>
      <c r="LSR44" s="1477"/>
      <c r="LSS44" s="1477"/>
      <c r="LST44" s="1477"/>
      <c r="LSU44" s="1477"/>
      <c r="LSV44" s="1477"/>
      <c r="LSW44" s="1477"/>
      <c r="LSX44" s="1477"/>
      <c r="LSY44" s="1477"/>
      <c r="LSZ44" s="1477"/>
      <c r="LTA44" s="1477"/>
      <c r="LTB44" s="1477"/>
      <c r="LTC44" s="1477"/>
      <c r="LTD44" s="1477"/>
      <c r="LTE44" s="1477"/>
      <c r="LTF44" s="1477"/>
      <c r="LTG44" s="1477"/>
      <c r="LTH44" s="1477"/>
      <c r="LTI44" s="1477"/>
      <c r="LTJ44" s="1477"/>
      <c r="LTK44" s="1477"/>
      <c r="LTL44" s="1477"/>
      <c r="LTM44" s="1477"/>
      <c r="LTN44" s="1477"/>
      <c r="LTO44" s="1477"/>
      <c r="LTP44" s="1477"/>
      <c r="LTQ44" s="1477"/>
      <c r="LTR44" s="1477"/>
      <c r="LTS44" s="1477"/>
      <c r="LTT44" s="1477"/>
      <c r="LTU44" s="1477"/>
      <c r="LTV44" s="1477"/>
      <c r="LTW44" s="1477"/>
      <c r="LTX44" s="1477"/>
      <c r="LTY44" s="1477"/>
      <c r="LTZ44" s="1477"/>
      <c r="LUA44" s="1477"/>
      <c r="LUB44" s="1477"/>
      <c r="LUC44" s="1477"/>
      <c r="LUD44" s="1477"/>
      <c r="LUE44" s="1477"/>
      <c r="LUF44" s="1477"/>
      <c r="LUG44" s="1477"/>
      <c r="LUH44" s="1477"/>
      <c r="LUI44" s="1477"/>
      <c r="LUJ44" s="1477"/>
      <c r="LUK44" s="1477"/>
      <c r="LUL44" s="1477"/>
      <c r="LUM44" s="1477"/>
      <c r="LUN44" s="1477"/>
      <c r="LUO44" s="1477"/>
      <c r="LUP44" s="1477"/>
      <c r="LUQ44" s="1477"/>
      <c r="LUR44" s="1477"/>
      <c r="LUS44" s="1477"/>
      <c r="LUT44" s="1477"/>
      <c r="LUU44" s="1477"/>
      <c r="LUV44" s="1477"/>
      <c r="LUW44" s="1477"/>
      <c r="LUX44" s="1477"/>
      <c r="LUY44" s="1477"/>
      <c r="LUZ44" s="1477"/>
      <c r="LVA44" s="1477"/>
      <c r="LVB44" s="1477"/>
      <c r="LVC44" s="1477"/>
      <c r="LVD44" s="1477"/>
      <c r="LVE44" s="1477"/>
      <c r="LVF44" s="1477"/>
      <c r="LVG44" s="1477"/>
      <c r="LVH44" s="1477"/>
      <c r="LVI44" s="1477"/>
      <c r="LVJ44" s="1477"/>
      <c r="LVK44" s="1477"/>
      <c r="LVL44" s="1477"/>
      <c r="LVM44" s="1477"/>
      <c r="LVN44" s="1477"/>
      <c r="LVO44" s="1477"/>
      <c r="LVP44" s="1477"/>
      <c r="LVQ44" s="1477"/>
      <c r="LVR44" s="1477"/>
      <c r="LVS44" s="1477"/>
      <c r="LVT44" s="1477"/>
      <c r="LVU44" s="1477"/>
      <c r="LVV44" s="1477"/>
      <c r="LVW44" s="1477"/>
      <c r="LVX44" s="1477"/>
      <c r="LVY44" s="1477"/>
      <c r="LVZ44" s="1477"/>
      <c r="LWA44" s="1477"/>
      <c r="LWB44" s="1477"/>
      <c r="LWC44" s="1477"/>
      <c r="LWD44" s="1477"/>
      <c r="LWE44" s="1477"/>
      <c r="LWF44" s="1477"/>
      <c r="LWG44" s="1477"/>
      <c r="LWH44" s="1477"/>
      <c r="LWI44" s="1477"/>
      <c r="LWJ44" s="1477"/>
      <c r="LWK44" s="1477"/>
      <c r="LWL44" s="1477"/>
      <c r="LWM44" s="1477"/>
      <c r="LWN44" s="1477"/>
      <c r="LWO44" s="1477"/>
      <c r="LWP44" s="1477"/>
      <c r="LWQ44" s="1477"/>
      <c r="LWR44" s="1477"/>
      <c r="LWS44" s="1477"/>
      <c r="LWT44" s="1477"/>
      <c r="LWU44" s="1477"/>
      <c r="LWV44" s="1477"/>
      <c r="LWW44" s="1477"/>
      <c r="LWX44" s="1477"/>
      <c r="LWY44" s="1477"/>
      <c r="LWZ44" s="1477"/>
      <c r="LXA44" s="1477"/>
      <c r="LXB44" s="1477"/>
      <c r="LXC44" s="1477"/>
      <c r="LXD44" s="1477"/>
      <c r="LXE44" s="1477"/>
      <c r="LXF44" s="1477"/>
      <c r="LXG44" s="1477"/>
      <c r="LXH44" s="1477"/>
      <c r="LXI44" s="1477"/>
      <c r="LXJ44" s="1477"/>
      <c r="LXK44" s="1477"/>
      <c r="LXL44" s="1477"/>
      <c r="LXM44" s="1477"/>
      <c r="LXN44" s="1477"/>
      <c r="LXO44" s="1477"/>
      <c r="LXP44" s="1477"/>
      <c r="LXQ44" s="1477"/>
      <c r="LXR44" s="1477"/>
      <c r="LXS44" s="1477"/>
      <c r="LXT44" s="1477"/>
      <c r="LXU44" s="1477"/>
      <c r="LXV44" s="1477"/>
      <c r="LXW44" s="1477"/>
      <c r="LXX44" s="1477"/>
      <c r="LXY44" s="1477"/>
      <c r="LXZ44" s="1477"/>
      <c r="LYA44" s="1477"/>
      <c r="LYB44" s="1477"/>
      <c r="LYC44" s="1477"/>
      <c r="LYD44" s="1477"/>
      <c r="LYE44" s="1477"/>
      <c r="LYF44" s="1477"/>
      <c r="LYG44" s="1477"/>
      <c r="LYH44" s="1477"/>
      <c r="LYI44" s="1477"/>
      <c r="LYJ44" s="1477"/>
      <c r="LYK44" s="1477"/>
      <c r="LYL44" s="1477"/>
      <c r="LYM44" s="1477"/>
      <c r="LYN44" s="1477"/>
      <c r="LYO44" s="1477"/>
      <c r="LYP44" s="1477"/>
      <c r="LYQ44" s="1477"/>
      <c r="LYR44" s="1477"/>
      <c r="LYS44" s="1477"/>
      <c r="LYT44" s="1477"/>
      <c r="LYU44" s="1477"/>
      <c r="LYV44" s="1477"/>
      <c r="LYW44" s="1477"/>
      <c r="LYX44" s="1477"/>
      <c r="LYY44" s="1477"/>
      <c r="LYZ44" s="1477"/>
      <c r="LZA44" s="1477"/>
      <c r="LZB44" s="1477"/>
      <c r="LZC44" s="1477"/>
      <c r="LZD44" s="1477"/>
      <c r="LZE44" s="1477"/>
      <c r="LZF44" s="1477"/>
      <c r="LZG44" s="1477"/>
      <c r="LZH44" s="1477"/>
      <c r="LZI44" s="1477"/>
      <c r="LZJ44" s="1477"/>
      <c r="LZK44" s="1477"/>
      <c r="LZL44" s="1477"/>
      <c r="LZM44" s="1477"/>
      <c r="LZN44" s="1477"/>
      <c r="LZO44" s="1477"/>
      <c r="LZP44" s="1477"/>
      <c r="LZQ44" s="1477"/>
      <c r="LZR44" s="1477"/>
      <c r="LZS44" s="1477"/>
      <c r="LZT44" s="1477"/>
      <c r="LZU44" s="1477"/>
      <c r="LZV44" s="1477"/>
      <c r="LZW44" s="1477"/>
      <c r="LZX44" s="1477"/>
      <c r="LZY44" s="1477"/>
      <c r="LZZ44" s="1477"/>
      <c r="MAA44" s="1477"/>
      <c r="MAB44" s="1477"/>
      <c r="MAC44" s="1477"/>
      <c r="MAD44" s="1477"/>
      <c r="MAE44" s="1477"/>
      <c r="MAF44" s="1477"/>
      <c r="MAG44" s="1477"/>
      <c r="MAH44" s="1477"/>
      <c r="MAI44" s="1477"/>
      <c r="MAJ44" s="1477"/>
      <c r="MAK44" s="1477"/>
      <c r="MAL44" s="1477"/>
      <c r="MAM44" s="1477"/>
      <c r="MAN44" s="1477"/>
      <c r="MAO44" s="1477"/>
      <c r="MAP44" s="1477"/>
      <c r="MAQ44" s="1477"/>
      <c r="MAR44" s="1477"/>
      <c r="MAS44" s="1477"/>
      <c r="MAT44" s="1477"/>
      <c r="MAU44" s="1477"/>
      <c r="MAV44" s="1477"/>
      <c r="MAW44" s="1477"/>
      <c r="MAX44" s="1477"/>
      <c r="MAY44" s="1477"/>
      <c r="MAZ44" s="1477"/>
      <c r="MBA44" s="1477"/>
      <c r="MBB44" s="1477"/>
      <c r="MBC44" s="1477"/>
      <c r="MBD44" s="1477"/>
      <c r="MBE44" s="1477"/>
      <c r="MBF44" s="1477"/>
      <c r="MBG44" s="1477"/>
      <c r="MBH44" s="1477"/>
      <c r="MBI44" s="1477"/>
      <c r="MBJ44" s="1477"/>
      <c r="MBK44" s="1477"/>
      <c r="MBL44" s="1477"/>
      <c r="MBM44" s="1477"/>
      <c r="MBN44" s="1477"/>
      <c r="MBO44" s="1477"/>
      <c r="MBP44" s="1477"/>
      <c r="MBQ44" s="1477"/>
      <c r="MBR44" s="1477"/>
      <c r="MBS44" s="1477"/>
      <c r="MBT44" s="1477"/>
      <c r="MBU44" s="1477"/>
      <c r="MBV44" s="1477"/>
      <c r="MBW44" s="1477"/>
      <c r="MBX44" s="1477"/>
      <c r="MBY44" s="1477"/>
      <c r="MBZ44" s="1477"/>
      <c r="MCA44" s="1477"/>
      <c r="MCB44" s="1477"/>
      <c r="MCC44" s="1477"/>
      <c r="MCD44" s="1477"/>
      <c r="MCE44" s="1477"/>
      <c r="MCF44" s="1477"/>
      <c r="MCG44" s="1477"/>
      <c r="MCH44" s="1477"/>
      <c r="MCI44" s="1477"/>
      <c r="MCJ44" s="1477"/>
      <c r="MCK44" s="1477"/>
      <c r="MCL44" s="1477"/>
      <c r="MCM44" s="1477"/>
      <c r="MCN44" s="1477"/>
      <c r="MCO44" s="1477"/>
      <c r="MCP44" s="1477"/>
      <c r="MCQ44" s="1477"/>
      <c r="MCR44" s="1477"/>
      <c r="MCS44" s="1477"/>
      <c r="MCT44" s="1477"/>
      <c r="MCU44" s="1477"/>
      <c r="MCV44" s="1477"/>
      <c r="MCW44" s="1477"/>
      <c r="MCX44" s="1477"/>
      <c r="MCY44" s="1477"/>
      <c r="MCZ44" s="1477"/>
      <c r="MDA44" s="1477"/>
      <c r="MDB44" s="1477"/>
      <c r="MDC44" s="1477"/>
      <c r="MDD44" s="1477"/>
      <c r="MDE44" s="1477"/>
      <c r="MDF44" s="1477"/>
      <c r="MDG44" s="1477"/>
      <c r="MDH44" s="1477"/>
      <c r="MDI44" s="1477"/>
      <c r="MDJ44" s="1477"/>
      <c r="MDK44" s="1477"/>
      <c r="MDL44" s="1477"/>
      <c r="MDM44" s="1477"/>
      <c r="MDN44" s="1477"/>
      <c r="MDO44" s="1477"/>
      <c r="MDP44" s="1477"/>
      <c r="MDQ44" s="1477"/>
      <c r="MDR44" s="1477"/>
      <c r="MDS44" s="1477"/>
      <c r="MDT44" s="1477"/>
      <c r="MDU44" s="1477"/>
      <c r="MDV44" s="1477"/>
      <c r="MDW44" s="1477"/>
      <c r="MDX44" s="1477"/>
      <c r="MDY44" s="1477"/>
      <c r="MDZ44" s="1477"/>
      <c r="MEA44" s="1477"/>
      <c r="MEB44" s="1477"/>
      <c r="MEC44" s="1477"/>
      <c r="MED44" s="1477"/>
      <c r="MEE44" s="1477"/>
      <c r="MEF44" s="1477"/>
      <c r="MEG44" s="1477"/>
      <c r="MEH44" s="1477"/>
      <c r="MEI44" s="1477"/>
      <c r="MEJ44" s="1477"/>
      <c r="MEK44" s="1477"/>
      <c r="MEL44" s="1477"/>
      <c r="MEM44" s="1477"/>
      <c r="MEN44" s="1477"/>
      <c r="MEO44" s="1477"/>
      <c r="MEP44" s="1477"/>
      <c r="MEQ44" s="1477"/>
      <c r="MER44" s="1477"/>
      <c r="MES44" s="1477"/>
      <c r="MET44" s="1477"/>
      <c r="MEU44" s="1477"/>
      <c r="MEV44" s="1477"/>
      <c r="MEW44" s="1477"/>
      <c r="MEX44" s="1477"/>
      <c r="MEY44" s="1477"/>
      <c r="MEZ44" s="1477"/>
      <c r="MFA44" s="1477"/>
      <c r="MFB44" s="1477"/>
      <c r="MFC44" s="1477"/>
      <c r="MFD44" s="1477"/>
      <c r="MFE44" s="1477"/>
      <c r="MFF44" s="1477"/>
      <c r="MFG44" s="1477"/>
      <c r="MFH44" s="1477"/>
      <c r="MFI44" s="1477"/>
      <c r="MFJ44" s="1477"/>
      <c r="MFK44" s="1477"/>
      <c r="MFL44" s="1477"/>
      <c r="MFM44" s="1477"/>
      <c r="MFN44" s="1477"/>
      <c r="MFO44" s="1477"/>
      <c r="MFP44" s="1477"/>
      <c r="MFQ44" s="1477"/>
      <c r="MFR44" s="1477"/>
      <c r="MFS44" s="1477"/>
      <c r="MFT44" s="1477"/>
      <c r="MFU44" s="1477"/>
      <c r="MFV44" s="1477"/>
      <c r="MFW44" s="1477"/>
      <c r="MFX44" s="1477"/>
      <c r="MFY44" s="1477"/>
      <c r="MFZ44" s="1477"/>
      <c r="MGA44" s="1477"/>
      <c r="MGB44" s="1477"/>
      <c r="MGC44" s="1477"/>
      <c r="MGD44" s="1477"/>
      <c r="MGE44" s="1477"/>
      <c r="MGF44" s="1477"/>
      <c r="MGG44" s="1477"/>
      <c r="MGH44" s="1477"/>
      <c r="MGI44" s="1477"/>
      <c r="MGJ44" s="1477"/>
      <c r="MGK44" s="1477"/>
      <c r="MGL44" s="1477"/>
      <c r="MGM44" s="1477"/>
      <c r="MGN44" s="1477"/>
      <c r="MGO44" s="1477"/>
      <c r="MGP44" s="1477"/>
      <c r="MGQ44" s="1477"/>
      <c r="MGR44" s="1477"/>
      <c r="MGS44" s="1477"/>
      <c r="MGT44" s="1477"/>
      <c r="MGU44" s="1477"/>
      <c r="MGV44" s="1477"/>
      <c r="MGW44" s="1477"/>
      <c r="MGX44" s="1477"/>
      <c r="MGY44" s="1477"/>
      <c r="MGZ44" s="1477"/>
      <c r="MHA44" s="1477"/>
      <c r="MHB44" s="1477"/>
      <c r="MHC44" s="1477"/>
      <c r="MHD44" s="1477"/>
      <c r="MHE44" s="1477"/>
      <c r="MHF44" s="1477"/>
      <c r="MHG44" s="1477"/>
      <c r="MHH44" s="1477"/>
      <c r="MHI44" s="1477"/>
      <c r="MHJ44" s="1477"/>
      <c r="MHK44" s="1477"/>
      <c r="MHL44" s="1477"/>
      <c r="MHM44" s="1477"/>
      <c r="MHN44" s="1477"/>
      <c r="MHO44" s="1477"/>
      <c r="MHP44" s="1477"/>
      <c r="MHQ44" s="1477"/>
      <c r="MHR44" s="1477"/>
      <c r="MHS44" s="1477"/>
      <c r="MHT44" s="1477"/>
      <c r="MHU44" s="1477"/>
      <c r="MHV44" s="1477"/>
      <c r="MHW44" s="1477"/>
      <c r="MHX44" s="1477"/>
      <c r="MHY44" s="1477"/>
      <c r="MHZ44" s="1477"/>
      <c r="MIA44" s="1477"/>
      <c r="MIB44" s="1477"/>
      <c r="MIC44" s="1477"/>
      <c r="MID44" s="1477"/>
      <c r="MIE44" s="1477"/>
      <c r="MIF44" s="1477"/>
      <c r="MIG44" s="1477"/>
      <c r="MIH44" s="1477"/>
      <c r="MII44" s="1477"/>
      <c r="MIJ44" s="1477"/>
      <c r="MIK44" s="1477"/>
      <c r="MIL44" s="1477"/>
      <c r="MIM44" s="1477"/>
      <c r="MIN44" s="1477"/>
      <c r="MIO44" s="1477"/>
      <c r="MIP44" s="1477"/>
      <c r="MIQ44" s="1477"/>
      <c r="MIR44" s="1477"/>
      <c r="MIS44" s="1477"/>
      <c r="MIT44" s="1477"/>
      <c r="MIU44" s="1477"/>
      <c r="MIV44" s="1477"/>
      <c r="MIW44" s="1477"/>
      <c r="MIX44" s="1477"/>
      <c r="MIY44" s="1477"/>
      <c r="MIZ44" s="1477"/>
      <c r="MJA44" s="1477"/>
      <c r="MJB44" s="1477"/>
      <c r="MJC44" s="1477"/>
      <c r="MJD44" s="1477"/>
      <c r="MJE44" s="1477"/>
      <c r="MJF44" s="1477"/>
      <c r="MJG44" s="1477"/>
      <c r="MJH44" s="1477"/>
      <c r="MJI44" s="1477"/>
      <c r="MJJ44" s="1477"/>
      <c r="MJK44" s="1477"/>
      <c r="MJL44" s="1477"/>
      <c r="MJM44" s="1477"/>
      <c r="MJN44" s="1477"/>
      <c r="MJO44" s="1477"/>
      <c r="MJP44" s="1477"/>
      <c r="MJQ44" s="1477"/>
      <c r="MJR44" s="1477"/>
      <c r="MJS44" s="1477"/>
      <c r="MJT44" s="1477"/>
      <c r="MJU44" s="1477"/>
      <c r="MJV44" s="1477"/>
      <c r="MJW44" s="1477"/>
      <c r="MJX44" s="1477"/>
      <c r="MJY44" s="1477"/>
      <c r="MJZ44" s="1477"/>
      <c r="MKA44" s="1477"/>
      <c r="MKB44" s="1477"/>
      <c r="MKC44" s="1477"/>
      <c r="MKD44" s="1477"/>
      <c r="MKE44" s="1477"/>
      <c r="MKF44" s="1477"/>
      <c r="MKG44" s="1477"/>
      <c r="MKH44" s="1477"/>
      <c r="MKI44" s="1477"/>
      <c r="MKJ44" s="1477"/>
      <c r="MKK44" s="1477"/>
      <c r="MKL44" s="1477"/>
      <c r="MKM44" s="1477"/>
      <c r="MKN44" s="1477"/>
      <c r="MKO44" s="1477"/>
      <c r="MKP44" s="1477"/>
      <c r="MKQ44" s="1477"/>
      <c r="MKR44" s="1477"/>
      <c r="MKS44" s="1477"/>
      <c r="MKT44" s="1477"/>
      <c r="MKU44" s="1477"/>
      <c r="MKV44" s="1477"/>
      <c r="MKW44" s="1477"/>
      <c r="MKX44" s="1477"/>
      <c r="MKY44" s="1477"/>
      <c r="MKZ44" s="1477"/>
      <c r="MLA44" s="1477"/>
      <c r="MLB44" s="1477"/>
      <c r="MLC44" s="1477"/>
      <c r="MLD44" s="1477"/>
      <c r="MLE44" s="1477"/>
      <c r="MLF44" s="1477"/>
      <c r="MLG44" s="1477"/>
      <c r="MLH44" s="1477"/>
      <c r="MLI44" s="1477"/>
      <c r="MLJ44" s="1477"/>
      <c r="MLK44" s="1477"/>
      <c r="MLL44" s="1477"/>
      <c r="MLM44" s="1477"/>
      <c r="MLN44" s="1477"/>
      <c r="MLO44" s="1477"/>
      <c r="MLP44" s="1477"/>
      <c r="MLQ44" s="1477"/>
      <c r="MLR44" s="1477"/>
      <c r="MLS44" s="1477"/>
      <c r="MLT44" s="1477"/>
      <c r="MLU44" s="1477"/>
      <c r="MLV44" s="1477"/>
      <c r="MLW44" s="1477"/>
      <c r="MLX44" s="1477"/>
      <c r="MLY44" s="1477"/>
      <c r="MLZ44" s="1477"/>
      <c r="MMA44" s="1477"/>
      <c r="MMB44" s="1477"/>
      <c r="MMC44" s="1477"/>
      <c r="MMD44" s="1477"/>
      <c r="MME44" s="1477"/>
      <c r="MMF44" s="1477"/>
      <c r="MMG44" s="1477"/>
      <c r="MMH44" s="1477"/>
      <c r="MMI44" s="1477"/>
      <c r="MMJ44" s="1477"/>
      <c r="MMK44" s="1477"/>
      <c r="MML44" s="1477"/>
      <c r="MMM44" s="1477"/>
      <c r="MMN44" s="1477"/>
      <c r="MMO44" s="1477"/>
      <c r="MMP44" s="1477"/>
      <c r="MMQ44" s="1477"/>
      <c r="MMR44" s="1477"/>
      <c r="MMS44" s="1477"/>
      <c r="MMT44" s="1477"/>
      <c r="MMU44" s="1477"/>
      <c r="MMV44" s="1477"/>
      <c r="MMW44" s="1477"/>
      <c r="MMX44" s="1477"/>
      <c r="MMY44" s="1477"/>
      <c r="MMZ44" s="1477"/>
      <c r="MNA44" s="1477"/>
      <c r="MNB44" s="1477"/>
      <c r="MNC44" s="1477"/>
      <c r="MND44" s="1477"/>
      <c r="MNE44" s="1477"/>
      <c r="MNF44" s="1477"/>
      <c r="MNG44" s="1477"/>
      <c r="MNH44" s="1477"/>
      <c r="MNI44" s="1477"/>
      <c r="MNJ44" s="1477"/>
      <c r="MNK44" s="1477"/>
      <c r="MNL44" s="1477"/>
      <c r="MNM44" s="1477"/>
      <c r="MNN44" s="1477"/>
      <c r="MNO44" s="1477"/>
      <c r="MNP44" s="1477"/>
      <c r="MNQ44" s="1477"/>
      <c r="MNR44" s="1477"/>
      <c r="MNS44" s="1477"/>
      <c r="MNT44" s="1477"/>
      <c r="MNU44" s="1477"/>
      <c r="MNV44" s="1477"/>
      <c r="MNW44" s="1477"/>
      <c r="MNX44" s="1477"/>
      <c r="MNY44" s="1477"/>
      <c r="MNZ44" s="1477"/>
      <c r="MOA44" s="1477"/>
      <c r="MOB44" s="1477"/>
      <c r="MOC44" s="1477"/>
      <c r="MOD44" s="1477"/>
      <c r="MOE44" s="1477"/>
      <c r="MOF44" s="1477"/>
      <c r="MOG44" s="1477"/>
      <c r="MOH44" s="1477"/>
      <c r="MOI44" s="1477"/>
      <c r="MOJ44" s="1477"/>
      <c r="MOK44" s="1477"/>
      <c r="MOL44" s="1477"/>
      <c r="MOM44" s="1477"/>
      <c r="MON44" s="1477"/>
      <c r="MOO44" s="1477"/>
      <c r="MOP44" s="1477"/>
      <c r="MOQ44" s="1477"/>
      <c r="MOR44" s="1477"/>
      <c r="MOS44" s="1477"/>
      <c r="MOT44" s="1477"/>
      <c r="MOU44" s="1477"/>
      <c r="MOV44" s="1477"/>
      <c r="MOW44" s="1477"/>
      <c r="MOX44" s="1477"/>
      <c r="MOY44" s="1477"/>
      <c r="MOZ44" s="1477"/>
      <c r="MPA44" s="1477"/>
      <c r="MPB44" s="1477"/>
      <c r="MPC44" s="1477"/>
      <c r="MPD44" s="1477"/>
      <c r="MPE44" s="1477"/>
      <c r="MPF44" s="1477"/>
      <c r="MPG44" s="1477"/>
      <c r="MPH44" s="1477"/>
      <c r="MPI44" s="1477"/>
      <c r="MPJ44" s="1477"/>
      <c r="MPK44" s="1477"/>
      <c r="MPL44" s="1477"/>
      <c r="MPM44" s="1477"/>
      <c r="MPN44" s="1477"/>
      <c r="MPO44" s="1477"/>
      <c r="MPP44" s="1477"/>
      <c r="MPQ44" s="1477"/>
      <c r="MPR44" s="1477"/>
      <c r="MPS44" s="1477"/>
      <c r="MPT44" s="1477"/>
      <c r="MPU44" s="1477"/>
      <c r="MPV44" s="1477"/>
      <c r="MPW44" s="1477"/>
      <c r="MPX44" s="1477"/>
      <c r="MPY44" s="1477"/>
      <c r="MPZ44" s="1477"/>
      <c r="MQA44" s="1477"/>
      <c r="MQB44" s="1477"/>
      <c r="MQC44" s="1477"/>
      <c r="MQD44" s="1477"/>
      <c r="MQE44" s="1477"/>
      <c r="MQF44" s="1477"/>
      <c r="MQG44" s="1477"/>
      <c r="MQH44" s="1477"/>
      <c r="MQI44" s="1477"/>
      <c r="MQJ44" s="1477"/>
      <c r="MQK44" s="1477"/>
      <c r="MQL44" s="1477"/>
      <c r="MQM44" s="1477"/>
      <c r="MQN44" s="1477"/>
      <c r="MQO44" s="1477"/>
      <c r="MQP44" s="1477"/>
      <c r="MQQ44" s="1477"/>
      <c r="MQR44" s="1477"/>
      <c r="MQS44" s="1477"/>
      <c r="MQT44" s="1477"/>
      <c r="MQU44" s="1477"/>
      <c r="MQV44" s="1477"/>
      <c r="MQW44" s="1477"/>
      <c r="MQX44" s="1477"/>
      <c r="MQY44" s="1477"/>
      <c r="MQZ44" s="1477"/>
      <c r="MRA44" s="1477"/>
      <c r="MRB44" s="1477"/>
      <c r="MRC44" s="1477"/>
      <c r="MRD44" s="1477"/>
      <c r="MRE44" s="1477"/>
      <c r="MRF44" s="1477"/>
      <c r="MRG44" s="1477"/>
      <c r="MRH44" s="1477"/>
      <c r="MRI44" s="1477"/>
      <c r="MRJ44" s="1477"/>
      <c r="MRK44" s="1477"/>
      <c r="MRL44" s="1477"/>
      <c r="MRM44" s="1477"/>
      <c r="MRN44" s="1477"/>
      <c r="MRO44" s="1477"/>
      <c r="MRP44" s="1477"/>
      <c r="MRQ44" s="1477"/>
      <c r="MRR44" s="1477"/>
      <c r="MRS44" s="1477"/>
      <c r="MRT44" s="1477"/>
      <c r="MRU44" s="1477"/>
      <c r="MRV44" s="1477"/>
      <c r="MRW44" s="1477"/>
      <c r="MRX44" s="1477"/>
      <c r="MRY44" s="1477"/>
      <c r="MRZ44" s="1477"/>
      <c r="MSA44" s="1477"/>
      <c r="MSB44" s="1477"/>
      <c r="MSC44" s="1477"/>
      <c r="MSD44" s="1477"/>
      <c r="MSE44" s="1477"/>
      <c r="MSF44" s="1477"/>
      <c r="MSG44" s="1477"/>
      <c r="MSH44" s="1477"/>
      <c r="MSI44" s="1477"/>
      <c r="MSJ44" s="1477"/>
      <c r="MSK44" s="1477"/>
      <c r="MSL44" s="1477"/>
      <c r="MSM44" s="1477"/>
      <c r="MSN44" s="1477"/>
      <c r="MSO44" s="1477"/>
      <c r="MSP44" s="1477"/>
      <c r="MSQ44" s="1477"/>
      <c r="MSR44" s="1477"/>
      <c r="MSS44" s="1477"/>
      <c r="MST44" s="1477"/>
      <c r="MSU44" s="1477"/>
      <c r="MSV44" s="1477"/>
      <c r="MSW44" s="1477"/>
      <c r="MSX44" s="1477"/>
      <c r="MSY44" s="1477"/>
      <c r="MSZ44" s="1477"/>
      <c r="MTA44" s="1477"/>
      <c r="MTB44" s="1477"/>
      <c r="MTC44" s="1477"/>
      <c r="MTD44" s="1477"/>
      <c r="MTE44" s="1477"/>
      <c r="MTF44" s="1477"/>
      <c r="MTG44" s="1477"/>
      <c r="MTH44" s="1477"/>
      <c r="MTI44" s="1477"/>
      <c r="MTJ44" s="1477"/>
      <c r="MTK44" s="1477"/>
      <c r="MTL44" s="1477"/>
      <c r="MTM44" s="1477"/>
      <c r="MTN44" s="1477"/>
      <c r="MTO44" s="1477"/>
      <c r="MTP44" s="1477"/>
      <c r="MTQ44" s="1477"/>
      <c r="MTR44" s="1477"/>
      <c r="MTS44" s="1477"/>
      <c r="MTT44" s="1477"/>
      <c r="MTU44" s="1477"/>
      <c r="MTV44" s="1477"/>
      <c r="MTW44" s="1477"/>
      <c r="MTX44" s="1477"/>
      <c r="MTY44" s="1477"/>
      <c r="MTZ44" s="1477"/>
      <c r="MUA44" s="1477"/>
      <c r="MUB44" s="1477"/>
      <c r="MUC44" s="1477"/>
      <c r="MUD44" s="1477"/>
      <c r="MUE44" s="1477"/>
      <c r="MUF44" s="1477"/>
      <c r="MUG44" s="1477"/>
      <c r="MUH44" s="1477"/>
      <c r="MUI44" s="1477"/>
      <c r="MUJ44" s="1477"/>
      <c r="MUK44" s="1477"/>
      <c r="MUL44" s="1477"/>
      <c r="MUM44" s="1477"/>
      <c r="MUN44" s="1477"/>
      <c r="MUO44" s="1477"/>
      <c r="MUP44" s="1477"/>
      <c r="MUQ44" s="1477"/>
      <c r="MUR44" s="1477"/>
      <c r="MUS44" s="1477"/>
      <c r="MUT44" s="1477"/>
      <c r="MUU44" s="1477"/>
      <c r="MUV44" s="1477"/>
      <c r="MUW44" s="1477"/>
      <c r="MUX44" s="1477"/>
      <c r="MUY44" s="1477"/>
      <c r="MUZ44" s="1477"/>
      <c r="MVA44" s="1477"/>
      <c r="MVB44" s="1477"/>
      <c r="MVC44" s="1477"/>
      <c r="MVD44" s="1477"/>
      <c r="MVE44" s="1477"/>
      <c r="MVF44" s="1477"/>
      <c r="MVG44" s="1477"/>
      <c r="MVH44" s="1477"/>
      <c r="MVI44" s="1477"/>
      <c r="MVJ44" s="1477"/>
      <c r="MVK44" s="1477"/>
      <c r="MVL44" s="1477"/>
      <c r="MVM44" s="1477"/>
      <c r="MVN44" s="1477"/>
      <c r="MVO44" s="1477"/>
      <c r="MVP44" s="1477"/>
      <c r="MVQ44" s="1477"/>
      <c r="MVR44" s="1477"/>
      <c r="MVS44" s="1477"/>
      <c r="MVT44" s="1477"/>
      <c r="MVU44" s="1477"/>
      <c r="MVV44" s="1477"/>
      <c r="MVW44" s="1477"/>
      <c r="MVX44" s="1477"/>
      <c r="MVY44" s="1477"/>
      <c r="MVZ44" s="1477"/>
      <c r="MWA44" s="1477"/>
      <c r="MWB44" s="1477"/>
      <c r="MWC44" s="1477"/>
      <c r="MWD44" s="1477"/>
      <c r="MWE44" s="1477"/>
      <c r="MWF44" s="1477"/>
      <c r="MWG44" s="1477"/>
      <c r="MWH44" s="1477"/>
      <c r="MWI44" s="1477"/>
      <c r="MWJ44" s="1477"/>
      <c r="MWK44" s="1477"/>
      <c r="MWL44" s="1477"/>
      <c r="MWM44" s="1477"/>
      <c r="MWN44" s="1477"/>
      <c r="MWO44" s="1477"/>
      <c r="MWP44" s="1477"/>
      <c r="MWQ44" s="1477"/>
      <c r="MWR44" s="1477"/>
      <c r="MWS44" s="1477"/>
      <c r="MWT44" s="1477"/>
      <c r="MWU44" s="1477"/>
      <c r="MWV44" s="1477"/>
      <c r="MWW44" s="1477"/>
      <c r="MWX44" s="1477"/>
      <c r="MWY44" s="1477"/>
      <c r="MWZ44" s="1477"/>
      <c r="MXA44" s="1477"/>
      <c r="MXB44" s="1477"/>
      <c r="MXC44" s="1477"/>
      <c r="MXD44" s="1477"/>
      <c r="MXE44" s="1477"/>
      <c r="MXF44" s="1477"/>
      <c r="MXG44" s="1477"/>
      <c r="MXH44" s="1477"/>
      <c r="MXI44" s="1477"/>
      <c r="MXJ44" s="1477"/>
      <c r="MXK44" s="1477"/>
      <c r="MXL44" s="1477"/>
      <c r="MXM44" s="1477"/>
      <c r="MXN44" s="1477"/>
      <c r="MXO44" s="1477"/>
      <c r="MXP44" s="1477"/>
      <c r="MXQ44" s="1477"/>
      <c r="MXR44" s="1477"/>
      <c r="MXS44" s="1477"/>
      <c r="MXT44" s="1477"/>
      <c r="MXU44" s="1477"/>
      <c r="MXV44" s="1477"/>
      <c r="MXW44" s="1477"/>
      <c r="MXX44" s="1477"/>
      <c r="MXY44" s="1477"/>
      <c r="MXZ44" s="1477"/>
      <c r="MYA44" s="1477"/>
      <c r="MYB44" s="1477"/>
      <c r="MYC44" s="1477"/>
      <c r="MYD44" s="1477"/>
      <c r="MYE44" s="1477"/>
      <c r="MYF44" s="1477"/>
      <c r="MYG44" s="1477"/>
      <c r="MYH44" s="1477"/>
      <c r="MYI44" s="1477"/>
      <c r="MYJ44" s="1477"/>
      <c r="MYK44" s="1477"/>
      <c r="MYL44" s="1477"/>
      <c r="MYM44" s="1477"/>
      <c r="MYN44" s="1477"/>
      <c r="MYO44" s="1477"/>
      <c r="MYP44" s="1477"/>
      <c r="MYQ44" s="1477"/>
      <c r="MYR44" s="1477"/>
      <c r="MYS44" s="1477"/>
      <c r="MYT44" s="1477"/>
      <c r="MYU44" s="1477"/>
      <c r="MYV44" s="1477"/>
      <c r="MYW44" s="1477"/>
      <c r="MYX44" s="1477"/>
      <c r="MYY44" s="1477"/>
      <c r="MYZ44" s="1477"/>
      <c r="MZA44" s="1477"/>
      <c r="MZB44" s="1477"/>
      <c r="MZC44" s="1477"/>
      <c r="MZD44" s="1477"/>
      <c r="MZE44" s="1477"/>
      <c r="MZF44" s="1477"/>
      <c r="MZG44" s="1477"/>
      <c r="MZH44" s="1477"/>
      <c r="MZI44" s="1477"/>
      <c r="MZJ44" s="1477"/>
      <c r="MZK44" s="1477"/>
      <c r="MZL44" s="1477"/>
      <c r="MZM44" s="1477"/>
      <c r="MZN44" s="1477"/>
      <c r="MZO44" s="1477"/>
      <c r="MZP44" s="1477"/>
      <c r="MZQ44" s="1477"/>
      <c r="MZR44" s="1477"/>
      <c r="MZS44" s="1477"/>
      <c r="MZT44" s="1477"/>
      <c r="MZU44" s="1477"/>
      <c r="MZV44" s="1477"/>
      <c r="MZW44" s="1477"/>
      <c r="MZX44" s="1477"/>
      <c r="MZY44" s="1477"/>
      <c r="MZZ44" s="1477"/>
      <c r="NAA44" s="1477"/>
      <c r="NAB44" s="1477"/>
      <c r="NAC44" s="1477"/>
      <c r="NAD44" s="1477"/>
      <c r="NAE44" s="1477"/>
      <c r="NAF44" s="1477"/>
      <c r="NAG44" s="1477"/>
      <c r="NAH44" s="1477"/>
      <c r="NAI44" s="1477"/>
      <c r="NAJ44" s="1477"/>
      <c r="NAK44" s="1477"/>
      <c r="NAL44" s="1477"/>
      <c r="NAM44" s="1477"/>
      <c r="NAN44" s="1477"/>
      <c r="NAO44" s="1477"/>
      <c r="NAP44" s="1477"/>
      <c r="NAQ44" s="1477"/>
      <c r="NAR44" s="1477"/>
      <c r="NAS44" s="1477"/>
      <c r="NAT44" s="1477"/>
      <c r="NAU44" s="1477"/>
      <c r="NAV44" s="1477"/>
      <c r="NAW44" s="1477"/>
      <c r="NAX44" s="1477"/>
      <c r="NAY44" s="1477"/>
      <c r="NAZ44" s="1477"/>
      <c r="NBA44" s="1477"/>
      <c r="NBB44" s="1477"/>
      <c r="NBC44" s="1477"/>
      <c r="NBD44" s="1477"/>
      <c r="NBE44" s="1477"/>
      <c r="NBF44" s="1477"/>
      <c r="NBG44" s="1477"/>
      <c r="NBH44" s="1477"/>
      <c r="NBI44" s="1477"/>
      <c r="NBJ44" s="1477"/>
      <c r="NBK44" s="1477"/>
      <c r="NBL44" s="1477"/>
      <c r="NBM44" s="1477"/>
      <c r="NBN44" s="1477"/>
      <c r="NBO44" s="1477"/>
      <c r="NBP44" s="1477"/>
      <c r="NBQ44" s="1477"/>
      <c r="NBR44" s="1477"/>
      <c r="NBS44" s="1477"/>
      <c r="NBT44" s="1477"/>
      <c r="NBU44" s="1477"/>
      <c r="NBV44" s="1477"/>
      <c r="NBW44" s="1477"/>
      <c r="NBX44" s="1477"/>
      <c r="NBY44" s="1477"/>
      <c r="NBZ44" s="1477"/>
      <c r="NCA44" s="1477"/>
      <c r="NCB44" s="1477"/>
      <c r="NCC44" s="1477"/>
      <c r="NCD44" s="1477"/>
      <c r="NCE44" s="1477"/>
      <c r="NCF44" s="1477"/>
      <c r="NCG44" s="1477"/>
      <c r="NCH44" s="1477"/>
      <c r="NCI44" s="1477"/>
      <c r="NCJ44" s="1477"/>
      <c r="NCK44" s="1477"/>
      <c r="NCL44" s="1477"/>
      <c r="NCM44" s="1477"/>
      <c r="NCN44" s="1477"/>
      <c r="NCO44" s="1477"/>
      <c r="NCP44" s="1477"/>
      <c r="NCQ44" s="1477"/>
      <c r="NCR44" s="1477"/>
      <c r="NCS44" s="1477"/>
      <c r="NCT44" s="1477"/>
      <c r="NCU44" s="1477"/>
      <c r="NCV44" s="1477"/>
      <c r="NCW44" s="1477"/>
      <c r="NCX44" s="1477"/>
      <c r="NCY44" s="1477"/>
      <c r="NCZ44" s="1477"/>
      <c r="NDA44" s="1477"/>
      <c r="NDB44" s="1477"/>
      <c r="NDC44" s="1477"/>
      <c r="NDD44" s="1477"/>
      <c r="NDE44" s="1477"/>
      <c r="NDF44" s="1477"/>
      <c r="NDG44" s="1477"/>
      <c r="NDH44" s="1477"/>
      <c r="NDI44" s="1477"/>
      <c r="NDJ44" s="1477"/>
      <c r="NDK44" s="1477"/>
      <c r="NDL44" s="1477"/>
      <c r="NDM44" s="1477"/>
      <c r="NDN44" s="1477"/>
      <c r="NDO44" s="1477"/>
      <c r="NDP44" s="1477"/>
      <c r="NDQ44" s="1477"/>
      <c r="NDR44" s="1477"/>
      <c r="NDS44" s="1477"/>
      <c r="NDT44" s="1477"/>
      <c r="NDU44" s="1477"/>
      <c r="NDV44" s="1477"/>
      <c r="NDW44" s="1477"/>
      <c r="NDX44" s="1477"/>
      <c r="NDY44" s="1477"/>
      <c r="NDZ44" s="1477"/>
      <c r="NEA44" s="1477"/>
      <c r="NEB44" s="1477"/>
      <c r="NEC44" s="1477"/>
      <c r="NED44" s="1477"/>
      <c r="NEE44" s="1477"/>
      <c r="NEF44" s="1477"/>
      <c r="NEG44" s="1477"/>
      <c r="NEH44" s="1477"/>
      <c r="NEI44" s="1477"/>
      <c r="NEJ44" s="1477"/>
      <c r="NEK44" s="1477"/>
      <c r="NEL44" s="1477"/>
      <c r="NEM44" s="1477"/>
      <c r="NEN44" s="1477"/>
      <c r="NEO44" s="1477"/>
      <c r="NEP44" s="1477"/>
      <c r="NEQ44" s="1477"/>
      <c r="NER44" s="1477"/>
      <c r="NES44" s="1477"/>
      <c r="NET44" s="1477"/>
      <c r="NEU44" s="1477"/>
      <c r="NEV44" s="1477"/>
      <c r="NEW44" s="1477"/>
      <c r="NEX44" s="1477"/>
      <c r="NEY44" s="1477"/>
      <c r="NEZ44" s="1477"/>
      <c r="NFA44" s="1477"/>
      <c r="NFB44" s="1477"/>
      <c r="NFC44" s="1477"/>
      <c r="NFD44" s="1477"/>
      <c r="NFE44" s="1477"/>
      <c r="NFF44" s="1477"/>
      <c r="NFG44" s="1477"/>
      <c r="NFH44" s="1477"/>
      <c r="NFI44" s="1477"/>
      <c r="NFJ44" s="1477"/>
      <c r="NFK44" s="1477"/>
      <c r="NFL44" s="1477"/>
      <c r="NFM44" s="1477"/>
      <c r="NFN44" s="1477"/>
      <c r="NFO44" s="1477"/>
      <c r="NFP44" s="1477"/>
      <c r="NFQ44" s="1477"/>
      <c r="NFR44" s="1477"/>
      <c r="NFS44" s="1477"/>
      <c r="NFT44" s="1477"/>
      <c r="NFU44" s="1477"/>
      <c r="NFV44" s="1477"/>
      <c r="NFW44" s="1477"/>
      <c r="NFX44" s="1477"/>
      <c r="NFY44" s="1477"/>
      <c r="NFZ44" s="1477"/>
      <c r="NGA44" s="1477"/>
      <c r="NGB44" s="1477"/>
      <c r="NGC44" s="1477"/>
      <c r="NGD44" s="1477"/>
      <c r="NGE44" s="1477"/>
      <c r="NGF44" s="1477"/>
      <c r="NGG44" s="1477"/>
      <c r="NGH44" s="1477"/>
      <c r="NGI44" s="1477"/>
      <c r="NGJ44" s="1477"/>
      <c r="NGK44" s="1477"/>
      <c r="NGL44" s="1477"/>
      <c r="NGM44" s="1477"/>
      <c r="NGN44" s="1477"/>
      <c r="NGO44" s="1477"/>
      <c r="NGP44" s="1477"/>
      <c r="NGQ44" s="1477"/>
      <c r="NGR44" s="1477"/>
      <c r="NGS44" s="1477"/>
      <c r="NGT44" s="1477"/>
      <c r="NGU44" s="1477"/>
      <c r="NGV44" s="1477"/>
      <c r="NGW44" s="1477"/>
      <c r="NGX44" s="1477"/>
      <c r="NGY44" s="1477"/>
      <c r="NGZ44" s="1477"/>
      <c r="NHA44" s="1477"/>
      <c r="NHB44" s="1477"/>
      <c r="NHC44" s="1477"/>
      <c r="NHD44" s="1477"/>
      <c r="NHE44" s="1477"/>
      <c r="NHF44" s="1477"/>
      <c r="NHG44" s="1477"/>
      <c r="NHH44" s="1477"/>
      <c r="NHI44" s="1477"/>
      <c r="NHJ44" s="1477"/>
      <c r="NHK44" s="1477"/>
      <c r="NHL44" s="1477"/>
      <c r="NHM44" s="1477"/>
      <c r="NHN44" s="1477"/>
      <c r="NHO44" s="1477"/>
      <c r="NHP44" s="1477"/>
      <c r="NHQ44" s="1477"/>
      <c r="NHR44" s="1477"/>
      <c r="NHS44" s="1477"/>
      <c r="NHT44" s="1477"/>
      <c r="NHU44" s="1477"/>
      <c r="NHV44" s="1477"/>
      <c r="NHW44" s="1477"/>
      <c r="NHX44" s="1477"/>
      <c r="NHY44" s="1477"/>
      <c r="NHZ44" s="1477"/>
      <c r="NIA44" s="1477"/>
      <c r="NIB44" s="1477"/>
      <c r="NIC44" s="1477"/>
      <c r="NID44" s="1477"/>
      <c r="NIE44" s="1477"/>
      <c r="NIF44" s="1477"/>
      <c r="NIG44" s="1477"/>
      <c r="NIH44" s="1477"/>
      <c r="NII44" s="1477"/>
      <c r="NIJ44" s="1477"/>
      <c r="NIK44" s="1477"/>
      <c r="NIL44" s="1477"/>
      <c r="NIM44" s="1477"/>
      <c r="NIN44" s="1477"/>
      <c r="NIO44" s="1477"/>
      <c r="NIP44" s="1477"/>
      <c r="NIQ44" s="1477"/>
      <c r="NIR44" s="1477"/>
      <c r="NIS44" s="1477"/>
      <c r="NIT44" s="1477"/>
      <c r="NIU44" s="1477"/>
      <c r="NIV44" s="1477"/>
      <c r="NIW44" s="1477"/>
      <c r="NIX44" s="1477"/>
      <c r="NIY44" s="1477"/>
      <c r="NIZ44" s="1477"/>
      <c r="NJA44" s="1477"/>
      <c r="NJB44" s="1477"/>
      <c r="NJC44" s="1477"/>
      <c r="NJD44" s="1477"/>
      <c r="NJE44" s="1477"/>
      <c r="NJF44" s="1477"/>
      <c r="NJG44" s="1477"/>
      <c r="NJH44" s="1477"/>
      <c r="NJI44" s="1477"/>
      <c r="NJJ44" s="1477"/>
      <c r="NJK44" s="1477"/>
      <c r="NJL44" s="1477"/>
      <c r="NJM44" s="1477"/>
      <c r="NJN44" s="1477"/>
      <c r="NJO44" s="1477"/>
      <c r="NJP44" s="1477"/>
      <c r="NJQ44" s="1477"/>
      <c r="NJR44" s="1477"/>
      <c r="NJS44" s="1477"/>
      <c r="NJT44" s="1477"/>
      <c r="NJU44" s="1477"/>
      <c r="NJV44" s="1477"/>
      <c r="NJW44" s="1477"/>
      <c r="NJX44" s="1477"/>
      <c r="NJY44" s="1477"/>
      <c r="NJZ44" s="1477"/>
      <c r="NKA44" s="1477"/>
      <c r="NKB44" s="1477"/>
      <c r="NKC44" s="1477"/>
      <c r="NKD44" s="1477"/>
      <c r="NKE44" s="1477"/>
      <c r="NKF44" s="1477"/>
      <c r="NKG44" s="1477"/>
      <c r="NKH44" s="1477"/>
      <c r="NKI44" s="1477"/>
      <c r="NKJ44" s="1477"/>
      <c r="NKK44" s="1477"/>
      <c r="NKL44" s="1477"/>
      <c r="NKM44" s="1477"/>
      <c r="NKN44" s="1477"/>
      <c r="NKO44" s="1477"/>
      <c r="NKP44" s="1477"/>
      <c r="NKQ44" s="1477"/>
      <c r="NKR44" s="1477"/>
      <c r="NKS44" s="1477"/>
      <c r="NKT44" s="1477"/>
      <c r="NKU44" s="1477"/>
      <c r="NKV44" s="1477"/>
      <c r="NKW44" s="1477"/>
      <c r="NKX44" s="1477"/>
      <c r="NKY44" s="1477"/>
      <c r="NKZ44" s="1477"/>
      <c r="NLA44" s="1477"/>
      <c r="NLB44" s="1477"/>
      <c r="NLC44" s="1477"/>
      <c r="NLD44" s="1477"/>
      <c r="NLE44" s="1477"/>
      <c r="NLF44" s="1477"/>
      <c r="NLG44" s="1477"/>
      <c r="NLH44" s="1477"/>
      <c r="NLI44" s="1477"/>
      <c r="NLJ44" s="1477"/>
      <c r="NLK44" s="1477"/>
      <c r="NLL44" s="1477"/>
      <c r="NLM44" s="1477"/>
      <c r="NLN44" s="1477"/>
      <c r="NLO44" s="1477"/>
      <c r="NLP44" s="1477"/>
      <c r="NLQ44" s="1477"/>
      <c r="NLR44" s="1477"/>
      <c r="NLS44" s="1477"/>
      <c r="NLT44" s="1477"/>
      <c r="NLU44" s="1477"/>
      <c r="NLV44" s="1477"/>
      <c r="NLW44" s="1477"/>
      <c r="NLX44" s="1477"/>
      <c r="NLY44" s="1477"/>
      <c r="NLZ44" s="1477"/>
      <c r="NMA44" s="1477"/>
      <c r="NMB44" s="1477"/>
      <c r="NMC44" s="1477"/>
      <c r="NMD44" s="1477"/>
      <c r="NME44" s="1477"/>
      <c r="NMF44" s="1477"/>
      <c r="NMG44" s="1477"/>
      <c r="NMH44" s="1477"/>
      <c r="NMI44" s="1477"/>
      <c r="NMJ44" s="1477"/>
      <c r="NMK44" s="1477"/>
      <c r="NML44" s="1477"/>
      <c r="NMM44" s="1477"/>
      <c r="NMN44" s="1477"/>
      <c r="NMO44" s="1477"/>
      <c r="NMP44" s="1477"/>
      <c r="NMQ44" s="1477"/>
      <c r="NMR44" s="1477"/>
      <c r="NMS44" s="1477"/>
      <c r="NMT44" s="1477"/>
      <c r="NMU44" s="1477"/>
      <c r="NMV44" s="1477"/>
      <c r="NMW44" s="1477"/>
      <c r="NMX44" s="1477"/>
      <c r="NMY44" s="1477"/>
      <c r="NMZ44" s="1477"/>
      <c r="NNA44" s="1477"/>
      <c r="NNB44" s="1477"/>
      <c r="NNC44" s="1477"/>
      <c r="NND44" s="1477"/>
      <c r="NNE44" s="1477"/>
      <c r="NNF44" s="1477"/>
      <c r="NNG44" s="1477"/>
      <c r="NNH44" s="1477"/>
      <c r="NNI44" s="1477"/>
      <c r="NNJ44" s="1477"/>
      <c r="NNK44" s="1477"/>
      <c r="NNL44" s="1477"/>
      <c r="NNM44" s="1477"/>
      <c r="NNN44" s="1477"/>
      <c r="NNO44" s="1477"/>
      <c r="NNP44" s="1477"/>
      <c r="NNQ44" s="1477"/>
      <c r="NNR44" s="1477"/>
      <c r="NNS44" s="1477"/>
      <c r="NNT44" s="1477"/>
      <c r="NNU44" s="1477"/>
      <c r="NNV44" s="1477"/>
      <c r="NNW44" s="1477"/>
      <c r="NNX44" s="1477"/>
      <c r="NNY44" s="1477"/>
      <c r="NNZ44" s="1477"/>
      <c r="NOA44" s="1477"/>
      <c r="NOB44" s="1477"/>
      <c r="NOC44" s="1477"/>
      <c r="NOD44" s="1477"/>
      <c r="NOE44" s="1477"/>
      <c r="NOF44" s="1477"/>
      <c r="NOG44" s="1477"/>
      <c r="NOH44" s="1477"/>
      <c r="NOI44" s="1477"/>
      <c r="NOJ44" s="1477"/>
      <c r="NOK44" s="1477"/>
      <c r="NOL44" s="1477"/>
      <c r="NOM44" s="1477"/>
      <c r="NON44" s="1477"/>
      <c r="NOO44" s="1477"/>
      <c r="NOP44" s="1477"/>
      <c r="NOQ44" s="1477"/>
      <c r="NOR44" s="1477"/>
      <c r="NOS44" s="1477"/>
      <c r="NOT44" s="1477"/>
      <c r="NOU44" s="1477"/>
      <c r="NOV44" s="1477"/>
      <c r="NOW44" s="1477"/>
      <c r="NOX44" s="1477"/>
      <c r="NOY44" s="1477"/>
      <c r="NOZ44" s="1477"/>
      <c r="NPA44" s="1477"/>
      <c r="NPB44" s="1477"/>
      <c r="NPC44" s="1477"/>
      <c r="NPD44" s="1477"/>
      <c r="NPE44" s="1477"/>
      <c r="NPF44" s="1477"/>
      <c r="NPG44" s="1477"/>
      <c r="NPH44" s="1477"/>
      <c r="NPI44" s="1477"/>
      <c r="NPJ44" s="1477"/>
      <c r="NPK44" s="1477"/>
      <c r="NPL44" s="1477"/>
      <c r="NPM44" s="1477"/>
      <c r="NPN44" s="1477"/>
      <c r="NPO44" s="1477"/>
      <c r="NPP44" s="1477"/>
      <c r="NPQ44" s="1477"/>
      <c r="NPR44" s="1477"/>
      <c r="NPS44" s="1477"/>
      <c r="NPT44" s="1477"/>
      <c r="NPU44" s="1477"/>
      <c r="NPV44" s="1477"/>
      <c r="NPW44" s="1477"/>
      <c r="NPX44" s="1477"/>
      <c r="NPY44" s="1477"/>
      <c r="NPZ44" s="1477"/>
      <c r="NQA44" s="1477"/>
      <c r="NQB44" s="1477"/>
      <c r="NQC44" s="1477"/>
      <c r="NQD44" s="1477"/>
      <c r="NQE44" s="1477"/>
      <c r="NQF44" s="1477"/>
      <c r="NQG44" s="1477"/>
      <c r="NQH44" s="1477"/>
      <c r="NQI44" s="1477"/>
      <c r="NQJ44" s="1477"/>
      <c r="NQK44" s="1477"/>
      <c r="NQL44" s="1477"/>
      <c r="NQM44" s="1477"/>
      <c r="NQN44" s="1477"/>
      <c r="NQO44" s="1477"/>
      <c r="NQP44" s="1477"/>
      <c r="NQQ44" s="1477"/>
      <c r="NQR44" s="1477"/>
      <c r="NQS44" s="1477"/>
      <c r="NQT44" s="1477"/>
      <c r="NQU44" s="1477"/>
      <c r="NQV44" s="1477"/>
      <c r="NQW44" s="1477"/>
      <c r="NQX44" s="1477"/>
      <c r="NQY44" s="1477"/>
      <c r="NQZ44" s="1477"/>
      <c r="NRA44" s="1477"/>
      <c r="NRB44" s="1477"/>
      <c r="NRC44" s="1477"/>
      <c r="NRD44" s="1477"/>
      <c r="NRE44" s="1477"/>
      <c r="NRF44" s="1477"/>
      <c r="NRG44" s="1477"/>
      <c r="NRH44" s="1477"/>
      <c r="NRI44" s="1477"/>
      <c r="NRJ44" s="1477"/>
      <c r="NRK44" s="1477"/>
      <c r="NRL44" s="1477"/>
      <c r="NRM44" s="1477"/>
      <c r="NRN44" s="1477"/>
      <c r="NRO44" s="1477"/>
      <c r="NRP44" s="1477"/>
      <c r="NRQ44" s="1477"/>
      <c r="NRR44" s="1477"/>
      <c r="NRS44" s="1477"/>
      <c r="NRT44" s="1477"/>
      <c r="NRU44" s="1477"/>
      <c r="NRV44" s="1477"/>
      <c r="NRW44" s="1477"/>
      <c r="NRX44" s="1477"/>
      <c r="NRY44" s="1477"/>
      <c r="NRZ44" s="1477"/>
      <c r="NSA44" s="1477"/>
      <c r="NSB44" s="1477"/>
      <c r="NSC44" s="1477"/>
      <c r="NSD44" s="1477"/>
      <c r="NSE44" s="1477"/>
      <c r="NSF44" s="1477"/>
      <c r="NSG44" s="1477"/>
      <c r="NSH44" s="1477"/>
      <c r="NSI44" s="1477"/>
      <c r="NSJ44" s="1477"/>
      <c r="NSK44" s="1477"/>
      <c r="NSL44" s="1477"/>
      <c r="NSM44" s="1477"/>
      <c r="NSN44" s="1477"/>
      <c r="NSO44" s="1477"/>
      <c r="NSP44" s="1477"/>
      <c r="NSQ44" s="1477"/>
      <c r="NSR44" s="1477"/>
      <c r="NSS44" s="1477"/>
      <c r="NST44" s="1477"/>
      <c r="NSU44" s="1477"/>
      <c r="NSV44" s="1477"/>
      <c r="NSW44" s="1477"/>
      <c r="NSX44" s="1477"/>
      <c r="NSY44" s="1477"/>
      <c r="NSZ44" s="1477"/>
      <c r="NTA44" s="1477"/>
      <c r="NTB44" s="1477"/>
      <c r="NTC44" s="1477"/>
      <c r="NTD44" s="1477"/>
      <c r="NTE44" s="1477"/>
      <c r="NTF44" s="1477"/>
      <c r="NTG44" s="1477"/>
      <c r="NTH44" s="1477"/>
      <c r="NTI44" s="1477"/>
      <c r="NTJ44" s="1477"/>
      <c r="NTK44" s="1477"/>
      <c r="NTL44" s="1477"/>
      <c r="NTM44" s="1477"/>
      <c r="NTN44" s="1477"/>
      <c r="NTO44" s="1477"/>
      <c r="NTP44" s="1477"/>
      <c r="NTQ44" s="1477"/>
      <c r="NTR44" s="1477"/>
      <c r="NTS44" s="1477"/>
      <c r="NTT44" s="1477"/>
      <c r="NTU44" s="1477"/>
      <c r="NTV44" s="1477"/>
      <c r="NTW44" s="1477"/>
      <c r="NTX44" s="1477"/>
      <c r="NTY44" s="1477"/>
      <c r="NTZ44" s="1477"/>
      <c r="NUA44" s="1477"/>
      <c r="NUB44" s="1477"/>
      <c r="NUC44" s="1477"/>
      <c r="NUD44" s="1477"/>
      <c r="NUE44" s="1477"/>
      <c r="NUF44" s="1477"/>
      <c r="NUG44" s="1477"/>
      <c r="NUH44" s="1477"/>
      <c r="NUI44" s="1477"/>
      <c r="NUJ44" s="1477"/>
      <c r="NUK44" s="1477"/>
      <c r="NUL44" s="1477"/>
      <c r="NUM44" s="1477"/>
      <c r="NUN44" s="1477"/>
      <c r="NUO44" s="1477"/>
      <c r="NUP44" s="1477"/>
      <c r="NUQ44" s="1477"/>
      <c r="NUR44" s="1477"/>
      <c r="NUS44" s="1477"/>
      <c r="NUT44" s="1477"/>
      <c r="NUU44" s="1477"/>
      <c r="NUV44" s="1477"/>
      <c r="NUW44" s="1477"/>
      <c r="NUX44" s="1477"/>
      <c r="NUY44" s="1477"/>
      <c r="NUZ44" s="1477"/>
      <c r="NVA44" s="1477"/>
      <c r="NVB44" s="1477"/>
      <c r="NVC44" s="1477"/>
      <c r="NVD44" s="1477"/>
      <c r="NVE44" s="1477"/>
      <c r="NVF44" s="1477"/>
      <c r="NVG44" s="1477"/>
      <c r="NVH44" s="1477"/>
      <c r="NVI44" s="1477"/>
      <c r="NVJ44" s="1477"/>
      <c r="NVK44" s="1477"/>
      <c r="NVL44" s="1477"/>
      <c r="NVM44" s="1477"/>
      <c r="NVN44" s="1477"/>
      <c r="NVO44" s="1477"/>
      <c r="NVP44" s="1477"/>
      <c r="NVQ44" s="1477"/>
      <c r="NVR44" s="1477"/>
      <c r="NVS44" s="1477"/>
      <c r="NVT44" s="1477"/>
      <c r="NVU44" s="1477"/>
      <c r="NVV44" s="1477"/>
      <c r="NVW44" s="1477"/>
      <c r="NVX44" s="1477"/>
      <c r="NVY44" s="1477"/>
      <c r="NVZ44" s="1477"/>
      <c r="NWA44" s="1477"/>
      <c r="NWB44" s="1477"/>
      <c r="NWC44" s="1477"/>
      <c r="NWD44" s="1477"/>
      <c r="NWE44" s="1477"/>
      <c r="NWF44" s="1477"/>
      <c r="NWG44" s="1477"/>
      <c r="NWH44" s="1477"/>
      <c r="NWI44" s="1477"/>
      <c r="NWJ44" s="1477"/>
      <c r="NWK44" s="1477"/>
      <c r="NWL44" s="1477"/>
      <c r="NWM44" s="1477"/>
      <c r="NWN44" s="1477"/>
      <c r="NWO44" s="1477"/>
      <c r="NWP44" s="1477"/>
      <c r="NWQ44" s="1477"/>
      <c r="NWR44" s="1477"/>
      <c r="NWS44" s="1477"/>
      <c r="NWT44" s="1477"/>
      <c r="NWU44" s="1477"/>
      <c r="NWV44" s="1477"/>
      <c r="NWW44" s="1477"/>
      <c r="NWX44" s="1477"/>
      <c r="NWY44" s="1477"/>
      <c r="NWZ44" s="1477"/>
      <c r="NXA44" s="1477"/>
      <c r="NXB44" s="1477"/>
      <c r="NXC44" s="1477"/>
      <c r="NXD44" s="1477"/>
      <c r="NXE44" s="1477"/>
      <c r="NXF44" s="1477"/>
      <c r="NXG44" s="1477"/>
      <c r="NXH44" s="1477"/>
      <c r="NXI44" s="1477"/>
      <c r="NXJ44" s="1477"/>
      <c r="NXK44" s="1477"/>
      <c r="NXL44" s="1477"/>
      <c r="NXM44" s="1477"/>
      <c r="NXN44" s="1477"/>
      <c r="NXO44" s="1477"/>
      <c r="NXP44" s="1477"/>
      <c r="NXQ44" s="1477"/>
      <c r="NXR44" s="1477"/>
      <c r="NXS44" s="1477"/>
      <c r="NXT44" s="1477"/>
      <c r="NXU44" s="1477"/>
      <c r="NXV44" s="1477"/>
      <c r="NXW44" s="1477"/>
      <c r="NXX44" s="1477"/>
      <c r="NXY44" s="1477"/>
      <c r="NXZ44" s="1477"/>
      <c r="NYA44" s="1477"/>
      <c r="NYB44" s="1477"/>
      <c r="NYC44" s="1477"/>
      <c r="NYD44" s="1477"/>
      <c r="NYE44" s="1477"/>
      <c r="NYF44" s="1477"/>
      <c r="NYG44" s="1477"/>
      <c r="NYH44" s="1477"/>
      <c r="NYI44" s="1477"/>
      <c r="NYJ44" s="1477"/>
      <c r="NYK44" s="1477"/>
      <c r="NYL44" s="1477"/>
      <c r="NYM44" s="1477"/>
      <c r="NYN44" s="1477"/>
      <c r="NYO44" s="1477"/>
      <c r="NYP44" s="1477"/>
      <c r="NYQ44" s="1477"/>
      <c r="NYR44" s="1477"/>
      <c r="NYS44" s="1477"/>
      <c r="NYT44" s="1477"/>
      <c r="NYU44" s="1477"/>
      <c r="NYV44" s="1477"/>
      <c r="NYW44" s="1477"/>
      <c r="NYX44" s="1477"/>
      <c r="NYY44" s="1477"/>
      <c r="NYZ44" s="1477"/>
      <c r="NZA44" s="1477"/>
      <c r="NZB44" s="1477"/>
      <c r="NZC44" s="1477"/>
      <c r="NZD44" s="1477"/>
      <c r="NZE44" s="1477"/>
      <c r="NZF44" s="1477"/>
      <c r="NZG44" s="1477"/>
      <c r="NZH44" s="1477"/>
      <c r="NZI44" s="1477"/>
      <c r="NZJ44" s="1477"/>
      <c r="NZK44" s="1477"/>
      <c r="NZL44" s="1477"/>
      <c r="NZM44" s="1477"/>
      <c r="NZN44" s="1477"/>
      <c r="NZO44" s="1477"/>
      <c r="NZP44" s="1477"/>
      <c r="NZQ44" s="1477"/>
      <c r="NZR44" s="1477"/>
      <c r="NZS44" s="1477"/>
      <c r="NZT44" s="1477"/>
      <c r="NZU44" s="1477"/>
      <c r="NZV44" s="1477"/>
      <c r="NZW44" s="1477"/>
      <c r="NZX44" s="1477"/>
      <c r="NZY44" s="1477"/>
      <c r="NZZ44" s="1477"/>
      <c r="OAA44" s="1477"/>
      <c r="OAB44" s="1477"/>
      <c r="OAC44" s="1477"/>
      <c r="OAD44" s="1477"/>
      <c r="OAE44" s="1477"/>
      <c r="OAF44" s="1477"/>
      <c r="OAG44" s="1477"/>
      <c r="OAH44" s="1477"/>
      <c r="OAI44" s="1477"/>
      <c r="OAJ44" s="1477"/>
      <c r="OAK44" s="1477"/>
      <c r="OAL44" s="1477"/>
      <c r="OAM44" s="1477"/>
      <c r="OAN44" s="1477"/>
      <c r="OAO44" s="1477"/>
      <c r="OAP44" s="1477"/>
      <c r="OAQ44" s="1477"/>
      <c r="OAR44" s="1477"/>
      <c r="OAS44" s="1477"/>
      <c r="OAT44" s="1477"/>
      <c r="OAU44" s="1477"/>
      <c r="OAV44" s="1477"/>
      <c r="OAW44" s="1477"/>
      <c r="OAX44" s="1477"/>
      <c r="OAY44" s="1477"/>
      <c r="OAZ44" s="1477"/>
      <c r="OBA44" s="1477"/>
      <c r="OBB44" s="1477"/>
      <c r="OBC44" s="1477"/>
      <c r="OBD44" s="1477"/>
      <c r="OBE44" s="1477"/>
      <c r="OBF44" s="1477"/>
      <c r="OBG44" s="1477"/>
      <c r="OBH44" s="1477"/>
      <c r="OBI44" s="1477"/>
      <c r="OBJ44" s="1477"/>
      <c r="OBK44" s="1477"/>
      <c r="OBL44" s="1477"/>
      <c r="OBM44" s="1477"/>
      <c r="OBN44" s="1477"/>
      <c r="OBO44" s="1477"/>
      <c r="OBP44" s="1477"/>
      <c r="OBQ44" s="1477"/>
      <c r="OBR44" s="1477"/>
      <c r="OBS44" s="1477"/>
      <c r="OBT44" s="1477"/>
      <c r="OBU44" s="1477"/>
      <c r="OBV44" s="1477"/>
      <c r="OBW44" s="1477"/>
      <c r="OBX44" s="1477"/>
      <c r="OBY44" s="1477"/>
      <c r="OBZ44" s="1477"/>
      <c r="OCA44" s="1477"/>
      <c r="OCB44" s="1477"/>
      <c r="OCC44" s="1477"/>
      <c r="OCD44" s="1477"/>
      <c r="OCE44" s="1477"/>
      <c r="OCF44" s="1477"/>
      <c r="OCG44" s="1477"/>
      <c r="OCH44" s="1477"/>
      <c r="OCI44" s="1477"/>
      <c r="OCJ44" s="1477"/>
      <c r="OCK44" s="1477"/>
      <c r="OCL44" s="1477"/>
      <c r="OCM44" s="1477"/>
      <c r="OCN44" s="1477"/>
      <c r="OCO44" s="1477"/>
      <c r="OCP44" s="1477"/>
      <c r="OCQ44" s="1477"/>
      <c r="OCR44" s="1477"/>
      <c r="OCS44" s="1477"/>
      <c r="OCT44" s="1477"/>
      <c r="OCU44" s="1477"/>
      <c r="OCV44" s="1477"/>
      <c r="OCW44" s="1477"/>
      <c r="OCX44" s="1477"/>
      <c r="OCY44" s="1477"/>
      <c r="OCZ44" s="1477"/>
      <c r="ODA44" s="1477"/>
      <c r="ODB44" s="1477"/>
      <c r="ODC44" s="1477"/>
      <c r="ODD44" s="1477"/>
      <c r="ODE44" s="1477"/>
      <c r="ODF44" s="1477"/>
      <c r="ODG44" s="1477"/>
      <c r="ODH44" s="1477"/>
      <c r="ODI44" s="1477"/>
      <c r="ODJ44" s="1477"/>
      <c r="ODK44" s="1477"/>
      <c r="ODL44" s="1477"/>
      <c r="ODM44" s="1477"/>
      <c r="ODN44" s="1477"/>
      <c r="ODO44" s="1477"/>
      <c r="ODP44" s="1477"/>
      <c r="ODQ44" s="1477"/>
      <c r="ODR44" s="1477"/>
      <c r="ODS44" s="1477"/>
      <c r="ODT44" s="1477"/>
      <c r="ODU44" s="1477"/>
      <c r="ODV44" s="1477"/>
      <c r="ODW44" s="1477"/>
      <c r="ODX44" s="1477"/>
      <c r="ODY44" s="1477"/>
      <c r="ODZ44" s="1477"/>
      <c r="OEA44" s="1477"/>
      <c r="OEB44" s="1477"/>
      <c r="OEC44" s="1477"/>
      <c r="OED44" s="1477"/>
      <c r="OEE44" s="1477"/>
      <c r="OEF44" s="1477"/>
      <c r="OEG44" s="1477"/>
      <c r="OEH44" s="1477"/>
      <c r="OEI44" s="1477"/>
      <c r="OEJ44" s="1477"/>
      <c r="OEK44" s="1477"/>
      <c r="OEL44" s="1477"/>
      <c r="OEM44" s="1477"/>
      <c r="OEN44" s="1477"/>
      <c r="OEO44" s="1477"/>
      <c r="OEP44" s="1477"/>
      <c r="OEQ44" s="1477"/>
      <c r="OER44" s="1477"/>
      <c r="OES44" s="1477"/>
      <c r="OET44" s="1477"/>
      <c r="OEU44" s="1477"/>
      <c r="OEV44" s="1477"/>
      <c r="OEW44" s="1477"/>
      <c r="OEX44" s="1477"/>
      <c r="OEY44" s="1477"/>
      <c r="OEZ44" s="1477"/>
      <c r="OFA44" s="1477"/>
      <c r="OFB44" s="1477"/>
      <c r="OFC44" s="1477"/>
      <c r="OFD44" s="1477"/>
      <c r="OFE44" s="1477"/>
      <c r="OFF44" s="1477"/>
      <c r="OFG44" s="1477"/>
      <c r="OFH44" s="1477"/>
      <c r="OFI44" s="1477"/>
      <c r="OFJ44" s="1477"/>
      <c r="OFK44" s="1477"/>
      <c r="OFL44" s="1477"/>
      <c r="OFM44" s="1477"/>
      <c r="OFN44" s="1477"/>
      <c r="OFO44" s="1477"/>
      <c r="OFP44" s="1477"/>
      <c r="OFQ44" s="1477"/>
      <c r="OFR44" s="1477"/>
      <c r="OFS44" s="1477"/>
      <c r="OFT44" s="1477"/>
      <c r="OFU44" s="1477"/>
      <c r="OFV44" s="1477"/>
      <c r="OFW44" s="1477"/>
      <c r="OFX44" s="1477"/>
      <c r="OFY44" s="1477"/>
      <c r="OFZ44" s="1477"/>
      <c r="OGA44" s="1477"/>
      <c r="OGB44" s="1477"/>
      <c r="OGC44" s="1477"/>
      <c r="OGD44" s="1477"/>
      <c r="OGE44" s="1477"/>
      <c r="OGF44" s="1477"/>
      <c r="OGG44" s="1477"/>
      <c r="OGH44" s="1477"/>
      <c r="OGI44" s="1477"/>
      <c r="OGJ44" s="1477"/>
      <c r="OGK44" s="1477"/>
      <c r="OGL44" s="1477"/>
      <c r="OGM44" s="1477"/>
      <c r="OGN44" s="1477"/>
      <c r="OGO44" s="1477"/>
      <c r="OGP44" s="1477"/>
      <c r="OGQ44" s="1477"/>
      <c r="OGR44" s="1477"/>
      <c r="OGS44" s="1477"/>
      <c r="OGT44" s="1477"/>
      <c r="OGU44" s="1477"/>
      <c r="OGV44" s="1477"/>
      <c r="OGW44" s="1477"/>
      <c r="OGX44" s="1477"/>
      <c r="OGY44" s="1477"/>
      <c r="OGZ44" s="1477"/>
      <c r="OHA44" s="1477"/>
      <c r="OHB44" s="1477"/>
      <c r="OHC44" s="1477"/>
      <c r="OHD44" s="1477"/>
      <c r="OHE44" s="1477"/>
      <c r="OHF44" s="1477"/>
      <c r="OHG44" s="1477"/>
      <c r="OHH44" s="1477"/>
      <c r="OHI44" s="1477"/>
      <c r="OHJ44" s="1477"/>
      <c r="OHK44" s="1477"/>
      <c r="OHL44" s="1477"/>
      <c r="OHM44" s="1477"/>
      <c r="OHN44" s="1477"/>
      <c r="OHO44" s="1477"/>
      <c r="OHP44" s="1477"/>
      <c r="OHQ44" s="1477"/>
      <c r="OHR44" s="1477"/>
      <c r="OHS44" s="1477"/>
      <c r="OHT44" s="1477"/>
      <c r="OHU44" s="1477"/>
      <c r="OHV44" s="1477"/>
      <c r="OHW44" s="1477"/>
      <c r="OHX44" s="1477"/>
      <c r="OHY44" s="1477"/>
      <c r="OHZ44" s="1477"/>
      <c r="OIA44" s="1477"/>
      <c r="OIB44" s="1477"/>
      <c r="OIC44" s="1477"/>
      <c r="OID44" s="1477"/>
      <c r="OIE44" s="1477"/>
      <c r="OIF44" s="1477"/>
      <c r="OIG44" s="1477"/>
      <c r="OIH44" s="1477"/>
      <c r="OII44" s="1477"/>
      <c r="OIJ44" s="1477"/>
      <c r="OIK44" s="1477"/>
      <c r="OIL44" s="1477"/>
      <c r="OIM44" s="1477"/>
      <c r="OIN44" s="1477"/>
      <c r="OIO44" s="1477"/>
      <c r="OIP44" s="1477"/>
      <c r="OIQ44" s="1477"/>
      <c r="OIR44" s="1477"/>
      <c r="OIS44" s="1477"/>
      <c r="OIT44" s="1477"/>
      <c r="OIU44" s="1477"/>
      <c r="OIV44" s="1477"/>
      <c r="OIW44" s="1477"/>
      <c r="OIX44" s="1477"/>
      <c r="OIY44" s="1477"/>
      <c r="OIZ44" s="1477"/>
      <c r="OJA44" s="1477"/>
      <c r="OJB44" s="1477"/>
      <c r="OJC44" s="1477"/>
      <c r="OJD44" s="1477"/>
      <c r="OJE44" s="1477"/>
      <c r="OJF44" s="1477"/>
      <c r="OJG44" s="1477"/>
      <c r="OJH44" s="1477"/>
      <c r="OJI44" s="1477"/>
      <c r="OJJ44" s="1477"/>
      <c r="OJK44" s="1477"/>
      <c r="OJL44" s="1477"/>
      <c r="OJM44" s="1477"/>
      <c r="OJN44" s="1477"/>
      <c r="OJO44" s="1477"/>
      <c r="OJP44" s="1477"/>
      <c r="OJQ44" s="1477"/>
      <c r="OJR44" s="1477"/>
      <c r="OJS44" s="1477"/>
      <c r="OJT44" s="1477"/>
      <c r="OJU44" s="1477"/>
      <c r="OJV44" s="1477"/>
      <c r="OJW44" s="1477"/>
      <c r="OJX44" s="1477"/>
      <c r="OJY44" s="1477"/>
      <c r="OJZ44" s="1477"/>
      <c r="OKA44" s="1477"/>
      <c r="OKB44" s="1477"/>
      <c r="OKC44" s="1477"/>
      <c r="OKD44" s="1477"/>
      <c r="OKE44" s="1477"/>
      <c r="OKF44" s="1477"/>
      <c r="OKG44" s="1477"/>
      <c r="OKH44" s="1477"/>
      <c r="OKI44" s="1477"/>
      <c r="OKJ44" s="1477"/>
      <c r="OKK44" s="1477"/>
      <c r="OKL44" s="1477"/>
      <c r="OKM44" s="1477"/>
      <c r="OKN44" s="1477"/>
      <c r="OKO44" s="1477"/>
      <c r="OKP44" s="1477"/>
      <c r="OKQ44" s="1477"/>
      <c r="OKR44" s="1477"/>
      <c r="OKS44" s="1477"/>
      <c r="OKT44" s="1477"/>
      <c r="OKU44" s="1477"/>
      <c r="OKV44" s="1477"/>
      <c r="OKW44" s="1477"/>
      <c r="OKX44" s="1477"/>
      <c r="OKY44" s="1477"/>
      <c r="OKZ44" s="1477"/>
      <c r="OLA44" s="1477"/>
      <c r="OLB44" s="1477"/>
      <c r="OLC44" s="1477"/>
      <c r="OLD44" s="1477"/>
      <c r="OLE44" s="1477"/>
      <c r="OLF44" s="1477"/>
      <c r="OLG44" s="1477"/>
      <c r="OLH44" s="1477"/>
      <c r="OLI44" s="1477"/>
      <c r="OLJ44" s="1477"/>
      <c r="OLK44" s="1477"/>
      <c r="OLL44" s="1477"/>
      <c r="OLM44" s="1477"/>
      <c r="OLN44" s="1477"/>
      <c r="OLO44" s="1477"/>
      <c r="OLP44" s="1477"/>
      <c r="OLQ44" s="1477"/>
      <c r="OLR44" s="1477"/>
      <c r="OLS44" s="1477"/>
      <c r="OLT44" s="1477"/>
      <c r="OLU44" s="1477"/>
      <c r="OLV44" s="1477"/>
      <c r="OLW44" s="1477"/>
      <c r="OLX44" s="1477"/>
      <c r="OLY44" s="1477"/>
      <c r="OLZ44" s="1477"/>
      <c r="OMA44" s="1477"/>
      <c r="OMB44" s="1477"/>
      <c r="OMC44" s="1477"/>
      <c r="OMD44" s="1477"/>
      <c r="OME44" s="1477"/>
      <c r="OMF44" s="1477"/>
      <c r="OMG44" s="1477"/>
      <c r="OMH44" s="1477"/>
      <c r="OMI44" s="1477"/>
      <c r="OMJ44" s="1477"/>
      <c r="OMK44" s="1477"/>
      <c r="OML44" s="1477"/>
      <c r="OMM44" s="1477"/>
      <c r="OMN44" s="1477"/>
      <c r="OMO44" s="1477"/>
      <c r="OMP44" s="1477"/>
      <c r="OMQ44" s="1477"/>
      <c r="OMR44" s="1477"/>
      <c r="OMS44" s="1477"/>
      <c r="OMT44" s="1477"/>
      <c r="OMU44" s="1477"/>
      <c r="OMV44" s="1477"/>
      <c r="OMW44" s="1477"/>
      <c r="OMX44" s="1477"/>
      <c r="OMY44" s="1477"/>
      <c r="OMZ44" s="1477"/>
      <c r="ONA44" s="1477"/>
      <c r="ONB44" s="1477"/>
      <c r="ONC44" s="1477"/>
      <c r="OND44" s="1477"/>
      <c r="ONE44" s="1477"/>
      <c r="ONF44" s="1477"/>
      <c r="ONG44" s="1477"/>
      <c r="ONH44" s="1477"/>
      <c r="ONI44" s="1477"/>
      <c r="ONJ44" s="1477"/>
      <c r="ONK44" s="1477"/>
      <c r="ONL44" s="1477"/>
      <c r="ONM44" s="1477"/>
      <c r="ONN44" s="1477"/>
      <c r="ONO44" s="1477"/>
      <c r="ONP44" s="1477"/>
      <c r="ONQ44" s="1477"/>
      <c r="ONR44" s="1477"/>
      <c r="ONS44" s="1477"/>
      <c r="ONT44" s="1477"/>
      <c r="ONU44" s="1477"/>
      <c r="ONV44" s="1477"/>
      <c r="ONW44" s="1477"/>
      <c r="ONX44" s="1477"/>
      <c r="ONY44" s="1477"/>
      <c r="ONZ44" s="1477"/>
      <c r="OOA44" s="1477"/>
      <c r="OOB44" s="1477"/>
      <c r="OOC44" s="1477"/>
      <c r="OOD44" s="1477"/>
      <c r="OOE44" s="1477"/>
      <c r="OOF44" s="1477"/>
      <c r="OOG44" s="1477"/>
      <c r="OOH44" s="1477"/>
      <c r="OOI44" s="1477"/>
      <c r="OOJ44" s="1477"/>
      <c r="OOK44" s="1477"/>
      <c r="OOL44" s="1477"/>
      <c r="OOM44" s="1477"/>
      <c r="OON44" s="1477"/>
      <c r="OOO44" s="1477"/>
      <c r="OOP44" s="1477"/>
      <c r="OOQ44" s="1477"/>
      <c r="OOR44" s="1477"/>
      <c r="OOS44" s="1477"/>
      <c r="OOT44" s="1477"/>
      <c r="OOU44" s="1477"/>
      <c r="OOV44" s="1477"/>
      <c r="OOW44" s="1477"/>
      <c r="OOX44" s="1477"/>
      <c r="OOY44" s="1477"/>
      <c r="OOZ44" s="1477"/>
      <c r="OPA44" s="1477"/>
      <c r="OPB44" s="1477"/>
      <c r="OPC44" s="1477"/>
      <c r="OPD44" s="1477"/>
      <c r="OPE44" s="1477"/>
      <c r="OPF44" s="1477"/>
      <c r="OPG44" s="1477"/>
      <c r="OPH44" s="1477"/>
      <c r="OPI44" s="1477"/>
      <c r="OPJ44" s="1477"/>
      <c r="OPK44" s="1477"/>
      <c r="OPL44" s="1477"/>
      <c r="OPM44" s="1477"/>
      <c r="OPN44" s="1477"/>
      <c r="OPO44" s="1477"/>
      <c r="OPP44" s="1477"/>
      <c r="OPQ44" s="1477"/>
      <c r="OPR44" s="1477"/>
      <c r="OPS44" s="1477"/>
      <c r="OPT44" s="1477"/>
      <c r="OPU44" s="1477"/>
      <c r="OPV44" s="1477"/>
      <c r="OPW44" s="1477"/>
      <c r="OPX44" s="1477"/>
      <c r="OPY44" s="1477"/>
      <c r="OPZ44" s="1477"/>
      <c r="OQA44" s="1477"/>
      <c r="OQB44" s="1477"/>
      <c r="OQC44" s="1477"/>
      <c r="OQD44" s="1477"/>
      <c r="OQE44" s="1477"/>
      <c r="OQF44" s="1477"/>
      <c r="OQG44" s="1477"/>
      <c r="OQH44" s="1477"/>
      <c r="OQI44" s="1477"/>
      <c r="OQJ44" s="1477"/>
      <c r="OQK44" s="1477"/>
      <c r="OQL44" s="1477"/>
      <c r="OQM44" s="1477"/>
      <c r="OQN44" s="1477"/>
      <c r="OQO44" s="1477"/>
      <c r="OQP44" s="1477"/>
      <c r="OQQ44" s="1477"/>
      <c r="OQR44" s="1477"/>
      <c r="OQS44" s="1477"/>
      <c r="OQT44" s="1477"/>
      <c r="OQU44" s="1477"/>
      <c r="OQV44" s="1477"/>
      <c r="OQW44" s="1477"/>
      <c r="OQX44" s="1477"/>
      <c r="OQY44" s="1477"/>
      <c r="OQZ44" s="1477"/>
      <c r="ORA44" s="1477"/>
      <c r="ORB44" s="1477"/>
      <c r="ORC44" s="1477"/>
      <c r="ORD44" s="1477"/>
      <c r="ORE44" s="1477"/>
      <c r="ORF44" s="1477"/>
      <c r="ORG44" s="1477"/>
      <c r="ORH44" s="1477"/>
      <c r="ORI44" s="1477"/>
      <c r="ORJ44" s="1477"/>
      <c r="ORK44" s="1477"/>
      <c r="ORL44" s="1477"/>
      <c r="ORM44" s="1477"/>
      <c r="ORN44" s="1477"/>
      <c r="ORO44" s="1477"/>
      <c r="ORP44" s="1477"/>
      <c r="ORQ44" s="1477"/>
      <c r="ORR44" s="1477"/>
      <c r="ORS44" s="1477"/>
      <c r="ORT44" s="1477"/>
      <c r="ORU44" s="1477"/>
      <c r="ORV44" s="1477"/>
      <c r="ORW44" s="1477"/>
      <c r="ORX44" s="1477"/>
      <c r="ORY44" s="1477"/>
      <c r="ORZ44" s="1477"/>
      <c r="OSA44" s="1477"/>
      <c r="OSB44" s="1477"/>
      <c r="OSC44" s="1477"/>
      <c r="OSD44" s="1477"/>
      <c r="OSE44" s="1477"/>
      <c r="OSF44" s="1477"/>
      <c r="OSG44" s="1477"/>
      <c r="OSH44" s="1477"/>
      <c r="OSI44" s="1477"/>
      <c r="OSJ44" s="1477"/>
      <c r="OSK44" s="1477"/>
      <c r="OSL44" s="1477"/>
      <c r="OSM44" s="1477"/>
      <c r="OSN44" s="1477"/>
      <c r="OSO44" s="1477"/>
      <c r="OSP44" s="1477"/>
      <c r="OSQ44" s="1477"/>
      <c r="OSR44" s="1477"/>
      <c r="OSS44" s="1477"/>
      <c r="OST44" s="1477"/>
      <c r="OSU44" s="1477"/>
      <c r="OSV44" s="1477"/>
      <c r="OSW44" s="1477"/>
      <c r="OSX44" s="1477"/>
      <c r="OSY44" s="1477"/>
      <c r="OSZ44" s="1477"/>
      <c r="OTA44" s="1477"/>
      <c r="OTB44" s="1477"/>
      <c r="OTC44" s="1477"/>
      <c r="OTD44" s="1477"/>
      <c r="OTE44" s="1477"/>
      <c r="OTF44" s="1477"/>
      <c r="OTG44" s="1477"/>
      <c r="OTH44" s="1477"/>
      <c r="OTI44" s="1477"/>
      <c r="OTJ44" s="1477"/>
      <c r="OTK44" s="1477"/>
      <c r="OTL44" s="1477"/>
      <c r="OTM44" s="1477"/>
      <c r="OTN44" s="1477"/>
      <c r="OTO44" s="1477"/>
      <c r="OTP44" s="1477"/>
      <c r="OTQ44" s="1477"/>
      <c r="OTR44" s="1477"/>
      <c r="OTS44" s="1477"/>
      <c r="OTT44" s="1477"/>
      <c r="OTU44" s="1477"/>
      <c r="OTV44" s="1477"/>
      <c r="OTW44" s="1477"/>
      <c r="OTX44" s="1477"/>
      <c r="OTY44" s="1477"/>
      <c r="OTZ44" s="1477"/>
      <c r="OUA44" s="1477"/>
      <c r="OUB44" s="1477"/>
      <c r="OUC44" s="1477"/>
      <c r="OUD44" s="1477"/>
      <c r="OUE44" s="1477"/>
      <c r="OUF44" s="1477"/>
      <c r="OUG44" s="1477"/>
      <c r="OUH44" s="1477"/>
      <c r="OUI44" s="1477"/>
      <c r="OUJ44" s="1477"/>
      <c r="OUK44" s="1477"/>
      <c r="OUL44" s="1477"/>
      <c r="OUM44" s="1477"/>
      <c r="OUN44" s="1477"/>
      <c r="OUO44" s="1477"/>
      <c r="OUP44" s="1477"/>
      <c r="OUQ44" s="1477"/>
      <c r="OUR44" s="1477"/>
      <c r="OUS44" s="1477"/>
      <c r="OUT44" s="1477"/>
      <c r="OUU44" s="1477"/>
      <c r="OUV44" s="1477"/>
      <c r="OUW44" s="1477"/>
      <c r="OUX44" s="1477"/>
      <c r="OUY44" s="1477"/>
      <c r="OUZ44" s="1477"/>
      <c r="OVA44" s="1477"/>
      <c r="OVB44" s="1477"/>
      <c r="OVC44" s="1477"/>
      <c r="OVD44" s="1477"/>
      <c r="OVE44" s="1477"/>
      <c r="OVF44" s="1477"/>
      <c r="OVG44" s="1477"/>
      <c r="OVH44" s="1477"/>
      <c r="OVI44" s="1477"/>
      <c r="OVJ44" s="1477"/>
      <c r="OVK44" s="1477"/>
      <c r="OVL44" s="1477"/>
      <c r="OVM44" s="1477"/>
      <c r="OVN44" s="1477"/>
      <c r="OVO44" s="1477"/>
      <c r="OVP44" s="1477"/>
      <c r="OVQ44" s="1477"/>
      <c r="OVR44" s="1477"/>
      <c r="OVS44" s="1477"/>
      <c r="OVT44" s="1477"/>
      <c r="OVU44" s="1477"/>
      <c r="OVV44" s="1477"/>
      <c r="OVW44" s="1477"/>
      <c r="OVX44" s="1477"/>
      <c r="OVY44" s="1477"/>
      <c r="OVZ44" s="1477"/>
      <c r="OWA44" s="1477"/>
      <c r="OWB44" s="1477"/>
      <c r="OWC44" s="1477"/>
      <c r="OWD44" s="1477"/>
      <c r="OWE44" s="1477"/>
      <c r="OWF44" s="1477"/>
      <c r="OWG44" s="1477"/>
      <c r="OWH44" s="1477"/>
      <c r="OWI44" s="1477"/>
      <c r="OWJ44" s="1477"/>
      <c r="OWK44" s="1477"/>
      <c r="OWL44" s="1477"/>
      <c r="OWM44" s="1477"/>
      <c r="OWN44" s="1477"/>
      <c r="OWO44" s="1477"/>
      <c r="OWP44" s="1477"/>
      <c r="OWQ44" s="1477"/>
      <c r="OWR44" s="1477"/>
      <c r="OWS44" s="1477"/>
      <c r="OWT44" s="1477"/>
      <c r="OWU44" s="1477"/>
      <c r="OWV44" s="1477"/>
      <c r="OWW44" s="1477"/>
      <c r="OWX44" s="1477"/>
      <c r="OWY44" s="1477"/>
      <c r="OWZ44" s="1477"/>
      <c r="OXA44" s="1477"/>
      <c r="OXB44" s="1477"/>
      <c r="OXC44" s="1477"/>
      <c r="OXD44" s="1477"/>
      <c r="OXE44" s="1477"/>
      <c r="OXF44" s="1477"/>
      <c r="OXG44" s="1477"/>
      <c r="OXH44" s="1477"/>
      <c r="OXI44" s="1477"/>
      <c r="OXJ44" s="1477"/>
      <c r="OXK44" s="1477"/>
      <c r="OXL44" s="1477"/>
      <c r="OXM44" s="1477"/>
      <c r="OXN44" s="1477"/>
      <c r="OXO44" s="1477"/>
      <c r="OXP44" s="1477"/>
      <c r="OXQ44" s="1477"/>
      <c r="OXR44" s="1477"/>
      <c r="OXS44" s="1477"/>
      <c r="OXT44" s="1477"/>
      <c r="OXU44" s="1477"/>
      <c r="OXV44" s="1477"/>
      <c r="OXW44" s="1477"/>
      <c r="OXX44" s="1477"/>
      <c r="OXY44" s="1477"/>
      <c r="OXZ44" s="1477"/>
      <c r="OYA44" s="1477"/>
      <c r="OYB44" s="1477"/>
      <c r="OYC44" s="1477"/>
      <c r="OYD44" s="1477"/>
      <c r="OYE44" s="1477"/>
      <c r="OYF44" s="1477"/>
      <c r="OYG44" s="1477"/>
      <c r="OYH44" s="1477"/>
      <c r="OYI44" s="1477"/>
      <c r="OYJ44" s="1477"/>
      <c r="OYK44" s="1477"/>
      <c r="OYL44" s="1477"/>
      <c r="OYM44" s="1477"/>
      <c r="OYN44" s="1477"/>
      <c r="OYO44" s="1477"/>
      <c r="OYP44" s="1477"/>
      <c r="OYQ44" s="1477"/>
      <c r="OYR44" s="1477"/>
      <c r="OYS44" s="1477"/>
      <c r="OYT44" s="1477"/>
      <c r="OYU44" s="1477"/>
      <c r="OYV44" s="1477"/>
      <c r="OYW44" s="1477"/>
      <c r="OYX44" s="1477"/>
      <c r="OYY44" s="1477"/>
      <c r="OYZ44" s="1477"/>
      <c r="OZA44" s="1477"/>
      <c r="OZB44" s="1477"/>
      <c r="OZC44" s="1477"/>
      <c r="OZD44" s="1477"/>
      <c r="OZE44" s="1477"/>
      <c r="OZF44" s="1477"/>
      <c r="OZG44" s="1477"/>
      <c r="OZH44" s="1477"/>
      <c r="OZI44" s="1477"/>
      <c r="OZJ44" s="1477"/>
      <c r="OZK44" s="1477"/>
      <c r="OZL44" s="1477"/>
      <c r="OZM44" s="1477"/>
      <c r="OZN44" s="1477"/>
      <c r="OZO44" s="1477"/>
      <c r="OZP44" s="1477"/>
      <c r="OZQ44" s="1477"/>
      <c r="OZR44" s="1477"/>
      <c r="OZS44" s="1477"/>
      <c r="OZT44" s="1477"/>
      <c r="OZU44" s="1477"/>
      <c r="OZV44" s="1477"/>
      <c r="OZW44" s="1477"/>
      <c r="OZX44" s="1477"/>
      <c r="OZY44" s="1477"/>
      <c r="OZZ44" s="1477"/>
      <c r="PAA44" s="1477"/>
      <c r="PAB44" s="1477"/>
      <c r="PAC44" s="1477"/>
      <c r="PAD44" s="1477"/>
      <c r="PAE44" s="1477"/>
      <c r="PAF44" s="1477"/>
      <c r="PAG44" s="1477"/>
      <c r="PAH44" s="1477"/>
      <c r="PAI44" s="1477"/>
      <c r="PAJ44" s="1477"/>
      <c r="PAK44" s="1477"/>
      <c r="PAL44" s="1477"/>
      <c r="PAM44" s="1477"/>
      <c r="PAN44" s="1477"/>
      <c r="PAO44" s="1477"/>
      <c r="PAP44" s="1477"/>
      <c r="PAQ44" s="1477"/>
      <c r="PAR44" s="1477"/>
      <c r="PAS44" s="1477"/>
      <c r="PAT44" s="1477"/>
      <c r="PAU44" s="1477"/>
      <c r="PAV44" s="1477"/>
      <c r="PAW44" s="1477"/>
      <c r="PAX44" s="1477"/>
      <c r="PAY44" s="1477"/>
      <c r="PAZ44" s="1477"/>
      <c r="PBA44" s="1477"/>
      <c r="PBB44" s="1477"/>
      <c r="PBC44" s="1477"/>
      <c r="PBD44" s="1477"/>
      <c r="PBE44" s="1477"/>
      <c r="PBF44" s="1477"/>
      <c r="PBG44" s="1477"/>
      <c r="PBH44" s="1477"/>
      <c r="PBI44" s="1477"/>
      <c r="PBJ44" s="1477"/>
      <c r="PBK44" s="1477"/>
      <c r="PBL44" s="1477"/>
      <c r="PBM44" s="1477"/>
      <c r="PBN44" s="1477"/>
      <c r="PBO44" s="1477"/>
      <c r="PBP44" s="1477"/>
      <c r="PBQ44" s="1477"/>
      <c r="PBR44" s="1477"/>
      <c r="PBS44" s="1477"/>
      <c r="PBT44" s="1477"/>
      <c r="PBU44" s="1477"/>
      <c r="PBV44" s="1477"/>
      <c r="PBW44" s="1477"/>
      <c r="PBX44" s="1477"/>
      <c r="PBY44" s="1477"/>
      <c r="PBZ44" s="1477"/>
      <c r="PCA44" s="1477"/>
      <c r="PCB44" s="1477"/>
      <c r="PCC44" s="1477"/>
      <c r="PCD44" s="1477"/>
      <c r="PCE44" s="1477"/>
      <c r="PCF44" s="1477"/>
      <c r="PCG44" s="1477"/>
      <c r="PCH44" s="1477"/>
      <c r="PCI44" s="1477"/>
      <c r="PCJ44" s="1477"/>
      <c r="PCK44" s="1477"/>
      <c r="PCL44" s="1477"/>
      <c r="PCM44" s="1477"/>
      <c r="PCN44" s="1477"/>
      <c r="PCO44" s="1477"/>
      <c r="PCP44" s="1477"/>
      <c r="PCQ44" s="1477"/>
      <c r="PCR44" s="1477"/>
      <c r="PCS44" s="1477"/>
      <c r="PCT44" s="1477"/>
      <c r="PCU44" s="1477"/>
      <c r="PCV44" s="1477"/>
      <c r="PCW44" s="1477"/>
      <c r="PCX44" s="1477"/>
      <c r="PCY44" s="1477"/>
      <c r="PCZ44" s="1477"/>
      <c r="PDA44" s="1477"/>
      <c r="PDB44" s="1477"/>
      <c r="PDC44" s="1477"/>
      <c r="PDD44" s="1477"/>
      <c r="PDE44" s="1477"/>
      <c r="PDF44" s="1477"/>
      <c r="PDG44" s="1477"/>
      <c r="PDH44" s="1477"/>
      <c r="PDI44" s="1477"/>
      <c r="PDJ44" s="1477"/>
      <c r="PDK44" s="1477"/>
      <c r="PDL44" s="1477"/>
      <c r="PDM44" s="1477"/>
      <c r="PDN44" s="1477"/>
      <c r="PDO44" s="1477"/>
      <c r="PDP44" s="1477"/>
      <c r="PDQ44" s="1477"/>
      <c r="PDR44" s="1477"/>
      <c r="PDS44" s="1477"/>
      <c r="PDT44" s="1477"/>
      <c r="PDU44" s="1477"/>
      <c r="PDV44" s="1477"/>
      <c r="PDW44" s="1477"/>
      <c r="PDX44" s="1477"/>
      <c r="PDY44" s="1477"/>
      <c r="PDZ44" s="1477"/>
      <c r="PEA44" s="1477"/>
      <c r="PEB44" s="1477"/>
      <c r="PEC44" s="1477"/>
      <c r="PED44" s="1477"/>
      <c r="PEE44" s="1477"/>
      <c r="PEF44" s="1477"/>
      <c r="PEG44" s="1477"/>
      <c r="PEH44" s="1477"/>
      <c r="PEI44" s="1477"/>
      <c r="PEJ44" s="1477"/>
      <c r="PEK44" s="1477"/>
      <c r="PEL44" s="1477"/>
      <c r="PEM44" s="1477"/>
      <c r="PEN44" s="1477"/>
      <c r="PEO44" s="1477"/>
      <c r="PEP44" s="1477"/>
      <c r="PEQ44" s="1477"/>
      <c r="PER44" s="1477"/>
      <c r="PES44" s="1477"/>
      <c r="PET44" s="1477"/>
      <c r="PEU44" s="1477"/>
      <c r="PEV44" s="1477"/>
      <c r="PEW44" s="1477"/>
      <c r="PEX44" s="1477"/>
      <c r="PEY44" s="1477"/>
      <c r="PEZ44" s="1477"/>
      <c r="PFA44" s="1477"/>
      <c r="PFB44" s="1477"/>
      <c r="PFC44" s="1477"/>
      <c r="PFD44" s="1477"/>
      <c r="PFE44" s="1477"/>
      <c r="PFF44" s="1477"/>
      <c r="PFG44" s="1477"/>
      <c r="PFH44" s="1477"/>
      <c r="PFI44" s="1477"/>
      <c r="PFJ44" s="1477"/>
      <c r="PFK44" s="1477"/>
      <c r="PFL44" s="1477"/>
      <c r="PFM44" s="1477"/>
      <c r="PFN44" s="1477"/>
      <c r="PFO44" s="1477"/>
      <c r="PFP44" s="1477"/>
      <c r="PFQ44" s="1477"/>
      <c r="PFR44" s="1477"/>
      <c r="PFS44" s="1477"/>
      <c r="PFT44" s="1477"/>
      <c r="PFU44" s="1477"/>
      <c r="PFV44" s="1477"/>
      <c r="PFW44" s="1477"/>
      <c r="PFX44" s="1477"/>
      <c r="PFY44" s="1477"/>
      <c r="PFZ44" s="1477"/>
      <c r="PGA44" s="1477"/>
      <c r="PGB44" s="1477"/>
      <c r="PGC44" s="1477"/>
      <c r="PGD44" s="1477"/>
      <c r="PGE44" s="1477"/>
      <c r="PGF44" s="1477"/>
      <c r="PGG44" s="1477"/>
      <c r="PGH44" s="1477"/>
      <c r="PGI44" s="1477"/>
      <c r="PGJ44" s="1477"/>
      <c r="PGK44" s="1477"/>
      <c r="PGL44" s="1477"/>
      <c r="PGM44" s="1477"/>
      <c r="PGN44" s="1477"/>
      <c r="PGO44" s="1477"/>
      <c r="PGP44" s="1477"/>
      <c r="PGQ44" s="1477"/>
      <c r="PGR44" s="1477"/>
      <c r="PGS44" s="1477"/>
      <c r="PGT44" s="1477"/>
      <c r="PGU44" s="1477"/>
      <c r="PGV44" s="1477"/>
      <c r="PGW44" s="1477"/>
      <c r="PGX44" s="1477"/>
      <c r="PGY44" s="1477"/>
      <c r="PGZ44" s="1477"/>
      <c r="PHA44" s="1477"/>
      <c r="PHB44" s="1477"/>
      <c r="PHC44" s="1477"/>
      <c r="PHD44" s="1477"/>
      <c r="PHE44" s="1477"/>
      <c r="PHF44" s="1477"/>
      <c r="PHG44" s="1477"/>
      <c r="PHH44" s="1477"/>
      <c r="PHI44" s="1477"/>
      <c r="PHJ44" s="1477"/>
      <c r="PHK44" s="1477"/>
      <c r="PHL44" s="1477"/>
      <c r="PHM44" s="1477"/>
      <c r="PHN44" s="1477"/>
      <c r="PHO44" s="1477"/>
      <c r="PHP44" s="1477"/>
      <c r="PHQ44" s="1477"/>
      <c r="PHR44" s="1477"/>
      <c r="PHS44" s="1477"/>
      <c r="PHT44" s="1477"/>
      <c r="PHU44" s="1477"/>
      <c r="PHV44" s="1477"/>
      <c r="PHW44" s="1477"/>
      <c r="PHX44" s="1477"/>
      <c r="PHY44" s="1477"/>
      <c r="PHZ44" s="1477"/>
      <c r="PIA44" s="1477"/>
      <c r="PIB44" s="1477"/>
      <c r="PIC44" s="1477"/>
      <c r="PID44" s="1477"/>
      <c r="PIE44" s="1477"/>
      <c r="PIF44" s="1477"/>
      <c r="PIG44" s="1477"/>
      <c r="PIH44" s="1477"/>
      <c r="PII44" s="1477"/>
      <c r="PIJ44" s="1477"/>
      <c r="PIK44" s="1477"/>
      <c r="PIL44" s="1477"/>
      <c r="PIM44" s="1477"/>
      <c r="PIN44" s="1477"/>
      <c r="PIO44" s="1477"/>
      <c r="PIP44" s="1477"/>
      <c r="PIQ44" s="1477"/>
      <c r="PIR44" s="1477"/>
      <c r="PIS44" s="1477"/>
      <c r="PIT44" s="1477"/>
      <c r="PIU44" s="1477"/>
      <c r="PIV44" s="1477"/>
      <c r="PIW44" s="1477"/>
      <c r="PIX44" s="1477"/>
      <c r="PIY44" s="1477"/>
      <c r="PIZ44" s="1477"/>
      <c r="PJA44" s="1477"/>
      <c r="PJB44" s="1477"/>
      <c r="PJC44" s="1477"/>
      <c r="PJD44" s="1477"/>
      <c r="PJE44" s="1477"/>
      <c r="PJF44" s="1477"/>
      <c r="PJG44" s="1477"/>
      <c r="PJH44" s="1477"/>
      <c r="PJI44" s="1477"/>
      <c r="PJJ44" s="1477"/>
      <c r="PJK44" s="1477"/>
      <c r="PJL44" s="1477"/>
      <c r="PJM44" s="1477"/>
      <c r="PJN44" s="1477"/>
      <c r="PJO44" s="1477"/>
      <c r="PJP44" s="1477"/>
      <c r="PJQ44" s="1477"/>
      <c r="PJR44" s="1477"/>
      <c r="PJS44" s="1477"/>
      <c r="PJT44" s="1477"/>
      <c r="PJU44" s="1477"/>
      <c r="PJV44" s="1477"/>
      <c r="PJW44" s="1477"/>
      <c r="PJX44" s="1477"/>
      <c r="PJY44" s="1477"/>
      <c r="PJZ44" s="1477"/>
      <c r="PKA44" s="1477"/>
      <c r="PKB44" s="1477"/>
      <c r="PKC44" s="1477"/>
      <c r="PKD44" s="1477"/>
      <c r="PKE44" s="1477"/>
      <c r="PKF44" s="1477"/>
      <c r="PKG44" s="1477"/>
      <c r="PKH44" s="1477"/>
      <c r="PKI44" s="1477"/>
      <c r="PKJ44" s="1477"/>
      <c r="PKK44" s="1477"/>
      <c r="PKL44" s="1477"/>
      <c r="PKM44" s="1477"/>
      <c r="PKN44" s="1477"/>
      <c r="PKO44" s="1477"/>
      <c r="PKP44" s="1477"/>
      <c r="PKQ44" s="1477"/>
      <c r="PKR44" s="1477"/>
      <c r="PKS44" s="1477"/>
      <c r="PKT44" s="1477"/>
      <c r="PKU44" s="1477"/>
      <c r="PKV44" s="1477"/>
      <c r="PKW44" s="1477"/>
      <c r="PKX44" s="1477"/>
      <c r="PKY44" s="1477"/>
      <c r="PKZ44" s="1477"/>
      <c r="PLA44" s="1477"/>
      <c r="PLB44" s="1477"/>
      <c r="PLC44" s="1477"/>
      <c r="PLD44" s="1477"/>
      <c r="PLE44" s="1477"/>
      <c r="PLF44" s="1477"/>
      <c r="PLG44" s="1477"/>
      <c r="PLH44" s="1477"/>
      <c r="PLI44" s="1477"/>
      <c r="PLJ44" s="1477"/>
      <c r="PLK44" s="1477"/>
      <c r="PLL44" s="1477"/>
      <c r="PLM44" s="1477"/>
      <c r="PLN44" s="1477"/>
      <c r="PLO44" s="1477"/>
      <c r="PLP44" s="1477"/>
      <c r="PLQ44" s="1477"/>
      <c r="PLR44" s="1477"/>
      <c r="PLS44" s="1477"/>
      <c r="PLT44" s="1477"/>
      <c r="PLU44" s="1477"/>
      <c r="PLV44" s="1477"/>
      <c r="PLW44" s="1477"/>
      <c r="PLX44" s="1477"/>
      <c r="PLY44" s="1477"/>
      <c r="PLZ44" s="1477"/>
      <c r="PMA44" s="1477"/>
      <c r="PMB44" s="1477"/>
      <c r="PMC44" s="1477"/>
      <c r="PMD44" s="1477"/>
      <c r="PME44" s="1477"/>
      <c r="PMF44" s="1477"/>
      <c r="PMG44" s="1477"/>
      <c r="PMH44" s="1477"/>
      <c r="PMI44" s="1477"/>
      <c r="PMJ44" s="1477"/>
      <c r="PMK44" s="1477"/>
      <c r="PML44" s="1477"/>
      <c r="PMM44" s="1477"/>
      <c r="PMN44" s="1477"/>
      <c r="PMO44" s="1477"/>
      <c r="PMP44" s="1477"/>
      <c r="PMQ44" s="1477"/>
      <c r="PMR44" s="1477"/>
      <c r="PMS44" s="1477"/>
      <c r="PMT44" s="1477"/>
      <c r="PMU44" s="1477"/>
      <c r="PMV44" s="1477"/>
      <c r="PMW44" s="1477"/>
      <c r="PMX44" s="1477"/>
      <c r="PMY44" s="1477"/>
      <c r="PMZ44" s="1477"/>
      <c r="PNA44" s="1477"/>
      <c r="PNB44" s="1477"/>
      <c r="PNC44" s="1477"/>
      <c r="PND44" s="1477"/>
      <c r="PNE44" s="1477"/>
      <c r="PNF44" s="1477"/>
      <c r="PNG44" s="1477"/>
      <c r="PNH44" s="1477"/>
      <c r="PNI44" s="1477"/>
      <c r="PNJ44" s="1477"/>
      <c r="PNK44" s="1477"/>
      <c r="PNL44" s="1477"/>
      <c r="PNM44" s="1477"/>
      <c r="PNN44" s="1477"/>
      <c r="PNO44" s="1477"/>
      <c r="PNP44" s="1477"/>
      <c r="PNQ44" s="1477"/>
      <c r="PNR44" s="1477"/>
      <c r="PNS44" s="1477"/>
      <c r="PNT44" s="1477"/>
      <c r="PNU44" s="1477"/>
      <c r="PNV44" s="1477"/>
      <c r="PNW44" s="1477"/>
      <c r="PNX44" s="1477"/>
      <c r="PNY44" s="1477"/>
      <c r="PNZ44" s="1477"/>
      <c r="POA44" s="1477"/>
      <c r="POB44" s="1477"/>
      <c r="POC44" s="1477"/>
      <c r="POD44" s="1477"/>
      <c r="POE44" s="1477"/>
      <c r="POF44" s="1477"/>
      <c r="POG44" s="1477"/>
      <c r="POH44" s="1477"/>
      <c r="POI44" s="1477"/>
      <c r="POJ44" s="1477"/>
      <c r="POK44" s="1477"/>
      <c r="POL44" s="1477"/>
      <c r="POM44" s="1477"/>
      <c r="PON44" s="1477"/>
      <c r="POO44" s="1477"/>
      <c r="POP44" s="1477"/>
      <c r="POQ44" s="1477"/>
      <c r="POR44" s="1477"/>
      <c r="POS44" s="1477"/>
      <c r="POT44" s="1477"/>
      <c r="POU44" s="1477"/>
      <c r="POV44" s="1477"/>
      <c r="POW44" s="1477"/>
      <c r="POX44" s="1477"/>
      <c r="POY44" s="1477"/>
      <c r="POZ44" s="1477"/>
      <c r="PPA44" s="1477"/>
      <c r="PPB44" s="1477"/>
      <c r="PPC44" s="1477"/>
      <c r="PPD44" s="1477"/>
      <c r="PPE44" s="1477"/>
      <c r="PPF44" s="1477"/>
      <c r="PPG44" s="1477"/>
      <c r="PPH44" s="1477"/>
      <c r="PPI44" s="1477"/>
      <c r="PPJ44" s="1477"/>
      <c r="PPK44" s="1477"/>
      <c r="PPL44" s="1477"/>
      <c r="PPM44" s="1477"/>
      <c r="PPN44" s="1477"/>
      <c r="PPO44" s="1477"/>
      <c r="PPP44" s="1477"/>
      <c r="PPQ44" s="1477"/>
      <c r="PPR44" s="1477"/>
      <c r="PPS44" s="1477"/>
      <c r="PPT44" s="1477"/>
      <c r="PPU44" s="1477"/>
      <c r="PPV44" s="1477"/>
      <c r="PPW44" s="1477"/>
      <c r="PPX44" s="1477"/>
      <c r="PPY44" s="1477"/>
      <c r="PPZ44" s="1477"/>
      <c r="PQA44" s="1477"/>
      <c r="PQB44" s="1477"/>
      <c r="PQC44" s="1477"/>
      <c r="PQD44" s="1477"/>
      <c r="PQE44" s="1477"/>
      <c r="PQF44" s="1477"/>
      <c r="PQG44" s="1477"/>
      <c r="PQH44" s="1477"/>
      <c r="PQI44" s="1477"/>
      <c r="PQJ44" s="1477"/>
      <c r="PQK44" s="1477"/>
      <c r="PQL44" s="1477"/>
      <c r="PQM44" s="1477"/>
      <c r="PQN44" s="1477"/>
      <c r="PQO44" s="1477"/>
      <c r="PQP44" s="1477"/>
      <c r="PQQ44" s="1477"/>
      <c r="PQR44" s="1477"/>
      <c r="PQS44" s="1477"/>
      <c r="PQT44" s="1477"/>
      <c r="PQU44" s="1477"/>
      <c r="PQV44" s="1477"/>
      <c r="PQW44" s="1477"/>
      <c r="PQX44" s="1477"/>
      <c r="PQY44" s="1477"/>
      <c r="PQZ44" s="1477"/>
      <c r="PRA44" s="1477"/>
      <c r="PRB44" s="1477"/>
      <c r="PRC44" s="1477"/>
      <c r="PRD44" s="1477"/>
      <c r="PRE44" s="1477"/>
      <c r="PRF44" s="1477"/>
      <c r="PRG44" s="1477"/>
      <c r="PRH44" s="1477"/>
      <c r="PRI44" s="1477"/>
      <c r="PRJ44" s="1477"/>
      <c r="PRK44" s="1477"/>
      <c r="PRL44" s="1477"/>
      <c r="PRM44" s="1477"/>
      <c r="PRN44" s="1477"/>
      <c r="PRO44" s="1477"/>
      <c r="PRP44" s="1477"/>
      <c r="PRQ44" s="1477"/>
      <c r="PRR44" s="1477"/>
      <c r="PRS44" s="1477"/>
      <c r="PRT44" s="1477"/>
      <c r="PRU44" s="1477"/>
      <c r="PRV44" s="1477"/>
      <c r="PRW44" s="1477"/>
      <c r="PRX44" s="1477"/>
      <c r="PRY44" s="1477"/>
      <c r="PRZ44" s="1477"/>
      <c r="PSA44" s="1477"/>
      <c r="PSB44" s="1477"/>
      <c r="PSC44" s="1477"/>
      <c r="PSD44" s="1477"/>
      <c r="PSE44" s="1477"/>
      <c r="PSF44" s="1477"/>
      <c r="PSG44" s="1477"/>
      <c r="PSH44" s="1477"/>
      <c r="PSI44" s="1477"/>
      <c r="PSJ44" s="1477"/>
      <c r="PSK44" s="1477"/>
      <c r="PSL44" s="1477"/>
      <c r="PSM44" s="1477"/>
      <c r="PSN44" s="1477"/>
      <c r="PSO44" s="1477"/>
      <c r="PSP44" s="1477"/>
      <c r="PSQ44" s="1477"/>
      <c r="PSR44" s="1477"/>
      <c r="PSS44" s="1477"/>
      <c r="PST44" s="1477"/>
      <c r="PSU44" s="1477"/>
      <c r="PSV44" s="1477"/>
      <c r="PSW44" s="1477"/>
      <c r="PSX44" s="1477"/>
      <c r="PSY44" s="1477"/>
      <c r="PSZ44" s="1477"/>
      <c r="PTA44" s="1477"/>
      <c r="PTB44" s="1477"/>
      <c r="PTC44" s="1477"/>
      <c r="PTD44" s="1477"/>
      <c r="PTE44" s="1477"/>
      <c r="PTF44" s="1477"/>
      <c r="PTG44" s="1477"/>
      <c r="PTH44" s="1477"/>
      <c r="PTI44" s="1477"/>
      <c r="PTJ44" s="1477"/>
      <c r="PTK44" s="1477"/>
      <c r="PTL44" s="1477"/>
      <c r="PTM44" s="1477"/>
      <c r="PTN44" s="1477"/>
      <c r="PTO44" s="1477"/>
      <c r="PTP44" s="1477"/>
      <c r="PTQ44" s="1477"/>
      <c r="PTR44" s="1477"/>
      <c r="PTS44" s="1477"/>
      <c r="PTT44" s="1477"/>
      <c r="PTU44" s="1477"/>
      <c r="PTV44" s="1477"/>
      <c r="PTW44" s="1477"/>
      <c r="PTX44" s="1477"/>
      <c r="PTY44" s="1477"/>
      <c r="PTZ44" s="1477"/>
      <c r="PUA44" s="1477"/>
      <c r="PUB44" s="1477"/>
      <c r="PUC44" s="1477"/>
      <c r="PUD44" s="1477"/>
      <c r="PUE44" s="1477"/>
      <c r="PUF44" s="1477"/>
      <c r="PUG44" s="1477"/>
      <c r="PUH44" s="1477"/>
      <c r="PUI44" s="1477"/>
      <c r="PUJ44" s="1477"/>
      <c r="PUK44" s="1477"/>
      <c r="PUL44" s="1477"/>
      <c r="PUM44" s="1477"/>
      <c r="PUN44" s="1477"/>
      <c r="PUO44" s="1477"/>
      <c r="PUP44" s="1477"/>
      <c r="PUQ44" s="1477"/>
      <c r="PUR44" s="1477"/>
      <c r="PUS44" s="1477"/>
      <c r="PUT44" s="1477"/>
      <c r="PUU44" s="1477"/>
      <c r="PUV44" s="1477"/>
      <c r="PUW44" s="1477"/>
      <c r="PUX44" s="1477"/>
      <c r="PUY44" s="1477"/>
      <c r="PUZ44" s="1477"/>
      <c r="PVA44" s="1477"/>
      <c r="PVB44" s="1477"/>
      <c r="PVC44" s="1477"/>
      <c r="PVD44" s="1477"/>
      <c r="PVE44" s="1477"/>
      <c r="PVF44" s="1477"/>
      <c r="PVG44" s="1477"/>
      <c r="PVH44" s="1477"/>
      <c r="PVI44" s="1477"/>
      <c r="PVJ44" s="1477"/>
      <c r="PVK44" s="1477"/>
      <c r="PVL44" s="1477"/>
      <c r="PVM44" s="1477"/>
      <c r="PVN44" s="1477"/>
      <c r="PVO44" s="1477"/>
      <c r="PVP44" s="1477"/>
      <c r="PVQ44" s="1477"/>
      <c r="PVR44" s="1477"/>
      <c r="PVS44" s="1477"/>
      <c r="PVT44" s="1477"/>
      <c r="PVU44" s="1477"/>
      <c r="PVV44" s="1477"/>
      <c r="PVW44" s="1477"/>
      <c r="PVX44" s="1477"/>
      <c r="PVY44" s="1477"/>
      <c r="PVZ44" s="1477"/>
      <c r="PWA44" s="1477"/>
      <c r="PWB44" s="1477"/>
      <c r="PWC44" s="1477"/>
      <c r="PWD44" s="1477"/>
      <c r="PWE44" s="1477"/>
      <c r="PWF44" s="1477"/>
      <c r="PWG44" s="1477"/>
      <c r="PWH44" s="1477"/>
      <c r="PWI44" s="1477"/>
      <c r="PWJ44" s="1477"/>
      <c r="PWK44" s="1477"/>
      <c r="PWL44" s="1477"/>
      <c r="PWM44" s="1477"/>
      <c r="PWN44" s="1477"/>
      <c r="PWO44" s="1477"/>
      <c r="PWP44" s="1477"/>
      <c r="PWQ44" s="1477"/>
      <c r="PWR44" s="1477"/>
      <c r="PWS44" s="1477"/>
      <c r="PWT44" s="1477"/>
      <c r="PWU44" s="1477"/>
      <c r="PWV44" s="1477"/>
      <c r="PWW44" s="1477"/>
      <c r="PWX44" s="1477"/>
      <c r="PWY44" s="1477"/>
      <c r="PWZ44" s="1477"/>
      <c r="PXA44" s="1477"/>
      <c r="PXB44" s="1477"/>
      <c r="PXC44" s="1477"/>
      <c r="PXD44" s="1477"/>
      <c r="PXE44" s="1477"/>
      <c r="PXF44" s="1477"/>
      <c r="PXG44" s="1477"/>
      <c r="PXH44" s="1477"/>
      <c r="PXI44" s="1477"/>
      <c r="PXJ44" s="1477"/>
      <c r="PXK44" s="1477"/>
      <c r="PXL44" s="1477"/>
      <c r="PXM44" s="1477"/>
      <c r="PXN44" s="1477"/>
      <c r="PXO44" s="1477"/>
      <c r="PXP44" s="1477"/>
      <c r="PXQ44" s="1477"/>
      <c r="PXR44" s="1477"/>
      <c r="PXS44" s="1477"/>
      <c r="PXT44" s="1477"/>
      <c r="PXU44" s="1477"/>
      <c r="PXV44" s="1477"/>
      <c r="PXW44" s="1477"/>
      <c r="PXX44" s="1477"/>
      <c r="PXY44" s="1477"/>
      <c r="PXZ44" s="1477"/>
      <c r="PYA44" s="1477"/>
      <c r="PYB44" s="1477"/>
      <c r="PYC44" s="1477"/>
      <c r="PYD44" s="1477"/>
      <c r="PYE44" s="1477"/>
      <c r="PYF44" s="1477"/>
      <c r="PYG44" s="1477"/>
      <c r="PYH44" s="1477"/>
      <c r="PYI44" s="1477"/>
      <c r="PYJ44" s="1477"/>
      <c r="PYK44" s="1477"/>
      <c r="PYL44" s="1477"/>
      <c r="PYM44" s="1477"/>
      <c r="PYN44" s="1477"/>
      <c r="PYO44" s="1477"/>
      <c r="PYP44" s="1477"/>
      <c r="PYQ44" s="1477"/>
      <c r="PYR44" s="1477"/>
      <c r="PYS44" s="1477"/>
      <c r="PYT44" s="1477"/>
      <c r="PYU44" s="1477"/>
      <c r="PYV44" s="1477"/>
      <c r="PYW44" s="1477"/>
      <c r="PYX44" s="1477"/>
      <c r="PYY44" s="1477"/>
      <c r="PYZ44" s="1477"/>
      <c r="PZA44" s="1477"/>
      <c r="PZB44" s="1477"/>
      <c r="PZC44" s="1477"/>
      <c r="PZD44" s="1477"/>
      <c r="PZE44" s="1477"/>
      <c r="PZF44" s="1477"/>
      <c r="PZG44" s="1477"/>
      <c r="PZH44" s="1477"/>
      <c r="PZI44" s="1477"/>
      <c r="PZJ44" s="1477"/>
      <c r="PZK44" s="1477"/>
      <c r="PZL44" s="1477"/>
      <c r="PZM44" s="1477"/>
      <c r="PZN44" s="1477"/>
      <c r="PZO44" s="1477"/>
      <c r="PZP44" s="1477"/>
      <c r="PZQ44" s="1477"/>
      <c r="PZR44" s="1477"/>
      <c r="PZS44" s="1477"/>
      <c r="PZT44" s="1477"/>
      <c r="PZU44" s="1477"/>
      <c r="PZV44" s="1477"/>
      <c r="PZW44" s="1477"/>
      <c r="PZX44" s="1477"/>
      <c r="PZY44" s="1477"/>
      <c r="PZZ44" s="1477"/>
      <c r="QAA44" s="1477"/>
      <c r="QAB44" s="1477"/>
      <c r="QAC44" s="1477"/>
      <c r="QAD44" s="1477"/>
      <c r="QAE44" s="1477"/>
      <c r="QAF44" s="1477"/>
      <c r="QAG44" s="1477"/>
      <c r="QAH44" s="1477"/>
      <c r="QAI44" s="1477"/>
      <c r="QAJ44" s="1477"/>
      <c r="QAK44" s="1477"/>
      <c r="QAL44" s="1477"/>
      <c r="QAM44" s="1477"/>
      <c r="QAN44" s="1477"/>
      <c r="QAO44" s="1477"/>
      <c r="QAP44" s="1477"/>
      <c r="QAQ44" s="1477"/>
      <c r="QAR44" s="1477"/>
      <c r="QAS44" s="1477"/>
      <c r="QAT44" s="1477"/>
      <c r="QAU44" s="1477"/>
      <c r="QAV44" s="1477"/>
      <c r="QAW44" s="1477"/>
      <c r="QAX44" s="1477"/>
      <c r="QAY44" s="1477"/>
      <c r="QAZ44" s="1477"/>
      <c r="QBA44" s="1477"/>
      <c r="QBB44" s="1477"/>
      <c r="QBC44" s="1477"/>
      <c r="QBD44" s="1477"/>
      <c r="QBE44" s="1477"/>
      <c r="QBF44" s="1477"/>
      <c r="QBG44" s="1477"/>
      <c r="QBH44" s="1477"/>
      <c r="QBI44" s="1477"/>
      <c r="QBJ44" s="1477"/>
      <c r="QBK44" s="1477"/>
      <c r="QBL44" s="1477"/>
      <c r="QBM44" s="1477"/>
      <c r="QBN44" s="1477"/>
      <c r="QBO44" s="1477"/>
      <c r="QBP44" s="1477"/>
      <c r="QBQ44" s="1477"/>
      <c r="QBR44" s="1477"/>
      <c r="QBS44" s="1477"/>
      <c r="QBT44" s="1477"/>
      <c r="QBU44" s="1477"/>
      <c r="QBV44" s="1477"/>
      <c r="QBW44" s="1477"/>
      <c r="QBX44" s="1477"/>
      <c r="QBY44" s="1477"/>
      <c r="QBZ44" s="1477"/>
      <c r="QCA44" s="1477"/>
      <c r="QCB44" s="1477"/>
      <c r="QCC44" s="1477"/>
      <c r="QCD44" s="1477"/>
      <c r="QCE44" s="1477"/>
      <c r="QCF44" s="1477"/>
      <c r="QCG44" s="1477"/>
      <c r="QCH44" s="1477"/>
      <c r="QCI44" s="1477"/>
      <c r="QCJ44" s="1477"/>
      <c r="QCK44" s="1477"/>
      <c r="QCL44" s="1477"/>
      <c r="QCM44" s="1477"/>
      <c r="QCN44" s="1477"/>
      <c r="QCO44" s="1477"/>
      <c r="QCP44" s="1477"/>
      <c r="QCQ44" s="1477"/>
      <c r="QCR44" s="1477"/>
      <c r="QCS44" s="1477"/>
      <c r="QCT44" s="1477"/>
      <c r="QCU44" s="1477"/>
      <c r="QCV44" s="1477"/>
      <c r="QCW44" s="1477"/>
      <c r="QCX44" s="1477"/>
      <c r="QCY44" s="1477"/>
      <c r="QCZ44" s="1477"/>
      <c r="QDA44" s="1477"/>
      <c r="QDB44" s="1477"/>
      <c r="QDC44" s="1477"/>
      <c r="QDD44" s="1477"/>
      <c r="QDE44" s="1477"/>
      <c r="QDF44" s="1477"/>
      <c r="QDG44" s="1477"/>
      <c r="QDH44" s="1477"/>
      <c r="QDI44" s="1477"/>
      <c r="QDJ44" s="1477"/>
      <c r="QDK44" s="1477"/>
      <c r="QDL44" s="1477"/>
      <c r="QDM44" s="1477"/>
      <c r="QDN44" s="1477"/>
      <c r="QDO44" s="1477"/>
      <c r="QDP44" s="1477"/>
      <c r="QDQ44" s="1477"/>
      <c r="QDR44" s="1477"/>
      <c r="QDS44" s="1477"/>
      <c r="QDT44" s="1477"/>
      <c r="QDU44" s="1477"/>
      <c r="QDV44" s="1477"/>
      <c r="QDW44" s="1477"/>
      <c r="QDX44" s="1477"/>
      <c r="QDY44" s="1477"/>
      <c r="QDZ44" s="1477"/>
      <c r="QEA44" s="1477"/>
      <c r="QEB44" s="1477"/>
      <c r="QEC44" s="1477"/>
      <c r="QED44" s="1477"/>
      <c r="QEE44" s="1477"/>
      <c r="QEF44" s="1477"/>
      <c r="QEG44" s="1477"/>
      <c r="QEH44" s="1477"/>
      <c r="QEI44" s="1477"/>
      <c r="QEJ44" s="1477"/>
      <c r="QEK44" s="1477"/>
      <c r="QEL44" s="1477"/>
      <c r="QEM44" s="1477"/>
      <c r="QEN44" s="1477"/>
      <c r="QEO44" s="1477"/>
      <c r="QEP44" s="1477"/>
      <c r="QEQ44" s="1477"/>
      <c r="QER44" s="1477"/>
      <c r="QES44" s="1477"/>
      <c r="QET44" s="1477"/>
      <c r="QEU44" s="1477"/>
      <c r="QEV44" s="1477"/>
      <c r="QEW44" s="1477"/>
      <c r="QEX44" s="1477"/>
      <c r="QEY44" s="1477"/>
      <c r="QEZ44" s="1477"/>
      <c r="QFA44" s="1477"/>
      <c r="QFB44" s="1477"/>
      <c r="QFC44" s="1477"/>
      <c r="QFD44" s="1477"/>
      <c r="QFE44" s="1477"/>
      <c r="QFF44" s="1477"/>
      <c r="QFG44" s="1477"/>
      <c r="QFH44" s="1477"/>
      <c r="QFI44" s="1477"/>
      <c r="QFJ44" s="1477"/>
      <c r="QFK44" s="1477"/>
      <c r="QFL44" s="1477"/>
      <c r="QFM44" s="1477"/>
      <c r="QFN44" s="1477"/>
      <c r="QFO44" s="1477"/>
      <c r="QFP44" s="1477"/>
      <c r="QFQ44" s="1477"/>
      <c r="QFR44" s="1477"/>
      <c r="QFS44" s="1477"/>
      <c r="QFT44" s="1477"/>
      <c r="QFU44" s="1477"/>
      <c r="QFV44" s="1477"/>
      <c r="QFW44" s="1477"/>
      <c r="QFX44" s="1477"/>
      <c r="QFY44" s="1477"/>
      <c r="QFZ44" s="1477"/>
      <c r="QGA44" s="1477"/>
      <c r="QGB44" s="1477"/>
      <c r="QGC44" s="1477"/>
      <c r="QGD44" s="1477"/>
      <c r="QGE44" s="1477"/>
      <c r="QGF44" s="1477"/>
      <c r="QGG44" s="1477"/>
      <c r="QGH44" s="1477"/>
      <c r="QGI44" s="1477"/>
      <c r="QGJ44" s="1477"/>
      <c r="QGK44" s="1477"/>
      <c r="QGL44" s="1477"/>
      <c r="QGM44" s="1477"/>
      <c r="QGN44" s="1477"/>
      <c r="QGO44" s="1477"/>
      <c r="QGP44" s="1477"/>
      <c r="QGQ44" s="1477"/>
      <c r="QGR44" s="1477"/>
      <c r="QGS44" s="1477"/>
      <c r="QGT44" s="1477"/>
      <c r="QGU44" s="1477"/>
      <c r="QGV44" s="1477"/>
      <c r="QGW44" s="1477"/>
      <c r="QGX44" s="1477"/>
      <c r="QGY44" s="1477"/>
      <c r="QGZ44" s="1477"/>
      <c r="QHA44" s="1477"/>
      <c r="QHB44" s="1477"/>
      <c r="QHC44" s="1477"/>
      <c r="QHD44" s="1477"/>
      <c r="QHE44" s="1477"/>
      <c r="QHF44" s="1477"/>
      <c r="QHG44" s="1477"/>
      <c r="QHH44" s="1477"/>
      <c r="QHI44" s="1477"/>
      <c r="QHJ44" s="1477"/>
      <c r="QHK44" s="1477"/>
      <c r="QHL44" s="1477"/>
      <c r="QHM44" s="1477"/>
      <c r="QHN44" s="1477"/>
      <c r="QHO44" s="1477"/>
      <c r="QHP44" s="1477"/>
      <c r="QHQ44" s="1477"/>
      <c r="QHR44" s="1477"/>
      <c r="QHS44" s="1477"/>
      <c r="QHT44" s="1477"/>
      <c r="QHU44" s="1477"/>
      <c r="QHV44" s="1477"/>
      <c r="QHW44" s="1477"/>
      <c r="QHX44" s="1477"/>
      <c r="QHY44" s="1477"/>
      <c r="QHZ44" s="1477"/>
      <c r="QIA44" s="1477"/>
      <c r="QIB44" s="1477"/>
      <c r="QIC44" s="1477"/>
      <c r="QID44" s="1477"/>
      <c r="QIE44" s="1477"/>
      <c r="QIF44" s="1477"/>
      <c r="QIG44" s="1477"/>
      <c r="QIH44" s="1477"/>
      <c r="QII44" s="1477"/>
      <c r="QIJ44" s="1477"/>
      <c r="QIK44" s="1477"/>
      <c r="QIL44" s="1477"/>
      <c r="QIM44" s="1477"/>
      <c r="QIN44" s="1477"/>
      <c r="QIO44" s="1477"/>
      <c r="QIP44" s="1477"/>
      <c r="QIQ44" s="1477"/>
      <c r="QIR44" s="1477"/>
      <c r="QIS44" s="1477"/>
      <c r="QIT44" s="1477"/>
      <c r="QIU44" s="1477"/>
      <c r="QIV44" s="1477"/>
      <c r="QIW44" s="1477"/>
      <c r="QIX44" s="1477"/>
      <c r="QIY44" s="1477"/>
      <c r="QIZ44" s="1477"/>
      <c r="QJA44" s="1477"/>
      <c r="QJB44" s="1477"/>
      <c r="QJC44" s="1477"/>
      <c r="QJD44" s="1477"/>
      <c r="QJE44" s="1477"/>
      <c r="QJF44" s="1477"/>
      <c r="QJG44" s="1477"/>
      <c r="QJH44" s="1477"/>
      <c r="QJI44" s="1477"/>
      <c r="QJJ44" s="1477"/>
      <c r="QJK44" s="1477"/>
      <c r="QJL44" s="1477"/>
      <c r="QJM44" s="1477"/>
      <c r="QJN44" s="1477"/>
      <c r="QJO44" s="1477"/>
      <c r="QJP44" s="1477"/>
      <c r="QJQ44" s="1477"/>
      <c r="QJR44" s="1477"/>
      <c r="QJS44" s="1477"/>
      <c r="QJT44" s="1477"/>
      <c r="QJU44" s="1477"/>
      <c r="QJV44" s="1477"/>
      <c r="QJW44" s="1477"/>
      <c r="QJX44" s="1477"/>
      <c r="QJY44" s="1477"/>
      <c r="QJZ44" s="1477"/>
      <c r="QKA44" s="1477"/>
      <c r="QKB44" s="1477"/>
      <c r="QKC44" s="1477"/>
      <c r="QKD44" s="1477"/>
      <c r="QKE44" s="1477"/>
      <c r="QKF44" s="1477"/>
      <c r="QKG44" s="1477"/>
      <c r="QKH44" s="1477"/>
      <c r="QKI44" s="1477"/>
      <c r="QKJ44" s="1477"/>
      <c r="QKK44" s="1477"/>
      <c r="QKL44" s="1477"/>
      <c r="QKM44" s="1477"/>
      <c r="QKN44" s="1477"/>
      <c r="QKO44" s="1477"/>
      <c r="QKP44" s="1477"/>
      <c r="QKQ44" s="1477"/>
      <c r="QKR44" s="1477"/>
      <c r="QKS44" s="1477"/>
      <c r="QKT44" s="1477"/>
      <c r="QKU44" s="1477"/>
      <c r="QKV44" s="1477"/>
      <c r="QKW44" s="1477"/>
      <c r="QKX44" s="1477"/>
      <c r="QKY44" s="1477"/>
      <c r="QKZ44" s="1477"/>
      <c r="QLA44" s="1477"/>
      <c r="QLB44" s="1477"/>
      <c r="QLC44" s="1477"/>
      <c r="QLD44" s="1477"/>
      <c r="QLE44" s="1477"/>
      <c r="QLF44" s="1477"/>
      <c r="QLG44" s="1477"/>
      <c r="QLH44" s="1477"/>
      <c r="QLI44" s="1477"/>
      <c r="QLJ44" s="1477"/>
      <c r="QLK44" s="1477"/>
      <c r="QLL44" s="1477"/>
      <c r="QLM44" s="1477"/>
      <c r="QLN44" s="1477"/>
      <c r="QLO44" s="1477"/>
      <c r="QLP44" s="1477"/>
      <c r="QLQ44" s="1477"/>
      <c r="QLR44" s="1477"/>
      <c r="QLS44" s="1477"/>
      <c r="QLT44" s="1477"/>
      <c r="QLU44" s="1477"/>
      <c r="QLV44" s="1477"/>
      <c r="QLW44" s="1477"/>
      <c r="QLX44" s="1477"/>
      <c r="QLY44" s="1477"/>
      <c r="QLZ44" s="1477"/>
      <c r="QMA44" s="1477"/>
      <c r="QMB44" s="1477"/>
      <c r="QMC44" s="1477"/>
      <c r="QMD44" s="1477"/>
      <c r="QME44" s="1477"/>
      <c r="QMF44" s="1477"/>
      <c r="QMG44" s="1477"/>
      <c r="QMH44" s="1477"/>
      <c r="QMI44" s="1477"/>
      <c r="QMJ44" s="1477"/>
      <c r="QMK44" s="1477"/>
      <c r="QML44" s="1477"/>
      <c r="QMM44" s="1477"/>
      <c r="QMN44" s="1477"/>
      <c r="QMO44" s="1477"/>
      <c r="QMP44" s="1477"/>
      <c r="QMQ44" s="1477"/>
      <c r="QMR44" s="1477"/>
      <c r="QMS44" s="1477"/>
      <c r="QMT44" s="1477"/>
      <c r="QMU44" s="1477"/>
      <c r="QMV44" s="1477"/>
      <c r="QMW44" s="1477"/>
      <c r="QMX44" s="1477"/>
      <c r="QMY44" s="1477"/>
      <c r="QMZ44" s="1477"/>
      <c r="QNA44" s="1477"/>
      <c r="QNB44" s="1477"/>
      <c r="QNC44" s="1477"/>
      <c r="QND44" s="1477"/>
      <c r="QNE44" s="1477"/>
      <c r="QNF44" s="1477"/>
      <c r="QNG44" s="1477"/>
      <c r="QNH44" s="1477"/>
      <c r="QNI44" s="1477"/>
      <c r="QNJ44" s="1477"/>
      <c r="QNK44" s="1477"/>
      <c r="QNL44" s="1477"/>
      <c r="QNM44" s="1477"/>
      <c r="QNN44" s="1477"/>
      <c r="QNO44" s="1477"/>
      <c r="QNP44" s="1477"/>
      <c r="QNQ44" s="1477"/>
      <c r="QNR44" s="1477"/>
      <c r="QNS44" s="1477"/>
      <c r="QNT44" s="1477"/>
      <c r="QNU44" s="1477"/>
      <c r="QNV44" s="1477"/>
      <c r="QNW44" s="1477"/>
      <c r="QNX44" s="1477"/>
      <c r="QNY44" s="1477"/>
      <c r="QNZ44" s="1477"/>
      <c r="QOA44" s="1477"/>
      <c r="QOB44" s="1477"/>
      <c r="QOC44" s="1477"/>
      <c r="QOD44" s="1477"/>
      <c r="QOE44" s="1477"/>
      <c r="QOF44" s="1477"/>
      <c r="QOG44" s="1477"/>
      <c r="QOH44" s="1477"/>
      <c r="QOI44" s="1477"/>
      <c r="QOJ44" s="1477"/>
      <c r="QOK44" s="1477"/>
      <c r="QOL44" s="1477"/>
      <c r="QOM44" s="1477"/>
      <c r="QON44" s="1477"/>
      <c r="QOO44" s="1477"/>
      <c r="QOP44" s="1477"/>
      <c r="QOQ44" s="1477"/>
      <c r="QOR44" s="1477"/>
      <c r="QOS44" s="1477"/>
      <c r="QOT44" s="1477"/>
      <c r="QOU44" s="1477"/>
      <c r="QOV44" s="1477"/>
      <c r="QOW44" s="1477"/>
      <c r="QOX44" s="1477"/>
      <c r="QOY44" s="1477"/>
      <c r="QOZ44" s="1477"/>
      <c r="QPA44" s="1477"/>
      <c r="QPB44" s="1477"/>
      <c r="QPC44" s="1477"/>
      <c r="QPD44" s="1477"/>
      <c r="QPE44" s="1477"/>
      <c r="QPF44" s="1477"/>
      <c r="QPG44" s="1477"/>
      <c r="QPH44" s="1477"/>
      <c r="QPI44" s="1477"/>
      <c r="QPJ44" s="1477"/>
      <c r="QPK44" s="1477"/>
      <c r="QPL44" s="1477"/>
      <c r="QPM44" s="1477"/>
      <c r="QPN44" s="1477"/>
      <c r="QPO44" s="1477"/>
      <c r="QPP44" s="1477"/>
      <c r="QPQ44" s="1477"/>
      <c r="QPR44" s="1477"/>
      <c r="QPS44" s="1477"/>
      <c r="QPT44" s="1477"/>
      <c r="QPU44" s="1477"/>
      <c r="QPV44" s="1477"/>
      <c r="QPW44" s="1477"/>
      <c r="QPX44" s="1477"/>
      <c r="QPY44" s="1477"/>
      <c r="QPZ44" s="1477"/>
      <c r="QQA44" s="1477"/>
      <c r="QQB44" s="1477"/>
      <c r="QQC44" s="1477"/>
      <c r="QQD44" s="1477"/>
      <c r="QQE44" s="1477"/>
      <c r="QQF44" s="1477"/>
      <c r="QQG44" s="1477"/>
      <c r="QQH44" s="1477"/>
      <c r="QQI44" s="1477"/>
      <c r="QQJ44" s="1477"/>
      <c r="QQK44" s="1477"/>
      <c r="QQL44" s="1477"/>
      <c r="QQM44" s="1477"/>
      <c r="QQN44" s="1477"/>
      <c r="QQO44" s="1477"/>
      <c r="QQP44" s="1477"/>
      <c r="QQQ44" s="1477"/>
      <c r="QQR44" s="1477"/>
      <c r="QQS44" s="1477"/>
      <c r="QQT44" s="1477"/>
      <c r="QQU44" s="1477"/>
      <c r="QQV44" s="1477"/>
      <c r="QQW44" s="1477"/>
      <c r="QQX44" s="1477"/>
      <c r="QQY44" s="1477"/>
      <c r="QQZ44" s="1477"/>
      <c r="QRA44" s="1477"/>
      <c r="QRB44" s="1477"/>
      <c r="QRC44" s="1477"/>
      <c r="QRD44" s="1477"/>
      <c r="QRE44" s="1477"/>
      <c r="QRF44" s="1477"/>
      <c r="QRG44" s="1477"/>
      <c r="QRH44" s="1477"/>
      <c r="QRI44" s="1477"/>
      <c r="QRJ44" s="1477"/>
      <c r="QRK44" s="1477"/>
      <c r="QRL44" s="1477"/>
      <c r="QRM44" s="1477"/>
      <c r="QRN44" s="1477"/>
      <c r="QRO44" s="1477"/>
      <c r="QRP44" s="1477"/>
      <c r="QRQ44" s="1477"/>
      <c r="QRR44" s="1477"/>
      <c r="QRS44" s="1477"/>
      <c r="QRT44" s="1477"/>
      <c r="QRU44" s="1477"/>
      <c r="QRV44" s="1477"/>
      <c r="QRW44" s="1477"/>
      <c r="QRX44" s="1477"/>
      <c r="QRY44" s="1477"/>
      <c r="QRZ44" s="1477"/>
      <c r="QSA44" s="1477"/>
      <c r="QSB44" s="1477"/>
      <c r="QSC44" s="1477"/>
      <c r="QSD44" s="1477"/>
      <c r="QSE44" s="1477"/>
      <c r="QSF44" s="1477"/>
      <c r="QSG44" s="1477"/>
      <c r="QSH44" s="1477"/>
      <c r="QSI44" s="1477"/>
      <c r="QSJ44" s="1477"/>
      <c r="QSK44" s="1477"/>
      <c r="QSL44" s="1477"/>
      <c r="QSM44" s="1477"/>
      <c r="QSN44" s="1477"/>
      <c r="QSO44" s="1477"/>
      <c r="QSP44" s="1477"/>
      <c r="QSQ44" s="1477"/>
      <c r="QSR44" s="1477"/>
      <c r="QSS44" s="1477"/>
      <c r="QST44" s="1477"/>
      <c r="QSU44" s="1477"/>
      <c r="QSV44" s="1477"/>
      <c r="QSW44" s="1477"/>
      <c r="QSX44" s="1477"/>
      <c r="QSY44" s="1477"/>
      <c r="QSZ44" s="1477"/>
      <c r="QTA44" s="1477"/>
      <c r="QTB44" s="1477"/>
      <c r="QTC44" s="1477"/>
      <c r="QTD44" s="1477"/>
      <c r="QTE44" s="1477"/>
      <c r="QTF44" s="1477"/>
      <c r="QTG44" s="1477"/>
      <c r="QTH44" s="1477"/>
      <c r="QTI44" s="1477"/>
      <c r="QTJ44" s="1477"/>
      <c r="QTK44" s="1477"/>
      <c r="QTL44" s="1477"/>
      <c r="QTM44" s="1477"/>
      <c r="QTN44" s="1477"/>
      <c r="QTO44" s="1477"/>
      <c r="QTP44" s="1477"/>
      <c r="QTQ44" s="1477"/>
      <c r="QTR44" s="1477"/>
      <c r="QTS44" s="1477"/>
      <c r="QTT44" s="1477"/>
      <c r="QTU44" s="1477"/>
      <c r="QTV44" s="1477"/>
      <c r="QTW44" s="1477"/>
      <c r="QTX44" s="1477"/>
      <c r="QTY44" s="1477"/>
      <c r="QTZ44" s="1477"/>
      <c r="QUA44" s="1477"/>
      <c r="QUB44" s="1477"/>
      <c r="QUC44" s="1477"/>
      <c r="QUD44" s="1477"/>
      <c r="QUE44" s="1477"/>
      <c r="QUF44" s="1477"/>
      <c r="QUG44" s="1477"/>
      <c r="QUH44" s="1477"/>
      <c r="QUI44" s="1477"/>
      <c r="QUJ44" s="1477"/>
      <c r="QUK44" s="1477"/>
      <c r="QUL44" s="1477"/>
      <c r="QUM44" s="1477"/>
      <c r="QUN44" s="1477"/>
      <c r="QUO44" s="1477"/>
      <c r="QUP44" s="1477"/>
      <c r="QUQ44" s="1477"/>
      <c r="QUR44" s="1477"/>
      <c r="QUS44" s="1477"/>
      <c r="QUT44" s="1477"/>
      <c r="QUU44" s="1477"/>
      <c r="QUV44" s="1477"/>
      <c r="QUW44" s="1477"/>
      <c r="QUX44" s="1477"/>
      <c r="QUY44" s="1477"/>
      <c r="QUZ44" s="1477"/>
      <c r="QVA44" s="1477"/>
      <c r="QVB44" s="1477"/>
      <c r="QVC44" s="1477"/>
      <c r="QVD44" s="1477"/>
      <c r="QVE44" s="1477"/>
      <c r="QVF44" s="1477"/>
      <c r="QVG44" s="1477"/>
      <c r="QVH44" s="1477"/>
      <c r="QVI44" s="1477"/>
      <c r="QVJ44" s="1477"/>
      <c r="QVK44" s="1477"/>
      <c r="QVL44" s="1477"/>
      <c r="QVM44" s="1477"/>
      <c r="QVN44" s="1477"/>
      <c r="QVO44" s="1477"/>
      <c r="QVP44" s="1477"/>
      <c r="QVQ44" s="1477"/>
      <c r="QVR44" s="1477"/>
      <c r="QVS44" s="1477"/>
      <c r="QVT44" s="1477"/>
      <c r="QVU44" s="1477"/>
      <c r="QVV44" s="1477"/>
      <c r="QVW44" s="1477"/>
      <c r="QVX44" s="1477"/>
      <c r="QVY44" s="1477"/>
      <c r="QVZ44" s="1477"/>
      <c r="QWA44" s="1477"/>
      <c r="QWB44" s="1477"/>
      <c r="QWC44" s="1477"/>
      <c r="QWD44" s="1477"/>
      <c r="QWE44" s="1477"/>
      <c r="QWF44" s="1477"/>
      <c r="QWG44" s="1477"/>
      <c r="QWH44" s="1477"/>
      <c r="QWI44" s="1477"/>
      <c r="QWJ44" s="1477"/>
      <c r="QWK44" s="1477"/>
      <c r="QWL44" s="1477"/>
      <c r="QWM44" s="1477"/>
      <c r="QWN44" s="1477"/>
      <c r="QWO44" s="1477"/>
      <c r="QWP44" s="1477"/>
      <c r="QWQ44" s="1477"/>
      <c r="QWR44" s="1477"/>
      <c r="QWS44" s="1477"/>
      <c r="QWT44" s="1477"/>
      <c r="QWU44" s="1477"/>
      <c r="QWV44" s="1477"/>
      <c r="QWW44" s="1477"/>
      <c r="QWX44" s="1477"/>
      <c r="QWY44" s="1477"/>
      <c r="QWZ44" s="1477"/>
      <c r="QXA44" s="1477"/>
      <c r="QXB44" s="1477"/>
      <c r="QXC44" s="1477"/>
      <c r="QXD44" s="1477"/>
      <c r="QXE44" s="1477"/>
      <c r="QXF44" s="1477"/>
      <c r="QXG44" s="1477"/>
      <c r="QXH44" s="1477"/>
      <c r="QXI44" s="1477"/>
      <c r="QXJ44" s="1477"/>
      <c r="QXK44" s="1477"/>
      <c r="QXL44" s="1477"/>
      <c r="QXM44" s="1477"/>
      <c r="QXN44" s="1477"/>
      <c r="QXO44" s="1477"/>
      <c r="QXP44" s="1477"/>
      <c r="QXQ44" s="1477"/>
      <c r="QXR44" s="1477"/>
      <c r="QXS44" s="1477"/>
      <c r="QXT44" s="1477"/>
      <c r="QXU44" s="1477"/>
      <c r="QXV44" s="1477"/>
      <c r="QXW44" s="1477"/>
      <c r="QXX44" s="1477"/>
      <c r="QXY44" s="1477"/>
      <c r="QXZ44" s="1477"/>
      <c r="QYA44" s="1477"/>
      <c r="QYB44" s="1477"/>
      <c r="QYC44" s="1477"/>
      <c r="QYD44" s="1477"/>
      <c r="QYE44" s="1477"/>
      <c r="QYF44" s="1477"/>
      <c r="QYG44" s="1477"/>
      <c r="QYH44" s="1477"/>
      <c r="QYI44" s="1477"/>
      <c r="QYJ44" s="1477"/>
      <c r="QYK44" s="1477"/>
      <c r="QYL44" s="1477"/>
      <c r="QYM44" s="1477"/>
      <c r="QYN44" s="1477"/>
      <c r="QYO44" s="1477"/>
      <c r="QYP44" s="1477"/>
      <c r="QYQ44" s="1477"/>
      <c r="QYR44" s="1477"/>
      <c r="QYS44" s="1477"/>
      <c r="QYT44" s="1477"/>
      <c r="QYU44" s="1477"/>
      <c r="QYV44" s="1477"/>
      <c r="QYW44" s="1477"/>
      <c r="QYX44" s="1477"/>
      <c r="QYY44" s="1477"/>
      <c r="QYZ44" s="1477"/>
      <c r="QZA44" s="1477"/>
      <c r="QZB44" s="1477"/>
      <c r="QZC44" s="1477"/>
      <c r="QZD44" s="1477"/>
      <c r="QZE44" s="1477"/>
      <c r="QZF44" s="1477"/>
      <c r="QZG44" s="1477"/>
      <c r="QZH44" s="1477"/>
      <c r="QZI44" s="1477"/>
      <c r="QZJ44" s="1477"/>
      <c r="QZK44" s="1477"/>
      <c r="QZL44" s="1477"/>
      <c r="QZM44" s="1477"/>
      <c r="QZN44" s="1477"/>
      <c r="QZO44" s="1477"/>
      <c r="QZP44" s="1477"/>
      <c r="QZQ44" s="1477"/>
      <c r="QZR44" s="1477"/>
      <c r="QZS44" s="1477"/>
      <c r="QZT44" s="1477"/>
      <c r="QZU44" s="1477"/>
      <c r="QZV44" s="1477"/>
      <c r="QZW44" s="1477"/>
      <c r="QZX44" s="1477"/>
      <c r="QZY44" s="1477"/>
      <c r="QZZ44" s="1477"/>
      <c r="RAA44" s="1477"/>
      <c r="RAB44" s="1477"/>
      <c r="RAC44" s="1477"/>
      <c r="RAD44" s="1477"/>
      <c r="RAE44" s="1477"/>
      <c r="RAF44" s="1477"/>
      <c r="RAG44" s="1477"/>
      <c r="RAH44" s="1477"/>
      <c r="RAI44" s="1477"/>
      <c r="RAJ44" s="1477"/>
      <c r="RAK44" s="1477"/>
      <c r="RAL44" s="1477"/>
      <c r="RAM44" s="1477"/>
      <c r="RAN44" s="1477"/>
      <c r="RAO44" s="1477"/>
      <c r="RAP44" s="1477"/>
      <c r="RAQ44" s="1477"/>
      <c r="RAR44" s="1477"/>
      <c r="RAS44" s="1477"/>
      <c r="RAT44" s="1477"/>
      <c r="RAU44" s="1477"/>
      <c r="RAV44" s="1477"/>
      <c r="RAW44" s="1477"/>
      <c r="RAX44" s="1477"/>
      <c r="RAY44" s="1477"/>
      <c r="RAZ44" s="1477"/>
      <c r="RBA44" s="1477"/>
      <c r="RBB44" s="1477"/>
      <c r="RBC44" s="1477"/>
      <c r="RBD44" s="1477"/>
      <c r="RBE44" s="1477"/>
      <c r="RBF44" s="1477"/>
      <c r="RBG44" s="1477"/>
      <c r="RBH44" s="1477"/>
      <c r="RBI44" s="1477"/>
      <c r="RBJ44" s="1477"/>
      <c r="RBK44" s="1477"/>
      <c r="RBL44" s="1477"/>
      <c r="RBM44" s="1477"/>
      <c r="RBN44" s="1477"/>
      <c r="RBO44" s="1477"/>
      <c r="RBP44" s="1477"/>
      <c r="RBQ44" s="1477"/>
      <c r="RBR44" s="1477"/>
      <c r="RBS44" s="1477"/>
      <c r="RBT44" s="1477"/>
      <c r="RBU44" s="1477"/>
      <c r="RBV44" s="1477"/>
      <c r="RBW44" s="1477"/>
      <c r="RBX44" s="1477"/>
      <c r="RBY44" s="1477"/>
      <c r="RBZ44" s="1477"/>
      <c r="RCA44" s="1477"/>
      <c r="RCB44" s="1477"/>
      <c r="RCC44" s="1477"/>
      <c r="RCD44" s="1477"/>
      <c r="RCE44" s="1477"/>
      <c r="RCF44" s="1477"/>
      <c r="RCG44" s="1477"/>
      <c r="RCH44" s="1477"/>
      <c r="RCI44" s="1477"/>
      <c r="RCJ44" s="1477"/>
      <c r="RCK44" s="1477"/>
      <c r="RCL44" s="1477"/>
      <c r="RCM44" s="1477"/>
      <c r="RCN44" s="1477"/>
      <c r="RCO44" s="1477"/>
      <c r="RCP44" s="1477"/>
      <c r="RCQ44" s="1477"/>
      <c r="RCR44" s="1477"/>
      <c r="RCS44" s="1477"/>
      <c r="RCT44" s="1477"/>
      <c r="RCU44" s="1477"/>
      <c r="RCV44" s="1477"/>
      <c r="RCW44" s="1477"/>
      <c r="RCX44" s="1477"/>
      <c r="RCY44" s="1477"/>
      <c r="RCZ44" s="1477"/>
      <c r="RDA44" s="1477"/>
      <c r="RDB44" s="1477"/>
      <c r="RDC44" s="1477"/>
      <c r="RDD44" s="1477"/>
      <c r="RDE44" s="1477"/>
      <c r="RDF44" s="1477"/>
      <c r="RDG44" s="1477"/>
      <c r="RDH44" s="1477"/>
      <c r="RDI44" s="1477"/>
      <c r="RDJ44" s="1477"/>
      <c r="RDK44" s="1477"/>
      <c r="RDL44" s="1477"/>
      <c r="RDM44" s="1477"/>
      <c r="RDN44" s="1477"/>
      <c r="RDO44" s="1477"/>
      <c r="RDP44" s="1477"/>
      <c r="RDQ44" s="1477"/>
      <c r="RDR44" s="1477"/>
      <c r="RDS44" s="1477"/>
      <c r="RDT44" s="1477"/>
      <c r="RDU44" s="1477"/>
      <c r="RDV44" s="1477"/>
      <c r="RDW44" s="1477"/>
      <c r="RDX44" s="1477"/>
      <c r="RDY44" s="1477"/>
      <c r="RDZ44" s="1477"/>
      <c r="REA44" s="1477"/>
      <c r="REB44" s="1477"/>
      <c r="REC44" s="1477"/>
      <c r="RED44" s="1477"/>
      <c r="REE44" s="1477"/>
      <c r="REF44" s="1477"/>
      <c r="REG44" s="1477"/>
      <c r="REH44" s="1477"/>
      <c r="REI44" s="1477"/>
      <c r="REJ44" s="1477"/>
      <c r="REK44" s="1477"/>
      <c r="REL44" s="1477"/>
      <c r="REM44" s="1477"/>
      <c r="REN44" s="1477"/>
      <c r="REO44" s="1477"/>
      <c r="REP44" s="1477"/>
      <c r="REQ44" s="1477"/>
      <c r="RER44" s="1477"/>
      <c r="RES44" s="1477"/>
      <c r="RET44" s="1477"/>
      <c r="REU44" s="1477"/>
      <c r="REV44" s="1477"/>
      <c r="REW44" s="1477"/>
      <c r="REX44" s="1477"/>
      <c r="REY44" s="1477"/>
      <c r="REZ44" s="1477"/>
      <c r="RFA44" s="1477"/>
      <c r="RFB44" s="1477"/>
      <c r="RFC44" s="1477"/>
      <c r="RFD44" s="1477"/>
      <c r="RFE44" s="1477"/>
      <c r="RFF44" s="1477"/>
      <c r="RFG44" s="1477"/>
      <c r="RFH44" s="1477"/>
      <c r="RFI44" s="1477"/>
      <c r="RFJ44" s="1477"/>
      <c r="RFK44" s="1477"/>
      <c r="RFL44" s="1477"/>
      <c r="RFM44" s="1477"/>
      <c r="RFN44" s="1477"/>
      <c r="RFO44" s="1477"/>
      <c r="RFP44" s="1477"/>
      <c r="RFQ44" s="1477"/>
      <c r="RFR44" s="1477"/>
      <c r="RFS44" s="1477"/>
      <c r="RFT44" s="1477"/>
      <c r="RFU44" s="1477"/>
      <c r="RFV44" s="1477"/>
      <c r="RFW44" s="1477"/>
      <c r="RFX44" s="1477"/>
      <c r="RFY44" s="1477"/>
      <c r="RFZ44" s="1477"/>
      <c r="RGA44" s="1477"/>
      <c r="RGB44" s="1477"/>
      <c r="RGC44" s="1477"/>
      <c r="RGD44" s="1477"/>
      <c r="RGE44" s="1477"/>
      <c r="RGF44" s="1477"/>
      <c r="RGG44" s="1477"/>
      <c r="RGH44" s="1477"/>
      <c r="RGI44" s="1477"/>
      <c r="RGJ44" s="1477"/>
      <c r="RGK44" s="1477"/>
      <c r="RGL44" s="1477"/>
      <c r="RGM44" s="1477"/>
      <c r="RGN44" s="1477"/>
      <c r="RGO44" s="1477"/>
      <c r="RGP44" s="1477"/>
      <c r="RGQ44" s="1477"/>
      <c r="RGR44" s="1477"/>
      <c r="RGS44" s="1477"/>
      <c r="RGT44" s="1477"/>
      <c r="RGU44" s="1477"/>
      <c r="RGV44" s="1477"/>
      <c r="RGW44" s="1477"/>
      <c r="RGX44" s="1477"/>
      <c r="RGY44" s="1477"/>
      <c r="RGZ44" s="1477"/>
      <c r="RHA44" s="1477"/>
      <c r="RHB44" s="1477"/>
      <c r="RHC44" s="1477"/>
      <c r="RHD44" s="1477"/>
      <c r="RHE44" s="1477"/>
      <c r="RHF44" s="1477"/>
      <c r="RHG44" s="1477"/>
      <c r="RHH44" s="1477"/>
      <c r="RHI44" s="1477"/>
      <c r="RHJ44" s="1477"/>
      <c r="RHK44" s="1477"/>
      <c r="RHL44" s="1477"/>
      <c r="RHM44" s="1477"/>
      <c r="RHN44" s="1477"/>
      <c r="RHO44" s="1477"/>
      <c r="RHP44" s="1477"/>
      <c r="RHQ44" s="1477"/>
      <c r="RHR44" s="1477"/>
      <c r="RHS44" s="1477"/>
      <c r="RHT44" s="1477"/>
      <c r="RHU44" s="1477"/>
      <c r="RHV44" s="1477"/>
      <c r="RHW44" s="1477"/>
      <c r="RHX44" s="1477"/>
      <c r="RHY44" s="1477"/>
      <c r="RHZ44" s="1477"/>
      <c r="RIA44" s="1477"/>
      <c r="RIB44" s="1477"/>
      <c r="RIC44" s="1477"/>
      <c r="RID44" s="1477"/>
      <c r="RIE44" s="1477"/>
      <c r="RIF44" s="1477"/>
      <c r="RIG44" s="1477"/>
      <c r="RIH44" s="1477"/>
      <c r="RII44" s="1477"/>
      <c r="RIJ44" s="1477"/>
      <c r="RIK44" s="1477"/>
      <c r="RIL44" s="1477"/>
      <c r="RIM44" s="1477"/>
      <c r="RIN44" s="1477"/>
      <c r="RIO44" s="1477"/>
      <c r="RIP44" s="1477"/>
      <c r="RIQ44" s="1477"/>
      <c r="RIR44" s="1477"/>
      <c r="RIS44" s="1477"/>
      <c r="RIT44" s="1477"/>
      <c r="RIU44" s="1477"/>
      <c r="RIV44" s="1477"/>
      <c r="RIW44" s="1477"/>
      <c r="RIX44" s="1477"/>
      <c r="RIY44" s="1477"/>
      <c r="RIZ44" s="1477"/>
      <c r="RJA44" s="1477"/>
      <c r="RJB44" s="1477"/>
      <c r="RJC44" s="1477"/>
      <c r="RJD44" s="1477"/>
      <c r="RJE44" s="1477"/>
      <c r="RJF44" s="1477"/>
      <c r="RJG44" s="1477"/>
      <c r="RJH44" s="1477"/>
      <c r="RJI44" s="1477"/>
      <c r="RJJ44" s="1477"/>
      <c r="RJK44" s="1477"/>
      <c r="RJL44" s="1477"/>
      <c r="RJM44" s="1477"/>
      <c r="RJN44" s="1477"/>
      <c r="RJO44" s="1477"/>
      <c r="RJP44" s="1477"/>
      <c r="RJQ44" s="1477"/>
      <c r="RJR44" s="1477"/>
      <c r="RJS44" s="1477"/>
      <c r="RJT44" s="1477"/>
      <c r="RJU44" s="1477"/>
      <c r="RJV44" s="1477"/>
      <c r="RJW44" s="1477"/>
      <c r="RJX44" s="1477"/>
      <c r="RJY44" s="1477"/>
      <c r="RJZ44" s="1477"/>
      <c r="RKA44" s="1477"/>
      <c r="RKB44" s="1477"/>
      <c r="RKC44" s="1477"/>
      <c r="RKD44" s="1477"/>
      <c r="RKE44" s="1477"/>
      <c r="RKF44" s="1477"/>
      <c r="RKG44" s="1477"/>
      <c r="RKH44" s="1477"/>
      <c r="RKI44" s="1477"/>
      <c r="RKJ44" s="1477"/>
      <c r="RKK44" s="1477"/>
      <c r="RKL44" s="1477"/>
      <c r="RKM44" s="1477"/>
      <c r="RKN44" s="1477"/>
      <c r="RKO44" s="1477"/>
      <c r="RKP44" s="1477"/>
      <c r="RKQ44" s="1477"/>
      <c r="RKR44" s="1477"/>
      <c r="RKS44" s="1477"/>
      <c r="RKT44" s="1477"/>
      <c r="RKU44" s="1477"/>
      <c r="RKV44" s="1477"/>
      <c r="RKW44" s="1477"/>
      <c r="RKX44" s="1477"/>
      <c r="RKY44" s="1477"/>
      <c r="RKZ44" s="1477"/>
      <c r="RLA44" s="1477"/>
      <c r="RLB44" s="1477"/>
      <c r="RLC44" s="1477"/>
      <c r="RLD44" s="1477"/>
      <c r="RLE44" s="1477"/>
      <c r="RLF44" s="1477"/>
      <c r="RLG44" s="1477"/>
      <c r="RLH44" s="1477"/>
      <c r="RLI44" s="1477"/>
      <c r="RLJ44" s="1477"/>
      <c r="RLK44" s="1477"/>
      <c r="RLL44" s="1477"/>
      <c r="RLM44" s="1477"/>
      <c r="RLN44" s="1477"/>
      <c r="RLO44" s="1477"/>
      <c r="RLP44" s="1477"/>
      <c r="RLQ44" s="1477"/>
      <c r="RLR44" s="1477"/>
      <c r="RLS44" s="1477"/>
      <c r="RLT44" s="1477"/>
      <c r="RLU44" s="1477"/>
      <c r="RLV44" s="1477"/>
      <c r="RLW44" s="1477"/>
      <c r="RLX44" s="1477"/>
      <c r="RLY44" s="1477"/>
      <c r="RLZ44" s="1477"/>
      <c r="RMA44" s="1477"/>
      <c r="RMB44" s="1477"/>
      <c r="RMC44" s="1477"/>
      <c r="RMD44" s="1477"/>
      <c r="RME44" s="1477"/>
      <c r="RMF44" s="1477"/>
      <c r="RMG44" s="1477"/>
      <c r="RMH44" s="1477"/>
      <c r="RMI44" s="1477"/>
      <c r="RMJ44" s="1477"/>
      <c r="RMK44" s="1477"/>
      <c r="RML44" s="1477"/>
      <c r="RMM44" s="1477"/>
      <c r="RMN44" s="1477"/>
      <c r="RMO44" s="1477"/>
      <c r="RMP44" s="1477"/>
      <c r="RMQ44" s="1477"/>
      <c r="RMR44" s="1477"/>
      <c r="RMS44" s="1477"/>
      <c r="RMT44" s="1477"/>
      <c r="RMU44" s="1477"/>
      <c r="RMV44" s="1477"/>
      <c r="RMW44" s="1477"/>
      <c r="RMX44" s="1477"/>
      <c r="RMY44" s="1477"/>
      <c r="RMZ44" s="1477"/>
      <c r="RNA44" s="1477"/>
      <c r="RNB44" s="1477"/>
      <c r="RNC44" s="1477"/>
      <c r="RND44" s="1477"/>
      <c r="RNE44" s="1477"/>
      <c r="RNF44" s="1477"/>
      <c r="RNG44" s="1477"/>
      <c r="RNH44" s="1477"/>
      <c r="RNI44" s="1477"/>
      <c r="RNJ44" s="1477"/>
      <c r="RNK44" s="1477"/>
      <c r="RNL44" s="1477"/>
      <c r="RNM44" s="1477"/>
      <c r="RNN44" s="1477"/>
      <c r="RNO44" s="1477"/>
      <c r="RNP44" s="1477"/>
      <c r="RNQ44" s="1477"/>
      <c r="RNR44" s="1477"/>
      <c r="RNS44" s="1477"/>
      <c r="RNT44" s="1477"/>
      <c r="RNU44" s="1477"/>
      <c r="RNV44" s="1477"/>
      <c r="RNW44" s="1477"/>
      <c r="RNX44" s="1477"/>
      <c r="RNY44" s="1477"/>
      <c r="RNZ44" s="1477"/>
      <c r="ROA44" s="1477"/>
      <c r="ROB44" s="1477"/>
      <c r="ROC44" s="1477"/>
      <c r="ROD44" s="1477"/>
      <c r="ROE44" s="1477"/>
      <c r="ROF44" s="1477"/>
      <c r="ROG44" s="1477"/>
      <c r="ROH44" s="1477"/>
      <c r="ROI44" s="1477"/>
      <c r="ROJ44" s="1477"/>
      <c r="ROK44" s="1477"/>
      <c r="ROL44" s="1477"/>
      <c r="ROM44" s="1477"/>
      <c r="RON44" s="1477"/>
      <c r="ROO44" s="1477"/>
      <c r="ROP44" s="1477"/>
      <c r="ROQ44" s="1477"/>
      <c r="ROR44" s="1477"/>
      <c r="ROS44" s="1477"/>
      <c r="ROT44" s="1477"/>
      <c r="ROU44" s="1477"/>
      <c r="ROV44" s="1477"/>
      <c r="ROW44" s="1477"/>
      <c r="ROX44" s="1477"/>
      <c r="ROY44" s="1477"/>
      <c r="ROZ44" s="1477"/>
      <c r="RPA44" s="1477"/>
      <c r="RPB44" s="1477"/>
      <c r="RPC44" s="1477"/>
      <c r="RPD44" s="1477"/>
      <c r="RPE44" s="1477"/>
      <c r="RPF44" s="1477"/>
      <c r="RPG44" s="1477"/>
      <c r="RPH44" s="1477"/>
      <c r="RPI44" s="1477"/>
      <c r="RPJ44" s="1477"/>
      <c r="RPK44" s="1477"/>
      <c r="RPL44" s="1477"/>
      <c r="RPM44" s="1477"/>
      <c r="RPN44" s="1477"/>
      <c r="RPO44" s="1477"/>
      <c r="RPP44" s="1477"/>
      <c r="RPQ44" s="1477"/>
      <c r="RPR44" s="1477"/>
      <c r="RPS44" s="1477"/>
      <c r="RPT44" s="1477"/>
      <c r="RPU44" s="1477"/>
      <c r="RPV44" s="1477"/>
      <c r="RPW44" s="1477"/>
      <c r="RPX44" s="1477"/>
      <c r="RPY44" s="1477"/>
      <c r="RPZ44" s="1477"/>
      <c r="RQA44" s="1477"/>
      <c r="RQB44" s="1477"/>
      <c r="RQC44" s="1477"/>
      <c r="RQD44" s="1477"/>
      <c r="RQE44" s="1477"/>
      <c r="RQF44" s="1477"/>
      <c r="RQG44" s="1477"/>
      <c r="RQH44" s="1477"/>
      <c r="RQI44" s="1477"/>
      <c r="RQJ44" s="1477"/>
      <c r="RQK44" s="1477"/>
      <c r="RQL44" s="1477"/>
      <c r="RQM44" s="1477"/>
      <c r="RQN44" s="1477"/>
      <c r="RQO44" s="1477"/>
      <c r="RQP44" s="1477"/>
      <c r="RQQ44" s="1477"/>
      <c r="RQR44" s="1477"/>
      <c r="RQS44" s="1477"/>
      <c r="RQT44" s="1477"/>
      <c r="RQU44" s="1477"/>
      <c r="RQV44" s="1477"/>
      <c r="RQW44" s="1477"/>
      <c r="RQX44" s="1477"/>
      <c r="RQY44" s="1477"/>
      <c r="RQZ44" s="1477"/>
      <c r="RRA44" s="1477"/>
      <c r="RRB44" s="1477"/>
      <c r="RRC44" s="1477"/>
      <c r="RRD44" s="1477"/>
      <c r="RRE44" s="1477"/>
      <c r="RRF44" s="1477"/>
      <c r="RRG44" s="1477"/>
      <c r="RRH44" s="1477"/>
      <c r="RRI44" s="1477"/>
      <c r="RRJ44" s="1477"/>
      <c r="RRK44" s="1477"/>
      <c r="RRL44" s="1477"/>
      <c r="RRM44" s="1477"/>
      <c r="RRN44" s="1477"/>
      <c r="RRO44" s="1477"/>
      <c r="RRP44" s="1477"/>
      <c r="RRQ44" s="1477"/>
      <c r="RRR44" s="1477"/>
      <c r="RRS44" s="1477"/>
      <c r="RRT44" s="1477"/>
      <c r="RRU44" s="1477"/>
      <c r="RRV44" s="1477"/>
      <c r="RRW44" s="1477"/>
      <c r="RRX44" s="1477"/>
      <c r="RRY44" s="1477"/>
      <c r="RRZ44" s="1477"/>
      <c r="RSA44" s="1477"/>
      <c r="RSB44" s="1477"/>
      <c r="RSC44" s="1477"/>
      <c r="RSD44" s="1477"/>
      <c r="RSE44" s="1477"/>
      <c r="RSF44" s="1477"/>
      <c r="RSG44" s="1477"/>
      <c r="RSH44" s="1477"/>
      <c r="RSI44" s="1477"/>
      <c r="RSJ44" s="1477"/>
      <c r="RSK44" s="1477"/>
      <c r="RSL44" s="1477"/>
      <c r="RSM44" s="1477"/>
      <c r="RSN44" s="1477"/>
      <c r="RSO44" s="1477"/>
      <c r="RSP44" s="1477"/>
      <c r="RSQ44" s="1477"/>
      <c r="RSR44" s="1477"/>
      <c r="RSS44" s="1477"/>
      <c r="RST44" s="1477"/>
      <c r="RSU44" s="1477"/>
      <c r="RSV44" s="1477"/>
      <c r="RSW44" s="1477"/>
      <c r="RSX44" s="1477"/>
      <c r="RSY44" s="1477"/>
      <c r="RSZ44" s="1477"/>
      <c r="RTA44" s="1477"/>
      <c r="RTB44" s="1477"/>
      <c r="RTC44" s="1477"/>
      <c r="RTD44" s="1477"/>
      <c r="RTE44" s="1477"/>
      <c r="RTF44" s="1477"/>
      <c r="RTG44" s="1477"/>
      <c r="RTH44" s="1477"/>
      <c r="RTI44" s="1477"/>
      <c r="RTJ44" s="1477"/>
      <c r="RTK44" s="1477"/>
      <c r="RTL44" s="1477"/>
      <c r="RTM44" s="1477"/>
      <c r="RTN44" s="1477"/>
      <c r="RTO44" s="1477"/>
      <c r="RTP44" s="1477"/>
      <c r="RTQ44" s="1477"/>
      <c r="RTR44" s="1477"/>
      <c r="RTS44" s="1477"/>
      <c r="RTT44" s="1477"/>
      <c r="RTU44" s="1477"/>
      <c r="RTV44" s="1477"/>
      <c r="RTW44" s="1477"/>
      <c r="RTX44" s="1477"/>
      <c r="RTY44" s="1477"/>
      <c r="RTZ44" s="1477"/>
      <c r="RUA44" s="1477"/>
      <c r="RUB44" s="1477"/>
      <c r="RUC44" s="1477"/>
      <c r="RUD44" s="1477"/>
      <c r="RUE44" s="1477"/>
      <c r="RUF44" s="1477"/>
      <c r="RUG44" s="1477"/>
      <c r="RUH44" s="1477"/>
      <c r="RUI44" s="1477"/>
      <c r="RUJ44" s="1477"/>
      <c r="RUK44" s="1477"/>
      <c r="RUL44" s="1477"/>
      <c r="RUM44" s="1477"/>
      <c r="RUN44" s="1477"/>
      <c r="RUO44" s="1477"/>
      <c r="RUP44" s="1477"/>
      <c r="RUQ44" s="1477"/>
      <c r="RUR44" s="1477"/>
      <c r="RUS44" s="1477"/>
      <c r="RUT44" s="1477"/>
      <c r="RUU44" s="1477"/>
      <c r="RUV44" s="1477"/>
      <c r="RUW44" s="1477"/>
      <c r="RUX44" s="1477"/>
      <c r="RUY44" s="1477"/>
      <c r="RUZ44" s="1477"/>
      <c r="RVA44" s="1477"/>
      <c r="RVB44" s="1477"/>
      <c r="RVC44" s="1477"/>
      <c r="RVD44" s="1477"/>
      <c r="RVE44" s="1477"/>
      <c r="RVF44" s="1477"/>
      <c r="RVG44" s="1477"/>
      <c r="RVH44" s="1477"/>
      <c r="RVI44" s="1477"/>
      <c r="RVJ44" s="1477"/>
      <c r="RVK44" s="1477"/>
      <c r="RVL44" s="1477"/>
      <c r="RVM44" s="1477"/>
      <c r="RVN44" s="1477"/>
      <c r="RVO44" s="1477"/>
      <c r="RVP44" s="1477"/>
      <c r="RVQ44" s="1477"/>
      <c r="RVR44" s="1477"/>
      <c r="RVS44" s="1477"/>
      <c r="RVT44" s="1477"/>
      <c r="RVU44" s="1477"/>
      <c r="RVV44" s="1477"/>
      <c r="RVW44" s="1477"/>
      <c r="RVX44" s="1477"/>
      <c r="RVY44" s="1477"/>
      <c r="RVZ44" s="1477"/>
      <c r="RWA44" s="1477"/>
      <c r="RWB44" s="1477"/>
      <c r="RWC44" s="1477"/>
      <c r="RWD44" s="1477"/>
      <c r="RWE44" s="1477"/>
      <c r="RWF44" s="1477"/>
      <c r="RWG44" s="1477"/>
      <c r="RWH44" s="1477"/>
      <c r="RWI44" s="1477"/>
      <c r="RWJ44" s="1477"/>
      <c r="RWK44" s="1477"/>
      <c r="RWL44" s="1477"/>
      <c r="RWM44" s="1477"/>
      <c r="RWN44" s="1477"/>
      <c r="RWO44" s="1477"/>
      <c r="RWP44" s="1477"/>
      <c r="RWQ44" s="1477"/>
      <c r="RWR44" s="1477"/>
      <c r="RWS44" s="1477"/>
      <c r="RWT44" s="1477"/>
      <c r="RWU44" s="1477"/>
      <c r="RWV44" s="1477"/>
      <c r="RWW44" s="1477"/>
      <c r="RWX44" s="1477"/>
      <c r="RWY44" s="1477"/>
      <c r="RWZ44" s="1477"/>
      <c r="RXA44" s="1477"/>
      <c r="RXB44" s="1477"/>
      <c r="RXC44" s="1477"/>
      <c r="RXD44" s="1477"/>
      <c r="RXE44" s="1477"/>
      <c r="RXF44" s="1477"/>
      <c r="RXG44" s="1477"/>
      <c r="RXH44" s="1477"/>
      <c r="RXI44" s="1477"/>
      <c r="RXJ44" s="1477"/>
      <c r="RXK44" s="1477"/>
      <c r="RXL44" s="1477"/>
      <c r="RXM44" s="1477"/>
      <c r="RXN44" s="1477"/>
      <c r="RXO44" s="1477"/>
      <c r="RXP44" s="1477"/>
      <c r="RXQ44" s="1477"/>
      <c r="RXR44" s="1477"/>
      <c r="RXS44" s="1477"/>
      <c r="RXT44" s="1477"/>
      <c r="RXU44" s="1477"/>
      <c r="RXV44" s="1477"/>
      <c r="RXW44" s="1477"/>
      <c r="RXX44" s="1477"/>
      <c r="RXY44" s="1477"/>
      <c r="RXZ44" s="1477"/>
      <c r="RYA44" s="1477"/>
      <c r="RYB44" s="1477"/>
      <c r="RYC44" s="1477"/>
      <c r="RYD44" s="1477"/>
      <c r="RYE44" s="1477"/>
      <c r="RYF44" s="1477"/>
      <c r="RYG44" s="1477"/>
      <c r="RYH44" s="1477"/>
      <c r="RYI44" s="1477"/>
      <c r="RYJ44" s="1477"/>
      <c r="RYK44" s="1477"/>
      <c r="RYL44" s="1477"/>
      <c r="RYM44" s="1477"/>
      <c r="RYN44" s="1477"/>
      <c r="RYO44" s="1477"/>
      <c r="RYP44" s="1477"/>
      <c r="RYQ44" s="1477"/>
      <c r="RYR44" s="1477"/>
      <c r="RYS44" s="1477"/>
      <c r="RYT44" s="1477"/>
      <c r="RYU44" s="1477"/>
      <c r="RYV44" s="1477"/>
      <c r="RYW44" s="1477"/>
      <c r="RYX44" s="1477"/>
      <c r="RYY44" s="1477"/>
      <c r="RYZ44" s="1477"/>
      <c r="RZA44" s="1477"/>
      <c r="RZB44" s="1477"/>
      <c r="RZC44" s="1477"/>
      <c r="RZD44" s="1477"/>
      <c r="RZE44" s="1477"/>
      <c r="RZF44" s="1477"/>
      <c r="RZG44" s="1477"/>
      <c r="RZH44" s="1477"/>
      <c r="RZI44" s="1477"/>
      <c r="RZJ44" s="1477"/>
      <c r="RZK44" s="1477"/>
      <c r="RZL44" s="1477"/>
      <c r="RZM44" s="1477"/>
      <c r="RZN44" s="1477"/>
      <c r="RZO44" s="1477"/>
      <c r="RZP44" s="1477"/>
      <c r="RZQ44" s="1477"/>
      <c r="RZR44" s="1477"/>
      <c r="RZS44" s="1477"/>
      <c r="RZT44" s="1477"/>
      <c r="RZU44" s="1477"/>
      <c r="RZV44" s="1477"/>
      <c r="RZW44" s="1477"/>
      <c r="RZX44" s="1477"/>
      <c r="RZY44" s="1477"/>
      <c r="RZZ44" s="1477"/>
      <c r="SAA44" s="1477"/>
      <c r="SAB44" s="1477"/>
      <c r="SAC44" s="1477"/>
      <c r="SAD44" s="1477"/>
      <c r="SAE44" s="1477"/>
      <c r="SAF44" s="1477"/>
      <c r="SAG44" s="1477"/>
      <c r="SAH44" s="1477"/>
      <c r="SAI44" s="1477"/>
      <c r="SAJ44" s="1477"/>
      <c r="SAK44" s="1477"/>
      <c r="SAL44" s="1477"/>
      <c r="SAM44" s="1477"/>
      <c r="SAN44" s="1477"/>
      <c r="SAO44" s="1477"/>
      <c r="SAP44" s="1477"/>
      <c r="SAQ44" s="1477"/>
      <c r="SAR44" s="1477"/>
      <c r="SAS44" s="1477"/>
      <c r="SAT44" s="1477"/>
      <c r="SAU44" s="1477"/>
      <c r="SAV44" s="1477"/>
      <c r="SAW44" s="1477"/>
      <c r="SAX44" s="1477"/>
      <c r="SAY44" s="1477"/>
      <c r="SAZ44" s="1477"/>
      <c r="SBA44" s="1477"/>
      <c r="SBB44" s="1477"/>
      <c r="SBC44" s="1477"/>
      <c r="SBD44" s="1477"/>
      <c r="SBE44" s="1477"/>
      <c r="SBF44" s="1477"/>
      <c r="SBG44" s="1477"/>
      <c r="SBH44" s="1477"/>
      <c r="SBI44" s="1477"/>
      <c r="SBJ44" s="1477"/>
      <c r="SBK44" s="1477"/>
      <c r="SBL44" s="1477"/>
      <c r="SBM44" s="1477"/>
      <c r="SBN44" s="1477"/>
      <c r="SBO44" s="1477"/>
      <c r="SBP44" s="1477"/>
      <c r="SBQ44" s="1477"/>
      <c r="SBR44" s="1477"/>
      <c r="SBS44" s="1477"/>
      <c r="SBT44" s="1477"/>
      <c r="SBU44" s="1477"/>
      <c r="SBV44" s="1477"/>
      <c r="SBW44" s="1477"/>
      <c r="SBX44" s="1477"/>
      <c r="SBY44" s="1477"/>
      <c r="SBZ44" s="1477"/>
      <c r="SCA44" s="1477"/>
      <c r="SCB44" s="1477"/>
      <c r="SCC44" s="1477"/>
      <c r="SCD44" s="1477"/>
      <c r="SCE44" s="1477"/>
      <c r="SCF44" s="1477"/>
      <c r="SCG44" s="1477"/>
      <c r="SCH44" s="1477"/>
      <c r="SCI44" s="1477"/>
      <c r="SCJ44" s="1477"/>
      <c r="SCK44" s="1477"/>
      <c r="SCL44" s="1477"/>
      <c r="SCM44" s="1477"/>
      <c r="SCN44" s="1477"/>
      <c r="SCO44" s="1477"/>
      <c r="SCP44" s="1477"/>
      <c r="SCQ44" s="1477"/>
      <c r="SCR44" s="1477"/>
      <c r="SCS44" s="1477"/>
      <c r="SCT44" s="1477"/>
      <c r="SCU44" s="1477"/>
      <c r="SCV44" s="1477"/>
      <c r="SCW44" s="1477"/>
      <c r="SCX44" s="1477"/>
      <c r="SCY44" s="1477"/>
      <c r="SCZ44" s="1477"/>
      <c r="SDA44" s="1477"/>
      <c r="SDB44" s="1477"/>
      <c r="SDC44" s="1477"/>
      <c r="SDD44" s="1477"/>
      <c r="SDE44" s="1477"/>
      <c r="SDF44" s="1477"/>
      <c r="SDG44" s="1477"/>
      <c r="SDH44" s="1477"/>
      <c r="SDI44" s="1477"/>
      <c r="SDJ44" s="1477"/>
      <c r="SDK44" s="1477"/>
      <c r="SDL44" s="1477"/>
      <c r="SDM44" s="1477"/>
      <c r="SDN44" s="1477"/>
      <c r="SDO44" s="1477"/>
      <c r="SDP44" s="1477"/>
      <c r="SDQ44" s="1477"/>
      <c r="SDR44" s="1477"/>
      <c r="SDS44" s="1477"/>
      <c r="SDT44" s="1477"/>
      <c r="SDU44" s="1477"/>
      <c r="SDV44" s="1477"/>
      <c r="SDW44" s="1477"/>
      <c r="SDX44" s="1477"/>
      <c r="SDY44" s="1477"/>
      <c r="SDZ44" s="1477"/>
      <c r="SEA44" s="1477"/>
      <c r="SEB44" s="1477"/>
      <c r="SEC44" s="1477"/>
      <c r="SED44" s="1477"/>
      <c r="SEE44" s="1477"/>
      <c r="SEF44" s="1477"/>
      <c r="SEG44" s="1477"/>
      <c r="SEH44" s="1477"/>
      <c r="SEI44" s="1477"/>
      <c r="SEJ44" s="1477"/>
      <c r="SEK44" s="1477"/>
      <c r="SEL44" s="1477"/>
      <c r="SEM44" s="1477"/>
      <c r="SEN44" s="1477"/>
      <c r="SEO44" s="1477"/>
      <c r="SEP44" s="1477"/>
      <c r="SEQ44" s="1477"/>
      <c r="SER44" s="1477"/>
      <c r="SES44" s="1477"/>
      <c r="SET44" s="1477"/>
      <c r="SEU44" s="1477"/>
      <c r="SEV44" s="1477"/>
      <c r="SEW44" s="1477"/>
      <c r="SEX44" s="1477"/>
      <c r="SEY44" s="1477"/>
      <c r="SEZ44" s="1477"/>
      <c r="SFA44" s="1477"/>
      <c r="SFB44" s="1477"/>
      <c r="SFC44" s="1477"/>
      <c r="SFD44" s="1477"/>
      <c r="SFE44" s="1477"/>
      <c r="SFF44" s="1477"/>
      <c r="SFG44" s="1477"/>
      <c r="SFH44" s="1477"/>
      <c r="SFI44" s="1477"/>
      <c r="SFJ44" s="1477"/>
      <c r="SFK44" s="1477"/>
      <c r="SFL44" s="1477"/>
      <c r="SFM44" s="1477"/>
      <c r="SFN44" s="1477"/>
      <c r="SFO44" s="1477"/>
      <c r="SFP44" s="1477"/>
      <c r="SFQ44" s="1477"/>
      <c r="SFR44" s="1477"/>
      <c r="SFS44" s="1477"/>
      <c r="SFT44" s="1477"/>
      <c r="SFU44" s="1477"/>
      <c r="SFV44" s="1477"/>
      <c r="SFW44" s="1477"/>
      <c r="SFX44" s="1477"/>
      <c r="SFY44" s="1477"/>
      <c r="SFZ44" s="1477"/>
      <c r="SGA44" s="1477"/>
      <c r="SGB44" s="1477"/>
      <c r="SGC44" s="1477"/>
      <c r="SGD44" s="1477"/>
      <c r="SGE44" s="1477"/>
      <c r="SGF44" s="1477"/>
      <c r="SGG44" s="1477"/>
      <c r="SGH44" s="1477"/>
      <c r="SGI44" s="1477"/>
      <c r="SGJ44" s="1477"/>
      <c r="SGK44" s="1477"/>
      <c r="SGL44" s="1477"/>
      <c r="SGM44" s="1477"/>
      <c r="SGN44" s="1477"/>
      <c r="SGO44" s="1477"/>
      <c r="SGP44" s="1477"/>
      <c r="SGQ44" s="1477"/>
      <c r="SGR44" s="1477"/>
      <c r="SGS44" s="1477"/>
      <c r="SGT44" s="1477"/>
      <c r="SGU44" s="1477"/>
      <c r="SGV44" s="1477"/>
      <c r="SGW44" s="1477"/>
      <c r="SGX44" s="1477"/>
      <c r="SGY44" s="1477"/>
      <c r="SGZ44" s="1477"/>
      <c r="SHA44" s="1477"/>
      <c r="SHB44" s="1477"/>
      <c r="SHC44" s="1477"/>
      <c r="SHD44" s="1477"/>
      <c r="SHE44" s="1477"/>
      <c r="SHF44" s="1477"/>
      <c r="SHG44" s="1477"/>
      <c r="SHH44" s="1477"/>
      <c r="SHI44" s="1477"/>
      <c r="SHJ44" s="1477"/>
      <c r="SHK44" s="1477"/>
      <c r="SHL44" s="1477"/>
      <c r="SHM44" s="1477"/>
      <c r="SHN44" s="1477"/>
      <c r="SHO44" s="1477"/>
      <c r="SHP44" s="1477"/>
      <c r="SHQ44" s="1477"/>
      <c r="SHR44" s="1477"/>
      <c r="SHS44" s="1477"/>
      <c r="SHT44" s="1477"/>
      <c r="SHU44" s="1477"/>
      <c r="SHV44" s="1477"/>
      <c r="SHW44" s="1477"/>
      <c r="SHX44" s="1477"/>
      <c r="SHY44" s="1477"/>
      <c r="SHZ44" s="1477"/>
      <c r="SIA44" s="1477"/>
      <c r="SIB44" s="1477"/>
      <c r="SIC44" s="1477"/>
      <c r="SID44" s="1477"/>
      <c r="SIE44" s="1477"/>
      <c r="SIF44" s="1477"/>
      <c r="SIG44" s="1477"/>
      <c r="SIH44" s="1477"/>
      <c r="SII44" s="1477"/>
      <c r="SIJ44" s="1477"/>
      <c r="SIK44" s="1477"/>
      <c r="SIL44" s="1477"/>
      <c r="SIM44" s="1477"/>
      <c r="SIN44" s="1477"/>
      <c r="SIO44" s="1477"/>
      <c r="SIP44" s="1477"/>
      <c r="SIQ44" s="1477"/>
      <c r="SIR44" s="1477"/>
      <c r="SIS44" s="1477"/>
      <c r="SIT44" s="1477"/>
      <c r="SIU44" s="1477"/>
      <c r="SIV44" s="1477"/>
      <c r="SIW44" s="1477"/>
      <c r="SIX44" s="1477"/>
      <c r="SIY44" s="1477"/>
      <c r="SIZ44" s="1477"/>
      <c r="SJA44" s="1477"/>
      <c r="SJB44" s="1477"/>
      <c r="SJC44" s="1477"/>
      <c r="SJD44" s="1477"/>
      <c r="SJE44" s="1477"/>
      <c r="SJF44" s="1477"/>
      <c r="SJG44" s="1477"/>
      <c r="SJH44" s="1477"/>
      <c r="SJI44" s="1477"/>
      <c r="SJJ44" s="1477"/>
      <c r="SJK44" s="1477"/>
      <c r="SJL44" s="1477"/>
      <c r="SJM44" s="1477"/>
      <c r="SJN44" s="1477"/>
      <c r="SJO44" s="1477"/>
      <c r="SJP44" s="1477"/>
      <c r="SJQ44" s="1477"/>
      <c r="SJR44" s="1477"/>
      <c r="SJS44" s="1477"/>
      <c r="SJT44" s="1477"/>
      <c r="SJU44" s="1477"/>
      <c r="SJV44" s="1477"/>
      <c r="SJW44" s="1477"/>
      <c r="SJX44" s="1477"/>
      <c r="SJY44" s="1477"/>
      <c r="SJZ44" s="1477"/>
      <c r="SKA44" s="1477"/>
      <c r="SKB44" s="1477"/>
      <c r="SKC44" s="1477"/>
      <c r="SKD44" s="1477"/>
      <c r="SKE44" s="1477"/>
      <c r="SKF44" s="1477"/>
      <c r="SKG44" s="1477"/>
      <c r="SKH44" s="1477"/>
      <c r="SKI44" s="1477"/>
      <c r="SKJ44" s="1477"/>
      <c r="SKK44" s="1477"/>
      <c r="SKL44" s="1477"/>
      <c r="SKM44" s="1477"/>
      <c r="SKN44" s="1477"/>
      <c r="SKO44" s="1477"/>
      <c r="SKP44" s="1477"/>
      <c r="SKQ44" s="1477"/>
      <c r="SKR44" s="1477"/>
      <c r="SKS44" s="1477"/>
      <c r="SKT44" s="1477"/>
      <c r="SKU44" s="1477"/>
      <c r="SKV44" s="1477"/>
      <c r="SKW44" s="1477"/>
      <c r="SKX44" s="1477"/>
      <c r="SKY44" s="1477"/>
      <c r="SKZ44" s="1477"/>
      <c r="SLA44" s="1477"/>
      <c r="SLB44" s="1477"/>
      <c r="SLC44" s="1477"/>
      <c r="SLD44" s="1477"/>
      <c r="SLE44" s="1477"/>
      <c r="SLF44" s="1477"/>
      <c r="SLG44" s="1477"/>
      <c r="SLH44" s="1477"/>
      <c r="SLI44" s="1477"/>
      <c r="SLJ44" s="1477"/>
      <c r="SLK44" s="1477"/>
      <c r="SLL44" s="1477"/>
      <c r="SLM44" s="1477"/>
      <c r="SLN44" s="1477"/>
      <c r="SLO44" s="1477"/>
      <c r="SLP44" s="1477"/>
      <c r="SLQ44" s="1477"/>
      <c r="SLR44" s="1477"/>
      <c r="SLS44" s="1477"/>
      <c r="SLT44" s="1477"/>
      <c r="SLU44" s="1477"/>
      <c r="SLV44" s="1477"/>
      <c r="SLW44" s="1477"/>
      <c r="SLX44" s="1477"/>
      <c r="SLY44" s="1477"/>
      <c r="SLZ44" s="1477"/>
      <c r="SMA44" s="1477"/>
      <c r="SMB44" s="1477"/>
      <c r="SMC44" s="1477"/>
      <c r="SMD44" s="1477"/>
      <c r="SME44" s="1477"/>
      <c r="SMF44" s="1477"/>
      <c r="SMG44" s="1477"/>
      <c r="SMH44" s="1477"/>
      <c r="SMI44" s="1477"/>
      <c r="SMJ44" s="1477"/>
      <c r="SMK44" s="1477"/>
      <c r="SML44" s="1477"/>
      <c r="SMM44" s="1477"/>
      <c r="SMN44" s="1477"/>
      <c r="SMO44" s="1477"/>
      <c r="SMP44" s="1477"/>
      <c r="SMQ44" s="1477"/>
      <c r="SMR44" s="1477"/>
      <c r="SMS44" s="1477"/>
      <c r="SMT44" s="1477"/>
      <c r="SMU44" s="1477"/>
      <c r="SMV44" s="1477"/>
      <c r="SMW44" s="1477"/>
      <c r="SMX44" s="1477"/>
      <c r="SMY44" s="1477"/>
      <c r="SMZ44" s="1477"/>
      <c r="SNA44" s="1477"/>
      <c r="SNB44" s="1477"/>
      <c r="SNC44" s="1477"/>
      <c r="SND44" s="1477"/>
      <c r="SNE44" s="1477"/>
      <c r="SNF44" s="1477"/>
      <c r="SNG44" s="1477"/>
      <c r="SNH44" s="1477"/>
      <c r="SNI44" s="1477"/>
      <c r="SNJ44" s="1477"/>
      <c r="SNK44" s="1477"/>
      <c r="SNL44" s="1477"/>
      <c r="SNM44" s="1477"/>
      <c r="SNN44" s="1477"/>
      <c r="SNO44" s="1477"/>
      <c r="SNP44" s="1477"/>
      <c r="SNQ44" s="1477"/>
      <c r="SNR44" s="1477"/>
      <c r="SNS44" s="1477"/>
      <c r="SNT44" s="1477"/>
      <c r="SNU44" s="1477"/>
      <c r="SNV44" s="1477"/>
      <c r="SNW44" s="1477"/>
      <c r="SNX44" s="1477"/>
      <c r="SNY44" s="1477"/>
      <c r="SNZ44" s="1477"/>
      <c r="SOA44" s="1477"/>
      <c r="SOB44" s="1477"/>
      <c r="SOC44" s="1477"/>
      <c r="SOD44" s="1477"/>
      <c r="SOE44" s="1477"/>
      <c r="SOF44" s="1477"/>
      <c r="SOG44" s="1477"/>
      <c r="SOH44" s="1477"/>
      <c r="SOI44" s="1477"/>
      <c r="SOJ44" s="1477"/>
      <c r="SOK44" s="1477"/>
      <c r="SOL44" s="1477"/>
      <c r="SOM44" s="1477"/>
      <c r="SON44" s="1477"/>
      <c r="SOO44" s="1477"/>
      <c r="SOP44" s="1477"/>
      <c r="SOQ44" s="1477"/>
      <c r="SOR44" s="1477"/>
      <c r="SOS44" s="1477"/>
      <c r="SOT44" s="1477"/>
      <c r="SOU44" s="1477"/>
      <c r="SOV44" s="1477"/>
      <c r="SOW44" s="1477"/>
      <c r="SOX44" s="1477"/>
      <c r="SOY44" s="1477"/>
      <c r="SOZ44" s="1477"/>
      <c r="SPA44" s="1477"/>
      <c r="SPB44" s="1477"/>
      <c r="SPC44" s="1477"/>
      <c r="SPD44" s="1477"/>
      <c r="SPE44" s="1477"/>
      <c r="SPF44" s="1477"/>
      <c r="SPG44" s="1477"/>
      <c r="SPH44" s="1477"/>
      <c r="SPI44" s="1477"/>
      <c r="SPJ44" s="1477"/>
      <c r="SPK44" s="1477"/>
      <c r="SPL44" s="1477"/>
      <c r="SPM44" s="1477"/>
      <c r="SPN44" s="1477"/>
      <c r="SPO44" s="1477"/>
      <c r="SPP44" s="1477"/>
      <c r="SPQ44" s="1477"/>
      <c r="SPR44" s="1477"/>
      <c r="SPS44" s="1477"/>
      <c r="SPT44" s="1477"/>
      <c r="SPU44" s="1477"/>
      <c r="SPV44" s="1477"/>
      <c r="SPW44" s="1477"/>
      <c r="SPX44" s="1477"/>
      <c r="SPY44" s="1477"/>
      <c r="SPZ44" s="1477"/>
      <c r="SQA44" s="1477"/>
      <c r="SQB44" s="1477"/>
      <c r="SQC44" s="1477"/>
      <c r="SQD44" s="1477"/>
      <c r="SQE44" s="1477"/>
      <c r="SQF44" s="1477"/>
      <c r="SQG44" s="1477"/>
      <c r="SQH44" s="1477"/>
      <c r="SQI44" s="1477"/>
      <c r="SQJ44" s="1477"/>
      <c r="SQK44" s="1477"/>
      <c r="SQL44" s="1477"/>
      <c r="SQM44" s="1477"/>
      <c r="SQN44" s="1477"/>
      <c r="SQO44" s="1477"/>
      <c r="SQP44" s="1477"/>
      <c r="SQQ44" s="1477"/>
      <c r="SQR44" s="1477"/>
      <c r="SQS44" s="1477"/>
      <c r="SQT44" s="1477"/>
      <c r="SQU44" s="1477"/>
      <c r="SQV44" s="1477"/>
      <c r="SQW44" s="1477"/>
      <c r="SQX44" s="1477"/>
      <c r="SQY44" s="1477"/>
      <c r="SQZ44" s="1477"/>
      <c r="SRA44" s="1477"/>
      <c r="SRB44" s="1477"/>
      <c r="SRC44" s="1477"/>
      <c r="SRD44" s="1477"/>
      <c r="SRE44" s="1477"/>
      <c r="SRF44" s="1477"/>
      <c r="SRG44" s="1477"/>
      <c r="SRH44" s="1477"/>
      <c r="SRI44" s="1477"/>
      <c r="SRJ44" s="1477"/>
      <c r="SRK44" s="1477"/>
      <c r="SRL44" s="1477"/>
      <c r="SRM44" s="1477"/>
      <c r="SRN44" s="1477"/>
      <c r="SRO44" s="1477"/>
      <c r="SRP44" s="1477"/>
      <c r="SRQ44" s="1477"/>
      <c r="SRR44" s="1477"/>
      <c r="SRS44" s="1477"/>
      <c r="SRT44" s="1477"/>
      <c r="SRU44" s="1477"/>
      <c r="SRV44" s="1477"/>
      <c r="SRW44" s="1477"/>
      <c r="SRX44" s="1477"/>
      <c r="SRY44" s="1477"/>
      <c r="SRZ44" s="1477"/>
      <c r="SSA44" s="1477"/>
      <c r="SSB44" s="1477"/>
      <c r="SSC44" s="1477"/>
      <c r="SSD44" s="1477"/>
      <c r="SSE44" s="1477"/>
      <c r="SSF44" s="1477"/>
      <c r="SSG44" s="1477"/>
      <c r="SSH44" s="1477"/>
      <c r="SSI44" s="1477"/>
      <c r="SSJ44" s="1477"/>
      <c r="SSK44" s="1477"/>
      <c r="SSL44" s="1477"/>
      <c r="SSM44" s="1477"/>
      <c r="SSN44" s="1477"/>
      <c r="SSO44" s="1477"/>
      <c r="SSP44" s="1477"/>
      <c r="SSQ44" s="1477"/>
      <c r="SSR44" s="1477"/>
      <c r="SSS44" s="1477"/>
      <c r="SST44" s="1477"/>
      <c r="SSU44" s="1477"/>
      <c r="SSV44" s="1477"/>
      <c r="SSW44" s="1477"/>
      <c r="SSX44" s="1477"/>
      <c r="SSY44" s="1477"/>
      <c r="SSZ44" s="1477"/>
      <c r="STA44" s="1477"/>
      <c r="STB44" s="1477"/>
      <c r="STC44" s="1477"/>
      <c r="STD44" s="1477"/>
      <c r="STE44" s="1477"/>
      <c r="STF44" s="1477"/>
      <c r="STG44" s="1477"/>
      <c r="STH44" s="1477"/>
      <c r="STI44" s="1477"/>
      <c r="STJ44" s="1477"/>
      <c r="STK44" s="1477"/>
      <c r="STL44" s="1477"/>
      <c r="STM44" s="1477"/>
      <c r="STN44" s="1477"/>
      <c r="STO44" s="1477"/>
      <c r="STP44" s="1477"/>
      <c r="STQ44" s="1477"/>
      <c r="STR44" s="1477"/>
      <c r="STS44" s="1477"/>
      <c r="STT44" s="1477"/>
      <c r="STU44" s="1477"/>
      <c r="STV44" s="1477"/>
      <c r="STW44" s="1477"/>
      <c r="STX44" s="1477"/>
      <c r="STY44" s="1477"/>
      <c r="STZ44" s="1477"/>
      <c r="SUA44" s="1477"/>
      <c r="SUB44" s="1477"/>
      <c r="SUC44" s="1477"/>
      <c r="SUD44" s="1477"/>
      <c r="SUE44" s="1477"/>
      <c r="SUF44" s="1477"/>
      <c r="SUG44" s="1477"/>
      <c r="SUH44" s="1477"/>
      <c r="SUI44" s="1477"/>
      <c r="SUJ44" s="1477"/>
      <c r="SUK44" s="1477"/>
      <c r="SUL44" s="1477"/>
      <c r="SUM44" s="1477"/>
      <c r="SUN44" s="1477"/>
      <c r="SUO44" s="1477"/>
      <c r="SUP44" s="1477"/>
      <c r="SUQ44" s="1477"/>
      <c r="SUR44" s="1477"/>
      <c r="SUS44" s="1477"/>
      <c r="SUT44" s="1477"/>
      <c r="SUU44" s="1477"/>
      <c r="SUV44" s="1477"/>
      <c r="SUW44" s="1477"/>
      <c r="SUX44" s="1477"/>
      <c r="SUY44" s="1477"/>
      <c r="SUZ44" s="1477"/>
      <c r="SVA44" s="1477"/>
      <c r="SVB44" s="1477"/>
      <c r="SVC44" s="1477"/>
      <c r="SVD44" s="1477"/>
      <c r="SVE44" s="1477"/>
      <c r="SVF44" s="1477"/>
      <c r="SVG44" s="1477"/>
      <c r="SVH44" s="1477"/>
      <c r="SVI44" s="1477"/>
      <c r="SVJ44" s="1477"/>
      <c r="SVK44" s="1477"/>
      <c r="SVL44" s="1477"/>
      <c r="SVM44" s="1477"/>
      <c r="SVN44" s="1477"/>
      <c r="SVO44" s="1477"/>
      <c r="SVP44" s="1477"/>
      <c r="SVQ44" s="1477"/>
      <c r="SVR44" s="1477"/>
      <c r="SVS44" s="1477"/>
      <c r="SVT44" s="1477"/>
      <c r="SVU44" s="1477"/>
      <c r="SVV44" s="1477"/>
      <c r="SVW44" s="1477"/>
      <c r="SVX44" s="1477"/>
      <c r="SVY44" s="1477"/>
      <c r="SVZ44" s="1477"/>
      <c r="SWA44" s="1477"/>
      <c r="SWB44" s="1477"/>
      <c r="SWC44" s="1477"/>
      <c r="SWD44" s="1477"/>
      <c r="SWE44" s="1477"/>
      <c r="SWF44" s="1477"/>
      <c r="SWG44" s="1477"/>
      <c r="SWH44" s="1477"/>
      <c r="SWI44" s="1477"/>
      <c r="SWJ44" s="1477"/>
      <c r="SWK44" s="1477"/>
      <c r="SWL44" s="1477"/>
      <c r="SWM44" s="1477"/>
      <c r="SWN44" s="1477"/>
      <c r="SWO44" s="1477"/>
      <c r="SWP44" s="1477"/>
      <c r="SWQ44" s="1477"/>
      <c r="SWR44" s="1477"/>
      <c r="SWS44" s="1477"/>
      <c r="SWT44" s="1477"/>
      <c r="SWU44" s="1477"/>
      <c r="SWV44" s="1477"/>
      <c r="SWW44" s="1477"/>
      <c r="SWX44" s="1477"/>
      <c r="SWY44" s="1477"/>
      <c r="SWZ44" s="1477"/>
      <c r="SXA44" s="1477"/>
      <c r="SXB44" s="1477"/>
      <c r="SXC44" s="1477"/>
      <c r="SXD44" s="1477"/>
      <c r="SXE44" s="1477"/>
      <c r="SXF44" s="1477"/>
      <c r="SXG44" s="1477"/>
      <c r="SXH44" s="1477"/>
      <c r="SXI44" s="1477"/>
      <c r="SXJ44" s="1477"/>
      <c r="SXK44" s="1477"/>
      <c r="SXL44" s="1477"/>
      <c r="SXM44" s="1477"/>
      <c r="SXN44" s="1477"/>
      <c r="SXO44" s="1477"/>
      <c r="SXP44" s="1477"/>
      <c r="SXQ44" s="1477"/>
      <c r="SXR44" s="1477"/>
      <c r="SXS44" s="1477"/>
      <c r="SXT44" s="1477"/>
      <c r="SXU44" s="1477"/>
      <c r="SXV44" s="1477"/>
      <c r="SXW44" s="1477"/>
      <c r="SXX44" s="1477"/>
      <c r="SXY44" s="1477"/>
      <c r="SXZ44" s="1477"/>
      <c r="SYA44" s="1477"/>
      <c r="SYB44" s="1477"/>
      <c r="SYC44" s="1477"/>
      <c r="SYD44" s="1477"/>
      <c r="SYE44" s="1477"/>
      <c r="SYF44" s="1477"/>
      <c r="SYG44" s="1477"/>
      <c r="SYH44" s="1477"/>
      <c r="SYI44" s="1477"/>
      <c r="SYJ44" s="1477"/>
      <c r="SYK44" s="1477"/>
      <c r="SYL44" s="1477"/>
      <c r="SYM44" s="1477"/>
      <c r="SYN44" s="1477"/>
      <c r="SYO44" s="1477"/>
      <c r="SYP44" s="1477"/>
      <c r="SYQ44" s="1477"/>
      <c r="SYR44" s="1477"/>
      <c r="SYS44" s="1477"/>
      <c r="SYT44" s="1477"/>
      <c r="SYU44" s="1477"/>
      <c r="SYV44" s="1477"/>
      <c r="SYW44" s="1477"/>
      <c r="SYX44" s="1477"/>
      <c r="SYY44" s="1477"/>
      <c r="SYZ44" s="1477"/>
      <c r="SZA44" s="1477"/>
      <c r="SZB44" s="1477"/>
      <c r="SZC44" s="1477"/>
      <c r="SZD44" s="1477"/>
      <c r="SZE44" s="1477"/>
      <c r="SZF44" s="1477"/>
      <c r="SZG44" s="1477"/>
      <c r="SZH44" s="1477"/>
      <c r="SZI44" s="1477"/>
      <c r="SZJ44" s="1477"/>
      <c r="SZK44" s="1477"/>
      <c r="SZL44" s="1477"/>
      <c r="SZM44" s="1477"/>
      <c r="SZN44" s="1477"/>
      <c r="SZO44" s="1477"/>
      <c r="SZP44" s="1477"/>
      <c r="SZQ44" s="1477"/>
      <c r="SZR44" s="1477"/>
      <c r="SZS44" s="1477"/>
      <c r="SZT44" s="1477"/>
      <c r="SZU44" s="1477"/>
      <c r="SZV44" s="1477"/>
      <c r="SZW44" s="1477"/>
      <c r="SZX44" s="1477"/>
      <c r="SZY44" s="1477"/>
      <c r="SZZ44" s="1477"/>
      <c r="TAA44" s="1477"/>
      <c r="TAB44" s="1477"/>
      <c r="TAC44" s="1477"/>
      <c r="TAD44" s="1477"/>
      <c r="TAE44" s="1477"/>
      <c r="TAF44" s="1477"/>
      <c r="TAG44" s="1477"/>
      <c r="TAH44" s="1477"/>
      <c r="TAI44" s="1477"/>
      <c r="TAJ44" s="1477"/>
      <c r="TAK44" s="1477"/>
      <c r="TAL44" s="1477"/>
      <c r="TAM44" s="1477"/>
      <c r="TAN44" s="1477"/>
      <c r="TAO44" s="1477"/>
      <c r="TAP44" s="1477"/>
      <c r="TAQ44" s="1477"/>
      <c r="TAR44" s="1477"/>
      <c r="TAS44" s="1477"/>
      <c r="TAT44" s="1477"/>
      <c r="TAU44" s="1477"/>
      <c r="TAV44" s="1477"/>
      <c r="TAW44" s="1477"/>
      <c r="TAX44" s="1477"/>
      <c r="TAY44" s="1477"/>
      <c r="TAZ44" s="1477"/>
      <c r="TBA44" s="1477"/>
      <c r="TBB44" s="1477"/>
      <c r="TBC44" s="1477"/>
      <c r="TBD44" s="1477"/>
      <c r="TBE44" s="1477"/>
      <c r="TBF44" s="1477"/>
      <c r="TBG44" s="1477"/>
      <c r="TBH44" s="1477"/>
      <c r="TBI44" s="1477"/>
      <c r="TBJ44" s="1477"/>
      <c r="TBK44" s="1477"/>
      <c r="TBL44" s="1477"/>
      <c r="TBM44" s="1477"/>
      <c r="TBN44" s="1477"/>
      <c r="TBO44" s="1477"/>
      <c r="TBP44" s="1477"/>
      <c r="TBQ44" s="1477"/>
      <c r="TBR44" s="1477"/>
      <c r="TBS44" s="1477"/>
      <c r="TBT44" s="1477"/>
      <c r="TBU44" s="1477"/>
      <c r="TBV44" s="1477"/>
      <c r="TBW44" s="1477"/>
      <c r="TBX44" s="1477"/>
      <c r="TBY44" s="1477"/>
      <c r="TBZ44" s="1477"/>
      <c r="TCA44" s="1477"/>
      <c r="TCB44" s="1477"/>
      <c r="TCC44" s="1477"/>
      <c r="TCD44" s="1477"/>
      <c r="TCE44" s="1477"/>
      <c r="TCF44" s="1477"/>
      <c r="TCG44" s="1477"/>
      <c r="TCH44" s="1477"/>
      <c r="TCI44" s="1477"/>
      <c r="TCJ44" s="1477"/>
      <c r="TCK44" s="1477"/>
      <c r="TCL44" s="1477"/>
      <c r="TCM44" s="1477"/>
      <c r="TCN44" s="1477"/>
      <c r="TCO44" s="1477"/>
      <c r="TCP44" s="1477"/>
      <c r="TCQ44" s="1477"/>
      <c r="TCR44" s="1477"/>
      <c r="TCS44" s="1477"/>
      <c r="TCT44" s="1477"/>
      <c r="TCU44" s="1477"/>
      <c r="TCV44" s="1477"/>
      <c r="TCW44" s="1477"/>
      <c r="TCX44" s="1477"/>
      <c r="TCY44" s="1477"/>
      <c r="TCZ44" s="1477"/>
      <c r="TDA44" s="1477"/>
      <c r="TDB44" s="1477"/>
      <c r="TDC44" s="1477"/>
      <c r="TDD44" s="1477"/>
      <c r="TDE44" s="1477"/>
      <c r="TDF44" s="1477"/>
      <c r="TDG44" s="1477"/>
      <c r="TDH44" s="1477"/>
      <c r="TDI44" s="1477"/>
      <c r="TDJ44" s="1477"/>
      <c r="TDK44" s="1477"/>
      <c r="TDL44" s="1477"/>
      <c r="TDM44" s="1477"/>
      <c r="TDN44" s="1477"/>
      <c r="TDO44" s="1477"/>
      <c r="TDP44" s="1477"/>
      <c r="TDQ44" s="1477"/>
      <c r="TDR44" s="1477"/>
      <c r="TDS44" s="1477"/>
      <c r="TDT44" s="1477"/>
      <c r="TDU44" s="1477"/>
      <c r="TDV44" s="1477"/>
      <c r="TDW44" s="1477"/>
      <c r="TDX44" s="1477"/>
      <c r="TDY44" s="1477"/>
      <c r="TDZ44" s="1477"/>
      <c r="TEA44" s="1477"/>
      <c r="TEB44" s="1477"/>
      <c r="TEC44" s="1477"/>
      <c r="TED44" s="1477"/>
      <c r="TEE44" s="1477"/>
      <c r="TEF44" s="1477"/>
      <c r="TEG44" s="1477"/>
      <c r="TEH44" s="1477"/>
      <c r="TEI44" s="1477"/>
      <c r="TEJ44" s="1477"/>
      <c r="TEK44" s="1477"/>
      <c r="TEL44" s="1477"/>
      <c r="TEM44" s="1477"/>
      <c r="TEN44" s="1477"/>
      <c r="TEO44" s="1477"/>
      <c r="TEP44" s="1477"/>
      <c r="TEQ44" s="1477"/>
      <c r="TER44" s="1477"/>
      <c r="TES44" s="1477"/>
      <c r="TET44" s="1477"/>
      <c r="TEU44" s="1477"/>
      <c r="TEV44" s="1477"/>
      <c r="TEW44" s="1477"/>
      <c r="TEX44" s="1477"/>
      <c r="TEY44" s="1477"/>
      <c r="TEZ44" s="1477"/>
      <c r="TFA44" s="1477"/>
      <c r="TFB44" s="1477"/>
      <c r="TFC44" s="1477"/>
      <c r="TFD44" s="1477"/>
      <c r="TFE44" s="1477"/>
      <c r="TFF44" s="1477"/>
      <c r="TFG44" s="1477"/>
      <c r="TFH44" s="1477"/>
      <c r="TFI44" s="1477"/>
      <c r="TFJ44" s="1477"/>
      <c r="TFK44" s="1477"/>
      <c r="TFL44" s="1477"/>
      <c r="TFM44" s="1477"/>
      <c r="TFN44" s="1477"/>
      <c r="TFO44" s="1477"/>
      <c r="TFP44" s="1477"/>
      <c r="TFQ44" s="1477"/>
      <c r="TFR44" s="1477"/>
      <c r="TFS44" s="1477"/>
      <c r="TFT44" s="1477"/>
      <c r="TFU44" s="1477"/>
      <c r="TFV44" s="1477"/>
      <c r="TFW44" s="1477"/>
      <c r="TFX44" s="1477"/>
      <c r="TFY44" s="1477"/>
      <c r="TFZ44" s="1477"/>
      <c r="TGA44" s="1477"/>
      <c r="TGB44" s="1477"/>
      <c r="TGC44" s="1477"/>
      <c r="TGD44" s="1477"/>
      <c r="TGE44" s="1477"/>
      <c r="TGF44" s="1477"/>
      <c r="TGG44" s="1477"/>
      <c r="TGH44" s="1477"/>
      <c r="TGI44" s="1477"/>
      <c r="TGJ44" s="1477"/>
      <c r="TGK44" s="1477"/>
      <c r="TGL44" s="1477"/>
      <c r="TGM44" s="1477"/>
      <c r="TGN44" s="1477"/>
      <c r="TGO44" s="1477"/>
      <c r="TGP44" s="1477"/>
      <c r="TGQ44" s="1477"/>
      <c r="TGR44" s="1477"/>
      <c r="TGS44" s="1477"/>
      <c r="TGT44" s="1477"/>
      <c r="TGU44" s="1477"/>
      <c r="TGV44" s="1477"/>
      <c r="TGW44" s="1477"/>
      <c r="TGX44" s="1477"/>
      <c r="TGY44" s="1477"/>
      <c r="TGZ44" s="1477"/>
      <c r="THA44" s="1477"/>
      <c r="THB44" s="1477"/>
      <c r="THC44" s="1477"/>
      <c r="THD44" s="1477"/>
      <c r="THE44" s="1477"/>
      <c r="THF44" s="1477"/>
      <c r="THG44" s="1477"/>
      <c r="THH44" s="1477"/>
      <c r="THI44" s="1477"/>
      <c r="THJ44" s="1477"/>
      <c r="THK44" s="1477"/>
      <c r="THL44" s="1477"/>
      <c r="THM44" s="1477"/>
      <c r="THN44" s="1477"/>
      <c r="THO44" s="1477"/>
      <c r="THP44" s="1477"/>
      <c r="THQ44" s="1477"/>
      <c r="THR44" s="1477"/>
      <c r="THS44" s="1477"/>
      <c r="THT44" s="1477"/>
      <c r="THU44" s="1477"/>
      <c r="THV44" s="1477"/>
      <c r="THW44" s="1477"/>
      <c r="THX44" s="1477"/>
      <c r="THY44" s="1477"/>
      <c r="THZ44" s="1477"/>
      <c r="TIA44" s="1477"/>
      <c r="TIB44" s="1477"/>
      <c r="TIC44" s="1477"/>
      <c r="TID44" s="1477"/>
      <c r="TIE44" s="1477"/>
      <c r="TIF44" s="1477"/>
      <c r="TIG44" s="1477"/>
      <c r="TIH44" s="1477"/>
      <c r="TII44" s="1477"/>
      <c r="TIJ44" s="1477"/>
      <c r="TIK44" s="1477"/>
      <c r="TIL44" s="1477"/>
      <c r="TIM44" s="1477"/>
      <c r="TIN44" s="1477"/>
      <c r="TIO44" s="1477"/>
      <c r="TIP44" s="1477"/>
      <c r="TIQ44" s="1477"/>
      <c r="TIR44" s="1477"/>
      <c r="TIS44" s="1477"/>
      <c r="TIT44" s="1477"/>
      <c r="TIU44" s="1477"/>
      <c r="TIV44" s="1477"/>
      <c r="TIW44" s="1477"/>
      <c r="TIX44" s="1477"/>
      <c r="TIY44" s="1477"/>
      <c r="TIZ44" s="1477"/>
      <c r="TJA44" s="1477"/>
      <c r="TJB44" s="1477"/>
      <c r="TJC44" s="1477"/>
      <c r="TJD44" s="1477"/>
      <c r="TJE44" s="1477"/>
      <c r="TJF44" s="1477"/>
      <c r="TJG44" s="1477"/>
      <c r="TJH44" s="1477"/>
      <c r="TJI44" s="1477"/>
      <c r="TJJ44" s="1477"/>
      <c r="TJK44" s="1477"/>
      <c r="TJL44" s="1477"/>
      <c r="TJM44" s="1477"/>
      <c r="TJN44" s="1477"/>
      <c r="TJO44" s="1477"/>
      <c r="TJP44" s="1477"/>
      <c r="TJQ44" s="1477"/>
      <c r="TJR44" s="1477"/>
      <c r="TJS44" s="1477"/>
      <c r="TJT44" s="1477"/>
      <c r="TJU44" s="1477"/>
      <c r="TJV44" s="1477"/>
      <c r="TJW44" s="1477"/>
      <c r="TJX44" s="1477"/>
      <c r="TJY44" s="1477"/>
      <c r="TJZ44" s="1477"/>
      <c r="TKA44" s="1477"/>
      <c r="TKB44" s="1477"/>
      <c r="TKC44" s="1477"/>
      <c r="TKD44" s="1477"/>
      <c r="TKE44" s="1477"/>
      <c r="TKF44" s="1477"/>
      <c r="TKG44" s="1477"/>
      <c r="TKH44" s="1477"/>
      <c r="TKI44" s="1477"/>
      <c r="TKJ44" s="1477"/>
      <c r="TKK44" s="1477"/>
      <c r="TKL44" s="1477"/>
      <c r="TKM44" s="1477"/>
      <c r="TKN44" s="1477"/>
      <c r="TKO44" s="1477"/>
      <c r="TKP44" s="1477"/>
      <c r="TKQ44" s="1477"/>
      <c r="TKR44" s="1477"/>
      <c r="TKS44" s="1477"/>
      <c r="TKT44" s="1477"/>
      <c r="TKU44" s="1477"/>
      <c r="TKV44" s="1477"/>
      <c r="TKW44" s="1477"/>
      <c r="TKX44" s="1477"/>
      <c r="TKY44" s="1477"/>
      <c r="TKZ44" s="1477"/>
      <c r="TLA44" s="1477"/>
      <c r="TLB44" s="1477"/>
      <c r="TLC44" s="1477"/>
      <c r="TLD44" s="1477"/>
      <c r="TLE44" s="1477"/>
      <c r="TLF44" s="1477"/>
      <c r="TLG44" s="1477"/>
      <c r="TLH44" s="1477"/>
      <c r="TLI44" s="1477"/>
      <c r="TLJ44" s="1477"/>
      <c r="TLK44" s="1477"/>
      <c r="TLL44" s="1477"/>
      <c r="TLM44" s="1477"/>
      <c r="TLN44" s="1477"/>
      <c r="TLO44" s="1477"/>
      <c r="TLP44" s="1477"/>
      <c r="TLQ44" s="1477"/>
      <c r="TLR44" s="1477"/>
      <c r="TLS44" s="1477"/>
      <c r="TLT44" s="1477"/>
      <c r="TLU44" s="1477"/>
      <c r="TLV44" s="1477"/>
      <c r="TLW44" s="1477"/>
      <c r="TLX44" s="1477"/>
      <c r="TLY44" s="1477"/>
      <c r="TLZ44" s="1477"/>
      <c r="TMA44" s="1477"/>
      <c r="TMB44" s="1477"/>
      <c r="TMC44" s="1477"/>
      <c r="TMD44" s="1477"/>
      <c r="TME44" s="1477"/>
      <c r="TMF44" s="1477"/>
      <c r="TMG44" s="1477"/>
      <c r="TMH44" s="1477"/>
      <c r="TMI44" s="1477"/>
      <c r="TMJ44" s="1477"/>
      <c r="TMK44" s="1477"/>
      <c r="TML44" s="1477"/>
      <c r="TMM44" s="1477"/>
      <c r="TMN44" s="1477"/>
      <c r="TMO44" s="1477"/>
      <c r="TMP44" s="1477"/>
      <c r="TMQ44" s="1477"/>
      <c r="TMR44" s="1477"/>
      <c r="TMS44" s="1477"/>
      <c r="TMT44" s="1477"/>
      <c r="TMU44" s="1477"/>
      <c r="TMV44" s="1477"/>
      <c r="TMW44" s="1477"/>
      <c r="TMX44" s="1477"/>
      <c r="TMY44" s="1477"/>
      <c r="TMZ44" s="1477"/>
      <c r="TNA44" s="1477"/>
      <c r="TNB44" s="1477"/>
      <c r="TNC44" s="1477"/>
      <c r="TND44" s="1477"/>
      <c r="TNE44" s="1477"/>
      <c r="TNF44" s="1477"/>
      <c r="TNG44" s="1477"/>
      <c r="TNH44" s="1477"/>
      <c r="TNI44" s="1477"/>
      <c r="TNJ44" s="1477"/>
      <c r="TNK44" s="1477"/>
      <c r="TNL44" s="1477"/>
      <c r="TNM44" s="1477"/>
      <c r="TNN44" s="1477"/>
      <c r="TNO44" s="1477"/>
      <c r="TNP44" s="1477"/>
      <c r="TNQ44" s="1477"/>
      <c r="TNR44" s="1477"/>
      <c r="TNS44" s="1477"/>
      <c r="TNT44" s="1477"/>
      <c r="TNU44" s="1477"/>
      <c r="TNV44" s="1477"/>
      <c r="TNW44" s="1477"/>
      <c r="TNX44" s="1477"/>
      <c r="TNY44" s="1477"/>
      <c r="TNZ44" s="1477"/>
      <c r="TOA44" s="1477"/>
      <c r="TOB44" s="1477"/>
      <c r="TOC44" s="1477"/>
      <c r="TOD44" s="1477"/>
      <c r="TOE44" s="1477"/>
      <c r="TOF44" s="1477"/>
      <c r="TOG44" s="1477"/>
      <c r="TOH44" s="1477"/>
      <c r="TOI44" s="1477"/>
      <c r="TOJ44" s="1477"/>
      <c r="TOK44" s="1477"/>
      <c r="TOL44" s="1477"/>
      <c r="TOM44" s="1477"/>
      <c r="TON44" s="1477"/>
      <c r="TOO44" s="1477"/>
      <c r="TOP44" s="1477"/>
      <c r="TOQ44" s="1477"/>
      <c r="TOR44" s="1477"/>
      <c r="TOS44" s="1477"/>
      <c r="TOT44" s="1477"/>
      <c r="TOU44" s="1477"/>
      <c r="TOV44" s="1477"/>
      <c r="TOW44" s="1477"/>
      <c r="TOX44" s="1477"/>
      <c r="TOY44" s="1477"/>
      <c r="TOZ44" s="1477"/>
      <c r="TPA44" s="1477"/>
      <c r="TPB44" s="1477"/>
      <c r="TPC44" s="1477"/>
      <c r="TPD44" s="1477"/>
      <c r="TPE44" s="1477"/>
      <c r="TPF44" s="1477"/>
      <c r="TPG44" s="1477"/>
      <c r="TPH44" s="1477"/>
      <c r="TPI44" s="1477"/>
      <c r="TPJ44" s="1477"/>
      <c r="TPK44" s="1477"/>
      <c r="TPL44" s="1477"/>
      <c r="TPM44" s="1477"/>
      <c r="TPN44" s="1477"/>
      <c r="TPO44" s="1477"/>
      <c r="TPP44" s="1477"/>
      <c r="TPQ44" s="1477"/>
      <c r="TPR44" s="1477"/>
      <c r="TPS44" s="1477"/>
      <c r="TPT44" s="1477"/>
      <c r="TPU44" s="1477"/>
      <c r="TPV44" s="1477"/>
      <c r="TPW44" s="1477"/>
      <c r="TPX44" s="1477"/>
      <c r="TPY44" s="1477"/>
      <c r="TPZ44" s="1477"/>
      <c r="TQA44" s="1477"/>
      <c r="TQB44" s="1477"/>
      <c r="TQC44" s="1477"/>
      <c r="TQD44" s="1477"/>
      <c r="TQE44" s="1477"/>
      <c r="TQF44" s="1477"/>
      <c r="TQG44" s="1477"/>
      <c r="TQH44" s="1477"/>
      <c r="TQI44" s="1477"/>
      <c r="TQJ44" s="1477"/>
      <c r="TQK44" s="1477"/>
      <c r="TQL44" s="1477"/>
      <c r="TQM44" s="1477"/>
      <c r="TQN44" s="1477"/>
      <c r="TQO44" s="1477"/>
      <c r="TQP44" s="1477"/>
      <c r="TQQ44" s="1477"/>
      <c r="TQR44" s="1477"/>
      <c r="TQS44" s="1477"/>
      <c r="TQT44" s="1477"/>
      <c r="TQU44" s="1477"/>
      <c r="TQV44" s="1477"/>
      <c r="TQW44" s="1477"/>
      <c r="TQX44" s="1477"/>
      <c r="TQY44" s="1477"/>
      <c r="TQZ44" s="1477"/>
      <c r="TRA44" s="1477"/>
      <c r="TRB44" s="1477"/>
      <c r="TRC44" s="1477"/>
      <c r="TRD44" s="1477"/>
      <c r="TRE44" s="1477"/>
      <c r="TRF44" s="1477"/>
      <c r="TRG44" s="1477"/>
      <c r="TRH44" s="1477"/>
      <c r="TRI44" s="1477"/>
      <c r="TRJ44" s="1477"/>
      <c r="TRK44" s="1477"/>
      <c r="TRL44" s="1477"/>
      <c r="TRM44" s="1477"/>
      <c r="TRN44" s="1477"/>
      <c r="TRO44" s="1477"/>
      <c r="TRP44" s="1477"/>
      <c r="TRQ44" s="1477"/>
      <c r="TRR44" s="1477"/>
      <c r="TRS44" s="1477"/>
      <c r="TRT44" s="1477"/>
      <c r="TRU44" s="1477"/>
      <c r="TRV44" s="1477"/>
      <c r="TRW44" s="1477"/>
      <c r="TRX44" s="1477"/>
      <c r="TRY44" s="1477"/>
      <c r="TRZ44" s="1477"/>
      <c r="TSA44" s="1477"/>
      <c r="TSB44" s="1477"/>
      <c r="TSC44" s="1477"/>
      <c r="TSD44" s="1477"/>
      <c r="TSE44" s="1477"/>
      <c r="TSF44" s="1477"/>
      <c r="TSG44" s="1477"/>
      <c r="TSH44" s="1477"/>
      <c r="TSI44" s="1477"/>
      <c r="TSJ44" s="1477"/>
      <c r="TSK44" s="1477"/>
      <c r="TSL44" s="1477"/>
      <c r="TSM44" s="1477"/>
      <c r="TSN44" s="1477"/>
      <c r="TSO44" s="1477"/>
      <c r="TSP44" s="1477"/>
      <c r="TSQ44" s="1477"/>
      <c r="TSR44" s="1477"/>
      <c r="TSS44" s="1477"/>
      <c r="TST44" s="1477"/>
      <c r="TSU44" s="1477"/>
      <c r="TSV44" s="1477"/>
      <c r="TSW44" s="1477"/>
      <c r="TSX44" s="1477"/>
      <c r="TSY44" s="1477"/>
      <c r="TSZ44" s="1477"/>
      <c r="TTA44" s="1477"/>
      <c r="TTB44" s="1477"/>
      <c r="TTC44" s="1477"/>
      <c r="TTD44" s="1477"/>
      <c r="TTE44" s="1477"/>
      <c r="TTF44" s="1477"/>
      <c r="TTG44" s="1477"/>
      <c r="TTH44" s="1477"/>
      <c r="TTI44" s="1477"/>
      <c r="TTJ44" s="1477"/>
      <c r="TTK44" s="1477"/>
      <c r="TTL44" s="1477"/>
      <c r="TTM44" s="1477"/>
      <c r="TTN44" s="1477"/>
      <c r="TTO44" s="1477"/>
      <c r="TTP44" s="1477"/>
      <c r="TTQ44" s="1477"/>
      <c r="TTR44" s="1477"/>
      <c r="TTS44" s="1477"/>
      <c r="TTT44" s="1477"/>
      <c r="TTU44" s="1477"/>
      <c r="TTV44" s="1477"/>
      <c r="TTW44" s="1477"/>
      <c r="TTX44" s="1477"/>
      <c r="TTY44" s="1477"/>
      <c r="TTZ44" s="1477"/>
      <c r="TUA44" s="1477"/>
      <c r="TUB44" s="1477"/>
      <c r="TUC44" s="1477"/>
      <c r="TUD44" s="1477"/>
      <c r="TUE44" s="1477"/>
      <c r="TUF44" s="1477"/>
      <c r="TUG44" s="1477"/>
      <c r="TUH44" s="1477"/>
      <c r="TUI44" s="1477"/>
      <c r="TUJ44" s="1477"/>
      <c r="TUK44" s="1477"/>
      <c r="TUL44" s="1477"/>
      <c r="TUM44" s="1477"/>
      <c r="TUN44" s="1477"/>
      <c r="TUO44" s="1477"/>
      <c r="TUP44" s="1477"/>
      <c r="TUQ44" s="1477"/>
      <c r="TUR44" s="1477"/>
      <c r="TUS44" s="1477"/>
      <c r="TUT44" s="1477"/>
      <c r="TUU44" s="1477"/>
      <c r="TUV44" s="1477"/>
      <c r="TUW44" s="1477"/>
      <c r="TUX44" s="1477"/>
      <c r="TUY44" s="1477"/>
      <c r="TUZ44" s="1477"/>
      <c r="TVA44" s="1477"/>
      <c r="TVB44" s="1477"/>
      <c r="TVC44" s="1477"/>
      <c r="TVD44" s="1477"/>
      <c r="TVE44" s="1477"/>
      <c r="TVF44" s="1477"/>
      <c r="TVG44" s="1477"/>
      <c r="TVH44" s="1477"/>
      <c r="TVI44" s="1477"/>
      <c r="TVJ44" s="1477"/>
      <c r="TVK44" s="1477"/>
      <c r="TVL44" s="1477"/>
      <c r="TVM44" s="1477"/>
      <c r="TVN44" s="1477"/>
      <c r="TVO44" s="1477"/>
      <c r="TVP44" s="1477"/>
      <c r="TVQ44" s="1477"/>
      <c r="TVR44" s="1477"/>
      <c r="TVS44" s="1477"/>
      <c r="TVT44" s="1477"/>
      <c r="TVU44" s="1477"/>
      <c r="TVV44" s="1477"/>
      <c r="TVW44" s="1477"/>
      <c r="TVX44" s="1477"/>
      <c r="TVY44" s="1477"/>
      <c r="TVZ44" s="1477"/>
      <c r="TWA44" s="1477"/>
      <c r="TWB44" s="1477"/>
      <c r="TWC44" s="1477"/>
      <c r="TWD44" s="1477"/>
      <c r="TWE44" s="1477"/>
      <c r="TWF44" s="1477"/>
      <c r="TWG44" s="1477"/>
      <c r="TWH44" s="1477"/>
      <c r="TWI44" s="1477"/>
      <c r="TWJ44" s="1477"/>
      <c r="TWK44" s="1477"/>
      <c r="TWL44" s="1477"/>
      <c r="TWM44" s="1477"/>
      <c r="TWN44" s="1477"/>
      <c r="TWO44" s="1477"/>
      <c r="TWP44" s="1477"/>
      <c r="TWQ44" s="1477"/>
      <c r="TWR44" s="1477"/>
      <c r="TWS44" s="1477"/>
      <c r="TWT44" s="1477"/>
      <c r="TWU44" s="1477"/>
      <c r="TWV44" s="1477"/>
      <c r="TWW44" s="1477"/>
      <c r="TWX44" s="1477"/>
      <c r="TWY44" s="1477"/>
      <c r="TWZ44" s="1477"/>
      <c r="TXA44" s="1477"/>
      <c r="TXB44" s="1477"/>
      <c r="TXC44" s="1477"/>
      <c r="TXD44" s="1477"/>
      <c r="TXE44" s="1477"/>
      <c r="TXF44" s="1477"/>
      <c r="TXG44" s="1477"/>
      <c r="TXH44" s="1477"/>
      <c r="TXI44" s="1477"/>
      <c r="TXJ44" s="1477"/>
      <c r="TXK44" s="1477"/>
      <c r="TXL44" s="1477"/>
      <c r="TXM44" s="1477"/>
      <c r="TXN44" s="1477"/>
      <c r="TXO44" s="1477"/>
      <c r="TXP44" s="1477"/>
      <c r="TXQ44" s="1477"/>
      <c r="TXR44" s="1477"/>
      <c r="TXS44" s="1477"/>
      <c r="TXT44" s="1477"/>
      <c r="TXU44" s="1477"/>
      <c r="TXV44" s="1477"/>
      <c r="TXW44" s="1477"/>
      <c r="TXX44" s="1477"/>
      <c r="TXY44" s="1477"/>
      <c r="TXZ44" s="1477"/>
      <c r="TYA44" s="1477"/>
      <c r="TYB44" s="1477"/>
      <c r="TYC44" s="1477"/>
      <c r="TYD44" s="1477"/>
      <c r="TYE44" s="1477"/>
      <c r="TYF44" s="1477"/>
      <c r="TYG44" s="1477"/>
      <c r="TYH44" s="1477"/>
      <c r="TYI44" s="1477"/>
      <c r="TYJ44" s="1477"/>
      <c r="TYK44" s="1477"/>
      <c r="TYL44" s="1477"/>
      <c r="TYM44" s="1477"/>
      <c r="TYN44" s="1477"/>
      <c r="TYO44" s="1477"/>
      <c r="TYP44" s="1477"/>
      <c r="TYQ44" s="1477"/>
      <c r="TYR44" s="1477"/>
      <c r="TYS44" s="1477"/>
      <c r="TYT44" s="1477"/>
      <c r="TYU44" s="1477"/>
      <c r="TYV44" s="1477"/>
      <c r="TYW44" s="1477"/>
      <c r="TYX44" s="1477"/>
      <c r="TYY44" s="1477"/>
      <c r="TYZ44" s="1477"/>
      <c r="TZA44" s="1477"/>
      <c r="TZB44" s="1477"/>
      <c r="TZC44" s="1477"/>
      <c r="TZD44" s="1477"/>
      <c r="TZE44" s="1477"/>
      <c r="TZF44" s="1477"/>
      <c r="TZG44" s="1477"/>
      <c r="TZH44" s="1477"/>
      <c r="TZI44" s="1477"/>
      <c r="TZJ44" s="1477"/>
      <c r="TZK44" s="1477"/>
      <c r="TZL44" s="1477"/>
      <c r="TZM44" s="1477"/>
      <c r="TZN44" s="1477"/>
      <c r="TZO44" s="1477"/>
      <c r="TZP44" s="1477"/>
      <c r="TZQ44" s="1477"/>
      <c r="TZR44" s="1477"/>
      <c r="TZS44" s="1477"/>
      <c r="TZT44" s="1477"/>
      <c r="TZU44" s="1477"/>
      <c r="TZV44" s="1477"/>
      <c r="TZW44" s="1477"/>
      <c r="TZX44" s="1477"/>
      <c r="TZY44" s="1477"/>
      <c r="TZZ44" s="1477"/>
      <c r="UAA44" s="1477"/>
      <c r="UAB44" s="1477"/>
      <c r="UAC44" s="1477"/>
      <c r="UAD44" s="1477"/>
      <c r="UAE44" s="1477"/>
      <c r="UAF44" s="1477"/>
      <c r="UAG44" s="1477"/>
      <c r="UAH44" s="1477"/>
      <c r="UAI44" s="1477"/>
      <c r="UAJ44" s="1477"/>
      <c r="UAK44" s="1477"/>
      <c r="UAL44" s="1477"/>
      <c r="UAM44" s="1477"/>
      <c r="UAN44" s="1477"/>
      <c r="UAO44" s="1477"/>
      <c r="UAP44" s="1477"/>
      <c r="UAQ44" s="1477"/>
      <c r="UAR44" s="1477"/>
      <c r="UAS44" s="1477"/>
      <c r="UAT44" s="1477"/>
      <c r="UAU44" s="1477"/>
      <c r="UAV44" s="1477"/>
      <c r="UAW44" s="1477"/>
      <c r="UAX44" s="1477"/>
      <c r="UAY44" s="1477"/>
      <c r="UAZ44" s="1477"/>
      <c r="UBA44" s="1477"/>
      <c r="UBB44" s="1477"/>
      <c r="UBC44" s="1477"/>
      <c r="UBD44" s="1477"/>
      <c r="UBE44" s="1477"/>
      <c r="UBF44" s="1477"/>
      <c r="UBG44" s="1477"/>
      <c r="UBH44" s="1477"/>
      <c r="UBI44" s="1477"/>
      <c r="UBJ44" s="1477"/>
      <c r="UBK44" s="1477"/>
      <c r="UBL44" s="1477"/>
      <c r="UBM44" s="1477"/>
      <c r="UBN44" s="1477"/>
      <c r="UBO44" s="1477"/>
      <c r="UBP44" s="1477"/>
      <c r="UBQ44" s="1477"/>
      <c r="UBR44" s="1477"/>
      <c r="UBS44" s="1477"/>
      <c r="UBT44" s="1477"/>
      <c r="UBU44" s="1477"/>
      <c r="UBV44" s="1477"/>
      <c r="UBW44" s="1477"/>
      <c r="UBX44" s="1477"/>
      <c r="UBY44" s="1477"/>
      <c r="UBZ44" s="1477"/>
      <c r="UCA44" s="1477"/>
      <c r="UCB44" s="1477"/>
      <c r="UCC44" s="1477"/>
      <c r="UCD44" s="1477"/>
      <c r="UCE44" s="1477"/>
      <c r="UCF44" s="1477"/>
      <c r="UCG44" s="1477"/>
      <c r="UCH44" s="1477"/>
      <c r="UCI44" s="1477"/>
      <c r="UCJ44" s="1477"/>
      <c r="UCK44" s="1477"/>
      <c r="UCL44" s="1477"/>
      <c r="UCM44" s="1477"/>
      <c r="UCN44" s="1477"/>
      <c r="UCO44" s="1477"/>
      <c r="UCP44" s="1477"/>
      <c r="UCQ44" s="1477"/>
      <c r="UCR44" s="1477"/>
      <c r="UCS44" s="1477"/>
      <c r="UCT44" s="1477"/>
      <c r="UCU44" s="1477"/>
      <c r="UCV44" s="1477"/>
      <c r="UCW44" s="1477"/>
      <c r="UCX44" s="1477"/>
      <c r="UCY44" s="1477"/>
      <c r="UCZ44" s="1477"/>
      <c r="UDA44" s="1477"/>
      <c r="UDB44" s="1477"/>
      <c r="UDC44" s="1477"/>
      <c r="UDD44" s="1477"/>
      <c r="UDE44" s="1477"/>
      <c r="UDF44" s="1477"/>
      <c r="UDG44" s="1477"/>
      <c r="UDH44" s="1477"/>
      <c r="UDI44" s="1477"/>
      <c r="UDJ44" s="1477"/>
      <c r="UDK44" s="1477"/>
      <c r="UDL44" s="1477"/>
      <c r="UDM44" s="1477"/>
      <c r="UDN44" s="1477"/>
      <c r="UDO44" s="1477"/>
      <c r="UDP44" s="1477"/>
      <c r="UDQ44" s="1477"/>
      <c r="UDR44" s="1477"/>
      <c r="UDS44" s="1477"/>
      <c r="UDT44" s="1477"/>
      <c r="UDU44" s="1477"/>
      <c r="UDV44" s="1477"/>
      <c r="UDW44" s="1477"/>
      <c r="UDX44" s="1477"/>
      <c r="UDY44" s="1477"/>
      <c r="UDZ44" s="1477"/>
      <c r="UEA44" s="1477"/>
      <c r="UEB44" s="1477"/>
      <c r="UEC44" s="1477"/>
      <c r="UED44" s="1477"/>
      <c r="UEE44" s="1477"/>
      <c r="UEF44" s="1477"/>
      <c r="UEG44" s="1477"/>
      <c r="UEH44" s="1477"/>
      <c r="UEI44" s="1477"/>
      <c r="UEJ44" s="1477"/>
      <c r="UEK44" s="1477"/>
      <c r="UEL44" s="1477"/>
      <c r="UEM44" s="1477"/>
      <c r="UEN44" s="1477"/>
      <c r="UEO44" s="1477"/>
      <c r="UEP44" s="1477"/>
      <c r="UEQ44" s="1477"/>
      <c r="UER44" s="1477"/>
      <c r="UES44" s="1477"/>
      <c r="UET44" s="1477"/>
      <c r="UEU44" s="1477"/>
      <c r="UEV44" s="1477"/>
      <c r="UEW44" s="1477"/>
      <c r="UEX44" s="1477"/>
      <c r="UEY44" s="1477"/>
      <c r="UEZ44" s="1477"/>
      <c r="UFA44" s="1477"/>
      <c r="UFB44" s="1477"/>
      <c r="UFC44" s="1477"/>
      <c r="UFD44" s="1477"/>
      <c r="UFE44" s="1477"/>
      <c r="UFF44" s="1477"/>
      <c r="UFG44" s="1477"/>
      <c r="UFH44" s="1477"/>
      <c r="UFI44" s="1477"/>
      <c r="UFJ44" s="1477"/>
      <c r="UFK44" s="1477"/>
      <c r="UFL44" s="1477"/>
      <c r="UFM44" s="1477"/>
      <c r="UFN44" s="1477"/>
      <c r="UFO44" s="1477"/>
      <c r="UFP44" s="1477"/>
      <c r="UFQ44" s="1477"/>
      <c r="UFR44" s="1477"/>
      <c r="UFS44" s="1477"/>
      <c r="UFT44" s="1477"/>
      <c r="UFU44" s="1477"/>
      <c r="UFV44" s="1477"/>
      <c r="UFW44" s="1477"/>
      <c r="UFX44" s="1477"/>
      <c r="UFY44" s="1477"/>
      <c r="UFZ44" s="1477"/>
      <c r="UGA44" s="1477"/>
      <c r="UGB44" s="1477"/>
      <c r="UGC44" s="1477"/>
      <c r="UGD44" s="1477"/>
      <c r="UGE44" s="1477"/>
      <c r="UGF44" s="1477"/>
      <c r="UGG44" s="1477"/>
      <c r="UGH44" s="1477"/>
      <c r="UGI44" s="1477"/>
      <c r="UGJ44" s="1477"/>
      <c r="UGK44" s="1477"/>
      <c r="UGL44" s="1477"/>
      <c r="UGM44" s="1477"/>
      <c r="UGN44" s="1477"/>
      <c r="UGO44" s="1477"/>
      <c r="UGP44" s="1477"/>
      <c r="UGQ44" s="1477"/>
      <c r="UGR44" s="1477"/>
      <c r="UGS44" s="1477"/>
      <c r="UGT44" s="1477"/>
      <c r="UGU44" s="1477"/>
      <c r="UGV44" s="1477"/>
      <c r="UGW44" s="1477"/>
      <c r="UGX44" s="1477"/>
      <c r="UGY44" s="1477"/>
      <c r="UGZ44" s="1477"/>
      <c r="UHA44" s="1477"/>
      <c r="UHB44" s="1477"/>
      <c r="UHC44" s="1477"/>
      <c r="UHD44" s="1477"/>
      <c r="UHE44" s="1477"/>
      <c r="UHF44" s="1477"/>
      <c r="UHG44" s="1477"/>
      <c r="UHH44" s="1477"/>
      <c r="UHI44" s="1477"/>
      <c r="UHJ44" s="1477"/>
      <c r="UHK44" s="1477"/>
      <c r="UHL44" s="1477"/>
      <c r="UHM44" s="1477"/>
      <c r="UHN44" s="1477"/>
      <c r="UHO44" s="1477"/>
      <c r="UHP44" s="1477"/>
      <c r="UHQ44" s="1477"/>
      <c r="UHR44" s="1477"/>
      <c r="UHS44" s="1477"/>
      <c r="UHT44" s="1477"/>
      <c r="UHU44" s="1477"/>
      <c r="UHV44" s="1477"/>
      <c r="UHW44" s="1477"/>
      <c r="UHX44" s="1477"/>
      <c r="UHY44" s="1477"/>
      <c r="UHZ44" s="1477"/>
      <c r="UIA44" s="1477"/>
      <c r="UIB44" s="1477"/>
      <c r="UIC44" s="1477"/>
      <c r="UID44" s="1477"/>
      <c r="UIE44" s="1477"/>
      <c r="UIF44" s="1477"/>
      <c r="UIG44" s="1477"/>
      <c r="UIH44" s="1477"/>
      <c r="UII44" s="1477"/>
      <c r="UIJ44" s="1477"/>
      <c r="UIK44" s="1477"/>
      <c r="UIL44" s="1477"/>
      <c r="UIM44" s="1477"/>
      <c r="UIN44" s="1477"/>
      <c r="UIO44" s="1477"/>
      <c r="UIP44" s="1477"/>
      <c r="UIQ44" s="1477"/>
      <c r="UIR44" s="1477"/>
      <c r="UIS44" s="1477"/>
      <c r="UIT44" s="1477"/>
      <c r="UIU44" s="1477"/>
      <c r="UIV44" s="1477"/>
      <c r="UIW44" s="1477"/>
      <c r="UIX44" s="1477"/>
      <c r="UIY44" s="1477"/>
      <c r="UIZ44" s="1477"/>
      <c r="UJA44" s="1477"/>
      <c r="UJB44" s="1477"/>
      <c r="UJC44" s="1477"/>
      <c r="UJD44" s="1477"/>
      <c r="UJE44" s="1477"/>
      <c r="UJF44" s="1477"/>
      <c r="UJG44" s="1477"/>
      <c r="UJH44" s="1477"/>
      <c r="UJI44" s="1477"/>
      <c r="UJJ44" s="1477"/>
      <c r="UJK44" s="1477"/>
      <c r="UJL44" s="1477"/>
      <c r="UJM44" s="1477"/>
      <c r="UJN44" s="1477"/>
      <c r="UJO44" s="1477"/>
      <c r="UJP44" s="1477"/>
      <c r="UJQ44" s="1477"/>
      <c r="UJR44" s="1477"/>
      <c r="UJS44" s="1477"/>
      <c r="UJT44" s="1477"/>
      <c r="UJU44" s="1477"/>
      <c r="UJV44" s="1477"/>
      <c r="UJW44" s="1477"/>
      <c r="UJX44" s="1477"/>
      <c r="UJY44" s="1477"/>
      <c r="UJZ44" s="1477"/>
      <c r="UKA44" s="1477"/>
      <c r="UKB44" s="1477"/>
      <c r="UKC44" s="1477"/>
      <c r="UKD44" s="1477"/>
      <c r="UKE44" s="1477"/>
      <c r="UKF44" s="1477"/>
      <c r="UKG44" s="1477"/>
      <c r="UKH44" s="1477"/>
      <c r="UKI44" s="1477"/>
      <c r="UKJ44" s="1477"/>
      <c r="UKK44" s="1477"/>
      <c r="UKL44" s="1477"/>
      <c r="UKM44" s="1477"/>
      <c r="UKN44" s="1477"/>
      <c r="UKO44" s="1477"/>
      <c r="UKP44" s="1477"/>
      <c r="UKQ44" s="1477"/>
      <c r="UKR44" s="1477"/>
      <c r="UKS44" s="1477"/>
      <c r="UKT44" s="1477"/>
      <c r="UKU44" s="1477"/>
      <c r="UKV44" s="1477"/>
      <c r="UKW44" s="1477"/>
      <c r="UKX44" s="1477"/>
      <c r="UKY44" s="1477"/>
      <c r="UKZ44" s="1477"/>
      <c r="ULA44" s="1477"/>
      <c r="ULB44" s="1477"/>
      <c r="ULC44" s="1477"/>
      <c r="ULD44" s="1477"/>
      <c r="ULE44" s="1477"/>
      <c r="ULF44" s="1477"/>
      <c r="ULG44" s="1477"/>
      <c r="ULH44" s="1477"/>
      <c r="ULI44" s="1477"/>
      <c r="ULJ44" s="1477"/>
      <c r="ULK44" s="1477"/>
      <c r="ULL44" s="1477"/>
      <c r="ULM44" s="1477"/>
      <c r="ULN44" s="1477"/>
      <c r="ULO44" s="1477"/>
      <c r="ULP44" s="1477"/>
      <c r="ULQ44" s="1477"/>
      <c r="ULR44" s="1477"/>
      <c r="ULS44" s="1477"/>
      <c r="ULT44" s="1477"/>
      <c r="ULU44" s="1477"/>
      <c r="ULV44" s="1477"/>
      <c r="ULW44" s="1477"/>
      <c r="ULX44" s="1477"/>
      <c r="ULY44" s="1477"/>
      <c r="ULZ44" s="1477"/>
      <c r="UMA44" s="1477"/>
      <c r="UMB44" s="1477"/>
      <c r="UMC44" s="1477"/>
      <c r="UMD44" s="1477"/>
      <c r="UME44" s="1477"/>
      <c r="UMF44" s="1477"/>
      <c r="UMG44" s="1477"/>
      <c r="UMH44" s="1477"/>
      <c r="UMI44" s="1477"/>
      <c r="UMJ44" s="1477"/>
      <c r="UMK44" s="1477"/>
      <c r="UML44" s="1477"/>
      <c r="UMM44" s="1477"/>
      <c r="UMN44" s="1477"/>
      <c r="UMO44" s="1477"/>
      <c r="UMP44" s="1477"/>
      <c r="UMQ44" s="1477"/>
      <c r="UMR44" s="1477"/>
      <c r="UMS44" s="1477"/>
      <c r="UMT44" s="1477"/>
      <c r="UMU44" s="1477"/>
      <c r="UMV44" s="1477"/>
      <c r="UMW44" s="1477"/>
      <c r="UMX44" s="1477"/>
      <c r="UMY44" s="1477"/>
      <c r="UMZ44" s="1477"/>
      <c r="UNA44" s="1477"/>
      <c r="UNB44" s="1477"/>
      <c r="UNC44" s="1477"/>
      <c r="UND44" s="1477"/>
      <c r="UNE44" s="1477"/>
      <c r="UNF44" s="1477"/>
      <c r="UNG44" s="1477"/>
      <c r="UNH44" s="1477"/>
      <c r="UNI44" s="1477"/>
      <c r="UNJ44" s="1477"/>
      <c r="UNK44" s="1477"/>
      <c r="UNL44" s="1477"/>
      <c r="UNM44" s="1477"/>
      <c r="UNN44" s="1477"/>
      <c r="UNO44" s="1477"/>
      <c r="UNP44" s="1477"/>
      <c r="UNQ44" s="1477"/>
      <c r="UNR44" s="1477"/>
      <c r="UNS44" s="1477"/>
      <c r="UNT44" s="1477"/>
      <c r="UNU44" s="1477"/>
      <c r="UNV44" s="1477"/>
      <c r="UNW44" s="1477"/>
      <c r="UNX44" s="1477"/>
      <c r="UNY44" s="1477"/>
      <c r="UNZ44" s="1477"/>
      <c r="UOA44" s="1477"/>
      <c r="UOB44" s="1477"/>
      <c r="UOC44" s="1477"/>
      <c r="UOD44" s="1477"/>
      <c r="UOE44" s="1477"/>
      <c r="UOF44" s="1477"/>
      <c r="UOG44" s="1477"/>
      <c r="UOH44" s="1477"/>
      <c r="UOI44" s="1477"/>
      <c r="UOJ44" s="1477"/>
      <c r="UOK44" s="1477"/>
      <c r="UOL44" s="1477"/>
      <c r="UOM44" s="1477"/>
      <c r="UON44" s="1477"/>
      <c r="UOO44" s="1477"/>
      <c r="UOP44" s="1477"/>
      <c r="UOQ44" s="1477"/>
      <c r="UOR44" s="1477"/>
      <c r="UOS44" s="1477"/>
      <c r="UOT44" s="1477"/>
      <c r="UOU44" s="1477"/>
      <c r="UOV44" s="1477"/>
      <c r="UOW44" s="1477"/>
      <c r="UOX44" s="1477"/>
      <c r="UOY44" s="1477"/>
      <c r="UOZ44" s="1477"/>
      <c r="UPA44" s="1477"/>
      <c r="UPB44" s="1477"/>
      <c r="UPC44" s="1477"/>
      <c r="UPD44" s="1477"/>
      <c r="UPE44" s="1477"/>
      <c r="UPF44" s="1477"/>
      <c r="UPG44" s="1477"/>
      <c r="UPH44" s="1477"/>
      <c r="UPI44" s="1477"/>
      <c r="UPJ44" s="1477"/>
      <c r="UPK44" s="1477"/>
      <c r="UPL44" s="1477"/>
      <c r="UPM44" s="1477"/>
      <c r="UPN44" s="1477"/>
      <c r="UPO44" s="1477"/>
      <c r="UPP44" s="1477"/>
      <c r="UPQ44" s="1477"/>
      <c r="UPR44" s="1477"/>
      <c r="UPS44" s="1477"/>
      <c r="UPT44" s="1477"/>
      <c r="UPU44" s="1477"/>
      <c r="UPV44" s="1477"/>
      <c r="UPW44" s="1477"/>
      <c r="UPX44" s="1477"/>
      <c r="UPY44" s="1477"/>
      <c r="UPZ44" s="1477"/>
      <c r="UQA44" s="1477"/>
      <c r="UQB44" s="1477"/>
      <c r="UQC44" s="1477"/>
      <c r="UQD44" s="1477"/>
      <c r="UQE44" s="1477"/>
      <c r="UQF44" s="1477"/>
      <c r="UQG44" s="1477"/>
      <c r="UQH44" s="1477"/>
      <c r="UQI44" s="1477"/>
      <c r="UQJ44" s="1477"/>
      <c r="UQK44" s="1477"/>
      <c r="UQL44" s="1477"/>
      <c r="UQM44" s="1477"/>
      <c r="UQN44" s="1477"/>
      <c r="UQO44" s="1477"/>
      <c r="UQP44" s="1477"/>
      <c r="UQQ44" s="1477"/>
      <c r="UQR44" s="1477"/>
      <c r="UQS44" s="1477"/>
      <c r="UQT44" s="1477"/>
      <c r="UQU44" s="1477"/>
      <c r="UQV44" s="1477"/>
      <c r="UQW44" s="1477"/>
      <c r="UQX44" s="1477"/>
      <c r="UQY44" s="1477"/>
      <c r="UQZ44" s="1477"/>
      <c r="URA44" s="1477"/>
      <c r="URB44" s="1477"/>
      <c r="URC44" s="1477"/>
      <c r="URD44" s="1477"/>
      <c r="URE44" s="1477"/>
      <c r="URF44" s="1477"/>
      <c r="URG44" s="1477"/>
      <c r="URH44" s="1477"/>
      <c r="URI44" s="1477"/>
      <c r="URJ44" s="1477"/>
      <c r="URK44" s="1477"/>
      <c r="URL44" s="1477"/>
      <c r="URM44" s="1477"/>
      <c r="URN44" s="1477"/>
      <c r="URO44" s="1477"/>
      <c r="URP44" s="1477"/>
      <c r="URQ44" s="1477"/>
      <c r="URR44" s="1477"/>
      <c r="URS44" s="1477"/>
      <c r="URT44" s="1477"/>
      <c r="URU44" s="1477"/>
      <c r="URV44" s="1477"/>
      <c r="URW44" s="1477"/>
      <c r="URX44" s="1477"/>
      <c r="URY44" s="1477"/>
      <c r="URZ44" s="1477"/>
      <c r="USA44" s="1477"/>
      <c r="USB44" s="1477"/>
      <c r="USC44" s="1477"/>
      <c r="USD44" s="1477"/>
      <c r="USE44" s="1477"/>
      <c r="USF44" s="1477"/>
      <c r="USG44" s="1477"/>
      <c r="USH44" s="1477"/>
      <c r="USI44" s="1477"/>
      <c r="USJ44" s="1477"/>
      <c r="USK44" s="1477"/>
      <c r="USL44" s="1477"/>
      <c r="USM44" s="1477"/>
      <c r="USN44" s="1477"/>
      <c r="USO44" s="1477"/>
      <c r="USP44" s="1477"/>
      <c r="USQ44" s="1477"/>
      <c r="USR44" s="1477"/>
      <c r="USS44" s="1477"/>
      <c r="UST44" s="1477"/>
      <c r="USU44" s="1477"/>
      <c r="USV44" s="1477"/>
      <c r="USW44" s="1477"/>
      <c r="USX44" s="1477"/>
      <c r="USY44" s="1477"/>
      <c r="USZ44" s="1477"/>
      <c r="UTA44" s="1477"/>
      <c r="UTB44" s="1477"/>
      <c r="UTC44" s="1477"/>
      <c r="UTD44" s="1477"/>
      <c r="UTE44" s="1477"/>
      <c r="UTF44" s="1477"/>
      <c r="UTG44" s="1477"/>
      <c r="UTH44" s="1477"/>
      <c r="UTI44" s="1477"/>
      <c r="UTJ44" s="1477"/>
      <c r="UTK44" s="1477"/>
      <c r="UTL44" s="1477"/>
      <c r="UTM44" s="1477"/>
      <c r="UTN44" s="1477"/>
      <c r="UTO44" s="1477"/>
      <c r="UTP44" s="1477"/>
      <c r="UTQ44" s="1477"/>
      <c r="UTR44" s="1477"/>
      <c r="UTS44" s="1477"/>
      <c r="UTT44" s="1477"/>
      <c r="UTU44" s="1477"/>
      <c r="UTV44" s="1477"/>
      <c r="UTW44" s="1477"/>
      <c r="UTX44" s="1477"/>
      <c r="UTY44" s="1477"/>
      <c r="UTZ44" s="1477"/>
      <c r="UUA44" s="1477"/>
      <c r="UUB44" s="1477"/>
      <c r="UUC44" s="1477"/>
      <c r="UUD44" s="1477"/>
      <c r="UUE44" s="1477"/>
      <c r="UUF44" s="1477"/>
      <c r="UUG44" s="1477"/>
      <c r="UUH44" s="1477"/>
      <c r="UUI44" s="1477"/>
      <c r="UUJ44" s="1477"/>
      <c r="UUK44" s="1477"/>
      <c r="UUL44" s="1477"/>
      <c r="UUM44" s="1477"/>
      <c r="UUN44" s="1477"/>
      <c r="UUO44" s="1477"/>
      <c r="UUP44" s="1477"/>
      <c r="UUQ44" s="1477"/>
      <c r="UUR44" s="1477"/>
      <c r="UUS44" s="1477"/>
      <c r="UUT44" s="1477"/>
      <c r="UUU44" s="1477"/>
      <c r="UUV44" s="1477"/>
      <c r="UUW44" s="1477"/>
      <c r="UUX44" s="1477"/>
      <c r="UUY44" s="1477"/>
      <c r="UUZ44" s="1477"/>
      <c r="UVA44" s="1477"/>
      <c r="UVB44" s="1477"/>
      <c r="UVC44" s="1477"/>
      <c r="UVD44" s="1477"/>
      <c r="UVE44" s="1477"/>
      <c r="UVF44" s="1477"/>
      <c r="UVG44" s="1477"/>
      <c r="UVH44" s="1477"/>
      <c r="UVI44" s="1477"/>
      <c r="UVJ44" s="1477"/>
      <c r="UVK44" s="1477"/>
      <c r="UVL44" s="1477"/>
      <c r="UVM44" s="1477"/>
      <c r="UVN44" s="1477"/>
      <c r="UVO44" s="1477"/>
      <c r="UVP44" s="1477"/>
      <c r="UVQ44" s="1477"/>
      <c r="UVR44" s="1477"/>
      <c r="UVS44" s="1477"/>
      <c r="UVT44" s="1477"/>
      <c r="UVU44" s="1477"/>
      <c r="UVV44" s="1477"/>
      <c r="UVW44" s="1477"/>
      <c r="UVX44" s="1477"/>
      <c r="UVY44" s="1477"/>
      <c r="UVZ44" s="1477"/>
      <c r="UWA44" s="1477"/>
      <c r="UWB44" s="1477"/>
      <c r="UWC44" s="1477"/>
      <c r="UWD44" s="1477"/>
      <c r="UWE44" s="1477"/>
      <c r="UWF44" s="1477"/>
      <c r="UWG44" s="1477"/>
      <c r="UWH44" s="1477"/>
      <c r="UWI44" s="1477"/>
      <c r="UWJ44" s="1477"/>
      <c r="UWK44" s="1477"/>
      <c r="UWL44" s="1477"/>
      <c r="UWM44" s="1477"/>
      <c r="UWN44" s="1477"/>
      <c r="UWO44" s="1477"/>
      <c r="UWP44" s="1477"/>
      <c r="UWQ44" s="1477"/>
      <c r="UWR44" s="1477"/>
      <c r="UWS44" s="1477"/>
      <c r="UWT44" s="1477"/>
      <c r="UWU44" s="1477"/>
      <c r="UWV44" s="1477"/>
      <c r="UWW44" s="1477"/>
      <c r="UWX44" s="1477"/>
      <c r="UWY44" s="1477"/>
      <c r="UWZ44" s="1477"/>
      <c r="UXA44" s="1477"/>
      <c r="UXB44" s="1477"/>
      <c r="UXC44" s="1477"/>
      <c r="UXD44" s="1477"/>
      <c r="UXE44" s="1477"/>
      <c r="UXF44" s="1477"/>
      <c r="UXG44" s="1477"/>
      <c r="UXH44" s="1477"/>
      <c r="UXI44" s="1477"/>
      <c r="UXJ44" s="1477"/>
      <c r="UXK44" s="1477"/>
      <c r="UXL44" s="1477"/>
      <c r="UXM44" s="1477"/>
      <c r="UXN44" s="1477"/>
      <c r="UXO44" s="1477"/>
      <c r="UXP44" s="1477"/>
      <c r="UXQ44" s="1477"/>
      <c r="UXR44" s="1477"/>
      <c r="UXS44" s="1477"/>
      <c r="UXT44" s="1477"/>
      <c r="UXU44" s="1477"/>
      <c r="UXV44" s="1477"/>
      <c r="UXW44" s="1477"/>
      <c r="UXX44" s="1477"/>
      <c r="UXY44" s="1477"/>
      <c r="UXZ44" s="1477"/>
      <c r="UYA44" s="1477"/>
      <c r="UYB44" s="1477"/>
      <c r="UYC44" s="1477"/>
      <c r="UYD44" s="1477"/>
      <c r="UYE44" s="1477"/>
      <c r="UYF44" s="1477"/>
      <c r="UYG44" s="1477"/>
      <c r="UYH44" s="1477"/>
      <c r="UYI44" s="1477"/>
      <c r="UYJ44" s="1477"/>
      <c r="UYK44" s="1477"/>
      <c r="UYL44" s="1477"/>
      <c r="UYM44" s="1477"/>
      <c r="UYN44" s="1477"/>
      <c r="UYO44" s="1477"/>
      <c r="UYP44" s="1477"/>
      <c r="UYQ44" s="1477"/>
      <c r="UYR44" s="1477"/>
      <c r="UYS44" s="1477"/>
      <c r="UYT44" s="1477"/>
      <c r="UYU44" s="1477"/>
      <c r="UYV44" s="1477"/>
      <c r="UYW44" s="1477"/>
      <c r="UYX44" s="1477"/>
      <c r="UYY44" s="1477"/>
      <c r="UYZ44" s="1477"/>
      <c r="UZA44" s="1477"/>
      <c r="UZB44" s="1477"/>
      <c r="UZC44" s="1477"/>
      <c r="UZD44" s="1477"/>
      <c r="UZE44" s="1477"/>
      <c r="UZF44" s="1477"/>
      <c r="UZG44" s="1477"/>
      <c r="UZH44" s="1477"/>
      <c r="UZI44" s="1477"/>
      <c r="UZJ44" s="1477"/>
      <c r="UZK44" s="1477"/>
      <c r="UZL44" s="1477"/>
      <c r="UZM44" s="1477"/>
      <c r="UZN44" s="1477"/>
      <c r="UZO44" s="1477"/>
      <c r="UZP44" s="1477"/>
      <c r="UZQ44" s="1477"/>
      <c r="UZR44" s="1477"/>
      <c r="UZS44" s="1477"/>
      <c r="UZT44" s="1477"/>
      <c r="UZU44" s="1477"/>
      <c r="UZV44" s="1477"/>
      <c r="UZW44" s="1477"/>
      <c r="UZX44" s="1477"/>
      <c r="UZY44" s="1477"/>
      <c r="UZZ44" s="1477"/>
      <c r="VAA44" s="1477"/>
      <c r="VAB44" s="1477"/>
      <c r="VAC44" s="1477"/>
      <c r="VAD44" s="1477"/>
      <c r="VAE44" s="1477"/>
      <c r="VAF44" s="1477"/>
      <c r="VAG44" s="1477"/>
      <c r="VAH44" s="1477"/>
      <c r="VAI44" s="1477"/>
      <c r="VAJ44" s="1477"/>
      <c r="VAK44" s="1477"/>
      <c r="VAL44" s="1477"/>
      <c r="VAM44" s="1477"/>
      <c r="VAN44" s="1477"/>
      <c r="VAO44" s="1477"/>
      <c r="VAP44" s="1477"/>
      <c r="VAQ44" s="1477"/>
      <c r="VAR44" s="1477"/>
      <c r="VAS44" s="1477"/>
      <c r="VAT44" s="1477"/>
      <c r="VAU44" s="1477"/>
      <c r="VAV44" s="1477"/>
      <c r="VAW44" s="1477"/>
      <c r="VAX44" s="1477"/>
      <c r="VAY44" s="1477"/>
      <c r="VAZ44" s="1477"/>
      <c r="VBA44" s="1477"/>
      <c r="VBB44" s="1477"/>
      <c r="VBC44" s="1477"/>
      <c r="VBD44" s="1477"/>
      <c r="VBE44" s="1477"/>
      <c r="VBF44" s="1477"/>
      <c r="VBG44" s="1477"/>
      <c r="VBH44" s="1477"/>
      <c r="VBI44" s="1477"/>
      <c r="VBJ44" s="1477"/>
      <c r="VBK44" s="1477"/>
      <c r="VBL44" s="1477"/>
      <c r="VBM44" s="1477"/>
      <c r="VBN44" s="1477"/>
      <c r="VBO44" s="1477"/>
      <c r="VBP44" s="1477"/>
      <c r="VBQ44" s="1477"/>
      <c r="VBR44" s="1477"/>
      <c r="VBS44" s="1477"/>
      <c r="VBT44" s="1477"/>
      <c r="VBU44" s="1477"/>
      <c r="VBV44" s="1477"/>
      <c r="VBW44" s="1477"/>
      <c r="VBX44" s="1477"/>
      <c r="VBY44" s="1477"/>
      <c r="VBZ44" s="1477"/>
      <c r="VCA44" s="1477"/>
      <c r="VCB44" s="1477"/>
      <c r="VCC44" s="1477"/>
      <c r="VCD44" s="1477"/>
      <c r="VCE44" s="1477"/>
      <c r="VCF44" s="1477"/>
      <c r="VCG44" s="1477"/>
      <c r="VCH44" s="1477"/>
      <c r="VCI44" s="1477"/>
      <c r="VCJ44" s="1477"/>
      <c r="VCK44" s="1477"/>
      <c r="VCL44" s="1477"/>
      <c r="VCM44" s="1477"/>
      <c r="VCN44" s="1477"/>
      <c r="VCO44" s="1477"/>
      <c r="VCP44" s="1477"/>
      <c r="VCQ44" s="1477"/>
      <c r="VCR44" s="1477"/>
      <c r="VCS44" s="1477"/>
      <c r="VCT44" s="1477"/>
      <c r="VCU44" s="1477"/>
      <c r="VCV44" s="1477"/>
      <c r="VCW44" s="1477"/>
      <c r="VCX44" s="1477"/>
      <c r="VCY44" s="1477"/>
      <c r="VCZ44" s="1477"/>
      <c r="VDA44" s="1477"/>
      <c r="VDB44" s="1477"/>
      <c r="VDC44" s="1477"/>
      <c r="VDD44" s="1477"/>
      <c r="VDE44" s="1477"/>
      <c r="VDF44" s="1477"/>
      <c r="VDG44" s="1477"/>
      <c r="VDH44" s="1477"/>
      <c r="VDI44" s="1477"/>
      <c r="VDJ44" s="1477"/>
      <c r="VDK44" s="1477"/>
      <c r="VDL44" s="1477"/>
      <c r="VDM44" s="1477"/>
      <c r="VDN44" s="1477"/>
      <c r="VDO44" s="1477"/>
      <c r="VDP44" s="1477"/>
      <c r="VDQ44" s="1477"/>
      <c r="VDR44" s="1477"/>
      <c r="VDS44" s="1477"/>
      <c r="VDT44" s="1477"/>
      <c r="VDU44" s="1477"/>
      <c r="VDV44" s="1477"/>
      <c r="VDW44" s="1477"/>
      <c r="VDX44" s="1477"/>
      <c r="VDY44" s="1477"/>
      <c r="VDZ44" s="1477"/>
      <c r="VEA44" s="1477"/>
      <c r="VEB44" s="1477"/>
      <c r="VEC44" s="1477"/>
      <c r="VED44" s="1477"/>
      <c r="VEE44" s="1477"/>
      <c r="VEF44" s="1477"/>
      <c r="VEG44" s="1477"/>
      <c r="VEH44" s="1477"/>
      <c r="VEI44" s="1477"/>
      <c r="VEJ44" s="1477"/>
      <c r="VEK44" s="1477"/>
      <c r="VEL44" s="1477"/>
      <c r="VEM44" s="1477"/>
      <c r="VEN44" s="1477"/>
      <c r="VEO44" s="1477"/>
      <c r="VEP44" s="1477"/>
      <c r="VEQ44" s="1477"/>
      <c r="VER44" s="1477"/>
      <c r="VES44" s="1477"/>
      <c r="VET44" s="1477"/>
      <c r="VEU44" s="1477"/>
      <c r="VEV44" s="1477"/>
      <c r="VEW44" s="1477"/>
      <c r="VEX44" s="1477"/>
      <c r="VEY44" s="1477"/>
      <c r="VEZ44" s="1477"/>
      <c r="VFA44" s="1477"/>
      <c r="VFB44" s="1477"/>
      <c r="VFC44" s="1477"/>
      <c r="VFD44" s="1477"/>
      <c r="VFE44" s="1477"/>
      <c r="VFF44" s="1477"/>
      <c r="VFG44" s="1477"/>
      <c r="VFH44" s="1477"/>
      <c r="VFI44" s="1477"/>
      <c r="VFJ44" s="1477"/>
      <c r="VFK44" s="1477"/>
      <c r="VFL44" s="1477"/>
      <c r="VFM44" s="1477"/>
      <c r="VFN44" s="1477"/>
      <c r="VFO44" s="1477"/>
      <c r="VFP44" s="1477"/>
      <c r="VFQ44" s="1477"/>
      <c r="VFR44" s="1477"/>
      <c r="VFS44" s="1477"/>
      <c r="VFT44" s="1477"/>
      <c r="VFU44" s="1477"/>
      <c r="VFV44" s="1477"/>
      <c r="VFW44" s="1477"/>
      <c r="VFX44" s="1477"/>
      <c r="VFY44" s="1477"/>
      <c r="VFZ44" s="1477"/>
      <c r="VGA44" s="1477"/>
      <c r="VGB44" s="1477"/>
      <c r="VGC44" s="1477"/>
      <c r="VGD44" s="1477"/>
      <c r="VGE44" s="1477"/>
      <c r="VGF44" s="1477"/>
      <c r="VGG44" s="1477"/>
      <c r="VGH44" s="1477"/>
      <c r="VGI44" s="1477"/>
      <c r="VGJ44" s="1477"/>
      <c r="VGK44" s="1477"/>
      <c r="VGL44" s="1477"/>
      <c r="VGM44" s="1477"/>
      <c r="VGN44" s="1477"/>
      <c r="VGO44" s="1477"/>
      <c r="VGP44" s="1477"/>
      <c r="VGQ44" s="1477"/>
      <c r="VGR44" s="1477"/>
      <c r="VGS44" s="1477"/>
      <c r="VGT44" s="1477"/>
      <c r="VGU44" s="1477"/>
      <c r="VGV44" s="1477"/>
      <c r="VGW44" s="1477"/>
      <c r="VGX44" s="1477"/>
      <c r="VGY44" s="1477"/>
      <c r="VGZ44" s="1477"/>
      <c r="VHA44" s="1477"/>
      <c r="VHB44" s="1477"/>
      <c r="VHC44" s="1477"/>
      <c r="VHD44" s="1477"/>
      <c r="VHE44" s="1477"/>
      <c r="VHF44" s="1477"/>
      <c r="VHG44" s="1477"/>
      <c r="VHH44" s="1477"/>
      <c r="VHI44" s="1477"/>
      <c r="VHJ44" s="1477"/>
      <c r="VHK44" s="1477"/>
      <c r="VHL44" s="1477"/>
      <c r="VHM44" s="1477"/>
      <c r="VHN44" s="1477"/>
      <c r="VHO44" s="1477"/>
      <c r="VHP44" s="1477"/>
      <c r="VHQ44" s="1477"/>
      <c r="VHR44" s="1477"/>
      <c r="VHS44" s="1477"/>
      <c r="VHT44" s="1477"/>
      <c r="VHU44" s="1477"/>
      <c r="VHV44" s="1477"/>
      <c r="VHW44" s="1477"/>
      <c r="VHX44" s="1477"/>
      <c r="VHY44" s="1477"/>
      <c r="VHZ44" s="1477"/>
      <c r="VIA44" s="1477"/>
      <c r="VIB44" s="1477"/>
      <c r="VIC44" s="1477"/>
      <c r="VID44" s="1477"/>
      <c r="VIE44" s="1477"/>
      <c r="VIF44" s="1477"/>
      <c r="VIG44" s="1477"/>
      <c r="VIH44" s="1477"/>
      <c r="VII44" s="1477"/>
      <c r="VIJ44" s="1477"/>
      <c r="VIK44" s="1477"/>
      <c r="VIL44" s="1477"/>
      <c r="VIM44" s="1477"/>
      <c r="VIN44" s="1477"/>
      <c r="VIO44" s="1477"/>
      <c r="VIP44" s="1477"/>
      <c r="VIQ44" s="1477"/>
      <c r="VIR44" s="1477"/>
      <c r="VIS44" s="1477"/>
      <c r="VIT44" s="1477"/>
      <c r="VIU44" s="1477"/>
      <c r="VIV44" s="1477"/>
      <c r="VIW44" s="1477"/>
      <c r="VIX44" s="1477"/>
      <c r="VIY44" s="1477"/>
      <c r="VIZ44" s="1477"/>
      <c r="VJA44" s="1477"/>
      <c r="VJB44" s="1477"/>
      <c r="VJC44" s="1477"/>
      <c r="VJD44" s="1477"/>
      <c r="VJE44" s="1477"/>
      <c r="VJF44" s="1477"/>
      <c r="VJG44" s="1477"/>
      <c r="VJH44" s="1477"/>
      <c r="VJI44" s="1477"/>
      <c r="VJJ44" s="1477"/>
      <c r="VJK44" s="1477"/>
      <c r="VJL44" s="1477"/>
      <c r="VJM44" s="1477"/>
      <c r="VJN44" s="1477"/>
      <c r="VJO44" s="1477"/>
      <c r="VJP44" s="1477"/>
      <c r="VJQ44" s="1477"/>
      <c r="VJR44" s="1477"/>
      <c r="VJS44" s="1477"/>
      <c r="VJT44" s="1477"/>
      <c r="VJU44" s="1477"/>
      <c r="VJV44" s="1477"/>
      <c r="VJW44" s="1477"/>
      <c r="VJX44" s="1477"/>
      <c r="VJY44" s="1477"/>
      <c r="VJZ44" s="1477"/>
      <c r="VKA44" s="1477"/>
      <c r="VKB44" s="1477"/>
      <c r="VKC44" s="1477"/>
      <c r="VKD44" s="1477"/>
      <c r="VKE44" s="1477"/>
      <c r="VKF44" s="1477"/>
      <c r="VKG44" s="1477"/>
      <c r="VKH44" s="1477"/>
      <c r="VKI44" s="1477"/>
      <c r="VKJ44" s="1477"/>
      <c r="VKK44" s="1477"/>
      <c r="VKL44" s="1477"/>
      <c r="VKM44" s="1477"/>
      <c r="VKN44" s="1477"/>
      <c r="VKO44" s="1477"/>
      <c r="VKP44" s="1477"/>
      <c r="VKQ44" s="1477"/>
      <c r="VKR44" s="1477"/>
      <c r="VKS44" s="1477"/>
      <c r="VKT44" s="1477"/>
      <c r="VKU44" s="1477"/>
      <c r="VKV44" s="1477"/>
      <c r="VKW44" s="1477"/>
      <c r="VKX44" s="1477"/>
      <c r="VKY44" s="1477"/>
      <c r="VKZ44" s="1477"/>
      <c r="VLA44" s="1477"/>
      <c r="VLB44" s="1477"/>
      <c r="VLC44" s="1477"/>
      <c r="VLD44" s="1477"/>
      <c r="VLE44" s="1477"/>
      <c r="VLF44" s="1477"/>
      <c r="VLG44" s="1477"/>
      <c r="VLH44" s="1477"/>
      <c r="VLI44" s="1477"/>
      <c r="VLJ44" s="1477"/>
      <c r="VLK44" s="1477"/>
      <c r="VLL44" s="1477"/>
      <c r="VLM44" s="1477"/>
      <c r="VLN44" s="1477"/>
      <c r="VLO44" s="1477"/>
      <c r="VLP44" s="1477"/>
      <c r="VLQ44" s="1477"/>
      <c r="VLR44" s="1477"/>
      <c r="VLS44" s="1477"/>
      <c r="VLT44" s="1477"/>
      <c r="VLU44" s="1477"/>
      <c r="VLV44" s="1477"/>
      <c r="VLW44" s="1477"/>
      <c r="VLX44" s="1477"/>
      <c r="VLY44" s="1477"/>
      <c r="VLZ44" s="1477"/>
      <c r="VMA44" s="1477"/>
      <c r="VMB44" s="1477"/>
      <c r="VMC44" s="1477"/>
      <c r="VMD44" s="1477"/>
      <c r="VME44" s="1477"/>
      <c r="VMF44" s="1477"/>
      <c r="VMG44" s="1477"/>
      <c r="VMH44" s="1477"/>
      <c r="VMI44" s="1477"/>
      <c r="VMJ44" s="1477"/>
      <c r="VMK44" s="1477"/>
      <c r="VML44" s="1477"/>
      <c r="VMM44" s="1477"/>
      <c r="VMN44" s="1477"/>
      <c r="VMO44" s="1477"/>
      <c r="VMP44" s="1477"/>
      <c r="VMQ44" s="1477"/>
      <c r="VMR44" s="1477"/>
      <c r="VMS44" s="1477"/>
      <c r="VMT44" s="1477"/>
      <c r="VMU44" s="1477"/>
      <c r="VMV44" s="1477"/>
      <c r="VMW44" s="1477"/>
      <c r="VMX44" s="1477"/>
      <c r="VMY44" s="1477"/>
      <c r="VMZ44" s="1477"/>
      <c r="VNA44" s="1477"/>
      <c r="VNB44" s="1477"/>
      <c r="VNC44" s="1477"/>
      <c r="VND44" s="1477"/>
      <c r="VNE44" s="1477"/>
      <c r="VNF44" s="1477"/>
      <c r="VNG44" s="1477"/>
      <c r="VNH44" s="1477"/>
      <c r="VNI44" s="1477"/>
      <c r="VNJ44" s="1477"/>
      <c r="VNK44" s="1477"/>
      <c r="VNL44" s="1477"/>
      <c r="VNM44" s="1477"/>
      <c r="VNN44" s="1477"/>
      <c r="VNO44" s="1477"/>
      <c r="VNP44" s="1477"/>
      <c r="VNQ44" s="1477"/>
      <c r="VNR44" s="1477"/>
      <c r="VNS44" s="1477"/>
      <c r="VNT44" s="1477"/>
      <c r="VNU44" s="1477"/>
      <c r="VNV44" s="1477"/>
      <c r="VNW44" s="1477"/>
      <c r="VNX44" s="1477"/>
      <c r="VNY44" s="1477"/>
      <c r="VNZ44" s="1477"/>
      <c r="VOA44" s="1477"/>
      <c r="VOB44" s="1477"/>
      <c r="VOC44" s="1477"/>
      <c r="VOD44" s="1477"/>
      <c r="VOE44" s="1477"/>
      <c r="VOF44" s="1477"/>
      <c r="VOG44" s="1477"/>
      <c r="VOH44" s="1477"/>
      <c r="VOI44" s="1477"/>
      <c r="VOJ44" s="1477"/>
      <c r="VOK44" s="1477"/>
      <c r="VOL44" s="1477"/>
      <c r="VOM44" s="1477"/>
      <c r="VON44" s="1477"/>
      <c r="VOO44" s="1477"/>
      <c r="VOP44" s="1477"/>
      <c r="VOQ44" s="1477"/>
      <c r="VOR44" s="1477"/>
      <c r="VOS44" s="1477"/>
      <c r="VOT44" s="1477"/>
      <c r="VOU44" s="1477"/>
      <c r="VOV44" s="1477"/>
      <c r="VOW44" s="1477"/>
      <c r="VOX44" s="1477"/>
      <c r="VOY44" s="1477"/>
      <c r="VOZ44" s="1477"/>
      <c r="VPA44" s="1477"/>
      <c r="VPB44" s="1477"/>
      <c r="VPC44" s="1477"/>
      <c r="VPD44" s="1477"/>
      <c r="VPE44" s="1477"/>
      <c r="VPF44" s="1477"/>
      <c r="VPG44" s="1477"/>
      <c r="VPH44" s="1477"/>
      <c r="VPI44" s="1477"/>
      <c r="VPJ44" s="1477"/>
      <c r="VPK44" s="1477"/>
      <c r="VPL44" s="1477"/>
      <c r="VPM44" s="1477"/>
      <c r="VPN44" s="1477"/>
      <c r="VPO44" s="1477"/>
      <c r="VPP44" s="1477"/>
      <c r="VPQ44" s="1477"/>
      <c r="VPR44" s="1477"/>
      <c r="VPS44" s="1477"/>
      <c r="VPT44" s="1477"/>
      <c r="VPU44" s="1477"/>
      <c r="VPV44" s="1477"/>
      <c r="VPW44" s="1477"/>
      <c r="VPX44" s="1477"/>
      <c r="VPY44" s="1477"/>
      <c r="VPZ44" s="1477"/>
      <c r="VQA44" s="1477"/>
      <c r="VQB44" s="1477"/>
      <c r="VQC44" s="1477"/>
      <c r="VQD44" s="1477"/>
      <c r="VQE44" s="1477"/>
      <c r="VQF44" s="1477"/>
      <c r="VQG44" s="1477"/>
      <c r="VQH44" s="1477"/>
      <c r="VQI44" s="1477"/>
      <c r="VQJ44" s="1477"/>
      <c r="VQK44" s="1477"/>
      <c r="VQL44" s="1477"/>
      <c r="VQM44" s="1477"/>
      <c r="VQN44" s="1477"/>
      <c r="VQO44" s="1477"/>
      <c r="VQP44" s="1477"/>
      <c r="VQQ44" s="1477"/>
      <c r="VQR44" s="1477"/>
      <c r="VQS44" s="1477"/>
      <c r="VQT44" s="1477"/>
      <c r="VQU44" s="1477"/>
      <c r="VQV44" s="1477"/>
      <c r="VQW44" s="1477"/>
      <c r="VQX44" s="1477"/>
      <c r="VQY44" s="1477"/>
      <c r="VQZ44" s="1477"/>
      <c r="VRA44" s="1477"/>
      <c r="VRB44" s="1477"/>
      <c r="VRC44" s="1477"/>
      <c r="VRD44" s="1477"/>
      <c r="VRE44" s="1477"/>
      <c r="VRF44" s="1477"/>
      <c r="VRG44" s="1477"/>
      <c r="VRH44" s="1477"/>
      <c r="VRI44" s="1477"/>
      <c r="VRJ44" s="1477"/>
      <c r="VRK44" s="1477"/>
      <c r="VRL44" s="1477"/>
      <c r="VRM44" s="1477"/>
      <c r="VRN44" s="1477"/>
      <c r="VRO44" s="1477"/>
      <c r="VRP44" s="1477"/>
      <c r="VRQ44" s="1477"/>
      <c r="VRR44" s="1477"/>
      <c r="VRS44" s="1477"/>
      <c r="VRT44" s="1477"/>
      <c r="VRU44" s="1477"/>
      <c r="VRV44" s="1477"/>
      <c r="VRW44" s="1477"/>
      <c r="VRX44" s="1477"/>
      <c r="VRY44" s="1477"/>
      <c r="VRZ44" s="1477"/>
      <c r="VSA44" s="1477"/>
      <c r="VSB44" s="1477"/>
      <c r="VSC44" s="1477"/>
      <c r="VSD44" s="1477"/>
      <c r="VSE44" s="1477"/>
      <c r="VSF44" s="1477"/>
      <c r="VSG44" s="1477"/>
      <c r="VSH44" s="1477"/>
      <c r="VSI44" s="1477"/>
      <c r="VSJ44" s="1477"/>
      <c r="VSK44" s="1477"/>
      <c r="VSL44" s="1477"/>
      <c r="VSM44" s="1477"/>
      <c r="VSN44" s="1477"/>
      <c r="VSO44" s="1477"/>
      <c r="VSP44" s="1477"/>
      <c r="VSQ44" s="1477"/>
      <c r="VSR44" s="1477"/>
      <c r="VSS44" s="1477"/>
      <c r="VST44" s="1477"/>
      <c r="VSU44" s="1477"/>
      <c r="VSV44" s="1477"/>
      <c r="VSW44" s="1477"/>
      <c r="VSX44" s="1477"/>
      <c r="VSY44" s="1477"/>
      <c r="VSZ44" s="1477"/>
      <c r="VTA44" s="1477"/>
      <c r="VTB44" s="1477"/>
      <c r="VTC44" s="1477"/>
      <c r="VTD44" s="1477"/>
      <c r="VTE44" s="1477"/>
      <c r="VTF44" s="1477"/>
      <c r="VTG44" s="1477"/>
      <c r="VTH44" s="1477"/>
      <c r="VTI44" s="1477"/>
      <c r="VTJ44" s="1477"/>
      <c r="VTK44" s="1477"/>
      <c r="VTL44" s="1477"/>
      <c r="VTM44" s="1477"/>
      <c r="VTN44" s="1477"/>
      <c r="VTO44" s="1477"/>
      <c r="VTP44" s="1477"/>
      <c r="VTQ44" s="1477"/>
      <c r="VTR44" s="1477"/>
      <c r="VTS44" s="1477"/>
      <c r="VTT44" s="1477"/>
      <c r="VTU44" s="1477"/>
      <c r="VTV44" s="1477"/>
      <c r="VTW44" s="1477"/>
      <c r="VTX44" s="1477"/>
      <c r="VTY44" s="1477"/>
      <c r="VTZ44" s="1477"/>
      <c r="VUA44" s="1477"/>
      <c r="VUB44" s="1477"/>
      <c r="VUC44" s="1477"/>
      <c r="VUD44" s="1477"/>
      <c r="VUE44" s="1477"/>
      <c r="VUF44" s="1477"/>
      <c r="VUG44" s="1477"/>
      <c r="VUH44" s="1477"/>
      <c r="VUI44" s="1477"/>
      <c r="VUJ44" s="1477"/>
      <c r="VUK44" s="1477"/>
      <c r="VUL44" s="1477"/>
      <c r="VUM44" s="1477"/>
      <c r="VUN44" s="1477"/>
      <c r="VUO44" s="1477"/>
      <c r="VUP44" s="1477"/>
      <c r="VUQ44" s="1477"/>
      <c r="VUR44" s="1477"/>
      <c r="VUS44" s="1477"/>
      <c r="VUT44" s="1477"/>
      <c r="VUU44" s="1477"/>
      <c r="VUV44" s="1477"/>
      <c r="VUW44" s="1477"/>
      <c r="VUX44" s="1477"/>
      <c r="VUY44" s="1477"/>
      <c r="VUZ44" s="1477"/>
      <c r="VVA44" s="1477"/>
      <c r="VVB44" s="1477"/>
      <c r="VVC44" s="1477"/>
      <c r="VVD44" s="1477"/>
      <c r="VVE44" s="1477"/>
      <c r="VVF44" s="1477"/>
      <c r="VVG44" s="1477"/>
      <c r="VVH44" s="1477"/>
      <c r="VVI44" s="1477"/>
      <c r="VVJ44" s="1477"/>
      <c r="VVK44" s="1477"/>
      <c r="VVL44" s="1477"/>
      <c r="VVM44" s="1477"/>
      <c r="VVN44" s="1477"/>
      <c r="VVO44" s="1477"/>
      <c r="VVP44" s="1477"/>
      <c r="VVQ44" s="1477"/>
      <c r="VVR44" s="1477"/>
      <c r="VVS44" s="1477"/>
      <c r="VVT44" s="1477"/>
      <c r="VVU44" s="1477"/>
      <c r="VVV44" s="1477"/>
      <c r="VVW44" s="1477"/>
      <c r="VVX44" s="1477"/>
      <c r="VVY44" s="1477"/>
      <c r="VVZ44" s="1477"/>
      <c r="VWA44" s="1477"/>
      <c r="VWB44" s="1477"/>
      <c r="VWC44" s="1477"/>
      <c r="VWD44" s="1477"/>
      <c r="VWE44" s="1477"/>
      <c r="VWF44" s="1477"/>
      <c r="VWG44" s="1477"/>
      <c r="VWH44" s="1477"/>
      <c r="VWI44" s="1477"/>
      <c r="VWJ44" s="1477"/>
      <c r="VWK44" s="1477"/>
      <c r="VWL44" s="1477"/>
      <c r="VWM44" s="1477"/>
      <c r="VWN44" s="1477"/>
      <c r="VWO44" s="1477"/>
      <c r="VWP44" s="1477"/>
      <c r="VWQ44" s="1477"/>
      <c r="VWR44" s="1477"/>
      <c r="VWS44" s="1477"/>
      <c r="VWT44" s="1477"/>
      <c r="VWU44" s="1477"/>
      <c r="VWV44" s="1477"/>
      <c r="VWW44" s="1477"/>
      <c r="VWX44" s="1477"/>
      <c r="VWY44" s="1477"/>
      <c r="VWZ44" s="1477"/>
      <c r="VXA44" s="1477"/>
      <c r="VXB44" s="1477"/>
      <c r="VXC44" s="1477"/>
      <c r="VXD44" s="1477"/>
      <c r="VXE44" s="1477"/>
      <c r="VXF44" s="1477"/>
      <c r="VXG44" s="1477"/>
      <c r="VXH44" s="1477"/>
      <c r="VXI44" s="1477"/>
      <c r="VXJ44" s="1477"/>
      <c r="VXK44" s="1477"/>
      <c r="VXL44" s="1477"/>
      <c r="VXM44" s="1477"/>
      <c r="VXN44" s="1477"/>
      <c r="VXO44" s="1477"/>
      <c r="VXP44" s="1477"/>
      <c r="VXQ44" s="1477"/>
      <c r="VXR44" s="1477"/>
      <c r="VXS44" s="1477"/>
      <c r="VXT44" s="1477"/>
      <c r="VXU44" s="1477"/>
      <c r="VXV44" s="1477"/>
      <c r="VXW44" s="1477"/>
      <c r="VXX44" s="1477"/>
      <c r="VXY44" s="1477"/>
      <c r="VXZ44" s="1477"/>
      <c r="VYA44" s="1477"/>
      <c r="VYB44" s="1477"/>
      <c r="VYC44" s="1477"/>
      <c r="VYD44" s="1477"/>
      <c r="VYE44" s="1477"/>
      <c r="VYF44" s="1477"/>
      <c r="VYG44" s="1477"/>
      <c r="VYH44" s="1477"/>
      <c r="VYI44" s="1477"/>
      <c r="VYJ44" s="1477"/>
      <c r="VYK44" s="1477"/>
      <c r="VYL44" s="1477"/>
      <c r="VYM44" s="1477"/>
      <c r="VYN44" s="1477"/>
      <c r="VYO44" s="1477"/>
      <c r="VYP44" s="1477"/>
      <c r="VYQ44" s="1477"/>
      <c r="VYR44" s="1477"/>
      <c r="VYS44" s="1477"/>
      <c r="VYT44" s="1477"/>
      <c r="VYU44" s="1477"/>
      <c r="VYV44" s="1477"/>
      <c r="VYW44" s="1477"/>
      <c r="VYX44" s="1477"/>
      <c r="VYY44" s="1477"/>
      <c r="VYZ44" s="1477"/>
      <c r="VZA44" s="1477"/>
      <c r="VZB44" s="1477"/>
      <c r="VZC44" s="1477"/>
      <c r="VZD44" s="1477"/>
      <c r="VZE44" s="1477"/>
      <c r="VZF44" s="1477"/>
      <c r="VZG44" s="1477"/>
      <c r="VZH44" s="1477"/>
      <c r="VZI44" s="1477"/>
      <c r="VZJ44" s="1477"/>
      <c r="VZK44" s="1477"/>
      <c r="VZL44" s="1477"/>
      <c r="VZM44" s="1477"/>
      <c r="VZN44" s="1477"/>
      <c r="VZO44" s="1477"/>
      <c r="VZP44" s="1477"/>
      <c r="VZQ44" s="1477"/>
      <c r="VZR44" s="1477"/>
      <c r="VZS44" s="1477"/>
      <c r="VZT44" s="1477"/>
      <c r="VZU44" s="1477"/>
      <c r="VZV44" s="1477"/>
      <c r="VZW44" s="1477"/>
      <c r="VZX44" s="1477"/>
      <c r="VZY44" s="1477"/>
      <c r="VZZ44" s="1477"/>
      <c r="WAA44" s="1477"/>
      <c r="WAB44" s="1477"/>
      <c r="WAC44" s="1477"/>
      <c r="WAD44" s="1477"/>
      <c r="WAE44" s="1477"/>
      <c r="WAF44" s="1477"/>
      <c r="WAG44" s="1477"/>
      <c r="WAH44" s="1477"/>
      <c r="WAI44" s="1477"/>
      <c r="WAJ44" s="1477"/>
      <c r="WAK44" s="1477"/>
      <c r="WAL44" s="1477"/>
      <c r="WAM44" s="1477"/>
      <c r="WAN44" s="1477"/>
      <c r="WAO44" s="1477"/>
      <c r="WAP44" s="1477"/>
      <c r="WAQ44" s="1477"/>
      <c r="WAR44" s="1477"/>
      <c r="WAS44" s="1477"/>
      <c r="WAT44" s="1477"/>
      <c r="WAU44" s="1477"/>
      <c r="WAV44" s="1477"/>
      <c r="WAW44" s="1477"/>
      <c r="WAX44" s="1477"/>
      <c r="WAY44" s="1477"/>
      <c r="WAZ44" s="1477"/>
      <c r="WBA44" s="1477"/>
      <c r="WBB44" s="1477"/>
      <c r="WBC44" s="1477"/>
      <c r="WBD44" s="1477"/>
      <c r="WBE44" s="1477"/>
      <c r="WBF44" s="1477"/>
      <c r="WBG44" s="1477"/>
      <c r="WBH44" s="1477"/>
      <c r="WBI44" s="1477"/>
      <c r="WBJ44" s="1477"/>
      <c r="WBK44" s="1477"/>
      <c r="WBL44" s="1477"/>
      <c r="WBM44" s="1477"/>
      <c r="WBN44" s="1477"/>
      <c r="WBO44" s="1477"/>
      <c r="WBP44" s="1477"/>
      <c r="WBQ44" s="1477"/>
      <c r="WBR44" s="1477"/>
      <c r="WBS44" s="1477"/>
      <c r="WBT44" s="1477"/>
      <c r="WBU44" s="1477"/>
      <c r="WBV44" s="1477"/>
      <c r="WBW44" s="1477"/>
      <c r="WBX44" s="1477"/>
      <c r="WBY44" s="1477"/>
      <c r="WBZ44" s="1477"/>
      <c r="WCA44" s="1477"/>
      <c r="WCB44" s="1477"/>
      <c r="WCC44" s="1477"/>
      <c r="WCD44" s="1477"/>
      <c r="WCE44" s="1477"/>
      <c r="WCF44" s="1477"/>
      <c r="WCG44" s="1477"/>
      <c r="WCH44" s="1477"/>
      <c r="WCI44" s="1477"/>
      <c r="WCJ44" s="1477"/>
      <c r="WCK44" s="1477"/>
      <c r="WCL44" s="1477"/>
      <c r="WCM44" s="1477"/>
      <c r="WCN44" s="1477"/>
      <c r="WCO44" s="1477"/>
      <c r="WCP44" s="1477"/>
      <c r="WCQ44" s="1477"/>
      <c r="WCR44" s="1477"/>
      <c r="WCS44" s="1477"/>
      <c r="WCT44" s="1477"/>
      <c r="WCU44" s="1477"/>
      <c r="WCV44" s="1477"/>
      <c r="WCW44" s="1477"/>
      <c r="WCX44" s="1477"/>
      <c r="WCY44" s="1477"/>
      <c r="WCZ44" s="1477"/>
      <c r="WDA44" s="1477"/>
      <c r="WDB44" s="1477"/>
      <c r="WDC44" s="1477"/>
      <c r="WDD44" s="1477"/>
      <c r="WDE44" s="1477"/>
      <c r="WDF44" s="1477"/>
      <c r="WDG44" s="1477"/>
      <c r="WDH44" s="1477"/>
      <c r="WDI44" s="1477"/>
      <c r="WDJ44" s="1477"/>
      <c r="WDK44" s="1477"/>
      <c r="WDL44" s="1477"/>
      <c r="WDM44" s="1477"/>
      <c r="WDN44" s="1477"/>
      <c r="WDO44" s="1477"/>
      <c r="WDP44" s="1477"/>
      <c r="WDQ44" s="1477"/>
      <c r="WDR44" s="1477"/>
      <c r="WDS44" s="1477"/>
      <c r="WDT44" s="1477"/>
      <c r="WDU44" s="1477"/>
      <c r="WDV44" s="1477"/>
      <c r="WDW44" s="1477"/>
      <c r="WDX44" s="1477"/>
      <c r="WDY44" s="1477"/>
      <c r="WDZ44" s="1477"/>
      <c r="WEA44" s="1477"/>
      <c r="WEB44" s="1477"/>
      <c r="WEC44" s="1477"/>
      <c r="WED44" s="1477"/>
      <c r="WEE44" s="1477"/>
      <c r="WEF44" s="1477"/>
      <c r="WEG44" s="1477"/>
      <c r="WEH44" s="1477"/>
      <c r="WEI44" s="1477"/>
      <c r="WEJ44" s="1477"/>
      <c r="WEK44" s="1477"/>
      <c r="WEL44" s="1477"/>
      <c r="WEM44" s="1477"/>
      <c r="WEN44" s="1477"/>
      <c r="WEO44" s="1477"/>
      <c r="WEP44" s="1477"/>
      <c r="WEQ44" s="1477"/>
      <c r="WER44" s="1477"/>
      <c r="WES44" s="1477"/>
      <c r="WET44" s="1477"/>
      <c r="WEU44" s="1477"/>
      <c r="WEV44" s="1477"/>
      <c r="WEW44" s="1477"/>
      <c r="WEX44" s="1477"/>
      <c r="WEY44" s="1477"/>
      <c r="WEZ44" s="1477"/>
      <c r="WFA44" s="1477"/>
      <c r="WFB44" s="1477"/>
      <c r="WFC44" s="1477"/>
      <c r="WFD44" s="1477"/>
      <c r="WFE44" s="1477"/>
      <c r="WFF44" s="1477"/>
      <c r="WFG44" s="1477"/>
      <c r="WFH44" s="1477"/>
      <c r="WFI44" s="1477"/>
      <c r="WFJ44" s="1477"/>
      <c r="WFK44" s="1477"/>
      <c r="WFL44" s="1477"/>
      <c r="WFM44" s="1477"/>
      <c r="WFN44" s="1477"/>
      <c r="WFO44" s="1477"/>
      <c r="WFP44" s="1477"/>
      <c r="WFQ44" s="1477"/>
      <c r="WFR44" s="1477"/>
      <c r="WFS44" s="1477"/>
      <c r="WFT44" s="1477"/>
      <c r="WFU44" s="1477"/>
      <c r="WFV44" s="1477"/>
      <c r="WFW44" s="1477"/>
      <c r="WFX44" s="1477"/>
      <c r="WFY44" s="1477"/>
      <c r="WFZ44" s="1477"/>
      <c r="WGA44" s="1477"/>
      <c r="WGB44" s="1477"/>
      <c r="WGC44" s="1477"/>
      <c r="WGD44" s="1477"/>
      <c r="WGE44" s="1477"/>
      <c r="WGF44" s="1477"/>
      <c r="WGG44" s="1477"/>
      <c r="WGH44" s="1477"/>
      <c r="WGI44" s="1477"/>
      <c r="WGJ44" s="1477"/>
      <c r="WGK44" s="1477"/>
      <c r="WGL44" s="1477"/>
      <c r="WGM44" s="1477"/>
      <c r="WGN44" s="1477"/>
      <c r="WGO44" s="1477"/>
      <c r="WGP44" s="1477"/>
      <c r="WGQ44" s="1477"/>
      <c r="WGR44" s="1477"/>
      <c r="WGS44" s="1477"/>
      <c r="WGT44" s="1477"/>
      <c r="WGU44" s="1477"/>
      <c r="WGV44" s="1477"/>
      <c r="WGW44" s="1477"/>
      <c r="WGX44" s="1477"/>
      <c r="WGY44" s="1477"/>
      <c r="WGZ44" s="1477"/>
      <c r="WHA44" s="1477"/>
      <c r="WHB44" s="1477"/>
      <c r="WHC44" s="1477"/>
      <c r="WHD44" s="1477"/>
      <c r="WHE44" s="1477"/>
      <c r="WHF44" s="1477"/>
      <c r="WHG44" s="1477"/>
      <c r="WHH44" s="1477"/>
      <c r="WHI44" s="1477"/>
      <c r="WHJ44" s="1477"/>
      <c r="WHK44" s="1477"/>
      <c r="WHL44" s="1477"/>
      <c r="WHM44" s="1477"/>
      <c r="WHN44" s="1477"/>
      <c r="WHO44" s="1477"/>
      <c r="WHP44" s="1477"/>
      <c r="WHQ44" s="1477"/>
      <c r="WHR44" s="1477"/>
      <c r="WHS44" s="1477"/>
      <c r="WHT44" s="1477"/>
      <c r="WHU44" s="1477"/>
      <c r="WHV44" s="1477"/>
      <c r="WHW44" s="1477"/>
      <c r="WHX44" s="1477"/>
      <c r="WHY44" s="1477"/>
      <c r="WHZ44" s="1477"/>
      <c r="WIA44" s="1477"/>
      <c r="WIB44" s="1477"/>
      <c r="WIC44" s="1477"/>
      <c r="WID44" s="1477"/>
      <c r="WIE44" s="1477"/>
      <c r="WIF44" s="1477"/>
      <c r="WIG44" s="1477"/>
      <c r="WIH44" s="1477"/>
      <c r="WII44" s="1477"/>
      <c r="WIJ44" s="1477"/>
      <c r="WIK44" s="1477"/>
      <c r="WIL44" s="1477"/>
      <c r="WIM44" s="1477"/>
      <c r="WIN44" s="1477"/>
      <c r="WIO44" s="1477"/>
      <c r="WIP44" s="1477"/>
      <c r="WIQ44" s="1477"/>
      <c r="WIR44" s="1477"/>
      <c r="WIS44" s="1477"/>
      <c r="WIT44" s="1477"/>
      <c r="WIU44" s="1477"/>
      <c r="WIV44" s="1477"/>
      <c r="WIW44" s="1477"/>
      <c r="WIX44" s="1477"/>
      <c r="WIY44" s="1477"/>
      <c r="WIZ44" s="1477"/>
      <c r="WJA44" s="1477"/>
      <c r="WJB44" s="1477"/>
      <c r="WJC44" s="1477"/>
      <c r="WJD44" s="1477"/>
      <c r="WJE44" s="1477"/>
      <c r="WJF44" s="1477"/>
      <c r="WJG44" s="1477"/>
      <c r="WJH44" s="1477"/>
      <c r="WJI44" s="1477"/>
      <c r="WJJ44" s="1477"/>
      <c r="WJK44" s="1477"/>
      <c r="WJL44" s="1477"/>
      <c r="WJM44" s="1477"/>
      <c r="WJN44" s="1477"/>
      <c r="WJO44" s="1477"/>
      <c r="WJP44" s="1477"/>
      <c r="WJQ44" s="1477"/>
      <c r="WJR44" s="1477"/>
      <c r="WJS44" s="1477"/>
      <c r="WJT44" s="1477"/>
      <c r="WJU44" s="1477"/>
      <c r="WJV44" s="1477"/>
      <c r="WJW44" s="1477"/>
      <c r="WJX44" s="1477"/>
      <c r="WJY44" s="1477"/>
      <c r="WJZ44" s="1477"/>
      <c r="WKA44" s="1477"/>
      <c r="WKB44" s="1477"/>
      <c r="WKC44" s="1477"/>
      <c r="WKD44" s="1477"/>
      <c r="WKE44" s="1477"/>
      <c r="WKF44" s="1477"/>
      <c r="WKG44" s="1477"/>
      <c r="WKH44" s="1477"/>
      <c r="WKI44" s="1477"/>
      <c r="WKJ44" s="1477"/>
      <c r="WKK44" s="1477"/>
      <c r="WKL44" s="1477"/>
      <c r="WKM44" s="1477"/>
      <c r="WKN44" s="1477"/>
      <c r="WKO44" s="1477"/>
      <c r="WKP44" s="1477"/>
      <c r="WKQ44" s="1477"/>
      <c r="WKR44" s="1477"/>
      <c r="WKS44" s="1477"/>
      <c r="WKT44" s="1477"/>
      <c r="WKU44" s="1477"/>
      <c r="WKV44" s="1477"/>
      <c r="WKW44" s="1477"/>
      <c r="WKX44" s="1477"/>
      <c r="WKY44" s="1477"/>
      <c r="WKZ44" s="1477"/>
      <c r="WLA44" s="1477"/>
      <c r="WLB44" s="1477"/>
      <c r="WLC44" s="1477"/>
      <c r="WLD44" s="1477"/>
      <c r="WLE44" s="1477"/>
      <c r="WLF44" s="1477"/>
      <c r="WLG44" s="1477"/>
      <c r="WLH44" s="1477"/>
      <c r="WLI44" s="1477"/>
      <c r="WLJ44" s="1477"/>
      <c r="WLK44" s="1477"/>
      <c r="WLL44" s="1477"/>
      <c r="WLM44" s="1477"/>
      <c r="WLN44" s="1477"/>
      <c r="WLO44" s="1477"/>
      <c r="WLP44" s="1477"/>
      <c r="WLQ44" s="1477"/>
      <c r="WLR44" s="1477"/>
      <c r="WLS44" s="1477"/>
      <c r="WLT44" s="1477"/>
      <c r="WLU44" s="1477"/>
      <c r="WLV44" s="1477"/>
      <c r="WLW44" s="1477"/>
      <c r="WLX44" s="1477"/>
      <c r="WLY44" s="1477"/>
      <c r="WLZ44" s="1477"/>
      <c r="WMA44" s="1477"/>
      <c r="WMB44" s="1477"/>
      <c r="WMC44" s="1477"/>
      <c r="WMD44" s="1477"/>
      <c r="WME44" s="1477"/>
      <c r="WMF44" s="1477"/>
      <c r="WMG44" s="1477"/>
      <c r="WMH44" s="1477"/>
      <c r="WMI44" s="1477"/>
      <c r="WMJ44" s="1477"/>
      <c r="WMK44" s="1477"/>
      <c r="WML44" s="1477"/>
      <c r="WMM44" s="1477"/>
      <c r="WMN44" s="1477"/>
      <c r="WMO44" s="1477"/>
      <c r="WMP44" s="1477"/>
      <c r="WMQ44" s="1477"/>
      <c r="WMR44" s="1477"/>
      <c r="WMS44" s="1477"/>
      <c r="WMT44" s="1477"/>
      <c r="WMU44" s="1477"/>
      <c r="WMV44" s="1477"/>
      <c r="WMW44" s="1477"/>
      <c r="WMX44" s="1477"/>
      <c r="WMY44" s="1477"/>
      <c r="WMZ44" s="1477"/>
      <c r="WNA44" s="1477"/>
      <c r="WNB44" s="1477"/>
      <c r="WNC44" s="1477"/>
      <c r="WND44" s="1477"/>
      <c r="WNE44" s="1477"/>
      <c r="WNF44" s="1477"/>
      <c r="WNG44" s="1477"/>
      <c r="WNH44" s="1477"/>
      <c r="WNI44" s="1477"/>
      <c r="WNJ44" s="1477"/>
      <c r="WNK44" s="1477"/>
      <c r="WNL44" s="1477"/>
      <c r="WNM44" s="1477"/>
      <c r="WNN44" s="1477"/>
      <c r="WNO44" s="1477"/>
      <c r="WNP44" s="1477"/>
      <c r="WNQ44" s="1477"/>
      <c r="WNR44" s="1477"/>
      <c r="WNS44" s="1477"/>
      <c r="WNT44" s="1477"/>
      <c r="WNU44" s="1477"/>
      <c r="WNV44" s="1477"/>
      <c r="WNW44" s="1477"/>
      <c r="WNX44" s="1477"/>
      <c r="WNY44" s="1477"/>
      <c r="WNZ44" s="1477"/>
      <c r="WOA44" s="1477"/>
      <c r="WOB44" s="1477"/>
      <c r="WOC44" s="1477"/>
      <c r="WOD44" s="1477"/>
      <c r="WOE44" s="1477"/>
      <c r="WOF44" s="1477"/>
      <c r="WOG44" s="1477"/>
      <c r="WOH44" s="1477"/>
      <c r="WOI44" s="1477"/>
      <c r="WOJ44" s="1477"/>
      <c r="WOK44" s="1477"/>
      <c r="WOL44" s="1477"/>
      <c r="WOM44" s="1477"/>
      <c r="WON44" s="1477"/>
      <c r="WOO44" s="1477"/>
      <c r="WOP44" s="1477"/>
      <c r="WOQ44" s="1477"/>
      <c r="WOR44" s="1477"/>
      <c r="WOS44" s="1477"/>
      <c r="WOT44" s="1477"/>
      <c r="WOU44" s="1477"/>
      <c r="WOV44" s="1477"/>
      <c r="WOW44" s="1477"/>
      <c r="WOX44" s="1477"/>
      <c r="WOY44" s="1477"/>
      <c r="WOZ44" s="1477"/>
      <c r="WPA44" s="1477"/>
      <c r="WPB44" s="1477"/>
      <c r="WPC44" s="1477"/>
      <c r="WPD44" s="1477"/>
      <c r="WPE44" s="1477"/>
      <c r="WPF44" s="1477"/>
      <c r="WPG44" s="1477"/>
      <c r="WPH44" s="1477"/>
      <c r="WPI44" s="1477"/>
      <c r="WPJ44" s="1477"/>
      <c r="WPK44" s="1477"/>
      <c r="WPL44" s="1477"/>
      <c r="WPM44" s="1477"/>
      <c r="WPN44" s="1477"/>
      <c r="WPO44" s="1477"/>
      <c r="WPP44" s="1477"/>
      <c r="WPQ44" s="1477"/>
      <c r="WPR44" s="1477"/>
      <c r="WPS44" s="1477"/>
      <c r="WPT44" s="1477"/>
      <c r="WPU44" s="1477"/>
      <c r="WPV44" s="1477"/>
      <c r="WPW44" s="1477"/>
      <c r="WPX44" s="1477"/>
      <c r="WPY44" s="1477"/>
      <c r="WPZ44" s="1477"/>
      <c r="WQA44" s="1477"/>
      <c r="WQB44" s="1477"/>
      <c r="WQC44" s="1477"/>
      <c r="WQD44" s="1477"/>
      <c r="WQE44" s="1477"/>
      <c r="WQF44" s="1477"/>
      <c r="WQG44" s="1477"/>
      <c r="WQH44" s="1477"/>
      <c r="WQI44" s="1477"/>
      <c r="WQJ44" s="1477"/>
      <c r="WQK44" s="1477"/>
      <c r="WQL44" s="1477"/>
      <c r="WQM44" s="1477"/>
      <c r="WQN44" s="1477"/>
      <c r="WQO44" s="1477"/>
      <c r="WQP44" s="1477"/>
      <c r="WQQ44" s="1477"/>
      <c r="WQR44" s="1477"/>
      <c r="WQS44" s="1477"/>
      <c r="WQT44" s="1477"/>
      <c r="WQU44" s="1477"/>
      <c r="WQV44" s="1477"/>
      <c r="WQW44" s="1477"/>
      <c r="WQX44" s="1477"/>
      <c r="WQY44" s="1477"/>
      <c r="WQZ44" s="1477"/>
      <c r="WRA44" s="1477"/>
      <c r="WRB44" s="1477"/>
      <c r="WRC44" s="1477"/>
      <c r="WRD44" s="1477"/>
      <c r="WRE44" s="1477"/>
      <c r="WRF44" s="1477"/>
      <c r="WRG44" s="1477"/>
      <c r="WRH44" s="1477"/>
      <c r="WRI44" s="1477"/>
      <c r="WRJ44" s="1477"/>
      <c r="WRK44" s="1477"/>
      <c r="WRL44" s="1477"/>
      <c r="WRM44" s="1477"/>
      <c r="WRN44" s="1477"/>
      <c r="WRO44" s="1477"/>
      <c r="WRP44" s="1477"/>
      <c r="WRQ44" s="1477"/>
      <c r="WRR44" s="1477"/>
      <c r="WRS44" s="1477"/>
      <c r="WRT44" s="1477"/>
      <c r="WRU44" s="1477"/>
      <c r="WRV44" s="1477"/>
      <c r="WRW44" s="1477"/>
      <c r="WRX44" s="1477"/>
      <c r="WRY44" s="1477"/>
      <c r="WRZ44" s="1477"/>
      <c r="WSA44" s="1477"/>
      <c r="WSB44" s="1477"/>
      <c r="WSC44" s="1477"/>
      <c r="WSD44" s="1477"/>
      <c r="WSE44" s="1477"/>
      <c r="WSF44" s="1477"/>
      <c r="WSG44" s="1477"/>
      <c r="WSH44" s="1477"/>
      <c r="WSI44" s="1477"/>
      <c r="WSJ44" s="1477"/>
      <c r="WSK44" s="1477"/>
      <c r="WSL44" s="1477"/>
      <c r="WSM44" s="1477"/>
      <c r="WSN44" s="1477"/>
      <c r="WSO44" s="1477"/>
      <c r="WSP44" s="1477"/>
      <c r="WSQ44" s="1477"/>
      <c r="WSR44" s="1477"/>
      <c r="WSS44" s="1477"/>
      <c r="WST44" s="1477"/>
      <c r="WSU44" s="1477"/>
      <c r="WSV44" s="1477"/>
      <c r="WSW44" s="1477"/>
      <c r="WSX44" s="1477"/>
      <c r="WSY44" s="1477"/>
      <c r="WSZ44" s="1477"/>
      <c r="WTA44" s="1477"/>
      <c r="WTB44" s="1477"/>
      <c r="WTC44" s="1477"/>
      <c r="WTD44" s="1477"/>
      <c r="WTE44" s="1477"/>
      <c r="WTF44" s="1477"/>
      <c r="WTG44" s="1477"/>
      <c r="WTH44" s="1477"/>
      <c r="WTI44" s="1477"/>
      <c r="WTJ44" s="1477"/>
      <c r="WTK44" s="1477"/>
      <c r="WTL44" s="1477"/>
      <c r="WTM44" s="1477"/>
      <c r="WTN44" s="1477"/>
      <c r="WTO44" s="1477"/>
      <c r="WTP44" s="1477"/>
      <c r="WTQ44" s="1477"/>
      <c r="WTR44" s="1477"/>
      <c r="WTS44" s="1477"/>
      <c r="WTT44" s="1477"/>
      <c r="WTU44" s="1477"/>
      <c r="WTV44" s="1477"/>
      <c r="WTW44" s="1477"/>
      <c r="WTX44" s="1477"/>
      <c r="WTY44" s="1477"/>
      <c r="WTZ44" s="1477"/>
      <c r="WUA44" s="1477"/>
      <c r="WUB44" s="1477"/>
      <c r="WUC44" s="1477"/>
      <c r="WUD44" s="1477"/>
      <c r="WUE44" s="1477"/>
      <c r="WUF44" s="1477"/>
      <c r="WUG44" s="1477"/>
      <c r="WUH44" s="1477"/>
      <c r="WUI44" s="1477"/>
      <c r="WUJ44" s="1477"/>
      <c r="WUK44" s="1477"/>
      <c r="WUL44" s="1477"/>
      <c r="WUM44" s="1477"/>
      <c r="WUN44" s="1477"/>
      <c r="WUO44" s="1477"/>
      <c r="WUP44" s="1477"/>
      <c r="WUQ44" s="1477"/>
      <c r="WUR44" s="1477"/>
      <c r="WUS44" s="1477"/>
      <c r="WUT44" s="1477"/>
      <c r="WUU44" s="1477"/>
      <c r="WUV44" s="1477"/>
      <c r="WUW44" s="1477"/>
      <c r="WUX44" s="1477"/>
      <c r="WUY44" s="1477"/>
      <c r="WUZ44" s="1477"/>
      <c r="WVA44" s="1477"/>
      <c r="WVB44" s="1477"/>
      <c r="WVC44" s="1477"/>
      <c r="WVD44" s="1477"/>
      <c r="WVE44" s="1477"/>
      <c r="WVF44" s="1477"/>
      <c r="WVG44" s="1477"/>
      <c r="WVH44" s="1477"/>
      <c r="WVI44" s="1477"/>
      <c r="WVJ44" s="1477"/>
      <c r="WVK44" s="1477"/>
      <c r="WVL44" s="1477"/>
      <c r="WVM44" s="1477"/>
      <c r="WVN44" s="1477"/>
      <c r="WVO44" s="1477"/>
      <c r="WVP44" s="1477"/>
      <c r="WVQ44" s="1477"/>
      <c r="WVR44" s="1477"/>
      <c r="WVS44" s="1477"/>
      <c r="WVT44" s="1477"/>
      <c r="WVU44" s="1477"/>
      <c r="WVV44" s="1477"/>
      <c r="WVW44" s="1477"/>
      <c r="WVX44" s="1477"/>
      <c r="WVY44" s="1477"/>
      <c r="WVZ44" s="1477"/>
      <c r="WWA44" s="1477"/>
      <c r="WWB44" s="1477"/>
      <c r="WWC44" s="1477"/>
      <c r="WWD44" s="1477"/>
      <c r="WWE44" s="1477"/>
      <c r="WWF44" s="1477"/>
      <c r="WWG44" s="1477"/>
      <c r="WWH44" s="1477"/>
      <c r="WWI44" s="1477"/>
      <c r="WWJ44" s="1477"/>
      <c r="WWK44" s="1477"/>
      <c r="WWL44" s="1477"/>
      <c r="WWM44" s="1477"/>
      <c r="WWN44" s="1477"/>
      <c r="WWO44" s="1477"/>
      <c r="WWP44" s="1477"/>
      <c r="WWQ44" s="1477"/>
      <c r="WWR44" s="1477"/>
      <c r="WWS44" s="1477"/>
      <c r="WWT44" s="1477"/>
      <c r="WWU44" s="1477"/>
      <c r="WWV44" s="1477"/>
      <c r="WWW44" s="1477"/>
      <c r="WWX44" s="1477"/>
      <c r="WWY44" s="1477"/>
      <c r="WWZ44" s="1477"/>
      <c r="WXA44" s="1477"/>
      <c r="WXB44" s="1477"/>
      <c r="WXC44" s="1477"/>
      <c r="WXD44" s="1477"/>
      <c r="WXE44" s="1477"/>
      <c r="WXF44" s="1477"/>
      <c r="WXG44" s="1477"/>
      <c r="WXH44" s="1477"/>
      <c r="WXI44" s="1477"/>
      <c r="WXJ44" s="1477"/>
      <c r="WXK44" s="1477"/>
      <c r="WXL44" s="1477"/>
      <c r="WXM44" s="1477"/>
      <c r="WXN44" s="1477"/>
      <c r="WXO44" s="1477"/>
      <c r="WXP44" s="1477"/>
      <c r="WXQ44" s="1477"/>
      <c r="WXR44" s="1477"/>
      <c r="WXS44" s="1477"/>
      <c r="WXT44" s="1477"/>
      <c r="WXU44" s="1477"/>
      <c r="WXV44" s="1477"/>
      <c r="WXW44" s="1477"/>
      <c r="WXX44" s="1477"/>
      <c r="WXY44" s="1477"/>
      <c r="WXZ44" s="1477"/>
      <c r="WYA44" s="1477"/>
      <c r="WYB44" s="1477"/>
      <c r="WYC44" s="1477"/>
      <c r="WYD44" s="1477"/>
      <c r="WYE44" s="1477"/>
      <c r="WYF44" s="1477"/>
      <c r="WYG44" s="1477"/>
      <c r="WYH44" s="1477"/>
      <c r="WYI44" s="1477"/>
      <c r="WYJ44" s="1477"/>
      <c r="WYK44" s="1477"/>
      <c r="WYL44" s="1477"/>
      <c r="WYM44" s="1477"/>
      <c r="WYN44" s="1477"/>
      <c r="WYO44" s="1477"/>
      <c r="WYP44" s="1477"/>
      <c r="WYQ44" s="1477"/>
      <c r="WYR44" s="1477"/>
      <c r="WYS44" s="1477"/>
      <c r="WYT44" s="1477"/>
      <c r="WYU44" s="1477"/>
      <c r="WYV44" s="1477"/>
      <c r="WYW44" s="1477"/>
      <c r="WYX44" s="1477"/>
      <c r="WYY44" s="1477"/>
      <c r="WYZ44" s="1477"/>
      <c r="WZA44" s="1477"/>
      <c r="WZB44" s="1477"/>
      <c r="WZC44" s="1477"/>
      <c r="WZD44" s="1477"/>
      <c r="WZE44" s="1477"/>
      <c r="WZF44" s="1477"/>
      <c r="WZG44" s="1477"/>
      <c r="WZH44" s="1477"/>
      <c r="WZI44" s="1477"/>
      <c r="WZJ44" s="1477"/>
      <c r="WZK44" s="1477"/>
      <c r="WZL44" s="1477"/>
      <c r="WZM44" s="1477"/>
      <c r="WZN44" s="1477"/>
      <c r="WZO44" s="1477"/>
      <c r="WZP44" s="1477"/>
      <c r="WZQ44" s="1477"/>
      <c r="WZR44" s="1477"/>
      <c r="WZS44" s="1477"/>
      <c r="WZT44" s="1477"/>
      <c r="WZU44" s="1477"/>
      <c r="WZV44" s="1477"/>
      <c r="WZW44" s="1477"/>
      <c r="WZX44" s="1477"/>
      <c r="WZY44" s="1477"/>
      <c r="WZZ44" s="1477"/>
      <c r="XAA44" s="1477"/>
      <c r="XAB44" s="1477"/>
      <c r="XAC44" s="1477"/>
      <c r="XAD44" s="1477"/>
      <c r="XAE44" s="1477"/>
      <c r="XAF44" s="1477"/>
      <c r="XAG44" s="1477"/>
      <c r="XAH44" s="1477"/>
      <c r="XAI44" s="1477"/>
      <c r="XAJ44" s="1477"/>
      <c r="XAK44" s="1477"/>
      <c r="XAL44" s="1477"/>
      <c r="XAM44" s="1477"/>
      <c r="XAN44" s="1477"/>
      <c r="XAO44" s="1477"/>
      <c r="XAP44" s="1477"/>
      <c r="XAQ44" s="1477"/>
      <c r="XAR44" s="1477"/>
      <c r="XAS44" s="1477"/>
      <c r="XAT44" s="1477"/>
      <c r="XAU44" s="1477"/>
      <c r="XAV44" s="1477"/>
      <c r="XAW44" s="1477"/>
      <c r="XAX44" s="1477"/>
      <c r="XAY44" s="1477"/>
      <c r="XAZ44" s="1477"/>
      <c r="XBA44" s="1477"/>
      <c r="XBB44" s="1477"/>
      <c r="XBC44" s="1477"/>
      <c r="XBD44" s="1477"/>
      <c r="XBE44" s="1477"/>
      <c r="XBF44" s="1477"/>
      <c r="XBG44" s="1477"/>
      <c r="XBH44" s="1477"/>
      <c r="XBI44" s="1477"/>
      <c r="XBJ44" s="1477"/>
      <c r="XBK44" s="1477"/>
      <c r="XBL44" s="1477"/>
      <c r="XBM44" s="1477"/>
      <c r="XBN44" s="1477"/>
      <c r="XBO44" s="1477"/>
      <c r="XBP44" s="1477"/>
      <c r="XBQ44" s="1477"/>
      <c r="XBR44" s="1477"/>
      <c r="XBS44" s="1477"/>
      <c r="XBT44" s="1477"/>
      <c r="XBU44" s="1477"/>
      <c r="XBV44" s="1477"/>
      <c r="XBW44" s="1477"/>
      <c r="XBX44" s="1477"/>
      <c r="XBY44" s="1477"/>
      <c r="XBZ44" s="1477"/>
      <c r="XCA44" s="1477"/>
      <c r="XCB44" s="1477"/>
      <c r="XCC44" s="1477"/>
      <c r="XCD44" s="1477"/>
      <c r="XCE44" s="1477"/>
      <c r="XCF44" s="1477"/>
      <c r="XCG44" s="1477"/>
      <c r="XCH44" s="1477"/>
      <c r="XCI44" s="1477"/>
      <c r="XCJ44" s="1477"/>
      <c r="XCK44" s="1477"/>
      <c r="XCL44" s="1477"/>
      <c r="XCM44" s="1477"/>
      <c r="XCN44" s="1477"/>
      <c r="XCO44" s="1477"/>
      <c r="XCP44" s="1477"/>
      <c r="XCQ44" s="1477"/>
      <c r="XCR44" s="1477"/>
      <c r="XCS44" s="1477"/>
      <c r="XCT44" s="1477"/>
      <c r="XCU44" s="1477"/>
      <c r="XCV44" s="1477"/>
      <c r="XCW44" s="1477"/>
      <c r="XCX44" s="1477"/>
      <c r="XCY44" s="1477"/>
      <c r="XCZ44" s="1477"/>
      <c r="XDA44" s="1477"/>
      <c r="XDB44" s="1477"/>
      <c r="XDC44" s="1477"/>
      <c r="XDD44" s="1477"/>
      <c r="XDE44" s="1477"/>
      <c r="XDF44" s="1477"/>
      <c r="XDG44" s="1477"/>
      <c r="XDH44" s="1477"/>
      <c r="XDI44" s="1477"/>
      <c r="XDJ44" s="1477"/>
      <c r="XDK44" s="1477"/>
      <c r="XDL44" s="1477"/>
      <c r="XDM44" s="1477"/>
      <c r="XDN44" s="1477"/>
      <c r="XDO44" s="1477"/>
      <c r="XDP44" s="1477"/>
      <c r="XDQ44" s="1477"/>
      <c r="XDR44" s="1477"/>
      <c r="XDS44" s="1477"/>
      <c r="XDT44" s="1477"/>
      <c r="XDU44" s="1477"/>
      <c r="XDV44" s="1477"/>
      <c r="XDW44" s="1477"/>
      <c r="XDX44" s="1477"/>
      <c r="XDY44" s="1477"/>
      <c r="XDZ44" s="1477"/>
      <c r="XEA44" s="1477"/>
      <c r="XEB44" s="1477"/>
      <c r="XEC44" s="1477"/>
      <c r="XED44" s="1477"/>
      <c r="XEE44" s="1477"/>
      <c r="XEF44" s="1477"/>
      <c r="XEG44" s="1477"/>
      <c r="XEH44" s="1477"/>
      <c r="XEI44" s="1477"/>
      <c r="XEJ44" s="1477"/>
      <c r="XEK44" s="1477"/>
      <c r="XEL44" s="1477"/>
      <c r="XEM44" s="1477"/>
      <c r="XEN44" s="1477"/>
      <c r="XEO44" s="1477"/>
      <c r="XEP44" s="1477"/>
      <c r="XEQ44" s="1477"/>
      <c r="XER44" s="1477"/>
      <c r="XES44" s="1477"/>
      <c r="XET44" s="1477"/>
      <c r="XEU44" s="1477"/>
      <c r="XEV44" s="1477"/>
      <c r="XEW44" s="1477"/>
      <c r="XEX44" s="1477"/>
      <c r="XEY44" s="1477"/>
      <c r="XEZ44" s="1477"/>
      <c r="XFA44" s="1477"/>
      <c r="XFB44" s="1477"/>
      <c r="XFC44" s="1477"/>
      <c r="XFD44" s="1477"/>
    </row>
    <row r="45" spans="1:16384" ht="15" customHeight="1" x14ac:dyDescent="0.25">
      <c r="B45" s="695"/>
      <c r="C45" s="696"/>
      <c r="D45" s="695"/>
      <c r="E45" s="695"/>
      <c r="F45" s="695"/>
      <c r="G45" s="695"/>
      <c r="H45" s="695"/>
      <c r="I45" s="695"/>
      <c r="J45" s="697"/>
      <c r="K45" s="695"/>
      <c r="L45" s="695"/>
      <c r="M45" s="723"/>
      <c r="N45" s="723"/>
      <c r="O45" s="723"/>
      <c r="P45" s="1477"/>
      <c r="Q45" s="1477"/>
      <c r="R45" s="1477"/>
      <c r="S45" s="1477"/>
      <c r="T45" s="1477"/>
      <c r="U45" s="1477"/>
      <c r="V45" s="1477"/>
      <c r="W45" s="1477"/>
      <c r="X45" s="1477"/>
      <c r="Y45" s="1477"/>
      <c r="Z45" s="1477"/>
      <c r="AA45" s="1477"/>
      <c r="AB45" s="1477"/>
      <c r="AC45" s="1477"/>
      <c r="AD45" s="1477"/>
      <c r="AE45" s="1477"/>
      <c r="AF45" s="1477"/>
      <c r="AG45" s="1477"/>
      <c r="AH45" s="1477"/>
      <c r="AI45" s="1477"/>
      <c r="AJ45" s="1477"/>
      <c r="AK45" s="1477"/>
      <c r="AL45" s="1477"/>
      <c r="AM45" s="1477"/>
      <c r="AN45" s="1477"/>
      <c r="AO45" s="1477"/>
      <c r="AP45" s="1477"/>
      <c r="AQ45" s="1477"/>
      <c r="AR45" s="1477"/>
      <c r="AS45" s="1477"/>
      <c r="AT45" s="1477"/>
      <c r="AU45" s="1477"/>
      <c r="AV45" s="1477"/>
      <c r="AW45" s="1477"/>
      <c r="AX45" s="1477"/>
      <c r="AY45" s="1477"/>
      <c r="AZ45" s="1477"/>
      <c r="BA45" s="1477"/>
      <c r="BB45" s="1477"/>
      <c r="BC45" s="1477"/>
      <c r="BD45" s="1477"/>
      <c r="BE45" s="1477"/>
      <c r="BF45" s="1477"/>
      <c r="BG45" s="1477"/>
      <c r="BH45" s="1477"/>
      <c r="BI45" s="1477"/>
      <c r="BJ45" s="1477"/>
      <c r="BK45" s="1477"/>
      <c r="BL45" s="1477"/>
      <c r="BM45" s="1477"/>
      <c r="BN45" s="1477"/>
      <c r="BO45" s="1477"/>
      <c r="BP45" s="1477"/>
      <c r="BQ45" s="1477"/>
      <c r="BR45" s="1477"/>
      <c r="BS45" s="1477"/>
      <c r="BT45" s="1477"/>
      <c r="BU45" s="1477"/>
      <c r="BV45" s="1477"/>
      <c r="BW45" s="1477"/>
      <c r="BX45" s="1477"/>
      <c r="BY45" s="1477"/>
      <c r="BZ45" s="1477"/>
      <c r="CA45" s="1477"/>
      <c r="CB45" s="1477"/>
      <c r="CC45" s="1477"/>
      <c r="CD45" s="1477"/>
      <c r="CE45" s="1477"/>
      <c r="CF45" s="1477"/>
      <c r="CG45" s="1477"/>
      <c r="CH45" s="1477"/>
      <c r="CI45" s="1477"/>
      <c r="CJ45" s="1477"/>
      <c r="CK45" s="1477"/>
      <c r="CL45" s="1477"/>
      <c r="CM45" s="1477"/>
      <c r="CN45" s="1477"/>
      <c r="CO45" s="1477"/>
      <c r="CP45" s="1477"/>
      <c r="CQ45" s="1477"/>
      <c r="CR45" s="1477"/>
      <c r="CS45" s="1477"/>
      <c r="CT45" s="1477"/>
      <c r="CU45" s="1477"/>
      <c r="CV45" s="1477"/>
      <c r="CW45" s="1477"/>
      <c r="CX45" s="1477"/>
      <c r="CY45" s="1477"/>
      <c r="CZ45" s="1477"/>
      <c r="DA45" s="1477"/>
      <c r="DB45" s="1477"/>
      <c r="DC45" s="1477"/>
      <c r="DD45" s="1477"/>
      <c r="DE45" s="1477"/>
      <c r="DF45" s="1477"/>
      <c r="DG45" s="1477"/>
      <c r="DH45" s="1477"/>
      <c r="DI45" s="1477"/>
      <c r="DJ45" s="1477"/>
      <c r="DK45" s="1477"/>
      <c r="DL45" s="1477"/>
      <c r="DM45" s="1477"/>
      <c r="DN45" s="1477"/>
      <c r="DO45" s="1477"/>
      <c r="DP45" s="1477"/>
      <c r="DQ45" s="1477"/>
      <c r="DR45" s="1477"/>
      <c r="DS45" s="1477"/>
      <c r="DT45" s="1477"/>
      <c r="DU45" s="1477"/>
      <c r="DV45" s="1477"/>
      <c r="DW45" s="1477"/>
      <c r="DX45" s="1477"/>
      <c r="DY45" s="1477"/>
      <c r="DZ45" s="1477"/>
      <c r="EA45" s="1477"/>
      <c r="EB45" s="1477"/>
      <c r="EC45" s="1477"/>
      <c r="ED45" s="1477"/>
      <c r="EE45" s="1477"/>
      <c r="EF45" s="1477"/>
      <c r="EG45" s="1477"/>
      <c r="EH45" s="1477"/>
      <c r="EI45" s="1477"/>
      <c r="EJ45" s="1477"/>
      <c r="EK45" s="1477"/>
      <c r="EL45" s="1477"/>
      <c r="EM45" s="1477"/>
      <c r="EN45" s="1477"/>
      <c r="EO45" s="1477"/>
      <c r="EP45" s="1477"/>
      <c r="EQ45" s="1477"/>
      <c r="ER45" s="1477"/>
      <c r="ES45" s="1477"/>
      <c r="ET45" s="1477"/>
      <c r="EU45" s="1477"/>
      <c r="EV45" s="1477"/>
      <c r="EW45" s="1477"/>
      <c r="EX45" s="1477"/>
      <c r="EY45" s="1477"/>
      <c r="EZ45" s="1477"/>
      <c r="FA45" s="1477"/>
      <c r="FB45" s="1477"/>
      <c r="FC45" s="1477"/>
      <c r="FD45" s="1477"/>
      <c r="FE45" s="1477"/>
      <c r="FF45" s="1477"/>
      <c r="FG45" s="1477"/>
      <c r="FH45" s="1477"/>
      <c r="FI45" s="1477"/>
      <c r="FJ45" s="1477"/>
      <c r="FK45" s="1477"/>
      <c r="FL45" s="1477"/>
      <c r="FM45" s="1477"/>
      <c r="FN45" s="1477"/>
      <c r="FO45" s="1477"/>
      <c r="FP45" s="1477"/>
      <c r="FQ45" s="1477"/>
      <c r="FR45" s="1477"/>
      <c r="FS45" s="1477"/>
      <c r="FT45" s="1477"/>
      <c r="FU45" s="1477"/>
      <c r="FV45" s="1477"/>
      <c r="FW45" s="1477"/>
      <c r="FX45" s="1477"/>
      <c r="FY45" s="1477"/>
      <c r="FZ45" s="1477"/>
      <c r="GA45" s="1477"/>
      <c r="GB45" s="1477"/>
      <c r="GC45" s="1477"/>
      <c r="GD45" s="1477"/>
      <c r="GE45" s="1477"/>
      <c r="GF45" s="1477"/>
      <c r="GG45" s="1477"/>
      <c r="GH45" s="1477"/>
      <c r="GI45" s="1477"/>
      <c r="GJ45" s="1477"/>
      <c r="GK45" s="1477"/>
      <c r="GL45" s="1477"/>
      <c r="GM45" s="1477"/>
      <c r="GN45" s="1477"/>
      <c r="GO45" s="1477"/>
      <c r="GP45" s="1477"/>
      <c r="GQ45" s="1477"/>
      <c r="GR45" s="1477"/>
      <c r="GS45" s="1477"/>
      <c r="GT45" s="1477"/>
      <c r="GU45" s="1477"/>
      <c r="GV45" s="1477"/>
      <c r="GW45" s="1477"/>
      <c r="GX45" s="1477"/>
      <c r="GY45" s="1477"/>
      <c r="GZ45" s="1477"/>
      <c r="HA45" s="1477"/>
      <c r="HB45" s="1477"/>
      <c r="HC45" s="1477"/>
      <c r="HD45" s="1477"/>
      <c r="HE45" s="1477"/>
      <c r="HF45" s="1477"/>
      <c r="HG45" s="1477"/>
      <c r="HH45" s="1477"/>
      <c r="HI45" s="1477"/>
      <c r="HJ45" s="1477"/>
      <c r="HK45" s="1477"/>
      <c r="HL45" s="1477"/>
      <c r="HM45" s="1477"/>
      <c r="HN45" s="1477"/>
      <c r="HO45" s="1477"/>
      <c r="HP45" s="1477"/>
      <c r="HQ45" s="1477"/>
      <c r="HR45" s="1477"/>
      <c r="HS45" s="1477"/>
      <c r="HT45" s="1477"/>
      <c r="HU45" s="1477"/>
      <c r="HV45" s="1477"/>
      <c r="HW45" s="1477"/>
      <c r="HX45" s="1477"/>
      <c r="HY45" s="1477"/>
      <c r="HZ45" s="1477"/>
      <c r="IA45" s="1477"/>
      <c r="IB45" s="1477"/>
      <c r="IC45" s="1477"/>
      <c r="ID45" s="1477"/>
      <c r="IE45" s="1477"/>
      <c r="IF45" s="1477"/>
      <c r="IG45" s="1477"/>
      <c r="IH45" s="1477"/>
      <c r="II45" s="1477"/>
      <c r="IJ45" s="1477"/>
      <c r="IK45" s="1477"/>
      <c r="IL45" s="1477"/>
      <c r="IM45" s="1477"/>
      <c r="IN45" s="1477"/>
      <c r="IO45" s="1477"/>
      <c r="IP45" s="1477"/>
      <c r="IQ45" s="1477"/>
      <c r="IR45" s="1477"/>
      <c r="IS45" s="1477"/>
      <c r="IT45" s="1477"/>
      <c r="IU45" s="1477"/>
      <c r="IV45" s="1477"/>
      <c r="IW45" s="1477"/>
      <c r="IX45" s="1477"/>
      <c r="IY45" s="1477"/>
      <c r="IZ45" s="1477"/>
      <c r="JA45" s="1477"/>
      <c r="JB45" s="1477"/>
      <c r="JC45" s="1477"/>
      <c r="JD45" s="1477"/>
      <c r="JE45" s="1477"/>
      <c r="JF45" s="1477"/>
      <c r="JG45" s="1477"/>
      <c r="JH45" s="1477"/>
      <c r="JI45" s="1477"/>
      <c r="JJ45" s="1477"/>
      <c r="JK45" s="1477"/>
      <c r="JL45" s="1477"/>
      <c r="JM45" s="1477"/>
      <c r="JN45" s="1477"/>
      <c r="JO45" s="1477"/>
      <c r="JP45" s="1477"/>
      <c r="JQ45" s="1477"/>
      <c r="JR45" s="1477"/>
      <c r="JS45" s="1477"/>
      <c r="JT45" s="1477"/>
      <c r="JU45" s="1477"/>
      <c r="JV45" s="1477"/>
      <c r="JW45" s="1477"/>
      <c r="JX45" s="1477"/>
      <c r="JY45" s="1477"/>
      <c r="JZ45" s="1477"/>
      <c r="KA45" s="1477"/>
      <c r="KB45" s="1477"/>
      <c r="KC45" s="1477"/>
      <c r="KD45" s="1477"/>
      <c r="KE45" s="1477"/>
      <c r="KF45" s="1477"/>
      <c r="KG45" s="1477"/>
      <c r="KH45" s="1477"/>
      <c r="KI45" s="1477"/>
      <c r="KJ45" s="1477"/>
      <c r="KK45" s="1477"/>
      <c r="KL45" s="1477"/>
      <c r="KM45" s="1477"/>
      <c r="KN45" s="1477"/>
      <c r="KO45" s="1477"/>
      <c r="KP45" s="1477"/>
      <c r="KQ45" s="1477"/>
      <c r="KR45" s="1477"/>
      <c r="KS45" s="1477"/>
      <c r="KT45" s="1477"/>
      <c r="KU45" s="1477"/>
      <c r="KV45" s="1477"/>
      <c r="KW45" s="1477"/>
      <c r="KX45" s="1477"/>
      <c r="KY45" s="1477"/>
      <c r="KZ45" s="1477"/>
      <c r="LA45" s="1477"/>
      <c r="LB45" s="1477"/>
      <c r="LC45" s="1477"/>
      <c r="LD45" s="1477"/>
      <c r="LE45" s="1477"/>
      <c r="LF45" s="1477"/>
      <c r="LG45" s="1477"/>
      <c r="LH45" s="1477"/>
      <c r="LI45" s="1477"/>
      <c r="LJ45" s="1477"/>
      <c r="LK45" s="1477"/>
      <c r="LL45" s="1477"/>
      <c r="LM45" s="1477"/>
      <c r="LN45" s="1477"/>
      <c r="LO45" s="1477"/>
      <c r="LP45" s="1477"/>
      <c r="LQ45" s="1477"/>
      <c r="LR45" s="1477"/>
      <c r="LS45" s="1477"/>
      <c r="LT45" s="1477"/>
      <c r="LU45" s="1477"/>
      <c r="LV45" s="1477"/>
      <c r="LW45" s="1477"/>
      <c r="LX45" s="1477"/>
      <c r="LY45" s="1477"/>
      <c r="LZ45" s="1477"/>
      <c r="MA45" s="1477"/>
      <c r="MB45" s="1477"/>
      <c r="MC45" s="1477"/>
      <c r="MD45" s="1477"/>
      <c r="ME45" s="1477"/>
      <c r="MF45" s="1477"/>
      <c r="MG45" s="1477"/>
      <c r="MH45" s="1477"/>
      <c r="MI45" s="1477"/>
      <c r="MJ45" s="1477"/>
      <c r="MK45" s="1477"/>
      <c r="ML45" s="1477"/>
      <c r="MM45" s="1477"/>
      <c r="MN45" s="1477"/>
      <c r="MO45" s="1477"/>
      <c r="MP45" s="1477"/>
      <c r="MQ45" s="1477"/>
      <c r="MR45" s="1477"/>
      <c r="MS45" s="1477"/>
      <c r="MT45" s="1477"/>
      <c r="MU45" s="1477"/>
      <c r="MV45" s="1477"/>
      <c r="MW45" s="1477"/>
      <c r="MX45" s="1477"/>
      <c r="MY45" s="1477"/>
      <c r="MZ45" s="1477"/>
      <c r="NA45" s="1477"/>
      <c r="NB45" s="1477"/>
      <c r="NC45" s="1477"/>
      <c r="ND45" s="1477"/>
      <c r="NE45" s="1477"/>
      <c r="NF45" s="1477"/>
      <c r="NG45" s="1477"/>
      <c r="NH45" s="1477"/>
      <c r="NI45" s="1477"/>
      <c r="NJ45" s="1477"/>
      <c r="NK45" s="1477"/>
      <c r="NL45" s="1477"/>
      <c r="NM45" s="1477"/>
      <c r="NN45" s="1477"/>
      <c r="NO45" s="1477"/>
      <c r="NP45" s="1477"/>
      <c r="NQ45" s="1477"/>
      <c r="NR45" s="1477"/>
      <c r="NS45" s="1477"/>
      <c r="NT45" s="1477"/>
      <c r="NU45" s="1477"/>
      <c r="NV45" s="1477"/>
      <c r="NW45" s="1477"/>
      <c r="NX45" s="1477"/>
      <c r="NY45" s="1477"/>
      <c r="NZ45" s="1477"/>
      <c r="OA45" s="1477"/>
      <c r="OB45" s="1477"/>
      <c r="OC45" s="1477"/>
      <c r="OD45" s="1477"/>
      <c r="OE45" s="1477"/>
      <c r="OF45" s="1477"/>
      <c r="OG45" s="1477"/>
      <c r="OH45" s="1477"/>
      <c r="OI45" s="1477"/>
      <c r="OJ45" s="1477"/>
      <c r="OK45" s="1477"/>
      <c r="OL45" s="1477"/>
      <c r="OM45" s="1477"/>
      <c r="ON45" s="1477"/>
      <c r="OO45" s="1477"/>
      <c r="OP45" s="1477"/>
      <c r="OQ45" s="1477"/>
      <c r="OR45" s="1477"/>
      <c r="OS45" s="1477"/>
      <c r="OT45" s="1477"/>
      <c r="OU45" s="1477"/>
      <c r="OV45" s="1477"/>
      <c r="OW45" s="1477"/>
      <c r="OX45" s="1477"/>
      <c r="OY45" s="1477"/>
      <c r="OZ45" s="1477"/>
      <c r="PA45" s="1477"/>
      <c r="PB45" s="1477"/>
      <c r="PC45" s="1477"/>
      <c r="PD45" s="1477"/>
      <c r="PE45" s="1477"/>
      <c r="PF45" s="1477"/>
      <c r="PG45" s="1477"/>
      <c r="PH45" s="1477"/>
      <c r="PI45" s="1477"/>
      <c r="PJ45" s="1477"/>
      <c r="PK45" s="1477"/>
      <c r="PL45" s="1477"/>
      <c r="PM45" s="1477"/>
      <c r="PN45" s="1477"/>
      <c r="PO45" s="1477"/>
      <c r="PP45" s="1477"/>
      <c r="PQ45" s="1477"/>
      <c r="PR45" s="1477"/>
      <c r="PS45" s="1477"/>
      <c r="PT45" s="1477"/>
      <c r="PU45" s="1477"/>
      <c r="PV45" s="1477"/>
      <c r="PW45" s="1477"/>
      <c r="PX45" s="1477"/>
      <c r="PY45" s="1477"/>
      <c r="PZ45" s="1477"/>
      <c r="QA45" s="1477"/>
      <c r="QB45" s="1477"/>
      <c r="QC45" s="1477"/>
      <c r="QD45" s="1477"/>
      <c r="QE45" s="1477"/>
      <c r="QF45" s="1477"/>
      <c r="QG45" s="1477"/>
      <c r="QH45" s="1477"/>
      <c r="QI45" s="1477"/>
      <c r="QJ45" s="1477"/>
      <c r="QK45" s="1477"/>
      <c r="QL45" s="1477"/>
      <c r="QM45" s="1477"/>
      <c r="QN45" s="1477"/>
      <c r="QO45" s="1477"/>
      <c r="QP45" s="1477"/>
      <c r="QQ45" s="1477"/>
      <c r="QR45" s="1477"/>
      <c r="QS45" s="1477"/>
      <c r="QT45" s="1477"/>
      <c r="QU45" s="1477"/>
      <c r="QV45" s="1477"/>
      <c r="QW45" s="1477"/>
      <c r="QX45" s="1477"/>
      <c r="QY45" s="1477"/>
      <c r="QZ45" s="1477"/>
      <c r="RA45" s="1477"/>
      <c r="RB45" s="1477"/>
      <c r="RC45" s="1477"/>
      <c r="RD45" s="1477"/>
      <c r="RE45" s="1477"/>
      <c r="RF45" s="1477"/>
      <c r="RG45" s="1477"/>
      <c r="RH45" s="1477"/>
      <c r="RI45" s="1477"/>
      <c r="RJ45" s="1477"/>
      <c r="RK45" s="1477"/>
      <c r="RL45" s="1477"/>
      <c r="RM45" s="1477"/>
      <c r="RN45" s="1477"/>
      <c r="RO45" s="1477"/>
      <c r="RP45" s="1477"/>
      <c r="RQ45" s="1477"/>
      <c r="RR45" s="1477"/>
      <c r="RS45" s="1477"/>
      <c r="RT45" s="1477"/>
      <c r="RU45" s="1477"/>
      <c r="RV45" s="1477"/>
      <c r="RW45" s="1477"/>
      <c r="RX45" s="1477"/>
      <c r="RY45" s="1477"/>
      <c r="RZ45" s="1477"/>
      <c r="SA45" s="1477"/>
      <c r="SB45" s="1477"/>
      <c r="SC45" s="1477"/>
      <c r="SD45" s="1477"/>
      <c r="SE45" s="1477"/>
      <c r="SF45" s="1477"/>
      <c r="SG45" s="1477"/>
      <c r="SH45" s="1477"/>
      <c r="SI45" s="1477"/>
      <c r="SJ45" s="1477"/>
      <c r="SK45" s="1477"/>
      <c r="SL45" s="1477"/>
      <c r="SM45" s="1477"/>
      <c r="SN45" s="1477"/>
      <c r="SO45" s="1477"/>
      <c r="SP45" s="1477"/>
      <c r="SQ45" s="1477"/>
      <c r="SR45" s="1477"/>
      <c r="SS45" s="1477"/>
      <c r="ST45" s="1477"/>
      <c r="SU45" s="1477"/>
      <c r="SV45" s="1477"/>
      <c r="SW45" s="1477"/>
      <c r="SX45" s="1477"/>
      <c r="SY45" s="1477"/>
      <c r="SZ45" s="1477"/>
      <c r="TA45" s="1477"/>
      <c r="TB45" s="1477"/>
      <c r="TC45" s="1477"/>
      <c r="TD45" s="1477"/>
      <c r="TE45" s="1477"/>
      <c r="TF45" s="1477"/>
      <c r="TG45" s="1477"/>
      <c r="TH45" s="1477"/>
      <c r="TI45" s="1477"/>
      <c r="TJ45" s="1477"/>
      <c r="TK45" s="1477"/>
      <c r="TL45" s="1477"/>
      <c r="TM45" s="1477"/>
      <c r="TN45" s="1477"/>
      <c r="TO45" s="1477"/>
      <c r="TP45" s="1477"/>
      <c r="TQ45" s="1477"/>
      <c r="TR45" s="1477"/>
      <c r="TS45" s="1477"/>
      <c r="TT45" s="1477"/>
      <c r="TU45" s="1477"/>
      <c r="TV45" s="1477"/>
      <c r="TW45" s="1477"/>
      <c r="TX45" s="1477"/>
      <c r="TY45" s="1477"/>
      <c r="TZ45" s="1477"/>
      <c r="UA45" s="1477"/>
      <c r="UB45" s="1477"/>
      <c r="UC45" s="1477"/>
      <c r="UD45" s="1477"/>
      <c r="UE45" s="1477"/>
      <c r="UF45" s="1477"/>
      <c r="UG45" s="1477"/>
      <c r="UH45" s="1477"/>
      <c r="UI45" s="1477"/>
      <c r="UJ45" s="1477"/>
      <c r="UK45" s="1477"/>
      <c r="UL45" s="1477"/>
      <c r="UM45" s="1477"/>
      <c r="UN45" s="1477"/>
      <c r="UO45" s="1477"/>
      <c r="UP45" s="1477"/>
      <c r="UQ45" s="1477"/>
      <c r="UR45" s="1477"/>
      <c r="US45" s="1477"/>
      <c r="UT45" s="1477"/>
      <c r="UU45" s="1477"/>
      <c r="UV45" s="1477"/>
      <c r="UW45" s="1477"/>
      <c r="UX45" s="1477"/>
      <c r="UY45" s="1477"/>
      <c r="UZ45" s="1477"/>
      <c r="VA45" s="1477"/>
      <c r="VB45" s="1477"/>
      <c r="VC45" s="1477"/>
      <c r="VD45" s="1477"/>
      <c r="VE45" s="1477"/>
      <c r="VF45" s="1477"/>
      <c r="VG45" s="1477"/>
      <c r="VH45" s="1477"/>
      <c r="VI45" s="1477"/>
      <c r="VJ45" s="1477"/>
      <c r="VK45" s="1477"/>
      <c r="VL45" s="1477"/>
      <c r="VM45" s="1477"/>
      <c r="VN45" s="1477"/>
      <c r="VO45" s="1477"/>
      <c r="VP45" s="1477"/>
      <c r="VQ45" s="1477"/>
      <c r="VR45" s="1477"/>
      <c r="VS45" s="1477"/>
      <c r="VT45" s="1477"/>
      <c r="VU45" s="1477"/>
      <c r="VV45" s="1477"/>
      <c r="VW45" s="1477"/>
      <c r="VX45" s="1477"/>
      <c r="VY45" s="1477"/>
      <c r="VZ45" s="1477"/>
      <c r="WA45" s="1477"/>
      <c r="WB45" s="1477"/>
      <c r="WC45" s="1477"/>
      <c r="WD45" s="1477"/>
      <c r="WE45" s="1477"/>
      <c r="WF45" s="1477"/>
      <c r="WG45" s="1477"/>
      <c r="WH45" s="1477"/>
      <c r="WI45" s="1477"/>
      <c r="WJ45" s="1477"/>
      <c r="WK45" s="1477"/>
      <c r="WL45" s="1477"/>
      <c r="WM45" s="1477"/>
      <c r="WN45" s="1477"/>
      <c r="WO45" s="1477"/>
      <c r="WP45" s="1477"/>
      <c r="WQ45" s="1477"/>
      <c r="WR45" s="1477"/>
      <c r="WS45" s="1477"/>
      <c r="WT45" s="1477"/>
      <c r="WU45" s="1477"/>
      <c r="WV45" s="1477"/>
      <c r="WW45" s="1477"/>
      <c r="WX45" s="1477"/>
      <c r="WY45" s="1477"/>
      <c r="WZ45" s="1477"/>
      <c r="XA45" s="1477"/>
      <c r="XB45" s="1477"/>
      <c r="XC45" s="1477"/>
      <c r="XD45" s="1477"/>
      <c r="XE45" s="1477"/>
      <c r="XF45" s="1477"/>
      <c r="XG45" s="1477"/>
      <c r="XH45" s="1477"/>
      <c r="XI45" s="1477"/>
      <c r="XJ45" s="1477"/>
      <c r="XK45" s="1477"/>
      <c r="XL45" s="1477"/>
      <c r="XM45" s="1477"/>
      <c r="XN45" s="1477"/>
      <c r="XO45" s="1477"/>
      <c r="XP45" s="1477"/>
      <c r="XQ45" s="1477"/>
      <c r="XR45" s="1477"/>
      <c r="XS45" s="1477"/>
      <c r="XT45" s="1477"/>
      <c r="XU45" s="1477"/>
      <c r="XV45" s="1477"/>
      <c r="XW45" s="1477"/>
      <c r="XX45" s="1477"/>
      <c r="XY45" s="1477"/>
      <c r="XZ45" s="1477"/>
      <c r="YA45" s="1477"/>
      <c r="YB45" s="1477"/>
      <c r="YC45" s="1477"/>
      <c r="YD45" s="1477"/>
      <c r="YE45" s="1477"/>
      <c r="YF45" s="1477"/>
      <c r="YG45" s="1477"/>
      <c r="YH45" s="1477"/>
      <c r="YI45" s="1477"/>
      <c r="YJ45" s="1477"/>
      <c r="YK45" s="1477"/>
      <c r="YL45" s="1477"/>
      <c r="YM45" s="1477"/>
      <c r="YN45" s="1477"/>
      <c r="YO45" s="1477"/>
      <c r="YP45" s="1477"/>
      <c r="YQ45" s="1477"/>
      <c r="YR45" s="1477"/>
      <c r="YS45" s="1477"/>
      <c r="YT45" s="1477"/>
      <c r="YU45" s="1477"/>
      <c r="YV45" s="1477"/>
      <c r="YW45" s="1477"/>
      <c r="YX45" s="1477"/>
      <c r="YY45" s="1477"/>
      <c r="YZ45" s="1477"/>
      <c r="ZA45" s="1477"/>
      <c r="ZB45" s="1477"/>
      <c r="ZC45" s="1477"/>
      <c r="ZD45" s="1477"/>
      <c r="ZE45" s="1477"/>
      <c r="ZF45" s="1477"/>
      <c r="ZG45" s="1477"/>
      <c r="ZH45" s="1477"/>
      <c r="ZI45" s="1477"/>
      <c r="ZJ45" s="1477"/>
      <c r="ZK45" s="1477"/>
      <c r="ZL45" s="1477"/>
      <c r="ZM45" s="1477"/>
      <c r="ZN45" s="1477"/>
      <c r="ZO45" s="1477"/>
      <c r="ZP45" s="1477"/>
      <c r="ZQ45" s="1477"/>
      <c r="ZR45" s="1477"/>
      <c r="ZS45" s="1477"/>
      <c r="ZT45" s="1477"/>
      <c r="ZU45" s="1477"/>
      <c r="ZV45" s="1477"/>
      <c r="ZW45" s="1477"/>
      <c r="ZX45" s="1477"/>
      <c r="ZY45" s="1477"/>
      <c r="ZZ45" s="1477"/>
      <c r="AAA45" s="1477"/>
      <c r="AAB45" s="1477"/>
      <c r="AAC45" s="1477"/>
      <c r="AAD45" s="1477"/>
      <c r="AAE45" s="1477"/>
      <c r="AAF45" s="1477"/>
      <c r="AAG45" s="1477"/>
      <c r="AAH45" s="1477"/>
      <c r="AAI45" s="1477"/>
      <c r="AAJ45" s="1477"/>
      <c r="AAK45" s="1477"/>
      <c r="AAL45" s="1477"/>
      <c r="AAM45" s="1477"/>
      <c r="AAN45" s="1477"/>
      <c r="AAO45" s="1477"/>
      <c r="AAP45" s="1477"/>
      <c r="AAQ45" s="1477"/>
      <c r="AAR45" s="1477"/>
      <c r="AAS45" s="1477"/>
      <c r="AAT45" s="1477"/>
      <c r="AAU45" s="1477"/>
      <c r="AAV45" s="1477"/>
      <c r="AAW45" s="1477"/>
      <c r="AAX45" s="1477"/>
      <c r="AAY45" s="1477"/>
      <c r="AAZ45" s="1477"/>
      <c r="ABA45" s="1477"/>
      <c r="ABB45" s="1477"/>
      <c r="ABC45" s="1477"/>
      <c r="ABD45" s="1477"/>
      <c r="ABE45" s="1477"/>
      <c r="ABF45" s="1477"/>
      <c r="ABG45" s="1477"/>
      <c r="ABH45" s="1477"/>
      <c r="ABI45" s="1477"/>
      <c r="ABJ45" s="1477"/>
      <c r="ABK45" s="1477"/>
      <c r="ABL45" s="1477"/>
      <c r="ABM45" s="1477"/>
      <c r="ABN45" s="1477"/>
      <c r="ABO45" s="1477"/>
      <c r="ABP45" s="1477"/>
      <c r="ABQ45" s="1477"/>
      <c r="ABR45" s="1477"/>
      <c r="ABS45" s="1477"/>
      <c r="ABT45" s="1477"/>
      <c r="ABU45" s="1477"/>
      <c r="ABV45" s="1477"/>
      <c r="ABW45" s="1477"/>
      <c r="ABX45" s="1477"/>
      <c r="ABY45" s="1477"/>
      <c r="ABZ45" s="1477"/>
      <c r="ACA45" s="1477"/>
      <c r="ACB45" s="1477"/>
      <c r="ACC45" s="1477"/>
      <c r="ACD45" s="1477"/>
      <c r="ACE45" s="1477"/>
      <c r="ACF45" s="1477"/>
      <c r="ACG45" s="1477"/>
      <c r="ACH45" s="1477"/>
      <c r="ACI45" s="1477"/>
      <c r="ACJ45" s="1477"/>
      <c r="ACK45" s="1477"/>
      <c r="ACL45" s="1477"/>
      <c r="ACM45" s="1477"/>
      <c r="ACN45" s="1477"/>
      <c r="ACO45" s="1477"/>
      <c r="ACP45" s="1477"/>
      <c r="ACQ45" s="1477"/>
      <c r="ACR45" s="1477"/>
      <c r="ACS45" s="1477"/>
      <c r="ACT45" s="1477"/>
      <c r="ACU45" s="1477"/>
      <c r="ACV45" s="1477"/>
      <c r="ACW45" s="1477"/>
      <c r="ACX45" s="1477"/>
      <c r="ACY45" s="1477"/>
      <c r="ACZ45" s="1477"/>
      <c r="ADA45" s="1477"/>
      <c r="ADB45" s="1477"/>
      <c r="ADC45" s="1477"/>
      <c r="ADD45" s="1477"/>
      <c r="ADE45" s="1477"/>
      <c r="ADF45" s="1477"/>
      <c r="ADG45" s="1477"/>
      <c r="ADH45" s="1477"/>
      <c r="ADI45" s="1477"/>
      <c r="ADJ45" s="1477"/>
      <c r="ADK45" s="1477"/>
      <c r="ADL45" s="1477"/>
      <c r="ADM45" s="1477"/>
      <c r="ADN45" s="1477"/>
      <c r="ADO45" s="1477"/>
      <c r="ADP45" s="1477"/>
      <c r="ADQ45" s="1477"/>
      <c r="ADR45" s="1477"/>
      <c r="ADS45" s="1477"/>
      <c r="ADT45" s="1477"/>
      <c r="ADU45" s="1477"/>
      <c r="ADV45" s="1477"/>
      <c r="ADW45" s="1477"/>
      <c r="ADX45" s="1477"/>
      <c r="ADY45" s="1477"/>
      <c r="ADZ45" s="1477"/>
      <c r="AEA45" s="1477"/>
      <c r="AEB45" s="1477"/>
      <c r="AEC45" s="1477"/>
      <c r="AED45" s="1477"/>
      <c r="AEE45" s="1477"/>
      <c r="AEF45" s="1477"/>
      <c r="AEG45" s="1477"/>
      <c r="AEH45" s="1477"/>
      <c r="AEI45" s="1477"/>
      <c r="AEJ45" s="1477"/>
      <c r="AEK45" s="1477"/>
      <c r="AEL45" s="1477"/>
      <c r="AEM45" s="1477"/>
      <c r="AEN45" s="1477"/>
      <c r="AEO45" s="1477"/>
      <c r="AEP45" s="1477"/>
      <c r="AEQ45" s="1477"/>
      <c r="AER45" s="1477"/>
      <c r="AES45" s="1477"/>
      <c r="AET45" s="1477"/>
      <c r="AEU45" s="1477"/>
      <c r="AEV45" s="1477"/>
      <c r="AEW45" s="1477"/>
      <c r="AEX45" s="1477"/>
      <c r="AEY45" s="1477"/>
      <c r="AEZ45" s="1477"/>
      <c r="AFA45" s="1477"/>
      <c r="AFB45" s="1477"/>
      <c r="AFC45" s="1477"/>
      <c r="AFD45" s="1477"/>
      <c r="AFE45" s="1477"/>
      <c r="AFF45" s="1477"/>
      <c r="AFG45" s="1477"/>
      <c r="AFH45" s="1477"/>
      <c r="AFI45" s="1477"/>
      <c r="AFJ45" s="1477"/>
      <c r="AFK45" s="1477"/>
      <c r="AFL45" s="1477"/>
      <c r="AFM45" s="1477"/>
      <c r="AFN45" s="1477"/>
      <c r="AFO45" s="1477"/>
      <c r="AFP45" s="1477"/>
      <c r="AFQ45" s="1477"/>
      <c r="AFR45" s="1477"/>
      <c r="AFS45" s="1477"/>
      <c r="AFT45" s="1477"/>
      <c r="AFU45" s="1477"/>
      <c r="AFV45" s="1477"/>
      <c r="AFW45" s="1477"/>
      <c r="AFX45" s="1477"/>
      <c r="AFY45" s="1477"/>
      <c r="AFZ45" s="1477"/>
      <c r="AGA45" s="1477"/>
      <c r="AGB45" s="1477"/>
      <c r="AGC45" s="1477"/>
      <c r="AGD45" s="1477"/>
      <c r="AGE45" s="1477"/>
      <c r="AGF45" s="1477"/>
      <c r="AGG45" s="1477"/>
      <c r="AGH45" s="1477"/>
      <c r="AGI45" s="1477"/>
      <c r="AGJ45" s="1477"/>
      <c r="AGK45" s="1477"/>
      <c r="AGL45" s="1477"/>
      <c r="AGM45" s="1477"/>
      <c r="AGN45" s="1477"/>
      <c r="AGO45" s="1477"/>
      <c r="AGP45" s="1477"/>
      <c r="AGQ45" s="1477"/>
      <c r="AGR45" s="1477"/>
      <c r="AGS45" s="1477"/>
      <c r="AGT45" s="1477"/>
      <c r="AGU45" s="1477"/>
      <c r="AGV45" s="1477"/>
      <c r="AGW45" s="1477"/>
      <c r="AGX45" s="1477"/>
      <c r="AGY45" s="1477"/>
      <c r="AGZ45" s="1477"/>
      <c r="AHA45" s="1477"/>
      <c r="AHB45" s="1477"/>
      <c r="AHC45" s="1477"/>
      <c r="AHD45" s="1477"/>
      <c r="AHE45" s="1477"/>
      <c r="AHF45" s="1477"/>
      <c r="AHG45" s="1477"/>
      <c r="AHH45" s="1477"/>
      <c r="AHI45" s="1477"/>
      <c r="AHJ45" s="1477"/>
      <c r="AHK45" s="1477"/>
      <c r="AHL45" s="1477"/>
      <c r="AHM45" s="1477"/>
      <c r="AHN45" s="1477"/>
      <c r="AHO45" s="1477"/>
      <c r="AHP45" s="1477"/>
      <c r="AHQ45" s="1477"/>
      <c r="AHR45" s="1477"/>
      <c r="AHS45" s="1477"/>
      <c r="AHT45" s="1477"/>
      <c r="AHU45" s="1477"/>
      <c r="AHV45" s="1477"/>
      <c r="AHW45" s="1477"/>
      <c r="AHX45" s="1477"/>
      <c r="AHY45" s="1477"/>
      <c r="AHZ45" s="1477"/>
      <c r="AIA45" s="1477"/>
      <c r="AIB45" s="1477"/>
      <c r="AIC45" s="1477"/>
      <c r="AID45" s="1477"/>
      <c r="AIE45" s="1477"/>
      <c r="AIF45" s="1477"/>
      <c r="AIG45" s="1477"/>
      <c r="AIH45" s="1477"/>
      <c r="AII45" s="1477"/>
      <c r="AIJ45" s="1477"/>
      <c r="AIK45" s="1477"/>
      <c r="AIL45" s="1477"/>
      <c r="AIM45" s="1477"/>
      <c r="AIN45" s="1477"/>
      <c r="AIO45" s="1477"/>
      <c r="AIP45" s="1477"/>
      <c r="AIQ45" s="1477"/>
      <c r="AIR45" s="1477"/>
      <c r="AIS45" s="1477"/>
      <c r="AIT45" s="1477"/>
      <c r="AIU45" s="1477"/>
      <c r="AIV45" s="1477"/>
      <c r="AIW45" s="1477"/>
      <c r="AIX45" s="1477"/>
      <c r="AIY45" s="1477"/>
      <c r="AIZ45" s="1477"/>
      <c r="AJA45" s="1477"/>
      <c r="AJB45" s="1477"/>
      <c r="AJC45" s="1477"/>
      <c r="AJD45" s="1477"/>
      <c r="AJE45" s="1477"/>
      <c r="AJF45" s="1477"/>
      <c r="AJG45" s="1477"/>
      <c r="AJH45" s="1477"/>
      <c r="AJI45" s="1477"/>
      <c r="AJJ45" s="1477"/>
      <c r="AJK45" s="1477"/>
      <c r="AJL45" s="1477"/>
      <c r="AJM45" s="1477"/>
      <c r="AJN45" s="1477"/>
      <c r="AJO45" s="1477"/>
      <c r="AJP45" s="1477"/>
      <c r="AJQ45" s="1477"/>
      <c r="AJR45" s="1477"/>
      <c r="AJS45" s="1477"/>
      <c r="AJT45" s="1477"/>
      <c r="AJU45" s="1477"/>
      <c r="AJV45" s="1477"/>
      <c r="AJW45" s="1477"/>
      <c r="AJX45" s="1477"/>
      <c r="AJY45" s="1477"/>
      <c r="AJZ45" s="1477"/>
      <c r="AKA45" s="1477"/>
      <c r="AKB45" s="1477"/>
      <c r="AKC45" s="1477"/>
      <c r="AKD45" s="1477"/>
      <c r="AKE45" s="1477"/>
      <c r="AKF45" s="1477"/>
      <c r="AKG45" s="1477"/>
      <c r="AKH45" s="1477"/>
      <c r="AKI45" s="1477"/>
      <c r="AKJ45" s="1477"/>
      <c r="AKK45" s="1477"/>
      <c r="AKL45" s="1477"/>
      <c r="AKM45" s="1477"/>
      <c r="AKN45" s="1477"/>
      <c r="AKO45" s="1477"/>
      <c r="AKP45" s="1477"/>
      <c r="AKQ45" s="1477"/>
      <c r="AKR45" s="1477"/>
      <c r="AKS45" s="1477"/>
      <c r="AKT45" s="1477"/>
      <c r="AKU45" s="1477"/>
      <c r="AKV45" s="1477"/>
      <c r="AKW45" s="1477"/>
      <c r="AKX45" s="1477"/>
      <c r="AKY45" s="1477"/>
      <c r="AKZ45" s="1477"/>
      <c r="ALA45" s="1477"/>
      <c r="ALB45" s="1477"/>
      <c r="ALC45" s="1477"/>
      <c r="ALD45" s="1477"/>
      <c r="ALE45" s="1477"/>
      <c r="ALF45" s="1477"/>
      <c r="ALG45" s="1477"/>
      <c r="ALH45" s="1477"/>
      <c r="ALI45" s="1477"/>
      <c r="ALJ45" s="1477"/>
      <c r="ALK45" s="1477"/>
      <c r="ALL45" s="1477"/>
      <c r="ALM45" s="1477"/>
      <c r="ALN45" s="1477"/>
      <c r="ALO45" s="1477"/>
      <c r="ALP45" s="1477"/>
      <c r="ALQ45" s="1477"/>
      <c r="ALR45" s="1477"/>
      <c r="ALS45" s="1477"/>
      <c r="ALT45" s="1477"/>
      <c r="ALU45" s="1477"/>
      <c r="ALV45" s="1477"/>
      <c r="ALW45" s="1477"/>
      <c r="ALX45" s="1477"/>
      <c r="ALY45" s="1477"/>
      <c r="ALZ45" s="1477"/>
      <c r="AMA45" s="1477"/>
      <c r="AMB45" s="1477"/>
      <c r="AMC45" s="1477"/>
      <c r="AMD45" s="1477"/>
      <c r="AME45" s="1477"/>
      <c r="AMF45" s="1477"/>
      <c r="AMG45" s="1477"/>
      <c r="AMH45" s="1477"/>
      <c r="AMI45" s="1477"/>
      <c r="AMJ45" s="1477"/>
      <c r="AMK45" s="1477"/>
      <c r="AML45" s="1477"/>
      <c r="AMM45" s="1477"/>
      <c r="AMN45" s="1477"/>
      <c r="AMO45" s="1477"/>
      <c r="AMP45" s="1477"/>
      <c r="AMQ45" s="1477"/>
      <c r="AMR45" s="1477"/>
      <c r="AMS45" s="1477"/>
      <c r="AMT45" s="1477"/>
      <c r="AMU45" s="1477"/>
      <c r="AMV45" s="1477"/>
      <c r="AMW45" s="1477"/>
      <c r="AMX45" s="1477"/>
      <c r="AMY45" s="1477"/>
      <c r="AMZ45" s="1477"/>
      <c r="ANA45" s="1477"/>
      <c r="ANB45" s="1477"/>
      <c r="ANC45" s="1477"/>
      <c r="AND45" s="1477"/>
      <c r="ANE45" s="1477"/>
      <c r="ANF45" s="1477"/>
      <c r="ANG45" s="1477"/>
      <c r="ANH45" s="1477"/>
      <c r="ANI45" s="1477"/>
      <c r="ANJ45" s="1477"/>
      <c r="ANK45" s="1477"/>
      <c r="ANL45" s="1477"/>
      <c r="ANM45" s="1477"/>
      <c r="ANN45" s="1477"/>
      <c r="ANO45" s="1477"/>
      <c r="ANP45" s="1477"/>
      <c r="ANQ45" s="1477"/>
      <c r="ANR45" s="1477"/>
      <c r="ANS45" s="1477"/>
      <c r="ANT45" s="1477"/>
      <c r="ANU45" s="1477"/>
      <c r="ANV45" s="1477"/>
      <c r="ANW45" s="1477"/>
      <c r="ANX45" s="1477"/>
      <c r="ANY45" s="1477"/>
      <c r="ANZ45" s="1477"/>
      <c r="AOA45" s="1477"/>
      <c r="AOB45" s="1477"/>
      <c r="AOC45" s="1477"/>
      <c r="AOD45" s="1477"/>
      <c r="AOE45" s="1477"/>
      <c r="AOF45" s="1477"/>
      <c r="AOG45" s="1477"/>
      <c r="AOH45" s="1477"/>
      <c r="AOI45" s="1477"/>
      <c r="AOJ45" s="1477"/>
      <c r="AOK45" s="1477"/>
      <c r="AOL45" s="1477"/>
      <c r="AOM45" s="1477"/>
      <c r="AON45" s="1477"/>
      <c r="AOO45" s="1477"/>
      <c r="AOP45" s="1477"/>
      <c r="AOQ45" s="1477"/>
      <c r="AOR45" s="1477"/>
      <c r="AOS45" s="1477"/>
      <c r="AOT45" s="1477"/>
      <c r="AOU45" s="1477"/>
      <c r="AOV45" s="1477"/>
      <c r="AOW45" s="1477"/>
      <c r="AOX45" s="1477"/>
      <c r="AOY45" s="1477"/>
      <c r="AOZ45" s="1477"/>
      <c r="APA45" s="1477"/>
      <c r="APB45" s="1477"/>
      <c r="APC45" s="1477"/>
      <c r="APD45" s="1477"/>
      <c r="APE45" s="1477"/>
      <c r="APF45" s="1477"/>
      <c r="APG45" s="1477"/>
      <c r="APH45" s="1477"/>
      <c r="API45" s="1477"/>
      <c r="APJ45" s="1477"/>
      <c r="APK45" s="1477"/>
      <c r="APL45" s="1477"/>
      <c r="APM45" s="1477"/>
      <c r="APN45" s="1477"/>
      <c r="APO45" s="1477"/>
      <c r="APP45" s="1477"/>
      <c r="APQ45" s="1477"/>
      <c r="APR45" s="1477"/>
      <c r="APS45" s="1477"/>
      <c r="APT45" s="1477"/>
      <c r="APU45" s="1477"/>
      <c r="APV45" s="1477"/>
      <c r="APW45" s="1477"/>
      <c r="APX45" s="1477"/>
      <c r="APY45" s="1477"/>
      <c r="APZ45" s="1477"/>
      <c r="AQA45" s="1477"/>
      <c r="AQB45" s="1477"/>
      <c r="AQC45" s="1477"/>
      <c r="AQD45" s="1477"/>
      <c r="AQE45" s="1477"/>
      <c r="AQF45" s="1477"/>
      <c r="AQG45" s="1477"/>
      <c r="AQH45" s="1477"/>
      <c r="AQI45" s="1477"/>
      <c r="AQJ45" s="1477"/>
      <c r="AQK45" s="1477"/>
      <c r="AQL45" s="1477"/>
      <c r="AQM45" s="1477"/>
      <c r="AQN45" s="1477"/>
      <c r="AQO45" s="1477"/>
      <c r="AQP45" s="1477"/>
      <c r="AQQ45" s="1477"/>
      <c r="AQR45" s="1477"/>
      <c r="AQS45" s="1477"/>
      <c r="AQT45" s="1477"/>
      <c r="AQU45" s="1477"/>
      <c r="AQV45" s="1477"/>
      <c r="AQW45" s="1477"/>
      <c r="AQX45" s="1477"/>
      <c r="AQY45" s="1477"/>
      <c r="AQZ45" s="1477"/>
      <c r="ARA45" s="1477"/>
      <c r="ARB45" s="1477"/>
      <c r="ARC45" s="1477"/>
      <c r="ARD45" s="1477"/>
      <c r="ARE45" s="1477"/>
      <c r="ARF45" s="1477"/>
      <c r="ARG45" s="1477"/>
      <c r="ARH45" s="1477"/>
      <c r="ARI45" s="1477"/>
      <c r="ARJ45" s="1477"/>
      <c r="ARK45" s="1477"/>
      <c r="ARL45" s="1477"/>
      <c r="ARM45" s="1477"/>
      <c r="ARN45" s="1477"/>
      <c r="ARO45" s="1477"/>
      <c r="ARP45" s="1477"/>
      <c r="ARQ45" s="1477"/>
      <c r="ARR45" s="1477"/>
      <c r="ARS45" s="1477"/>
      <c r="ART45" s="1477"/>
      <c r="ARU45" s="1477"/>
      <c r="ARV45" s="1477"/>
      <c r="ARW45" s="1477"/>
      <c r="ARX45" s="1477"/>
      <c r="ARY45" s="1477"/>
      <c r="ARZ45" s="1477"/>
      <c r="ASA45" s="1477"/>
      <c r="ASB45" s="1477"/>
      <c r="ASC45" s="1477"/>
      <c r="ASD45" s="1477"/>
      <c r="ASE45" s="1477"/>
      <c r="ASF45" s="1477"/>
      <c r="ASG45" s="1477"/>
      <c r="ASH45" s="1477"/>
      <c r="ASI45" s="1477"/>
      <c r="ASJ45" s="1477"/>
      <c r="ASK45" s="1477"/>
      <c r="ASL45" s="1477"/>
      <c r="ASM45" s="1477"/>
      <c r="ASN45" s="1477"/>
      <c r="ASO45" s="1477"/>
      <c r="ASP45" s="1477"/>
      <c r="ASQ45" s="1477"/>
      <c r="ASR45" s="1477"/>
      <c r="ASS45" s="1477"/>
      <c r="AST45" s="1477"/>
      <c r="ASU45" s="1477"/>
      <c r="ASV45" s="1477"/>
      <c r="ASW45" s="1477"/>
      <c r="ASX45" s="1477"/>
      <c r="ASY45" s="1477"/>
      <c r="ASZ45" s="1477"/>
      <c r="ATA45" s="1477"/>
      <c r="ATB45" s="1477"/>
      <c r="ATC45" s="1477"/>
      <c r="ATD45" s="1477"/>
      <c r="ATE45" s="1477"/>
      <c r="ATF45" s="1477"/>
      <c r="ATG45" s="1477"/>
      <c r="ATH45" s="1477"/>
      <c r="ATI45" s="1477"/>
      <c r="ATJ45" s="1477"/>
      <c r="ATK45" s="1477"/>
      <c r="ATL45" s="1477"/>
      <c r="ATM45" s="1477"/>
      <c r="ATN45" s="1477"/>
      <c r="ATO45" s="1477"/>
      <c r="ATP45" s="1477"/>
      <c r="ATQ45" s="1477"/>
      <c r="ATR45" s="1477"/>
      <c r="ATS45" s="1477"/>
      <c r="ATT45" s="1477"/>
      <c r="ATU45" s="1477"/>
      <c r="ATV45" s="1477"/>
      <c r="ATW45" s="1477"/>
      <c r="ATX45" s="1477"/>
      <c r="ATY45" s="1477"/>
      <c r="ATZ45" s="1477"/>
      <c r="AUA45" s="1477"/>
      <c r="AUB45" s="1477"/>
      <c r="AUC45" s="1477"/>
      <c r="AUD45" s="1477"/>
      <c r="AUE45" s="1477"/>
      <c r="AUF45" s="1477"/>
      <c r="AUG45" s="1477"/>
      <c r="AUH45" s="1477"/>
      <c r="AUI45" s="1477"/>
      <c r="AUJ45" s="1477"/>
      <c r="AUK45" s="1477"/>
      <c r="AUL45" s="1477"/>
      <c r="AUM45" s="1477"/>
      <c r="AUN45" s="1477"/>
      <c r="AUO45" s="1477"/>
      <c r="AUP45" s="1477"/>
      <c r="AUQ45" s="1477"/>
      <c r="AUR45" s="1477"/>
      <c r="AUS45" s="1477"/>
      <c r="AUT45" s="1477"/>
      <c r="AUU45" s="1477"/>
      <c r="AUV45" s="1477"/>
      <c r="AUW45" s="1477"/>
      <c r="AUX45" s="1477"/>
      <c r="AUY45" s="1477"/>
      <c r="AUZ45" s="1477"/>
      <c r="AVA45" s="1477"/>
      <c r="AVB45" s="1477"/>
      <c r="AVC45" s="1477"/>
      <c r="AVD45" s="1477"/>
      <c r="AVE45" s="1477"/>
      <c r="AVF45" s="1477"/>
      <c r="AVG45" s="1477"/>
      <c r="AVH45" s="1477"/>
      <c r="AVI45" s="1477"/>
      <c r="AVJ45" s="1477"/>
      <c r="AVK45" s="1477"/>
      <c r="AVL45" s="1477"/>
      <c r="AVM45" s="1477"/>
      <c r="AVN45" s="1477"/>
      <c r="AVO45" s="1477"/>
      <c r="AVP45" s="1477"/>
      <c r="AVQ45" s="1477"/>
      <c r="AVR45" s="1477"/>
      <c r="AVS45" s="1477"/>
      <c r="AVT45" s="1477"/>
      <c r="AVU45" s="1477"/>
      <c r="AVV45" s="1477"/>
      <c r="AVW45" s="1477"/>
      <c r="AVX45" s="1477"/>
      <c r="AVY45" s="1477"/>
      <c r="AVZ45" s="1477"/>
      <c r="AWA45" s="1477"/>
      <c r="AWB45" s="1477"/>
      <c r="AWC45" s="1477"/>
      <c r="AWD45" s="1477"/>
      <c r="AWE45" s="1477"/>
      <c r="AWF45" s="1477"/>
      <c r="AWG45" s="1477"/>
      <c r="AWH45" s="1477"/>
      <c r="AWI45" s="1477"/>
      <c r="AWJ45" s="1477"/>
      <c r="AWK45" s="1477"/>
      <c r="AWL45" s="1477"/>
      <c r="AWM45" s="1477"/>
      <c r="AWN45" s="1477"/>
      <c r="AWO45" s="1477"/>
      <c r="AWP45" s="1477"/>
      <c r="AWQ45" s="1477"/>
      <c r="AWR45" s="1477"/>
      <c r="AWS45" s="1477"/>
      <c r="AWT45" s="1477"/>
      <c r="AWU45" s="1477"/>
      <c r="AWV45" s="1477"/>
      <c r="AWW45" s="1477"/>
      <c r="AWX45" s="1477"/>
      <c r="AWY45" s="1477"/>
      <c r="AWZ45" s="1477"/>
      <c r="AXA45" s="1477"/>
      <c r="AXB45" s="1477"/>
      <c r="AXC45" s="1477"/>
      <c r="AXD45" s="1477"/>
      <c r="AXE45" s="1477"/>
      <c r="AXF45" s="1477"/>
      <c r="AXG45" s="1477"/>
      <c r="AXH45" s="1477"/>
      <c r="AXI45" s="1477"/>
      <c r="AXJ45" s="1477"/>
      <c r="AXK45" s="1477"/>
      <c r="AXL45" s="1477"/>
      <c r="AXM45" s="1477"/>
      <c r="AXN45" s="1477"/>
      <c r="AXO45" s="1477"/>
      <c r="AXP45" s="1477"/>
      <c r="AXQ45" s="1477"/>
      <c r="AXR45" s="1477"/>
      <c r="AXS45" s="1477"/>
      <c r="AXT45" s="1477"/>
      <c r="AXU45" s="1477"/>
      <c r="AXV45" s="1477"/>
      <c r="AXW45" s="1477"/>
      <c r="AXX45" s="1477"/>
      <c r="AXY45" s="1477"/>
      <c r="AXZ45" s="1477"/>
      <c r="AYA45" s="1477"/>
      <c r="AYB45" s="1477"/>
      <c r="AYC45" s="1477"/>
      <c r="AYD45" s="1477"/>
      <c r="AYE45" s="1477"/>
      <c r="AYF45" s="1477"/>
      <c r="AYG45" s="1477"/>
      <c r="AYH45" s="1477"/>
      <c r="AYI45" s="1477"/>
      <c r="AYJ45" s="1477"/>
      <c r="AYK45" s="1477"/>
      <c r="AYL45" s="1477"/>
      <c r="AYM45" s="1477"/>
      <c r="AYN45" s="1477"/>
      <c r="AYO45" s="1477"/>
      <c r="AYP45" s="1477"/>
      <c r="AYQ45" s="1477"/>
      <c r="AYR45" s="1477"/>
      <c r="AYS45" s="1477"/>
      <c r="AYT45" s="1477"/>
      <c r="AYU45" s="1477"/>
      <c r="AYV45" s="1477"/>
      <c r="AYW45" s="1477"/>
      <c r="AYX45" s="1477"/>
      <c r="AYY45" s="1477"/>
      <c r="AYZ45" s="1477"/>
      <c r="AZA45" s="1477"/>
      <c r="AZB45" s="1477"/>
      <c r="AZC45" s="1477"/>
      <c r="AZD45" s="1477"/>
      <c r="AZE45" s="1477"/>
      <c r="AZF45" s="1477"/>
      <c r="AZG45" s="1477"/>
      <c r="AZH45" s="1477"/>
      <c r="AZI45" s="1477"/>
      <c r="AZJ45" s="1477"/>
      <c r="AZK45" s="1477"/>
      <c r="AZL45" s="1477"/>
      <c r="AZM45" s="1477"/>
      <c r="AZN45" s="1477"/>
      <c r="AZO45" s="1477"/>
      <c r="AZP45" s="1477"/>
      <c r="AZQ45" s="1477"/>
      <c r="AZR45" s="1477"/>
      <c r="AZS45" s="1477"/>
      <c r="AZT45" s="1477"/>
      <c r="AZU45" s="1477"/>
      <c r="AZV45" s="1477"/>
      <c r="AZW45" s="1477"/>
      <c r="AZX45" s="1477"/>
      <c r="AZY45" s="1477"/>
      <c r="AZZ45" s="1477"/>
      <c r="BAA45" s="1477"/>
      <c r="BAB45" s="1477"/>
      <c r="BAC45" s="1477"/>
      <c r="BAD45" s="1477"/>
      <c r="BAE45" s="1477"/>
      <c r="BAF45" s="1477"/>
      <c r="BAG45" s="1477"/>
      <c r="BAH45" s="1477"/>
      <c r="BAI45" s="1477"/>
      <c r="BAJ45" s="1477"/>
      <c r="BAK45" s="1477"/>
      <c r="BAL45" s="1477"/>
      <c r="BAM45" s="1477"/>
      <c r="BAN45" s="1477"/>
      <c r="BAO45" s="1477"/>
      <c r="BAP45" s="1477"/>
      <c r="BAQ45" s="1477"/>
      <c r="BAR45" s="1477"/>
      <c r="BAS45" s="1477"/>
      <c r="BAT45" s="1477"/>
      <c r="BAU45" s="1477"/>
      <c r="BAV45" s="1477"/>
      <c r="BAW45" s="1477"/>
      <c r="BAX45" s="1477"/>
      <c r="BAY45" s="1477"/>
      <c r="BAZ45" s="1477"/>
      <c r="BBA45" s="1477"/>
      <c r="BBB45" s="1477"/>
      <c r="BBC45" s="1477"/>
      <c r="BBD45" s="1477"/>
      <c r="BBE45" s="1477"/>
      <c r="BBF45" s="1477"/>
      <c r="BBG45" s="1477"/>
      <c r="BBH45" s="1477"/>
      <c r="BBI45" s="1477"/>
      <c r="BBJ45" s="1477"/>
      <c r="BBK45" s="1477"/>
      <c r="BBL45" s="1477"/>
      <c r="BBM45" s="1477"/>
      <c r="BBN45" s="1477"/>
      <c r="BBO45" s="1477"/>
      <c r="BBP45" s="1477"/>
      <c r="BBQ45" s="1477"/>
      <c r="BBR45" s="1477"/>
      <c r="BBS45" s="1477"/>
      <c r="BBT45" s="1477"/>
      <c r="BBU45" s="1477"/>
      <c r="BBV45" s="1477"/>
      <c r="BBW45" s="1477"/>
      <c r="BBX45" s="1477"/>
      <c r="BBY45" s="1477"/>
      <c r="BBZ45" s="1477"/>
      <c r="BCA45" s="1477"/>
      <c r="BCB45" s="1477"/>
      <c r="BCC45" s="1477"/>
      <c r="BCD45" s="1477"/>
      <c r="BCE45" s="1477"/>
      <c r="BCF45" s="1477"/>
      <c r="BCG45" s="1477"/>
      <c r="BCH45" s="1477"/>
      <c r="BCI45" s="1477"/>
      <c r="BCJ45" s="1477"/>
      <c r="BCK45" s="1477"/>
      <c r="BCL45" s="1477"/>
      <c r="BCM45" s="1477"/>
      <c r="BCN45" s="1477"/>
      <c r="BCO45" s="1477"/>
      <c r="BCP45" s="1477"/>
      <c r="BCQ45" s="1477"/>
      <c r="BCR45" s="1477"/>
      <c r="BCS45" s="1477"/>
      <c r="BCT45" s="1477"/>
      <c r="BCU45" s="1477"/>
      <c r="BCV45" s="1477"/>
      <c r="BCW45" s="1477"/>
      <c r="BCX45" s="1477"/>
      <c r="BCY45" s="1477"/>
      <c r="BCZ45" s="1477"/>
      <c r="BDA45" s="1477"/>
      <c r="BDB45" s="1477"/>
      <c r="BDC45" s="1477"/>
      <c r="BDD45" s="1477"/>
      <c r="BDE45" s="1477"/>
      <c r="BDF45" s="1477"/>
      <c r="BDG45" s="1477"/>
      <c r="BDH45" s="1477"/>
      <c r="BDI45" s="1477"/>
      <c r="BDJ45" s="1477"/>
      <c r="BDK45" s="1477"/>
      <c r="BDL45" s="1477"/>
      <c r="BDM45" s="1477"/>
      <c r="BDN45" s="1477"/>
      <c r="BDO45" s="1477"/>
      <c r="BDP45" s="1477"/>
      <c r="BDQ45" s="1477"/>
      <c r="BDR45" s="1477"/>
      <c r="BDS45" s="1477"/>
      <c r="BDT45" s="1477"/>
      <c r="BDU45" s="1477"/>
      <c r="BDV45" s="1477"/>
      <c r="BDW45" s="1477"/>
      <c r="BDX45" s="1477"/>
      <c r="BDY45" s="1477"/>
      <c r="BDZ45" s="1477"/>
      <c r="BEA45" s="1477"/>
      <c r="BEB45" s="1477"/>
      <c r="BEC45" s="1477"/>
      <c r="BED45" s="1477"/>
      <c r="BEE45" s="1477"/>
      <c r="BEF45" s="1477"/>
      <c r="BEG45" s="1477"/>
      <c r="BEH45" s="1477"/>
      <c r="BEI45" s="1477"/>
      <c r="BEJ45" s="1477"/>
      <c r="BEK45" s="1477"/>
      <c r="BEL45" s="1477"/>
      <c r="BEM45" s="1477"/>
      <c r="BEN45" s="1477"/>
      <c r="BEO45" s="1477"/>
      <c r="BEP45" s="1477"/>
      <c r="BEQ45" s="1477"/>
      <c r="BER45" s="1477"/>
      <c r="BES45" s="1477"/>
      <c r="BET45" s="1477"/>
      <c r="BEU45" s="1477"/>
      <c r="BEV45" s="1477"/>
      <c r="BEW45" s="1477"/>
      <c r="BEX45" s="1477"/>
      <c r="BEY45" s="1477"/>
      <c r="BEZ45" s="1477"/>
      <c r="BFA45" s="1477"/>
      <c r="BFB45" s="1477"/>
      <c r="BFC45" s="1477"/>
      <c r="BFD45" s="1477"/>
      <c r="BFE45" s="1477"/>
      <c r="BFF45" s="1477"/>
      <c r="BFG45" s="1477"/>
      <c r="BFH45" s="1477"/>
      <c r="BFI45" s="1477"/>
      <c r="BFJ45" s="1477"/>
      <c r="BFK45" s="1477"/>
      <c r="BFL45" s="1477"/>
      <c r="BFM45" s="1477"/>
      <c r="BFN45" s="1477"/>
      <c r="BFO45" s="1477"/>
      <c r="BFP45" s="1477"/>
      <c r="BFQ45" s="1477"/>
      <c r="BFR45" s="1477"/>
      <c r="BFS45" s="1477"/>
      <c r="BFT45" s="1477"/>
      <c r="BFU45" s="1477"/>
      <c r="BFV45" s="1477"/>
      <c r="BFW45" s="1477"/>
      <c r="BFX45" s="1477"/>
      <c r="BFY45" s="1477"/>
      <c r="BFZ45" s="1477"/>
      <c r="BGA45" s="1477"/>
      <c r="BGB45" s="1477"/>
      <c r="BGC45" s="1477"/>
      <c r="BGD45" s="1477"/>
      <c r="BGE45" s="1477"/>
      <c r="BGF45" s="1477"/>
      <c r="BGG45" s="1477"/>
      <c r="BGH45" s="1477"/>
      <c r="BGI45" s="1477"/>
      <c r="BGJ45" s="1477"/>
      <c r="BGK45" s="1477"/>
      <c r="BGL45" s="1477"/>
      <c r="BGM45" s="1477"/>
      <c r="BGN45" s="1477"/>
      <c r="BGO45" s="1477"/>
      <c r="BGP45" s="1477"/>
      <c r="BGQ45" s="1477"/>
      <c r="BGR45" s="1477"/>
      <c r="BGS45" s="1477"/>
      <c r="BGT45" s="1477"/>
      <c r="BGU45" s="1477"/>
      <c r="BGV45" s="1477"/>
      <c r="BGW45" s="1477"/>
      <c r="BGX45" s="1477"/>
      <c r="BGY45" s="1477"/>
      <c r="BGZ45" s="1477"/>
      <c r="BHA45" s="1477"/>
      <c r="BHB45" s="1477"/>
      <c r="BHC45" s="1477"/>
      <c r="BHD45" s="1477"/>
      <c r="BHE45" s="1477"/>
      <c r="BHF45" s="1477"/>
      <c r="BHG45" s="1477"/>
      <c r="BHH45" s="1477"/>
      <c r="BHI45" s="1477"/>
      <c r="BHJ45" s="1477"/>
      <c r="BHK45" s="1477"/>
      <c r="BHL45" s="1477"/>
      <c r="BHM45" s="1477"/>
      <c r="BHN45" s="1477"/>
      <c r="BHO45" s="1477"/>
      <c r="BHP45" s="1477"/>
      <c r="BHQ45" s="1477"/>
      <c r="BHR45" s="1477"/>
      <c r="BHS45" s="1477"/>
      <c r="BHT45" s="1477"/>
      <c r="BHU45" s="1477"/>
      <c r="BHV45" s="1477"/>
      <c r="BHW45" s="1477"/>
      <c r="BHX45" s="1477"/>
      <c r="BHY45" s="1477"/>
      <c r="BHZ45" s="1477"/>
      <c r="BIA45" s="1477"/>
      <c r="BIB45" s="1477"/>
      <c r="BIC45" s="1477"/>
      <c r="BID45" s="1477"/>
      <c r="BIE45" s="1477"/>
      <c r="BIF45" s="1477"/>
      <c r="BIG45" s="1477"/>
      <c r="BIH45" s="1477"/>
      <c r="BII45" s="1477"/>
      <c r="BIJ45" s="1477"/>
      <c r="BIK45" s="1477"/>
      <c r="BIL45" s="1477"/>
      <c r="BIM45" s="1477"/>
      <c r="BIN45" s="1477"/>
      <c r="BIO45" s="1477"/>
      <c r="BIP45" s="1477"/>
      <c r="BIQ45" s="1477"/>
      <c r="BIR45" s="1477"/>
      <c r="BIS45" s="1477"/>
      <c r="BIT45" s="1477"/>
      <c r="BIU45" s="1477"/>
      <c r="BIV45" s="1477"/>
      <c r="BIW45" s="1477"/>
      <c r="BIX45" s="1477"/>
      <c r="BIY45" s="1477"/>
      <c r="BIZ45" s="1477"/>
      <c r="BJA45" s="1477"/>
      <c r="BJB45" s="1477"/>
      <c r="BJC45" s="1477"/>
      <c r="BJD45" s="1477"/>
      <c r="BJE45" s="1477"/>
      <c r="BJF45" s="1477"/>
      <c r="BJG45" s="1477"/>
      <c r="BJH45" s="1477"/>
      <c r="BJI45" s="1477"/>
      <c r="BJJ45" s="1477"/>
      <c r="BJK45" s="1477"/>
      <c r="BJL45" s="1477"/>
      <c r="BJM45" s="1477"/>
      <c r="BJN45" s="1477"/>
      <c r="BJO45" s="1477"/>
      <c r="BJP45" s="1477"/>
      <c r="BJQ45" s="1477"/>
      <c r="BJR45" s="1477"/>
      <c r="BJS45" s="1477"/>
      <c r="BJT45" s="1477"/>
      <c r="BJU45" s="1477"/>
      <c r="BJV45" s="1477"/>
      <c r="BJW45" s="1477"/>
      <c r="BJX45" s="1477"/>
      <c r="BJY45" s="1477"/>
      <c r="BJZ45" s="1477"/>
      <c r="BKA45" s="1477"/>
      <c r="BKB45" s="1477"/>
      <c r="BKC45" s="1477"/>
      <c r="BKD45" s="1477"/>
      <c r="BKE45" s="1477"/>
      <c r="BKF45" s="1477"/>
      <c r="BKG45" s="1477"/>
      <c r="BKH45" s="1477"/>
      <c r="BKI45" s="1477"/>
      <c r="BKJ45" s="1477"/>
      <c r="BKK45" s="1477"/>
      <c r="BKL45" s="1477"/>
      <c r="BKM45" s="1477"/>
      <c r="BKN45" s="1477"/>
      <c r="BKO45" s="1477"/>
      <c r="BKP45" s="1477"/>
      <c r="BKQ45" s="1477"/>
      <c r="BKR45" s="1477"/>
      <c r="BKS45" s="1477"/>
      <c r="BKT45" s="1477"/>
      <c r="BKU45" s="1477"/>
      <c r="BKV45" s="1477"/>
      <c r="BKW45" s="1477"/>
      <c r="BKX45" s="1477"/>
      <c r="BKY45" s="1477"/>
      <c r="BKZ45" s="1477"/>
      <c r="BLA45" s="1477"/>
      <c r="BLB45" s="1477"/>
      <c r="BLC45" s="1477"/>
      <c r="BLD45" s="1477"/>
      <c r="BLE45" s="1477"/>
      <c r="BLF45" s="1477"/>
      <c r="BLG45" s="1477"/>
      <c r="BLH45" s="1477"/>
      <c r="BLI45" s="1477"/>
      <c r="BLJ45" s="1477"/>
      <c r="BLK45" s="1477"/>
      <c r="BLL45" s="1477"/>
      <c r="BLM45" s="1477"/>
      <c r="BLN45" s="1477"/>
      <c r="BLO45" s="1477"/>
      <c r="BLP45" s="1477"/>
      <c r="BLQ45" s="1477"/>
      <c r="BLR45" s="1477"/>
      <c r="BLS45" s="1477"/>
      <c r="BLT45" s="1477"/>
      <c r="BLU45" s="1477"/>
      <c r="BLV45" s="1477"/>
      <c r="BLW45" s="1477"/>
      <c r="BLX45" s="1477"/>
      <c r="BLY45" s="1477"/>
      <c r="BLZ45" s="1477"/>
      <c r="BMA45" s="1477"/>
      <c r="BMB45" s="1477"/>
      <c r="BMC45" s="1477"/>
      <c r="BMD45" s="1477"/>
      <c r="BME45" s="1477"/>
      <c r="BMF45" s="1477"/>
      <c r="BMG45" s="1477"/>
      <c r="BMH45" s="1477"/>
      <c r="BMI45" s="1477"/>
      <c r="BMJ45" s="1477"/>
      <c r="BMK45" s="1477"/>
      <c r="BML45" s="1477"/>
      <c r="BMM45" s="1477"/>
      <c r="BMN45" s="1477"/>
      <c r="BMO45" s="1477"/>
      <c r="BMP45" s="1477"/>
      <c r="BMQ45" s="1477"/>
      <c r="BMR45" s="1477"/>
      <c r="BMS45" s="1477"/>
      <c r="BMT45" s="1477"/>
      <c r="BMU45" s="1477"/>
      <c r="BMV45" s="1477"/>
      <c r="BMW45" s="1477"/>
      <c r="BMX45" s="1477"/>
      <c r="BMY45" s="1477"/>
      <c r="BMZ45" s="1477"/>
      <c r="BNA45" s="1477"/>
      <c r="BNB45" s="1477"/>
      <c r="BNC45" s="1477"/>
      <c r="BND45" s="1477"/>
      <c r="BNE45" s="1477"/>
      <c r="BNF45" s="1477"/>
      <c r="BNG45" s="1477"/>
      <c r="BNH45" s="1477"/>
      <c r="BNI45" s="1477"/>
      <c r="BNJ45" s="1477"/>
      <c r="BNK45" s="1477"/>
      <c r="BNL45" s="1477"/>
      <c r="BNM45" s="1477"/>
      <c r="BNN45" s="1477"/>
      <c r="BNO45" s="1477"/>
      <c r="BNP45" s="1477"/>
      <c r="BNQ45" s="1477"/>
      <c r="BNR45" s="1477"/>
      <c r="BNS45" s="1477"/>
      <c r="BNT45" s="1477"/>
      <c r="BNU45" s="1477"/>
      <c r="BNV45" s="1477"/>
      <c r="BNW45" s="1477"/>
      <c r="BNX45" s="1477"/>
      <c r="BNY45" s="1477"/>
      <c r="BNZ45" s="1477"/>
      <c r="BOA45" s="1477"/>
      <c r="BOB45" s="1477"/>
      <c r="BOC45" s="1477"/>
      <c r="BOD45" s="1477"/>
      <c r="BOE45" s="1477"/>
      <c r="BOF45" s="1477"/>
      <c r="BOG45" s="1477"/>
      <c r="BOH45" s="1477"/>
      <c r="BOI45" s="1477"/>
      <c r="BOJ45" s="1477"/>
      <c r="BOK45" s="1477"/>
      <c r="BOL45" s="1477"/>
      <c r="BOM45" s="1477"/>
      <c r="BON45" s="1477"/>
      <c r="BOO45" s="1477"/>
      <c r="BOP45" s="1477"/>
      <c r="BOQ45" s="1477"/>
      <c r="BOR45" s="1477"/>
      <c r="BOS45" s="1477"/>
      <c r="BOT45" s="1477"/>
      <c r="BOU45" s="1477"/>
      <c r="BOV45" s="1477"/>
      <c r="BOW45" s="1477"/>
      <c r="BOX45" s="1477"/>
      <c r="BOY45" s="1477"/>
      <c r="BOZ45" s="1477"/>
      <c r="BPA45" s="1477"/>
      <c r="BPB45" s="1477"/>
      <c r="BPC45" s="1477"/>
      <c r="BPD45" s="1477"/>
      <c r="BPE45" s="1477"/>
      <c r="BPF45" s="1477"/>
      <c r="BPG45" s="1477"/>
      <c r="BPH45" s="1477"/>
      <c r="BPI45" s="1477"/>
      <c r="BPJ45" s="1477"/>
      <c r="BPK45" s="1477"/>
      <c r="BPL45" s="1477"/>
      <c r="BPM45" s="1477"/>
      <c r="BPN45" s="1477"/>
      <c r="BPO45" s="1477"/>
      <c r="BPP45" s="1477"/>
      <c r="BPQ45" s="1477"/>
      <c r="BPR45" s="1477"/>
      <c r="BPS45" s="1477"/>
      <c r="BPT45" s="1477"/>
      <c r="BPU45" s="1477"/>
      <c r="BPV45" s="1477"/>
      <c r="BPW45" s="1477"/>
      <c r="BPX45" s="1477"/>
      <c r="BPY45" s="1477"/>
      <c r="BPZ45" s="1477"/>
      <c r="BQA45" s="1477"/>
      <c r="BQB45" s="1477"/>
      <c r="BQC45" s="1477"/>
      <c r="BQD45" s="1477"/>
      <c r="BQE45" s="1477"/>
      <c r="BQF45" s="1477"/>
      <c r="BQG45" s="1477"/>
      <c r="BQH45" s="1477"/>
      <c r="BQI45" s="1477"/>
      <c r="BQJ45" s="1477"/>
      <c r="BQK45" s="1477"/>
      <c r="BQL45" s="1477"/>
      <c r="BQM45" s="1477"/>
      <c r="BQN45" s="1477"/>
      <c r="BQO45" s="1477"/>
      <c r="BQP45" s="1477"/>
      <c r="BQQ45" s="1477"/>
      <c r="BQR45" s="1477"/>
      <c r="BQS45" s="1477"/>
      <c r="BQT45" s="1477"/>
      <c r="BQU45" s="1477"/>
      <c r="BQV45" s="1477"/>
      <c r="BQW45" s="1477"/>
      <c r="BQX45" s="1477"/>
      <c r="BQY45" s="1477"/>
      <c r="BQZ45" s="1477"/>
      <c r="BRA45" s="1477"/>
      <c r="BRB45" s="1477"/>
      <c r="BRC45" s="1477"/>
      <c r="BRD45" s="1477"/>
      <c r="BRE45" s="1477"/>
      <c r="BRF45" s="1477"/>
      <c r="BRG45" s="1477"/>
      <c r="BRH45" s="1477"/>
      <c r="BRI45" s="1477"/>
      <c r="BRJ45" s="1477"/>
      <c r="BRK45" s="1477"/>
      <c r="BRL45" s="1477"/>
      <c r="BRM45" s="1477"/>
      <c r="BRN45" s="1477"/>
      <c r="BRO45" s="1477"/>
      <c r="BRP45" s="1477"/>
      <c r="BRQ45" s="1477"/>
      <c r="BRR45" s="1477"/>
      <c r="BRS45" s="1477"/>
      <c r="BRT45" s="1477"/>
      <c r="BRU45" s="1477"/>
      <c r="BRV45" s="1477"/>
      <c r="BRW45" s="1477"/>
      <c r="BRX45" s="1477"/>
      <c r="BRY45" s="1477"/>
      <c r="BRZ45" s="1477"/>
      <c r="BSA45" s="1477"/>
      <c r="BSB45" s="1477"/>
      <c r="BSC45" s="1477"/>
      <c r="BSD45" s="1477"/>
      <c r="BSE45" s="1477"/>
      <c r="BSF45" s="1477"/>
      <c r="BSG45" s="1477"/>
      <c r="BSH45" s="1477"/>
      <c r="BSI45" s="1477"/>
      <c r="BSJ45" s="1477"/>
      <c r="BSK45" s="1477"/>
      <c r="BSL45" s="1477"/>
      <c r="BSM45" s="1477"/>
      <c r="BSN45" s="1477"/>
      <c r="BSO45" s="1477"/>
      <c r="BSP45" s="1477"/>
      <c r="BSQ45" s="1477"/>
      <c r="BSR45" s="1477"/>
      <c r="BSS45" s="1477"/>
      <c r="BST45" s="1477"/>
      <c r="BSU45" s="1477"/>
      <c r="BSV45" s="1477"/>
      <c r="BSW45" s="1477"/>
      <c r="BSX45" s="1477"/>
      <c r="BSY45" s="1477"/>
      <c r="BSZ45" s="1477"/>
      <c r="BTA45" s="1477"/>
      <c r="BTB45" s="1477"/>
      <c r="BTC45" s="1477"/>
      <c r="BTD45" s="1477"/>
      <c r="BTE45" s="1477"/>
      <c r="BTF45" s="1477"/>
      <c r="BTG45" s="1477"/>
      <c r="BTH45" s="1477"/>
      <c r="BTI45" s="1477"/>
      <c r="BTJ45" s="1477"/>
      <c r="BTK45" s="1477"/>
      <c r="BTL45" s="1477"/>
      <c r="BTM45" s="1477"/>
      <c r="BTN45" s="1477"/>
      <c r="BTO45" s="1477"/>
      <c r="BTP45" s="1477"/>
      <c r="BTQ45" s="1477"/>
      <c r="BTR45" s="1477"/>
      <c r="BTS45" s="1477"/>
      <c r="BTT45" s="1477"/>
      <c r="BTU45" s="1477"/>
      <c r="BTV45" s="1477"/>
      <c r="BTW45" s="1477"/>
      <c r="BTX45" s="1477"/>
      <c r="BTY45" s="1477"/>
      <c r="BTZ45" s="1477"/>
      <c r="BUA45" s="1477"/>
      <c r="BUB45" s="1477"/>
      <c r="BUC45" s="1477"/>
      <c r="BUD45" s="1477"/>
      <c r="BUE45" s="1477"/>
      <c r="BUF45" s="1477"/>
      <c r="BUG45" s="1477"/>
      <c r="BUH45" s="1477"/>
      <c r="BUI45" s="1477"/>
      <c r="BUJ45" s="1477"/>
      <c r="BUK45" s="1477"/>
      <c r="BUL45" s="1477"/>
      <c r="BUM45" s="1477"/>
      <c r="BUN45" s="1477"/>
      <c r="BUO45" s="1477"/>
      <c r="BUP45" s="1477"/>
      <c r="BUQ45" s="1477"/>
      <c r="BUR45" s="1477"/>
      <c r="BUS45" s="1477"/>
      <c r="BUT45" s="1477"/>
      <c r="BUU45" s="1477"/>
      <c r="BUV45" s="1477"/>
      <c r="BUW45" s="1477"/>
      <c r="BUX45" s="1477"/>
      <c r="BUY45" s="1477"/>
      <c r="BUZ45" s="1477"/>
      <c r="BVA45" s="1477"/>
      <c r="BVB45" s="1477"/>
      <c r="BVC45" s="1477"/>
      <c r="BVD45" s="1477"/>
      <c r="BVE45" s="1477"/>
      <c r="BVF45" s="1477"/>
      <c r="BVG45" s="1477"/>
      <c r="BVH45" s="1477"/>
      <c r="BVI45" s="1477"/>
      <c r="BVJ45" s="1477"/>
      <c r="BVK45" s="1477"/>
      <c r="BVL45" s="1477"/>
      <c r="BVM45" s="1477"/>
      <c r="BVN45" s="1477"/>
      <c r="BVO45" s="1477"/>
      <c r="BVP45" s="1477"/>
      <c r="BVQ45" s="1477"/>
      <c r="BVR45" s="1477"/>
      <c r="BVS45" s="1477"/>
      <c r="BVT45" s="1477"/>
      <c r="BVU45" s="1477"/>
      <c r="BVV45" s="1477"/>
      <c r="BVW45" s="1477"/>
      <c r="BVX45" s="1477"/>
      <c r="BVY45" s="1477"/>
      <c r="BVZ45" s="1477"/>
      <c r="BWA45" s="1477"/>
      <c r="BWB45" s="1477"/>
      <c r="BWC45" s="1477"/>
      <c r="BWD45" s="1477"/>
      <c r="BWE45" s="1477"/>
      <c r="BWF45" s="1477"/>
      <c r="BWG45" s="1477"/>
      <c r="BWH45" s="1477"/>
      <c r="BWI45" s="1477"/>
      <c r="BWJ45" s="1477"/>
      <c r="BWK45" s="1477"/>
      <c r="BWL45" s="1477"/>
      <c r="BWM45" s="1477"/>
      <c r="BWN45" s="1477"/>
      <c r="BWO45" s="1477"/>
      <c r="BWP45" s="1477"/>
      <c r="BWQ45" s="1477"/>
      <c r="BWR45" s="1477"/>
      <c r="BWS45" s="1477"/>
      <c r="BWT45" s="1477"/>
      <c r="BWU45" s="1477"/>
      <c r="BWV45" s="1477"/>
      <c r="BWW45" s="1477"/>
      <c r="BWX45" s="1477"/>
      <c r="BWY45" s="1477"/>
      <c r="BWZ45" s="1477"/>
      <c r="BXA45" s="1477"/>
      <c r="BXB45" s="1477"/>
      <c r="BXC45" s="1477"/>
      <c r="BXD45" s="1477"/>
      <c r="BXE45" s="1477"/>
      <c r="BXF45" s="1477"/>
      <c r="BXG45" s="1477"/>
      <c r="BXH45" s="1477"/>
      <c r="BXI45" s="1477"/>
      <c r="BXJ45" s="1477"/>
      <c r="BXK45" s="1477"/>
      <c r="BXL45" s="1477"/>
      <c r="BXM45" s="1477"/>
      <c r="BXN45" s="1477"/>
      <c r="BXO45" s="1477"/>
      <c r="BXP45" s="1477"/>
      <c r="BXQ45" s="1477"/>
      <c r="BXR45" s="1477"/>
      <c r="BXS45" s="1477"/>
      <c r="BXT45" s="1477"/>
      <c r="BXU45" s="1477"/>
      <c r="BXV45" s="1477"/>
      <c r="BXW45" s="1477"/>
      <c r="BXX45" s="1477"/>
      <c r="BXY45" s="1477"/>
      <c r="BXZ45" s="1477"/>
      <c r="BYA45" s="1477"/>
      <c r="BYB45" s="1477"/>
      <c r="BYC45" s="1477"/>
      <c r="BYD45" s="1477"/>
      <c r="BYE45" s="1477"/>
      <c r="BYF45" s="1477"/>
      <c r="BYG45" s="1477"/>
      <c r="BYH45" s="1477"/>
      <c r="BYI45" s="1477"/>
      <c r="BYJ45" s="1477"/>
      <c r="BYK45" s="1477"/>
      <c r="BYL45" s="1477"/>
      <c r="BYM45" s="1477"/>
      <c r="BYN45" s="1477"/>
      <c r="BYO45" s="1477"/>
      <c r="BYP45" s="1477"/>
      <c r="BYQ45" s="1477"/>
      <c r="BYR45" s="1477"/>
      <c r="BYS45" s="1477"/>
      <c r="BYT45" s="1477"/>
      <c r="BYU45" s="1477"/>
      <c r="BYV45" s="1477"/>
      <c r="BYW45" s="1477"/>
      <c r="BYX45" s="1477"/>
      <c r="BYY45" s="1477"/>
      <c r="BYZ45" s="1477"/>
      <c r="BZA45" s="1477"/>
      <c r="BZB45" s="1477"/>
      <c r="BZC45" s="1477"/>
      <c r="BZD45" s="1477"/>
      <c r="BZE45" s="1477"/>
      <c r="BZF45" s="1477"/>
      <c r="BZG45" s="1477"/>
      <c r="BZH45" s="1477"/>
      <c r="BZI45" s="1477"/>
      <c r="BZJ45" s="1477"/>
      <c r="BZK45" s="1477"/>
      <c r="BZL45" s="1477"/>
      <c r="BZM45" s="1477"/>
      <c r="BZN45" s="1477"/>
      <c r="BZO45" s="1477"/>
      <c r="BZP45" s="1477"/>
      <c r="BZQ45" s="1477"/>
      <c r="BZR45" s="1477"/>
      <c r="BZS45" s="1477"/>
      <c r="BZT45" s="1477"/>
      <c r="BZU45" s="1477"/>
      <c r="BZV45" s="1477"/>
      <c r="BZW45" s="1477"/>
      <c r="BZX45" s="1477"/>
      <c r="BZY45" s="1477"/>
      <c r="BZZ45" s="1477"/>
      <c r="CAA45" s="1477"/>
      <c r="CAB45" s="1477"/>
      <c r="CAC45" s="1477"/>
      <c r="CAD45" s="1477"/>
      <c r="CAE45" s="1477"/>
      <c r="CAF45" s="1477"/>
      <c r="CAG45" s="1477"/>
      <c r="CAH45" s="1477"/>
      <c r="CAI45" s="1477"/>
      <c r="CAJ45" s="1477"/>
      <c r="CAK45" s="1477"/>
      <c r="CAL45" s="1477"/>
      <c r="CAM45" s="1477"/>
      <c r="CAN45" s="1477"/>
      <c r="CAO45" s="1477"/>
      <c r="CAP45" s="1477"/>
      <c r="CAQ45" s="1477"/>
      <c r="CAR45" s="1477"/>
      <c r="CAS45" s="1477"/>
      <c r="CAT45" s="1477"/>
      <c r="CAU45" s="1477"/>
      <c r="CAV45" s="1477"/>
      <c r="CAW45" s="1477"/>
      <c r="CAX45" s="1477"/>
      <c r="CAY45" s="1477"/>
      <c r="CAZ45" s="1477"/>
      <c r="CBA45" s="1477"/>
      <c r="CBB45" s="1477"/>
      <c r="CBC45" s="1477"/>
      <c r="CBD45" s="1477"/>
      <c r="CBE45" s="1477"/>
      <c r="CBF45" s="1477"/>
      <c r="CBG45" s="1477"/>
      <c r="CBH45" s="1477"/>
      <c r="CBI45" s="1477"/>
      <c r="CBJ45" s="1477"/>
      <c r="CBK45" s="1477"/>
      <c r="CBL45" s="1477"/>
      <c r="CBM45" s="1477"/>
      <c r="CBN45" s="1477"/>
      <c r="CBO45" s="1477"/>
      <c r="CBP45" s="1477"/>
      <c r="CBQ45" s="1477"/>
      <c r="CBR45" s="1477"/>
      <c r="CBS45" s="1477"/>
      <c r="CBT45" s="1477"/>
      <c r="CBU45" s="1477"/>
      <c r="CBV45" s="1477"/>
      <c r="CBW45" s="1477"/>
      <c r="CBX45" s="1477"/>
      <c r="CBY45" s="1477"/>
      <c r="CBZ45" s="1477"/>
      <c r="CCA45" s="1477"/>
      <c r="CCB45" s="1477"/>
      <c r="CCC45" s="1477"/>
      <c r="CCD45" s="1477"/>
      <c r="CCE45" s="1477"/>
      <c r="CCF45" s="1477"/>
      <c r="CCG45" s="1477"/>
      <c r="CCH45" s="1477"/>
      <c r="CCI45" s="1477"/>
      <c r="CCJ45" s="1477"/>
      <c r="CCK45" s="1477"/>
      <c r="CCL45" s="1477"/>
      <c r="CCM45" s="1477"/>
      <c r="CCN45" s="1477"/>
      <c r="CCO45" s="1477"/>
      <c r="CCP45" s="1477"/>
      <c r="CCQ45" s="1477"/>
      <c r="CCR45" s="1477"/>
      <c r="CCS45" s="1477"/>
      <c r="CCT45" s="1477"/>
      <c r="CCU45" s="1477"/>
      <c r="CCV45" s="1477"/>
      <c r="CCW45" s="1477"/>
      <c r="CCX45" s="1477"/>
      <c r="CCY45" s="1477"/>
      <c r="CCZ45" s="1477"/>
      <c r="CDA45" s="1477"/>
      <c r="CDB45" s="1477"/>
      <c r="CDC45" s="1477"/>
      <c r="CDD45" s="1477"/>
      <c r="CDE45" s="1477"/>
      <c r="CDF45" s="1477"/>
      <c r="CDG45" s="1477"/>
      <c r="CDH45" s="1477"/>
      <c r="CDI45" s="1477"/>
      <c r="CDJ45" s="1477"/>
      <c r="CDK45" s="1477"/>
      <c r="CDL45" s="1477"/>
      <c r="CDM45" s="1477"/>
      <c r="CDN45" s="1477"/>
      <c r="CDO45" s="1477"/>
      <c r="CDP45" s="1477"/>
      <c r="CDQ45" s="1477"/>
      <c r="CDR45" s="1477"/>
      <c r="CDS45" s="1477"/>
      <c r="CDT45" s="1477"/>
      <c r="CDU45" s="1477"/>
      <c r="CDV45" s="1477"/>
      <c r="CDW45" s="1477"/>
      <c r="CDX45" s="1477"/>
      <c r="CDY45" s="1477"/>
      <c r="CDZ45" s="1477"/>
      <c r="CEA45" s="1477"/>
      <c r="CEB45" s="1477"/>
      <c r="CEC45" s="1477"/>
      <c r="CED45" s="1477"/>
      <c r="CEE45" s="1477"/>
      <c r="CEF45" s="1477"/>
      <c r="CEG45" s="1477"/>
      <c r="CEH45" s="1477"/>
      <c r="CEI45" s="1477"/>
      <c r="CEJ45" s="1477"/>
      <c r="CEK45" s="1477"/>
      <c r="CEL45" s="1477"/>
      <c r="CEM45" s="1477"/>
      <c r="CEN45" s="1477"/>
      <c r="CEO45" s="1477"/>
      <c r="CEP45" s="1477"/>
      <c r="CEQ45" s="1477"/>
      <c r="CER45" s="1477"/>
      <c r="CES45" s="1477"/>
      <c r="CET45" s="1477"/>
      <c r="CEU45" s="1477"/>
      <c r="CEV45" s="1477"/>
      <c r="CEW45" s="1477"/>
      <c r="CEX45" s="1477"/>
      <c r="CEY45" s="1477"/>
      <c r="CEZ45" s="1477"/>
      <c r="CFA45" s="1477"/>
      <c r="CFB45" s="1477"/>
      <c r="CFC45" s="1477"/>
      <c r="CFD45" s="1477"/>
      <c r="CFE45" s="1477"/>
      <c r="CFF45" s="1477"/>
      <c r="CFG45" s="1477"/>
      <c r="CFH45" s="1477"/>
      <c r="CFI45" s="1477"/>
      <c r="CFJ45" s="1477"/>
      <c r="CFK45" s="1477"/>
      <c r="CFL45" s="1477"/>
      <c r="CFM45" s="1477"/>
      <c r="CFN45" s="1477"/>
      <c r="CFO45" s="1477"/>
      <c r="CFP45" s="1477"/>
      <c r="CFQ45" s="1477"/>
      <c r="CFR45" s="1477"/>
      <c r="CFS45" s="1477"/>
      <c r="CFT45" s="1477"/>
      <c r="CFU45" s="1477"/>
      <c r="CFV45" s="1477"/>
      <c r="CFW45" s="1477"/>
      <c r="CFX45" s="1477"/>
      <c r="CFY45" s="1477"/>
      <c r="CFZ45" s="1477"/>
      <c r="CGA45" s="1477"/>
      <c r="CGB45" s="1477"/>
      <c r="CGC45" s="1477"/>
      <c r="CGD45" s="1477"/>
      <c r="CGE45" s="1477"/>
      <c r="CGF45" s="1477"/>
      <c r="CGG45" s="1477"/>
      <c r="CGH45" s="1477"/>
      <c r="CGI45" s="1477"/>
      <c r="CGJ45" s="1477"/>
      <c r="CGK45" s="1477"/>
      <c r="CGL45" s="1477"/>
      <c r="CGM45" s="1477"/>
      <c r="CGN45" s="1477"/>
      <c r="CGO45" s="1477"/>
      <c r="CGP45" s="1477"/>
      <c r="CGQ45" s="1477"/>
      <c r="CGR45" s="1477"/>
      <c r="CGS45" s="1477"/>
      <c r="CGT45" s="1477"/>
      <c r="CGU45" s="1477"/>
      <c r="CGV45" s="1477"/>
      <c r="CGW45" s="1477"/>
      <c r="CGX45" s="1477"/>
      <c r="CGY45" s="1477"/>
      <c r="CGZ45" s="1477"/>
      <c r="CHA45" s="1477"/>
      <c r="CHB45" s="1477"/>
      <c r="CHC45" s="1477"/>
      <c r="CHD45" s="1477"/>
      <c r="CHE45" s="1477"/>
      <c r="CHF45" s="1477"/>
      <c r="CHG45" s="1477"/>
      <c r="CHH45" s="1477"/>
      <c r="CHI45" s="1477"/>
      <c r="CHJ45" s="1477"/>
      <c r="CHK45" s="1477"/>
      <c r="CHL45" s="1477"/>
      <c r="CHM45" s="1477"/>
      <c r="CHN45" s="1477"/>
      <c r="CHO45" s="1477"/>
      <c r="CHP45" s="1477"/>
      <c r="CHQ45" s="1477"/>
      <c r="CHR45" s="1477"/>
      <c r="CHS45" s="1477"/>
      <c r="CHT45" s="1477"/>
      <c r="CHU45" s="1477"/>
      <c r="CHV45" s="1477"/>
      <c r="CHW45" s="1477"/>
      <c r="CHX45" s="1477"/>
      <c r="CHY45" s="1477"/>
      <c r="CHZ45" s="1477"/>
      <c r="CIA45" s="1477"/>
      <c r="CIB45" s="1477"/>
      <c r="CIC45" s="1477"/>
      <c r="CID45" s="1477"/>
      <c r="CIE45" s="1477"/>
      <c r="CIF45" s="1477"/>
      <c r="CIG45" s="1477"/>
      <c r="CIH45" s="1477"/>
      <c r="CII45" s="1477"/>
      <c r="CIJ45" s="1477"/>
      <c r="CIK45" s="1477"/>
      <c r="CIL45" s="1477"/>
      <c r="CIM45" s="1477"/>
      <c r="CIN45" s="1477"/>
      <c r="CIO45" s="1477"/>
      <c r="CIP45" s="1477"/>
      <c r="CIQ45" s="1477"/>
      <c r="CIR45" s="1477"/>
      <c r="CIS45" s="1477"/>
      <c r="CIT45" s="1477"/>
      <c r="CIU45" s="1477"/>
      <c r="CIV45" s="1477"/>
      <c r="CIW45" s="1477"/>
      <c r="CIX45" s="1477"/>
      <c r="CIY45" s="1477"/>
      <c r="CIZ45" s="1477"/>
      <c r="CJA45" s="1477"/>
      <c r="CJB45" s="1477"/>
      <c r="CJC45" s="1477"/>
      <c r="CJD45" s="1477"/>
      <c r="CJE45" s="1477"/>
      <c r="CJF45" s="1477"/>
      <c r="CJG45" s="1477"/>
      <c r="CJH45" s="1477"/>
      <c r="CJI45" s="1477"/>
      <c r="CJJ45" s="1477"/>
      <c r="CJK45" s="1477"/>
      <c r="CJL45" s="1477"/>
      <c r="CJM45" s="1477"/>
      <c r="CJN45" s="1477"/>
      <c r="CJO45" s="1477"/>
      <c r="CJP45" s="1477"/>
      <c r="CJQ45" s="1477"/>
      <c r="CJR45" s="1477"/>
      <c r="CJS45" s="1477"/>
      <c r="CJT45" s="1477"/>
      <c r="CJU45" s="1477"/>
      <c r="CJV45" s="1477"/>
      <c r="CJW45" s="1477"/>
      <c r="CJX45" s="1477"/>
      <c r="CJY45" s="1477"/>
      <c r="CJZ45" s="1477"/>
      <c r="CKA45" s="1477"/>
      <c r="CKB45" s="1477"/>
      <c r="CKC45" s="1477"/>
      <c r="CKD45" s="1477"/>
      <c r="CKE45" s="1477"/>
      <c r="CKF45" s="1477"/>
      <c r="CKG45" s="1477"/>
      <c r="CKH45" s="1477"/>
      <c r="CKI45" s="1477"/>
      <c r="CKJ45" s="1477"/>
      <c r="CKK45" s="1477"/>
      <c r="CKL45" s="1477"/>
      <c r="CKM45" s="1477"/>
      <c r="CKN45" s="1477"/>
      <c r="CKO45" s="1477"/>
      <c r="CKP45" s="1477"/>
      <c r="CKQ45" s="1477"/>
      <c r="CKR45" s="1477"/>
      <c r="CKS45" s="1477"/>
      <c r="CKT45" s="1477"/>
      <c r="CKU45" s="1477"/>
      <c r="CKV45" s="1477"/>
      <c r="CKW45" s="1477"/>
      <c r="CKX45" s="1477"/>
      <c r="CKY45" s="1477"/>
      <c r="CKZ45" s="1477"/>
      <c r="CLA45" s="1477"/>
      <c r="CLB45" s="1477"/>
      <c r="CLC45" s="1477"/>
      <c r="CLD45" s="1477"/>
      <c r="CLE45" s="1477"/>
      <c r="CLF45" s="1477"/>
      <c r="CLG45" s="1477"/>
      <c r="CLH45" s="1477"/>
      <c r="CLI45" s="1477"/>
      <c r="CLJ45" s="1477"/>
      <c r="CLK45" s="1477"/>
      <c r="CLL45" s="1477"/>
      <c r="CLM45" s="1477"/>
      <c r="CLN45" s="1477"/>
      <c r="CLO45" s="1477"/>
      <c r="CLP45" s="1477"/>
      <c r="CLQ45" s="1477"/>
      <c r="CLR45" s="1477"/>
      <c r="CLS45" s="1477"/>
      <c r="CLT45" s="1477"/>
      <c r="CLU45" s="1477"/>
      <c r="CLV45" s="1477"/>
      <c r="CLW45" s="1477"/>
      <c r="CLX45" s="1477"/>
      <c r="CLY45" s="1477"/>
      <c r="CLZ45" s="1477"/>
      <c r="CMA45" s="1477"/>
      <c r="CMB45" s="1477"/>
      <c r="CMC45" s="1477"/>
      <c r="CMD45" s="1477"/>
      <c r="CME45" s="1477"/>
      <c r="CMF45" s="1477"/>
      <c r="CMG45" s="1477"/>
      <c r="CMH45" s="1477"/>
      <c r="CMI45" s="1477"/>
      <c r="CMJ45" s="1477"/>
      <c r="CMK45" s="1477"/>
      <c r="CML45" s="1477"/>
      <c r="CMM45" s="1477"/>
      <c r="CMN45" s="1477"/>
      <c r="CMO45" s="1477"/>
      <c r="CMP45" s="1477"/>
      <c r="CMQ45" s="1477"/>
      <c r="CMR45" s="1477"/>
      <c r="CMS45" s="1477"/>
      <c r="CMT45" s="1477"/>
      <c r="CMU45" s="1477"/>
      <c r="CMV45" s="1477"/>
      <c r="CMW45" s="1477"/>
      <c r="CMX45" s="1477"/>
      <c r="CMY45" s="1477"/>
      <c r="CMZ45" s="1477"/>
      <c r="CNA45" s="1477"/>
      <c r="CNB45" s="1477"/>
      <c r="CNC45" s="1477"/>
      <c r="CND45" s="1477"/>
      <c r="CNE45" s="1477"/>
      <c r="CNF45" s="1477"/>
      <c r="CNG45" s="1477"/>
      <c r="CNH45" s="1477"/>
      <c r="CNI45" s="1477"/>
      <c r="CNJ45" s="1477"/>
      <c r="CNK45" s="1477"/>
      <c r="CNL45" s="1477"/>
      <c r="CNM45" s="1477"/>
      <c r="CNN45" s="1477"/>
      <c r="CNO45" s="1477"/>
      <c r="CNP45" s="1477"/>
      <c r="CNQ45" s="1477"/>
      <c r="CNR45" s="1477"/>
      <c r="CNS45" s="1477"/>
      <c r="CNT45" s="1477"/>
      <c r="CNU45" s="1477"/>
      <c r="CNV45" s="1477"/>
      <c r="CNW45" s="1477"/>
      <c r="CNX45" s="1477"/>
      <c r="CNY45" s="1477"/>
      <c r="CNZ45" s="1477"/>
      <c r="COA45" s="1477"/>
      <c r="COB45" s="1477"/>
      <c r="COC45" s="1477"/>
      <c r="COD45" s="1477"/>
      <c r="COE45" s="1477"/>
      <c r="COF45" s="1477"/>
      <c r="COG45" s="1477"/>
      <c r="COH45" s="1477"/>
      <c r="COI45" s="1477"/>
      <c r="COJ45" s="1477"/>
      <c r="COK45" s="1477"/>
      <c r="COL45" s="1477"/>
      <c r="COM45" s="1477"/>
      <c r="CON45" s="1477"/>
      <c r="COO45" s="1477"/>
      <c r="COP45" s="1477"/>
      <c r="COQ45" s="1477"/>
      <c r="COR45" s="1477"/>
      <c r="COS45" s="1477"/>
      <c r="COT45" s="1477"/>
      <c r="COU45" s="1477"/>
      <c r="COV45" s="1477"/>
      <c r="COW45" s="1477"/>
      <c r="COX45" s="1477"/>
      <c r="COY45" s="1477"/>
      <c r="COZ45" s="1477"/>
      <c r="CPA45" s="1477"/>
      <c r="CPB45" s="1477"/>
      <c r="CPC45" s="1477"/>
      <c r="CPD45" s="1477"/>
      <c r="CPE45" s="1477"/>
      <c r="CPF45" s="1477"/>
      <c r="CPG45" s="1477"/>
      <c r="CPH45" s="1477"/>
      <c r="CPI45" s="1477"/>
      <c r="CPJ45" s="1477"/>
      <c r="CPK45" s="1477"/>
      <c r="CPL45" s="1477"/>
      <c r="CPM45" s="1477"/>
      <c r="CPN45" s="1477"/>
      <c r="CPO45" s="1477"/>
      <c r="CPP45" s="1477"/>
      <c r="CPQ45" s="1477"/>
      <c r="CPR45" s="1477"/>
      <c r="CPS45" s="1477"/>
      <c r="CPT45" s="1477"/>
      <c r="CPU45" s="1477"/>
      <c r="CPV45" s="1477"/>
      <c r="CPW45" s="1477"/>
      <c r="CPX45" s="1477"/>
      <c r="CPY45" s="1477"/>
      <c r="CPZ45" s="1477"/>
      <c r="CQA45" s="1477"/>
      <c r="CQB45" s="1477"/>
      <c r="CQC45" s="1477"/>
      <c r="CQD45" s="1477"/>
      <c r="CQE45" s="1477"/>
      <c r="CQF45" s="1477"/>
      <c r="CQG45" s="1477"/>
      <c r="CQH45" s="1477"/>
      <c r="CQI45" s="1477"/>
      <c r="CQJ45" s="1477"/>
      <c r="CQK45" s="1477"/>
      <c r="CQL45" s="1477"/>
      <c r="CQM45" s="1477"/>
      <c r="CQN45" s="1477"/>
      <c r="CQO45" s="1477"/>
      <c r="CQP45" s="1477"/>
      <c r="CQQ45" s="1477"/>
      <c r="CQR45" s="1477"/>
      <c r="CQS45" s="1477"/>
      <c r="CQT45" s="1477"/>
      <c r="CQU45" s="1477"/>
      <c r="CQV45" s="1477"/>
      <c r="CQW45" s="1477"/>
      <c r="CQX45" s="1477"/>
      <c r="CQY45" s="1477"/>
      <c r="CQZ45" s="1477"/>
      <c r="CRA45" s="1477"/>
      <c r="CRB45" s="1477"/>
      <c r="CRC45" s="1477"/>
      <c r="CRD45" s="1477"/>
      <c r="CRE45" s="1477"/>
      <c r="CRF45" s="1477"/>
      <c r="CRG45" s="1477"/>
      <c r="CRH45" s="1477"/>
      <c r="CRI45" s="1477"/>
      <c r="CRJ45" s="1477"/>
      <c r="CRK45" s="1477"/>
      <c r="CRL45" s="1477"/>
      <c r="CRM45" s="1477"/>
      <c r="CRN45" s="1477"/>
      <c r="CRO45" s="1477"/>
      <c r="CRP45" s="1477"/>
      <c r="CRQ45" s="1477"/>
      <c r="CRR45" s="1477"/>
      <c r="CRS45" s="1477"/>
      <c r="CRT45" s="1477"/>
      <c r="CRU45" s="1477"/>
      <c r="CRV45" s="1477"/>
      <c r="CRW45" s="1477"/>
      <c r="CRX45" s="1477"/>
      <c r="CRY45" s="1477"/>
      <c r="CRZ45" s="1477"/>
      <c r="CSA45" s="1477"/>
      <c r="CSB45" s="1477"/>
      <c r="CSC45" s="1477"/>
      <c r="CSD45" s="1477"/>
      <c r="CSE45" s="1477"/>
      <c r="CSF45" s="1477"/>
      <c r="CSG45" s="1477"/>
      <c r="CSH45" s="1477"/>
      <c r="CSI45" s="1477"/>
      <c r="CSJ45" s="1477"/>
      <c r="CSK45" s="1477"/>
      <c r="CSL45" s="1477"/>
      <c r="CSM45" s="1477"/>
      <c r="CSN45" s="1477"/>
      <c r="CSO45" s="1477"/>
      <c r="CSP45" s="1477"/>
      <c r="CSQ45" s="1477"/>
      <c r="CSR45" s="1477"/>
      <c r="CSS45" s="1477"/>
      <c r="CST45" s="1477"/>
      <c r="CSU45" s="1477"/>
      <c r="CSV45" s="1477"/>
      <c r="CSW45" s="1477"/>
      <c r="CSX45" s="1477"/>
      <c r="CSY45" s="1477"/>
      <c r="CSZ45" s="1477"/>
      <c r="CTA45" s="1477"/>
      <c r="CTB45" s="1477"/>
      <c r="CTC45" s="1477"/>
      <c r="CTD45" s="1477"/>
      <c r="CTE45" s="1477"/>
      <c r="CTF45" s="1477"/>
      <c r="CTG45" s="1477"/>
      <c r="CTH45" s="1477"/>
      <c r="CTI45" s="1477"/>
      <c r="CTJ45" s="1477"/>
      <c r="CTK45" s="1477"/>
      <c r="CTL45" s="1477"/>
      <c r="CTM45" s="1477"/>
      <c r="CTN45" s="1477"/>
      <c r="CTO45" s="1477"/>
      <c r="CTP45" s="1477"/>
      <c r="CTQ45" s="1477"/>
      <c r="CTR45" s="1477"/>
      <c r="CTS45" s="1477"/>
      <c r="CTT45" s="1477"/>
      <c r="CTU45" s="1477"/>
      <c r="CTV45" s="1477"/>
      <c r="CTW45" s="1477"/>
      <c r="CTX45" s="1477"/>
      <c r="CTY45" s="1477"/>
      <c r="CTZ45" s="1477"/>
      <c r="CUA45" s="1477"/>
      <c r="CUB45" s="1477"/>
      <c r="CUC45" s="1477"/>
      <c r="CUD45" s="1477"/>
      <c r="CUE45" s="1477"/>
      <c r="CUF45" s="1477"/>
      <c r="CUG45" s="1477"/>
      <c r="CUH45" s="1477"/>
      <c r="CUI45" s="1477"/>
      <c r="CUJ45" s="1477"/>
      <c r="CUK45" s="1477"/>
      <c r="CUL45" s="1477"/>
      <c r="CUM45" s="1477"/>
      <c r="CUN45" s="1477"/>
      <c r="CUO45" s="1477"/>
      <c r="CUP45" s="1477"/>
      <c r="CUQ45" s="1477"/>
      <c r="CUR45" s="1477"/>
      <c r="CUS45" s="1477"/>
      <c r="CUT45" s="1477"/>
      <c r="CUU45" s="1477"/>
      <c r="CUV45" s="1477"/>
      <c r="CUW45" s="1477"/>
      <c r="CUX45" s="1477"/>
      <c r="CUY45" s="1477"/>
      <c r="CUZ45" s="1477"/>
      <c r="CVA45" s="1477"/>
      <c r="CVB45" s="1477"/>
      <c r="CVC45" s="1477"/>
      <c r="CVD45" s="1477"/>
      <c r="CVE45" s="1477"/>
      <c r="CVF45" s="1477"/>
      <c r="CVG45" s="1477"/>
      <c r="CVH45" s="1477"/>
      <c r="CVI45" s="1477"/>
      <c r="CVJ45" s="1477"/>
      <c r="CVK45" s="1477"/>
      <c r="CVL45" s="1477"/>
      <c r="CVM45" s="1477"/>
      <c r="CVN45" s="1477"/>
      <c r="CVO45" s="1477"/>
      <c r="CVP45" s="1477"/>
      <c r="CVQ45" s="1477"/>
      <c r="CVR45" s="1477"/>
      <c r="CVS45" s="1477"/>
      <c r="CVT45" s="1477"/>
      <c r="CVU45" s="1477"/>
      <c r="CVV45" s="1477"/>
      <c r="CVW45" s="1477"/>
      <c r="CVX45" s="1477"/>
      <c r="CVY45" s="1477"/>
      <c r="CVZ45" s="1477"/>
      <c r="CWA45" s="1477"/>
      <c r="CWB45" s="1477"/>
      <c r="CWC45" s="1477"/>
      <c r="CWD45" s="1477"/>
      <c r="CWE45" s="1477"/>
      <c r="CWF45" s="1477"/>
      <c r="CWG45" s="1477"/>
      <c r="CWH45" s="1477"/>
      <c r="CWI45" s="1477"/>
      <c r="CWJ45" s="1477"/>
      <c r="CWK45" s="1477"/>
      <c r="CWL45" s="1477"/>
      <c r="CWM45" s="1477"/>
      <c r="CWN45" s="1477"/>
      <c r="CWO45" s="1477"/>
      <c r="CWP45" s="1477"/>
      <c r="CWQ45" s="1477"/>
      <c r="CWR45" s="1477"/>
      <c r="CWS45" s="1477"/>
      <c r="CWT45" s="1477"/>
      <c r="CWU45" s="1477"/>
      <c r="CWV45" s="1477"/>
      <c r="CWW45" s="1477"/>
      <c r="CWX45" s="1477"/>
      <c r="CWY45" s="1477"/>
      <c r="CWZ45" s="1477"/>
      <c r="CXA45" s="1477"/>
      <c r="CXB45" s="1477"/>
      <c r="CXC45" s="1477"/>
      <c r="CXD45" s="1477"/>
      <c r="CXE45" s="1477"/>
      <c r="CXF45" s="1477"/>
      <c r="CXG45" s="1477"/>
      <c r="CXH45" s="1477"/>
      <c r="CXI45" s="1477"/>
      <c r="CXJ45" s="1477"/>
      <c r="CXK45" s="1477"/>
      <c r="CXL45" s="1477"/>
      <c r="CXM45" s="1477"/>
      <c r="CXN45" s="1477"/>
      <c r="CXO45" s="1477"/>
      <c r="CXP45" s="1477"/>
      <c r="CXQ45" s="1477"/>
      <c r="CXR45" s="1477"/>
      <c r="CXS45" s="1477"/>
      <c r="CXT45" s="1477"/>
      <c r="CXU45" s="1477"/>
      <c r="CXV45" s="1477"/>
      <c r="CXW45" s="1477"/>
      <c r="CXX45" s="1477"/>
      <c r="CXY45" s="1477"/>
      <c r="CXZ45" s="1477"/>
      <c r="CYA45" s="1477"/>
      <c r="CYB45" s="1477"/>
      <c r="CYC45" s="1477"/>
      <c r="CYD45" s="1477"/>
      <c r="CYE45" s="1477"/>
      <c r="CYF45" s="1477"/>
      <c r="CYG45" s="1477"/>
      <c r="CYH45" s="1477"/>
      <c r="CYI45" s="1477"/>
      <c r="CYJ45" s="1477"/>
      <c r="CYK45" s="1477"/>
      <c r="CYL45" s="1477"/>
      <c r="CYM45" s="1477"/>
      <c r="CYN45" s="1477"/>
      <c r="CYO45" s="1477"/>
      <c r="CYP45" s="1477"/>
      <c r="CYQ45" s="1477"/>
      <c r="CYR45" s="1477"/>
      <c r="CYS45" s="1477"/>
      <c r="CYT45" s="1477"/>
      <c r="CYU45" s="1477"/>
      <c r="CYV45" s="1477"/>
      <c r="CYW45" s="1477"/>
      <c r="CYX45" s="1477"/>
      <c r="CYY45" s="1477"/>
      <c r="CYZ45" s="1477"/>
      <c r="CZA45" s="1477"/>
      <c r="CZB45" s="1477"/>
      <c r="CZC45" s="1477"/>
      <c r="CZD45" s="1477"/>
      <c r="CZE45" s="1477"/>
      <c r="CZF45" s="1477"/>
      <c r="CZG45" s="1477"/>
      <c r="CZH45" s="1477"/>
      <c r="CZI45" s="1477"/>
      <c r="CZJ45" s="1477"/>
      <c r="CZK45" s="1477"/>
      <c r="CZL45" s="1477"/>
      <c r="CZM45" s="1477"/>
      <c r="CZN45" s="1477"/>
      <c r="CZO45" s="1477"/>
      <c r="CZP45" s="1477"/>
      <c r="CZQ45" s="1477"/>
      <c r="CZR45" s="1477"/>
      <c r="CZS45" s="1477"/>
      <c r="CZT45" s="1477"/>
      <c r="CZU45" s="1477"/>
      <c r="CZV45" s="1477"/>
      <c r="CZW45" s="1477"/>
      <c r="CZX45" s="1477"/>
      <c r="CZY45" s="1477"/>
      <c r="CZZ45" s="1477"/>
      <c r="DAA45" s="1477"/>
      <c r="DAB45" s="1477"/>
      <c r="DAC45" s="1477"/>
      <c r="DAD45" s="1477"/>
      <c r="DAE45" s="1477"/>
      <c r="DAF45" s="1477"/>
      <c r="DAG45" s="1477"/>
      <c r="DAH45" s="1477"/>
      <c r="DAI45" s="1477"/>
      <c r="DAJ45" s="1477"/>
      <c r="DAK45" s="1477"/>
      <c r="DAL45" s="1477"/>
      <c r="DAM45" s="1477"/>
      <c r="DAN45" s="1477"/>
      <c r="DAO45" s="1477"/>
      <c r="DAP45" s="1477"/>
      <c r="DAQ45" s="1477"/>
      <c r="DAR45" s="1477"/>
      <c r="DAS45" s="1477"/>
      <c r="DAT45" s="1477"/>
      <c r="DAU45" s="1477"/>
      <c r="DAV45" s="1477"/>
      <c r="DAW45" s="1477"/>
      <c r="DAX45" s="1477"/>
      <c r="DAY45" s="1477"/>
      <c r="DAZ45" s="1477"/>
      <c r="DBA45" s="1477"/>
      <c r="DBB45" s="1477"/>
      <c r="DBC45" s="1477"/>
      <c r="DBD45" s="1477"/>
      <c r="DBE45" s="1477"/>
      <c r="DBF45" s="1477"/>
      <c r="DBG45" s="1477"/>
      <c r="DBH45" s="1477"/>
      <c r="DBI45" s="1477"/>
      <c r="DBJ45" s="1477"/>
      <c r="DBK45" s="1477"/>
      <c r="DBL45" s="1477"/>
      <c r="DBM45" s="1477"/>
      <c r="DBN45" s="1477"/>
      <c r="DBO45" s="1477"/>
      <c r="DBP45" s="1477"/>
      <c r="DBQ45" s="1477"/>
      <c r="DBR45" s="1477"/>
      <c r="DBS45" s="1477"/>
      <c r="DBT45" s="1477"/>
      <c r="DBU45" s="1477"/>
      <c r="DBV45" s="1477"/>
      <c r="DBW45" s="1477"/>
      <c r="DBX45" s="1477"/>
      <c r="DBY45" s="1477"/>
      <c r="DBZ45" s="1477"/>
      <c r="DCA45" s="1477"/>
      <c r="DCB45" s="1477"/>
      <c r="DCC45" s="1477"/>
      <c r="DCD45" s="1477"/>
      <c r="DCE45" s="1477"/>
      <c r="DCF45" s="1477"/>
      <c r="DCG45" s="1477"/>
      <c r="DCH45" s="1477"/>
      <c r="DCI45" s="1477"/>
      <c r="DCJ45" s="1477"/>
      <c r="DCK45" s="1477"/>
      <c r="DCL45" s="1477"/>
      <c r="DCM45" s="1477"/>
      <c r="DCN45" s="1477"/>
      <c r="DCO45" s="1477"/>
      <c r="DCP45" s="1477"/>
      <c r="DCQ45" s="1477"/>
      <c r="DCR45" s="1477"/>
      <c r="DCS45" s="1477"/>
      <c r="DCT45" s="1477"/>
      <c r="DCU45" s="1477"/>
      <c r="DCV45" s="1477"/>
      <c r="DCW45" s="1477"/>
      <c r="DCX45" s="1477"/>
      <c r="DCY45" s="1477"/>
      <c r="DCZ45" s="1477"/>
      <c r="DDA45" s="1477"/>
      <c r="DDB45" s="1477"/>
      <c r="DDC45" s="1477"/>
      <c r="DDD45" s="1477"/>
      <c r="DDE45" s="1477"/>
      <c r="DDF45" s="1477"/>
      <c r="DDG45" s="1477"/>
      <c r="DDH45" s="1477"/>
      <c r="DDI45" s="1477"/>
      <c r="DDJ45" s="1477"/>
      <c r="DDK45" s="1477"/>
      <c r="DDL45" s="1477"/>
      <c r="DDM45" s="1477"/>
      <c r="DDN45" s="1477"/>
      <c r="DDO45" s="1477"/>
      <c r="DDP45" s="1477"/>
      <c r="DDQ45" s="1477"/>
      <c r="DDR45" s="1477"/>
      <c r="DDS45" s="1477"/>
      <c r="DDT45" s="1477"/>
      <c r="DDU45" s="1477"/>
      <c r="DDV45" s="1477"/>
      <c r="DDW45" s="1477"/>
      <c r="DDX45" s="1477"/>
      <c r="DDY45" s="1477"/>
      <c r="DDZ45" s="1477"/>
      <c r="DEA45" s="1477"/>
      <c r="DEB45" s="1477"/>
      <c r="DEC45" s="1477"/>
      <c r="DED45" s="1477"/>
      <c r="DEE45" s="1477"/>
      <c r="DEF45" s="1477"/>
      <c r="DEG45" s="1477"/>
      <c r="DEH45" s="1477"/>
      <c r="DEI45" s="1477"/>
      <c r="DEJ45" s="1477"/>
      <c r="DEK45" s="1477"/>
      <c r="DEL45" s="1477"/>
      <c r="DEM45" s="1477"/>
      <c r="DEN45" s="1477"/>
      <c r="DEO45" s="1477"/>
      <c r="DEP45" s="1477"/>
      <c r="DEQ45" s="1477"/>
      <c r="DER45" s="1477"/>
      <c r="DES45" s="1477"/>
      <c r="DET45" s="1477"/>
      <c r="DEU45" s="1477"/>
      <c r="DEV45" s="1477"/>
      <c r="DEW45" s="1477"/>
      <c r="DEX45" s="1477"/>
      <c r="DEY45" s="1477"/>
      <c r="DEZ45" s="1477"/>
      <c r="DFA45" s="1477"/>
      <c r="DFB45" s="1477"/>
      <c r="DFC45" s="1477"/>
      <c r="DFD45" s="1477"/>
      <c r="DFE45" s="1477"/>
      <c r="DFF45" s="1477"/>
      <c r="DFG45" s="1477"/>
      <c r="DFH45" s="1477"/>
      <c r="DFI45" s="1477"/>
      <c r="DFJ45" s="1477"/>
      <c r="DFK45" s="1477"/>
      <c r="DFL45" s="1477"/>
      <c r="DFM45" s="1477"/>
      <c r="DFN45" s="1477"/>
      <c r="DFO45" s="1477"/>
      <c r="DFP45" s="1477"/>
      <c r="DFQ45" s="1477"/>
      <c r="DFR45" s="1477"/>
      <c r="DFS45" s="1477"/>
      <c r="DFT45" s="1477"/>
      <c r="DFU45" s="1477"/>
      <c r="DFV45" s="1477"/>
      <c r="DFW45" s="1477"/>
      <c r="DFX45" s="1477"/>
      <c r="DFY45" s="1477"/>
      <c r="DFZ45" s="1477"/>
      <c r="DGA45" s="1477"/>
      <c r="DGB45" s="1477"/>
      <c r="DGC45" s="1477"/>
      <c r="DGD45" s="1477"/>
      <c r="DGE45" s="1477"/>
      <c r="DGF45" s="1477"/>
      <c r="DGG45" s="1477"/>
      <c r="DGH45" s="1477"/>
      <c r="DGI45" s="1477"/>
      <c r="DGJ45" s="1477"/>
      <c r="DGK45" s="1477"/>
      <c r="DGL45" s="1477"/>
      <c r="DGM45" s="1477"/>
      <c r="DGN45" s="1477"/>
      <c r="DGO45" s="1477"/>
      <c r="DGP45" s="1477"/>
      <c r="DGQ45" s="1477"/>
      <c r="DGR45" s="1477"/>
      <c r="DGS45" s="1477"/>
      <c r="DGT45" s="1477"/>
      <c r="DGU45" s="1477"/>
      <c r="DGV45" s="1477"/>
      <c r="DGW45" s="1477"/>
      <c r="DGX45" s="1477"/>
      <c r="DGY45" s="1477"/>
      <c r="DGZ45" s="1477"/>
      <c r="DHA45" s="1477"/>
      <c r="DHB45" s="1477"/>
      <c r="DHC45" s="1477"/>
      <c r="DHD45" s="1477"/>
      <c r="DHE45" s="1477"/>
      <c r="DHF45" s="1477"/>
      <c r="DHG45" s="1477"/>
      <c r="DHH45" s="1477"/>
      <c r="DHI45" s="1477"/>
      <c r="DHJ45" s="1477"/>
      <c r="DHK45" s="1477"/>
      <c r="DHL45" s="1477"/>
      <c r="DHM45" s="1477"/>
      <c r="DHN45" s="1477"/>
      <c r="DHO45" s="1477"/>
      <c r="DHP45" s="1477"/>
      <c r="DHQ45" s="1477"/>
      <c r="DHR45" s="1477"/>
      <c r="DHS45" s="1477"/>
      <c r="DHT45" s="1477"/>
      <c r="DHU45" s="1477"/>
      <c r="DHV45" s="1477"/>
      <c r="DHW45" s="1477"/>
      <c r="DHX45" s="1477"/>
      <c r="DHY45" s="1477"/>
      <c r="DHZ45" s="1477"/>
      <c r="DIA45" s="1477"/>
      <c r="DIB45" s="1477"/>
      <c r="DIC45" s="1477"/>
      <c r="DID45" s="1477"/>
      <c r="DIE45" s="1477"/>
      <c r="DIF45" s="1477"/>
      <c r="DIG45" s="1477"/>
      <c r="DIH45" s="1477"/>
      <c r="DII45" s="1477"/>
      <c r="DIJ45" s="1477"/>
      <c r="DIK45" s="1477"/>
      <c r="DIL45" s="1477"/>
      <c r="DIM45" s="1477"/>
      <c r="DIN45" s="1477"/>
      <c r="DIO45" s="1477"/>
      <c r="DIP45" s="1477"/>
      <c r="DIQ45" s="1477"/>
      <c r="DIR45" s="1477"/>
      <c r="DIS45" s="1477"/>
      <c r="DIT45" s="1477"/>
      <c r="DIU45" s="1477"/>
      <c r="DIV45" s="1477"/>
      <c r="DIW45" s="1477"/>
      <c r="DIX45" s="1477"/>
      <c r="DIY45" s="1477"/>
      <c r="DIZ45" s="1477"/>
      <c r="DJA45" s="1477"/>
      <c r="DJB45" s="1477"/>
      <c r="DJC45" s="1477"/>
      <c r="DJD45" s="1477"/>
      <c r="DJE45" s="1477"/>
      <c r="DJF45" s="1477"/>
      <c r="DJG45" s="1477"/>
      <c r="DJH45" s="1477"/>
      <c r="DJI45" s="1477"/>
      <c r="DJJ45" s="1477"/>
      <c r="DJK45" s="1477"/>
      <c r="DJL45" s="1477"/>
      <c r="DJM45" s="1477"/>
      <c r="DJN45" s="1477"/>
      <c r="DJO45" s="1477"/>
      <c r="DJP45" s="1477"/>
      <c r="DJQ45" s="1477"/>
      <c r="DJR45" s="1477"/>
      <c r="DJS45" s="1477"/>
      <c r="DJT45" s="1477"/>
      <c r="DJU45" s="1477"/>
      <c r="DJV45" s="1477"/>
      <c r="DJW45" s="1477"/>
      <c r="DJX45" s="1477"/>
      <c r="DJY45" s="1477"/>
      <c r="DJZ45" s="1477"/>
      <c r="DKA45" s="1477"/>
      <c r="DKB45" s="1477"/>
      <c r="DKC45" s="1477"/>
      <c r="DKD45" s="1477"/>
      <c r="DKE45" s="1477"/>
      <c r="DKF45" s="1477"/>
      <c r="DKG45" s="1477"/>
      <c r="DKH45" s="1477"/>
      <c r="DKI45" s="1477"/>
      <c r="DKJ45" s="1477"/>
      <c r="DKK45" s="1477"/>
      <c r="DKL45" s="1477"/>
      <c r="DKM45" s="1477"/>
      <c r="DKN45" s="1477"/>
      <c r="DKO45" s="1477"/>
      <c r="DKP45" s="1477"/>
      <c r="DKQ45" s="1477"/>
      <c r="DKR45" s="1477"/>
      <c r="DKS45" s="1477"/>
      <c r="DKT45" s="1477"/>
      <c r="DKU45" s="1477"/>
      <c r="DKV45" s="1477"/>
      <c r="DKW45" s="1477"/>
      <c r="DKX45" s="1477"/>
      <c r="DKY45" s="1477"/>
      <c r="DKZ45" s="1477"/>
      <c r="DLA45" s="1477"/>
      <c r="DLB45" s="1477"/>
      <c r="DLC45" s="1477"/>
      <c r="DLD45" s="1477"/>
      <c r="DLE45" s="1477"/>
      <c r="DLF45" s="1477"/>
      <c r="DLG45" s="1477"/>
      <c r="DLH45" s="1477"/>
      <c r="DLI45" s="1477"/>
      <c r="DLJ45" s="1477"/>
      <c r="DLK45" s="1477"/>
      <c r="DLL45" s="1477"/>
      <c r="DLM45" s="1477"/>
      <c r="DLN45" s="1477"/>
      <c r="DLO45" s="1477"/>
      <c r="DLP45" s="1477"/>
      <c r="DLQ45" s="1477"/>
      <c r="DLR45" s="1477"/>
      <c r="DLS45" s="1477"/>
      <c r="DLT45" s="1477"/>
      <c r="DLU45" s="1477"/>
      <c r="DLV45" s="1477"/>
      <c r="DLW45" s="1477"/>
      <c r="DLX45" s="1477"/>
      <c r="DLY45" s="1477"/>
      <c r="DLZ45" s="1477"/>
      <c r="DMA45" s="1477"/>
      <c r="DMB45" s="1477"/>
      <c r="DMC45" s="1477"/>
      <c r="DMD45" s="1477"/>
      <c r="DME45" s="1477"/>
      <c r="DMF45" s="1477"/>
      <c r="DMG45" s="1477"/>
      <c r="DMH45" s="1477"/>
      <c r="DMI45" s="1477"/>
      <c r="DMJ45" s="1477"/>
      <c r="DMK45" s="1477"/>
      <c r="DML45" s="1477"/>
      <c r="DMM45" s="1477"/>
      <c r="DMN45" s="1477"/>
      <c r="DMO45" s="1477"/>
      <c r="DMP45" s="1477"/>
      <c r="DMQ45" s="1477"/>
      <c r="DMR45" s="1477"/>
      <c r="DMS45" s="1477"/>
      <c r="DMT45" s="1477"/>
      <c r="DMU45" s="1477"/>
      <c r="DMV45" s="1477"/>
      <c r="DMW45" s="1477"/>
      <c r="DMX45" s="1477"/>
      <c r="DMY45" s="1477"/>
      <c r="DMZ45" s="1477"/>
      <c r="DNA45" s="1477"/>
      <c r="DNB45" s="1477"/>
      <c r="DNC45" s="1477"/>
      <c r="DND45" s="1477"/>
      <c r="DNE45" s="1477"/>
      <c r="DNF45" s="1477"/>
      <c r="DNG45" s="1477"/>
      <c r="DNH45" s="1477"/>
      <c r="DNI45" s="1477"/>
      <c r="DNJ45" s="1477"/>
      <c r="DNK45" s="1477"/>
      <c r="DNL45" s="1477"/>
      <c r="DNM45" s="1477"/>
      <c r="DNN45" s="1477"/>
      <c r="DNO45" s="1477"/>
      <c r="DNP45" s="1477"/>
      <c r="DNQ45" s="1477"/>
      <c r="DNR45" s="1477"/>
      <c r="DNS45" s="1477"/>
      <c r="DNT45" s="1477"/>
      <c r="DNU45" s="1477"/>
      <c r="DNV45" s="1477"/>
      <c r="DNW45" s="1477"/>
      <c r="DNX45" s="1477"/>
      <c r="DNY45" s="1477"/>
      <c r="DNZ45" s="1477"/>
      <c r="DOA45" s="1477"/>
      <c r="DOB45" s="1477"/>
      <c r="DOC45" s="1477"/>
      <c r="DOD45" s="1477"/>
      <c r="DOE45" s="1477"/>
      <c r="DOF45" s="1477"/>
      <c r="DOG45" s="1477"/>
      <c r="DOH45" s="1477"/>
      <c r="DOI45" s="1477"/>
      <c r="DOJ45" s="1477"/>
      <c r="DOK45" s="1477"/>
      <c r="DOL45" s="1477"/>
      <c r="DOM45" s="1477"/>
      <c r="DON45" s="1477"/>
      <c r="DOO45" s="1477"/>
      <c r="DOP45" s="1477"/>
      <c r="DOQ45" s="1477"/>
      <c r="DOR45" s="1477"/>
      <c r="DOS45" s="1477"/>
      <c r="DOT45" s="1477"/>
      <c r="DOU45" s="1477"/>
      <c r="DOV45" s="1477"/>
      <c r="DOW45" s="1477"/>
      <c r="DOX45" s="1477"/>
      <c r="DOY45" s="1477"/>
      <c r="DOZ45" s="1477"/>
      <c r="DPA45" s="1477"/>
      <c r="DPB45" s="1477"/>
      <c r="DPC45" s="1477"/>
      <c r="DPD45" s="1477"/>
      <c r="DPE45" s="1477"/>
      <c r="DPF45" s="1477"/>
      <c r="DPG45" s="1477"/>
      <c r="DPH45" s="1477"/>
      <c r="DPI45" s="1477"/>
      <c r="DPJ45" s="1477"/>
      <c r="DPK45" s="1477"/>
      <c r="DPL45" s="1477"/>
      <c r="DPM45" s="1477"/>
      <c r="DPN45" s="1477"/>
      <c r="DPO45" s="1477"/>
      <c r="DPP45" s="1477"/>
      <c r="DPQ45" s="1477"/>
      <c r="DPR45" s="1477"/>
      <c r="DPS45" s="1477"/>
      <c r="DPT45" s="1477"/>
      <c r="DPU45" s="1477"/>
      <c r="DPV45" s="1477"/>
      <c r="DPW45" s="1477"/>
      <c r="DPX45" s="1477"/>
      <c r="DPY45" s="1477"/>
      <c r="DPZ45" s="1477"/>
      <c r="DQA45" s="1477"/>
      <c r="DQB45" s="1477"/>
      <c r="DQC45" s="1477"/>
      <c r="DQD45" s="1477"/>
      <c r="DQE45" s="1477"/>
      <c r="DQF45" s="1477"/>
      <c r="DQG45" s="1477"/>
      <c r="DQH45" s="1477"/>
      <c r="DQI45" s="1477"/>
      <c r="DQJ45" s="1477"/>
      <c r="DQK45" s="1477"/>
      <c r="DQL45" s="1477"/>
      <c r="DQM45" s="1477"/>
      <c r="DQN45" s="1477"/>
      <c r="DQO45" s="1477"/>
      <c r="DQP45" s="1477"/>
      <c r="DQQ45" s="1477"/>
      <c r="DQR45" s="1477"/>
      <c r="DQS45" s="1477"/>
      <c r="DQT45" s="1477"/>
      <c r="DQU45" s="1477"/>
      <c r="DQV45" s="1477"/>
      <c r="DQW45" s="1477"/>
      <c r="DQX45" s="1477"/>
      <c r="DQY45" s="1477"/>
      <c r="DQZ45" s="1477"/>
      <c r="DRA45" s="1477"/>
      <c r="DRB45" s="1477"/>
      <c r="DRC45" s="1477"/>
      <c r="DRD45" s="1477"/>
      <c r="DRE45" s="1477"/>
      <c r="DRF45" s="1477"/>
      <c r="DRG45" s="1477"/>
      <c r="DRH45" s="1477"/>
      <c r="DRI45" s="1477"/>
      <c r="DRJ45" s="1477"/>
      <c r="DRK45" s="1477"/>
      <c r="DRL45" s="1477"/>
      <c r="DRM45" s="1477"/>
      <c r="DRN45" s="1477"/>
      <c r="DRO45" s="1477"/>
      <c r="DRP45" s="1477"/>
      <c r="DRQ45" s="1477"/>
      <c r="DRR45" s="1477"/>
      <c r="DRS45" s="1477"/>
      <c r="DRT45" s="1477"/>
      <c r="DRU45" s="1477"/>
      <c r="DRV45" s="1477"/>
      <c r="DRW45" s="1477"/>
      <c r="DRX45" s="1477"/>
      <c r="DRY45" s="1477"/>
      <c r="DRZ45" s="1477"/>
      <c r="DSA45" s="1477"/>
      <c r="DSB45" s="1477"/>
      <c r="DSC45" s="1477"/>
      <c r="DSD45" s="1477"/>
      <c r="DSE45" s="1477"/>
      <c r="DSF45" s="1477"/>
      <c r="DSG45" s="1477"/>
      <c r="DSH45" s="1477"/>
      <c r="DSI45" s="1477"/>
      <c r="DSJ45" s="1477"/>
      <c r="DSK45" s="1477"/>
      <c r="DSL45" s="1477"/>
      <c r="DSM45" s="1477"/>
      <c r="DSN45" s="1477"/>
      <c r="DSO45" s="1477"/>
      <c r="DSP45" s="1477"/>
      <c r="DSQ45" s="1477"/>
      <c r="DSR45" s="1477"/>
      <c r="DSS45" s="1477"/>
      <c r="DST45" s="1477"/>
      <c r="DSU45" s="1477"/>
      <c r="DSV45" s="1477"/>
      <c r="DSW45" s="1477"/>
      <c r="DSX45" s="1477"/>
      <c r="DSY45" s="1477"/>
      <c r="DSZ45" s="1477"/>
      <c r="DTA45" s="1477"/>
      <c r="DTB45" s="1477"/>
      <c r="DTC45" s="1477"/>
      <c r="DTD45" s="1477"/>
      <c r="DTE45" s="1477"/>
      <c r="DTF45" s="1477"/>
      <c r="DTG45" s="1477"/>
      <c r="DTH45" s="1477"/>
      <c r="DTI45" s="1477"/>
      <c r="DTJ45" s="1477"/>
      <c r="DTK45" s="1477"/>
      <c r="DTL45" s="1477"/>
      <c r="DTM45" s="1477"/>
      <c r="DTN45" s="1477"/>
      <c r="DTO45" s="1477"/>
      <c r="DTP45" s="1477"/>
      <c r="DTQ45" s="1477"/>
      <c r="DTR45" s="1477"/>
      <c r="DTS45" s="1477"/>
      <c r="DTT45" s="1477"/>
      <c r="DTU45" s="1477"/>
      <c r="DTV45" s="1477"/>
      <c r="DTW45" s="1477"/>
      <c r="DTX45" s="1477"/>
      <c r="DTY45" s="1477"/>
      <c r="DTZ45" s="1477"/>
      <c r="DUA45" s="1477"/>
      <c r="DUB45" s="1477"/>
      <c r="DUC45" s="1477"/>
      <c r="DUD45" s="1477"/>
      <c r="DUE45" s="1477"/>
      <c r="DUF45" s="1477"/>
      <c r="DUG45" s="1477"/>
      <c r="DUH45" s="1477"/>
      <c r="DUI45" s="1477"/>
      <c r="DUJ45" s="1477"/>
      <c r="DUK45" s="1477"/>
      <c r="DUL45" s="1477"/>
      <c r="DUM45" s="1477"/>
      <c r="DUN45" s="1477"/>
      <c r="DUO45" s="1477"/>
      <c r="DUP45" s="1477"/>
      <c r="DUQ45" s="1477"/>
      <c r="DUR45" s="1477"/>
      <c r="DUS45" s="1477"/>
      <c r="DUT45" s="1477"/>
      <c r="DUU45" s="1477"/>
      <c r="DUV45" s="1477"/>
      <c r="DUW45" s="1477"/>
      <c r="DUX45" s="1477"/>
      <c r="DUY45" s="1477"/>
      <c r="DUZ45" s="1477"/>
      <c r="DVA45" s="1477"/>
      <c r="DVB45" s="1477"/>
      <c r="DVC45" s="1477"/>
      <c r="DVD45" s="1477"/>
      <c r="DVE45" s="1477"/>
      <c r="DVF45" s="1477"/>
      <c r="DVG45" s="1477"/>
      <c r="DVH45" s="1477"/>
      <c r="DVI45" s="1477"/>
      <c r="DVJ45" s="1477"/>
      <c r="DVK45" s="1477"/>
      <c r="DVL45" s="1477"/>
      <c r="DVM45" s="1477"/>
      <c r="DVN45" s="1477"/>
      <c r="DVO45" s="1477"/>
      <c r="DVP45" s="1477"/>
      <c r="DVQ45" s="1477"/>
      <c r="DVR45" s="1477"/>
      <c r="DVS45" s="1477"/>
      <c r="DVT45" s="1477"/>
      <c r="DVU45" s="1477"/>
      <c r="DVV45" s="1477"/>
      <c r="DVW45" s="1477"/>
      <c r="DVX45" s="1477"/>
      <c r="DVY45" s="1477"/>
      <c r="DVZ45" s="1477"/>
      <c r="DWA45" s="1477"/>
      <c r="DWB45" s="1477"/>
      <c r="DWC45" s="1477"/>
      <c r="DWD45" s="1477"/>
      <c r="DWE45" s="1477"/>
      <c r="DWF45" s="1477"/>
      <c r="DWG45" s="1477"/>
      <c r="DWH45" s="1477"/>
      <c r="DWI45" s="1477"/>
      <c r="DWJ45" s="1477"/>
      <c r="DWK45" s="1477"/>
      <c r="DWL45" s="1477"/>
      <c r="DWM45" s="1477"/>
      <c r="DWN45" s="1477"/>
      <c r="DWO45" s="1477"/>
      <c r="DWP45" s="1477"/>
      <c r="DWQ45" s="1477"/>
      <c r="DWR45" s="1477"/>
      <c r="DWS45" s="1477"/>
      <c r="DWT45" s="1477"/>
      <c r="DWU45" s="1477"/>
      <c r="DWV45" s="1477"/>
      <c r="DWW45" s="1477"/>
      <c r="DWX45" s="1477"/>
      <c r="DWY45" s="1477"/>
      <c r="DWZ45" s="1477"/>
      <c r="DXA45" s="1477"/>
      <c r="DXB45" s="1477"/>
      <c r="DXC45" s="1477"/>
      <c r="DXD45" s="1477"/>
      <c r="DXE45" s="1477"/>
      <c r="DXF45" s="1477"/>
      <c r="DXG45" s="1477"/>
      <c r="DXH45" s="1477"/>
      <c r="DXI45" s="1477"/>
      <c r="DXJ45" s="1477"/>
      <c r="DXK45" s="1477"/>
      <c r="DXL45" s="1477"/>
      <c r="DXM45" s="1477"/>
      <c r="DXN45" s="1477"/>
      <c r="DXO45" s="1477"/>
      <c r="DXP45" s="1477"/>
      <c r="DXQ45" s="1477"/>
      <c r="DXR45" s="1477"/>
      <c r="DXS45" s="1477"/>
      <c r="DXT45" s="1477"/>
      <c r="DXU45" s="1477"/>
      <c r="DXV45" s="1477"/>
      <c r="DXW45" s="1477"/>
      <c r="DXX45" s="1477"/>
      <c r="DXY45" s="1477"/>
      <c r="DXZ45" s="1477"/>
      <c r="DYA45" s="1477"/>
      <c r="DYB45" s="1477"/>
      <c r="DYC45" s="1477"/>
      <c r="DYD45" s="1477"/>
      <c r="DYE45" s="1477"/>
      <c r="DYF45" s="1477"/>
      <c r="DYG45" s="1477"/>
      <c r="DYH45" s="1477"/>
      <c r="DYI45" s="1477"/>
      <c r="DYJ45" s="1477"/>
      <c r="DYK45" s="1477"/>
      <c r="DYL45" s="1477"/>
      <c r="DYM45" s="1477"/>
      <c r="DYN45" s="1477"/>
      <c r="DYO45" s="1477"/>
      <c r="DYP45" s="1477"/>
      <c r="DYQ45" s="1477"/>
      <c r="DYR45" s="1477"/>
      <c r="DYS45" s="1477"/>
      <c r="DYT45" s="1477"/>
      <c r="DYU45" s="1477"/>
      <c r="DYV45" s="1477"/>
      <c r="DYW45" s="1477"/>
      <c r="DYX45" s="1477"/>
      <c r="DYY45" s="1477"/>
      <c r="DYZ45" s="1477"/>
      <c r="DZA45" s="1477"/>
      <c r="DZB45" s="1477"/>
      <c r="DZC45" s="1477"/>
      <c r="DZD45" s="1477"/>
      <c r="DZE45" s="1477"/>
      <c r="DZF45" s="1477"/>
      <c r="DZG45" s="1477"/>
      <c r="DZH45" s="1477"/>
      <c r="DZI45" s="1477"/>
      <c r="DZJ45" s="1477"/>
      <c r="DZK45" s="1477"/>
      <c r="DZL45" s="1477"/>
      <c r="DZM45" s="1477"/>
      <c r="DZN45" s="1477"/>
      <c r="DZO45" s="1477"/>
      <c r="DZP45" s="1477"/>
      <c r="DZQ45" s="1477"/>
      <c r="DZR45" s="1477"/>
      <c r="DZS45" s="1477"/>
      <c r="DZT45" s="1477"/>
      <c r="DZU45" s="1477"/>
      <c r="DZV45" s="1477"/>
      <c r="DZW45" s="1477"/>
      <c r="DZX45" s="1477"/>
      <c r="DZY45" s="1477"/>
      <c r="DZZ45" s="1477"/>
      <c r="EAA45" s="1477"/>
      <c r="EAB45" s="1477"/>
      <c r="EAC45" s="1477"/>
      <c r="EAD45" s="1477"/>
      <c r="EAE45" s="1477"/>
      <c r="EAF45" s="1477"/>
      <c r="EAG45" s="1477"/>
      <c r="EAH45" s="1477"/>
      <c r="EAI45" s="1477"/>
      <c r="EAJ45" s="1477"/>
      <c r="EAK45" s="1477"/>
      <c r="EAL45" s="1477"/>
      <c r="EAM45" s="1477"/>
      <c r="EAN45" s="1477"/>
      <c r="EAO45" s="1477"/>
      <c r="EAP45" s="1477"/>
      <c r="EAQ45" s="1477"/>
      <c r="EAR45" s="1477"/>
      <c r="EAS45" s="1477"/>
      <c r="EAT45" s="1477"/>
      <c r="EAU45" s="1477"/>
      <c r="EAV45" s="1477"/>
      <c r="EAW45" s="1477"/>
      <c r="EAX45" s="1477"/>
      <c r="EAY45" s="1477"/>
      <c r="EAZ45" s="1477"/>
      <c r="EBA45" s="1477"/>
      <c r="EBB45" s="1477"/>
      <c r="EBC45" s="1477"/>
      <c r="EBD45" s="1477"/>
      <c r="EBE45" s="1477"/>
      <c r="EBF45" s="1477"/>
      <c r="EBG45" s="1477"/>
      <c r="EBH45" s="1477"/>
      <c r="EBI45" s="1477"/>
      <c r="EBJ45" s="1477"/>
      <c r="EBK45" s="1477"/>
      <c r="EBL45" s="1477"/>
      <c r="EBM45" s="1477"/>
      <c r="EBN45" s="1477"/>
      <c r="EBO45" s="1477"/>
      <c r="EBP45" s="1477"/>
      <c r="EBQ45" s="1477"/>
      <c r="EBR45" s="1477"/>
      <c r="EBS45" s="1477"/>
      <c r="EBT45" s="1477"/>
      <c r="EBU45" s="1477"/>
      <c r="EBV45" s="1477"/>
      <c r="EBW45" s="1477"/>
      <c r="EBX45" s="1477"/>
      <c r="EBY45" s="1477"/>
      <c r="EBZ45" s="1477"/>
      <c r="ECA45" s="1477"/>
      <c r="ECB45" s="1477"/>
      <c r="ECC45" s="1477"/>
      <c r="ECD45" s="1477"/>
      <c r="ECE45" s="1477"/>
      <c r="ECF45" s="1477"/>
      <c r="ECG45" s="1477"/>
      <c r="ECH45" s="1477"/>
      <c r="ECI45" s="1477"/>
      <c r="ECJ45" s="1477"/>
      <c r="ECK45" s="1477"/>
      <c r="ECL45" s="1477"/>
      <c r="ECM45" s="1477"/>
      <c r="ECN45" s="1477"/>
      <c r="ECO45" s="1477"/>
      <c r="ECP45" s="1477"/>
      <c r="ECQ45" s="1477"/>
      <c r="ECR45" s="1477"/>
      <c r="ECS45" s="1477"/>
      <c r="ECT45" s="1477"/>
      <c r="ECU45" s="1477"/>
      <c r="ECV45" s="1477"/>
      <c r="ECW45" s="1477"/>
      <c r="ECX45" s="1477"/>
      <c r="ECY45" s="1477"/>
      <c r="ECZ45" s="1477"/>
      <c r="EDA45" s="1477"/>
      <c r="EDB45" s="1477"/>
      <c r="EDC45" s="1477"/>
      <c r="EDD45" s="1477"/>
      <c r="EDE45" s="1477"/>
      <c r="EDF45" s="1477"/>
      <c r="EDG45" s="1477"/>
      <c r="EDH45" s="1477"/>
      <c r="EDI45" s="1477"/>
      <c r="EDJ45" s="1477"/>
      <c r="EDK45" s="1477"/>
      <c r="EDL45" s="1477"/>
      <c r="EDM45" s="1477"/>
      <c r="EDN45" s="1477"/>
      <c r="EDO45" s="1477"/>
      <c r="EDP45" s="1477"/>
      <c r="EDQ45" s="1477"/>
      <c r="EDR45" s="1477"/>
      <c r="EDS45" s="1477"/>
      <c r="EDT45" s="1477"/>
      <c r="EDU45" s="1477"/>
      <c r="EDV45" s="1477"/>
      <c r="EDW45" s="1477"/>
      <c r="EDX45" s="1477"/>
      <c r="EDY45" s="1477"/>
      <c r="EDZ45" s="1477"/>
      <c r="EEA45" s="1477"/>
      <c r="EEB45" s="1477"/>
      <c r="EEC45" s="1477"/>
      <c r="EED45" s="1477"/>
      <c r="EEE45" s="1477"/>
      <c r="EEF45" s="1477"/>
      <c r="EEG45" s="1477"/>
      <c r="EEH45" s="1477"/>
      <c r="EEI45" s="1477"/>
      <c r="EEJ45" s="1477"/>
      <c r="EEK45" s="1477"/>
      <c r="EEL45" s="1477"/>
      <c r="EEM45" s="1477"/>
      <c r="EEN45" s="1477"/>
      <c r="EEO45" s="1477"/>
      <c r="EEP45" s="1477"/>
      <c r="EEQ45" s="1477"/>
      <c r="EER45" s="1477"/>
      <c r="EES45" s="1477"/>
      <c r="EET45" s="1477"/>
      <c r="EEU45" s="1477"/>
      <c r="EEV45" s="1477"/>
      <c r="EEW45" s="1477"/>
      <c r="EEX45" s="1477"/>
      <c r="EEY45" s="1477"/>
      <c r="EEZ45" s="1477"/>
      <c r="EFA45" s="1477"/>
      <c r="EFB45" s="1477"/>
      <c r="EFC45" s="1477"/>
      <c r="EFD45" s="1477"/>
      <c r="EFE45" s="1477"/>
      <c r="EFF45" s="1477"/>
      <c r="EFG45" s="1477"/>
      <c r="EFH45" s="1477"/>
      <c r="EFI45" s="1477"/>
      <c r="EFJ45" s="1477"/>
      <c r="EFK45" s="1477"/>
      <c r="EFL45" s="1477"/>
      <c r="EFM45" s="1477"/>
      <c r="EFN45" s="1477"/>
      <c r="EFO45" s="1477"/>
      <c r="EFP45" s="1477"/>
      <c r="EFQ45" s="1477"/>
      <c r="EFR45" s="1477"/>
      <c r="EFS45" s="1477"/>
      <c r="EFT45" s="1477"/>
      <c r="EFU45" s="1477"/>
      <c r="EFV45" s="1477"/>
      <c r="EFW45" s="1477"/>
      <c r="EFX45" s="1477"/>
      <c r="EFY45" s="1477"/>
      <c r="EFZ45" s="1477"/>
      <c r="EGA45" s="1477"/>
      <c r="EGB45" s="1477"/>
      <c r="EGC45" s="1477"/>
      <c r="EGD45" s="1477"/>
      <c r="EGE45" s="1477"/>
      <c r="EGF45" s="1477"/>
      <c r="EGG45" s="1477"/>
      <c r="EGH45" s="1477"/>
      <c r="EGI45" s="1477"/>
      <c r="EGJ45" s="1477"/>
      <c r="EGK45" s="1477"/>
      <c r="EGL45" s="1477"/>
      <c r="EGM45" s="1477"/>
      <c r="EGN45" s="1477"/>
      <c r="EGO45" s="1477"/>
      <c r="EGP45" s="1477"/>
      <c r="EGQ45" s="1477"/>
      <c r="EGR45" s="1477"/>
      <c r="EGS45" s="1477"/>
      <c r="EGT45" s="1477"/>
      <c r="EGU45" s="1477"/>
      <c r="EGV45" s="1477"/>
      <c r="EGW45" s="1477"/>
      <c r="EGX45" s="1477"/>
      <c r="EGY45" s="1477"/>
      <c r="EGZ45" s="1477"/>
      <c r="EHA45" s="1477"/>
      <c r="EHB45" s="1477"/>
      <c r="EHC45" s="1477"/>
      <c r="EHD45" s="1477"/>
      <c r="EHE45" s="1477"/>
      <c r="EHF45" s="1477"/>
      <c r="EHG45" s="1477"/>
      <c r="EHH45" s="1477"/>
      <c r="EHI45" s="1477"/>
      <c r="EHJ45" s="1477"/>
      <c r="EHK45" s="1477"/>
      <c r="EHL45" s="1477"/>
      <c r="EHM45" s="1477"/>
      <c r="EHN45" s="1477"/>
      <c r="EHO45" s="1477"/>
      <c r="EHP45" s="1477"/>
      <c r="EHQ45" s="1477"/>
      <c r="EHR45" s="1477"/>
      <c r="EHS45" s="1477"/>
      <c r="EHT45" s="1477"/>
      <c r="EHU45" s="1477"/>
      <c r="EHV45" s="1477"/>
      <c r="EHW45" s="1477"/>
      <c r="EHX45" s="1477"/>
      <c r="EHY45" s="1477"/>
      <c r="EHZ45" s="1477"/>
      <c r="EIA45" s="1477"/>
      <c r="EIB45" s="1477"/>
      <c r="EIC45" s="1477"/>
      <c r="EID45" s="1477"/>
      <c r="EIE45" s="1477"/>
      <c r="EIF45" s="1477"/>
      <c r="EIG45" s="1477"/>
      <c r="EIH45" s="1477"/>
      <c r="EII45" s="1477"/>
      <c r="EIJ45" s="1477"/>
      <c r="EIK45" s="1477"/>
      <c r="EIL45" s="1477"/>
      <c r="EIM45" s="1477"/>
      <c r="EIN45" s="1477"/>
      <c r="EIO45" s="1477"/>
      <c r="EIP45" s="1477"/>
      <c r="EIQ45" s="1477"/>
      <c r="EIR45" s="1477"/>
      <c r="EIS45" s="1477"/>
      <c r="EIT45" s="1477"/>
      <c r="EIU45" s="1477"/>
      <c r="EIV45" s="1477"/>
      <c r="EIW45" s="1477"/>
      <c r="EIX45" s="1477"/>
      <c r="EIY45" s="1477"/>
      <c r="EIZ45" s="1477"/>
      <c r="EJA45" s="1477"/>
      <c r="EJB45" s="1477"/>
      <c r="EJC45" s="1477"/>
      <c r="EJD45" s="1477"/>
      <c r="EJE45" s="1477"/>
      <c r="EJF45" s="1477"/>
      <c r="EJG45" s="1477"/>
      <c r="EJH45" s="1477"/>
      <c r="EJI45" s="1477"/>
      <c r="EJJ45" s="1477"/>
      <c r="EJK45" s="1477"/>
      <c r="EJL45" s="1477"/>
      <c r="EJM45" s="1477"/>
      <c r="EJN45" s="1477"/>
      <c r="EJO45" s="1477"/>
      <c r="EJP45" s="1477"/>
      <c r="EJQ45" s="1477"/>
      <c r="EJR45" s="1477"/>
      <c r="EJS45" s="1477"/>
      <c r="EJT45" s="1477"/>
      <c r="EJU45" s="1477"/>
      <c r="EJV45" s="1477"/>
      <c r="EJW45" s="1477"/>
      <c r="EJX45" s="1477"/>
      <c r="EJY45" s="1477"/>
      <c r="EJZ45" s="1477"/>
      <c r="EKA45" s="1477"/>
      <c r="EKB45" s="1477"/>
      <c r="EKC45" s="1477"/>
      <c r="EKD45" s="1477"/>
      <c r="EKE45" s="1477"/>
      <c r="EKF45" s="1477"/>
      <c r="EKG45" s="1477"/>
      <c r="EKH45" s="1477"/>
      <c r="EKI45" s="1477"/>
      <c r="EKJ45" s="1477"/>
      <c r="EKK45" s="1477"/>
      <c r="EKL45" s="1477"/>
      <c r="EKM45" s="1477"/>
      <c r="EKN45" s="1477"/>
      <c r="EKO45" s="1477"/>
      <c r="EKP45" s="1477"/>
      <c r="EKQ45" s="1477"/>
      <c r="EKR45" s="1477"/>
      <c r="EKS45" s="1477"/>
      <c r="EKT45" s="1477"/>
      <c r="EKU45" s="1477"/>
      <c r="EKV45" s="1477"/>
      <c r="EKW45" s="1477"/>
      <c r="EKX45" s="1477"/>
      <c r="EKY45" s="1477"/>
      <c r="EKZ45" s="1477"/>
      <c r="ELA45" s="1477"/>
      <c r="ELB45" s="1477"/>
      <c r="ELC45" s="1477"/>
      <c r="ELD45" s="1477"/>
      <c r="ELE45" s="1477"/>
      <c r="ELF45" s="1477"/>
      <c r="ELG45" s="1477"/>
      <c r="ELH45" s="1477"/>
      <c r="ELI45" s="1477"/>
      <c r="ELJ45" s="1477"/>
      <c r="ELK45" s="1477"/>
      <c r="ELL45" s="1477"/>
      <c r="ELM45" s="1477"/>
      <c r="ELN45" s="1477"/>
      <c r="ELO45" s="1477"/>
      <c r="ELP45" s="1477"/>
      <c r="ELQ45" s="1477"/>
      <c r="ELR45" s="1477"/>
      <c r="ELS45" s="1477"/>
      <c r="ELT45" s="1477"/>
      <c r="ELU45" s="1477"/>
      <c r="ELV45" s="1477"/>
      <c r="ELW45" s="1477"/>
      <c r="ELX45" s="1477"/>
      <c r="ELY45" s="1477"/>
      <c r="ELZ45" s="1477"/>
      <c r="EMA45" s="1477"/>
      <c r="EMB45" s="1477"/>
      <c r="EMC45" s="1477"/>
      <c r="EMD45" s="1477"/>
      <c r="EME45" s="1477"/>
      <c r="EMF45" s="1477"/>
      <c r="EMG45" s="1477"/>
      <c r="EMH45" s="1477"/>
      <c r="EMI45" s="1477"/>
      <c r="EMJ45" s="1477"/>
      <c r="EMK45" s="1477"/>
      <c r="EML45" s="1477"/>
      <c r="EMM45" s="1477"/>
      <c r="EMN45" s="1477"/>
      <c r="EMO45" s="1477"/>
      <c r="EMP45" s="1477"/>
      <c r="EMQ45" s="1477"/>
      <c r="EMR45" s="1477"/>
      <c r="EMS45" s="1477"/>
      <c r="EMT45" s="1477"/>
      <c r="EMU45" s="1477"/>
      <c r="EMV45" s="1477"/>
      <c r="EMW45" s="1477"/>
      <c r="EMX45" s="1477"/>
      <c r="EMY45" s="1477"/>
      <c r="EMZ45" s="1477"/>
      <c r="ENA45" s="1477"/>
      <c r="ENB45" s="1477"/>
      <c r="ENC45" s="1477"/>
      <c r="END45" s="1477"/>
      <c r="ENE45" s="1477"/>
      <c r="ENF45" s="1477"/>
      <c r="ENG45" s="1477"/>
      <c r="ENH45" s="1477"/>
      <c r="ENI45" s="1477"/>
      <c r="ENJ45" s="1477"/>
      <c r="ENK45" s="1477"/>
      <c r="ENL45" s="1477"/>
      <c r="ENM45" s="1477"/>
      <c r="ENN45" s="1477"/>
      <c r="ENO45" s="1477"/>
      <c r="ENP45" s="1477"/>
      <c r="ENQ45" s="1477"/>
      <c r="ENR45" s="1477"/>
      <c r="ENS45" s="1477"/>
      <c r="ENT45" s="1477"/>
      <c r="ENU45" s="1477"/>
      <c r="ENV45" s="1477"/>
      <c r="ENW45" s="1477"/>
      <c r="ENX45" s="1477"/>
      <c r="ENY45" s="1477"/>
      <c r="ENZ45" s="1477"/>
      <c r="EOA45" s="1477"/>
      <c r="EOB45" s="1477"/>
      <c r="EOC45" s="1477"/>
      <c r="EOD45" s="1477"/>
      <c r="EOE45" s="1477"/>
      <c r="EOF45" s="1477"/>
      <c r="EOG45" s="1477"/>
      <c r="EOH45" s="1477"/>
      <c r="EOI45" s="1477"/>
      <c r="EOJ45" s="1477"/>
      <c r="EOK45" s="1477"/>
      <c r="EOL45" s="1477"/>
      <c r="EOM45" s="1477"/>
      <c r="EON45" s="1477"/>
      <c r="EOO45" s="1477"/>
      <c r="EOP45" s="1477"/>
      <c r="EOQ45" s="1477"/>
      <c r="EOR45" s="1477"/>
      <c r="EOS45" s="1477"/>
      <c r="EOT45" s="1477"/>
      <c r="EOU45" s="1477"/>
      <c r="EOV45" s="1477"/>
      <c r="EOW45" s="1477"/>
      <c r="EOX45" s="1477"/>
      <c r="EOY45" s="1477"/>
      <c r="EOZ45" s="1477"/>
      <c r="EPA45" s="1477"/>
      <c r="EPB45" s="1477"/>
      <c r="EPC45" s="1477"/>
      <c r="EPD45" s="1477"/>
      <c r="EPE45" s="1477"/>
      <c r="EPF45" s="1477"/>
      <c r="EPG45" s="1477"/>
      <c r="EPH45" s="1477"/>
      <c r="EPI45" s="1477"/>
      <c r="EPJ45" s="1477"/>
      <c r="EPK45" s="1477"/>
      <c r="EPL45" s="1477"/>
      <c r="EPM45" s="1477"/>
      <c r="EPN45" s="1477"/>
      <c r="EPO45" s="1477"/>
      <c r="EPP45" s="1477"/>
      <c r="EPQ45" s="1477"/>
      <c r="EPR45" s="1477"/>
      <c r="EPS45" s="1477"/>
      <c r="EPT45" s="1477"/>
      <c r="EPU45" s="1477"/>
      <c r="EPV45" s="1477"/>
      <c r="EPW45" s="1477"/>
      <c r="EPX45" s="1477"/>
      <c r="EPY45" s="1477"/>
      <c r="EPZ45" s="1477"/>
      <c r="EQA45" s="1477"/>
      <c r="EQB45" s="1477"/>
      <c r="EQC45" s="1477"/>
      <c r="EQD45" s="1477"/>
      <c r="EQE45" s="1477"/>
      <c r="EQF45" s="1477"/>
      <c r="EQG45" s="1477"/>
      <c r="EQH45" s="1477"/>
      <c r="EQI45" s="1477"/>
      <c r="EQJ45" s="1477"/>
      <c r="EQK45" s="1477"/>
      <c r="EQL45" s="1477"/>
      <c r="EQM45" s="1477"/>
      <c r="EQN45" s="1477"/>
      <c r="EQO45" s="1477"/>
      <c r="EQP45" s="1477"/>
      <c r="EQQ45" s="1477"/>
      <c r="EQR45" s="1477"/>
      <c r="EQS45" s="1477"/>
      <c r="EQT45" s="1477"/>
      <c r="EQU45" s="1477"/>
      <c r="EQV45" s="1477"/>
      <c r="EQW45" s="1477"/>
      <c r="EQX45" s="1477"/>
      <c r="EQY45" s="1477"/>
      <c r="EQZ45" s="1477"/>
      <c r="ERA45" s="1477"/>
      <c r="ERB45" s="1477"/>
      <c r="ERC45" s="1477"/>
      <c r="ERD45" s="1477"/>
      <c r="ERE45" s="1477"/>
      <c r="ERF45" s="1477"/>
      <c r="ERG45" s="1477"/>
      <c r="ERH45" s="1477"/>
      <c r="ERI45" s="1477"/>
      <c r="ERJ45" s="1477"/>
      <c r="ERK45" s="1477"/>
      <c r="ERL45" s="1477"/>
      <c r="ERM45" s="1477"/>
      <c r="ERN45" s="1477"/>
      <c r="ERO45" s="1477"/>
      <c r="ERP45" s="1477"/>
      <c r="ERQ45" s="1477"/>
      <c r="ERR45" s="1477"/>
      <c r="ERS45" s="1477"/>
      <c r="ERT45" s="1477"/>
      <c r="ERU45" s="1477"/>
      <c r="ERV45" s="1477"/>
      <c r="ERW45" s="1477"/>
      <c r="ERX45" s="1477"/>
      <c r="ERY45" s="1477"/>
      <c r="ERZ45" s="1477"/>
      <c r="ESA45" s="1477"/>
      <c r="ESB45" s="1477"/>
      <c r="ESC45" s="1477"/>
      <c r="ESD45" s="1477"/>
      <c r="ESE45" s="1477"/>
      <c r="ESF45" s="1477"/>
      <c r="ESG45" s="1477"/>
      <c r="ESH45" s="1477"/>
      <c r="ESI45" s="1477"/>
      <c r="ESJ45" s="1477"/>
      <c r="ESK45" s="1477"/>
      <c r="ESL45" s="1477"/>
      <c r="ESM45" s="1477"/>
      <c r="ESN45" s="1477"/>
      <c r="ESO45" s="1477"/>
      <c r="ESP45" s="1477"/>
      <c r="ESQ45" s="1477"/>
      <c r="ESR45" s="1477"/>
      <c r="ESS45" s="1477"/>
      <c r="EST45" s="1477"/>
      <c r="ESU45" s="1477"/>
      <c r="ESV45" s="1477"/>
      <c r="ESW45" s="1477"/>
      <c r="ESX45" s="1477"/>
      <c r="ESY45" s="1477"/>
      <c r="ESZ45" s="1477"/>
      <c r="ETA45" s="1477"/>
      <c r="ETB45" s="1477"/>
      <c r="ETC45" s="1477"/>
      <c r="ETD45" s="1477"/>
      <c r="ETE45" s="1477"/>
      <c r="ETF45" s="1477"/>
      <c r="ETG45" s="1477"/>
      <c r="ETH45" s="1477"/>
      <c r="ETI45" s="1477"/>
      <c r="ETJ45" s="1477"/>
      <c r="ETK45" s="1477"/>
      <c r="ETL45" s="1477"/>
      <c r="ETM45" s="1477"/>
      <c r="ETN45" s="1477"/>
      <c r="ETO45" s="1477"/>
      <c r="ETP45" s="1477"/>
      <c r="ETQ45" s="1477"/>
      <c r="ETR45" s="1477"/>
      <c r="ETS45" s="1477"/>
      <c r="ETT45" s="1477"/>
      <c r="ETU45" s="1477"/>
      <c r="ETV45" s="1477"/>
      <c r="ETW45" s="1477"/>
      <c r="ETX45" s="1477"/>
      <c r="ETY45" s="1477"/>
      <c r="ETZ45" s="1477"/>
      <c r="EUA45" s="1477"/>
      <c r="EUB45" s="1477"/>
      <c r="EUC45" s="1477"/>
      <c r="EUD45" s="1477"/>
      <c r="EUE45" s="1477"/>
      <c r="EUF45" s="1477"/>
      <c r="EUG45" s="1477"/>
      <c r="EUH45" s="1477"/>
      <c r="EUI45" s="1477"/>
      <c r="EUJ45" s="1477"/>
      <c r="EUK45" s="1477"/>
      <c r="EUL45" s="1477"/>
      <c r="EUM45" s="1477"/>
      <c r="EUN45" s="1477"/>
      <c r="EUO45" s="1477"/>
      <c r="EUP45" s="1477"/>
      <c r="EUQ45" s="1477"/>
      <c r="EUR45" s="1477"/>
      <c r="EUS45" s="1477"/>
      <c r="EUT45" s="1477"/>
      <c r="EUU45" s="1477"/>
      <c r="EUV45" s="1477"/>
      <c r="EUW45" s="1477"/>
      <c r="EUX45" s="1477"/>
      <c r="EUY45" s="1477"/>
      <c r="EUZ45" s="1477"/>
      <c r="EVA45" s="1477"/>
      <c r="EVB45" s="1477"/>
      <c r="EVC45" s="1477"/>
      <c r="EVD45" s="1477"/>
      <c r="EVE45" s="1477"/>
      <c r="EVF45" s="1477"/>
      <c r="EVG45" s="1477"/>
      <c r="EVH45" s="1477"/>
      <c r="EVI45" s="1477"/>
      <c r="EVJ45" s="1477"/>
      <c r="EVK45" s="1477"/>
      <c r="EVL45" s="1477"/>
      <c r="EVM45" s="1477"/>
      <c r="EVN45" s="1477"/>
      <c r="EVO45" s="1477"/>
      <c r="EVP45" s="1477"/>
      <c r="EVQ45" s="1477"/>
      <c r="EVR45" s="1477"/>
      <c r="EVS45" s="1477"/>
      <c r="EVT45" s="1477"/>
      <c r="EVU45" s="1477"/>
      <c r="EVV45" s="1477"/>
      <c r="EVW45" s="1477"/>
      <c r="EVX45" s="1477"/>
      <c r="EVY45" s="1477"/>
      <c r="EVZ45" s="1477"/>
      <c r="EWA45" s="1477"/>
      <c r="EWB45" s="1477"/>
      <c r="EWC45" s="1477"/>
      <c r="EWD45" s="1477"/>
      <c r="EWE45" s="1477"/>
      <c r="EWF45" s="1477"/>
      <c r="EWG45" s="1477"/>
      <c r="EWH45" s="1477"/>
      <c r="EWI45" s="1477"/>
      <c r="EWJ45" s="1477"/>
      <c r="EWK45" s="1477"/>
      <c r="EWL45" s="1477"/>
      <c r="EWM45" s="1477"/>
      <c r="EWN45" s="1477"/>
      <c r="EWO45" s="1477"/>
      <c r="EWP45" s="1477"/>
      <c r="EWQ45" s="1477"/>
      <c r="EWR45" s="1477"/>
      <c r="EWS45" s="1477"/>
      <c r="EWT45" s="1477"/>
      <c r="EWU45" s="1477"/>
      <c r="EWV45" s="1477"/>
      <c r="EWW45" s="1477"/>
      <c r="EWX45" s="1477"/>
      <c r="EWY45" s="1477"/>
      <c r="EWZ45" s="1477"/>
      <c r="EXA45" s="1477"/>
      <c r="EXB45" s="1477"/>
      <c r="EXC45" s="1477"/>
      <c r="EXD45" s="1477"/>
      <c r="EXE45" s="1477"/>
      <c r="EXF45" s="1477"/>
      <c r="EXG45" s="1477"/>
      <c r="EXH45" s="1477"/>
      <c r="EXI45" s="1477"/>
      <c r="EXJ45" s="1477"/>
      <c r="EXK45" s="1477"/>
      <c r="EXL45" s="1477"/>
      <c r="EXM45" s="1477"/>
      <c r="EXN45" s="1477"/>
      <c r="EXO45" s="1477"/>
      <c r="EXP45" s="1477"/>
      <c r="EXQ45" s="1477"/>
      <c r="EXR45" s="1477"/>
      <c r="EXS45" s="1477"/>
      <c r="EXT45" s="1477"/>
      <c r="EXU45" s="1477"/>
      <c r="EXV45" s="1477"/>
      <c r="EXW45" s="1477"/>
      <c r="EXX45" s="1477"/>
      <c r="EXY45" s="1477"/>
      <c r="EXZ45" s="1477"/>
      <c r="EYA45" s="1477"/>
      <c r="EYB45" s="1477"/>
      <c r="EYC45" s="1477"/>
      <c r="EYD45" s="1477"/>
      <c r="EYE45" s="1477"/>
      <c r="EYF45" s="1477"/>
      <c r="EYG45" s="1477"/>
      <c r="EYH45" s="1477"/>
      <c r="EYI45" s="1477"/>
      <c r="EYJ45" s="1477"/>
      <c r="EYK45" s="1477"/>
      <c r="EYL45" s="1477"/>
      <c r="EYM45" s="1477"/>
      <c r="EYN45" s="1477"/>
      <c r="EYO45" s="1477"/>
      <c r="EYP45" s="1477"/>
      <c r="EYQ45" s="1477"/>
      <c r="EYR45" s="1477"/>
      <c r="EYS45" s="1477"/>
      <c r="EYT45" s="1477"/>
      <c r="EYU45" s="1477"/>
      <c r="EYV45" s="1477"/>
      <c r="EYW45" s="1477"/>
      <c r="EYX45" s="1477"/>
      <c r="EYY45" s="1477"/>
      <c r="EYZ45" s="1477"/>
      <c r="EZA45" s="1477"/>
      <c r="EZB45" s="1477"/>
      <c r="EZC45" s="1477"/>
      <c r="EZD45" s="1477"/>
      <c r="EZE45" s="1477"/>
      <c r="EZF45" s="1477"/>
      <c r="EZG45" s="1477"/>
      <c r="EZH45" s="1477"/>
      <c r="EZI45" s="1477"/>
      <c r="EZJ45" s="1477"/>
      <c r="EZK45" s="1477"/>
      <c r="EZL45" s="1477"/>
      <c r="EZM45" s="1477"/>
      <c r="EZN45" s="1477"/>
      <c r="EZO45" s="1477"/>
      <c r="EZP45" s="1477"/>
      <c r="EZQ45" s="1477"/>
      <c r="EZR45" s="1477"/>
      <c r="EZS45" s="1477"/>
      <c r="EZT45" s="1477"/>
      <c r="EZU45" s="1477"/>
      <c r="EZV45" s="1477"/>
      <c r="EZW45" s="1477"/>
      <c r="EZX45" s="1477"/>
      <c r="EZY45" s="1477"/>
      <c r="EZZ45" s="1477"/>
      <c r="FAA45" s="1477"/>
      <c r="FAB45" s="1477"/>
      <c r="FAC45" s="1477"/>
      <c r="FAD45" s="1477"/>
      <c r="FAE45" s="1477"/>
      <c r="FAF45" s="1477"/>
      <c r="FAG45" s="1477"/>
      <c r="FAH45" s="1477"/>
      <c r="FAI45" s="1477"/>
      <c r="FAJ45" s="1477"/>
      <c r="FAK45" s="1477"/>
      <c r="FAL45" s="1477"/>
      <c r="FAM45" s="1477"/>
      <c r="FAN45" s="1477"/>
      <c r="FAO45" s="1477"/>
      <c r="FAP45" s="1477"/>
      <c r="FAQ45" s="1477"/>
      <c r="FAR45" s="1477"/>
      <c r="FAS45" s="1477"/>
      <c r="FAT45" s="1477"/>
      <c r="FAU45" s="1477"/>
      <c r="FAV45" s="1477"/>
      <c r="FAW45" s="1477"/>
      <c r="FAX45" s="1477"/>
      <c r="FAY45" s="1477"/>
      <c r="FAZ45" s="1477"/>
      <c r="FBA45" s="1477"/>
      <c r="FBB45" s="1477"/>
      <c r="FBC45" s="1477"/>
      <c r="FBD45" s="1477"/>
      <c r="FBE45" s="1477"/>
      <c r="FBF45" s="1477"/>
      <c r="FBG45" s="1477"/>
      <c r="FBH45" s="1477"/>
      <c r="FBI45" s="1477"/>
      <c r="FBJ45" s="1477"/>
      <c r="FBK45" s="1477"/>
      <c r="FBL45" s="1477"/>
      <c r="FBM45" s="1477"/>
      <c r="FBN45" s="1477"/>
      <c r="FBO45" s="1477"/>
      <c r="FBP45" s="1477"/>
      <c r="FBQ45" s="1477"/>
      <c r="FBR45" s="1477"/>
      <c r="FBS45" s="1477"/>
      <c r="FBT45" s="1477"/>
      <c r="FBU45" s="1477"/>
      <c r="FBV45" s="1477"/>
      <c r="FBW45" s="1477"/>
      <c r="FBX45" s="1477"/>
      <c r="FBY45" s="1477"/>
      <c r="FBZ45" s="1477"/>
      <c r="FCA45" s="1477"/>
      <c r="FCB45" s="1477"/>
      <c r="FCC45" s="1477"/>
      <c r="FCD45" s="1477"/>
      <c r="FCE45" s="1477"/>
      <c r="FCF45" s="1477"/>
      <c r="FCG45" s="1477"/>
      <c r="FCH45" s="1477"/>
      <c r="FCI45" s="1477"/>
      <c r="FCJ45" s="1477"/>
      <c r="FCK45" s="1477"/>
      <c r="FCL45" s="1477"/>
      <c r="FCM45" s="1477"/>
      <c r="FCN45" s="1477"/>
      <c r="FCO45" s="1477"/>
      <c r="FCP45" s="1477"/>
      <c r="FCQ45" s="1477"/>
      <c r="FCR45" s="1477"/>
      <c r="FCS45" s="1477"/>
      <c r="FCT45" s="1477"/>
      <c r="FCU45" s="1477"/>
      <c r="FCV45" s="1477"/>
      <c r="FCW45" s="1477"/>
      <c r="FCX45" s="1477"/>
      <c r="FCY45" s="1477"/>
      <c r="FCZ45" s="1477"/>
      <c r="FDA45" s="1477"/>
      <c r="FDB45" s="1477"/>
      <c r="FDC45" s="1477"/>
      <c r="FDD45" s="1477"/>
      <c r="FDE45" s="1477"/>
      <c r="FDF45" s="1477"/>
      <c r="FDG45" s="1477"/>
      <c r="FDH45" s="1477"/>
      <c r="FDI45" s="1477"/>
      <c r="FDJ45" s="1477"/>
      <c r="FDK45" s="1477"/>
      <c r="FDL45" s="1477"/>
      <c r="FDM45" s="1477"/>
      <c r="FDN45" s="1477"/>
      <c r="FDO45" s="1477"/>
      <c r="FDP45" s="1477"/>
      <c r="FDQ45" s="1477"/>
      <c r="FDR45" s="1477"/>
      <c r="FDS45" s="1477"/>
      <c r="FDT45" s="1477"/>
      <c r="FDU45" s="1477"/>
      <c r="FDV45" s="1477"/>
      <c r="FDW45" s="1477"/>
      <c r="FDX45" s="1477"/>
      <c r="FDY45" s="1477"/>
      <c r="FDZ45" s="1477"/>
      <c r="FEA45" s="1477"/>
      <c r="FEB45" s="1477"/>
      <c r="FEC45" s="1477"/>
      <c r="FED45" s="1477"/>
      <c r="FEE45" s="1477"/>
      <c r="FEF45" s="1477"/>
      <c r="FEG45" s="1477"/>
      <c r="FEH45" s="1477"/>
      <c r="FEI45" s="1477"/>
      <c r="FEJ45" s="1477"/>
      <c r="FEK45" s="1477"/>
      <c r="FEL45" s="1477"/>
      <c r="FEM45" s="1477"/>
      <c r="FEN45" s="1477"/>
      <c r="FEO45" s="1477"/>
      <c r="FEP45" s="1477"/>
      <c r="FEQ45" s="1477"/>
      <c r="FER45" s="1477"/>
      <c r="FES45" s="1477"/>
      <c r="FET45" s="1477"/>
      <c r="FEU45" s="1477"/>
      <c r="FEV45" s="1477"/>
      <c r="FEW45" s="1477"/>
      <c r="FEX45" s="1477"/>
      <c r="FEY45" s="1477"/>
      <c r="FEZ45" s="1477"/>
      <c r="FFA45" s="1477"/>
      <c r="FFB45" s="1477"/>
      <c r="FFC45" s="1477"/>
      <c r="FFD45" s="1477"/>
      <c r="FFE45" s="1477"/>
      <c r="FFF45" s="1477"/>
      <c r="FFG45" s="1477"/>
      <c r="FFH45" s="1477"/>
      <c r="FFI45" s="1477"/>
      <c r="FFJ45" s="1477"/>
      <c r="FFK45" s="1477"/>
      <c r="FFL45" s="1477"/>
      <c r="FFM45" s="1477"/>
      <c r="FFN45" s="1477"/>
      <c r="FFO45" s="1477"/>
      <c r="FFP45" s="1477"/>
      <c r="FFQ45" s="1477"/>
      <c r="FFR45" s="1477"/>
      <c r="FFS45" s="1477"/>
      <c r="FFT45" s="1477"/>
      <c r="FFU45" s="1477"/>
      <c r="FFV45" s="1477"/>
      <c r="FFW45" s="1477"/>
      <c r="FFX45" s="1477"/>
      <c r="FFY45" s="1477"/>
      <c r="FFZ45" s="1477"/>
      <c r="FGA45" s="1477"/>
      <c r="FGB45" s="1477"/>
      <c r="FGC45" s="1477"/>
      <c r="FGD45" s="1477"/>
      <c r="FGE45" s="1477"/>
      <c r="FGF45" s="1477"/>
      <c r="FGG45" s="1477"/>
      <c r="FGH45" s="1477"/>
      <c r="FGI45" s="1477"/>
      <c r="FGJ45" s="1477"/>
      <c r="FGK45" s="1477"/>
      <c r="FGL45" s="1477"/>
      <c r="FGM45" s="1477"/>
      <c r="FGN45" s="1477"/>
      <c r="FGO45" s="1477"/>
      <c r="FGP45" s="1477"/>
      <c r="FGQ45" s="1477"/>
      <c r="FGR45" s="1477"/>
      <c r="FGS45" s="1477"/>
      <c r="FGT45" s="1477"/>
      <c r="FGU45" s="1477"/>
      <c r="FGV45" s="1477"/>
      <c r="FGW45" s="1477"/>
      <c r="FGX45" s="1477"/>
      <c r="FGY45" s="1477"/>
      <c r="FGZ45" s="1477"/>
      <c r="FHA45" s="1477"/>
      <c r="FHB45" s="1477"/>
      <c r="FHC45" s="1477"/>
      <c r="FHD45" s="1477"/>
      <c r="FHE45" s="1477"/>
      <c r="FHF45" s="1477"/>
      <c r="FHG45" s="1477"/>
      <c r="FHH45" s="1477"/>
      <c r="FHI45" s="1477"/>
      <c r="FHJ45" s="1477"/>
      <c r="FHK45" s="1477"/>
      <c r="FHL45" s="1477"/>
      <c r="FHM45" s="1477"/>
      <c r="FHN45" s="1477"/>
      <c r="FHO45" s="1477"/>
      <c r="FHP45" s="1477"/>
      <c r="FHQ45" s="1477"/>
      <c r="FHR45" s="1477"/>
      <c r="FHS45" s="1477"/>
      <c r="FHT45" s="1477"/>
      <c r="FHU45" s="1477"/>
      <c r="FHV45" s="1477"/>
      <c r="FHW45" s="1477"/>
      <c r="FHX45" s="1477"/>
      <c r="FHY45" s="1477"/>
      <c r="FHZ45" s="1477"/>
      <c r="FIA45" s="1477"/>
      <c r="FIB45" s="1477"/>
      <c r="FIC45" s="1477"/>
      <c r="FID45" s="1477"/>
      <c r="FIE45" s="1477"/>
      <c r="FIF45" s="1477"/>
      <c r="FIG45" s="1477"/>
      <c r="FIH45" s="1477"/>
      <c r="FII45" s="1477"/>
      <c r="FIJ45" s="1477"/>
      <c r="FIK45" s="1477"/>
      <c r="FIL45" s="1477"/>
      <c r="FIM45" s="1477"/>
      <c r="FIN45" s="1477"/>
      <c r="FIO45" s="1477"/>
      <c r="FIP45" s="1477"/>
      <c r="FIQ45" s="1477"/>
      <c r="FIR45" s="1477"/>
      <c r="FIS45" s="1477"/>
      <c r="FIT45" s="1477"/>
      <c r="FIU45" s="1477"/>
      <c r="FIV45" s="1477"/>
      <c r="FIW45" s="1477"/>
      <c r="FIX45" s="1477"/>
      <c r="FIY45" s="1477"/>
      <c r="FIZ45" s="1477"/>
      <c r="FJA45" s="1477"/>
      <c r="FJB45" s="1477"/>
      <c r="FJC45" s="1477"/>
      <c r="FJD45" s="1477"/>
      <c r="FJE45" s="1477"/>
      <c r="FJF45" s="1477"/>
      <c r="FJG45" s="1477"/>
      <c r="FJH45" s="1477"/>
      <c r="FJI45" s="1477"/>
      <c r="FJJ45" s="1477"/>
      <c r="FJK45" s="1477"/>
      <c r="FJL45" s="1477"/>
      <c r="FJM45" s="1477"/>
      <c r="FJN45" s="1477"/>
      <c r="FJO45" s="1477"/>
      <c r="FJP45" s="1477"/>
      <c r="FJQ45" s="1477"/>
      <c r="FJR45" s="1477"/>
      <c r="FJS45" s="1477"/>
      <c r="FJT45" s="1477"/>
      <c r="FJU45" s="1477"/>
      <c r="FJV45" s="1477"/>
      <c r="FJW45" s="1477"/>
      <c r="FJX45" s="1477"/>
      <c r="FJY45" s="1477"/>
      <c r="FJZ45" s="1477"/>
      <c r="FKA45" s="1477"/>
      <c r="FKB45" s="1477"/>
      <c r="FKC45" s="1477"/>
      <c r="FKD45" s="1477"/>
      <c r="FKE45" s="1477"/>
      <c r="FKF45" s="1477"/>
      <c r="FKG45" s="1477"/>
      <c r="FKH45" s="1477"/>
      <c r="FKI45" s="1477"/>
      <c r="FKJ45" s="1477"/>
      <c r="FKK45" s="1477"/>
      <c r="FKL45" s="1477"/>
      <c r="FKM45" s="1477"/>
      <c r="FKN45" s="1477"/>
      <c r="FKO45" s="1477"/>
      <c r="FKP45" s="1477"/>
      <c r="FKQ45" s="1477"/>
      <c r="FKR45" s="1477"/>
      <c r="FKS45" s="1477"/>
      <c r="FKT45" s="1477"/>
      <c r="FKU45" s="1477"/>
      <c r="FKV45" s="1477"/>
      <c r="FKW45" s="1477"/>
      <c r="FKX45" s="1477"/>
      <c r="FKY45" s="1477"/>
      <c r="FKZ45" s="1477"/>
      <c r="FLA45" s="1477"/>
      <c r="FLB45" s="1477"/>
      <c r="FLC45" s="1477"/>
      <c r="FLD45" s="1477"/>
      <c r="FLE45" s="1477"/>
      <c r="FLF45" s="1477"/>
      <c r="FLG45" s="1477"/>
      <c r="FLH45" s="1477"/>
      <c r="FLI45" s="1477"/>
      <c r="FLJ45" s="1477"/>
      <c r="FLK45" s="1477"/>
      <c r="FLL45" s="1477"/>
      <c r="FLM45" s="1477"/>
      <c r="FLN45" s="1477"/>
      <c r="FLO45" s="1477"/>
      <c r="FLP45" s="1477"/>
      <c r="FLQ45" s="1477"/>
      <c r="FLR45" s="1477"/>
      <c r="FLS45" s="1477"/>
      <c r="FLT45" s="1477"/>
      <c r="FLU45" s="1477"/>
      <c r="FLV45" s="1477"/>
      <c r="FLW45" s="1477"/>
      <c r="FLX45" s="1477"/>
      <c r="FLY45" s="1477"/>
      <c r="FLZ45" s="1477"/>
      <c r="FMA45" s="1477"/>
      <c r="FMB45" s="1477"/>
      <c r="FMC45" s="1477"/>
      <c r="FMD45" s="1477"/>
      <c r="FME45" s="1477"/>
      <c r="FMF45" s="1477"/>
      <c r="FMG45" s="1477"/>
      <c r="FMH45" s="1477"/>
      <c r="FMI45" s="1477"/>
      <c r="FMJ45" s="1477"/>
      <c r="FMK45" s="1477"/>
      <c r="FML45" s="1477"/>
      <c r="FMM45" s="1477"/>
      <c r="FMN45" s="1477"/>
      <c r="FMO45" s="1477"/>
      <c r="FMP45" s="1477"/>
      <c r="FMQ45" s="1477"/>
      <c r="FMR45" s="1477"/>
      <c r="FMS45" s="1477"/>
      <c r="FMT45" s="1477"/>
      <c r="FMU45" s="1477"/>
      <c r="FMV45" s="1477"/>
      <c r="FMW45" s="1477"/>
      <c r="FMX45" s="1477"/>
      <c r="FMY45" s="1477"/>
      <c r="FMZ45" s="1477"/>
      <c r="FNA45" s="1477"/>
      <c r="FNB45" s="1477"/>
      <c r="FNC45" s="1477"/>
      <c r="FND45" s="1477"/>
      <c r="FNE45" s="1477"/>
      <c r="FNF45" s="1477"/>
      <c r="FNG45" s="1477"/>
      <c r="FNH45" s="1477"/>
      <c r="FNI45" s="1477"/>
      <c r="FNJ45" s="1477"/>
      <c r="FNK45" s="1477"/>
      <c r="FNL45" s="1477"/>
      <c r="FNM45" s="1477"/>
      <c r="FNN45" s="1477"/>
      <c r="FNO45" s="1477"/>
      <c r="FNP45" s="1477"/>
      <c r="FNQ45" s="1477"/>
      <c r="FNR45" s="1477"/>
      <c r="FNS45" s="1477"/>
      <c r="FNT45" s="1477"/>
      <c r="FNU45" s="1477"/>
      <c r="FNV45" s="1477"/>
      <c r="FNW45" s="1477"/>
      <c r="FNX45" s="1477"/>
      <c r="FNY45" s="1477"/>
      <c r="FNZ45" s="1477"/>
      <c r="FOA45" s="1477"/>
      <c r="FOB45" s="1477"/>
      <c r="FOC45" s="1477"/>
      <c r="FOD45" s="1477"/>
      <c r="FOE45" s="1477"/>
      <c r="FOF45" s="1477"/>
      <c r="FOG45" s="1477"/>
      <c r="FOH45" s="1477"/>
      <c r="FOI45" s="1477"/>
      <c r="FOJ45" s="1477"/>
      <c r="FOK45" s="1477"/>
      <c r="FOL45" s="1477"/>
      <c r="FOM45" s="1477"/>
      <c r="FON45" s="1477"/>
      <c r="FOO45" s="1477"/>
      <c r="FOP45" s="1477"/>
      <c r="FOQ45" s="1477"/>
      <c r="FOR45" s="1477"/>
      <c r="FOS45" s="1477"/>
      <c r="FOT45" s="1477"/>
      <c r="FOU45" s="1477"/>
      <c r="FOV45" s="1477"/>
      <c r="FOW45" s="1477"/>
      <c r="FOX45" s="1477"/>
      <c r="FOY45" s="1477"/>
      <c r="FOZ45" s="1477"/>
      <c r="FPA45" s="1477"/>
      <c r="FPB45" s="1477"/>
      <c r="FPC45" s="1477"/>
      <c r="FPD45" s="1477"/>
      <c r="FPE45" s="1477"/>
      <c r="FPF45" s="1477"/>
      <c r="FPG45" s="1477"/>
      <c r="FPH45" s="1477"/>
      <c r="FPI45" s="1477"/>
      <c r="FPJ45" s="1477"/>
      <c r="FPK45" s="1477"/>
      <c r="FPL45" s="1477"/>
      <c r="FPM45" s="1477"/>
      <c r="FPN45" s="1477"/>
      <c r="FPO45" s="1477"/>
      <c r="FPP45" s="1477"/>
      <c r="FPQ45" s="1477"/>
      <c r="FPR45" s="1477"/>
      <c r="FPS45" s="1477"/>
      <c r="FPT45" s="1477"/>
      <c r="FPU45" s="1477"/>
      <c r="FPV45" s="1477"/>
      <c r="FPW45" s="1477"/>
      <c r="FPX45" s="1477"/>
      <c r="FPY45" s="1477"/>
      <c r="FPZ45" s="1477"/>
      <c r="FQA45" s="1477"/>
      <c r="FQB45" s="1477"/>
      <c r="FQC45" s="1477"/>
      <c r="FQD45" s="1477"/>
      <c r="FQE45" s="1477"/>
      <c r="FQF45" s="1477"/>
      <c r="FQG45" s="1477"/>
      <c r="FQH45" s="1477"/>
      <c r="FQI45" s="1477"/>
      <c r="FQJ45" s="1477"/>
      <c r="FQK45" s="1477"/>
      <c r="FQL45" s="1477"/>
      <c r="FQM45" s="1477"/>
      <c r="FQN45" s="1477"/>
      <c r="FQO45" s="1477"/>
      <c r="FQP45" s="1477"/>
      <c r="FQQ45" s="1477"/>
      <c r="FQR45" s="1477"/>
      <c r="FQS45" s="1477"/>
      <c r="FQT45" s="1477"/>
      <c r="FQU45" s="1477"/>
      <c r="FQV45" s="1477"/>
      <c r="FQW45" s="1477"/>
      <c r="FQX45" s="1477"/>
      <c r="FQY45" s="1477"/>
      <c r="FQZ45" s="1477"/>
      <c r="FRA45" s="1477"/>
      <c r="FRB45" s="1477"/>
      <c r="FRC45" s="1477"/>
      <c r="FRD45" s="1477"/>
      <c r="FRE45" s="1477"/>
      <c r="FRF45" s="1477"/>
      <c r="FRG45" s="1477"/>
      <c r="FRH45" s="1477"/>
      <c r="FRI45" s="1477"/>
      <c r="FRJ45" s="1477"/>
      <c r="FRK45" s="1477"/>
      <c r="FRL45" s="1477"/>
      <c r="FRM45" s="1477"/>
      <c r="FRN45" s="1477"/>
      <c r="FRO45" s="1477"/>
      <c r="FRP45" s="1477"/>
      <c r="FRQ45" s="1477"/>
      <c r="FRR45" s="1477"/>
      <c r="FRS45" s="1477"/>
      <c r="FRT45" s="1477"/>
      <c r="FRU45" s="1477"/>
      <c r="FRV45" s="1477"/>
      <c r="FRW45" s="1477"/>
      <c r="FRX45" s="1477"/>
      <c r="FRY45" s="1477"/>
      <c r="FRZ45" s="1477"/>
      <c r="FSA45" s="1477"/>
      <c r="FSB45" s="1477"/>
      <c r="FSC45" s="1477"/>
      <c r="FSD45" s="1477"/>
      <c r="FSE45" s="1477"/>
      <c r="FSF45" s="1477"/>
      <c r="FSG45" s="1477"/>
      <c r="FSH45" s="1477"/>
      <c r="FSI45" s="1477"/>
      <c r="FSJ45" s="1477"/>
      <c r="FSK45" s="1477"/>
      <c r="FSL45" s="1477"/>
      <c r="FSM45" s="1477"/>
      <c r="FSN45" s="1477"/>
      <c r="FSO45" s="1477"/>
      <c r="FSP45" s="1477"/>
      <c r="FSQ45" s="1477"/>
      <c r="FSR45" s="1477"/>
      <c r="FSS45" s="1477"/>
      <c r="FST45" s="1477"/>
      <c r="FSU45" s="1477"/>
      <c r="FSV45" s="1477"/>
      <c r="FSW45" s="1477"/>
      <c r="FSX45" s="1477"/>
      <c r="FSY45" s="1477"/>
      <c r="FSZ45" s="1477"/>
      <c r="FTA45" s="1477"/>
      <c r="FTB45" s="1477"/>
      <c r="FTC45" s="1477"/>
      <c r="FTD45" s="1477"/>
      <c r="FTE45" s="1477"/>
      <c r="FTF45" s="1477"/>
      <c r="FTG45" s="1477"/>
      <c r="FTH45" s="1477"/>
      <c r="FTI45" s="1477"/>
      <c r="FTJ45" s="1477"/>
      <c r="FTK45" s="1477"/>
      <c r="FTL45" s="1477"/>
      <c r="FTM45" s="1477"/>
      <c r="FTN45" s="1477"/>
      <c r="FTO45" s="1477"/>
      <c r="FTP45" s="1477"/>
      <c r="FTQ45" s="1477"/>
      <c r="FTR45" s="1477"/>
      <c r="FTS45" s="1477"/>
      <c r="FTT45" s="1477"/>
      <c r="FTU45" s="1477"/>
      <c r="FTV45" s="1477"/>
      <c r="FTW45" s="1477"/>
      <c r="FTX45" s="1477"/>
      <c r="FTY45" s="1477"/>
      <c r="FTZ45" s="1477"/>
      <c r="FUA45" s="1477"/>
      <c r="FUB45" s="1477"/>
      <c r="FUC45" s="1477"/>
      <c r="FUD45" s="1477"/>
      <c r="FUE45" s="1477"/>
      <c r="FUF45" s="1477"/>
      <c r="FUG45" s="1477"/>
      <c r="FUH45" s="1477"/>
      <c r="FUI45" s="1477"/>
      <c r="FUJ45" s="1477"/>
      <c r="FUK45" s="1477"/>
      <c r="FUL45" s="1477"/>
      <c r="FUM45" s="1477"/>
      <c r="FUN45" s="1477"/>
      <c r="FUO45" s="1477"/>
      <c r="FUP45" s="1477"/>
      <c r="FUQ45" s="1477"/>
      <c r="FUR45" s="1477"/>
      <c r="FUS45" s="1477"/>
      <c r="FUT45" s="1477"/>
      <c r="FUU45" s="1477"/>
      <c r="FUV45" s="1477"/>
      <c r="FUW45" s="1477"/>
      <c r="FUX45" s="1477"/>
      <c r="FUY45" s="1477"/>
      <c r="FUZ45" s="1477"/>
      <c r="FVA45" s="1477"/>
      <c r="FVB45" s="1477"/>
      <c r="FVC45" s="1477"/>
      <c r="FVD45" s="1477"/>
      <c r="FVE45" s="1477"/>
      <c r="FVF45" s="1477"/>
      <c r="FVG45" s="1477"/>
      <c r="FVH45" s="1477"/>
      <c r="FVI45" s="1477"/>
      <c r="FVJ45" s="1477"/>
      <c r="FVK45" s="1477"/>
      <c r="FVL45" s="1477"/>
      <c r="FVM45" s="1477"/>
      <c r="FVN45" s="1477"/>
      <c r="FVO45" s="1477"/>
      <c r="FVP45" s="1477"/>
      <c r="FVQ45" s="1477"/>
      <c r="FVR45" s="1477"/>
      <c r="FVS45" s="1477"/>
      <c r="FVT45" s="1477"/>
      <c r="FVU45" s="1477"/>
      <c r="FVV45" s="1477"/>
      <c r="FVW45" s="1477"/>
      <c r="FVX45" s="1477"/>
      <c r="FVY45" s="1477"/>
      <c r="FVZ45" s="1477"/>
      <c r="FWA45" s="1477"/>
      <c r="FWB45" s="1477"/>
      <c r="FWC45" s="1477"/>
      <c r="FWD45" s="1477"/>
      <c r="FWE45" s="1477"/>
      <c r="FWF45" s="1477"/>
      <c r="FWG45" s="1477"/>
      <c r="FWH45" s="1477"/>
      <c r="FWI45" s="1477"/>
      <c r="FWJ45" s="1477"/>
      <c r="FWK45" s="1477"/>
      <c r="FWL45" s="1477"/>
      <c r="FWM45" s="1477"/>
      <c r="FWN45" s="1477"/>
      <c r="FWO45" s="1477"/>
      <c r="FWP45" s="1477"/>
      <c r="FWQ45" s="1477"/>
      <c r="FWR45" s="1477"/>
      <c r="FWS45" s="1477"/>
      <c r="FWT45" s="1477"/>
      <c r="FWU45" s="1477"/>
      <c r="FWV45" s="1477"/>
      <c r="FWW45" s="1477"/>
      <c r="FWX45" s="1477"/>
      <c r="FWY45" s="1477"/>
      <c r="FWZ45" s="1477"/>
      <c r="FXA45" s="1477"/>
      <c r="FXB45" s="1477"/>
      <c r="FXC45" s="1477"/>
      <c r="FXD45" s="1477"/>
      <c r="FXE45" s="1477"/>
      <c r="FXF45" s="1477"/>
      <c r="FXG45" s="1477"/>
      <c r="FXH45" s="1477"/>
      <c r="FXI45" s="1477"/>
      <c r="FXJ45" s="1477"/>
      <c r="FXK45" s="1477"/>
      <c r="FXL45" s="1477"/>
      <c r="FXM45" s="1477"/>
      <c r="FXN45" s="1477"/>
      <c r="FXO45" s="1477"/>
      <c r="FXP45" s="1477"/>
      <c r="FXQ45" s="1477"/>
      <c r="FXR45" s="1477"/>
      <c r="FXS45" s="1477"/>
      <c r="FXT45" s="1477"/>
      <c r="FXU45" s="1477"/>
      <c r="FXV45" s="1477"/>
      <c r="FXW45" s="1477"/>
      <c r="FXX45" s="1477"/>
      <c r="FXY45" s="1477"/>
      <c r="FXZ45" s="1477"/>
      <c r="FYA45" s="1477"/>
      <c r="FYB45" s="1477"/>
      <c r="FYC45" s="1477"/>
      <c r="FYD45" s="1477"/>
      <c r="FYE45" s="1477"/>
      <c r="FYF45" s="1477"/>
      <c r="FYG45" s="1477"/>
      <c r="FYH45" s="1477"/>
      <c r="FYI45" s="1477"/>
      <c r="FYJ45" s="1477"/>
      <c r="FYK45" s="1477"/>
      <c r="FYL45" s="1477"/>
      <c r="FYM45" s="1477"/>
      <c r="FYN45" s="1477"/>
      <c r="FYO45" s="1477"/>
      <c r="FYP45" s="1477"/>
      <c r="FYQ45" s="1477"/>
      <c r="FYR45" s="1477"/>
      <c r="FYS45" s="1477"/>
      <c r="FYT45" s="1477"/>
      <c r="FYU45" s="1477"/>
      <c r="FYV45" s="1477"/>
      <c r="FYW45" s="1477"/>
      <c r="FYX45" s="1477"/>
      <c r="FYY45" s="1477"/>
      <c r="FYZ45" s="1477"/>
      <c r="FZA45" s="1477"/>
      <c r="FZB45" s="1477"/>
      <c r="FZC45" s="1477"/>
      <c r="FZD45" s="1477"/>
      <c r="FZE45" s="1477"/>
      <c r="FZF45" s="1477"/>
      <c r="FZG45" s="1477"/>
      <c r="FZH45" s="1477"/>
      <c r="FZI45" s="1477"/>
      <c r="FZJ45" s="1477"/>
      <c r="FZK45" s="1477"/>
      <c r="FZL45" s="1477"/>
      <c r="FZM45" s="1477"/>
      <c r="FZN45" s="1477"/>
      <c r="FZO45" s="1477"/>
      <c r="FZP45" s="1477"/>
      <c r="FZQ45" s="1477"/>
      <c r="FZR45" s="1477"/>
      <c r="FZS45" s="1477"/>
      <c r="FZT45" s="1477"/>
      <c r="FZU45" s="1477"/>
      <c r="FZV45" s="1477"/>
      <c r="FZW45" s="1477"/>
      <c r="FZX45" s="1477"/>
      <c r="FZY45" s="1477"/>
      <c r="FZZ45" s="1477"/>
      <c r="GAA45" s="1477"/>
      <c r="GAB45" s="1477"/>
      <c r="GAC45" s="1477"/>
      <c r="GAD45" s="1477"/>
      <c r="GAE45" s="1477"/>
      <c r="GAF45" s="1477"/>
      <c r="GAG45" s="1477"/>
      <c r="GAH45" s="1477"/>
      <c r="GAI45" s="1477"/>
      <c r="GAJ45" s="1477"/>
      <c r="GAK45" s="1477"/>
      <c r="GAL45" s="1477"/>
      <c r="GAM45" s="1477"/>
      <c r="GAN45" s="1477"/>
      <c r="GAO45" s="1477"/>
      <c r="GAP45" s="1477"/>
      <c r="GAQ45" s="1477"/>
      <c r="GAR45" s="1477"/>
      <c r="GAS45" s="1477"/>
      <c r="GAT45" s="1477"/>
      <c r="GAU45" s="1477"/>
      <c r="GAV45" s="1477"/>
      <c r="GAW45" s="1477"/>
      <c r="GAX45" s="1477"/>
      <c r="GAY45" s="1477"/>
      <c r="GAZ45" s="1477"/>
      <c r="GBA45" s="1477"/>
      <c r="GBB45" s="1477"/>
      <c r="GBC45" s="1477"/>
      <c r="GBD45" s="1477"/>
      <c r="GBE45" s="1477"/>
      <c r="GBF45" s="1477"/>
      <c r="GBG45" s="1477"/>
      <c r="GBH45" s="1477"/>
      <c r="GBI45" s="1477"/>
      <c r="GBJ45" s="1477"/>
      <c r="GBK45" s="1477"/>
      <c r="GBL45" s="1477"/>
      <c r="GBM45" s="1477"/>
      <c r="GBN45" s="1477"/>
      <c r="GBO45" s="1477"/>
      <c r="GBP45" s="1477"/>
      <c r="GBQ45" s="1477"/>
      <c r="GBR45" s="1477"/>
      <c r="GBS45" s="1477"/>
      <c r="GBT45" s="1477"/>
      <c r="GBU45" s="1477"/>
      <c r="GBV45" s="1477"/>
      <c r="GBW45" s="1477"/>
      <c r="GBX45" s="1477"/>
      <c r="GBY45" s="1477"/>
      <c r="GBZ45" s="1477"/>
      <c r="GCA45" s="1477"/>
      <c r="GCB45" s="1477"/>
      <c r="GCC45" s="1477"/>
      <c r="GCD45" s="1477"/>
      <c r="GCE45" s="1477"/>
      <c r="GCF45" s="1477"/>
      <c r="GCG45" s="1477"/>
      <c r="GCH45" s="1477"/>
      <c r="GCI45" s="1477"/>
      <c r="GCJ45" s="1477"/>
      <c r="GCK45" s="1477"/>
      <c r="GCL45" s="1477"/>
      <c r="GCM45" s="1477"/>
      <c r="GCN45" s="1477"/>
      <c r="GCO45" s="1477"/>
      <c r="GCP45" s="1477"/>
      <c r="GCQ45" s="1477"/>
      <c r="GCR45" s="1477"/>
      <c r="GCS45" s="1477"/>
      <c r="GCT45" s="1477"/>
      <c r="GCU45" s="1477"/>
      <c r="GCV45" s="1477"/>
      <c r="GCW45" s="1477"/>
      <c r="GCX45" s="1477"/>
      <c r="GCY45" s="1477"/>
      <c r="GCZ45" s="1477"/>
      <c r="GDA45" s="1477"/>
      <c r="GDB45" s="1477"/>
      <c r="GDC45" s="1477"/>
      <c r="GDD45" s="1477"/>
      <c r="GDE45" s="1477"/>
      <c r="GDF45" s="1477"/>
      <c r="GDG45" s="1477"/>
      <c r="GDH45" s="1477"/>
      <c r="GDI45" s="1477"/>
      <c r="GDJ45" s="1477"/>
      <c r="GDK45" s="1477"/>
      <c r="GDL45" s="1477"/>
      <c r="GDM45" s="1477"/>
      <c r="GDN45" s="1477"/>
      <c r="GDO45" s="1477"/>
      <c r="GDP45" s="1477"/>
      <c r="GDQ45" s="1477"/>
      <c r="GDR45" s="1477"/>
      <c r="GDS45" s="1477"/>
      <c r="GDT45" s="1477"/>
      <c r="GDU45" s="1477"/>
      <c r="GDV45" s="1477"/>
      <c r="GDW45" s="1477"/>
      <c r="GDX45" s="1477"/>
      <c r="GDY45" s="1477"/>
      <c r="GDZ45" s="1477"/>
      <c r="GEA45" s="1477"/>
      <c r="GEB45" s="1477"/>
      <c r="GEC45" s="1477"/>
      <c r="GED45" s="1477"/>
      <c r="GEE45" s="1477"/>
      <c r="GEF45" s="1477"/>
      <c r="GEG45" s="1477"/>
      <c r="GEH45" s="1477"/>
      <c r="GEI45" s="1477"/>
      <c r="GEJ45" s="1477"/>
      <c r="GEK45" s="1477"/>
      <c r="GEL45" s="1477"/>
      <c r="GEM45" s="1477"/>
      <c r="GEN45" s="1477"/>
      <c r="GEO45" s="1477"/>
      <c r="GEP45" s="1477"/>
      <c r="GEQ45" s="1477"/>
      <c r="GER45" s="1477"/>
      <c r="GES45" s="1477"/>
      <c r="GET45" s="1477"/>
      <c r="GEU45" s="1477"/>
      <c r="GEV45" s="1477"/>
      <c r="GEW45" s="1477"/>
      <c r="GEX45" s="1477"/>
      <c r="GEY45" s="1477"/>
      <c r="GEZ45" s="1477"/>
      <c r="GFA45" s="1477"/>
      <c r="GFB45" s="1477"/>
      <c r="GFC45" s="1477"/>
      <c r="GFD45" s="1477"/>
      <c r="GFE45" s="1477"/>
      <c r="GFF45" s="1477"/>
      <c r="GFG45" s="1477"/>
      <c r="GFH45" s="1477"/>
      <c r="GFI45" s="1477"/>
      <c r="GFJ45" s="1477"/>
      <c r="GFK45" s="1477"/>
      <c r="GFL45" s="1477"/>
      <c r="GFM45" s="1477"/>
      <c r="GFN45" s="1477"/>
      <c r="GFO45" s="1477"/>
      <c r="GFP45" s="1477"/>
      <c r="GFQ45" s="1477"/>
      <c r="GFR45" s="1477"/>
      <c r="GFS45" s="1477"/>
      <c r="GFT45" s="1477"/>
      <c r="GFU45" s="1477"/>
      <c r="GFV45" s="1477"/>
      <c r="GFW45" s="1477"/>
      <c r="GFX45" s="1477"/>
      <c r="GFY45" s="1477"/>
      <c r="GFZ45" s="1477"/>
      <c r="GGA45" s="1477"/>
      <c r="GGB45" s="1477"/>
      <c r="GGC45" s="1477"/>
      <c r="GGD45" s="1477"/>
      <c r="GGE45" s="1477"/>
      <c r="GGF45" s="1477"/>
      <c r="GGG45" s="1477"/>
      <c r="GGH45" s="1477"/>
      <c r="GGI45" s="1477"/>
      <c r="GGJ45" s="1477"/>
      <c r="GGK45" s="1477"/>
      <c r="GGL45" s="1477"/>
      <c r="GGM45" s="1477"/>
      <c r="GGN45" s="1477"/>
      <c r="GGO45" s="1477"/>
      <c r="GGP45" s="1477"/>
      <c r="GGQ45" s="1477"/>
      <c r="GGR45" s="1477"/>
      <c r="GGS45" s="1477"/>
      <c r="GGT45" s="1477"/>
      <c r="GGU45" s="1477"/>
      <c r="GGV45" s="1477"/>
      <c r="GGW45" s="1477"/>
      <c r="GGX45" s="1477"/>
      <c r="GGY45" s="1477"/>
      <c r="GGZ45" s="1477"/>
      <c r="GHA45" s="1477"/>
      <c r="GHB45" s="1477"/>
      <c r="GHC45" s="1477"/>
      <c r="GHD45" s="1477"/>
      <c r="GHE45" s="1477"/>
      <c r="GHF45" s="1477"/>
      <c r="GHG45" s="1477"/>
      <c r="GHH45" s="1477"/>
      <c r="GHI45" s="1477"/>
      <c r="GHJ45" s="1477"/>
      <c r="GHK45" s="1477"/>
      <c r="GHL45" s="1477"/>
      <c r="GHM45" s="1477"/>
      <c r="GHN45" s="1477"/>
      <c r="GHO45" s="1477"/>
      <c r="GHP45" s="1477"/>
      <c r="GHQ45" s="1477"/>
      <c r="GHR45" s="1477"/>
      <c r="GHS45" s="1477"/>
      <c r="GHT45" s="1477"/>
      <c r="GHU45" s="1477"/>
      <c r="GHV45" s="1477"/>
      <c r="GHW45" s="1477"/>
      <c r="GHX45" s="1477"/>
      <c r="GHY45" s="1477"/>
      <c r="GHZ45" s="1477"/>
      <c r="GIA45" s="1477"/>
      <c r="GIB45" s="1477"/>
      <c r="GIC45" s="1477"/>
      <c r="GID45" s="1477"/>
      <c r="GIE45" s="1477"/>
      <c r="GIF45" s="1477"/>
      <c r="GIG45" s="1477"/>
      <c r="GIH45" s="1477"/>
      <c r="GII45" s="1477"/>
      <c r="GIJ45" s="1477"/>
      <c r="GIK45" s="1477"/>
      <c r="GIL45" s="1477"/>
      <c r="GIM45" s="1477"/>
      <c r="GIN45" s="1477"/>
      <c r="GIO45" s="1477"/>
      <c r="GIP45" s="1477"/>
      <c r="GIQ45" s="1477"/>
      <c r="GIR45" s="1477"/>
      <c r="GIS45" s="1477"/>
      <c r="GIT45" s="1477"/>
      <c r="GIU45" s="1477"/>
      <c r="GIV45" s="1477"/>
      <c r="GIW45" s="1477"/>
      <c r="GIX45" s="1477"/>
      <c r="GIY45" s="1477"/>
      <c r="GIZ45" s="1477"/>
      <c r="GJA45" s="1477"/>
      <c r="GJB45" s="1477"/>
      <c r="GJC45" s="1477"/>
      <c r="GJD45" s="1477"/>
      <c r="GJE45" s="1477"/>
      <c r="GJF45" s="1477"/>
      <c r="GJG45" s="1477"/>
      <c r="GJH45" s="1477"/>
      <c r="GJI45" s="1477"/>
      <c r="GJJ45" s="1477"/>
      <c r="GJK45" s="1477"/>
      <c r="GJL45" s="1477"/>
      <c r="GJM45" s="1477"/>
      <c r="GJN45" s="1477"/>
      <c r="GJO45" s="1477"/>
      <c r="GJP45" s="1477"/>
      <c r="GJQ45" s="1477"/>
      <c r="GJR45" s="1477"/>
      <c r="GJS45" s="1477"/>
      <c r="GJT45" s="1477"/>
      <c r="GJU45" s="1477"/>
      <c r="GJV45" s="1477"/>
      <c r="GJW45" s="1477"/>
      <c r="GJX45" s="1477"/>
      <c r="GJY45" s="1477"/>
      <c r="GJZ45" s="1477"/>
      <c r="GKA45" s="1477"/>
      <c r="GKB45" s="1477"/>
      <c r="GKC45" s="1477"/>
      <c r="GKD45" s="1477"/>
      <c r="GKE45" s="1477"/>
      <c r="GKF45" s="1477"/>
      <c r="GKG45" s="1477"/>
      <c r="GKH45" s="1477"/>
      <c r="GKI45" s="1477"/>
      <c r="GKJ45" s="1477"/>
      <c r="GKK45" s="1477"/>
      <c r="GKL45" s="1477"/>
      <c r="GKM45" s="1477"/>
      <c r="GKN45" s="1477"/>
      <c r="GKO45" s="1477"/>
      <c r="GKP45" s="1477"/>
      <c r="GKQ45" s="1477"/>
      <c r="GKR45" s="1477"/>
      <c r="GKS45" s="1477"/>
      <c r="GKT45" s="1477"/>
      <c r="GKU45" s="1477"/>
      <c r="GKV45" s="1477"/>
      <c r="GKW45" s="1477"/>
      <c r="GKX45" s="1477"/>
      <c r="GKY45" s="1477"/>
      <c r="GKZ45" s="1477"/>
      <c r="GLA45" s="1477"/>
      <c r="GLB45" s="1477"/>
      <c r="GLC45" s="1477"/>
      <c r="GLD45" s="1477"/>
      <c r="GLE45" s="1477"/>
      <c r="GLF45" s="1477"/>
      <c r="GLG45" s="1477"/>
      <c r="GLH45" s="1477"/>
      <c r="GLI45" s="1477"/>
      <c r="GLJ45" s="1477"/>
      <c r="GLK45" s="1477"/>
      <c r="GLL45" s="1477"/>
      <c r="GLM45" s="1477"/>
      <c r="GLN45" s="1477"/>
      <c r="GLO45" s="1477"/>
      <c r="GLP45" s="1477"/>
      <c r="GLQ45" s="1477"/>
      <c r="GLR45" s="1477"/>
      <c r="GLS45" s="1477"/>
      <c r="GLT45" s="1477"/>
      <c r="GLU45" s="1477"/>
      <c r="GLV45" s="1477"/>
      <c r="GLW45" s="1477"/>
      <c r="GLX45" s="1477"/>
      <c r="GLY45" s="1477"/>
      <c r="GLZ45" s="1477"/>
      <c r="GMA45" s="1477"/>
      <c r="GMB45" s="1477"/>
      <c r="GMC45" s="1477"/>
      <c r="GMD45" s="1477"/>
      <c r="GME45" s="1477"/>
      <c r="GMF45" s="1477"/>
      <c r="GMG45" s="1477"/>
      <c r="GMH45" s="1477"/>
      <c r="GMI45" s="1477"/>
      <c r="GMJ45" s="1477"/>
      <c r="GMK45" s="1477"/>
      <c r="GML45" s="1477"/>
      <c r="GMM45" s="1477"/>
      <c r="GMN45" s="1477"/>
      <c r="GMO45" s="1477"/>
      <c r="GMP45" s="1477"/>
      <c r="GMQ45" s="1477"/>
      <c r="GMR45" s="1477"/>
      <c r="GMS45" s="1477"/>
      <c r="GMT45" s="1477"/>
      <c r="GMU45" s="1477"/>
      <c r="GMV45" s="1477"/>
      <c r="GMW45" s="1477"/>
      <c r="GMX45" s="1477"/>
      <c r="GMY45" s="1477"/>
      <c r="GMZ45" s="1477"/>
      <c r="GNA45" s="1477"/>
      <c r="GNB45" s="1477"/>
      <c r="GNC45" s="1477"/>
      <c r="GND45" s="1477"/>
      <c r="GNE45" s="1477"/>
      <c r="GNF45" s="1477"/>
      <c r="GNG45" s="1477"/>
      <c r="GNH45" s="1477"/>
      <c r="GNI45" s="1477"/>
      <c r="GNJ45" s="1477"/>
      <c r="GNK45" s="1477"/>
      <c r="GNL45" s="1477"/>
      <c r="GNM45" s="1477"/>
      <c r="GNN45" s="1477"/>
      <c r="GNO45" s="1477"/>
      <c r="GNP45" s="1477"/>
      <c r="GNQ45" s="1477"/>
      <c r="GNR45" s="1477"/>
      <c r="GNS45" s="1477"/>
      <c r="GNT45" s="1477"/>
      <c r="GNU45" s="1477"/>
      <c r="GNV45" s="1477"/>
      <c r="GNW45" s="1477"/>
      <c r="GNX45" s="1477"/>
      <c r="GNY45" s="1477"/>
      <c r="GNZ45" s="1477"/>
      <c r="GOA45" s="1477"/>
      <c r="GOB45" s="1477"/>
      <c r="GOC45" s="1477"/>
      <c r="GOD45" s="1477"/>
      <c r="GOE45" s="1477"/>
      <c r="GOF45" s="1477"/>
      <c r="GOG45" s="1477"/>
      <c r="GOH45" s="1477"/>
      <c r="GOI45" s="1477"/>
      <c r="GOJ45" s="1477"/>
      <c r="GOK45" s="1477"/>
      <c r="GOL45" s="1477"/>
      <c r="GOM45" s="1477"/>
      <c r="GON45" s="1477"/>
      <c r="GOO45" s="1477"/>
      <c r="GOP45" s="1477"/>
      <c r="GOQ45" s="1477"/>
      <c r="GOR45" s="1477"/>
      <c r="GOS45" s="1477"/>
      <c r="GOT45" s="1477"/>
      <c r="GOU45" s="1477"/>
      <c r="GOV45" s="1477"/>
      <c r="GOW45" s="1477"/>
      <c r="GOX45" s="1477"/>
      <c r="GOY45" s="1477"/>
      <c r="GOZ45" s="1477"/>
      <c r="GPA45" s="1477"/>
      <c r="GPB45" s="1477"/>
      <c r="GPC45" s="1477"/>
      <c r="GPD45" s="1477"/>
      <c r="GPE45" s="1477"/>
      <c r="GPF45" s="1477"/>
      <c r="GPG45" s="1477"/>
      <c r="GPH45" s="1477"/>
      <c r="GPI45" s="1477"/>
      <c r="GPJ45" s="1477"/>
      <c r="GPK45" s="1477"/>
      <c r="GPL45" s="1477"/>
      <c r="GPM45" s="1477"/>
      <c r="GPN45" s="1477"/>
      <c r="GPO45" s="1477"/>
      <c r="GPP45" s="1477"/>
      <c r="GPQ45" s="1477"/>
      <c r="GPR45" s="1477"/>
      <c r="GPS45" s="1477"/>
      <c r="GPT45" s="1477"/>
      <c r="GPU45" s="1477"/>
      <c r="GPV45" s="1477"/>
      <c r="GPW45" s="1477"/>
      <c r="GPX45" s="1477"/>
      <c r="GPY45" s="1477"/>
      <c r="GPZ45" s="1477"/>
      <c r="GQA45" s="1477"/>
      <c r="GQB45" s="1477"/>
      <c r="GQC45" s="1477"/>
      <c r="GQD45" s="1477"/>
      <c r="GQE45" s="1477"/>
      <c r="GQF45" s="1477"/>
      <c r="GQG45" s="1477"/>
      <c r="GQH45" s="1477"/>
      <c r="GQI45" s="1477"/>
      <c r="GQJ45" s="1477"/>
      <c r="GQK45" s="1477"/>
      <c r="GQL45" s="1477"/>
      <c r="GQM45" s="1477"/>
      <c r="GQN45" s="1477"/>
      <c r="GQO45" s="1477"/>
      <c r="GQP45" s="1477"/>
      <c r="GQQ45" s="1477"/>
      <c r="GQR45" s="1477"/>
      <c r="GQS45" s="1477"/>
      <c r="GQT45" s="1477"/>
      <c r="GQU45" s="1477"/>
      <c r="GQV45" s="1477"/>
      <c r="GQW45" s="1477"/>
      <c r="GQX45" s="1477"/>
      <c r="GQY45" s="1477"/>
      <c r="GQZ45" s="1477"/>
      <c r="GRA45" s="1477"/>
      <c r="GRB45" s="1477"/>
      <c r="GRC45" s="1477"/>
      <c r="GRD45" s="1477"/>
      <c r="GRE45" s="1477"/>
      <c r="GRF45" s="1477"/>
      <c r="GRG45" s="1477"/>
      <c r="GRH45" s="1477"/>
      <c r="GRI45" s="1477"/>
      <c r="GRJ45" s="1477"/>
      <c r="GRK45" s="1477"/>
      <c r="GRL45" s="1477"/>
      <c r="GRM45" s="1477"/>
      <c r="GRN45" s="1477"/>
      <c r="GRO45" s="1477"/>
      <c r="GRP45" s="1477"/>
      <c r="GRQ45" s="1477"/>
      <c r="GRR45" s="1477"/>
      <c r="GRS45" s="1477"/>
      <c r="GRT45" s="1477"/>
      <c r="GRU45" s="1477"/>
      <c r="GRV45" s="1477"/>
      <c r="GRW45" s="1477"/>
      <c r="GRX45" s="1477"/>
      <c r="GRY45" s="1477"/>
      <c r="GRZ45" s="1477"/>
      <c r="GSA45" s="1477"/>
      <c r="GSB45" s="1477"/>
      <c r="GSC45" s="1477"/>
      <c r="GSD45" s="1477"/>
      <c r="GSE45" s="1477"/>
      <c r="GSF45" s="1477"/>
      <c r="GSG45" s="1477"/>
      <c r="GSH45" s="1477"/>
      <c r="GSI45" s="1477"/>
      <c r="GSJ45" s="1477"/>
      <c r="GSK45" s="1477"/>
      <c r="GSL45" s="1477"/>
      <c r="GSM45" s="1477"/>
      <c r="GSN45" s="1477"/>
      <c r="GSO45" s="1477"/>
      <c r="GSP45" s="1477"/>
      <c r="GSQ45" s="1477"/>
      <c r="GSR45" s="1477"/>
      <c r="GSS45" s="1477"/>
      <c r="GST45" s="1477"/>
      <c r="GSU45" s="1477"/>
      <c r="GSV45" s="1477"/>
      <c r="GSW45" s="1477"/>
      <c r="GSX45" s="1477"/>
      <c r="GSY45" s="1477"/>
      <c r="GSZ45" s="1477"/>
      <c r="GTA45" s="1477"/>
      <c r="GTB45" s="1477"/>
      <c r="GTC45" s="1477"/>
      <c r="GTD45" s="1477"/>
      <c r="GTE45" s="1477"/>
      <c r="GTF45" s="1477"/>
      <c r="GTG45" s="1477"/>
      <c r="GTH45" s="1477"/>
      <c r="GTI45" s="1477"/>
      <c r="GTJ45" s="1477"/>
      <c r="GTK45" s="1477"/>
      <c r="GTL45" s="1477"/>
      <c r="GTM45" s="1477"/>
      <c r="GTN45" s="1477"/>
      <c r="GTO45" s="1477"/>
      <c r="GTP45" s="1477"/>
      <c r="GTQ45" s="1477"/>
      <c r="GTR45" s="1477"/>
      <c r="GTS45" s="1477"/>
      <c r="GTT45" s="1477"/>
      <c r="GTU45" s="1477"/>
      <c r="GTV45" s="1477"/>
      <c r="GTW45" s="1477"/>
      <c r="GTX45" s="1477"/>
      <c r="GTY45" s="1477"/>
      <c r="GTZ45" s="1477"/>
      <c r="GUA45" s="1477"/>
      <c r="GUB45" s="1477"/>
      <c r="GUC45" s="1477"/>
      <c r="GUD45" s="1477"/>
      <c r="GUE45" s="1477"/>
      <c r="GUF45" s="1477"/>
      <c r="GUG45" s="1477"/>
      <c r="GUH45" s="1477"/>
      <c r="GUI45" s="1477"/>
      <c r="GUJ45" s="1477"/>
      <c r="GUK45" s="1477"/>
      <c r="GUL45" s="1477"/>
      <c r="GUM45" s="1477"/>
      <c r="GUN45" s="1477"/>
      <c r="GUO45" s="1477"/>
      <c r="GUP45" s="1477"/>
      <c r="GUQ45" s="1477"/>
      <c r="GUR45" s="1477"/>
      <c r="GUS45" s="1477"/>
      <c r="GUT45" s="1477"/>
      <c r="GUU45" s="1477"/>
      <c r="GUV45" s="1477"/>
      <c r="GUW45" s="1477"/>
      <c r="GUX45" s="1477"/>
      <c r="GUY45" s="1477"/>
      <c r="GUZ45" s="1477"/>
      <c r="GVA45" s="1477"/>
      <c r="GVB45" s="1477"/>
      <c r="GVC45" s="1477"/>
      <c r="GVD45" s="1477"/>
      <c r="GVE45" s="1477"/>
      <c r="GVF45" s="1477"/>
      <c r="GVG45" s="1477"/>
      <c r="GVH45" s="1477"/>
      <c r="GVI45" s="1477"/>
      <c r="GVJ45" s="1477"/>
      <c r="GVK45" s="1477"/>
      <c r="GVL45" s="1477"/>
      <c r="GVM45" s="1477"/>
      <c r="GVN45" s="1477"/>
      <c r="GVO45" s="1477"/>
      <c r="GVP45" s="1477"/>
      <c r="GVQ45" s="1477"/>
      <c r="GVR45" s="1477"/>
      <c r="GVS45" s="1477"/>
      <c r="GVT45" s="1477"/>
      <c r="GVU45" s="1477"/>
      <c r="GVV45" s="1477"/>
      <c r="GVW45" s="1477"/>
      <c r="GVX45" s="1477"/>
      <c r="GVY45" s="1477"/>
      <c r="GVZ45" s="1477"/>
      <c r="GWA45" s="1477"/>
      <c r="GWB45" s="1477"/>
      <c r="GWC45" s="1477"/>
      <c r="GWD45" s="1477"/>
      <c r="GWE45" s="1477"/>
      <c r="GWF45" s="1477"/>
      <c r="GWG45" s="1477"/>
      <c r="GWH45" s="1477"/>
      <c r="GWI45" s="1477"/>
      <c r="GWJ45" s="1477"/>
      <c r="GWK45" s="1477"/>
      <c r="GWL45" s="1477"/>
      <c r="GWM45" s="1477"/>
      <c r="GWN45" s="1477"/>
      <c r="GWO45" s="1477"/>
      <c r="GWP45" s="1477"/>
      <c r="GWQ45" s="1477"/>
      <c r="GWR45" s="1477"/>
      <c r="GWS45" s="1477"/>
      <c r="GWT45" s="1477"/>
      <c r="GWU45" s="1477"/>
      <c r="GWV45" s="1477"/>
      <c r="GWW45" s="1477"/>
      <c r="GWX45" s="1477"/>
      <c r="GWY45" s="1477"/>
      <c r="GWZ45" s="1477"/>
      <c r="GXA45" s="1477"/>
      <c r="GXB45" s="1477"/>
      <c r="GXC45" s="1477"/>
      <c r="GXD45" s="1477"/>
      <c r="GXE45" s="1477"/>
      <c r="GXF45" s="1477"/>
      <c r="GXG45" s="1477"/>
      <c r="GXH45" s="1477"/>
      <c r="GXI45" s="1477"/>
      <c r="GXJ45" s="1477"/>
      <c r="GXK45" s="1477"/>
      <c r="GXL45" s="1477"/>
      <c r="GXM45" s="1477"/>
      <c r="GXN45" s="1477"/>
      <c r="GXO45" s="1477"/>
      <c r="GXP45" s="1477"/>
      <c r="GXQ45" s="1477"/>
      <c r="GXR45" s="1477"/>
      <c r="GXS45" s="1477"/>
      <c r="GXT45" s="1477"/>
      <c r="GXU45" s="1477"/>
      <c r="GXV45" s="1477"/>
      <c r="GXW45" s="1477"/>
      <c r="GXX45" s="1477"/>
      <c r="GXY45" s="1477"/>
      <c r="GXZ45" s="1477"/>
      <c r="GYA45" s="1477"/>
      <c r="GYB45" s="1477"/>
      <c r="GYC45" s="1477"/>
      <c r="GYD45" s="1477"/>
      <c r="GYE45" s="1477"/>
      <c r="GYF45" s="1477"/>
      <c r="GYG45" s="1477"/>
      <c r="GYH45" s="1477"/>
      <c r="GYI45" s="1477"/>
      <c r="GYJ45" s="1477"/>
      <c r="GYK45" s="1477"/>
      <c r="GYL45" s="1477"/>
      <c r="GYM45" s="1477"/>
      <c r="GYN45" s="1477"/>
      <c r="GYO45" s="1477"/>
      <c r="GYP45" s="1477"/>
      <c r="GYQ45" s="1477"/>
      <c r="GYR45" s="1477"/>
      <c r="GYS45" s="1477"/>
      <c r="GYT45" s="1477"/>
      <c r="GYU45" s="1477"/>
      <c r="GYV45" s="1477"/>
      <c r="GYW45" s="1477"/>
      <c r="GYX45" s="1477"/>
      <c r="GYY45" s="1477"/>
      <c r="GYZ45" s="1477"/>
      <c r="GZA45" s="1477"/>
      <c r="GZB45" s="1477"/>
      <c r="GZC45" s="1477"/>
      <c r="GZD45" s="1477"/>
      <c r="GZE45" s="1477"/>
      <c r="GZF45" s="1477"/>
      <c r="GZG45" s="1477"/>
      <c r="GZH45" s="1477"/>
      <c r="GZI45" s="1477"/>
      <c r="GZJ45" s="1477"/>
      <c r="GZK45" s="1477"/>
      <c r="GZL45" s="1477"/>
      <c r="GZM45" s="1477"/>
      <c r="GZN45" s="1477"/>
      <c r="GZO45" s="1477"/>
      <c r="GZP45" s="1477"/>
      <c r="GZQ45" s="1477"/>
      <c r="GZR45" s="1477"/>
      <c r="GZS45" s="1477"/>
      <c r="GZT45" s="1477"/>
      <c r="GZU45" s="1477"/>
      <c r="GZV45" s="1477"/>
      <c r="GZW45" s="1477"/>
      <c r="GZX45" s="1477"/>
      <c r="GZY45" s="1477"/>
      <c r="GZZ45" s="1477"/>
      <c r="HAA45" s="1477"/>
      <c r="HAB45" s="1477"/>
      <c r="HAC45" s="1477"/>
      <c r="HAD45" s="1477"/>
      <c r="HAE45" s="1477"/>
      <c r="HAF45" s="1477"/>
      <c r="HAG45" s="1477"/>
      <c r="HAH45" s="1477"/>
      <c r="HAI45" s="1477"/>
      <c r="HAJ45" s="1477"/>
      <c r="HAK45" s="1477"/>
      <c r="HAL45" s="1477"/>
      <c r="HAM45" s="1477"/>
      <c r="HAN45" s="1477"/>
      <c r="HAO45" s="1477"/>
      <c r="HAP45" s="1477"/>
      <c r="HAQ45" s="1477"/>
      <c r="HAR45" s="1477"/>
      <c r="HAS45" s="1477"/>
      <c r="HAT45" s="1477"/>
      <c r="HAU45" s="1477"/>
      <c r="HAV45" s="1477"/>
      <c r="HAW45" s="1477"/>
      <c r="HAX45" s="1477"/>
      <c r="HAY45" s="1477"/>
      <c r="HAZ45" s="1477"/>
      <c r="HBA45" s="1477"/>
      <c r="HBB45" s="1477"/>
      <c r="HBC45" s="1477"/>
      <c r="HBD45" s="1477"/>
      <c r="HBE45" s="1477"/>
      <c r="HBF45" s="1477"/>
      <c r="HBG45" s="1477"/>
      <c r="HBH45" s="1477"/>
      <c r="HBI45" s="1477"/>
      <c r="HBJ45" s="1477"/>
      <c r="HBK45" s="1477"/>
      <c r="HBL45" s="1477"/>
      <c r="HBM45" s="1477"/>
      <c r="HBN45" s="1477"/>
      <c r="HBO45" s="1477"/>
      <c r="HBP45" s="1477"/>
      <c r="HBQ45" s="1477"/>
      <c r="HBR45" s="1477"/>
      <c r="HBS45" s="1477"/>
      <c r="HBT45" s="1477"/>
      <c r="HBU45" s="1477"/>
      <c r="HBV45" s="1477"/>
      <c r="HBW45" s="1477"/>
      <c r="HBX45" s="1477"/>
      <c r="HBY45" s="1477"/>
      <c r="HBZ45" s="1477"/>
      <c r="HCA45" s="1477"/>
      <c r="HCB45" s="1477"/>
      <c r="HCC45" s="1477"/>
      <c r="HCD45" s="1477"/>
      <c r="HCE45" s="1477"/>
      <c r="HCF45" s="1477"/>
      <c r="HCG45" s="1477"/>
      <c r="HCH45" s="1477"/>
      <c r="HCI45" s="1477"/>
      <c r="HCJ45" s="1477"/>
      <c r="HCK45" s="1477"/>
      <c r="HCL45" s="1477"/>
      <c r="HCM45" s="1477"/>
      <c r="HCN45" s="1477"/>
      <c r="HCO45" s="1477"/>
      <c r="HCP45" s="1477"/>
      <c r="HCQ45" s="1477"/>
      <c r="HCR45" s="1477"/>
      <c r="HCS45" s="1477"/>
      <c r="HCT45" s="1477"/>
      <c r="HCU45" s="1477"/>
      <c r="HCV45" s="1477"/>
      <c r="HCW45" s="1477"/>
      <c r="HCX45" s="1477"/>
      <c r="HCY45" s="1477"/>
      <c r="HCZ45" s="1477"/>
      <c r="HDA45" s="1477"/>
      <c r="HDB45" s="1477"/>
      <c r="HDC45" s="1477"/>
      <c r="HDD45" s="1477"/>
      <c r="HDE45" s="1477"/>
      <c r="HDF45" s="1477"/>
      <c r="HDG45" s="1477"/>
      <c r="HDH45" s="1477"/>
      <c r="HDI45" s="1477"/>
      <c r="HDJ45" s="1477"/>
      <c r="HDK45" s="1477"/>
      <c r="HDL45" s="1477"/>
      <c r="HDM45" s="1477"/>
      <c r="HDN45" s="1477"/>
      <c r="HDO45" s="1477"/>
      <c r="HDP45" s="1477"/>
      <c r="HDQ45" s="1477"/>
      <c r="HDR45" s="1477"/>
      <c r="HDS45" s="1477"/>
      <c r="HDT45" s="1477"/>
      <c r="HDU45" s="1477"/>
      <c r="HDV45" s="1477"/>
      <c r="HDW45" s="1477"/>
      <c r="HDX45" s="1477"/>
      <c r="HDY45" s="1477"/>
      <c r="HDZ45" s="1477"/>
      <c r="HEA45" s="1477"/>
      <c r="HEB45" s="1477"/>
      <c r="HEC45" s="1477"/>
      <c r="HED45" s="1477"/>
      <c r="HEE45" s="1477"/>
      <c r="HEF45" s="1477"/>
      <c r="HEG45" s="1477"/>
      <c r="HEH45" s="1477"/>
      <c r="HEI45" s="1477"/>
      <c r="HEJ45" s="1477"/>
      <c r="HEK45" s="1477"/>
      <c r="HEL45" s="1477"/>
      <c r="HEM45" s="1477"/>
      <c r="HEN45" s="1477"/>
      <c r="HEO45" s="1477"/>
      <c r="HEP45" s="1477"/>
      <c r="HEQ45" s="1477"/>
      <c r="HER45" s="1477"/>
      <c r="HES45" s="1477"/>
      <c r="HET45" s="1477"/>
      <c r="HEU45" s="1477"/>
      <c r="HEV45" s="1477"/>
      <c r="HEW45" s="1477"/>
      <c r="HEX45" s="1477"/>
      <c r="HEY45" s="1477"/>
      <c r="HEZ45" s="1477"/>
      <c r="HFA45" s="1477"/>
      <c r="HFB45" s="1477"/>
      <c r="HFC45" s="1477"/>
      <c r="HFD45" s="1477"/>
      <c r="HFE45" s="1477"/>
      <c r="HFF45" s="1477"/>
      <c r="HFG45" s="1477"/>
      <c r="HFH45" s="1477"/>
      <c r="HFI45" s="1477"/>
      <c r="HFJ45" s="1477"/>
      <c r="HFK45" s="1477"/>
      <c r="HFL45" s="1477"/>
      <c r="HFM45" s="1477"/>
      <c r="HFN45" s="1477"/>
      <c r="HFO45" s="1477"/>
      <c r="HFP45" s="1477"/>
      <c r="HFQ45" s="1477"/>
      <c r="HFR45" s="1477"/>
      <c r="HFS45" s="1477"/>
      <c r="HFT45" s="1477"/>
      <c r="HFU45" s="1477"/>
      <c r="HFV45" s="1477"/>
      <c r="HFW45" s="1477"/>
      <c r="HFX45" s="1477"/>
      <c r="HFY45" s="1477"/>
      <c r="HFZ45" s="1477"/>
      <c r="HGA45" s="1477"/>
      <c r="HGB45" s="1477"/>
      <c r="HGC45" s="1477"/>
      <c r="HGD45" s="1477"/>
      <c r="HGE45" s="1477"/>
      <c r="HGF45" s="1477"/>
      <c r="HGG45" s="1477"/>
      <c r="HGH45" s="1477"/>
      <c r="HGI45" s="1477"/>
      <c r="HGJ45" s="1477"/>
      <c r="HGK45" s="1477"/>
      <c r="HGL45" s="1477"/>
      <c r="HGM45" s="1477"/>
      <c r="HGN45" s="1477"/>
      <c r="HGO45" s="1477"/>
      <c r="HGP45" s="1477"/>
      <c r="HGQ45" s="1477"/>
      <c r="HGR45" s="1477"/>
      <c r="HGS45" s="1477"/>
      <c r="HGT45" s="1477"/>
      <c r="HGU45" s="1477"/>
      <c r="HGV45" s="1477"/>
      <c r="HGW45" s="1477"/>
      <c r="HGX45" s="1477"/>
      <c r="HGY45" s="1477"/>
      <c r="HGZ45" s="1477"/>
      <c r="HHA45" s="1477"/>
      <c r="HHB45" s="1477"/>
      <c r="HHC45" s="1477"/>
      <c r="HHD45" s="1477"/>
      <c r="HHE45" s="1477"/>
      <c r="HHF45" s="1477"/>
      <c r="HHG45" s="1477"/>
      <c r="HHH45" s="1477"/>
      <c r="HHI45" s="1477"/>
      <c r="HHJ45" s="1477"/>
      <c r="HHK45" s="1477"/>
      <c r="HHL45" s="1477"/>
      <c r="HHM45" s="1477"/>
      <c r="HHN45" s="1477"/>
      <c r="HHO45" s="1477"/>
      <c r="HHP45" s="1477"/>
      <c r="HHQ45" s="1477"/>
      <c r="HHR45" s="1477"/>
      <c r="HHS45" s="1477"/>
      <c r="HHT45" s="1477"/>
      <c r="HHU45" s="1477"/>
      <c r="HHV45" s="1477"/>
      <c r="HHW45" s="1477"/>
      <c r="HHX45" s="1477"/>
      <c r="HHY45" s="1477"/>
      <c r="HHZ45" s="1477"/>
      <c r="HIA45" s="1477"/>
      <c r="HIB45" s="1477"/>
      <c r="HIC45" s="1477"/>
      <c r="HID45" s="1477"/>
      <c r="HIE45" s="1477"/>
      <c r="HIF45" s="1477"/>
      <c r="HIG45" s="1477"/>
      <c r="HIH45" s="1477"/>
      <c r="HII45" s="1477"/>
      <c r="HIJ45" s="1477"/>
      <c r="HIK45" s="1477"/>
      <c r="HIL45" s="1477"/>
      <c r="HIM45" s="1477"/>
      <c r="HIN45" s="1477"/>
      <c r="HIO45" s="1477"/>
      <c r="HIP45" s="1477"/>
      <c r="HIQ45" s="1477"/>
      <c r="HIR45" s="1477"/>
      <c r="HIS45" s="1477"/>
      <c r="HIT45" s="1477"/>
      <c r="HIU45" s="1477"/>
      <c r="HIV45" s="1477"/>
      <c r="HIW45" s="1477"/>
      <c r="HIX45" s="1477"/>
      <c r="HIY45" s="1477"/>
      <c r="HIZ45" s="1477"/>
      <c r="HJA45" s="1477"/>
      <c r="HJB45" s="1477"/>
      <c r="HJC45" s="1477"/>
      <c r="HJD45" s="1477"/>
      <c r="HJE45" s="1477"/>
      <c r="HJF45" s="1477"/>
      <c r="HJG45" s="1477"/>
      <c r="HJH45" s="1477"/>
      <c r="HJI45" s="1477"/>
      <c r="HJJ45" s="1477"/>
      <c r="HJK45" s="1477"/>
      <c r="HJL45" s="1477"/>
      <c r="HJM45" s="1477"/>
      <c r="HJN45" s="1477"/>
      <c r="HJO45" s="1477"/>
      <c r="HJP45" s="1477"/>
      <c r="HJQ45" s="1477"/>
      <c r="HJR45" s="1477"/>
      <c r="HJS45" s="1477"/>
      <c r="HJT45" s="1477"/>
      <c r="HJU45" s="1477"/>
      <c r="HJV45" s="1477"/>
      <c r="HJW45" s="1477"/>
      <c r="HJX45" s="1477"/>
      <c r="HJY45" s="1477"/>
      <c r="HJZ45" s="1477"/>
      <c r="HKA45" s="1477"/>
      <c r="HKB45" s="1477"/>
      <c r="HKC45" s="1477"/>
      <c r="HKD45" s="1477"/>
      <c r="HKE45" s="1477"/>
      <c r="HKF45" s="1477"/>
      <c r="HKG45" s="1477"/>
      <c r="HKH45" s="1477"/>
      <c r="HKI45" s="1477"/>
      <c r="HKJ45" s="1477"/>
      <c r="HKK45" s="1477"/>
      <c r="HKL45" s="1477"/>
      <c r="HKM45" s="1477"/>
      <c r="HKN45" s="1477"/>
      <c r="HKO45" s="1477"/>
      <c r="HKP45" s="1477"/>
      <c r="HKQ45" s="1477"/>
      <c r="HKR45" s="1477"/>
      <c r="HKS45" s="1477"/>
      <c r="HKT45" s="1477"/>
      <c r="HKU45" s="1477"/>
      <c r="HKV45" s="1477"/>
      <c r="HKW45" s="1477"/>
      <c r="HKX45" s="1477"/>
      <c r="HKY45" s="1477"/>
      <c r="HKZ45" s="1477"/>
      <c r="HLA45" s="1477"/>
      <c r="HLB45" s="1477"/>
      <c r="HLC45" s="1477"/>
      <c r="HLD45" s="1477"/>
      <c r="HLE45" s="1477"/>
      <c r="HLF45" s="1477"/>
      <c r="HLG45" s="1477"/>
      <c r="HLH45" s="1477"/>
      <c r="HLI45" s="1477"/>
      <c r="HLJ45" s="1477"/>
      <c r="HLK45" s="1477"/>
      <c r="HLL45" s="1477"/>
      <c r="HLM45" s="1477"/>
      <c r="HLN45" s="1477"/>
      <c r="HLO45" s="1477"/>
      <c r="HLP45" s="1477"/>
      <c r="HLQ45" s="1477"/>
      <c r="HLR45" s="1477"/>
      <c r="HLS45" s="1477"/>
      <c r="HLT45" s="1477"/>
      <c r="HLU45" s="1477"/>
      <c r="HLV45" s="1477"/>
      <c r="HLW45" s="1477"/>
      <c r="HLX45" s="1477"/>
      <c r="HLY45" s="1477"/>
      <c r="HLZ45" s="1477"/>
      <c r="HMA45" s="1477"/>
      <c r="HMB45" s="1477"/>
      <c r="HMC45" s="1477"/>
      <c r="HMD45" s="1477"/>
      <c r="HME45" s="1477"/>
      <c r="HMF45" s="1477"/>
      <c r="HMG45" s="1477"/>
      <c r="HMH45" s="1477"/>
      <c r="HMI45" s="1477"/>
      <c r="HMJ45" s="1477"/>
      <c r="HMK45" s="1477"/>
      <c r="HML45" s="1477"/>
      <c r="HMM45" s="1477"/>
      <c r="HMN45" s="1477"/>
      <c r="HMO45" s="1477"/>
      <c r="HMP45" s="1477"/>
      <c r="HMQ45" s="1477"/>
      <c r="HMR45" s="1477"/>
      <c r="HMS45" s="1477"/>
      <c r="HMT45" s="1477"/>
      <c r="HMU45" s="1477"/>
      <c r="HMV45" s="1477"/>
      <c r="HMW45" s="1477"/>
      <c r="HMX45" s="1477"/>
      <c r="HMY45" s="1477"/>
      <c r="HMZ45" s="1477"/>
      <c r="HNA45" s="1477"/>
      <c r="HNB45" s="1477"/>
      <c r="HNC45" s="1477"/>
      <c r="HND45" s="1477"/>
      <c r="HNE45" s="1477"/>
      <c r="HNF45" s="1477"/>
      <c r="HNG45" s="1477"/>
      <c r="HNH45" s="1477"/>
      <c r="HNI45" s="1477"/>
      <c r="HNJ45" s="1477"/>
      <c r="HNK45" s="1477"/>
      <c r="HNL45" s="1477"/>
      <c r="HNM45" s="1477"/>
      <c r="HNN45" s="1477"/>
      <c r="HNO45" s="1477"/>
      <c r="HNP45" s="1477"/>
      <c r="HNQ45" s="1477"/>
      <c r="HNR45" s="1477"/>
      <c r="HNS45" s="1477"/>
      <c r="HNT45" s="1477"/>
      <c r="HNU45" s="1477"/>
      <c r="HNV45" s="1477"/>
      <c r="HNW45" s="1477"/>
      <c r="HNX45" s="1477"/>
      <c r="HNY45" s="1477"/>
      <c r="HNZ45" s="1477"/>
      <c r="HOA45" s="1477"/>
      <c r="HOB45" s="1477"/>
      <c r="HOC45" s="1477"/>
      <c r="HOD45" s="1477"/>
      <c r="HOE45" s="1477"/>
      <c r="HOF45" s="1477"/>
      <c r="HOG45" s="1477"/>
      <c r="HOH45" s="1477"/>
      <c r="HOI45" s="1477"/>
      <c r="HOJ45" s="1477"/>
      <c r="HOK45" s="1477"/>
      <c r="HOL45" s="1477"/>
      <c r="HOM45" s="1477"/>
      <c r="HON45" s="1477"/>
      <c r="HOO45" s="1477"/>
      <c r="HOP45" s="1477"/>
      <c r="HOQ45" s="1477"/>
      <c r="HOR45" s="1477"/>
      <c r="HOS45" s="1477"/>
      <c r="HOT45" s="1477"/>
      <c r="HOU45" s="1477"/>
      <c r="HOV45" s="1477"/>
      <c r="HOW45" s="1477"/>
      <c r="HOX45" s="1477"/>
      <c r="HOY45" s="1477"/>
      <c r="HOZ45" s="1477"/>
      <c r="HPA45" s="1477"/>
      <c r="HPB45" s="1477"/>
      <c r="HPC45" s="1477"/>
      <c r="HPD45" s="1477"/>
      <c r="HPE45" s="1477"/>
      <c r="HPF45" s="1477"/>
      <c r="HPG45" s="1477"/>
      <c r="HPH45" s="1477"/>
      <c r="HPI45" s="1477"/>
      <c r="HPJ45" s="1477"/>
      <c r="HPK45" s="1477"/>
      <c r="HPL45" s="1477"/>
      <c r="HPM45" s="1477"/>
      <c r="HPN45" s="1477"/>
      <c r="HPO45" s="1477"/>
      <c r="HPP45" s="1477"/>
      <c r="HPQ45" s="1477"/>
      <c r="HPR45" s="1477"/>
      <c r="HPS45" s="1477"/>
      <c r="HPT45" s="1477"/>
      <c r="HPU45" s="1477"/>
      <c r="HPV45" s="1477"/>
      <c r="HPW45" s="1477"/>
      <c r="HPX45" s="1477"/>
      <c r="HPY45" s="1477"/>
      <c r="HPZ45" s="1477"/>
      <c r="HQA45" s="1477"/>
      <c r="HQB45" s="1477"/>
      <c r="HQC45" s="1477"/>
      <c r="HQD45" s="1477"/>
      <c r="HQE45" s="1477"/>
      <c r="HQF45" s="1477"/>
      <c r="HQG45" s="1477"/>
      <c r="HQH45" s="1477"/>
      <c r="HQI45" s="1477"/>
      <c r="HQJ45" s="1477"/>
      <c r="HQK45" s="1477"/>
      <c r="HQL45" s="1477"/>
      <c r="HQM45" s="1477"/>
      <c r="HQN45" s="1477"/>
      <c r="HQO45" s="1477"/>
      <c r="HQP45" s="1477"/>
      <c r="HQQ45" s="1477"/>
      <c r="HQR45" s="1477"/>
      <c r="HQS45" s="1477"/>
      <c r="HQT45" s="1477"/>
      <c r="HQU45" s="1477"/>
      <c r="HQV45" s="1477"/>
      <c r="HQW45" s="1477"/>
      <c r="HQX45" s="1477"/>
      <c r="HQY45" s="1477"/>
      <c r="HQZ45" s="1477"/>
      <c r="HRA45" s="1477"/>
      <c r="HRB45" s="1477"/>
      <c r="HRC45" s="1477"/>
      <c r="HRD45" s="1477"/>
      <c r="HRE45" s="1477"/>
      <c r="HRF45" s="1477"/>
      <c r="HRG45" s="1477"/>
      <c r="HRH45" s="1477"/>
      <c r="HRI45" s="1477"/>
      <c r="HRJ45" s="1477"/>
      <c r="HRK45" s="1477"/>
      <c r="HRL45" s="1477"/>
      <c r="HRM45" s="1477"/>
      <c r="HRN45" s="1477"/>
      <c r="HRO45" s="1477"/>
      <c r="HRP45" s="1477"/>
      <c r="HRQ45" s="1477"/>
      <c r="HRR45" s="1477"/>
      <c r="HRS45" s="1477"/>
      <c r="HRT45" s="1477"/>
      <c r="HRU45" s="1477"/>
      <c r="HRV45" s="1477"/>
      <c r="HRW45" s="1477"/>
      <c r="HRX45" s="1477"/>
      <c r="HRY45" s="1477"/>
      <c r="HRZ45" s="1477"/>
      <c r="HSA45" s="1477"/>
      <c r="HSB45" s="1477"/>
      <c r="HSC45" s="1477"/>
      <c r="HSD45" s="1477"/>
      <c r="HSE45" s="1477"/>
      <c r="HSF45" s="1477"/>
      <c r="HSG45" s="1477"/>
      <c r="HSH45" s="1477"/>
      <c r="HSI45" s="1477"/>
      <c r="HSJ45" s="1477"/>
      <c r="HSK45" s="1477"/>
      <c r="HSL45" s="1477"/>
      <c r="HSM45" s="1477"/>
      <c r="HSN45" s="1477"/>
      <c r="HSO45" s="1477"/>
      <c r="HSP45" s="1477"/>
      <c r="HSQ45" s="1477"/>
      <c r="HSR45" s="1477"/>
      <c r="HSS45" s="1477"/>
      <c r="HST45" s="1477"/>
      <c r="HSU45" s="1477"/>
      <c r="HSV45" s="1477"/>
      <c r="HSW45" s="1477"/>
      <c r="HSX45" s="1477"/>
      <c r="HSY45" s="1477"/>
      <c r="HSZ45" s="1477"/>
      <c r="HTA45" s="1477"/>
      <c r="HTB45" s="1477"/>
      <c r="HTC45" s="1477"/>
      <c r="HTD45" s="1477"/>
      <c r="HTE45" s="1477"/>
      <c r="HTF45" s="1477"/>
      <c r="HTG45" s="1477"/>
      <c r="HTH45" s="1477"/>
      <c r="HTI45" s="1477"/>
      <c r="HTJ45" s="1477"/>
      <c r="HTK45" s="1477"/>
      <c r="HTL45" s="1477"/>
      <c r="HTM45" s="1477"/>
      <c r="HTN45" s="1477"/>
      <c r="HTO45" s="1477"/>
      <c r="HTP45" s="1477"/>
      <c r="HTQ45" s="1477"/>
      <c r="HTR45" s="1477"/>
      <c r="HTS45" s="1477"/>
      <c r="HTT45" s="1477"/>
      <c r="HTU45" s="1477"/>
      <c r="HTV45" s="1477"/>
      <c r="HTW45" s="1477"/>
      <c r="HTX45" s="1477"/>
      <c r="HTY45" s="1477"/>
      <c r="HTZ45" s="1477"/>
      <c r="HUA45" s="1477"/>
      <c r="HUB45" s="1477"/>
      <c r="HUC45" s="1477"/>
      <c r="HUD45" s="1477"/>
      <c r="HUE45" s="1477"/>
      <c r="HUF45" s="1477"/>
      <c r="HUG45" s="1477"/>
      <c r="HUH45" s="1477"/>
      <c r="HUI45" s="1477"/>
      <c r="HUJ45" s="1477"/>
      <c r="HUK45" s="1477"/>
      <c r="HUL45" s="1477"/>
      <c r="HUM45" s="1477"/>
      <c r="HUN45" s="1477"/>
      <c r="HUO45" s="1477"/>
      <c r="HUP45" s="1477"/>
      <c r="HUQ45" s="1477"/>
      <c r="HUR45" s="1477"/>
      <c r="HUS45" s="1477"/>
      <c r="HUT45" s="1477"/>
      <c r="HUU45" s="1477"/>
      <c r="HUV45" s="1477"/>
      <c r="HUW45" s="1477"/>
      <c r="HUX45" s="1477"/>
      <c r="HUY45" s="1477"/>
      <c r="HUZ45" s="1477"/>
      <c r="HVA45" s="1477"/>
      <c r="HVB45" s="1477"/>
      <c r="HVC45" s="1477"/>
      <c r="HVD45" s="1477"/>
      <c r="HVE45" s="1477"/>
      <c r="HVF45" s="1477"/>
      <c r="HVG45" s="1477"/>
      <c r="HVH45" s="1477"/>
      <c r="HVI45" s="1477"/>
      <c r="HVJ45" s="1477"/>
      <c r="HVK45" s="1477"/>
      <c r="HVL45" s="1477"/>
      <c r="HVM45" s="1477"/>
      <c r="HVN45" s="1477"/>
      <c r="HVO45" s="1477"/>
      <c r="HVP45" s="1477"/>
      <c r="HVQ45" s="1477"/>
      <c r="HVR45" s="1477"/>
      <c r="HVS45" s="1477"/>
      <c r="HVT45" s="1477"/>
      <c r="HVU45" s="1477"/>
      <c r="HVV45" s="1477"/>
      <c r="HVW45" s="1477"/>
      <c r="HVX45" s="1477"/>
      <c r="HVY45" s="1477"/>
      <c r="HVZ45" s="1477"/>
      <c r="HWA45" s="1477"/>
      <c r="HWB45" s="1477"/>
      <c r="HWC45" s="1477"/>
      <c r="HWD45" s="1477"/>
      <c r="HWE45" s="1477"/>
      <c r="HWF45" s="1477"/>
      <c r="HWG45" s="1477"/>
      <c r="HWH45" s="1477"/>
      <c r="HWI45" s="1477"/>
      <c r="HWJ45" s="1477"/>
      <c r="HWK45" s="1477"/>
      <c r="HWL45" s="1477"/>
      <c r="HWM45" s="1477"/>
      <c r="HWN45" s="1477"/>
      <c r="HWO45" s="1477"/>
      <c r="HWP45" s="1477"/>
      <c r="HWQ45" s="1477"/>
      <c r="HWR45" s="1477"/>
      <c r="HWS45" s="1477"/>
      <c r="HWT45" s="1477"/>
      <c r="HWU45" s="1477"/>
      <c r="HWV45" s="1477"/>
      <c r="HWW45" s="1477"/>
      <c r="HWX45" s="1477"/>
      <c r="HWY45" s="1477"/>
      <c r="HWZ45" s="1477"/>
      <c r="HXA45" s="1477"/>
      <c r="HXB45" s="1477"/>
      <c r="HXC45" s="1477"/>
      <c r="HXD45" s="1477"/>
      <c r="HXE45" s="1477"/>
      <c r="HXF45" s="1477"/>
      <c r="HXG45" s="1477"/>
      <c r="HXH45" s="1477"/>
      <c r="HXI45" s="1477"/>
      <c r="HXJ45" s="1477"/>
      <c r="HXK45" s="1477"/>
      <c r="HXL45" s="1477"/>
      <c r="HXM45" s="1477"/>
      <c r="HXN45" s="1477"/>
      <c r="HXO45" s="1477"/>
      <c r="HXP45" s="1477"/>
      <c r="HXQ45" s="1477"/>
      <c r="HXR45" s="1477"/>
      <c r="HXS45" s="1477"/>
      <c r="HXT45" s="1477"/>
      <c r="HXU45" s="1477"/>
      <c r="HXV45" s="1477"/>
      <c r="HXW45" s="1477"/>
      <c r="HXX45" s="1477"/>
      <c r="HXY45" s="1477"/>
      <c r="HXZ45" s="1477"/>
      <c r="HYA45" s="1477"/>
      <c r="HYB45" s="1477"/>
      <c r="HYC45" s="1477"/>
      <c r="HYD45" s="1477"/>
      <c r="HYE45" s="1477"/>
      <c r="HYF45" s="1477"/>
      <c r="HYG45" s="1477"/>
      <c r="HYH45" s="1477"/>
      <c r="HYI45" s="1477"/>
      <c r="HYJ45" s="1477"/>
      <c r="HYK45" s="1477"/>
      <c r="HYL45" s="1477"/>
      <c r="HYM45" s="1477"/>
      <c r="HYN45" s="1477"/>
      <c r="HYO45" s="1477"/>
      <c r="HYP45" s="1477"/>
      <c r="HYQ45" s="1477"/>
      <c r="HYR45" s="1477"/>
      <c r="HYS45" s="1477"/>
      <c r="HYT45" s="1477"/>
      <c r="HYU45" s="1477"/>
      <c r="HYV45" s="1477"/>
      <c r="HYW45" s="1477"/>
      <c r="HYX45" s="1477"/>
      <c r="HYY45" s="1477"/>
      <c r="HYZ45" s="1477"/>
      <c r="HZA45" s="1477"/>
      <c r="HZB45" s="1477"/>
      <c r="HZC45" s="1477"/>
      <c r="HZD45" s="1477"/>
      <c r="HZE45" s="1477"/>
      <c r="HZF45" s="1477"/>
      <c r="HZG45" s="1477"/>
      <c r="HZH45" s="1477"/>
      <c r="HZI45" s="1477"/>
      <c r="HZJ45" s="1477"/>
      <c r="HZK45" s="1477"/>
      <c r="HZL45" s="1477"/>
      <c r="HZM45" s="1477"/>
      <c r="HZN45" s="1477"/>
      <c r="HZO45" s="1477"/>
      <c r="HZP45" s="1477"/>
      <c r="HZQ45" s="1477"/>
      <c r="HZR45" s="1477"/>
      <c r="HZS45" s="1477"/>
      <c r="HZT45" s="1477"/>
      <c r="HZU45" s="1477"/>
      <c r="HZV45" s="1477"/>
      <c r="HZW45" s="1477"/>
      <c r="HZX45" s="1477"/>
      <c r="HZY45" s="1477"/>
      <c r="HZZ45" s="1477"/>
      <c r="IAA45" s="1477"/>
      <c r="IAB45" s="1477"/>
      <c r="IAC45" s="1477"/>
      <c r="IAD45" s="1477"/>
      <c r="IAE45" s="1477"/>
      <c r="IAF45" s="1477"/>
      <c r="IAG45" s="1477"/>
      <c r="IAH45" s="1477"/>
      <c r="IAI45" s="1477"/>
      <c r="IAJ45" s="1477"/>
      <c r="IAK45" s="1477"/>
      <c r="IAL45" s="1477"/>
      <c r="IAM45" s="1477"/>
      <c r="IAN45" s="1477"/>
      <c r="IAO45" s="1477"/>
      <c r="IAP45" s="1477"/>
      <c r="IAQ45" s="1477"/>
      <c r="IAR45" s="1477"/>
      <c r="IAS45" s="1477"/>
      <c r="IAT45" s="1477"/>
      <c r="IAU45" s="1477"/>
      <c r="IAV45" s="1477"/>
      <c r="IAW45" s="1477"/>
      <c r="IAX45" s="1477"/>
      <c r="IAY45" s="1477"/>
      <c r="IAZ45" s="1477"/>
      <c r="IBA45" s="1477"/>
      <c r="IBB45" s="1477"/>
      <c r="IBC45" s="1477"/>
      <c r="IBD45" s="1477"/>
      <c r="IBE45" s="1477"/>
      <c r="IBF45" s="1477"/>
      <c r="IBG45" s="1477"/>
      <c r="IBH45" s="1477"/>
      <c r="IBI45" s="1477"/>
      <c r="IBJ45" s="1477"/>
      <c r="IBK45" s="1477"/>
      <c r="IBL45" s="1477"/>
      <c r="IBM45" s="1477"/>
      <c r="IBN45" s="1477"/>
      <c r="IBO45" s="1477"/>
      <c r="IBP45" s="1477"/>
      <c r="IBQ45" s="1477"/>
      <c r="IBR45" s="1477"/>
      <c r="IBS45" s="1477"/>
      <c r="IBT45" s="1477"/>
      <c r="IBU45" s="1477"/>
      <c r="IBV45" s="1477"/>
      <c r="IBW45" s="1477"/>
      <c r="IBX45" s="1477"/>
      <c r="IBY45" s="1477"/>
      <c r="IBZ45" s="1477"/>
      <c r="ICA45" s="1477"/>
      <c r="ICB45" s="1477"/>
      <c r="ICC45" s="1477"/>
      <c r="ICD45" s="1477"/>
      <c r="ICE45" s="1477"/>
      <c r="ICF45" s="1477"/>
      <c r="ICG45" s="1477"/>
      <c r="ICH45" s="1477"/>
      <c r="ICI45" s="1477"/>
      <c r="ICJ45" s="1477"/>
      <c r="ICK45" s="1477"/>
      <c r="ICL45" s="1477"/>
      <c r="ICM45" s="1477"/>
      <c r="ICN45" s="1477"/>
      <c r="ICO45" s="1477"/>
      <c r="ICP45" s="1477"/>
      <c r="ICQ45" s="1477"/>
      <c r="ICR45" s="1477"/>
      <c r="ICS45" s="1477"/>
      <c r="ICT45" s="1477"/>
      <c r="ICU45" s="1477"/>
      <c r="ICV45" s="1477"/>
      <c r="ICW45" s="1477"/>
      <c r="ICX45" s="1477"/>
      <c r="ICY45" s="1477"/>
      <c r="ICZ45" s="1477"/>
      <c r="IDA45" s="1477"/>
      <c r="IDB45" s="1477"/>
      <c r="IDC45" s="1477"/>
      <c r="IDD45" s="1477"/>
      <c r="IDE45" s="1477"/>
      <c r="IDF45" s="1477"/>
      <c r="IDG45" s="1477"/>
      <c r="IDH45" s="1477"/>
      <c r="IDI45" s="1477"/>
      <c r="IDJ45" s="1477"/>
      <c r="IDK45" s="1477"/>
      <c r="IDL45" s="1477"/>
      <c r="IDM45" s="1477"/>
      <c r="IDN45" s="1477"/>
      <c r="IDO45" s="1477"/>
      <c r="IDP45" s="1477"/>
      <c r="IDQ45" s="1477"/>
      <c r="IDR45" s="1477"/>
      <c r="IDS45" s="1477"/>
      <c r="IDT45" s="1477"/>
      <c r="IDU45" s="1477"/>
      <c r="IDV45" s="1477"/>
      <c r="IDW45" s="1477"/>
      <c r="IDX45" s="1477"/>
      <c r="IDY45" s="1477"/>
      <c r="IDZ45" s="1477"/>
      <c r="IEA45" s="1477"/>
      <c r="IEB45" s="1477"/>
      <c r="IEC45" s="1477"/>
      <c r="IED45" s="1477"/>
      <c r="IEE45" s="1477"/>
      <c r="IEF45" s="1477"/>
      <c r="IEG45" s="1477"/>
      <c r="IEH45" s="1477"/>
      <c r="IEI45" s="1477"/>
      <c r="IEJ45" s="1477"/>
      <c r="IEK45" s="1477"/>
      <c r="IEL45" s="1477"/>
      <c r="IEM45" s="1477"/>
      <c r="IEN45" s="1477"/>
      <c r="IEO45" s="1477"/>
      <c r="IEP45" s="1477"/>
      <c r="IEQ45" s="1477"/>
      <c r="IER45" s="1477"/>
      <c r="IES45" s="1477"/>
      <c r="IET45" s="1477"/>
      <c r="IEU45" s="1477"/>
      <c r="IEV45" s="1477"/>
      <c r="IEW45" s="1477"/>
      <c r="IEX45" s="1477"/>
      <c r="IEY45" s="1477"/>
      <c r="IEZ45" s="1477"/>
      <c r="IFA45" s="1477"/>
      <c r="IFB45" s="1477"/>
      <c r="IFC45" s="1477"/>
      <c r="IFD45" s="1477"/>
      <c r="IFE45" s="1477"/>
      <c r="IFF45" s="1477"/>
      <c r="IFG45" s="1477"/>
      <c r="IFH45" s="1477"/>
      <c r="IFI45" s="1477"/>
      <c r="IFJ45" s="1477"/>
      <c r="IFK45" s="1477"/>
      <c r="IFL45" s="1477"/>
      <c r="IFM45" s="1477"/>
      <c r="IFN45" s="1477"/>
      <c r="IFO45" s="1477"/>
      <c r="IFP45" s="1477"/>
      <c r="IFQ45" s="1477"/>
      <c r="IFR45" s="1477"/>
      <c r="IFS45" s="1477"/>
      <c r="IFT45" s="1477"/>
      <c r="IFU45" s="1477"/>
      <c r="IFV45" s="1477"/>
      <c r="IFW45" s="1477"/>
      <c r="IFX45" s="1477"/>
      <c r="IFY45" s="1477"/>
      <c r="IFZ45" s="1477"/>
      <c r="IGA45" s="1477"/>
      <c r="IGB45" s="1477"/>
      <c r="IGC45" s="1477"/>
      <c r="IGD45" s="1477"/>
      <c r="IGE45" s="1477"/>
      <c r="IGF45" s="1477"/>
      <c r="IGG45" s="1477"/>
      <c r="IGH45" s="1477"/>
      <c r="IGI45" s="1477"/>
      <c r="IGJ45" s="1477"/>
      <c r="IGK45" s="1477"/>
      <c r="IGL45" s="1477"/>
      <c r="IGM45" s="1477"/>
      <c r="IGN45" s="1477"/>
      <c r="IGO45" s="1477"/>
      <c r="IGP45" s="1477"/>
      <c r="IGQ45" s="1477"/>
      <c r="IGR45" s="1477"/>
      <c r="IGS45" s="1477"/>
      <c r="IGT45" s="1477"/>
      <c r="IGU45" s="1477"/>
      <c r="IGV45" s="1477"/>
      <c r="IGW45" s="1477"/>
      <c r="IGX45" s="1477"/>
      <c r="IGY45" s="1477"/>
      <c r="IGZ45" s="1477"/>
      <c r="IHA45" s="1477"/>
      <c r="IHB45" s="1477"/>
      <c r="IHC45" s="1477"/>
      <c r="IHD45" s="1477"/>
      <c r="IHE45" s="1477"/>
      <c r="IHF45" s="1477"/>
      <c r="IHG45" s="1477"/>
      <c r="IHH45" s="1477"/>
      <c r="IHI45" s="1477"/>
      <c r="IHJ45" s="1477"/>
      <c r="IHK45" s="1477"/>
      <c r="IHL45" s="1477"/>
      <c r="IHM45" s="1477"/>
      <c r="IHN45" s="1477"/>
      <c r="IHO45" s="1477"/>
      <c r="IHP45" s="1477"/>
      <c r="IHQ45" s="1477"/>
      <c r="IHR45" s="1477"/>
      <c r="IHS45" s="1477"/>
      <c r="IHT45" s="1477"/>
      <c r="IHU45" s="1477"/>
      <c r="IHV45" s="1477"/>
      <c r="IHW45" s="1477"/>
      <c r="IHX45" s="1477"/>
      <c r="IHY45" s="1477"/>
      <c r="IHZ45" s="1477"/>
      <c r="IIA45" s="1477"/>
      <c r="IIB45" s="1477"/>
      <c r="IIC45" s="1477"/>
      <c r="IID45" s="1477"/>
      <c r="IIE45" s="1477"/>
      <c r="IIF45" s="1477"/>
      <c r="IIG45" s="1477"/>
      <c r="IIH45" s="1477"/>
      <c r="III45" s="1477"/>
      <c r="IIJ45" s="1477"/>
      <c r="IIK45" s="1477"/>
      <c r="IIL45" s="1477"/>
      <c r="IIM45" s="1477"/>
      <c r="IIN45" s="1477"/>
      <c r="IIO45" s="1477"/>
      <c r="IIP45" s="1477"/>
      <c r="IIQ45" s="1477"/>
      <c r="IIR45" s="1477"/>
      <c r="IIS45" s="1477"/>
      <c r="IIT45" s="1477"/>
      <c r="IIU45" s="1477"/>
      <c r="IIV45" s="1477"/>
      <c r="IIW45" s="1477"/>
      <c r="IIX45" s="1477"/>
      <c r="IIY45" s="1477"/>
      <c r="IIZ45" s="1477"/>
      <c r="IJA45" s="1477"/>
      <c r="IJB45" s="1477"/>
      <c r="IJC45" s="1477"/>
      <c r="IJD45" s="1477"/>
      <c r="IJE45" s="1477"/>
      <c r="IJF45" s="1477"/>
      <c r="IJG45" s="1477"/>
      <c r="IJH45" s="1477"/>
      <c r="IJI45" s="1477"/>
      <c r="IJJ45" s="1477"/>
      <c r="IJK45" s="1477"/>
      <c r="IJL45" s="1477"/>
      <c r="IJM45" s="1477"/>
      <c r="IJN45" s="1477"/>
      <c r="IJO45" s="1477"/>
      <c r="IJP45" s="1477"/>
      <c r="IJQ45" s="1477"/>
      <c r="IJR45" s="1477"/>
      <c r="IJS45" s="1477"/>
      <c r="IJT45" s="1477"/>
      <c r="IJU45" s="1477"/>
      <c r="IJV45" s="1477"/>
      <c r="IJW45" s="1477"/>
      <c r="IJX45" s="1477"/>
      <c r="IJY45" s="1477"/>
      <c r="IJZ45" s="1477"/>
      <c r="IKA45" s="1477"/>
      <c r="IKB45" s="1477"/>
      <c r="IKC45" s="1477"/>
      <c r="IKD45" s="1477"/>
      <c r="IKE45" s="1477"/>
      <c r="IKF45" s="1477"/>
      <c r="IKG45" s="1477"/>
      <c r="IKH45" s="1477"/>
      <c r="IKI45" s="1477"/>
      <c r="IKJ45" s="1477"/>
      <c r="IKK45" s="1477"/>
      <c r="IKL45" s="1477"/>
      <c r="IKM45" s="1477"/>
      <c r="IKN45" s="1477"/>
      <c r="IKO45" s="1477"/>
      <c r="IKP45" s="1477"/>
      <c r="IKQ45" s="1477"/>
      <c r="IKR45" s="1477"/>
      <c r="IKS45" s="1477"/>
      <c r="IKT45" s="1477"/>
      <c r="IKU45" s="1477"/>
      <c r="IKV45" s="1477"/>
      <c r="IKW45" s="1477"/>
      <c r="IKX45" s="1477"/>
      <c r="IKY45" s="1477"/>
      <c r="IKZ45" s="1477"/>
      <c r="ILA45" s="1477"/>
      <c r="ILB45" s="1477"/>
      <c r="ILC45" s="1477"/>
      <c r="ILD45" s="1477"/>
      <c r="ILE45" s="1477"/>
      <c r="ILF45" s="1477"/>
      <c r="ILG45" s="1477"/>
      <c r="ILH45" s="1477"/>
      <c r="ILI45" s="1477"/>
      <c r="ILJ45" s="1477"/>
      <c r="ILK45" s="1477"/>
      <c r="ILL45" s="1477"/>
      <c r="ILM45" s="1477"/>
      <c r="ILN45" s="1477"/>
      <c r="ILO45" s="1477"/>
      <c r="ILP45" s="1477"/>
      <c r="ILQ45" s="1477"/>
      <c r="ILR45" s="1477"/>
      <c r="ILS45" s="1477"/>
      <c r="ILT45" s="1477"/>
      <c r="ILU45" s="1477"/>
      <c r="ILV45" s="1477"/>
      <c r="ILW45" s="1477"/>
      <c r="ILX45" s="1477"/>
      <c r="ILY45" s="1477"/>
      <c r="ILZ45" s="1477"/>
      <c r="IMA45" s="1477"/>
      <c r="IMB45" s="1477"/>
      <c r="IMC45" s="1477"/>
      <c r="IMD45" s="1477"/>
      <c r="IME45" s="1477"/>
      <c r="IMF45" s="1477"/>
      <c r="IMG45" s="1477"/>
      <c r="IMH45" s="1477"/>
      <c r="IMI45" s="1477"/>
      <c r="IMJ45" s="1477"/>
      <c r="IMK45" s="1477"/>
      <c r="IML45" s="1477"/>
      <c r="IMM45" s="1477"/>
      <c r="IMN45" s="1477"/>
      <c r="IMO45" s="1477"/>
      <c r="IMP45" s="1477"/>
      <c r="IMQ45" s="1477"/>
      <c r="IMR45" s="1477"/>
      <c r="IMS45" s="1477"/>
      <c r="IMT45" s="1477"/>
      <c r="IMU45" s="1477"/>
      <c r="IMV45" s="1477"/>
      <c r="IMW45" s="1477"/>
      <c r="IMX45" s="1477"/>
      <c r="IMY45" s="1477"/>
      <c r="IMZ45" s="1477"/>
      <c r="INA45" s="1477"/>
      <c r="INB45" s="1477"/>
      <c r="INC45" s="1477"/>
      <c r="IND45" s="1477"/>
      <c r="INE45" s="1477"/>
      <c r="INF45" s="1477"/>
      <c r="ING45" s="1477"/>
      <c r="INH45" s="1477"/>
      <c r="INI45" s="1477"/>
      <c r="INJ45" s="1477"/>
      <c r="INK45" s="1477"/>
      <c r="INL45" s="1477"/>
      <c r="INM45" s="1477"/>
      <c r="INN45" s="1477"/>
      <c r="INO45" s="1477"/>
      <c r="INP45" s="1477"/>
      <c r="INQ45" s="1477"/>
      <c r="INR45" s="1477"/>
      <c r="INS45" s="1477"/>
      <c r="INT45" s="1477"/>
      <c r="INU45" s="1477"/>
      <c r="INV45" s="1477"/>
      <c r="INW45" s="1477"/>
      <c r="INX45" s="1477"/>
      <c r="INY45" s="1477"/>
      <c r="INZ45" s="1477"/>
      <c r="IOA45" s="1477"/>
      <c r="IOB45" s="1477"/>
      <c r="IOC45" s="1477"/>
      <c r="IOD45" s="1477"/>
      <c r="IOE45" s="1477"/>
      <c r="IOF45" s="1477"/>
      <c r="IOG45" s="1477"/>
      <c r="IOH45" s="1477"/>
      <c r="IOI45" s="1477"/>
      <c r="IOJ45" s="1477"/>
      <c r="IOK45" s="1477"/>
      <c r="IOL45" s="1477"/>
      <c r="IOM45" s="1477"/>
      <c r="ION45" s="1477"/>
      <c r="IOO45" s="1477"/>
      <c r="IOP45" s="1477"/>
      <c r="IOQ45" s="1477"/>
      <c r="IOR45" s="1477"/>
      <c r="IOS45" s="1477"/>
      <c r="IOT45" s="1477"/>
      <c r="IOU45" s="1477"/>
      <c r="IOV45" s="1477"/>
      <c r="IOW45" s="1477"/>
      <c r="IOX45" s="1477"/>
      <c r="IOY45" s="1477"/>
      <c r="IOZ45" s="1477"/>
      <c r="IPA45" s="1477"/>
      <c r="IPB45" s="1477"/>
      <c r="IPC45" s="1477"/>
      <c r="IPD45" s="1477"/>
      <c r="IPE45" s="1477"/>
      <c r="IPF45" s="1477"/>
      <c r="IPG45" s="1477"/>
      <c r="IPH45" s="1477"/>
      <c r="IPI45" s="1477"/>
      <c r="IPJ45" s="1477"/>
      <c r="IPK45" s="1477"/>
      <c r="IPL45" s="1477"/>
      <c r="IPM45" s="1477"/>
      <c r="IPN45" s="1477"/>
      <c r="IPO45" s="1477"/>
      <c r="IPP45" s="1477"/>
      <c r="IPQ45" s="1477"/>
      <c r="IPR45" s="1477"/>
      <c r="IPS45" s="1477"/>
      <c r="IPT45" s="1477"/>
      <c r="IPU45" s="1477"/>
      <c r="IPV45" s="1477"/>
      <c r="IPW45" s="1477"/>
      <c r="IPX45" s="1477"/>
      <c r="IPY45" s="1477"/>
      <c r="IPZ45" s="1477"/>
      <c r="IQA45" s="1477"/>
      <c r="IQB45" s="1477"/>
      <c r="IQC45" s="1477"/>
      <c r="IQD45" s="1477"/>
      <c r="IQE45" s="1477"/>
      <c r="IQF45" s="1477"/>
      <c r="IQG45" s="1477"/>
      <c r="IQH45" s="1477"/>
      <c r="IQI45" s="1477"/>
      <c r="IQJ45" s="1477"/>
      <c r="IQK45" s="1477"/>
      <c r="IQL45" s="1477"/>
      <c r="IQM45" s="1477"/>
      <c r="IQN45" s="1477"/>
      <c r="IQO45" s="1477"/>
      <c r="IQP45" s="1477"/>
      <c r="IQQ45" s="1477"/>
      <c r="IQR45" s="1477"/>
      <c r="IQS45" s="1477"/>
      <c r="IQT45" s="1477"/>
      <c r="IQU45" s="1477"/>
      <c r="IQV45" s="1477"/>
      <c r="IQW45" s="1477"/>
      <c r="IQX45" s="1477"/>
      <c r="IQY45" s="1477"/>
      <c r="IQZ45" s="1477"/>
      <c r="IRA45" s="1477"/>
      <c r="IRB45" s="1477"/>
      <c r="IRC45" s="1477"/>
      <c r="IRD45" s="1477"/>
      <c r="IRE45" s="1477"/>
      <c r="IRF45" s="1477"/>
      <c r="IRG45" s="1477"/>
      <c r="IRH45" s="1477"/>
      <c r="IRI45" s="1477"/>
      <c r="IRJ45" s="1477"/>
      <c r="IRK45" s="1477"/>
      <c r="IRL45" s="1477"/>
      <c r="IRM45" s="1477"/>
      <c r="IRN45" s="1477"/>
      <c r="IRO45" s="1477"/>
      <c r="IRP45" s="1477"/>
      <c r="IRQ45" s="1477"/>
      <c r="IRR45" s="1477"/>
      <c r="IRS45" s="1477"/>
      <c r="IRT45" s="1477"/>
      <c r="IRU45" s="1477"/>
      <c r="IRV45" s="1477"/>
      <c r="IRW45" s="1477"/>
      <c r="IRX45" s="1477"/>
      <c r="IRY45" s="1477"/>
      <c r="IRZ45" s="1477"/>
      <c r="ISA45" s="1477"/>
      <c r="ISB45" s="1477"/>
      <c r="ISC45" s="1477"/>
      <c r="ISD45" s="1477"/>
      <c r="ISE45" s="1477"/>
      <c r="ISF45" s="1477"/>
      <c r="ISG45" s="1477"/>
      <c r="ISH45" s="1477"/>
      <c r="ISI45" s="1477"/>
      <c r="ISJ45" s="1477"/>
      <c r="ISK45" s="1477"/>
      <c r="ISL45" s="1477"/>
      <c r="ISM45" s="1477"/>
      <c r="ISN45" s="1477"/>
      <c r="ISO45" s="1477"/>
      <c r="ISP45" s="1477"/>
      <c r="ISQ45" s="1477"/>
      <c r="ISR45" s="1477"/>
      <c r="ISS45" s="1477"/>
      <c r="IST45" s="1477"/>
      <c r="ISU45" s="1477"/>
      <c r="ISV45" s="1477"/>
      <c r="ISW45" s="1477"/>
      <c r="ISX45" s="1477"/>
      <c r="ISY45" s="1477"/>
      <c r="ISZ45" s="1477"/>
      <c r="ITA45" s="1477"/>
      <c r="ITB45" s="1477"/>
      <c r="ITC45" s="1477"/>
      <c r="ITD45" s="1477"/>
      <c r="ITE45" s="1477"/>
      <c r="ITF45" s="1477"/>
      <c r="ITG45" s="1477"/>
      <c r="ITH45" s="1477"/>
      <c r="ITI45" s="1477"/>
      <c r="ITJ45" s="1477"/>
      <c r="ITK45" s="1477"/>
      <c r="ITL45" s="1477"/>
      <c r="ITM45" s="1477"/>
      <c r="ITN45" s="1477"/>
      <c r="ITO45" s="1477"/>
      <c r="ITP45" s="1477"/>
      <c r="ITQ45" s="1477"/>
      <c r="ITR45" s="1477"/>
      <c r="ITS45" s="1477"/>
      <c r="ITT45" s="1477"/>
      <c r="ITU45" s="1477"/>
      <c r="ITV45" s="1477"/>
      <c r="ITW45" s="1477"/>
      <c r="ITX45" s="1477"/>
      <c r="ITY45" s="1477"/>
      <c r="ITZ45" s="1477"/>
      <c r="IUA45" s="1477"/>
      <c r="IUB45" s="1477"/>
      <c r="IUC45" s="1477"/>
      <c r="IUD45" s="1477"/>
      <c r="IUE45" s="1477"/>
      <c r="IUF45" s="1477"/>
      <c r="IUG45" s="1477"/>
      <c r="IUH45" s="1477"/>
      <c r="IUI45" s="1477"/>
      <c r="IUJ45" s="1477"/>
      <c r="IUK45" s="1477"/>
      <c r="IUL45" s="1477"/>
      <c r="IUM45" s="1477"/>
      <c r="IUN45" s="1477"/>
      <c r="IUO45" s="1477"/>
      <c r="IUP45" s="1477"/>
      <c r="IUQ45" s="1477"/>
      <c r="IUR45" s="1477"/>
      <c r="IUS45" s="1477"/>
      <c r="IUT45" s="1477"/>
      <c r="IUU45" s="1477"/>
      <c r="IUV45" s="1477"/>
      <c r="IUW45" s="1477"/>
      <c r="IUX45" s="1477"/>
      <c r="IUY45" s="1477"/>
      <c r="IUZ45" s="1477"/>
      <c r="IVA45" s="1477"/>
      <c r="IVB45" s="1477"/>
      <c r="IVC45" s="1477"/>
      <c r="IVD45" s="1477"/>
      <c r="IVE45" s="1477"/>
      <c r="IVF45" s="1477"/>
      <c r="IVG45" s="1477"/>
      <c r="IVH45" s="1477"/>
      <c r="IVI45" s="1477"/>
      <c r="IVJ45" s="1477"/>
      <c r="IVK45" s="1477"/>
      <c r="IVL45" s="1477"/>
      <c r="IVM45" s="1477"/>
      <c r="IVN45" s="1477"/>
      <c r="IVO45" s="1477"/>
      <c r="IVP45" s="1477"/>
      <c r="IVQ45" s="1477"/>
      <c r="IVR45" s="1477"/>
      <c r="IVS45" s="1477"/>
      <c r="IVT45" s="1477"/>
      <c r="IVU45" s="1477"/>
      <c r="IVV45" s="1477"/>
      <c r="IVW45" s="1477"/>
      <c r="IVX45" s="1477"/>
      <c r="IVY45" s="1477"/>
      <c r="IVZ45" s="1477"/>
      <c r="IWA45" s="1477"/>
      <c r="IWB45" s="1477"/>
      <c r="IWC45" s="1477"/>
      <c r="IWD45" s="1477"/>
      <c r="IWE45" s="1477"/>
      <c r="IWF45" s="1477"/>
      <c r="IWG45" s="1477"/>
      <c r="IWH45" s="1477"/>
      <c r="IWI45" s="1477"/>
      <c r="IWJ45" s="1477"/>
      <c r="IWK45" s="1477"/>
      <c r="IWL45" s="1477"/>
      <c r="IWM45" s="1477"/>
      <c r="IWN45" s="1477"/>
      <c r="IWO45" s="1477"/>
      <c r="IWP45" s="1477"/>
      <c r="IWQ45" s="1477"/>
      <c r="IWR45" s="1477"/>
      <c r="IWS45" s="1477"/>
      <c r="IWT45" s="1477"/>
      <c r="IWU45" s="1477"/>
      <c r="IWV45" s="1477"/>
      <c r="IWW45" s="1477"/>
      <c r="IWX45" s="1477"/>
      <c r="IWY45" s="1477"/>
      <c r="IWZ45" s="1477"/>
      <c r="IXA45" s="1477"/>
      <c r="IXB45" s="1477"/>
      <c r="IXC45" s="1477"/>
      <c r="IXD45" s="1477"/>
      <c r="IXE45" s="1477"/>
      <c r="IXF45" s="1477"/>
      <c r="IXG45" s="1477"/>
      <c r="IXH45" s="1477"/>
      <c r="IXI45" s="1477"/>
      <c r="IXJ45" s="1477"/>
      <c r="IXK45" s="1477"/>
      <c r="IXL45" s="1477"/>
      <c r="IXM45" s="1477"/>
      <c r="IXN45" s="1477"/>
      <c r="IXO45" s="1477"/>
      <c r="IXP45" s="1477"/>
      <c r="IXQ45" s="1477"/>
      <c r="IXR45" s="1477"/>
      <c r="IXS45" s="1477"/>
      <c r="IXT45" s="1477"/>
      <c r="IXU45" s="1477"/>
      <c r="IXV45" s="1477"/>
      <c r="IXW45" s="1477"/>
      <c r="IXX45" s="1477"/>
      <c r="IXY45" s="1477"/>
      <c r="IXZ45" s="1477"/>
      <c r="IYA45" s="1477"/>
      <c r="IYB45" s="1477"/>
      <c r="IYC45" s="1477"/>
      <c r="IYD45" s="1477"/>
      <c r="IYE45" s="1477"/>
      <c r="IYF45" s="1477"/>
      <c r="IYG45" s="1477"/>
      <c r="IYH45" s="1477"/>
      <c r="IYI45" s="1477"/>
      <c r="IYJ45" s="1477"/>
      <c r="IYK45" s="1477"/>
      <c r="IYL45" s="1477"/>
      <c r="IYM45" s="1477"/>
      <c r="IYN45" s="1477"/>
      <c r="IYO45" s="1477"/>
      <c r="IYP45" s="1477"/>
      <c r="IYQ45" s="1477"/>
      <c r="IYR45" s="1477"/>
      <c r="IYS45" s="1477"/>
      <c r="IYT45" s="1477"/>
      <c r="IYU45" s="1477"/>
      <c r="IYV45" s="1477"/>
      <c r="IYW45" s="1477"/>
      <c r="IYX45" s="1477"/>
      <c r="IYY45" s="1477"/>
      <c r="IYZ45" s="1477"/>
      <c r="IZA45" s="1477"/>
      <c r="IZB45" s="1477"/>
      <c r="IZC45" s="1477"/>
      <c r="IZD45" s="1477"/>
      <c r="IZE45" s="1477"/>
      <c r="IZF45" s="1477"/>
      <c r="IZG45" s="1477"/>
      <c r="IZH45" s="1477"/>
      <c r="IZI45" s="1477"/>
      <c r="IZJ45" s="1477"/>
      <c r="IZK45" s="1477"/>
      <c r="IZL45" s="1477"/>
      <c r="IZM45" s="1477"/>
      <c r="IZN45" s="1477"/>
      <c r="IZO45" s="1477"/>
      <c r="IZP45" s="1477"/>
      <c r="IZQ45" s="1477"/>
      <c r="IZR45" s="1477"/>
      <c r="IZS45" s="1477"/>
      <c r="IZT45" s="1477"/>
      <c r="IZU45" s="1477"/>
      <c r="IZV45" s="1477"/>
      <c r="IZW45" s="1477"/>
      <c r="IZX45" s="1477"/>
      <c r="IZY45" s="1477"/>
      <c r="IZZ45" s="1477"/>
      <c r="JAA45" s="1477"/>
      <c r="JAB45" s="1477"/>
      <c r="JAC45" s="1477"/>
      <c r="JAD45" s="1477"/>
      <c r="JAE45" s="1477"/>
      <c r="JAF45" s="1477"/>
      <c r="JAG45" s="1477"/>
      <c r="JAH45" s="1477"/>
      <c r="JAI45" s="1477"/>
      <c r="JAJ45" s="1477"/>
      <c r="JAK45" s="1477"/>
      <c r="JAL45" s="1477"/>
      <c r="JAM45" s="1477"/>
      <c r="JAN45" s="1477"/>
      <c r="JAO45" s="1477"/>
      <c r="JAP45" s="1477"/>
      <c r="JAQ45" s="1477"/>
      <c r="JAR45" s="1477"/>
      <c r="JAS45" s="1477"/>
      <c r="JAT45" s="1477"/>
      <c r="JAU45" s="1477"/>
      <c r="JAV45" s="1477"/>
      <c r="JAW45" s="1477"/>
      <c r="JAX45" s="1477"/>
      <c r="JAY45" s="1477"/>
      <c r="JAZ45" s="1477"/>
      <c r="JBA45" s="1477"/>
      <c r="JBB45" s="1477"/>
      <c r="JBC45" s="1477"/>
      <c r="JBD45" s="1477"/>
      <c r="JBE45" s="1477"/>
      <c r="JBF45" s="1477"/>
      <c r="JBG45" s="1477"/>
      <c r="JBH45" s="1477"/>
      <c r="JBI45" s="1477"/>
      <c r="JBJ45" s="1477"/>
      <c r="JBK45" s="1477"/>
      <c r="JBL45" s="1477"/>
      <c r="JBM45" s="1477"/>
      <c r="JBN45" s="1477"/>
      <c r="JBO45" s="1477"/>
      <c r="JBP45" s="1477"/>
      <c r="JBQ45" s="1477"/>
      <c r="JBR45" s="1477"/>
      <c r="JBS45" s="1477"/>
      <c r="JBT45" s="1477"/>
      <c r="JBU45" s="1477"/>
      <c r="JBV45" s="1477"/>
      <c r="JBW45" s="1477"/>
      <c r="JBX45" s="1477"/>
      <c r="JBY45" s="1477"/>
      <c r="JBZ45" s="1477"/>
      <c r="JCA45" s="1477"/>
      <c r="JCB45" s="1477"/>
      <c r="JCC45" s="1477"/>
      <c r="JCD45" s="1477"/>
      <c r="JCE45" s="1477"/>
      <c r="JCF45" s="1477"/>
      <c r="JCG45" s="1477"/>
      <c r="JCH45" s="1477"/>
      <c r="JCI45" s="1477"/>
      <c r="JCJ45" s="1477"/>
      <c r="JCK45" s="1477"/>
      <c r="JCL45" s="1477"/>
      <c r="JCM45" s="1477"/>
      <c r="JCN45" s="1477"/>
      <c r="JCO45" s="1477"/>
      <c r="JCP45" s="1477"/>
      <c r="JCQ45" s="1477"/>
      <c r="JCR45" s="1477"/>
      <c r="JCS45" s="1477"/>
      <c r="JCT45" s="1477"/>
      <c r="JCU45" s="1477"/>
      <c r="JCV45" s="1477"/>
      <c r="JCW45" s="1477"/>
      <c r="JCX45" s="1477"/>
      <c r="JCY45" s="1477"/>
      <c r="JCZ45" s="1477"/>
      <c r="JDA45" s="1477"/>
      <c r="JDB45" s="1477"/>
      <c r="JDC45" s="1477"/>
      <c r="JDD45" s="1477"/>
      <c r="JDE45" s="1477"/>
      <c r="JDF45" s="1477"/>
      <c r="JDG45" s="1477"/>
      <c r="JDH45" s="1477"/>
      <c r="JDI45" s="1477"/>
      <c r="JDJ45" s="1477"/>
      <c r="JDK45" s="1477"/>
      <c r="JDL45" s="1477"/>
      <c r="JDM45" s="1477"/>
      <c r="JDN45" s="1477"/>
      <c r="JDO45" s="1477"/>
      <c r="JDP45" s="1477"/>
      <c r="JDQ45" s="1477"/>
      <c r="JDR45" s="1477"/>
      <c r="JDS45" s="1477"/>
      <c r="JDT45" s="1477"/>
      <c r="JDU45" s="1477"/>
      <c r="JDV45" s="1477"/>
      <c r="JDW45" s="1477"/>
      <c r="JDX45" s="1477"/>
      <c r="JDY45" s="1477"/>
      <c r="JDZ45" s="1477"/>
      <c r="JEA45" s="1477"/>
      <c r="JEB45" s="1477"/>
      <c r="JEC45" s="1477"/>
      <c r="JED45" s="1477"/>
      <c r="JEE45" s="1477"/>
      <c r="JEF45" s="1477"/>
      <c r="JEG45" s="1477"/>
      <c r="JEH45" s="1477"/>
      <c r="JEI45" s="1477"/>
      <c r="JEJ45" s="1477"/>
      <c r="JEK45" s="1477"/>
      <c r="JEL45" s="1477"/>
      <c r="JEM45" s="1477"/>
      <c r="JEN45" s="1477"/>
      <c r="JEO45" s="1477"/>
      <c r="JEP45" s="1477"/>
      <c r="JEQ45" s="1477"/>
      <c r="JER45" s="1477"/>
      <c r="JES45" s="1477"/>
      <c r="JET45" s="1477"/>
      <c r="JEU45" s="1477"/>
      <c r="JEV45" s="1477"/>
      <c r="JEW45" s="1477"/>
      <c r="JEX45" s="1477"/>
      <c r="JEY45" s="1477"/>
      <c r="JEZ45" s="1477"/>
      <c r="JFA45" s="1477"/>
      <c r="JFB45" s="1477"/>
      <c r="JFC45" s="1477"/>
      <c r="JFD45" s="1477"/>
      <c r="JFE45" s="1477"/>
      <c r="JFF45" s="1477"/>
      <c r="JFG45" s="1477"/>
      <c r="JFH45" s="1477"/>
      <c r="JFI45" s="1477"/>
      <c r="JFJ45" s="1477"/>
      <c r="JFK45" s="1477"/>
      <c r="JFL45" s="1477"/>
      <c r="JFM45" s="1477"/>
      <c r="JFN45" s="1477"/>
      <c r="JFO45" s="1477"/>
      <c r="JFP45" s="1477"/>
      <c r="JFQ45" s="1477"/>
      <c r="JFR45" s="1477"/>
      <c r="JFS45" s="1477"/>
      <c r="JFT45" s="1477"/>
      <c r="JFU45" s="1477"/>
      <c r="JFV45" s="1477"/>
      <c r="JFW45" s="1477"/>
      <c r="JFX45" s="1477"/>
      <c r="JFY45" s="1477"/>
      <c r="JFZ45" s="1477"/>
      <c r="JGA45" s="1477"/>
      <c r="JGB45" s="1477"/>
      <c r="JGC45" s="1477"/>
      <c r="JGD45" s="1477"/>
      <c r="JGE45" s="1477"/>
      <c r="JGF45" s="1477"/>
      <c r="JGG45" s="1477"/>
      <c r="JGH45" s="1477"/>
      <c r="JGI45" s="1477"/>
      <c r="JGJ45" s="1477"/>
      <c r="JGK45" s="1477"/>
      <c r="JGL45" s="1477"/>
      <c r="JGM45" s="1477"/>
      <c r="JGN45" s="1477"/>
      <c r="JGO45" s="1477"/>
      <c r="JGP45" s="1477"/>
      <c r="JGQ45" s="1477"/>
      <c r="JGR45" s="1477"/>
      <c r="JGS45" s="1477"/>
      <c r="JGT45" s="1477"/>
      <c r="JGU45" s="1477"/>
      <c r="JGV45" s="1477"/>
      <c r="JGW45" s="1477"/>
      <c r="JGX45" s="1477"/>
      <c r="JGY45" s="1477"/>
      <c r="JGZ45" s="1477"/>
      <c r="JHA45" s="1477"/>
      <c r="JHB45" s="1477"/>
      <c r="JHC45" s="1477"/>
      <c r="JHD45" s="1477"/>
      <c r="JHE45" s="1477"/>
      <c r="JHF45" s="1477"/>
      <c r="JHG45" s="1477"/>
      <c r="JHH45" s="1477"/>
      <c r="JHI45" s="1477"/>
      <c r="JHJ45" s="1477"/>
      <c r="JHK45" s="1477"/>
      <c r="JHL45" s="1477"/>
      <c r="JHM45" s="1477"/>
      <c r="JHN45" s="1477"/>
      <c r="JHO45" s="1477"/>
      <c r="JHP45" s="1477"/>
      <c r="JHQ45" s="1477"/>
      <c r="JHR45" s="1477"/>
      <c r="JHS45" s="1477"/>
      <c r="JHT45" s="1477"/>
      <c r="JHU45" s="1477"/>
      <c r="JHV45" s="1477"/>
      <c r="JHW45" s="1477"/>
      <c r="JHX45" s="1477"/>
      <c r="JHY45" s="1477"/>
      <c r="JHZ45" s="1477"/>
      <c r="JIA45" s="1477"/>
      <c r="JIB45" s="1477"/>
      <c r="JIC45" s="1477"/>
      <c r="JID45" s="1477"/>
      <c r="JIE45" s="1477"/>
      <c r="JIF45" s="1477"/>
      <c r="JIG45" s="1477"/>
      <c r="JIH45" s="1477"/>
      <c r="JII45" s="1477"/>
      <c r="JIJ45" s="1477"/>
      <c r="JIK45" s="1477"/>
      <c r="JIL45" s="1477"/>
      <c r="JIM45" s="1477"/>
      <c r="JIN45" s="1477"/>
      <c r="JIO45" s="1477"/>
      <c r="JIP45" s="1477"/>
      <c r="JIQ45" s="1477"/>
      <c r="JIR45" s="1477"/>
      <c r="JIS45" s="1477"/>
      <c r="JIT45" s="1477"/>
      <c r="JIU45" s="1477"/>
      <c r="JIV45" s="1477"/>
      <c r="JIW45" s="1477"/>
      <c r="JIX45" s="1477"/>
      <c r="JIY45" s="1477"/>
      <c r="JIZ45" s="1477"/>
      <c r="JJA45" s="1477"/>
      <c r="JJB45" s="1477"/>
      <c r="JJC45" s="1477"/>
      <c r="JJD45" s="1477"/>
      <c r="JJE45" s="1477"/>
      <c r="JJF45" s="1477"/>
      <c r="JJG45" s="1477"/>
      <c r="JJH45" s="1477"/>
      <c r="JJI45" s="1477"/>
      <c r="JJJ45" s="1477"/>
      <c r="JJK45" s="1477"/>
      <c r="JJL45" s="1477"/>
      <c r="JJM45" s="1477"/>
      <c r="JJN45" s="1477"/>
      <c r="JJO45" s="1477"/>
      <c r="JJP45" s="1477"/>
      <c r="JJQ45" s="1477"/>
      <c r="JJR45" s="1477"/>
      <c r="JJS45" s="1477"/>
      <c r="JJT45" s="1477"/>
      <c r="JJU45" s="1477"/>
      <c r="JJV45" s="1477"/>
      <c r="JJW45" s="1477"/>
      <c r="JJX45" s="1477"/>
      <c r="JJY45" s="1477"/>
      <c r="JJZ45" s="1477"/>
      <c r="JKA45" s="1477"/>
      <c r="JKB45" s="1477"/>
      <c r="JKC45" s="1477"/>
      <c r="JKD45" s="1477"/>
      <c r="JKE45" s="1477"/>
      <c r="JKF45" s="1477"/>
      <c r="JKG45" s="1477"/>
      <c r="JKH45" s="1477"/>
      <c r="JKI45" s="1477"/>
      <c r="JKJ45" s="1477"/>
      <c r="JKK45" s="1477"/>
      <c r="JKL45" s="1477"/>
      <c r="JKM45" s="1477"/>
      <c r="JKN45" s="1477"/>
      <c r="JKO45" s="1477"/>
      <c r="JKP45" s="1477"/>
      <c r="JKQ45" s="1477"/>
      <c r="JKR45" s="1477"/>
      <c r="JKS45" s="1477"/>
      <c r="JKT45" s="1477"/>
      <c r="JKU45" s="1477"/>
      <c r="JKV45" s="1477"/>
      <c r="JKW45" s="1477"/>
      <c r="JKX45" s="1477"/>
      <c r="JKY45" s="1477"/>
      <c r="JKZ45" s="1477"/>
      <c r="JLA45" s="1477"/>
      <c r="JLB45" s="1477"/>
      <c r="JLC45" s="1477"/>
      <c r="JLD45" s="1477"/>
      <c r="JLE45" s="1477"/>
      <c r="JLF45" s="1477"/>
      <c r="JLG45" s="1477"/>
      <c r="JLH45" s="1477"/>
      <c r="JLI45" s="1477"/>
      <c r="JLJ45" s="1477"/>
      <c r="JLK45" s="1477"/>
      <c r="JLL45" s="1477"/>
      <c r="JLM45" s="1477"/>
      <c r="JLN45" s="1477"/>
      <c r="JLO45" s="1477"/>
      <c r="JLP45" s="1477"/>
      <c r="JLQ45" s="1477"/>
      <c r="JLR45" s="1477"/>
      <c r="JLS45" s="1477"/>
      <c r="JLT45" s="1477"/>
      <c r="JLU45" s="1477"/>
      <c r="JLV45" s="1477"/>
      <c r="JLW45" s="1477"/>
      <c r="JLX45" s="1477"/>
      <c r="JLY45" s="1477"/>
      <c r="JLZ45" s="1477"/>
      <c r="JMA45" s="1477"/>
      <c r="JMB45" s="1477"/>
      <c r="JMC45" s="1477"/>
      <c r="JMD45" s="1477"/>
      <c r="JME45" s="1477"/>
      <c r="JMF45" s="1477"/>
      <c r="JMG45" s="1477"/>
      <c r="JMH45" s="1477"/>
      <c r="JMI45" s="1477"/>
      <c r="JMJ45" s="1477"/>
      <c r="JMK45" s="1477"/>
      <c r="JML45" s="1477"/>
      <c r="JMM45" s="1477"/>
      <c r="JMN45" s="1477"/>
      <c r="JMO45" s="1477"/>
      <c r="JMP45" s="1477"/>
      <c r="JMQ45" s="1477"/>
      <c r="JMR45" s="1477"/>
      <c r="JMS45" s="1477"/>
      <c r="JMT45" s="1477"/>
      <c r="JMU45" s="1477"/>
      <c r="JMV45" s="1477"/>
      <c r="JMW45" s="1477"/>
      <c r="JMX45" s="1477"/>
      <c r="JMY45" s="1477"/>
      <c r="JMZ45" s="1477"/>
      <c r="JNA45" s="1477"/>
      <c r="JNB45" s="1477"/>
      <c r="JNC45" s="1477"/>
      <c r="JND45" s="1477"/>
      <c r="JNE45" s="1477"/>
      <c r="JNF45" s="1477"/>
      <c r="JNG45" s="1477"/>
      <c r="JNH45" s="1477"/>
      <c r="JNI45" s="1477"/>
      <c r="JNJ45" s="1477"/>
      <c r="JNK45" s="1477"/>
      <c r="JNL45" s="1477"/>
      <c r="JNM45" s="1477"/>
      <c r="JNN45" s="1477"/>
      <c r="JNO45" s="1477"/>
      <c r="JNP45" s="1477"/>
      <c r="JNQ45" s="1477"/>
      <c r="JNR45" s="1477"/>
      <c r="JNS45" s="1477"/>
      <c r="JNT45" s="1477"/>
      <c r="JNU45" s="1477"/>
      <c r="JNV45" s="1477"/>
      <c r="JNW45" s="1477"/>
      <c r="JNX45" s="1477"/>
      <c r="JNY45" s="1477"/>
      <c r="JNZ45" s="1477"/>
      <c r="JOA45" s="1477"/>
      <c r="JOB45" s="1477"/>
      <c r="JOC45" s="1477"/>
      <c r="JOD45" s="1477"/>
      <c r="JOE45" s="1477"/>
      <c r="JOF45" s="1477"/>
      <c r="JOG45" s="1477"/>
      <c r="JOH45" s="1477"/>
      <c r="JOI45" s="1477"/>
      <c r="JOJ45" s="1477"/>
      <c r="JOK45" s="1477"/>
      <c r="JOL45" s="1477"/>
      <c r="JOM45" s="1477"/>
      <c r="JON45" s="1477"/>
      <c r="JOO45" s="1477"/>
      <c r="JOP45" s="1477"/>
      <c r="JOQ45" s="1477"/>
      <c r="JOR45" s="1477"/>
      <c r="JOS45" s="1477"/>
      <c r="JOT45" s="1477"/>
      <c r="JOU45" s="1477"/>
      <c r="JOV45" s="1477"/>
      <c r="JOW45" s="1477"/>
      <c r="JOX45" s="1477"/>
      <c r="JOY45" s="1477"/>
      <c r="JOZ45" s="1477"/>
      <c r="JPA45" s="1477"/>
      <c r="JPB45" s="1477"/>
      <c r="JPC45" s="1477"/>
      <c r="JPD45" s="1477"/>
      <c r="JPE45" s="1477"/>
      <c r="JPF45" s="1477"/>
      <c r="JPG45" s="1477"/>
      <c r="JPH45" s="1477"/>
      <c r="JPI45" s="1477"/>
      <c r="JPJ45" s="1477"/>
      <c r="JPK45" s="1477"/>
      <c r="JPL45" s="1477"/>
      <c r="JPM45" s="1477"/>
      <c r="JPN45" s="1477"/>
      <c r="JPO45" s="1477"/>
      <c r="JPP45" s="1477"/>
      <c r="JPQ45" s="1477"/>
      <c r="JPR45" s="1477"/>
      <c r="JPS45" s="1477"/>
      <c r="JPT45" s="1477"/>
      <c r="JPU45" s="1477"/>
      <c r="JPV45" s="1477"/>
      <c r="JPW45" s="1477"/>
      <c r="JPX45" s="1477"/>
      <c r="JPY45" s="1477"/>
      <c r="JPZ45" s="1477"/>
      <c r="JQA45" s="1477"/>
      <c r="JQB45" s="1477"/>
      <c r="JQC45" s="1477"/>
      <c r="JQD45" s="1477"/>
      <c r="JQE45" s="1477"/>
      <c r="JQF45" s="1477"/>
      <c r="JQG45" s="1477"/>
      <c r="JQH45" s="1477"/>
      <c r="JQI45" s="1477"/>
      <c r="JQJ45" s="1477"/>
      <c r="JQK45" s="1477"/>
      <c r="JQL45" s="1477"/>
      <c r="JQM45" s="1477"/>
      <c r="JQN45" s="1477"/>
      <c r="JQO45" s="1477"/>
      <c r="JQP45" s="1477"/>
      <c r="JQQ45" s="1477"/>
      <c r="JQR45" s="1477"/>
      <c r="JQS45" s="1477"/>
      <c r="JQT45" s="1477"/>
      <c r="JQU45" s="1477"/>
      <c r="JQV45" s="1477"/>
      <c r="JQW45" s="1477"/>
      <c r="JQX45" s="1477"/>
      <c r="JQY45" s="1477"/>
      <c r="JQZ45" s="1477"/>
      <c r="JRA45" s="1477"/>
      <c r="JRB45" s="1477"/>
      <c r="JRC45" s="1477"/>
      <c r="JRD45" s="1477"/>
      <c r="JRE45" s="1477"/>
      <c r="JRF45" s="1477"/>
      <c r="JRG45" s="1477"/>
      <c r="JRH45" s="1477"/>
      <c r="JRI45" s="1477"/>
      <c r="JRJ45" s="1477"/>
      <c r="JRK45" s="1477"/>
      <c r="JRL45" s="1477"/>
      <c r="JRM45" s="1477"/>
      <c r="JRN45" s="1477"/>
      <c r="JRO45" s="1477"/>
      <c r="JRP45" s="1477"/>
      <c r="JRQ45" s="1477"/>
      <c r="JRR45" s="1477"/>
      <c r="JRS45" s="1477"/>
      <c r="JRT45" s="1477"/>
      <c r="JRU45" s="1477"/>
      <c r="JRV45" s="1477"/>
      <c r="JRW45" s="1477"/>
      <c r="JRX45" s="1477"/>
      <c r="JRY45" s="1477"/>
      <c r="JRZ45" s="1477"/>
      <c r="JSA45" s="1477"/>
      <c r="JSB45" s="1477"/>
      <c r="JSC45" s="1477"/>
      <c r="JSD45" s="1477"/>
      <c r="JSE45" s="1477"/>
      <c r="JSF45" s="1477"/>
      <c r="JSG45" s="1477"/>
      <c r="JSH45" s="1477"/>
      <c r="JSI45" s="1477"/>
      <c r="JSJ45" s="1477"/>
      <c r="JSK45" s="1477"/>
      <c r="JSL45" s="1477"/>
      <c r="JSM45" s="1477"/>
      <c r="JSN45" s="1477"/>
      <c r="JSO45" s="1477"/>
      <c r="JSP45" s="1477"/>
      <c r="JSQ45" s="1477"/>
      <c r="JSR45" s="1477"/>
      <c r="JSS45" s="1477"/>
      <c r="JST45" s="1477"/>
      <c r="JSU45" s="1477"/>
      <c r="JSV45" s="1477"/>
      <c r="JSW45" s="1477"/>
      <c r="JSX45" s="1477"/>
      <c r="JSY45" s="1477"/>
      <c r="JSZ45" s="1477"/>
      <c r="JTA45" s="1477"/>
      <c r="JTB45" s="1477"/>
      <c r="JTC45" s="1477"/>
      <c r="JTD45" s="1477"/>
      <c r="JTE45" s="1477"/>
      <c r="JTF45" s="1477"/>
      <c r="JTG45" s="1477"/>
      <c r="JTH45" s="1477"/>
      <c r="JTI45" s="1477"/>
      <c r="JTJ45" s="1477"/>
      <c r="JTK45" s="1477"/>
      <c r="JTL45" s="1477"/>
      <c r="JTM45" s="1477"/>
      <c r="JTN45" s="1477"/>
      <c r="JTO45" s="1477"/>
      <c r="JTP45" s="1477"/>
      <c r="JTQ45" s="1477"/>
      <c r="JTR45" s="1477"/>
      <c r="JTS45" s="1477"/>
      <c r="JTT45" s="1477"/>
      <c r="JTU45" s="1477"/>
      <c r="JTV45" s="1477"/>
      <c r="JTW45" s="1477"/>
      <c r="JTX45" s="1477"/>
      <c r="JTY45" s="1477"/>
      <c r="JTZ45" s="1477"/>
      <c r="JUA45" s="1477"/>
      <c r="JUB45" s="1477"/>
      <c r="JUC45" s="1477"/>
      <c r="JUD45" s="1477"/>
      <c r="JUE45" s="1477"/>
      <c r="JUF45" s="1477"/>
      <c r="JUG45" s="1477"/>
      <c r="JUH45" s="1477"/>
      <c r="JUI45" s="1477"/>
      <c r="JUJ45" s="1477"/>
      <c r="JUK45" s="1477"/>
      <c r="JUL45" s="1477"/>
      <c r="JUM45" s="1477"/>
      <c r="JUN45" s="1477"/>
      <c r="JUO45" s="1477"/>
      <c r="JUP45" s="1477"/>
      <c r="JUQ45" s="1477"/>
      <c r="JUR45" s="1477"/>
      <c r="JUS45" s="1477"/>
      <c r="JUT45" s="1477"/>
      <c r="JUU45" s="1477"/>
      <c r="JUV45" s="1477"/>
      <c r="JUW45" s="1477"/>
      <c r="JUX45" s="1477"/>
      <c r="JUY45" s="1477"/>
      <c r="JUZ45" s="1477"/>
      <c r="JVA45" s="1477"/>
      <c r="JVB45" s="1477"/>
      <c r="JVC45" s="1477"/>
      <c r="JVD45" s="1477"/>
      <c r="JVE45" s="1477"/>
      <c r="JVF45" s="1477"/>
      <c r="JVG45" s="1477"/>
      <c r="JVH45" s="1477"/>
      <c r="JVI45" s="1477"/>
      <c r="JVJ45" s="1477"/>
      <c r="JVK45" s="1477"/>
      <c r="JVL45" s="1477"/>
      <c r="JVM45" s="1477"/>
      <c r="JVN45" s="1477"/>
      <c r="JVO45" s="1477"/>
      <c r="JVP45" s="1477"/>
      <c r="JVQ45" s="1477"/>
      <c r="JVR45" s="1477"/>
      <c r="JVS45" s="1477"/>
      <c r="JVT45" s="1477"/>
      <c r="JVU45" s="1477"/>
      <c r="JVV45" s="1477"/>
      <c r="JVW45" s="1477"/>
      <c r="JVX45" s="1477"/>
      <c r="JVY45" s="1477"/>
      <c r="JVZ45" s="1477"/>
      <c r="JWA45" s="1477"/>
      <c r="JWB45" s="1477"/>
      <c r="JWC45" s="1477"/>
      <c r="JWD45" s="1477"/>
      <c r="JWE45" s="1477"/>
      <c r="JWF45" s="1477"/>
      <c r="JWG45" s="1477"/>
      <c r="JWH45" s="1477"/>
      <c r="JWI45" s="1477"/>
      <c r="JWJ45" s="1477"/>
      <c r="JWK45" s="1477"/>
      <c r="JWL45" s="1477"/>
      <c r="JWM45" s="1477"/>
      <c r="JWN45" s="1477"/>
      <c r="JWO45" s="1477"/>
      <c r="JWP45" s="1477"/>
      <c r="JWQ45" s="1477"/>
      <c r="JWR45" s="1477"/>
      <c r="JWS45" s="1477"/>
      <c r="JWT45" s="1477"/>
      <c r="JWU45" s="1477"/>
      <c r="JWV45" s="1477"/>
      <c r="JWW45" s="1477"/>
      <c r="JWX45" s="1477"/>
      <c r="JWY45" s="1477"/>
      <c r="JWZ45" s="1477"/>
      <c r="JXA45" s="1477"/>
      <c r="JXB45" s="1477"/>
      <c r="JXC45" s="1477"/>
      <c r="JXD45" s="1477"/>
      <c r="JXE45" s="1477"/>
      <c r="JXF45" s="1477"/>
      <c r="JXG45" s="1477"/>
      <c r="JXH45" s="1477"/>
      <c r="JXI45" s="1477"/>
      <c r="JXJ45" s="1477"/>
      <c r="JXK45" s="1477"/>
      <c r="JXL45" s="1477"/>
      <c r="JXM45" s="1477"/>
      <c r="JXN45" s="1477"/>
      <c r="JXO45" s="1477"/>
      <c r="JXP45" s="1477"/>
      <c r="JXQ45" s="1477"/>
      <c r="JXR45" s="1477"/>
      <c r="JXS45" s="1477"/>
      <c r="JXT45" s="1477"/>
      <c r="JXU45" s="1477"/>
      <c r="JXV45" s="1477"/>
      <c r="JXW45" s="1477"/>
      <c r="JXX45" s="1477"/>
      <c r="JXY45" s="1477"/>
      <c r="JXZ45" s="1477"/>
      <c r="JYA45" s="1477"/>
      <c r="JYB45" s="1477"/>
      <c r="JYC45" s="1477"/>
      <c r="JYD45" s="1477"/>
      <c r="JYE45" s="1477"/>
      <c r="JYF45" s="1477"/>
      <c r="JYG45" s="1477"/>
      <c r="JYH45" s="1477"/>
      <c r="JYI45" s="1477"/>
      <c r="JYJ45" s="1477"/>
      <c r="JYK45" s="1477"/>
      <c r="JYL45" s="1477"/>
      <c r="JYM45" s="1477"/>
      <c r="JYN45" s="1477"/>
      <c r="JYO45" s="1477"/>
      <c r="JYP45" s="1477"/>
      <c r="JYQ45" s="1477"/>
      <c r="JYR45" s="1477"/>
      <c r="JYS45" s="1477"/>
      <c r="JYT45" s="1477"/>
      <c r="JYU45" s="1477"/>
      <c r="JYV45" s="1477"/>
      <c r="JYW45" s="1477"/>
      <c r="JYX45" s="1477"/>
      <c r="JYY45" s="1477"/>
      <c r="JYZ45" s="1477"/>
      <c r="JZA45" s="1477"/>
      <c r="JZB45" s="1477"/>
      <c r="JZC45" s="1477"/>
      <c r="JZD45" s="1477"/>
      <c r="JZE45" s="1477"/>
      <c r="JZF45" s="1477"/>
      <c r="JZG45" s="1477"/>
      <c r="JZH45" s="1477"/>
      <c r="JZI45" s="1477"/>
      <c r="JZJ45" s="1477"/>
      <c r="JZK45" s="1477"/>
      <c r="JZL45" s="1477"/>
      <c r="JZM45" s="1477"/>
      <c r="JZN45" s="1477"/>
      <c r="JZO45" s="1477"/>
      <c r="JZP45" s="1477"/>
      <c r="JZQ45" s="1477"/>
      <c r="JZR45" s="1477"/>
      <c r="JZS45" s="1477"/>
      <c r="JZT45" s="1477"/>
      <c r="JZU45" s="1477"/>
      <c r="JZV45" s="1477"/>
      <c r="JZW45" s="1477"/>
      <c r="JZX45" s="1477"/>
      <c r="JZY45" s="1477"/>
      <c r="JZZ45" s="1477"/>
      <c r="KAA45" s="1477"/>
      <c r="KAB45" s="1477"/>
      <c r="KAC45" s="1477"/>
      <c r="KAD45" s="1477"/>
      <c r="KAE45" s="1477"/>
      <c r="KAF45" s="1477"/>
      <c r="KAG45" s="1477"/>
      <c r="KAH45" s="1477"/>
      <c r="KAI45" s="1477"/>
      <c r="KAJ45" s="1477"/>
      <c r="KAK45" s="1477"/>
      <c r="KAL45" s="1477"/>
      <c r="KAM45" s="1477"/>
      <c r="KAN45" s="1477"/>
      <c r="KAO45" s="1477"/>
      <c r="KAP45" s="1477"/>
      <c r="KAQ45" s="1477"/>
      <c r="KAR45" s="1477"/>
      <c r="KAS45" s="1477"/>
      <c r="KAT45" s="1477"/>
      <c r="KAU45" s="1477"/>
      <c r="KAV45" s="1477"/>
      <c r="KAW45" s="1477"/>
      <c r="KAX45" s="1477"/>
      <c r="KAY45" s="1477"/>
      <c r="KAZ45" s="1477"/>
      <c r="KBA45" s="1477"/>
      <c r="KBB45" s="1477"/>
      <c r="KBC45" s="1477"/>
      <c r="KBD45" s="1477"/>
      <c r="KBE45" s="1477"/>
      <c r="KBF45" s="1477"/>
      <c r="KBG45" s="1477"/>
      <c r="KBH45" s="1477"/>
      <c r="KBI45" s="1477"/>
      <c r="KBJ45" s="1477"/>
      <c r="KBK45" s="1477"/>
      <c r="KBL45" s="1477"/>
      <c r="KBM45" s="1477"/>
      <c r="KBN45" s="1477"/>
      <c r="KBO45" s="1477"/>
      <c r="KBP45" s="1477"/>
      <c r="KBQ45" s="1477"/>
      <c r="KBR45" s="1477"/>
      <c r="KBS45" s="1477"/>
      <c r="KBT45" s="1477"/>
      <c r="KBU45" s="1477"/>
      <c r="KBV45" s="1477"/>
      <c r="KBW45" s="1477"/>
      <c r="KBX45" s="1477"/>
      <c r="KBY45" s="1477"/>
      <c r="KBZ45" s="1477"/>
      <c r="KCA45" s="1477"/>
      <c r="KCB45" s="1477"/>
      <c r="KCC45" s="1477"/>
      <c r="KCD45" s="1477"/>
      <c r="KCE45" s="1477"/>
      <c r="KCF45" s="1477"/>
      <c r="KCG45" s="1477"/>
      <c r="KCH45" s="1477"/>
      <c r="KCI45" s="1477"/>
      <c r="KCJ45" s="1477"/>
      <c r="KCK45" s="1477"/>
      <c r="KCL45" s="1477"/>
      <c r="KCM45" s="1477"/>
      <c r="KCN45" s="1477"/>
      <c r="KCO45" s="1477"/>
      <c r="KCP45" s="1477"/>
      <c r="KCQ45" s="1477"/>
      <c r="KCR45" s="1477"/>
      <c r="KCS45" s="1477"/>
      <c r="KCT45" s="1477"/>
      <c r="KCU45" s="1477"/>
      <c r="KCV45" s="1477"/>
      <c r="KCW45" s="1477"/>
      <c r="KCX45" s="1477"/>
      <c r="KCY45" s="1477"/>
      <c r="KCZ45" s="1477"/>
      <c r="KDA45" s="1477"/>
      <c r="KDB45" s="1477"/>
      <c r="KDC45" s="1477"/>
      <c r="KDD45" s="1477"/>
      <c r="KDE45" s="1477"/>
      <c r="KDF45" s="1477"/>
      <c r="KDG45" s="1477"/>
      <c r="KDH45" s="1477"/>
      <c r="KDI45" s="1477"/>
      <c r="KDJ45" s="1477"/>
      <c r="KDK45" s="1477"/>
      <c r="KDL45" s="1477"/>
      <c r="KDM45" s="1477"/>
      <c r="KDN45" s="1477"/>
      <c r="KDO45" s="1477"/>
      <c r="KDP45" s="1477"/>
      <c r="KDQ45" s="1477"/>
      <c r="KDR45" s="1477"/>
      <c r="KDS45" s="1477"/>
      <c r="KDT45" s="1477"/>
      <c r="KDU45" s="1477"/>
      <c r="KDV45" s="1477"/>
      <c r="KDW45" s="1477"/>
      <c r="KDX45" s="1477"/>
      <c r="KDY45" s="1477"/>
      <c r="KDZ45" s="1477"/>
      <c r="KEA45" s="1477"/>
      <c r="KEB45" s="1477"/>
      <c r="KEC45" s="1477"/>
      <c r="KED45" s="1477"/>
      <c r="KEE45" s="1477"/>
      <c r="KEF45" s="1477"/>
      <c r="KEG45" s="1477"/>
      <c r="KEH45" s="1477"/>
      <c r="KEI45" s="1477"/>
      <c r="KEJ45" s="1477"/>
      <c r="KEK45" s="1477"/>
      <c r="KEL45" s="1477"/>
      <c r="KEM45" s="1477"/>
      <c r="KEN45" s="1477"/>
      <c r="KEO45" s="1477"/>
      <c r="KEP45" s="1477"/>
      <c r="KEQ45" s="1477"/>
      <c r="KER45" s="1477"/>
      <c r="KES45" s="1477"/>
      <c r="KET45" s="1477"/>
      <c r="KEU45" s="1477"/>
      <c r="KEV45" s="1477"/>
      <c r="KEW45" s="1477"/>
      <c r="KEX45" s="1477"/>
      <c r="KEY45" s="1477"/>
      <c r="KEZ45" s="1477"/>
      <c r="KFA45" s="1477"/>
      <c r="KFB45" s="1477"/>
      <c r="KFC45" s="1477"/>
      <c r="KFD45" s="1477"/>
      <c r="KFE45" s="1477"/>
      <c r="KFF45" s="1477"/>
      <c r="KFG45" s="1477"/>
      <c r="KFH45" s="1477"/>
      <c r="KFI45" s="1477"/>
      <c r="KFJ45" s="1477"/>
      <c r="KFK45" s="1477"/>
      <c r="KFL45" s="1477"/>
      <c r="KFM45" s="1477"/>
      <c r="KFN45" s="1477"/>
      <c r="KFO45" s="1477"/>
      <c r="KFP45" s="1477"/>
      <c r="KFQ45" s="1477"/>
      <c r="KFR45" s="1477"/>
      <c r="KFS45" s="1477"/>
      <c r="KFT45" s="1477"/>
      <c r="KFU45" s="1477"/>
      <c r="KFV45" s="1477"/>
      <c r="KFW45" s="1477"/>
      <c r="KFX45" s="1477"/>
      <c r="KFY45" s="1477"/>
      <c r="KFZ45" s="1477"/>
      <c r="KGA45" s="1477"/>
      <c r="KGB45" s="1477"/>
      <c r="KGC45" s="1477"/>
      <c r="KGD45" s="1477"/>
      <c r="KGE45" s="1477"/>
      <c r="KGF45" s="1477"/>
      <c r="KGG45" s="1477"/>
      <c r="KGH45" s="1477"/>
      <c r="KGI45" s="1477"/>
      <c r="KGJ45" s="1477"/>
      <c r="KGK45" s="1477"/>
      <c r="KGL45" s="1477"/>
      <c r="KGM45" s="1477"/>
      <c r="KGN45" s="1477"/>
      <c r="KGO45" s="1477"/>
      <c r="KGP45" s="1477"/>
      <c r="KGQ45" s="1477"/>
      <c r="KGR45" s="1477"/>
      <c r="KGS45" s="1477"/>
      <c r="KGT45" s="1477"/>
      <c r="KGU45" s="1477"/>
      <c r="KGV45" s="1477"/>
      <c r="KGW45" s="1477"/>
      <c r="KGX45" s="1477"/>
      <c r="KGY45" s="1477"/>
      <c r="KGZ45" s="1477"/>
      <c r="KHA45" s="1477"/>
      <c r="KHB45" s="1477"/>
      <c r="KHC45" s="1477"/>
      <c r="KHD45" s="1477"/>
      <c r="KHE45" s="1477"/>
      <c r="KHF45" s="1477"/>
      <c r="KHG45" s="1477"/>
      <c r="KHH45" s="1477"/>
      <c r="KHI45" s="1477"/>
      <c r="KHJ45" s="1477"/>
      <c r="KHK45" s="1477"/>
      <c r="KHL45" s="1477"/>
      <c r="KHM45" s="1477"/>
      <c r="KHN45" s="1477"/>
      <c r="KHO45" s="1477"/>
      <c r="KHP45" s="1477"/>
      <c r="KHQ45" s="1477"/>
      <c r="KHR45" s="1477"/>
      <c r="KHS45" s="1477"/>
      <c r="KHT45" s="1477"/>
      <c r="KHU45" s="1477"/>
      <c r="KHV45" s="1477"/>
      <c r="KHW45" s="1477"/>
      <c r="KHX45" s="1477"/>
      <c r="KHY45" s="1477"/>
      <c r="KHZ45" s="1477"/>
      <c r="KIA45" s="1477"/>
      <c r="KIB45" s="1477"/>
      <c r="KIC45" s="1477"/>
      <c r="KID45" s="1477"/>
      <c r="KIE45" s="1477"/>
      <c r="KIF45" s="1477"/>
      <c r="KIG45" s="1477"/>
      <c r="KIH45" s="1477"/>
      <c r="KII45" s="1477"/>
      <c r="KIJ45" s="1477"/>
      <c r="KIK45" s="1477"/>
      <c r="KIL45" s="1477"/>
      <c r="KIM45" s="1477"/>
      <c r="KIN45" s="1477"/>
      <c r="KIO45" s="1477"/>
      <c r="KIP45" s="1477"/>
      <c r="KIQ45" s="1477"/>
      <c r="KIR45" s="1477"/>
      <c r="KIS45" s="1477"/>
      <c r="KIT45" s="1477"/>
      <c r="KIU45" s="1477"/>
      <c r="KIV45" s="1477"/>
      <c r="KIW45" s="1477"/>
      <c r="KIX45" s="1477"/>
      <c r="KIY45" s="1477"/>
      <c r="KIZ45" s="1477"/>
      <c r="KJA45" s="1477"/>
      <c r="KJB45" s="1477"/>
      <c r="KJC45" s="1477"/>
      <c r="KJD45" s="1477"/>
      <c r="KJE45" s="1477"/>
      <c r="KJF45" s="1477"/>
      <c r="KJG45" s="1477"/>
      <c r="KJH45" s="1477"/>
      <c r="KJI45" s="1477"/>
      <c r="KJJ45" s="1477"/>
      <c r="KJK45" s="1477"/>
      <c r="KJL45" s="1477"/>
      <c r="KJM45" s="1477"/>
      <c r="KJN45" s="1477"/>
      <c r="KJO45" s="1477"/>
      <c r="KJP45" s="1477"/>
      <c r="KJQ45" s="1477"/>
      <c r="KJR45" s="1477"/>
      <c r="KJS45" s="1477"/>
      <c r="KJT45" s="1477"/>
      <c r="KJU45" s="1477"/>
      <c r="KJV45" s="1477"/>
      <c r="KJW45" s="1477"/>
      <c r="KJX45" s="1477"/>
      <c r="KJY45" s="1477"/>
      <c r="KJZ45" s="1477"/>
      <c r="KKA45" s="1477"/>
      <c r="KKB45" s="1477"/>
      <c r="KKC45" s="1477"/>
      <c r="KKD45" s="1477"/>
      <c r="KKE45" s="1477"/>
      <c r="KKF45" s="1477"/>
      <c r="KKG45" s="1477"/>
      <c r="KKH45" s="1477"/>
      <c r="KKI45" s="1477"/>
      <c r="KKJ45" s="1477"/>
      <c r="KKK45" s="1477"/>
      <c r="KKL45" s="1477"/>
      <c r="KKM45" s="1477"/>
      <c r="KKN45" s="1477"/>
      <c r="KKO45" s="1477"/>
      <c r="KKP45" s="1477"/>
      <c r="KKQ45" s="1477"/>
      <c r="KKR45" s="1477"/>
      <c r="KKS45" s="1477"/>
      <c r="KKT45" s="1477"/>
      <c r="KKU45" s="1477"/>
      <c r="KKV45" s="1477"/>
      <c r="KKW45" s="1477"/>
      <c r="KKX45" s="1477"/>
      <c r="KKY45" s="1477"/>
      <c r="KKZ45" s="1477"/>
      <c r="KLA45" s="1477"/>
      <c r="KLB45" s="1477"/>
      <c r="KLC45" s="1477"/>
      <c r="KLD45" s="1477"/>
      <c r="KLE45" s="1477"/>
      <c r="KLF45" s="1477"/>
      <c r="KLG45" s="1477"/>
      <c r="KLH45" s="1477"/>
      <c r="KLI45" s="1477"/>
      <c r="KLJ45" s="1477"/>
      <c r="KLK45" s="1477"/>
      <c r="KLL45" s="1477"/>
      <c r="KLM45" s="1477"/>
      <c r="KLN45" s="1477"/>
      <c r="KLO45" s="1477"/>
      <c r="KLP45" s="1477"/>
      <c r="KLQ45" s="1477"/>
      <c r="KLR45" s="1477"/>
      <c r="KLS45" s="1477"/>
      <c r="KLT45" s="1477"/>
      <c r="KLU45" s="1477"/>
      <c r="KLV45" s="1477"/>
      <c r="KLW45" s="1477"/>
      <c r="KLX45" s="1477"/>
      <c r="KLY45" s="1477"/>
      <c r="KLZ45" s="1477"/>
      <c r="KMA45" s="1477"/>
      <c r="KMB45" s="1477"/>
      <c r="KMC45" s="1477"/>
      <c r="KMD45" s="1477"/>
      <c r="KME45" s="1477"/>
      <c r="KMF45" s="1477"/>
      <c r="KMG45" s="1477"/>
      <c r="KMH45" s="1477"/>
      <c r="KMI45" s="1477"/>
      <c r="KMJ45" s="1477"/>
      <c r="KMK45" s="1477"/>
      <c r="KML45" s="1477"/>
      <c r="KMM45" s="1477"/>
      <c r="KMN45" s="1477"/>
      <c r="KMO45" s="1477"/>
      <c r="KMP45" s="1477"/>
      <c r="KMQ45" s="1477"/>
      <c r="KMR45" s="1477"/>
      <c r="KMS45" s="1477"/>
      <c r="KMT45" s="1477"/>
      <c r="KMU45" s="1477"/>
      <c r="KMV45" s="1477"/>
      <c r="KMW45" s="1477"/>
      <c r="KMX45" s="1477"/>
      <c r="KMY45" s="1477"/>
      <c r="KMZ45" s="1477"/>
      <c r="KNA45" s="1477"/>
      <c r="KNB45" s="1477"/>
      <c r="KNC45" s="1477"/>
      <c r="KND45" s="1477"/>
      <c r="KNE45" s="1477"/>
      <c r="KNF45" s="1477"/>
      <c r="KNG45" s="1477"/>
      <c r="KNH45" s="1477"/>
      <c r="KNI45" s="1477"/>
      <c r="KNJ45" s="1477"/>
      <c r="KNK45" s="1477"/>
      <c r="KNL45" s="1477"/>
      <c r="KNM45" s="1477"/>
      <c r="KNN45" s="1477"/>
      <c r="KNO45" s="1477"/>
      <c r="KNP45" s="1477"/>
      <c r="KNQ45" s="1477"/>
      <c r="KNR45" s="1477"/>
      <c r="KNS45" s="1477"/>
      <c r="KNT45" s="1477"/>
      <c r="KNU45" s="1477"/>
      <c r="KNV45" s="1477"/>
      <c r="KNW45" s="1477"/>
      <c r="KNX45" s="1477"/>
      <c r="KNY45" s="1477"/>
      <c r="KNZ45" s="1477"/>
      <c r="KOA45" s="1477"/>
      <c r="KOB45" s="1477"/>
      <c r="KOC45" s="1477"/>
      <c r="KOD45" s="1477"/>
      <c r="KOE45" s="1477"/>
      <c r="KOF45" s="1477"/>
      <c r="KOG45" s="1477"/>
      <c r="KOH45" s="1477"/>
      <c r="KOI45" s="1477"/>
      <c r="KOJ45" s="1477"/>
      <c r="KOK45" s="1477"/>
      <c r="KOL45" s="1477"/>
      <c r="KOM45" s="1477"/>
      <c r="KON45" s="1477"/>
      <c r="KOO45" s="1477"/>
      <c r="KOP45" s="1477"/>
      <c r="KOQ45" s="1477"/>
      <c r="KOR45" s="1477"/>
      <c r="KOS45" s="1477"/>
      <c r="KOT45" s="1477"/>
      <c r="KOU45" s="1477"/>
      <c r="KOV45" s="1477"/>
      <c r="KOW45" s="1477"/>
      <c r="KOX45" s="1477"/>
      <c r="KOY45" s="1477"/>
      <c r="KOZ45" s="1477"/>
      <c r="KPA45" s="1477"/>
      <c r="KPB45" s="1477"/>
      <c r="KPC45" s="1477"/>
      <c r="KPD45" s="1477"/>
      <c r="KPE45" s="1477"/>
      <c r="KPF45" s="1477"/>
      <c r="KPG45" s="1477"/>
      <c r="KPH45" s="1477"/>
      <c r="KPI45" s="1477"/>
      <c r="KPJ45" s="1477"/>
      <c r="KPK45" s="1477"/>
      <c r="KPL45" s="1477"/>
      <c r="KPM45" s="1477"/>
      <c r="KPN45" s="1477"/>
      <c r="KPO45" s="1477"/>
      <c r="KPP45" s="1477"/>
      <c r="KPQ45" s="1477"/>
      <c r="KPR45" s="1477"/>
      <c r="KPS45" s="1477"/>
      <c r="KPT45" s="1477"/>
      <c r="KPU45" s="1477"/>
      <c r="KPV45" s="1477"/>
      <c r="KPW45" s="1477"/>
      <c r="KPX45" s="1477"/>
      <c r="KPY45" s="1477"/>
      <c r="KPZ45" s="1477"/>
      <c r="KQA45" s="1477"/>
      <c r="KQB45" s="1477"/>
      <c r="KQC45" s="1477"/>
      <c r="KQD45" s="1477"/>
      <c r="KQE45" s="1477"/>
      <c r="KQF45" s="1477"/>
      <c r="KQG45" s="1477"/>
      <c r="KQH45" s="1477"/>
      <c r="KQI45" s="1477"/>
      <c r="KQJ45" s="1477"/>
      <c r="KQK45" s="1477"/>
      <c r="KQL45" s="1477"/>
      <c r="KQM45" s="1477"/>
      <c r="KQN45" s="1477"/>
      <c r="KQO45" s="1477"/>
      <c r="KQP45" s="1477"/>
      <c r="KQQ45" s="1477"/>
      <c r="KQR45" s="1477"/>
      <c r="KQS45" s="1477"/>
      <c r="KQT45" s="1477"/>
      <c r="KQU45" s="1477"/>
      <c r="KQV45" s="1477"/>
      <c r="KQW45" s="1477"/>
      <c r="KQX45" s="1477"/>
      <c r="KQY45" s="1477"/>
      <c r="KQZ45" s="1477"/>
      <c r="KRA45" s="1477"/>
      <c r="KRB45" s="1477"/>
      <c r="KRC45" s="1477"/>
      <c r="KRD45" s="1477"/>
      <c r="KRE45" s="1477"/>
      <c r="KRF45" s="1477"/>
      <c r="KRG45" s="1477"/>
      <c r="KRH45" s="1477"/>
      <c r="KRI45" s="1477"/>
      <c r="KRJ45" s="1477"/>
      <c r="KRK45" s="1477"/>
      <c r="KRL45" s="1477"/>
      <c r="KRM45" s="1477"/>
      <c r="KRN45" s="1477"/>
      <c r="KRO45" s="1477"/>
      <c r="KRP45" s="1477"/>
      <c r="KRQ45" s="1477"/>
      <c r="KRR45" s="1477"/>
      <c r="KRS45" s="1477"/>
      <c r="KRT45" s="1477"/>
      <c r="KRU45" s="1477"/>
      <c r="KRV45" s="1477"/>
      <c r="KRW45" s="1477"/>
      <c r="KRX45" s="1477"/>
      <c r="KRY45" s="1477"/>
      <c r="KRZ45" s="1477"/>
      <c r="KSA45" s="1477"/>
      <c r="KSB45" s="1477"/>
      <c r="KSC45" s="1477"/>
      <c r="KSD45" s="1477"/>
      <c r="KSE45" s="1477"/>
      <c r="KSF45" s="1477"/>
      <c r="KSG45" s="1477"/>
      <c r="KSH45" s="1477"/>
      <c r="KSI45" s="1477"/>
      <c r="KSJ45" s="1477"/>
      <c r="KSK45" s="1477"/>
      <c r="KSL45" s="1477"/>
      <c r="KSM45" s="1477"/>
      <c r="KSN45" s="1477"/>
      <c r="KSO45" s="1477"/>
      <c r="KSP45" s="1477"/>
      <c r="KSQ45" s="1477"/>
      <c r="KSR45" s="1477"/>
      <c r="KSS45" s="1477"/>
      <c r="KST45" s="1477"/>
      <c r="KSU45" s="1477"/>
      <c r="KSV45" s="1477"/>
      <c r="KSW45" s="1477"/>
      <c r="KSX45" s="1477"/>
      <c r="KSY45" s="1477"/>
      <c r="KSZ45" s="1477"/>
      <c r="KTA45" s="1477"/>
      <c r="KTB45" s="1477"/>
      <c r="KTC45" s="1477"/>
      <c r="KTD45" s="1477"/>
      <c r="KTE45" s="1477"/>
      <c r="KTF45" s="1477"/>
      <c r="KTG45" s="1477"/>
      <c r="KTH45" s="1477"/>
      <c r="KTI45" s="1477"/>
      <c r="KTJ45" s="1477"/>
      <c r="KTK45" s="1477"/>
      <c r="KTL45" s="1477"/>
      <c r="KTM45" s="1477"/>
      <c r="KTN45" s="1477"/>
      <c r="KTO45" s="1477"/>
      <c r="KTP45" s="1477"/>
      <c r="KTQ45" s="1477"/>
      <c r="KTR45" s="1477"/>
      <c r="KTS45" s="1477"/>
      <c r="KTT45" s="1477"/>
      <c r="KTU45" s="1477"/>
      <c r="KTV45" s="1477"/>
      <c r="KTW45" s="1477"/>
      <c r="KTX45" s="1477"/>
      <c r="KTY45" s="1477"/>
      <c r="KTZ45" s="1477"/>
      <c r="KUA45" s="1477"/>
      <c r="KUB45" s="1477"/>
      <c r="KUC45" s="1477"/>
      <c r="KUD45" s="1477"/>
      <c r="KUE45" s="1477"/>
      <c r="KUF45" s="1477"/>
      <c r="KUG45" s="1477"/>
      <c r="KUH45" s="1477"/>
      <c r="KUI45" s="1477"/>
      <c r="KUJ45" s="1477"/>
      <c r="KUK45" s="1477"/>
      <c r="KUL45" s="1477"/>
      <c r="KUM45" s="1477"/>
      <c r="KUN45" s="1477"/>
      <c r="KUO45" s="1477"/>
      <c r="KUP45" s="1477"/>
      <c r="KUQ45" s="1477"/>
      <c r="KUR45" s="1477"/>
      <c r="KUS45" s="1477"/>
      <c r="KUT45" s="1477"/>
      <c r="KUU45" s="1477"/>
      <c r="KUV45" s="1477"/>
      <c r="KUW45" s="1477"/>
      <c r="KUX45" s="1477"/>
      <c r="KUY45" s="1477"/>
      <c r="KUZ45" s="1477"/>
      <c r="KVA45" s="1477"/>
      <c r="KVB45" s="1477"/>
      <c r="KVC45" s="1477"/>
      <c r="KVD45" s="1477"/>
      <c r="KVE45" s="1477"/>
      <c r="KVF45" s="1477"/>
      <c r="KVG45" s="1477"/>
      <c r="KVH45" s="1477"/>
      <c r="KVI45" s="1477"/>
      <c r="KVJ45" s="1477"/>
      <c r="KVK45" s="1477"/>
      <c r="KVL45" s="1477"/>
      <c r="KVM45" s="1477"/>
      <c r="KVN45" s="1477"/>
      <c r="KVO45" s="1477"/>
      <c r="KVP45" s="1477"/>
      <c r="KVQ45" s="1477"/>
      <c r="KVR45" s="1477"/>
      <c r="KVS45" s="1477"/>
      <c r="KVT45" s="1477"/>
      <c r="KVU45" s="1477"/>
      <c r="KVV45" s="1477"/>
      <c r="KVW45" s="1477"/>
      <c r="KVX45" s="1477"/>
      <c r="KVY45" s="1477"/>
      <c r="KVZ45" s="1477"/>
      <c r="KWA45" s="1477"/>
      <c r="KWB45" s="1477"/>
      <c r="KWC45" s="1477"/>
      <c r="KWD45" s="1477"/>
      <c r="KWE45" s="1477"/>
      <c r="KWF45" s="1477"/>
      <c r="KWG45" s="1477"/>
      <c r="KWH45" s="1477"/>
      <c r="KWI45" s="1477"/>
      <c r="KWJ45" s="1477"/>
      <c r="KWK45" s="1477"/>
      <c r="KWL45" s="1477"/>
      <c r="KWM45" s="1477"/>
      <c r="KWN45" s="1477"/>
      <c r="KWO45" s="1477"/>
      <c r="KWP45" s="1477"/>
      <c r="KWQ45" s="1477"/>
      <c r="KWR45" s="1477"/>
      <c r="KWS45" s="1477"/>
      <c r="KWT45" s="1477"/>
      <c r="KWU45" s="1477"/>
      <c r="KWV45" s="1477"/>
      <c r="KWW45" s="1477"/>
      <c r="KWX45" s="1477"/>
      <c r="KWY45" s="1477"/>
      <c r="KWZ45" s="1477"/>
      <c r="KXA45" s="1477"/>
      <c r="KXB45" s="1477"/>
      <c r="KXC45" s="1477"/>
      <c r="KXD45" s="1477"/>
      <c r="KXE45" s="1477"/>
      <c r="KXF45" s="1477"/>
      <c r="KXG45" s="1477"/>
      <c r="KXH45" s="1477"/>
      <c r="KXI45" s="1477"/>
      <c r="KXJ45" s="1477"/>
      <c r="KXK45" s="1477"/>
      <c r="KXL45" s="1477"/>
      <c r="KXM45" s="1477"/>
      <c r="KXN45" s="1477"/>
      <c r="KXO45" s="1477"/>
      <c r="KXP45" s="1477"/>
      <c r="KXQ45" s="1477"/>
      <c r="KXR45" s="1477"/>
      <c r="KXS45" s="1477"/>
      <c r="KXT45" s="1477"/>
      <c r="KXU45" s="1477"/>
      <c r="KXV45" s="1477"/>
      <c r="KXW45" s="1477"/>
      <c r="KXX45" s="1477"/>
      <c r="KXY45" s="1477"/>
      <c r="KXZ45" s="1477"/>
      <c r="KYA45" s="1477"/>
      <c r="KYB45" s="1477"/>
      <c r="KYC45" s="1477"/>
      <c r="KYD45" s="1477"/>
      <c r="KYE45" s="1477"/>
      <c r="KYF45" s="1477"/>
      <c r="KYG45" s="1477"/>
      <c r="KYH45" s="1477"/>
      <c r="KYI45" s="1477"/>
      <c r="KYJ45" s="1477"/>
      <c r="KYK45" s="1477"/>
      <c r="KYL45" s="1477"/>
      <c r="KYM45" s="1477"/>
      <c r="KYN45" s="1477"/>
      <c r="KYO45" s="1477"/>
      <c r="KYP45" s="1477"/>
      <c r="KYQ45" s="1477"/>
      <c r="KYR45" s="1477"/>
      <c r="KYS45" s="1477"/>
      <c r="KYT45" s="1477"/>
      <c r="KYU45" s="1477"/>
      <c r="KYV45" s="1477"/>
      <c r="KYW45" s="1477"/>
      <c r="KYX45" s="1477"/>
      <c r="KYY45" s="1477"/>
      <c r="KYZ45" s="1477"/>
      <c r="KZA45" s="1477"/>
      <c r="KZB45" s="1477"/>
      <c r="KZC45" s="1477"/>
      <c r="KZD45" s="1477"/>
      <c r="KZE45" s="1477"/>
      <c r="KZF45" s="1477"/>
      <c r="KZG45" s="1477"/>
      <c r="KZH45" s="1477"/>
      <c r="KZI45" s="1477"/>
      <c r="KZJ45" s="1477"/>
      <c r="KZK45" s="1477"/>
      <c r="KZL45" s="1477"/>
      <c r="KZM45" s="1477"/>
      <c r="KZN45" s="1477"/>
      <c r="KZO45" s="1477"/>
      <c r="KZP45" s="1477"/>
      <c r="KZQ45" s="1477"/>
      <c r="KZR45" s="1477"/>
      <c r="KZS45" s="1477"/>
      <c r="KZT45" s="1477"/>
      <c r="KZU45" s="1477"/>
      <c r="KZV45" s="1477"/>
      <c r="KZW45" s="1477"/>
      <c r="KZX45" s="1477"/>
      <c r="KZY45" s="1477"/>
      <c r="KZZ45" s="1477"/>
      <c r="LAA45" s="1477"/>
      <c r="LAB45" s="1477"/>
      <c r="LAC45" s="1477"/>
      <c r="LAD45" s="1477"/>
      <c r="LAE45" s="1477"/>
      <c r="LAF45" s="1477"/>
      <c r="LAG45" s="1477"/>
      <c r="LAH45" s="1477"/>
      <c r="LAI45" s="1477"/>
      <c r="LAJ45" s="1477"/>
      <c r="LAK45" s="1477"/>
      <c r="LAL45" s="1477"/>
      <c r="LAM45" s="1477"/>
      <c r="LAN45" s="1477"/>
      <c r="LAO45" s="1477"/>
      <c r="LAP45" s="1477"/>
      <c r="LAQ45" s="1477"/>
      <c r="LAR45" s="1477"/>
      <c r="LAS45" s="1477"/>
      <c r="LAT45" s="1477"/>
      <c r="LAU45" s="1477"/>
      <c r="LAV45" s="1477"/>
      <c r="LAW45" s="1477"/>
      <c r="LAX45" s="1477"/>
      <c r="LAY45" s="1477"/>
      <c r="LAZ45" s="1477"/>
      <c r="LBA45" s="1477"/>
      <c r="LBB45" s="1477"/>
      <c r="LBC45" s="1477"/>
      <c r="LBD45" s="1477"/>
      <c r="LBE45" s="1477"/>
      <c r="LBF45" s="1477"/>
      <c r="LBG45" s="1477"/>
      <c r="LBH45" s="1477"/>
      <c r="LBI45" s="1477"/>
      <c r="LBJ45" s="1477"/>
      <c r="LBK45" s="1477"/>
      <c r="LBL45" s="1477"/>
      <c r="LBM45" s="1477"/>
      <c r="LBN45" s="1477"/>
      <c r="LBO45" s="1477"/>
      <c r="LBP45" s="1477"/>
      <c r="LBQ45" s="1477"/>
      <c r="LBR45" s="1477"/>
      <c r="LBS45" s="1477"/>
      <c r="LBT45" s="1477"/>
      <c r="LBU45" s="1477"/>
      <c r="LBV45" s="1477"/>
      <c r="LBW45" s="1477"/>
      <c r="LBX45" s="1477"/>
      <c r="LBY45" s="1477"/>
      <c r="LBZ45" s="1477"/>
      <c r="LCA45" s="1477"/>
      <c r="LCB45" s="1477"/>
      <c r="LCC45" s="1477"/>
      <c r="LCD45" s="1477"/>
      <c r="LCE45" s="1477"/>
      <c r="LCF45" s="1477"/>
      <c r="LCG45" s="1477"/>
      <c r="LCH45" s="1477"/>
      <c r="LCI45" s="1477"/>
      <c r="LCJ45" s="1477"/>
      <c r="LCK45" s="1477"/>
      <c r="LCL45" s="1477"/>
      <c r="LCM45" s="1477"/>
      <c r="LCN45" s="1477"/>
      <c r="LCO45" s="1477"/>
      <c r="LCP45" s="1477"/>
      <c r="LCQ45" s="1477"/>
      <c r="LCR45" s="1477"/>
      <c r="LCS45" s="1477"/>
      <c r="LCT45" s="1477"/>
      <c r="LCU45" s="1477"/>
      <c r="LCV45" s="1477"/>
      <c r="LCW45" s="1477"/>
      <c r="LCX45" s="1477"/>
      <c r="LCY45" s="1477"/>
      <c r="LCZ45" s="1477"/>
      <c r="LDA45" s="1477"/>
      <c r="LDB45" s="1477"/>
      <c r="LDC45" s="1477"/>
      <c r="LDD45" s="1477"/>
      <c r="LDE45" s="1477"/>
      <c r="LDF45" s="1477"/>
      <c r="LDG45" s="1477"/>
      <c r="LDH45" s="1477"/>
      <c r="LDI45" s="1477"/>
      <c r="LDJ45" s="1477"/>
      <c r="LDK45" s="1477"/>
      <c r="LDL45" s="1477"/>
      <c r="LDM45" s="1477"/>
      <c r="LDN45" s="1477"/>
      <c r="LDO45" s="1477"/>
      <c r="LDP45" s="1477"/>
      <c r="LDQ45" s="1477"/>
      <c r="LDR45" s="1477"/>
      <c r="LDS45" s="1477"/>
      <c r="LDT45" s="1477"/>
      <c r="LDU45" s="1477"/>
      <c r="LDV45" s="1477"/>
      <c r="LDW45" s="1477"/>
      <c r="LDX45" s="1477"/>
      <c r="LDY45" s="1477"/>
      <c r="LDZ45" s="1477"/>
      <c r="LEA45" s="1477"/>
      <c r="LEB45" s="1477"/>
      <c r="LEC45" s="1477"/>
      <c r="LED45" s="1477"/>
      <c r="LEE45" s="1477"/>
      <c r="LEF45" s="1477"/>
      <c r="LEG45" s="1477"/>
      <c r="LEH45" s="1477"/>
      <c r="LEI45" s="1477"/>
      <c r="LEJ45" s="1477"/>
      <c r="LEK45" s="1477"/>
      <c r="LEL45" s="1477"/>
      <c r="LEM45" s="1477"/>
      <c r="LEN45" s="1477"/>
      <c r="LEO45" s="1477"/>
      <c r="LEP45" s="1477"/>
      <c r="LEQ45" s="1477"/>
      <c r="LER45" s="1477"/>
      <c r="LES45" s="1477"/>
      <c r="LET45" s="1477"/>
      <c r="LEU45" s="1477"/>
      <c r="LEV45" s="1477"/>
      <c r="LEW45" s="1477"/>
      <c r="LEX45" s="1477"/>
      <c r="LEY45" s="1477"/>
      <c r="LEZ45" s="1477"/>
      <c r="LFA45" s="1477"/>
      <c r="LFB45" s="1477"/>
      <c r="LFC45" s="1477"/>
      <c r="LFD45" s="1477"/>
      <c r="LFE45" s="1477"/>
      <c r="LFF45" s="1477"/>
      <c r="LFG45" s="1477"/>
      <c r="LFH45" s="1477"/>
      <c r="LFI45" s="1477"/>
      <c r="LFJ45" s="1477"/>
      <c r="LFK45" s="1477"/>
      <c r="LFL45" s="1477"/>
      <c r="LFM45" s="1477"/>
      <c r="LFN45" s="1477"/>
      <c r="LFO45" s="1477"/>
      <c r="LFP45" s="1477"/>
      <c r="LFQ45" s="1477"/>
      <c r="LFR45" s="1477"/>
      <c r="LFS45" s="1477"/>
      <c r="LFT45" s="1477"/>
      <c r="LFU45" s="1477"/>
      <c r="LFV45" s="1477"/>
      <c r="LFW45" s="1477"/>
      <c r="LFX45" s="1477"/>
      <c r="LFY45" s="1477"/>
      <c r="LFZ45" s="1477"/>
      <c r="LGA45" s="1477"/>
      <c r="LGB45" s="1477"/>
      <c r="LGC45" s="1477"/>
      <c r="LGD45" s="1477"/>
      <c r="LGE45" s="1477"/>
      <c r="LGF45" s="1477"/>
      <c r="LGG45" s="1477"/>
      <c r="LGH45" s="1477"/>
      <c r="LGI45" s="1477"/>
      <c r="LGJ45" s="1477"/>
      <c r="LGK45" s="1477"/>
      <c r="LGL45" s="1477"/>
      <c r="LGM45" s="1477"/>
      <c r="LGN45" s="1477"/>
      <c r="LGO45" s="1477"/>
      <c r="LGP45" s="1477"/>
      <c r="LGQ45" s="1477"/>
      <c r="LGR45" s="1477"/>
      <c r="LGS45" s="1477"/>
      <c r="LGT45" s="1477"/>
      <c r="LGU45" s="1477"/>
      <c r="LGV45" s="1477"/>
      <c r="LGW45" s="1477"/>
      <c r="LGX45" s="1477"/>
      <c r="LGY45" s="1477"/>
      <c r="LGZ45" s="1477"/>
      <c r="LHA45" s="1477"/>
      <c r="LHB45" s="1477"/>
      <c r="LHC45" s="1477"/>
      <c r="LHD45" s="1477"/>
      <c r="LHE45" s="1477"/>
      <c r="LHF45" s="1477"/>
      <c r="LHG45" s="1477"/>
      <c r="LHH45" s="1477"/>
      <c r="LHI45" s="1477"/>
      <c r="LHJ45" s="1477"/>
      <c r="LHK45" s="1477"/>
      <c r="LHL45" s="1477"/>
      <c r="LHM45" s="1477"/>
      <c r="LHN45" s="1477"/>
      <c r="LHO45" s="1477"/>
      <c r="LHP45" s="1477"/>
      <c r="LHQ45" s="1477"/>
      <c r="LHR45" s="1477"/>
      <c r="LHS45" s="1477"/>
      <c r="LHT45" s="1477"/>
      <c r="LHU45" s="1477"/>
      <c r="LHV45" s="1477"/>
      <c r="LHW45" s="1477"/>
      <c r="LHX45" s="1477"/>
      <c r="LHY45" s="1477"/>
      <c r="LHZ45" s="1477"/>
      <c r="LIA45" s="1477"/>
      <c r="LIB45" s="1477"/>
      <c r="LIC45" s="1477"/>
      <c r="LID45" s="1477"/>
      <c r="LIE45" s="1477"/>
      <c r="LIF45" s="1477"/>
      <c r="LIG45" s="1477"/>
      <c r="LIH45" s="1477"/>
      <c r="LII45" s="1477"/>
      <c r="LIJ45" s="1477"/>
      <c r="LIK45" s="1477"/>
      <c r="LIL45" s="1477"/>
      <c r="LIM45" s="1477"/>
      <c r="LIN45" s="1477"/>
      <c r="LIO45" s="1477"/>
      <c r="LIP45" s="1477"/>
      <c r="LIQ45" s="1477"/>
      <c r="LIR45" s="1477"/>
      <c r="LIS45" s="1477"/>
      <c r="LIT45" s="1477"/>
      <c r="LIU45" s="1477"/>
      <c r="LIV45" s="1477"/>
      <c r="LIW45" s="1477"/>
      <c r="LIX45" s="1477"/>
      <c r="LIY45" s="1477"/>
      <c r="LIZ45" s="1477"/>
      <c r="LJA45" s="1477"/>
      <c r="LJB45" s="1477"/>
      <c r="LJC45" s="1477"/>
      <c r="LJD45" s="1477"/>
      <c r="LJE45" s="1477"/>
      <c r="LJF45" s="1477"/>
      <c r="LJG45" s="1477"/>
      <c r="LJH45" s="1477"/>
      <c r="LJI45" s="1477"/>
      <c r="LJJ45" s="1477"/>
      <c r="LJK45" s="1477"/>
      <c r="LJL45" s="1477"/>
      <c r="LJM45" s="1477"/>
      <c r="LJN45" s="1477"/>
      <c r="LJO45" s="1477"/>
      <c r="LJP45" s="1477"/>
      <c r="LJQ45" s="1477"/>
      <c r="LJR45" s="1477"/>
      <c r="LJS45" s="1477"/>
      <c r="LJT45" s="1477"/>
      <c r="LJU45" s="1477"/>
      <c r="LJV45" s="1477"/>
      <c r="LJW45" s="1477"/>
      <c r="LJX45" s="1477"/>
      <c r="LJY45" s="1477"/>
      <c r="LJZ45" s="1477"/>
      <c r="LKA45" s="1477"/>
      <c r="LKB45" s="1477"/>
      <c r="LKC45" s="1477"/>
      <c r="LKD45" s="1477"/>
      <c r="LKE45" s="1477"/>
      <c r="LKF45" s="1477"/>
      <c r="LKG45" s="1477"/>
      <c r="LKH45" s="1477"/>
      <c r="LKI45" s="1477"/>
      <c r="LKJ45" s="1477"/>
      <c r="LKK45" s="1477"/>
      <c r="LKL45" s="1477"/>
      <c r="LKM45" s="1477"/>
      <c r="LKN45" s="1477"/>
      <c r="LKO45" s="1477"/>
      <c r="LKP45" s="1477"/>
      <c r="LKQ45" s="1477"/>
      <c r="LKR45" s="1477"/>
      <c r="LKS45" s="1477"/>
      <c r="LKT45" s="1477"/>
      <c r="LKU45" s="1477"/>
      <c r="LKV45" s="1477"/>
      <c r="LKW45" s="1477"/>
      <c r="LKX45" s="1477"/>
      <c r="LKY45" s="1477"/>
      <c r="LKZ45" s="1477"/>
      <c r="LLA45" s="1477"/>
      <c r="LLB45" s="1477"/>
      <c r="LLC45" s="1477"/>
      <c r="LLD45" s="1477"/>
      <c r="LLE45" s="1477"/>
      <c r="LLF45" s="1477"/>
      <c r="LLG45" s="1477"/>
      <c r="LLH45" s="1477"/>
      <c r="LLI45" s="1477"/>
      <c r="LLJ45" s="1477"/>
      <c r="LLK45" s="1477"/>
      <c r="LLL45" s="1477"/>
      <c r="LLM45" s="1477"/>
      <c r="LLN45" s="1477"/>
      <c r="LLO45" s="1477"/>
      <c r="LLP45" s="1477"/>
      <c r="LLQ45" s="1477"/>
      <c r="LLR45" s="1477"/>
      <c r="LLS45" s="1477"/>
      <c r="LLT45" s="1477"/>
      <c r="LLU45" s="1477"/>
      <c r="LLV45" s="1477"/>
      <c r="LLW45" s="1477"/>
      <c r="LLX45" s="1477"/>
      <c r="LLY45" s="1477"/>
      <c r="LLZ45" s="1477"/>
      <c r="LMA45" s="1477"/>
      <c r="LMB45" s="1477"/>
      <c r="LMC45" s="1477"/>
      <c r="LMD45" s="1477"/>
      <c r="LME45" s="1477"/>
      <c r="LMF45" s="1477"/>
      <c r="LMG45" s="1477"/>
      <c r="LMH45" s="1477"/>
      <c r="LMI45" s="1477"/>
      <c r="LMJ45" s="1477"/>
      <c r="LMK45" s="1477"/>
      <c r="LML45" s="1477"/>
      <c r="LMM45" s="1477"/>
      <c r="LMN45" s="1477"/>
      <c r="LMO45" s="1477"/>
      <c r="LMP45" s="1477"/>
      <c r="LMQ45" s="1477"/>
      <c r="LMR45" s="1477"/>
      <c r="LMS45" s="1477"/>
      <c r="LMT45" s="1477"/>
      <c r="LMU45" s="1477"/>
      <c r="LMV45" s="1477"/>
      <c r="LMW45" s="1477"/>
      <c r="LMX45" s="1477"/>
      <c r="LMY45" s="1477"/>
      <c r="LMZ45" s="1477"/>
      <c r="LNA45" s="1477"/>
      <c r="LNB45" s="1477"/>
      <c r="LNC45" s="1477"/>
      <c r="LND45" s="1477"/>
      <c r="LNE45" s="1477"/>
      <c r="LNF45" s="1477"/>
      <c r="LNG45" s="1477"/>
      <c r="LNH45" s="1477"/>
      <c r="LNI45" s="1477"/>
      <c r="LNJ45" s="1477"/>
      <c r="LNK45" s="1477"/>
      <c r="LNL45" s="1477"/>
      <c r="LNM45" s="1477"/>
      <c r="LNN45" s="1477"/>
      <c r="LNO45" s="1477"/>
      <c r="LNP45" s="1477"/>
      <c r="LNQ45" s="1477"/>
      <c r="LNR45" s="1477"/>
      <c r="LNS45" s="1477"/>
      <c r="LNT45" s="1477"/>
      <c r="LNU45" s="1477"/>
      <c r="LNV45" s="1477"/>
      <c r="LNW45" s="1477"/>
      <c r="LNX45" s="1477"/>
      <c r="LNY45" s="1477"/>
      <c r="LNZ45" s="1477"/>
      <c r="LOA45" s="1477"/>
      <c r="LOB45" s="1477"/>
      <c r="LOC45" s="1477"/>
      <c r="LOD45" s="1477"/>
      <c r="LOE45" s="1477"/>
      <c r="LOF45" s="1477"/>
      <c r="LOG45" s="1477"/>
      <c r="LOH45" s="1477"/>
      <c r="LOI45" s="1477"/>
      <c r="LOJ45" s="1477"/>
      <c r="LOK45" s="1477"/>
      <c r="LOL45" s="1477"/>
      <c r="LOM45" s="1477"/>
      <c r="LON45" s="1477"/>
      <c r="LOO45" s="1477"/>
      <c r="LOP45" s="1477"/>
      <c r="LOQ45" s="1477"/>
      <c r="LOR45" s="1477"/>
      <c r="LOS45" s="1477"/>
      <c r="LOT45" s="1477"/>
      <c r="LOU45" s="1477"/>
      <c r="LOV45" s="1477"/>
      <c r="LOW45" s="1477"/>
      <c r="LOX45" s="1477"/>
      <c r="LOY45" s="1477"/>
      <c r="LOZ45" s="1477"/>
      <c r="LPA45" s="1477"/>
      <c r="LPB45" s="1477"/>
      <c r="LPC45" s="1477"/>
      <c r="LPD45" s="1477"/>
      <c r="LPE45" s="1477"/>
      <c r="LPF45" s="1477"/>
      <c r="LPG45" s="1477"/>
      <c r="LPH45" s="1477"/>
      <c r="LPI45" s="1477"/>
      <c r="LPJ45" s="1477"/>
      <c r="LPK45" s="1477"/>
      <c r="LPL45" s="1477"/>
      <c r="LPM45" s="1477"/>
      <c r="LPN45" s="1477"/>
      <c r="LPO45" s="1477"/>
      <c r="LPP45" s="1477"/>
      <c r="LPQ45" s="1477"/>
      <c r="LPR45" s="1477"/>
      <c r="LPS45" s="1477"/>
      <c r="LPT45" s="1477"/>
      <c r="LPU45" s="1477"/>
      <c r="LPV45" s="1477"/>
      <c r="LPW45" s="1477"/>
      <c r="LPX45" s="1477"/>
      <c r="LPY45" s="1477"/>
      <c r="LPZ45" s="1477"/>
      <c r="LQA45" s="1477"/>
      <c r="LQB45" s="1477"/>
      <c r="LQC45" s="1477"/>
      <c r="LQD45" s="1477"/>
      <c r="LQE45" s="1477"/>
      <c r="LQF45" s="1477"/>
      <c r="LQG45" s="1477"/>
      <c r="LQH45" s="1477"/>
      <c r="LQI45" s="1477"/>
      <c r="LQJ45" s="1477"/>
      <c r="LQK45" s="1477"/>
      <c r="LQL45" s="1477"/>
      <c r="LQM45" s="1477"/>
      <c r="LQN45" s="1477"/>
      <c r="LQO45" s="1477"/>
      <c r="LQP45" s="1477"/>
      <c r="LQQ45" s="1477"/>
      <c r="LQR45" s="1477"/>
      <c r="LQS45" s="1477"/>
      <c r="LQT45" s="1477"/>
      <c r="LQU45" s="1477"/>
      <c r="LQV45" s="1477"/>
      <c r="LQW45" s="1477"/>
      <c r="LQX45" s="1477"/>
      <c r="LQY45" s="1477"/>
      <c r="LQZ45" s="1477"/>
      <c r="LRA45" s="1477"/>
      <c r="LRB45" s="1477"/>
      <c r="LRC45" s="1477"/>
      <c r="LRD45" s="1477"/>
      <c r="LRE45" s="1477"/>
      <c r="LRF45" s="1477"/>
      <c r="LRG45" s="1477"/>
      <c r="LRH45" s="1477"/>
      <c r="LRI45" s="1477"/>
      <c r="LRJ45" s="1477"/>
      <c r="LRK45" s="1477"/>
      <c r="LRL45" s="1477"/>
      <c r="LRM45" s="1477"/>
      <c r="LRN45" s="1477"/>
      <c r="LRO45" s="1477"/>
      <c r="LRP45" s="1477"/>
      <c r="LRQ45" s="1477"/>
      <c r="LRR45" s="1477"/>
      <c r="LRS45" s="1477"/>
      <c r="LRT45" s="1477"/>
      <c r="LRU45" s="1477"/>
      <c r="LRV45" s="1477"/>
      <c r="LRW45" s="1477"/>
      <c r="LRX45" s="1477"/>
      <c r="LRY45" s="1477"/>
      <c r="LRZ45" s="1477"/>
      <c r="LSA45" s="1477"/>
      <c r="LSB45" s="1477"/>
      <c r="LSC45" s="1477"/>
      <c r="LSD45" s="1477"/>
      <c r="LSE45" s="1477"/>
      <c r="LSF45" s="1477"/>
      <c r="LSG45" s="1477"/>
      <c r="LSH45" s="1477"/>
      <c r="LSI45" s="1477"/>
      <c r="LSJ45" s="1477"/>
      <c r="LSK45" s="1477"/>
      <c r="LSL45" s="1477"/>
      <c r="LSM45" s="1477"/>
      <c r="LSN45" s="1477"/>
      <c r="LSO45" s="1477"/>
      <c r="LSP45" s="1477"/>
      <c r="LSQ45" s="1477"/>
      <c r="LSR45" s="1477"/>
      <c r="LSS45" s="1477"/>
      <c r="LST45" s="1477"/>
      <c r="LSU45" s="1477"/>
      <c r="LSV45" s="1477"/>
      <c r="LSW45" s="1477"/>
      <c r="LSX45" s="1477"/>
      <c r="LSY45" s="1477"/>
      <c r="LSZ45" s="1477"/>
      <c r="LTA45" s="1477"/>
      <c r="LTB45" s="1477"/>
      <c r="LTC45" s="1477"/>
      <c r="LTD45" s="1477"/>
      <c r="LTE45" s="1477"/>
      <c r="LTF45" s="1477"/>
      <c r="LTG45" s="1477"/>
      <c r="LTH45" s="1477"/>
      <c r="LTI45" s="1477"/>
      <c r="LTJ45" s="1477"/>
      <c r="LTK45" s="1477"/>
      <c r="LTL45" s="1477"/>
      <c r="LTM45" s="1477"/>
      <c r="LTN45" s="1477"/>
      <c r="LTO45" s="1477"/>
      <c r="LTP45" s="1477"/>
      <c r="LTQ45" s="1477"/>
      <c r="LTR45" s="1477"/>
      <c r="LTS45" s="1477"/>
      <c r="LTT45" s="1477"/>
      <c r="LTU45" s="1477"/>
      <c r="LTV45" s="1477"/>
      <c r="LTW45" s="1477"/>
      <c r="LTX45" s="1477"/>
      <c r="LTY45" s="1477"/>
      <c r="LTZ45" s="1477"/>
      <c r="LUA45" s="1477"/>
      <c r="LUB45" s="1477"/>
      <c r="LUC45" s="1477"/>
      <c r="LUD45" s="1477"/>
      <c r="LUE45" s="1477"/>
      <c r="LUF45" s="1477"/>
      <c r="LUG45" s="1477"/>
      <c r="LUH45" s="1477"/>
      <c r="LUI45" s="1477"/>
      <c r="LUJ45" s="1477"/>
      <c r="LUK45" s="1477"/>
      <c r="LUL45" s="1477"/>
      <c r="LUM45" s="1477"/>
      <c r="LUN45" s="1477"/>
      <c r="LUO45" s="1477"/>
      <c r="LUP45" s="1477"/>
      <c r="LUQ45" s="1477"/>
      <c r="LUR45" s="1477"/>
      <c r="LUS45" s="1477"/>
      <c r="LUT45" s="1477"/>
      <c r="LUU45" s="1477"/>
      <c r="LUV45" s="1477"/>
      <c r="LUW45" s="1477"/>
      <c r="LUX45" s="1477"/>
      <c r="LUY45" s="1477"/>
      <c r="LUZ45" s="1477"/>
      <c r="LVA45" s="1477"/>
      <c r="LVB45" s="1477"/>
      <c r="LVC45" s="1477"/>
      <c r="LVD45" s="1477"/>
      <c r="LVE45" s="1477"/>
      <c r="LVF45" s="1477"/>
      <c r="LVG45" s="1477"/>
      <c r="LVH45" s="1477"/>
      <c r="LVI45" s="1477"/>
      <c r="LVJ45" s="1477"/>
      <c r="LVK45" s="1477"/>
      <c r="LVL45" s="1477"/>
      <c r="LVM45" s="1477"/>
      <c r="LVN45" s="1477"/>
      <c r="LVO45" s="1477"/>
      <c r="LVP45" s="1477"/>
      <c r="LVQ45" s="1477"/>
      <c r="LVR45" s="1477"/>
      <c r="LVS45" s="1477"/>
      <c r="LVT45" s="1477"/>
      <c r="LVU45" s="1477"/>
      <c r="LVV45" s="1477"/>
      <c r="LVW45" s="1477"/>
      <c r="LVX45" s="1477"/>
      <c r="LVY45" s="1477"/>
      <c r="LVZ45" s="1477"/>
      <c r="LWA45" s="1477"/>
      <c r="LWB45" s="1477"/>
      <c r="LWC45" s="1477"/>
      <c r="LWD45" s="1477"/>
      <c r="LWE45" s="1477"/>
      <c r="LWF45" s="1477"/>
      <c r="LWG45" s="1477"/>
      <c r="LWH45" s="1477"/>
      <c r="LWI45" s="1477"/>
      <c r="LWJ45" s="1477"/>
      <c r="LWK45" s="1477"/>
      <c r="LWL45" s="1477"/>
      <c r="LWM45" s="1477"/>
      <c r="LWN45" s="1477"/>
      <c r="LWO45" s="1477"/>
      <c r="LWP45" s="1477"/>
      <c r="LWQ45" s="1477"/>
      <c r="LWR45" s="1477"/>
      <c r="LWS45" s="1477"/>
      <c r="LWT45" s="1477"/>
      <c r="LWU45" s="1477"/>
      <c r="LWV45" s="1477"/>
      <c r="LWW45" s="1477"/>
      <c r="LWX45" s="1477"/>
      <c r="LWY45" s="1477"/>
      <c r="LWZ45" s="1477"/>
      <c r="LXA45" s="1477"/>
      <c r="LXB45" s="1477"/>
      <c r="LXC45" s="1477"/>
      <c r="LXD45" s="1477"/>
      <c r="LXE45" s="1477"/>
      <c r="LXF45" s="1477"/>
      <c r="LXG45" s="1477"/>
      <c r="LXH45" s="1477"/>
      <c r="LXI45" s="1477"/>
      <c r="LXJ45" s="1477"/>
      <c r="LXK45" s="1477"/>
      <c r="LXL45" s="1477"/>
      <c r="LXM45" s="1477"/>
      <c r="LXN45" s="1477"/>
      <c r="LXO45" s="1477"/>
      <c r="LXP45" s="1477"/>
      <c r="LXQ45" s="1477"/>
      <c r="LXR45" s="1477"/>
      <c r="LXS45" s="1477"/>
      <c r="LXT45" s="1477"/>
      <c r="LXU45" s="1477"/>
      <c r="LXV45" s="1477"/>
      <c r="LXW45" s="1477"/>
      <c r="LXX45" s="1477"/>
      <c r="LXY45" s="1477"/>
      <c r="LXZ45" s="1477"/>
      <c r="LYA45" s="1477"/>
      <c r="LYB45" s="1477"/>
      <c r="LYC45" s="1477"/>
      <c r="LYD45" s="1477"/>
      <c r="LYE45" s="1477"/>
      <c r="LYF45" s="1477"/>
      <c r="LYG45" s="1477"/>
      <c r="LYH45" s="1477"/>
      <c r="LYI45" s="1477"/>
      <c r="LYJ45" s="1477"/>
      <c r="LYK45" s="1477"/>
      <c r="LYL45" s="1477"/>
      <c r="LYM45" s="1477"/>
      <c r="LYN45" s="1477"/>
      <c r="LYO45" s="1477"/>
      <c r="LYP45" s="1477"/>
      <c r="LYQ45" s="1477"/>
      <c r="LYR45" s="1477"/>
      <c r="LYS45" s="1477"/>
      <c r="LYT45" s="1477"/>
      <c r="LYU45" s="1477"/>
      <c r="LYV45" s="1477"/>
      <c r="LYW45" s="1477"/>
      <c r="LYX45" s="1477"/>
      <c r="LYY45" s="1477"/>
      <c r="LYZ45" s="1477"/>
      <c r="LZA45" s="1477"/>
      <c r="LZB45" s="1477"/>
      <c r="LZC45" s="1477"/>
      <c r="LZD45" s="1477"/>
      <c r="LZE45" s="1477"/>
      <c r="LZF45" s="1477"/>
      <c r="LZG45" s="1477"/>
      <c r="LZH45" s="1477"/>
      <c r="LZI45" s="1477"/>
      <c r="LZJ45" s="1477"/>
      <c r="LZK45" s="1477"/>
      <c r="LZL45" s="1477"/>
      <c r="LZM45" s="1477"/>
      <c r="LZN45" s="1477"/>
      <c r="LZO45" s="1477"/>
      <c r="LZP45" s="1477"/>
      <c r="LZQ45" s="1477"/>
      <c r="LZR45" s="1477"/>
      <c r="LZS45" s="1477"/>
      <c r="LZT45" s="1477"/>
      <c r="LZU45" s="1477"/>
      <c r="LZV45" s="1477"/>
      <c r="LZW45" s="1477"/>
      <c r="LZX45" s="1477"/>
      <c r="LZY45" s="1477"/>
      <c r="LZZ45" s="1477"/>
      <c r="MAA45" s="1477"/>
      <c r="MAB45" s="1477"/>
      <c r="MAC45" s="1477"/>
      <c r="MAD45" s="1477"/>
      <c r="MAE45" s="1477"/>
      <c r="MAF45" s="1477"/>
      <c r="MAG45" s="1477"/>
      <c r="MAH45" s="1477"/>
      <c r="MAI45" s="1477"/>
      <c r="MAJ45" s="1477"/>
      <c r="MAK45" s="1477"/>
      <c r="MAL45" s="1477"/>
      <c r="MAM45" s="1477"/>
      <c r="MAN45" s="1477"/>
      <c r="MAO45" s="1477"/>
      <c r="MAP45" s="1477"/>
      <c r="MAQ45" s="1477"/>
      <c r="MAR45" s="1477"/>
      <c r="MAS45" s="1477"/>
      <c r="MAT45" s="1477"/>
      <c r="MAU45" s="1477"/>
      <c r="MAV45" s="1477"/>
      <c r="MAW45" s="1477"/>
      <c r="MAX45" s="1477"/>
      <c r="MAY45" s="1477"/>
      <c r="MAZ45" s="1477"/>
      <c r="MBA45" s="1477"/>
      <c r="MBB45" s="1477"/>
      <c r="MBC45" s="1477"/>
      <c r="MBD45" s="1477"/>
      <c r="MBE45" s="1477"/>
      <c r="MBF45" s="1477"/>
      <c r="MBG45" s="1477"/>
      <c r="MBH45" s="1477"/>
      <c r="MBI45" s="1477"/>
      <c r="MBJ45" s="1477"/>
      <c r="MBK45" s="1477"/>
      <c r="MBL45" s="1477"/>
      <c r="MBM45" s="1477"/>
      <c r="MBN45" s="1477"/>
      <c r="MBO45" s="1477"/>
      <c r="MBP45" s="1477"/>
      <c r="MBQ45" s="1477"/>
      <c r="MBR45" s="1477"/>
      <c r="MBS45" s="1477"/>
      <c r="MBT45" s="1477"/>
      <c r="MBU45" s="1477"/>
      <c r="MBV45" s="1477"/>
      <c r="MBW45" s="1477"/>
      <c r="MBX45" s="1477"/>
      <c r="MBY45" s="1477"/>
      <c r="MBZ45" s="1477"/>
      <c r="MCA45" s="1477"/>
      <c r="MCB45" s="1477"/>
      <c r="MCC45" s="1477"/>
      <c r="MCD45" s="1477"/>
      <c r="MCE45" s="1477"/>
      <c r="MCF45" s="1477"/>
      <c r="MCG45" s="1477"/>
      <c r="MCH45" s="1477"/>
      <c r="MCI45" s="1477"/>
      <c r="MCJ45" s="1477"/>
      <c r="MCK45" s="1477"/>
      <c r="MCL45" s="1477"/>
      <c r="MCM45" s="1477"/>
      <c r="MCN45" s="1477"/>
      <c r="MCO45" s="1477"/>
      <c r="MCP45" s="1477"/>
      <c r="MCQ45" s="1477"/>
      <c r="MCR45" s="1477"/>
      <c r="MCS45" s="1477"/>
      <c r="MCT45" s="1477"/>
      <c r="MCU45" s="1477"/>
      <c r="MCV45" s="1477"/>
      <c r="MCW45" s="1477"/>
      <c r="MCX45" s="1477"/>
      <c r="MCY45" s="1477"/>
      <c r="MCZ45" s="1477"/>
      <c r="MDA45" s="1477"/>
      <c r="MDB45" s="1477"/>
      <c r="MDC45" s="1477"/>
      <c r="MDD45" s="1477"/>
      <c r="MDE45" s="1477"/>
      <c r="MDF45" s="1477"/>
      <c r="MDG45" s="1477"/>
      <c r="MDH45" s="1477"/>
      <c r="MDI45" s="1477"/>
      <c r="MDJ45" s="1477"/>
      <c r="MDK45" s="1477"/>
      <c r="MDL45" s="1477"/>
      <c r="MDM45" s="1477"/>
      <c r="MDN45" s="1477"/>
      <c r="MDO45" s="1477"/>
      <c r="MDP45" s="1477"/>
      <c r="MDQ45" s="1477"/>
      <c r="MDR45" s="1477"/>
      <c r="MDS45" s="1477"/>
      <c r="MDT45" s="1477"/>
      <c r="MDU45" s="1477"/>
      <c r="MDV45" s="1477"/>
      <c r="MDW45" s="1477"/>
      <c r="MDX45" s="1477"/>
      <c r="MDY45" s="1477"/>
      <c r="MDZ45" s="1477"/>
      <c r="MEA45" s="1477"/>
      <c r="MEB45" s="1477"/>
      <c r="MEC45" s="1477"/>
      <c r="MED45" s="1477"/>
      <c r="MEE45" s="1477"/>
      <c r="MEF45" s="1477"/>
      <c r="MEG45" s="1477"/>
      <c r="MEH45" s="1477"/>
      <c r="MEI45" s="1477"/>
      <c r="MEJ45" s="1477"/>
      <c r="MEK45" s="1477"/>
      <c r="MEL45" s="1477"/>
      <c r="MEM45" s="1477"/>
      <c r="MEN45" s="1477"/>
      <c r="MEO45" s="1477"/>
      <c r="MEP45" s="1477"/>
      <c r="MEQ45" s="1477"/>
      <c r="MER45" s="1477"/>
      <c r="MES45" s="1477"/>
      <c r="MET45" s="1477"/>
      <c r="MEU45" s="1477"/>
      <c r="MEV45" s="1477"/>
      <c r="MEW45" s="1477"/>
      <c r="MEX45" s="1477"/>
      <c r="MEY45" s="1477"/>
      <c r="MEZ45" s="1477"/>
      <c r="MFA45" s="1477"/>
      <c r="MFB45" s="1477"/>
      <c r="MFC45" s="1477"/>
      <c r="MFD45" s="1477"/>
      <c r="MFE45" s="1477"/>
      <c r="MFF45" s="1477"/>
      <c r="MFG45" s="1477"/>
      <c r="MFH45" s="1477"/>
      <c r="MFI45" s="1477"/>
      <c r="MFJ45" s="1477"/>
      <c r="MFK45" s="1477"/>
      <c r="MFL45" s="1477"/>
      <c r="MFM45" s="1477"/>
      <c r="MFN45" s="1477"/>
      <c r="MFO45" s="1477"/>
      <c r="MFP45" s="1477"/>
      <c r="MFQ45" s="1477"/>
      <c r="MFR45" s="1477"/>
      <c r="MFS45" s="1477"/>
      <c r="MFT45" s="1477"/>
      <c r="MFU45" s="1477"/>
      <c r="MFV45" s="1477"/>
      <c r="MFW45" s="1477"/>
      <c r="MFX45" s="1477"/>
      <c r="MFY45" s="1477"/>
      <c r="MFZ45" s="1477"/>
      <c r="MGA45" s="1477"/>
      <c r="MGB45" s="1477"/>
      <c r="MGC45" s="1477"/>
      <c r="MGD45" s="1477"/>
      <c r="MGE45" s="1477"/>
      <c r="MGF45" s="1477"/>
      <c r="MGG45" s="1477"/>
      <c r="MGH45" s="1477"/>
      <c r="MGI45" s="1477"/>
      <c r="MGJ45" s="1477"/>
      <c r="MGK45" s="1477"/>
      <c r="MGL45" s="1477"/>
      <c r="MGM45" s="1477"/>
      <c r="MGN45" s="1477"/>
      <c r="MGO45" s="1477"/>
      <c r="MGP45" s="1477"/>
      <c r="MGQ45" s="1477"/>
      <c r="MGR45" s="1477"/>
      <c r="MGS45" s="1477"/>
      <c r="MGT45" s="1477"/>
      <c r="MGU45" s="1477"/>
      <c r="MGV45" s="1477"/>
      <c r="MGW45" s="1477"/>
      <c r="MGX45" s="1477"/>
      <c r="MGY45" s="1477"/>
      <c r="MGZ45" s="1477"/>
      <c r="MHA45" s="1477"/>
      <c r="MHB45" s="1477"/>
      <c r="MHC45" s="1477"/>
      <c r="MHD45" s="1477"/>
      <c r="MHE45" s="1477"/>
      <c r="MHF45" s="1477"/>
      <c r="MHG45" s="1477"/>
      <c r="MHH45" s="1477"/>
      <c r="MHI45" s="1477"/>
      <c r="MHJ45" s="1477"/>
      <c r="MHK45" s="1477"/>
      <c r="MHL45" s="1477"/>
      <c r="MHM45" s="1477"/>
      <c r="MHN45" s="1477"/>
      <c r="MHO45" s="1477"/>
      <c r="MHP45" s="1477"/>
      <c r="MHQ45" s="1477"/>
      <c r="MHR45" s="1477"/>
      <c r="MHS45" s="1477"/>
      <c r="MHT45" s="1477"/>
      <c r="MHU45" s="1477"/>
      <c r="MHV45" s="1477"/>
      <c r="MHW45" s="1477"/>
      <c r="MHX45" s="1477"/>
      <c r="MHY45" s="1477"/>
      <c r="MHZ45" s="1477"/>
      <c r="MIA45" s="1477"/>
      <c r="MIB45" s="1477"/>
      <c r="MIC45" s="1477"/>
      <c r="MID45" s="1477"/>
      <c r="MIE45" s="1477"/>
      <c r="MIF45" s="1477"/>
      <c r="MIG45" s="1477"/>
      <c r="MIH45" s="1477"/>
      <c r="MII45" s="1477"/>
      <c r="MIJ45" s="1477"/>
      <c r="MIK45" s="1477"/>
      <c r="MIL45" s="1477"/>
      <c r="MIM45" s="1477"/>
      <c r="MIN45" s="1477"/>
      <c r="MIO45" s="1477"/>
      <c r="MIP45" s="1477"/>
      <c r="MIQ45" s="1477"/>
      <c r="MIR45" s="1477"/>
      <c r="MIS45" s="1477"/>
      <c r="MIT45" s="1477"/>
      <c r="MIU45" s="1477"/>
      <c r="MIV45" s="1477"/>
      <c r="MIW45" s="1477"/>
      <c r="MIX45" s="1477"/>
      <c r="MIY45" s="1477"/>
      <c r="MIZ45" s="1477"/>
      <c r="MJA45" s="1477"/>
      <c r="MJB45" s="1477"/>
      <c r="MJC45" s="1477"/>
      <c r="MJD45" s="1477"/>
      <c r="MJE45" s="1477"/>
      <c r="MJF45" s="1477"/>
      <c r="MJG45" s="1477"/>
      <c r="MJH45" s="1477"/>
      <c r="MJI45" s="1477"/>
      <c r="MJJ45" s="1477"/>
      <c r="MJK45" s="1477"/>
      <c r="MJL45" s="1477"/>
      <c r="MJM45" s="1477"/>
      <c r="MJN45" s="1477"/>
      <c r="MJO45" s="1477"/>
      <c r="MJP45" s="1477"/>
      <c r="MJQ45" s="1477"/>
      <c r="MJR45" s="1477"/>
      <c r="MJS45" s="1477"/>
      <c r="MJT45" s="1477"/>
      <c r="MJU45" s="1477"/>
      <c r="MJV45" s="1477"/>
      <c r="MJW45" s="1477"/>
      <c r="MJX45" s="1477"/>
      <c r="MJY45" s="1477"/>
      <c r="MJZ45" s="1477"/>
      <c r="MKA45" s="1477"/>
      <c r="MKB45" s="1477"/>
      <c r="MKC45" s="1477"/>
      <c r="MKD45" s="1477"/>
      <c r="MKE45" s="1477"/>
      <c r="MKF45" s="1477"/>
      <c r="MKG45" s="1477"/>
      <c r="MKH45" s="1477"/>
      <c r="MKI45" s="1477"/>
      <c r="MKJ45" s="1477"/>
      <c r="MKK45" s="1477"/>
      <c r="MKL45" s="1477"/>
      <c r="MKM45" s="1477"/>
      <c r="MKN45" s="1477"/>
      <c r="MKO45" s="1477"/>
      <c r="MKP45" s="1477"/>
      <c r="MKQ45" s="1477"/>
      <c r="MKR45" s="1477"/>
      <c r="MKS45" s="1477"/>
      <c r="MKT45" s="1477"/>
      <c r="MKU45" s="1477"/>
      <c r="MKV45" s="1477"/>
      <c r="MKW45" s="1477"/>
      <c r="MKX45" s="1477"/>
      <c r="MKY45" s="1477"/>
      <c r="MKZ45" s="1477"/>
      <c r="MLA45" s="1477"/>
      <c r="MLB45" s="1477"/>
      <c r="MLC45" s="1477"/>
      <c r="MLD45" s="1477"/>
      <c r="MLE45" s="1477"/>
      <c r="MLF45" s="1477"/>
      <c r="MLG45" s="1477"/>
      <c r="MLH45" s="1477"/>
      <c r="MLI45" s="1477"/>
      <c r="MLJ45" s="1477"/>
      <c r="MLK45" s="1477"/>
      <c r="MLL45" s="1477"/>
      <c r="MLM45" s="1477"/>
      <c r="MLN45" s="1477"/>
      <c r="MLO45" s="1477"/>
      <c r="MLP45" s="1477"/>
      <c r="MLQ45" s="1477"/>
      <c r="MLR45" s="1477"/>
      <c r="MLS45" s="1477"/>
      <c r="MLT45" s="1477"/>
      <c r="MLU45" s="1477"/>
      <c r="MLV45" s="1477"/>
      <c r="MLW45" s="1477"/>
      <c r="MLX45" s="1477"/>
      <c r="MLY45" s="1477"/>
      <c r="MLZ45" s="1477"/>
      <c r="MMA45" s="1477"/>
      <c r="MMB45" s="1477"/>
      <c r="MMC45" s="1477"/>
      <c r="MMD45" s="1477"/>
      <c r="MME45" s="1477"/>
      <c r="MMF45" s="1477"/>
      <c r="MMG45" s="1477"/>
      <c r="MMH45" s="1477"/>
      <c r="MMI45" s="1477"/>
      <c r="MMJ45" s="1477"/>
      <c r="MMK45" s="1477"/>
      <c r="MML45" s="1477"/>
      <c r="MMM45" s="1477"/>
      <c r="MMN45" s="1477"/>
      <c r="MMO45" s="1477"/>
      <c r="MMP45" s="1477"/>
      <c r="MMQ45" s="1477"/>
      <c r="MMR45" s="1477"/>
      <c r="MMS45" s="1477"/>
      <c r="MMT45" s="1477"/>
      <c r="MMU45" s="1477"/>
      <c r="MMV45" s="1477"/>
      <c r="MMW45" s="1477"/>
      <c r="MMX45" s="1477"/>
      <c r="MMY45" s="1477"/>
      <c r="MMZ45" s="1477"/>
      <c r="MNA45" s="1477"/>
      <c r="MNB45" s="1477"/>
      <c r="MNC45" s="1477"/>
      <c r="MND45" s="1477"/>
      <c r="MNE45" s="1477"/>
      <c r="MNF45" s="1477"/>
      <c r="MNG45" s="1477"/>
      <c r="MNH45" s="1477"/>
      <c r="MNI45" s="1477"/>
      <c r="MNJ45" s="1477"/>
      <c r="MNK45" s="1477"/>
      <c r="MNL45" s="1477"/>
      <c r="MNM45" s="1477"/>
      <c r="MNN45" s="1477"/>
      <c r="MNO45" s="1477"/>
      <c r="MNP45" s="1477"/>
      <c r="MNQ45" s="1477"/>
      <c r="MNR45" s="1477"/>
      <c r="MNS45" s="1477"/>
      <c r="MNT45" s="1477"/>
      <c r="MNU45" s="1477"/>
      <c r="MNV45" s="1477"/>
      <c r="MNW45" s="1477"/>
      <c r="MNX45" s="1477"/>
      <c r="MNY45" s="1477"/>
      <c r="MNZ45" s="1477"/>
      <c r="MOA45" s="1477"/>
      <c r="MOB45" s="1477"/>
      <c r="MOC45" s="1477"/>
      <c r="MOD45" s="1477"/>
      <c r="MOE45" s="1477"/>
      <c r="MOF45" s="1477"/>
      <c r="MOG45" s="1477"/>
      <c r="MOH45" s="1477"/>
      <c r="MOI45" s="1477"/>
      <c r="MOJ45" s="1477"/>
      <c r="MOK45" s="1477"/>
      <c r="MOL45" s="1477"/>
      <c r="MOM45" s="1477"/>
      <c r="MON45" s="1477"/>
      <c r="MOO45" s="1477"/>
      <c r="MOP45" s="1477"/>
      <c r="MOQ45" s="1477"/>
      <c r="MOR45" s="1477"/>
      <c r="MOS45" s="1477"/>
      <c r="MOT45" s="1477"/>
      <c r="MOU45" s="1477"/>
      <c r="MOV45" s="1477"/>
      <c r="MOW45" s="1477"/>
      <c r="MOX45" s="1477"/>
      <c r="MOY45" s="1477"/>
      <c r="MOZ45" s="1477"/>
      <c r="MPA45" s="1477"/>
      <c r="MPB45" s="1477"/>
      <c r="MPC45" s="1477"/>
      <c r="MPD45" s="1477"/>
      <c r="MPE45" s="1477"/>
      <c r="MPF45" s="1477"/>
      <c r="MPG45" s="1477"/>
      <c r="MPH45" s="1477"/>
      <c r="MPI45" s="1477"/>
      <c r="MPJ45" s="1477"/>
      <c r="MPK45" s="1477"/>
      <c r="MPL45" s="1477"/>
      <c r="MPM45" s="1477"/>
      <c r="MPN45" s="1477"/>
      <c r="MPO45" s="1477"/>
      <c r="MPP45" s="1477"/>
      <c r="MPQ45" s="1477"/>
      <c r="MPR45" s="1477"/>
      <c r="MPS45" s="1477"/>
      <c r="MPT45" s="1477"/>
      <c r="MPU45" s="1477"/>
      <c r="MPV45" s="1477"/>
      <c r="MPW45" s="1477"/>
      <c r="MPX45" s="1477"/>
      <c r="MPY45" s="1477"/>
      <c r="MPZ45" s="1477"/>
      <c r="MQA45" s="1477"/>
      <c r="MQB45" s="1477"/>
      <c r="MQC45" s="1477"/>
      <c r="MQD45" s="1477"/>
      <c r="MQE45" s="1477"/>
      <c r="MQF45" s="1477"/>
      <c r="MQG45" s="1477"/>
      <c r="MQH45" s="1477"/>
      <c r="MQI45" s="1477"/>
      <c r="MQJ45" s="1477"/>
      <c r="MQK45" s="1477"/>
      <c r="MQL45" s="1477"/>
      <c r="MQM45" s="1477"/>
      <c r="MQN45" s="1477"/>
      <c r="MQO45" s="1477"/>
      <c r="MQP45" s="1477"/>
      <c r="MQQ45" s="1477"/>
      <c r="MQR45" s="1477"/>
      <c r="MQS45" s="1477"/>
      <c r="MQT45" s="1477"/>
      <c r="MQU45" s="1477"/>
      <c r="MQV45" s="1477"/>
      <c r="MQW45" s="1477"/>
      <c r="MQX45" s="1477"/>
      <c r="MQY45" s="1477"/>
      <c r="MQZ45" s="1477"/>
      <c r="MRA45" s="1477"/>
      <c r="MRB45" s="1477"/>
      <c r="MRC45" s="1477"/>
      <c r="MRD45" s="1477"/>
      <c r="MRE45" s="1477"/>
      <c r="MRF45" s="1477"/>
      <c r="MRG45" s="1477"/>
      <c r="MRH45" s="1477"/>
      <c r="MRI45" s="1477"/>
      <c r="MRJ45" s="1477"/>
      <c r="MRK45" s="1477"/>
      <c r="MRL45" s="1477"/>
      <c r="MRM45" s="1477"/>
      <c r="MRN45" s="1477"/>
      <c r="MRO45" s="1477"/>
      <c r="MRP45" s="1477"/>
      <c r="MRQ45" s="1477"/>
      <c r="MRR45" s="1477"/>
      <c r="MRS45" s="1477"/>
      <c r="MRT45" s="1477"/>
      <c r="MRU45" s="1477"/>
      <c r="MRV45" s="1477"/>
      <c r="MRW45" s="1477"/>
      <c r="MRX45" s="1477"/>
      <c r="MRY45" s="1477"/>
      <c r="MRZ45" s="1477"/>
      <c r="MSA45" s="1477"/>
      <c r="MSB45" s="1477"/>
      <c r="MSC45" s="1477"/>
      <c r="MSD45" s="1477"/>
      <c r="MSE45" s="1477"/>
      <c r="MSF45" s="1477"/>
      <c r="MSG45" s="1477"/>
      <c r="MSH45" s="1477"/>
      <c r="MSI45" s="1477"/>
      <c r="MSJ45" s="1477"/>
      <c r="MSK45" s="1477"/>
      <c r="MSL45" s="1477"/>
      <c r="MSM45" s="1477"/>
      <c r="MSN45" s="1477"/>
      <c r="MSO45" s="1477"/>
      <c r="MSP45" s="1477"/>
      <c r="MSQ45" s="1477"/>
      <c r="MSR45" s="1477"/>
      <c r="MSS45" s="1477"/>
      <c r="MST45" s="1477"/>
      <c r="MSU45" s="1477"/>
      <c r="MSV45" s="1477"/>
      <c r="MSW45" s="1477"/>
      <c r="MSX45" s="1477"/>
      <c r="MSY45" s="1477"/>
      <c r="MSZ45" s="1477"/>
      <c r="MTA45" s="1477"/>
      <c r="MTB45" s="1477"/>
      <c r="MTC45" s="1477"/>
      <c r="MTD45" s="1477"/>
      <c r="MTE45" s="1477"/>
      <c r="MTF45" s="1477"/>
      <c r="MTG45" s="1477"/>
      <c r="MTH45" s="1477"/>
      <c r="MTI45" s="1477"/>
      <c r="MTJ45" s="1477"/>
      <c r="MTK45" s="1477"/>
      <c r="MTL45" s="1477"/>
      <c r="MTM45" s="1477"/>
      <c r="MTN45" s="1477"/>
      <c r="MTO45" s="1477"/>
      <c r="MTP45" s="1477"/>
      <c r="MTQ45" s="1477"/>
      <c r="MTR45" s="1477"/>
      <c r="MTS45" s="1477"/>
      <c r="MTT45" s="1477"/>
      <c r="MTU45" s="1477"/>
      <c r="MTV45" s="1477"/>
      <c r="MTW45" s="1477"/>
      <c r="MTX45" s="1477"/>
      <c r="MTY45" s="1477"/>
      <c r="MTZ45" s="1477"/>
      <c r="MUA45" s="1477"/>
      <c r="MUB45" s="1477"/>
      <c r="MUC45" s="1477"/>
      <c r="MUD45" s="1477"/>
      <c r="MUE45" s="1477"/>
      <c r="MUF45" s="1477"/>
      <c r="MUG45" s="1477"/>
      <c r="MUH45" s="1477"/>
      <c r="MUI45" s="1477"/>
      <c r="MUJ45" s="1477"/>
      <c r="MUK45" s="1477"/>
      <c r="MUL45" s="1477"/>
      <c r="MUM45" s="1477"/>
      <c r="MUN45" s="1477"/>
      <c r="MUO45" s="1477"/>
      <c r="MUP45" s="1477"/>
      <c r="MUQ45" s="1477"/>
      <c r="MUR45" s="1477"/>
      <c r="MUS45" s="1477"/>
      <c r="MUT45" s="1477"/>
      <c r="MUU45" s="1477"/>
      <c r="MUV45" s="1477"/>
      <c r="MUW45" s="1477"/>
      <c r="MUX45" s="1477"/>
      <c r="MUY45" s="1477"/>
      <c r="MUZ45" s="1477"/>
      <c r="MVA45" s="1477"/>
      <c r="MVB45" s="1477"/>
      <c r="MVC45" s="1477"/>
      <c r="MVD45" s="1477"/>
      <c r="MVE45" s="1477"/>
      <c r="MVF45" s="1477"/>
      <c r="MVG45" s="1477"/>
      <c r="MVH45" s="1477"/>
      <c r="MVI45" s="1477"/>
      <c r="MVJ45" s="1477"/>
      <c r="MVK45" s="1477"/>
      <c r="MVL45" s="1477"/>
      <c r="MVM45" s="1477"/>
      <c r="MVN45" s="1477"/>
      <c r="MVO45" s="1477"/>
      <c r="MVP45" s="1477"/>
      <c r="MVQ45" s="1477"/>
      <c r="MVR45" s="1477"/>
      <c r="MVS45" s="1477"/>
      <c r="MVT45" s="1477"/>
      <c r="MVU45" s="1477"/>
      <c r="MVV45" s="1477"/>
      <c r="MVW45" s="1477"/>
      <c r="MVX45" s="1477"/>
      <c r="MVY45" s="1477"/>
      <c r="MVZ45" s="1477"/>
      <c r="MWA45" s="1477"/>
      <c r="MWB45" s="1477"/>
      <c r="MWC45" s="1477"/>
      <c r="MWD45" s="1477"/>
      <c r="MWE45" s="1477"/>
      <c r="MWF45" s="1477"/>
      <c r="MWG45" s="1477"/>
      <c r="MWH45" s="1477"/>
      <c r="MWI45" s="1477"/>
      <c r="MWJ45" s="1477"/>
      <c r="MWK45" s="1477"/>
      <c r="MWL45" s="1477"/>
      <c r="MWM45" s="1477"/>
      <c r="MWN45" s="1477"/>
      <c r="MWO45" s="1477"/>
      <c r="MWP45" s="1477"/>
      <c r="MWQ45" s="1477"/>
      <c r="MWR45" s="1477"/>
      <c r="MWS45" s="1477"/>
      <c r="MWT45" s="1477"/>
      <c r="MWU45" s="1477"/>
      <c r="MWV45" s="1477"/>
      <c r="MWW45" s="1477"/>
      <c r="MWX45" s="1477"/>
      <c r="MWY45" s="1477"/>
      <c r="MWZ45" s="1477"/>
      <c r="MXA45" s="1477"/>
      <c r="MXB45" s="1477"/>
      <c r="MXC45" s="1477"/>
      <c r="MXD45" s="1477"/>
      <c r="MXE45" s="1477"/>
      <c r="MXF45" s="1477"/>
      <c r="MXG45" s="1477"/>
      <c r="MXH45" s="1477"/>
      <c r="MXI45" s="1477"/>
      <c r="MXJ45" s="1477"/>
      <c r="MXK45" s="1477"/>
      <c r="MXL45" s="1477"/>
      <c r="MXM45" s="1477"/>
      <c r="MXN45" s="1477"/>
      <c r="MXO45" s="1477"/>
      <c r="MXP45" s="1477"/>
      <c r="MXQ45" s="1477"/>
      <c r="MXR45" s="1477"/>
      <c r="MXS45" s="1477"/>
      <c r="MXT45" s="1477"/>
      <c r="MXU45" s="1477"/>
      <c r="MXV45" s="1477"/>
      <c r="MXW45" s="1477"/>
      <c r="MXX45" s="1477"/>
      <c r="MXY45" s="1477"/>
      <c r="MXZ45" s="1477"/>
      <c r="MYA45" s="1477"/>
      <c r="MYB45" s="1477"/>
      <c r="MYC45" s="1477"/>
      <c r="MYD45" s="1477"/>
      <c r="MYE45" s="1477"/>
      <c r="MYF45" s="1477"/>
      <c r="MYG45" s="1477"/>
      <c r="MYH45" s="1477"/>
      <c r="MYI45" s="1477"/>
      <c r="MYJ45" s="1477"/>
      <c r="MYK45" s="1477"/>
      <c r="MYL45" s="1477"/>
      <c r="MYM45" s="1477"/>
      <c r="MYN45" s="1477"/>
      <c r="MYO45" s="1477"/>
      <c r="MYP45" s="1477"/>
      <c r="MYQ45" s="1477"/>
      <c r="MYR45" s="1477"/>
      <c r="MYS45" s="1477"/>
      <c r="MYT45" s="1477"/>
      <c r="MYU45" s="1477"/>
      <c r="MYV45" s="1477"/>
      <c r="MYW45" s="1477"/>
      <c r="MYX45" s="1477"/>
      <c r="MYY45" s="1477"/>
      <c r="MYZ45" s="1477"/>
      <c r="MZA45" s="1477"/>
      <c r="MZB45" s="1477"/>
      <c r="MZC45" s="1477"/>
      <c r="MZD45" s="1477"/>
      <c r="MZE45" s="1477"/>
      <c r="MZF45" s="1477"/>
      <c r="MZG45" s="1477"/>
      <c r="MZH45" s="1477"/>
      <c r="MZI45" s="1477"/>
      <c r="MZJ45" s="1477"/>
      <c r="MZK45" s="1477"/>
      <c r="MZL45" s="1477"/>
      <c r="MZM45" s="1477"/>
      <c r="MZN45" s="1477"/>
      <c r="MZO45" s="1477"/>
      <c r="MZP45" s="1477"/>
      <c r="MZQ45" s="1477"/>
      <c r="MZR45" s="1477"/>
      <c r="MZS45" s="1477"/>
      <c r="MZT45" s="1477"/>
      <c r="MZU45" s="1477"/>
      <c r="MZV45" s="1477"/>
      <c r="MZW45" s="1477"/>
      <c r="MZX45" s="1477"/>
      <c r="MZY45" s="1477"/>
      <c r="MZZ45" s="1477"/>
      <c r="NAA45" s="1477"/>
      <c r="NAB45" s="1477"/>
      <c r="NAC45" s="1477"/>
      <c r="NAD45" s="1477"/>
      <c r="NAE45" s="1477"/>
      <c r="NAF45" s="1477"/>
      <c r="NAG45" s="1477"/>
      <c r="NAH45" s="1477"/>
      <c r="NAI45" s="1477"/>
      <c r="NAJ45" s="1477"/>
      <c r="NAK45" s="1477"/>
      <c r="NAL45" s="1477"/>
      <c r="NAM45" s="1477"/>
      <c r="NAN45" s="1477"/>
      <c r="NAO45" s="1477"/>
      <c r="NAP45" s="1477"/>
      <c r="NAQ45" s="1477"/>
      <c r="NAR45" s="1477"/>
      <c r="NAS45" s="1477"/>
      <c r="NAT45" s="1477"/>
      <c r="NAU45" s="1477"/>
      <c r="NAV45" s="1477"/>
      <c r="NAW45" s="1477"/>
      <c r="NAX45" s="1477"/>
      <c r="NAY45" s="1477"/>
      <c r="NAZ45" s="1477"/>
      <c r="NBA45" s="1477"/>
      <c r="NBB45" s="1477"/>
      <c r="NBC45" s="1477"/>
      <c r="NBD45" s="1477"/>
      <c r="NBE45" s="1477"/>
      <c r="NBF45" s="1477"/>
      <c r="NBG45" s="1477"/>
      <c r="NBH45" s="1477"/>
      <c r="NBI45" s="1477"/>
      <c r="NBJ45" s="1477"/>
      <c r="NBK45" s="1477"/>
      <c r="NBL45" s="1477"/>
      <c r="NBM45" s="1477"/>
      <c r="NBN45" s="1477"/>
      <c r="NBO45" s="1477"/>
      <c r="NBP45" s="1477"/>
      <c r="NBQ45" s="1477"/>
      <c r="NBR45" s="1477"/>
      <c r="NBS45" s="1477"/>
      <c r="NBT45" s="1477"/>
      <c r="NBU45" s="1477"/>
      <c r="NBV45" s="1477"/>
      <c r="NBW45" s="1477"/>
      <c r="NBX45" s="1477"/>
      <c r="NBY45" s="1477"/>
      <c r="NBZ45" s="1477"/>
      <c r="NCA45" s="1477"/>
      <c r="NCB45" s="1477"/>
      <c r="NCC45" s="1477"/>
      <c r="NCD45" s="1477"/>
      <c r="NCE45" s="1477"/>
      <c r="NCF45" s="1477"/>
      <c r="NCG45" s="1477"/>
      <c r="NCH45" s="1477"/>
      <c r="NCI45" s="1477"/>
      <c r="NCJ45" s="1477"/>
      <c r="NCK45" s="1477"/>
      <c r="NCL45" s="1477"/>
      <c r="NCM45" s="1477"/>
      <c r="NCN45" s="1477"/>
      <c r="NCO45" s="1477"/>
      <c r="NCP45" s="1477"/>
      <c r="NCQ45" s="1477"/>
      <c r="NCR45" s="1477"/>
      <c r="NCS45" s="1477"/>
      <c r="NCT45" s="1477"/>
      <c r="NCU45" s="1477"/>
      <c r="NCV45" s="1477"/>
      <c r="NCW45" s="1477"/>
      <c r="NCX45" s="1477"/>
      <c r="NCY45" s="1477"/>
      <c r="NCZ45" s="1477"/>
      <c r="NDA45" s="1477"/>
      <c r="NDB45" s="1477"/>
      <c r="NDC45" s="1477"/>
      <c r="NDD45" s="1477"/>
      <c r="NDE45" s="1477"/>
      <c r="NDF45" s="1477"/>
      <c r="NDG45" s="1477"/>
      <c r="NDH45" s="1477"/>
      <c r="NDI45" s="1477"/>
      <c r="NDJ45" s="1477"/>
      <c r="NDK45" s="1477"/>
      <c r="NDL45" s="1477"/>
      <c r="NDM45" s="1477"/>
      <c r="NDN45" s="1477"/>
      <c r="NDO45" s="1477"/>
      <c r="NDP45" s="1477"/>
      <c r="NDQ45" s="1477"/>
      <c r="NDR45" s="1477"/>
      <c r="NDS45" s="1477"/>
      <c r="NDT45" s="1477"/>
      <c r="NDU45" s="1477"/>
      <c r="NDV45" s="1477"/>
      <c r="NDW45" s="1477"/>
      <c r="NDX45" s="1477"/>
      <c r="NDY45" s="1477"/>
      <c r="NDZ45" s="1477"/>
      <c r="NEA45" s="1477"/>
      <c r="NEB45" s="1477"/>
      <c r="NEC45" s="1477"/>
      <c r="NED45" s="1477"/>
      <c r="NEE45" s="1477"/>
      <c r="NEF45" s="1477"/>
      <c r="NEG45" s="1477"/>
      <c r="NEH45" s="1477"/>
      <c r="NEI45" s="1477"/>
      <c r="NEJ45" s="1477"/>
      <c r="NEK45" s="1477"/>
      <c r="NEL45" s="1477"/>
      <c r="NEM45" s="1477"/>
      <c r="NEN45" s="1477"/>
      <c r="NEO45" s="1477"/>
      <c r="NEP45" s="1477"/>
      <c r="NEQ45" s="1477"/>
      <c r="NER45" s="1477"/>
      <c r="NES45" s="1477"/>
      <c r="NET45" s="1477"/>
      <c r="NEU45" s="1477"/>
      <c r="NEV45" s="1477"/>
      <c r="NEW45" s="1477"/>
      <c r="NEX45" s="1477"/>
      <c r="NEY45" s="1477"/>
      <c r="NEZ45" s="1477"/>
      <c r="NFA45" s="1477"/>
      <c r="NFB45" s="1477"/>
      <c r="NFC45" s="1477"/>
      <c r="NFD45" s="1477"/>
      <c r="NFE45" s="1477"/>
      <c r="NFF45" s="1477"/>
      <c r="NFG45" s="1477"/>
      <c r="NFH45" s="1477"/>
      <c r="NFI45" s="1477"/>
      <c r="NFJ45" s="1477"/>
      <c r="NFK45" s="1477"/>
      <c r="NFL45" s="1477"/>
      <c r="NFM45" s="1477"/>
      <c r="NFN45" s="1477"/>
      <c r="NFO45" s="1477"/>
      <c r="NFP45" s="1477"/>
      <c r="NFQ45" s="1477"/>
      <c r="NFR45" s="1477"/>
      <c r="NFS45" s="1477"/>
      <c r="NFT45" s="1477"/>
      <c r="NFU45" s="1477"/>
      <c r="NFV45" s="1477"/>
      <c r="NFW45" s="1477"/>
      <c r="NFX45" s="1477"/>
      <c r="NFY45" s="1477"/>
      <c r="NFZ45" s="1477"/>
      <c r="NGA45" s="1477"/>
      <c r="NGB45" s="1477"/>
      <c r="NGC45" s="1477"/>
      <c r="NGD45" s="1477"/>
      <c r="NGE45" s="1477"/>
      <c r="NGF45" s="1477"/>
      <c r="NGG45" s="1477"/>
      <c r="NGH45" s="1477"/>
      <c r="NGI45" s="1477"/>
      <c r="NGJ45" s="1477"/>
      <c r="NGK45" s="1477"/>
      <c r="NGL45" s="1477"/>
      <c r="NGM45" s="1477"/>
      <c r="NGN45" s="1477"/>
      <c r="NGO45" s="1477"/>
      <c r="NGP45" s="1477"/>
      <c r="NGQ45" s="1477"/>
      <c r="NGR45" s="1477"/>
      <c r="NGS45" s="1477"/>
      <c r="NGT45" s="1477"/>
      <c r="NGU45" s="1477"/>
      <c r="NGV45" s="1477"/>
      <c r="NGW45" s="1477"/>
      <c r="NGX45" s="1477"/>
      <c r="NGY45" s="1477"/>
      <c r="NGZ45" s="1477"/>
      <c r="NHA45" s="1477"/>
      <c r="NHB45" s="1477"/>
      <c r="NHC45" s="1477"/>
      <c r="NHD45" s="1477"/>
      <c r="NHE45" s="1477"/>
      <c r="NHF45" s="1477"/>
      <c r="NHG45" s="1477"/>
      <c r="NHH45" s="1477"/>
      <c r="NHI45" s="1477"/>
      <c r="NHJ45" s="1477"/>
      <c r="NHK45" s="1477"/>
      <c r="NHL45" s="1477"/>
      <c r="NHM45" s="1477"/>
      <c r="NHN45" s="1477"/>
      <c r="NHO45" s="1477"/>
      <c r="NHP45" s="1477"/>
      <c r="NHQ45" s="1477"/>
      <c r="NHR45" s="1477"/>
      <c r="NHS45" s="1477"/>
      <c r="NHT45" s="1477"/>
      <c r="NHU45" s="1477"/>
      <c r="NHV45" s="1477"/>
      <c r="NHW45" s="1477"/>
      <c r="NHX45" s="1477"/>
      <c r="NHY45" s="1477"/>
      <c r="NHZ45" s="1477"/>
      <c r="NIA45" s="1477"/>
      <c r="NIB45" s="1477"/>
      <c r="NIC45" s="1477"/>
      <c r="NID45" s="1477"/>
      <c r="NIE45" s="1477"/>
      <c r="NIF45" s="1477"/>
      <c r="NIG45" s="1477"/>
      <c r="NIH45" s="1477"/>
      <c r="NII45" s="1477"/>
      <c r="NIJ45" s="1477"/>
      <c r="NIK45" s="1477"/>
      <c r="NIL45" s="1477"/>
      <c r="NIM45" s="1477"/>
      <c r="NIN45" s="1477"/>
      <c r="NIO45" s="1477"/>
      <c r="NIP45" s="1477"/>
      <c r="NIQ45" s="1477"/>
      <c r="NIR45" s="1477"/>
      <c r="NIS45" s="1477"/>
      <c r="NIT45" s="1477"/>
      <c r="NIU45" s="1477"/>
      <c r="NIV45" s="1477"/>
      <c r="NIW45" s="1477"/>
      <c r="NIX45" s="1477"/>
      <c r="NIY45" s="1477"/>
      <c r="NIZ45" s="1477"/>
      <c r="NJA45" s="1477"/>
      <c r="NJB45" s="1477"/>
      <c r="NJC45" s="1477"/>
      <c r="NJD45" s="1477"/>
      <c r="NJE45" s="1477"/>
      <c r="NJF45" s="1477"/>
      <c r="NJG45" s="1477"/>
      <c r="NJH45" s="1477"/>
      <c r="NJI45" s="1477"/>
      <c r="NJJ45" s="1477"/>
      <c r="NJK45" s="1477"/>
      <c r="NJL45" s="1477"/>
      <c r="NJM45" s="1477"/>
      <c r="NJN45" s="1477"/>
      <c r="NJO45" s="1477"/>
      <c r="NJP45" s="1477"/>
      <c r="NJQ45" s="1477"/>
      <c r="NJR45" s="1477"/>
      <c r="NJS45" s="1477"/>
      <c r="NJT45" s="1477"/>
      <c r="NJU45" s="1477"/>
      <c r="NJV45" s="1477"/>
      <c r="NJW45" s="1477"/>
      <c r="NJX45" s="1477"/>
      <c r="NJY45" s="1477"/>
      <c r="NJZ45" s="1477"/>
      <c r="NKA45" s="1477"/>
      <c r="NKB45" s="1477"/>
      <c r="NKC45" s="1477"/>
      <c r="NKD45" s="1477"/>
      <c r="NKE45" s="1477"/>
      <c r="NKF45" s="1477"/>
      <c r="NKG45" s="1477"/>
      <c r="NKH45" s="1477"/>
      <c r="NKI45" s="1477"/>
      <c r="NKJ45" s="1477"/>
      <c r="NKK45" s="1477"/>
      <c r="NKL45" s="1477"/>
      <c r="NKM45" s="1477"/>
      <c r="NKN45" s="1477"/>
      <c r="NKO45" s="1477"/>
      <c r="NKP45" s="1477"/>
      <c r="NKQ45" s="1477"/>
      <c r="NKR45" s="1477"/>
      <c r="NKS45" s="1477"/>
      <c r="NKT45" s="1477"/>
      <c r="NKU45" s="1477"/>
      <c r="NKV45" s="1477"/>
      <c r="NKW45" s="1477"/>
      <c r="NKX45" s="1477"/>
      <c r="NKY45" s="1477"/>
      <c r="NKZ45" s="1477"/>
      <c r="NLA45" s="1477"/>
      <c r="NLB45" s="1477"/>
      <c r="NLC45" s="1477"/>
      <c r="NLD45" s="1477"/>
      <c r="NLE45" s="1477"/>
      <c r="NLF45" s="1477"/>
      <c r="NLG45" s="1477"/>
      <c r="NLH45" s="1477"/>
      <c r="NLI45" s="1477"/>
      <c r="NLJ45" s="1477"/>
      <c r="NLK45" s="1477"/>
      <c r="NLL45" s="1477"/>
      <c r="NLM45" s="1477"/>
      <c r="NLN45" s="1477"/>
      <c r="NLO45" s="1477"/>
      <c r="NLP45" s="1477"/>
      <c r="NLQ45" s="1477"/>
      <c r="NLR45" s="1477"/>
      <c r="NLS45" s="1477"/>
      <c r="NLT45" s="1477"/>
      <c r="NLU45" s="1477"/>
      <c r="NLV45" s="1477"/>
      <c r="NLW45" s="1477"/>
      <c r="NLX45" s="1477"/>
      <c r="NLY45" s="1477"/>
      <c r="NLZ45" s="1477"/>
      <c r="NMA45" s="1477"/>
      <c r="NMB45" s="1477"/>
      <c r="NMC45" s="1477"/>
      <c r="NMD45" s="1477"/>
      <c r="NME45" s="1477"/>
      <c r="NMF45" s="1477"/>
      <c r="NMG45" s="1477"/>
      <c r="NMH45" s="1477"/>
      <c r="NMI45" s="1477"/>
      <c r="NMJ45" s="1477"/>
      <c r="NMK45" s="1477"/>
      <c r="NML45" s="1477"/>
      <c r="NMM45" s="1477"/>
      <c r="NMN45" s="1477"/>
      <c r="NMO45" s="1477"/>
      <c r="NMP45" s="1477"/>
      <c r="NMQ45" s="1477"/>
      <c r="NMR45" s="1477"/>
      <c r="NMS45" s="1477"/>
      <c r="NMT45" s="1477"/>
      <c r="NMU45" s="1477"/>
      <c r="NMV45" s="1477"/>
      <c r="NMW45" s="1477"/>
      <c r="NMX45" s="1477"/>
      <c r="NMY45" s="1477"/>
      <c r="NMZ45" s="1477"/>
      <c r="NNA45" s="1477"/>
      <c r="NNB45" s="1477"/>
      <c r="NNC45" s="1477"/>
      <c r="NND45" s="1477"/>
      <c r="NNE45" s="1477"/>
      <c r="NNF45" s="1477"/>
      <c r="NNG45" s="1477"/>
      <c r="NNH45" s="1477"/>
      <c r="NNI45" s="1477"/>
      <c r="NNJ45" s="1477"/>
      <c r="NNK45" s="1477"/>
      <c r="NNL45" s="1477"/>
      <c r="NNM45" s="1477"/>
      <c r="NNN45" s="1477"/>
      <c r="NNO45" s="1477"/>
      <c r="NNP45" s="1477"/>
      <c r="NNQ45" s="1477"/>
      <c r="NNR45" s="1477"/>
      <c r="NNS45" s="1477"/>
      <c r="NNT45" s="1477"/>
      <c r="NNU45" s="1477"/>
      <c r="NNV45" s="1477"/>
      <c r="NNW45" s="1477"/>
      <c r="NNX45" s="1477"/>
      <c r="NNY45" s="1477"/>
      <c r="NNZ45" s="1477"/>
      <c r="NOA45" s="1477"/>
      <c r="NOB45" s="1477"/>
      <c r="NOC45" s="1477"/>
      <c r="NOD45" s="1477"/>
      <c r="NOE45" s="1477"/>
      <c r="NOF45" s="1477"/>
      <c r="NOG45" s="1477"/>
      <c r="NOH45" s="1477"/>
      <c r="NOI45" s="1477"/>
      <c r="NOJ45" s="1477"/>
      <c r="NOK45" s="1477"/>
      <c r="NOL45" s="1477"/>
      <c r="NOM45" s="1477"/>
      <c r="NON45" s="1477"/>
      <c r="NOO45" s="1477"/>
      <c r="NOP45" s="1477"/>
      <c r="NOQ45" s="1477"/>
      <c r="NOR45" s="1477"/>
      <c r="NOS45" s="1477"/>
      <c r="NOT45" s="1477"/>
      <c r="NOU45" s="1477"/>
      <c r="NOV45" s="1477"/>
      <c r="NOW45" s="1477"/>
      <c r="NOX45" s="1477"/>
      <c r="NOY45" s="1477"/>
      <c r="NOZ45" s="1477"/>
      <c r="NPA45" s="1477"/>
      <c r="NPB45" s="1477"/>
      <c r="NPC45" s="1477"/>
      <c r="NPD45" s="1477"/>
      <c r="NPE45" s="1477"/>
      <c r="NPF45" s="1477"/>
      <c r="NPG45" s="1477"/>
      <c r="NPH45" s="1477"/>
      <c r="NPI45" s="1477"/>
      <c r="NPJ45" s="1477"/>
      <c r="NPK45" s="1477"/>
      <c r="NPL45" s="1477"/>
      <c r="NPM45" s="1477"/>
      <c r="NPN45" s="1477"/>
      <c r="NPO45" s="1477"/>
      <c r="NPP45" s="1477"/>
      <c r="NPQ45" s="1477"/>
      <c r="NPR45" s="1477"/>
      <c r="NPS45" s="1477"/>
      <c r="NPT45" s="1477"/>
      <c r="NPU45" s="1477"/>
      <c r="NPV45" s="1477"/>
      <c r="NPW45" s="1477"/>
      <c r="NPX45" s="1477"/>
      <c r="NPY45" s="1477"/>
      <c r="NPZ45" s="1477"/>
      <c r="NQA45" s="1477"/>
      <c r="NQB45" s="1477"/>
      <c r="NQC45" s="1477"/>
      <c r="NQD45" s="1477"/>
      <c r="NQE45" s="1477"/>
      <c r="NQF45" s="1477"/>
      <c r="NQG45" s="1477"/>
      <c r="NQH45" s="1477"/>
      <c r="NQI45" s="1477"/>
      <c r="NQJ45" s="1477"/>
      <c r="NQK45" s="1477"/>
      <c r="NQL45" s="1477"/>
      <c r="NQM45" s="1477"/>
      <c r="NQN45" s="1477"/>
      <c r="NQO45" s="1477"/>
      <c r="NQP45" s="1477"/>
      <c r="NQQ45" s="1477"/>
      <c r="NQR45" s="1477"/>
      <c r="NQS45" s="1477"/>
      <c r="NQT45" s="1477"/>
      <c r="NQU45" s="1477"/>
      <c r="NQV45" s="1477"/>
      <c r="NQW45" s="1477"/>
      <c r="NQX45" s="1477"/>
      <c r="NQY45" s="1477"/>
      <c r="NQZ45" s="1477"/>
      <c r="NRA45" s="1477"/>
      <c r="NRB45" s="1477"/>
      <c r="NRC45" s="1477"/>
      <c r="NRD45" s="1477"/>
      <c r="NRE45" s="1477"/>
      <c r="NRF45" s="1477"/>
      <c r="NRG45" s="1477"/>
      <c r="NRH45" s="1477"/>
      <c r="NRI45" s="1477"/>
      <c r="NRJ45" s="1477"/>
      <c r="NRK45" s="1477"/>
      <c r="NRL45" s="1477"/>
      <c r="NRM45" s="1477"/>
      <c r="NRN45" s="1477"/>
      <c r="NRO45" s="1477"/>
      <c r="NRP45" s="1477"/>
      <c r="NRQ45" s="1477"/>
      <c r="NRR45" s="1477"/>
      <c r="NRS45" s="1477"/>
      <c r="NRT45" s="1477"/>
      <c r="NRU45" s="1477"/>
      <c r="NRV45" s="1477"/>
      <c r="NRW45" s="1477"/>
      <c r="NRX45" s="1477"/>
      <c r="NRY45" s="1477"/>
      <c r="NRZ45" s="1477"/>
      <c r="NSA45" s="1477"/>
      <c r="NSB45" s="1477"/>
      <c r="NSC45" s="1477"/>
      <c r="NSD45" s="1477"/>
      <c r="NSE45" s="1477"/>
      <c r="NSF45" s="1477"/>
      <c r="NSG45" s="1477"/>
      <c r="NSH45" s="1477"/>
      <c r="NSI45" s="1477"/>
      <c r="NSJ45" s="1477"/>
      <c r="NSK45" s="1477"/>
      <c r="NSL45" s="1477"/>
      <c r="NSM45" s="1477"/>
      <c r="NSN45" s="1477"/>
      <c r="NSO45" s="1477"/>
      <c r="NSP45" s="1477"/>
      <c r="NSQ45" s="1477"/>
      <c r="NSR45" s="1477"/>
      <c r="NSS45" s="1477"/>
      <c r="NST45" s="1477"/>
      <c r="NSU45" s="1477"/>
      <c r="NSV45" s="1477"/>
      <c r="NSW45" s="1477"/>
      <c r="NSX45" s="1477"/>
      <c r="NSY45" s="1477"/>
      <c r="NSZ45" s="1477"/>
      <c r="NTA45" s="1477"/>
      <c r="NTB45" s="1477"/>
      <c r="NTC45" s="1477"/>
      <c r="NTD45" s="1477"/>
      <c r="NTE45" s="1477"/>
      <c r="NTF45" s="1477"/>
      <c r="NTG45" s="1477"/>
      <c r="NTH45" s="1477"/>
      <c r="NTI45" s="1477"/>
      <c r="NTJ45" s="1477"/>
      <c r="NTK45" s="1477"/>
      <c r="NTL45" s="1477"/>
      <c r="NTM45" s="1477"/>
      <c r="NTN45" s="1477"/>
      <c r="NTO45" s="1477"/>
      <c r="NTP45" s="1477"/>
      <c r="NTQ45" s="1477"/>
      <c r="NTR45" s="1477"/>
      <c r="NTS45" s="1477"/>
      <c r="NTT45" s="1477"/>
      <c r="NTU45" s="1477"/>
      <c r="NTV45" s="1477"/>
      <c r="NTW45" s="1477"/>
      <c r="NTX45" s="1477"/>
      <c r="NTY45" s="1477"/>
      <c r="NTZ45" s="1477"/>
      <c r="NUA45" s="1477"/>
      <c r="NUB45" s="1477"/>
      <c r="NUC45" s="1477"/>
      <c r="NUD45" s="1477"/>
      <c r="NUE45" s="1477"/>
      <c r="NUF45" s="1477"/>
      <c r="NUG45" s="1477"/>
      <c r="NUH45" s="1477"/>
      <c r="NUI45" s="1477"/>
      <c r="NUJ45" s="1477"/>
      <c r="NUK45" s="1477"/>
      <c r="NUL45" s="1477"/>
      <c r="NUM45" s="1477"/>
      <c r="NUN45" s="1477"/>
      <c r="NUO45" s="1477"/>
      <c r="NUP45" s="1477"/>
      <c r="NUQ45" s="1477"/>
      <c r="NUR45" s="1477"/>
      <c r="NUS45" s="1477"/>
      <c r="NUT45" s="1477"/>
      <c r="NUU45" s="1477"/>
      <c r="NUV45" s="1477"/>
      <c r="NUW45" s="1477"/>
      <c r="NUX45" s="1477"/>
      <c r="NUY45" s="1477"/>
      <c r="NUZ45" s="1477"/>
      <c r="NVA45" s="1477"/>
      <c r="NVB45" s="1477"/>
      <c r="NVC45" s="1477"/>
      <c r="NVD45" s="1477"/>
      <c r="NVE45" s="1477"/>
      <c r="NVF45" s="1477"/>
      <c r="NVG45" s="1477"/>
      <c r="NVH45" s="1477"/>
      <c r="NVI45" s="1477"/>
      <c r="NVJ45" s="1477"/>
      <c r="NVK45" s="1477"/>
      <c r="NVL45" s="1477"/>
      <c r="NVM45" s="1477"/>
      <c r="NVN45" s="1477"/>
      <c r="NVO45" s="1477"/>
      <c r="NVP45" s="1477"/>
      <c r="NVQ45" s="1477"/>
      <c r="NVR45" s="1477"/>
      <c r="NVS45" s="1477"/>
      <c r="NVT45" s="1477"/>
      <c r="NVU45" s="1477"/>
      <c r="NVV45" s="1477"/>
      <c r="NVW45" s="1477"/>
      <c r="NVX45" s="1477"/>
      <c r="NVY45" s="1477"/>
      <c r="NVZ45" s="1477"/>
      <c r="NWA45" s="1477"/>
      <c r="NWB45" s="1477"/>
      <c r="NWC45" s="1477"/>
      <c r="NWD45" s="1477"/>
      <c r="NWE45" s="1477"/>
      <c r="NWF45" s="1477"/>
      <c r="NWG45" s="1477"/>
      <c r="NWH45" s="1477"/>
      <c r="NWI45" s="1477"/>
      <c r="NWJ45" s="1477"/>
      <c r="NWK45" s="1477"/>
      <c r="NWL45" s="1477"/>
      <c r="NWM45" s="1477"/>
      <c r="NWN45" s="1477"/>
      <c r="NWO45" s="1477"/>
      <c r="NWP45" s="1477"/>
      <c r="NWQ45" s="1477"/>
      <c r="NWR45" s="1477"/>
      <c r="NWS45" s="1477"/>
      <c r="NWT45" s="1477"/>
      <c r="NWU45" s="1477"/>
      <c r="NWV45" s="1477"/>
      <c r="NWW45" s="1477"/>
      <c r="NWX45" s="1477"/>
      <c r="NWY45" s="1477"/>
      <c r="NWZ45" s="1477"/>
      <c r="NXA45" s="1477"/>
      <c r="NXB45" s="1477"/>
      <c r="NXC45" s="1477"/>
      <c r="NXD45" s="1477"/>
      <c r="NXE45" s="1477"/>
      <c r="NXF45" s="1477"/>
      <c r="NXG45" s="1477"/>
      <c r="NXH45" s="1477"/>
      <c r="NXI45" s="1477"/>
      <c r="NXJ45" s="1477"/>
      <c r="NXK45" s="1477"/>
      <c r="NXL45" s="1477"/>
      <c r="NXM45" s="1477"/>
      <c r="NXN45" s="1477"/>
      <c r="NXO45" s="1477"/>
      <c r="NXP45" s="1477"/>
      <c r="NXQ45" s="1477"/>
      <c r="NXR45" s="1477"/>
      <c r="NXS45" s="1477"/>
      <c r="NXT45" s="1477"/>
      <c r="NXU45" s="1477"/>
      <c r="NXV45" s="1477"/>
      <c r="NXW45" s="1477"/>
      <c r="NXX45" s="1477"/>
      <c r="NXY45" s="1477"/>
      <c r="NXZ45" s="1477"/>
      <c r="NYA45" s="1477"/>
      <c r="NYB45" s="1477"/>
      <c r="NYC45" s="1477"/>
      <c r="NYD45" s="1477"/>
      <c r="NYE45" s="1477"/>
      <c r="NYF45" s="1477"/>
      <c r="NYG45" s="1477"/>
      <c r="NYH45" s="1477"/>
      <c r="NYI45" s="1477"/>
      <c r="NYJ45" s="1477"/>
      <c r="NYK45" s="1477"/>
      <c r="NYL45" s="1477"/>
      <c r="NYM45" s="1477"/>
      <c r="NYN45" s="1477"/>
      <c r="NYO45" s="1477"/>
      <c r="NYP45" s="1477"/>
      <c r="NYQ45" s="1477"/>
      <c r="NYR45" s="1477"/>
      <c r="NYS45" s="1477"/>
      <c r="NYT45" s="1477"/>
      <c r="NYU45" s="1477"/>
      <c r="NYV45" s="1477"/>
      <c r="NYW45" s="1477"/>
      <c r="NYX45" s="1477"/>
      <c r="NYY45" s="1477"/>
      <c r="NYZ45" s="1477"/>
      <c r="NZA45" s="1477"/>
      <c r="NZB45" s="1477"/>
      <c r="NZC45" s="1477"/>
      <c r="NZD45" s="1477"/>
      <c r="NZE45" s="1477"/>
      <c r="NZF45" s="1477"/>
      <c r="NZG45" s="1477"/>
      <c r="NZH45" s="1477"/>
      <c r="NZI45" s="1477"/>
      <c r="NZJ45" s="1477"/>
      <c r="NZK45" s="1477"/>
      <c r="NZL45" s="1477"/>
      <c r="NZM45" s="1477"/>
      <c r="NZN45" s="1477"/>
      <c r="NZO45" s="1477"/>
      <c r="NZP45" s="1477"/>
      <c r="NZQ45" s="1477"/>
      <c r="NZR45" s="1477"/>
      <c r="NZS45" s="1477"/>
      <c r="NZT45" s="1477"/>
      <c r="NZU45" s="1477"/>
      <c r="NZV45" s="1477"/>
      <c r="NZW45" s="1477"/>
      <c r="NZX45" s="1477"/>
      <c r="NZY45" s="1477"/>
      <c r="NZZ45" s="1477"/>
      <c r="OAA45" s="1477"/>
      <c r="OAB45" s="1477"/>
      <c r="OAC45" s="1477"/>
      <c r="OAD45" s="1477"/>
      <c r="OAE45" s="1477"/>
      <c r="OAF45" s="1477"/>
      <c r="OAG45" s="1477"/>
      <c r="OAH45" s="1477"/>
      <c r="OAI45" s="1477"/>
      <c r="OAJ45" s="1477"/>
      <c r="OAK45" s="1477"/>
      <c r="OAL45" s="1477"/>
      <c r="OAM45" s="1477"/>
      <c r="OAN45" s="1477"/>
      <c r="OAO45" s="1477"/>
      <c r="OAP45" s="1477"/>
      <c r="OAQ45" s="1477"/>
      <c r="OAR45" s="1477"/>
      <c r="OAS45" s="1477"/>
      <c r="OAT45" s="1477"/>
      <c r="OAU45" s="1477"/>
      <c r="OAV45" s="1477"/>
      <c r="OAW45" s="1477"/>
      <c r="OAX45" s="1477"/>
      <c r="OAY45" s="1477"/>
      <c r="OAZ45" s="1477"/>
      <c r="OBA45" s="1477"/>
      <c r="OBB45" s="1477"/>
      <c r="OBC45" s="1477"/>
      <c r="OBD45" s="1477"/>
      <c r="OBE45" s="1477"/>
      <c r="OBF45" s="1477"/>
      <c r="OBG45" s="1477"/>
      <c r="OBH45" s="1477"/>
      <c r="OBI45" s="1477"/>
      <c r="OBJ45" s="1477"/>
      <c r="OBK45" s="1477"/>
      <c r="OBL45" s="1477"/>
      <c r="OBM45" s="1477"/>
      <c r="OBN45" s="1477"/>
      <c r="OBO45" s="1477"/>
      <c r="OBP45" s="1477"/>
      <c r="OBQ45" s="1477"/>
      <c r="OBR45" s="1477"/>
      <c r="OBS45" s="1477"/>
      <c r="OBT45" s="1477"/>
      <c r="OBU45" s="1477"/>
      <c r="OBV45" s="1477"/>
      <c r="OBW45" s="1477"/>
      <c r="OBX45" s="1477"/>
      <c r="OBY45" s="1477"/>
      <c r="OBZ45" s="1477"/>
      <c r="OCA45" s="1477"/>
      <c r="OCB45" s="1477"/>
      <c r="OCC45" s="1477"/>
      <c r="OCD45" s="1477"/>
      <c r="OCE45" s="1477"/>
      <c r="OCF45" s="1477"/>
      <c r="OCG45" s="1477"/>
      <c r="OCH45" s="1477"/>
      <c r="OCI45" s="1477"/>
      <c r="OCJ45" s="1477"/>
      <c r="OCK45" s="1477"/>
      <c r="OCL45" s="1477"/>
      <c r="OCM45" s="1477"/>
      <c r="OCN45" s="1477"/>
      <c r="OCO45" s="1477"/>
      <c r="OCP45" s="1477"/>
      <c r="OCQ45" s="1477"/>
      <c r="OCR45" s="1477"/>
      <c r="OCS45" s="1477"/>
      <c r="OCT45" s="1477"/>
      <c r="OCU45" s="1477"/>
      <c r="OCV45" s="1477"/>
      <c r="OCW45" s="1477"/>
      <c r="OCX45" s="1477"/>
      <c r="OCY45" s="1477"/>
      <c r="OCZ45" s="1477"/>
      <c r="ODA45" s="1477"/>
      <c r="ODB45" s="1477"/>
      <c r="ODC45" s="1477"/>
      <c r="ODD45" s="1477"/>
      <c r="ODE45" s="1477"/>
      <c r="ODF45" s="1477"/>
      <c r="ODG45" s="1477"/>
      <c r="ODH45" s="1477"/>
      <c r="ODI45" s="1477"/>
      <c r="ODJ45" s="1477"/>
      <c r="ODK45" s="1477"/>
      <c r="ODL45" s="1477"/>
      <c r="ODM45" s="1477"/>
      <c r="ODN45" s="1477"/>
      <c r="ODO45" s="1477"/>
      <c r="ODP45" s="1477"/>
      <c r="ODQ45" s="1477"/>
      <c r="ODR45" s="1477"/>
      <c r="ODS45" s="1477"/>
      <c r="ODT45" s="1477"/>
      <c r="ODU45" s="1477"/>
      <c r="ODV45" s="1477"/>
      <c r="ODW45" s="1477"/>
      <c r="ODX45" s="1477"/>
      <c r="ODY45" s="1477"/>
      <c r="ODZ45" s="1477"/>
      <c r="OEA45" s="1477"/>
      <c r="OEB45" s="1477"/>
      <c r="OEC45" s="1477"/>
      <c r="OED45" s="1477"/>
      <c r="OEE45" s="1477"/>
      <c r="OEF45" s="1477"/>
      <c r="OEG45" s="1477"/>
      <c r="OEH45" s="1477"/>
      <c r="OEI45" s="1477"/>
      <c r="OEJ45" s="1477"/>
      <c r="OEK45" s="1477"/>
      <c r="OEL45" s="1477"/>
      <c r="OEM45" s="1477"/>
      <c r="OEN45" s="1477"/>
      <c r="OEO45" s="1477"/>
      <c r="OEP45" s="1477"/>
      <c r="OEQ45" s="1477"/>
      <c r="OER45" s="1477"/>
      <c r="OES45" s="1477"/>
      <c r="OET45" s="1477"/>
      <c r="OEU45" s="1477"/>
      <c r="OEV45" s="1477"/>
      <c r="OEW45" s="1477"/>
      <c r="OEX45" s="1477"/>
      <c r="OEY45" s="1477"/>
      <c r="OEZ45" s="1477"/>
      <c r="OFA45" s="1477"/>
      <c r="OFB45" s="1477"/>
      <c r="OFC45" s="1477"/>
      <c r="OFD45" s="1477"/>
      <c r="OFE45" s="1477"/>
      <c r="OFF45" s="1477"/>
      <c r="OFG45" s="1477"/>
      <c r="OFH45" s="1477"/>
      <c r="OFI45" s="1477"/>
      <c r="OFJ45" s="1477"/>
      <c r="OFK45" s="1477"/>
      <c r="OFL45" s="1477"/>
      <c r="OFM45" s="1477"/>
      <c r="OFN45" s="1477"/>
      <c r="OFO45" s="1477"/>
      <c r="OFP45" s="1477"/>
      <c r="OFQ45" s="1477"/>
      <c r="OFR45" s="1477"/>
      <c r="OFS45" s="1477"/>
      <c r="OFT45" s="1477"/>
      <c r="OFU45" s="1477"/>
      <c r="OFV45" s="1477"/>
      <c r="OFW45" s="1477"/>
      <c r="OFX45" s="1477"/>
      <c r="OFY45" s="1477"/>
      <c r="OFZ45" s="1477"/>
      <c r="OGA45" s="1477"/>
      <c r="OGB45" s="1477"/>
      <c r="OGC45" s="1477"/>
      <c r="OGD45" s="1477"/>
      <c r="OGE45" s="1477"/>
      <c r="OGF45" s="1477"/>
      <c r="OGG45" s="1477"/>
      <c r="OGH45" s="1477"/>
      <c r="OGI45" s="1477"/>
      <c r="OGJ45" s="1477"/>
      <c r="OGK45" s="1477"/>
      <c r="OGL45" s="1477"/>
      <c r="OGM45" s="1477"/>
      <c r="OGN45" s="1477"/>
      <c r="OGO45" s="1477"/>
      <c r="OGP45" s="1477"/>
      <c r="OGQ45" s="1477"/>
      <c r="OGR45" s="1477"/>
      <c r="OGS45" s="1477"/>
      <c r="OGT45" s="1477"/>
      <c r="OGU45" s="1477"/>
      <c r="OGV45" s="1477"/>
      <c r="OGW45" s="1477"/>
      <c r="OGX45" s="1477"/>
      <c r="OGY45" s="1477"/>
      <c r="OGZ45" s="1477"/>
      <c r="OHA45" s="1477"/>
      <c r="OHB45" s="1477"/>
      <c r="OHC45" s="1477"/>
      <c r="OHD45" s="1477"/>
      <c r="OHE45" s="1477"/>
      <c r="OHF45" s="1477"/>
      <c r="OHG45" s="1477"/>
      <c r="OHH45" s="1477"/>
      <c r="OHI45" s="1477"/>
      <c r="OHJ45" s="1477"/>
      <c r="OHK45" s="1477"/>
      <c r="OHL45" s="1477"/>
      <c r="OHM45" s="1477"/>
      <c r="OHN45" s="1477"/>
      <c r="OHO45" s="1477"/>
      <c r="OHP45" s="1477"/>
      <c r="OHQ45" s="1477"/>
      <c r="OHR45" s="1477"/>
      <c r="OHS45" s="1477"/>
      <c r="OHT45" s="1477"/>
      <c r="OHU45" s="1477"/>
      <c r="OHV45" s="1477"/>
      <c r="OHW45" s="1477"/>
      <c r="OHX45" s="1477"/>
      <c r="OHY45" s="1477"/>
      <c r="OHZ45" s="1477"/>
      <c r="OIA45" s="1477"/>
      <c r="OIB45" s="1477"/>
      <c r="OIC45" s="1477"/>
      <c r="OID45" s="1477"/>
      <c r="OIE45" s="1477"/>
      <c r="OIF45" s="1477"/>
      <c r="OIG45" s="1477"/>
      <c r="OIH45" s="1477"/>
      <c r="OII45" s="1477"/>
      <c r="OIJ45" s="1477"/>
      <c r="OIK45" s="1477"/>
      <c r="OIL45" s="1477"/>
      <c r="OIM45" s="1477"/>
      <c r="OIN45" s="1477"/>
      <c r="OIO45" s="1477"/>
      <c r="OIP45" s="1477"/>
      <c r="OIQ45" s="1477"/>
      <c r="OIR45" s="1477"/>
      <c r="OIS45" s="1477"/>
      <c r="OIT45" s="1477"/>
      <c r="OIU45" s="1477"/>
      <c r="OIV45" s="1477"/>
      <c r="OIW45" s="1477"/>
      <c r="OIX45" s="1477"/>
      <c r="OIY45" s="1477"/>
      <c r="OIZ45" s="1477"/>
      <c r="OJA45" s="1477"/>
      <c r="OJB45" s="1477"/>
      <c r="OJC45" s="1477"/>
      <c r="OJD45" s="1477"/>
      <c r="OJE45" s="1477"/>
      <c r="OJF45" s="1477"/>
      <c r="OJG45" s="1477"/>
      <c r="OJH45" s="1477"/>
      <c r="OJI45" s="1477"/>
      <c r="OJJ45" s="1477"/>
      <c r="OJK45" s="1477"/>
      <c r="OJL45" s="1477"/>
      <c r="OJM45" s="1477"/>
      <c r="OJN45" s="1477"/>
      <c r="OJO45" s="1477"/>
      <c r="OJP45" s="1477"/>
      <c r="OJQ45" s="1477"/>
      <c r="OJR45" s="1477"/>
      <c r="OJS45" s="1477"/>
      <c r="OJT45" s="1477"/>
      <c r="OJU45" s="1477"/>
      <c r="OJV45" s="1477"/>
      <c r="OJW45" s="1477"/>
      <c r="OJX45" s="1477"/>
      <c r="OJY45" s="1477"/>
      <c r="OJZ45" s="1477"/>
      <c r="OKA45" s="1477"/>
      <c r="OKB45" s="1477"/>
      <c r="OKC45" s="1477"/>
      <c r="OKD45" s="1477"/>
      <c r="OKE45" s="1477"/>
      <c r="OKF45" s="1477"/>
      <c r="OKG45" s="1477"/>
      <c r="OKH45" s="1477"/>
      <c r="OKI45" s="1477"/>
      <c r="OKJ45" s="1477"/>
      <c r="OKK45" s="1477"/>
      <c r="OKL45" s="1477"/>
      <c r="OKM45" s="1477"/>
      <c r="OKN45" s="1477"/>
      <c r="OKO45" s="1477"/>
      <c r="OKP45" s="1477"/>
      <c r="OKQ45" s="1477"/>
      <c r="OKR45" s="1477"/>
      <c r="OKS45" s="1477"/>
      <c r="OKT45" s="1477"/>
      <c r="OKU45" s="1477"/>
      <c r="OKV45" s="1477"/>
      <c r="OKW45" s="1477"/>
      <c r="OKX45" s="1477"/>
      <c r="OKY45" s="1477"/>
      <c r="OKZ45" s="1477"/>
      <c r="OLA45" s="1477"/>
      <c r="OLB45" s="1477"/>
      <c r="OLC45" s="1477"/>
      <c r="OLD45" s="1477"/>
      <c r="OLE45" s="1477"/>
      <c r="OLF45" s="1477"/>
      <c r="OLG45" s="1477"/>
      <c r="OLH45" s="1477"/>
      <c r="OLI45" s="1477"/>
      <c r="OLJ45" s="1477"/>
      <c r="OLK45" s="1477"/>
      <c r="OLL45" s="1477"/>
      <c r="OLM45" s="1477"/>
      <c r="OLN45" s="1477"/>
      <c r="OLO45" s="1477"/>
      <c r="OLP45" s="1477"/>
      <c r="OLQ45" s="1477"/>
      <c r="OLR45" s="1477"/>
      <c r="OLS45" s="1477"/>
      <c r="OLT45" s="1477"/>
      <c r="OLU45" s="1477"/>
      <c r="OLV45" s="1477"/>
      <c r="OLW45" s="1477"/>
      <c r="OLX45" s="1477"/>
      <c r="OLY45" s="1477"/>
      <c r="OLZ45" s="1477"/>
      <c r="OMA45" s="1477"/>
      <c r="OMB45" s="1477"/>
      <c r="OMC45" s="1477"/>
      <c r="OMD45" s="1477"/>
      <c r="OME45" s="1477"/>
      <c r="OMF45" s="1477"/>
      <c r="OMG45" s="1477"/>
      <c r="OMH45" s="1477"/>
      <c r="OMI45" s="1477"/>
      <c r="OMJ45" s="1477"/>
      <c r="OMK45" s="1477"/>
      <c r="OML45" s="1477"/>
      <c r="OMM45" s="1477"/>
      <c r="OMN45" s="1477"/>
      <c r="OMO45" s="1477"/>
      <c r="OMP45" s="1477"/>
      <c r="OMQ45" s="1477"/>
      <c r="OMR45" s="1477"/>
      <c r="OMS45" s="1477"/>
      <c r="OMT45" s="1477"/>
      <c r="OMU45" s="1477"/>
      <c r="OMV45" s="1477"/>
      <c r="OMW45" s="1477"/>
      <c r="OMX45" s="1477"/>
      <c r="OMY45" s="1477"/>
      <c r="OMZ45" s="1477"/>
      <c r="ONA45" s="1477"/>
      <c r="ONB45" s="1477"/>
      <c r="ONC45" s="1477"/>
      <c r="OND45" s="1477"/>
      <c r="ONE45" s="1477"/>
      <c r="ONF45" s="1477"/>
      <c r="ONG45" s="1477"/>
      <c r="ONH45" s="1477"/>
      <c r="ONI45" s="1477"/>
      <c r="ONJ45" s="1477"/>
      <c r="ONK45" s="1477"/>
      <c r="ONL45" s="1477"/>
      <c r="ONM45" s="1477"/>
      <c r="ONN45" s="1477"/>
      <c r="ONO45" s="1477"/>
      <c r="ONP45" s="1477"/>
      <c r="ONQ45" s="1477"/>
      <c r="ONR45" s="1477"/>
      <c r="ONS45" s="1477"/>
      <c r="ONT45" s="1477"/>
      <c r="ONU45" s="1477"/>
      <c r="ONV45" s="1477"/>
      <c r="ONW45" s="1477"/>
      <c r="ONX45" s="1477"/>
      <c r="ONY45" s="1477"/>
      <c r="ONZ45" s="1477"/>
      <c r="OOA45" s="1477"/>
      <c r="OOB45" s="1477"/>
      <c r="OOC45" s="1477"/>
      <c r="OOD45" s="1477"/>
      <c r="OOE45" s="1477"/>
      <c r="OOF45" s="1477"/>
      <c r="OOG45" s="1477"/>
      <c r="OOH45" s="1477"/>
      <c r="OOI45" s="1477"/>
      <c r="OOJ45" s="1477"/>
      <c r="OOK45" s="1477"/>
      <c r="OOL45" s="1477"/>
      <c r="OOM45" s="1477"/>
      <c r="OON45" s="1477"/>
      <c r="OOO45" s="1477"/>
      <c r="OOP45" s="1477"/>
      <c r="OOQ45" s="1477"/>
      <c r="OOR45" s="1477"/>
      <c r="OOS45" s="1477"/>
      <c r="OOT45" s="1477"/>
      <c r="OOU45" s="1477"/>
      <c r="OOV45" s="1477"/>
      <c r="OOW45" s="1477"/>
      <c r="OOX45" s="1477"/>
      <c r="OOY45" s="1477"/>
      <c r="OOZ45" s="1477"/>
      <c r="OPA45" s="1477"/>
      <c r="OPB45" s="1477"/>
      <c r="OPC45" s="1477"/>
      <c r="OPD45" s="1477"/>
      <c r="OPE45" s="1477"/>
      <c r="OPF45" s="1477"/>
      <c r="OPG45" s="1477"/>
      <c r="OPH45" s="1477"/>
      <c r="OPI45" s="1477"/>
      <c r="OPJ45" s="1477"/>
      <c r="OPK45" s="1477"/>
      <c r="OPL45" s="1477"/>
      <c r="OPM45" s="1477"/>
      <c r="OPN45" s="1477"/>
      <c r="OPO45" s="1477"/>
      <c r="OPP45" s="1477"/>
      <c r="OPQ45" s="1477"/>
      <c r="OPR45" s="1477"/>
      <c r="OPS45" s="1477"/>
      <c r="OPT45" s="1477"/>
      <c r="OPU45" s="1477"/>
      <c r="OPV45" s="1477"/>
      <c r="OPW45" s="1477"/>
      <c r="OPX45" s="1477"/>
      <c r="OPY45" s="1477"/>
      <c r="OPZ45" s="1477"/>
      <c r="OQA45" s="1477"/>
      <c r="OQB45" s="1477"/>
      <c r="OQC45" s="1477"/>
      <c r="OQD45" s="1477"/>
      <c r="OQE45" s="1477"/>
      <c r="OQF45" s="1477"/>
      <c r="OQG45" s="1477"/>
      <c r="OQH45" s="1477"/>
      <c r="OQI45" s="1477"/>
      <c r="OQJ45" s="1477"/>
      <c r="OQK45" s="1477"/>
      <c r="OQL45" s="1477"/>
      <c r="OQM45" s="1477"/>
      <c r="OQN45" s="1477"/>
      <c r="OQO45" s="1477"/>
      <c r="OQP45" s="1477"/>
      <c r="OQQ45" s="1477"/>
      <c r="OQR45" s="1477"/>
      <c r="OQS45" s="1477"/>
      <c r="OQT45" s="1477"/>
      <c r="OQU45" s="1477"/>
      <c r="OQV45" s="1477"/>
      <c r="OQW45" s="1477"/>
      <c r="OQX45" s="1477"/>
      <c r="OQY45" s="1477"/>
      <c r="OQZ45" s="1477"/>
      <c r="ORA45" s="1477"/>
      <c r="ORB45" s="1477"/>
      <c r="ORC45" s="1477"/>
      <c r="ORD45" s="1477"/>
      <c r="ORE45" s="1477"/>
      <c r="ORF45" s="1477"/>
      <c r="ORG45" s="1477"/>
      <c r="ORH45" s="1477"/>
      <c r="ORI45" s="1477"/>
      <c r="ORJ45" s="1477"/>
      <c r="ORK45" s="1477"/>
      <c r="ORL45" s="1477"/>
      <c r="ORM45" s="1477"/>
      <c r="ORN45" s="1477"/>
      <c r="ORO45" s="1477"/>
      <c r="ORP45" s="1477"/>
      <c r="ORQ45" s="1477"/>
      <c r="ORR45" s="1477"/>
      <c r="ORS45" s="1477"/>
      <c r="ORT45" s="1477"/>
      <c r="ORU45" s="1477"/>
      <c r="ORV45" s="1477"/>
      <c r="ORW45" s="1477"/>
      <c r="ORX45" s="1477"/>
      <c r="ORY45" s="1477"/>
      <c r="ORZ45" s="1477"/>
      <c r="OSA45" s="1477"/>
      <c r="OSB45" s="1477"/>
      <c r="OSC45" s="1477"/>
      <c r="OSD45" s="1477"/>
      <c r="OSE45" s="1477"/>
      <c r="OSF45" s="1477"/>
      <c r="OSG45" s="1477"/>
      <c r="OSH45" s="1477"/>
      <c r="OSI45" s="1477"/>
      <c r="OSJ45" s="1477"/>
      <c r="OSK45" s="1477"/>
      <c r="OSL45" s="1477"/>
      <c r="OSM45" s="1477"/>
      <c r="OSN45" s="1477"/>
      <c r="OSO45" s="1477"/>
      <c r="OSP45" s="1477"/>
      <c r="OSQ45" s="1477"/>
      <c r="OSR45" s="1477"/>
      <c r="OSS45" s="1477"/>
      <c r="OST45" s="1477"/>
      <c r="OSU45" s="1477"/>
      <c r="OSV45" s="1477"/>
      <c r="OSW45" s="1477"/>
      <c r="OSX45" s="1477"/>
      <c r="OSY45" s="1477"/>
      <c r="OSZ45" s="1477"/>
      <c r="OTA45" s="1477"/>
      <c r="OTB45" s="1477"/>
      <c r="OTC45" s="1477"/>
      <c r="OTD45" s="1477"/>
      <c r="OTE45" s="1477"/>
      <c r="OTF45" s="1477"/>
      <c r="OTG45" s="1477"/>
      <c r="OTH45" s="1477"/>
      <c r="OTI45" s="1477"/>
      <c r="OTJ45" s="1477"/>
      <c r="OTK45" s="1477"/>
      <c r="OTL45" s="1477"/>
      <c r="OTM45" s="1477"/>
      <c r="OTN45" s="1477"/>
      <c r="OTO45" s="1477"/>
      <c r="OTP45" s="1477"/>
      <c r="OTQ45" s="1477"/>
      <c r="OTR45" s="1477"/>
      <c r="OTS45" s="1477"/>
      <c r="OTT45" s="1477"/>
      <c r="OTU45" s="1477"/>
      <c r="OTV45" s="1477"/>
      <c r="OTW45" s="1477"/>
      <c r="OTX45" s="1477"/>
      <c r="OTY45" s="1477"/>
      <c r="OTZ45" s="1477"/>
      <c r="OUA45" s="1477"/>
      <c r="OUB45" s="1477"/>
      <c r="OUC45" s="1477"/>
      <c r="OUD45" s="1477"/>
      <c r="OUE45" s="1477"/>
      <c r="OUF45" s="1477"/>
      <c r="OUG45" s="1477"/>
      <c r="OUH45" s="1477"/>
      <c r="OUI45" s="1477"/>
      <c r="OUJ45" s="1477"/>
      <c r="OUK45" s="1477"/>
      <c r="OUL45" s="1477"/>
      <c r="OUM45" s="1477"/>
      <c r="OUN45" s="1477"/>
      <c r="OUO45" s="1477"/>
      <c r="OUP45" s="1477"/>
      <c r="OUQ45" s="1477"/>
      <c r="OUR45" s="1477"/>
      <c r="OUS45" s="1477"/>
      <c r="OUT45" s="1477"/>
      <c r="OUU45" s="1477"/>
      <c r="OUV45" s="1477"/>
      <c r="OUW45" s="1477"/>
      <c r="OUX45" s="1477"/>
      <c r="OUY45" s="1477"/>
      <c r="OUZ45" s="1477"/>
      <c r="OVA45" s="1477"/>
      <c r="OVB45" s="1477"/>
      <c r="OVC45" s="1477"/>
      <c r="OVD45" s="1477"/>
      <c r="OVE45" s="1477"/>
      <c r="OVF45" s="1477"/>
      <c r="OVG45" s="1477"/>
      <c r="OVH45" s="1477"/>
      <c r="OVI45" s="1477"/>
      <c r="OVJ45" s="1477"/>
      <c r="OVK45" s="1477"/>
      <c r="OVL45" s="1477"/>
      <c r="OVM45" s="1477"/>
      <c r="OVN45" s="1477"/>
      <c r="OVO45" s="1477"/>
      <c r="OVP45" s="1477"/>
      <c r="OVQ45" s="1477"/>
      <c r="OVR45" s="1477"/>
      <c r="OVS45" s="1477"/>
      <c r="OVT45" s="1477"/>
      <c r="OVU45" s="1477"/>
      <c r="OVV45" s="1477"/>
      <c r="OVW45" s="1477"/>
      <c r="OVX45" s="1477"/>
      <c r="OVY45" s="1477"/>
      <c r="OVZ45" s="1477"/>
      <c r="OWA45" s="1477"/>
      <c r="OWB45" s="1477"/>
      <c r="OWC45" s="1477"/>
      <c r="OWD45" s="1477"/>
      <c r="OWE45" s="1477"/>
      <c r="OWF45" s="1477"/>
      <c r="OWG45" s="1477"/>
      <c r="OWH45" s="1477"/>
      <c r="OWI45" s="1477"/>
      <c r="OWJ45" s="1477"/>
      <c r="OWK45" s="1477"/>
      <c r="OWL45" s="1477"/>
      <c r="OWM45" s="1477"/>
      <c r="OWN45" s="1477"/>
      <c r="OWO45" s="1477"/>
      <c r="OWP45" s="1477"/>
      <c r="OWQ45" s="1477"/>
      <c r="OWR45" s="1477"/>
      <c r="OWS45" s="1477"/>
      <c r="OWT45" s="1477"/>
      <c r="OWU45" s="1477"/>
      <c r="OWV45" s="1477"/>
      <c r="OWW45" s="1477"/>
      <c r="OWX45" s="1477"/>
      <c r="OWY45" s="1477"/>
      <c r="OWZ45" s="1477"/>
      <c r="OXA45" s="1477"/>
      <c r="OXB45" s="1477"/>
      <c r="OXC45" s="1477"/>
      <c r="OXD45" s="1477"/>
      <c r="OXE45" s="1477"/>
      <c r="OXF45" s="1477"/>
      <c r="OXG45" s="1477"/>
      <c r="OXH45" s="1477"/>
      <c r="OXI45" s="1477"/>
      <c r="OXJ45" s="1477"/>
      <c r="OXK45" s="1477"/>
      <c r="OXL45" s="1477"/>
      <c r="OXM45" s="1477"/>
      <c r="OXN45" s="1477"/>
      <c r="OXO45" s="1477"/>
      <c r="OXP45" s="1477"/>
      <c r="OXQ45" s="1477"/>
      <c r="OXR45" s="1477"/>
      <c r="OXS45" s="1477"/>
      <c r="OXT45" s="1477"/>
      <c r="OXU45" s="1477"/>
      <c r="OXV45" s="1477"/>
      <c r="OXW45" s="1477"/>
      <c r="OXX45" s="1477"/>
      <c r="OXY45" s="1477"/>
      <c r="OXZ45" s="1477"/>
      <c r="OYA45" s="1477"/>
      <c r="OYB45" s="1477"/>
      <c r="OYC45" s="1477"/>
      <c r="OYD45" s="1477"/>
      <c r="OYE45" s="1477"/>
      <c r="OYF45" s="1477"/>
      <c r="OYG45" s="1477"/>
      <c r="OYH45" s="1477"/>
      <c r="OYI45" s="1477"/>
      <c r="OYJ45" s="1477"/>
      <c r="OYK45" s="1477"/>
      <c r="OYL45" s="1477"/>
      <c r="OYM45" s="1477"/>
      <c r="OYN45" s="1477"/>
      <c r="OYO45" s="1477"/>
      <c r="OYP45" s="1477"/>
      <c r="OYQ45" s="1477"/>
      <c r="OYR45" s="1477"/>
      <c r="OYS45" s="1477"/>
      <c r="OYT45" s="1477"/>
      <c r="OYU45" s="1477"/>
      <c r="OYV45" s="1477"/>
      <c r="OYW45" s="1477"/>
      <c r="OYX45" s="1477"/>
      <c r="OYY45" s="1477"/>
      <c r="OYZ45" s="1477"/>
      <c r="OZA45" s="1477"/>
      <c r="OZB45" s="1477"/>
      <c r="OZC45" s="1477"/>
      <c r="OZD45" s="1477"/>
      <c r="OZE45" s="1477"/>
      <c r="OZF45" s="1477"/>
      <c r="OZG45" s="1477"/>
      <c r="OZH45" s="1477"/>
      <c r="OZI45" s="1477"/>
      <c r="OZJ45" s="1477"/>
      <c r="OZK45" s="1477"/>
      <c r="OZL45" s="1477"/>
      <c r="OZM45" s="1477"/>
      <c r="OZN45" s="1477"/>
      <c r="OZO45" s="1477"/>
      <c r="OZP45" s="1477"/>
      <c r="OZQ45" s="1477"/>
      <c r="OZR45" s="1477"/>
      <c r="OZS45" s="1477"/>
      <c r="OZT45" s="1477"/>
      <c r="OZU45" s="1477"/>
      <c r="OZV45" s="1477"/>
      <c r="OZW45" s="1477"/>
      <c r="OZX45" s="1477"/>
      <c r="OZY45" s="1477"/>
      <c r="OZZ45" s="1477"/>
      <c r="PAA45" s="1477"/>
      <c r="PAB45" s="1477"/>
      <c r="PAC45" s="1477"/>
      <c r="PAD45" s="1477"/>
      <c r="PAE45" s="1477"/>
      <c r="PAF45" s="1477"/>
      <c r="PAG45" s="1477"/>
      <c r="PAH45" s="1477"/>
      <c r="PAI45" s="1477"/>
      <c r="PAJ45" s="1477"/>
      <c r="PAK45" s="1477"/>
      <c r="PAL45" s="1477"/>
      <c r="PAM45" s="1477"/>
      <c r="PAN45" s="1477"/>
      <c r="PAO45" s="1477"/>
      <c r="PAP45" s="1477"/>
      <c r="PAQ45" s="1477"/>
      <c r="PAR45" s="1477"/>
      <c r="PAS45" s="1477"/>
      <c r="PAT45" s="1477"/>
      <c r="PAU45" s="1477"/>
      <c r="PAV45" s="1477"/>
      <c r="PAW45" s="1477"/>
      <c r="PAX45" s="1477"/>
      <c r="PAY45" s="1477"/>
      <c r="PAZ45" s="1477"/>
      <c r="PBA45" s="1477"/>
      <c r="PBB45" s="1477"/>
      <c r="PBC45" s="1477"/>
      <c r="PBD45" s="1477"/>
      <c r="PBE45" s="1477"/>
      <c r="PBF45" s="1477"/>
      <c r="PBG45" s="1477"/>
      <c r="PBH45" s="1477"/>
      <c r="PBI45" s="1477"/>
      <c r="PBJ45" s="1477"/>
      <c r="PBK45" s="1477"/>
      <c r="PBL45" s="1477"/>
      <c r="PBM45" s="1477"/>
      <c r="PBN45" s="1477"/>
      <c r="PBO45" s="1477"/>
      <c r="PBP45" s="1477"/>
      <c r="PBQ45" s="1477"/>
      <c r="PBR45" s="1477"/>
      <c r="PBS45" s="1477"/>
      <c r="PBT45" s="1477"/>
      <c r="PBU45" s="1477"/>
      <c r="PBV45" s="1477"/>
      <c r="PBW45" s="1477"/>
      <c r="PBX45" s="1477"/>
      <c r="PBY45" s="1477"/>
      <c r="PBZ45" s="1477"/>
      <c r="PCA45" s="1477"/>
      <c r="PCB45" s="1477"/>
      <c r="PCC45" s="1477"/>
      <c r="PCD45" s="1477"/>
      <c r="PCE45" s="1477"/>
      <c r="PCF45" s="1477"/>
      <c r="PCG45" s="1477"/>
      <c r="PCH45" s="1477"/>
      <c r="PCI45" s="1477"/>
      <c r="PCJ45" s="1477"/>
      <c r="PCK45" s="1477"/>
      <c r="PCL45" s="1477"/>
      <c r="PCM45" s="1477"/>
      <c r="PCN45" s="1477"/>
      <c r="PCO45" s="1477"/>
      <c r="PCP45" s="1477"/>
      <c r="PCQ45" s="1477"/>
      <c r="PCR45" s="1477"/>
      <c r="PCS45" s="1477"/>
      <c r="PCT45" s="1477"/>
      <c r="PCU45" s="1477"/>
      <c r="PCV45" s="1477"/>
      <c r="PCW45" s="1477"/>
      <c r="PCX45" s="1477"/>
      <c r="PCY45" s="1477"/>
      <c r="PCZ45" s="1477"/>
      <c r="PDA45" s="1477"/>
      <c r="PDB45" s="1477"/>
      <c r="PDC45" s="1477"/>
      <c r="PDD45" s="1477"/>
      <c r="PDE45" s="1477"/>
      <c r="PDF45" s="1477"/>
      <c r="PDG45" s="1477"/>
      <c r="PDH45" s="1477"/>
      <c r="PDI45" s="1477"/>
      <c r="PDJ45" s="1477"/>
      <c r="PDK45" s="1477"/>
      <c r="PDL45" s="1477"/>
      <c r="PDM45" s="1477"/>
      <c r="PDN45" s="1477"/>
      <c r="PDO45" s="1477"/>
      <c r="PDP45" s="1477"/>
      <c r="PDQ45" s="1477"/>
      <c r="PDR45" s="1477"/>
      <c r="PDS45" s="1477"/>
      <c r="PDT45" s="1477"/>
      <c r="PDU45" s="1477"/>
      <c r="PDV45" s="1477"/>
      <c r="PDW45" s="1477"/>
      <c r="PDX45" s="1477"/>
      <c r="PDY45" s="1477"/>
      <c r="PDZ45" s="1477"/>
      <c r="PEA45" s="1477"/>
      <c r="PEB45" s="1477"/>
      <c r="PEC45" s="1477"/>
      <c r="PED45" s="1477"/>
      <c r="PEE45" s="1477"/>
      <c r="PEF45" s="1477"/>
      <c r="PEG45" s="1477"/>
      <c r="PEH45" s="1477"/>
      <c r="PEI45" s="1477"/>
      <c r="PEJ45" s="1477"/>
      <c r="PEK45" s="1477"/>
      <c r="PEL45" s="1477"/>
      <c r="PEM45" s="1477"/>
      <c r="PEN45" s="1477"/>
      <c r="PEO45" s="1477"/>
      <c r="PEP45" s="1477"/>
      <c r="PEQ45" s="1477"/>
      <c r="PER45" s="1477"/>
      <c r="PES45" s="1477"/>
      <c r="PET45" s="1477"/>
      <c r="PEU45" s="1477"/>
      <c r="PEV45" s="1477"/>
      <c r="PEW45" s="1477"/>
      <c r="PEX45" s="1477"/>
      <c r="PEY45" s="1477"/>
      <c r="PEZ45" s="1477"/>
      <c r="PFA45" s="1477"/>
      <c r="PFB45" s="1477"/>
      <c r="PFC45" s="1477"/>
      <c r="PFD45" s="1477"/>
      <c r="PFE45" s="1477"/>
      <c r="PFF45" s="1477"/>
      <c r="PFG45" s="1477"/>
      <c r="PFH45" s="1477"/>
      <c r="PFI45" s="1477"/>
      <c r="PFJ45" s="1477"/>
      <c r="PFK45" s="1477"/>
      <c r="PFL45" s="1477"/>
      <c r="PFM45" s="1477"/>
      <c r="PFN45" s="1477"/>
      <c r="PFO45" s="1477"/>
      <c r="PFP45" s="1477"/>
      <c r="PFQ45" s="1477"/>
      <c r="PFR45" s="1477"/>
      <c r="PFS45" s="1477"/>
      <c r="PFT45" s="1477"/>
      <c r="PFU45" s="1477"/>
      <c r="PFV45" s="1477"/>
      <c r="PFW45" s="1477"/>
      <c r="PFX45" s="1477"/>
      <c r="PFY45" s="1477"/>
      <c r="PFZ45" s="1477"/>
      <c r="PGA45" s="1477"/>
      <c r="PGB45" s="1477"/>
      <c r="PGC45" s="1477"/>
      <c r="PGD45" s="1477"/>
      <c r="PGE45" s="1477"/>
      <c r="PGF45" s="1477"/>
      <c r="PGG45" s="1477"/>
      <c r="PGH45" s="1477"/>
      <c r="PGI45" s="1477"/>
      <c r="PGJ45" s="1477"/>
      <c r="PGK45" s="1477"/>
      <c r="PGL45" s="1477"/>
      <c r="PGM45" s="1477"/>
      <c r="PGN45" s="1477"/>
      <c r="PGO45" s="1477"/>
      <c r="PGP45" s="1477"/>
      <c r="PGQ45" s="1477"/>
      <c r="PGR45" s="1477"/>
      <c r="PGS45" s="1477"/>
      <c r="PGT45" s="1477"/>
      <c r="PGU45" s="1477"/>
      <c r="PGV45" s="1477"/>
      <c r="PGW45" s="1477"/>
      <c r="PGX45" s="1477"/>
      <c r="PGY45" s="1477"/>
      <c r="PGZ45" s="1477"/>
      <c r="PHA45" s="1477"/>
      <c r="PHB45" s="1477"/>
      <c r="PHC45" s="1477"/>
      <c r="PHD45" s="1477"/>
      <c r="PHE45" s="1477"/>
      <c r="PHF45" s="1477"/>
      <c r="PHG45" s="1477"/>
      <c r="PHH45" s="1477"/>
      <c r="PHI45" s="1477"/>
      <c r="PHJ45" s="1477"/>
      <c r="PHK45" s="1477"/>
      <c r="PHL45" s="1477"/>
      <c r="PHM45" s="1477"/>
      <c r="PHN45" s="1477"/>
      <c r="PHO45" s="1477"/>
      <c r="PHP45" s="1477"/>
      <c r="PHQ45" s="1477"/>
      <c r="PHR45" s="1477"/>
      <c r="PHS45" s="1477"/>
      <c r="PHT45" s="1477"/>
      <c r="PHU45" s="1477"/>
      <c r="PHV45" s="1477"/>
      <c r="PHW45" s="1477"/>
      <c r="PHX45" s="1477"/>
      <c r="PHY45" s="1477"/>
      <c r="PHZ45" s="1477"/>
      <c r="PIA45" s="1477"/>
      <c r="PIB45" s="1477"/>
      <c r="PIC45" s="1477"/>
      <c r="PID45" s="1477"/>
      <c r="PIE45" s="1477"/>
      <c r="PIF45" s="1477"/>
      <c r="PIG45" s="1477"/>
      <c r="PIH45" s="1477"/>
      <c r="PII45" s="1477"/>
      <c r="PIJ45" s="1477"/>
      <c r="PIK45" s="1477"/>
      <c r="PIL45" s="1477"/>
      <c r="PIM45" s="1477"/>
      <c r="PIN45" s="1477"/>
      <c r="PIO45" s="1477"/>
      <c r="PIP45" s="1477"/>
      <c r="PIQ45" s="1477"/>
      <c r="PIR45" s="1477"/>
      <c r="PIS45" s="1477"/>
      <c r="PIT45" s="1477"/>
      <c r="PIU45" s="1477"/>
      <c r="PIV45" s="1477"/>
      <c r="PIW45" s="1477"/>
      <c r="PIX45" s="1477"/>
      <c r="PIY45" s="1477"/>
      <c r="PIZ45" s="1477"/>
      <c r="PJA45" s="1477"/>
      <c r="PJB45" s="1477"/>
      <c r="PJC45" s="1477"/>
      <c r="PJD45" s="1477"/>
      <c r="PJE45" s="1477"/>
      <c r="PJF45" s="1477"/>
      <c r="PJG45" s="1477"/>
      <c r="PJH45" s="1477"/>
      <c r="PJI45" s="1477"/>
      <c r="PJJ45" s="1477"/>
      <c r="PJK45" s="1477"/>
      <c r="PJL45" s="1477"/>
      <c r="PJM45" s="1477"/>
      <c r="PJN45" s="1477"/>
      <c r="PJO45" s="1477"/>
      <c r="PJP45" s="1477"/>
      <c r="PJQ45" s="1477"/>
      <c r="PJR45" s="1477"/>
      <c r="PJS45" s="1477"/>
      <c r="PJT45" s="1477"/>
      <c r="PJU45" s="1477"/>
      <c r="PJV45" s="1477"/>
      <c r="PJW45" s="1477"/>
      <c r="PJX45" s="1477"/>
      <c r="PJY45" s="1477"/>
      <c r="PJZ45" s="1477"/>
      <c r="PKA45" s="1477"/>
      <c r="PKB45" s="1477"/>
      <c r="PKC45" s="1477"/>
      <c r="PKD45" s="1477"/>
      <c r="PKE45" s="1477"/>
      <c r="PKF45" s="1477"/>
      <c r="PKG45" s="1477"/>
      <c r="PKH45" s="1477"/>
      <c r="PKI45" s="1477"/>
      <c r="PKJ45" s="1477"/>
      <c r="PKK45" s="1477"/>
      <c r="PKL45" s="1477"/>
      <c r="PKM45" s="1477"/>
      <c r="PKN45" s="1477"/>
      <c r="PKO45" s="1477"/>
      <c r="PKP45" s="1477"/>
      <c r="PKQ45" s="1477"/>
      <c r="PKR45" s="1477"/>
      <c r="PKS45" s="1477"/>
      <c r="PKT45" s="1477"/>
      <c r="PKU45" s="1477"/>
      <c r="PKV45" s="1477"/>
      <c r="PKW45" s="1477"/>
      <c r="PKX45" s="1477"/>
      <c r="PKY45" s="1477"/>
      <c r="PKZ45" s="1477"/>
      <c r="PLA45" s="1477"/>
      <c r="PLB45" s="1477"/>
      <c r="PLC45" s="1477"/>
      <c r="PLD45" s="1477"/>
      <c r="PLE45" s="1477"/>
      <c r="PLF45" s="1477"/>
      <c r="PLG45" s="1477"/>
      <c r="PLH45" s="1477"/>
      <c r="PLI45" s="1477"/>
      <c r="PLJ45" s="1477"/>
      <c r="PLK45" s="1477"/>
      <c r="PLL45" s="1477"/>
      <c r="PLM45" s="1477"/>
      <c r="PLN45" s="1477"/>
      <c r="PLO45" s="1477"/>
      <c r="PLP45" s="1477"/>
      <c r="PLQ45" s="1477"/>
      <c r="PLR45" s="1477"/>
      <c r="PLS45" s="1477"/>
      <c r="PLT45" s="1477"/>
      <c r="PLU45" s="1477"/>
      <c r="PLV45" s="1477"/>
      <c r="PLW45" s="1477"/>
      <c r="PLX45" s="1477"/>
      <c r="PLY45" s="1477"/>
      <c r="PLZ45" s="1477"/>
      <c r="PMA45" s="1477"/>
      <c r="PMB45" s="1477"/>
      <c r="PMC45" s="1477"/>
      <c r="PMD45" s="1477"/>
      <c r="PME45" s="1477"/>
      <c r="PMF45" s="1477"/>
      <c r="PMG45" s="1477"/>
      <c r="PMH45" s="1477"/>
      <c r="PMI45" s="1477"/>
      <c r="PMJ45" s="1477"/>
      <c r="PMK45" s="1477"/>
      <c r="PML45" s="1477"/>
      <c r="PMM45" s="1477"/>
      <c r="PMN45" s="1477"/>
      <c r="PMO45" s="1477"/>
      <c r="PMP45" s="1477"/>
      <c r="PMQ45" s="1477"/>
      <c r="PMR45" s="1477"/>
      <c r="PMS45" s="1477"/>
      <c r="PMT45" s="1477"/>
      <c r="PMU45" s="1477"/>
      <c r="PMV45" s="1477"/>
      <c r="PMW45" s="1477"/>
      <c r="PMX45" s="1477"/>
      <c r="PMY45" s="1477"/>
      <c r="PMZ45" s="1477"/>
      <c r="PNA45" s="1477"/>
      <c r="PNB45" s="1477"/>
      <c r="PNC45" s="1477"/>
      <c r="PND45" s="1477"/>
      <c r="PNE45" s="1477"/>
      <c r="PNF45" s="1477"/>
      <c r="PNG45" s="1477"/>
      <c r="PNH45" s="1477"/>
      <c r="PNI45" s="1477"/>
      <c r="PNJ45" s="1477"/>
      <c r="PNK45" s="1477"/>
      <c r="PNL45" s="1477"/>
      <c r="PNM45" s="1477"/>
      <c r="PNN45" s="1477"/>
      <c r="PNO45" s="1477"/>
      <c r="PNP45" s="1477"/>
      <c r="PNQ45" s="1477"/>
      <c r="PNR45" s="1477"/>
      <c r="PNS45" s="1477"/>
      <c r="PNT45" s="1477"/>
      <c r="PNU45" s="1477"/>
      <c r="PNV45" s="1477"/>
      <c r="PNW45" s="1477"/>
      <c r="PNX45" s="1477"/>
      <c r="PNY45" s="1477"/>
      <c r="PNZ45" s="1477"/>
      <c r="POA45" s="1477"/>
      <c r="POB45" s="1477"/>
      <c r="POC45" s="1477"/>
      <c r="POD45" s="1477"/>
      <c r="POE45" s="1477"/>
      <c r="POF45" s="1477"/>
      <c r="POG45" s="1477"/>
      <c r="POH45" s="1477"/>
      <c r="POI45" s="1477"/>
      <c r="POJ45" s="1477"/>
      <c r="POK45" s="1477"/>
      <c r="POL45" s="1477"/>
      <c r="POM45" s="1477"/>
      <c r="PON45" s="1477"/>
      <c r="POO45" s="1477"/>
      <c r="POP45" s="1477"/>
      <c r="POQ45" s="1477"/>
      <c r="POR45" s="1477"/>
      <c r="POS45" s="1477"/>
      <c r="POT45" s="1477"/>
      <c r="POU45" s="1477"/>
      <c r="POV45" s="1477"/>
      <c r="POW45" s="1477"/>
      <c r="POX45" s="1477"/>
      <c r="POY45" s="1477"/>
      <c r="POZ45" s="1477"/>
      <c r="PPA45" s="1477"/>
      <c r="PPB45" s="1477"/>
      <c r="PPC45" s="1477"/>
      <c r="PPD45" s="1477"/>
      <c r="PPE45" s="1477"/>
      <c r="PPF45" s="1477"/>
      <c r="PPG45" s="1477"/>
      <c r="PPH45" s="1477"/>
      <c r="PPI45" s="1477"/>
      <c r="PPJ45" s="1477"/>
      <c r="PPK45" s="1477"/>
      <c r="PPL45" s="1477"/>
      <c r="PPM45" s="1477"/>
      <c r="PPN45" s="1477"/>
      <c r="PPO45" s="1477"/>
      <c r="PPP45" s="1477"/>
      <c r="PPQ45" s="1477"/>
      <c r="PPR45" s="1477"/>
      <c r="PPS45" s="1477"/>
      <c r="PPT45" s="1477"/>
      <c r="PPU45" s="1477"/>
      <c r="PPV45" s="1477"/>
      <c r="PPW45" s="1477"/>
      <c r="PPX45" s="1477"/>
      <c r="PPY45" s="1477"/>
      <c r="PPZ45" s="1477"/>
      <c r="PQA45" s="1477"/>
      <c r="PQB45" s="1477"/>
      <c r="PQC45" s="1477"/>
      <c r="PQD45" s="1477"/>
      <c r="PQE45" s="1477"/>
      <c r="PQF45" s="1477"/>
      <c r="PQG45" s="1477"/>
      <c r="PQH45" s="1477"/>
      <c r="PQI45" s="1477"/>
      <c r="PQJ45" s="1477"/>
      <c r="PQK45" s="1477"/>
      <c r="PQL45" s="1477"/>
      <c r="PQM45" s="1477"/>
      <c r="PQN45" s="1477"/>
      <c r="PQO45" s="1477"/>
      <c r="PQP45" s="1477"/>
      <c r="PQQ45" s="1477"/>
      <c r="PQR45" s="1477"/>
      <c r="PQS45" s="1477"/>
      <c r="PQT45" s="1477"/>
      <c r="PQU45" s="1477"/>
      <c r="PQV45" s="1477"/>
      <c r="PQW45" s="1477"/>
      <c r="PQX45" s="1477"/>
      <c r="PQY45" s="1477"/>
      <c r="PQZ45" s="1477"/>
      <c r="PRA45" s="1477"/>
      <c r="PRB45" s="1477"/>
      <c r="PRC45" s="1477"/>
      <c r="PRD45" s="1477"/>
      <c r="PRE45" s="1477"/>
      <c r="PRF45" s="1477"/>
      <c r="PRG45" s="1477"/>
      <c r="PRH45" s="1477"/>
      <c r="PRI45" s="1477"/>
      <c r="PRJ45" s="1477"/>
      <c r="PRK45" s="1477"/>
      <c r="PRL45" s="1477"/>
      <c r="PRM45" s="1477"/>
      <c r="PRN45" s="1477"/>
      <c r="PRO45" s="1477"/>
      <c r="PRP45" s="1477"/>
      <c r="PRQ45" s="1477"/>
      <c r="PRR45" s="1477"/>
      <c r="PRS45" s="1477"/>
      <c r="PRT45" s="1477"/>
      <c r="PRU45" s="1477"/>
      <c r="PRV45" s="1477"/>
      <c r="PRW45" s="1477"/>
      <c r="PRX45" s="1477"/>
      <c r="PRY45" s="1477"/>
      <c r="PRZ45" s="1477"/>
      <c r="PSA45" s="1477"/>
      <c r="PSB45" s="1477"/>
      <c r="PSC45" s="1477"/>
      <c r="PSD45" s="1477"/>
      <c r="PSE45" s="1477"/>
      <c r="PSF45" s="1477"/>
      <c r="PSG45" s="1477"/>
      <c r="PSH45" s="1477"/>
      <c r="PSI45" s="1477"/>
      <c r="PSJ45" s="1477"/>
      <c r="PSK45" s="1477"/>
      <c r="PSL45" s="1477"/>
      <c r="PSM45" s="1477"/>
      <c r="PSN45" s="1477"/>
      <c r="PSO45" s="1477"/>
      <c r="PSP45" s="1477"/>
      <c r="PSQ45" s="1477"/>
      <c r="PSR45" s="1477"/>
      <c r="PSS45" s="1477"/>
      <c r="PST45" s="1477"/>
      <c r="PSU45" s="1477"/>
      <c r="PSV45" s="1477"/>
      <c r="PSW45" s="1477"/>
      <c r="PSX45" s="1477"/>
      <c r="PSY45" s="1477"/>
      <c r="PSZ45" s="1477"/>
      <c r="PTA45" s="1477"/>
      <c r="PTB45" s="1477"/>
      <c r="PTC45" s="1477"/>
      <c r="PTD45" s="1477"/>
      <c r="PTE45" s="1477"/>
      <c r="PTF45" s="1477"/>
      <c r="PTG45" s="1477"/>
      <c r="PTH45" s="1477"/>
      <c r="PTI45" s="1477"/>
      <c r="PTJ45" s="1477"/>
      <c r="PTK45" s="1477"/>
      <c r="PTL45" s="1477"/>
      <c r="PTM45" s="1477"/>
      <c r="PTN45" s="1477"/>
      <c r="PTO45" s="1477"/>
      <c r="PTP45" s="1477"/>
      <c r="PTQ45" s="1477"/>
      <c r="PTR45" s="1477"/>
      <c r="PTS45" s="1477"/>
      <c r="PTT45" s="1477"/>
      <c r="PTU45" s="1477"/>
      <c r="PTV45" s="1477"/>
      <c r="PTW45" s="1477"/>
      <c r="PTX45" s="1477"/>
      <c r="PTY45" s="1477"/>
      <c r="PTZ45" s="1477"/>
      <c r="PUA45" s="1477"/>
      <c r="PUB45" s="1477"/>
      <c r="PUC45" s="1477"/>
      <c r="PUD45" s="1477"/>
      <c r="PUE45" s="1477"/>
      <c r="PUF45" s="1477"/>
      <c r="PUG45" s="1477"/>
      <c r="PUH45" s="1477"/>
      <c r="PUI45" s="1477"/>
      <c r="PUJ45" s="1477"/>
      <c r="PUK45" s="1477"/>
      <c r="PUL45" s="1477"/>
      <c r="PUM45" s="1477"/>
      <c r="PUN45" s="1477"/>
      <c r="PUO45" s="1477"/>
      <c r="PUP45" s="1477"/>
      <c r="PUQ45" s="1477"/>
      <c r="PUR45" s="1477"/>
      <c r="PUS45" s="1477"/>
      <c r="PUT45" s="1477"/>
      <c r="PUU45" s="1477"/>
      <c r="PUV45" s="1477"/>
      <c r="PUW45" s="1477"/>
      <c r="PUX45" s="1477"/>
      <c r="PUY45" s="1477"/>
      <c r="PUZ45" s="1477"/>
      <c r="PVA45" s="1477"/>
      <c r="PVB45" s="1477"/>
      <c r="PVC45" s="1477"/>
      <c r="PVD45" s="1477"/>
      <c r="PVE45" s="1477"/>
      <c r="PVF45" s="1477"/>
      <c r="PVG45" s="1477"/>
      <c r="PVH45" s="1477"/>
      <c r="PVI45" s="1477"/>
      <c r="PVJ45" s="1477"/>
      <c r="PVK45" s="1477"/>
      <c r="PVL45" s="1477"/>
      <c r="PVM45" s="1477"/>
      <c r="PVN45" s="1477"/>
      <c r="PVO45" s="1477"/>
      <c r="PVP45" s="1477"/>
      <c r="PVQ45" s="1477"/>
      <c r="PVR45" s="1477"/>
      <c r="PVS45" s="1477"/>
      <c r="PVT45" s="1477"/>
      <c r="PVU45" s="1477"/>
      <c r="PVV45" s="1477"/>
      <c r="PVW45" s="1477"/>
      <c r="PVX45" s="1477"/>
      <c r="PVY45" s="1477"/>
      <c r="PVZ45" s="1477"/>
      <c r="PWA45" s="1477"/>
      <c r="PWB45" s="1477"/>
      <c r="PWC45" s="1477"/>
      <c r="PWD45" s="1477"/>
      <c r="PWE45" s="1477"/>
      <c r="PWF45" s="1477"/>
      <c r="PWG45" s="1477"/>
      <c r="PWH45" s="1477"/>
      <c r="PWI45" s="1477"/>
      <c r="PWJ45" s="1477"/>
      <c r="PWK45" s="1477"/>
      <c r="PWL45" s="1477"/>
      <c r="PWM45" s="1477"/>
      <c r="PWN45" s="1477"/>
      <c r="PWO45" s="1477"/>
      <c r="PWP45" s="1477"/>
      <c r="PWQ45" s="1477"/>
      <c r="PWR45" s="1477"/>
      <c r="PWS45" s="1477"/>
      <c r="PWT45" s="1477"/>
      <c r="PWU45" s="1477"/>
      <c r="PWV45" s="1477"/>
      <c r="PWW45" s="1477"/>
      <c r="PWX45" s="1477"/>
      <c r="PWY45" s="1477"/>
      <c r="PWZ45" s="1477"/>
      <c r="PXA45" s="1477"/>
      <c r="PXB45" s="1477"/>
      <c r="PXC45" s="1477"/>
      <c r="PXD45" s="1477"/>
      <c r="PXE45" s="1477"/>
      <c r="PXF45" s="1477"/>
      <c r="PXG45" s="1477"/>
      <c r="PXH45" s="1477"/>
      <c r="PXI45" s="1477"/>
      <c r="PXJ45" s="1477"/>
      <c r="PXK45" s="1477"/>
      <c r="PXL45" s="1477"/>
      <c r="PXM45" s="1477"/>
      <c r="PXN45" s="1477"/>
      <c r="PXO45" s="1477"/>
      <c r="PXP45" s="1477"/>
      <c r="PXQ45" s="1477"/>
      <c r="PXR45" s="1477"/>
      <c r="PXS45" s="1477"/>
      <c r="PXT45" s="1477"/>
      <c r="PXU45" s="1477"/>
      <c r="PXV45" s="1477"/>
      <c r="PXW45" s="1477"/>
      <c r="PXX45" s="1477"/>
      <c r="PXY45" s="1477"/>
      <c r="PXZ45" s="1477"/>
      <c r="PYA45" s="1477"/>
      <c r="PYB45" s="1477"/>
      <c r="PYC45" s="1477"/>
      <c r="PYD45" s="1477"/>
      <c r="PYE45" s="1477"/>
      <c r="PYF45" s="1477"/>
      <c r="PYG45" s="1477"/>
      <c r="PYH45" s="1477"/>
      <c r="PYI45" s="1477"/>
      <c r="PYJ45" s="1477"/>
      <c r="PYK45" s="1477"/>
      <c r="PYL45" s="1477"/>
      <c r="PYM45" s="1477"/>
      <c r="PYN45" s="1477"/>
      <c r="PYO45" s="1477"/>
      <c r="PYP45" s="1477"/>
      <c r="PYQ45" s="1477"/>
      <c r="PYR45" s="1477"/>
      <c r="PYS45" s="1477"/>
      <c r="PYT45" s="1477"/>
      <c r="PYU45" s="1477"/>
      <c r="PYV45" s="1477"/>
      <c r="PYW45" s="1477"/>
      <c r="PYX45" s="1477"/>
      <c r="PYY45" s="1477"/>
      <c r="PYZ45" s="1477"/>
      <c r="PZA45" s="1477"/>
      <c r="PZB45" s="1477"/>
      <c r="PZC45" s="1477"/>
      <c r="PZD45" s="1477"/>
      <c r="PZE45" s="1477"/>
      <c r="PZF45" s="1477"/>
      <c r="PZG45" s="1477"/>
      <c r="PZH45" s="1477"/>
      <c r="PZI45" s="1477"/>
      <c r="PZJ45" s="1477"/>
      <c r="PZK45" s="1477"/>
      <c r="PZL45" s="1477"/>
      <c r="PZM45" s="1477"/>
      <c r="PZN45" s="1477"/>
      <c r="PZO45" s="1477"/>
      <c r="PZP45" s="1477"/>
      <c r="PZQ45" s="1477"/>
      <c r="PZR45" s="1477"/>
      <c r="PZS45" s="1477"/>
      <c r="PZT45" s="1477"/>
      <c r="PZU45" s="1477"/>
      <c r="PZV45" s="1477"/>
      <c r="PZW45" s="1477"/>
      <c r="PZX45" s="1477"/>
      <c r="PZY45" s="1477"/>
      <c r="PZZ45" s="1477"/>
      <c r="QAA45" s="1477"/>
      <c r="QAB45" s="1477"/>
      <c r="QAC45" s="1477"/>
      <c r="QAD45" s="1477"/>
      <c r="QAE45" s="1477"/>
      <c r="QAF45" s="1477"/>
      <c r="QAG45" s="1477"/>
      <c r="QAH45" s="1477"/>
      <c r="QAI45" s="1477"/>
      <c r="QAJ45" s="1477"/>
      <c r="QAK45" s="1477"/>
      <c r="QAL45" s="1477"/>
      <c r="QAM45" s="1477"/>
      <c r="QAN45" s="1477"/>
      <c r="QAO45" s="1477"/>
      <c r="QAP45" s="1477"/>
      <c r="QAQ45" s="1477"/>
      <c r="QAR45" s="1477"/>
      <c r="QAS45" s="1477"/>
      <c r="QAT45" s="1477"/>
      <c r="QAU45" s="1477"/>
      <c r="QAV45" s="1477"/>
      <c r="QAW45" s="1477"/>
      <c r="QAX45" s="1477"/>
      <c r="QAY45" s="1477"/>
      <c r="QAZ45" s="1477"/>
      <c r="QBA45" s="1477"/>
      <c r="QBB45" s="1477"/>
      <c r="QBC45" s="1477"/>
      <c r="QBD45" s="1477"/>
      <c r="QBE45" s="1477"/>
      <c r="QBF45" s="1477"/>
      <c r="QBG45" s="1477"/>
      <c r="QBH45" s="1477"/>
      <c r="QBI45" s="1477"/>
      <c r="QBJ45" s="1477"/>
      <c r="QBK45" s="1477"/>
      <c r="QBL45" s="1477"/>
      <c r="QBM45" s="1477"/>
      <c r="QBN45" s="1477"/>
      <c r="QBO45" s="1477"/>
      <c r="QBP45" s="1477"/>
      <c r="QBQ45" s="1477"/>
      <c r="QBR45" s="1477"/>
      <c r="QBS45" s="1477"/>
      <c r="QBT45" s="1477"/>
      <c r="QBU45" s="1477"/>
      <c r="QBV45" s="1477"/>
      <c r="QBW45" s="1477"/>
      <c r="QBX45" s="1477"/>
      <c r="QBY45" s="1477"/>
      <c r="QBZ45" s="1477"/>
      <c r="QCA45" s="1477"/>
      <c r="QCB45" s="1477"/>
      <c r="QCC45" s="1477"/>
      <c r="QCD45" s="1477"/>
      <c r="QCE45" s="1477"/>
      <c r="QCF45" s="1477"/>
      <c r="QCG45" s="1477"/>
      <c r="QCH45" s="1477"/>
      <c r="QCI45" s="1477"/>
      <c r="QCJ45" s="1477"/>
      <c r="QCK45" s="1477"/>
      <c r="QCL45" s="1477"/>
      <c r="QCM45" s="1477"/>
      <c r="QCN45" s="1477"/>
      <c r="QCO45" s="1477"/>
      <c r="QCP45" s="1477"/>
      <c r="QCQ45" s="1477"/>
      <c r="QCR45" s="1477"/>
      <c r="QCS45" s="1477"/>
      <c r="QCT45" s="1477"/>
      <c r="QCU45" s="1477"/>
      <c r="QCV45" s="1477"/>
      <c r="QCW45" s="1477"/>
      <c r="QCX45" s="1477"/>
      <c r="QCY45" s="1477"/>
      <c r="QCZ45" s="1477"/>
      <c r="QDA45" s="1477"/>
      <c r="QDB45" s="1477"/>
      <c r="QDC45" s="1477"/>
      <c r="QDD45" s="1477"/>
      <c r="QDE45" s="1477"/>
      <c r="QDF45" s="1477"/>
      <c r="QDG45" s="1477"/>
      <c r="QDH45" s="1477"/>
      <c r="QDI45" s="1477"/>
      <c r="QDJ45" s="1477"/>
      <c r="QDK45" s="1477"/>
      <c r="QDL45" s="1477"/>
      <c r="QDM45" s="1477"/>
      <c r="QDN45" s="1477"/>
      <c r="QDO45" s="1477"/>
      <c r="QDP45" s="1477"/>
      <c r="QDQ45" s="1477"/>
      <c r="QDR45" s="1477"/>
      <c r="QDS45" s="1477"/>
      <c r="QDT45" s="1477"/>
      <c r="QDU45" s="1477"/>
      <c r="QDV45" s="1477"/>
      <c r="QDW45" s="1477"/>
      <c r="QDX45" s="1477"/>
      <c r="QDY45" s="1477"/>
      <c r="QDZ45" s="1477"/>
      <c r="QEA45" s="1477"/>
      <c r="QEB45" s="1477"/>
      <c r="QEC45" s="1477"/>
      <c r="QED45" s="1477"/>
      <c r="QEE45" s="1477"/>
      <c r="QEF45" s="1477"/>
      <c r="QEG45" s="1477"/>
      <c r="QEH45" s="1477"/>
      <c r="QEI45" s="1477"/>
      <c r="QEJ45" s="1477"/>
      <c r="QEK45" s="1477"/>
      <c r="QEL45" s="1477"/>
      <c r="QEM45" s="1477"/>
      <c r="QEN45" s="1477"/>
      <c r="QEO45" s="1477"/>
      <c r="QEP45" s="1477"/>
      <c r="QEQ45" s="1477"/>
      <c r="QER45" s="1477"/>
      <c r="QES45" s="1477"/>
      <c r="QET45" s="1477"/>
      <c r="QEU45" s="1477"/>
      <c r="QEV45" s="1477"/>
      <c r="QEW45" s="1477"/>
      <c r="QEX45" s="1477"/>
      <c r="QEY45" s="1477"/>
      <c r="QEZ45" s="1477"/>
      <c r="QFA45" s="1477"/>
      <c r="QFB45" s="1477"/>
      <c r="QFC45" s="1477"/>
      <c r="QFD45" s="1477"/>
      <c r="QFE45" s="1477"/>
      <c r="QFF45" s="1477"/>
      <c r="QFG45" s="1477"/>
      <c r="QFH45" s="1477"/>
      <c r="QFI45" s="1477"/>
      <c r="QFJ45" s="1477"/>
      <c r="QFK45" s="1477"/>
      <c r="QFL45" s="1477"/>
      <c r="QFM45" s="1477"/>
      <c r="QFN45" s="1477"/>
      <c r="QFO45" s="1477"/>
      <c r="QFP45" s="1477"/>
      <c r="QFQ45" s="1477"/>
      <c r="QFR45" s="1477"/>
      <c r="QFS45" s="1477"/>
      <c r="QFT45" s="1477"/>
      <c r="QFU45" s="1477"/>
      <c r="QFV45" s="1477"/>
      <c r="QFW45" s="1477"/>
      <c r="QFX45" s="1477"/>
      <c r="QFY45" s="1477"/>
      <c r="QFZ45" s="1477"/>
      <c r="QGA45" s="1477"/>
      <c r="QGB45" s="1477"/>
      <c r="QGC45" s="1477"/>
      <c r="QGD45" s="1477"/>
      <c r="QGE45" s="1477"/>
      <c r="QGF45" s="1477"/>
      <c r="QGG45" s="1477"/>
      <c r="QGH45" s="1477"/>
      <c r="QGI45" s="1477"/>
      <c r="QGJ45" s="1477"/>
      <c r="QGK45" s="1477"/>
      <c r="QGL45" s="1477"/>
      <c r="QGM45" s="1477"/>
      <c r="QGN45" s="1477"/>
      <c r="QGO45" s="1477"/>
      <c r="QGP45" s="1477"/>
      <c r="QGQ45" s="1477"/>
      <c r="QGR45" s="1477"/>
      <c r="QGS45" s="1477"/>
      <c r="QGT45" s="1477"/>
      <c r="QGU45" s="1477"/>
      <c r="QGV45" s="1477"/>
      <c r="QGW45" s="1477"/>
      <c r="QGX45" s="1477"/>
      <c r="QGY45" s="1477"/>
      <c r="QGZ45" s="1477"/>
      <c r="QHA45" s="1477"/>
      <c r="QHB45" s="1477"/>
      <c r="QHC45" s="1477"/>
      <c r="QHD45" s="1477"/>
      <c r="QHE45" s="1477"/>
      <c r="QHF45" s="1477"/>
      <c r="QHG45" s="1477"/>
      <c r="QHH45" s="1477"/>
      <c r="QHI45" s="1477"/>
      <c r="QHJ45" s="1477"/>
      <c r="QHK45" s="1477"/>
      <c r="QHL45" s="1477"/>
      <c r="QHM45" s="1477"/>
      <c r="QHN45" s="1477"/>
      <c r="QHO45" s="1477"/>
      <c r="QHP45" s="1477"/>
      <c r="QHQ45" s="1477"/>
      <c r="QHR45" s="1477"/>
      <c r="QHS45" s="1477"/>
      <c r="QHT45" s="1477"/>
      <c r="QHU45" s="1477"/>
      <c r="QHV45" s="1477"/>
      <c r="QHW45" s="1477"/>
      <c r="QHX45" s="1477"/>
      <c r="QHY45" s="1477"/>
      <c r="QHZ45" s="1477"/>
      <c r="QIA45" s="1477"/>
      <c r="QIB45" s="1477"/>
      <c r="QIC45" s="1477"/>
      <c r="QID45" s="1477"/>
      <c r="QIE45" s="1477"/>
      <c r="QIF45" s="1477"/>
      <c r="QIG45" s="1477"/>
      <c r="QIH45" s="1477"/>
      <c r="QII45" s="1477"/>
      <c r="QIJ45" s="1477"/>
      <c r="QIK45" s="1477"/>
      <c r="QIL45" s="1477"/>
      <c r="QIM45" s="1477"/>
      <c r="QIN45" s="1477"/>
      <c r="QIO45" s="1477"/>
      <c r="QIP45" s="1477"/>
      <c r="QIQ45" s="1477"/>
      <c r="QIR45" s="1477"/>
      <c r="QIS45" s="1477"/>
      <c r="QIT45" s="1477"/>
      <c r="QIU45" s="1477"/>
      <c r="QIV45" s="1477"/>
      <c r="QIW45" s="1477"/>
      <c r="QIX45" s="1477"/>
      <c r="QIY45" s="1477"/>
      <c r="QIZ45" s="1477"/>
      <c r="QJA45" s="1477"/>
      <c r="QJB45" s="1477"/>
      <c r="QJC45" s="1477"/>
      <c r="QJD45" s="1477"/>
      <c r="QJE45" s="1477"/>
      <c r="QJF45" s="1477"/>
      <c r="QJG45" s="1477"/>
      <c r="QJH45" s="1477"/>
      <c r="QJI45" s="1477"/>
      <c r="QJJ45" s="1477"/>
      <c r="QJK45" s="1477"/>
      <c r="QJL45" s="1477"/>
      <c r="QJM45" s="1477"/>
      <c r="QJN45" s="1477"/>
      <c r="QJO45" s="1477"/>
      <c r="QJP45" s="1477"/>
      <c r="QJQ45" s="1477"/>
      <c r="QJR45" s="1477"/>
      <c r="QJS45" s="1477"/>
      <c r="QJT45" s="1477"/>
      <c r="QJU45" s="1477"/>
      <c r="QJV45" s="1477"/>
      <c r="QJW45" s="1477"/>
      <c r="QJX45" s="1477"/>
      <c r="QJY45" s="1477"/>
      <c r="QJZ45" s="1477"/>
      <c r="QKA45" s="1477"/>
      <c r="QKB45" s="1477"/>
      <c r="QKC45" s="1477"/>
      <c r="QKD45" s="1477"/>
      <c r="QKE45" s="1477"/>
      <c r="QKF45" s="1477"/>
      <c r="QKG45" s="1477"/>
      <c r="QKH45" s="1477"/>
      <c r="QKI45" s="1477"/>
      <c r="QKJ45" s="1477"/>
      <c r="QKK45" s="1477"/>
      <c r="QKL45" s="1477"/>
      <c r="QKM45" s="1477"/>
      <c r="QKN45" s="1477"/>
      <c r="QKO45" s="1477"/>
      <c r="QKP45" s="1477"/>
      <c r="QKQ45" s="1477"/>
      <c r="QKR45" s="1477"/>
      <c r="QKS45" s="1477"/>
      <c r="QKT45" s="1477"/>
      <c r="QKU45" s="1477"/>
      <c r="QKV45" s="1477"/>
      <c r="QKW45" s="1477"/>
      <c r="QKX45" s="1477"/>
      <c r="QKY45" s="1477"/>
      <c r="QKZ45" s="1477"/>
      <c r="QLA45" s="1477"/>
      <c r="QLB45" s="1477"/>
      <c r="QLC45" s="1477"/>
      <c r="QLD45" s="1477"/>
      <c r="QLE45" s="1477"/>
      <c r="QLF45" s="1477"/>
      <c r="QLG45" s="1477"/>
      <c r="QLH45" s="1477"/>
      <c r="QLI45" s="1477"/>
      <c r="QLJ45" s="1477"/>
      <c r="QLK45" s="1477"/>
      <c r="QLL45" s="1477"/>
      <c r="QLM45" s="1477"/>
      <c r="QLN45" s="1477"/>
      <c r="QLO45" s="1477"/>
      <c r="QLP45" s="1477"/>
      <c r="QLQ45" s="1477"/>
      <c r="QLR45" s="1477"/>
      <c r="QLS45" s="1477"/>
      <c r="QLT45" s="1477"/>
      <c r="QLU45" s="1477"/>
      <c r="QLV45" s="1477"/>
      <c r="QLW45" s="1477"/>
      <c r="QLX45" s="1477"/>
      <c r="QLY45" s="1477"/>
      <c r="QLZ45" s="1477"/>
      <c r="QMA45" s="1477"/>
      <c r="QMB45" s="1477"/>
      <c r="QMC45" s="1477"/>
      <c r="QMD45" s="1477"/>
      <c r="QME45" s="1477"/>
      <c r="QMF45" s="1477"/>
      <c r="QMG45" s="1477"/>
      <c r="QMH45" s="1477"/>
      <c r="QMI45" s="1477"/>
      <c r="QMJ45" s="1477"/>
      <c r="QMK45" s="1477"/>
      <c r="QML45" s="1477"/>
      <c r="QMM45" s="1477"/>
      <c r="QMN45" s="1477"/>
      <c r="QMO45" s="1477"/>
      <c r="QMP45" s="1477"/>
      <c r="QMQ45" s="1477"/>
      <c r="QMR45" s="1477"/>
      <c r="QMS45" s="1477"/>
      <c r="QMT45" s="1477"/>
      <c r="QMU45" s="1477"/>
      <c r="QMV45" s="1477"/>
      <c r="QMW45" s="1477"/>
      <c r="QMX45" s="1477"/>
      <c r="QMY45" s="1477"/>
      <c r="QMZ45" s="1477"/>
      <c r="QNA45" s="1477"/>
      <c r="QNB45" s="1477"/>
      <c r="QNC45" s="1477"/>
      <c r="QND45" s="1477"/>
      <c r="QNE45" s="1477"/>
      <c r="QNF45" s="1477"/>
      <c r="QNG45" s="1477"/>
      <c r="QNH45" s="1477"/>
      <c r="QNI45" s="1477"/>
      <c r="QNJ45" s="1477"/>
      <c r="QNK45" s="1477"/>
      <c r="QNL45" s="1477"/>
      <c r="QNM45" s="1477"/>
      <c r="QNN45" s="1477"/>
      <c r="QNO45" s="1477"/>
      <c r="QNP45" s="1477"/>
      <c r="QNQ45" s="1477"/>
      <c r="QNR45" s="1477"/>
      <c r="QNS45" s="1477"/>
      <c r="QNT45" s="1477"/>
      <c r="QNU45" s="1477"/>
      <c r="QNV45" s="1477"/>
      <c r="QNW45" s="1477"/>
      <c r="QNX45" s="1477"/>
      <c r="QNY45" s="1477"/>
      <c r="QNZ45" s="1477"/>
      <c r="QOA45" s="1477"/>
      <c r="QOB45" s="1477"/>
      <c r="QOC45" s="1477"/>
      <c r="QOD45" s="1477"/>
      <c r="QOE45" s="1477"/>
      <c r="QOF45" s="1477"/>
      <c r="QOG45" s="1477"/>
      <c r="QOH45" s="1477"/>
      <c r="QOI45" s="1477"/>
      <c r="QOJ45" s="1477"/>
      <c r="QOK45" s="1477"/>
      <c r="QOL45" s="1477"/>
      <c r="QOM45" s="1477"/>
      <c r="QON45" s="1477"/>
      <c r="QOO45" s="1477"/>
      <c r="QOP45" s="1477"/>
      <c r="QOQ45" s="1477"/>
      <c r="QOR45" s="1477"/>
      <c r="QOS45" s="1477"/>
      <c r="QOT45" s="1477"/>
      <c r="QOU45" s="1477"/>
      <c r="QOV45" s="1477"/>
      <c r="QOW45" s="1477"/>
      <c r="QOX45" s="1477"/>
      <c r="QOY45" s="1477"/>
      <c r="QOZ45" s="1477"/>
      <c r="QPA45" s="1477"/>
      <c r="QPB45" s="1477"/>
      <c r="QPC45" s="1477"/>
      <c r="QPD45" s="1477"/>
      <c r="QPE45" s="1477"/>
      <c r="QPF45" s="1477"/>
      <c r="QPG45" s="1477"/>
      <c r="QPH45" s="1477"/>
      <c r="QPI45" s="1477"/>
      <c r="QPJ45" s="1477"/>
      <c r="QPK45" s="1477"/>
      <c r="QPL45" s="1477"/>
      <c r="QPM45" s="1477"/>
      <c r="QPN45" s="1477"/>
      <c r="QPO45" s="1477"/>
      <c r="QPP45" s="1477"/>
      <c r="QPQ45" s="1477"/>
      <c r="QPR45" s="1477"/>
      <c r="QPS45" s="1477"/>
      <c r="QPT45" s="1477"/>
      <c r="QPU45" s="1477"/>
      <c r="QPV45" s="1477"/>
      <c r="QPW45" s="1477"/>
      <c r="QPX45" s="1477"/>
      <c r="QPY45" s="1477"/>
      <c r="QPZ45" s="1477"/>
      <c r="QQA45" s="1477"/>
      <c r="QQB45" s="1477"/>
      <c r="QQC45" s="1477"/>
      <c r="QQD45" s="1477"/>
      <c r="QQE45" s="1477"/>
      <c r="QQF45" s="1477"/>
      <c r="QQG45" s="1477"/>
      <c r="QQH45" s="1477"/>
      <c r="QQI45" s="1477"/>
      <c r="QQJ45" s="1477"/>
      <c r="QQK45" s="1477"/>
      <c r="QQL45" s="1477"/>
      <c r="QQM45" s="1477"/>
      <c r="QQN45" s="1477"/>
      <c r="QQO45" s="1477"/>
      <c r="QQP45" s="1477"/>
      <c r="QQQ45" s="1477"/>
      <c r="QQR45" s="1477"/>
      <c r="QQS45" s="1477"/>
      <c r="QQT45" s="1477"/>
      <c r="QQU45" s="1477"/>
      <c r="QQV45" s="1477"/>
      <c r="QQW45" s="1477"/>
      <c r="QQX45" s="1477"/>
      <c r="QQY45" s="1477"/>
      <c r="QQZ45" s="1477"/>
      <c r="QRA45" s="1477"/>
      <c r="QRB45" s="1477"/>
      <c r="QRC45" s="1477"/>
      <c r="QRD45" s="1477"/>
      <c r="QRE45" s="1477"/>
      <c r="QRF45" s="1477"/>
      <c r="QRG45" s="1477"/>
      <c r="QRH45" s="1477"/>
      <c r="QRI45" s="1477"/>
      <c r="QRJ45" s="1477"/>
      <c r="QRK45" s="1477"/>
      <c r="QRL45" s="1477"/>
      <c r="QRM45" s="1477"/>
      <c r="QRN45" s="1477"/>
      <c r="QRO45" s="1477"/>
      <c r="QRP45" s="1477"/>
      <c r="QRQ45" s="1477"/>
      <c r="QRR45" s="1477"/>
      <c r="QRS45" s="1477"/>
      <c r="QRT45" s="1477"/>
      <c r="QRU45" s="1477"/>
      <c r="QRV45" s="1477"/>
      <c r="QRW45" s="1477"/>
      <c r="QRX45" s="1477"/>
      <c r="QRY45" s="1477"/>
      <c r="QRZ45" s="1477"/>
      <c r="QSA45" s="1477"/>
      <c r="QSB45" s="1477"/>
      <c r="QSC45" s="1477"/>
      <c r="QSD45" s="1477"/>
      <c r="QSE45" s="1477"/>
      <c r="QSF45" s="1477"/>
      <c r="QSG45" s="1477"/>
      <c r="QSH45" s="1477"/>
      <c r="QSI45" s="1477"/>
      <c r="QSJ45" s="1477"/>
      <c r="QSK45" s="1477"/>
      <c r="QSL45" s="1477"/>
      <c r="QSM45" s="1477"/>
      <c r="QSN45" s="1477"/>
      <c r="QSO45" s="1477"/>
      <c r="QSP45" s="1477"/>
      <c r="QSQ45" s="1477"/>
      <c r="QSR45" s="1477"/>
      <c r="QSS45" s="1477"/>
      <c r="QST45" s="1477"/>
      <c r="QSU45" s="1477"/>
      <c r="QSV45" s="1477"/>
      <c r="QSW45" s="1477"/>
      <c r="QSX45" s="1477"/>
      <c r="QSY45" s="1477"/>
      <c r="QSZ45" s="1477"/>
      <c r="QTA45" s="1477"/>
      <c r="QTB45" s="1477"/>
      <c r="QTC45" s="1477"/>
      <c r="QTD45" s="1477"/>
      <c r="QTE45" s="1477"/>
      <c r="QTF45" s="1477"/>
      <c r="QTG45" s="1477"/>
      <c r="QTH45" s="1477"/>
      <c r="QTI45" s="1477"/>
      <c r="QTJ45" s="1477"/>
      <c r="QTK45" s="1477"/>
      <c r="QTL45" s="1477"/>
      <c r="QTM45" s="1477"/>
      <c r="QTN45" s="1477"/>
      <c r="QTO45" s="1477"/>
      <c r="QTP45" s="1477"/>
      <c r="QTQ45" s="1477"/>
      <c r="QTR45" s="1477"/>
      <c r="QTS45" s="1477"/>
      <c r="QTT45" s="1477"/>
      <c r="QTU45" s="1477"/>
      <c r="QTV45" s="1477"/>
      <c r="QTW45" s="1477"/>
      <c r="QTX45" s="1477"/>
      <c r="QTY45" s="1477"/>
      <c r="QTZ45" s="1477"/>
      <c r="QUA45" s="1477"/>
      <c r="QUB45" s="1477"/>
      <c r="QUC45" s="1477"/>
      <c r="QUD45" s="1477"/>
      <c r="QUE45" s="1477"/>
      <c r="QUF45" s="1477"/>
      <c r="QUG45" s="1477"/>
      <c r="QUH45" s="1477"/>
      <c r="QUI45" s="1477"/>
      <c r="QUJ45" s="1477"/>
      <c r="QUK45" s="1477"/>
      <c r="QUL45" s="1477"/>
      <c r="QUM45" s="1477"/>
      <c r="QUN45" s="1477"/>
      <c r="QUO45" s="1477"/>
      <c r="QUP45" s="1477"/>
      <c r="QUQ45" s="1477"/>
      <c r="QUR45" s="1477"/>
      <c r="QUS45" s="1477"/>
      <c r="QUT45" s="1477"/>
      <c r="QUU45" s="1477"/>
      <c r="QUV45" s="1477"/>
      <c r="QUW45" s="1477"/>
      <c r="QUX45" s="1477"/>
      <c r="QUY45" s="1477"/>
      <c r="QUZ45" s="1477"/>
      <c r="QVA45" s="1477"/>
      <c r="QVB45" s="1477"/>
      <c r="QVC45" s="1477"/>
      <c r="QVD45" s="1477"/>
      <c r="QVE45" s="1477"/>
      <c r="QVF45" s="1477"/>
      <c r="QVG45" s="1477"/>
      <c r="QVH45" s="1477"/>
      <c r="QVI45" s="1477"/>
      <c r="QVJ45" s="1477"/>
      <c r="QVK45" s="1477"/>
      <c r="QVL45" s="1477"/>
      <c r="QVM45" s="1477"/>
      <c r="QVN45" s="1477"/>
      <c r="QVO45" s="1477"/>
      <c r="QVP45" s="1477"/>
      <c r="QVQ45" s="1477"/>
      <c r="QVR45" s="1477"/>
      <c r="QVS45" s="1477"/>
      <c r="QVT45" s="1477"/>
      <c r="QVU45" s="1477"/>
      <c r="QVV45" s="1477"/>
      <c r="QVW45" s="1477"/>
      <c r="QVX45" s="1477"/>
      <c r="QVY45" s="1477"/>
      <c r="QVZ45" s="1477"/>
      <c r="QWA45" s="1477"/>
      <c r="QWB45" s="1477"/>
      <c r="QWC45" s="1477"/>
      <c r="QWD45" s="1477"/>
      <c r="QWE45" s="1477"/>
      <c r="QWF45" s="1477"/>
      <c r="QWG45" s="1477"/>
      <c r="QWH45" s="1477"/>
      <c r="QWI45" s="1477"/>
      <c r="QWJ45" s="1477"/>
      <c r="QWK45" s="1477"/>
      <c r="QWL45" s="1477"/>
      <c r="QWM45" s="1477"/>
      <c r="QWN45" s="1477"/>
      <c r="QWO45" s="1477"/>
      <c r="QWP45" s="1477"/>
      <c r="QWQ45" s="1477"/>
      <c r="QWR45" s="1477"/>
      <c r="QWS45" s="1477"/>
      <c r="QWT45" s="1477"/>
      <c r="QWU45" s="1477"/>
      <c r="QWV45" s="1477"/>
      <c r="QWW45" s="1477"/>
      <c r="QWX45" s="1477"/>
      <c r="QWY45" s="1477"/>
      <c r="QWZ45" s="1477"/>
      <c r="QXA45" s="1477"/>
      <c r="QXB45" s="1477"/>
      <c r="QXC45" s="1477"/>
      <c r="QXD45" s="1477"/>
      <c r="QXE45" s="1477"/>
      <c r="QXF45" s="1477"/>
      <c r="QXG45" s="1477"/>
      <c r="QXH45" s="1477"/>
      <c r="QXI45" s="1477"/>
      <c r="QXJ45" s="1477"/>
      <c r="QXK45" s="1477"/>
      <c r="QXL45" s="1477"/>
      <c r="QXM45" s="1477"/>
      <c r="QXN45" s="1477"/>
      <c r="QXO45" s="1477"/>
      <c r="QXP45" s="1477"/>
      <c r="QXQ45" s="1477"/>
      <c r="QXR45" s="1477"/>
      <c r="QXS45" s="1477"/>
      <c r="QXT45" s="1477"/>
      <c r="QXU45" s="1477"/>
      <c r="QXV45" s="1477"/>
      <c r="QXW45" s="1477"/>
      <c r="QXX45" s="1477"/>
      <c r="QXY45" s="1477"/>
      <c r="QXZ45" s="1477"/>
      <c r="QYA45" s="1477"/>
      <c r="QYB45" s="1477"/>
      <c r="QYC45" s="1477"/>
      <c r="QYD45" s="1477"/>
      <c r="QYE45" s="1477"/>
      <c r="QYF45" s="1477"/>
      <c r="QYG45" s="1477"/>
      <c r="QYH45" s="1477"/>
      <c r="QYI45" s="1477"/>
      <c r="QYJ45" s="1477"/>
      <c r="QYK45" s="1477"/>
      <c r="QYL45" s="1477"/>
      <c r="QYM45" s="1477"/>
      <c r="QYN45" s="1477"/>
      <c r="QYO45" s="1477"/>
      <c r="QYP45" s="1477"/>
      <c r="QYQ45" s="1477"/>
      <c r="QYR45" s="1477"/>
      <c r="QYS45" s="1477"/>
      <c r="QYT45" s="1477"/>
      <c r="QYU45" s="1477"/>
      <c r="QYV45" s="1477"/>
      <c r="QYW45" s="1477"/>
      <c r="QYX45" s="1477"/>
      <c r="QYY45" s="1477"/>
      <c r="QYZ45" s="1477"/>
      <c r="QZA45" s="1477"/>
      <c r="QZB45" s="1477"/>
      <c r="QZC45" s="1477"/>
      <c r="QZD45" s="1477"/>
      <c r="QZE45" s="1477"/>
      <c r="QZF45" s="1477"/>
      <c r="QZG45" s="1477"/>
      <c r="QZH45" s="1477"/>
      <c r="QZI45" s="1477"/>
      <c r="QZJ45" s="1477"/>
      <c r="QZK45" s="1477"/>
      <c r="QZL45" s="1477"/>
      <c r="QZM45" s="1477"/>
      <c r="QZN45" s="1477"/>
      <c r="QZO45" s="1477"/>
      <c r="QZP45" s="1477"/>
      <c r="QZQ45" s="1477"/>
      <c r="QZR45" s="1477"/>
      <c r="QZS45" s="1477"/>
      <c r="QZT45" s="1477"/>
      <c r="QZU45" s="1477"/>
      <c r="QZV45" s="1477"/>
      <c r="QZW45" s="1477"/>
      <c r="QZX45" s="1477"/>
      <c r="QZY45" s="1477"/>
      <c r="QZZ45" s="1477"/>
      <c r="RAA45" s="1477"/>
      <c r="RAB45" s="1477"/>
      <c r="RAC45" s="1477"/>
      <c r="RAD45" s="1477"/>
      <c r="RAE45" s="1477"/>
      <c r="RAF45" s="1477"/>
      <c r="RAG45" s="1477"/>
      <c r="RAH45" s="1477"/>
      <c r="RAI45" s="1477"/>
      <c r="RAJ45" s="1477"/>
      <c r="RAK45" s="1477"/>
      <c r="RAL45" s="1477"/>
      <c r="RAM45" s="1477"/>
      <c r="RAN45" s="1477"/>
      <c r="RAO45" s="1477"/>
      <c r="RAP45" s="1477"/>
      <c r="RAQ45" s="1477"/>
      <c r="RAR45" s="1477"/>
      <c r="RAS45" s="1477"/>
      <c r="RAT45" s="1477"/>
      <c r="RAU45" s="1477"/>
      <c r="RAV45" s="1477"/>
      <c r="RAW45" s="1477"/>
      <c r="RAX45" s="1477"/>
      <c r="RAY45" s="1477"/>
      <c r="RAZ45" s="1477"/>
      <c r="RBA45" s="1477"/>
      <c r="RBB45" s="1477"/>
      <c r="RBC45" s="1477"/>
      <c r="RBD45" s="1477"/>
      <c r="RBE45" s="1477"/>
      <c r="RBF45" s="1477"/>
      <c r="RBG45" s="1477"/>
      <c r="RBH45" s="1477"/>
      <c r="RBI45" s="1477"/>
      <c r="RBJ45" s="1477"/>
      <c r="RBK45" s="1477"/>
      <c r="RBL45" s="1477"/>
      <c r="RBM45" s="1477"/>
      <c r="RBN45" s="1477"/>
      <c r="RBO45" s="1477"/>
      <c r="RBP45" s="1477"/>
      <c r="RBQ45" s="1477"/>
      <c r="RBR45" s="1477"/>
      <c r="RBS45" s="1477"/>
      <c r="RBT45" s="1477"/>
      <c r="RBU45" s="1477"/>
      <c r="RBV45" s="1477"/>
      <c r="RBW45" s="1477"/>
      <c r="RBX45" s="1477"/>
      <c r="RBY45" s="1477"/>
      <c r="RBZ45" s="1477"/>
      <c r="RCA45" s="1477"/>
      <c r="RCB45" s="1477"/>
      <c r="RCC45" s="1477"/>
      <c r="RCD45" s="1477"/>
      <c r="RCE45" s="1477"/>
      <c r="RCF45" s="1477"/>
      <c r="RCG45" s="1477"/>
      <c r="RCH45" s="1477"/>
      <c r="RCI45" s="1477"/>
      <c r="RCJ45" s="1477"/>
      <c r="RCK45" s="1477"/>
      <c r="RCL45" s="1477"/>
      <c r="RCM45" s="1477"/>
      <c r="RCN45" s="1477"/>
      <c r="RCO45" s="1477"/>
      <c r="RCP45" s="1477"/>
      <c r="RCQ45" s="1477"/>
      <c r="RCR45" s="1477"/>
      <c r="RCS45" s="1477"/>
      <c r="RCT45" s="1477"/>
      <c r="RCU45" s="1477"/>
      <c r="RCV45" s="1477"/>
      <c r="RCW45" s="1477"/>
      <c r="RCX45" s="1477"/>
      <c r="RCY45" s="1477"/>
      <c r="RCZ45" s="1477"/>
      <c r="RDA45" s="1477"/>
      <c r="RDB45" s="1477"/>
      <c r="RDC45" s="1477"/>
      <c r="RDD45" s="1477"/>
      <c r="RDE45" s="1477"/>
      <c r="RDF45" s="1477"/>
      <c r="RDG45" s="1477"/>
      <c r="RDH45" s="1477"/>
      <c r="RDI45" s="1477"/>
      <c r="RDJ45" s="1477"/>
      <c r="RDK45" s="1477"/>
      <c r="RDL45" s="1477"/>
      <c r="RDM45" s="1477"/>
      <c r="RDN45" s="1477"/>
      <c r="RDO45" s="1477"/>
      <c r="RDP45" s="1477"/>
      <c r="RDQ45" s="1477"/>
      <c r="RDR45" s="1477"/>
      <c r="RDS45" s="1477"/>
      <c r="RDT45" s="1477"/>
      <c r="RDU45" s="1477"/>
      <c r="RDV45" s="1477"/>
      <c r="RDW45" s="1477"/>
      <c r="RDX45" s="1477"/>
      <c r="RDY45" s="1477"/>
      <c r="RDZ45" s="1477"/>
      <c r="REA45" s="1477"/>
      <c r="REB45" s="1477"/>
      <c r="REC45" s="1477"/>
      <c r="RED45" s="1477"/>
      <c r="REE45" s="1477"/>
      <c r="REF45" s="1477"/>
      <c r="REG45" s="1477"/>
      <c r="REH45" s="1477"/>
      <c r="REI45" s="1477"/>
      <c r="REJ45" s="1477"/>
      <c r="REK45" s="1477"/>
      <c r="REL45" s="1477"/>
      <c r="REM45" s="1477"/>
      <c r="REN45" s="1477"/>
      <c r="REO45" s="1477"/>
      <c r="REP45" s="1477"/>
      <c r="REQ45" s="1477"/>
      <c r="RER45" s="1477"/>
      <c r="RES45" s="1477"/>
      <c r="RET45" s="1477"/>
      <c r="REU45" s="1477"/>
      <c r="REV45" s="1477"/>
      <c r="REW45" s="1477"/>
      <c r="REX45" s="1477"/>
      <c r="REY45" s="1477"/>
      <c r="REZ45" s="1477"/>
      <c r="RFA45" s="1477"/>
      <c r="RFB45" s="1477"/>
      <c r="RFC45" s="1477"/>
      <c r="RFD45" s="1477"/>
      <c r="RFE45" s="1477"/>
      <c r="RFF45" s="1477"/>
      <c r="RFG45" s="1477"/>
      <c r="RFH45" s="1477"/>
      <c r="RFI45" s="1477"/>
      <c r="RFJ45" s="1477"/>
      <c r="RFK45" s="1477"/>
      <c r="RFL45" s="1477"/>
      <c r="RFM45" s="1477"/>
      <c r="RFN45" s="1477"/>
      <c r="RFO45" s="1477"/>
      <c r="RFP45" s="1477"/>
      <c r="RFQ45" s="1477"/>
      <c r="RFR45" s="1477"/>
      <c r="RFS45" s="1477"/>
      <c r="RFT45" s="1477"/>
      <c r="RFU45" s="1477"/>
      <c r="RFV45" s="1477"/>
      <c r="RFW45" s="1477"/>
      <c r="RFX45" s="1477"/>
      <c r="RFY45" s="1477"/>
      <c r="RFZ45" s="1477"/>
      <c r="RGA45" s="1477"/>
      <c r="RGB45" s="1477"/>
      <c r="RGC45" s="1477"/>
      <c r="RGD45" s="1477"/>
      <c r="RGE45" s="1477"/>
      <c r="RGF45" s="1477"/>
      <c r="RGG45" s="1477"/>
      <c r="RGH45" s="1477"/>
      <c r="RGI45" s="1477"/>
      <c r="RGJ45" s="1477"/>
      <c r="RGK45" s="1477"/>
      <c r="RGL45" s="1477"/>
      <c r="RGM45" s="1477"/>
      <c r="RGN45" s="1477"/>
      <c r="RGO45" s="1477"/>
      <c r="RGP45" s="1477"/>
      <c r="RGQ45" s="1477"/>
      <c r="RGR45" s="1477"/>
      <c r="RGS45" s="1477"/>
      <c r="RGT45" s="1477"/>
      <c r="RGU45" s="1477"/>
      <c r="RGV45" s="1477"/>
      <c r="RGW45" s="1477"/>
      <c r="RGX45" s="1477"/>
      <c r="RGY45" s="1477"/>
      <c r="RGZ45" s="1477"/>
      <c r="RHA45" s="1477"/>
      <c r="RHB45" s="1477"/>
      <c r="RHC45" s="1477"/>
      <c r="RHD45" s="1477"/>
      <c r="RHE45" s="1477"/>
      <c r="RHF45" s="1477"/>
      <c r="RHG45" s="1477"/>
      <c r="RHH45" s="1477"/>
      <c r="RHI45" s="1477"/>
      <c r="RHJ45" s="1477"/>
      <c r="RHK45" s="1477"/>
      <c r="RHL45" s="1477"/>
      <c r="RHM45" s="1477"/>
      <c r="RHN45" s="1477"/>
      <c r="RHO45" s="1477"/>
      <c r="RHP45" s="1477"/>
      <c r="RHQ45" s="1477"/>
      <c r="RHR45" s="1477"/>
      <c r="RHS45" s="1477"/>
      <c r="RHT45" s="1477"/>
      <c r="RHU45" s="1477"/>
      <c r="RHV45" s="1477"/>
      <c r="RHW45" s="1477"/>
      <c r="RHX45" s="1477"/>
      <c r="RHY45" s="1477"/>
      <c r="RHZ45" s="1477"/>
      <c r="RIA45" s="1477"/>
      <c r="RIB45" s="1477"/>
      <c r="RIC45" s="1477"/>
      <c r="RID45" s="1477"/>
      <c r="RIE45" s="1477"/>
      <c r="RIF45" s="1477"/>
      <c r="RIG45" s="1477"/>
      <c r="RIH45" s="1477"/>
      <c r="RII45" s="1477"/>
      <c r="RIJ45" s="1477"/>
      <c r="RIK45" s="1477"/>
      <c r="RIL45" s="1477"/>
      <c r="RIM45" s="1477"/>
      <c r="RIN45" s="1477"/>
      <c r="RIO45" s="1477"/>
      <c r="RIP45" s="1477"/>
      <c r="RIQ45" s="1477"/>
      <c r="RIR45" s="1477"/>
      <c r="RIS45" s="1477"/>
      <c r="RIT45" s="1477"/>
      <c r="RIU45" s="1477"/>
      <c r="RIV45" s="1477"/>
      <c r="RIW45" s="1477"/>
      <c r="RIX45" s="1477"/>
      <c r="RIY45" s="1477"/>
      <c r="RIZ45" s="1477"/>
      <c r="RJA45" s="1477"/>
      <c r="RJB45" s="1477"/>
      <c r="RJC45" s="1477"/>
      <c r="RJD45" s="1477"/>
      <c r="RJE45" s="1477"/>
      <c r="RJF45" s="1477"/>
      <c r="RJG45" s="1477"/>
      <c r="RJH45" s="1477"/>
      <c r="RJI45" s="1477"/>
      <c r="RJJ45" s="1477"/>
      <c r="RJK45" s="1477"/>
      <c r="RJL45" s="1477"/>
      <c r="RJM45" s="1477"/>
      <c r="RJN45" s="1477"/>
      <c r="RJO45" s="1477"/>
      <c r="RJP45" s="1477"/>
      <c r="RJQ45" s="1477"/>
      <c r="RJR45" s="1477"/>
      <c r="RJS45" s="1477"/>
      <c r="RJT45" s="1477"/>
      <c r="RJU45" s="1477"/>
      <c r="RJV45" s="1477"/>
      <c r="RJW45" s="1477"/>
      <c r="RJX45" s="1477"/>
      <c r="RJY45" s="1477"/>
      <c r="RJZ45" s="1477"/>
      <c r="RKA45" s="1477"/>
      <c r="RKB45" s="1477"/>
      <c r="RKC45" s="1477"/>
      <c r="RKD45" s="1477"/>
      <c r="RKE45" s="1477"/>
      <c r="RKF45" s="1477"/>
      <c r="RKG45" s="1477"/>
      <c r="RKH45" s="1477"/>
      <c r="RKI45" s="1477"/>
      <c r="RKJ45" s="1477"/>
      <c r="RKK45" s="1477"/>
      <c r="RKL45" s="1477"/>
      <c r="RKM45" s="1477"/>
      <c r="RKN45" s="1477"/>
      <c r="RKO45" s="1477"/>
      <c r="RKP45" s="1477"/>
      <c r="RKQ45" s="1477"/>
      <c r="RKR45" s="1477"/>
      <c r="RKS45" s="1477"/>
      <c r="RKT45" s="1477"/>
      <c r="RKU45" s="1477"/>
      <c r="RKV45" s="1477"/>
      <c r="RKW45" s="1477"/>
      <c r="RKX45" s="1477"/>
      <c r="RKY45" s="1477"/>
      <c r="RKZ45" s="1477"/>
      <c r="RLA45" s="1477"/>
      <c r="RLB45" s="1477"/>
      <c r="RLC45" s="1477"/>
      <c r="RLD45" s="1477"/>
      <c r="RLE45" s="1477"/>
      <c r="RLF45" s="1477"/>
      <c r="RLG45" s="1477"/>
      <c r="RLH45" s="1477"/>
      <c r="RLI45" s="1477"/>
      <c r="RLJ45" s="1477"/>
      <c r="RLK45" s="1477"/>
      <c r="RLL45" s="1477"/>
      <c r="RLM45" s="1477"/>
      <c r="RLN45" s="1477"/>
      <c r="RLO45" s="1477"/>
      <c r="RLP45" s="1477"/>
      <c r="RLQ45" s="1477"/>
      <c r="RLR45" s="1477"/>
      <c r="RLS45" s="1477"/>
      <c r="RLT45" s="1477"/>
      <c r="RLU45" s="1477"/>
      <c r="RLV45" s="1477"/>
      <c r="RLW45" s="1477"/>
      <c r="RLX45" s="1477"/>
      <c r="RLY45" s="1477"/>
      <c r="RLZ45" s="1477"/>
      <c r="RMA45" s="1477"/>
      <c r="RMB45" s="1477"/>
      <c r="RMC45" s="1477"/>
      <c r="RMD45" s="1477"/>
      <c r="RME45" s="1477"/>
      <c r="RMF45" s="1477"/>
      <c r="RMG45" s="1477"/>
      <c r="RMH45" s="1477"/>
      <c r="RMI45" s="1477"/>
      <c r="RMJ45" s="1477"/>
      <c r="RMK45" s="1477"/>
      <c r="RML45" s="1477"/>
      <c r="RMM45" s="1477"/>
      <c r="RMN45" s="1477"/>
      <c r="RMO45" s="1477"/>
      <c r="RMP45" s="1477"/>
      <c r="RMQ45" s="1477"/>
      <c r="RMR45" s="1477"/>
      <c r="RMS45" s="1477"/>
      <c r="RMT45" s="1477"/>
      <c r="RMU45" s="1477"/>
      <c r="RMV45" s="1477"/>
      <c r="RMW45" s="1477"/>
      <c r="RMX45" s="1477"/>
      <c r="RMY45" s="1477"/>
      <c r="RMZ45" s="1477"/>
      <c r="RNA45" s="1477"/>
      <c r="RNB45" s="1477"/>
      <c r="RNC45" s="1477"/>
      <c r="RND45" s="1477"/>
      <c r="RNE45" s="1477"/>
      <c r="RNF45" s="1477"/>
      <c r="RNG45" s="1477"/>
      <c r="RNH45" s="1477"/>
      <c r="RNI45" s="1477"/>
      <c r="RNJ45" s="1477"/>
      <c r="RNK45" s="1477"/>
      <c r="RNL45" s="1477"/>
      <c r="RNM45" s="1477"/>
      <c r="RNN45" s="1477"/>
      <c r="RNO45" s="1477"/>
      <c r="RNP45" s="1477"/>
      <c r="RNQ45" s="1477"/>
      <c r="RNR45" s="1477"/>
      <c r="RNS45" s="1477"/>
      <c r="RNT45" s="1477"/>
      <c r="RNU45" s="1477"/>
      <c r="RNV45" s="1477"/>
      <c r="RNW45" s="1477"/>
      <c r="RNX45" s="1477"/>
      <c r="RNY45" s="1477"/>
      <c r="RNZ45" s="1477"/>
      <c r="ROA45" s="1477"/>
      <c r="ROB45" s="1477"/>
      <c r="ROC45" s="1477"/>
      <c r="ROD45" s="1477"/>
      <c r="ROE45" s="1477"/>
      <c r="ROF45" s="1477"/>
      <c r="ROG45" s="1477"/>
      <c r="ROH45" s="1477"/>
      <c r="ROI45" s="1477"/>
      <c r="ROJ45" s="1477"/>
      <c r="ROK45" s="1477"/>
      <c r="ROL45" s="1477"/>
      <c r="ROM45" s="1477"/>
      <c r="RON45" s="1477"/>
      <c r="ROO45" s="1477"/>
      <c r="ROP45" s="1477"/>
      <c r="ROQ45" s="1477"/>
      <c r="ROR45" s="1477"/>
      <c r="ROS45" s="1477"/>
      <c r="ROT45" s="1477"/>
      <c r="ROU45" s="1477"/>
      <c r="ROV45" s="1477"/>
      <c r="ROW45" s="1477"/>
      <c r="ROX45" s="1477"/>
      <c r="ROY45" s="1477"/>
      <c r="ROZ45" s="1477"/>
      <c r="RPA45" s="1477"/>
      <c r="RPB45" s="1477"/>
      <c r="RPC45" s="1477"/>
      <c r="RPD45" s="1477"/>
      <c r="RPE45" s="1477"/>
      <c r="RPF45" s="1477"/>
      <c r="RPG45" s="1477"/>
      <c r="RPH45" s="1477"/>
      <c r="RPI45" s="1477"/>
      <c r="RPJ45" s="1477"/>
      <c r="RPK45" s="1477"/>
      <c r="RPL45" s="1477"/>
      <c r="RPM45" s="1477"/>
      <c r="RPN45" s="1477"/>
      <c r="RPO45" s="1477"/>
      <c r="RPP45" s="1477"/>
      <c r="RPQ45" s="1477"/>
      <c r="RPR45" s="1477"/>
      <c r="RPS45" s="1477"/>
      <c r="RPT45" s="1477"/>
      <c r="RPU45" s="1477"/>
      <c r="RPV45" s="1477"/>
      <c r="RPW45" s="1477"/>
      <c r="RPX45" s="1477"/>
      <c r="RPY45" s="1477"/>
      <c r="RPZ45" s="1477"/>
      <c r="RQA45" s="1477"/>
      <c r="RQB45" s="1477"/>
      <c r="RQC45" s="1477"/>
      <c r="RQD45" s="1477"/>
      <c r="RQE45" s="1477"/>
      <c r="RQF45" s="1477"/>
      <c r="RQG45" s="1477"/>
      <c r="RQH45" s="1477"/>
      <c r="RQI45" s="1477"/>
      <c r="RQJ45" s="1477"/>
      <c r="RQK45" s="1477"/>
      <c r="RQL45" s="1477"/>
      <c r="RQM45" s="1477"/>
      <c r="RQN45" s="1477"/>
      <c r="RQO45" s="1477"/>
      <c r="RQP45" s="1477"/>
      <c r="RQQ45" s="1477"/>
      <c r="RQR45" s="1477"/>
      <c r="RQS45" s="1477"/>
      <c r="RQT45" s="1477"/>
      <c r="RQU45" s="1477"/>
      <c r="RQV45" s="1477"/>
      <c r="RQW45" s="1477"/>
      <c r="RQX45" s="1477"/>
      <c r="RQY45" s="1477"/>
      <c r="RQZ45" s="1477"/>
      <c r="RRA45" s="1477"/>
      <c r="RRB45" s="1477"/>
      <c r="RRC45" s="1477"/>
      <c r="RRD45" s="1477"/>
      <c r="RRE45" s="1477"/>
      <c r="RRF45" s="1477"/>
      <c r="RRG45" s="1477"/>
      <c r="RRH45" s="1477"/>
      <c r="RRI45" s="1477"/>
      <c r="RRJ45" s="1477"/>
      <c r="RRK45" s="1477"/>
      <c r="RRL45" s="1477"/>
      <c r="RRM45" s="1477"/>
      <c r="RRN45" s="1477"/>
      <c r="RRO45" s="1477"/>
      <c r="RRP45" s="1477"/>
      <c r="RRQ45" s="1477"/>
      <c r="RRR45" s="1477"/>
      <c r="RRS45" s="1477"/>
      <c r="RRT45" s="1477"/>
      <c r="RRU45" s="1477"/>
      <c r="RRV45" s="1477"/>
      <c r="RRW45" s="1477"/>
      <c r="RRX45" s="1477"/>
      <c r="RRY45" s="1477"/>
      <c r="RRZ45" s="1477"/>
      <c r="RSA45" s="1477"/>
      <c r="RSB45" s="1477"/>
      <c r="RSC45" s="1477"/>
      <c r="RSD45" s="1477"/>
      <c r="RSE45" s="1477"/>
      <c r="RSF45" s="1477"/>
      <c r="RSG45" s="1477"/>
      <c r="RSH45" s="1477"/>
      <c r="RSI45" s="1477"/>
      <c r="RSJ45" s="1477"/>
      <c r="RSK45" s="1477"/>
      <c r="RSL45" s="1477"/>
      <c r="RSM45" s="1477"/>
      <c r="RSN45" s="1477"/>
      <c r="RSO45" s="1477"/>
      <c r="RSP45" s="1477"/>
      <c r="RSQ45" s="1477"/>
      <c r="RSR45" s="1477"/>
      <c r="RSS45" s="1477"/>
      <c r="RST45" s="1477"/>
      <c r="RSU45" s="1477"/>
      <c r="RSV45" s="1477"/>
      <c r="RSW45" s="1477"/>
      <c r="RSX45" s="1477"/>
      <c r="RSY45" s="1477"/>
      <c r="RSZ45" s="1477"/>
      <c r="RTA45" s="1477"/>
      <c r="RTB45" s="1477"/>
      <c r="RTC45" s="1477"/>
      <c r="RTD45" s="1477"/>
      <c r="RTE45" s="1477"/>
      <c r="RTF45" s="1477"/>
      <c r="RTG45" s="1477"/>
      <c r="RTH45" s="1477"/>
      <c r="RTI45" s="1477"/>
      <c r="RTJ45" s="1477"/>
      <c r="RTK45" s="1477"/>
      <c r="RTL45" s="1477"/>
      <c r="RTM45" s="1477"/>
      <c r="RTN45" s="1477"/>
      <c r="RTO45" s="1477"/>
      <c r="RTP45" s="1477"/>
      <c r="RTQ45" s="1477"/>
      <c r="RTR45" s="1477"/>
      <c r="RTS45" s="1477"/>
      <c r="RTT45" s="1477"/>
      <c r="RTU45" s="1477"/>
      <c r="RTV45" s="1477"/>
      <c r="RTW45" s="1477"/>
      <c r="RTX45" s="1477"/>
      <c r="RTY45" s="1477"/>
      <c r="RTZ45" s="1477"/>
      <c r="RUA45" s="1477"/>
      <c r="RUB45" s="1477"/>
      <c r="RUC45" s="1477"/>
      <c r="RUD45" s="1477"/>
      <c r="RUE45" s="1477"/>
      <c r="RUF45" s="1477"/>
      <c r="RUG45" s="1477"/>
      <c r="RUH45" s="1477"/>
      <c r="RUI45" s="1477"/>
      <c r="RUJ45" s="1477"/>
      <c r="RUK45" s="1477"/>
      <c r="RUL45" s="1477"/>
      <c r="RUM45" s="1477"/>
      <c r="RUN45" s="1477"/>
      <c r="RUO45" s="1477"/>
      <c r="RUP45" s="1477"/>
      <c r="RUQ45" s="1477"/>
      <c r="RUR45" s="1477"/>
      <c r="RUS45" s="1477"/>
      <c r="RUT45" s="1477"/>
      <c r="RUU45" s="1477"/>
      <c r="RUV45" s="1477"/>
      <c r="RUW45" s="1477"/>
      <c r="RUX45" s="1477"/>
      <c r="RUY45" s="1477"/>
      <c r="RUZ45" s="1477"/>
      <c r="RVA45" s="1477"/>
      <c r="RVB45" s="1477"/>
      <c r="RVC45" s="1477"/>
      <c r="RVD45" s="1477"/>
      <c r="RVE45" s="1477"/>
      <c r="RVF45" s="1477"/>
      <c r="RVG45" s="1477"/>
      <c r="RVH45" s="1477"/>
      <c r="RVI45" s="1477"/>
      <c r="RVJ45" s="1477"/>
      <c r="RVK45" s="1477"/>
      <c r="RVL45" s="1477"/>
      <c r="RVM45" s="1477"/>
      <c r="RVN45" s="1477"/>
      <c r="RVO45" s="1477"/>
      <c r="RVP45" s="1477"/>
      <c r="RVQ45" s="1477"/>
      <c r="RVR45" s="1477"/>
      <c r="RVS45" s="1477"/>
      <c r="RVT45" s="1477"/>
      <c r="RVU45" s="1477"/>
      <c r="RVV45" s="1477"/>
      <c r="RVW45" s="1477"/>
      <c r="RVX45" s="1477"/>
      <c r="RVY45" s="1477"/>
      <c r="RVZ45" s="1477"/>
      <c r="RWA45" s="1477"/>
      <c r="RWB45" s="1477"/>
      <c r="RWC45" s="1477"/>
      <c r="RWD45" s="1477"/>
      <c r="RWE45" s="1477"/>
      <c r="RWF45" s="1477"/>
      <c r="RWG45" s="1477"/>
      <c r="RWH45" s="1477"/>
      <c r="RWI45" s="1477"/>
      <c r="RWJ45" s="1477"/>
      <c r="RWK45" s="1477"/>
      <c r="RWL45" s="1477"/>
      <c r="RWM45" s="1477"/>
      <c r="RWN45" s="1477"/>
      <c r="RWO45" s="1477"/>
      <c r="RWP45" s="1477"/>
      <c r="RWQ45" s="1477"/>
      <c r="RWR45" s="1477"/>
      <c r="RWS45" s="1477"/>
      <c r="RWT45" s="1477"/>
      <c r="RWU45" s="1477"/>
      <c r="RWV45" s="1477"/>
      <c r="RWW45" s="1477"/>
      <c r="RWX45" s="1477"/>
      <c r="RWY45" s="1477"/>
      <c r="RWZ45" s="1477"/>
      <c r="RXA45" s="1477"/>
      <c r="RXB45" s="1477"/>
      <c r="RXC45" s="1477"/>
      <c r="RXD45" s="1477"/>
      <c r="RXE45" s="1477"/>
      <c r="RXF45" s="1477"/>
      <c r="RXG45" s="1477"/>
      <c r="RXH45" s="1477"/>
      <c r="RXI45" s="1477"/>
      <c r="RXJ45" s="1477"/>
      <c r="RXK45" s="1477"/>
      <c r="RXL45" s="1477"/>
      <c r="RXM45" s="1477"/>
      <c r="RXN45" s="1477"/>
      <c r="RXO45" s="1477"/>
      <c r="RXP45" s="1477"/>
      <c r="RXQ45" s="1477"/>
      <c r="RXR45" s="1477"/>
      <c r="RXS45" s="1477"/>
      <c r="RXT45" s="1477"/>
      <c r="RXU45" s="1477"/>
      <c r="RXV45" s="1477"/>
      <c r="RXW45" s="1477"/>
      <c r="RXX45" s="1477"/>
      <c r="RXY45" s="1477"/>
      <c r="RXZ45" s="1477"/>
      <c r="RYA45" s="1477"/>
      <c r="RYB45" s="1477"/>
      <c r="RYC45" s="1477"/>
      <c r="RYD45" s="1477"/>
      <c r="RYE45" s="1477"/>
      <c r="RYF45" s="1477"/>
      <c r="RYG45" s="1477"/>
      <c r="RYH45" s="1477"/>
      <c r="RYI45" s="1477"/>
      <c r="RYJ45" s="1477"/>
      <c r="RYK45" s="1477"/>
      <c r="RYL45" s="1477"/>
      <c r="RYM45" s="1477"/>
      <c r="RYN45" s="1477"/>
      <c r="RYO45" s="1477"/>
      <c r="RYP45" s="1477"/>
      <c r="RYQ45" s="1477"/>
      <c r="RYR45" s="1477"/>
      <c r="RYS45" s="1477"/>
      <c r="RYT45" s="1477"/>
      <c r="RYU45" s="1477"/>
      <c r="RYV45" s="1477"/>
      <c r="RYW45" s="1477"/>
      <c r="RYX45" s="1477"/>
      <c r="RYY45" s="1477"/>
      <c r="RYZ45" s="1477"/>
      <c r="RZA45" s="1477"/>
      <c r="RZB45" s="1477"/>
      <c r="RZC45" s="1477"/>
      <c r="RZD45" s="1477"/>
      <c r="RZE45" s="1477"/>
      <c r="RZF45" s="1477"/>
      <c r="RZG45" s="1477"/>
      <c r="RZH45" s="1477"/>
      <c r="RZI45" s="1477"/>
      <c r="RZJ45" s="1477"/>
      <c r="RZK45" s="1477"/>
      <c r="RZL45" s="1477"/>
      <c r="RZM45" s="1477"/>
      <c r="RZN45" s="1477"/>
      <c r="RZO45" s="1477"/>
      <c r="RZP45" s="1477"/>
      <c r="RZQ45" s="1477"/>
      <c r="RZR45" s="1477"/>
      <c r="RZS45" s="1477"/>
      <c r="RZT45" s="1477"/>
      <c r="RZU45" s="1477"/>
      <c r="RZV45" s="1477"/>
      <c r="RZW45" s="1477"/>
      <c r="RZX45" s="1477"/>
      <c r="RZY45" s="1477"/>
      <c r="RZZ45" s="1477"/>
      <c r="SAA45" s="1477"/>
      <c r="SAB45" s="1477"/>
      <c r="SAC45" s="1477"/>
      <c r="SAD45" s="1477"/>
      <c r="SAE45" s="1477"/>
      <c r="SAF45" s="1477"/>
      <c r="SAG45" s="1477"/>
      <c r="SAH45" s="1477"/>
      <c r="SAI45" s="1477"/>
      <c r="SAJ45" s="1477"/>
      <c r="SAK45" s="1477"/>
      <c r="SAL45" s="1477"/>
      <c r="SAM45" s="1477"/>
      <c r="SAN45" s="1477"/>
      <c r="SAO45" s="1477"/>
      <c r="SAP45" s="1477"/>
      <c r="SAQ45" s="1477"/>
      <c r="SAR45" s="1477"/>
      <c r="SAS45" s="1477"/>
      <c r="SAT45" s="1477"/>
      <c r="SAU45" s="1477"/>
      <c r="SAV45" s="1477"/>
      <c r="SAW45" s="1477"/>
      <c r="SAX45" s="1477"/>
      <c r="SAY45" s="1477"/>
      <c r="SAZ45" s="1477"/>
      <c r="SBA45" s="1477"/>
      <c r="SBB45" s="1477"/>
      <c r="SBC45" s="1477"/>
      <c r="SBD45" s="1477"/>
      <c r="SBE45" s="1477"/>
      <c r="SBF45" s="1477"/>
      <c r="SBG45" s="1477"/>
      <c r="SBH45" s="1477"/>
      <c r="SBI45" s="1477"/>
      <c r="SBJ45" s="1477"/>
      <c r="SBK45" s="1477"/>
      <c r="SBL45" s="1477"/>
      <c r="SBM45" s="1477"/>
      <c r="SBN45" s="1477"/>
      <c r="SBO45" s="1477"/>
      <c r="SBP45" s="1477"/>
      <c r="SBQ45" s="1477"/>
      <c r="SBR45" s="1477"/>
      <c r="SBS45" s="1477"/>
      <c r="SBT45" s="1477"/>
      <c r="SBU45" s="1477"/>
      <c r="SBV45" s="1477"/>
      <c r="SBW45" s="1477"/>
      <c r="SBX45" s="1477"/>
      <c r="SBY45" s="1477"/>
      <c r="SBZ45" s="1477"/>
      <c r="SCA45" s="1477"/>
      <c r="SCB45" s="1477"/>
      <c r="SCC45" s="1477"/>
      <c r="SCD45" s="1477"/>
      <c r="SCE45" s="1477"/>
      <c r="SCF45" s="1477"/>
      <c r="SCG45" s="1477"/>
      <c r="SCH45" s="1477"/>
      <c r="SCI45" s="1477"/>
      <c r="SCJ45" s="1477"/>
      <c r="SCK45" s="1477"/>
      <c r="SCL45" s="1477"/>
      <c r="SCM45" s="1477"/>
      <c r="SCN45" s="1477"/>
      <c r="SCO45" s="1477"/>
      <c r="SCP45" s="1477"/>
      <c r="SCQ45" s="1477"/>
      <c r="SCR45" s="1477"/>
      <c r="SCS45" s="1477"/>
      <c r="SCT45" s="1477"/>
      <c r="SCU45" s="1477"/>
      <c r="SCV45" s="1477"/>
      <c r="SCW45" s="1477"/>
      <c r="SCX45" s="1477"/>
      <c r="SCY45" s="1477"/>
      <c r="SCZ45" s="1477"/>
      <c r="SDA45" s="1477"/>
      <c r="SDB45" s="1477"/>
      <c r="SDC45" s="1477"/>
      <c r="SDD45" s="1477"/>
      <c r="SDE45" s="1477"/>
      <c r="SDF45" s="1477"/>
      <c r="SDG45" s="1477"/>
      <c r="SDH45" s="1477"/>
      <c r="SDI45" s="1477"/>
      <c r="SDJ45" s="1477"/>
      <c r="SDK45" s="1477"/>
      <c r="SDL45" s="1477"/>
      <c r="SDM45" s="1477"/>
      <c r="SDN45" s="1477"/>
      <c r="SDO45" s="1477"/>
      <c r="SDP45" s="1477"/>
      <c r="SDQ45" s="1477"/>
      <c r="SDR45" s="1477"/>
      <c r="SDS45" s="1477"/>
      <c r="SDT45" s="1477"/>
      <c r="SDU45" s="1477"/>
      <c r="SDV45" s="1477"/>
      <c r="SDW45" s="1477"/>
      <c r="SDX45" s="1477"/>
      <c r="SDY45" s="1477"/>
      <c r="SDZ45" s="1477"/>
      <c r="SEA45" s="1477"/>
      <c r="SEB45" s="1477"/>
      <c r="SEC45" s="1477"/>
      <c r="SED45" s="1477"/>
      <c r="SEE45" s="1477"/>
      <c r="SEF45" s="1477"/>
      <c r="SEG45" s="1477"/>
      <c r="SEH45" s="1477"/>
      <c r="SEI45" s="1477"/>
      <c r="SEJ45" s="1477"/>
      <c r="SEK45" s="1477"/>
      <c r="SEL45" s="1477"/>
      <c r="SEM45" s="1477"/>
      <c r="SEN45" s="1477"/>
      <c r="SEO45" s="1477"/>
      <c r="SEP45" s="1477"/>
      <c r="SEQ45" s="1477"/>
      <c r="SER45" s="1477"/>
      <c r="SES45" s="1477"/>
      <c r="SET45" s="1477"/>
      <c r="SEU45" s="1477"/>
      <c r="SEV45" s="1477"/>
      <c r="SEW45" s="1477"/>
      <c r="SEX45" s="1477"/>
      <c r="SEY45" s="1477"/>
      <c r="SEZ45" s="1477"/>
      <c r="SFA45" s="1477"/>
      <c r="SFB45" s="1477"/>
      <c r="SFC45" s="1477"/>
      <c r="SFD45" s="1477"/>
      <c r="SFE45" s="1477"/>
      <c r="SFF45" s="1477"/>
      <c r="SFG45" s="1477"/>
      <c r="SFH45" s="1477"/>
      <c r="SFI45" s="1477"/>
      <c r="SFJ45" s="1477"/>
      <c r="SFK45" s="1477"/>
      <c r="SFL45" s="1477"/>
      <c r="SFM45" s="1477"/>
      <c r="SFN45" s="1477"/>
      <c r="SFO45" s="1477"/>
      <c r="SFP45" s="1477"/>
      <c r="SFQ45" s="1477"/>
      <c r="SFR45" s="1477"/>
      <c r="SFS45" s="1477"/>
      <c r="SFT45" s="1477"/>
      <c r="SFU45" s="1477"/>
      <c r="SFV45" s="1477"/>
      <c r="SFW45" s="1477"/>
      <c r="SFX45" s="1477"/>
      <c r="SFY45" s="1477"/>
      <c r="SFZ45" s="1477"/>
      <c r="SGA45" s="1477"/>
      <c r="SGB45" s="1477"/>
      <c r="SGC45" s="1477"/>
      <c r="SGD45" s="1477"/>
      <c r="SGE45" s="1477"/>
      <c r="SGF45" s="1477"/>
      <c r="SGG45" s="1477"/>
      <c r="SGH45" s="1477"/>
      <c r="SGI45" s="1477"/>
      <c r="SGJ45" s="1477"/>
      <c r="SGK45" s="1477"/>
      <c r="SGL45" s="1477"/>
      <c r="SGM45" s="1477"/>
      <c r="SGN45" s="1477"/>
      <c r="SGO45" s="1477"/>
      <c r="SGP45" s="1477"/>
      <c r="SGQ45" s="1477"/>
      <c r="SGR45" s="1477"/>
      <c r="SGS45" s="1477"/>
      <c r="SGT45" s="1477"/>
      <c r="SGU45" s="1477"/>
      <c r="SGV45" s="1477"/>
      <c r="SGW45" s="1477"/>
      <c r="SGX45" s="1477"/>
      <c r="SGY45" s="1477"/>
      <c r="SGZ45" s="1477"/>
      <c r="SHA45" s="1477"/>
      <c r="SHB45" s="1477"/>
      <c r="SHC45" s="1477"/>
      <c r="SHD45" s="1477"/>
      <c r="SHE45" s="1477"/>
      <c r="SHF45" s="1477"/>
      <c r="SHG45" s="1477"/>
      <c r="SHH45" s="1477"/>
      <c r="SHI45" s="1477"/>
      <c r="SHJ45" s="1477"/>
      <c r="SHK45" s="1477"/>
      <c r="SHL45" s="1477"/>
      <c r="SHM45" s="1477"/>
      <c r="SHN45" s="1477"/>
      <c r="SHO45" s="1477"/>
      <c r="SHP45" s="1477"/>
      <c r="SHQ45" s="1477"/>
      <c r="SHR45" s="1477"/>
      <c r="SHS45" s="1477"/>
      <c r="SHT45" s="1477"/>
      <c r="SHU45" s="1477"/>
      <c r="SHV45" s="1477"/>
      <c r="SHW45" s="1477"/>
      <c r="SHX45" s="1477"/>
      <c r="SHY45" s="1477"/>
      <c r="SHZ45" s="1477"/>
      <c r="SIA45" s="1477"/>
      <c r="SIB45" s="1477"/>
      <c r="SIC45" s="1477"/>
      <c r="SID45" s="1477"/>
      <c r="SIE45" s="1477"/>
      <c r="SIF45" s="1477"/>
      <c r="SIG45" s="1477"/>
      <c r="SIH45" s="1477"/>
      <c r="SII45" s="1477"/>
      <c r="SIJ45" s="1477"/>
      <c r="SIK45" s="1477"/>
      <c r="SIL45" s="1477"/>
      <c r="SIM45" s="1477"/>
      <c r="SIN45" s="1477"/>
      <c r="SIO45" s="1477"/>
      <c r="SIP45" s="1477"/>
      <c r="SIQ45" s="1477"/>
      <c r="SIR45" s="1477"/>
      <c r="SIS45" s="1477"/>
      <c r="SIT45" s="1477"/>
      <c r="SIU45" s="1477"/>
      <c r="SIV45" s="1477"/>
      <c r="SIW45" s="1477"/>
      <c r="SIX45" s="1477"/>
      <c r="SIY45" s="1477"/>
      <c r="SIZ45" s="1477"/>
      <c r="SJA45" s="1477"/>
      <c r="SJB45" s="1477"/>
      <c r="SJC45" s="1477"/>
      <c r="SJD45" s="1477"/>
      <c r="SJE45" s="1477"/>
      <c r="SJF45" s="1477"/>
      <c r="SJG45" s="1477"/>
      <c r="SJH45" s="1477"/>
      <c r="SJI45" s="1477"/>
      <c r="SJJ45" s="1477"/>
      <c r="SJK45" s="1477"/>
      <c r="SJL45" s="1477"/>
      <c r="SJM45" s="1477"/>
      <c r="SJN45" s="1477"/>
      <c r="SJO45" s="1477"/>
      <c r="SJP45" s="1477"/>
      <c r="SJQ45" s="1477"/>
      <c r="SJR45" s="1477"/>
      <c r="SJS45" s="1477"/>
      <c r="SJT45" s="1477"/>
      <c r="SJU45" s="1477"/>
      <c r="SJV45" s="1477"/>
      <c r="SJW45" s="1477"/>
      <c r="SJX45" s="1477"/>
      <c r="SJY45" s="1477"/>
      <c r="SJZ45" s="1477"/>
      <c r="SKA45" s="1477"/>
      <c r="SKB45" s="1477"/>
      <c r="SKC45" s="1477"/>
      <c r="SKD45" s="1477"/>
      <c r="SKE45" s="1477"/>
      <c r="SKF45" s="1477"/>
      <c r="SKG45" s="1477"/>
      <c r="SKH45" s="1477"/>
      <c r="SKI45" s="1477"/>
      <c r="SKJ45" s="1477"/>
      <c r="SKK45" s="1477"/>
      <c r="SKL45" s="1477"/>
      <c r="SKM45" s="1477"/>
      <c r="SKN45" s="1477"/>
      <c r="SKO45" s="1477"/>
      <c r="SKP45" s="1477"/>
      <c r="SKQ45" s="1477"/>
      <c r="SKR45" s="1477"/>
      <c r="SKS45" s="1477"/>
      <c r="SKT45" s="1477"/>
      <c r="SKU45" s="1477"/>
      <c r="SKV45" s="1477"/>
      <c r="SKW45" s="1477"/>
      <c r="SKX45" s="1477"/>
      <c r="SKY45" s="1477"/>
      <c r="SKZ45" s="1477"/>
      <c r="SLA45" s="1477"/>
      <c r="SLB45" s="1477"/>
      <c r="SLC45" s="1477"/>
      <c r="SLD45" s="1477"/>
      <c r="SLE45" s="1477"/>
      <c r="SLF45" s="1477"/>
      <c r="SLG45" s="1477"/>
      <c r="SLH45" s="1477"/>
      <c r="SLI45" s="1477"/>
      <c r="SLJ45" s="1477"/>
      <c r="SLK45" s="1477"/>
      <c r="SLL45" s="1477"/>
      <c r="SLM45" s="1477"/>
      <c r="SLN45" s="1477"/>
      <c r="SLO45" s="1477"/>
      <c r="SLP45" s="1477"/>
      <c r="SLQ45" s="1477"/>
      <c r="SLR45" s="1477"/>
      <c r="SLS45" s="1477"/>
      <c r="SLT45" s="1477"/>
      <c r="SLU45" s="1477"/>
      <c r="SLV45" s="1477"/>
      <c r="SLW45" s="1477"/>
      <c r="SLX45" s="1477"/>
      <c r="SLY45" s="1477"/>
      <c r="SLZ45" s="1477"/>
      <c r="SMA45" s="1477"/>
      <c r="SMB45" s="1477"/>
      <c r="SMC45" s="1477"/>
      <c r="SMD45" s="1477"/>
      <c r="SME45" s="1477"/>
      <c r="SMF45" s="1477"/>
      <c r="SMG45" s="1477"/>
      <c r="SMH45" s="1477"/>
      <c r="SMI45" s="1477"/>
      <c r="SMJ45" s="1477"/>
      <c r="SMK45" s="1477"/>
      <c r="SML45" s="1477"/>
      <c r="SMM45" s="1477"/>
      <c r="SMN45" s="1477"/>
      <c r="SMO45" s="1477"/>
      <c r="SMP45" s="1477"/>
      <c r="SMQ45" s="1477"/>
      <c r="SMR45" s="1477"/>
      <c r="SMS45" s="1477"/>
      <c r="SMT45" s="1477"/>
      <c r="SMU45" s="1477"/>
      <c r="SMV45" s="1477"/>
      <c r="SMW45" s="1477"/>
      <c r="SMX45" s="1477"/>
      <c r="SMY45" s="1477"/>
      <c r="SMZ45" s="1477"/>
      <c r="SNA45" s="1477"/>
      <c r="SNB45" s="1477"/>
      <c r="SNC45" s="1477"/>
      <c r="SND45" s="1477"/>
      <c r="SNE45" s="1477"/>
      <c r="SNF45" s="1477"/>
      <c r="SNG45" s="1477"/>
      <c r="SNH45" s="1477"/>
      <c r="SNI45" s="1477"/>
      <c r="SNJ45" s="1477"/>
      <c r="SNK45" s="1477"/>
      <c r="SNL45" s="1477"/>
      <c r="SNM45" s="1477"/>
      <c r="SNN45" s="1477"/>
      <c r="SNO45" s="1477"/>
      <c r="SNP45" s="1477"/>
      <c r="SNQ45" s="1477"/>
      <c r="SNR45" s="1477"/>
      <c r="SNS45" s="1477"/>
      <c r="SNT45" s="1477"/>
      <c r="SNU45" s="1477"/>
      <c r="SNV45" s="1477"/>
      <c r="SNW45" s="1477"/>
      <c r="SNX45" s="1477"/>
      <c r="SNY45" s="1477"/>
      <c r="SNZ45" s="1477"/>
      <c r="SOA45" s="1477"/>
      <c r="SOB45" s="1477"/>
      <c r="SOC45" s="1477"/>
      <c r="SOD45" s="1477"/>
      <c r="SOE45" s="1477"/>
      <c r="SOF45" s="1477"/>
      <c r="SOG45" s="1477"/>
      <c r="SOH45" s="1477"/>
      <c r="SOI45" s="1477"/>
      <c r="SOJ45" s="1477"/>
      <c r="SOK45" s="1477"/>
      <c r="SOL45" s="1477"/>
      <c r="SOM45" s="1477"/>
      <c r="SON45" s="1477"/>
      <c r="SOO45" s="1477"/>
      <c r="SOP45" s="1477"/>
      <c r="SOQ45" s="1477"/>
      <c r="SOR45" s="1477"/>
      <c r="SOS45" s="1477"/>
      <c r="SOT45" s="1477"/>
      <c r="SOU45" s="1477"/>
      <c r="SOV45" s="1477"/>
      <c r="SOW45" s="1477"/>
      <c r="SOX45" s="1477"/>
      <c r="SOY45" s="1477"/>
      <c r="SOZ45" s="1477"/>
      <c r="SPA45" s="1477"/>
      <c r="SPB45" s="1477"/>
      <c r="SPC45" s="1477"/>
      <c r="SPD45" s="1477"/>
      <c r="SPE45" s="1477"/>
      <c r="SPF45" s="1477"/>
      <c r="SPG45" s="1477"/>
      <c r="SPH45" s="1477"/>
      <c r="SPI45" s="1477"/>
      <c r="SPJ45" s="1477"/>
      <c r="SPK45" s="1477"/>
      <c r="SPL45" s="1477"/>
      <c r="SPM45" s="1477"/>
      <c r="SPN45" s="1477"/>
      <c r="SPO45" s="1477"/>
      <c r="SPP45" s="1477"/>
      <c r="SPQ45" s="1477"/>
      <c r="SPR45" s="1477"/>
      <c r="SPS45" s="1477"/>
      <c r="SPT45" s="1477"/>
      <c r="SPU45" s="1477"/>
      <c r="SPV45" s="1477"/>
      <c r="SPW45" s="1477"/>
      <c r="SPX45" s="1477"/>
      <c r="SPY45" s="1477"/>
      <c r="SPZ45" s="1477"/>
      <c r="SQA45" s="1477"/>
      <c r="SQB45" s="1477"/>
      <c r="SQC45" s="1477"/>
      <c r="SQD45" s="1477"/>
      <c r="SQE45" s="1477"/>
      <c r="SQF45" s="1477"/>
      <c r="SQG45" s="1477"/>
      <c r="SQH45" s="1477"/>
      <c r="SQI45" s="1477"/>
      <c r="SQJ45" s="1477"/>
      <c r="SQK45" s="1477"/>
      <c r="SQL45" s="1477"/>
      <c r="SQM45" s="1477"/>
      <c r="SQN45" s="1477"/>
      <c r="SQO45" s="1477"/>
      <c r="SQP45" s="1477"/>
      <c r="SQQ45" s="1477"/>
      <c r="SQR45" s="1477"/>
      <c r="SQS45" s="1477"/>
      <c r="SQT45" s="1477"/>
      <c r="SQU45" s="1477"/>
      <c r="SQV45" s="1477"/>
      <c r="SQW45" s="1477"/>
      <c r="SQX45" s="1477"/>
      <c r="SQY45" s="1477"/>
      <c r="SQZ45" s="1477"/>
      <c r="SRA45" s="1477"/>
      <c r="SRB45" s="1477"/>
      <c r="SRC45" s="1477"/>
      <c r="SRD45" s="1477"/>
      <c r="SRE45" s="1477"/>
      <c r="SRF45" s="1477"/>
      <c r="SRG45" s="1477"/>
      <c r="SRH45" s="1477"/>
      <c r="SRI45" s="1477"/>
      <c r="SRJ45" s="1477"/>
      <c r="SRK45" s="1477"/>
      <c r="SRL45" s="1477"/>
      <c r="SRM45" s="1477"/>
      <c r="SRN45" s="1477"/>
      <c r="SRO45" s="1477"/>
      <c r="SRP45" s="1477"/>
      <c r="SRQ45" s="1477"/>
      <c r="SRR45" s="1477"/>
      <c r="SRS45" s="1477"/>
      <c r="SRT45" s="1477"/>
      <c r="SRU45" s="1477"/>
      <c r="SRV45" s="1477"/>
      <c r="SRW45" s="1477"/>
      <c r="SRX45" s="1477"/>
      <c r="SRY45" s="1477"/>
      <c r="SRZ45" s="1477"/>
      <c r="SSA45" s="1477"/>
      <c r="SSB45" s="1477"/>
      <c r="SSC45" s="1477"/>
      <c r="SSD45" s="1477"/>
      <c r="SSE45" s="1477"/>
      <c r="SSF45" s="1477"/>
      <c r="SSG45" s="1477"/>
      <c r="SSH45" s="1477"/>
      <c r="SSI45" s="1477"/>
      <c r="SSJ45" s="1477"/>
      <c r="SSK45" s="1477"/>
      <c r="SSL45" s="1477"/>
      <c r="SSM45" s="1477"/>
      <c r="SSN45" s="1477"/>
      <c r="SSO45" s="1477"/>
      <c r="SSP45" s="1477"/>
      <c r="SSQ45" s="1477"/>
      <c r="SSR45" s="1477"/>
      <c r="SSS45" s="1477"/>
      <c r="SST45" s="1477"/>
      <c r="SSU45" s="1477"/>
      <c r="SSV45" s="1477"/>
      <c r="SSW45" s="1477"/>
      <c r="SSX45" s="1477"/>
      <c r="SSY45" s="1477"/>
      <c r="SSZ45" s="1477"/>
      <c r="STA45" s="1477"/>
      <c r="STB45" s="1477"/>
      <c r="STC45" s="1477"/>
      <c r="STD45" s="1477"/>
      <c r="STE45" s="1477"/>
      <c r="STF45" s="1477"/>
      <c r="STG45" s="1477"/>
      <c r="STH45" s="1477"/>
      <c r="STI45" s="1477"/>
      <c r="STJ45" s="1477"/>
      <c r="STK45" s="1477"/>
      <c r="STL45" s="1477"/>
      <c r="STM45" s="1477"/>
      <c r="STN45" s="1477"/>
      <c r="STO45" s="1477"/>
      <c r="STP45" s="1477"/>
      <c r="STQ45" s="1477"/>
      <c r="STR45" s="1477"/>
      <c r="STS45" s="1477"/>
      <c r="STT45" s="1477"/>
      <c r="STU45" s="1477"/>
      <c r="STV45" s="1477"/>
      <c r="STW45" s="1477"/>
      <c r="STX45" s="1477"/>
      <c r="STY45" s="1477"/>
      <c r="STZ45" s="1477"/>
      <c r="SUA45" s="1477"/>
      <c r="SUB45" s="1477"/>
      <c r="SUC45" s="1477"/>
      <c r="SUD45" s="1477"/>
      <c r="SUE45" s="1477"/>
      <c r="SUF45" s="1477"/>
      <c r="SUG45" s="1477"/>
      <c r="SUH45" s="1477"/>
      <c r="SUI45" s="1477"/>
      <c r="SUJ45" s="1477"/>
      <c r="SUK45" s="1477"/>
      <c r="SUL45" s="1477"/>
      <c r="SUM45" s="1477"/>
      <c r="SUN45" s="1477"/>
      <c r="SUO45" s="1477"/>
      <c r="SUP45" s="1477"/>
      <c r="SUQ45" s="1477"/>
      <c r="SUR45" s="1477"/>
      <c r="SUS45" s="1477"/>
      <c r="SUT45" s="1477"/>
      <c r="SUU45" s="1477"/>
      <c r="SUV45" s="1477"/>
      <c r="SUW45" s="1477"/>
      <c r="SUX45" s="1477"/>
      <c r="SUY45" s="1477"/>
      <c r="SUZ45" s="1477"/>
      <c r="SVA45" s="1477"/>
      <c r="SVB45" s="1477"/>
      <c r="SVC45" s="1477"/>
      <c r="SVD45" s="1477"/>
      <c r="SVE45" s="1477"/>
      <c r="SVF45" s="1477"/>
      <c r="SVG45" s="1477"/>
      <c r="SVH45" s="1477"/>
      <c r="SVI45" s="1477"/>
      <c r="SVJ45" s="1477"/>
      <c r="SVK45" s="1477"/>
      <c r="SVL45" s="1477"/>
      <c r="SVM45" s="1477"/>
      <c r="SVN45" s="1477"/>
      <c r="SVO45" s="1477"/>
      <c r="SVP45" s="1477"/>
      <c r="SVQ45" s="1477"/>
      <c r="SVR45" s="1477"/>
      <c r="SVS45" s="1477"/>
      <c r="SVT45" s="1477"/>
      <c r="SVU45" s="1477"/>
      <c r="SVV45" s="1477"/>
      <c r="SVW45" s="1477"/>
      <c r="SVX45" s="1477"/>
      <c r="SVY45" s="1477"/>
      <c r="SVZ45" s="1477"/>
      <c r="SWA45" s="1477"/>
      <c r="SWB45" s="1477"/>
      <c r="SWC45" s="1477"/>
      <c r="SWD45" s="1477"/>
      <c r="SWE45" s="1477"/>
      <c r="SWF45" s="1477"/>
      <c r="SWG45" s="1477"/>
      <c r="SWH45" s="1477"/>
      <c r="SWI45" s="1477"/>
      <c r="SWJ45" s="1477"/>
      <c r="SWK45" s="1477"/>
      <c r="SWL45" s="1477"/>
      <c r="SWM45" s="1477"/>
      <c r="SWN45" s="1477"/>
      <c r="SWO45" s="1477"/>
      <c r="SWP45" s="1477"/>
      <c r="SWQ45" s="1477"/>
      <c r="SWR45" s="1477"/>
      <c r="SWS45" s="1477"/>
      <c r="SWT45" s="1477"/>
      <c r="SWU45" s="1477"/>
      <c r="SWV45" s="1477"/>
      <c r="SWW45" s="1477"/>
      <c r="SWX45" s="1477"/>
      <c r="SWY45" s="1477"/>
      <c r="SWZ45" s="1477"/>
      <c r="SXA45" s="1477"/>
      <c r="SXB45" s="1477"/>
      <c r="SXC45" s="1477"/>
      <c r="SXD45" s="1477"/>
      <c r="SXE45" s="1477"/>
      <c r="SXF45" s="1477"/>
      <c r="SXG45" s="1477"/>
      <c r="SXH45" s="1477"/>
      <c r="SXI45" s="1477"/>
      <c r="SXJ45" s="1477"/>
      <c r="SXK45" s="1477"/>
      <c r="SXL45" s="1477"/>
      <c r="SXM45" s="1477"/>
      <c r="SXN45" s="1477"/>
      <c r="SXO45" s="1477"/>
      <c r="SXP45" s="1477"/>
      <c r="SXQ45" s="1477"/>
      <c r="SXR45" s="1477"/>
      <c r="SXS45" s="1477"/>
      <c r="SXT45" s="1477"/>
      <c r="SXU45" s="1477"/>
      <c r="SXV45" s="1477"/>
      <c r="SXW45" s="1477"/>
      <c r="SXX45" s="1477"/>
      <c r="SXY45" s="1477"/>
      <c r="SXZ45" s="1477"/>
      <c r="SYA45" s="1477"/>
      <c r="SYB45" s="1477"/>
      <c r="SYC45" s="1477"/>
      <c r="SYD45" s="1477"/>
      <c r="SYE45" s="1477"/>
      <c r="SYF45" s="1477"/>
      <c r="SYG45" s="1477"/>
      <c r="SYH45" s="1477"/>
      <c r="SYI45" s="1477"/>
      <c r="SYJ45" s="1477"/>
      <c r="SYK45" s="1477"/>
      <c r="SYL45" s="1477"/>
      <c r="SYM45" s="1477"/>
      <c r="SYN45" s="1477"/>
      <c r="SYO45" s="1477"/>
      <c r="SYP45" s="1477"/>
      <c r="SYQ45" s="1477"/>
      <c r="SYR45" s="1477"/>
      <c r="SYS45" s="1477"/>
      <c r="SYT45" s="1477"/>
      <c r="SYU45" s="1477"/>
      <c r="SYV45" s="1477"/>
      <c r="SYW45" s="1477"/>
      <c r="SYX45" s="1477"/>
      <c r="SYY45" s="1477"/>
      <c r="SYZ45" s="1477"/>
      <c r="SZA45" s="1477"/>
      <c r="SZB45" s="1477"/>
      <c r="SZC45" s="1477"/>
      <c r="SZD45" s="1477"/>
      <c r="SZE45" s="1477"/>
      <c r="SZF45" s="1477"/>
      <c r="SZG45" s="1477"/>
      <c r="SZH45" s="1477"/>
      <c r="SZI45" s="1477"/>
      <c r="SZJ45" s="1477"/>
      <c r="SZK45" s="1477"/>
      <c r="SZL45" s="1477"/>
      <c r="SZM45" s="1477"/>
      <c r="SZN45" s="1477"/>
      <c r="SZO45" s="1477"/>
      <c r="SZP45" s="1477"/>
      <c r="SZQ45" s="1477"/>
      <c r="SZR45" s="1477"/>
      <c r="SZS45" s="1477"/>
      <c r="SZT45" s="1477"/>
      <c r="SZU45" s="1477"/>
      <c r="SZV45" s="1477"/>
      <c r="SZW45" s="1477"/>
      <c r="SZX45" s="1477"/>
      <c r="SZY45" s="1477"/>
      <c r="SZZ45" s="1477"/>
      <c r="TAA45" s="1477"/>
      <c r="TAB45" s="1477"/>
      <c r="TAC45" s="1477"/>
      <c r="TAD45" s="1477"/>
      <c r="TAE45" s="1477"/>
      <c r="TAF45" s="1477"/>
      <c r="TAG45" s="1477"/>
      <c r="TAH45" s="1477"/>
      <c r="TAI45" s="1477"/>
      <c r="TAJ45" s="1477"/>
      <c r="TAK45" s="1477"/>
      <c r="TAL45" s="1477"/>
      <c r="TAM45" s="1477"/>
      <c r="TAN45" s="1477"/>
      <c r="TAO45" s="1477"/>
      <c r="TAP45" s="1477"/>
      <c r="TAQ45" s="1477"/>
      <c r="TAR45" s="1477"/>
      <c r="TAS45" s="1477"/>
      <c r="TAT45" s="1477"/>
      <c r="TAU45" s="1477"/>
      <c r="TAV45" s="1477"/>
      <c r="TAW45" s="1477"/>
      <c r="TAX45" s="1477"/>
      <c r="TAY45" s="1477"/>
      <c r="TAZ45" s="1477"/>
      <c r="TBA45" s="1477"/>
      <c r="TBB45" s="1477"/>
      <c r="TBC45" s="1477"/>
      <c r="TBD45" s="1477"/>
      <c r="TBE45" s="1477"/>
      <c r="TBF45" s="1477"/>
      <c r="TBG45" s="1477"/>
      <c r="TBH45" s="1477"/>
      <c r="TBI45" s="1477"/>
      <c r="TBJ45" s="1477"/>
      <c r="TBK45" s="1477"/>
      <c r="TBL45" s="1477"/>
      <c r="TBM45" s="1477"/>
      <c r="TBN45" s="1477"/>
      <c r="TBO45" s="1477"/>
      <c r="TBP45" s="1477"/>
      <c r="TBQ45" s="1477"/>
      <c r="TBR45" s="1477"/>
      <c r="TBS45" s="1477"/>
      <c r="TBT45" s="1477"/>
      <c r="TBU45" s="1477"/>
      <c r="TBV45" s="1477"/>
      <c r="TBW45" s="1477"/>
      <c r="TBX45" s="1477"/>
      <c r="TBY45" s="1477"/>
      <c r="TBZ45" s="1477"/>
      <c r="TCA45" s="1477"/>
      <c r="TCB45" s="1477"/>
      <c r="TCC45" s="1477"/>
      <c r="TCD45" s="1477"/>
      <c r="TCE45" s="1477"/>
      <c r="TCF45" s="1477"/>
      <c r="TCG45" s="1477"/>
      <c r="TCH45" s="1477"/>
      <c r="TCI45" s="1477"/>
      <c r="TCJ45" s="1477"/>
      <c r="TCK45" s="1477"/>
      <c r="TCL45" s="1477"/>
      <c r="TCM45" s="1477"/>
      <c r="TCN45" s="1477"/>
      <c r="TCO45" s="1477"/>
      <c r="TCP45" s="1477"/>
      <c r="TCQ45" s="1477"/>
      <c r="TCR45" s="1477"/>
      <c r="TCS45" s="1477"/>
      <c r="TCT45" s="1477"/>
      <c r="TCU45" s="1477"/>
      <c r="TCV45" s="1477"/>
      <c r="TCW45" s="1477"/>
      <c r="TCX45" s="1477"/>
      <c r="TCY45" s="1477"/>
      <c r="TCZ45" s="1477"/>
      <c r="TDA45" s="1477"/>
      <c r="TDB45" s="1477"/>
      <c r="TDC45" s="1477"/>
      <c r="TDD45" s="1477"/>
      <c r="TDE45" s="1477"/>
      <c r="TDF45" s="1477"/>
      <c r="TDG45" s="1477"/>
      <c r="TDH45" s="1477"/>
      <c r="TDI45" s="1477"/>
      <c r="TDJ45" s="1477"/>
      <c r="TDK45" s="1477"/>
      <c r="TDL45" s="1477"/>
      <c r="TDM45" s="1477"/>
      <c r="TDN45" s="1477"/>
      <c r="TDO45" s="1477"/>
      <c r="TDP45" s="1477"/>
      <c r="TDQ45" s="1477"/>
      <c r="TDR45" s="1477"/>
      <c r="TDS45" s="1477"/>
      <c r="TDT45" s="1477"/>
      <c r="TDU45" s="1477"/>
      <c r="TDV45" s="1477"/>
      <c r="TDW45" s="1477"/>
      <c r="TDX45" s="1477"/>
      <c r="TDY45" s="1477"/>
      <c r="TDZ45" s="1477"/>
      <c r="TEA45" s="1477"/>
      <c r="TEB45" s="1477"/>
      <c r="TEC45" s="1477"/>
      <c r="TED45" s="1477"/>
      <c r="TEE45" s="1477"/>
      <c r="TEF45" s="1477"/>
      <c r="TEG45" s="1477"/>
      <c r="TEH45" s="1477"/>
      <c r="TEI45" s="1477"/>
      <c r="TEJ45" s="1477"/>
      <c r="TEK45" s="1477"/>
      <c r="TEL45" s="1477"/>
      <c r="TEM45" s="1477"/>
      <c r="TEN45" s="1477"/>
      <c r="TEO45" s="1477"/>
      <c r="TEP45" s="1477"/>
      <c r="TEQ45" s="1477"/>
      <c r="TER45" s="1477"/>
      <c r="TES45" s="1477"/>
      <c r="TET45" s="1477"/>
      <c r="TEU45" s="1477"/>
      <c r="TEV45" s="1477"/>
      <c r="TEW45" s="1477"/>
      <c r="TEX45" s="1477"/>
      <c r="TEY45" s="1477"/>
      <c r="TEZ45" s="1477"/>
      <c r="TFA45" s="1477"/>
      <c r="TFB45" s="1477"/>
      <c r="TFC45" s="1477"/>
      <c r="TFD45" s="1477"/>
      <c r="TFE45" s="1477"/>
      <c r="TFF45" s="1477"/>
      <c r="TFG45" s="1477"/>
      <c r="TFH45" s="1477"/>
      <c r="TFI45" s="1477"/>
      <c r="TFJ45" s="1477"/>
      <c r="TFK45" s="1477"/>
      <c r="TFL45" s="1477"/>
      <c r="TFM45" s="1477"/>
      <c r="TFN45" s="1477"/>
      <c r="TFO45" s="1477"/>
      <c r="TFP45" s="1477"/>
      <c r="TFQ45" s="1477"/>
      <c r="TFR45" s="1477"/>
      <c r="TFS45" s="1477"/>
      <c r="TFT45" s="1477"/>
      <c r="TFU45" s="1477"/>
      <c r="TFV45" s="1477"/>
      <c r="TFW45" s="1477"/>
      <c r="TFX45" s="1477"/>
      <c r="TFY45" s="1477"/>
      <c r="TFZ45" s="1477"/>
      <c r="TGA45" s="1477"/>
      <c r="TGB45" s="1477"/>
      <c r="TGC45" s="1477"/>
      <c r="TGD45" s="1477"/>
      <c r="TGE45" s="1477"/>
      <c r="TGF45" s="1477"/>
      <c r="TGG45" s="1477"/>
      <c r="TGH45" s="1477"/>
      <c r="TGI45" s="1477"/>
      <c r="TGJ45" s="1477"/>
      <c r="TGK45" s="1477"/>
      <c r="TGL45" s="1477"/>
      <c r="TGM45" s="1477"/>
      <c r="TGN45" s="1477"/>
      <c r="TGO45" s="1477"/>
      <c r="TGP45" s="1477"/>
      <c r="TGQ45" s="1477"/>
      <c r="TGR45" s="1477"/>
      <c r="TGS45" s="1477"/>
      <c r="TGT45" s="1477"/>
      <c r="TGU45" s="1477"/>
      <c r="TGV45" s="1477"/>
      <c r="TGW45" s="1477"/>
      <c r="TGX45" s="1477"/>
      <c r="TGY45" s="1477"/>
      <c r="TGZ45" s="1477"/>
      <c r="THA45" s="1477"/>
      <c r="THB45" s="1477"/>
      <c r="THC45" s="1477"/>
      <c r="THD45" s="1477"/>
      <c r="THE45" s="1477"/>
      <c r="THF45" s="1477"/>
      <c r="THG45" s="1477"/>
      <c r="THH45" s="1477"/>
      <c r="THI45" s="1477"/>
      <c r="THJ45" s="1477"/>
      <c r="THK45" s="1477"/>
      <c r="THL45" s="1477"/>
      <c r="THM45" s="1477"/>
      <c r="THN45" s="1477"/>
      <c r="THO45" s="1477"/>
      <c r="THP45" s="1477"/>
      <c r="THQ45" s="1477"/>
      <c r="THR45" s="1477"/>
      <c r="THS45" s="1477"/>
      <c r="THT45" s="1477"/>
      <c r="THU45" s="1477"/>
      <c r="THV45" s="1477"/>
      <c r="THW45" s="1477"/>
      <c r="THX45" s="1477"/>
      <c r="THY45" s="1477"/>
      <c r="THZ45" s="1477"/>
      <c r="TIA45" s="1477"/>
      <c r="TIB45" s="1477"/>
      <c r="TIC45" s="1477"/>
      <c r="TID45" s="1477"/>
      <c r="TIE45" s="1477"/>
      <c r="TIF45" s="1477"/>
      <c r="TIG45" s="1477"/>
      <c r="TIH45" s="1477"/>
      <c r="TII45" s="1477"/>
      <c r="TIJ45" s="1477"/>
      <c r="TIK45" s="1477"/>
      <c r="TIL45" s="1477"/>
      <c r="TIM45" s="1477"/>
      <c r="TIN45" s="1477"/>
      <c r="TIO45" s="1477"/>
      <c r="TIP45" s="1477"/>
      <c r="TIQ45" s="1477"/>
      <c r="TIR45" s="1477"/>
      <c r="TIS45" s="1477"/>
      <c r="TIT45" s="1477"/>
      <c r="TIU45" s="1477"/>
      <c r="TIV45" s="1477"/>
      <c r="TIW45" s="1477"/>
      <c r="TIX45" s="1477"/>
      <c r="TIY45" s="1477"/>
      <c r="TIZ45" s="1477"/>
      <c r="TJA45" s="1477"/>
      <c r="TJB45" s="1477"/>
      <c r="TJC45" s="1477"/>
      <c r="TJD45" s="1477"/>
      <c r="TJE45" s="1477"/>
      <c r="TJF45" s="1477"/>
      <c r="TJG45" s="1477"/>
      <c r="TJH45" s="1477"/>
      <c r="TJI45" s="1477"/>
      <c r="TJJ45" s="1477"/>
      <c r="TJK45" s="1477"/>
      <c r="TJL45" s="1477"/>
      <c r="TJM45" s="1477"/>
      <c r="TJN45" s="1477"/>
      <c r="TJO45" s="1477"/>
      <c r="TJP45" s="1477"/>
      <c r="TJQ45" s="1477"/>
      <c r="TJR45" s="1477"/>
      <c r="TJS45" s="1477"/>
      <c r="TJT45" s="1477"/>
      <c r="TJU45" s="1477"/>
      <c r="TJV45" s="1477"/>
      <c r="TJW45" s="1477"/>
      <c r="TJX45" s="1477"/>
      <c r="TJY45" s="1477"/>
      <c r="TJZ45" s="1477"/>
      <c r="TKA45" s="1477"/>
      <c r="TKB45" s="1477"/>
      <c r="TKC45" s="1477"/>
      <c r="TKD45" s="1477"/>
      <c r="TKE45" s="1477"/>
      <c r="TKF45" s="1477"/>
      <c r="TKG45" s="1477"/>
      <c r="TKH45" s="1477"/>
      <c r="TKI45" s="1477"/>
      <c r="TKJ45" s="1477"/>
      <c r="TKK45" s="1477"/>
      <c r="TKL45" s="1477"/>
      <c r="TKM45" s="1477"/>
      <c r="TKN45" s="1477"/>
      <c r="TKO45" s="1477"/>
      <c r="TKP45" s="1477"/>
      <c r="TKQ45" s="1477"/>
      <c r="TKR45" s="1477"/>
      <c r="TKS45" s="1477"/>
      <c r="TKT45" s="1477"/>
      <c r="TKU45" s="1477"/>
      <c r="TKV45" s="1477"/>
      <c r="TKW45" s="1477"/>
      <c r="TKX45" s="1477"/>
      <c r="TKY45" s="1477"/>
      <c r="TKZ45" s="1477"/>
      <c r="TLA45" s="1477"/>
      <c r="TLB45" s="1477"/>
      <c r="TLC45" s="1477"/>
      <c r="TLD45" s="1477"/>
      <c r="TLE45" s="1477"/>
      <c r="TLF45" s="1477"/>
      <c r="TLG45" s="1477"/>
      <c r="TLH45" s="1477"/>
      <c r="TLI45" s="1477"/>
      <c r="TLJ45" s="1477"/>
      <c r="TLK45" s="1477"/>
      <c r="TLL45" s="1477"/>
      <c r="TLM45" s="1477"/>
      <c r="TLN45" s="1477"/>
      <c r="TLO45" s="1477"/>
      <c r="TLP45" s="1477"/>
      <c r="TLQ45" s="1477"/>
      <c r="TLR45" s="1477"/>
      <c r="TLS45" s="1477"/>
      <c r="TLT45" s="1477"/>
      <c r="TLU45" s="1477"/>
      <c r="TLV45" s="1477"/>
      <c r="TLW45" s="1477"/>
      <c r="TLX45" s="1477"/>
      <c r="TLY45" s="1477"/>
      <c r="TLZ45" s="1477"/>
      <c r="TMA45" s="1477"/>
      <c r="TMB45" s="1477"/>
      <c r="TMC45" s="1477"/>
      <c r="TMD45" s="1477"/>
      <c r="TME45" s="1477"/>
      <c r="TMF45" s="1477"/>
      <c r="TMG45" s="1477"/>
      <c r="TMH45" s="1477"/>
      <c r="TMI45" s="1477"/>
      <c r="TMJ45" s="1477"/>
      <c r="TMK45" s="1477"/>
      <c r="TML45" s="1477"/>
      <c r="TMM45" s="1477"/>
      <c r="TMN45" s="1477"/>
      <c r="TMO45" s="1477"/>
      <c r="TMP45" s="1477"/>
      <c r="TMQ45" s="1477"/>
      <c r="TMR45" s="1477"/>
      <c r="TMS45" s="1477"/>
      <c r="TMT45" s="1477"/>
      <c r="TMU45" s="1477"/>
      <c r="TMV45" s="1477"/>
      <c r="TMW45" s="1477"/>
      <c r="TMX45" s="1477"/>
      <c r="TMY45" s="1477"/>
      <c r="TMZ45" s="1477"/>
      <c r="TNA45" s="1477"/>
      <c r="TNB45" s="1477"/>
      <c r="TNC45" s="1477"/>
      <c r="TND45" s="1477"/>
      <c r="TNE45" s="1477"/>
      <c r="TNF45" s="1477"/>
      <c r="TNG45" s="1477"/>
      <c r="TNH45" s="1477"/>
      <c r="TNI45" s="1477"/>
      <c r="TNJ45" s="1477"/>
      <c r="TNK45" s="1477"/>
      <c r="TNL45" s="1477"/>
      <c r="TNM45" s="1477"/>
      <c r="TNN45" s="1477"/>
      <c r="TNO45" s="1477"/>
      <c r="TNP45" s="1477"/>
      <c r="TNQ45" s="1477"/>
      <c r="TNR45" s="1477"/>
      <c r="TNS45" s="1477"/>
      <c r="TNT45" s="1477"/>
      <c r="TNU45" s="1477"/>
      <c r="TNV45" s="1477"/>
      <c r="TNW45" s="1477"/>
      <c r="TNX45" s="1477"/>
      <c r="TNY45" s="1477"/>
      <c r="TNZ45" s="1477"/>
      <c r="TOA45" s="1477"/>
      <c r="TOB45" s="1477"/>
      <c r="TOC45" s="1477"/>
      <c r="TOD45" s="1477"/>
      <c r="TOE45" s="1477"/>
      <c r="TOF45" s="1477"/>
      <c r="TOG45" s="1477"/>
      <c r="TOH45" s="1477"/>
      <c r="TOI45" s="1477"/>
      <c r="TOJ45" s="1477"/>
      <c r="TOK45" s="1477"/>
      <c r="TOL45" s="1477"/>
      <c r="TOM45" s="1477"/>
      <c r="TON45" s="1477"/>
      <c r="TOO45" s="1477"/>
      <c r="TOP45" s="1477"/>
      <c r="TOQ45" s="1477"/>
      <c r="TOR45" s="1477"/>
      <c r="TOS45" s="1477"/>
      <c r="TOT45" s="1477"/>
      <c r="TOU45" s="1477"/>
      <c r="TOV45" s="1477"/>
      <c r="TOW45" s="1477"/>
      <c r="TOX45" s="1477"/>
      <c r="TOY45" s="1477"/>
      <c r="TOZ45" s="1477"/>
      <c r="TPA45" s="1477"/>
      <c r="TPB45" s="1477"/>
      <c r="TPC45" s="1477"/>
      <c r="TPD45" s="1477"/>
      <c r="TPE45" s="1477"/>
      <c r="TPF45" s="1477"/>
      <c r="TPG45" s="1477"/>
      <c r="TPH45" s="1477"/>
      <c r="TPI45" s="1477"/>
      <c r="TPJ45" s="1477"/>
      <c r="TPK45" s="1477"/>
      <c r="TPL45" s="1477"/>
      <c r="TPM45" s="1477"/>
      <c r="TPN45" s="1477"/>
      <c r="TPO45" s="1477"/>
      <c r="TPP45" s="1477"/>
      <c r="TPQ45" s="1477"/>
      <c r="TPR45" s="1477"/>
      <c r="TPS45" s="1477"/>
      <c r="TPT45" s="1477"/>
      <c r="TPU45" s="1477"/>
      <c r="TPV45" s="1477"/>
      <c r="TPW45" s="1477"/>
      <c r="TPX45" s="1477"/>
      <c r="TPY45" s="1477"/>
      <c r="TPZ45" s="1477"/>
      <c r="TQA45" s="1477"/>
      <c r="TQB45" s="1477"/>
      <c r="TQC45" s="1477"/>
      <c r="TQD45" s="1477"/>
      <c r="TQE45" s="1477"/>
      <c r="TQF45" s="1477"/>
      <c r="TQG45" s="1477"/>
      <c r="TQH45" s="1477"/>
      <c r="TQI45" s="1477"/>
      <c r="TQJ45" s="1477"/>
      <c r="TQK45" s="1477"/>
      <c r="TQL45" s="1477"/>
      <c r="TQM45" s="1477"/>
      <c r="TQN45" s="1477"/>
      <c r="TQO45" s="1477"/>
      <c r="TQP45" s="1477"/>
      <c r="TQQ45" s="1477"/>
      <c r="TQR45" s="1477"/>
      <c r="TQS45" s="1477"/>
      <c r="TQT45" s="1477"/>
      <c r="TQU45" s="1477"/>
      <c r="TQV45" s="1477"/>
      <c r="TQW45" s="1477"/>
      <c r="TQX45" s="1477"/>
      <c r="TQY45" s="1477"/>
      <c r="TQZ45" s="1477"/>
      <c r="TRA45" s="1477"/>
      <c r="TRB45" s="1477"/>
      <c r="TRC45" s="1477"/>
      <c r="TRD45" s="1477"/>
      <c r="TRE45" s="1477"/>
      <c r="TRF45" s="1477"/>
      <c r="TRG45" s="1477"/>
      <c r="TRH45" s="1477"/>
      <c r="TRI45" s="1477"/>
      <c r="TRJ45" s="1477"/>
      <c r="TRK45" s="1477"/>
      <c r="TRL45" s="1477"/>
      <c r="TRM45" s="1477"/>
      <c r="TRN45" s="1477"/>
      <c r="TRO45" s="1477"/>
      <c r="TRP45" s="1477"/>
      <c r="TRQ45" s="1477"/>
      <c r="TRR45" s="1477"/>
      <c r="TRS45" s="1477"/>
      <c r="TRT45" s="1477"/>
      <c r="TRU45" s="1477"/>
      <c r="TRV45" s="1477"/>
      <c r="TRW45" s="1477"/>
      <c r="TRX45" s="1477"/>
      <c r="TRY45" s="1477"/>
      <c r="TRZ45" s="1477"/>
      <c r="TSA45" s="1477"/>
      <c r="TSB45" s="1477"/>
      <c r="TSC45" s="1477"/>
      <c r="TSD45" s="1477"/>
      <c r="TSE45" s="1477"/>
      <c r="TSF45" s="1477"/>
      <c r="TSG45" s="1477"/>
      <c r="TSH45" s="1477"/>
      <c r="TSI45" s="1477"/>
      <c r="TSJ45" s="1477"/>
      <c r="TSK45" s="1477"/>
      <c r="TSL45" s="1477"/>
      <c r="TSM45" s="1477"/>
      <c r="TSN45" s="1477"/>
      <c r="TSO45" s="1477"/>
      <c r="TSP45" s="1477"/>
      <c r="TSQ45" s="1477"/>
      <c r="TSR45" s="1477"/>
      <c r="TSS45" s="1477"/>
      <c r="TST45" s="1477"/>
      <c r="TSU45" s="1477"/>
      <c r="TSV45" s="1477"/>
      <c r="TSW45" s="1477"/>
      <c r="TSX45" s="1477"/>
      <c r="TSY45" s="1477"/>
      <c r="TSZ45" s="1477"/>
      <c r="TTA45" s="1477"/>
      <c r="TTB45" s="1477"/>
      <c r="TTC45" s="1477"/>
      <c r="TTD45" s="1477"/>
      <c r="TTE45" s="1477"/>
      <c r="TTF45" s="1477"/>
      <c r="TTG45" s="1477"/>
      <c r="TTH45" s="1477"/>
      <c r="TTI45" s="1477"/>
      <c r="TTJ45" s="1477"/>
      <c r="TTK45" s="1477"/>
      <c r="TTL45" s="1477"/>
      <c r="TTM45" s="1477"/>
      <c r="TTN45" s="1477"/>
      <c r="TTO45" s="1477"/>
      <c r="TTP45" s="1477"/>
      <c r="TTQ45" s="1477"/>
      <c r="TTR45" s="1477"/>
      <c r="TTS45" s="1477"/>
      <c r="TTT45" s="1477"/>
      <c r="TTU45" s="1477"/>
      <c r="TTV45" s="1477"/>
      <c r="TTW45" s="1477"/>
      <c r="TTX45" s="1477"/>
      <c r="TTY45" s="1477"/>
      <c r="TTZ45" s="1477"/>
      <c r="TUA45" s="1477"/>
      <c r="TUB45" s="1477"/>
      <c r="TUC45" s="1477"/>
      <c r="TUD45" s="1477"/>
      <c r="TUE45" s="1477"/>
      <c r="TUF45" s="1477"/>
      <c r="TUG45" s="1477"/>
      <c r="TUH45" s="1477"/>
      <c r="TUI45" s="1477"/>
      <c r="TUJ45" s="1477"/>
      <c r="TUK45" s="1477"/>
      <c r="TUL45" s="1477"/>
      <c r="TUM45" s="1477"/>
      <c r="TUN45" s="1477"/>
      <c r="TUO45" s="1477"/>
      <c r="TUP45" s="1477"/>
      <c r="TUQ45" s="1477"/>
      <c r="TUR45" s="1477"/>
      <c r="TUS45" s="1477"/>
      <c r="TUT45" s="1477"/>
      <c r="TUU45" s="1477"/>
      <c r="TUV45" s="1477"/>
      <c r="TUW45" s="1477"/>
      <c r="TUX45" s="1477"/>
      <c r="TUY45" s="1477"/>
      <c r="TUZ45" s="1477"/>
      <c r="TVA45" s="1477"/>
      <c r="TVB45" s="1477"/>
      <c r="TVC45" s="1477"/>
      <c r="TVD45" s="1477"/>
      <c r="TVE45" s="1477"/>
      <c r="TVF45" s="1477"/>
      <c r="TVG45" s="1477"/>
      <c r="TVH45" s="1477"/>
      <c r="TVI45" s="1477"/>
      <c r="TVJ45" s="1477"/>
      <c r="TVK45" s="1477"/>
      <c r="TVL45" s="1477"/>
      <c r="TVM45" s="1477"/>
      <c r="TVN45" s="1477"/>
      <c r="TVO45" s="1477"/>
      <c r="TVP45" s="1477"/>
      <c r="TVQ45" s="1477"/>
      <c r="TVR45" s="1477"/>
      <c r="TVS45" s="1477"/>
      <c r="TVT45" s="1477"/>
      <c r="TVU45" s="1477"/>
      <c r="TVV45" s="1477"/>
      <c r="TVW45" s="1477"/>
      <c r="TVX45" s="1477"/>
      <c r="TVY45" s="1477"/>
      <c r="TVZ45" s="1477"/>
      <c r="TWA45" s="1477"/>
      <c r="TWB45" s="1477"/>
      <c r="TWC45" s="1477"/>
      <c r="TWD45" s="1477"/>
      <c r="TWE45" s="1477"/>
      <c r="TWF45" s="1477"/>
      <c r="TWG45" s="1477"/>
      <c r="TWH45" s="1477"/>
      <c r="TWI45" s="1477"/>
      <c r="TWJ45" s="1477"/>
      <c r="TWK45" s="1477"/>
      <c r="TWL45" s="1477"/>
      <c r="TWM45" s="1477"/>
      <c r="TWN45" s="1477"/>
      <c r="TWO45" s="1477"/>
      <c r="TWP45" s="1477"/>
      <c r="TWQ45" s="1477"/>
      <c r="TWR45" s="1477"/>
      <c r="TWS45" s="1477"/>
      <c r="TWT45" s="1477"/>
      <c r="TWU45" s="1477"/>
      <c r="TWV45" s="1477"/>
      <c r="TWW45" s="1477"/>
      <c r="TWX45" s="1477"/>
      <c r="TWY45" s="1477"/>
      <c r="TWZ45" s="1477"/>
      <c r="TXA45" s="1477"/>
      <c r="TXB45" s="1477"/>
      <c r="TXC45" s="1477"/>
      <c r="TXD45" s="1477"/>
      <c r="TXE45" s="1477"/>
      <c r="TXF45" s="1477"/>
      <c r="TXG45" s="1477"/>
      <c r="TXH45" s="1477"/>
      <c r="TXI45" s="1477"/>
      <c r="TXJ45" s="1477"/>
      <c r="TXK45" s="1477"/>
      <c r="TXL45" s="1477"/>
      <c r="TXM45" s="1477"/>
      <c r="TXN45" s="1477"/>
      <c r="TXO45" s="1477"/>
      <c r="TXP45" s="1477"/>
      <c r="TXQ45" s="1477"/>
      <c r="TXR45" s="1477"/>
      <c r="TXS45" s="1477"/>
      <c r="TXT45" s="1477"/>
      <c r="TXU45" s="1477"/>
      <c r="TXV45" s="1477"/>
      <c r="TXW45" s="1477"/>
      <c r="TXX45" s="1477"/>
      <c r="TXY45" s="1477"/>
      <c r="TXZ45" s="1477"/>
      <c r="TYA45" s="1477"/>
      <c r="TYB45" s="1477"/>
      <c r="TYC45" s="1477"/>
      <c r="TYD45" s="1477"/>
      <c r="TYE45" s="1477"/>
      <c r="TYF45" s="1477"/>
      <c r="TYG45" s="1477"/>
      <c r="TYH45" s="1477"/>
      <c r="TYI45" s="1477"/>
      <c r="TYJ45" s="1477"/>
      <c r="TYK45" s="1477"/>
      <c r="TYL45" s="1477"/>
      <c r="TYM45" s="1477"/>
      <c r="TYN45" s="1477"/>
      <c r="TYO45" s="1477"/>
      <c r="TYP45" s="1477"/>
      <c r="TYQ45" s="1477"/>
      <c r="TYR45" s="1477"/>
      <c r="TYS45" s="1477"/>
      <c r="TYT45" s="1477"/>
      <c r="TYU45" s="1477"/>
      <c r="TYV45" s="1477"/>
      <c r="TYW45" s="1477"/>
      <c r="TYX45" s="1477"/>
      <c r="TYY45" s="1477"/>
      <c r="TYZ45" s="1477"/>
      <c r="TZA45" s="1477"/>
      <c r="TZB45" s="1477"/>
      <c r="TZC45" s="1477"/>
      <c r="TZD45" s="1477"/>
      <c r="TZE45" s="1477"/>
      <c r="TZF45" s="1477"/>
      <c r="TZG45" s="1477"/>
      <c r="TZH45" s="1477"/>
      <c r="TZI45" s="1477"/>
      <c r="TZJ45" s="1477"/>
      <c r="TZK45" s="1477"/>
      <c r="TZL45" s="1477"/>
      <c r="TZM45" s="1477"/>
      <c r="TZN45" s="1477"/>
      <c r="TZO45" s="1477"/>
      <c r="TZP45" s="1477"/>
      <c r="TZQ45" s="1477"/>
      <c r="TZR45" s="1477"/>
      <c r="TZS45" s="1477"/>
      <c r="TZT45" s="1477"/>
      <c r="TZU45" s="1477"/>
      <c r="TZV45" s="1477"/>
      <c r="TZW45" s="1477"/>
      <c r="TZX45" s="1477"/>
      <c r="TZY45" s="1477"/>
      <c r="TZZ45" s="1477"/>
      <c r="UAA45" s="1477"/>
      <c r="UAB45" s="1477"/>
      <c r="UAC45" s="1477"/>
      <c r="UAD45" s="1477"/>
      <c r="UAE45" s="1477"/>
      <c r="UAF45" s="1477"/>
      <c r="UAG45" s="1477"/>
      <c r="UAH45" s="1477"/>
      <c r="UAI45" s="1477"/>
      <c r="UAJ45" s="1477"/>
      <c r="UAK45" s="1477"/>
      <c r="UAL45" s="1477"/>
      <c r="UAM45" s="1477"/>
      <c r="UAN45" s="1477"/>
      <c r="UAO45" s="1477"/>
      <c r="UAP45" s="1477"/>
      <c r="UAQ45" s="1477"/>
      <c r="UAR45" s="1477"/>
      <c r="UAS45" s="1477"/>
      <c r="UAT45" s="1477"/>
      <c r="UAU45" s="1477"/>
      <c r="UAV45" s="1477"/>
      <c r="UAW45" s="1477"/>
      <c r="UAX45" s="1477"/>
      <c r="UAY45" s="1477"/>
      <c r="UAZ45" s="1477"/>
      <c r="UBA45" s="1477"/>
      <c r="UBB45" s="1477"/>
      <c r="UBC45" s="1477"/>
      <c r="UBD45" s="1477"/>
      <c r="UBE45" s="1477"/>
      <c r="UBF45" s="1477"/>
      <c r="UBG45" s="1477"/>
      <c r="UBH45" s="1477"/>
      <c r="UBI45" s="1477"/>
      <c r="UBJ45" s="1477"/>
      <c r="UBK45" s="1477"/>
      <c r="UBL45" s="1477"/>
      <c r="UBM45" s="1477"/>
      <c r="UBN45" s="1477"/>
      <c r="UBO45" s="1477"/>
      <c r="UBP45" s="1477"/>
      <c r="UBQ45" s="1477"/>
      <c r="UBR45" s="1477"/>
      <c r="UBS45" s="1477"/>
      <c r="UBT45" s="1477"/>
      <c r="UBU45" s="1477"/>
      <c r="UBV45" s="1477"/>
      <c r="UBW45" s="1477"/>
      <c r="UBX45" s="1477"/>
      <c r="UBY45" s="1477"/>
      <c r="UBZ45" s="1477"/>
      <c r="UCA45" s="1477"/>
      <c r="UCB45" s="1477"/>
      <c r="UCC45" s="1477"/>
      <c r="UCD45" s="1477"/>
      <c r="UCE45" s="1477"/>
      <c r="UCF45" s="1477"/>
      <c r="UCG45" s="1477"/>
      <c r="UCH45" s="1477"/>
      <c r="UCI45" s="1477"/>
      <c r="UCJ45" s="1477"/>
      <c r="UCK45" s="1477"/>
      <c r="UCL45" s="1477"/>
      <c r="UCM45" s="1477"/>
      <c r="UCN45" s="1477"/>
      <c r="UCO45" s="1477"/>
      <c r="UCP45" s="1477"/>
      <c r="UCQ45" s="1477"/>
      <c r="UCR45" s="1477"/>
      <c r="UCS45" s="1477"/>
      <c r="UCT45" s="1477"/>
      <c r="UCU45" s="1477"/>
      <c r="UCV45" s="1477"/>
      <c r="UCW45" s="1477"/>
      <c r="UCX45" s="1477"/>
      <c r="UCY45" s="1477"/>
      <c r="UCZ45" s="1477"/>
      <c r="UDA45" s="1477"/>
      <c r="UDB45" s="1477"/>
      <c r="UDC45" s="1477"/>
      <c r="UDD45" s="1477"/>
      <c r="UDE45" s="1477"/>
      <c r="UDF45" s="1477"/>
      <c r="UDG45" s="1477"/>
      <c r="UDH45" s="1477"/>
      <c r="UDI45" s="1477"/>
      <c r="UDJ45" s="1477"/>
      <c r="UDK45" s="1477"/>
      <c r="UDL45" s="1477"/>
      <c r="UDM45" s="1477"/>
      <c r="UDN45" s="1477"/>
      <c r="UDO45" s="1477"/>
      <c r="UDP45" s="1477"/>
      <c r="UDQ45" s="1477"/>
      <c r="UDR45" s="1477"/>
      <c r="UDS45" s="1477"/>
      <c r="UDT45" s="1477"/>
      <c r="UDU45" s="1477"/>
      <c r="UDV45" s="1477"/>
      <c r="UDW45" s="1477"/>
      <c r="UDX45" s="1477"/>
      <c r="UDY45" s="1477"/>
      <c r="UDZ45" s="1477"/>
      <c r="UEA45" s="1477"/>
      <c r="UEB45" s="1477"/>
      <c r="UEC45" s="1477"/>
      <c r="UED45" s="1477"/>
      <c r="UEE45" s="1477"/>
      <c r="UEF45" s="1477"/>
      <c r="UEG45" s="1477"/>
      <c r="UEH45" s="1477"/>
      <c r="UEI45" s="1477"/>
      <c r="UEJ45" s="1477"/>
      <c r="UEK45" s="1477"/>
      <c r="UEL45" s="1477"/>
      <c r="UEM45" s="1477"/>
      <c r="UEN45" s="1477"/>
      <c r="UEO45" s="1477"/>
      <c r="UEP45" s="1477"/>
      <c r="UEQ45" s="1477"/>
      <c r="UER45" s="1477"/>
      <c r="UES45" s="1477"/>
      <c r="UET45" s="1477"/>
      <c r="UEU45" s="1477"/>
      <c r="UEV45" s="1477"/>
      <c r="UEW45" s="1477"/>
      <c r="UEX45" s="1477"/>
      <c r="UEY45" s="1477"/>
      <c r="UEZ45" s="1477"/>
      <c r="UFA45" s="1477"/>
      <c r="UFB45" s="1477"/>
      <c r="UFC45" s="1477"/>
      <c r="UFD45" s="1477"/>
      <c r="UFE45" s="1477"/>
      <c r="UFF45" s="1477"/>
      <c r="UFG45" s="1477"/>
      <c r="UFH45" s="1477"/>
      <c r="UFI45" s="1477"/>
      <c r="UFJ45" s="1477"/>
      <c r="UFK45" s="1477"/>
      <c r="UFL45" s="1477"/>
      <c r="UFM45" s="1477"/>
      <c r="UFN45" s="1477"/>
      <c r="UFO45" s="1477"/>
      <c r="UFP45" s="1477"/>
      <c r="UFQ45" s="1477"/>
      <c r="UFR45" s="1477"/>
      <c r="UFS45" s="1477"/>
      <c r="UFT45" s="1477"/>
      <c r="UFU45" s="1477"/>
      <c r="UFV45" s="1477"/>
      <c r="UFW45" s="1477"/>
      <c r="UFX45" s="1477"/>
      <c r="UFY45" s="1477"/>
      <c r="UFZ45" s="1477"/>
      <c r="UGA45" s="1477"/>
      <c r="UGB45" s="1477"/>
      <c r="UGC45" s="1477"/>
      <c r="UGD45" s="1477"/>
      <c r="UGE45" s="1477"/>
      <c r="UGF45" s="1477"/>
      <c r="UGG45" s="1477"/>
      <c r="UGH45" s="1477"/>
      <c r="UGI45" s="1477"/>
      <c r="UGJ45" s="1477"/>
      <c r="UGK45" s="1477"/>
      <c r="UGL45" s="1477"/>
      <c r="UGM45" s="1477"/>
      <c r="UGN45" s="1477"/>
      <c r="UGO45" s="1477"/>
      <c r="UGP45" s="1477"/>
      <c r="UGQ45" s="1477"/>
      <c r="UGR45" s="1477"/>
      <c r="UGS45" s="1477"/>
      <c r="UGT45" s="1477"/>
      <c r="UGU45" s="1477"/>
      <c r="UGV45" s="1477"/>
      <c r="UGW45" s="1477"/>
      <c r="UGX45" s="1477"/>
      <c r="UGY45" s="1477"/>
      <c r="UGZ45" s="1477"/>
      <c r="UHA45" s="1477"/>
      <c r="UHB45" s="1477"/>
      <c r="UHC45" s="1477"/>
      <c r="UHD45" s="1477"/>
      <c r="UHE45" s="1477"/>
      <c r="UHF45" s="1477"/>
      <c r="UHG45" s="1477"/>
      <c r="UHH45" s="1477"/>
      <c r="UHI45" s="1477"/>
      <c r="UHJ45" s="1477"/>
      <c r="UHK45" s="1477"/>
      <c r="UHL45" s="1477"/>
      <c r="UHM45" s="1477"/>
      <c r="UHN45" s="1477"/>
      <c r="UHO45" s="1477"/>
      <c r="UHP45" s="1477"/>
      <c r="UHQ45" s="1477"/>
      <c r="UHR45" s="1477"/>
      <c r="UHS45" s="1477"/>
      <c r="UHT45" s="1477"/>
      <c r="UHU45" s="1477"/>
      <c r="UHV45" s="1477"/>
      <c r="UHW45" s="1477"/>
      <c r="UHX45" s="1477"/>
      <c r="UHY45" s="1477"/>
      <c r="UHZ45" s="1477"/>
      <c r="UIA45" s="1477"/>
      <c r="UIB45" s="1477"/>
      <c r="UIC45" s="1477"/>
      <c r="UID45" s="1477"/>
      <c r="UIE45" s="1477"/>
      <c r="UIF45" s="1477"/>
      <c r="UIG45" s="1477"/>
      <c r="UIH45" s="1477"/>
      <c r="UII45" s="1477"/>
      <c r="UIJ45" s="1477"/>
      <c r="UIK45" s="1477"/>
      <c r="UIL45" s="1477"/>
      <c r="UIM45" s="1477"/>
      <c r="UIN45" s="1477"/>
      <c r="UIO45" s="1477"/>
      <c r="UIP45" s="1477"/>
      <c r="UIQ45" s="1477"/>
      <c r="UIR45" s="1477"/>
      <c r="UIS45" s="1477"/>
      <c r="UIT45" s="1477"/>
      <c r="UIU45" s="1477"/>
      <c r="UIV45" s="1477"/>
      <c r="UIW45" s="1477"/>
      <c r="UIX45" s="1477"/>
      <c r="UIY45" s="1477"/>
      <c r="UIZ45" s="1477"/>
      <c r="UJA45" s="1477"/>
      <c r="UJB45" s="1477"/>
      <c r="UJC45" s="1477"/>
      <c r="UJD45" s="1477"/>
      <c r="UJE45" s="1477"/>
      <c r="UJF45" s="1477"/>
      <c r="UJG45" s="1477"/>
      <c r="UJH45" s="1477"/>
      <c r="UJI45" s="1477"/>
      <c r="UJJ45" s="1477"/>
      <c r="UJK45" s="1477"/>
      <c r="UJL45" s="1477"/>
      <c r="UJM45" s="1477"/>
      <c r="UJN45" s="1477"/>
      <c r="UJO45" s="1477"/>
      <c r="UJP45" s="1477"/>
      <c r="UJQ45" s="1477"/>
      <c r="UJR45" s="1477"/>
      <c r="UJS45" s="1477"/>
      <c r="UJT45" s="1477"/>
      <c r="UJU45" s="1477"/>
      <c r="UJV45" s="1477"/>
      <c r="UJW45" s="1477"/>
      <c r="UJX45" s="1477"/>
      <c r="UJY45" s="1477"/>
      <c r="UJZ45" s="1477"/>
      <c r="UKA45" s="1477"/>
      <c r="UKB45" s="1477"/>
      <c r="UKC45" s="1477"/>
      <c r="UKD45" s="1477"/>
      <c r="UKE45" s="1477"/>
      <c r="UKF45" s="1477"/>
      <c r="UKG45" s="1477"/>
      <c r="UKH45" s="1477"/>
      <c r="UKI45" s="1477"/>
      <c r="UKJ45" s="1477"/>
      <c r="UKK45" s="1477"/>
      <c r="UKL45" s="1477"/>
      <c r="UKM45" s="1477"/>
      <c r="UKN45" s="1477"/>
      <c r="UKO45" s="1477"/>
      <c r="UKP45" s="1477"/>
      <c r="UKQ45" s="1477"/>
      <c r="UKR45" s="1477"/>
      <c r="UKS45" s="1477"/>
      <c r="UKT45" s="1477"/>
      <c r="UKU45" s="1477"/>
      <c r="UKV45" s="1477"/>
      <c r="UKW45" s="1477"/>
      <c r="UKX45" s="1477"/>
      <c r="UKY45" s="1477"/>
      <c r="UKZ45" s="1477"/>
      <c r="ULA45" s="1477"/>
      <c r="ULB45" s="1477"/>
      <c r="ULC45" s="1477"/>
      <c r="ULD45" s="1477"/>
      <c r="ULE45" s="1477"/>
      <c r="ULF45" s="1477"/>
      <c r="ULG45" s="1477"/>
      <c r="ULH45" s="1477"/>
      <c r="ULI45" s="1477"/>
      <c r="ULJ45" s="1477"/>
      <c r="ULK45" s="1477"/>
      <c r="ULL45" s="1477"/>
      <c r="ULM45" s="1477"/>
      <c r="ULN45" s="1477"/>
      <c r="ULO45" s="1477"/>
      <c r="ULP45" s="1477"/>
      <c r="ULQ45" s="1477"/>
      <c r="ULR45" s="1477"/>
      <c r="ULS45" s="1477"/>
      <c r="ULT45" s="1477"/>
      <c r="ULU45" s="1477"/>
      <c r="ULV45" s="1477"/>
      <c r="ULW45" s="1477"/>
      <c r="ULX45" s="1477"/>
      <c r="ULY45" s="1477"/>
      <c r="ULZ45" s="1477"/>
      <c r="UMA45" s="1477"/>
      <c r="UMB45" s="1477"/>
      <c r="UMC45" s="1477"/>
      <c r="UMD45" s="1477"/>
      <c r="UME45" s="1477"/>
      <c r="UMF45" s="1477"/>
      <c r="UMG45" s="1477"/>
      <c r="UMH45" s="1477"/>
      <c r="UMI45" s="1477"/>
      <c r="UMJ45" s="1477"/>
      <c r="UMK45" s="1477"/>
      <c r="UML45" s="1477"/>
      <c r="UMM45" s="1477"/>
      <c r="UMN45" s="1477"/>
      <c r="UMO45" s="1477"/>
      <c r="UMP45" s="1477"/>
      <c r="UMQ45" s="1477"/>
      <c r="UMR45" s="1477"/>
      <c r="UMS45" s="1477"/>
      <c r="UMT45" s="1477"/>
      <c r="UMU45" s="1477"/>
      <c r="UMV45" s="1477"/>
      <c r="UMW45" s="1477"/>
      <c r="UMX45" s="1477"/>
      <c r="UMY45" s="1477"/>
      <c r="UMZ45" s="1477"/>
      <c r="UNA45" s="1477"/>
      <c r="UNB45" s="1477"/>
      <c r="UNC45" s="1477"/>
      <c r="UND45" s="1477"/>
      <c r="UNE45" s="1477"/>
      <c r="UNF45" s="1477"/>
      <c r="UNG45" s="1477"/>
      <c r="UNH45" s="1477"/>
      <c r="UNI45" s="1477"/>
      <c r="UNJ45" s="1477"/>
      <c r="UNK45" s="1477"/>
      <c r="UNL45" s="1477"/>
      <c r="UNM45" s="1477"/>
      <c r="UNN45" s="1477"/>
      <c r="UNO45" s="1477"/>
      <c r="UNP45" s="1477"/>
      <c r="UNQ45" s="1477"/>
      <c r="UNR45" s="1477"/>
      <c r="UNS45" s="1477"/>
      <c r="UNT45" s="1477"/>
      <c r="UNU45" s="1477"/>
      <c r="UNV45" s="1477"/>
      <c r="UNW45" s="1477"/>
      <c r="UNX45" s="1477"/>
      <c r="UNY45" s="1477"/>
      <c r="UNZ45" s="1477"/>
      <c r="UOA45" s="1477"/>
      <c r="UOB45" s="1477"/>
      <c r="UOC45" s="1477"/>
      <c r="UOD45" s="1477"/>
      <c r="UOE45" s="1477"/>
      <c r="UOF45" s="1477"/>
      <c r="UOG45" s="1477"/>
      <c r="UOH45" s="1477"/>
      <c r="UOI45" s="1477"/>
      <c r="UOJ45" s="1477"/>
      <c r="UOK45" s="1477"/>
      <c r="UOL45" s="1477"/>
      <c r="UOM45" s="1477"/>
      <c r="UON45" s="1477"/>
      <c r="UOO45" s="1477"/>
      <c r="UOP45" s="1477"/>
      <c r="UOQ45" s="1477"/>
      <c r="UOR45" s="1477"/>
      <c r="UOS45" s="1477"/>
      <c r="UOT45" s="1477"/>
      <c r="UOU45" s="1477"/>
      <c r="UOV45" s="1477"/>
      <c r="UOW45" s="1477"/>
      <c r="UOX45" s="1477"/>
      <c r="UOY45" s="1477"/>
      <c r="UOZ45" s="1477"/>
      <c r="UPA45" s="1477"/>
      <c r="UPB45" s="1477"/>
      <c r="UPC45" s="1477"/>
      <c r="UPD45" s="1477"/>
      <c r="UPE45" s="1477"/>
      <c r="UPF45" s="1477"/>
      <c r="UPG45" s="1477"/>
      <c r="UPH45" s="1477"/>
      <c r="UPI45" s="1477"/>
      <c r="UPJ45" s="1477"/>
      <c r="UPK45" s="1477"/>
      <c r="UPL45" s="1477"/>
      <c r="UPM45" s="1477"/>
      <c r="UPN45" s="1477"/>
      <c r="UPO45" s="1477"/>
      <c r="UPP45" s="1477"/>
      <c r="UPQ45" s="1477"/>
      <c r="UPR45" s="1477"/>
      <c r="UPS45" s="1477"/>
      <c r="UPT45" s="1477"/>
      <c r="UPU45" s="1477"/>
      <c r="UPV45" s="1477"/>
      <c r="UPW45" s="1477"/>
      <c r="UPX45" s="1477"/>
      <c r="UPY45" s="1477"/>
      <c r="UPZ45" s="1477"/>
      <c r="UQA45" s="1477"/>
      <c r="UQB45" s="1477"/>
      <c r="UQC45" s="1477"/>
      <c r="UQD45" s="1477"/>
      <c r="UQE45" s="1477"/>
      <c r="UQF45" s="1477"/>
      <c r="UQG45" s="1477"/>
      <c r="UQH45" s="1477"/>
      <c r="UQI45" s="1477"/>
      <c r="UQJ45" s="1477"/>
      <c r="UQK45" s="1477"/>
      <c r="UQL45" s="1477"/>
      <c r="UQM45" s="1477"/>
      <c r="UQN45" s="1477"/>
      <c r="UQO45" s="1477"/>
      <c r="UQP45" s="1477"/>
      <c r="UQQ45" s="1477"/>
      <c r="UQR45" s="1477"/>
      <c r="UQS45" s="1477"/>
      <c r="UQT45" s="1477"/>
      <c r="UQU45" s="1477"/>
      <c r="UQV45" s="1477"/>
      <c r="UQW45" s="1477"/>
      <c r="UQX45" s="1477"/>
      <c r="UQY45" s="1477"/>
      <c r="UQZ45" s="1477"/>
      <c r="URA45" s="1477"/>
      <c r="URB45" s="1477"/>
      <c r="URC45" s="1477"/>
      <c r="URD45" s="1477"/>
      <c r="URE45" s="1477"/>
      <c r="URF45" s="1477"/>
      <c r="URG45" s="1477"/>
      <c r="URH45" s="1477"/>
      <c r="URI45" s="1477"/>
      <c r="URJ45" s="1477"/>
      <c r="URK45" s="1477"/>
      <c r="URL45" s="1477"/>
      <c r="URM45" s="1477"/>
      <c r="URN45" s="1477"/>
      <c r="URO45" s="1477"/>
      <c r="URP45" s="1477"/>
      <c r="URQ45" s="1477"/>
      <c r="URR45" s="1477"/>
      <c r="URS45" s="1477"/>
      <c r="URT45" s="1477"/>
      <c r="URU45" s="1477"/>
      <c r="URV45" s="1477"/>
      <c r="URW45" s="1477"/>
      <c r="URX45" s="1477"/>
      <c r="URY45" s="1477"/>
      <c r="URZ45" s="1477"/>
      <c r="USA45" s="1477"/>
      <c r="USB45" s="1477"/>
      <c r="USC45" s="1477"/>
      <c r="USD45" s="1477"/>
      <c r="USE45" s="1477"/>
      <c r="USF45" s="1477"/>
      <c r="USG45" s="1477"/>
      <c r="USH45" s="1477"/>
      <c r="USI45" s="1477"/>
      <c r="USJ45" s="1477"/>
      <c r="USK45" s="1477"/>
      <c r="USL45" s="1477"/>
      <c r="USM45" s="1477"/>
      <c r="USN45" s="1477"/>
      <c r="USO45" s="1477"/>
      <c r="USP45" s="1477"/>
      <c r="USQ45" s="1477"/>
      <c r="USR45" s="1477"/>
      <c r="USS45" s="1477"/>
      <c r="UST45" s="1477"/>
      <c r="USU45" s="1477"/>
      <c r="USV45" s="1477"/>
      <c r="USW45" s="1477"/>
      <c r="USX45" s="1477"/>
      <c r="USY45" s="1477"/>
      <c r="USZ45" s="1477"/>
      <c r="UTA45" s="1477"/>
      <c r="UTB45" s="1477"/>
      <c r="UTC45" s="1477"/>
      <c r="UTD45" s="1477"/>
      <c r="UTE45" s="1477"/>
      <c r="UTF45" s="1477"/>
      <c r="UTG45" s="1477"/>
      <c r="UTH45" s="1477"/>
      <c r="UTI45" s="1477"/>
      <c r="UTJ45" s="1477"/>
      <c r="UTK45" s="1477"/>
      <c r="UTL45" s="1477"/>
      <c r="UTM45" s="1477"/>
      <c r="UTN45" s="1477"/>
      <c r="UTO45" s="1477"/>
      <c r="UTP45" s="1477"/>
      <c r="UTQ45" s="1477"/>
      <c r="UTR45" s="1477"/>
      <c r="UTS45" s="1477"/>
      <c r="UTT45" s="1477"/>
      <c r="UTU45" s="1477"/>
      <c r="UTV45" s="1477"/>
      <c r="UTW45" s="1477"/>
      <c r="UTX45" s="1477"/>
      <c r="UTY45" s="1477"/>
      <c r="UTZ45" s="1477"/>
      <c r="UUA45" s="1477"/>
      <c r="UUB45" s="1477"/>
      <c r="UUC45" s="1477"/>
      <c r="UUD45" s="1477"/>
      <c r="UUE45" s="1477"/>
      <c r="UUF45" s="1477"/>
      <c r="UUG45" s="1477"/>
      <c r="UUH45" s="1477"/>
      <c r="UUI45" s="1477"/>
      <c r="UUJ45" s="1477"/>
      <c r="UUK45" s="1477"/>
      <c r="UUL45" s="1477"/>
      <c r="UUM45" s="1477"/>
      <c r="UUN45" s="1477"/>
      <c r="UUO45" s="1477"/>
      <c r="UUP45" s="1477"/>
      <c r="UUQ45" s="1477"/>
      <c r="UUR45" s="1477"/>
      <c r="UUS45" s="1477"/>
      <c r="UUT45" s="1477"/>
      <c r="UUU45" s="1477"/>
      <c r="UUV45" s="1477"/>
      <c r="UUW45" s="1477"/>
      <c r="UUX45" s="1477"/>
      <c r="UUY45" s="1477"/>
      <c r="UUZ45" s="1477"/>
      <c r="UVA45" s="1477"/>
      <c r="UVB45" s="1477"/>
      <c r="UVC45" s="1477"/>
      <c r="UVD45" s="1477"/>
      <c r="UVE45" s="1477"/>
      <c r="UVF45" s="1477"/>
      <c r="UVG45" s="1477"/>
      <c r="UVH45" s="1477"/>
      <c r="UVI45" s="1477"/>
      <c r="UVJ45" s="1477"/>
      <c r="UVK45" s="1477"/>
      <c r="UVL45" s="1477"/>
      <c r="UVM45" s="1477"/>
      <c r="UVN45" s="1477"/>
      <c r="UVO45" s="1477"/>
      <c r="UVP45" s="1477"/>
      <c r="UVQ45" s="1477"/>
      <c r="UVR45" s="1477"/>
      <c r="UVS45" s="1477"/>
      <c r="UVT45" s="1477"/>
      <c r="UVU45" s="1477"/>
      <c r="UVV45" s="1477"/>
      <c r="UVW45" s="1477"/>
      <c r="UVX45" s="1477"/>
      <c r="UVY45" s="1477"/>
      <c r="UVZ45" s="1477"/>
      <c r="UWA45" s="1477"/>
      <c r="UWB45" s="1477"/>
      <c r="UWC45" s="1477"/>
      <c r="UWD45" s="1477"/>
      <c r="UWE45" s="1477"/>
      <c r="UWF45" s="1477"/>
      <c r="UWG45" s="1477"/>
      <c r="UWH45" s="1477"/>
      <c r="UWI45" s="1477"/>
      <c r="UWJ45" s="1477"/>
      <c r="UWK45" s="1477"/>
      <c r="UWL45" s="1477"/>
      <c r="UWM45" s="1477"/>
      <c r="UWN45" s="1477"/>
      <c r="UWO45" s="1477"/>
      <c r="UWP45" s="1477"/>
      <c r="UWQ45" s="1477"/>
      <c r="UWR45" s="1477"/>
      <c r="UWS45" s="1477"/>
      <c r="UWT45" s="1477"/>
      <c r="UWU45" s="1477"/>
      <c r="UWV45" s="1477"/>
      <c r="UWW45" s="1477"/>
      <c r="UWX45" s="1477"/>
      <c r="UWY45" s="1477"/>
      <c r="UWZ45" s="1477"/>
      <c r="UXA45" s="1477"/>
      <c r="UXB45" s="1477"/>
      <c r="UXC45" s="1477"/>
      <c r="UXD45" s="1477"/>
      <c r="UXE45" s="1477"/>
      <c r="UXF45" s="1477"/>
      <c r="UXG45" s="1477"/>
      <c r="UXH45" s="1477"/>
      <c r="UXI45" s="1477"/>
      <c r="UXJ45" s="1477"/>
      <c r="UXK45" s="1477"/>
      <c r="UXL45" s="1477"/>
      <c r="UXM45" s="1477"/>
      <c r="UXN45" s="1477"/>
      <c r="UXO45" s="1477"/>
      <c r="UXP45" s="1477"/>
      <c r="UXQ45" s="1477"/>
      <c r="UXR45" s="1477"/>
      <c r="UXS45" s="1477"/>
      <c r="UXT45" s="1477"/>
      <c r="UXU45" s="1477"/>
      <c r="UXV45" s="1477"/>
      <c r="UXW45" s="1477"/>
      <c r="UXX45" s="1477"/>
      <c r="UXY45" s="1477"/>
      <c r="UXZ45" s="1477"/>
      <c r="UYA45" s="1477"/>
      <c r="UYB45" s="1477"/>
      <c r="UYC45" s="1477"/>
      <c r="UYD45" s="1477"/>
      <c r="UYE45" s="1477"/>
      <c r="UYF45" s="1477"/>
      <c r="UYG45" s="1477"/>
      <c r="UYH45" s="1477"/>
      <c r="UYI45" s="1477"/>
      <c r="UYJ45" s="1477"/>
      <c r="UYK45" s="1477"/>
      <c r="UYL45" s="1477"/>
      <c r="UYM45" s="1477"/>
      <c r="UYN45" s="1477"/>
      <c r="UYO45" s="1477"/>
      <c r="UYP45" s="1477"/>
      <c r="UYQ45" s="1477"/>
      <c r="UYR45" s="1477"/>
      <c r="UYS45" s="1477"/>
      <c r="UYT45" s="1477"/>
      <c r="UYU45" s="1477"/>
      <c r="UYV45" s="1477"/>
      <c r="UYW45" s="1477"/>
      <c r="UYX45" s="1477"/>
      <c r="UYY45" s="1477"/>
      <c r="UYZ45" s="1477"/>
      <c r="UZA45" s="1477"/>
      <c r="UZB45" s="1477"/>
      <c r="UZC45" s="1477"/>
      <c r="UZD45" s="1477"/>
      <c r="UZE45" s="1477"/>
      <c r="UZF45" s="1477"/>
      <c r="UZG45" s="1477"/>
      <c r="UZH45" s="1477"/>
      <c r="UZI45" s="1477"/>
      <c r="UZJ45" s="1477"/>
      <c r="UZK45" s="1477"/>
      <c r="UZL45" s="1477"/>
      <c r="UZM45" s="1477"/>
      <c r="UZN45" s="1477"/>
      <c r="UZO45" s="1477"/>
      <c r="UZP45" s="1477"/>
      <c r="UZQ45" s="1477"/>
      <c r="UZR45" s="1477"/>
      <c r="UZS45" s="1477"/>
      <c r="UZT45" s="1477"/>
      <c r="UZU45" s="1477"/>
      <c r="UZV45" s="1477"/>
      <c r="UZW45" s="1477"/>
      <c r="UZX45" s="1477"/>
      <c r="UZY45" s="1477"/>
      <c r="UZZ45" s="1477"/>
      <c r="VAA45" s="1477"/>
      <c r="VAB45" s="1477"/>
      <c r="VAC45" s="1477"/>
      <c r="VAD45" s="1477"/>
      <c r="VAE45" s="1477"/>
      <c r="VAF45" s="1477"/>
      <c r="VAG45" s="1477"/>
      <c r="VAH45" s="1477"/>
      <c r="VAI45" s="1477"/>
      <c r="VAJ45" s="1477"/>
      <c r="VAK45" s="1477"/>
      <c r="VAL45" s="1477"/>
      <c r="VAM45" s="1477"/>
      <c r="VAN45" s="1477"/>
      <c r="VAO45" s="1477"/>
      <c r="VAP45" s="1477"/>
      <c r="VAQ45" s="1477"/>
      <c r="VAR45" s="1477"/>
      <c r="VAS45" s="1477"/>
      <c r="VAT45" s="1477"/>
      <c r="VAU45" s="1477"/>
      <c r="VAV45" s="1477"/>
      <c r="VAW45" s="1477"/>
      <c r="VAX45" s="1477"/>
      <c r="VAY45" s="1477"/>
      <c r="VAZ45" s="1477"/>
      <c r="VBA45" s="1477"/>
      <c r="VBB45" s="1477"/>
      <c r="VBC45" s="1477"/>
      <c r="VBD45" s="1477"/>
      <c r="VBE45" s="1477"/>
      <c r="VBF45" s="1477"/>
      <c r="VBG45" s="1477"/>
      <c r="VBH45" s="1477"/>
      <c r="VBI45" s="1477"/>
      <c r="VBJ45" s="1477"/>
      <c r="VBK45" s="1477"/>
      <c r="VBL45" s="1477"/>
      <c r="VBM45" s="1477"/>
      <c r="VBN45" s="1477"/>
      <c r="VBO45" s="1477"/>
      <c r="VBP45" s="1477"/>
      <c r="VBQ45" s="1477"/>
      <c r="VBR45" s="1477"/>
      <c r="VBS45" s="1477"/>
      <c r="VBT45" s="1477"/>
      <c r="VBU45" s="1477"/>
      <c r="VBV45" s="1477"/>
      <c r="VBW45" s="1477"/>
      <c r="VBX45" s="1477"/>
      <c r="VBY45" s="1477"/>
      <c r="VBZ45" s="1477"/>
      <c r="VCA45" s="1477"/>
      <c r="VCB45" s="1477"/>
      <c r="VCC45" s="1477"/>
      <c r="VCD45" s="1477"/>
      <c r="VCE45" s="1477"/>
      <c r="VCF45" s="1477"/>
      <c r="VCG45" s="1477"/>
      <c r="VCH45" s="1477"/>
      <c r="VCI45" s="1477"/>
      <c r="VCJ45" s="1477"/>
      <c r="VCK45" s="1477"/>
      <c r="VCL45" s="1477"/>
      <c r="VCM45" s="1477"/>
      <c r="VCN45" s="1477"/>
      <c r="VCO45" s="1477"/>
      <c r="VCP45" s="1477"/>
      <c r="VCQ45" s="1477"/>
      <c r="VCR45" s="1477"/>
      <c r="VCS45" s="1477"/>
      <c r="VCT45" s="1477"/>
      <c r="VCU45" s="1477"/>
      <c r="VCV45" s="1477"/>
      <c r="VCW45" s="1477"/>
      <c r="VCX45" s="1477"/>
      <c r="VCY45" s="1477"/>
      <c r="VCZ45" s="1477"/>
      <c r="VDA45" s="1477"/>
      <c r="VDB45" s="1477"/>
      <c r="VDC45" s="1477"/>
      <c r="VDD45" s="1477"/>
      <c r="VDE45" s="1477"/>
      <c r="VDF45" s="1477"/>
      <c r="VDG45" s="1477"/>
      <c r="VDH45" s="1477"/>
      <c r="VDI45" s="1477"/>
      <c r="VDJ45" s="1477"/>
      <c r="VDK45" s="1477"/>
      <c r="VDL45" s="1477"/>
      <c r="VDM45" s="1477"/>
      <c r="VDN45" s="1477"/>
      <c r="VDO45" s="1477"/>
      <c r="VDP45" s="1477"/>
      <c r="VDQ45" s="1477"/>
      <c r="VDR45" s="1477"/>
      <c r="VDS45" s="1477"/>
      <c r="VDT45" s="1477"/>
      <c r="VDU45" s="1477"/>
      <c r="VDV45" s="1477"/>
      <c r="VDW45" s="1477"/>
      <c r="VDX45" s="1477"/>
      <c r="VDY45" s="1477"/>
      <c r="VDZ45" s="1477"/>
      <c r="VEA45" s="1477"/>
      <c r="VEB45" s="1477"/>
      <c r="VEC45" s="1477"/>
      <c r="VED45" s="1477"/>
      <c r="VEE45" s="1477"/>
      <c r="VEF45" s="1477"/>
      <c r="VEG45" s="1477"/>
      <c r="VEH45" s="1477"/>
      <c r="VEI45" s="1477"/>
      <c r="VEJ45" s="1477"/>
      <c r="VEK45" s="1477"/>
      <c r="VEL45" s="1477"/>
      <c r="VEM45" s="1477"/>
      <c r="VEN45" s="1477"/>
      <c r="VEO45" s="1477"/>
      <c r="VEP45" s="1477"/>
      <c r="VEQ45" s="1477"/>
      <c r="VER45" s="1477"/>
      <c r="VES45" s="1477"/>
      <c r="VET45" s="1477"/>
      <c r="VEU45" s="1477"/>
      <c r="VEV45" s="1477"/>
      <c r="VEW45" s="1477"/>
      <c r="VEX45" s="1477"/>
      <c r="VEY45" s="1477"/>
      <c r="VEZ45" s="1477"/>
      <c r="VFA45" s="1477"/>
      <c r="VFB45" s="1477"/>
      <c r="VFC45" s="1477"/>
      <c r="VFD45" s="1477"/>
      <c r="VFE45" s="1477"/>
      <c r="VFF45" s="1477"/>
      <c r="VFG45" s="1477"/>
      <c r="VFH45" s="1477"/>
      <c r="VFI45" s="1477"/>
      <c r="VFJ45" s="1477"/>
      <c r="VFK45" s="1477"/>
      <c r="VFL45" s="1477"/>
      <c r="VFM45" s="1477"/>
      <c r="VFN45" s="1477"/>
      <c r="VFO45" s="1477"/>
      <c r="VFP45" s="1477"/>
      <c r="VFQ45" s="1477"/>
      <c r="VFR45" s="1477"/>
      <c r="VFS45" s="1477"/>
      <c r="VFT45" s="1477"/>
      <c r="VFU45" s="1477"/>
      <c r="VFV45" s="1477"/>
      <c r="VFW45" s="1477"/>
      <c r="VFX45" s="1477"/>
      <c r="VFY45" s="1477"/>
      <c r="VFZ45" s="1477"/>
      <c r="VGA45" s="1477"/>
      <c r="VGB45" s="1477"/>
      <c r="VGC45" s="1477"/>
      <c r="VGD45" s="1477"/>
      <c r="VGE45" s="1477"/>
      <c r="VGF45" s="1477"/>
      <c r="VGG45" s="1477"/>
      <c r="VGH45" s="1477"/>
      <c r="VGI45" s="1477"/>
      <c r="VGJ45" s="1477"/>
      <c r="VGK45" s="1477"/>
      <c r="VGL45" s="1477"/>
      <c r="VGM45" s="1477"/>
      <c r="VGN45" s="1477"/>
      <c r="VGO45" s="1477"/>
      <c r="VGP45" s="1477"/>
      <c r="VGQ45" s="1477"/>
      <c r="VGR45" s="1477"/>
      <c r="VGS45" s="1477"/>
      <c r="VGT45" s="1477"/>
      <c r="VGU45" s="1477"/>
      <c r="VGV45" s="1477"/>
      <c r="VGW45" s="1477"/>
      <c r="VGX45" s="1477"/>
      <c r="VGY45" s="1477"/>
      <c r="VGZ45" s="1477"/>
      <c r="VHA45" s="1477"/>
      <c r="VHB45" s="1477"/>
      <c r="VHC45" s="1477"/>
      <c r="VHD45" s="1477"/>
      <c r="VHE45" s="1477"/>
      <c r="VHF45" s="1477"/>
      <c r="VHG45" s="1477"/>
      <c r="VHH45" s="1477"/>
      <c r="VHI45" s="1477"/>
      <c r="VHJ45" s="1477"/>
      <c r="VHK45" s="1477"/>
      <c r="VHL45" s="1477"/>
      <c r="VHM45" s="1477"/>
      <c r="VHN45" s="1477"/>
      <c r="VHO45" s="1477"/>
      <c r="VHP45" s="1477"/>
      <c r="VHQ45" s="1477"/>
      <c r="VHR45" s="1477"/>
      <c r="VHS45" s="1477"/>
      <c r="VHT45" s="1477"/>
      <c r="VHU45" s="1477"/>
      <c r="VHV45" s="1477"/>
      <c r="VHW45" s="1477"/>
      <c r="VHX45" s="1477"/>
      <c r="VHY45" s="1477"/>
      <c r="VHZ45" s="1477"/>
      <c r="VIA45" s="1477"/>
      <c r="VIB45" s="1477"/>
      <c r="VIC45" s="1477"/>
      <c r="VID45" s="1477"/>
      <c r="VIE45" s="1477"/>
      <c r="VIF45" s="1477"/>
      <c r="VIG45" s="1477"/>
      <c r="VIH45" s="1477"/>
      <c r="VII45" s="1477"/>
      <c r="VIJ45" s="1477"/>
      <c r="VIK45" s="1477"/>
      <c r="VIL45" s="1477"/>
      <c r="VIM45" s="1477"/>
      <c r="VIN45" s="1477"/>
      <c r="VIO45" s="1477"/>
      <c r="VIP45" s="1477"/>
      <c r="VIQ45" s="1477"/>
      <c r="VIR45" s="1477"/>
      <c r="VIS45" s="1477"/>
      <c r="VIT45" s="1477"/>
      <c r="VIU45" s="1477"/>
      <c r="VIV45" s="1477"/>
      <c r="VIW45" s="1477"/>
      <c r="VIX45" s="1477"/>
      <c r="VIY45" s="1477"/>
      <c r="VIZ45" s="1477"/>
      <c r="VJA45" s="1477"/>
      <c r="VJB45" s="1477"/>
      <c r="VJC45" s="1477"/>
      <c r="VJD45" s="1477"/>
      <c r="VJE45" s="1477"/>
      <c r="VJF45" s="1477"/>
      <c r="VJG45" s="1477"/>
      <c r="VJH45" s="1477"/>
      <c r="VJI45" s="1477"/>
      <c r="VJJ45" s="1477"/>
      <c r="VJK45" s="1477"/>
      <c r="VJL45" s="1477"/>
      <c r="VJM45" s="1477"/>
      <c r="VJN45" s="1477"/>
      <c r="VJO45" s="1477"/>
      <c r="VJP45" s="1477"/>
      <c r="VJQ45" s="1477"/>
      <c r="VJR45" s="1477"/>
      <c r="VJS45" s="1477"/>
      <c r="VJT45" s="1477"/>
      <c r="VJU45" s="1477"/>
      <c r="VJV45" s="1477"/>
      <c r="VJW45" s="1477"/>
      <c r="VJX45" s="1477"/>
      <c r="VJY45" s="1477"/>
      <c r="VJZ45" s="1477"/>
      <c r="VKA45" s="1477"/>
      <c r="VKB45" s="1477"/>
      <c r="VKC45" s="1477"/>
      <c r="VKD45" s="1477"/>
      <c r="VKE45" s="1477"/>
      <c r="VKF45" s="1477"/>
      <c r="VKG45" s="1477"/>
      <c r="VKH45" s="1477"/>
      <c r="VKI45" s="1477"/>
      <c r="VKJ45" s="1477"/>
      <c r="VKK45" s="1477"/>
      <c r="VKL45" s="1477"/>
      <c r="VKM45" s="1477"/>
      <c r="VKN45" s="1477"/>
      <c r="VKO45" s="1477"/>
      <c r="VKP45" s="1477"/>
      <c r="VKQ45" s="1477"/>
      <c r="VKR45" s="1477"/>
      <c r="VKS45" s="1477"/>
      <c r="VKT45" s="1477"/>
      <c r="VKU45" s="1477"/>
      <c r="VKV45" s="1477"/>
      <c r="VKW45" s="1477"/>
      <c r="VKX45" s="1477"/>
      <c r="VKY45" s="1477"/>
      <c r="VKZ45" s="1477"/>
      <c r="VLA45" s="1477"/>
      <c r="VLB45" s="1477"/>
      <c r="VLC45" s="1477"/>
      <c r="VLD45" s="1477"/>
      <c r="VLE45" s="1477"/>
      <c r="VLF45" s="1477"/>
      <c r="VLG45" s="1477"/>
      <c r="VLH45" s="1477"/>
      <c r="VLI45" s="1477"/>
      <c r="VLJ45" s="1477"/>
      <c r="VLK45" s="1477"/>
      <c r="VLL45" s="1477"/>
      <c r="VLM45" s="1477"/>
      <c r="VLN45" s="1477"/>
      <c r="VLO45" s="1477"/>
      <c r="VLP45" s="1477"/>
      <c r="VLQ45" s="1477"/>
      <c r="VLR45" s="1477"/>
      <c r="VLS45" s="1477"/>
      <c r="VLT45" s="1477"/>
      <c r="VLU45" s="1477"/>
      <c r="VLV45" s="1477"/>
      <c r="VLW45" s="1477"/>
      <c r="VLX45" s="1477"/>
      <c r="VLY45" s="1477"/>
      <c r="VLZ45" s="1477"/>
      <c r="VMA45" s="1477"/>
      <c r="VMB45" s="1477"/>
      <c r="VMC45" s="1477"/>
      <c r="VMD45" s="1477"/>
      <c r="VME45" s="1477"/>
      <c r="VMF45" s="1477"/>
      <c r="VMG45" s="1477"/>
      <c r="VMH45" s="1477"/>
      <c r="VMI45" s="1477"/>
      <c r="VMJ45" s="1477"/>
      <c r="VMK45" s="1477"/>
      <c r="VML45" s="1477"/>
      <c r="VMM45" s="1477"/>
      <c r="VMN45" s="1477"/>
      <c r="VMO45" s="1477"/>
      <c r="VMP45" s="1477"/>
      <c r="VMQ45" s="1477"/>
      <c r="VMR45" s="1477"/>
      <c r="VMS45" s="1477"/>
      <c r="VMT45" s="1477"/>
      <c r="VMU45" s="1477"/>
      <c r="VMV45" s="1477"/>
      <c r="VMW45" s="1477"/>
      <c r="VMX45" s="1477"/>
      <c r="VMY45" s="1477"/>
      <c r="VMZ45" s="1477"/>
      <c r="VNA45" s="1477"/>
      <c r="VNB45" s="1477"/>
      <c r="VNC45" s="1477"/>
      <c r="VND45" s="1477"/>
      <c r="VNE45" s="1477"/>
      <c r="VNF45" s="1477"/>
      <c r="VNG45" s="1477"/>
      <c r="VNH45" s="1477"/>
      <c r="VNI45" s="1477"/>
      <c r="VNJ45" s="1477"/>
      <c r="VNK45" s="1477"/>
      <c r="VNL45" s="1477"/>
      <c r="VNM45" s="1477"/>
      <c r="VNN45" s="1477"/>
      <c r="VNO45" s="1477"/>
      <c r="VNP45" s="1477"/>
      <c r="VNQ45" s="1477"/>
      <c r="VNR45" s="1477"/>
      <c r="VNS45" s="1477"/>
      <c r="VNT45" s="1477"/>
      <c r="VNU45" s="1477"/>
      <c r="VNV45" s="1477"/>
      <c r="VNW45" s="1477"/>
      <c r="VNX45" s="1477"/>
      <c r="VNY45" s="1477"/>
      <c r="VNZ45" s="1477"/>
      <c r="VOA45" s="1477"/>
      <c r="VOB45" s="1477"/>
      <c r="VOC45" s="1477"/>
      <c r="VOD45" s="1477"/>
      <c r="VOE45" s="1477"/>
      <c r="VOF45" s="1477"/>
      <c r="VOG45" s="1477"/>
      <c r="VOH45" s="1477"/>
      <c r="VOI45" s="1477"/>
      <c r="VOJ45" s="1477"/>
      <c r="VOK45" s="1477"/>
      <c r="VOL45" s="1477"/>
      <c r="VOM45" s="1477"/>
      <c r="VON45" s="1477"/>
      <c r="VOO45" s="1477"/>
      <c r="VOP45" s="1477"/>
      <c r="VOQ45" s="1477"/>
      <c r="VOR45" s="1477"/>
      <c r="VOS45" s="1477"/>
      <c r="VOT45" s="1477"/>
      <c r="VOU45" s="1477"/>
      <c r="VOV45" s="1477"/>
      <c r="VOW45" s="1477"/>
      <c r="VOX45" s="1477"/>
      <c r="VOY45" s="1477"/>
      <c r="VOZ45" s="1477"/>
      <c r="VPA45" s="1477"/>
      <c r="VPB45" s="1477"/>
      <c r="VPC45" s="1477"/>
      <c r="VPD45" s="1477"/>
      <c r="VPE45" s="1477"/>
      <c r="VPF45" s="1477"/>
      <c r="VPG45" s="1477"/>
      <c r="VPH45" s="1477"/>
      <c r="VPI45" s="1477"/>
      <c r="VPJ45" s="1477"/>
      <c r="VPK45" s="1477"/>
      <c r="VPL45" s="1477"/>
      <c r="VPM45" s="1477"/>
      <c r="VPN45" s="1477"/>
      <c r="VPO45" s="1477"/>
      <c r="VPP45" s="1477"/>
      <c r="VPQ45" s="1477"/>
      <c r="VPR45" s="1477"/>
      <c r="VPS45" s="1477"/>
      <c r="VPT45" s="1477"/>
      <c r="VPU45" s="1477"/>
      <c r="VPV45" s="1477"/>
      <c r="VPW45" s="1477"/>
      <c r="VPX45" s="1477"/>
      <c r="VPY45" s="1477"/>
      <c r="VPZ45" s="1477"/>
      <c r="VQA45" s="1477"/>
      <c r="VQB45" s="1477"/>
      <c r="VQC45" s="1477"/>
      <c r="VQD45" s="1477"/>
      <c r="VQE45" s="1477"/>
      <c r="VQF45" s="1477"/>
      <c r="VQG45" s="1477"/>
      <c r="VQH45" s="1477"/>
      <c r="VQI45" s="1477"/>
      <c r="VQJ45" s="1477"/>
      <c r="VQK45" s="1477"/>
      <c r="VQL45" s="1477"/>
      <c r="VQM45" s="1477"/>
      <c r="VQN45" s="1477"/>
      <c r="VQO45" s="1477"/>
      <c r="VQP45" s="1477"/>
      <c r="VQQ45" s="1477"/>
      <c r="VQR45" s="1477"/>
      <c r="VQS45" s="1477"/>
      <c r="VQT45" s="1477"/>
      <c r="VQU45" s="1477"/>
      <c r="VQV45" s="1477"/>
      <c r="VQW45" s="1477"/>
      <c r="VQX45" s="1477"/>
      <c r="VQY45" s="1477"/>
      <c r="VQZ45" s="1477"/>
      <c r="VRA45" s="1477"/>
      <c r="VRB45" s="1477"/>
      <c r="VRC45" s="1477"/>
      <c r="VRD45" s="1477"/>
      <c r="VRE45" s="1477"/>
      <c r="VRF45" s="1477"/>
      <c r="VRG45" s="1477"/>
      <c r="VRH45" s="1477"/>
      <c r="VRI45" s="1477"/>
      <c r="VRJ45" s="1477"/>
      <c r="VRK45" s="1477"/>
      <c r="VRL45" s="1477"/>
      <c r="VRM45" s="1477"/>
      <c r="VRN45" s="1477"/>
      <c r="VRO45" s="1477"/>
      <c r="VRP45" s="1477"/>
      <c r="VRQ45" s="1477"/>
      <c r="VRR45" s="1477"/>
      <c r="VRS45" s="1477"/>
      <c r="VRT45" s="1477"/>
      <c r="VRU45" s="1477"/>
      <c r="VRV45" s="1477"/>
      <c r="VRW45" s="1477"/>
      <c r="VRX45" s="1477"/>
      <c r="VRY45" s="1477"/>
      <c r="VRZ45" s="1477"/>
      <c r="VSA45" s="1477"/>
      <c r="VSB45" s="1477"/>
      <c r="VSC45" s="1477"/>
      <c r="VSD45" s="1477"/>
      <c r="VSE45" s="1477"/>
      <c r="VSF45" s="1477"/>
      <c r="VSG45" s="1477"/>
      <c r="VSH45" s="1477"/>
      <c r="VSI45" s="1477"/>
      <c r="VSJ45" s="1477"/>
      <c r="VSK45" s="1477"/>
      <c r="VSL45" s="1477"/>
      <c r="VSM45" s="1477"/>
      <c r="VSN45" s="1477"/>
      <c r="VSO45" s="1477"/>
      <c r="VSP45" s="1477"/>
      <c r="VSQ45" s="1477"/>
      <c r="VSR45" s="1477"/>
      <c r="VSS45" s="1477"/>
      <c r="VST45" s="1477"/>
      <c r="VSU45" s="1477"/>
      <c r="VSV45" s="1477"/>
      <c r="VSW45" s="1477"/>
      <c r="VSX45" s="1477"/>
      <c r="VSY45" s="1477"/>
      <c r="VSZ45" s="1477"/>
      <c r="VTA45" s="1477"/>
      <c r="VTB45" s="1477"/>
      <c r="VTC45" s="1477"/>
      <c r="VTD45" s="1477"/>
      <c r="VTE45" s="1477"/>
      <c r="VTF45" s="1477"/>
      <c r="VTG45" s="1477"/>
      <c r="VTH45" s="1477"/>
      <c r="VTI45" s="1477"/>
      <c r="VTJ45" s="1477"/>
      <c r="VTK45" s="1477"/>
      <c r="VTL45" s="1477"/>
      <c r="VTM45" s="1477"/>
      <c r="VTN45" s="1477"/>
      <c r="VTO45" s="1477"/>
      <c r="VTP45" s="1477"/>
      <c r="VTQ45" s="1477"/>
      <c r="VTR45" s="1477"/>
      <c r="VTS45" s="1477"/>
      <c r="VTT45" s="1477"/>
      <c r="VTU45" s="1477"/>
      <c r="VTV45" s="1477"/>
      <c r="VTW45" s="1477"/>
      <c r="VTX45" s="1477"/>
      <c r="VTY45" s="1477"/>
      <c r="VTZ45" s="1477"/>
      <c r="VUA45" s="1477"/>
      <c r="VUB45" s="1477"/>
      <c r="VUC45" s="1477"/>
      <c r="VUD45" s="1477"/>
      <c r="VUE45" s="1477"/>
      <c r="VUF45" s="1477"/>
      <c r="VUG45" s="1477"/>
      <c r="VUH45" s="1477"/>
      <c r="VUI45" s="1477"/>
      <c r="VUJ45" s="1477"/>
      <c r="VUK45" s="1477"/>
      <c r="VUL45" s="1477"/>
      <c r="VUM45" s="1477"/>
      <c r="VUN45" s="1477"/>
      <c r="VUO45" s="1477"/>
      <c r="VUP45" s="1477"/>
      <c r="VUQ45" s="1477"/>
      <c r="VUR45" s="1477"/>
      <c r="VUS45" s="1477"/>
      <c r="VUT45" s="1477"/>
      <c r="VUU45" s="1477"/>
      <c r="VUV45" s="1477"/>
      <c r="VUW45" s="1477"/>
      <c r="VUX45" s="1477"/>
      <c r="VUY45" s="1477"/>
      <c r="VUZ45" s="1477"/>
      <c r="VVA45" s="1477"/>
      <c r="VVB45" s="1477"/>
      <c r="VVC45" s="1477"/>
      <c r="VVD45" s="1477"/>
      <c r="VVE45" s="1477"/>
      <c r="VVF45" s="1477"/>
      <c r="VVG45" s="1477"/>
      <c r="VVH45" s="1477"/>
      <c r="VVI45" s="1477"/>
      <c r="VVJ45" s="1477"/>
      <c r="VVK45" s="1477"/>
      <c r="VVL45" s="1477"/>
      <c r="VVM45" s="1477"/>
      <c r="VVN45" s="1477"/>
      <c r="VVO45" s="1477"/>
      <c r="VVP45" s="1477"/>
      <c r="VVQ45" s="1477"/>
      <c r="VVR45" s="1477"/>
      <c r="VVS45" s="1477"/>
      <c r="VVT45" s="1477"/>
      <c r="VVU45" s="1477"/>
      <c r="VVV45" s="1477"/>
      <c r="VVW45" s="1477"/>
      <c r="VVX45" s="1477"/>
      <c r="VVY45" s="1477"/>
      <c r="VVZ45" s="1477"/>
      <c r="VWA45" s="1477"/>
      <c r="VWB45" s="1477"/>
      <c r="VWC45" s="1477"/>
      <c r="VWD45" s="1477"/>
      <c r="VWE45" s="1477"/>
      <c r="VWF45" s="1477"/>
      <c r="VWG45" s="1477"/>
      <c r="VWH45" s="1477"/>
      <c r="VWI45" s="1477"/>
      <c r="VWJ45" s="1477"/>
      <c r="VWK45" s="1477"/>
      <c r="VWL45" s="1477"/>
      <c r="VWM45" s="1477"/>
      <c r="VWN45" s="1477"/>
      <c r="VWO45" s="1477"/>
      <c r="VWP45" s="1477"/>
      <c r="VWQ45" s="1477"/>
      <c r="VWR45" s="1477"/>
      <c r="VWS45" s="1477"/>
      <c r="VWT45" s="1477"/>
      <c r="VWU45" s="1477"/>
      <c r="VWV45" s="1477"/>
      <c r="VWW45" s="1477"/>
      <c r="VWX45" s="1477"/>
      <c r="VWY45" s="1477"/>
      <c r="VWZ45" s="1477"/>
      <c r="VXA45" s="1477"/>
      <c r="VXB45" s="1477"/>
      <c r="VXC45" s="1477"/>
      <c r="VXD45" s="1477"/>
      <c r="VXE45" s="1477"/>
      <c r="VXF45" s="1477"/>
      <c r="VXG45" s="1477"/>
      <c r="VXH45" s="1477"/>
      <c r="VXI45" s="1477"/>
      <c r="VXJ45" s="1477"/>
      <c r="VXK45" s="1477"/>
      <c r="VXL45" s="1477"/>
      <c r="VXM45" s="1477"/>
      <c r="VXN45" s="1477"/>
      <c r="VXO45" s="1477"/>
      <c r="VXP45" s="1477"/>
      <c r="VXQ45" s="1477"/>
      <c r="VXR45" s="1477"/>
      <c r="VXS45" s="1477"/>
      <c r="VXT45" s="1477"/>
      <c r="VXU45" s="1477"/>
      <c r="VXV45" s="1477"/>
      <c r="VXW45" s="1477"/>
      <c r="VXX45" s="1477"/>
      <c r="VXY45" s="1477"/>
      <c r="VXZ45" s="1477"/>
      <c r="VYA45" s="1477"/>
      <c r="VYB45" s="1477"/>
      <c r="VYC45" s="1477"/>
      <c r="VYD45" s="1477"/>
      <c r="VYE45" s="1477"/>
      <c r="VYF45" s="1477"/>
      <c r="VYG45" s="1477"/>
      <c r="VYH45" s="1477"/>
      <c r="VYI45" s="1477"/>
      <c r="VYJ45" s="1477"/>
      <c r="VYK45" s="1477"/>
      <c r="VYL45" s="1477"/>
      <c r="VYM45" s="1477"/>
      <c r="VYN45" s="1477"/>
      <c r="VYO45" s="1477"/>
      <c r="VYP45" s="1477"/>
      <c r="VYQ45" s="1477"/>
      <c r="VYR45" s="1477"/>
      <c r="VYS45" s="1477"/>
      <c r="VYT45" s="1477"/>
      <c r="VYU45" s="1477"/>
      <c r="VYV45" s="1477"/>
      <c r="VYW45" s="1477"/>
      <c r="VYX45" s="1477"/>
      <c r="VYY45" s="1477"/>
      <c r="VYZ45" s="1477"/>
      <c r="VZA45" s="1477"/>
      <c r="VZB45" s="1477"/>
      <c r="VZC45" s="1477"/>
      <c r="VZD45" s="1477"/>
      <c r="VZE45" s="1477"/>
      <c r="VZF45" s="1477"/>
      <c r="VZG45" s="1477"/>
      <c r="VZH45" s="1477"/>
      <c r="VZI45" s="1477"/>
      <c r="VZJ45" s="1477"/>
      <c r="VZK45" s="1477"/>
      <c r="VZL45" s="1477"/>
      <c r="VZM45" s="1477"/>
      <c r="VZN45" s="1477"/>
      <c r="VZO45" s="1477"/>
      <c r="VZP45" s="1477"/>
      <c r="VZQ45" s="1477"/>
      <c r="VZR45" s="1477"/>
      <c r="VZS45" s="1477"/>
      <c r="VZT45" s="1477"/>
      <c r="VZU45" s="1477"/>
      <c r="VZV45" s="1477"/>
      <c r="VZW45" s="1477"/>
      <c r="VZX45" s="1477"/>
      <c r="VZY45" s="1477"/>
      <c r="VZZ45" s="1477"/>
      <c r="WAA45" s="1477"/>
      <c r="WAB45" s="1477"/>
      <c r="WAC45" s="1477"/>
      <c r="WAD45" s="1477"/>
      <c r="WAE45" s="1477"/>
      <c r="WAF45" s="1477"/>
      <c r="WAG45" s="1477"/>
      <c r="WAH45" s="1477"/>
      <c r="WAI45" s="1477"/>
      <c r="WAJ45" s="1477"/>
      <c r="WAK45" s="1477"/>
      <c r="WAL45" s="1477"/>
      <c r="WAM45" s="1477"/>
      <c r="WAN45" s="1477"/>
      <c r="WAO45" s="1477"/>
      <c r="WAP45" s="1477"/>
      <c r="WAQ45" s="1477"/>
      <c r="WAR45" s="1477"/>
      <c r="WAS45" s="1477"/>
      <c r="WAT45" s="1477"/>
      <c r="WAU45" s="1477"/>
      <c r="WAV45" s="1477"/>
      <c r="WAW45" s="1477"/>
      <c r="WAX45" s="1477"/>
      <c r="WAY45" s="1477"/>
      <c r="WAZ45" s="1477"/>
      <c r="WBA45" s="1477"/>
      <c r="WBB45" s="1477"/>
      <c r="WBC45" s="1477"/>
      <c r="WBD45" s="1477"/>
      <c r="WBE45" s="1477"/>
      <c r="WBF45" s="1477"/>
      <c r="WBG45" s="1477"/>
      <c r="WBH45" s="1477"/>
      <c r="WBI45" s="1477"/>
      <c r="WBJ45" s="1477"/>
      <c r="WBK45" s="1477"/>
      <c r="WBL45" s="1477"/>
      <c r="WBM45" s="1477"/>
      <c r="WBN45" s="1477"/>
      <c r="WBO45" s="1477"/>
      <c r="WBP45" s="1477"/>
      <c r="WBQ45" s="1477"/>
      <c r="WBR45" s="1477"/>
      <c r="WBS45" s="1477"/>
      <c r="WBT45" s="1477"/>
      <c r="WBU45" s="1477"/>
      <c r="WBV45" s="1477"/>
      <c r="WBW45" s="1477"/>
      <c r="WBX45" s="1477"/>
      <c r="WBY45" s="1477"/>
      <c r="WBZ45" s="1477"/>
      <c r="WCA45" s="1477"/>
      <c r="WCB45" s="1477"/>
      <c r="WCC45" s="1477"/>
      <c r="WCD45" s="1477"/>
      <c r="WCE45" s="1477"/>
      <c r="WCF45" s="1477"/>
      <c r="WCG45" s="1477"/>
      <c r="WCH45" s="1477"/>
      <c r="WCI45" s="1477"/>
      <c r="WCJ45" s="1477"/>
      <c r="WCK45" s="1477"/>
      <c r="WCL45" s="1477"/>
      <c r="WCM45" s="1477"/>
      <c r="WCN45" s="1477"/>
      <c r="WCO45" s="1477"/>
      <c r="WCP45" s="1477"/>
      <c r="WCQ45" s="1477"/>
      <c r="WCR45" s="1477"/>
      <c r="WCS45" s="1477"/>
      <c r="WCT45" s="1477"/>
      <c r="WCU45" s="1477"/>
      <c r="WCV45" s="1477"/>
      <c r="WCW45" s="1477"/>
      <c r="WCX45" s="1477"/>
      <c r="WCY45" s="1477"/>
      <c r="WCZ45" s="1477"/>
      <c r="WDA45" s="1477"/>
      <c r="WDB45" s="1477"/>
      <c r="WDC45" s="1477"/>
      <c r="WDD45" s="1477"/>
      <c r="WDE45" s="1477"/>
      <c r="WDF45" s="1477"/>
      <c r="WDG45" s="1477"/>
      <c r="WDH45" s="1477"/>
      <c r="WDI45" s="1477"/>
      <c r="WDJ45" s="1477"/>
      <c r="WDK45" s="1477"/>
      <c r="WDL45" s="1477"/>
      <c r="WDM45" s="1477"/>
      <c r="WDN45" s="1477"/>
      <c r="WDO45" s="1477"/>
      <c r="WDP45" s="1477"/>
      <c r="WDQ45" s="1477"/>
      <c r="WDR45" s="1477"/>
      <c r="WDS45" s="1477"/>
      <c r="WDT45" s="1477"/>
      <c r="WDU45" s="1477"/>
      <c r="WDV45" s="1477"/>
      <c r="WDW45" s="1477"/>
      <c r="WDX45" s="1477"/>
      <c r="WDY45" s="1477"/>
      <c r="WDZ45" s="1477"/>
      <c r="WEA45" s="1477"/>
      <c r="WEB45" s="1477"/>
      <c r="WEC45" s="1477"/>
      <c r="WED45" s="1477"/>
      <c r="WEE45" s="1477"/>
      <c r="WEF45" s="1477"/>
      <c r="WEG45" s="1477"/>
      <c r="WEH45" s="1477"/>
      <c r="WEI45" s="1477"/>
      <c r="WEJ45" s="1477"/>
      <c r="WEK45" s="1477"/>
      <c r="WEL45" s="1477"/>
      <c r="WEM45" s="1477"/>
      <c r="WEN45" s="1477"/>
      <c r="WEO45" s="1477"/>
      <c r="WEP45" s="1477"/>
      <c r="WEQ45" s="1477"/>
      <c r="WER45" s="1477"/>
      <c r="WES45" s="1477"/>
      <c r="WET45" s="1477"/>
      <c r="WEU45" s="1477"/>
      <c r="WEV45" s="1477"/>
      <c r="WEW45" s="1477"/>
      <c r="WEX45" s="1477"/>
      <c r="WEY45" s="1477"/>
      <c r="WEZ45" s="1477"/>
      <c r="WFA45" s="1477"/>
      <c r="WFB45" s="1477"/>
      <c r="WFC45" s="1477"/>
      <c r="WFD45" s="1477"/>
      <c r="WFE45" s="1477"/>
      <c r="WFF45" s="1477"/>
      <c r="WFG45" s="1477"/>
      <c r="WFH45" s="1477"/>
      <c r="WFI45" s="1477"/>
      <c r="WFJ45" s="1477"/>
      <c r="WFK45" s="1477"/>
      <c r="WFL45" s="1477"/>
      <c r="WFM45" s="1477"/>
      <c r="WFN45" s="1477"/>
      <c r="WFO45" s="1477"/>
      <c r="WFP45" s="1477"/>
      <c r="WFQ45" s="1477"/>
      <c r="WFR45" s="1477"/>
      <c r="WFS45" s="1477"/>
      <c r="WFT45" s="1477"/>
      <c r="WFU45" s="1477"/>
      <c r="WFV45" s="1477"/>
      <c r="WFW45" s="1477"/>
      <c r="WFX45" s="1477"/>
      <c r="WFY45" s="1477"/>
      <c r="WFZ45" s="1477"/>
      <c r="WGA45" s="1477"/>
      <c r="WGB45" s="1477"/>
      <c r="WGC45" s="1477"/>
      <c r="WGD45" s="1477"/>
      <c r="WGE45" s="1477"/>
      <c r="WGF45" s="1477"/>
      <c r="WGG45" s="1477"/>
      <c r="WGH45" s="1477"/>
      <c r="WGI45" s="1477"/>
      <c r="WGJ45" s="1477"/>
      <c r="WGK45" s="1477"/>
      <c r="WGL45" s="1477"/>
      <c r="WGM45" s="1477"/>
      <c r="WGN45" s="1477"/>
      <c r="WGO45" s="1477"/>
      <c r="WGP45" s="1477"/>
      <c r="WGQ45" s="1477"/>
      <c r="WGR45" s="1477"/>
      <c r="WGS45" s="1477"/>
      <c r="WGT45" s="1477"/>
      <c r="WGU45" s="1477"/>
      <c r="WGV45" s="1477"/>
      <c r="WGW45" s="1477"/>
      <c r="WGX45" s="1477"/>
      <c r="WGY45" s="1477"/>
      <c r="WGZ45" s="1477"/>
      <c r="WHA45" s="1477"/>
      <c r="WHB45" s="1477"/>
      <c r="WHC45" s="1477"/>
      <c r="WHD45" s="1477"/>
      <c r="WHE45" s="1477"/>
      <c r="WHF45" s="1477"/>
      <c r="WHG45" s="1477"/>
      <c r="WHH45" s="1477"/>
      <c r="WHI45" s="1477"/>
      <c r="WHJ45" s="1477"/>
      <c r="WHK45" s="1477"/>
      <c r="WHL45" s="1477"/>
      <c r="WHM45" s="1477"/>
      <c r="WHN45" s="1477"/>
      <c r="WHO45" s="1477"/>
      <c r="WHP45" s="1477"/>
      <c r="WHQ45" s="1477"/>
      <c r="WHR45" s="1477"/>
      <c r="WHS45" s="1477"/>
      <c r="WHT45" s="1477"/>
      <c r="WHU45" s="1477"/>
      <c r="WHV45" s="1477"/>
      <c r="WHW45" s="1477"/>
      <c r="WHX45" s="1477"/>
      <c r="WHY45" s="1477"/>
      <c r="WHZ45" s="1477"/>
      <c r="WIA45" s="1477"/>
      <c r="WIB45" s="1477"/>
      <c r="WIC45" s="1477"/>
      <c r="WID45" s="1477"/>
      <c r="WIE45" s="1477"/>
      <c r="WIF45" s="1477"/>
      <c r="WIG45" s="1477"/>
      <c r="WIH45" s="1477"/>
      <c r="WII45" s="1477"/>
      <c r="WIJ45" s="1477"/>
      <c r="WIK45" s="1477"/>
      <c r="WIL45" s="1477"/>
      <c r="WIM45" s="1477"/>
      <c r="WIN45" s="1477"/>
      <c r="WIO45" s="1477"/>
      <c r="WIP45" s="1477"/>
      <c r="WIQ45" s="1477"/>
      <c r="WIR45" s="1477"/>
      <c r="WIS45" s="1477"/>
      <c r="WIT45" s="1477"/>
      <c r="WIU45" s="1477"/>
      <c r="WIV45" s="1477"/>
      <c r="WIW45" s="1477"/>
      <c r="WIX45" s="1477"/>
      <c r="WIY45" s="1477"/>
      <c r="WIZ45" s="1477"/>
      <c r="WJA45" s="1477"/>
      <c r="WJB45" s="1477"/>
      <c r="WJC45" s="1477"/>
      <c r="WJD45" s="1477"/>
      <c r="WJE45" s="1477"/>
      <c r="WJF45" s="1477"/>
      <c r="WJG45" s="1477"/>
      <c r="WJH45" s="1477"/>
      <c r="WJI45" s="1477"/>
      <c r="WJJ45" s="1477"/>
      <c r="WJK45" s="1477"/>
      <c r="WJL45" s="1477"/>
      <c r="WJM45" s="1477"/>
      <c r="WJN45" s="1477"/>
      <c r="WJO45" s="1477"/>
      <c r="WJP45" s="1477"/>
      <c r="WJQ45" s="1477"/>
      <c r="WJR45" s="1477"/>
      <c r="WJS45" s="1477"/>
      <c r="WJT45" s="1477"/>
      <c r="WJU45" s="1477"/>
      <c r="WJV45" s="1477"/>
      <c r="WJW45" s="1477"/>
      <c r="WJX45" s="1477"/>
      <c r="WJY45" s="1477"/>
      <c r="WJZ45" s="1477"/>
      <c r="WKA45" s="1477"/>
      <c r="WKB45" s="1477"/>
      <c r="WKC45" s="1477"/>
      <c r="WKD45" s="1477"/>
      <c r="WKE45" s="1477"/>
      <c r="WKF45" s="1477"/>
      <c r="WKG45" s="1477"/>
      <c r="WKH45" s="1477"/>
      <c r="WKI45" s="1477"/>
      <c r="WKJ45" s="1477"/>
      <c r="WKK45" s="1477"/>
      <c r="WKL45" s="1477"/>
      <c r="WKM45" s="1477"/>
      <c r="WKN45" s="1477"/>
      <c r="WKO45" s="1477"/>
      <c r="WKP45" s="1477"/>
      <c r="WKQ45" s="1477"/>
      <c r="WKR45" s="1477"/>
      <c r="WKS45" s="1477"/>
      <c r="WKT45" s="1477"/>
      <c r="WKU45" s="1477"/>
      <c r="WKV45" s="1477"/>
      <c r="WKW45" s="1477"/>
      <c r="WKX45" s="1477"/>
      <c r="WKY45" s="1477"/>
      <c r="WKZ45" s="1477"/>
      <c r="WLA45" s="1477"/>
      <c r="WLB45" s="1477"/>
      <c r="WLC45" s="1477"/>
      <c r="WLD45" s="1477"/>
      <c r="WLE45" s="1477"/>
      <c r="WLF45" s="1477"/>
      <c r="WLG45" s="1477"/>
      <c r="WLH45" s="1477"/>
      <c r="WLI45" s="1477"/>
      <c r="WLJ45" s="1477"/>
      <c r="WLK45" s="1477"/>
      <c r="WLL45" s="1477"/>
      <c r="WLM45" s="1477"/>
      <c r="WLN45" s="1477"/>
      <c r="WLO45" s="1477"/>
      <c r="WLP45" s="1477"/>
      <c r="WLQ45" s="1477"/>
      <c r="WLR45" s="1477"/>
      <c r="WLS45" s="1477"/>
      <c r="WLT45" s="1477"/>
      <c r="WLU45" s="1477"/>
      <c r="WLV45" s="1477"/>
      <c r="WLW45" s="1477"/>
      <c r="WLX45" s="1477"/>
      <c r="WLY45" s="1477"/>
      <c r="WLZ45" s="1477"/>
      <c r="WMA45" s="1477"/>
      <c r="WMB45" s="1477"/>
      <c r="WMC45" s="1477"/>
      <c r="WMD45" s="1477"/>
      <c r="WME45" s="1477"/>
      <c r="WMF45" s="1477"/>
      <c r="WMG45" s="1477"/>
      <c r="WMH45" s="1477"/>
      <c r="WMI45" s="1477"/>
      <c r="WMJ45" s="1477"/>
      <c r="WMK45" s="1477"/>
      <c r="WML45" s="1477"/>
      <c r="WMM45" s="1477"/>
      <c r="WMN45" s="1477"/>
      <c r="WMO45" s="1477"/>
      <c r="WMP45" s="1477"/>
      <c r="WMQ45" s="1477"/>
      <c r="WMR45" s="1477"/>
      <c r="WMS45" s="1477"/>
      <c r="WMT45" s="1477"/>
      <c r="WMU45" s="1477"/>
      <c r="WMV45" s="1477"/>
      <c r="WMW45" s="1477"/>
      <c r="WMX45" s="1477"/>
      <c r="WMY45" s="1477"/>
      <c r="WMZ45" s="1477"/>
      <c r="WNA45" s="1477"/>
      <c r="WNB45" s="1477"/>
      <c r="WNC45" s="1477"/>
      <c r="WND45" s="1477"/>
      <c r="WNE45" s="1477"/>
      <c r="WNF45" s="1477"/>
      <c r="WNG45" s="1477"/>
      <c r="WNH45" s="1477"/>
      <c r="WNI45" s="1477"/>
      <c r="WNJ45" s="1477"/>
      <c r="WNK45" s="1477"/>
      <c r="WNL45" s="1477"/>
      <c r="WNM45" s="1477"/>
      <c r="WNN45" s="1477"/>
      <c r="WNO45" s="1477"/>
      <c r="WNP45" s="1477"/>
      <c r="WNQ45" s="1477"/>
      <c r="WNR45" s="1477"/>
      <c r="WNS45" s="1477"/>
      <c r="WNT45" s="1477"/>
      <c r="WNU45" s="1477"/>
      <c r="WNV45" s="1477"/>
      <c r="WNW45" s="1477"/>
      <c r="WNX45" s="1477"/>
      <c r="WNY45" s="1477"/>
      <c r="WNZ45" s="1477"/>
      <c r="WOA45" s="1477"/>
      <c r="WOB45" s="1477"/>
      <c r="WOC45" s="1477"/>
      <c r="WOD45" s="1477"/>
      <c r="WOE45" s="1477"/>
      <c r="WOF45" s="1477"/>
      <c r="WOG45" s="1477"/>
      <c r="WOH45" s="1477"/>
      <c r="WOI45" s="1477"/>
      <c r="WOJ45" s="1477"/>
      <c r="WOK45" s="1477"/>
      <c r="WOL45" s="1477"/>
      <c r="WOM45" s="1477"/>
      <c r="WON45" s="1477"/>
      <c r="WOO45" s="1477"/>
      <c r="WOP45" s="1477"/>
      <c r="WOQ45" s="1477"/>
      <c r="WOR45" s="1477"/>
      <c r="WOS45" s="1477"/>
      <c r="WOT45" s="1477"/>
      <c r="WOU45" s="1477"/>
      <c r="WOV45" s="1477"/>
      <c r="WOW45" s="1477"/>
      <c r="WOX45" s="1477"/>
      <c r="WOY45" s="1477"/>
      <c r="WOZ45" s="1477"/>
      <c r="WPA45" s="1477"/>
      <c r="WPB45" s="1477"/>
      <c r="WPC45" s="1477"/>
      <c r="WPD45" s="1477"/>
      <c r="WPE45" s="1477"/>
      <c r="WPF45" s="1477"/>
      <c r="WPG45" s="1477"/>
      <c r="WPH45" s="1477"/>
      <c r="WPI45" s="1477"/>
      <c r="WPJ45" s="1477"/>
      <c r="WPK45" s="1477"/>
      <c r="WPL45" s="1477"/>
      <c r="WPM45" s="1477"/>
      <c r="WPN45" s="1477"/>
      <c r="WPO45" s="1477"/>
      <c r="WPP45" s="1477"/>
      <c r="WPQ45" s="1477"/>
      <c r="WPR45" s="1477"/>
      <c r="WPS45" s="1477"/>
      <c r="WPT45" s="1477"/>
      <c r="WPU45" s="1477"/>
      <c r="WPV45" s="1477"/>
      <c r="WPW45" s="1477"/>
      <c r="WPX45" s="1477"/>
      <c r="WPY45" s="1477"/>
      <c r="WPZ45" s="1477"/>
      <c r="WQA45" s="1477"/>
      <c r="WQB45" s="1477"/>
      <c r="WQC45" s="1477"/>
      <c r="WQD45" s="1477"/>
      <c r="WQE45" s="1477"/>
      <c r="WQF45" s="1477"/>
      <c r="WQG45" s="1477"/>
      <c r="WQH45" s="1477"/>
      <c r="WQI45" s="1477"/>
      <c r="WQJ45" s="1477"/>
      <c r="WQK45" s="1477"/>
      <c r="WQL45" s="1477"/>
      <c r="WQM45" s="1477"/>
      <c r="WQN45" s="1477"/>
      <c r="WQO45" s="1477"/>
      <c r="WQP45" s="1477"/>
      <c r="WQQ45" s="1477"/>
      <c r="WQR45" s="1477"/>
      <c r="WQS45" s="1477"/>
      <c r="WQT45" s="1477"/>
      <c r="WQU45" s="1477"/>
      <c r="WQV45" s="1477"/>
      <c r="WQW45" s="1477"/>
      <c r="WQX45" s="1477"/>
      <c r="WQY45" s="1477"/>
      <c r="WQZ45" s="1477"/>
      <c r="WRA45" s="1477"/>
      <c r="WRB45" s="1477"/>
      <c r="WRC45" s="1477"/>
      <c r="WRD45" s="1477"/>
      <c r="WRE45" s="1477"/>
      <c r="WRF45" s="1477"/>
      <c r="WRG45" s="1477"/>
      <c r="WRH45" s="1477"/>
      <c r="WRI45" s="1477"/>
      <c r="WRJ45" s="1477"/>
      <c r="WRK45" s="1477"/>
      <c r="WRL45" s="1477"/>
      <c r="WRM45" s="1477"/>
      <c r="WRN45" s="1477"/>
      <c r="WRO45" s="1477"/>
      <c r="WRP45" s="1477"/>
      <c r="WRQ45" s="1477"/>
      <c r="WRR45" s="1477"/>
      <c r="WRS45" s="1477"/>
      <c r="WRT45" s="1477"/>
      <c r="WRU45" s="1477"/>
      <c r="WRV45" s="1477"/>
      <c r="WRW45" s="1477"/>
      <c r="WRX45" s="1477"/>
      <c r="WRY45" s="1477"/>
      <c r="WRZ45" s="1477"/>
      <c r="WSA45" s="1477"/>
      <c r="WSB45" s="1477"/>
      <c r="WSC45" s="1477"/>
      <c r="WSD45" s="1477"/>
      <c r="WSE45" s="1477"/>
      <c r="WSF45" s="1477"/>
      <c r="WSG45" s="1477"/>
      <c r="WSH45" s="1477"/>
      <c r="WSI45" s="1477"/>
      <c r="WSJ45" s="1477"/>
      <c r="WSK45" s="1477"/>
      <c r="WSL45" s="1477"/>
      <c r="WSM45" s="1477"/>
      <c r="WSN45" s="1477"/>
      <c r="WSO45" s="1477"/>
      <c r="WSP45" s="1477"/>
      <c r="WSQ45" s="1477"/>
      <c r="WSR45" s="1477"/>
      <c r="WSS45" s="1477"/>
      <c r="WST45" s="1477"/>
      <c r="WSU45" s="1477"/>
      <c r="WSV45" s="1477"/>
      <c r="WSW45" s="1477"/>
      <c r="WSX45" s="1477"/>
      <c r="WSY45" s="1477"/>
      <c r="WSZ45" s="1477"/>
      <c r="WTA45" s="1477"/>
      <c r="WTB45" s="1477"/>
      <c r="WTC45" s="1477"/>
      <c r="WTD45" s="1477"/>
      <c r="WTE45" s="1477"/>
      <c r="WTF45" s="1477"/>
      <c r="WTG45" s="1477"/>
      <c r="WTH45" s="1477"/>
      <c r="WTI45" s="1477"/>
      <c r="WTJ45" s="1477"/>
      <c r="WTK45" s="1477"/>
      <c r="WTL45" s="1477"/>
      <c r="WTM45" s="1477"/>
      <c r="WTN45" s="1477"/>
      <c r="WTO45" s="1477"/>
      <c r="WTP45" s="1477"/>
      <c r="WTQ45" s="1477"/>
      <c r="WTR45" s="1477"/>
      <c r="WTS45" s="1477"/>
      <c r="WTT45" s="1477"/>
      <c r="WTU45" s="1477"/>
      <c r="WTV45" s="1477"/>
      <c r="WTW45" s="1477"/>
      <c r="WTX45" s="1477"/>
      <c r="WTY45" s="1477"/>
      <c r="WTZ45" s="1477"/>
      <c r="WUA45" s="1477"/>
      <c r="WUB45" s="1477"/>
      <c r="WUC45" s="1477"/>
      <c r="WUD45" s="1477"/>
      <c r="WUE45" s="1477"/>
      <c r="WUF45" s="1477"/>
      <c r="WUG45" s="1477"/>
      <c r="WUH45" s="1477"/>
      <c r="WUI45" s="1477"/>
      <c r="WUJ45" s="1477"/>
      <c r="WUK45" s="1477"/>
      <c r="WUL45" s="1477"/>
      <c r="WUM45" s="1477"/>
      <c r="WUN45" s="1477"/>
      <c r="WUO45" s="1477"/>
      <c r="WUP45" s="1477"/>
      <c r="WUQ45" s="1477"/>
      <c r="WUR45" s="1477"/>
      <c r="WUS45" s="1477"/>
      <c r="WUT45" s="1477"/>
      <c r="WUU45" s="1477"/>
      <c r="WUV45" s="1477"/>
      <c r="WUW45" s="1477"/>
      <c r="WUX45" s="1477"/>
      <c r="WUY45" s="1477"/>
      <c r="WUZ45" s="1477"/>
      <c r="WVA45" s="1477"/>
      <c r="WVB45" s="1477"/>
      <c r="WVC45" s="1477"/>
      <c r="WVD45" s="1477"/>
      <c r="WVE45" s="1477"/>
      <c r="WVF45" s="1477"/>
      <c r="WVG45" s="1477"/>
      <c r="WVH45" s="1477"/>
      <c r="WVI45" s="1477"/>
      <c r="WVJ45" s="1477"/>
      <c r="WVK45" s="1477"/>
      <c r="WVL45" s="1477"/>
      <c r="WVM45" s="1477"/>
      <c r="WVN45" s="1477"/>
      <c r="WVO45" s="1477"/>
      <c r="WVP45" s="1477"/>
      <c r="WVQ45" s="1477"/>
      <c r="WVR45" s="1477"/>
      <c r="WVS45" s="1477"/>
      <c r="WVT45" s="1477"/>
      <c r="WVU45" s="1477"/>
      <c r="WVV45" s="1477"/>
      <c r="WVW45" s="1477"/>
      <c r="WVX45" s="1477"/>
      <c r="WVY45" s="1477"/>
      <c r="WVZ45" s="1477"/>
      <c r="WWA45" s="1477"/>
      <c r="WWB45" s="1477"/>
      <c r="WWC45" s="1477"/>
      <c r="WWD45" s="1477"/>
      <c r="WWE45" s="1477"/>
      <c r="WWF45" s="1477"/>
      <c r="WWG45" s="1477"/>
      <c r="WWH45" s="1477"/>
      <c r="WWI45" s="1477"/>
      <c r="WWJ45" s="1477"/>
      <c r="WWK45" s="1477"/>
      <c r="WWL45" s="1477"/>
      <c r="WWM45" s="1477"/>
      <c r="WWN45" s="1477"/>
      <c r="WWO45" s="1477"/>
      <c r="WWP45" s="1477"/>
      <c r="WWQ45" s="1477"/>
      <c r="WWR45" s="1477"/>
      <c r="WWS45" s="1477"/>
      <c r="WWT45" s="1477"/>
      <c r="WWU45" s="1477"/>
      <c r="WWV45" s="1477"/>
      <c r="WWW45" s="1477"/>
      <c r="WWX45" s="1477"/>
      <c r="WWY45" s="1477"/>
      <c r="WWZ45" s="1477"/>
      <c r="WXA45" s="1477"/>
      <c r="WXB45" s="1477"/>
      <c r="WXC45" s="1477"/>
      <c r="WXD45" s="1477"/>
      <c r="WXE45" s="1477"/>
      <c r="WXF45" s="1477"/>
      <c r="WXG45" s="1477"/>
      <c r="WXH45" s="1477"/>
      <c r="WXI45" s="1477"/>
      <c r="WXJ45" s="1477"/>
      <c r="WXK45" s="1477"/>
      <c r="WXL45" s="1477"/>
      <c r="WXM45" s="1477"/>
      <c r="WXN45" s="1477"/>
      <c r="WXO45" s="1477"/>
      <c r="WXP45" s="1477"/>
      <c r="WXQ45" s="1477"/>
      <c r="WXR45" s="1477"/>
      <c r="WXS45" s="1477"/>
      <c r="WXT45" s="1477"/>
      <c r="WXU45" s="1477"/>
      <c r="WXV45" s="1477"/>
      <c r="WXW45" s="1477"/>
      <c r="WXX45" s="1477"/>
      <c r="WXY45" s="1477"/>
      <c r="WXZ45" s="1477"/>
      <c r="WYA45" s="1477"/>
      <c r="WYB45" s="1477"/>
      <c r="WYC45" s="1477"/>
      <c r="WYD45" s="1477"/>
      <c r="WYE45" s="1477"/>
      <c r="WYF45" s="1477"/>
      <c r="WYG45" s="1477"/>
      <c r="WYH45" s="1477"/>
      <c r="WYI45" s="1477"/>
      <c r="WYJ45" s="1477"/>
      <c r="WYK45" s="1477"/>
      <c r="WYL45" s="1477"/>
      <c r="WYM45" s="1477"/>
      <c r="WYN45" s="1477"/>
      <c r="WYO45" s="1477"/>
      <c r="WYP45" s="1477"/>
      <c r="WYQ45" s="1477"/>
      <c r="WYR45" s="1477"/>
      <c r="WYS45" s="1477"/>
      <c r="WYT45" s="1477"/>
      <c r="WYU45" s="1477"/>
      <c r="WYV45" s="1477"/>
      <c r="WYW45" s="1477"/>
      <c r="WYX45" s="1477"/>
      <c r="WYY45" s="1477"/>
      <c r="WYZ45" s="1477"/>
      <c r="WZA45" s="1477"/>
      <c r="WZB45" s="1477"/>
      <c r="WZC45" s="1477"/>
      <c r="WZD45" s="1477"/>
      <c r="WZE45" s="1477"/>
      <c r="WZF45" s="1477"/>
      <c r="WZG45" s="1477"/>
      <c r="WZH45" s="1477"/>
      <c r="WZI45" s="1477"/>
      <c r="WZJ45" s="1477"/>
      <c r="WZK45" s="1477"/>
      <c r="WZL45" s="1477"/>
      <c r="WZM45" s="1477"/>
      <c r="WZN45" s="1477"/>
      <c r="WZO45" s="1477"/>
      <c r="WZP45" s="1477"/>
      <c r="WZQ45" s="1477"/>
      <c r="WZR45" s="1477"/>
      <c r="WZS45" s="1477"/>
      <c r="WZT45" s="1477"/>
      <c r="WZU45" s="1477"/>
      <c r="WZV45" s="1477"/>
      <c r="WZW45" s="1477"/>
      <c r="WZX45" s="1477"/>
      <c r="WZY45" s="1477"/>
      <c r="WZZ45" s="1477"/>
      <c r="XAA45" s="1477"/>
      <c r="XAB45" s="1477"/>
      <c r="XAC45" s="1477"/>
      <c r="XAD45" s="1477"/>
      <c r="XAE45" s="1477"/>
      <c r="XAF45" s="1477"/>
      <c r="XAG45" s="1477"/>
      <c r="XAH45" s="1477"/>
      <c r="XAI45" s="1477"/>
      <c r="XAJ45" s="1477"/>
      <c r="XAK45" s="1477"/>
      <c r="XAL45" s="1477"/>
      <c r="XAM45" s="1477"/>
      <c r="XAN45" s="1477"/>
      <c r="XAO45" s="1477"/>
      <c r="XAP45" s="1477"/>
      <c r="XAQ45" s="1477"/>
      <c r="XAR45" s="1477"/>
      <c r="XAS45" s="1477"/>
      <c r="XAT45" s="1477"/>
      <c r="XAU45" s="1477"/>
      <c r="XAV45" s="1477"/>
      <c r="XAW45" s="1477"/>
      <c r="XAX45" s="1477"/>
      <c r="XAY45" s="1477"/>
      <c r="XAZ45" s="1477"/>
      <c r="XBA45" s="1477"/>
      <c r="XBB45" s="1477"/>
      <c r="XBC45" s="1477"/>
      <c r="XBD45" s="1477"/>
      <c r="XBE45" s="1477"/>
      <c r="XBF45" s="1477"/>
      <c r="XBG45" s="1477"/>
      <c r="XBH45" s="1477"/>
      <c r="XBI45" s="1477"/>
      <c r="XBJ45" s="1477"/>
      <c r="XBK45" s="1477"/>
      <c r="XBL45" s="1477"/>
      <c r="XBM45" s="1477"/>
      <c r="XBN45" s="1477"/>
      <c r="XBO45" s="1477"/>
      <c r="XBP45" s="1477"/>
      <c r="XBQ45" s="1477"/>
      <c r="XBR45" s="1477"/>
      <c r="XBS45" s="1477"/>
      <c r="XBT45" s="1477"/>
      <c r="XBU45" s="1477"/>
      <c r="XBV45" s="1477"/>
      <c r="XBW45" s="1477"/>
      <c r="XBX45" s="1477"/>
      <c r="XBY45" s="1477"/>
      <c r="XBZ45" s="1477"/>
      <c r="XCA45" s="1477"/>
      <c r="XCB45" s="1477"/>
      <c r="XCC45" s="1477"/>
      <c r="XCD45" s="1477"/>
      <c r="XCE45" s="1477"/>
      <c r="XCF45" s="1477"/>
      <c r="XCG45" s="1477"/>
      <c r="XCH45" s="1477"/>
      <c r="XCI45" s="1477"/>
      <c r="XCJ45" s="1477"/>
      <c r="XCK45" s="1477"/>
      <c r="XCL45" s="1477"/>
      <c r="XCM45" s="1477"/>
      <c r="XCN45" s="1477"/>
      <c r="XCO45" s="1477"/>
      <c r="XCP45" s="1477"/>
      <c r="XCQ45" s="1477"/>
      <c r="XCR45" s="1477"/>
      <c r="XCS45" s="1477"/>
      <c r="XCT45" s="1477"/>
      <c r="XCU45" s="1477"/>
      <c r="XCV45" s="1477"/>
      <c r="XCW45" s="1477"/>
      <c r="XCX45" s="1477"/>
      <c r="XCY45" s="1477"/>
      <c r="XCZ45" s="1477"/>
      <c r="XDA45" s="1477"/>
      <c r="XDB45" s="1477"/>
      <c r="XDC45" s="1477"/>
      <c r="XDD45" s="1477"/>
      <c r="XDE45" s="1477"/>
      <c r="XDF45" s="1477"/>
      <c r="XDG45" s="1477"/>
      <c r="XDH45" s="1477"/>
      <c r="XDI45" s="1477"/>
      <c r="XDJ45" s="1477"/>
      <c r="XDK45" s="1477"/>
      <c r="XDL45" s="1477"/>
      <c r="XDM45" s="1477"/>
      <c r="XDN45" s="1477"/>
      <c r="XDO45" s="1477"/>
      <c r="XDP45" s="1477"/>
      <c r="XDQ45" s="1477"/>
      <c r="XDR45" s="1477"/>
      <c r="XDS45" s="1477"/>
      <c r="XDT45" s="1477"/>
      <c r="XDU45" s="1477"/>
      <c r="XDV45" s="1477"/>
      <c r="XDW45" s="1477"/>
      <c r="XDX45" s="1477"/>
      <c r="XDY45" s="1477"/>
      <c r="XDZ45" s="1477"/>
      <c r="XEA45" s="1477"/>
      <c r="XEB45" s="1477"/>
      <c r="XEC45" s="1477"/>
      <c r="XED45" s="1477"/>
      <c r="XEE45" s="1477"/>
      <c r="XEF45" s="1477"/>
      <c r="XEG45" s="1477"/>
      <c r="XEH45" s="1477"/>
      <c r="XEI45" s="1477"/>
      <c r="XEJ45" s="1477"/>
      <c r="XEK45" s="1477"/>
      <c r="XEL45" s="1477"/>
      <c r="XEM45" s="1477"/>
      <c r="XEN45" s="1477"/>
      <c r="XEO45" s="1477"/>
      <c r="XEP45" s="1477"/>
      <c r="XEQ45" s="1477"/>
      <c r="XER45" s="1477"/>
      <c r="XES45" s="1477"/>
      <c r="XET45" s="1477"/>
      <c r="XEU45" s="1477"/>
      <c r="XEV45" s="1477"/>
      <c r="XEW45" s="1477"/>
      <c r="XEX45" s="1477"/>
      <c r="XEY45" s="1477"/>
      <c r="XEZ45" s="1477"/>
      <c r="XFA45" s="1477"/>
      <c r="XFB45" s="1477"/>
      <c r="XFC45" s="1477"/>
      <c r="XFD45" s="1477"/>
    </row>
    <row r="46" spans="1:16384" ht="15" customHeight="1" x14ac:dyDescent="0.25">
      <c r="B46" s="1477"/>
      <c r="C46" s="1477"/>
      <c r="D46" s="1477"/>
      <c r="E46" s="1477"/>
      <c r="F46" s="1477"/>
      <c r="G46" s="1477"/>
      <c r="H46" s="1477"/>
      <c r="I46" s="1477"/>
      <c r="J46" s="1477"/>
      <c r="K46" s="1477"/>
      <c r="L46" s="1477"/>
      <c r="M46" s="723"/>
      <c r="N46" s="723"/>
      <c r="O46" s="723"/>
      <c r="P46" s="1477"/>
      <c r="Q46" s="1477"/>
      <c r="R46" s="1477"/>
      <c r="S46" s="1477"/>
      <c r="T46" s="1477"/>
      <c r="U46" s="1477"/>
      <c r="V46" s="1477"/>
      <c r="W46" s="1477"/>
      <c r="X46" s="1477"/>
      <c r="Y46" s="1477"/>
      <c r="Z46" s="1477"/>
      <c r="AA46" s="1477"/>
      <c r="AB46" s="1477"/>
      <c r="AC46" s="1477"/>
      <c r="AD46" s="1477"/>
      <c r="AE46" s="1477"/>
      <c r="AF46" s="1477"/>
      <c r="AG46" s="1477"/>
      <c r="AH46" s="1477"/>
      <c r="AI46" s="1477"/>
      <c r="AJ46" s="1477"/>
      <c r="AK46" s="1477"/>
      <c r="AL46" s="1477"/>
      <c r="AM46" s="1477"/>
      <c r="AN46" s="1477"/>
      <c r="AO46" s="1477"/>
      <c r="AP46" s="1477"/>
      <c r="AQ46" s="1477"/>
      <c r="AR46" s="1477"/>
      <c r="AS46" s="1477"/>
      <c r="AT46" s="1477"/>
      <c r="AU46" s="1477"/>
      <c r="AV46" s="1477"/>
      <c r="AW46" s="1477"/>
      <c r="AX46" s="1477"/>
      <c r="AY46" s="1477"/>
      <c r="AZ46" s="1477"/>
      <c r="BA46" s="1477"/>
      <c r="BB46" s="1477"/>
      <c r="BC46" s="1477"/>
      <c r="BD46" s="1477"/>
      <c r="BE46" s="1477"/>
      <c r="BF46" s="1477"/>
      <c r="BG46" s="1477"/>
      <c r="BH46" s="1477"/>
      <c r="BI46" s="1477"/>
      <c r="BJ46" s="1477"/>
      <c r="BK46" s="1477"/>
      <c r="BL46" s="1477"/>
      <c r="BM46" s="1477"/>
      <c r="BN46" s="1477"/>
      <c r="BO46" s="1477"/>
      <c r="BP46" s="1477"/>
      <c r="BQ46" s="1477"/>
      <c r="BR46" s="1477"/>
      <c r="BS46" s="1477"/>
      <c r="BT46" s="1477"/>
      <c r="BU46" s="1477"/>
      <c r="BV46" s="1477"/>
      <c r="BW46" s="1477"/>
      <c r="BX46" s="1477"/>
      <c r="BY46" s="1477"/>
      <c r="BZ46" s="1477"/>
      <c r="CA46" s="1477"/>
      <c r="CB46" s="1477"/>
      <c r="CC46" s="1477"/>
      <c r="CD46" s="1477"/>
      <c r="CE46" s="1477"/>
      <c r="CF46" s="1477"/>
      <c r="CG46" s="1477"/>
      <c r="CH46" s="1477"/>
      <c r="CI46" s="1477"/>
      <c r="CJ46" s="1477"/>
      <c r="CK46" s="1477"/>
      <c r="CL46" s="1477"/>
      <c r="CM46" s="1477"/>
      <c r="CN46" s="1477"/>
      <c r="CO46" s="1477"/>
      <c r="CP46" s="1477"/>
      <c r="CQ46" s="1477"/>
      <c r="CR46" s="1477"/>
      <c r="CS46" s="1477"/>
      <c r="CT46" s="1477"/>
      <c r="CU46" s="1477"/>
      <c r="CV46" s="1477"/>
      <c r="CW46" s="1477"/>
      <c r="CX46" s="1477"/>
      <c r="CY46" s="1477"/>
      <c r="CZ46" s="1477"/>
      <c r="DA46" s="1477"/>
      <c r="DB46" s="1477"/>
      <c r="DC46" s="1477"/>
      <c r="DD46" s="1477"/>
      <c r="DE46" s="1477"/>
      <c r="DF46" s="1477"/>
      <c r="DG46" s="1477"/>
      <c r="DH46" s="1477"/>
      <c r="DI46" s="1477"/>
      <c r="DJ46" s="1477"/>
      <c r="DK46" s="1477"/>
      <c r="DL46" s="1477"/>
      <c r="DM46" s="1477"/>
      <c r="DN46" s="1477"/>
      <c r="DO46" s="1477"/>
      <c r="DP46" s="1477"/>
      <c r="DQ46" s="1477"/>
      <c r="DR46" s="1477"/>
      <c r="DS46" s="1477"/>
      <c r="DT46" s="1477"/>
      <c r="DU46" s="1477"/>
      <c r="DV46" s="1477"/>
      <c r="DW46" s="1477"/>
      <c r="DX46" s="1477"/>
      <c r="DY46" s="1477"/>
      <c r="DZ46" s="1477"/>
      <c r="EA46" s="1477"/>
      <c r="EB46" s="1477"/>
      <c r="EC46" s="1477"/>
      <c r="ED46" s="1477"/>
      <c r="EE46" s="1477"/>
      <c r="EF46" s="1477"/>
      <c r="EG46" s="1477"/>
      <c r="EH46" s="1477"/>
      <c r="EI46" s="1477"/>
      <c r="EJ46" s="1477"/>
      <c r="EK46" s="1477"/>
      <c r="EL46" s="1477"/>
      <c r="EM46" s="1477"/>
      <c r="EN46" s="1477"/>
      <c r="EO46" s="1477"/>
      <c r="EP46" s="1477"/>
      <c r="EQ46" s="1477"/>
      <c r="ER46" s="1477"/>
      <c r="ES46" s="1477"/>
      <c r="ET46" s="1477"/>
      <c r="EU46" s="1477"/>
      <c r="EV46" s="1477"/>
      <c r="EW46" s="1477"/>
      <c r="EX46" s="1477"/>
      <c r="EY46" s="1477"/>
      <c r="EZ46" s="1477"/>
      <c r="FA46" s="1477"/>
      <c r="FB46" s="1477"/>
      <c r="FC46" s="1477"/>
      <c r="FD46" s="1477"/>
      <c r="FE46" s="1477"/>
      <c r="FF46" s="1477"/>
      <c r="FG46" s="1477"/>
      <c r="FH46" s="1477"/>
      <c r="FI46" s="1477"/>
      <c r="FJ46" s="1477"/>
      <c r="FK46" s="1477"/>
      <c r="FL46" s="1477"/>
      <c r="FM46" s="1477"/>
      <c r="FN46" s="1477"/>
      <c r="FO46" s="1477"/>
      <c r="FP46" s="1477"/>
      <c r="FQ46" s="1477"/>
      <c r="FR46" s="1477"/>
      <c r="FS46" s="1477"/>
      <c r="FT46" s="1477"/>
      <c r="FU46" s="1477"/>
      <c r="FV46" s="1477"/>
      <c r="FW46" s="1477"/>
      <c r="FX46" s="1477"/>
      <c r="FY46" s="1477"/>
      <c r="FZ46" s="1477"/>
      <c r="GA46" s="1477"/>
      <c r="GB46" s="1477"/>
      <c r="GC46" s="1477"/>
      <c r="GD46" s="1477"/>
      <c r="GE46" s="1477"/>
      <c r="GF46" s="1477"/>
      <c r="GG46" s="1477"/>
      <c r="GH46" s="1477"/>
      <c r="GI46" s="1477"/>
      <c r="GJ46" s="1477"/>
      <c r="GK46" s="1477"/>
      <c r="GL46" s="1477"/>
      <c r="GM46" s="1477"/>
      <c r="GN46" s="1477"/>
      <c r="GO46" s="1477"/>
      <c r="GP46" s="1477"/>
      <c r="GQ46" s="1477"/>
      <c r="GR46" s="1477"/>
      <c r="GS46" s="1477"/>
      <c r="GT46" s="1477"/>
      <c r="GU46" s="1477"/>
      <c r="GV46" s="1477"/>
      <c r="GW46" s="1477"/>
      <c r="GX46" s="1477"/>
      <c r="GY46" s="1477"/>
      <c r="GZ46" s="1477"/>
      <c r="HA46" s="1477"/>
      <c r="HB46" s="1477"/>
      <c r="HC46" s="1477"/>
      <c r="HD46" s="1477"/>
      <c r="HE46" s="1477"/>
      <c r="HF46" s="1477"/>
      <c r="HG46" s="1477"/>
      <c r="HH46" s="1477"/>
      <c r="HI46" s="1477"/>
      <c r="HJ46" s="1477"/>
      <c r="HK46" s="1477"/>
      <c r="HL46" s="1477"/>
      <c r="HM46" s="1477"/>
      <c r="HN46" s="1477"/>
      <c r="HO46" s="1477"/>
      <c r="HP46" s="1477"/>
      <c r="HQ46" s="1477"/>
      <c r="HR46" s="1477"/>
      <c r="HS46" s="1477"/>
      <c r="HT46" s="1477"/>
      <c r="HU46" s="1477"/>
      <c r="HV46" s="1477"/>
      <c r="HW46" s="1477"/>
      <c r="HX46" s="1477"/>
      <c r="HY46" s="1477"/>
      <c r="HZ46" s="1477"/>
      <c r="IA46" s="1477"/>
      <c r="IB46" s="1477"/>
      <c r="IC46" s="1477"/>
      <c r="ID46" s="1477"/>
      <c r="IE46" s="1477"/>
      <c r="IF46" s="1477"/>
      <c r="IG46" s="1477"/>
      <c r="IH46" s="1477"/>
      <c r="II46" s="1477"/>
      <c r="IJ46" s="1477"/>
      <c r="IK46" s="1477"/>
      <c r="IL46" s="1477"/>
      <c r="IM46" s="1477"/>
      <c r="IN46" s="1477"/>
      <c r="IO46" s="1477"/>
      <c r="IP46" s="1477"/>
      <c r="IQ46" s="1477"/>
      <c r="IR46" s="1477"/>
      <c r="IS46" s="1477"/>
      <c r="IT46" s="1477"/>
      <c r="IU46" s="1477"/>
      <c r="IV46" s="1477"/>
      <c r="IW46" s="1477"/>
      <c r="IX46" s="1477"/>
      <c r="IY46" s="1477"/>
      <c r="IZ46" s="1477"/>
      <c r="JA46" s="1477"/>
      <c r="JB46" s="1477"/>
      <c r="JC46" s="1477"/>
      <c r="JD46" s="1477"/>
      <c r="JE46" s="1477"/>
      <c r="JF46" s="1477"/>
      <c r="JG46" s="1477"/>
      <c r="JH46" s="1477"/>
      <c r="JI46" s="1477"/>
      <c r="JJ46" s="1477"/>
      <c r="JK46" s="1477"/>
      <c r="JL46" s="1477"/>
      <c r="JM46" s="1477"/>
      <c r="JN46" s="1477"/>
      <c r="JO46" s="1477"/>
      <c r="JP46" s="1477"/>
      <c r="JQ46" s="1477"/>
      <c r="JR46" s="1477"/>
      <c r="JS46" s="1477"/>
      <c r="JT46" s="1477"/>
      <c r="JU46" s="1477"/>
      <c r="JV46" s="1477"/>
      <c r="JW46" s="1477"/>
      <c r="JX46" s="1477"/>
      <c r="JY46" s="1477"/>
      <c r="JZ46" s="1477"/>
      <c r="KA46" s="1477"/>
      <c r="KB46" s="1477"/>
      <c r="KC46" s="1477"/>
      <c r="KD46" s="1477"/>
      <c r="KE46" s="1477"/>
      <c r="KF46" s="1477"/>
      <c r="KG46" s="1477"/>
      <c r="KH46" s="1477"/>
      <c r="KI46" s="1477"/>
      <c r="KJ46" s="1477"/>
      <c r="KK46" s="1477"/>
      <c r="KL46" s="1477"/>
      <c r="KM46" s="1477"/>
      <c r="KN46" s="1477"/>
      <c r="KO46" s="1477"/>
      <c r="KP46" s="1477"/>
      <c r="KQ46" s="1477"/>
      <c r="KR46" s="1477"/>
      <c r="KS46" s="1477"/>
      <c r="KT46" s="1477"/>
      <c r="KU46" s="1477"/>
      <c r="KV46" s="1477"/>
      <c r="KW46" s="1477"/>
      <c r="KX46" s="1477"/>
      <c r="KY46" s="1477"/>
      <c r="KZ46" s="1477"/>
      <c r="LA46" s="1477"/>
      <c r="LB46" s="1477"/>
      <c r="LC46" s="1477"/>
      <c r="LD46" s="1477"/>
      <c r="LE46" s="1477"/>
      <c r="LF46" s="1477"/>
      <c r="LG46" s="1477"/>
      <c r="LH46" s="1477"/>
      <c r="LI46" s="1477"/>
      <c r="LJ46" s="1477"/>
      <c r="LK46" s="1477"/>
      <c r="LL46" s="1477"/>
      <c r="LM46" s="1477"/>
      <c r="LN46" s="1477"/>
      <c r="LO46" s="1477"/>
      <c r="LP46" s="1477"/>
      <c r="LQ46" s="1477"/>
      <c r="LR46" s="1477"/>
      <c r="LS46" s="1477"/>
      <c r="LT46" s="1477"/>
      <c r="LU46" s="1477"/>
      <c r="LV46" s="1477"/>
      <c r="LW46" s="1477"/>
      <c r="LX46" s="1477"/>
      <c r="LY46" s="1477"/>
      <c r="LZ46" s="1477"/>
      <c r="MA46" s="1477"/>
      <c r="MB46" s="1477"/>
      <c r="MC46" s="1477"/>
      <c r="MD46" s="1477"/>
      <c r="ME46" s="1477"/>
      <c r="MF46" s="1477"/>
      <c r="MG46" s="1477"/>
      <c r="MH46" s="1477"/>
      <c r="MI46" s="1477"/>
      <c r="MJ46" s="1477"/>
      <c r="MK46" s="1477"/>
      <c r="ML46" s="1477"/>
      <c r="MM46" s="1477"/>
      <c r="MN46" s="1477"/>
      <c r="MO46" s="1477"/>
      <c r="MP46" s="1477"/>
      <c r="MQ46" s="1477"/>
      <c r="MR46" s="1477"/>
      <c r="MS46" s="1477"/>
      <c r="MT46" s="1477"/>
      <c r="MU46" s="1477"/>
      <c r="MV46" s="1477"/>
      <c r="MW46" s="1477"/>
      <c r="MX46" s="1477"/>
      <c r="MY46" s="1477"/>
      <c r="MZ46" s="1477"/>
      <c r="NA46" s="1477"/>
      <c r="NB46" s="1477"/>
      <c r="NC46" s="1477"/>
      <c r="ND46" s="1477"/>
      <c r="NE46" s="1477"/>
      <c r="NF46" s="1477"/>
      <c r="NG46" s="1477"/>
      <c r="NH46" s="1477"/>
      <c r="NI46" s="1477"/>
      <c r="NJ46" s="1477"/>
      <c r="NK46" s="1477"/>
      <c r="NL46" s="1477"/>
      <c r="NM46" s="1477"/>
      <c r="NN46" s="1477"/>
      <c r="NO46" s="1477"/>
      <c r="NP46" s="1477"/>
      <c r="NQ46" s="1477"/>
      <c r="NR46" s="1477"/>
      <c r="NS46" s="1477"/>
      <c r="NT46" s="1477"/>
      <c r="NU46" s="1477"/>
      <c r="NV46" s="1477"/>
      <c r="NW46" s="1477"/>
      <c r="NX46" s="1477"/>
      <c r="NY46" s="1477"/>
      <c r="NZ46" s="1477"/>
      <c r="OA46" s="1477"/>
      <c r="OB46" s="1477"/>
      <c r="OC46" s="1477"/>
      <c r="OD46" s="1477"/>
      <c r="OE46" s="1477"/>
      <c r="OF46" s="1477"/>
      <c r="OG46" s="1477"/>
      <c r="OH46" s="1477"/>
      <c r="OI46" s="1477"/>
      <c r="OJ46" s="1477"/>
      <c r="OK46" s="1477"/>
      <c r="OL46" s="1477"/>
      <c r="OM46" s="1477"/>
      <c r="ON46" s="1477"/>
      <c r="OO46" s="1477"/>
      <c r="OP46" s="1477"/>
      <c r="OQ46" s="1477"/>
      <c r="OR46" s="1477"/>
      <c r="OS46" s="1477"/>
      <c r="OT46" s="1477"/>
      <c r="OU46" s="1477"/>
      <c r="OV46" s="1477"/>
      <c r="OW46" s="1477"/>
      <c r="OX46" s="1477"/>
      <c r="OY46" s="1477"/>
      <c r="OZ46" s="1477"/>
      <c r="PA46" s="1477"/>
      <c r="PB46" s="1477"/>
      <c r="PC46" s="1477"/>
      <c r="PD46" s="1477"/>
      <c r="PE46" s="1477"/>
      <c r="PF46" s="1477"/>
      <c r="PG46" s="1477"/>
      <c r="PH46" s="1477"/>
      <c r="PI46" s="1477"/>
      <c r="PJ46" s="1477"/>
      <c r="PK46" s="1477"/>
      <c r="PL46" s="1477"/>
      <c r="PM46" s="1477"/>
      <c r="PN46" s="1477"/>
      <c r="PO46" s="1477"/>
      <c r="PP46" s="1477"/>
      <c r="PQ46" s="1477"/>
      <c r="PR46" s="1477"/>
      <c r="PS46" s="1477"/>
      <c r="PT46" s="1477"/>
      <c r="PU46" s="1477"/>
      <c r="PV46" s="1477"/>
      <c r="PW46" s="1477"/>
      <c r="PX46" s="1477"/>
      <c r="PY46" s="1477"/>
      <c r="PZ46" s="1477"/>
      <c r="QA46" s="1477"/>
      <c r="QB46" s="1477"/>
      <c r="QC46" s="1477"/>
      <c r="QD46" s="1477"/>
      <c r="QE46" s="1477"/>
      <c r="QF46" s="1477"/>
      <c r="QG46" s="1477"/>
      <c r="QH46" s="1477"/>
      <c r="QI46" s="1477"/>
      <c r="QJ46" s="1477"/>
      <c r="QK46" s="1477"/>
      <c r="QL46" s="1477"/>
      <c r="QM46" s="1477"/>
      <c r="QN46" s="1477"/>
      <c r="QO46" s="1477"/>
      <c r="QP46" s="1477"/>
      <c r="QQ46" s="1477"/>
      <c r="QR46" s="1477"/>
      <c r="QS46" s="1477"/>
      <c r="QT46" s="1477"/>
      <c r="QU46" s="1477"/>
      <c r="QV46" s="1477"/>
      <c r="QW46" s="1477"/>
      <c r="QX46" s="1477"/>
      <c r="QY46" s="1477"/>
      <c r="QZ46" s="1477"/>
      <c r="RA46" s="1477"/>
      <c r="RB46" s="1477"/>
      <c r="RC46" s="1477"/>
      <c r="RD46" s="1477"/>
      <c r="RE46" s="1477"/>
      <c r="RF46" s="1477"/>
      <c r="RG46" s="1477"/>
      <c r="RH46" s="1477"/>
      <c r="RI46" s="1477"/>
      <c r="RJ46" s="1477"/>
      <c r="RK46" s="1477"/>
      <c r="RL46" s="1477"/>
      <c r="RM46" s="1477"/>
      <c r="RN46" s="1477"/>
      <c r="RO46" s="1477"/>
      <c r="RP46" s="1477"/>
      <c r="RQ46" s="1477"/>
      <c r="RR46" s="1477"/>
      <c r="RS46" s="1477"/>
      <c r="RT46" s="1477"/>
      <c r="RU46" s="1477"/>
      <c r="RV46" s="1477"/>
      <c r="RW46" s="1477"/>
      <c r="RX46" s="1477"/>
      <c r="RY46" s="1477"/>
      <c r="RZ46" s="1477"/>
      <c r="SA46" s="1477"/>
      <c r="SB46" s="1477"/>
      <c r="SC46" s="1477"/>
      <c r="SD46" s="1477"/>
      <c r="SE46" s="1477"/>
      <c r="SF46" s="1477"/>
      <c r="SG46" s="1477"/>
      <c r="SH46" s="1477"/>
      <c r="SI46" s="1477"/>
      <c r="SJ46" s="1477"/>
      <c r="SK46" s="1477"/>
      <c r="SL46" s="1477"/>
      <c r="SM46" s="1477"/>
      <c r="SN46" s="1477"/>
      <c r="SO46" s="1477"/>
      <c r="SP46" s="1477"/>
      <c r="SQ46" s="1477"/>
      <c r="SR46" s="1477"/>
      <c r="SS46" s="1477"/>
      <c r="ST46" s="1477"/>
      <c r="SU46" s="1477"/>
      <c r="SV46" s="1477"/>
      <c r="SW46" s="1477"/>
      <c r="SX46" s="1477"/>
      <c r="SY46" s="1477"/>
      <c r="SZ46" s="1477"/>
      <c r="TA46" s="1477"/>
      <c r="TB46" s="1477"/>
      <c r="TC46" s="1477"/>
      <c r="TD46" s="1477"/>
      <c r="TE46" s="1477"/>
      <c r="TF46" s="1477"/>
      <c r="TG46" s="1477"/>
      <c r="TH46" s="1477"/>
      <c r="TI46" s="1477"/>
      <c r="TJ46" s="1477"/>
      <c r="TK46" s="1477"/>
      <c r="TL46" s="1477"/>
      <c r="TM46" s="1477"/>
      <c r="TN46" s="1477"/>
      <c r="TO46" s="1477"/>
      <c r="TP46" s="1477"/>
      <c r="TQ46" s="1477"/>
      <c r="TR46" s="1477"/>
      <c r="TS46" s="1477"/>
      <c r="TT46" s="1477"/>
      <c r="TU46" s="1477"/>
      <c r="TV46" s="1477"/>
      <c r="TW46" s="1477"/>
      <c r="TX46" s="1477"/>
      <c r="TY46" s="1477"/>
      <c r="TZ46" s="1477"/>
      <c r="UA46" s="1477"/>
      <c r="UB46" s="1477"/>
      <c r="UC46" s="1477"/>
      <c r="UD46" s="1477"/>
      <c r="UE46" s="1477"/>
      <c r="UF46" s="1477"/>
      <c r="UG46" s="1477"/>
      <c r="UH46" s="1477"/>
      <c r="UI46" s="1477"/>
      <c r="UJ46" s="1477"/>
      <c r="UK46" s="1477"/>
      <c r="UL46" s="1477"/>
      <c r="UM46" s="1477"/>
      <c r="UN46" s="1477"/>
      <c r="UO46" s="1477"/>
      <c r="UP46" s="1477"/>
      <c r="UQ46" s="1477"/>
      <c r="UR46" s="1477"/>
      <c r="US46" s="1477"/>
      <c r="UT46" s="1477"/>
      <c r="UU46" s="1477"/>
      <c r="UV46" s="1477"/>
      <c r="UW46" s="1477"/>
      <c r="UX46" s="1477"/>
      <c r="UY46" s="1477"/>
      <c r="UZ46" s="1477"/>
      <c r="VA46" s="1477"/>
      <c r="VB46" s="1477"/>
      <c r="VC46" s="1477"/>
      <c r="VD46" s="1477"/>
      <c r="VE46" s="1477"/>
      <c r="VF46" s="1477"/>
      <c r="VG46" s="1477"/>
      <c r="VH46" s="1477"/>
      <c r="VI46" s="1477"/>
      <c r="VJ46" s="1477"/>
      <c r="VK46" s="1477"/>
      <c r="VL46" s="1477"/>
      <c r="VM46" s="1477"/>
      <c r="VN46" s="1477"/>
      <c r="VO46" s="1477"/>
      <c r="VP46" s="1477"/>
      <c r="VQ46" s="1477"/>
      <c r="VR46" s="1477"/>
      <c r="VS46" s="1477"/>
      <c r="VT46" s="1477"/>
      <c r="VU46" s="1477"/>
      <c r="VV46" s="1477"/>
      <c r="VW46" s="1477"/>
      <c r="VX46" s="1477"/>
      <c r="VY46" s="1477"/>
      <c r="VZ46" s="1477"/>
      <c r="WA46" s="1477"/>
      <c r="WB46" s="1477"/>
      <c r="WC46" s="1477"/>
      <c r="WD46" s="1477"/>
      <c r="WE46" s="1477"/>
      <c r="WF46" s="1477"/>
      <c r="WG46" s="1477"/>
      <c r="WH46" s="1477"/>
      <c r="WI46" s="1477"/>
      <c r="WJ46" s="1477"/>
      <c r="WK46" s="1477"/>
      <c r="WL46" s="1477"/>
      <c r="WM46" s="1477"/>
      <c r="WN46" s="1477"/>
      <c r="WO46" s="1477"/>
      <c r="WP46" s="1477"/>
      <c r="WQ46" s="1477"/>
      <c r="WR46" s="1477"/>
      <c r="WS46" s="1477"/>
      <c r="WT46" s="1477"/>
      <c r="WU46" s="1477"/>
      <c r="WV46" s="1477"/>
      <c r="WW46" s="1477"/>
      <c r="WX46" s="1477"/>
      <c r="WY46" s="1477"/>
      <c r="WZ46" s="1477"/>
      <c r="XA46" s="1477"/>
      <c r="XB46" s="1477"/>
      <c r="XC46" s="1477"/>
      <c r="XD46" s="1477"/>
      <c r="XE46" s="1477"/>
      <c r="XF46" s="1477"/>
      <c r="XG46" s="1477"/>
      <c r="XH46" s="1477"/>
      <c r="XI46" s="1477"/>
      <c r="XJ46" s="1477"/>
      <c r="XK46" s="1477"/>
      <c r="XL46" s="1477"/>
      <c r="XM46" s="1477"/>
      <c r="XN46" s="1477"/>
      <c r="XO46" s="1477"/>
      <c r="XP46" s="1477"/>
      <c r="XQ46" s="1477"/>
      <c r="XR46" s="1477"/>
      <c r="XS46" s="1477"/>
      <c r="XT46" s="1477"/>
      <c r="XU46" s="1477"/>
      <c r="XV46" s="1477"/>
      <c r="XW46" s="1477"/>
      <c r="XX46" s="1477"/>
      <c r="XY46" s="1477"/>
      <c r="XZ46" s="1477"/>
      <c r="YA46" s="1477"/>
      <c r="YB46" s="1477"/>
      <c r="YC46" s="1477"/>
      <c r="YD46" s="1477"/>
      <c r="YE46" s="1477"/>
      <c r="YF46" s="1477"/>
      <c r="YG46" s="1477"/>
      <c r="YH46" s="1477"/>
      <c r="YI46" s="1477"/>
      <c r="YJ46" s="1477"/>
      <c r="YK46" s="1477"/>
      <c r="YL46" s="1477"/>
      <c r="YM46" s="1477"/>
      <c r="YN46" s="1477"/>
      <c r="YO46" s="1477"/>
      <c r="YP46" s="1477"/>
      <c r="YQ46" s="1477"/>
      <c r="YR46" s="1477"/>
      <c r="YS46" s="1477"/>
      <c r="YT46" s="1477"/>
      <c r="YU46" s="1477"/>
      <c r="YV46" s="1477"/>
      <c r="YW46" s="1477"/>
      <c r="YX46" s="1477"/>
      <c r="YY46" s="1477"/>
      <c r="YZ46" s="1477"/>
      <c r="ZA46" s="1477"/>
      <c r="ZB46" s="1477"/>
      <c r="ZC46" s="1477"/>
      <c r="ZD46" s="1477"/>
      <c r="ZE46" s="1477"/>
      <c r="ZF46" s="1477"/>
      <c r="ZG46" s="1477"/>
      <c r="ZH46" s="1477"/>
      <c r="ZI46" s="1477"/>
      <c r="ZJ46" s="1477"/>
      <c r="ZK46" s="1477"/>
      <c r="ZL46" s="1477"/>
      <c r="ZM46" s="1477"/>
      <c r="ZN46" s="1477"/>
      <c r="ZO46" s="1477"/>
      <c r="ZP46" s="1477"/>
      <c r="ZQ46" s="1477"/>
      <c r="ZR46" s="1477"/>
      <c r="ZS46" s="1477"/>
      <c r="ZT46" s="1477"/>
      <c r="ZU46" s="1477"/>
      <c r="ZV46" s="1477"/>
      <c r="ZW46" s="1477"/>
      <c r="ZX46" s="1477"/>
      <c r="ZY46" s="1477"/>
      <c r="ZZ46" s="1477"/>
      <c r="AAA46" s="1477"/>
      <c r="AAB46" s="1477"/>
      <c r="AAC46" s="1477"/>
      <c r="AAD46" s="1477"/>
      <c r="AAE46" s="1477"/>
      <c r="AAF46" s="1477"/>
      <c r="AAG46" s="1477"/>
      <c r="AAH46" s="1477"/>
      <c r="AAI46" s="1477"/>
      <c r="AAJ46" s="1477"/>
      <c r="AAK46" s="1477"/>
      <c r="AAL46" s="1477"/>
      <c r="AAM46" s="1477"/>
      <c r="AAN46" s="1477"/>
      <c r="AAO46" s="1477"/>
      <c r="AAP46" s="1477"/>
      <c r="AAQ46" s="1477"/>
      <c r="AAR46" s="1477"/>
      <c r="AAS46" s="1477"/>
      <c r="AAT46" s="1477"/>
      <c r="AAU46" s="1477"/>
      <c r="AAV46" s="1477"/>
      <c r="AAW46" s="1477"/>
      <c r="AAX46" s="1477"/>
      <c r="AAY46" s="1477"/>
      <c r="AAZ46" s="1477"/>
      <c r="ABA46" s="1477"/>
      <c r="ABB46" s="1477"/>
      <c r="ABC46" s="1477"/>
      <c r="ABD46" s="1477"/>
      <c r="ABE46" s="1477"/>
      <c r="ABF46" s="1477"/>
      <c r="ABG46" s="1477"/>
      <c r="ABH46" s="1477"/>
      <c r="ABI46" s="1477"/>
      <c r="ABJ46" s="1477"/>
      <c r="ABK46" s="1477"/>
      <c r="ABL46" s="1477"/>
      <c r="ABM46" s="1477"/>
      <c r="ABN46" s="1477"/>
      <c r="ABO46" s="1477"/>
      <c r="ABP46" s="1477"/>
      <c r="ABQ46" s="1477"/>
      <c r="ABR46" s="1477"/>
      <c r="ABS46" s="1477"/>
      <c r="ABT46" s="1477"/>
      <c r="ABU46" s="1477"/>
      <c r="ABV46" s="1477"/>
      <c r="ABW46" s="1477"/>
      <c r="ABX46" s="1477"/>
      <c r="ABY46" s="1477"/>
      <c r="ABZ46" s="1477"/>
      <c r="ACA46" s="1477"/>
      <c r="ACB46" s="1477"/>
      <c r="ACC46" s="1477"/>
      <c r="ACD46" s="1477"/>
      <c r="ACE46" s="1477"/>
      <c r="ACF46" s="1477"/>
      <c r="ACG46" s="1477"/>
      <c r="ACH46" s="1477"/>
      <c r="ACI46" s="1477"/>
      <c r="ACJ46" s="1477"/>
      <c r="ACK46" s="1477"/>
      <c r="ACL46" s="1477"/>
      <c r="ACM46" s="1477"/>
      <c r="ACN46" s="1477"/>
      <c r="ACO46" s="1477"/>
      <c r="ACP46" s="1477"/>
      <c r="ACQ46" s="1477"/>
      <c r="ACR46" s="1477"/>
      <c r="ACS46" s="1477"/>
      <c r="ACT46" s="1477"/>
      <c r="ACU46" s="1477"/>
      <c r="ACV46" s="1477"/>
      <c r="ACW46" s="1477"/>
      <c r="ACX46" s="1477"/>
      <c r="ACY46" s="1477"/>
      <c r="ACZ46" s="1477"/>
      <c r="ADA46" s="1477"/>
      <c r="ADB46" s="1477"/>
      <c r="ADC46" s="1477"/>
      <c r="ADD46" s="1477"/>
      <c r="ADE46" s="1477"/>
      <c r="ADF46" s="1477"/>
      <c r="ADG46" s="1477"/>
      <c r="ADH46" s="1477"/>
      <c r="ADI46" s="1477"/>
      <c r="ADJ46" s="1477"/>
      <c r="ADK46" s="1477"/>
      <c r="ADL46" s="1477"/>
      <c r="ADM46" s="1477"/>
      <c r="ADN46" s="1477"/>
      <c r="ADO46" s="1477"/>
      <c r="ADP46" s="1477"/>
      <c r="ADQ46" s="1477"/>
      <c r="ADR46" s="1477"/>
      <c r="ADS46" s="1477"/>
      <c r="ADT46" s="1477"/>
      <c r="ADU46" s="1477"/>
      <c r="ADV46" s="1477"/>
      <c r="ADW46" s="1477"/>
      <c r="ADX46" s="1477"/>
      <c r="ADY46" s="1477"/>
      <c r="ADZ46" s="1477"/>
      <c r="AEA46" s="1477"/>
      <c r="AEB46" s="1477"/>
      <c r="AEC46" s="1477"/>
      <c r="AED46" s="1477"/>
      <c r="AEE46" s="1477"/>
      <c r="AEF46" s="1477"/>
      <c r="AEG46" s="1477"/>
      <c r="AEH46" s="1477"/>
      <c r="AEI46" s="1477"/>
      <c r="AEJ46" s="1477"/>
      <c r="AEK46" s="1477"/>
      <c r="AEL46" s="1477"/>
      <c r="AEM46" s="1477"/>
      <c r="AEN46" s="1477"/>
      <c r="AEO46" s="1477"/>
      <c r="AEP46" s="1477"/>
      <c r="AEQ46" s="1477"/>
      <c r="AER46" s="1477"/>
      <c r="AES46" s="1477"/>
      <c r="AET46" s="1477"/>
      <c r="AEU46" s="1477"/>
      <c r="AEV46" s="1477"/>
      <c r="AEW46" s="1477"/>
      <c r="AEX46" s="1477"/>
      <c r="AEY46" s="1477"/>
      <c r="AEZ46" s="1477"/>
      <c r="AFA46" s="1477"/>
      <c r="AFB46" s="1477"/>
      <c r="AFC46" s="1477"/>
      <c r="AFD46" s="1477"/>
      <c r="AFE46" s="1477"/>
      <c r="AFF46" s="1477"/>
      <c r="AFG46" s="1477"/>
      <c r="AFH46" s="1477"/>
      <c r="AFI46" s="1477"/>
      <c r="AFJ46" s="1477"/>
      <c r="AFK46" s="1477"/>
      <c r="AFL46" s="1477"/>
      <c r="AFM46" s="1477"/>
      <c r="AFN46" s="1477"/>
      <c r="AFO46" s="1477"/>
      <c r="AFP46" s="1477"/>
      <c r="AFQ46" s="1477"/>
      <c r="AFR46" s="1477"/>
      <c r="AFS46" s="1477"/>
      <c r="AFT46" s="1477"/>
      <c r="AFU46" s="1477"/>
      <c r="AFV46" s="1477"/>
      <c r="AFW46" s="1477"/>
      <c r="AFX46" s="1477"/>
      <c r="AFY46" s="1477"/>
      <c r="AFZ46" s="1477"/>
      <c r="AGA46" s="1477"/>
      <c r="AGB46" s="1477"/>
      <c r="AGC46" s="1477"/>
      <c r="AGD46" s="1477"/>
      <c r="AGE46" s="1477"/>
      <c r="AGF46" s="1477"/>
      <c r="AGG46" s="1477"/>
      <c r="AGH46" s="1477"/>
      <c r="AGI46" s="1477"/>
      <c r="AGJ46" s="1477"/>
      <c r="AGK46" s="1477"/>
      <c r="AGL46" s="1477"/>
      <c r="AGM46" s="1477"/>
      <c r="AGN46" s="1477"/>
      <c r="AGO46" s="1477"/>
      <c r="AGP46" s="1477"/>
      <c r="AGQ46" s="1477"/>
      <c r="AGR46" s="1477"/>
      <c r="AGS46" s="1477"/>
      <c r="AGT46" s="1477"/>
      <c r="AGU46" s="1477"/>
      <c r="AGV46" s="1477"/>
      <c r="AGW46" s="1477"/>
      <c r="AGX46" s="1477"/>
      <c r="AGY46" s="1477"/>
      <c r="AGZ46" s="1477"/>
      <c r="AHA46" s="1477"/>
      <c r="AHB46" s="1477"/>
      <c r="AHC46" s="1477"/>
      <c r="AHD46" s="1477"/>
      <c r="AHE46" s="1477"/>
      <c r="AHF46" s="1477"/>
      <c r="AHG46" s="1477"/>
      <c r="AHH46" s="1477"/>
      <c r="AHI46" s="1477"/>
      <c r="AHJ46" s="1477"/>
      <c r="AHK46" s="1477"/>
      <c r="AHL46" s="1477"/>
      <c r="AHM46" s="1477"/>
      <c r="AHN46" s="1477"/>
      <c r="AHO46" s="1477"/>
      <c r="AHP46" s="1477"/>
      <c r="AHQ46" s="1477"/>
      <c r="AHR46" s="1477"/>
      <c r="AHS46" s="1477"/>
      <c r="AHT46" s="1477"/>
      <c r="AHU46" s="1477"/>
      <c r="AHV46" s="1477"/>
      <c r="AHW46" s="1477"/>
      <c r="AHX46" s="1477"/>
      <c r="AHY46" s="1477"/>
      <c r="AHZ46" s="1477"/>
      <c r="AIA46" s="1477"/>
      <c r="AIB46" s="1477"/>
      <c r="AIC46" s="1477"/>
      <c r="AID46" s="1477"/>
      <c r="AIE46" s="1477"/>
      <c r="AIF46" s="1477"/>
      <c r="AIG46" s="1477"/>
      <c r="AIH46" s="1477"/>
      <c r="AII46" s="1477"/>
      <c r="AIJ46" s="1477"/>
      <c r="AIK46" s="1477"/>
      <c r="AIL46" s="1477"/>
      <c r="AIM46" s="1477"/>
      <c r="AIN46" s="1477"/>
      <c r="AIO46" s="1477"/>
      <c r="AIP46" s="1477"/>
      <c r="AIQ46" s="1477"/>
      <c r="AIR46" s="1477"/>
      <c r="AIS46" s="1477"/>
      <c r="AIT46" s="1477"/>
      <c r="AIU46" s="1477"/>
      <c r="AIV46" s="1477"/>
      <c r="AIW46" s="1477"/>
      <c r="AIX46" s="1477"/>
      <c r="AIY46" s="1477"/>
      <c r="AIZ46" s="1477"/>
      <c r="AJA46" s="1477"/>
      <c r="AJB46" s="1477"/>
      <c r="AJC46" s="1477"/>
      <c r="AJD46" s="1477"/>
      <c r="AJE46" s="1477"/>
      <c r="AJF46" s="1477"/>
      <c r="AJG46" s="1477"/>
      <c r="AJH46" s="1477"/>
      <c r="AJI46" s="1477"/>
      <c r="AJJ46" s="1477"/>
      <c r="AJK46" s="1477"/>
      <c r="AJL46" s="1477"/>
      <c r="AJM46" s="1477"/>
      <c r="AJN46" s="1477"/>
      <c r="AJO46" s="1477"/>
      <c r="AJP46" s="1477"/>
      <c r="AJQ46" s="1477"/>
      <c r="AJR46" s="1477"/>
      <c r="AJS46" s="1477"/>
      <c r="AJT46" s="1477"/>
      <c r="AJU46" s="1477"/>
      <c r="AJV46" s="1477"/>
      <c r="AJW46" s="1477"/>
      <c r="AJX46" s="1477"/>
      <c r="AJY46" s="1477"/>
      <c r="AJZ46" s="1477"/>
      <c r="AKA46" s="1477"/>
      <c r="AKB46" s="1477"/>
      <c r="AKC46" s="1477"/>
      <c r="AKD46" s="1477"/>
      <c r="AKE46" s="1477"/>
      <c r="AKF46" s="1477"/>
      <c r="AKG46" s="1477"/>
      <c r="AKH46" s="1477"/>
      <c r="AKI46" s="1477"/>
      <c r="AKJ46" s="1477"/>
      <c r="AKK46" s="1477"/>
      <c r="AKL46" s="1477"/>
      <c r="AKM46" s="1477"/>
      <c r="AKN46" s="1477"/>
      <c r="AKO46" s="1477"/>
      <c r="AKP46" s="1477"/>
      <c r="AKQ46" s="1477"/>
      <c r="AKR46" s="1477"/>
      <c r="AKS46" s="1477"/>
      <c r="AKT46" s="1477"/>
      <c r="AKU46" s="1477"/>
      <c r="AKV46" s="1477"/>
      <c r="AKW46" s="1477"/>
      <c r="AKX46" s="1477"/>
      <c r="AKY46" s="1477"/>
      <c r="AKZ46" s="1477"/>
      <c r="ALA46" s="1477"/>
      <c r="ALB46" s="1477"/>
      <c r="ALC46" s="1477"/>
      <c r="ALD46" s="1477"/>
      <c r="ALE46" s="1477"/>
      <c r="ALF46" s="1477"/>
      <c r="ALG46" s="1477"/>
      <c r="ALH46" s="1477"/>
      <c r="ALI46" s="1477"/>
      <c r="ALJ46" s="1477"/>
      <c r="ALK46" s="1477"/>
      <c r="ALL46" s="1477"/>
      <c r="ALM46" s="1477"/>
      <c r="ALN46" s="1477"/>
      <c r="ALO46" s="1477"/>
      <c r="ALP46" s="1477"/>
      <c r="ALQ46" s="1477"/>
      <c r="ALR46" s="1477"/>
      <c r="ALS46" s="1477"/>
      <c r="ALT46" s="1477"/>
      <c r="ALU46" s="1477"/>
      <c r="ALV46" s="1477"/>
      <c r="ALW46" s="1477"/>
      <c r="ALX46" s="1477"/>
      <c r="ALY46" s="1477"/>
      <c r="ALZ46" s="1477"/>
      <c r="AMA46" s="1477"/>
      <c r="AMB46" s="1477"/>
      <c r="AMC46" s="1477"/>
      <c r="AMD46" s="1477"/>
      <c r="AME46" s="1477"/>
      <c r="AMF46" s="1477"/>
      <c r="AMG46" s="1477"/>
      <c r="AMH46" s="1477"/>
      <c r="AMI46" s="1477"/>
      <c r="AMJ46" s="1477"/>
      <c r="AMK46" s="1477"/>
      <c r="AML46" s="1477"/>
      <c r="AMM46" s="1477"/>
      <c r="AMN46" s="1477"/>
      <c r="AMO46" s="1477"/>
      <c r="AMP46" s="1477"/>
      <c r="AMQ46" s="1477"/>
      <c r="AMR46" s="1477"/>
      <c r="AMS46" s="1477"/>
      <c r="AMT46" s="1477"/>
      <c r="AMU46" s="1477"/>
      <c r="AMV46" s="1477"/>
      <c r="AMW46" s="1477"/>
      <c r="AMX46" s="1477"/>
      <c r="AMY46" s="1477"/>
      <c r="AMZ46" s="1477"/>
      <c r="ANA46" s="1477"/>
      <c r="ANB46" s="1477"/>
      <c r="ANC46" s="1477"/>
      <c r="AND46" s="1477"/>
      <c r="ANE46" s="1477"/>
      <c r="ANF46" s="1477"/>
      <c r="ANG46" s="1477"/>
      <c r="ANH46" s="1477"/>
      <c r="ANI46" s="1477"/>
      <c r="ANJ46" s="1477"/>
      <c r="ANK46" s="1477"/>
      <c r="ANL46" s="1477"/>
      <c r="ANM46" s="1477"/>
      <c r="ANN46" s="1477"/>
      <c r="ANO46" s="1477"/>
      <c r="ANP46" s="1477"/>
      <c r="ANQ46" s="1477"/>
      <c r="ANR46" s="1477"/>
      <c r="ANS46" s="1477"/>
      <c r="ANT46" s="1477"/>
      <c r="ANU46" s="1477"/>
      <c r="ANV46" s="1477"/>
      <c r="ANW46" s="1477"/>
      <c r="ANX46" s="1477"/>
      <c r="ANY46" s="1477"/>
      <c r="ANZ46" s="1477"/>
      <c r="AOA46" s="1477"/>
      <c r="AOB46" s="1477"/>
      <c r="AOC46" s="1477"/>
      <c r="AOD46" s="1477"/>
      <c r="AOE46" s="1477"/>
      <c r="AOF46" s="1477"/>
      <c r="AOG46" s="1477"/>
      <c r="AOH46" s="1477"/>
      <c r="AOI46" s="1477"/>
      <c r="AOJ46" s="1477"/>
      <c r="AOK46" s="1477"/>
      <c r="AOL46" s="1477"/>
      <c r="AOM46" s="1477"/>
      <c r="AON46" s="1477"/>
      <c r="AOO46" s="1477"/>
      <c r="AOP46" s="1477"/>
      <c r="AOQ46" s="1477"/>
      <c r="AOR46" s="1477"/>
      <c r="AOS46" s="1477"/>
      <c r="AOT46" s="1477"/>
      <c r="AOU46" s="1477"/>
      <c r="AOV46" s="1477"/>
      <c r="AOW46" s="1477"/>
      <c r="AOX46" s="1477"/>
      <c r="AOY46" s="1477"/>
      <c r="AOZ46" s="1477"/>
      <c r="APA46" s="1477"/>
      <c r="APB46" s="1477"/>
      <c r="APC46" s="1477"/>
      <c r="APD46" s="1477"/>
      <c r="APE46" s="1477"/>
      <c r="APF46" s="1477"/>
      <c r="APG46" s="1477"/>
      <c r="APH46" s="1477"/>
      <c r="API46" s="1477"/>
      <c r="APJ46" s="1477"/>
      <c r="APK46" s="1477"/>
      <c r="APL46" s="1477"/>
      <c r="APM46" s="1477"/>
      <c r="APN46" s="1477"/>
      <c r="APO46" s="1477"/>
      <c r="APP46" s="1477"/>
      <c r="APQ46" s="1477"/>
      <c r="APR46" s="1477"/>
      <c r="APS46" s="1477"/>
      <c r="APT46" s="1477"/>
      <c r="APU46" s="1477"/>
      <c r="APV46" s="1477"/>
      <c r="APW46" s="1477"/>
      <c r="APX46" s="1477"/>
      <c r="APY46" s="1477"/>
      <c r="APZ46" s="1477"/>
      <c r="AQA46" s="1477"/>
      <c r="AQB46" s="1477"/>
      <c r="AQC46" s="1477"/>
      <c r="AQD46" s="1477"/>
      <c r="AQE46" s="1477"/>
      <c r="AQF46" s="1477"/>
      <c r="AQG46" s="1477"/>
      <c r="AQH46" s="1477"/>
      <c r="AQI46" s="1477"/>
      <c r="AQJ46" s="1477"/>
      <c r="AQK46" s="1477"/>
      <c r="AQL46" s="1477"/>
      <c r="AQM46" s="1477"/>
      <c r="AQN46" s="1477"/>
      <c r="AQO46" s="1477"/>
      <c r="AQP46" s="1477"/>
      <c r="AQQ46" s="1477"/>
      <c r="AQR46" s="1477"/>
      <c r="AQS46" s="1477"/>
      <c r="AQT46" s="1477"/>
      <c r="AQU46" s="1477"/>
      <c r="AQV46" s="1477"/>
      <c r="AQW46" s="1477"/>
      <c r="AQX46" s="1477"/>
      <c r="AQY46" s="1477"/>
      <c r="AQZ46" s="1477"/>
      <c r="ARA46" s="1477"/>
      <c r="ARB46" s="1477"/>
      <c r="ARC46" s="1477"/>
      <c r="ARD46" s="1477"/>
      <c r="ARE46" s="1477"/>
      <c r="ARF46" s="1477"/>
      <c r="ARG46" s="1477"/>
      <c r="ARH46" s="1477"/>
      <c r="ARI46" s="1477"/>
      <c r="ARJ46" s="1477"/>
      <c r="ARK46" s="1477"/>
      <c r="ARL46" s="1477"/>
      <c r="ARM46" s="1477"/>
      <c r="ARN46" s="1477"/>
      <c r="ARO46" s="1477"/>
      <c r="ARP46" s="1477"/>
      <c r="ARQ46" s="1477"/>
      <c r="ARR46" s="1477"/>
      <c r="ARS46" s="1477"/>
      <c r="ART46" s="1477"/>
      <c r="ARU46" s="1477"/>
      <c r="ARV46" s="1477"/>
      <c r="ARW46" s="1477"/>
      <c r="ARX46" s="1477"/>
      <c r="ARY46" s="1477"/>
      <c r="ARZ46" s="1477"/>
      <c r="ASA46" s="1477"/>
      <c r="ASB46" s="1477"/>
      <c r="ASC46" s="1477"/>
      <c r="ASD46" s="1477"/>
      <c r="ASE46" s="1477"/>
      <c r="ASF46" s="1477"/>
      <c r="ASG46" s="1477"/>
      <c r="ASH46" s="1477"/>
      <c r="ASI46" s="1477"/>
      <c r="ASJ46" s="1477"/>
      <c r="ASK46" s="1477"/>
      <c r="ASL46" s="1477"/>
      <c r="ASM46" s="1477"/>
      <c r="ASN46" s="1477"/>
      <c r="ASO46" s="1477"/>
      <c r="ASP46" s="1477"/>
      <c r="ASQ46" s="1477"/>
      <c r="ASR46" s="1477"/>
      <c r="ASS46" s="1477"/>
      <c r="AST46" s="1477"/>
      <c r="ASU46" s="1477"/>
      <c r="ASV46" s="1477"/>
      <c r="ASW46" s="1477"/>
      <c r="ASX46" s="1477"/>
      <c r="ASY46" s="1477"/>
      <c r="ASZ46" s="1477"/>
      <c r="ATA46" s="1477"/>
      <c r="ATB46" s="1477"/>
      <c r="ATC46" s="1477"/>
      <c r="ATD46" s="1477"/>
      <c r="ATE46" s="1477"/>
      <c r="ATF46" s="1477"/>
      <c r="ATG46" s="1477"/>
      <c r="ATH46" s="1477"/>
      <c r="ATI46" s="1477"/>
      <c r="ATJ46" s="1477"/>
      <c r="ATK46" s="1477"/>
      <c r="ATL46" s="1477"/>
      <c r="ATM46" s="1477"/>
      <c r="ATN46" s="1477"/>
      <c r="ATO46" s="1477"/>
      <c r="ATP46" s="1477"/>
      <c r="ATQ46" s="1477"/>
      <c r="ATR46" s="1477"/>
      <c r="ATS46" s="1477"/>
      <c r="ATT46" s="1477"/>
      <c r="ATU46" s="1477"/>
      <c r="ATV46" s="1477"/>
      <c r="ATW46" s="1477"/>
      <c r="ATX46" s="1477"/>
      <c r="ATY46" s="1477"/>
      <c r="ATZ46" s="1477"/>
      <c r="AUA46" s="1477"/>
      <c r="AUB46" s="1477"/>
      <c r="AUC46" s="1477"/>
      <c r="AUD46" s="1477"/>
      <c r="AUE46" s="1477"/>
      <c r="AUF46" s="1477"/>
      <c r="AUG46" s="1477"/>
      <c r="AUH46" s="1477"/>
      <c r="AUI46" s="1477"/>
      <c r="AUJ46" s="1477"/>
      <c r="AUK46" s="1477"/>
      <c r="AUL46" s="1477"/>
      <c r="AUM46" s="1477"/>
      <c r="AUN46" s="1477"/>
      <c r="AUO46" s="1477"/>
      <c r="AUP46" s="1477"/>
      <c r="AUQ46" s="1477"/>
      <c r="AUR46" s="1477"/>
      <c r="AUS46" s="1477"/>
      <c r="AUT46" s="1477"/>
      <c r="AUU46" s="1477"/>
      <c r="AUV46" s="1477"/>
      <c r="AUW46" s="1477"/>
      <c r="AUX46" s="1477"/>
      <c r="AUY46" s="1477"/>
      <c r="AUZ46" s="1477"/>
      <c r="AVA46" s="1477"/>
      <c r="AVB46" s="1477"/>
      <c r="AVC46" s="1477"/>
      <c r="AVD46" s="1477"/>
      <c r="AVE46" s="1477"/>
      <c r="AVF46" s="1477"/>
      <c r="AVG46" s="1477"/>
      <c r="AVH46" s="1477"/>
      <c r="AVI46" s="1477"/>
      <c r="AVJ46" s="1477"/>
      <c r="AVK46" s="1477"/>
      <c r="AVL46" s="1477"/>
      <c r="AVM46" s="1477"/>
      <c r="AVN46" s="1477"/>
      <c r="AVO46" s="1477"/>
      <c r="AVP46" s="1477"/>
      <c r="AVQ46" s="1477"/>
      <c r="AVR46" s="1477"/>
      <c r="AVS46" s="1477"/>
      <c r="AVT46" s="1477"/>
      <c r="AVU46" s="1477"/>
      <c r="AVV46" s="1477"/>
      <c r="AVW46" s="1477"/>
      <c r="AVX46" s="1477"/>
      <c r="AVY46" s="1477"/>
      <c r="AVZ46" s="1477"/>
      <c r="AWA46" s="1477"/>
      <c r="AWB46" s="1477"/>
      <c r="AWC46" s="1477"/>
      <c r="AWD46" s="1477"/>
      <c r="AWE46" s="1477"/>
      <c r="AWF46" s="1477"/>
      <c r="AWG46" s="1477"/>
      <c r="AWH46" s="1477"/>
      <c r="AWI46" s="1477"/>
      <c r="AWJ46" s="1477"/>
      <c r="AWK46" s="1477"/>
      <c r="AWL46" s="1477"/>
      <c r="AWM46" s="1477"/>
      <c r="AWN46" s="1477"/>
      <c r="AWO46" s="1477"/>
      <c r="AWP46" s="1477"/>
      <c r="AWQ46" s="1477"/>
      <c r="AWR46" s="1477"/>
      <c r="AWS46" s="1477"/>
      <c r="AWT46" s="1477"/>
      <c r="AWU46" s="1477"/>
      <c r="AWV46" s="1477"/>
      <c r="AWW46" s="1477"/>
      <c r="AWX46" s="1477"/>
      <c r="AWY46" s="1477"/>
      <c r="AWZ46" s="1477"/>
      <c r="AXA46" s="1477"/>
      <c r="AXB46" s="1477"/>
      <c r="AXC46" s="1477"/>
      <c r="AXD46" s="1477"/>
      <c r="AXE46" s="1477"/>
      <c r="AXF46" s="1477"/>
      <c r="AXG46" s="1477"/>
      <c r="AXH46" s="1477"/>
      <c r="AXI46" s="1477"/>
      <c r="AXJ46" s="1477"/>
      <c r="AXK46" s="1477"/>
      <c r="AXL46" s="1477"/>
      <c r="AXM46" s="1477"/>
      <c r="AXN46" s="1477"/>
      <c r="AXO46" s="1477"/>
      <c r="AXP46" s="1477"/>
      <c r="AXQ46" s="1477"/>
      <c r="AXR46" s="1477"/>
      <c r="AXS46" s="1477"/>
      <c r="AXT46" s="1477"/>
      <c r="AXU46" s="1477"/>
      <c r="AXV46" s="1477"/>
      <c r="AXW46" s="1477"/>
      <c r="AXX46" s="1477"/>
      <c r="AXY46" s="1477"/>
      <c r="AXZ46" s="1477"/>
      <c r="AYA46" s="1477"/>
      <c r="AYB46" s="1477"/>
      <c r="AYC46" s="1477"/>
      <c r="AYD46" s="1477"/>
      <c r="AYE46" s="1477"/>
      <c r="AYF46" s="1477"/>
      <c r="AYG46" s="1477"/>
      <c r="AYH46" s="1477"/>
      <c r="AYI46" s="1477"/>
      <c r="AYJ46" s="1477"/>
      <c r="AYK46" s="1477"/>
      <c r="AYL46" s="1477"/>
      <c r="AYM46" s="1477"/>
      <c r="AYN46" s="1477"/>
      <c r="AYO46" s="1477"/>
      <c r="AYP46" s="1477"/>
      <c r="AYQ46" s="1477"/>
      <c r="AYR46" s="1477"/>
      <c r="AYS46" s="1477"/>
      <c r="AYT46" s="1477"/>
      <c r="AYU46" s="1477"/>
      <c r="AYV46" s="1477"/>
      <c r="AYW46" s="1477"/>
      <c r="AYX46" s="1477"/>
      <c r="AYY46" s="1477"/>
      <c r="AYZ46" s="1477"/>
      <c r="AZA46" s="1477"/>
      <c r="AZB46" s="1477"/>
      <c r="AZC46" s="1477"/>
      <c r="AZD46" s="1477"/>
      <c r="AZE46" s="1477"/>
      <c r="AZF46" s="1477"/>
      <c r="AZG46" s="1477"/>
      <c r="AZH46" s="1477"/>
      <c r="AZI46" s="1477"/>
      <c r="AZJ46" s="1477"/>
      <c r="AZK46" s="1477"/>
      <c r="AZL46" s="1477"/>
      <c r="AZM46" s="1477"/>
      <c r="AZN46" s="1477"/>
      <c r="AZO46" s="1477"/>
      <c r="AZP46" s="1477"/>
      <c r="AZQ46" s="1477"/>
      <c r="AZR46" s="1477"/>
      <c r="AZS46" s="1477"/>
      <c r="AZT46" s="1477"/>
      <c r="AZU46" s="1477"/>
      <c r="AZV46" s="1477"/>
      <c r="AZW46" s="1477"/>
      <c r="AZX46" s="1477"/>
      <c r="AZY46" s="1477"/>
      <c r="AZZ46" s="1477"/>
      <c r="BAA46" s="1477"/>
      <c r="BAB46" s="1477"/>
      <c r="BAC46" s="1477"/>
      <c r="BAD46" s="1477"/>
      <c r="BAE46" s="1477"/>
      <c r="BAF46" s="1477"/>
      <c r="BAG46" s="1477"/>
      <c r="BAH46" s="1477"/>
      <c r="BAI46" s="1477"/>
      <c r="BAJ46" s="1477"/>
      <c r="BAK46" s="1477"/>
      <c r="BAL46" s="1477"/>
      <c r="BAM46" s="1477"/>
      <c r="BAN46" s="1477"/>
      <c r="BAO46" s="1477"/>
      <c r="BAP46" s="1477"/>
      <c r="BAQ46" s="1477"/>
      <c r="BAR46" s="1477"/>
      <c r="BAS46" s="1477"/>
      <c r="BAT46" s="1477"/>
      <c r="BAU46" s="1477"/>
      <c r="BAV46" s="1477"/>
      <c r="BAW46" s="1477"/>
      <c r="BAX46" s="1477"/>
      <c r="BAY46" s="1477"/>
      <c r="BAZ46" s="1477"/>
      <c r="BBA46" s="1477"/>
      <c r="BBB46" s="1477"/>
      <c r="BBC46" s="1477"/>
      <c r="BBD46" s="1477"/>
      <c r="BBE46" s="1477"/>
      <c r="BBF46" s="1477"/>
      <c r="BBG46" s="1477"/>
      <c r="BBH46" s="1477"/>
      <c r="BBI46" s="1477"/>
      <c r="BBJ46" s="1477"/>
      <c r="BBK46" s="1477"/>
      <c r="BBL46" s="1477"/>
      <c r="BBM46" s="1477"/>
      <c r="BBN46" s="1477"/>
      <c r="BBO46" s="1477"/>
      <c r="BBP46" s="1477"/>
      <c r="BBQ46" s="1477"/>
      <c r="BBR46" s="1477"/>
      <c r="BBS46" s="1477"/>
      <c r="BBT46" s="1477"/>
      <c r="BBU46" s="1477"/>
      <c r="BBV46" s="1477"/>
      <c r="BBW46" s="1477"/>
      <c r="BBX46" s="1477"/>
      <c r="BBY46" s="1477"/>
      <c r="BBZ46" s="1477"/>
      <c r="BCA46" s="1477"/>
      <c r="BCB46" s="1477"/>
      <c r="BCC46" s="1477"/>
      <c r="BCD46" s="1477"/>
      <c r="BCE46" s="1477"/>
      <c r="BCF46" s="1477"/>
      <c r="BCG46" s="1477"/>
      <c r="BCH46" s="1477"/>
      <c r="BCI46" s="1477"/>
      <c r="BCJ46" s="1477"/>
      <c r="BCK46" s="1477"/>
      <c r="BCL46" s="1477"/>
      <c r="BCM46" s="1477"/>
      <c r="BCN46" s="1477"/>
      <c r="BCO46" s="1477"/>
      <c r="BCP46" s="1477"/>
      <c r="BCQ46" s="1477"/>
      <c r="BCR46" s="1477"/>
      <c r="BCS46" s="1477"/>
      <c r="BCT46" s="1477"/>
      <c r="BCU46" s="1477"/>
      <c r="BCV46" s="1477"/>
      <c r="BCW46" s="1477"/>
      <c r="BCX46" s="1477"/>
      <c r="BCY46" s="1477"/>
      <c r="BCZ46" s="1477"/>
      <c r="BDA46" s="1477"/>
      <c r="BDB46" s="1477"/>
      <c r="BDC46" s="1477"/>
      <c r="BDD46" s="1477"/>
      <c r="BDE46" s="1477"/>
      <c r="BDF46" s="1477"/>
      <c r="BDG46" s="1477"/>
      <c r="BDH46" s="1477"/>
      <c r="BDI46" s="1477"/>
      <c r="BDJ46" s="1477"/>
      <c r="BDK46" s="1477"/>
      <c r="BDL46" s="1477"/>
      <c r="BDM46" s="1477"/>
      <c r="BDN46" s="1477"/>
      <c r="BDO46" s="1477"/>
      <c r="BDP46" s="1477"/>
      <c r="BDQ46" s="1477"/>
      <c r="BDR46" s="1477"/>
      <c r="BDS46" s="1477"/>
      <c r="BDT46" s="1477"/>
      <c r="BDU46" s="1477"/>
      <c r="BDV46" s="1477"/>
      <c r="BDW46" s="1477"/>
      <c r="BDX46" s="1477"/>
      <c r="BDY46" s="1477"/>
      <c r="BDZ46" s="1477"/>
      <c r="BEA46" s="1477"/>
      <c r="BEB46" s="1477"/>
      <c r="BEC46" s="1477"/>
      <c r="BED46" s="1477"/>
      <c r="BEE46" s="1477"/>
      <c r="BEF46" s="1477"/>
      <c r="BEG46" s="1477"/>
      <c r="BEH46" s="1477"/>
      <c r="BEI46" s="1477"/>
      <c r="BEJ46" s="1477"/>
      <c r="BEK46" s="1477"/>
      <c r="BEL46" s="1477"/>
      <c r="BEM46" s="1477"/>
      <c r="BEN46" s="1477"/>
      <c r="BEO46" s="1477"/>
      <c r="BEP46" s="1477"/>
      <c r="BEQ46" s="1477"/>
      <c r="BER46" s="1477"/>
      <c r="BES46" s="1477"/>
      <c r="BET46" s="1477"/>
      <c r="BEU46" s="1477"/>
      <c r="BEV46" s="1477"/>
      <c r="BEW46" s="1477"/>
      <c r="BEX46" s="1477"/>
      <c r="BEY46" s="1477"/>
      <c r="BEZ46" s="1477"/>
      <c r="BFA46" s="1477"/>
      <c r="BFB46" s="1477"/>
      <c r="BFC46" s="1477"/>
      <c r="BFD46" s="1477"/>
      <c r="BFE46" s="1477"/>
      <c r="BFF46" s="1477"/>
      <c r="BFG46" s="1477"/>
      <c r="BFH46" s="1477"/>
      <c r="BFI46" s="1477"/>
      <c r="BFJ46" s="1477"/>
      <c r="BFK46" s="1477"/>
      <c r="BFL46" s="1477"/>
      <c r="BFM46" s="1477"/>
      <c r="BFN46" s="1477"/>
      <c r="BFO46" s="1477"/>
      <c r="BFP46" s="1477"/>
      <c r="BFQ46" s="1477"/>
      <c r="BFR46" s="1477"/>
      <c r="BFS46" s="1477"/>
      <c r="BFT46" s="1477"/>
      <c r="BFU46" s="1477"/>
      <c r="BFV46" s="1477"/>
      <c r="BFW46" s="1477"/>
      <c r="BFX46" s="1477"/>
      <c r="BFY46" s="1477"/>
      <c r="BFZ46" s="1477"/>
      <c r="BGA46" s="1477"/>
      <c r="BGB46" s="1477"/>
      <c r="BGC46" s="1477"/>
      <c r="BGD46" s="1477"/>
      <c r="BGE46" s="1477"/>
      <c r="BGF46" s="1477"/>
      <c r="BGG46" s="1477"/>
      <c r="BGH46" s="1477"/>
      <c r="BGI46" s="1477"/>
      <c r="BGJ46" s="1477"/>
      <c r="BGK46" s="1477"/>
      <c r="BGL46" s="1477"/>
      <c r="BGM46" s="1477"/>
      <c r="BGN46" s="1477"/>
      <c r="BGO46" s="1477"/>
      <c r="BGP46" s="1477"/>
      <c r="BGQ46" s="1477"/>
      <c r="BGR46" s="1477"/>
      <c r="BGS46" s="1477"/>
      <c r="BGT46" s="1477"/>
      <c r="BGU46" s="1477"/>
      <c r="BGV46" s="1477"/>
      <c r="BGW46" s="1477"/>
      <c r="BGX46" s="1477"/>
      <c r="BGY46" s="1477"/>
      <c r="BGZ46" s="1477"/>
      <c r="BHA46" s="1477"/>
      <c r="BHB46" s="1477"/>
      <c r="BHC46" s="1477"/>
      <c r="BHD46" s="1477"/>
      <c r="BHE46" s="1477"/>
      <c r="BHF46" s="1477"/>
      <c r="BHG46" s="1477"/>
      <c r="BHH46" s="1477"/>
      <c r="BHI46" s="1477"/>
      <c r="BHJ46" s="1477"/>
      <c r="BHK46" s="1477"/>
      <c r="BHL46" s="1477"/>
      <c r="BHM46" s="1477"/>
      <c r="BHN46" s="1477"/>
      <c r="BHO46" s="1477"/>
      <c r="BHP46" s="1477"/>
      <c r="BHQ46" s="1477"/>
      <c r="BHR46" s="1477"/>
      <c r="BHS46" s="1477"/>
      <c r="BHT46" s="1477"/>
      <c r="BHU46" s="1477"/>
      <c r="BHV46" s="1477"/>
      <c r="BHW46" s="1477"/>
      <c r="BHX46" s="1477"/>
      <c r="BHY46" s="1477"/>
      <c r="BHZ46" s="1477"/>
      <c r="BIA46" s="1477"/>
      <c r="BIB46" s="1477"/>
      <c r="BIC46" s="1477"/>
      <c r="BID46" s="1477"/>
      <c r="BIE46" s="1477"/>
      <c r="BIF46" s="1477"/>
      <c r="BIG46" s="1477"/>
      <c r="BIH46" s="1477"/>
      <c r="BII46" s="1477"/>
      <c r="BIJ46" s="1477"/>
      <c r="BIK46" s="1477"/>
      <c r="BIL46" s="1477"/>
      <c r="BIM46" s="1477"/>
      <c r="BIN46" s="1477"/>
      <c r="BIO46" s="1477"/>
      <c r="BIP46" s="1477"/>
      <c r="BIQ46" s="1477"/>
      <c r="BIR46" s="1477"/>
      <c r="BIS46" s="1477"/>
      <c r="BIT46" s="1477"/>
      <c r="BIU46" s="1477"/>
      <c r="BIV46" s="1477"/>
      <c r="BIW46" s="1477"/>
      <c r="BIX46" s="1477"/>
      <c r="BIY46" s="1477"/>
      <c r="BIZ46" s="1477"/>
      <c r="BJA46" s="1477"/>
      <c r="BJB46" s="1477"/>
      <c r="BJC46" s="1477"/>
      <c r="BJD46" s="1477"/>
      <c r="BJE46" s="1477"/>
      <c r="BJF46" s="1477"/>
      <c r="BJG46" s="1477"/>
      <c r="BJH46" s="1477"/>
      <c r="BJI46" s="1477"/>
      <c r="BJJ46" s="1477"/>
      <c r="BJK46" s="1477"/>
      <c r="BJL46" s="1477"/>
      <c r="BJM46" s="1477"/>
      <c r="BJN46" s="1477"/>
      <c r="BJO46" s="1477"/>
      <c r="BJP46" s="1477"/>
      <c r="BJQ46" s="1477"/>
      <c r="BJR46" s="1477"/>
      <c r="BJS46" s="1477"/>
      <c r="BJT46" s="1477"/>
      <c r="BJU46" s="1477"/>
      <c r="BJV46" s="1477"/>
      <c r="BJW46" s="1477"/>
      <c r="BJX46" s="1477"/>
      <c r="BJY46" s="1477"/>
      <c r="BJZ46" s="1477"/>
      <c r="BKA46" s="1477"/>
      <c r="BKB46" s="1477"/>
      <c r="BKC46" s="1477"/>
      <c r="BKD46" s="1477"/>
      <c r="BKE46" s="1477"/>
      <c r="BKF46" s="1477"/>
      <c r="BKG46" s="1477"/>
      <c r="BKH46" s="1477"/>
      <c r="BKI46" s="1477"/>
      <c r="BKJ46" s="1477"/>
      <c r="BKK46" s="1477"/>
      <c r="BKL46" s="1477"/>
      <c r="BKM46" s="1477"/>
      <c r="BKN46" s="1477"/>
      <c r="BKO46" s="1477"/>
      <c r="BKP46" s="1477"/>
      <c r="BKQ46" s="1477"/>
      <c r="BKR46" s="1477"/>
      <c r="BKS46" s="1477"/>
      <c r="BKT46" s="1477"/>
      <c r="BKU46" s="1477"/>
      <c r="BKV46" s="1477"/>
      <c r="BKW46" s="1477"/>
      <c r="BKX46" s="1477"/>
      <c r="BKY46" s="1477"/>
      <c r="BKZ46" s="1477"/>
      <c r="BLA46" s="1477"/>
      <c r="BLB46" s="1477"/>
      <c r="BLC46" s="1477"/>
      <c r="BLD46" s="1477"/>
      <c r="BLE46" s="1477"/>
      <c r="BLF46" s="1477"/>
      <c r="BLG46" s="1477"/>
      <c r="BLH46" s="1477"/>
      <c r="BLI46" s="1477"/>
      <c r="BLJ46" s="1477"/>
      <c r="BLK46" s="1477"/>
      <c r="BLL46" s="1477"/>
      <c r="BLM46" s="1477"/>
      <c r="BLN46" s="1477"/>
      <c r="BLO46" s="1477"/>
      <c r="BLP46" s="1477"/>
      <c r="BLQ46" s="1477"/>
      <c r="BLR46" s="1477"/>
      <c r="BLS46" s="1477"/>
      <c r="BLT46" s="1477"/>
      <c r="BLU46" s="1477"/>
      <c r="BLV46" s="1477"/>
      <c r="BLW46" s="1477"/>
      <c r="BLX46" s="1477"/>
      <c r="BLY46" s="1477"/>
      <c r="BLZ46" s="1477"/>
      <c r="BMA46" s="1477"/>
      <c r="BMB46" s="1477"/>
      <c r="BMC46" s="1477"/>
      <c r="BMD46" s="1477"/>
      <c r="BME46" s="1477"/>
      <c r="BMF46" s="1477"/>
      <c r="BMG46" s="1477"/>
      <c r="BMH46" s="1477"/>
      <c r="BMI46" s="1477"/>
      <c r="BMJ46" s="1477"/>
      <c r="BMK46" s="1477"/>
      <c r="BML46" s="1477"/>
      <c r="BMM46" s="1477"/>
      <c r="BMN46" s="1477"/>
      <c r="BMO46" s="1477"/>
      <c r="BMP46" s="1477"/>
      <c r="BMQ46" s="1477"/>
      <c r="BMR46" s="1477"/>
      <c r="BMS46" s="1477"/>
      <c r="BMT46" s="1477"/>
      <c r="BMU46" s="1477"/>
      <c r="BMV46" s="1477"/>
      <c r="BMW46" s="1477"/>
      <c r="BMX46" s="1477"/>
      <c r="BMY46" s="1477"/>
      <c r="BMZ46" s="1477"/>
      <c r="BNA46" s="1477"/>
      <c r="BNB46" s="1477"/>
      <c r="BNC46" s="1477"/>
      <c r="BND46" s="1477"/>
      <c r="BNE46" s="1477"/>
      <c r="BNF46" s="1477"/>
      <c r="BNG46" s="1477"/>
      <c r="BNH46" s="1477"/>
      <c r="BNI46" s="1477"/>
      <c r="BNJ46" s="1477"/>
      <c r="BNK46" s="1477"/>
      <c r="BNL46" s="1477"/>
      <c r="BNM46" s="1477"/>
      <c r="BNN46" s="1477"/>
      <c r="BNO46" s="1477"/>
      <c r="BNP46" s="1477"/>
      <c r="BNQ46" s="1477"/>
      <c r="BNR46" s="1477"/>
      <c r="BNS46" s="1477"/>
      <c r="BNT46" s="1477"/>
      <c r="BNU46" s="1477"/>
      <c r="BNV46" s="1477"/>
      <c r="BNW46" s="1477"/>
      <c r="BNX46" s="1477"/>
      <c r="BNY46" s="1477"/>
      <c r="BNZ46" s="1477"/>
      <c r="BOA46" s="1477"/>
      <c r="BOB46" s="1477"/>
      <c r="BOC46" s="1477"/>
      <c r="BOD46" s="1477"/>
      <c r="BOE46" s="1477"/>
      <c r="BOF46" s="1477"/>
      <c r="BOG46" s="1477"/>
      <c r="BOH46" s="1477"/>
      <c r="BOI46" s="1477"/>
      <c r="BOJ46" s="1477"/>
      <c r="BOK46" s="1477"/>
      <c r="BOL46" s="1477"/>
      <c r="BOM46" s="1477"/>
      <c r="BON46" s="1477"/>
      <c r="BOO46" s="1477"/>
      <c r="BOP46" s="1477"/>
      <c r="BOQ46" s="1477"/>
      <c r="BOR46" s="1477"/>
      <c r="BOS46" s="1477"/>
      <c r="BOT46" s="1477"/>
      <c r="BOU46" s="1477"/>
      <c r="BOV46" s="1477"/>
      <c r="BOW46" s="1477"/>
      <c r="BOX46" s="1477"/>
      <c r="BOY46" s="1477"/>
      <c r="BOZ46" s="1477"/>
      <c r="BPA46" s="1477"/>
      <c r="BPB46" s="1477"/>
      <c r="BPC46" s="1477"/>
      <c r="BPD46" s="1477"/>
      <c r="BPE46" s="1477"/>
      <c r="BPF46" s="1477"/>
      <c r="BPG46" s="1477"/>
      <c r="BPH46" s="1477"/>
      <c r="BPI46" s="1477"/>
      <c r="BPJ46" s="1477"/>
      <c r="BPK46" s="1477"/>
      <c r="BPL46" s="1477"/>
      <c r="BPM46" s="1477"/>
      <c r="BPN46" s="1477"/>
      <c r="BPO46" s="1477"/>
      <c r="BPP46" s="1477"/>
      <c r="BPQ46" s="1477"/>
      <c r="BPR46" s="1477"/>
      <c r="BPS46" s="1477"/>
      <c r="BPT46" s="1477"/>
      <c r="BPU46" s="1477"/>
      <c r="BPV46" s="1477"/>
      <c r="BPW46" s="1477"/>
      <c r="BPX46" s="1477"/>
      <c r="BPY46" s="1477"/>
      <c r="BPZ46" s="1477"/>
      <c r="BQA46" s="1477"/>
      <c r="BQB46" s="1477"/>
      <c r="BQC46" s="1477"/>
      <c r="BQD46" s="1477"/>
      <c r="BQE46" s="1477"/>
      <c r="BQF46" s="1477"/>
      <c r="BQG46" s="1477"/>
      <c r="BQH46" s="1477"/>
      <c r="BQI46" s="1477"/>
      <c r="BQJ46" s="1477"/>
      <c r="BQK46" s="1477"/>
      <c r="BQL46" s="1477"/>
      <c r="BQM46" s="1477"/>
      <c r="BQN46" s="1477"/>
      <c r="BQO46" s="1477"/>
      <c r="BQP46" s="1477"/>
      <c r="BQQ46" s="1477"/>
      <c r="BQR46" s="1477"/>
      <c r="BQS46" s="1477"/>
      <c r="BQT46" s="1477"/>
      <c r="BQU46" s="1477"/>
      <c r="BQV46" s="1477"/>
      <c r="BQW46" s="1477"/>
      <c r="BQX46" s="1477"/>
      <c r="BQY46" s="1477"/>
      <c r="BQZ46" s="1477"/>
      <c r="BRA46" s="1477"/>
      <c r="BRB46" s="1477"/>
      <c r="BRC46" s="1477"/>
      <c r="BRD46" s="1477"/>
      <c r="BRE46" s="1477"/>
      <c r="BRF46" s="1477"/>
      <c r="BRG46" s="1477"/>
      <c r="BRH46" s="1477"/>
      <c r="BRI46" s="1477"/>
      <c r="BRJ46" s="1477"/>
      <c r="BRK46" s="1477"/>
      <c r="BRL46" s="1477"/>
      <c r="BRM46" s="1477"/>
      <c r="BRN46" s="1477"/>
      <c r="BRO46" s="1477"/>
      <c r="BRP46" s="1477"/>
      <c r="BRQ46" s="1477"/>
      <c r="BRR46" s="1477"/>
      <c r="BRS46" s="1477"/>
      <c r="BRT46" s="1477"/>
      <c r="BRU46" s="1477"/>
      <c r="BRV46" s="1477"/>
      <c r="BRW46" s="1477"/>
      <c r="BRX46" s="1477"/>
      <c r="BRY46" s="1477"/>
      <c r="BRZ46" s="1477"/>
      <c r="BSA46" s="1477"/>
      <c r="BSB46" s="1477"/>
      <c r="BSC46" s="1477"/>
      <c r="BSD46" s="1477"/>
      <c r="BSE46" s="1477"/>
      <c r="BSF46" s="1477"/>
      <c r="BSG46" s="1477"/>
      <c r="BSH46" s="1477"/>
      <c r="BSI46" s="1477"/>
      <c r="BSJ46" s="1477"/>
      <c r="BSK46" s="1477"/>
      <c r="BSL46" s="1477"/>
      <c r="BSM46" s="1477"/>
      <c r="BSN46" s="1477"/>
      <c r="BSO46" s="1477"/>
      <c r="BSP46" s="1477"/>
      <c r="BSQ46" s="1477"/>
      <c r="BSR46" s="1477"/>
      <c r="BSS46" s="1477"/>
      <c r="BST46" s="1477"/>
      <c r="BSU46" s="1477"/>
      <c r="BSV46" s="1477"/>
      <c r="BSW46" s="1477"/>
      <c r="BSX46" s="1477"/>
      <c r="BSY46" s="1477"/>
      <c r="BSZ46" s="1477"/>
      <c r="BTA46" s="1477"/>
      <c r="BTB46" s="1477"/>
      <c r="BTC46" s="1477"/>
      <c r="BTD46" s="1477"/>
      <c r="BTE46" s="1477"/>
      <c r="BTF46" s="1477"/>
      <c r="BTG46" s="1477"/>
      <c r="BTH46" s="1477"/>
      <c r="BTI46" s="1477"/>
      <c r="BTJ46" s="1477"/>
      <c r="BTK46" s="1477"/>
      <c r="BTL46" s="1477"/>
      <c r="BTM46" s="1477"/>
      <c r="BTN46" s="1477"/>
      <c r="BTO46" s="1477"/>
      <c r="BTP46" s="1477"/>
      <c r="BTQ46" s="1477"/>
      <c r="BTR46" s="1477"/>
      <c r="BTS46" s="1477"/>
      <c r="BTT46" s="1477"/>
      <c r="BTU46" s="1477"/>
      <c r="BTV46" s="1477"/>
      <c r="BTW46" s="1477"/>
      <c r="BTX46" s="1477"/>
      <c r="BTY46" s="1477"/>
      <c r="BTZ46" s="1477"/>
      <c r="BUA46" s="1477"/>
      <c r="BUB46" s="1477"/>
      <c r="BUC46" s="1477"/>
      <c r="BUD46" s="1477"/>
      <c r="BUE46" s="1477"/>
      <c r="BUF46" s="1477"/>
      <c r="BUG46" s="1477"/>
      <c r="BUH46" s="1477"/>
      <c r="BUI46" s="1477"/>
      <c r="BUJ46" s="1477"/>
      <c r="BUK46" s="1477"/>
      <c r="BUL46" s="1477"/>
      <c r="BUM46" s="1477"/>
      <c r="BUN46" s="1477"/>
      <c r="BUO46" s="1477"/>
      <c r="BUP46" s="1477"/>
      <c r="BUQ46" s="1477"/>
      <c r="BUR46" s="1477"/>
      <c r="BUS46" s="1477"/>
      <c r="BUT46" s="1477"/>
      <c r="BUU46" s="1477"/>
      <c r="BUV46" s="1477"/>
      <c r="BUW46" s="1477"/>
      <c r="BUX46" s="1477"/>
      <c r="BUY46" s="1477"/>
      <c r="BUZ46" s="1477"/>
      <c r="BVA46" s="1477"/>
      <c r="BVB46" s="1477"/>
      <c r="BVC46" s="1477"/>
      <c r="BVD46" s="1477"/>
      <c r="BVE46" s="1477"/>
      <c r="BVF46" s="1477"/>
      <c r="BVG46" s="1477"/>
      <c r="BVH46" s="1477"/>
      <c r="BVI46" s="1477"/>
      <c r="BVJ46" s="1477"/>
      <c r="BVK46" s="1477"/>
      <c r="BVL46" s="1477"/>
      <c r="BVM46" s="1477"/>
      <c r="BVN46" s="1477"/>
      <c r="BVO46" s="1477"/>
      <c r="BVP46" s="1477"/>
      <c r="BVQ46" s="1477"/>
      <c r="BVR46" s="1477"/>
      <c r="BVS46" s="1477"/>
      <c r="BVT46" s="1477"/>
      <c r="BVU46" s="1477"/>
      <c r="BVV46" s="1477"/>
      <c r="BVW46" s="1477"/>
      <c r="BVX46" s="1477"/>
      <c r="BVY46" s="1477"/>
      <c r="BVZ46" s="1477"/>
      <c r="BWA46" s="1477"/>
      <c r="BWB46" s="1477"/>
      <c r="BWC46" s="1477"/>
      <c r="BWD46" s="1477"/>
      <c r="BWE46" s="1477"/>
      <c r="BWF46" s="1477"/>
      <c r="BWG46" s="1477"/>
      <c r="BWH46" s="1477"/>
      <c r="BWI46" s="1477"/>
      <c r="BWJ46" s="1477"/>
      <c r="BWK46" s="1477"/>
      <c r="BWL46" s="1477"/>
      <c r="BWM46" s="1477"/>
      <c r="BWN46" s="1477"/>
      <c r="BWO46" s="1477"/>
      <c r="BWP46" s="1477"/>
      <c r="BWQ46" s="1477"/>
      <c r="BWR46" s="1477"/>
      <c r="BWS46" s="1477"/>
      <c r="BWT46" s="1477"/>
      <c r="BWU46" s="1477"/>
      <c r="BWV46" s="1477"/>
      <c r="BWW46" s="1477"/>
      <c r="BWX46" s="1477"/>
      <c r="BWY46" s="1477"/>
      <c r="BWZ46" s="1477"/>
      <c r="BXA46" s="1477"/>
      <c r="BXB46" s="1477"/>
      <c r="BXC46" s="1477"/>
      <c r="BXD46" s="1477"/>
      <c r="BXE46" s="1477"/>
      <c r="BXF46" s="1477"/>
      <c r="BXG46" s="1477"/>
      <c r="BXH46" s="1477"/>
      <c r="BXI46" s="1477"/>
      <c r="BXJ46" s="1477"/>
      <c r="BXK46" s="1477"/>
      <c r="BXL46" s="1477"/>
      <c r="BXM46" s="1477"/>
      <c r="BXN46" s="1477"/>
      <c r="BXO46" s="1477"/>
      <c r="BXP46" s="1477"/>
      <c r="BXQ46" s="1477"/>
      <c r="BXR46" s="1477"/>
      <c r="BXS46" s="1477"/>
      <c r="BXT46" s="1477"/>
      <c r="BXU46" s="1477"/>
      <c r="BXV46" s="1477"/>
      <c r="BXW46" s="1477"/>
      <c r="BXX46" s="1477"/>
      <c r="BXY46" s="1477"/>
      <c r="BXZ46" s="1477"/>
      <c r="BYA46" s="1477"/>
      <c r="BYB46" s="1477"/>
      <c r="BYC46" s="1477"/>
      <c r="BYD46" s="1477"/>
      <c r="BYE46" s="1477"/>
      <c r="BYF46" s="1477"/>
      <c r="BYG46" s="1477"/>
      <c r="BYH46" s="1477"/>
      <c r="BYI46" s="1477"/>
      <c r="BYJ46" s="1477"/>
      <c r="BYK46" s="1477"/>
      <c r="BYL46" s="1477"/>
      <c r="BYM46" s="1477"/>
      <c r="BYN46" s="1477"/>
      <c r="BYO46" s="1477"/>
      <c r="BYP46" s="1477"/>
      <c r="BYQ46" s="1477"/>
      <c r="BYR46" s="1477"/>
      <c r="BYS46" s="1477"/>
      <c r="BYT46" s="1477"/>
      <c r="BYU46" s="1477"/>
      <c r="BYV46" s="1477"/>
      <c r="BYW46" s="1477"/>
      <c r="BYX46" s="1477"/>
      <c r="BYY46" s="1477"/>
      <c r="BYZ46" s="1477"/>
      <c r="BZA46" s="1477"/>
      <c r="BZB46" s="1477"/>
      <c r="BZC46" s="1477"/>
      <c r="BZD46" s="1477"/>
      <c r="BZE46" s="1477"/>
      <c r="BZF46" s="1477"/>
      <c r="BZG46" s="1477"/>
      <c r="BZH46" s="1477"/>
      <c r="BZI46" s="1477"/>
      <c r="BZJ46" s="1477"/>
      <c r="BZK46" s="1477"/>
      <c r="BZL46" s="1477"/>
      <c r="BZM46" s="1477"/>
      <c r="BZN46" s="1477"/>
      <c r="BZO46" s="1477"/>
      <c r="BZP46" s="1477"/>
      <c r="BZQ46" s="1477"/>
      <c r="BZR46" s="1477"/>
      <c r="BZS46" s="1477"/>
      <c r="BZT46" s="1477"/>
      <c r="BZU46" s="1477"/>
      <c r="BZV46" s="1477"/>
      <c r="BZW46" s="1477"/>
      <c r="BZX46" s="1477"/>
      <c r="BZY46" s="1477"/>
      <c r="BZZ46" s="1477"/>
      <c r="CAA46" s="1477"/>
      <c r="CAB46" s="1477"/>
      <c r="CAC46" s="1477"/>
      <c r="CAD46" s="1477"/>
      <c r="CAE46" s="1477"/>
      <c r="CAF46" s="1477"/>
      <c r="CAG46" s="1477"/>
      <c r="CAH46" s="1477"/>
      <c r="CAI46" s="1477"/>
      <c r="CAJ46" s="1477"/>
      <c r="CAK46" s="1477"/>
      <c r="CAL46" s="1477"/>
      <c r="CAM46" s="1477"/>
      <c r="CAN46" s="1477"/>
      <c r="CAO46" s="1477"/>
      <c r="CAP46" s="1477"/>
      <c r="CAQ46" s="1477"/>
      <c r="CAR46" s="1477"/>
      <c r="CAS46" s="1477"/>
      <c r="CAT46" s="1477"/>
      <c r="CAU46" s="1477"/>
      <c r="CAV46" s="1477"/>
      <c r="CAW46" s="1477"/>
      <c r="CAX46" s="1477"/>
      <c r="CAY46" s="1477"/>
      <c r="CAZ46" s="1477"/>
      <c r="CBA46" s="1477"/>
      <c r="CBB46" s="1477"/>
      <c r="CBC46" s="1477"/>
      <c r="CBD46" s="1477"/>
      <c r="CBE46" s="1477"/>
      <c r="CBF46" s="1477"/>
      <c r="CBG46" s="1477"/>
      <c r="CBH46" s="1477"/>
      <c r="CBI46" s="1477"/>
      <c r="CBJ46" s="1477"/>
      <c r="CBK46" s="1477"/>
      <c r="CBL46" s="1477"/>
      <c r="CBM46" s="1477"/>
      <c r="CBN46" s="1477"/>
      <c r="CBO46" s="1477"/>
      <c r="CBP46" s="1477"/>
      <c r="CBQ46" s="1477"/>
      <c r="CBR46" s="1477"/>
      <c r="CBS46" s="1477"/>
      <c r="CBT46" s="1477"/>
      <c r="CBU46" s="1477"/>
      <c r="CBV46" s="1477"/>
      <c r="CBW46" s="1477"/>
      <c r="CBX46" s="1477"/>
      <c r="CBY46" s="1477"/>
      <c r="CBZ46" s="1477"/>
      <c r="CCA46" s="1477"/>
      <c r="CCB46" s="1477"/>
      <c r="CCC46" s="1477"/>
      <c r="CCD46" s="1477"/>
      <c r="CCE46" s="1477"/>
      <c r="CCF46" s="1477"/>
      <c r="CCG46" s="1477"/>
      <c r="CCH46" s="1477"/>
      <c r="CCI46" s="1477"/>
      <c r="CCJ46" s="1477"/>
      <c r="CCK46" s="1477"/>
      <c r="CCL46" s="1477"/>
      <c r="CCM46" s="1477"/>
      <c r="CCN46" s="1477"/>
      <c r="CCO46" s="1477"/>
      <c r="CCP46" s="1477"/>
      <c r="CCQ46" s="1477"/>
      <c r="CCR46" s="1477"/>
      <c r="CCS46" s="1477"/>
      <c r="CCT46" s="1477"/>
      <c r="CCU46" s="1477"/>
      <c r="CCV46" s="1477"/>
      <c r="CCW46" s="1477"/>
      <c r="CCX46" s="1477"/>
      <c r="CCY46" s="1477"/>
      <c r="CCZ46" s="1477"/>
      <c r="CDA46" s="1477"/>
      <c r="CDB46" s="1477"/>
      <c r="CDC46" s="1477"/>
      <c r="CDD46" s="1477"/>
      <c r="CDE46" s="1477"/>
      <c r="CDF46" s="1477"/>
      <c r="CDG46" s="1477"/>
      <c r="CDH46" s="1477"/>
      <c r="CDI46" s="1477"/>
      <c r="CDJ46" s="1477"/>
      <c r="CDK46" s="1477"/>
      <c r="CDL46" s="1477"/>
      <c r="CDM46" s="1477"/>
      <c r="CDN46" s="1477"/>
      <c r="CDO46" s="1477"/>
      <c r="CDP46" s="1477"/>
      <c r="CDQ46" s="1477"/>
      <c r="CDR46" s="1477"/>
      <c r="CDS46" s="1477"/>
      <c r="CDT46" s="1477"/>
      <c r="CDU46" s="1477"/>
      <c r="CDV46" s="1477"/>
      <c r="CDW46" s="1477"/>
      <c r="CDX46" s="1477"/>
      <c r="CDY46" s="1477"/>
      <c r="CDZ46" s="1477"/>
      <c r="CEA46" s="1477"/>
      <c r="CEB46" s="1477"/>
      <c r="CEC46" s="1477"/>
      <c r="CED46" s="1477"/>
      <c r="CEE46" s="1477"/>
      <c r="CEF46" s="1477"/>
      <c r="CEG46" s="1477"/>
      <c r="CEH46" s="1477"/>
      <c r="CEI46" s="1477"/>
      <c r="CEJ46" s="1477"/>
      <c r="CEK46" s="1477"/>
      <c r="CEL46" s="1477"/>
      <c r="CEM46" s="1477"/>
      <c r="CEN46" s="1477"/>
      <c r="CEO46" s="1477"/>
      <c r="CEP46" s="1477"/>
      <c r="CEQ46" s="1477"/>
      <c r="CER46" s="1477"/>
      <c r="CES46" s="1477"/>
      <c r="CET46" s="1477"/>
      <c r="CEU46" s="1477"/>
      <c r="CEV46" s="1477"/>
      <c r="CEW46" s="1477"/>
      <c r="CEX46" s="1477"/>
      <c r="CEY46" s="1477"/>
      <c r="CEZ46" s="1477"/>
      <c r="CFA46" s="1477"/>
      <c r="CFB46" s="1477"/>
      <c r="CFC46" s="1477"/>
      <c r="CFD46" s="1477"/>
      <c r="CFE46" s="1477"/>
      <c r="CFF46" s="1477"/>
      <c r="CFG46" s="1477"/>
      <c r="CFH46" s="1477"/>
      <c r="CFI46" s="1477"/>
      <c r="CFJ46" s="1477"/>
      <c r="CFK46" s="1477"/>
      <c r="CFL46" s="1477"/>
      <c r="CFM46" s="1477"/>
      <c r="CFN46" s="1477"/>
      <c r="CFO46" s="1477"/>
      <c r="CFP46" s="1477"/>
      <c r="CFQ46" s="1477"/>
      <c r="CFR46" s="1477"/>
      <c r="CFS46" s="1477"/>
      <c r="CFT46" s="1477"/>
      <c r="CFU46" s="1477"/>
      <c r="CFV46" s="1477"/>
      <c r="CFW46" s="1477"/>
      <c r="CFX46" s="1477"/>
      <c r="CFY46" s="1477"/>
      <c r="CFZ46" s="1477"/>
      <c r="CGA46" s="1477"/>
      <c r="CGB46" s="1477"/>
      <c r="CGC46" s="1477"/>
      <c r="CGD46" s="1477"/>
      <c r="CGE46" s="1477"/>
      <c r="CGF46" s="1477"/>
      <c r="CGG46" s="1477"/>
      <c r="CGH46" s="1477"/>
      <c r="CGI46" s="1477"/>
      <c r="CGJ46" s="1477"/>
      <c r="CGK46" s="1477"/>
      <c r="CGL46" s="1477"/>
      <c r="CGM46" s="1477"/>
      <c r="CGN46" s="1477"/>
      <c r="CGO46" s="1477"/>
      <c r="CGP46" s="1477"/>
      <c r="CGQ46" s="1477"/>
      <c r="CGR46" s="1477"/>
      <c r="CGS46" s="1477"/>
      <c r="CGT46" s="1477"/>
      <c r="CGU46" s="1477"/>
      <c r="CGV46" s="1477"/>
      <c r="CGW46" s="1477"/>
      <c r="CGX46" s="1477"/>
      <c r="CGY46" s="1477"/>
      <c r="CGZ46" s="1477"/>
      <c r="CHA46" s="1477"/>
      <c r="CHB46" s="1477"/>
      <c r="CHC46" s="1477"/>
      <c r="CHD46" s="1477"/>
      <c r="CHE46" s="1477"/>
      <c r="CHF46" s="1477"/>
      <c r="CHG46" s="1477"/>
      <c r="CHH46" s="1477"/>
      <c r="CHI46" s="1477"/>
      <c r="CHJ46" s="1477"/>
      <c r="CHK46" s="1477"/>
      <c r="CHL46" s="1477"/>
      <c r="CHM46" s="1477"/>
      <c r="CHN46" s="1477"/>
      <c r="CHO46" s="1477"/>
      <c r="CHP46" s="1477"/>
      <c r="CHQ46" s="1477"/>
      <c r="CHR46" s="1477"/>
      <c r="CHS46" s="1477"/>
      <c r="CHT46" s="1477"/>
      <c r="CHU46" s="1477"/>
      <c r="CHV46" s="1477"/>
      <c r="CHW46" s="1477"/>
      <c r="CHX46" s="1477"/>
      <c r="CHY46" s="1477"/>
      <c r="CHZ46" s="1477"/>
      <c r="CIA46" s="1477"/>
      <c r="CIB46" s="1477"/>
      <c r="CIC46" s="1477"/>
      <c r="CID46" s="1477"/>
      <c r="CIE46" s="1477"/>
      <c r="CIF46" s="1477"/>
      <c r="CIG46" s="1477"/>
      <c r="CIH46" s="1477"/>
      <c r="CII46" s="1477"/>
      <c r="CIJ46" s="1477"/>
      <c r="CIK46" s="1477"/>
      <c r="CIL46" s="1477"/>
      <c r="CIM46" s="1477"/>
      <c r="CIN46" s="1477"/>
      <c r="CIO46" s="1477"/>
      <c r="CIP46" s="1477"/>
      <c r="CIQ46" s="1477"/>
      <c r="CIR46" s="1477"/>
      <c r="CIS46" s="1477"/>
      <c r="CIT46" s="1477"/>
      <c r="CIU46" s="1477"/>
      <c r="CIV46" s="1477"/>
      <c r="CIW46" s="1477"/>
      <c r="CIX46" s="1477"/>
      <c r="CIY46" s="1477"/>
      <c r="CIZ46" s="1477"/>
      <c r="CJA46" s="1477"/>
      <c r="CJB46" s="1477"/>
      <c r="CJC46" s="1477"/>
      <c r="CJD46" s="1477"/>
      <c r="CJE46" s="1477"/>
      <c r="CJF46" s="1477"/>
      <c r="CJG46" s="1477"/>
      <c r="CJH46" s="1477"/>
      <c r="CJI46" s="1477"/>
      <c r="CJJ46" s="1477"/>
      <c r="CJK46" s="1477"/>
      <c r="CJL46" s="1477"/>
      <c r="CJM46" s="1477"/>
      <c r="CJN46" s="1477"/>
      <c r="CJO46" s="1477"/>
      <c r="CJP46" s="1477"/>
      <c r="CJQ46" s="1477"/>
      <c r="CJR46" s="1477"/>
      <c r="CJS46" s="1477"/>
      <c r="CJT46" s="1477"/>
      <c r="CJU46" s="1477"/>
      <c r="CJV46" s="1477"/>
      <c r="CJW46" s="1477"/>
      <c r="CJX46" s="1477"/>
      <c r="CJY46" s="1477"/>
      <c r="CJZ46" s="1477"/>
      <c r="CKA46" s="1477"/>
      <c r="CKB46" s="1477"/>
      <c r="CKC46" s="1477"/>
      <c r="CKD46" s="1477"/>
      <c r="CKE46" s="1477"/>
      <c r="CKF46" s="1477"/>
      <c r="CKG46" s="1477"/>
      <c r="CKH46" s="1477"/>
      <c r="CKI46" s="1477"/>
      <c r="CKJ46" s="1477"/>
      <c r="CKK46" s="1477"/>
      <c r="CKL46" s="1477"/>
      <c r="CKM46" s="1477"/>
      <c r="CKN46" s="1477"/>
      <c r="CKO46" s="1477"/>
      <c r="CKP46" s="1477"/>
      <c r="CKQ46" s="1477"/>
      <c r="CKR46" s="1477"/>
      <c r="CKS46" s="1477"/>
      <c r="CKT46" s="1477"/>
      <c r="CKU46" s="1477"/>
      <c r="CKV46" s="1477"/>
      <c r="CKW46" s="1477"/>
      <c r="CKX46" s="1477"/>
      <c r="CKY46" s="1477"/>
      <c r="CKZ46" s="1477"/>
      <c r="CLA46" s="1477"/>
      <c r="CLB46" s="1477"/>
      <c r="CLC46" s="1477"/>
      <c r="CLD46" s="1477"/>
      <c r="CLE46" s="1477"/>
      <c r="CLF46" s="1477"/>
      <c r="CLG46" s="1477"/>
      <c r="CLH46" s="1477"/>
      <c r="CLI46" s="1477"/>
      <c r="CLJ46" s="1477"/>
      <c r="CLK46" s="1477"/>
      <c r="CLL46" s="1477"/>
      <c r="CLM46" s="1477"/>
      <c r="CLN46" s="1477"/>
      <c r="CLO46" s="1477"/>
      <c r="CLP46" s="1477"/>
      <c r="CLQ46" s="1477"/>
      <c r="CLR46" s="1477"/>
      <c r="CLS46" s="1477"/>
      <c r="CLT46" s="1477"/>
      <c r="CLU46" s="1477"/>
      <c r="CLV46" s="1477"/>
      <c r="CLW46" s="1477"/>
      <c r="CLX46" s="1477"/>
      <c r="CLY46" s="1477"/>
      <c r="CLZ46" s="1477"/>
      <c r="CMA46" s="1477"/>
      <c r="CMB46" s="1477"/>
      <c r="CMC46" s="1477"/>
      <c r="CMD46" s="1477"/>
      <c r="CME46" s="1477"/>
      <c r="CMF46" s="1477"/>
      <c r="CMG46" s="1477"/>
      <c r="CMH46" s="1477"/>
      <c r="CMI46" s="1477"/>
      <c r="CMJ46" s="1477"/>
      <c r="CMK46" s="1477"/>
      <c r="CML46" s="1477"/>
      <c r="CMM46" s="1477"/>
      <c r="CMN46" s="1477"/>
      <c r="CMO46" s="1477"/>
      <c r="CMP46" s="1477"/>
      <c r="CMQ46" s="1477"/>
      <c r="CMR46" s="1477"/>
      <c r="CMS46" s="1477"/>
      <c r="CMT46" s="1477"/>
      <c r="CMU46" s="1477"/>
      <c r="CMV46" s="1477"/>
      <c r="CMW46" s="1477"/>
      <c r="CMX46" s="1477"/>
      <c r="CMY46" s="1477"/>
      <c r="CMZ46" s="1477"/>
      <c r="CNA46" s="1477"/>
      <c r="CNB46" s="1477"/>
      <c r="CNC46" s="1477"/>
      <c r="CND46" s="1477"/>
      <c r="CNE46" s="1477"/>
      <c r="CNF46" s="1477"/>
      <c r="CNG46" s="1477"/>
      <c r="CNH46" s="1477"/>
      <c r="CNI46" s="1477"/>
      <c r="CNJ46" s="1477"/>
      <c r="CNK46" s="1477"/>
      <c r="CNL46" s="1477"/>
      <c r="CNM46" s="1477"/>
      <c r="CNN46" s="1477"/>
      <c r="CNO46" s="1477"/>
      <c r="CNP46" s="1477"/>
      <c r="CNQ46" s="1477"/>
      <c r="CNR46" s="1477"/>
      <c r="CNS46" s="1477"/>
      <c r="CNT46" s="1477"/>
      <c r="CNU46" s="1477"/>
      <c r="CNV46" s="1477"/>
      <c r="CNW46" s="1477"/>
      <c r="CNX46" s="1477"/>
      <c r="CNY46" s="1477"/>
      <c r="CNZ46" s="1477"/>
      <c r="COA46" s="1477"/>
      <c r="COB46" s="1477"/>
      <c r="COC46" s="1477"/>
      <c r="COD46" s="1477"/>
      <c r="COE46" s="1477"/>
      <c r="COF46" s="1477"/>
      <c r="COG46" s="1477"/>
      <c r="COH46" s="1477"/>
      <c r="COI46" s="1477"/>
      <c r="COJ46" s="1477"/>
      <c r="COK46" s="1477"/>
      <c r="COL46" s="1477"/>
      <c r="COM46" s="1477"/>
      <c r="CON46" s="1477"/>
      <c r="COO46" s="1477"/>
      <c r="COP46" s="1477"/>
      <c r="COQ46" s="1477"/>
      <c r="COR46" s="1477"/>
      <c r="COS46" s="1477"/>
      <c r="COT46" s="1477"/>
      <c r="COU46" s="1477"/>
      <c r="COV46" s="1477"/>
      <c r="COW46" s="1477"/>
      <c r="COX46" s="1477"/>
      <c r="COY46" s="1477"/>
      <c r="COZ46" s="1477"/>
      <c r="CPA46" s="1477"/>
      <c r="CPB46" s="1477"/>
      <c r="CPC46" s="1477"/>
      <c r="CPD46" s="1477"/>
      <c r="CPE46" s="1477"/>
      <c r="CPF46" s="1477"/>
      <c r="CPG46" s="1477"/>
      <c r="CPH46" s="1477"/>
      <c r="CPI46" s="1477"/>
      <c r="CPJ46" s="1477"/>
      <c r="CPK46" s="1477"/>
      <c r="CPL46" s="1477"/>
      <c r="CPM46" s="1477"/>
      <c r="CPN46" s="1477"/>
      <c r="CPO46" s="1477"/>
      <c r="CPP46" s="1477"/>
      <c r="CPQ46" s="1477"/>
      <c r="CPR46" s="1477"/>
      <c r="CPS46" s="1477"/>
      <c r="CPT46" s="1477"/>
      <c r="CPU46" s="1477"/>
      <c r="CPV46" s="1477"/>
      <c r="CPW46" s="1477"/>
      <c r="CPX46" s="1477"/>
      <c r="CPY46" s="1477"/>
      <c r="CPZ46" s="1477"/>
      <c r="CQA46" s="1477"/>
      <c r="CQB46" s="1477"/>
      <c r="CQC46" s="1477"/>
      <c r="CQD46" s="1477"/>
      <c r="CQE46" s="1477"/>
      <c r="CQF46" s="1477"/>
      <c r="CQG46" s="1477"/>
      <c r="CQH46" s="1477"/>
      <c r="CQI46" s="1477"/>
      <c r="CQJ46" s="1477"/>
      <c r="CQK46" s="1477"/>
      <c r="CQL46" s="1477"/>
      <c r="CQM46" s="1477"/>
      <c r="CQN46" s="1477"/>
      <c r="CQO46" s="1477"/>
      <c r="CQP46" s="1477"/>
      <c r="CQQ46" s="1477"/>
      <c r="CQR46" s="1477"/>
      <c r="CQS46" s="1477"/>
      <c r="CQT46" s="1477"/>
      <c r="CQU46" s="1477"/>
      <c r="CQV46" s="1477"/>
      <c r="CQW46" s="1477"/>
      <c r="CQX46" s="1477"/>
      <c r="CQY46" s="1477"/>
      <c r="CQZ46" s="1477"/>
      <c r="CRA46" s="1477"/>
      <c r="CRB46" s="1477"/>
      <c r="CRC46" s="1477"/>
      <c r="CRD46" s="1477"/>
      <c r="CRE46" s="1477"/>
      <c r="CRF46" s="1477"/>
      <c r="CRG46" s="1477"/>
      <c r="CRH46" s="1477"/>
      <c r="CRI46" s="1477"/>
      <c r="CRJ46" s="1477"/>
      <c r="CRK46" s="1477"/>
      <c r="CRL46" s="1477"/>
      <c r="CRM46" s="1477"/>
      <c r="CRN46" s="1477"/>
      <c r="CRO46" s="1477"/>
      <c r="CRP46" s="1477"/>
      <c r="CRQ46" s="1477"/>
      <c r="CRR46" s="1477"/>
      <c r="CRS46" s="1477"/>
      <c r="CRT46" s="1477"/>
      <c r="CRU46" s="1477"/>
      <c r="CRV46" s="1477"/>
      <c r="CRW46" s="1477"/>
      <c r="CRX46" s="1477"/>
      <c r="CRY46" s="1477"/>
      <c r="CRZ46" s="1477"/>
      <c r="CSA46" s="1477"/>
      <c r="CSB46" s="1477"/>
      <c r="CSC46" s="1477"/>
      <c r="CSD46" s="1477"/>
      <c r="CSE46" s="1477"/>
      <c r="CSF46" s="1477"/>
      <c r="CSG46" s="1477"/>
      <c r="CSH46" s="1477"/>
      <c r="CSI46" s="1477"/>
      <c r="CSJ46" s="1477"/>
      <c r="CSK46" s="1477"/>
      <c r="CSL46" s="1477"/>
      <c r="CSM46" s="1477"/>
      <c r="CSN46" s="1477"/>
      <c r="CSO46" s="1477"/>
      <c r="CSP46" s="1477"/>
      <c r="CSQ46" s="1477"/>
      <c r="CSR46" s="1477"/>
      <c r="CSS46" s="1477"/>
      <c r="CST46" s="1477"/>
      <c r="CSU46" s="1477"/>
      <c r="CSV46" s="1477"/>
      <c r="CSW46" s="1477"/>
      <c r="CSX46" s="1477"/>
      <c r="CSY46" s="1477"/>
      <c r="CSZ46" s="1477"/>
      <c r="CTA46" s="1477"/>
      <c r="CTB46" s="1477"/>
      <c r="CTC46" s="1477"/>
      <c r="CTD46" s="1477"/>
      <c r="CTE46" s="1477"/>
      <c r="CTF46" s="1477"/>
      <c r="CTG46" s="1477"/>
      <c r="CTH46" s="1477"/>
      <c r="CTI46" s="1477"/>
      <c r="CTJ46" s="1477"/>
      <c r="CTK46" s="1477"/>
      <c r="CTL46" s="1477"/>
      <c r="CTM46" s="1477"/>
      <c r="CTN46" s="1477"/>
      <c r="CTO46" s="1477"/>
      <c r="CTP46" s="1477"/>
      <c r="CTQ46" s="1477"/>
      <c r="CTR46" s="1477"/>
      <c r="CTS46" s="1477"/>
      <c r="CTT46" s="1477"/>
      <c r="CTU46" s="1477"/>
      <c r="CTV46" s="1477"/>
      <c r="CTW46" s="1477"/>
      <c r="CTX46" s="1477"/>
      <c r="CTY46" s="1477"/>
      <c r="CTZ46" s="1477"/>
      <c r="CUA46" s="1477"/>
      <c r="CUB46" s="1477"/>
      <c r="CUC46" s="1477"/>
      <c r="CUD46" s="1477"/>
      <c r="CUE46" s="1477"/>
      <c r="CUF46" s="1477"/>
      <c r="CUG46" s="1477"/>
      <c r="CUH46" s="1477"/>
      <c r="CUI46" s="1477"/>
      <c r="CUJ46" s="1477"/>
      <c r="CUK46" s="1477"/>
      <c r="CUL46" s="1477"/>
      <c r="CUM46" s="1477"/>
      <c r="CUN46" s="1477"/>
      <c r="CUO46" s="1477"/>
      <c r="CUP46" s="1477"/>
      <c r="CUQ46" s="1477"/>
      <c r="CUR46" s="1477"/>
      <c r="CUS46" s="1477"/>
      <c r="CUT46" s="1477"/>
      <c r="CUU46" s="1477"/>
      <c r="CUV46" s="1477"/>
      <c r="CUW46" s="1477"/>
      <c r="CUX46" s="1477"/>
      <c r="CUY46" s="1477"/>
      <c r="CUZ46" s="1477"/>
      <c r="CVA46" s="1477"/>
      <c r="CVB46" s="1477"/>
      <c r="CVC46" s="1477"/>
      <c r="CVD46" s="1477"/>
      <c r="CVE46" s="1477"/>
      <c r="CVF46" s="1477"/>
      <c r="CVG46" s="1477"/>
      <c r="CVH46" s="1477"/>
      <c r="CVI46" s="1477"/>
      <c r="CVJ46" s="1477"/>
      <c r="CVK46" s="1477"/>
      <c r="CVL46" s="1477"/>
      <c r="CVM46" s="1477"/>
      <c r="CVN46" s="1477"/>
      <c r="CVO46" s="1477"/>
      <c r="CVP46" s="1477"/>
      <c r="CVQ46" s="1477"/>
      <c r="CVR46" s="1477"/>
      <c r="CVS46" s="1477"/>
      <c r="CVT46" s="1477"/>
      <c r="CVU46" s="1477"/>
      <c r="CVV46" s="1477"/>
      <c r="CVW46" s="1477"/>
      <c r="CVX46" s="1477"/>
      <c r="CVY46" s="1477"/>
      <c r="CVZ46" s="1477"/>
      <c r="CWA46" s="1477"/>
      <c r="CWB46" s="1477"/>
      <c r="CWC46" s="1477"/>
      <c r="CWD46" s="1477"/>
      <c r="CWE46" s="1477"/>
      <c r="CWF46" s="1477"/>
      <c r="CWG46" s="1477"/>
      <c r="CWH46" s="1477"/>
      <c r="CWI46" s="1477"/>
      <c r="CWJ46" s="1477"/>
      <c r="CWK46" s="1477"/>
      <c r="CWL46" s="1477"/>
      <c r="CWM46" s="1477"/>
      <c r="CWN46" s="1477"/>
      <c r="CWO46" s="1477"/>
      <c r="CWP46" s="1477"/>
      <c r="CWQ46" s="1477"/>
      <c r="CWR46" s="1477"/>
      <c r="CWS46" s="1477"/>
      <c r="CWT46" s="1477"/>
      <c r="CWU46" s="1477"/>
      <c r="CWV46" s="1477"/>
      <c r="CWW46" s="1477"/>
      <c r="CWX46" s="1477"/>
      <c r="CWY46" s="1477"/>
      <c r="CWZ46" s="1477"/>
      <c r="CXA46" s="1477"/>
      <c r="CXB46" s="1477"/>
      <c r="CXC46" s="1477"/>
      <c r="CXD46" s="1477"/>
      <c r="CXE46" s="1477"/>
      <c r="CXF46" s="1477"/>
      <c r="CXG46" s="1477"/>
      <c r="CXH46" s="1477"/>
      <c r="CXI46" s="1477"/>
      <c r="CXJ46" s="1477"/>
      <c r="CXK46" s="1477"/>
      <c r="CXL46" s="1477"/>
      <c r="CXM46" s="1477"/>
      <c r="CXN46" s="1477"/>
      <c r="CXO46" s="1477"/>
      <c r="CXP46" s="1477"/>
      <c r="CXQ46" s="1477"/>
      <c r="CXR46" s="1477"/>
      <c r="CXS46" s="1477"/>
      <c r="CXT46" s="1477"/>
      <c r="CXU46" s="1477"/>
      <c r="CXV46" s="1477"/>
      <c r="CXW46" s="1477"/>
      <c r="CXX46" s="1477"/>
      <c r="CXY46" s="1477"/>
      <c r="CXZ46" s="1477"/>
      <c r="CYA46" s="1477"/>
      <c r="CYB46" s="1477"/>
      <c r="CYC46" s="1477"/>
      <c r="CYD46" s="1477"/>
      <c r="CYE46" s="1477"/>
      <c r="CYF46" s="1477"/>
      <c r="CYG46" s="1477"/>
      <c r="CYH46" s="1477"/>
      <c r="CYI46" s="1477"/>
      <c r="CYJ46" s="1477"/>
      <c r="CYK46" s="1477"/>
      <c r="CYL46" s="1477"/>
      <c r="CYM46" s="1477"/>
      <c r="CYN46" s="1477"/>
      <c r="CYO46" s="1477"/>
      <c r="CYP46" s="1477"/>
      <c r="CYQ46" s="1477"/>
      <c r="CYR46" s="1477"/>
      <c r="CYS46" s="1477"/>
      <c r="CYT46" s="1477"/>
      <c r="CYU46" s="1477"/>
      <c r="CYV46" s="1477"/>
      <c r="CYW46" s="1477"/>
      <c r="CYX46" s="1477"/>
      <c r="CYY46" s="1477"/>
      <c r="CYZ46" s="1477"/>
      <c r="CZA46" s="1477"/>
      <c r="CZB46" s="1477"/>
      <c r="CZC46" s="1477"/>
      <c r="CZD46" s="1477"/>
      <c r="CZE46" s="1477"/>
      <c r="CZF46" s="1477"/>
      <c r="CZG46" s="1477"/>
      <c r="CZH46" s="1477"/>
      <c r="CZI46" s="1477"/>
      <c r="CZJ46" s="1477"/>
      <c r="CZK46" s="1477"/>
      <c r="CZL46" s="1477"/>
      <c r="CZM46" s="1477"/>
      <c r="CZN46" s="1477"/>
      <c r="CZO46" s="1477"/>
      <c r="CZP46" s="1477"/>
      <c r="CZQ46" s="1477"/>
      <c r="CZR46" s="1477"/>
      <c r="CZS46" s="1477"/>
      <c r="CZT46" s="1477"/>
      <c r="CZU46" s="1477"/>
      <c r="CZV46" s="1477"/>
      <c r="CZW46" s="1477"/>
      <c r="CZX46" s="1477"/>
      <c r="CZY46" s="1477"/>
      <c r="CZZ46" s="1477"/>
      <c r="DAA46" s="1477"/>
      <c r="DAB46" s="1477"/>
      <c r="DAC46" s="1477"/>
      <c r="DAD46" s="1477"/>
      <c r="DAE46" s="1477"/>
      <c r="DAF46" s="1477"/>
      <c r="DAG46" s="1477"/>
      <c r="DAH46" s="1477"/>
      <c r="DAI46" s="1477"/>
      <c r="DAJ46" s="1477"/>
      <c r="DAK46" s="1477"/>
      <c r="DAL46" s="1477"/>
      <c r="DAM46" s="1477"/>
      <c r="DAN46" s="1477"/>
      <c r="DAO46" s="1477"/>
      <c r="DAP46" s="1477"/>
      <c r="DAQ46" s="1477"/>
      <c r="DAR46" s="1477"/>
      <c r="DAS46" s="1477"/>
      <c r="DAT46" s="1477"/>
      <c r="DAU46" s="1477"/>
      <c r="DAV46" s="1477"/>
      <c r="DAW46" s="1477"/>
      <c r="DAX46" s="1477"/>
      <c r="DAY46" s="1477"/>
      <c r="DAZ46" s="1477"/>
      <c r="DBA46" s="1477"/>
      <c r="DBB46" s="1477"/>
      <c r="DBC46" s="1477"/>
      <c r="DBD46" s="1477"/>
      <c r="DBE46" s="1477"/>
      <c r="DBF46" s="1477"/>
      <c r="DBG46" s="1477"/>
      <c r="DBH46" s="1477"/>
      <c r="DBI46" s="1477"/>
      <c r="DBJ46" s="1477"/>
      <c r="DBK46" s="1477"/>
      <c r="DBL46" s="1477"/>
      <c r="DBM46" s="1477"/>
      <c r="DBN46" s="1477"/>
      <c r="DBO46" s="1477"/>
      <c r="DBP46" s="1477"/>
      <c r="DBQ46" s="1477"/>
      <c r="DBR46" s="1477"/>
      <c r="DBS46" s="1477"/>
      <c r="DBT46" s="1477"/>
      <c r="DBU46" s="1477"/>
      <c r="DBV46" s="1477"/>
      <c r="DBW46" s="1477"/>
      <c r="DBX46" s="1477"/>
      <c r="DBY46" s="1477"/>
      <c r="DBZ46" s="1477"/>
      <c r="DCA46" s="1477"/>
      <c r="DCB46" s="1477"/>
      <c r="DCC46" s="1477"/>
      <c r="DCD46" s="1477"/>
      <c r="DCE46" s="1477"/>
      <c r="DCF46" s="1477"/>
      <c r="DCG46" s="1477"/>
      <c r="DCH46" s="1477"/>
      <c r="DCI46" s="1477"/>
      <c r="DCJ46" s="1477"/>
      <c r="DCK46" s="1477"/>
      <c r="DCL46" s="1477"/>
      <c r="DCM46" s="1477"/>
      <c r="DCN46" s="1477"/>
      <c r="DCO46" s="1477"/>
      <c r="DCP46" s="1477"/>
      <c r="DCQ46" s="1477"/>
      <c r="DCR46" s="1477"/>
      <c r="DCS46" s="1477"/>
      <c r="DCT46" s="1477"/>
      <c r="DCU46" s="1477"/>
      <c r="DCV46" s="1477"/>
      <c r="DCW46" s="1477"/>
      <c r="DCX46" s="1477"/>
      <c r="DCY46" s="1477"/>
      <c r="DCZ46" s="1477"/>
      <c r="DDA46" s="1477"/>
      <c r="DDB46" s="1477"/>
      <c r="DDC46" s="1477"/>
      <c r="DDD46" s="1477"/>
      <c r="DDE46" s="1477"/>
      <c r="DDF46" s="1477"/>
      <c r="DDG46" s="1477"/>
      <c r="DDH46" s="1477"/>
      <c r="DDI46" s="1477"/>
      <c r="DDJ46" s="1477"/>
      <c r="DDK46" s="1477"/>
      <c r="DDL46" s="1477"/>
      <c r="DDM46" s="1477"/>
      <c r="DDN46" s="1477"/>
      <c r="DDO46" s="1477"/>
      <c r="DDP46" s="1477"/>
      <c r="DDQ46" s="1477"/>
      <c r="DDR46" s="1477"/>
      <c r="DDS46" s="1477"/>
      <c r="DDT46" s="1477"/>
      <c r="DDU46" s="1477"/>
      <c r="DDV46" s="1477"/>
      <c r="DDW46" s="1477"/>
      <c r="DDX46" s="1477"/>
      <c r="DDY46" s="1477"/>
      <c r="DDZ46" s="1477"/>
      <c r="DEA46" s="1477"/>
      <c r="DEB46" s="1477"/>
      <c r="DEC46" s="1477"/>
      <c r="DED46" s="1477"/>
      <c r="DEE46" s="1477"/>
      <c r="DEF46" s="1477"/>
      <c r="DEG46" s="1477"/>
      <c r="DEH46" s="1477"/>
      <c r="DEI46" s="1477"/>
      <c r="DEJ46" s="1477"/>
      <c r="DEK46" s="1477"/>
      <c r="DEL46" s="1477"/>
      <c r="DEM46" s="1477"/>
      <c r="DEN46" s="1477"/>
      <c r="DEO46" s="1477"/>
      <c r="DEP46" s="1477"/>
      <c r="DEQ46" s="1477"/>
      <c r="DER46" s="1477"/>
      <c r="DES46" s="1477"/>
      <c r="DET46" s="1477"/>
      <c r="DEU46" s="1477"/>
      <c r="DEV46" s="1477"/>
      <c r="DEW46" s="1477"/>
      <c r="DEX46" s="1477"/>
      <c r="DEY46" s="1477"/>
      <c r="DEZ46" s="1477"/>
      <c r="DFA46" s="1477"/>
      <c r="DFB46" s="1477"/>
      <c r="DFC46" s="1477"/>
      <c r="DFD46" s="1477"/>
      <c r="DFE46" s="1477"/>
      <c r="DFF46" s="1477"/>
      <c r="DFG46" s="1477"/>
      <c r="DFH46" s="1477"/>
      <c r="DFI46" s="1477"/>
      <c r="DFJ46" s="1477"/>
      <c r="DFK46" s="1477"/>
      <c r="DFL46" s="1477"/>
      <c r="DFM46" s="1477"/>
      <c r="DFN46" s="1477"/>
      <c r="DFO46" s="1477"/>
      <c r="DFP46" s="1477"/>
      <c r="DFQ46" s="1477"/>
      <c r="DFR46" s="1477"/>
      <c r="DFS46" s="1477"/>
      <c r="DFT46" s="1477"/>
      <c r="DFU46" s="1477"/>
      <c r="DFV46" s="1477"/>
      <c r="DFW46" s="1477"/>
      <c r="DFX46" s="1477"/>
      <c r="DFY46" s="1477"/>
      <c r="DFZ46" s="1477"/>
      <c r="DGA46" s="1477"/>
      <c r="DGB46" s="1477"/>
      <c r="DGC46" s="1477"/>
      <c r="DGD46" s="1477"/>
      <c r="DGE46" s="1477"/>
      <c r="DGF46" s="1477"/>
      <c r="DGG46" s="1477"/>
      <c r="DGH46" s="1477"/>
      <c r="DGI46" s="1477"/>
      <c r="DGJ46" s="1477"/>
      <c r="DGK46" s="1477"/>
      <c r="DGL46" s="1477"/>
      <c r="DGM46" s="1477"/>
      <c r="DGN46" s="1477"/>
      <c r="DGO46" s="1477"/>
      <c r="DGP46" s="1477"/>
      <c r="DGQ46" s="1477"/>
      <c r="DGR46" s="1477"/>
      <c r="DGS46" s="1477"/>
      <c r="DGT46" s="1477"/>
      <c r="DGU46" s="1477"/>
      <c r="DGV46" s="1477"/>
      <c r="DGW46" s="1477"/>
      <c r="DGX46" s="1477"/>
      <c r="DGY46" s="1477"/>
      <c r="DGZ46" s="1477"/>
      <c r="DHA46" s="1477"/>
      <c r="DHB46" s="1477"/>
      <c r="DHC46" s="1477"/>
      <c r="DHD46" s="1477"/>
      <c r="DHE46" s="1477"/>
      <c r="DHF46" s="1477"/>
      <c r="DHG46" s="1477"/>
      <c r="DHH46" s="1477"/>
      <c r="DHI46" s="1477"/>
      <c r="DHJ46" s="1477"/>
      <c r="DHK46" s="1477"/>
      <c r="DHL46" s="1477"/>
      <c r="DHM46" s="1477"/>
      <c r="DHN46" s="1477"/>
      <c r="DHO46" s="1477"/>
      <c r="DHP46" s="1477"/>
      <c r="DHQ46" s="1477"/>
      <c r="DHR46" s="1477"/>
      <c r="DHS46" s="1477"/>
      <c r="DHT46" s="1477"/>
      <c r="DHU46" s="1477"/>
      <c r="DHV46" s="1477"/>
      <c r="DHW46" s="1477"/>
      <c r="DHX46" s="1477"/>
      <c r="DHY46" s="1477"/>
      <c r="DHZ46" s="1477"/>
      <c r="DIA46" s="1477"/>
      <c r="DIB46" s="1477"/>
      <c r="DIC46" s="1477"/>
      <c r="DID46" s="1477"/>
      <c r="DIE46" s="1477"/>
      <c r="DIF46" s="1477"/>
      <c r="DIG46" s="1477"/>
      <c r="DIH46" s="1477"/>
      <c r="DII46" s="1477"/>
      <c r="DIJ46" s="1477"/>
      <c r="DIK46" s="1477"/>
      <c r="DIL46" s="1477"/>
      <c r="DIM46" s="1477"/>
      <c r="DIN46" s="1477"/>
      <c r="DIO46" s="1477"/>
      <c r="DIP46" s="1477"/>
      <c r="DIQ46" s="1477"/>
      <c r="DIR46" s="1477"/>
      <c r="DIS46" s="1477"/>
      <c r="DIT46" s="1477"/>
      <c r="DIU46" s="1477"/>
      <c r="DIV46" s="1477"/>
      <c r="DIW46" s="1477"/>
      <c r="DIX46" s="1477"/>
      <c r="DIY46" s="1477"/>
      <c r="DIZ46" s="1477"/>
      <c r="DJA46" s="1477"/>
      <c r="DJB46" s="1477"/>
      <c r="DJC46" s="1477"/>
      <c r="DJD46" s="1477"/>
      <c r="DJE46" s="1477"/>
      <c r="DJF46" s="1477"/>
      <c r="DJG46" s="1477"/>
      <c r="DJH46" s="1477"/>
      <c r="DJI46" s="1477"/>
      <c r="DJJ46" s="1477"/>
      <c r="DJK46" s="1477"/>
      <c r="DJL46" s="1477"/>
      <c r="DJM46" s="1477"/>
      <c r="DJN46" s="1477"/>
      <c r="DJO46" s="1477"/>
      <c r="DJP46" s="1477"/>
      <c r="DJQ46" s="1477"/>
      <c r="DJR46" s="1477"/>
      <c r="DJS46" s="1477"/>
      <c r="DJT46" s="1477"/>
      <c r="DJU46" s="1477"/>
      <c r="DJV46" s="1477"/>
      <c r="DJW46" s="1477"/>
      <c r="DJX46" s="1477"/>
      <c r="DJY46" s="1477"/>
      <c r="DJZ46" s="1477"/>
      <c r="DKA46" s="1477"/>
      <c r="DKB46" s="1477"/>
      <c r="DKC46" s="1477"/>
      <c r="DKD46" s="1477"/>
      <c r="DKE46" s="1477"/>
      <c r="DKF46" s="1477"/>
      <c r="DKG46" s="1477"/>
      <c r="DKH46" s="1477"/>
      <c r="DKI46" s="1477"/>
      <c r="DKJ46" s="1477"/>
      <c r="DKK46" s="1477"/>
      <c r="DKL46" s="1477"/>
      <c r="DKM46" s="1477"/>
      <c r="DKN46" s="1477"/>
      <c r="DKO46" s="1477"/>
      <c r="DKP46" s="1477"/>
      <c r="DKQ46" s="1477"/>
      <c r="DKR46" s="1477"/>
      <c r="DKS46" s="1477"/>
      <c r="DKT46" s="1477"/>
      <c r="DKU46" s="1477"/>
      <c r="DKV46" s="1477"/>
      <c r="DKW46" s="1477"/>
      <c r="DKX46" s="1477"/>
      <c r="DKY46" s="1477"/>
      <c r="DKZ46" s="1477"/>
      <c r="DLA46" s="1477"/>
      <c r="DLB46" s="1477"/>
      <c r="DLC46" s="1477"/>
      <c r="DLD46" s="1477"/>
      <c r="DLE46" s="1477"/>
      <c r="DLF46" s="1477"/>
      <c r="DLG46" s="1477"/>
      <c r="DLH46" s="1477"/>
      <c r="DLI46" s="1477"/>
      <c r="DLJ46" s="1477"/>
      <c r="DLK46" s="1477"/>
      <c r="DLL46" s="1477"/>
      <c r="DLM46" s="1477"/>
      <c r="DLN46" s="1477"/>
      <c r="DLO46" s="1477"/>
      <c r="DLP46" s="1477"/>
      <c r="DLQ46" s="1477"/>
      <c r="DLR46" s="1477"/>
      <c r="DLS46" s="1477"/>
      <c r="DLT46" s="1477"/>
      <c r="DLU46" s="1477"/>
      <c r="DLV46" s="1477"/>
      <c r="DLW46" s="1477"/>
      <c r="DLX46" s="1477"/>
      <c r="DLY46" s="1477"/>
      <c r="DLZ46" s="1477"/>
      <c r="DMA46" s="1477"/>
      <c r="DMB46" s="1477"/>
      <c r="DMC46" s="1477"/>
      <c r="DMD46" s="1477"/>
      <c r="DME46" s="1477"/>
      <c r="DMF46" s="1477"/>
      <c r="DMG46" s="1477"/>
      <c r="DMH46" s="1477"/>
      <c r="DMI46" s="1477"/>
      <c r="DMJ46" s="1477"/>
      <c r="DMK46" s="1477"/>
      <c r="DML46" s="1477"/>
      <c r="DMM46" s="1477"/>
      <c r="DMN46" s="1477"/>
      <c r="DMO46" s="1477"/>
      <c r="DMP46" s="1477"/>
      <c r="DMQ46" s="1477"/>
      <c r="DMR46" s="1477"/>
      <c r="DMS46" s="1477"/>
      <c r="DMT46" s="1477"/>
      <c r="DMU46" s="1477"/>
      <c r="DMV46" s="1477"/>
      <c r="DMW46" s="1477"/>
      <c r="DMX46" s="1477"/>
      <c r="DMY46" s="1477"/>
      <c r="DMZ46" s="1477"/>
      <c r="DNA46" s="1477"/>
      <c r="DNB46" s="1477"/>
      <c r="DNC46" s="1477"/>
      <c r="DND46" s="1477"/>
      <c r="DNE46" s="1477"/>
      <c r="DNF46" s="1477"/>
      <c r="DNG46" s="1477"/>
      <c r="DNH46" s="1477"/>
      <c r="DNI46" s="1477"/>
      <c r="DNJ46" s="1477"/>
      <c r="DNK46" s="1477"/>
      <c r="DNL46" s="1477"/>
      <c r="DNM46" s="1477"/>
      <c r="DNN46" s="1477"/>
      <c r="DNO46" s="1477"/>
      <c r="DNP46" s="1477"/>
      <c r="DNQ46" s="1477"/>
      <c r="DNR46" s="1477"/>
      <c r="DNS46" s="1477"/>
      <c r="DNT46" s="1477"/>
      <c r="DNU46" s="1477"/>
      <c r="DNV46" s="1477"/>
      <c r="DNW46" s="1477"/>
      <c r="DNX46" s="1477"/>
      <c r="DNY46" s="1477"/>
      <c r="DNZ46" s="1477"/>
      <c r="DOA46" s="1477"/>
      <c r="DOB46" s="1477"/>
      <c r="DOC46" s="1477"/>
      <c r="DOD46" s="1477"/>
      <c r="DOE46" s="1477"/>
      <c r="DOF46" s="1477"/>
      <c r="DOG46" s="1477"/>
      <c r="DOH46" s="1477"/>
      <c r="DOI46" s="1477"/>
      <c r="DOJ46" s="1477"/>
      <c r="DOK46" s="1477"/>
      <c r="DOL46" s="1477"/>
      <c r="DOM46" s="1477"/>
      <c r="DON46" s="1477"/>
      <c r="DOO46" s="1477"/>
      <c r="DOP46" s="1477"/>
      <c r="DOQ46" s="1477"/>
      <c r="DOR46" s="1477"/>
      <c r="DOS46" s="1477"/>
      <c r="DOT46" s="1477"/>
      <c r="DOU46" s="1477"/>
      <c r="DOV46" s="1477"/>
      <c r="DOW46" s="1477"/>
      <c r="DOX46" s="1477"/>
      <c r="DOY46" s="1477"/>
      <c r="DOZ46" s="1477"/>
      <c r="DPA46" s="1477"/>
      <c r="DPB46" s="1477"/>
      <c r="DPC46" s="1477"/>
      <c r="DPD46" s="1477"/>
      <c r="DPE46" s="1477"/>
      <c r="DPF46" s="1477"/>
      <c r="DPG46" s="1477"/>
      <c r="DPH46" s="1477"/>
      <c r="DPI46" s="1477"/>
      <c r="DPJ46" s="1477"/>
      <c r="DPK46" s="1477"/>
      <c r="DPL46" s="1477"/>
      <c r="DPM46" s="1477"/>
      <c r="DPN46" s="1477"/>
      <c r="DPO46" s="1477"/>
      <c r="DPP46" s="1477"/>
      <c r="DPQ46" s="1477"/>
      <c r="DPR46" s="1477"/>
      <c r="DPS46" s="1477"/>
      <c r="DPT46" s="1477"/>
      <c r="DPU46" s="1477"/>
      <c r="DPV46" s="1477"/>
      <c r="DPW46" s="1477"/>
      <c r="DPX46" s="1477"/>
      <c r="DPY46" s="1477"/>
      <c r="DPZ46" s="1477"/>
      <c r="DQA46" s="1477"/>
      <c r="DQB46" s="1477"/>
      <c r="DQC46" s="1477"/>
      <c r="DQD46" s="1477"/>
      <c r="DQE46" s="1477"/>
      <c r="DQF46" s="1477"/>
      <c r="DQG46" s="1477"/>
      <c r="DQH46" s="1477"/>
      <c r="DQI46" s="1477"/>
      <c r="DQJ46" s="1477"/>
      <c r="DQK46" s="1477"/>
      <c r="DQL46" s="1477"/>
      <c r="DQM46" s="1477"/>
      <c r="DQN46" s="1477"/>
      <c r="DQO46" s="1477"/>
      <c r="DQP46" s="1477"/>
      <c r="DQQ46" s="1477"/>
      <c r="DQR46" s="1477"/>
      <c r="DQS46" s="1477"/>
      <c r="DQT46" s="1477"/>
      <c r="DQU46" s="1477"/>
      <c r="DQV46" s="1477"/>
      <c r="DQW46" s="1477"/>
      <c r="DQX46" s="1477"/>
      <c r="DQY46" s="1477"/>
      <c r="DQZ46" s="1477"/>
      <c r="DRA46" s="1477"/>
      <c r="DRB46" s="1477"/>
      <c r="DRC46" s="1477"/>
      <c r="DRD46" s="1477"/>
      <c r="DRE46" s="1477"/>
      <c r="DRF46" s="1477"/>
      <c r="DRG46" s="1477"/>
      <c r="DRH46" s="1477"/>
      <c r="DRI46" s="1477"/>
      <c r="DRJ46" s="1477"/>
      <c r="DRK46" s="1477"/>
      <c r="DRL46" s="1477"/>
      <c r="DRM46" s="1477"/>
      <c r="DRN46" s="1477"/>
      <c r="DRO46" s="1477"/>
      <c r="DRP46" s="1477"/>
      <c r="DRQ46" s="1477"/>
      <c r="DRR46" s="1477"/>
      <c r="DRS46" s="1477"/>
      <c r="DRT46" s="1477"/>
      <c r="DRU46" s="1477"/>
      <c r="DRV46" s="1477"/>
      <c r="DRW46" s="1477"/>
      <c r="DRX46" s="1477"/>
      <c r="DRY46" s="1477"/>
      <c r="DRZ46" s="1477"/>
      <c r="DSA46" s="1477"/>
      <c r="DSB46" s="1477"/>
      <c r="DSC46" s="1477"/>
      <c r="DSD46" s="1477"/>
      <c r="DSE46" s="1477"/>
      <c r="DSF46" s="1477"/>
      <c r="DSG46" s="1477"/>
      <c r="DSH46" s="1477"/>
      <c r="DSI46" s="1477"/>
      <c r="DSJ46" s="1477"/>
      <c r="DSK46" s="1477"/>
      <c r="DSL46" s="1477"/>
      <c r="DSM46" s="1477"/>
      <c r="DSN46" s="1477"/>
      <c r="DSO46" s="1477"/>
      <c r="DSP46" s="1477"/>
      <c r="DSQ46" s="1477"/>
      <c r="DSR46" s="1477"/>
      <c r="DSS46" s="1477"/>
      <c r="DST46" s="1477"/>
      <c r="DSU46" s="1477"/>
      <c r="DSV46" s="1477"/>
      <c r="DSW46" s="1477"/>
      <c r="DSX46" s="1477"/>
      <c r="DSY46" s="1477"/>
      <c r="DSZ46" s="1477"/>
      <c r="DTA46" s="1477"/>
      <c r="DTB46" s="1477"/>
      <c r="DTC46" s="1477"/>
      <c r="DTD46" s="1477"/>
      <c r="DTE46" s="1477"/>
      <c r="DTF46" s="1477"/>
      <c r="DTG46" s="1477"/>
      <c r="DTH46" s="1477"/>
      <c r="DTI46" s="1477"/>
      <c r="DTJ46" s="1477"/>
      <c r="DTK46" s="1477"/>
      <c r="DTL46" s="1477"/>
      <c r="DTM46" s="1477"/>
      <c r="DTN46" s="1477"/>
      <c r="DTO46" s="1477"/>
      <c r="DTP46" s="1477"/>
      <c r="DTQ46" s="1477"/>
      <c r="DTR46" s="1477"/>
      <c r="DTS46" s="1477"/>
      <c r="DTT46" s="1477"/>
      <c r="DTU46" s="1477"/>
      <c r="DTV46" s="1477"/>
      <c r="DTW46" s="1477"/>
      <c r="DTX46" s="1477"/>
      <c r="DTY46" s="1477"/>
      <c r="DTZ46" s="1477"/>
      <c r="DUA46" s="1477"/>
      <c r="DUB46" s="1477"/>
      <c r="DUC46" s="1477"/>
      <c r="DUD46" s="1477"/>
      <c r="DUE46" s="1477"/>
      <c r="DUF46" s="1477"/>
      <c r="DUG46" s="1477"/>
      <c r="DUH46" s="1477"/>
      <c r="DUI46" s="1477"/>
      <c r="DUJ46" s="1477"/>
      <c r="DUK46" s="1477"/>
      <c r="DUL46" s="1477"/>
      <c r="DUM46" s="1477"/>
      <c r="DUN46" s="1477"/>
      <c r="DUO46" s="1477"/>
      <c r="DUP46" s="1477"/>
      <c r="DUQ46" s="1477"/>
      <c r="DUR46" s="1477"/>
      <c r="DUS46" s="1477"/>
      <c r="DUT46" s="1477"/>
      <c r="DUU46" s="1477"/>
      <c r="DUV46" s="1477"/>
      <c r="DUW46" s="1477"/>
      <c r="DUX46" s="1477"/>
      <c r="DUY46" s="1477"/>
      <c r="DUZ46" s="1477"/>
      <c r="DVA46" s="1477"/>
      <c r="DVB46" s="1477"/>
      <c r="DVC46" s="1477"/>
      <c r="DVD46" s="1477"/>
      <c r="DVE46" s="1477"/>
      <c r="DVF46" s="1477"/>
      <c r="DVG46" s="1477"/>
      <c r="DVH46" s="1477"/>
      <c r="DVI46" s="1477"/>
      <c r="DVJ46" s="1477"/>
      <c r="DVK46" s="1477"/>
      <c r="DVL46" s="1477"/>
      <c r="DVM46" s="1477"/>
      <c r="DVN46" s="1477"/>
      <c r="DVO46" s="1477"/>
      <c r="DVP46" s="1477"/>
      <c r="DVQ46" s="1477"/>
      <c r="DVR46" s="1477"/>
      <c r="DVS46" s="1477"/>
      <c r="DVT46" s="1477"/>
      <c r="DVU46" s="1477"/>
      <c r="DVV46" s="1477"/>
      <c r="DVW46" s="1477"/>
      <c r="DVX46" s="1477"/>
      <c r="DVY46" s="1477"/>
      <c r="DVZ46" s="1477"/>
      <c r="DWA46" s="1477"/>
      <c r="DWB46" s="1477"/>
      <c r="DWC46" s="1477"/>
      <c r="DWD46" s="1477"/>
      <c r="DWE46" s="1477"/>
      <c r="DWF46" s="1477"/>
      <c r="DWG46" s="1477"/>
      <c r="DWH46" s="1477"/>
      <c r="DWI46" s="1477"/>
      <c r="DWJ46" s="1477"/>
      <c r="DWK46" s="1477"/>
      <c r="DWL46" s="1477"/>
      <c r="DWM46" s="1477"/>
      <c r="DWN46" s="1477"/>
      <c r="DWO46" s="1477"/>
      <c r="DWP46" s="1477"/>
      <c r="DWQ46" s="1477"/>
      <c r="DWR46" s="1477"/>
      <c r="DWS46" s="1477"/>
      <c r="DWT46" s="1477"/>
      <c r="DWU46" s="1477"/>
      <c r="DWV46" s="1477"/>
      <c r="DWW46" s="1477"/>
      <c r="DWX46" s="1477"/>
      <c r="DWY46" s="1477"/>
      <c r="DWZ46" s="1477"/>
      <c r="DXA46" s="1477"/>
      <c r="DXB46" s="1477"/>
      <c r="DXC46" s="1477"/>
      <c r="DXD46" s="1477"/>
      <c r="DXE46" s="1477"/>
      <c r="DXF46" s="1477"/>
      <c r="DXG46" s="1477"/>
      <c r="DXH46" s="1477"/>
      <c r="DXI46" s="1477"/>
      <c r="DXJ46" s="1477"/>
      <c r="DXK46" s="1477"/>
      <c r="DXL46" s="1477"/>
      <c r="DXM46" s="1477"/>
      <c r="DXN46" s="1477"/>
      <c r="DXO46" s="1477"/>
      <c r="DXP46" s="1477"/>
      <c r="DXQ46" s="1477"/>
      <c r="DXR46" s="1477"/>
      <c r="DXS46" s="1477"/>
      <c r="DXT46" s="1477"/>
      <c r="DXU46" s="1477"/>
      <c r="DXV46" s="1477"/>
      <c r="DXW46" s="1477"/>
      <c r="DXX46" s="1477"/>
      <c r="DXY46" s="1477"/>
      <c r="DXZ46" s="1477"/>
      <c r="DYA46" s="1477"/>
      <c r="DYB46" s="1477"/>
      <c r="DYC46" s="1477"/>
      <c r="DYD46" s="1477"/>
      <c r="DYE46" s="1477"/>
      <c r="DYF46" s="1477"/>
      <c r="DYG46" s="1477"/>
      <c r="DYH46" s="1477"/>
      <c r="DYI46" s="1477"/>
      <c r="DYJ46" s="1477"/>
      <c r="DYK46" s="1477"/>
      <c r="DYL46" s="1477"/>
      <c r="DYM46" s="1477"/>
      <c r="DYN46" s="1477"/>
      <c r="DYO46" s="1477"/>
      <c r="DYP46" s="1477"/>
      <c r="DYQ46" s="1477"/>
      <c r="DYR46" s="1477"/>
      <c r="DYS46" s="1477"/>
      <c r="DYT46" s="1477"/>
      <c r="DYU46" s="1477"/>
      <c r="DYV46" s="1477"/>
      <c r="DYW46" s="1477"/>
      <c r="DYX46" s="1477"/>
      <c r="DYY46" s="1477"/>
      <c r="DYZ46" s="1477"/>
      <c r="DZA46" s="1477"/>
      <c r="DZB46" s="1477"/>
      <c r="DZC46" s="1477"/>
      <c r="DZD46" s="1477"/>
      <c r="DZE46" s="1477"/>
      <c r="DZF46" s="1477"/>
      <c r="DZG46" s="1477"/>
      <c r="DZH46" s="1477"/>
      <c r="DZI46" s="1477"/>
      <c r="DZJ46" s="1477"/>
      <c r="DZK46" s="1477"/>
      <c r="DZL46" s="1477"/>
      <c r="DZM46" s="1477"/>
      <c r="DZN46" s="1477"/>
      <c r="DZO46" s="1477"/>
      <c r="DZP46" s="1477"/>
      <c r="DZQ46" s="1477"/>
      <c r="DZR46" s="1477"/>
      <c r="DZS46" s="1477"/>
      <c r="DZT46" s="1477"/>
      <c r="DZU46" s="1477"/>
      <c r="DZV46" s="1477"/>
      <c r="DZW46" s="1477"/>
      <c r="DZX46" s="1477"/>
      <c r="DZY46" s="1477"/>
      <c r="DZZ46" s="1477"/>
      <c r="EAA46" s="1477"/>
      <c r="EAB46" s="1477"/>
      <c r="EAC46" s="1477"/>
      <c r="EAD46" s="1477"/>
      <c r="EAE46" s="1477"/>
      <c r="EAF46" s="1477"/>
      <c r="EAG46" s="1477"/>
      <c r="EAH46" s="1477"/>
      <c r="EAI46" s="1477"/>
      <c r="EAJ46" s="1477"/>
      <c r="EAK46" s="1477"/>
      <c r="EAL46" s="1477"/>
      <c r="EAM46" s="1477"/>
      <c r="EAN46" s="1477"/>
      <c r="EAO46" s="1477"/>
      <c r="EAP46" s="1477"/>
      <c r="EAQ46" s="1477"/>
      <c r="EAR46" s="1477"/>
      <c r="EAS46" s="1477"/>
      <c r="EAT46" s="1477"/>
      <c r="EAU46" s="1477"/>
      <c r="EAV46" s="1477"/>
      <c r="EAW46" s="1477"/>
      <c r="EAX46" s="1477"/>
      <c r="EAY46" s="1477"/>
      <c r="EAZ46" s="1477"/>
      <c r="EBA46" s="1477"/>
      <c r="EBB46" s="1477"/>
      <c r="EBC46" s="1477"/>
      <c r="EBD46" s="1477"/>
      <c r="EBE46" s="1477"/>
      <c r="EBF46" s="1477"/>
      <c r="EBG46" s="1477"/>
      <c r="EBH46" s="1477"/>
      <c r="EBI46" s="1477"/>
      <c r="EBJ46" s="1477"/>
      <c r="EBK46" s="1477"/>
      <c r="EBL46" s="1477"/>
      <c r="EBM46" s="1477"/>
      <c r="EBN46" s="1477"/>
      <c r="EBO46" s="1477"/>
      <c r="EBP46" s="1477"/>
      <c r="EBQ46" s="1477"/>
      <c r="EBR46" s="1477"/>
      <c r="EBS46" s="1477"/>
      <c r="EBT46" s="1477"/>
      <c r="EBU46" s="1477"/>
      <c r="EBV46" s="1477"/>
      <c r="EBW46" s="1477"/>
      <c r="EBX46" s="1477"/>
      <c r="EBY46" s="1477"/>
      <c r="EBZ46" s="1477"/>
      <c r="ECA46" s="1477"/>
      <c r="ECB46" s="1477"/>
      <c r="ECC46" s="1477"/>
      <c r="ECD46" s="1477"/>
      <c r="ECE46" s="1477"/>
      <c r="ECF46" s="1477"/>
      <c r="ECG46" s="1477"/>
      <c r="ECH46" s="1477"/>
      <c r="ECI46" s="1477"/>
      <c r="ECJ46" s="1477"/>
      <c r="ECK46" s="1477"/>
      <c r="ECL46" s="1477"/>
      <c r="ECM46" s="1477"/>
      <c r="ECN46" s="1477"/>
      <c r="ECO46" s="1477"/>
      <c r="ECP46" s="1477"/>
      <c r="ECQ46" s="1477"/>
      <c r="ECR46" s="1477"/>
      <c r="ECS46" s="1477"/>
      <c r="ECT46" s="1477"/>
      <c r="ECU46" s="1477"/>
      <c r="ECV46" s="1477"/>
      <c r="ECW46" s="1477"/>
      <c r="ECX46" s="1477"/>
      <c r="ECY46" s="1477"/>
      <c r="ECZ46" s="1477"/>
      <c r="EDA46" s="1477"/>
      <c r="EDB46" s="1477"/>
      <c r="EDC46" s="1477"/>
      <c r="EDD46" s="1477"/>
      <c r="EDE46" s="1477"/>
      <c r="EDF46" s="1477"/>
      <c r="EDG46" s="1477"/>
      <c r="EDH46" s="1477"/>
      <c r="EDI46" s="1477"/>
      <c r="EDJ46" s="1477"/>
      <c r="EDK46" s="1477"/>
      <c r="EDL46" s="1477"/>
      <c r="EDM46" s="1477"/>
      <c r="EDN46" s="1477"/>
      <c r="EDO46" s="1477"/>
      <c r="EDP46" s="1477"/>
      <c r="EDQ46" s="1477"/>
      <c r="EDR46" s="1477"/>
      <c r="EDS46" s="1477"/>
      <c r="EDT46" s="1477"/>
      <c r="EDU46" s="1477"/>
      <c r="EDV46" s="1477"/>
      <c r="EDW46" s="1477"/>
      <c r="EDX46" s="1477"/>
      <c r="EDY46" s="1477"/>
      <c r="EDZ46" s="1477"/>
      <c r="EEA46" s="1477"/>
      <c r="EEB46" s="1477"/>
      <c r="EEC46" s="1477"/>
      <c r="EED46" s="1477"/>
      <c r="EEE46" s="1477"/>
      <c r="EEF46" s="1477"/>
      <c r="EEG46" s="1477"/>
      <c r="EEH46" s="1477"/>
      <c r="EEI46" s="1477"/>
      <c r="EEJ46" s="1477"/>
      <c r="EEK46" s="1477"/>
      <c r="EEL46" s="1477"/>
      <c r="EEM46" s="1477"/>
      <c r="EEN46" s="1477"/>
      <c r="EEO46" s="1477"/>
      <c r="EEP46" s="1477"/>
      <c r="EEQ46" s="1477"/>
      <c r="EER46" s="1477"/>
      <c r="EES46" s="1477"/>
      <c r="EET46" s="1477"/>
      <c r="EEU46" s="1477"/>
      <c r="EEV46" s="1477"/>
      <c r="EEW46" s="1477"/>
      <c r="EEX46" s="1477"/>
      <c r="EEY46" s="1477"/>
      <c r="EEZ46" s="1477"/>
      <c r="EFA46" s="1477"/>
      <c r="EFB46" s="1477"/>
      <c r="EFC46" s="1477"/>
      <c r="EFD46" s="1477"/>
      <c r="EFE46" s="1477"/>
      <c r="EFF46" s="1477"/>
      <c r="EFG46" s="1477"/>
      <c r="EFH46" s="1477"/>
      <c r="EFI46" s="1477"/>
      <c r="EFJ46" s="1477"/>
      <c r="EFK46" s="1477"/>
      <c r="EFL46" s="1477"/>
      <c r="EFM46" s="1477"/>
      <c r="EFN46" s="1477"/>
      <c r="EFO46" s="1477"/>
      <c r="EFP46" s="1477"/>
      <c r="EFQ46" s="1477"/>
      <c r="EFR46" s="1477"/>
      <c r="EFS46" s="1477"/>
      <c r="EFT46" s="1477"/>
      <c r="EFU46" s="1477"/>
      <c r="EFV46" s="1477"/>
      <c r="EFW46" s="1477"/>
      <c r="EFX46" s="1477"/>
      <c r="EFY46" s="1477"/>
      <c r="EFZ46" s="1477"/>
      <c r="EGA46" s="1477"/>
      <c r="EGB46" s="1477"/>
      <c r="EGC46" s="1477"/>
      <c r="EGD46" s="1477"/>
      <c r="EGE46" s="1477"/>
      <c r="EGF46" s="1477"/>
      <c r="EGG46" s="1477"/>
      <c r="EGH46" s="1477"/>
      <c r="EGI46" s="1477"/>
      <c r="EGJ46" s="1477"/>
      <c r="EGK46" s="1477"/>
      <c r="EGL46" s="1477"/>
      <c r="EGM46" s="1477"/>
      <c r="EGN46" s="1477"/>
      <c r="EGO46" s="1477"/>
      <c r="EGP46" s="1477"/>
      <c r="EGQ46" s="1477"/>
      <c r="EGR46" s="1477"/>
      <c r="EGS46" s="1477"/>
      <c r="EGT46" s="1477"/>
      <c r="EGU46" s="1477"/>
      <c r="EGV46" s="1477"/>
      <c r="EGW46" s="1477"/>
      <c r="EGX46" s="1477"/>
      <c r="EGY46" s="1477"/>
      <c r="EGZ46" s="1477"/>
      <c r="EHA46" s="1477"/>
      <c r="EHB46" s="1477"/>
      <c r="EHC46" s="1477"/>
      <c r="EHD46" s="1477"/>
      <c r="EHE46" s="1477"/>
      <c r="EHF46" s="1477"/>
      <c r="EHG46" s="1477"/>
      <c r="EHH46" s="1477"/>
      <c r="EHI46" s="1477"/>
      <c r="EHJ46" s="1477"/>
      <c r="EHK46" s="1477"/>
      <c r="EHL46" s="1477"/>
      <c r="EHM46" s="1477"/>
      <c r="EHN46" s="1477"/>
      <c r="EHO46" s="1477"/>
      <c r="EHP46" s="1477"/>
      <c r="EHQ46" s="1477"/>
      <c r="EHR46" s="1477"/>
      <c r="EHS46" s="1477"/>
      <c r="EHT46" s="1477"/>
      <c r="EHU46" s="1477"/>
      <c r="EHV46" s="1477"/>
      <c r="EHW46" s="1477"/>
      <c r="EHX46" s="1477"/>
      <c r="EHY46" s="1477"/>
      <c r="EHZ46" s="1477"/>
      <c r="EIA46" s="1477"/>
      <c r="EIB46" s="1477"/>
      <c r="EIC46" s="1477"/>
      <c r="EID46" s="1477"/>
      <c r="EIE46" s="1477"/>
      <c r="EIF46" s="1477"/>
      <c r="EIG46" s="1477"/>
      <c r="EIH46" s="1477"/>
      <c r="EII46" s="1477"/>
      <c r="EIJ46" s="1477"/>
      <c r="EIK46" s="1477"/>
      <c r="EIL46" s="1477"/>
      <c r="EIM46" s="1477"/>
      <c r="EIN46" s="1477"/>
      <c r="EIO46" s="1477"/>
      <c r="EIP46" s="1477"/>
      <c r="EIQ46" s="1477"/>
      <c r="EIR46" s="1477"/>
      <c r="EIS46" s="1477"/>
      <c r="EIT46" s="1477"/>
      <c r="EIU46" s="1477"/>
      <c r="EIV46" s="1477"/>
      <c r="EIW46" s="1477"/>
      <c r="EIX46" s="1477"/>
      <c r="EIY46" s="1477"/>
      <c r="EIZ46" s="1477"/>
      <c r="EJA46" s="1477"/>
      <c r="EJB46" s="1477"/>
      <c r="EJC46" s="1477"/>
      <c r="EJD46" s="1477"/>
      <c r="EJE46" s="1477"/>
      <c r="EJF46" s="1477"/>
      <c r="EJG46" s="1477"/>
      <c r="EJH46" s="1477"/>
      <c r="EJI46" s="1477"/>
      <c r="EJJ46" s="1477"/>
      <c r="EJK46" s="1477"/>
      <c r="EJL46" s="1477"/>
      <c r="EJM46" s="1477"/>
      <c r="EJN46" s="1477"/>
      <c r="EJO46" s="1477"/>
      <c r="EJP46" s="1477"/>
      <c r="EJQ46" s="1477"/>
      <c r="EJR46" s="1477"/>
      <c r="EJS46" s="1477"/>
      <c r="EJT46" s="1477"/>
      <c r="EJU46" s="1477"/>
      <c r="EJV46" s="1477"/>
      <c r="EJW46" s="1477"/>
      <c r="EJX46" s="1477"/>
      <c r="EJY46" s="1477"/>
      <c r="EJZ46" s="1477"/>
      <c r="EKA46" s="1477"/>
      <c r="EKB46" s="1477"/>
      <c r="EKC46" s="1477"/>
      <c r="EKD46" s="1477"/>
      <c r="EKE46" s="1477"/>
      <c r="EKF46" s="1477"/>
      <c r="EKG46" s="1477"/>
      <c r="EKH46" s="1477"/>
      <c r="EKI46" s="1477"/>
      <c r="EKJ46" s="1477"/>
      <c r="EKK46" s="1477"/>
      <c r="EKL46" s="1477"/>
      <c r="EKM46" s="1477"/>
      <c r="EKN46" s="1477"/>
      <c r="EKO46" s="1477"/>
      <c r="EKP46" s="1477"/>
      <c r="EKQ46" s="1477"/>
      <c r="EKR46" s="1477"/>
      <c r="EKS46" s="1477"/>
      <c r="EKT46" s="1477"/>
      <c r="EKU46" s="1477"/>
      <c r="EKV46" s="1477"/>
      <c r="EKW46" s="1477"/>
      <c r="EKX46" s="1477"/>
      <c r="EKY46" s="1477"/>
      <c r="EKZ46" s="1477"/>
      <c r="ELA46" s="1477"/>
      <c r="ELB46" s="1477"/>
      <c r="ELC46" s="1477"/>
      <c r="ELD46" s="1477"/>
      <c r="ELE46" s="1477"/>
      <c r="ELF46" s="1477"/>
      <c r="ELG46" s="1477"/>
      <c r="ELH46" s="1477"/>
      <c r="ELI46" s="1477"/>
      <c r="ELJ46" s="1477"/>
      <c r="ELK46" s="1477"/>
      <c r="ELL46" s="1477"/>
      <c r="ELM46" s="1477"/>
      <c r="ELN46" s="1477"/>
      <c r="ELO46" s="1477"/>
      <c r="ELP46" s="1477"/>
      <c r="ELQ46" s="1477"/>
      <c r="ELR46" s="1477"/>
      <c r="ELS46" s="1477"/>
      <c r="ELT46" s="1477"/>
      <c r="ELU46" s="1477"/>
      <c r="ELV46" s="1477"/>
      <c r="ELW46" s="1477"/>
      <c r="ELX46" s="1477"/>
      <c r="ELY46" s="1477"/>
      <c r="ELZ46" s="1477"/>
      <c r="EMA46" s="1477"/>
      <c r="EMB46" s="1477"/>
      <c r="EMC46" s="1477"/>
      <c r="EMD46" s="1477"/>
      <c r="EME46" s="1477"/>
      <c r="EMF46" s="1477"/>
      <c r="EMG46" s="1477"/>
      <c r="EMH46" s="1477"/>
      <c r="EMI46" s="1477"/>
      <c r="EMJ46" s="1477"/>
      <c r="EMK46" s="1477"/>
      <c r="EML46" s="1477"/>
      <c r="EMM46" s="1477"/>
      <c r="EMN46" s="1477"/>
      <c r="EMO46" s="1477"/>
      <c r="EMP46" s="1477"/>
      <c r="EMQ46" s="1477"/>
      <c r="EMR46" s="1477"/>
      <c r="EMS46" s="1477"/>
      <c r="EMT46" s="1477"/>
      <c r="EMU46" s="1477"/>
      <c r="EMV46" s="1477"/>
      <c r="EMW46" s="1477"/>
      <c r="EMX46" s="1477"/>
      <c r="EMY46" s="1477"/>
      <c r="EMZ46" s="1477"/>
      <c r="ENA46" s="1477"/>
      <c r="ENB46" s="1477"/>
      <c r="ENC46" s="1477"/>
      <c r="END46" s="1477"/>
      <c r="ENE46" s="1477"/>
      <c r="ENF46" s="1477"/>
      <c r="ENG46" s="1477"/>
      <c r="ENH46" s="1477"/>
      <c r="ENI46" s="1477"/>
      <c r="ENJ46" s="1477"/>
      <c r="ENK46" s="1477"/>
      <c r="ENL46" s="1477"/>
      <c r="ENM46" s="1477"/>
      <c r="ENN46" s="1477"/>
      <c r="ENO46" s="1477"/>
      <c r="ENP46" s="1477"/>
      <c r="ENQ46" s="1477"/>
      <c r="ENR46" s="1477"/>
      <c r="ENS46" s="1477"/>
      <c r="ENT46" s="1477"/>
      <c r="ENU46" s="1477"/>
      <c r="ENV46" s="1477"/>
      <c r="ENW46" s="1477"/>
      <c r="ENX46" s="1477"/>
      <c r="ENY46" s="1477"/>
      <c r="ENZ46" s="1477"/>
      <c r="EOA46" s="1477"/>
      <c r="EOB46" s="1477"/>
      <c r="EOC46" s="1477"/>
      <c r="EOD46" s="1477"/>
      <c r="EOE46" s="1477"/>
      <c r="EOF46" s="1477"/>
      <c r="EOG46" s="1477"/>
      <c r="EOH46" s="1477"/>
      <c r="EOI46" s="1477"/>
      <c r="EOJ46" s="1477"/>
      <c r="EOK46" s="1477"/>
      <c r="EOL46" s="1477"/>
      <c r="EOM46" s="1477"/>
      <c r="EON46" s="1477"/>
      <c r="EOO46" s="1477"/>
      <c r="EOP46" s="1477"/>
      <c r="EOQ46" s="1477"/>
      <c r="EOR46" s="1477"/>
      <c r="EOS46" s="1477"/>
      <c r="EOT46" s="1477"/>
      <c r="EOU46" s="1477"/>
      <c r="EOV46" s="1477"/>
      <c r="EOW46" s="1477"/>
      <c r="EOX46" s="1477"/>
      <c r="EOY46" s="1477"/>
      <c r="EOZ46" s="1477"/>
      <c r="EPA46" s="1477"/>
      <c r="EPB46" s="1477"/>
      <c r="EPC46" s="1477"/>
      <c r="EPD46" s="1477"/>
      <c r="EPE46" s="1477"/>
      <c r="EPF46" s="1477"/>
      <c r="EPG46" s="1477"/>
      <c r="EPH46" s="1477"/>
      <c r="EPI46" s="1477"/>
      <c r="EPJ46" s="1477"/>
      <c r="EPK46" s="1477"/>
      <c r="EPL46" s="1477"/>
      <c r="EPM46" s="1477"/>
      <c r="EPN46" s="1477"/>
      <c r="EPO46" s="1477"/>
      <c r="EPP46" s="1477"/>
      <c r="EPQ46" s="1477"/>
      <c r="EPR46" s="1477"/>
      <c r="EPS46" s="1477"/>
      <c r="EPT46" s="1477"/>
      <c r="EPU46" s="1477"/>
      <c r="EPV46" s="1477"/>
      <c r="EPW46" s="1477"/>
      <c r="EPX46" s="1477"/>
      <c r="EPY46" s="1477"/>
      <c r="EPZ46" s="1477"/>
      <c r="EQA46" s="1477"/>
      <c r="EQB46" s="1477"/>
      <c r="EQC46" s="1477"/>
      <c r="EQD46" s="1477"/>
      <c r="EQE46" s="1477"/>
      <c r="EQF46" s="1477"/>
      <c r="EQG46" s="1477"/>
      <c r="EQH46" s="1477"/>
      <c r="EQI46" s="1477"/>
      <c r="EQJ46" s="1477"/>
      <c r="EQK46" s="1477"/>
      <c r="EQL46" s="1477"/>
      <c r="EQM46" s="1477"/>
      <c r="EQN46" s="1477"/>
      <c r="EQO46" s="1477"/>
      <c r="EQP46" s="1477"/>
      <c r="EQQ46" s="1477"/>
      <c r="EQR46" s="1477"/>
      <c r="EQS46" s="1477"/>
      <c r="EQT46" s="1477"/>
      <c r="EQU46" s="1477"/>
      <c r="EQV46" s="1477"/>
      <c r="EQW46" s="1477"/>
      <c r="EQX46" s="1477"/>
      <c r="EQY46" s="1477"/>
      <c r="EQZ46" s="1477"/>
      <c r="ERA46" s="1477"/>
      <c r="ERB46" s="1477"/>
      <c r="ERC46" s="1477"/>
      <c r="ERD46" s="1477"/>
      <c r="ERE46" s="1477"/>
      <c r="ERF46" s="1477"/>
      <c r="ERG46" s="1477"/>
      <c r="ERH46" s="1477"/>
      <c r="ERI46" s="1477"/>
      <c r="ERJ46" s="1477"/>
      <c r="ERK46" s="1477"/>
      <c r="ERL46" s="1477"/>
      <c r="ERM46" s="1477"/>
      <c r="ERN46" s="1477"/>
      <c r="ERO46" s="1477"/>
      <c r="ERP46" s="1477"/>
      <c r="ERQ46" s="1477"/>
      <c r="ERR46" s="1477"/>
      <c r="ERS46" s="1477"/>
      <c r="ERT46" s="1477"/>
      <c r="ERU46" s="1477"/>
      <c r="ERV46" s="1477"/>
      <c r="ERW46" s="1477"/>
      <c r="ERX46" s="1477"/>
      <c r="ERY46" s="1477"/>
      <c r="ERZ46" s="1477"/>
      <c r="ESA46" s="1477"/>
      <c r="ESB46" s="1477"/>
      <c r="ESC46" s="1477"/>
      <c r="ESD46" s="1477"/>
      <c r="ESE46" s="1477"/>
      <c r="ESF46" s="1477"/>
      <c r="ESG46" s="1477"/>
      <c r="ESH46" s="1477"/>
      <c r="ESI46" s="1477"/>
      <c r="ESJ46" s="1477"/>
      <c r="ESK46" s="1477"/>
      <c r="ESL46" s="1477"/>
      <c r="ESM46" s="1477"/>
      <c r="ESN46" s="1477"/>
      <c r="ESO46" s="1477"/>
      <c r="ESP46" s="1477"/>
      <c r="ESQ46" s="1477"/>
      <c r="ESR46" s="1477"/>
      <c r="ESS46" s="1477"/>
      <c r="EST46" s="1477"/>
      <c r="ESU46" s="1477"/>
      <c r="ESV46" s="1477"/>
      <c r="ESW46" s="1477"/>
      <c r="ESX46" s="1477"/>
      <c r="ESY46" s="1477"/>
      <c r="ESZ46" s="1477"/>
      <c r="ETA46" s="1477"/>
      <c r="ETB46" s="1477"/>
      <c r="ETC46" s="1477"/>
      <c r="ETD46" s="1477"/>
      <c r="ETE46" s="1477"/>
      <c r="ETF46" s="1477"/>
      <c r="ETG46" s="1477"/>
      <c r="ETH46" s="1477"/>
      <c r="ETI46" s="1477"/>
      <c r="ETJ46" s="1477"/>
      <c r="ETK46" s="1477"/>
      <c r="ETL46" s="1477"/>
      <c r="ETM46" s="1477"/>
      <c r="ETN46" s="1477"/>
      <c r="ETO46" s="1477"/>
      <c r="ETP46" s="1477"/>
      <c r="ETQ46" s="1477"/>
      <c r="ETR46" s="1477"/>
      <c r="ETS46" s="1477"/>
      <c r="ETT46" s="1477"/>
      <c r="ETU46" s="1477"/>
      <c r="ETV46" s="1477"/>
      <c r="ETW46" s="1477"/>
      <c r="ETX46" s="1477"/>
      <c r="ETY46" s="1477"/>
      <c r="ETZ46" s="1477"/>
      <c r="EUA46" s="1477"/>
      <c r="EUB46" s="1477"/>
      <c r="EUC46" s="1477"/>
      <c r="EUD46" s="1477"/>
      <c r="EUE46" s="1477"/>
      <c r="EUF46" s="1477"/>
      <c r="EUG46" s="1477"/>
      <c r="EUH46" s="1477"/>
      <c r="EUI46" s="1477"/>
      <c r="EUJ46" s="1477"/>
      <c r="EUK46" s="1477"/>
      <c r="EUL46" s="1477"/>
      <c r="EUM46" s="1477"/>
      <c r="EUN46" s="1477"/>
      <c r="EUO46" s="1477"/>
      <c r="EUP46" s="1477"/>
      <c r="EUQ46" s="1477"/>
      <c r="EUR46" s="1477"/>
      <c r="EUS46" s="1477"/>
      <c r="EUT46" s="1477"/>
      <c r="EUU46" s="1477"/>
      <c r="EUV46" s="1477"/>
      <c r="EUW46" s="1477"/>
      <c r="EUX46" s="1477"/>
      <c r="EUY46" s="1477"/>
      <c r="EUZ46" s="1477"/>
      <c r="EVA46" s="1477"/>
      <c r="EVB46" s="1477"/>
      <c r="EVC46" s="1477"/>
      <c r="EVD46" s="1477"/>
      <c r="EVE46" s="1477"/>
      <c r="EVF46" s="1477"/>
      <c r="EVG46" s="1477"/>
      <c r="EVH46" s="1477"/>
      <c r="EVI46" s="1477"/>
      <c r="EVJ46" s="1477"/>
      <c r="EVK46" s="1477"/>
      <c r="EVL46" s="1477"/>
      <c r="EVM46" s="1477"/>
      <c r="EVN46" s="1477"/>
      <c r="EVO46" s="1477"/>
      <c r="EVP46" s="1477"/>
      <c r="EVQ46" s="1477"/>
      <c r="EVR46" s="1477"/>
      <c r="EVS46" s="1477"/>
      <c r="EVT46" s="1477"/>
      <c r="EVU46" s="1477"/>
      <c r="EVV46" s="1477"/>
      <c r="EVW46" s="1477"/>
      <c r="EVX46" s="1477"/>
      <c r="EVY46" s="1477"/>
      <c r="EVZ46" s="1477"/>
      <c r="EWA46" s="1477"/>
      <c r="EWB46" s="1477"/>
      <c r="EWC46" s="1477"/>
      <c r="EWD46" s="1477"/>
      <c r="EWE46" s="1477"/>
      <c r="EWF46" s="1477"/>
      <c r="EWG46" s="1477"/>
      <c r="EWH46" s="1477"/>
      <c r="EWI46" s="1477"/>
      <c r="EWJ46" s="1477"/>
      <c r="EWK46" s="1477"/>
      <c r="EWL46" s="1477"/>
      <c r="EWM46" s="1477"/>
      <c r="EWN46" s="1477"/>
      <c r="EWO46" s="1477"/>
      <c r="EWP46" s="1477"/>
      <c r="EWQ46" s="1477"/>
      <c r="EWR46" s="1477"/>
      <c r="EWS46" s="1477"/>
      <c r="EWT46" s="1477"/>
      <c r="EWU46" s="1477"/>
      <c r="EWV46" s="1477"/>
      <c r="EWW46" s="1477"/>
      <c r="EWX46" s="1477"/>
      <c r="EWY46" s="1477"/>
      <c r="EWZ46" s="1477"/>
      <c r="EXA46" s="1477"/>
      <c r="EXB46" s="1477"/>
      <c r="EXC46" s="1477"/>
      <c r="EXD46" s="1477"/>
      <c r="EXE46" s="1477"/>
      <c r="EXF46" s="1477"/>
      <c r="EXG46" s="1477"/>
      <c r="EXH46" s="1477"/>
      <c r="EXI46" s="1477"/>
      <c r="EXJ46" s="1477"/>
      <c r="EXK46" s="1477"/>
      <c r="EXL46" s="1477"/>
      <c r="EXM46" s="1477"/>
      <c r="EXN46" s="1477"/>
      <c r="EXO46" s="1477"/>
      <c r="EXP46" s="1477"/>
      <c r="EXQ46" s="1477"/>
      <c r="EXR46" s="1477"/>
      <c r="EXS46" s="1477"/>
      <c r="EXT46" s="1477"/>
      <c r="EXU46" s="1477"/>
      <c r="EXV46" s="1477"/>
      <c r="EXW46" s="1477"/>
      <c r="EXX46" s="1477"/>
      <c r="EXY46" s="1477"/>
      <c r="EXZ46" s="1477"/>
      <c r="EYA46" s="1477"/>
      <c r="EYB46" s="1477"/>
      <c r="EYC46" s="1477"/>
      <c r="EYD46" s="1477"/>
      <c r="EYE46" s="1477"/>
      <c r="EYF46" s="1477"/>
      <c r="EYG46" s="1477"/>
      <c r="EYH46" s="1477"/>
      <c r="EYI46" s="1477"/>
      <c r="EYJ46" s="1477"/>
      <c r="EYK46" s="1477"/>
      <c r="EYL46" s="1477"/>
      <c r="EYM46" s="1477"/>
      <c r="EYN46" s="1477"/>
      <c r="EYO46" s="1477"/>
      <c r="EYP46" s="1477"/>
      <c r="EYQ46" s="1477"/>
      <c r="EYR46" s="1477"/>
      <c r="EYS46" s="1477"/>
      <c r="EYT46" s="1477"/>
      <c r="EYU46" s="1477"/>
      <c r="EYV46" s="1477"/>
      <c r="EYW46" s="1477"/>
      <c r="EYX46" s="1477"/>
      <c r="EYY46" s="1477"/>
      <c r="EYZ46" s="1477"/>
      <c r="EZA46" s="1477"/>
      <c r="EZB46" s="1477"/>
      <c r="EZC46" s="1477"/>
      <c r="EZD46" s="1477"/>
      <c r="EZE46" s="1477"/>
      <c r="EZF46" s="1477"/>
      <c r="EZG46" s="1477"/>
      <c r="EZH46" s="1477"/>
      <c r="EZI46" s="1477"/>
      <c r="EZJ46" s="1477"/>
      <c r="EZK46" s="1477"/>
      <c r="EZL46" s="1477"/>
      <c r="EZM46" s="1477"/>
      <c r="EZN46" s="1477"/>
      <c r="EZO46" s="1477"/>
      <c r="EZP46" s="1477"/>
      <c r="EZQ46" s="1477"/>
      <c r="EZR46" s="1477"/>
      <c r="EZS46" s="1477"/>
      <c r="EZT46" s="1477"/>
      <c r="EZU46" s="1477"/>
      <c r="EZV46" s="1477"/>
      <c r="EZW46" s="1477"/>
      <c r="EZX46" s="1477"/>
      <c r="EZY46" s="1477"/>
      <c r="EZZ46" s="1477"/>
      <c r="FAA46" s="1477"/>
      <c r="FAB46" s="1477"/>
      <c r="FAC46" s="1477"/>
      <c r="FAD46" s="1477"/>
      <c r="FAE46" s="1477"/>
      <c r="FAF46" s="1477"/>
      <c r="FAG46" s="1477"/>
      <c r="FAH46" s="1477"/>
      <c r="FAI46" s="1477"/>
      <c r="FAJ46" s="1477"/>
      <c r="FAK46" s="1477"/>
      <c r="FAL46" s="1477"/>
      <c r="FAM46" s="1477"/>
      <c r="FAN46" s="1477"/>
      <c r="FAO46" s="1477"/>
      <c r="FAP46" s="1477"/>
      <c r="FAQ46" s="1477"/>
      <c r="FAR46" s="1477"/>
      <c r="FAS46" s="1477"/>
      <c r="FAT46" s="1477"/>
      <c r="FAU46" s="1477"/>
      <c r="FAV46" s="1477"/>
      <c r="FAW46" s="1477"/>
      <c r="FAX46" s="1477"/>
      <c r="FAY46" s="1477"/>
      <c r="FAZ46" s="1477"/>
      <c r="FBA46" s="1477"/>
      <c r="FBB46" s="1477"/>
      <c r="FBC46" s="1477"/>
      <c r="FBD46" s="1477"/>
      <c r="FBE46" s="1477"/>
      <c r="FBF46" s="1477"/>
      <c r="FBG46" s="1477"/>
      <c r="FBH46" s="1477"/>
      <c r="FBI46" s="1477"/>
      <c r="FBJ46" s="1477"/>
      <c r="FBK46" s="1477"/>
      <c r="FBL46" s="1477"/>
      <c r="FBM46" s="1477"/>
      <c r="FBN46" s="1477"/>
      <c r="FBO46" s="1477"/>
      <c r="FBP46" s="1477"/>
      <c r="FBQ46" s="1477"/>
      <c r="FBR46" s="1477"/>
      <c r="FBS46" s="1477"/>
      <c r="FBT46" s="1477"/>
      <c r="FBU46" s="1477"/>
      <c r="FBV46" s="1477"/>
      <c r="FBW46" s="1477"/>
      <c r="FBX46" s="1477"/>
      <c r="FBY46" s="1477"/>
      <c r="FBZ46" s="1477"/>
      <c r="FCA46" s="1477"/>
      <c r="FCB46" s="1477"/>
      <c r="FCC46" s="1477"/>
      <c r="FCD46" s="1477"/>
      <c r="FCE46" s="1477"/>
      <c r="FCF46" s="1477"/>
      <c r="FCG46" s="1477"/>
      <c r="FCH46" s="1477"/>
      <c r="FCI46" s="1477"/>
      <c r="FCJ46" s="1477"/>
      <c r="FCK46" s="1477"/>
      <c r="FCL46" s="1477"/>
      <c r="FCM46" s="1477"/>
      <c r="FCN46" s="1477"/>
      <c r="FCO46" s="1477"/>
      <c r="FCP46" s="1477"/>
      <c r="FCQ46" s="1477"/>
      <c r="FCR46" s="1477"/>
      <c r="FCS46" s="1477"/>
      <c r="FCT46" s="1477"/>
      <c r="FCU46" s="1477"/>
      <c r="FCV46" s="1477"/>
      <c r="FCW46" s="1477"/>
      <c r="FCX46" s="1477"/>
      <c r="FCY46" s="1477"/>
      <c r="FCZ46" s="1477"/>
      <c r="FDA46" s="1477"/>
      <c r="FDB46" s="1477"/>
      <c r="FDC46" s="1477"/>
      <c r="FDD46" s="1477"/>
      <c r="FDE46" s="1477"/>
      <c r="FDF46" s="1477"/>
      <c r="FDG46" s="1477"/>
      <c r="FDH46" s="1477"/>
      <c r="FDI46" s="1477"/>
      <c r="FDJ46" s="1477"/>
      <c r="FDK46" s="1477"/>
      <c r="FDL46" s="1477"/>
      <c r="FDM46" s="1477"/>
      <c r="FDN46" s="1477"/>
      <c r="FDO46" s="1477"/>
      <c r="FDP46" s="1477"/>
      <c r="FDQ46" s="1477"/>
      <c r="FDR46" s="1477"/>
      <c r="FDS46" s="1477"/>
      <c r="FDT46" s="1477"/>
      <c r="FDU46" s="1477"/>
      <c r="FDV46" s="1477"/>
      <c r="FDW46" s="1477"/>
      <c r="FDX46" s="1477"/>
      <c r="FDY46" s="1477"/>
      <c r="FDZ46" s="1477"/>
      <c r="FEA46" s="1477"/>
      <c r="FEB46" s="1477"/>
      <c r="FEC46" s="1477"/>
      <c r="FED46" s="1477"/>
      <c r="FEE46" s="1477"/>
      <c r="FEF46" s="1477"/>
      <c r="FEG46" s="1477"/>
      <c r="FEH46" s="1477"/>
      <c r="FEI46" s="1477"/>
      <c r="FEJ46" s="1477"/>
      <c r="FEK46" s="1477"/>
      <c r="FEL46" s="1477"/>
      <c r="FEM46" s="1477"/>
      <c r="FEN46" s="1477"/>
      <c r="FEO46" s="1477"/>
      <c r="FEP46" s="1477"/>
      <c r="FEQ46" s="1477"/>
      <c r="FER46" s="1477"/>
      <c r="FES46" s="1477"/>
      <c r="FET46" s="1477"/>
      <c r="FEU46" s="1477"/>
      <c r="FEV46" s="1477"/>
      <c r="FEW46" s="1477"/>
      <c r="FEX46" s="1477"/>
      <c r="FEY46" s="1477"/>
      <c r="FEZ46" s="1477"/>
      <c r="FFA46" s="1477"/>
      <c r="FFB46" s="1477"/>
      <c r="FFC46" s="1477"/>
      <c r="FFD46" s="1477"/>
      <c r="FFE46" s="1477"/>
      <c r="FFF46" s="1477"/>
      <c r="FFG46" s="1477"/>
      <c r="FFH46" s="1477"/>
      <c r="FFI46" s="1477"/>
      <c r="FFJ46" s="1477"/>
      <c r="FFK46" s="1477"/>
      <c r="FFL46" s="1477"/>
      <c r="FFM46" s="1477"/>
      <c r="FFN46" s="1477"/>
      <c r="FFO46" s="1477"/>
      <c r="FFP46" s="1477"/>
      <c r="FFQ46" s="1477"/>
      <c r="FFR46" s="1477"/>
      <c r="FFS46" s="1477"/>
      <c r="FFT46" s="1477"/>
      <c r="FFU46" s="1477"/>
      <c r="FFV46" s="1477"/>
      <c r="FFW46" s="1477"/>
      <c r="FFX46" s="1477"/>
      <c r="FFY46" s="1477"/>
      <c r="FFZ46" s="1477"/>
      <c r="FGA46" s="1477"/>
      <c r="FGB46" s="1477"/>
      <c r="FGC46" s="1477"/>
      <c r="FGD46" s="1477"/>
      <c r="FGE46" s="1477"/>
      <c r="FGF46" s="1477"/>
      <c r="FGG46" s="1477"/>
      <c r="FGH46" s="1477"/>
      <c r="FGI46" s="1477"/>
      <c r="FGJ46" s="1477"/>
      <c r="FGK46" s="1477"/>
      <c r="FGL46" s="1477"/>
      <c r="FGM46" s="1477"/>
      <c r="FGN46" s="1477"/>
      <c r="FGO46" s="1477"/>
      <c r="FGP46" s="1477"/>
      <c r="FGQ46" s="1477"/>
      <c r="FGR46" s="1477"/>
      <c r="FGS46" s="1477"/>
      <c r="FGT46" s="1477"/>
      <c r="FGU46" s="1477"/>
      <c r="FGV46" s="1477"/>
      <c r="FGW46" s="1477"/>
      <c r="FGX46" s="1477"/>
      <c r="FGY46" s="1477"/>
      <c r="FGZ46" s="1477"/>
      <c r="FHA46" s="1477"/>
      <c r="FHB46" s="1477"/>
      <c r="FHC46" s="1477"/>
      <c r="FHD46" s="1477"/>
      <c r="FHE46" s="1477"/>
      <c r="FHF46" s="1477"/>
      <c r="FHG46" s="1477"/>
      <c r="FHH46" s="1477"/>
      <c r="FHI46" s="1477"/>
      <c r="FHJ46" s="1477"/>
      <c r="FHK46" s="1477"/>
      <c r="FHL46" s="1477"/>
      <c r="FHM46" s="1477"/>
      <c r="FHN46" s="1477"/>
      <c r="FHO46" s="1477"/>
      <c r="FHP46" s="1477"/>
      <c r="FHQ46" s="1477"/>
      <c r="FHR46" s="1477"/>
      <c r="FHS46" s="1477"/>
      <c r="FHT46" s="1477"/>
      <c r="FHU46" s="1477"/>
      <c r="FHV46" s="1477"/>
      <c r="FHW46" s="1477"/>
      <c r="FHX46" s="1477"/>
      <c r="FHY46" s="1477"/>
      <c r="FHZ46" s="1477"/>
      <c r="FIA46" s="1477"/>
      <c r="FIB46" s="1477"/>
      <c r="FIC46" s="1477"/>
      <c r="FID46" s="1477"/>
      <c r="FIE46" s="1477"/>
      <c r="FIF46" s="1477"/>
      <c r="FIG46" s="1477"/>
      <c r="FIH46" s="1477"/>
      <c r="FII46" s="1477"/>
      <c r="FIJ46" s="1477"/>
      <c r="FIK46" s="1477"/>
      <c r="FIL46" s="1477"/>
      <c r="FIM46" s="1477"/>
      <c r="FIN46" s="1477"/>
      <c r="FIO46" s="1477"/>
      <c r="FIP46" s="1477"/>
      <c r="FIQ46" s="1477"/>
      <c r="FIR46" s="1477"/>
      <c r="FIS46" s="1477"/>
      <c r="FIT46" s="1477"/>
      <c r="FIU46" s="1477"/>
      <c r="FIV46" s="1477"/>
      <c r="FIW46" s="1477"/>
      <c r="FIX46" s="1477"/>
      <c r="FIY46" s="1477"/>
      <c r="FIZ46" s="1477"/>
      <c r="FJA46" s="1477"/>
      <c r="FJB46" s="1477"/>
      <c r="FJC46" s="1477"/>
      <c r="FJD46" s="1477"/>
      <c r="FJE46" s="1477"/>
      <c r="FJF46" s="1477"/>
      <c r="FJG46" s="1477"/>
      <c r="FJH46" s="1477"/>
      <c r="FJI46" s="1477"/>
      <c r="FJJ46" s="1477"/>
      <c r="FJK46" s="1477"/>
      <c r="FJL46" s="1477"/>
      <c r="FJM46" s="1477"/>
      <c r="FJN46" s="1477"/>
      <c r="FJO46" s="1477"/>
      <c r="FJP46" s="1477"/>
      <c r="FJQ46" s="1477"/>
      <c r="FJR46" s="1477"/>
      <c r="FJS46" s="1477"/>
      <c r="FJT46" s="1477"/>
      <c r="FJU46" s="1477"/>
      <c r="FJV46" s="1477"/>
      <c r="FJW46" s="1477"/>
      <c r="FJX46" s="1477"/>
      <c r="FJY46" s="1477"/>
      <c r="FJZ46" s="1477"/>
      <c r="FKA46" s="1477"/>
      <c r="FKB46" s="1477"/>
      <c r="FKC46" s="1477"/>
      <c r="FKD46" s="1477"/>
      <c r="FKE46" s="1477"/>
      <c r="FKF46" s="1477"/>
      <c r="FKG46" s="1477"/>
      <c r="FKH46" s="1477"/>
      <c r="FKI46" s="1477"/>
      <c r="FKJ46" s="1477"/>
      <c r="FKK46" s="1477"/>
      <c r="FKL46" s="1477"/>
      <c r="FKM46" s="1477"/>
      <c r="FKN46" s="1477"/>
      <c r="FKO46" s="1477"/>
      <c r="FKP46" s="1477"/>
      <c r="FKQ46" s="1477"/>
      <c r="FKR46" s="1477"/>
      <c r="FKS46" s="1477"/>
      <c r="FKT46" s="1477"/>
      <c r="FKU46" s="1477"/>
      <c r="FKV46" s="1477"/>
      <c r="FKW46" s="1477"/>
      <c r="FKX46" s="1477"/>
      <c r="FKY46" s="1477"/>
      <c r="FKZ46" s="1477"/>
      <c r="FLA46" s="1477"/>
      <c r="FLB46" s="1477"/>
      <c r="FLC46" s="1477"/>
      <c r="FLD46" s="1477"/>
      <c r="FLE46" s="1477"/>
      <c r="FLF46" s="1477"/>
      <c r="FLG46" s="1477"/>
      <c r="FLH46" s="1477"/>
      <c r="FLI46" s="1477"/>
      <c r="FLJ46" s="1477"/>
      <c r="FLK46" s="1477"/>
      <c r="FLL46" s="1477"/>
      <c r="FLM46" s="1477"/>
      <c r="FLN46" s="1477"/>
      <c r="FLO46" s="1477"/>
      <c r="FLP46" s="1477"/>
      <c r="FLQ46" s="1477"/>
      <c r="FLR46" s="1477"/>
      <c r="FLS46" s="1477"/>
      <c r="FLT46" s="1477"/>
      <c r="FLU46" s="1477"/>
      <c r="FLV46" s="1477"/>
      <c r="FLW46" s="1477"/>
      <c r="FLX46" s="1477"/>
      <c r="FLY46" s="1477"/>
      <c r="FLZ46" s="1477"/>
      <c r="FMA46" s="1477"/>
      <c r="FMB46" s="1477"/>
      <c r="FMC46" s="1477"/>
      <c r="FMD46" s="1477"/>
      <c r="FME46" s="1477"/>
      <c r="FMF46" s="1477"/>
      <c r="FMG46" s="1477"/>
      <c r="FMH46" s="1477"/>
      <c r="FMI46" s="1477"/>
      <c r="FMJ46" s="1477"/>
      <c r="FMK46" s="1477"/>
      <c r="FML46" s="1477"/>
      <c r="FMM46" s="1477"/>
      <c r="FMN46" s="1477"/>
      <c r="FMO46" s="1477"/>
      <c r="FMP46" s="1477"/>
      <c r="FMQ46" s="1477"/>
      <c r="FMR46" s="1477"/>
      <c r="FMS46" s="1477"/>
      <c r="FMT46" s="1477"/>
      <c r="FMU46" s="1477"/>
      <c r="FMV46" s="1477"/>
      <c r="FMW46" s="1477"/>
      <c r="FMX46" s="1477"/>
      <c r="FMY46" s="1477"/>
      <c r="FMZ46" s="1477"/>
      <c r="FNA46" s="1477"/>
      <c r="FNB46" s="1477"/>
      <c r="FNC46" s="1477"/>
      <c r="FND46" s="1477"/>
      <c r="FNE46" s="1477"/>
      <c r="FNF46" s="1477"/>
      <c r="FNG46" s="1477"/>
      <c r="FNH46" s="1477"/>
      <c r="FNI46" s="1477"/>
      <c r="FNJ46" s="1477"/>
      <c r="FNK46" s="1477"/>
      <c r="FNL46" s="1477"/>
      <c r="FNM46" s="1477"/>
      <c r="FNN46" s="1477"/>
      <c r="FNO46" s="1477"/>
      <c r="FNP46" s="1477"/>
      <c r="FNQ46" s="1477"/>
      <c r="FNR46" s="1477"/>
      <c r="FNS46" s="1477"/>
      <c r="FNT46" s="1477"/>
      <c r="FNU46" s="1477"/>
      <c r="FNV46" s="1477"/>
      <c r="FNW46" s="1477"/>
      <c r="FNX46" s="1477"/>
      <c r="FNY46" s="1477"/>
      <c r="FNZ46" s="1477"/>
      <c r="FOA46" s="1477"/>
      <c r="FOB46" s="1477"/>
      <c r="FOC46" s="1477"/>
      <c r="FOD46" s="1477"/>
      <c r="FOE46" s="1477"/>
      <c r="FOF46" s="1477"/>
      <c r="FOG46" s="1477"/>
      <c r="FOH46" s="1477"/>
      <c r="FOI46" s="1477"/>
      <c r="FOJ46" s="1477"/>
      <c r="FOK46" s="1477"/>
      <c r="FOL46" s="1477"/>
      <c r="FOM46" s="1477"/>
      <c r="FON46" s="1477"/>
      <c r="FOO46" s="1477"/>
      <c r="FOP46" s="1477"/>
      <c r="FOQ46" s="1477"/>
      <c r="FOR46" s="1477"/>
      <c r="FOS46" s="1477"/>
      <c r="FOT46" s="1477"/>
      <c r="FOU46" s="1477"/>
      <c r="FOV46" s="1477"/>
      <c r="FOW46" s="1477"/>
      <c r="FOX46" s="1477"/>
      <c r="FOY46" s="1477"/>
      <c r="FOZ46" s="1477"/>
      <c r="FPA46" s="1477"/>
      <c r="FPB46" s="1477"/>
      <c r="FPC46" s="1477"/>
      <c r="FPD46" s="1477"/>
      <c r="FPE46" s="1477"/>
      <c r="FPF46" s="1477"/>
      <c r="FPG46" s="1477"/>
      <c r="FPH46" s="1477"/>
      <c r="FPI46" s="1477"/>
      <c r="FPJ46" s="1477"/>
      <c r="FPK46" s="1477"/>
      <c r="FPL46" s="1477"/>
      <c r="FPM46" s="1477"/>
      <c r="FPN46" s="1477"/>
      <c r="FPO46" s="1477"/>
      <c r="FPP46" s="1477"/>
      <c r="FPQ46" s="1477"/>
      <c r="FPR46" s="1477"/>
      <c r="FPS46" s="1477"/>
      <c r="FPT46" s="1477"/>
      <c r="FPU46" s="1477"/>
      <c r="FPV46" s="1477"/>
      <c r="FPW46" s="1477"/>
      <c r="FPX46" s="1477"/>
      <c r="FPY46" s="1477"/>
      <c r="FPZ46" s="1477"/>
      <c r="FQA46" s="1477"/>
      <c r="FQB46" s="1477"/>
      <c r="FQC46" s="1477"/>
      <c r="FQD46" s="1477"/>
      <c r="FQE46" s="1477"/>
      <c r="FQF46" s="1477"/>
      <c r="FQG46" s="1477"/>
      <c r="FQH46" s="1477"/>
      <c r="FQI46" s="1477"/>
      <c r="FQJ46" s="1477"/>
      <c r="FQK46" s="1477"/>
      <c r="FQL46" s="1477"/>
      <c r="FQM46" s="1477"/>
      <c r="FQN46" s="1477"/>
      <c r="FQO46" s="1477"/>
      <c r="FQP46" s="1477"/>
      <c r="FQQ46" s="1477"/>
      <c r="FQR46" s="1477"/>
      <c r="FQS46" s="1477"/>
      <c r="FQT46" s="1477"/>
      <c r="FQU46" s="1477"/>
      <c r="FQV46" s="1477"/>
      <c r="FQW46" s="1477"/>
      <c r="FQX46" s="1477"/>
      <c r="FQY46" s="1477"/>
      <c r="FQZ46" s="1477"/>
      <c r="FRA46" s="1477"/>
      <c r="FRB46" s="1477"/>
      <c r="FRC46" s="1477"/>
      <c r="FRD46" s="1477"/>
      <c r="FRE46" s="1477"/>
      <c r="FRF46" s="1477"/>
      <c r="FRG46" s="1477"/>
      <c r="FRH46" s="1477"/>
      <c r="FRI46" s="1477"/>
      <c r="FRJ46" s="1477"/>
      <c r="FRK46" s="1477"/>
      <c r="FRL46" s="1477"/>
      <c r="FRM46" s="1477"/>
      <c r="FRN46" s="1477"/>
      <c r="FRO46" s="1477"/>
      <c r="FRP46" s="1477"/>
      <c r="FRQ46" s="1477"/>
      <c r="FRR46" s="1477"/>
      <c r="FRS46" s="1477"/>
      <c r="FRT46" s="1477"/>
      <c r="FRU46" s="1477"/>
      <c r="FRV46" s="1477"/>
      <c r="FRW46" s="1477"/>
      <c r="FRX46" s="1477"/>
      <c r="FRY46" s="1477"/>
      <c r="FRZ46" s="1477"/>
      <c r="FSA46" s="1477"/>
      <c r="FSB46" s="1477"/>
      <c r="FSC46" s="1477"/>
      <c r="FSD46" s="1477"/>
      <c r="FSE46" s="1477"/>
      <c r="FSF46" s="1477"/>
      <c r="FSG46" s="1477"/>
      <c r="FSH46" s="1477"/>
      <c r="FSI46" s="1477"/>
      <c r="FSJ46" s="1477"/>
      <c r="FSK46" s="1477"/>
      <c r="FSL46" s="1477"/>
      <c r="FSM46" s="1477"/>
      <c r="FSN46" s="1477"/>
      <c r="FSO46" s="1477"/>
      <c r="FSP46" s="1477"/>
      <c r="FSQ46" s="1477"/>
      <c r="FSR46" s="1477"/>
      <c r="FSS46" s="1477"/>
      <c r="FST46" s="1477"/>
      <c r="FSU46" s="1477"/>
      <c r="FSV46" s="1477"/>
      <c r="FSW46" s="1477"/>
      <c r="FSX46" s="1477"/>
      <c r="FSY46" s="1477"/>
      <c r="FSZ46" s="1477"/>
      <c r="FTA46" s="1477"/>
      <c r="FTB46" s="1477"/>
      <c r="FTC46" s="1477"/>
      <c r="FTD46" s="1477"/>
      <c r="FTE46" s="1477"/>
      <c r="FTF46" s="1477"/>
      <c r="FTG46" s="1477"/>
      <c r="FTH46" s="1477"/>
      <c r="FTI46" s="1477"/>
      <c r="FTJ46" s="1477"/>
      <c r="FTK46" s="1477"/>
      <c r="FTL46" s="1477"/>
      <c r="FTM46" s="1477"/>
      <c r="FTN46" s="1477"/>
      <c r="FTO46" s="1477"/>
      <c r="FTP46" s="1477"/>
      <c r="FTQ46" s="1477"/>
      <c r="FTR46" s="1477"/>
      <c r="FTS46" s="1477"/>
      <c r="FTT46" s="1477"/>
      <c r="FTU46" s="1477"/>
      <c r="FTV46" s="1477"/>
      <c r="FTW46" s="1477"/>
      <c r="FTX46" s="1477"/>
      <c r="FTY46" s="1477"/>
      <c r="FTZ46" s="1477"/>
      <c r="FUA46" s="1477"/>
      <c r="FUB46" s="1477"/>
      <c r="FUC46" s="1477"/>
      <c r="FUD46" s="1477"/>
      <c r="FUE46" s="1477"/>
      <c r="FUF46" s="1477"/>
      <c r="FUG46" s="1477"/>
      <c r="FUH46" s="1477"/>
      <c r="FUI46" s="1477"/>
      <c r="FUJ46" s="1477"/>
      <c r="FUK46" s="1477"/>
      <c r="FUL46" s="1477"/>
      <c r="FUM46" s="1477"/>
      <c r="FUN46" s="1477"/>
      <c r="FUO46" s="1477"/>
      <c r="FUP46" s="1477"/>
      <c r="FUQ46" s="1477"/>
      <c r="FUR46" s="1477"/>
      <c r="FUS46" s="1477"/>
      <c r="FUT46" s="1477"/>
      <c r="FUU46" s="1477"/>
      <c r="FUV46" s="1477"/>
      <c r="FUW46" s="1477"/>
      <c r="FUX46" s="1477"/>
      <c r="FUY46" s="1477"/>
      <c r="FUZ46" s="1477"/>
      <c r="FVA46" s="1477"/>
      <c r="FVB46" s="1477"/>
      <c r="FVC46" s="1477"/>
      <c r="FVD46" s="1477"/>
      <c r="FVE46" s="1477"/>
      <c r="FVF46" s="1477"/>
      <c r="FVG46" s="1477"/>
      <c r="FVH46" s="1477"/>
      <c r="FVI46" s="1477"/>
      <c r="FVJ46" s="1477"/>
      <c r="FVK46" s="1477"/>
      <c r="FVL46" s="1477"/>
      <c r="FVM46" s="1477"/>
      <c r="FVN46" s="1477"/>
      <c r="FVO46" s="1477"/>
      <c r="FVP46" s="1477"/>
      <c r="FVQ46" s="1477"/>
      <c r="FVR46" s="1477"/>
      <c r="FVS46" s="1477"/>
      <c r="FVT46" s="1477"/>
      <c r="FVU46" s="1477"/>
      <c r="FVV46" s="1477"/>
      <c r="FVW46" s="1477"/>
      <c r="FVX46" s="1477"/>
      <c r="FVY46" s="1477"/>
      <c r="FVZ46" s="1477"/>
      <c r="FWA46" s="1477"/>
      <c r="FWB46" s="1477"/>
      <c r="FWC46" s="1477"/>
      <c r="FWD46" s="1477"/>
      <c r="FWE46" s="1477"/>
      <c r="FWF46" s="1477"/>
      <c r="FWG46" s="1477"/>
      <c r="FWH46" s="1477"/>
      <c r="FWI46" s="1477"/>
      <c r="FWJ46" s="1477"/>
      <c r="FWK46" s="1477"/>
      <c r="FWL46" s="1477"/>
      <c r="FWM46" s="1477"/>
      <c r="FWN46" s="1477"/>
      <c r="FWO46" s="1477"/>
      <c r="FWP46" s="1477"/>
      <c r="FWQ46" s="1477"/>
      <c r="FWR46" s="1477"/>
      <c r="FWS46" s="1477"/>
      <c r="FWT46" s="1477"/>
      <c r="FWU46" s="1477"/>
      <c r="FWV46" s="1477"/>
      <c r="FWW46" s="1477"/>
      <c r="FWX46" s="1477"/>
      <c r="FWY46" s="1477"/>
      <c r="FWZ46" s="1477"/>
      <c r="FXA46" s="1477"/>
      <c r="FXB46" s="1477"/>
      <c r="FXC46" s="1477"/>
      <c r="FXD46" s="1477"/>
      <c r="FXE46" s="1477"/>
      <c r="FXF46" s="1477"/>
      <c r="FXG46" s="1477"/>
      <c r="FXH46" s="1477"/>
      <c r="FXI46" s="1477"/>
      <c r="FXJ46" s="1477"/>
      <c r="FXK46" s="1477"/>
      <c r="FXL46" s="1477"/>
      <c r="FXM46" s="1477"/>
      <c r="FXN46" s="1477"/>
      <c r="FXO46" s="1477"/>
      <c r="FXP46" s="1477"/>
      <c r="FXQ46" s="1477"/>
      <c r="FXR46" s="1477"/>
      <c r="FXS46" s="1477"/>
      <c r="FXT46" s="1477"/>
      <c r="FXU46" s="1477"/>
      <c r="FXV46" s="1477"/>
      <c r="FXW46" s="1477"/>
      <c r="FXX46" s="1477"/>
      <c r="FXY46" s="1477"/>
      <c r="FXZ46" s="1477"/>
      <c r="FYA46" s="1477"/>
      <c r="FYB46" s="1477"/>
      <c r="FYC46" s="1477"/>
      <c r="FYD46" s="1477"/>
      <c r="FYE46" s="1477"/>
      <c r="FYF46" s="1477"/>
      <c r="FYG46" s="1477"/>
      <c r="FYH46" s="1477"/>
      <c r="FYI46" s="1477"/>
      <c r="FYJ46" s="1477"/>
      <c r="FYK46" s="1477"/>
      <c r="FYL46" s="1477"/>
      <c r="FYM46" s="1477"/>
      <c r="FYN46" s="1477"/>
      <c r="FYO46" s="1477"/>
      <c r="FYP46" s="1477"/>
      <c r="FYQ46" s="1477"/>
      <c r="FYR46" s="1477"/>
      <c r="FYS46" s="1477"/>
      <c r="FYT46" s="1477"/>
      <c r="FYU46" s="1477"/>
      <c r="FYV46" s="1477"/>
      <c r="FYW46" s="1477"/>
      <c r="FYX46" s="1477"/>
      <c r="FYY46" s="1477"/>
      <c r="FYZ46" s="1477"/>
      <c r="FZA46" s="1477"/>
      <c r="FZB46" s="1477"/>
      <c r="FZC46" s="1477"/>
      <c r="FZD46" s="1477"/>
      <c r="FZE46" s="1477"/>
      <c r="FZF46" s="1477"/>
      <c r="FZG46" s="1477"/>
      <c r="FZH46" s="1477"/>
      <c r="FZI46" s="1477"/>
      <c r="FZJ46" s="1477"/>
      <c r="FZK46" s="1477"/>
      <c r="FZL46" s="1477"/>
      <c r="FZM46" s="1477"/>
      <c r="FZN46" s="1477"/>
      <c r="FZO46" s="1477"/>
      <c r="FZP46" s="1477"/>
      <c r="FZQ46" s="1477"/>
      <c r="FZR46" s="1477"/>
      <c r="FZS46" s="1477"/>
      <c r="FZT46" s="1477"/>
      <c r="FZU46" s="1477"/>
      <c r="FZV46" s="1477"/>
      <c r="FZW46" s="1477"/>
      <c r="FZX46" s="1477"/>
      <c r="FZY46" s="1477"/>
      <c r="FZZ46" s="1477"/>
      <c r="GAA46" s="1477"/>
      <c r="GAB46" s="1477"/>
      <c r="GAC46" s="1477"/>
      <c r="GAD46" s="1477"/>
      <c r="GAE46" s="1477"/>
      <c r="GAF46" s="1477"/>
      <c r="GAG46" s="1477"/>
      <c r="GAH46" s="1477"/>
      <c r="GAI46" s="1477"/>
      <c r="GAJ46" s="1477"/>
      <c r="GAK46" s="1477"/>
      <c r="GAL46" s="1477"/>
      <c r="GAM46" s="1477"/>
      <c r="GAN46" s="1477"/>
      <c r="GAO46" s="1477"/>
      <c r="GAP46" s="1477"/>
      <c r="GAQ46" s="1477"/>
      <c r="GAR46" s="1477"/>
      <c r="GAS46" s="1477"/>
      <c r="GAT46" s="1477"/>
      <c r="GAU46" s="1477"/>
      <c r="GAV46" s="1477"/>
      <c r="GAW46" s="1477"/>
      <c r="GAX46" s="1477"/>
      <c r="GAY46" s="1477"/>
      <c r="GAZ46" s="1477"/>
      <c r="GBA46" s="1477"/>
      <c r="GBB46" s="1477"/>
      <c r="GBC46" s="1477"/>
      <c r="GBD46" s="1477"/>
      <c r="GBE46" s="1477"/>
      <c r="GBF46" s="1477"/>
      <c r="GBG46" s="1477"/>
      <c r="GBH46" s="1477"/>
      <c r="GBI46" s="1477"/>
      <c r="GBJ46" s="1477"/>
      <c r="GBK46" s="1477"/>
      <c r="GBL46" s="1477"/>
      <c r="GBM46" s="1477"/>
      <c r="GBN46" s="1477"/>
      <c r="GBO46" s="1477"/>
      <c r="GBP46" s="1477"/>
      <c r="GBQ46" s="1477"/>
      <c r="GBR46" s="1477"/>
      <c r="GBS46" s="1477"/>
      <c r="GBT46" s="1477"/>
      <c r="GBU46" s="1477"/>
      <c r="GBV46" s="1477"/>
      <c r="GBW46" s="1477"/>
      <c r="GBX46" s="1477"/>
      <c r="GBY46" s="1477"/>
      <c r="GBZ46" s="1477"/>
      <c r="GCA46" s="1477"/>
      <c r="GCB46" s="1477"/>
      <c r="GCC46" s="1477"/>
      <c r="GCD46" s="1477"/>
      <c r="GCE46" s="1477"/>
      <c r="GCF46" s="1477"/>
      <c r="GCG46" s="1477"/>
      <c r="GCH46" s="1477"/>
      <c r="GCI46" s="1477"/>
      <c r="GCJ46" s="1477"/>
      <c r="GCK46" s="1477"/>
      <c r="GCL46" s="1477"/>
      <c r="GCM46" s="1477"/>
      <c r="GCN46" s="1477"/>
      <c r="GCO46" s="1477"/>
      <c r="GCP46" s="1477"/>
      <c r="GCQ46" s="1477"/>
      <c r="GCR46" s="1477"/>
      <c r="GCS46" s="1477"/>
      <c r="GCT46" s="1477"/>
      <c r="GCU46" s="1477"/>
      <c r="GCV46" s="1477"/>
      <c r="GCW46" s="1477"/>
      <c r="GCX46" s="1477"/>
      <c r="GCY46" s="1477"/>
      <c r="GCZ46" s="1477"/>
      <c r="GDA46" s="1477"/>
      <c r="GDB46" s="1477"/>
      <c r="GDC46" s="1477"/>
      <c r="GDD46" s="1477"/>
      <c r="GDE46" s="1477"/>
      <c r="GDF46" s="1477"/>
      <c r="GDG46" s="1477"/>
      <c r="GDH46" s="1477"/>
      <c r="GDI46" s="1477"/>
      <c r="GDJ46" s="1477"/>
      <c r="GDK46" s="1477"/>
      <c r="GDL46" s="1477"/>
      <c r="GDM46" s="1477"/>
      <c r="GDN46" s="1477"/>
      <c r="GDO46" s="1477"/>
      <c r="GDP46" s="1477"/>
      <c r="GDQ46" s="1477"/>
      <c r="GDR46" s="1477"/>
      <c r="GDS46" s="1477"/>
      <c r="GDT46" s="1477"/>
      <c r="GDU46" s="1477"/>
      <c r="GDV46" s="1477"/>
      <c r="GDW46" s="1477"/>
      <c r="GDX46" s="1477"/>
      <c r="GDY46" s="1477"/>
      <c r="GDZ46" s="1477"/>
      <c r="GEA46" s="1477"/>
      <c r="GEB46" s="1477"/>
      <c r="GEC46" s="1477"/>
      <c r="GED46" s="1477"/>
      <c r="GEE46" s="1477"/>
      <c r="GEF46" s="1477"/>
      <c r="GEG46" s="1477"/>
      <c r="GEH46" s="1477"/>
      <c r="GEI46" s="1477"/>
      <c r="GEJ46" s="1477"/>
      <c r="GEK46" s="1477"/>
      <c r="GEL46" s="1477"/>
      <c r="GEM46" s="1477"/>
      <c r="GEN46" s="1477"/>
      <c r="GEO46" s="1477"/>
      <c r="GEP46" s="1477"/>
      <c r="GEQ46" s="1477"/>
      <c r="GER46" s="1477"/>
      <c r="GES46" s="1477"/>
      <c r="GET46" s="1477"/>
      <c r="GEU46" s="1477"/>
      <c r="GEV46" s="1477"/>
      <c r="GEW46" s="1477"/>
      <c r="GEX46" s="1477"/>
      <c r="GEY46" s="1477"/>
      <c r="GEZ46" s="1477"/>
      <c r="GFA46" s="1477"/>
      <c r="GFB46" s="1477"/>
      <c r="GFC46" s="1477"/>
      <c r="GFD46" s="1477"/>
      <c r="GFE46" s="1477"/>
      <c r="GFF46" s="1477"/>
      <c r="GFG46" s="1477"/>
      <c r="GFH46" s="1477"/>
      <c r="GFI46" s="1477"/>
      <c r="GFJ46" s="1477"/>
      <c r="GFK46" s="1477"/>
      <c r="GFL46" s="1477"/>
      <c r="GFM46" s="1477"/>
      <c r="GFN46" s="1477"/>
      <c r="GFO46" s="1477"/>
      <c r="GFP46" s="1477"/>
      <c r="GFQ46" s="1477"/>
      <c r="GFR46" s="1477"/>
      <c r="GFS46" s="1477"/>
      <c r="GFT46" s="1477"/>
      <c r="GFU46" s="1477"/>
      <c r="GFV46" s="1477"/>
      <c r="GFW46" s="1477"/>
      <c r="GFX46" s="1477"/>
      <c r="GFY46" s="1477"/>
      <c r="GFZ46" s="1477"/>
      <c r="GGA46" s="1477"/>
      <c r="GGB46" s="1477"/>
      <c r="GGC46" s="1477"/>
      <c r="GGD46" s="1477"/>
      <c r="GGE46" s="1477"/>
      <c r="GGF46" s="1477"/>
      <c r="GGG46" s="1477"/>
      <c r="GGH46" s="1477"/>
      <c r="GGI46" s="1477"/>
      <c r="GGJ46" s="1477"/>
      <c r="GGK46" s="1477"/>
      <c r="GGL46" s="1477"/>
      <c r="GGM46" s="1477"/>
      <c r="GGN46" s="1477"/>
      <c r="GGO46" s="1477"/>
      <c r="GGP46" s="1477"/>
      <c r="GGQ46" s="1477"/>
      <c r="GGR46" s="1477"/>
      <c r="GGS46" s="1477"/>
      <c r="GGT46" s="1477"/>
      <c r="GGU46" s="1477"/>
      <c r="GGV46" s="1477"/>
      <c r="GGW46" s="1477"/>
      <c r="GGX46" s="1477"/>
      <c r="GGY46" s="1477"/>
      <c r="GGZ46" s="1477"/>
      <c r="GHA46" s="1477"/>
      <c r="GHB46" s="1477"/>
      <c r="GHC46" s="1477"/>
      <c r="GHD46" s="1477"/>
      <c r="GHE46" s="1477"/>
      <c r="GHF46" s="1477"/>
      <c r="GHG46" s="1477"/>
      <c r="GHH46" s="1477"/>
      <c r="GHI46" s="1477"/>
      <c r="GHJ46" s="1477"/>
      <c r="GHK46" s="1477"/>
      <c r="GHL46" s="1477"/>
      <c r="GHM46" s="1477"/>
      <c r="GHN46" s="1477"/>
      <c r="GHO46" s="1477"/>
      <c r="GHP46" s="1477"/>
      <c r="GHQ46" s="1477"/>
      <c r="GHR46" s="1477"/>
      <c r="GHS46" s="1477"/>
      <c r="GHT46" s="1477"/>
      <c r="GHU46" s="1477"/>
      <c r="GHV46" s="1477"/>
      <c r="GHW46" s="1477"/>
      <c r="GHX46" s="1477"/>
      <c r="GHY46" s="1477"/>
      <c r="GHZ46" s="1477"/>
      <c r="GIA46" s="1477"/>
      <c r="GIB46" s="1477"/>
      <c r="GIC46" s="1477"/>
      <c r="GID46" s="1477"/>
      <c r="GIE46" s="1477"/>
      <c r="GIF46" s="1477"/>
      <c r="GIG46" s="1477"/>
      <c r="GIH46" s="1477"/>
      <c r="GII46" s="1477"/>
      <c r="GIJ46" s="1477"/>
      <c r="GIK46" s="1477"/>
      <c r="GIL46" s="1477"/>
      <c r="GIM46" s="1477"/>
      <c r="GIN46" s="1477"/>
      <c r="GIO46" s="1477"/>
      <c r="GIP46" s="1477"/>
      <c r="GIQ46" s="1477"/>
      <c r="GIR46" s="1477"/>
      <c r="GIS46" s="1477"/>
      <c r="GIT46" s="1477"/>
      <c r="GIU46" s="1477"/>
      <c r="GIV46" s="1477"/>
      <c r="GIW46" s="1477"/>
      <c r="GIX46" s="1477"/>
      <c r="GIY46" s="1477"/>
      <c r="GIZ46" s="1477"/>
      <c r="GJA46" s="1477"/>
      <c r="GJB46" s="1477"/>
      <c r="GJC46" s="1477"/>
      <c r="GJD46" s="1477"/>
      <c r="GJE46" s="1477"/>
      <c r="GJF46" s="1477"/>
      <c r="GJG46" s="1477"/>
      <c r="GJH46" s="1477"/>
      <c r="GJI46" s="1477"/>
      <c r="GJJ46" s="1477"/>
      <c r="GJK46" s="1477"/>
      <c r="GJL46" s="1477"/>
      <c r="GJM46" s="1477"/>
      <c r="GJN46" s="1477"/>
      <c r="GJO46" s="1477"/>
      <c r="GJP46" s="1477"/>
      <c r="GJQ46" s="1477"/>
      <c r="GJR46" s="1477"/>
      <c r="GJS46" s="1477"/>
      <c r="GJT46" s="1477"/>
      <c r="GJU46" s="1477"/>
      <c r="GJV46" s="1477"/>
      <c r="GJW46" s="1477"/>
      <c r="GJX46" s="1477"/>
      <c r="GJY46" s="1477"/>
      <c r="GJZ46" s="1477"/>
      <c r="GKA46" s="1477"/>
      <c r="GKB46" s="1477"/>
      <c r="GKC46" s="1477"/>
      <c r="GKD46" s="1477"/>
      <c r="GKE46" s="1477"/>
      <c r="GKF46" s="1477"/>
      <c r="GKG46" s="1477"/>
      <c r="GKH46" s="1477"/>
      <c r="GKI46" s="1477"/>
      <c r="GKJ46" s="1477"/>
      <c r="GKK46" s="1477"/>
      <c r="GKL46" s="1477"/>
      <c r="GKM46" s="1477"/>
      <c r="GKN46" s="1477"/>
      <c r="GKO46" s="1477"/>
      <c r="GKP46" s="1477"/>
      <c r="GKQ46" s="1477"/>
      <c r="GKR46" s="1477"/>
      <c r="GKS46" s="1477"/>
      <c r="GKT46" s="1477"/>
      <c r="GKU46" s="1477"/>
      <c r="GKV46" s="1477"/>
      <c r="GKW46" s="1477"/>
      <c r="GKX46" s="1477"/>
      <c r="GKY46" s="1477"/>
      <c r="GKZ46" s="1477"/>
      <c r="GLA46" s="1477"/>
      <c r="GLB46" s="1477"/>
      <c r="GLC46" s="1477"/>
      <c r="GLD46" s="1477"/>
      <c r="GLE46" s="1477"/>
      <c r="GLF46" s="1477"/>
      <c r="GLG46" s="1477"/>
      <c r="GLH46" s="1477"/>
      <c r="GLI46" s="1477"/>
      <c r="GLJ46" s="1477"/>
      <c r="GLK46" s="1477"/>
      <c r="GLL46" s="1477"/>
      <c r="GLM46" s="1477"/>
      <c r="GLN46" s="1477"/>
      <c r="GLO46" s="1477"/>
      <c r="GLP46" s="1477"/>
      <c r="GLQ46" s="1477"/>
      <c r="GLR46" s="1477"/>
      <c r="GLS46" s="1477"/>
      <c r="GLT46" s="1477"/>
      <c r="GLU46" s="1477"/>
      <c r="GLV46" s="1477"/>
      <c r="GLW46" s="1477"/>
      <c r="GLX46" s="1477"/>
      <c r="GLY46" s="1477"/>
      <c r="GLZ46" s="1477"/>
      <c r="GMA46" s="1477"/>
      <c r="GMB46" s="1477"/>
      <c r="GMC46" s="1477"/>
      <c r="GMD46" s="1477"/>
      <c r="GME46" s="1477"/>
      <c r="GMF46" s="1477"/>
      <c r="GMG46" s="1477"/>
      <c r="GMH46" s="1477"/>
      <c r="GMI46" s="1477"/>
      <c r="GMJ46" s="1477"/>
      <c r="GMK46" s="1477"/>
      <c r="GML46" s="1477"/>
      <c r="GMM46" s="1477"/>
      <c r="GMN46" s="1477"/>
      <c r="GMO46" s="1477"/>
      <c r="GMP46" s="1477"/>
      <c r="GMQ46" s="1477"/>
      <c r="GMR46" s="1477"/>
      <c r="GMS46" s="1477"/>
      <c r="GMT46" s="1477"/>
      <c r="GMU46" s="1477"/>
      <c r="GMV46" s="1477"/>
      <c r="GMW46" s="1477"/>
      <c r="GMX46" s="1477"/>
      <c r="GMY46" s="1477"/>
      <c r="GMZ46" s="1477"/>
      <c r="GNA46" s="1477"/>
      <c r="GNB46" s="1477"/>
      <c r="GNC46" s="1477"/>
      <c r="GND46" s="1477"/>
      <c r="GNE46" s="1477"/>
      <c r="GNF46" s="1477"/>
      <c r="GNG46" s="1477"/>
      <c r="GNH46" s="1477"/>
      <c r="GNI46" s="1477"/>
      <c r="GNJ46" s="1477"/>
      <c r="GNK46" s="1477"/>
      <c r="GNL46" s="1477"/>
      <c r="GNM46" s="1477"/>
      <c r="GNN46" s="1477"/>
      <c r="GNO46" s="1477"/>
      <c r="GNP46" s="1477"/>
      <c r="GNQ46" s="1477"/>
      <c r="GNR46" s="1477"/>
      <c r="GNS46" s="1477"/>
      <c r="GNT46" s="1477"/>
      <c r="GNU46" s="1477"/>
      <c r="GNV46" s="1477"/>
      <c r="GNW46" s="1477"/>
      <c r="GNX46" s="1477"/>
      <c r="GNY46" s="1477"/>
      <c r="GNZ46" s="1477"/>
      <c r="GOA46" s="1477"/>
      <c r="GOB46" s="1477"/>
      <c r="GOC46" s="1477"/>
      <c r="GOD46" s="1477"/>
      <c r="GOE46" s="1477"/>
      <c r="GOF46" s="1477"/>
      <c r="GOG46" s="1477"/>
      <c r="GOH46" s="1477"/>
      <c r="GOI46" s="1477"/>
      <c r="GOJ46" s="1477"/>
      <c r="GOK46" s="1477"/>
      <c r="GOL46" s="1477"/>
      <c r="GOM46" s="1477"/>
      <c r="GON46" s="1477"/>
      <c r="GOO46" s="1477"/>
      <c r="GOP46" s="1477"/>
      <c r="GOQ46" s="1477"/>
      <c r="GOR46" s="1477"/>
      <c r="GOS46" s="1477"/>
      <c r="GOT46" s="1477"/>
      <c r="GOU46" s="1477"/>
      <c r="GOV46" s="1477"/>
      <c r="GOW46" s="1477"/>
      <c r="GOX46" s="1477"/>
      <c r="GOY46" s="1477"/>
      <c r="GOZ46" s="1477"/>
      <c r="GPA46" s="1477"/>
      <c r="GPB46" s="1477"/>
      <c r="GPC46" s="1477"/>
      <c r="GPD46" s="1477"/>
      <c r="GPE46" s="1477"/>
      <c r="GPF46" s="1477"/>
      <c r="GPG46" s="1477"/>
      <c r="GPH46" s="1477"/>
      <c r="GPI46" s="1477"/>
      <c r="GPJ46" s="1477"/>
      <c r="GPK46" s="1477"/>
      <c r="GPL46" s="1477"/>
      <c r="GPM46" s="1477"/>
      <c r="GPN46" s="1477"/>
      <c r="GPO46" s="1477"/>
      <c r="GPP46" s="1477"/>
      <c r="GPQ46" s="1477"/>
      <c r="GPR46" s="1477"/>
      <c r="GPS46" s="1477"/>
      <c r="GPT46" s="1477"/>
      <c r="GPU46" s="1477"/>
      <c r="GPV46" s="1477"/>
      <c r="GPW46" s="1477"/>
      <c r="GPX46" s="1477"/>
      <c r="GPY46" s="1477"/>
      <c r="GPZ46" s="1477"/>
      <c r="GQA46" s="1477"/>
      <c r="GQB46" s="1477"/>
      <c r="GQC46" s="1477"/>
      <c r="GQD46" s="1477"/>
      <c r="GQE46" s="1477"/>
      <c r="GQF46" s="1477"/>
      <c r="GQG46" s="1477"/>
      <c r="GQH46" s="1477"/>
      <c r="GQI46" s="1477"/>
      <c r="GQJ46" s="1477"/>
      <c r="GQK46" s="1477"/>
      <c r="GQL46" s="1477"/>
      <c r="GQM46" s="1477"/>
      <c r="GQN46" s="1477"/>
      <c r="GQO46" s="1477"/>
      <c r="GQP46" s="1477"/>
      <c r="GQQ46" s="1477"/>
      <c r="GQR46" s="1477"/>
      <c r="GQS46" s="1477"/>
      <c r="GQT46" s="1477"/>
      <c r="GQU46" s="1477"/>
      <c r="GQV46" s="1477"/>
      <c r="GQW46" s="1477"/>
      <c r="GQX46" s="1477"/>
      <c r="GQY46" s="1477"/>
      <c r="GQZ46" s="1477"/>
      <c r="GRA46" s="1477"/>
      <c r="GRB46" s="1477"/>
      <c r="GRC46" s="1477"/>
      <c r="GRD46" s="1477"/>
      <c r="GRE46" s="1477"/>
      <c r="GRF46" s="1477"/>
      <c r="GRG46" s="1477"/>
      <c r="GRH46" s="1477"/>
      <c r="GRI46" s="1477"/>
      <c r="GRJ46" s="1477"/>
      <c r="GRK46" s="1477"/>
      <c r="GRL46" s="1477"/>
      <c r="GRM46" s="1477"/>
      <c r="GRN46" s="1477"/>
      <c r="GRO46" s="1477"/>
      <c r="GRP46" s="1477"/>
      <c r="GRQ46" s="1477"/>
      <c r="GRR46" s="1477"/>
      <c r="GRS46" s="1477"/>
      <c r="GRT46" s="1477"/>
      <c r="GRU46" s="1477"/>
      <c r="GRV46" s="1477"/>
      <c r="GRW46" s="1477"/>
      <c r="GRX46" s="1477"/>
      <c r="GRY46" s="1477"/>
      <c r="GRZ46" s="1477"/>
      <c r="GSA46" s="1477"/>
      <c r="GSB46" s="1477"/>
      <c r="GSC46" s="1477"/>
      <c r="GSD46" s="1477"/>
      <c r="GSE46" s="1477"/>
      <c r="GSF46" s="1477"/>
      <c r="GSG46" s="1477"/>
      <c r="GSH46" s="1477"/>
      <c r="GSI46" s="1477"/>
      <c r="GSJ46" s="1477"/>
      <c r="GSK46" s="1477"/>
      <c r="GSL46" s="1477"/>
      <c r="GSM46" s="1477"/>
      <c r="GSN46" s="1477"/>
      <c r="GSO46" s="1477"/>
      <c r="GSP46" s="1477"/>
      <c r="GSQ46" s="1477"/>
      <c r="GSR46" s="1477"/>
      <c r="GSS46" s="1477"/>
      <c r="GST46" s="1477"/>
      <c r="GSU46" s="1477"/>
      <c r="GSV46" s="1477"/>
      <c r="GSW46" s="1477"/>
      <c r="GSX46" s="1477"/>
      <c r="GSY46" s="1477"/>
      <c r="GSZ46" s="1477"/>
      <c r="GTA46" s="1477"/>
      <c r="GTB46" s="1477"/>
      <c r="GTC46" s="1477"/>
      <c r="GTD46" s="1477"/>
      <c r="GTE46" s="1477"/>
      <c r="GTF46" s="1477"/>
      <c r="GTG46" s="1477"/>
      <c r="GTH46" s="1477"/>
      <c r="GTI46" s="1477"/>
      <c r="GTJ46" s="1477"/>
      <c r="GTK46" s="1477"/>
      <c r="GTL46" s="1477"/>
      <c r="GTM46" s="1477"/>
      <c r="GTN46" s="1477"/>
      <c r="GTO46" s="1477"/>
      <c r="GTP46" s="1477"/>
      <c r="GTQ46" s="1477"/>
      <c r="GTR46" s="1477"/>
      <c r="GTS46" s="1477"/>
      <c r="GTT46" s="1477"/>
      <c r="GTU46" s="1477"/>
      <c r="GTV46" s="1477"/>
      <c r="GTW46" s="1477"/>
      <c r="GTX46" s="1477"/>
      <c r="GTY46" s="1477"/>
      <c r="GTZ46" s="1477"/>
      <c r="GUA46" s="1477"/>
      <c r="GUB46" s="1477"/>
      <c r="GUC46" s="1477"/>
      <c r="GUD46" s="1477"/>
      <c r="GUE46" s="1477"/>
      <c r="GUF46" s="1477"/>
      <c r="GUG46" s="1477"/>
      <c r="GUH46" s="1477"/>
      <c r="GUI46" s="1477"/>
      <c r="GUJ46" s="1477"/>
      <c r="GUK46" s="1477"/>
      <c r="GUL46" s="1477"/>
      <c r="GUM46" s="1477"/>
      <c r="GUN46" s="1477"/>
      <c r="GUO46" s="1477"/>
      <c r="GUP46" s="1477"/>
      <c r="GUQ46" s="1477"/>
      <c r="GUR46" s="1477"/>
      <c r="GUS46" s="1477"/>
      <c r="GUT46" s="1477"/>
      <c r="GUU46" s="1477"/>
      <c r="GUV46" s="1477"/>
      <c r="GUW46" s="1477"/>
      <c r="GUX46" s="1477"/>
      <c r="GUY46" s="1477"/>
      <c r="GUZ46" s="1477"/>
      <c r="GVA46" s="1477"/>
      <c r="GVB46" s="1477"/>
      <c r="GVC46" s="1477"/>
      <c r="GVD46" s="1477"/>
      <c r="GVE46" s="1477"/>
      <c r="GVF46" s="1477"/>
      <c r="GVG46" s="1477"/>
      <c r="GVH46" s="1477"/>
      <c r="GVI46" s="1477"/>
      <c r="GVJ46" s="1477"/>
      <c r="GVK46" s="1477"/>
      <c r="GVL46" s="1477"/>
      <c r="GVM46" s="1477"/>
      <c r="GVN46" s="1477"/>
      <c r="GVO46" s="1477"/>
      <c r="GVP46" s="1477"/>
      <c r="GVQ46" s="1477"/>
      <c r="GVR46" s="1477"/>
      <c r="GVS46" s="1477"/>
      <c r="GVT46" s="1477"/>
      <c r="GVU46" s="1477"/>
      <c r="GVV46" s="1477"/>
      <c r="GVW46" s="1477"/>
      <c r="GVX46" s="1477"/>
      <c r="GVY46" s="1477"/>
      <c r="GVZ46" s="1477"/>
      <c r="GWA46" s="1477"/>
      <c r="GWB46" s="1477"/>
      <c r="GWC46" s="1477"/>
      <c r="GWD46" s="1477"/>
      <c r="GWE46" s="1477"/>
      <c r="GWF46" s="1477"/>
      <c r="GWG46" s="1477"/>
      <c r="GWH46" s="1477"/>
      <c r="GWI46" s="1477"/>
      <c r="GWJ46" s="1477"/>
      <c r="GWK46" s="1477"/>
      <c r="GWL46" s="1477"/>
      <c r="GWM46" s="1477"/>
      <c r="GWN46" s="1477"/>
      <c r="GWO46" s="1477"/>
      <c r="GWP46" s="1477"/>
      <c r="GWQ46" s="1477"/>
      <c r="GWR46" s="1477"/>
      <c r="GWS46" s="1477"/>
      <c r="GWT46" s="1477"/>
      <c r="GWU46" s="1477"/>
      <c r="GWV46" s="1477"/>
      <c r="GWW46" s="1477"/>
      <c r="GWX46" s="1477"/>
      <c r="GWY46" s="1477"/>
      <c r="GWZ46" s="1477"/>
      <c r="GXA46" s="1477"/>
      <c r="GXB46" s="1477"/>
      <c r="GXC46" s="1477"/>
      <c r="GXD46" s="1477"/>
      <c r="GXE46" s="1477"/>
      <c r="GXF46" s="1477"/>
      <c r="GXG46" s="1477"/>
      <c r="GXH46" s="1477"/>
      <c r="GXI46" s="1477"/>
      <c r="GXJ46" s="1477"/>
      <c r="GXK46" s="1477"/>
      <c r="GXL46" s="1477"/>
      <c r="GXM46" s="1477"/>
      <c r="GXN46" s="1477"/>
      <c r="GXO46" s="1477"/>
      <c r="GXP46" s="1477"/>
      <c r="GXQ46" s="1477"/>
      <c r="GXR46" s="1477"/>
      <c r="GXS46" s="1477"/>
      <c r="GXT46" s="1477"/>
      <c r="GXU46" s="1477"/>
      <c r="GXV46" s="1477"/>
      <c r="GXW46" s="1477"/>
      <c r="GXX46" s="1477"/>
      <c r="GXY46" s="1477"/>
      <c r="GXZ46" s="1477"/>
      <c r="GYA46" s="1477"/>
      <c r="GYB46" s="1477"/>
      <c r="GYC46" s="1477"/>
      <c r="GYD46" s="1477"/>
      <c r="GYE46" s="1477"/>
      <c r="GYF46" s="1477"/>
      <c r="GYG46" s="1477"/>
      <c r="GYH46" s="1477"/>
      <c r="GYI46" s="1477"/>
      <c r="GYJ46" s="1477"/>
      <c r="GYK46" s="1477"/>
      <c r="GYL46" s="1477"/>
      <c r="GYM46" s="1477"/>
      <c r="GYN46" s="1477"/>
      <c r="GYO46" s="1477"/>
      <c r="GYP46" s="1477"/>
      <c r="GYQ46" s="1477"/>
      <c r="GYR46" s="1477"/>
      <c r="GYS46" s="1477"/>
      <c r="GYT46" s="1477"/>
      <c r="GYU46" s="1477"/>
      <c r="GYV46" s="1477"/>
      <c r="GYW46" s="1477"/>
      <c r="GYX46" s="1477"/>
      <c r="GYY46" s="1477"/>
      <c r="GYZ46" s="1477"/>
      <c r="GZA46" s="1477"/>
      <c r="GZB46" s="1477"/>
      <c r="GZC46" s="1477"/>
      <c r="GZD46" s="1477"/>
      <c r="GZE46" s="1477"/>
      <c r="GZF46" s="1477"/>
      <c r="GZG46" s="1477"/>
      <c r="GZH46" s="1477"/>
      <c r="GZI46" s="1477"/>
      <c r="GZJ46" s="1477"/>
      <c r="GZK46" s="1477"/>
      <c r="GZL46" s="1477"/>
      <c r="GZM46" s="1477"/>
      <c r="GZN46" s="1477"/>
      <c r="GZO46" s="1477"/>
      <c r="GZP46" s="1477"/>
      <c r="GZQ46" s="1477"/>
      <c r="GZR46" s="1477"/>
      <c r="GZS46" s="1477"/>
      <c r="GZT46" s="1477"/>
      <c r="GZU46" s="1477"/>
      <c r="GZV46" s="1477"/>
      <c r="GZW46" s="1477"/>
      <c r="GZX46" s="1477"/>
      <c r="GZY46" s="1477"/>
      <c r="GZZ46" s="1477"/>
      <c r="HAA46" s="1477"/>
      <c r="HAB46" s="1477"/>
      <c r="HAC46" s="1477"/>
      <c r="HAD46" s="1477"/>
      <c r="HAE46" s="1477"/>
      <c r="HAF46" s="1477"/>
      <c r="HAG46" s="1477"/>
      <c r="HAH46" s="1477"/>
      <c r="HAI46" s="1477"/>
      <c r="HAJ46" s="1477"/>
      <c r="HAK46" s="1477"/>
      <c r="HAL46" s="1477"/>
      <c r="HAM46" s="1477"/>
      <c r="HAN46" s="1477"/>
      <c r="HAO46" s="1477"/>
      <c r="HAP46" s="1477"/>
      <c r="HAQ46" s="1477"/>
      <c r="HAR46" s="1477"/>
      <c r="HAS46" s="1477"/>
      <c r="HAT46" s="1477"/>
      <c r="HAU46" s="1477"/>
      <c r="HAV46" s="1477"/>
      <c r="HAW46" s="1477"/>
      <c r="HAX46" s="1477"/>
      <c r="HAY46" s="1477"/>
      <c r="HAZ46" s="1477"/>
      <c r="HBA46" s="1477"/>
      <c r="HBB46" s="1477"/>
      <c r="HBC46" s="1477"/>
      <c r="HBD46" s="1477"/>
      <c r="HBE46" s="1477"/>
      <c r="HBF46" s="1477"/>
      <c r="HBG46" s="1477"/>
      <c r="HBH46" s="1477"/>
      <c r="HBI46" s="1477"/>
      <c r="HBJ46" s="1477"/>
      <c r="HBK46" s="1477"/>
      <c r="HBL46" s="1477"/>
      <c r="HBM46" s="1477"/>
      <c r="HBN46" s="1477"/>
      <c r="HBO46" s="1477"/>
      <c r="HBP46" s="1477"/>
      <c r="HBQ46" s="1477"/>
      <c r="HBR46" s="1477"/>
      <c r="HBS46" s="1477"/>
      <c r="HBT46" s="1477"/>
      <c r="HBU46" s="1477"/>
      <c r="HBV46" s="1477"/>
      <c r="HBW46" s="1477"/>
      <c r="HBX46" s="1477"/>
      <c r="HBY46" s="1477"/>
      <c r="HBZ46" s="1477"/>
      <c r="HCA46" s="1477"/>
      <c r="HCB46" s="1477"/>
      <c r="HCC46" s="1477"/>
      <c r="HCD46" s="1477"/>
      <c r="HCE46" s="1477"/>
      <c r="HCF46" s="1477"/>
      <c r="HCG46" s="1477"/>
      <c r="HCH46" s="1477"/>
      <c r="HCI46" s="1477"/>
      <c r="HCJ46" s="1477"/>
      <c r="HCK46" s="1477"/>
      <c r="HCL46" s="1477"/>
      <c r="HCM46" s="1477"/>
      <c r="HCN46" s="1477"/>
      <c r="HCO46" s="1477"/>
      <c r="HCP46" s="1477"/>
      <c r="HCQ46" s="1477"/>
      <c r="HCR46" s="1477"/>
      <c r="HCS46" s="1477"/>
      <c r="HCT46" s="1477"/>
      <c r="HCU46" s="1477"/>
      <c r="HCV46" s="1477"/>
      <c r="HCW46" s="1477"/>
      <c r="HCX46" s="1477"/>
      <c r="HCY46" s="1477"/>
      <c r="HCZ46" s="1477"/>
      <c r="HDA46" s="1477"/>
      <c r="HDB46" s="1477"/>
      <c r="HDC46" s="1477"/>
      <c r="HDD46" s="1477"/>
      <c r="HDE46" s="1477"/>
      <c r="HDF46" s="1477"/>
      <c r="HDG46" s="1477"/>
      <c r="HDH46" s="1477"/>
      <c r="HDI46" s="1477"/>
      <c r="HDJ46" s="1477"/>
      <c r="HDK46" s="1477"/>
      <c r="HDL46" s="1477"/>
      <c r="HDM46" s="1477"/>
      <c r="HDN46" s="1477"/>
      <c r="HDO46" s="1477"/>
      <c r="HDP46" s="1477"/>
      <c r="HDQ46" s="1477"/>
      <c r="HDR46" s="1477"/>
      <c r="HDS46" s="1477"/>
      <c r="HDT46" s="1477"/>
      <c r="HDU46" s="1477"/>
      <c r="HDV46" s="1477"/>
      <c r="HDW46" s="1477"/>
      <c r="HDX46" s="1477"/>
      <c r="HDY46" s="1477"/>
      <c r="HDZ46" s="1477"/>
      <c r="HEA46" s="1477"/>
      <c r="HEB46" s="1477"/>
      <c r="HEC46" s="1477"/>
      <c r="HED46" s="1477"/>
      <c r="HEE46" s="1477"/>
      <c r="HEF46" s="1477"/>
      <c r="HEG46" s="1477"/>
      <c r="HEH46" s="1477"/>
      <c r="HEI46" s="1477"/>
      <c r="HEJ46" s="1477"/>
      <c r="HEK46" s="1477"/>
      <c r="HEL46" s="1477"/>
      <c r="HEM46" s="1477"/>
      <c r="HEN46" s="1477"/>
      <c r="HEO46" s="1477"/>
      <c r="HEP46" s="1477"/>
      <c r="HEQ46" s="1477"/>
      <c r="HER46" s="1477"/>
      <c r="HES46" s="1477"/>
      <c r="HET46" s="1477"/>
      <c r="HEU46" s="1477"/>
      <c r="HEV46" s="1477"/>
      <c r="HEW46" s="1477"/>
      <c r="HEX46" s="1477"/>
      <c r="HEY46" s="1477"/>
      <c r="HEZ46" s="1477"/>
      <c r="HFA46" s="1477"/>
      <c r="HFB46" s="1477"/>
      <c r="HFC46" s="1477"/>
      <c r="HFD46" s="1477"/>
      <c r="HFE46" s="1477"/>
      <c r="HFF46" s="1477"/>
      <c r="HFG46" s="1477"/>
      <c r="HFH46" s="1477"/>
      <c r="HFI46" s="1477"/>
      <c r="HFJ46" s="1477"/>
      <c r="HFK46" s="1477"/>
      <c r="HFL46" s="1477"/>
      <c r="HFM46" s="1477"/>
      <c r="HFN46" s="1477"/>
      <c r="HFO46" s="1477"/>
      <c r="HFP46" s="1477"/>
      <c r="HFQ46" s="1477"/>
      <c r="HFR46" s="1477"/>
      <c r="HFS46" s="1477"/>
      <c r="HFT46" s="1477"/>
      <c r="HFU46" s="1477"/>
      <c r="HFV46" s="1477"/>
      <c r="HFW46" s="1477"/>
      <c r="HFX46" s="1477"/>
      <c r="HFY46" s="1477"/>
      <c r="HFZ46" s="1477"/>
      <c r="HGA46" s="1477"/>
      <c r="HGB46" s="1477"/>
      <c r="HGC46" s="1477"/>
      <c r="HGD46" s="1477"/>
      <c r="HGE46" s="1477"/>
      <c r="HGF46" s="1477"/>
      <c r="HGG46" s="1477"/>
      <c r="HGH46" s="1477"/>
      <c r="HGI46" s="1477"/>
      <c r="HGJ46" s="1477"/>
      <c r="HGK46" s="1477"/>
      <c r="HGL46" s="1477"/>
      <c r="HGM46" s="1477"/>
      <c r="HGN46" s="1477"/>
      <c r="HGO46" s="1477"/>
      <c r="HGP46" s="1477"/>
      <c r="HGQ46" s="1477"/>
      <c r="HGR46" s="1477"/>
      <c r="HGS46" s="1477"/>
      <c r="HGT46" s="1477"/>
      <c r="HGU46" s="1477"/>
      <c r="HGV46" s="1477"/>
      <c r="HGW46" s="1477"/>
      <c r="HGX46" s="1477"/>
      <c r="HGY46" s="1477"/>
      <c r="HGZ46" s="1477"/>
      <c r="HHA46" s="1477"/>
      <c r="HHB46" s="1477"/>
      <c r="HHC46" s="1477"/>
      <c r="HHD46" s="1477"/>
      <c r="HHE46" s="1477"/>
      <c r="HHF46" s="1477"/>
      <c r="HHG46" s="1477"/>
      <c r="HHH46" s="1477"/>
      <c r="HHI46" s="1477"/>
      <c r="HHJ46" s="1477"/>
      <c r="HHK46" s="1477"/>
      <c r="HHL46" s="1477"/>
      <c r="HHM46" s="1477"/>
      <c r="HHN46" s="1477"/>
      <c r="HHO46" s="1477"/>
      <c r="HHP46" s="1477"/>
      <c r="HHQ46" s="1477"/>
      <c r="HHR46" s="1477"/>
      <c r="HHS46" s="1477"/>
      <c r="HHT46" s="1477"/>
      <c r="HHU46" s="1477"/>
      <c r="HHV46" s="1477"/>
      <c r="HHW46" s="1477"/>
      <c r="HHX46" s="1477"/>
      <c r="HHY46" s="1477"/>
      <c r="HHZ46" s="1477"/>
      <c r="HIA46" s="1477"/>
      <c r="HIB46" s="1477"/>
      <c r="HIC46" s="1477"/>
      <c r="HID46" s="1477"/>
      <c r="HIE46" s="1477"/>
      <c r="HIF46" s="1477"/>
      <c r="HIG46" s="1477"/>
      <c r="HIH46" s="1477"/>
      <c r="HII46" s="1477"/>
      <c r="HIJ46" s="1477"/>
      <c r="HIK46" s="1477"/>
      <c r="HIL46" s="1477"/>
      <c r="HIM46" s="1477"/>
      <c r="HIN46" s="1477"/>
      <c r="HIO46" s="1477"/>
      <c r="HIP46" s="1477"/>
      <c r="HIQ46" s="1477"/>
      <c r="HIR46" s="1477"/>
      <c r="HIS46" s="1477"/>
      <c r="HIT46" s="1477"/>
      <c r="HIU46" s="1477"/>
      <c r="HIV46" s="1477"/>
      <c r="HIW46" s="1477"/>
      <c r="HIX46" s="1477"/>
      <c r="HIY46" s="1477"/>
      <c r="HIZ46" s="1477"/>
      <c r="HJA46" s="1477"/>
      <c r="HJB46" s="1477"/>
      <c r="HJC46" s="1477"/>
      <c r="HJD46" s="1477"/>
      <c r="HJE46" s="1477"/>
      <c r="HJF46" s="1477"/>
      <c r="HJG46" s="1477"/>
      <c r="HJH46" s="1477"/>
      <c r="HJI46" s="1477"/>
      <c r="HJJ46" s="1477"/>
      <c r="HJK46" s="1477"/>
      <c r="HJL46" s="1477"/>
      <c r="HJM46" s="1477"/>
      <c r="HJN46" s="1477"/>
      <c r="HJO46" s="1477"/>
      <c r="HJP46" s="1477"/>
      <c r="HJQ46" s="1477"/>
      <c r="HJR46" s="1477"/>
      <c r="HJS46" s="1477"/>
      <c r="HJT46" s="1477"/>
      <c r="HJU46" s="1477"/>
      <c r="HJV46" s="1477"/>
      <c r="HJW46" s="1477"/>
      <c r="HJX46" s="1477"/>
      <c r="HJY46" s="1477"/>
      <c r="HJZ46" s="1477"/>
      <c r="HKA46" s="1477"/>
      <c r="HKB46" s="1477"/>
      <c r="HKC46" s="1477"/>
      <c r="HKD46" s="1477"/>
      <c r="HKE46" s="1477"/>
      <c r="HKF46" s="1477"/>
      <c r="HKG46" s="1477"/>
      <c r="HKH46" s="1477"/>
      <c r="HKI46" s="1477"/>
      <c r="HKJ46" s="1477"/>
      <c r="HKK46" s="1477"/>
      <c r="HKL46" s="1477"/>
      <c r="HKM46" s="1477"/>
      <c r="HKN46" s="1477"/>
      <c r="HKO46" s="1477"/>
      <c r="HKP46" s="1477"/>
      <c r="HKQ46" s="1477"/>
      <c r="HKR46" s="1477"/>
      <c r="HKS46" s="1477"/>
      <c r="HKT46" s="1477"/>
      <c r="HKU46" s="1477"/>
      <c r="HKV46" s="1477"/>
      <c r="HKW46" s="1477"/>
      <c r="HKX46" s="1477"/>
      <c r="HKY46" s="1477"/>
      <c r="HKZ46" s="1477"/>
      <c r="HLA46" s="1477"/>
      <c r="HLB46" s="1477"/>
      <c r="HLC46" s="1477"/>
      <c r="HLD46" s="1477"/>
      <c r="HLE46" s="1477"/>
      <c r="HLF46" s="1477"/>
      <c r="HLG46" s="1477"/>
      <c r="HLH46" s="1477"/>
      <c r="HLI46" s="1477"/>
      <c r="HLJ46" s="1477"/>
      <c r="HLK46" s="1477"/>
      <c r="HLL46" s="1477"/>
      <c r="HLM46" s="1477"/>
      <c r="HLN46" s="1477"/>
      <c r="HLO46" s="1477"/>
      <c r="HLP46" s="1477"/>
      <c r="HLQ46" s="1477"/>
      <c r="HLR46" s="1477"/>
      <c r="HLS46" s="1477"/>
      <c r="HLT46" s="1477"/>
      <c r="HLU46" s="1477"/>
      <c r="HLV46" s="1477"/>
      <c r="HLW46" s="1477"/>
      <c r="HLX46" s="1477"/>
      <c r="HLY46" s="1477"/>
      <c r="HLZ46" s="1477"/>
      <c r="HMA46" s="1477"/>
      <c r="HMB46" s="1477"/>
      <c r="HMC46" s="1477"/>
      <c r="HMD46" s="1477"/>
      <c r="HME46" s="1477"/>
      <c r="HMF46" s="1477"/>
      <c r="HMG46" s="1477"/>
      <c r="HMH46" s="1477"/>
      <c r="HMI46" s="1477"/>
      <c r="HMJ46" s="1477"/>
      <c r="HMK46" s="1477"/>
      <c r="HML46" s="1477"/>
      <c r="HMM46" s="1477"/>
      <c r="HMN46" s="1477"/>
      <c r="HMO46" s="1477"/>
      <c r="HMP46" s="1477"/>
      <c r="HMQ46" s="1477"/>
      <c r="HMR46" s="1477"/>
      <c r="HMS46" s="1477"/>
      <c r="HMT46" s="1477"/>
      <c r="HMU46" s="1477"/>
      <c r="HMV46" s="1477"/>
      <c r="HMW46" s="1477"/>
      <c r="HMX46" s="1477"/>
      <c r="HMY46" s="1477"/>
      <c r="HMZ46" s="1477"/>
      <c r="HNA46" s="1477"/>
      <c r="HNB46" s="1477"/>
      <c r="HNC46" s="1477"/>
      <c r="HND46" s="1477"/>
      <c r="HNE46" s="1477"/>
      <c r="HNF46" s="1477"/>
      <c r="HNG46" s="1477"/>
      <c r="HNH46" s="1477"/>
      <c r="HNI46" s="1477"/>
      <c r="HNJ46" s="1477"/>
      <c r="HNK46" s="1477"/>
      <c r="HNL46" s="1477"/>
      <c r="HNM46" s="1477"/>
      <c r="HNN46" s="1477"/>
      <c r="HNO46" s="1477"/>
      <c r="HNP46" s="1477"/>
      <c r="HNQ46" s="1477"/>
      <c r="HNR46" s="1477"/>
      <c r="HNS46" s="1477"/>
      <c r="HNT46" s="1477"/>
      <c r="HNU46" s="1477"/>
      <c r="HNV46" s="1477"/>
      <c r="HNW46" s="1477"/>
      <c r="HNX46" s="1477"/>
      <c r="HNY46" s="1477"/>
      <c r="HNZ46" s="1477"/>
      <c r="HOA46" s="1477"/>
      <c r="HOB46" s="1477"/>
      <c r="HOC46" s="1477"/>
      <c r="HOD46" s="1477"/>
      <c r="HOE46" s="1477"/>
      <c r="HOF46" s="1477"/>
      <c r="HOG46" s="1477"/>
      <c r="HOH46" s="1477"/>
      <c r="HOI46" s="1477"/>
      <c r="HOJ46" s="1477"/>
      <c r="HOK46" s="1477"/>
      <c r="HOL46" s="1477"/>
      <c r="HOM46" s="1477"/>
      <c r="HON46" s="1477"/>
      <c r="HOO46" s="1477"/>
      <c r="HOP46" s="1477"/>
      <c r="HOQ46" s="1477"/>
      <c r="HOR46" s="1477"/>
      <c r="HOS46" s="1477"/>
      <c r="HOT46" s="1477"/>
      <c r="HOU46" s="1477"/>
      <c r="HOV46" s="1477"/>
      <c r="HOW46" s="1477"/>
      <c r="HOX46" s="1477"/>
      <c r="HOY46" s="1477"/>
      <c r="HOZ46" s="1477"/>
      <c r="HPA46" s="1477"/>
      <c r="HPB46" s="1477"/>
      <c r="HPC46" s="1477"/>
      <c r="HPD46" s="1477"/>
      <c r="HPE46" s="1477"/>
      <c r="HPF46" s="1477"/>
      <c r="HPG46" s="1477"/>
      <c r="HPH46" s="1477"/>
      <c r="HPI46" s="1477"/>
      <c r="HPJ46" s="1477"/>
      <c r="HPK46" s="1477"/>
      <c r="HPL46" s="1477"/>
      <c r="HPM46" s="1477"/>
      <c r="HPN46" s="1477"/>
      <c r="HPO46" s="1477"/>
      <c r="HPP46" s="1477"/>
      <c r="HPQ46" s="1477"/>
      <c r="HPR46" s="1477"/>
      <c r="HPS46" s="1477"/>
      <c r="HPT46" s="1477"/>
      <c r="HPU46" s="1477"/>
      <c r="HPV46" s="1477"/>
      <c r="HPW46" s="1477"/>
      <c r="HPX46" s="1477"/>
      <c r="HPY46" s="1477"/>
      <c r="HPZ46" s="1477"/>
      <c r="HQA46" s="1477"/>
      <c r="HQB46" s="1477"/>
      <c r="HQC46" s="1477"/>
      <c r="HQD46" s="1477"/>
      <c r="HQE46" s="1477"/>
      <c r="HQF46" s="1477"/>
      <c r="HQG46" s="1477"/>
      <c r="HQH46" s="1477"/>
      <c r="HQI46" s="1477"/>
      <c r="HQJ46" s="1477"/>
      <c r="HQK46" s="1477"/>
      <c r="HQL46" s="1477"/>
      <c r="HQM46" s="1477"/>
      <c r="HQN46" s="1477"/>
      <c r="HQO46" s="1477"/>
      <c r="HQP46" s="1477"/>
      <c r="HQQ46" s="1477"/>
      <c r="HQR46" s="1477"/>
      <c r="HQS46" s="1477"/>
      <c r="HQT46" s="1477"/>
      <c r="HQU46" s="1477"/>
      <c r="HQV46" s="1477"/>
      <c r="HQW46" s="1477"/>
      <c r="HQX46" s="1477"/>
      <c r="HQY46" s="1477"/>
      <c r="HQZ46" s="1477"/>
      <c r="HRA46" s="1477"/>
      <c r="HRB46" s="1477"/>
      <c r="HRC46" s="1477"/>
      <c r="HRD46" s="1477"/>
      <c r="HRE46" s="1477"/>
      <c r="HRF46" s="1477"/>
      <c r="HRG46" s="1477"/>
      <c r="HRH46" s="1477"/>
      <c r="HRI46" s="1477"/>
      <c r="HRJ46" s="1477"/>
      <c r="HRK46" s="1477"/>
      <c r="HRL46" s="1477"/>
      <c r="HRM46" s="1477"/>
      <c r="HRN46" s="1477"/>
      <c r="HRO46" s="1477"/>
      <c r="HRP46" s="1477"/>
      <c r="HRQ46" s="1477"/>
      <c r="HRR46" s="1477"/>
      <c r="HRS46" s="1477"/>
      <c r="HRT46" s="1477"/>
      <c r="HRU46" s="1477"/>
      <c r="HRV46" s="1477"/>
      <c r="HRW46" s="1477"/>
      <c r="HRX46" s="1477"/>
      <c r="HRY46" s="1477"/>
      <c r="HRZ46" s="1477"/>
      <c r="HSA46" s="1477"/>
      <c r="HSB46" s="1477"/>
      <c r="HSC46" s="1477"/>
      <c r="HSD46" s="1477"/>
      <c r="HSE46" s="1477"/>
      <c r="HSF46" s="1477"/>
      <c r="HSG46" s="1477"/>
      <c r="HSH46" s="1477"/>
      <c r="HSI46" s="1477"/>
      <c r="HSJ46" s="1477"/>
      <c r="HSK46" s="1477"/>
      <c r="HSL46" s="1477"/>
      <c r="HSM46" s="1477"/>
      <c r="HSN46" s="1477"/>
      <c r="HSO46" s="1477"/>
      <c r="HSP46" s="1477"/>
      <c r="HSQ46" s="1477"/>
      <c r="HSR46" s="1477"/>
      <c r="HSS46" s="1477"/>
      <c r="HST46" s="1477"/>
      <c r="HSU46" s="1477"/>
      <c r="HSV46" s="1477"/>
      <c r="HSW46" s="1477"/>
      <c r="HSX46" s="1477"/>
      <c r="HSY46" s="1477"/>
      <c r="HSZ46" s="1477"/>
      <c r="HTA46" s="1477"/>
      <c r="HTB46" s="1477"/>
      <c r="HTC46" s="1477"/>
      <c r="HTD46" s="1477"/>
      <c r="HTE46" s="1477"/>
      <c r="HTF46" s="1477"/>
      <c r="HTG46" s="1477"/>
      <c r="HTH46" s="1477"/>
      <c r="HTI46" s="1477"/>
      <c r="HTJ46" s="1477"/>
      <c r="HTK46" s="1477"/>
      <c r="HTL46" s="1477"/>
      <c r="HTM46" s="1477"/>
      <c r="HTN46" s="1477"/>
      <c r="HTO46" s="1477"/>
      <c r="HTP46" s="1477"/>
      <c r="HTQ46" s="1477"/>
      <c r="HTR46" s="1477"/>
      <c r="HTS46" s="1477"/>
      <c r="HTT46" s="1477"/>
      <c r="HTU46" s="1477"/>
      <c r="HTV46" s="1477"/>
      <c r="HTW46" s="1477"/>
      <c r="HTX46" s="1477"/>
      <c r="HTY46" s="1477"/>
      <c r="HTZ46" s="1477"/>
      <c r="HUA46" s="1477"/>
      <c r="HUB46" s="1477"/>
      <c r="HUC46" s="1477"/>
      <c r="HUD46" s="1477"/>
      <c r="HUE46" s="1477"/>
      <c r="HUF46" s="1477"/>
      <c r="HUG46" s="1477"/>
      <c r="HUH46" s="1477"/>
      <c r="HUI46" s="1477"/>
      <c r="HUJ46" s="1477"/>
      <c r="HUK46" s="1477"/>
      <c r="HUL46" s="1477"/>
      <c r="HUM46" s="1477"/>
      <c r="HUN46" s="1477"/>
      <c r="HUO46" s="1477"/>
      <c r="HUP46" s="1477"/>
      <c r="HUQ46" s="1477"/>
      <c r="HUR46" s="1477"/>
      <c r="HUS46" s="1477"/>
      <c r="HUT46" s="1477"/>
      <c r="HUU46" s="1477"/>
      <c r="HUV46" s="1477"/>
      <c r="HUW46" s="1477"/>
      <c r="HUX46" s="1477"/>
      <c r="HUY46" s="1477"/>
      <c r="HUZ46" s="1477"/>
      <c r="HVA46" s="1477"/>
      <c r="HVB46" s="1477"/>
      <c r="HVC46" s="1477"/>
      <c r="HVD46" s="1477"/>
      <c r="HVE46" s="1477"/>
      <c r="HVF46" s="1477"/>
      <c r="HVG46" s="1477"/>
      <c r="HVH46" s="1477"/>
      <c r="HVI46" s="1477"/>
      <c r="HVJ46" s="1477"/>
      <c r="HVK46" s="1477"/>
      <c r="HVL46" s="1477"/>
      <c r="HVM46" s="1477"/>
      <c r="HVN46" s="1477"/>
      <c r="HVO46" s="1477"/>
      <c r="HVP46" s="1477"/>
      <c r="HVQ46" s="1477"/>
      <c r="HVR46" s="1477"/>
      <c r="HVS46" s="1477"/>
      <c r="HVT46" s="1477"/>
      <c r="HVU46" s="1477"/>
      <c r="HVV46" s="1477"/>
      <c r="HVW46" s="1477"/>
      <c r="HVX46" s="1477"/>
      <c r="HVY46" s="1477"/>
      <c r="HVZ46" s="1477"/>
      <c r="HWA46" s="1477"/>
      <c r="HWB46" s="1477"/>
      <c r="HWC46" s="1477"/>
      <c r="HWD46" s="1477"/>
      <c r="HWE46" s="1477"/>
      <c r="HWF46" s="1477"/>
      <c r="HWG46" s="1477"/>
      <c r="HWH46" s="1477"/>
      <c r="HWI46" s="1477"/>
      <c r="HWJ46" s="1477"/>
      <c r="HWK46" s="1477"/>
      <c r="HWL46" s="1477"/>
      <c r="HWM46" s="1477"/>
      <c r="HWN46" s="1477"/>
      <c r="HWO46" s="1477"/>
      <c r="HWP46" s="1477"/>
      <c r="HWQ46" s="1477"/>
      <c r="HWR46" s="1477"/>
      <c r="HWS46" s="1477"/>
      <c r="HWT46" s="1477"/>
      <c r="HWU46" s="1477"/>
      <c r="HWV46" s="1477"/>
      <c r="HWW46" s="1477"/>
      <c r="HWX46" s="1477"/>
      <c r="HWY46" s="1477"/>
      <c r="HWZ46" s="1477"/>
      <c r="HXA46" s="1477"/>
      <c r="HXB46" s="1477"/>
      <c r="HXC46" s="1477"/>
      <c r="HXD46" s="1477"/>
      <c r="HXE46" s="1477"/>
      <c r="HXF46" s="1477"/>
      <c r="HXG46" s="1477"/>
      <c r="HXH46" s="1477"/>
      <c r="HXI46" s="1477"/>
      <c r="HXJ46" s="1477"/>
      <c r="HXK46" s="1477"/>
      <c r="HXL46" s="1477"/>
      <c r="HXM46" s="1477"/>
      <c r="HXN46" s="1477"/>
      <c r="HXO46" s="1477"/>
      <c r="HXP46" s="1477"/>
      <c r="HXQ46" s="1477"/>
      <c r="HXR46" s="1477"/>
      <c r="HXS46" s="1477"/>
      <c r="HXT46" s="1477"/>
      <c r="HXU46" s="1477"/>
      <c r="HXV46" s="1477"/>
      <c r="HXW46" s="1477"/>
      <c r="HXX46" s="1477"/>
      <c r="HXY46" s="1477"/>
      <c r="HXZ46" s="1477"/>
      <c r="HYA46" s="1477"/>
      <c r="HYB46" s="1477"/>
      <c r="HYC46" s="1477"/>
      <c r="HYD46" s="1477"/>
      <c r="HYE46" s="1477"/>
      <c r="HYF46" s="1477"/>
      <c r="HYG46" s="1477"/>
      <c r="HYH46" s="1477"/>
      <c r="HYI46" s="1477"/>
      <c r="HYJ46" s="1477"/>
      <c r="HYK46" s="1477"/>
      <c r="HYL46" s="1477"/>
      <c r="HYM46" s="1477"/>
      <c r="HYN46" s="1477"/>
      <c r="HYO46" s="1477"/>
      <c r="HYP46" s="1477"/>
      <c r="HYQ46" s="1477"/>
      <c r="HYR46" s="1477"/>
      <c r="HYS46" s="1477"/>
      <c r="HYT46" s="1477"/>
      <c r="HYU46" s="1477"/>
      <c r="HYV46" s="1477"/>
      <c r="HYW46" s="1477"/>
      <c r="HYX46" s="1477"/>
      <c r="HYY46" s="1477"/>
      <c r="HYZ46" s="1477"/>
      <c r="HZA46" s="1477"/>
      <c r="HZB46" s="1477"/>
      <c r="HZC46" s="1477"/>
      <c r="HZD46" s="1477"/>
      <c r="HZE46" s="1477"/>
      <c r="HZF46" s="1477"/>
      <c r="HZG46" s="1477"/>
      <c r="HZH46" s="1477"/>
      <c r="HZI46" s="1477"/>
      <c r="HZJ46" s="1477"/>
      <c r="HZK46" s="1477"/>
      <c r="HZL46" s="1477"/>
      <c r="HZM46" s="1477"/>
      <c r="HZN46" s="1477"/>
      <c r="HZO46" s="1477"/>
      <c r="HZP46" s="1477"/>
      <c r="HZQ46" s="1477"/>
      <c r="HZR46" s="1477"/>
      <c r="HZS46" s="1477"/>
      <c r="HZT46" s="1477"/>
      <c r="HZU46" s="1477"/>
      <c r="HZV46" s="1477"/>
      <c r="HZW46" s="1477"/>
      <c r="HZX46" s="1477"/>
      <c r="HZY46" s="1477"/>
      <c r="HZZ46" s="1477"/>
      <c r="IAA46" s="1477"/>
      <c r="IAB46" s="1477"/>
      <c r="IAC46" s="1477"/>
      <c r="IAD46" s="1477"/>
      <c r="IAE46" s="1477"/>
      <c r="IAF46" s="1477"/>
      <c r="IAG46" s="1477"/>
      <c r="IAH46" s="1477"/>
      <c r="IAI46" s="1477"/>
      <c r="IAJ46" s="1477"/>
      <c r="IAK46" s="1477"/>
      <c r="IAL46" s="1477"/>
      <c r="IAM46" s="1477"/>
      <c r="IAN46" s="1477"/>
      <c r="IAO46" s="1477"/>
      <c r="IAP46" s="1477"/>
      <c r="IAQ46" s="1477"/>
      <c r="IAR46" s="1477"/>
      <c r="IAS46" s="1477"/>
      <c r="IAT46" s="1477"/>
      <c r="IAU46" s="1477"/>
      <c r="IAV46" s="1477"/>
      <c r="IAW46" s="1477"/>
      <c r="IAX46" s="1477"/>
      <c r="IAY46" s="1477"/>
      <c r="IAZ46" s="1477"/>
      <c r="IBA46" s="1477"/>
      <c r="IBB46" s="1477"/>
      <c r="IBC46" s="1477"/>
      <c r="IBD46" s="1477"/>
      <c r="IBE46" s="1477"/>
      <c r="IBF46" s="1477"/>
      <c r="IBG46" s="1477"/>
      <c r="IBH46" s="1477"/>
      <c r="IBI46" s="1477"/>
      <c r="IBJ46" s="1477"/>
      <c r="IBK46" s="1477"/>
      <c r="IBL46" s="1477"/>
      <c r="IBM46" s="1477"/>
      <c r="IBN46" s="1477"/>
      <c r="IBO46" s="1477"/>
      <c r="IBP46" s="1477"/>
      <c r="IBQ46" s="1477"/>
      <c r="IBR46" s="1477"/>
      <c r="IBS46" s="1477"/>
      <c r="IBT46" s="1477"/>
      <c r="IBU46" s="1477"/>
      <c r="IBV46" s="1477"/>
      <c r="IBW46" s="1477"/>
      <c r="IBX46" s="1477"/>
      <c r="IBY46" s="1477"/>
      <c r="IBZ46" s="1477"/>
      <c r="ICA46" s="1477"/>
      <c r="ICB46" s="1477"/>
      <c r="ICC46" s="1477"/>
      <c r="ICD46" s="1477"/>
      <c r="ICE46" s="1477"/>
      <c r="ICF46" s="1477"/>
      <c r="ICG46" s="1477"/>
      <c r="ICH46" s="1477"/>
      <c r="ICI46" s="1477"/>
      <c r="ICJ46" s="1477"/>
      <c r="ICK46" s="1477"/>
      <c r="ICL46" s="1477"/>
      <c r="ICM46" s="1477"/>
      <c r="ICN46" s="1477"/>
      <c r="ICO46" s="1477"/>
      <c r="ICP46" s="1477"/>
      <c r="ICQ46" s="1477"/>
      <c r="ICR46" s="1477"/>
      <c r="ICS46" s="1477"/>
      <c r="ICT46" s="1477"/>
      <c r="ICU46" s="1477"/>
      <c r="ICV46" s="1477"/>
      <c r="ICW46" s="1477"/>
      <c r="ICX46" s="1477"/>
      <c r="ICY46" s="1477"/>
      <c r="ICZ46" s="1477"/>
      <c r="IDA46" s="1477"/>
      <c r="IDB46" s="1477"/>
      <c r="IDC46" s="1477"/>
      <c r="IDD46" s="1477"/>
      <c r="IDE46" s="1477"/>
      <c r="IDF46" s="1477"/>
      <c r="IDG46" s="1477"/>
      <c r="IDH46" s="1477"/>
      <c r="IDI46" s="1477"/>
      <c r="IDJ46" s="1477"/>
      <c r="IDK46" s="1477"/>
      <c r="IDL46" s="1477"/>
      <c r="IDM46" s="1477"/>
      <c r="IDN46" s="1477"/>
      <c r="IDO46" s="1477"/>
      <c r="IDP46" s="1477"/>
      <c r="IDQ46" s="1477"/>
      <c r="IDR46" s="1477"/>
      <c r="IDS46" s="1477"/>
      <c r="IDT46" s="1477"/>
      <c r="IDU46" s="1477"/>
      <c r="IDV46" s="1477"/>
      <c r="IDW46" s="1477"/>
      <c r="IDX46" s="1477"/>
      <c r="IDY46" s="1477"/>
      <c r="IDZ46" s="1477"/>
      <c r="IEA46" s="1477"/>
      <c r="IEB46" s="1477"/>
      <c r="IEC46" s="1477"/>
      <c r="IED46" s="1477"/>
      <c r="IEE46" s="1477"/>
      <c r="IEF46" s="1477"/>
      <c r="IEG46" s="1477"/>
      <c r="IEH46" s="1477"/>
      <c r="IEI46" s="1477"/>
      <c r="IEJ46" s="1477"/>
      <c r="IEK46" s="1477"/>
      <c r="IEL46" s="1477"/>
      <c r="IEM46" s="1477"/>
      <c r="IEN46" s="1477"/>
      <c r="IEO46" s="1477"/>
      <c r="IEP46" s="1477"/>
      <c r="IEQ46" s="1477"/>
      <c r="IER46" s="1477"/>
      <c r="IES46" s="1477"/>
      <c r="IET46" s="1477"/>
      <c r="IEU46" s="1477"/>
      <c r="IEV46" s="1477"/>
      <c r="IEW46" s="1477"/>
      <c r="IEX46" s="1477"/>
      <c r="IEY46" s="1477"/>
      <c r="IEZ46" s="1477"/>
      <c r="IFA46" s="1477"/>
      <c r="IFB46" s="1477"/>
      <c r="IFC46" s="1477"/>
      <c r="IFD46" s="1477"/>
      <c r="IFE46" s="1477"/>
      <c r="IFF46" s="1477"/>
      <c r="IFG46" s="1477"/>
      <c r="IFH46" s="1477"/>
      <c r="IFI46" s="1477"/>
      <c r="IFJ46" s="1477"/>
      <c r="IFK46" s="1477"/>
      <c r="IFL46" s="1477"/>
      <c r="IFM46" s="1477"/>
      <c r="IFN46" s="1477"/>
      <c r="IFO46" s="1477"/>
      <c r="IFP46" s="1477"/>
      <c r="IFQ46" s="1477"/>
      <c r="IFR46" s="1477"/>
      <c r="IFS46" s="1477"/>
      <c r="IFT46" s="1477"/>
      <c r="IFU46" s="1477"/>
      <c r="IFV46" s="1477"/>
      <c r="IFW46" s="1477"/>
      <c r="IFX46" s="1477"/>
      <c r="IFY46" s="1477"/>
      <c r="IFZ46" s="1477"/>
      <c r="IGA46" s="1477"/>
      <c r="IGB46" s="1477"/>
      <c r="IGC46" s="1477"/>
      <c r="IGD46" s="1477"/>
      <c r="IGE46" s="1477"/>
      <c r="IGF46" s="1477"/>
      <c r="IGG46" s="1477"/>
      <c r="IGH46" s="1477"/>
      <c r="IGI46" s="1477"/>
      <c r="IGJ46" s="1477"/>
      <c r="IGK46" s="1477"/>
      <c r="IGL46" s="1477"/>
      <c r="IGM46" s="1477"/>
      <c r="IGN46" s="1477"/>
      <c r="IGO46" s="1477"/>
      <c r="IGP46" s="1477"/>
      <c r="IGQ46" s="1477"/>
      <c r="IGR46" s="1477"/>
      <c r="IGS46" s="1477"/>
      <c r="IGT46" s="1477"/>
      <c r="IGU46" s="1477"/>
      <c r="IGV46" s="1477"/>
      <c r="IGW46" s="1477"/>
      <c r="IGX46" s="1477"/>
      <c r="IGY46" s="1477"/>
      <c r="IGZ46" s="1477"/>
      <c r="IHA46" s="1477"/>
      <c r="IHB46" s="1477"/>
      <c r="IHC46" s="1477"/>
      <c r="IHD46" s="1477"/>
      <c r="IHE46" s="1477"/>
      <c r="IHF46" s="1477"/>
      <c r="IHG46" s="1477"/>
      <c r="IHH46" s="1477"/>
      <c r="IHI46" s="1477"/>
      <c r="IHJ46" s="1477"/>
      <c r="IHK46" s="1477"/>
      <c r="IHL46" s="1477"/>
      <c r="IHM46" s="1477"/>
      <c r="IHN46" s="1477"/>
      <c r="IHO46" s="1477"/>
      <c r="IHP46" s="1477"/>
      <c r="IHQ46" s="1477"/>
      <c r="IHR46" s="1477"/>
      <c r="IHS46" s="1477"/>
      <c r="IHT46" s="1477"/>
      <c r="IHU46" s="1477"/>
      <c r="IHV46" s="1477"/>
      <c r="IHW46" s="1477"/>
      <c r="IHX46" s="1477"/>
      <c r="IHY46" s="1477"/>
      <c r="IHZ46" s="1477"/>
      <c r="IIA46" s="1477"/>
      <c r="IIB46" s="1477"/>
      <c r="IIC46" s="1477"/>
      <c r="IID46" s="1477"/>
      <c r="IIE46" s="1477"/>
      <c r="IIF46" s="1477"/>
      <c r="IIG46" s="1477"/>
      <c r="IIH46" s="1477"/>
      <c r="III46" s="1477"/>
      <c r="IIJ46" s="1477"/>
      <c r="IIK46" s="1477"/>
      <c r="IIL46" s="1477"/>
      <c r="IIM46" s="1477"/>
      <c r="IIN46" s="1477"/>
      <c r="IIO46" s="1477"/>
      <c r="IIP46" s="1477"/>
      <c r="IIQ46" s="1477"/>
      <c r="IIR46" s="1477"/>
      <c r="IIS46" s="1477"/>
      <c r="IIT46" s="1477"/>
      <c r="IIU46" s="1477"/>
      <c r="IIV46" s="1477"/>
      <c r="IIW46" s="1477"/>
      <c r="IIX46" s="1477"/>
      <c r="IIY46" s="1477"/>
      <c r="IIZ46" s="1477"/>
      <c r="IJA46" s="1477"/>
      <c r="IJB46" s="1477"/>
      <c r="IJC46" s="1477"/>
      <c r="IJD46" s="1477"/>
      <c r="IJE46" s="1477"/>
      <c r="IJF46" s="1477"/>
      <c r="IJG46" s="1477"/>
      <c r="IJH46" s="1477"/>
      <c r="IJI46" s="1477"/>
      <c r="IJJ46" s="1477"/>
      <c r="IJK46" s="1477"/>
      <c r="IJL46" s="1477"/>
      <c r="IJM46" s="1477"/>
      <c r="IJN46" s="1477"/>
      <c r="IJO46" s="1477"/>
      <c r="IJP46" s="1477"/>
      <c r="IJQ46" s="1477"/>
      <c r="IJR46" s="1477"/>
      <c r="IJS46" s="1477"/>
      <c r="IJT46" s="1477"/>
      <c r="IJU46" s="1477"/>
      <c r="IJV46" s="1477"/>
      <c r="IJW46" s="1477"/>
      <c r="IJX46" s="1477"/>
      <c r="IJY46" s="1477"/>
      <c r="IJZ46" s="1477"/>
      <c r="IKA46" s="1477"/>
      <c r="IKB46" s="1477"/>
      <c r="IKC46" s="1477"/>
      <c r="IKD46" s="1477"/>
      <c r="IKE46" s="1477"/>
      <c r="IKF46" s="1477"/>
      <c r="IKG46" s="1477"/>
      <c r="IKH46" s="1477"/>
      <c r="IKI46" s="1477"/>
      <c r="IKJ46" s="1477"/>
      <c r="IKK46" s="1477"/>
      <c r="IKL46" s="1477"/>
      <c r="IKM46" s="1477"/>
      <c r="IKN46" s="1477"/>
      <c r="IKO46" s="1477"/>
      <c r="IKP46" s="1477"/>
      <c r="IKQ46" s="1477"/>
      <c r="IKR46" s="1477"/>
      <c r="IKS46" s="1477"/>
      <c r="IKT46" s="1477"/>
      <c r="IKU46" s="1477"/>
      <c r="IKV46" s="1477"/>
      <c r="IKW46" s="1477"/>
      <c r="IKX46" s="1477"/>
      <c r="IKY46" s="1477"/>
      <c r="IKZ46" s="1477"/>
      <c r="ILA46" s="1477"/>
      <c r="ILB46" s="1477"/>
      <c r="ILC46" s="1477"/>
      <c r="ILD46" s="1477"/>
      <c r="ILE46" s="1477"/>
      <c r="ILF46" s="1477"/>
      <c r="ILG46" s="1477"/>
      <c r="ILH46" s="1477"/>
      <c r="ILI46" s="1477"/>
      <c r="ILJ46" s="1477"/>
      <c r="ILK46" s="1477"/>
      <c r="ILL46" s="1477"/>
      <c r="ILM46" s="1477"/>
      <c r="ILN46" s="1477"/>
      <c r="ILO46" s="1477"/>
      <c r="ILP46" s="1477"/>
      <c r="ILQ46" s="1477"/>
      <c r="ILR46" s="1477"/>
      <c r="ILS46" s="1477"/>
      <c r="ILT46" s="1477"/>
      <c r="ILU46" s="1477"/>
      <c r="ILV46" s="1477"/>
      <c r="ILW46" s="1477"/>
      <c r="ILX46" s="1477"/>
      <c r="ILY46" s="1477"/>
      <c r="ILZ46" s="1477"/>
      <c r="IMA46" s="1477"/>
      <c r="IMB46" s="1477"/>
      <c r="IMC46" s="1477"/>
      <c r="IMD46" s="1477"/>
      <c r="IME46" s="1477"/>
      <c r="IMF46" s="1477"/>
      <c r="IMG46" s="1477"/>
      <c r="IMH46" s="1477"/>
      <c r="IMI46" s="1477"/>
      <c r="IMJ46" s="1477"/>
      <c r="IMK46" s="1477"/>
      <c r="IML46" s="1477"/>
      <c r="IMM46" s="1477"/>
      <c r="IMN46" s="1477"/>
      <c r="IMO46" s="1477"/>
      <c r="IMP46" s="1477"/>
      <c r="IMQ46" s="1477"/>
      <c r="IMR46" s="1477"/>
      <c r="IMS46" s="1477"/>
      <c r="IMT46" s="1477"/>
      <c r="IMU46" s="1477"/>
      <c r="IMV46" s="1477"/>
      <c r="IMW46" s="1477"/>
      <c r="IMX46" s="1477"/>
      <c r="IMY46" s="1477"/>
      <c r="IMZ46" s="1477"/>
      <c r="INA46" s="1477"/>
      <c r="INB46" s="1477"/>
      <c r="INC46" s="1477"/>
      <c r="IND46" s="1477"/>
      <c r="INE46" s="1477"/>
      <c r="INF46" s="1477"/>
      <c r="ING46" s="1477"/>
      <c r="INH46" s="1477"/>
      <c r="INI46" s="1477"/>
      <c r="INJ46" s="1477"/>
      <c r="INK46" s="1477"/>
      <c r="INL46" s="1477"/>
      <c r="INM46" s="1477"/>
      <c r="INN46" s="1477"/>
      <c r="INO46" s="1477"/>
      <c r="INP46" s="1477"/>
      <c r="INQ46" s="1477"/>
      <c r="INR46" s="1477"/>
      <c r="INS46" s="1477"/>
      <c r="INT46" s="1477"/>
      <c r="INU46" s="1477"/>
      <c r="INV46" s="1477"/>
      <c r="INW46" s="1477"/>
      <c r="INX46" s="1477"/>
      <c r="INY46" s="1477"/>
      <c r="INZ46" s="1477"/>
      <c r="IOA46" s="1477"/>
      <c r="IOB46" s="1477"/>
      <c r="IOC46" s="1477"/>
      <c r="IOD46" s="1477"/>
      <c r="IOE46" s="1477"/>
      <c r="IOF46" s="1477"/>
      <c r="IOG46" s="1477"/>
      <c r="IOH46" s="1477"/>
      <c r="IOI46" s="1477"/>
      <c r="IOJ46" s="1477"/>
      <c r="IOK46" s="1477"/>
      <c r="IOL46" s="1477"/>
      <c r="IOM46" s="1477"/>
      <c r="ION46" s="1477"/>
      <c r="IOO46" s="1477"/>
      <c r="IOP46" s="1477"/>
      <c r="IOQ46" s="1477"/>
      <c r="IOR46" s="1477"/>
      <c r="IOS46" s="1477"/>
      <c r="IOT46" s="1477"/>
      <c r="IOU46" s="1477"/>
      <c r="IOV46" s="1477"/>
      <c r="IOW46" s="1477"/>
      <c r="IOX46" s="1477"/>
      <c r="IOY46" s="1477"/>
      <c r="IOZ46" s="1477"/>
      <c r="IPA46" s="1477"/>
      <c r="IPB46" s="1477"/>
      <c r="IPC46" s="1477"/>
      <c r="IPD46" s="1477"/>
      <c r="IPE46" s="1477"/>
      <c r="IPF46" s="1477"/>
      <c r="IPG46" s="1477"/>
      <c r="IPH46" s="1477"/>
      <c r="IPI46" s="1477"/>
      <c r="IPJ46" s="1477"/>
      <c r="IPK46" s="1477"/>
      <c r="IPL46" s="1477"/>
      <c r="IPM46" s="1477"/>
      <c r="IPN46" s="1477"/>
      <c r="IPO46" s="1477"/>
      <c r="IPP46" s="1477"/>
      <c r="IPQ46" s="1477"/>
      <c r="IPR46" s="1477"/>
      <c r="IPS46" s="1477"/>
      <c r="IPT46" s="1477"/>
      <c r="IPU46" s="1477"/>
      <c r="IPV46" s="1477"/>
      <c r="IPW46" s="1477"/>
      <c r="IPX46" s="1477"/>
      <c r="IPY46" s="1477"/>
      <c r="IPZ46" s="1477"/>
      <c r="IQA46" s="1477"/>
      <c r="IQB46" s="1477"/>
      <c r="IQC46" s="1477"/>
      <c r="IQD46" s="1477"/>
      <c r="IQE46" s="1477"/>
      <c r="IQF46" s="1477"/>
      <c r="IQG46" s="1477"/>
      <c r="IQH46" s="1477"/>
      <c r="IQI46" s="1477"/>
      <c r="IQJ46" s="1477"/>
      <c r="IQK46" s="1477"/>
      <c r="IQL46" s="1477"/>
      <c r="IQM46" s="1477"/>
      <c r="IQN46" s="1477"/>
      <c r="IQO46" s="1477"/>
      <c r="IQP46" s="1477"/>
      <c r="IQQ46" s="1477"/>
      <c r="IQR46" s="1477"/>
      <c r="IQS46" s="1477"/>
      <c r="IQT46" s="1477"/>
      <c r="IQU46" s="1477"/>
      <c r="IQV46" s="1477"/>
      <c r="IQW46" s="1477"/>
      <c r="IQX46" s="1477"/>
      <c r="IQY46" s="1477"/>
      <c r="IQZ46" s="1477"/>
      <c r="IRA46" s="1477"/>
      <c r="IRB46" s="1477"/>
      <c r="IRC46" s="1477"/>
      <c r="IRD46" s="1477"/>
      <c r="IRE46" s="1477"/>
      <c r="IRF46" s="1477"/>
      <c r="IRG46" s="1477"/>
      <c r="IRH46" s="1477"/>
      <c r="IRI46" s="1477"/>
      <c r="IRJ46" s="1477"/>
      <c r="IRK46" s="1477"/>
      <c r="IRL46" s="1477"/>
      <c r="IRM46" s="1477"/>
      <c r="IRN46" s="1477"/>
      <c r="IRO46" s="1477"/>
      <c r="IRP46" s="1477"/>
      <c r="IRQ46" s="1477"/>
      <c r="IRR46" s="1477"/>
      <c r="IRS46" s="1477"/>
      <c r="IRT46" s="1477"/>
      <c r="IRU46" s="1477"/>
      <c r="IRV46" s="1477"/>
      <c r="IRW46" s="1477"/>
      <c r="IRX46" s="1477"/>
      <c r="IRY46" s="1477"/>
      <c r="IRZ46" s="1477"/>
      <c r="ISA46" s="1477"/>
      <c r="ISB46" s="1477"/>
      <c r="ISC46" s="1477"/>
      <c r="ISD46" s="1477"/>
      <c r="ISE46" s="1477"/>
      <c r="ISF46" s="1477"/>
      <c r="ISG46" s="1477"/>
      <c r="ISH46" s="1477"/>
      <c r="ISI46" s="1477"/>
      <c r="ISJ46" s="1477"/>
      <c r="ISK46" s="1477"/>
      <c r="ISL46" s="1477"/>
      <c r="ISM46" s="1477"/>
      <c r="ISN46" s="1477"/>
      <c r="ISO46" s="1477"/>
      <c r="ISP46" s="1477"/>
      <c r="ISQ46" s="1477"/>
      <c r="ISR46" s="1477"/>
      <c r="ISS46" s="1477"/>
      <c r="IST46" s="1477"/>
      <c r="ISU46" s="1477"/>
      <c r="ISV46" s="1477"/>
      <c r="ISW46" s="1477"/>
      <c r="ISX46" s="1477"/>
      <c r="ISY46" s="1477"/>
      <c r="ISZ46" s="1477"/>
      <c r="ITA46" s="1477"/>
      <c r="ITB46" s="1477"/>
      <c r="ITC46" s="1477"/>
      <c r="ITD46" s="1477"/>
      <c r="ITE46" s="1477"/>
      <c r="ITF46" s="1477"/>
      <c r="ITG46" s="1477"/>
      <c r="ITH46" s="1477"/>
      <c r="ITI46" s="1477"/>
      <c r="ITJ46" s="1477"/>
      <c r="ITK46" s="1477"/>
      <c r="ITL46" s="1477"/>
      <c r="ITM46" s="1477"/>
      <c r="ITN46" s="1477"/>
      <c r="ITO46" s="1477"/>
      <c r="ITP46" s="1477"/>
      <c r="ITQ46" s="1477"/>
      <c r="ITR46" s="1477"/>
      <c r="ITS46" s="1477"/>
      <c r="ITT46" s="1477"/>
      <c r="ITU46" s="1477"/>
      <c r="ITV46" s="1477"/>
      <c r="ITW46" s="1477"/>
      <c r="ITX46" s="1477"/>
      <c r="ITY46" s="1477"/>
      <c r="ITZ46" s="1477"/>
      <c r="IUA46" s="1477"/>
      <c r="IUB46" s="1477"/>
      <c r="IUC46" s="1477"/>
      <c r="IUD46" s="1477"/>
      <c r="IUE46" s="1477"/>
      <c r="IUF46" s="1477"/>
      <c r="IUG46" s="1477"/>
      <c r="IUH46" s="1477"/>
      <c r="IUI46" s="1477"/>
      <c r="IUJ46" s="1477"/>
      <c r="IUK46" s="1477"/>
      <c r="IUL46" s="1477"/>
      <c r="IUM46" s="1477"/>
      <c r="IUN46" s="1477"/>
      <c r="IUO46" s="1477"/>
      <c r="IUP46" s="1477"/>
      <c r="IUQ46" s="1477"/>
      <c r="IUR46" s="1477"/>
      <c r="IUS46" s="1477"/>
      <c r="IUT46" s="1477"/>
      <c r="IUU46" s="1477"/>
      <c r="IUV46" s="1477"/>
      <c r="IUW46" s="1477"/>
      <c r="IUX46" s="1477"/>
      <c r="IUY46" s="1477"/>
      <c r="IUZ46" s="1477"/>
      <c r="IVA46" s="1477"/>
      <c r="IVB46" s="1477"/>
      <c r="IVC46" s="1477"/>
      <c r="IVD46" s="1477"/>
      <c r="IVE46" s="1477"/>
      <c r="IVF46" s="1477"/>
      <c r="IVG46" s="1477"/>
      <c r="IVH46" s="1477"/>
      <c r="IVI46" s="1477"/>
      <c r="IVJ46" s="1477"/>
      <c r="IVK46" s="1477"/>
      <c r="IVL46" s="1477"/>
      <c r="IVM46" s="1477"/>
      <c r="IVN46" s="1477"/>
      <c r="IVO46" s="1477"/>
      <c r="IVP46" s="1477"/>
      <c r="IVQ46" s="1477"/>
      <c r="IVR46" s="1477"/>
      <c r="IVS46" s="1477"/>
      <c r="IVT46" s="1477"/>
      <c r="IVU46" s="1477"/>
      <c r="IVV46" s="1477"/>
      <c r="IVW46" s="1477"/>
      <c r="IVX46" s="1477"/>
      <c r="IVY46" s="1477"/>
      <c r="IVZ46" s="1477"/>
      <c r="IWA46" s="1477"/>
      <c r="IWB46" s="1477"/>
      <c r="IWC46" s="1477"/>
      <c r="IWD46" s="1477"/>
      <c r="IWE46" s="1477"/>
      <c r="IWF46" s="1477"/>
      <c r="IWG46" s="1477"/>
      <c r="IWH46" s="1477"/>
      <c r="IWI46" s="1477"/>
      <c r="IWJ46" s="1477"/>
      <c r="IWK46" s="1477"/>
      <c r="IWL46" s="1477"/>
      <c r="IWM46" s="1477"/>
      <c r="IWN46" s="1477"/>
      <c r="IWO46" s="1477"/>
      <c r="IWP46" s="1477"/>
      <c r="IWQ46" s="1477"/>
      <c r="IWR46" s="1477"/>
      <c r="IWS46" s="1477"/>
      <c r="IWT46" s="1477"/>
      <c r="IWU46" s="1477"/>
      <c r="IWV46" s="1477"/>
      <c r="IWW46" s="1477"/>
      <c r="IWX46" s="1477"/>
      <c r="IWY46" s="1477"/>
      <c r="IWZ46" s="1477"/>
      <c r="IXA46" s="1477"/>
      <c r="IXB46" s="1477"/>
      <c r="IXC46" s="1477"/>
      <c r="IXD46" s="1477"/>
      <c r="IXE46" s="1477"/>
      <c r="IXF46" s="1477"/>
      <c r="IXG46" s="1477"/>
      <c r="IXH46" s="1477"/>
      <c r="IXI46" s="1477"/>
      <c r="IXJ46" s="1477"/>
      <c r="IXK46" s="1477"/>
      <c r="IXL46" s="1477"/>
      <c r="IXM46" s="1477"/>
      <c r="IXN46" s="1477"/>
      <c r="IXO46" s="1477"/>
      <c r="IXP46" s="1477"/>
      <c r="IXQ46" s="1477"/>
      <c r="IXR46" s="1477"/>
      <c r="IXS46" s="1477"/>
      <c r="IXT46" s="1477"/>
      <c r="IXU46" s="1477"/>
      <c r="IXV46" s="1477"/>
      <c r="IXW46" s="1477"/>
      <c r="IXX46" s="1477"/>
      <c r="IXY46" s="1477"/>
      <c r="IXZ46" s="1477"/>
      <c r="IYA46" s="1477"/>
      <c r="IYB46" s="1477"/>
      <c r="IYC46" s="1477"/>
      <c r="IYD46" s="1477"/>
      <c r="IYE46" s="1477"/>
      <c r="IYF46" s="1477"/>
      <c r="IYG46" s="1477"/>
      <c r="IYH46" s="1477"/>
      <c r="IYI46" s="1477"/>
      <c r="IYJ46" s="1477"/>
      <c r="IYK46" s="1477"/>
      <c r="IYL46" s="1477"/>
      <c r="IYM46" s="1477"/>
      <c r="IYN46" s="1477"/>
      <c r="IYO46" s="1477"/>
      <c r="IYP46" s="1477"/>
      <c r="IYQ46" s="1477"/>
      <c r="IYR46" s="1477"/>
      <c r="IYS46" s="1477"/>
      <c r="IYT46" s="1477"/>
      <c r="IYU46" s="1477"/>
      <c r="IYV46" s="1477"/>
      <c r="IYW46" s="1477"/>
      <c r="IYX46" s="1477"/>
      <c r="IYY46" s="1477"/>
      <c r="IYZ46" s="1477"/>
      <c r="IZA46" s="1477"/>
      <c r="IZB46" s="1477"/>
      <c r="IZC46" s="1477"/>
      <c r="IZD46" s="1477"/>
      <c r="IZE46" s="1477"/>
      <c r="IZF46" s="1477"/>
      <c r="IZG46" s="1477"/>
      <c r="IZH46" s="1477"/>
      <c r="IZI46" s="1477"/>
      <c r="IZJ46" s="1477"/>
      <c r="IZK46" s="1477"/>
      <c r="IZL46" s="1477"/>
      <c r="IZM46" s="1477"/>
      <c r="IZN46" s="1477"/>
      <c r="IZO46" s="1477"/>
      <c r="IZP46" s="1477"/>
      <c r="IZQ46" s="1477"/>
      <c r="IZR46" s="1477"/>
      <c r="IZS46" s="1477"/>
      <c r="IZT46" s="1477"/>
      <c r="IZU46" s="1477"/>
      <c r="IZV46" s="1477"/>
      <c r="IZW46" s="1477"/>
      <c r="IZX46" s="1477"/>
      <c r="IZY46" s="1477"/>
      <c r="IZZ46" s="1477"/>
      <c r="JAA46" s="1477"/>
      <c r="JAB46" s="1477"/>
      <c r="JAC46" s="1477"/>
      <c r="JAD46" s="1477"/>
      <c r="JAE46" s="1477"/>
      <c r="JAF46" s="1477"/>
      <c r="JAG46" s="1477"/>
      <c r="JAH46" s="1477"/>
      <c r="JAI46" s="1477"/>
      <c r="JAJ46" s="1477"/>
      <c r="JAK46" s="1477"/>
      <c r="JAL46" s="1477"/>
      <c r="JAM46" s="1477"/>
      <c r="JAN46" s="1477"/>
      <c r="JAO46" s="1477"/>
      <c r="JAP46" s="1477"/>
      <c r="JAQ46" s="1477"/>
      <c r="JAR46" s="1477"/>
      <c r="JAS46" s="1477"/>
      <c r="JAT46" s="1477"/>
      <c r="JAU46" s="1477"/>
      <c r="JAV46" s="1477"/>
      <c r="JAW46" s="1477"/>
      <c r="JAX46" s="1477"/>
      <c r="JAY46" s="1477"/>
      <c r="JAZ46" s="1477"/>
      <c r="JBA46" s="1477"/>
      <c r="JBB46" s="1477"/>
      <c r="JBC46" s="1477"/>
      <c r="JBD46" s="1477"/>
      <c r="JBE46" s="1477"/>
      <c r="JBF46" s="1477"/>
      <c r="JBG46" s="1477"/>
      <c r="JBH46" s="1477"/>
      <c r="JBI46" s="1477"/>
      <c r="JBJ46" s="1477"/>
      <c r="JBK46" s="1477"/>
      <c r="JBL46" s="1477"/>
      <c r="JBM46" s="1477"/>
      <c r="JBN46" s="1477"/>
      <c r="JBO46" s="1477"/>
      <c r="JBP46" s="1477"/>
      <c r="JBQ46" s="1477"/>
      <c r="JBR46" s="1477"/>
      <c r="JBS46" s="1477"/>
      <c r="JBT46" s="1477"/>
      <c r="JBU46" s="1477"/>
      <c r="JBV46" s="1477"/>
      <c r="JBW46" s="1477"/>
      <c r="JBX46" s="1477"/>
      <c r="JBY46" s="1477"/>
      <c r="JBZ46" s="1477"/>
      <c r="JCA46" s="1477"/>
      <c r="JCB46" s="1477"/>
      <c r="JCC46" s="1477"/>
      <c r="JCD46" s="1477"/>
      <c r="JCE46" s="1477"/>
      <c r="JCF46" s="1477"/>
      <c r="JCG46" s="1477"/>
      <c r="JCH46" s="1477"/>
      <c r="JCI46" s="1477"/>
      <c r="JCJ46" s="1477"/>
      <c r="JCK46" s="1477"/>
      <c r="JCL46" s="1477"/>
      <c r="JCM46" s="1477"/>
      <c r="JCN46" s="1477"/>
      <c r="JCO46" s="1477"/>
      <c r="JCP46" s="1477"/>
      <c r="JCQ46" s="1477"/>
      <c r="JCR46" s="1477"/>
      <c r="JCS46" s="1477"/>
      <c r="JCT46" s="1477"/>
      <c r="JCU46" s="1477"/>
      <c r="JCV46" s="1477"/>
      <c r="JCW46" s="1477"/>
      <c r="JCX46" s="1477"/>
      <c r="JCY46" s="1477"/>
      <c r="JCZ46" s="1477"/>
      <c r="JDA46" s="1477"/>
      <c r="JDB46" s="1477"/>
      <c r="JDC46" s="1477"/>
      <c r="JDD46" s="1477"/>
      <c r="JDE46" s="1477"/>
      <c r="JDF46" s="1477"/>
      <c r="JDG46" s="1477"/>
      <c r="JDH46" s="1477"/>
      <c r="JDI46" s="1477"/>
      <c r="JDJ46" s="1477"/>
      <c r="JDK46" s="1477"/>
      <c r="JDL46" s="1477"/>
      <c r="JDM46" s="1477"/>
      <c r="JDN46" s="1477"/>
      <c r="JDO46" s="1477"/>
      <c r="JDP46" s="1477"/>
      <c r="JDQ46" s="1477"/>
      <c r="JDR46" s="1477"/>
      <c r="JDS46" s="1477"/>
      <c r="JDT46" s="1477"/>
      <c r="JDU46" s="1477"/>
      <c r="JDV46" s="1477"/>
      <c r="JDW46" s="1477"/>
      <c r="JDX46" s="1477"/>
      <c r="JDY46" s="1477"/>
      <c r="JDZ46" s="1477"/>
      <c r="JEA46" s="1477"/>
      <c r="JEB46" s="1477"/>
      <c r="JEC46" s="1477"/>
      <c r="JED46" s="1477"/>
      <c r="JEE46" s="1477"/>
      <c r="JEF46" s="1477"/>
      <c r="JEG46" s="1477"/>
      <c r="JEH46" s="1477"/>
      <c r="JEI46" s="1477"/>
      <c r="JEJ46" s="1477"/>
      <c r="JEK46" s="1477"/>
      <c r="JEL46" s="1477"/>
      <c r="JEM46" s="1477"/>
      <c r="JEN46" s="1477"/>
      <c r="JEO46" s="1477"/>
      <c r="JEP46" s="1477"/>
      <c r="JEQ46" s="1477"/>
      <c r="JER46" s="1477"/>
      <c r="JES46" s="1477"/>
      <c r="JET46" s="1477"/>
      <c r="JEU46" s="1477"/>
      <c r="JEV46" s="1477"/>
      <c r="JEW46" s="1477"/>
      <c r="JEX46" s="1477"/>
      <c r="JEY46" s="1477"/>
      <c r="JEZ46" s="1477"/>
      <c r="JFA46" s="1477"/>
      <c r="JFB46" s="1477"/>
      <c r="JFC46" s="1477"/>
      <c r="JFD46" s="1477"/>
      <c r="JFE46" s="1477"/>
      <c r="JFF46" s="1477"/>
      <c r="JFG46" s="1477"/>
      <c r="JFH46" s="1477"/>
      <c r="JFI46" s="1477"/>
      <c r="JFJ46" s="1477"/>
      <c r="JFK46" s="1477"/>
      <c r="JFL46" s="1477"/>
      <c r="JFM46" s="1477"/>
      <c r="JFN46" s="1477"/>
      <c r="JFO46" s="1477"/>
      <c r="JFP46" s="1477"/>
      <c r="JFQ46" s="1477"/>
      <c r="JFR46" s="1477"/>
      <c r="JFS46" s="1477"/>
      <c r="JFT46" s="1477"/>
      <c r="JFU46" s="1477"/>
      <c r="JFV46" s="1477"/>
      <c r="JFW46" s="1477"/>
      <c r="JFX46" s="1477"/>
      <c r="JFY46" s="1477"/>
      <c r="JFZ46" s="1477"/>
      <c r="JGA46" s="1477"/>
      <c r="JGB46" s="1477"/>
      <c r="JGC46" s="1477"/>
      <c r="JGD46" s="1477"/>
      <c r="JGE46" s="1477"/>
      <c r="JGF46" s="1477"/>
      <c r="JGG46" s="1477"/>
      <c r="JGH46" s="1477"/>
      <c r="JGI46" s="1477"/>
      <c r="JGJ46" s="1477"/>
      <c r="JGK46" s="1477"/>
      <c r="JGL46" s="1477"/>
      <c r="JGM46" s="1477"/>
      <c r="JGN46" s="1477"/>
      <c r="JGO46" s="1477"/>
      <c r="JGP46" s="1477"/>
      <c r="JGQ46" s="1477"/>
      <c r="JGR46" s="1477"/>
      <c r="JGS46" s="1477"/>
      <c r="JGT46" s="1477"/>
      <c r="JGU46" s="1477"/>
      <c r="JGV46" s="1477"/>
      <c r="JGW46" s="1477"/>
      <c r="JGX46" s="1477"/>
      <c r="JGY46" s="1477"/>
      <c r="JGZ46" s="1477"/>
      <c r="JHA46" s="1477"/>
      <c r="JHB46" s="1477"/>
      <c r="JHC46" s="1477"/>
      <c r="JHD46" s="1477"/>
      <c r="JHE46" s="1477"/>
      <c r="JHF46" s="1477"/>
      <c r="JHG46" s="1477"/>
      <c r="JHH46" s="1477"/>
      <c r="JHI46" s="1477"/>
      <c r="JHJ46" s="1477"/>
      <c r="JHK46" s="1477"/>
      <c r="JHL46" s="1477"/>
      <c r="JHM46" s="1477"/>
      <c r="JHN46" s="1477"/>
      <c r="JHO46" s="1477"/>
      <c r="JHP46" s="1477"/>
      <c r="JHQ46" s="1477"/>
      <c r="JHR46" s="1477"/>
      <c r="JHS46" s="1477"/>
      <c r="JHT46" s="1477"/>
      <c r="JHU46" s="1477"/>
      <c r="JHV46" s="1477"/>
      <c r="JHW46" s="1477"/>
      <c r="JHX46" s="1477"/>
      <c r="JHY46" s="1477"/>
      <c r="JHZ46" s="1477"/>
      <c r="JIA46" s="1477"/>
      <c r="JIB46" s="1477"/>
      <c r="JIC46" s="1477"/>
      <c r="JID46" s="1477"/>
      <c r="JIE46" s="1477"/>
      <c r="JIF46" s="1477"/>
      <c r="JIG46" s="1477"/>
      <c r="JIH46" s="1477"/>
      <c r="JII46" s="1477"/>
      <c r="JIJ46" s="1477"/>
      <c r="JIK46" s="1477"/>
      <c r="JIL46" s="1477"/>
      <c r="JIM46" s="1477"/>
      <c r="JIN46" s="1477"/>
      <c r="JIO46" s="1477"/>
      <c r="JIP46" s="1477"/>
      <c r="JIQ46" s="1477"/>
      <c r="JIR46" s="1477"/>
      <c r="JIS46" s="1477"/>
      <c r="JIT46" s="1477"/>
      <c r="JIU46" s="1477"/>
      <c r="JIV46" s="1477"/>
      <c r="JIW46" s="1477"/>
      <c r="JIX46" s="1477"/>
      <c r="JIY46" s="1477"/>
      <c r="JIZ46" s="1477"/>
      <c r="JJA46" s="1477"/>
      <c r="JJB46" s="1477"/>
      <c r="JJC46" s="1477"/>
      <c r="JJD46" s="1477"/>
      <c r="JJE46" s="1477"/>
      <c r="JJF46" s="1477"/>
      <c r="JJG46" s="1477"/>
      <c r="JJH46" s="1477"/>
      <c r="JJI46" s="1477"/>
      <c r="JJJ46" s="1477"/>
      <c r="JJK46" s="1477"/>
      <c r="JJL46" s="1477"/>
      <c r="JJM46" s="1477"/>
      <c r="JJN46" s="1477"/>
      <c r="JJO46" s="1477"/>
      <c r="JJP46" s="1477"/>
      <c r="JJQ46" s="1477"/>
      <c r="JJR46" s="1477"/>
      <c r="JJS46" s="1477"/>
      <c r="JJT46" s="1477"/>
      <c r="JJU46" s="1477"/>
      <c r="JJV46" s="1477"/>
      <c r="JJW46" s="1477"/>
      <c r="JJX46" s="1477"/>
      <c r="JJY46" s="1477"/>
      <c r="JJZ46" s="1477"/>
      <c r="JKA46" s="1477"/>
      <c r="JKB46" s="1477"/>
      <c r="JKC46" s="1477"/>
      <c r="JKD46" s="1477"/>
      <c r="JKE46" s="1477"/>
      <c r="JKF46" s="1477"/>
      <c r="JKG46" s="1477"/>
      <c r="JKH46" s="1477"/>
      <c r="JKI46" s="1477"/>
      <c r="JKJ46" s="1477"/>
      <c r="JKK46" s="1477"/>
      <c r="JKL46" s="1477"/>
      <c r="JKM46" s="1477"/>
      <c r="JKN46" s="1477"/>
      <c r="JKO46" s="1477"/>
      <c r="JKP46" s="1477"/>
      <c r="JKQ46" s="1477"/>
      <c r="JKR46" s="1477"/>
      <c r="JKS46" s="1477"/>
      <c r="JKT46" s="1477"/>
      <c r="JKU46" s="1477"/>
      <c r="JKV46" s="1477"/>
      <c r="JKW46" s="1477"/>
      <c r="JKX46" s="1477"/>
      <c r="JKY46" s="1477"/>
      <c r="JKZ46" s="1477"/>
      <c r="JLA46" s="1477"/>
      <c r="JLB46" s="1477"/>
      <c r="JLC46" s="1477"/>
      <c r="JLD46" s="1477"/>
      <c r="JLE46" s="1477"/>
      <c r="JLF46" s="1477"/>
      <c r="JLG46" s="1477"/>
      <c r="JLH46" s="1477"/>
      <c r="JLI46" s="1477"/>
      <c r="JLJ46" s="1477"/>
      <c r="JLK46" s="1477"/>
      <c r="JLL46" s="1477"/>
      <c r="JLM46" s="1477"/>
      <c r="JLN46" s="1477"/>
      <c r="JLO46" s="1477"/>
      <c r="JLP46" s="1477"/>
      <c r="JLQ46" s="1477"/>
      <c r="JLR46" s="1477"/>
      <c r="JLS46" s="1477"/>
      <c r="JLT46" s="1477"/>
      <c r="JLU46" s="1477"/>
      <c r="JLV46" s="1477"/>
      <c r="JLW46" s="1477"/>
      <c r="JLX46" s="1477"/>
      <c r="JLY46" s="1477"/>
      <c r="JLZ46" s="1477"/>
      <c r="JMA46" s="1477"/>
      <c r="JMB46" s="1477"/>
      <c r="JMC46" s="1477"/>
      <c r="JMD46" s="1477"/>
      <c r="JME46" s="1477"/>
      <c r="JMF46" s="1477"/>
      <c r="JMG46" s="1477"/>
      <c r="JMH46" s="1477"/>
      <c r="JMI46" s="1477"/>
      <c r="JMJ46" s="1477"/>
      <c r="JMK46" s="1477"/>
      <c r="JML46" s="1477"/>
      <c r="JMM46" s="1477"/>
      <c r="JMN46" s="1477"/>
      <c r="JMO46" s="1477"/>
      <c r="JMP46" s="1477"/>
      <c r="JMQ46" s="1477"/>
      <c r="JMR46" s="1477"/>
      <c r="JMS46" s="1477"/>
      <c r="JMT46" s="1477"/>
      <c r="JMU46" s="1477"/>
      <c r="JMV46" s="1477"/>
      <c r="JMW46" s="1477"/>
      <c r="JMX46" s="1477"/>
      <c r="JMY46" s="1477"/>
      <c r="JMZ46" s="1477"/>
      <c r="JNA46" s="1477"/>
      <c r="JNB46" s="1477"/>
      <c r="JNC46" s="1477"/>
      <c r="JND46" s="1477"/>
      <c r="JNE46" s="1477"/>
      <c r="JNF46" s="1477"/>
      <c r="JNG46" s="1477"/>
      <c r="JNH46" s="1477"/>
      <c r="JNI46" s="1477"/>
      <c r="JNJ46" s="1477"/>
      <c r="JNK46" s="1477"/>
      <c r="JNL46" s="1477"/>
      <c r="JNM46" s="1477"/>
      <c r="JNN46" s="1477"/>
      <c r="JNO46" s="1477"/>
      <c r="JNP46" s="1477"/>
      <c r="JNQ46" s="1477"/>
      <c r="JNR46" s="1477"/>
      <c r="JNS46" s="1477"/>
      <c r="JNT46" s="1477"/>
      <c r="JNU46" s="1477"/>
      <c r="JNV46" s="1477"/>
      <c r="JNW46" s="1477"/>
      <c r="JNX46" s="1477"/>
      <c r="JNY46" s="1477"/>
      <c r="JNZ46" s="1477"/>
      <c r="JOA46" s="1477"/>
      <c r="JOB46" s="1477"/>
      <c r="JOC46" s="1477"/>
      <c r="JOD46" s="1477"/>
      <c r="JOE46" s="1477"/>
      <c r="JOF46" s="1477"/>
      <c r="JOG46" s="1477"/>
      <c r="JOH46" s="1477"/>
      <c r="JOI46" s="1477"/>
      <c r="JOJ46" s="1477"/>
      <c r="JOK46" s="1477"/>
      <c r="JOL46" s="1477"/>
      <c r="JOM46" s="1477"/>
      <c r="JON46" s="1477"/>
      <c r="JOO46" s="1477"/>
      <c r="JOP46" s="1477"/>
      <c r="JOQ46" s="1477"/>
      <c r="JOR46" s="1477"/>
      <c r="JOS46" s="1477"/>
      <c r="JOT46" s="1477"/>
      <c r="JOU46" s="1477"/>
      <c r="JOV46" s="1477"/>
      <c r="JOW46" s="1477"/>
      <c r="JOX46" s="1477"/>
      <c r="JOY46" s="1477"/>
      <c r="JOZ46" s="1477"/>
      <c r="JPA46" s="1477"/>
      <c r="JPB46" s="1477"/>
      <c r="JPC46" s="1477"/>
      <c r="JPD46" s="1477"/>
      <c r="JPE46" s="1477"/>
      <c r="JPF46" s="1477"/>
      <c r="JPG46" s="1477"/>
      <c r="JPH46" s="1477"/>
      <c r="JPI46" s="1477"/>
      <c r="JPJ46" s="1477"/>
      <c r="JPK46" s="1477"/>
      <c r="JPL46" s="1477"/>
      <c r="JPM46" s="1477"/>
      <c r="JPN46" s="1477"/>
      <c r="JPO46" s="1477"/>
      <c r="JPP46" s="1477"/>
      <c r="JPQ46" s="1477"/>
      <c r="JPR46" s="1477"/>
      <c r="JPS46" s="1477"/>
      <c r="JPT46" s="1477"/>
      <c r="JPU46" s="1477"/>
      <c r="JPV46" s="1477"/>
      <c r="JPW46" s="1477"/>
      <c r="JPX46" s="1477"/>
      <c r="JPY46" s="1477"/>
      <c r="JPZ46" s="1477"/>
      <c r="JQA46" s="1477"/>
      <c r="JQB46" s="1477"/>
      <c r="JQC46" s="1477"/>
      <c r="JQD46" s="1477"/>
      <c r="JQE46" s="1477"/>
      <c r="JQF46" s="1477"/>
      <c r="JQG46" s="1477"/>
      <c r="JQH46" s="1477"/>
      <c r="JQI46" s="1477"/>
      <c r="JQJ46" s="1477"/>
      <c r="JQK46" s="1477"/>
      <c r="JQL46" s="1477"/>
      <c r="JQM46" s="1477"/>
      <c r="JQN46" s="1477"/>
      <c r="JQO46" s="1477"/>
      <c r="JQP46" s="1477"/>
      <c r="JQQ46" s="1477"/>
      <c r="JQR46" s="1477"/>
      <c r="JQS46" s="1477"/>
      <c r="JQT46" s="1477"/>
      <c r="JQU46" s="1477"/>
      <c r="JQV46" s="1477"/>
      <c r="JQW46" s="1477"/>
      <c r="JQX46" s="1477"/>
      <c r="JQY46" s="1477"/>
      <c r="JQZ46" s="1477"/>
      <c r="JRA46" s="1477"/>
      <c r="JRB46" s="1477"/>
      <c r="JRC46" s="1477"/>
      <c r="JRD46" s="1477"/>
      <c r="JRE46" s="1477"/>
      <c r="JRF46" s="1477"/>
      <c r="JRG46" s="1477"/>
      <c r="JRH46" s="1477"/>
      <c r="JRI46" s="1477"/>
      <c r="JRJ46" s="1477"/>
      <c r="JRK46" s="1477"/>
      <c r="JRL46" s="1477"/>
      <c r="JRM46" s="1477"/>
      <c r="JRN46" s="1477"/>
      <c r="JRO46" s="1477"/>
      <c r="JRP46" s="1477"/>
      <c r="JRQ46" s="1477"/>
      <c r="JRR46" s="1477"/>
      <c r="JRS46" s="1477"/>
      <c r="JRT46" s="1477"/>
      <c r="JRU46" s="1477"/>
      <c r="JRV46" s="1477"/>
      <c r="JRW46" s="1477"/>
      <c r="JRX46" s="1477"/>
      <c r="JRY46" s="1477"/>
      <c r="JRZ46" s="1477"/>
      <c r="JSA46" s="1477"/>
      <c r="JSB46" s="1477"/>
      <c r="JSC46" s="1477"/>
      <c r="JSD46" s="1477"/>
      <c r="JSE46" s="1477"/>
      <c r="JSF46" s="1477"/>
      <c r="JSG46" s="1477"/>
      <c r="JSH46" s="1477"/>
      <c r="JSI46" s="1477"/>
      <c r="JSJ46" s="1477"/>
      <c r="JSK46" s="1477"/>
      <c r="JSL46" s="1477"/>
      <c r="JSM46" s="1477"/>
      <c r="JSN46" s="1477"/>
      <c r="JSO46" s="1477"/>
      <c r="JSP46" s="1477"/>
      <c r="JSQ46" s="1477"/>
      <c r="JSR46" s="1477"/>
      <c r="JSS46" s="1477"/>
      <c r="JST46" s="1477"/>
      <c r="JSU46" s="1477"/>
      <c r="JSV46" s="1477"/>
      <c r="JSW46" s="1477"/>
      <c r="JSX46" s="1477"/>
      <c r="JSY46" s="1477"/>
      <c r="JSZ46" s="1477"/>
      <c r="JTA46" s="1477"/>
      <c r="JTB46" s="1477"/>
      <c r="JTC46" s="1477"/>
      <c r="JTD46" s="1477"/>
      <c r="JTE46" s="1477"/>
      <c r="JTF46" s="1477"/>
      <c r="JTG46" s="1477"/>
      <c r="JTH46" s="1477"/>
      <c r="JTI46" s="1477"/>
      <c r="JTJ46" s="1477"/>
      <c r="JTK46" s="1477"/>
      <c r="JTL46" s="1477"/>
      <c r="JTM46" s="1477"/>
      <c r="JTN46" s="1477"/>
      <c r="JTO46" s="1477"/>
      <c r="JTP46" s="1477"/>
      <c r="JTQ46" s="1477"/>
      <c r="JTR46" s="1477"/>
      <c r="JTS46" s="1477"/>
      <c r="JTT46" s="1477"/>
      <c r="JTU46" s="1477"/>
      <c r="JTV46" s="1477"/>
      <c r="JTW46" s="1477"/>
      <c r="JTX46" s="1477"/>
      <c r="JTY46" s="1477"/>
      <c r="JTZ46" s="1477"/>
      <c r="JUA46" s="1477"/>
      <c r="JUB46" s="1477"/>
      <c r="JUC46" s="1477"/>
      <c r="JUD46" s="1477"/>
      <c r="JUE46" s="1477"/>
      <c r="JUF46" s="1477"/>
      <c r="JUG46" s="1477"/>
      <c r="JUH46" s="1477"/>
      <c r="JUI46" s="1477"/>
      <c r="JUJ46" s="1477"/>
      <c r="JUK46" s="1477"/>
      <c r="JUL46" s="1477"/>
      <c r="JUM46" s="1477"/>
      <c r="JUN46" s="1477"/>
      <c r="JUO46" s="1477"/>
      <c r="JUP46" s="1477"/>
      <c r="JUQ46" s="1477"/>
      <c r="JUR46" s="1477"/>
      <c r="JUS46" s="1477"/>
      <c r="JUT46" s="1477"/>
      <c r="JUU46" s="1477"/>
      <c r="JUV46" s="1477"/>
      <c r="JUW46" s="1477"/>
      <c r="JUX46" s="1477"/>
      <c r="JUY46" s="1477"/>
      <c r="JUZ46" s="1477"/>
      <c r="JVA46" s="1477"/>
      <c r="JVB46" s="1477"/>
      <c r="JVC46" s="1477"/>
      <c r="JVD46" s="1477"/>
      <c r="JVE46" s="1477"/>
      <c r="JVF46" s="1477"/>
      <c r="JVG46" s="1477"/>
      <c r="JVH46" s="1477"/>
      <c r="JVI46" s="1477"/>
      <c r="JVJ46" s="1477"/>
      <c r="JVK46" s="1477"/>
      <c r="JVL46" s="1477"/>
      <c r="JVM46" s="1477"/>
      <c r="JVN46" s="1477"/>
      <c r="JVO46" s="1477"/>
      <c r="JVP46" s="1477"/>
      <c r="JVQ46" s="1477"/>
      <c r="JVR46" s="1477"/>
      <c r="JVS46" s="1477"/>
      <c r="JVT46" s="1477"/>
      <c r="JVU46" s="1477"/>
      <c r="JVV46" s="1477"/>
      <c r="JVW46" s="1477"/>
      <c r="JVX46" s="1477"/>
      <c r="JVY46" s="1477"/>
      <c r="JVZ46" s="1477"/>
      <c r="JWA46" s="1477"/>
      <c r="JWB46" s="1477"/>
      <c r="JWC46" s="1477"/>
      <c r="JWD46" s="1477"/>
      <c r="JWE46" s="1477"/>
      <c r="JWF46" s="1477"/>
      <c r="JWG46" s="1477"/>
      <c r="JWH46" s="1477"/>
      <c r="JWI46" s="1477"/>
      <c r="JWJ46" s="1477"/>
      <c r="JWK46" s="1477"/>
      <c r="JWL46" s="1477"/>
      <c r="JWM46" s="1477"/>
      <c r="JWN46" s="1477"/>
      <c r="JWO46" s="1477"/>
      <c r="JWP46" s="1477"/>
      <c r="JWQ46" s="1477"/>
      <c r="JWR46" s="1477"/>
      <c r="JWS46" s="1477"/>
      <c r="JWT46" s="1477"/>
      <c r="JWU46" s="1477"/>
      <c r="JWV46" s="1477"/>
      <c r="JWW46" s="1477"/>
      <c r="JWX46" s="1477"/>
      <c r="JWY46" s="1477"/>
      <c r="JWZ46" s="1477"/>
      <c r="JXA46" s="1477"/>
      <c r="JXB46" s="1477"/>
      <c r="JXC46" s="1477"/>
      <c r="JXD46" s="1477"/>
      <c r="JXE46" s="1477"/>
      <c r="JXF46" s="1477"/>
      <c r="JXG46" s="1477"/>
      <c r="JXH46" s="1477"/>
      <c r="JXI46" s="1477"/>
      <c r="JXJ46" s="1477"/>
      <c r="JXK46" s="1477"/>
      <c r="JXL46" s="1477"/>
      <c r="JXM46" s="1477"/>
      <c r="JXN46" s="1477"/>
      <c r="JXO46" s="1477"/>
      <c r="JXP46" s="1477"/>
      <c r="JXQ46" s="1477"/>
      <c r="JXR46" s="1477"/>
      <c r="JXS46" s="1477"/>
      <c r="JXT46" s="1477"/>
      <c r="JXU46" s="1477"/>
      <c r="JXV46" s="1477"/>
      <c r="JXW46" s="1477"/>
      <c r="JXX46" s="1477"/>
      <c r="JXY46" s="1477"/>
      <c r="JXZ46" s="1477"/>
      <c r="JYA46" s="1477"/>
      <c r="JYB46" s="1477"/>
      <c r="JYC46" s="1477"/>
      <c r="JYD46" s="1477"/>
      <c r="JYE46" s="1477"/>
      <c r="JYF46" s="1477"/>
      <c r="JYG46" s="1477"/>
      <c r="JYH46" s="1477"/>
      <c r="JYI46" s="1477"/>
      <c r="JYJ46" s="1477"/>
      <c r="JYK46" s="1477"/>
      <c r="JYL46" s="1477"/>
      <c r="JYM46" s="1477"/>
      <c r="JYN46" s="1477"/>
      <c r="JYO46" s="1477"/>
      <c r="JYP46" s="1477"/>
      <c r="JYQ46" s="1477"/>
      <c r="JYR46" s="1477"/>
      <c r="JYS46" s="1477"/>
      <c r="JYT46" s="1477"/>
      <c r="JYU46" s="1477"/>
      <c r="JYV46" s="1477"/>
      <c r="JYW46" s="1477"/>
      <c r="JYX46" s="1477"/>
      <c r="JYY46" s="1477"/>
      <c r="JYZ46" s="1477"/>
      <c r="JZA46" s="1477"/>
      <c r="JZB46" s="1477"/>
      <c r="JZC46" s="1477"/>
      <c r="JZD46" s="1477"/>
      <c r="JZE46" s="1477"/>
      <c r="JZF46" s="1477"/>
      <c r="JZG46" s="1477"/>
      <c r="JZH46" s="1477"/>
      <c r="JZI46" s="1477"/>
      <c r="JZJ46" s="1477"/>
      <c r="JZK46" s="1477"/>
      <c r="JZL46" s="1477"/>
      <c r="JZM46" s="1477"/>
      <c r="JZN46" s="1477"/>
      <c r="JZO46" s="1477"/>
      <c r="JZP46" s="1477"/>
      <c r="JZQ46" s="1477"/>
      <c r="JZR46" s="1477"/>
      <c r="JZS46" s="1477"/>
      <c r="JZT46" s="1477"/>
      <c r="JZU46" s="1477"/>
      <c r="JZV46" s="1477"/>
      <c r="JZW46" s="1477"/>
      <c r="JZX46" s="1477"/>
      <c r="JZY46" s="1477"/>
      <c r="JZZ46" s="1477"/>
      <c r="KAA46" s="1477"/>
      <c r="KAB46" s="1477"/>
      <c r="KAC46" s="1477"/>
      <c r="KAD46" s="1477"/>
      <c r="KAE46" s="1477"/>
      <c r="KAF46" s="1477"/>
      <c r="KAG46" s="1477"/>
      <c r="KAH46" s="1477"/>
      <c r="KAI46" s="1477"/>
      <c r="KAJ46" s="1477"/>
      <c r="KAK46" s="1477"/>
      <c r="KAL46" s="1477"/>
      <c r="KAM46" s="1477"/>
      <c r="KAN46" s="1477"/>
      <c r="KAO46" s="1477"/>
      <c r="KAP46" s="1477"/>
      <c r="KAQ46" s="1477"/>
      <c r="KAR46" s="1477"/>
      <c r="KAS46" s="1477"/>
      <c r="KAT46" s="1477"/>
      <c r="KAU46" s="1477"/>
      <c r="KAV46" s="1477"/>
      <c r="KAW46" s="1477"/>
      <c r="KAX46" s="1477"/>
      <c r="KAY46" s="1477"/>
      <c r="KAZ46" s="1477"/>
      <c r="KBA46" s="1477"/>
      <c r="KBB46" s="1477"/>
      <c r="KBC46" s="1477"/>
      <c r="KBD46" s="1477"/>
      <c r="KBE46" s="1477"/>
      <c r="KBF46" s="1477"/>
      <c r="KBG46" s="1477"/>
      <c r="KBH46" s="1477"/>
      <c r="KBI46" s="1477"/>
      <c r="KBJ46" s="1477"/>
      <c r="KBK46" s="1477"/>
      <c r="KBL46" s="1477"/>
      <c r="KBM46" s="1477"/>
      <c r="KBN46" s="1477"/>
      <c r="KBO46" s="1477"/>
      <c r="KBP46" s="1477"/>
      <c r="KBQ46" s="1477"/>
      <c r="KBR46" s="1477"/>
      <c r="KBS46" s="1477"/>
      <c r="KBT46" s="1477"/>
      <c r="KBU46" s="1477"/>
      <c r="KBV46" s="1477"/>
      <c r="KBW46" s="1477"/>
      <c r="KBX46" s="1477"/>
      <c r="KBY46" s="1477"/>
      <c r="KBZ46" s="1477"/>
      <c r="KCA46" s="1477"/>
      <c r="KCB46" s="1477"/>
      <c r="KCC46" s="1477"/>
      <c r="KCD46" s="1477"/>
      <c r="KCE46" s="1477"/>
      <c r="KCF46" s="1477"/>
      <c r="KCG46" s="1477"/>
      <c r="KCH46" s="1477"/>
      <c r="KCI46" s="1477"/>
      <c r="KCJ46" s="1477"/>
      <c r="KCK46" s="1477"/>
      <c r="KCL46" s="1477"/>
      <c r="KCM46" s="1477"/>
      <c r="KCN46" s="1477"/>
      <c r="KCO46" s="1477"/>
      <c r="KCP46" s="1477"/>
      <c r="KCQ46" s="1477"/>
      <c r="KCR46" s="1477"/>
      <c r="KCS46" s="1477"/>
      <c r="KCT46" s="1477"/>
      <c r="KCU46" s="1477"/>
      <c r="KCV46" s="1477"/>
      <c r="KCW46" s="1477"/>
      <c r="KCX46" s="1477"/>
      <c r="KCY46" s="1477"/>
      <c r="KCZ46" s="1477"/>
      <c r="KDA46" s="1477"/>
      <c r="KDB46" s="1477"/>
      <c r="KDC46" s="1477"/>
      <c r="KDD46" s="1477"/>
      <c r="KDE46" s="1477"/>
      <c r="KDF46" s="1477"/>
      <c r="KDG46" s="1477"/>
      <c r="KDH46" s="1477"/>
      <c r="KDI46" s="1477"/>
      <c r="KDJ46" s="1477"/>
      <c r="KDK46" s="1477"/>
      <c r="KDL46" s="1477"/>
      <c r="KDM46" s="1477"/>
      <c r="KDN46" s="1477"/>
      <c r="KDO46" s="1477"/>
      <c r="KDP46" s="1477"/>
      <c r="KDQ46" s="1477"/>
      <c r="KDR46" s="1477"/>
      <c r="KDS46" s="1477"/>
      <c r="KDT46" s="1477"/>
      <c r="KDU46" s="1477"/>
      <c r="KDV46" s="1477"/>
      <c r="KDW46" s="1477"/>
      <c r="KDX46" s="1477"/>
      <c r="KDY46" s="1477"/>
      <c r="KDZ46" s="1477"/>
      <c r="KEA46" s="1477"/>
      <c r="KEB46" s="1477"/>
      <c r="KEC46" s="1477"/>
      <c r="KED46" s="1477"/>
      <c r="KEE46" s="1477"/>
      <c r="KEF46" s="1477"/>
      <c r="KEG46" s="1477"/>
      <c r="KEH46" s="1477"/>
      <c r="KEI46" s="1477"/>
      <c r="KEJ46" s="1477"/>
      <c r="KEK46" s="1477"/>
      <c r="KEL46" s="1477"/>
      <c r="KEM46" s="1477"/>
      <c r="KEN46" s="1477"/>
      <c r="KEO46" s="1477"/>
      <c r="KEP46" s="1477"/>
      <c r="KEQ46" s="1477"/>
      <c r="KER46" s="1477"/>
      <c r="KES46" s="1477"/>
      <c r="KET46" s="1477"/>
      <c r="KEU46" s="1477"/>
      <c r="KEV46" s="1477"/>
      <c r="KEW46" s="1477"/>
      <c r="KEX46" s="1477"/>
      <c r="KEY46" s="1477"/>
      <c r="KEZ46" s="1477"/>
      <c r="KFA46" s="1477"/>
      <c r="KFB46" s="1477"/>
      <c r="KFC46" s="1477"/>
      <c r="KFD46" s="1477"/>
      <c r="KFE46" s="1477"/>
      <c r="KFF46" s="1477"/>
      <c r="KFG46" s="1477"/>
      <c r="KFH46" s="1477"/>
      <c r="KFI46" s="1477"/>
      <c r="KFJ46" s="1477"/>
      <c r="KFK46" s="1477"/>
      <c r="KFL46" s="1477"/>
      <c r="KFM46" s="1477"/>
      <c r="KFN46" s="1477"/>
      <c r="KFO46" s="1477"/>
      <c r="KFP46" s="1477"/>
      <c r="KFQ46" s="1477"/>
      <c r="KFR46" s="1477"/>
      <c r="KFS46" s="1477"/>
      <c r="KFT46" s="1477"/>
      <c r="KFU46" s="1477"/>
      <c r="KFV46" s="1477"/>
      <c r="KFW46" s="1477"/>
      <c r="KFX46" s="1477"/>
      <c r="KFY46" s="1477"/>
      <c r="KFZ46" s="1477"/>
      <c r="KGA46" s="1477"/>
      <c r="KGB46" s="1477"/>
      <c r="KGC46" s="1477"/>
      <c r="KGD46" s="1477"/>
      <c r="KGE46" s="1477"/>
      <c r="KGF46" s="1477"/>
      <c r="KGG46" s="1477"/>
      <c r="KGH46" s="1477"/>
      <c r="KGI46" s="1477"/>
      <c r="KGJ46" s="1477"/>
      <c r="KGK46" s="1477"/>
      <c r="KGL46" s="1477"/>
      <c r="KGM46" s="1477"/>
      <c r="KGN46" s="1477"/>
      <c r="KGO46" s="1477"/>
      <c r="KGP46" s="1477"/>
      <c r="KGQ46" s="1477"/>
      <c r="KGR46" s="1477"/>
      <c r="KGS46" s="1477"/>
      <c r="KGT46" s="1477"/>
      <c r="KGU46" s="1477"/>
      <c r="KGV46" s="1477"/>
      <c r="KGW46" s="1477"/>
      <c r="KGX46" s="1477"/>
      <c r="KGY46" s="1477"/>
      <c r="KGZ46" s="1477"/>
      <c r="KHA46" s="1477"/>
      <c r="KHB46" s="1477"/>
      <c r="KHC46" s="1477"/>
      <c r="KHD46" s="1477"/>
      <c r="KHE46" s="1477"/>
      <c r="KHF46" s="1477"/>
      <c r="KHG46" s="1477"/>
      <c r="KHH46" s="1477"/>
      <c r="KHI46" s="1477"/>
      <c r="KHJ46" s="1477"/>
      <c r="KHK46" s="1477"/>
      <c r="KHL46" s="1477"/>
      <c r="KHM46" s="1477"/>
      <c r="KHN46" s="1477"/>
      <c r="KHO46" s="1477"/>
      <c r="KHP46" s="1477"/>
      <c r="KHQ46" s="1477"/>
      <c r="KHR46" s="1477"/>
      <c r="KHS46" s="1477"/>
      <c r="KHT46" s="1477"/>
      <c r="KHU46" s="1477"/>
      <c r="KHV46" s="1477"/>
      <c r="KHW46" s="1477"/>
      <c r="KHX46" s="1477"/>
      <c r="KHY46" s="1477"/>
      <c r="KHZ46" s="1477"/>
      <c r="KIA46" s="1477"/>
      <c r="KIB46" s="1477"/>
      <c r="KIC46" s="1477"/>
      <c r="KID46" s="1477"/>
      <c r="KIE46" s="1477"/>
      <c r="KIF46" s="1477"/>
      <c r="KIG46" s="1477"/>
      <c r="KIH46" s="1477"/>
      <c r="KII46" s="1477"/>
      <c r="KIJ46" s="1477"/>
      <c r="KIK46" s="1477"/>
      <c r="KIL46" s="1477"/>
      <c r="KIM46" s="1477"/>
      <c r="KIN46" s="1477"/>
      <c r="KIO46" s="1477"/>
      <c r="KIP46" s="1477"/>
      <c r="KIQ46" s="1477"/>
      <c r="KIR46" s="1477"/>
      <c r="KIS46" s="1477"/>
      <c r="KIT46" s="1477"/>
      <c r="KIU46" s="1477"/>
      <c r="KIV46" s="1477"/>
      <c r="KIW46" s="1477"/>
      <c r="KIX46" s="1477"/>
      <c r="KIY46" s="1477"/>
      <c r="KIZ46" s="1477"/>
      <c r="KJA46" s="1477"/>
      <c r="KJB46" s="1477"/>
      <c r="KJC46" s="1477"/>
      <c r="KJD46" s="1477"/>
      <c r="KJE46" s="1477"/>
      <c r="KJF46" s="1477"/>
      <c r="KJG46" s="1477"/>
      <c r="KJH46" s="1477"/>
      <c r="KJI46" s="1477"/>
      <c r="KJJ46" s="1477"/>
      <c r="KJK46" s="1477"/>
      <c r="KJL46" s="1477"/>
      <c r="KJM46" s="1477"/>
      <c r="KJN46" s="1477"/>
      <c r="KJO46" s="1477"/>
      <c r="KJP46" s="1477"/>
      <c r="KJQ46" s="1477"/>
      <c r="KJR46" s="1477"/>
      <c r="KJS46" s="1477"/>
      <c r="KJT46" s="1477"/>
      <c r="KJU46" s="1477"/>
      <c r="KJV46" s="1477"/>
      <c r="KJW46" s="1477"/>
      <c r="KJX46" s="1477"/>
      <c r="KJY46" s="1477"/>
      <c r="KJZ46" s="1477"/>
      <c r="KKA46" s="1477"/>
      <c r="KKB46" s="1477"/>
      <c r="KKC46" s="1477"/>
      <c r="KKD46" s="1477"/>
      <c r="KKE46" s="1477"/>
      <c r="KKF46" s="1477"/>
      <c r="KKG46" s="1477"/>
      <c r="KKH46" s="1477"/>
      <c r="KKI46" s="1477"/>
      <c r="KKJ46" s="1477"/>
      <c r="KKK46" s="1477"/>
      <c r="KKL46" s="1477"/>
      <c r="KKM46" s="1477"/>
      <c r="KKN46" s="1477"/>
      <c r="KKO46" s="1477"/>
      <c r="KKP46" s="1477"/>
      <c r="KKQ46" s="1477"/>
      <c r="KKR46" s="1477"/>
      <c r="KKS46" s="1477"/>
      <c r="KKT46" s="1477"/>
      <c r="KKU46" s="1477"/>
      <c r="KKV46" s="1477"/>
      <c r="KKW46" s="1477"/>
      <c r="KKX46" s="1477"/>
      <c r="KKY46" s="1477"/>
      <c r="KKZ46" s="1477"/>
      <c r="KLA46" s="1477"/>
      <c r="KLB46" s="1477"/>
      <c r="KLC46" s="1477"/>
      <c r="KLD46" s="1477"/>
      <c r="KLE46" s="1477"/>
      <c r="KLF46" s="1477"/>
      <c r="KLG46" s="1477"/>
      <c r="KLH46" s="1477"/>
      <c r="KLI46" s="1477"/>
      <c r="KLJ46" s="1477"/>
      <c r="KLK46" s="1477"/>
      <c r="KLL46" s="1477"/>
      <c r="KLM46" s="1477"/>
      <c r="KLN46" s="1477"/>
      <c r="KLO46" s="1477"/>
      <c r="KLP46" s="1477"/>
      <c r="KLQ46" s="1477"/>
      <c r="KLR46" s="1477"/>
      <c r="KLS46" s="1477"/>
      <c r="KLT46" s="1477"/>
      <c r="KLU46" s="1477"/>
      <c r="KLV46" s="1477"/>
      <c r="KLW46" s="1477"/>
      <c r="KLX46" s="1477"/>
      <c r="KLY46" s="1477"/>
      <c r="KLZ46" s="1477"/>
      <c r="KMA46" s="1477"/>
      <c r="KMB46" s="1477"/>
      <c r="KMC46" s="1477"/>
      <c r="KMD46" s="1477"/>
      <c r="KME46" s="1477"/>
      <c r="KMF46" s="1477"/>
      <c r="KMG46" s="1477"/>
      <c r="KMH46" s="1477"/>
      <c r="KMI46" s="1477"/>
      <c r="KMJ46" s="1477"/>
      <c r="KMK46" s="1477"/>
      <c r="KML46" s="1477"/>
      <c r="KMM46" s="1477"/>
      <c r="KMN46" s="1477"/>
      <c r="KMO46" s="1477"/>
      <c r="KMP46" s="1477"/>
      <c r="KMQ46" s="1477"/>
      <c r="KMR46" s="1477"/>
      <c r="KMS46" s="1477"/>
      <c r="KMT46" s="1477"/>
      <c r="KMU46" s="1477"/>
      <c r="KMV46" s="1477"/>
      <c r="KMW46" s="1477"/>
      <c r="KMX46" s="1477"/>
      <c r="KMY46" s="1477"/>
      <c r="KMZ46" s="1477"/>
      <c r="KNA46" s="1477"/>
      <c r="KNB46" s="1477"/>
      <c r="KNC46" s="1477"/>
      <c r="KND46" s="1477"/>
      <c r="KNE46" s="1477"/>
      <c r="KNF46" s="1477"/>
      <c r="KNG46" s="1477"/>
      <c r="KNH46" s="1477"/>
      <c r="KNI46" s="1477"/>
      <c r="KNJ46" s="1477"/>
      <c r="KNK46" s="1477"/>
      <c r="KNL46" s="1477"/>
      <c r="KNM46" s="1477"/>
      <c r="KNN46" s="1477"/>
      <c r="KNO46" s="1477"/>
      <c r="KNP46" s="1477"/>
      <c r="KNQ46" s="1477"/>
      <c r="KNR46" s="1477"/>
      <c r="KNS46" s="1477"/>
      <c r="KNT46" s="1477"/>
      <c r="KNU46" s="1477"/>
      <c r="KNV46" s="1477"/>
      <c r="KNW46" s="1477"/>
      <c r="KNX46" s="1477"/>
      <c r="KNY46" s="1477"/>
      <c r="KNZ46" s="1477"/>
      <c r="KOA46" s="1477"/>
      <c r="KOB46" s="1477"/>
      <c r="KOC46" s="1477"/>
      <c r="KOD46" s="1477"/>
      <c r="KOE46" s="1477"/>
      <c r="KOF46" s="1477"/>
      <c r="KOG46" s="1477"/>
      <c r="KOH46" s="1477"/>
      <c r="KOI46" s="1477"/>
      <c r="KOJ46" s="1477"/>
      <c r="KOK46" s="1477"/>
      <c r="KOL46" s="1477"/>
      <c r="KOM46" s="1477"/>
      <c r="KON46" s="1477"/>
      <c r="KOO46" s="1477"/>
      <c r="KOP46" s="1477"/>
      <c r="KOQ46" s="1477"/>
      <c r="KOR46" s="1477"/>
      <c r="KOS46" s="1477"/>
      <c r="KOT46" s="1477"/>
      <c r="KOU46" s="1477"/>
      <c r="KOV46" s="1477"/>
      <c r="KOW46" s="1477"/>
      <c r="KOX46" s="1477"/>
      <c r="KOY46" s="1477"/>
      <c r="KOZ46" s="1477"/>
      <c r="KPA46" s="1477"/>
      <c r="KPB46" s="1477"/>
      <c r="KPC46" s="1477"/>
      <c r="KPD46" s="1477"/>
      <c r="KPE46" s="1477"/>
      <c r="KPF46" s="1477"/>
      <c r="KPG46" s="1477"/>
      <c r="KPH46" s="1477"/>
      <c r="KPI46" s="1477"/>
      <c r="KPJ46" s="1477"/>
      <c r="KPK46" s="1477"/>
      <c r="KPL46" s="1477"/>
      <c r="KPM46" s="1477"/>
      <c r="KPN46" s="1477"/>
      <c r="KPO46" s="1477"/>
      <c r="KPP46" s="1477"/>
      <c r="KPQ46" s="1477"/>
      <c r="KPR46" s="1477"/>
      <c r="KPS46" s="1477"/>
      <c r="KPT46" s="1477"/>
      <c r="KPU46" s="1477"/>
      <c r="KPV46" s="1477"/>
      <c r="KPW46" s="1477"/>
      <c r="KPX46" s="1477"/>
      <c r="KPY46" s="1477"/>
      <c r="KPZ46" s="1477"/>
      <c r="KQA46" s="1477"/>
      <c r="KQB46" s="1477"/>
      <c r="KQC46" s="1477"/>
      <c r="KQD46" s="1477"/>
      <c r="KQE46" s="1477"/>
      <c r="KQF46" s="1477"/>
      <c r="KQG46" s="1477"/>
      <c r="KQH46" s="1477"/>
      <c r="KQI46" s="1477"/>
      <c r="KQJ46" s="1477"/>
      <c r="KQK46" s="1477"/>
      <c r="KQL46" s="1477"/>
      <c r="KQM46" s="1477"/>
      <c r="KQN46" s="1477"/>
      <c r="KQO46" s="1477"/>
      <c r="KQP46" s="1477"/>
      <c r="KQQ46" s="1477"/>
      <c r="KQR46" s="1477"/>
      <c r="KQS46" s="1477"/>
      <c r="KQT46" s="1477"/>
      <c r="KQU46" s="1477"/>
      <c r="KQV46" s="1477"/>
      <c r="KQW46" s="1477"/>
      <c r="KQX46" s="1477"/>
      <c r="KQY46" s="1477"/>
      <c r="KQZ46" s="1477"/>
      <c r="KRA46" s="1477"/>
      <c r="KRB46" s="1477"/>
      <c r="KRC46" s="1477"/>
      <c r="KRD46" s="1477"/>
      <c r="KRE46" s="1477"/>
      <c r="KRF46" s="1477"/>
      <c r="KRG46" s="1477"/>
      <c r="KRH46" s="1477"/>
      <c r="KRI46" s="1477"/>
      <c r="KRJ46" s="1477"/>
      <c r="KRK46" s="1477"/>
      <c r="KRL46" s="1477"/>
      <c r="KRM46" s="1477"/>
      <c r="KRN46" s="1477"/>
      <c r="KRO46" s="1477"/>
      <c r="KRP46" s="1477"/>
      <c r="KRQ46" s="1477"/>
      <c r="KRR46" s="1477"/>
      <c r="KRS46" s="1477"/>
      <c r="KRT46" s="1477"/>
      <c r="KRU46" s="1477"/>
      <c r="KRV46" s="1477"/>
      <c r="KRW46" s="1477"/>
      <c r="KRX46" s="1477"/>
      <c r="KRY46" s="1477"/>
      <c r="KRZ46" s="1477"/>
      <c r="KSA46" s="1477"/>
      <c r="KSB46" s="1477"/>
      <c r="KSC46" s="1477"/>
      <c r="KSD46" s="1477"/>
      <c r="KSE46" s="1477"/>
      <c r="KSF46" s="1477"/>
      <c r="KSG46" s="1477"/>
      <c r="KSH46" s="1477"/>
      <c r="KSI46" s="1477"/>
      <c r="KSJ46" s="1477"/>
      <c r="KSK46" s="1477"/>
      <c r="KSL46" s="1477"/>
      <c r="KSM46" s="1477"/>
      <c r="KSN46" s="1477"/>
      <c r="KSO46" s="1477"/>
      <c r="KSP46" s="1477"/>
      <c r="KSQ46" s="1477"/>
      <c r="KSR46" s="1477"/>
      <c r="KSS46" s="1477"/>
      <c r="KST46" s="1477"/>
      <c r="KSU46" s="1477"/>
      <c r="KSV46" s="1477"/>
      <c r="KSW46" s="1477"/>
      <c r="KSX46" s="1477"/>
      <c r="KSY46" s="1477"/>
      <c r="KSZ46" s="1477"/>
      <c r="KTA46" s="1477"/>
      <c r="KTB46" s="1477"/>
      <c r="KTC46" s="1477"/>
      <c r="KTD46" s="1477"/>
      <c r="KTE46" s="1477"/>
      <c r="KTF46" s="1477"/>
      <c r="KTG46" s="1477"/>
      <c r="KTH46" s="1477"/>
      <c r="KTI46" s="1477"/>
      <c r="KTJ46" s="1477"/>
      <c r="KTK46" s="1477"/>
      <c r="KTL46" s="1477"/>
      <c r="KTM46" s="1477"/>
      <c r="KTN46" s="1477"/>
      <c r="KTO46" s="1477"/>
      <c r="KTP46" s="1477"/>
      <c r="KTQ46" s="1477"/>
      <c r="KTR46" s="1477"/>
      <c r="KTS46" s="1477"/>
      <c r="KTT46" s="1477"/>
      <c r="KTU46" s="1477"/>
      <c r="KTV46" s="1477"/>
      <c r="KTW46" s="1477"/>
      <c r="KTX46" s="1477"/>
      <c r="KTY46" s="1477"/>
      <c r="KTZ46" s="1477"/>
      <c r="KUA46" s="1477"/>
      <c r="KUB46" s="1477"/>
      <c r="KUC46" s="1477"/>
      <c r="KUD46" s="1477"/>
      <c r="KUE46" s="1477"/>
      <c r="KUF46" s="1477"/>
      <c r="KUG46" s="1477"/>
      <c r="KUH46" s="1477"/>
      <c r="KUI46" s="1477"/>
      <c r="KUJ46" s="1477"/>
      <c r="KUK46" s="1477"/>
      <c r="KUL46" s="1477"/>
      <c r="KUM46" s="1477"/>
      <c r="KUN46" s="1477"/>
      <c r="KUO46" s="1477"/>
      <c r="KUP46" s="1477"/>
      <c r="KUQ46" s="1477"/>
      <c r="KUR46" s="1477"/>
      <c r="KUS46" s="1477"/>
      <c r="KUT46" s="1477"/>
      <c r="KUU46" s="1477"/>
      <c r="KUV46" s="1477"/>
      <c r="KUW46" s="1477"/>
      <c r="KUX46" s="1477"/>
      <c r="KUY46" s="1477"/>
      <c r="KUZ46" s="1477"/>
      <c r="KVA46" s="1477"/>
      <c r="KVB46" s="1477"/>
      <c r="KVC46" s="1477"/>
      <c r="KVD46" s="1477"/>
      <c r="KVE46" s="1477"/>
      <c r="KVF46" s="1477"/>
      <c r="KVG46" s="1477"/>
      <c r="KVH46" s="1477"/>
      <c r="KVI46" s="1477"/>
      <c r="KVJ46" s="1477"/>
      <c r="KVK46" s="1477"/>
      <c r="KVL46" s="1477"/>
      <c r="KVM46" s="1477"/>
      <c r="KVN46" s="1477"/>
      <c r="KVO46" s="1477"/>
      <c r="KVP46" s="1477"/>
      <c r="KVQ46" s="1477"/>
      <c r="KVR46" s="1477"/>
      <c r="KVS46" s="1477"/>
      <c r="KVT46" s="1477"/>
      <c r="KVU46" s="1477"/>
      <c r="KVV46" s="1477"/>
      <c r="KVW46" s="1477"/>
      <c r="KVX46" s="1477"/>
      <c r="KVY46" s="1477"/>
      <c r="KVZ46" s="1477"/>
      <c r="KWA46" s="1477"/>
      <c r="KWB46" s="1477"/>
      <c r="KWC46" s="1477"/>
      <c r="KWD46" s="1477"/>
      <c r="KWE46" s="1477"/>
      <c r="KWF46" s="1477"/>
      <c r="KWG46" s="1477"/>
      <c r="KWH46" s="1477"/>
      <c r="KWI46" s="1477"/>
      <c r="KWJ46" s="1477"/>
      <c r="KWK46" s="1477"/>
      <c r="KWL46" s="1477"/>
      <c r="KWM46" s="1477"/>
      <c r="KWN46" s="1477"/>
      <c r="KWO46" s="1477"/>
      <c r="KWP46" s="1477"/>
      <c r="KWQ46" s="1477"/>
      <c r="KWR46" s="1477"/>
      <c r="KWS46" s="1477"/>
      <c r="KWT46" s="1477"/>
      <c r="KWU46" s="1477"/>
      <c r="KWV46" s="1477"/>
      <c r="KWW46" s="1477"/>
      <c r="KWX46" s="1477"/>
      <c r="KWY46" s="1477"/>
      <c r="KWZ46" s="1477"/>
      <c r="KXA46" s="1477"/>
      <c r="KXB46" s="1477"/>
      <c r="KXC46" s="1477"/>
      <c r="KXD46" s="1477"/>
      <c r="KXE46" s="1477"/>
      <c r="KXF46" s="1477"/>
      <c r="KXG46" s="1477"/>
      <c r="KXH46" s="1477"/>
      <c r="KXI46" s="1477"/>
      <c r="KXJ46" s="1477"/>
      <c r="KXK46" s="1477"/>
      <c r="KXL46" s="1477"/>
      <c r="KXM46" s="1477"/>
      <c r="KXN46" s="1477"/>
      <c r="KXO46" s="1477"/>
      <c r="KXP46" s="1477"/>
      <c r="KXQ46" s="1477"/>
      <c r="KXR46" s="1477"/>
      <c r="KXS46" s="1477"/>
      <c r="KXT46" s="1477"/>
      <c r="KXU46" s="1477"/>
      <c r="KXV46" s="1477"/>
      <c r="KXW46" s="1477"/>
      <c r="KXX46" s="1477"/>
      <c r="KXY46" s="1477"/>
      <c r="KXZ46" s="1477"/>
      <c r="KYA46" s="1477"/>
      <c r="KYB46" s="1477"/>
      <c r="KYC46" s="1477"/>
      <c r="KYD46" s="1477"/>
      <c r="KYE46" s="1477"/>
      <c r="KYF46" s="1477"/>
      <c r="KYG46" s="1477"/>
      <c r="KYH46" s="1477"/>
      <c r="KYI46" s="1477"/>
      <c r="KYJ46" s="1477"/>
      <c r="KYK46" s="1477"/>
      <c r="KYL46" s="1477"/>
      <c r="KYM46" s="1477"/>
      <c r="KYN46" s="1477"/>
      <c r="KYO46" s="1477"/>
      <c r="KYP46" s="1477"/>
      <c r="KYQ46" s="1477"/>
      <c r="KYR46" s="1477"/>
      <c r="KYS46" s="1477"/>
      <c r="KYT46" s="1477"/>
      <c r="KYU46" s="1477"/>
      <c r="KYV46" s="1477"/>
      <c r="KYW46" s="1477"/>
      <c r="KYX46" s="1477"/>
      <c r="KYY46" s="1477"/>
      <c r="KYZ46" s="1477"/>
      <c r="KZA46" s="1477"/>
      <c r="KZB46" s="1477"/>
      <c r="KZC46" s="1477"/>
      <c r="KZD46" s="1477"/>
      <c r="KZE46" s="1477"/>
      <c r="KZF46" s="1477"/>
      <c r="KZG46" s="1477"/>
      <c r="KZH46" s="1477"/>
      <c r="KZI46" s="1477"/>
      <c r="KZJ46" s="1477"/>
      <c r="KZK46" s="1477"/>
      <c r="KZL46" s="1477"/>
      <c r="KZM46" s="1477"/>
      <c r="KZN46" s="1477"/>
      <c r="KZO46" s="1477"/>
      <c r="KZP46" s="1477"/>
      <c r="KZQ46" s="1477"/>
      <c r="KZR46" s="1477"/>
      <c r="KZS46" s="1477"/>
      <c r="KZT46" s="1477"/>
      <c r="KZU46" s="1477"/>
      <c r="KZV46" s="1477"/>
      <c r="KZW46" s="1477"/>
      <c r="KZX46" s="1477"/>
      <c r="KZY46" s="1477"/>
      <c r="KZZ46" s="1477"/>
      <c r="LAA46" s="1477"/>
      <c r="LAB46" s="1477"/>
      <c r="LAC46" s="1477"/>
      <c r="LAD46" s="1477"/>
      <c r="LAE46" s="1477"/>
      <c r="LAF46" s="1477"/>
      <c r="LAG46" s="1477"/>
      <c r="LAH46" s="1477"/>
      <c r="LAI46" s="1477"/>
      <c r="LAJ46" s="1477"/>
      <c r="LAK46" s="1477"/>
      <c r="LAL46" s="1477"/>
      <c r="LAM46" s="1477"/>
      <c r="LAN46" s="1477"/>
      <c r="LAO46" s="1477"/>
      <c r="LAP46" s="1477"/>
      <c r="LAQ46" s="1477"/>
      <c r="LAR46" s="1477"/>
      <c r="LAS46" s="1477"/>
      <c r="LAT46" s="1477"/>
      <c r="LAU46" s="1477"/>
      <c r="LAV46" s="1477"/>
      <c r="LAW46" s="1477"/>
      <c r="LAX46" s="1477"/>
      <c r="LAY46" s="1477"/>
      <c r="LAZ46" s="1477"/>
      <c r="LBA46" s="1477"/>
      <c r="LBB46" s="1477"/>
      <c r="LBC46" s="1477"/>
      <c r="LBD46" s="1477"/>
      <c r="LBE46" s="1477"/>
      <c r="LBF46" s="1477"/>
      <c r="LBG46" s="1477"/>
      <c r="LBH46" s="1477"/>
      <c r="LBI46" s="1477"/>
      <c r="LBJ46" s="1477"/>
      <c r="LBK46" s="1477"/>
      <c r="LBL46" s="1477"/>
      <c r="LBM46" s="1477"/>
      <c r="LBN46" s="1477"/>
      <c r="LBO46" s="1477"/>
      <c r="LBP46" s="1477"/>
      <c r="LBQ46" s="1477"/>
      <c r="LBR46" s="1477"/>
      <c r="LBS46" s="1477"/>
      <c r="LBT46" s="1477"/>
      <c r="LBU46" s="1477"/>
      <c r="LBV46" s="1477"/>
      <c r="LBW46" s="1477"/>
      <c r="LBX46" s="1477"/>
      <c r="LBY46" s="1477"/>
      <c r="LBZ46" s="1477"/>
      <c r="LCA46" s="1477"/>
      <c r="LCB46" s="1477"/>
      <c r="LCC46" s="1477"/>
      <c r="LCD46" s="1477"/>
      <c r="LCE46" s="1477"/>
      <c r="LCF46" s="1477"/>
      <c r="LCG46" s="1477"/>
      <c r="LCH46" s="1477"/>
      <c r="LCI46" s="1477"/>
      <c r="LCJ46" s="1477"/>
      <c r="LCK46" s="1477"/>
      <c r="LCL46" s="1477"/>
      <c r="LCM46" s="1477"/>
      <c r="LCN46" s="1477"/>
      <c r="LCO46" s="1477"/>
      <c r="LCP46" s="1477"/>
      <c r="LCQ46" s="1477"/>
      <c r="LCR46" s="1477"/>
      <c r="LCS46" s="1477"/>
      <c r="LCT46" s="1477"/>
      <c r="LCU46" s="1477"/>
      <c r="LCV46" s="1477"/>
      <c r="LCW46" s="1477"/>
      <c r="LCX46" s="1477"/>
      <c r="LCY46" s="1477"/>
      <c r="LCZ46" s="1477"/>
      <c r="LDA46" s="1477"/>
      <c r="LDB46" s="1477"/>
      <c r="LDC46" s="1477"/>
      <c r="LDD46" s="1477"/>
      <c r="LDE46" s="1477"/>
      <c r="LDF46" s="1477"/>
      <c r="LDG46" s="1477"/>
      <c r="LDH46" s="1477"/>
      <c r="LDI46" s="1477"/>
      <c r="LDJ46" s="1477"/>
      <c r="LDK46" s="1477"/>
      <c r="LDL46" s="1477"/>
      <c r="LDM46" s="1477"/>
      <c r="LDN46" s="1477"/>
      <c r="LDO46" s="1477"/>
      <c r="LDP46" s="1477"/>
      <c r="LDQ46" s="1477"/>
      <c r="LDR46" s="1477"/>
      <c r="LDS46" s="1477"/>
      <c r="LDT46" s="1477"/>
      <c r="LDU46" s="1477"/>
      <c r="LDV46" s="1477"/>
      <c r="LDW46" s="1477"/>
      <c r="LDX46" s="1477"/>
      <c r="LDY46" s="1477"/>
      <c r="LDZ46" s="1477"/>
      <c r="LEA46" s="1477"/>
      <c r="LEB46" s="1477"/>
      <c r="LEC46" s="1477"/>
      <c r="LED46" s="1477"/>
      <c r="LEE46" s="1477"/>
      <c r="LEF46" s="1477"/>
      <c r="LEG46" s="1477"/>
      <c r="LEH46" s="1477"/>
      <c r="LEI46" s="1477"/>
      <c r="LEJ46" s="1477"/>
      <c r="LEK46" s="1477"/>
      <c r="LEL46" s="1477"/>
      <c r="LEM46" s="1477"/>
      <c r="LEN46" s="1477"/>
      <c r="LEO46" s="1477"/>
      <c r="LEP46" s="1477"/>
      <c r="LEQ46" s="1477"/>
      <c r="LER46" s="1477"/>
      <c r="LES46" s="1477"/>
      <c r="LET46" s="1477"/>
      <c r="LEU46" s="1477"/>
      <c r="LEV46" s="1477"/>
      <c r="LEW46" s="1477"/>
      <c r="LEX46" s="1477"/>
      <c r="LEY46" s="1477"/>
      <c r="LEZ46" s="1477"/>
      <c r="LFA46" s="1477"/>
      <c r="LFB46" s="1477"/>
      <c r="LFC46" s="1477"/>
      <c r="LFD46" s="1477"/>
      <c r="LFE46" s="1477"/>
      <c r="LFF46" s="1477"/>
      <c r="LFG46" s="1477"/>
      <c r="LFH46" s="1477"/>
      <c r="LFI46" s="1477"/>
      <c r="LFJ46" s="1477"/>
      <c r="LFK46" s="1477"/>
      <c r="LFL46" s="1477"/>
      <c r="LFM46" s="1477"/>
      <c r="LFN46" s="1477"/>
      <c r="LFO46" s="1477"/>
      <c r="LFP46" s="1477"/>
      <c r="LFQ46" s="1477"/>
      <c r="LFR46" s="1477"/>
      <c r="LFS46" s="1477"/>
      <c r="LFT46" s="1477"/>
      <c r="LFU46" s="1477"/>
      <c r="LFV46" s="1477"/>
      <c r="LFW46" s="1477"/>
      <c r="LFX46" s="1477"/>
      <c r="LFY46" s="1477"/>
      <c r="LFZ46" s="1477"/>
      <c r="LGA46" s="1477"/>
      <c r="LGB46" s="1477"/>
      <c r="LGC46" s="1477"/>
      <c r="LGD46" s="1477"/>
      <c r="LGE46" s="1477"/>
      <c r="LGF46" s="1477"/>
      <c r="LGG46" s="1477"/>
      <c r="LGH46" s="1477"/>
      <c r="LGI46" s="1477"/>
      <c r="LGJ46" s="1477"/>
      <c r="LGK46" s="1477"/>
      <c r="LGL46" s="1477"/>
      <c r="LGM46" s="1477"/>
      <c r="LGN46" s="1477"/>
      <c r="LGO46" s="1477"/>
      <c r="LGP46" s="1477"/>
      <c r="LGQ46" s="1477"/>
      <c r="LGR46" s="1477"/>
      <c r="LGS46" s="1477"/>
      <c r="LGT46" s="1477"/>
      <c r="LGU46" s="1477"/>
      <c r="LGV46" s="1477"/>
      <c r="LGW46" s="1477"/>
      <c r="LGX46" s="1477"/>
      <c r="LGY46" s="1477"/>
      <c r="LGZ46" s="1477"/>
      <c r="LHA46" s="1477"/>
      <c r="LHB46" s="1477"/>
      <c r="LHC46" s="1477"/>
      <c r="LHD46" s="1477"/>
      <c r="LHE46" s="1477"/>
      <c r="LHF46" s="1477"/>
      <c r="LHG46" s="1477"/>
      <c r="LHH46" s="1477"/>
      <c r="LHI46" s="1477"/>
      <c r="LHJ46" s="1477"/>
      <c r="LHK46" s="1477"/>
      <c r="LHL46" s="1477"/>
      <c r="LHM46" s="1477"/>
      <c r="LHN46" s="1477"/>
      <c r="LHO46" s="1477"/>
      <c r="LHP46" s="1477"/>
      <c r="LHQ46" s="1477"/>
      <c r="LHR46" s="1477"/>
      <c r="LHS46" s="1477"/>
      <c r="LHT46" s="1477"/>
      <c r="LHU46" s="1477"/>
      <c r="LHV46" s="1477"/>
      <c r="LHW46" s="1477"/>
      <c r="LHX46" s="1477"/>
      <c r="LHY46" s="1477"/>
      <c r="LHZ46" s="1477"/>
      <c r="LIA46" s="1477"/>
      <c r="LIB46" s="1477"/>
      <c r="LIC46" s="1477"/>
      <c r="LID46" s="1477"/>
      <c r="LIE46" s="1477"/>
      <c r="LIF46" s="1477"/>
      <c r="LIG46" s="1477"/>
      <c r="LIH46" s="1477"/>
      <c r="LII46" s="1477"/>
      <c r="LIJ46" s="1477"/>
      <c r="LIK46" s="1477"/>
      <c r="LIL46" s="1477"/>
      <c r="LIM46" s="1477"/>
      <c r="LIN46" s="1477"/>
      <c r="LIO46" s="1477"/>
      <c r="LIP46" s="1477"/>
      <c r="LIQ46" s="1477"/>
      <c r="LIR46" s="1477"/>
      <c r="LIS46" s="1477"/>
      <c r="LIT46" s="1477"/>
      <c r="LIU46" s="1477"/>
      <c r="LIV46" s="1477"/>
      <c r="LIW46" s="1477"/>
      <c r="LIX46" s="1477"/>
      <c r="LIY46" s="1477"/>
      <c r="LIZ46" s="1477"/>
      <c r="LJA46" s="1477"/>
      <c r="LJB46" s="1477"/>
      <c r="LJC46" s="1477"/>
      <c r="LJD46" s="1477"/>
      <c r="LJE46" s="1477"/>
      <c r="LJF46" s="1477"/>
      <c r="LJG46" s="1477"/>
      <c r="LJH46" s="1477"/>
      <c r="LJI46" s="1477"/>
      <c r="LJJ46" s="1477"/>
      <c r="LJK46" s="1477"/>
      <c r="LJL46" s="1477"/>
      <c r="LJM46" s="1477"/>
      <c r="LJN46" s="1477"/>
      <c r="LJO46" s="1477"/>
      <c r="LJP46" s="1477"/>
      <c r="LJQ46" s="1477"/>
      <c r="LJR46" s="1477"/>
      <c r="LJS46" s="1477"/>
      <c r="LJT46" s="1477"/>
      <c r="LJU46" s="1477"/>
      <c r="LJV46" s="1477"/>
      <c r="LJW46" s="1477"/>
      <c r="LJX46" s="1477"/>
      <c r="LJY46" s="1477"/>
      <c r="LJZ46" s="1477"/>
      <c r="LKA46" s="1477"/>
      <c r="LKB46" s="1477"/>
      <c r="LKC46" s="1477"/>
      <c r="LKD46" s="1477"/>
      <c r="LKE46" s="1477"/>
      <c r="LKF46" s="1477"/>
      <c r="LKG46" s="1477"/>
      <c r="LKH46" s="1477"/>
      <c r="LKI46" s="1477"/>
      <c r="LKJ46" s="1477"/>
      <c r="LKK46" s="1477"/>
      <c r="LKL46" s="1477"/>
      <c r="LKM46" s="1477"/>
      <c r="LKN46" s="1477"/>
      <c r="LKO46" s="1477"/>
      <c r="LKP46" s="1477"/>
      <c r="LKQ46" s="1477"/>
      <c r="LKR46" s="1477"/>
      <c r="LKS46" s="1477"/>
      <c r="LKT46" s="1477"/>
      <c r="LKU46" s="1477"/>
      <c r="LKV46" s="1477"/>
      <c r="LKW46" s="1477"/>
      <c r="LKX46" s="1477"/>
      <c r="LKY46" s="1477"/>
      <c r="LKZ46" s="1477"/>
      <c r="LLA46" s="1477"/>
      <c r="LLB46" s="1477"/>
      <c r="LLC46" s="1477"/>
      <c r="LLD46" s="1477"/>
      <c r="LLE46" s="1477"/>
      <c r="LLF46" s="1477"/>
      <c r="LLG46" s="1477"/>
      <c r="LLH46" s="1477"/>
      <c r="LLI46" s="1477"/>
      <c r="LLJ46" s="1477"/>
      <c r="LLK46" s="1477"/>
      <c r="LLL46" s="1477"/>
      <c r="LLM46" s="1477"/>
      <c r="LLN46" s="1477"/>
      <c r="LLO46" s="1477"/>
      <c r="LLP46" s="1477"/>
      <c r="LLQ46" s="1477"/>
      <c r="LLR46" s="1477"/>
      <c r="LLS46" s="1477"/>
      <c r="LLT46" s="1477"/>
      <c r="LLU46" s="1477"/>
      <c r="LLV46" s="1477"/>
      <c r="LLW46" s="1477"/>
      <c r="LLX46" s="1477"/>
      <c r="LLY46" s="1477"/>
      <c r="LLZ46" s="1477"/>
      <c r="LMA46" s="1477"/>
      <c r="LMB46" s="1477"/>
      <c r="LMC46" s="1477"/>
      <c r="LMD46" s="1477"/>
      <c r="LME46" s="1477"/>
      <c r="LMF46" s="1477"/>
      <c r="LMG46" s="1477"/>
      <c r="LMH46" s="1477"/>
      <c r="LMI46" s="1477"/>
      <c r="LMJ46" s="1477"/>
      <c r="LMK46" s="1477"/>
      <c r="LML46" s="1477"/>
      <c r="LMM46" s="1477"/>
      <c r="LMN46" s="1477"/>
      <c r="LMO46" s="1477"/>
      <c r="LMP46" s="1477"/>
      <c r="LMQ46" s="1477"/>
      <c r="LMR46" s="1477"/>
      <c r="LMS46" s="1477"/>
      <c r="LMT46" s="1477"/>
      <c r="LMU46" s="1477"/>
      <c r="LMV46" s="1477"/>
      <c r="LMW46" s="1477"/>
      <c r="LMX46" s="1477"/>
      <c r="LMY46" s="1477"/>
      <c r="LMZ46" s="1477"/>
      <c r="LNA46" s="1477"/>
      <c r="LNB46" s="1477"/>
      <c r="LNC46" s="1477"/>
      <c r="LND46" s="1477"/>
      <c r="LNE46" s="1477"/>
      <c r="LNF46" s="1477"/>
      <c r="LNG46" s="1477"/>
      <c r="LNH46" s="1477"/>
      <c r="LNI46" s="1477"/>
      <c r="LNJ46" s="1477"/>
      <c r="LNK46" s="1477"/>
      <c r="LNL46" s="1477"/>
      <c r="LNM46" s="1477"/>
      <c r="LNN46" s="1477"/>
      <c r="LNO46" s="1477"/>
      <c r="LNP46" s="1477"/>
      <c r="LNQ46" s="1477"/>
      <c r="LNR46" s="1477"/>
      <c r="LNS46" s="1477"/>
      <c r="LNT46" s="1477"/>
      <c r="LNU46" s="1477"/>
      <c r="LNV46" s="1477"/>
      <c r="LNW46" s="1477"/>
      <c r="LNX46" s="1477"/>
      <c r="LNY46" s="1477"/>
      <c r="LNZ46" s="1477"/>
      <c r="LOA46" s="1477"/>
      <c r="LOB46" s="1477"/>
      <c r="LOC46" s="1477"/>
      <c r="LOD46" s="1477"/>
      <c r="LOE46" s="1477"/>
      <c r="LOF46" s="1477"/>
      <c r="LOG46" s="1477"/>
      <c r="LOH46" s="1477"/>
      <c r="LOI46" s="1477"/>
      <c r="LOJ46" s="1477"/>
      <c r="LOK46" s="1477"/>
      <c r="LOL46" s="1477"/>
      <c r="LOM46" s="1477"/>
      <c r="LON46" s="1477"/>
      <c r="LOO46" s="1477"/>
      <c r="LOP46" s="1477"/>
      <c r="LOQ46" s="1477"/>
      <c r="LOR46" s="1477"/>
      <c r="LOS46" s="1477"/>
      <c r="LOT46" s="1477"/>
      <c r="LOU46" s="1477"/>
      <c r="LOV46" s="1477"/>
      <c r="LOW46" s="1477"/>
      <c r="LOX46" s="1477"/>
      <c r="LOY46" s="1477"/>
      <c r="LOZ46" s="1477"/>
      <c r="LPA46" s="1477"/>
      <c r="LPB46" s="1477"/>
      <c r="LPC46" s="1477"/>
      <c r="LPD46" s="1477"/>
      <c r="LPE46" s="1477"/>
      <c r="LPF46" s="1477"/>
      <c r="LPG46" s="1477"/>
      <c r="LPH46" s="1477"/>
      <c r="LPI46" s="1477"/>
      <c r="LPJ46" s="1477"/>
      <c r="LPK46" s="1477"/>
      <c r="LPL46" s="1477"/>
      <c r="LPM46" s="1477"/>
      <c r="LPN46" s="1477"/>
      <c r="LPO46" s="1477"/>
      <c r="LPP46" s="1477"/>
      <c r="LPQ46" s="1477"/>
      <c r="LPR46" s="1477"/>
      <c r="LPS46" s="1477"/>
      <c r="LPT46" s="1477"/>
      <c r="LPU46" s="1477"/>
      <c r="LPV46" s="1477"/>
      <c r="LPW46" s="1477"/>
      <c r="LPX46" s="1477"/>
      <c r="LPY46" s="1477"/>
      <c r="LPZ46" s="1477"/>
      <c r="LQA46" s="1477"/>
      <c r="LQB46" s="1477"/>
      <c r="LQC46" s="1477"/>
      <c r="LQD46" s="1477"/>
      <c r="LQE46" s="1477"/>
      <c r="LQF46" s="1477"/>
      <c r="LQG46" s="1477"/>
      <c r="LQH46" s="1477"/>
      <c r="LQI46" s="1477"/>
      <c r="LQJ46" s="1477"/>
      <c r="LQK46" s="1477"/>
      <c r="LQL46" s="1477"/>
      <c r="LQM46" s="1477"/>
      <c r="LQN46" s="1477"/>
      <c r="LQO46" s="1477"/>
      <c r="LQP46" s="1477"/>
      <c r="LQQ46" s="1477"/>
      <c r="LQR46" s="1477"/>
      <c r="LQS46" s="1477"/>
      <c r="LQT46" s="1477"/>
      <c r="LQU46" s="1477"/>
      <c r="LQV46" s="1477"/>
      <c r="LQW46" s="1477"/>
      <c r="LQX46" s="1477"/>
      <c r="LQY46" s="1477"/>
      <c r="LQZ46" s="1477"/>
      <c r="LRA46" s="1477"/>
      <c r="LRB46" s="1477"/>
      <c r="LRC46" s="1477"/>
      <c r="LRD46" s="1477"/>
      <c r="LRE46" s="1477"/>
      <c r="LRF46" s="1477"/>
      <c r="LRG46" s="1477"/>
      <c r="LRH46" s="1477"/>
      <c r="LRI46" s="1477"/>
      <c r="LRJ46" s="1477"/>
      <c r="LRK46" s="1477"/>
      <c r="LRL46" s="1477"/>
      <c r="LRM46" s="1477"/>
      <c r="LRN46" s="1477"/>
      <c r="LRO46" s="1477"/>
      <c r="LRP46" s="1477"/>
      <c r="LRQ46" s="1477"/>
      <c r="LRR46" s="1477"/>
      <c r="LRS46" s="1477"/>
      <c r="LRT46" s="1477"/>
      <c r="LRU46" s="1477"/>
      <c r="LRV46" s="1477"/>
      <c r="LRW46" s="1477"/>
      <c r="LRX46" s="1477"/>
      <c r="LRY46" s="1477"/>
      <c r="LRZ46" s="1477"/>
      <c r="LSA46" s="1477"/>
      <c r="LSB46" s="1477"/>
      <c r="LSC46" s="1477"/>
      <c r="LSD46" s="1477"/>
      <c r="LSE46" s="1477"/>
      <c r="LSF46" s="1477"/>
      <c r="LSG46" s="1477"/>
      <c r="LSH46" s="1477"/>
      <c r="LSI46" s="1477"/>
      <c r="LSJ46" s="1477"/>
      <c r="LSK46" s="1477"/>
      <c r="LSL46" s="1477"/>
      <c r="LSM46" s="1477"/>
      <c r="LSN46" s="1477"/>
      <c r="LSO46" s="1477"/>
      <c r="LSP46" s="1477"/>
      <c r="LSQ46" s="1477"/>
      <c r="LSR46" s="1477"/>
      <c r="LSS46" s="1477"/>
      <c r="LST46" s="1477"/>
      <c r="LSU46" s="1477"/>
      <c r="LSV46" s="1477"/>
      <c r="LSW46" s="1477"/>
      <c r="LSX46" s="1477"/>
      <c r="LSY46" s="1477"/>
      <c r="LSZ46" s="1477"/>
      <c r="LTA46" s="1477"/>
      <c r="LTB46" s="1477"/>
      <c r="LTC46" s="1477"/>
      <c r="LTD46" s="1477"/>
      <c r="LTE46" s="1477"/>
      <c r="LTF46" s="1477"/>
      <c r="LTG46" s="1477"/>
      <c r="LTH46" s="1477"/>
      <c r="LTI46" s="1477"/>
      <c r="LTJ46" s="1477"/>
      <c r="LTK46" s="1477"/>
      <c r="LTL46" s="1477"/>
      <c r="LTM46" s="1477"/>
      <c r="LTN46" s="1477"/>
      <c r="LTO46" s="1477"/>
      <c r="LTP46" s="1477"/>
      <c r="LTQ46" s="1477"/>
      <c r="LTR46" s="1477"/>
      <c r="LTS46" s="1477"/>
      <c r="LTT46" s="1477"/>
      <c r="LTU46" s="1477"/>
      <c r="LTV46" s="1477"/>
      <c r="LTW46" s="1477"/>
      <c r="LTX46" s="1477"/>
      <c r="LTY46" s="1477"/>
      <c r="LTZ46" s="1477"/>
      <c r="LUA46" s="1477"/>
      <c r="LUB46" s="1477"/>
      <c r="LUC46" s="1477"/>
      <c r="LUD46" s="1477"/>
      <c r="LUE46" s="1477"/>
      <c r="LUF46" s="1477"/>
      <c r="LUG46" s="1477"/>
      <c r="LUH46" s="1477"/>
      <c r="LUI46" s="1477"/>
      <c r="LUJ46" s="1477"/>
      <c r="LUK46" s="1477"/>
      <c r="LUL46" s="1477"/>
      <c r="LUM46" s="1477"/>
      <c r="LUN46" s="1477"/>
      <c r="LUO46" s="1477"/>
      <c r="LUP46" s="1477"/>
      <c r="LUQ46" s="1477"/>
      <c r="LUR46" s="1477"/>
      <c r="LUS46" s="1477"/>
      <c r="LUT46" s="1477"/>
      <c r="LUU46" s="1477"/>
      <c r="LUV46" s="1477"/>
      <c r="LUW46" s="1477"/>
      <c r="LUX46" s="1477"/>
      <c r="LUY46" s="1477"/>
      <c r="LUZ46" s="1477"/>
      <c r="LVA46" s="1477"/>
      <c r="LVB46" s="1477"/>
      <c r="LVC46" s="1477"/>
      <c r="LVD46" s="1477"/>
      <c r="LVE46" s="1477"/>
      <c r="LVF46" s="1477"/>
      <c r="LVG46" s="1477"/>
      <c r="LVH46" s="1477"/>
      <c r="LVI46" s="1477"/>
      <c r="LVJ46" s="1477"/>
      <c r="LVK46" s="1477"/>
      <c r="LVL46" s="1477"/>
      <c r="LVM46" s="1477"/>
      <c r="LVN46" s="1477"/>
      <c r="LVO46" s="1477"/>
      <c r="LVP46" s="1477"/>
      <c r="LVQ46" s="1477"/>
      <c r="LVR46" s="1477"/>
      <c r="LVS46" s="1477"/>
      <c r="LVT46" s="1477"/>
      <c r="LVU46" s="1477"/>
      <c r="LVV46" s="1477"/>
      <c r="LVW46" s="1477"/>
      <c r="LVX46" s="1477"/>
      <c r="LVY46" s="1477"/>
      <c r="LVZ46" s="1477"/>
      <c r="LWA46" s="1477"/>
      <c r="LWB46" s="1477"/>
      <c r="LWC46" s="1477"/>
      <c r="LWD46" s="1477"/>
      <c r="LWE46" s="1477"/>
      <c r="LWF46" s="1477"/>
      <c r="LWG46" s="1477"/>
      <c r="LWH46" s="1477"/>
      <c r="LWI46" s="1477"/>
      <c r="LWJ46" s="1477"/>
      <c r="LWK46" s="1477"/>
      <c r="LWL46" s="1477"/>
      <c r="LWM46" s="1477"/>
      <c r="LWN46" s="1477"/>
      <c r="LWO46" s="1477"/>
      <c r="LWP46" s="1477"/>
      <c r="LWQ46" s="1477"/>
      <c r="LWR46" s="1477"/>
      <c r="LWS46" s="1477"/>
      <c r="LWT46" s="1477"/>
      <c r="LWU46" s="1477"/>
      <c r="LWV46" s="1477"/>
      <c r="LWW46" s="1477"/>
      <c r="LWX46" s="1477"/>
      <c r="LWY46" s="1477"/>
      <c r="LWZ46" s="1477"/>
      <c r="LXA46" s="1477"/>
      <c r="LXB46" s="1477"/>
      <c r="LXC46" s="1477"/>
      <c r="LXD46" s="1477"/>
      <c r="LXE46" s="1477"/>
      <c r="LXF46" s="1477"/>
      <c r="LXG46" s="1477"/>
      <c r="LXH46" s="1477"/>
      <c r="LXI46" s="1477"/>
      <c r="LXJ46" s="1477"/>
      <c r="LXK46" s="1477"/>
      <c r="LXL46" s="1477"/>
      <c r="LXM46" s="1477"/>
      <c r="LXN46" s="1477"/>
      <c r="LXO46" s="1477"/>
      <c r="LXP46" s="1477"/>
      <c r="LXQ46" s="1477"/>
      <c r="LXR46" s="1477"/>
      <c r="LXS46" s="1477"/>
      <c r="LXT46" s="1477"/>
      <c r="LXU46" s="1477"/>
      <c r="LXV46" s="1477"/>
      <c r="LXW46" s="1477"/>
      <c r="LXX46" s="1477"/>
      <c r="LXY46" s="1477"/>
      <c r="LXZ46" s="1477"/>
      <c r="LYA46" s="1477"/>
      <c r="LYB46" s="1477"/>
      <c r="LYC46" s="1477"/>
      <c r="LYD46" s="1477"/>
      <c r="LYE46" s="1477"/>
      <c r="LYF46" s="1477"/>
      <c r="LYG46" s="1477"/>
      <c r="LYH46" s="1477"/>
      <c r="LYI46" s="1477"/>
      <c r="LYJ46" s="1477"/>
      <c r="LYK46" s="1477"/>
      <c r="LYL46" s="1477"/>
      <c r="LYM46" s="1477"/>
      <c r="LYN46" s="1477"/>
      <c r="LYO46" s="1477"/>
      <c r="LYP46" s="1477"/>
      <c r="LYQ46" s="1477"/>
      <c r="LYR46" s="1477"/>
      <c r="LYS46" s="1477"/>
      <c r="LYT46" s="1477"/>
      <c r="LYU46" s="1477"/>
      <c r="LYV46" s="1477"/>
      <c r="LYW46" s="1477"/>
      <c r="LYX46" s="1477"/>
      <c r="LYY46" s="1477"/>
      <c r="LYZ46" s="1477"/>
      <c r="LZA46" s="1477"/>
      <c r="LZB46" s="1477"/>
      <c r="LZC46" s="1477"/>
      <c r="LZD46" s="1477"/>
      <c r="LZE46" s="1477"/>
      <c r="LZF46" s="1477"/>
      <c r="LZG46" s="1477"/>
      <c r="LZH46" s="1477"/>
      <c r="LZI46" s="1477"/>
      <c r="LZJ46" s="1477"/>
      <c r="LZK46" s="1477"/>
      <c r="LZL46" s="1477"/>
      <c r="LZM46" s="1477"/>
      <c r="LZN46" s="1477"/>
      <c r="LZO46" s="1477"/>
      <c r="LZP46" s="1477"/>
      <c r="LZQ46" s="1477"/>
      <c r="LZR46" s="1477"/>
      <c r="LZS46" s="1477"/>
      <c r="LZT46" s="1477"/>
      <c r="LZU46" s="1477"/>
      <c r="LZV46" s="1477"/>
      <c r="LZW46" s="1477"/>
      <c r="LZX46" s="1477"/>
      <c r="LZY46" s="1477"/>
      <c r="LZZ46" s="1477"/>
      <c r="MAA46" s="1477"/>
      <c r="MAB46" s="1477"/>
      <c r="MAC46" s="1477"/>
      <c r="MAD46" s="1477"/>
      <c r="MAE46" s="1477"/>
      <c r="MAF46" s="1477"/>
      <c r="MAG46" s="1477"/>
      <c r="MAH46" s="1477"/>
      <c r="MAI46" s="1477"/>
      <c r="MAJ46" s="1477"/>
      <c r="MAK46" s="1477"/>
      <c r="MAL46" s="1477"/>
      <c r="MAM46" s="1477"/>
      <c r="MAN46" s="1477"/>
      <c r="MAO46" s="1477"/>
      <c r="MAP46" s="1477"/>
      <c r="MAQ46" s="1477"/>
      <c r="MAR46" s="1477"/>
      <c r="MAS46" s="1477"/>
      <c r="MAT46" s="1477"/>
      <c r="MAU46" s="1477"/>
      <c r="MAV46" s="1477"/>
      <c r="MAW46" s="1477"/>
      <c r="MAX46" s="1477"/>
      <c r="MAY46" s="1477"/>
      <c r="MAZ46" s="1477"/>
      <c r="MBA46" s="1477"/>
      <c r="MBB46" s="1477"/>
      <c r="MBC46" s="1477"/>
      <c r="MBD46" s="1477"/>
      <c r="MBE46" s="1477"/>
      <c r="MBF46" s="1477"/>
      <c r="MBG46" s="1477"/>
      <c r="MBH46" s="1477"/>
      <c r="MBI46" s="1477"/>
      <c r="MBJ46" s="1477"/>
      <c r="MBK46" s="1477"/>
      <c r="MBL46" s="1477"/>
      <c r="MBM46" s="1477"/>
      <c r="MBN46" s="1477"/>
      <c r="MBO46" s="1477"/>
      <c r="MBP46" s="1477"/>
      <c r="MBQ46" s="1477"/>
      <c r="MBR46" s="1477"/>
      <c r="MBS46" s="1477"/>
      <c r="MBT46" s="1477"/>
      <c r="MBU46" s="1477"/>
      <c r="MBV46" s="1477"/>
      <c r="MBW46" s="1477"/>
      <c r="MBX46" s="1477"/>
      <c r="MBY46" s="1477"/>
      <c r="MBZ46" s="1477"/>
      <c r="MCA46" s="1477"/>
      <c r="MCB46" s="1477"/>
      <c r="MCC46" s="1477"/>
      <c r="MCD46" s="1477"/>
      <c r="MCE46" s="1477"/>
      <c r="MCF46" s="1477"/>
      <c r="MCG46" s="1477"/>
      <c r="MCH46" s="1477"/>
      <c r="MCI46" s="1477"/>
      <c r="MCJ46" s="1477"/>
      <c r="MCK46" s="1477"/>
      <c r="MCL46" s="1477"/>
      <c r="MCM46" s="1477"/>
      <c r="MCN46" s="1477"/>
      <c r="MCO46" s="1477"/>
      <c r="MCP46" s="1477"/>
      <c r="MCQ46" s="1477"/>
      <c r="MCR46" s="1477"/>
      <c r="MCS46" s="1477"/>
      <c r="MCT46" s="1477"/>
      <c r="MCU46" s="1477"/>
      <c r="MCV46" s="1477"/>
      <c r="MCW46" s="1477"/>
      <c r="MCX46" s="1477"/>
      <c r="MCY46" s="1477"/>
      <c r="MCZ46" s="1477"/>
      <c r="MDA46" s="1477"/>
      <c r="MDB46" s="1477"/>
      <c r="MDC46" s="1477"/>
      <c r="MDD46" s="1477"/>
      <c r="MDE46" s="1477"/>
      <c r="MDF46" s="1477"/>
      <c r="MDG46" s="1477"/>
      <c r="MDH46" s="1477"/>
      <c r="MDI46" s="1477"/>
      <c r="MDJ46" s="1477"/>
      <c r="MDK46" s="1477"/>
      <c r="MDL46" s="1477"/>
      <c r="MDM46" s="1477"/>
      <c r="MDN46" s="1477"/>
      <c r="MDO46" s="1477"/>
      <c r="MDP46" s="1477"/>
      <c r="MDQ46" s="1477"/>
      <c r="MDR46" s="1477"/>
      <c r="MDS46" s="1477"/>
      <c r="MDT46" s="1477"/>
      <c r="MDU46" s="1477"/>
      <c r="MDV46" s="1477"/>
      <c r="MDW46" s="1477"/>
      <c r="MDX46" s="1477"/>
      <c r="MDY46" s="1477"/>
      <c r="MDZ46" s="1477"/>
      <c r="MEA46" s="1477"/>
      <c r="MEB46" s="1477"/>
      <c r="MEC46" s="1477"/>
      <c r="MED46" s="1477"/>
      <c r="MEE46" s="1477"/>
      <c r="MEF46" s="1477"/>
      <c r="MEG46" s="1477"/>
      <c r="MEH46" s="1477"/>
      <c r="MEI46" s="1477"/>
      <c r="MEJ46" s="1477"/>
      <c r="MEK46" s="1477"/>
      <c r="MEL46" s="1477"/>
      <c r="MEM46" s="1477"/>
      <c r="MEN46" s="1477"/>
      <c r="MEO46" s="1477"/>
      <c r="MEP46" s="1477"/>
      <c r="MEQ46" s="1477"/>
      <c r="MER46" s="1477"/>
      <c r="MES46" s="1477"/>
      <c r="MET46" s="1477"/>
      <c r="MEU46" s="1477"/>
      <c r="MEV46" s="1477"/>
      <c r="MEW46" s="1477"/>
      <c r="MEX46" s="1477"/>
      <c r="MEY46" s="1477"/>
      <c r="MEZ46" s="1477"/>
      <c r="MFA46" s="1477"/>
      <c r="MFB46" s="1477"/>
      <c r="MFC46" s="1477"/>
      <c r="MFD46" s="1477"/>
      <c r="MFE46" s="1477"/>
      <c r="MFF46" s="1477"/>
      <c r="MFG46" s="1477"/>
      <c r="MFH46" s="1477"/>
      <c r="MFI46" s="1477"/>
      <c r="MFJ46" s="1477"/>
      <c r="MFK46" s="1477"/>
      <c r="MFL46" s="1477"/>
      <c r="MFM46" s="1477"/>
      <c r="MFN46" s="1477"/>
      <c r="MFO46" s="1477"/>
      <c r="MFP46" s="1477"/>
      <c r="MFQ46" s="1477"/>
      <c r="MFR46" s="1477"/>
      <c r="MFS46" s="1477"/>
      <c r="MFT46" s="1477"/>
      <c r="MFU46" s="1477"/>
      <c r="MFV46" s="1477"/>
      <c r="MFW46" s="1477"/>
      <c r="MFX46" s="1477"/>
      <c r="MFY46" s="1477"/>
      <c r="MFZ46" s="1477"/>
      <c r="MGA46" s="1477"/>
      <c r="MGB46" s="1477"/>
      <c r="MGC46" s="1477"/>
      <c r="MGD46" s="1477"/>
      <c r="MGE46" s="1477"/>
      <c r="MGF46" s="1477"/>
      <c r="MGG46" s="1477"/>
      <c r="MGH46" s="1477"/>
      <c r="MGI46" s="1477"/>
      <c r="MGJ46" s="1477"/>
      <c r="MGK46" s="1477"/>
      <c r="MGL46" s="1477"/>
      <c r="MGM46" s="1477"/>
      <c r="MGN46" s="1477"/>
      <c r="MGO46" s="1477"/>
      <c r="MGP46" s="1477"/>
      <c r="MGQ46" s="1477"/>
      <c r="MGR46" s="1477"/>
      <c r="MGS46" s="1477"/>
      <c r="MGT46" s="1477"/>
      <c r="MGU46" s="1477"/>
      <c r="MGV46" s="1477"/>
      <c r="MGW46" s="1477"/>
      <c r="MGX46" s="1477"/>
      <c r="MGY46" s="1477"/>
      <c r="MGZ46" s="1477"/>
      <c r="MHA46" s="1477"/>
      <c r="MHB46" s="1477"/>
      <c r="MHC46" s="1477"/>
      <c r="MHD46" s="1477"/>
      <c r="MHE46" s="1477"/>
      <c r="MHF46" s="1477"/>
      <c r="MHG46" s="1477"/>
      <c r="MHH46" s="1477"/>
      <c r="MHI46" s="1477"/>
      <c r="MHJ46" s="1477"/>
      <c r="MHK46" s="1477"/>
      <c r="MHL46" s="1477"/>
      <c r="MHM46" s="1477"/>
      <c r="MHN46" s="1477"/>
      <c r="MHO46" s="1477"/>
      <c r="MHP46" s="1477"/>
      <c r="MHQ46" s="1477"/>
      <c r="MHR46" s="1477"/>
      <c r="MHS46" s="1477"/>
      <c r="MHT46" s="1477"/>
      <c r="MHU46" s="1477"/>
      <c r="MHV46" s="1477"/>
      <c r="MHW46" s="1477"/>
      <c r="MHX46" s="1477"/>
      <c r="MHY46" s="1477"/>
      <c r="MHZ46" s="1477"/>
      <c r="MIA46" s="1477"/>
      <c r="MIB46" s="1477"/>
      <c r="MIC46" s="1477"/>
      <c r="MID46" s="1477"/>
      <c r="MIE46" s="1477"/>
      <c r="MIF46" s="1477"/>
      <c r="MIG46" s="1477"/>
      <c r="MIH46" s="1477"/>
      <c r="MII46" s="1477"/>
      <c r="MIJ46" s="1477"/>
      <c r="MIK46" s="1477"/>
      <c r="MIL46" s="1477"/>
      <c r="MIM46" s="1477"/>
      <c r="MIN46" s="1477"/>
      <c r="MIO46" s="1477"/>
      <c r="MIP46" s="1477"/>
      <c r="MIQ46" s="1477"/>
      <c r="MIR46" s="1477"/>
      <c r="MIS46" s="1477"/>
      <c r="MIT46" s="1477"/>
      <c r="MIU46" s="1477"/>
      <c r="MIV46" s="1477"/>
      <c r="MIW46" s="1477"/>
      <c r="MIX46" s="1477"/>
      <c r="MIY46" s="1477"/>
      <c r="MIZ46" s="1477"/>
      <c r="MJA46" s="1477"/>
      <c r="MJB46" s="1477"/>
      <c r="MJC46" s="1477"/>
      <c r="MJD46" s="1477"/>
      <c r="MJE46" s="1477"/>
      <c r="MJF46" s="1477"/>
      <c r="MJG46" s="1477"/>
      <c r="MJH46" s="1477"/>
      <c r="MJI46" s="1477"/>
      <c r="MJJ46" s="1477"/>
      <c r="MJK46" s="1477"/>
      <c r="MJL46" s="1477"/>
      <c r="MJM46" s="1477"/>
      <c r="MJN46" s="1477"/>
      <c r="MJO46" s="1477"/>
      <c r="MJP46" s="1477"/>
      <c r="MJQ46" s="1477"/>
      <c r="MJR46" s="1477"/>
      <c r="MJS46" s="1477"/>
      <c r="MJT46" s="1477"/>
      <c r="MJU46" s="1477"/>
      <c r="MJV46" s="1477"/>
      <c r="MJW46" s="1477"/>
      <c r="MJX46" s="1477"/>
      <c r="MJY46" s="1477"/>
      <c r="MJZ46" s="1477"/>
      <c r="MKA46" s="1477"/>
      <c r="MKB46" s="1477"/>
      <c r="MKC46" s="1477"/>
      <c r="MKD46" s="1477"/>
      <c r="MKE46" s="1477"/>
      <c r="MKF46" s="1477"/>
      <c r="MKG46" s="1477"/>
      <c r="MKH46" s="1477"/>
      <c r="MKI46" s="1477"/>
      <c r="MKJ46" s="1477"/>
      <c r="MKK46" s="1477"/>
      <c r="MKL46" s="1477"/>
      <c r="MKM46" s="1477"/>
      <c r="MKN46" s="1477"/>
      <c r="MKO46" s="1477"/>
      <c r="MKP46" s="1477"/>
      <c r="MKQ46" s="1477"/>
      <c r="MKR46" s="1477"/>
      <c r="MKS46" s="1477"/>
      <c r="MKT46" s="1477"/>
      <c r="MKU46" s="1477"/>
      <c r="MKV46" s="1477"/>
      <c r="MKW46" s="1477"/>
      <c r="MKX46" s="1477"/>
      <c r="MKY46" s="1477"/>
      <c r="MKZ46" s="1477"/>
      <c r="MLA46" s="1477"/>
      <c r="MLB46" s="1477"/>
      <c r="MLC46" s="1477"/>
      <c r="MLD46" s="1477"/>
      <c r="MLE46" s="1477"/>
      <c r="MLF46" s="1477"/>
      <c r="MLG46" s="1477"/>
      <c r="MLH46" s="1477"/>
      <c r="MLI46" s="1477"/>
      <c r="MLJ46" s="1477"/>
      <c r="MLK46" s="1477"/>
      <c r="MLL46" s="1477"/>
      <c r="MLM46" s="1477"/>
      <c r="MLN46" s="1477"/>
      <c r="MLO46" s="1477"/>
      <c r="MLP46" s="1477"/>
      <c r="MLQ46" s="1477"/>
      <c r="MLR46" s="1477"/>
      <c r="MLS46" s="1477"/>
      <c r="MLT46" s="1477"/>
      <c r="MLU46" s="1477"/>
      <c r="MLV46" s="1477"/>
      <c r="MLW46" s="1477"/>
      <c r="MLX46" s="1477"/>
      <c r="MLY46" s="1477"/>
      <c r="MLZ46" s="1477"/>
      <c r="MMA46" s="1477"/>
      <c r="MMB46" s="1477"/>
      <c r="MMC46" s="1477"/>
      <c r="MMD46" s="1477"/>
      <c r="MME46" s="1477"/>
      <c r="MMF46" s="1477"/>
      <c r="MMG46" s="1477"/>
      <c r="MMH46" s="1477"/>
      <c r="MMI46" s="1477"/>
      <c r="MMJ46" s="1477"/>
      <c r="MMK46" s="1477"/>
      <c r="MML46" s="1477"/>
      <c r="MMM46" s="1477"/>
      <c r="MMN46" s="1477"/>
      <c r="MMO46" s="1477"/>
      <c r="MMP46" s="1477"/>
      <c r="MMQ46" s="1477"/>
      <c r="MMR46" s="1477"/>
      <c r="MMS46" s="1477"/>
      <c r="MMT46" s="1477"/>
      <c r="MMU46" s="1477"/>
      <c r="MMV46" s="1477"/>
      <c r="MMW46" s="1477"/>
      <c r="MMX46" s="1477"/>
      <c r="MMY46" s="1477"/>
      <c r="MMZ46" s="1477"/>
      <c r="MNA46" s="1477"/>
      <c r="MNB46" s="1477"/>
      <c r="MNC46" s="1477"/>
      <c r="MND46" s="1477"/>
      <c r="MNE46" s="1477"/>
      <c r="MNF46" s="1477"/>
      <c r="MNG46" s="1477"/>
      <c r="MNH46" s="1477"/>
      <c r="MNI46" s="1477"/>
      <c r="MNJ46" s="1477"/>
      <c r="MNK46" s="1477"/>
      <c r="MNL46" s="1477"/>
      <c r="MNM46" s="1477"/>
      <c r="MNN46" s="1477"/>
      <c r="MNO46" s="1477"/>
      <c r="MNP46" s="1477"/>
      <c r="MNQ46" s="1477"/>
      <c r="MNR46" s="1477"/>
      <c r="MNS46" s="1477"/>
      <c r="MNT46" s="1477"/>
      <c r="MNU46" s="1477"/>
      <c r="MNV46" s="1477"/>
      <c r="MNW46" s="1477"/>
      <c r="MNX46" s="1477"/>
      <c r="MNY46" s="1477"/>
      <c r="MNZ46" s="1477"/>
      <c r="MOA46" s="1477"/>
      <c r="MOB46" s="1477"/>
      <c r="MOC46" s="1477"/>
      <c r="MOD46" s="1477"/>
      <c r="MOE46" s="1477"/>
      <c r="MOF46" s="1477"/>
      <c r="MOG46" s="1477"/>
      <c r="MOH46" s="1477"/>
      <c r="MOI46" s="1477"/>
      <c r="MOJ46" s="1477"/>
      <c r="MOK46" s="1477"/>
      <c r="MOL46" s="1477"/>
      <c r="MOM46" s="1477"/>
      <c r="MON46" s="1477"/>
      <c r="MOO46" s="1477"/>
      <c r="MOP46" s="1477"/>
      <c r="MOQ46" s="1477"/>
      <c r="MOR46" s="1477"/>
      <c r="MOS46" s="1477"/>
      <c r="MOT46" s="1477"/>
      <c r="MOU46" s="1477"/>
      <c r="MOV46" s="1477"/>
      <c r="MOW46" s="1477"/>
      <c r="MOX46" s="1477"/>
      <c r="MOY46" s="1477"/>
      <c r="MOZ46" s="1477"/>
      <c r="MPA46" s="1477"/>
      <c r="MPB46" s="1477"/>
      <c r="MPC46" s="1477"/>
      <c r="MPD46" s="1477"/>
      <c r="MPE46" s="1477"/>
      <c r="MPF46" s="1477"/>
      <c r="MPG46" s="1477"/>
      <c r="MPH46" s="1477"/>
      <c r="MPI46" s="1477"/>
      <c r="MPJ46" s="1477"/>
      <c r="MPK46" s="1477"/>
      <c r="MPL46" s="1477"/>
      <c r="MPM46" s="1477"/>
      <c r="MPN46" s="1477"/>
      <c r="MPO46" s="1477"/>
      <c r="MPP46" s="1477"/>
      <c r="MPQ46" s="1477"/>
      <c r="MPR46" s="1477"/>
      <c r="MPS46" s="1477"/>
      <c r="MPT46" s="1477"/>
      <c r="MPU46" s="1477"/>
      <c r="MPV46" s="1477"/>
      <c r="MPW46" s="1477"/>
      <c r="MPX46" s="1477"/>
      <c r="MPY46" s="1477"/>
      <c r="MPZ46" s="1477"/>
      <c r="MQA46" s="1477"/>
      <c r="MQB46" s="1477"/>
      <c r="MQC46" s="1477"/>
      <c r="MQD46" s="1477"/>
      <c r="MQE46" s="1477"/>
      <c r="MQF46" s="1477"/>
      <c r="MQG46" s="1477"/>
      <c r="MQH46" s="1477"/>
      <c r="MQI46" s="1477"/>
      <c r="MQJ46" s="1477"/>
      <c r="MQK46" s="1477"/>
      <c r="MQL46" s="1477"/>
      <c r="MQM46" s="1477"/>
      <c r="MQN46" s="1477"/>
      <c r="MQO46" s="1477"/>
      <c r="MQP46" s="1477"/>
      <c r="MQQ46" s="1477"/>
      <c r="MQR46" s="1477"/>
      <c r="MQS46" s="1477"/>
      <c r="MQT46" s="1477"/>
      <c r="MQU46" s="1477"/>
      <c r="MQV46" s="1477"/>
      <c r="MQW46" s="1477"/>
      <c r="MQX46" s="1477"/>
      <c r="MQY46" s="1477"/>
      <c r="MQZ46" s="1477"/>
      <c r="MRA46" s="1477"/>
      <c r="MRB46" s="1477"/>
      <c r="MRC46" s="1477"/>
      <c r="MRD46" s="1477"/>
      <c r="MRE46" s="1477"/>
      <c r="MRF46" s="1477"/>
      <c r="MRG46" s="1477"/>
      <c r="MRH46" s="1477"/>
      <c r="MRI46" s="1477"/>
      <c r="MRJ46" s="1477"/>
      <c r="MRK46" s="1477"/>
      <c r="MRL46" s="1477"/>
      <c r="MRM46" s="1477"/>
      <c r="MRN46" s="1477"/>
      <c r="MRO46" s="1477"/>
      <c r="MRP46" s="1477"/>
      <c r="MRQ46" s="1477"/>
      <c r="MRR46" s="1477"/>
      <c r="MRS46" s="1477"/>
      <c r="MRT46" s="1477"/>
      <c r="MRU46" s="1477"/>
      <c r="MRV46" s="1477"/>
      <c r="MRW46" s="1477"/>
      <c r="MRX46" s="1477"/>
      <c r="MRY46" s="1477"/>
      <c r="MRZ46" s="1477"/>
      <c r="MSA46" s="1477"/>
      <c r="MSB46" s="1477"/>
      <c r="MSC46" s="1477"/>
      <c r="MSD46" s="1477"/>
      <c r="MSE46" s="1477"/>
      <c r="MSF46" s="1477"/>
      <c r="MSG46" s="1477"/>
      <c r="MSH46" s="1477"/>
      <c r="MSI46" s="1477"/>
      <c r="MSJ46" s="1477"/>
      <c r="MSK46" s="1477"/>
      <c r="MSL46" s="1477"/>
      <c r="MSM46" s="1477"/>
      <c r="MSN46" s="1477"/>
      <c r="MSO46" s="1477"/>
      <c r="MSP46" s="1477"/>
      <c r="MSQ46" s="1477"/>
      <c r="MSR46" s="1477"/>
      <c r="MSS46" s="1477"/>
      <c r="MST46" s="1477"/>
      <c r="MSU46" s="1477"/>
      <c r="MSV46" s="1477"/>
      <c r="MSW46" s="1477"/>
      <c r="MSX46" s="1477"/>
      <c r="MSY46" s="1477"/>
      <c r="MSZ46" s="1477"/>
      <c r="MTA46" s="1477"/>
      <c r="MTB46" s="1477"/>
      <c r="MTC46" s="1477"/>
      <c r="MTD46" s="1477"/>
      <c r="MTE46" s="1477"/>
      <c r="MTF46" s="1477"/>
      <c r="MTG46" s="1477"/>
      <c r="MTH46" s="1477"/>
      <c r="MTI46" s="1477"/>
      <c r="MTJ46" s="1477"/>
      <c r="MTK46" s="1477"/>
      <c r="MTL46" s="1477"/>
      <c r="MTM46" s="1477"/>
      <c r="MTN46" s="1477"/>
      <c r="MTO46" s="1477"/>
      <c r="MTP46" s="1477"/>
      <c r="MTQ46" s="1477"/>
      <c r="MTR46" s="1477"/>
      <c r="MTS46" s="1477"/>
      <c r="MTT46" s="1477"/>
      <c r="MTU46" s="1477"/>
      <c r="MTV46" s="1477"/>
      <c r="MTW46" s="1477"/>
      <c r="MTX46" s="1477"/>
      <c r="MTY46" s="1477"/>
      <c r="MTZ46" s="1477"/>
      <c r="MUA46" s="1477"/>
      <c r="MUB46" s="1477"/>
      <c r="MUC46" s="1477"/>
      <c r="MUD46" s="1477"/>
      <c r="MUE46" s="1477"/>
      <c r="MUF46" s="1477"/>
      <c r="MUG46" s="1477"/>
      <c r="MUH46" s="1477"/>
      <c r="MUI46" s="1477"/>
      <c r="MUJ46" s="1477"/>
      <c r="MUK46" s="1477"/>
      <c r="MUL46" s="1477"/>
      <c r="MUM46" s="1477"/>
      <c r="MUN46" s="1477"/>
      <c r="MUO46" s="1477"/>
      <c r="MUP46" s="1477"/>
      <c r="MUQ46" s="1477"/>
      <c r="MUR46" s="1477"/>
      <c r="MUS46" s="1477"/>
      <c r="MUT46" s="1477"/>
      <c r="MUU46" s="1477"/>
      <c r="MUV46" s="1477"/>
      <c r="MUW46" s="1477"/>
      <c r="MUX46" s="1477"/>
      <c r="MUY46" s="1477"/>
      <c r="MUZ46" s="1477"/>
      <c r="MVA46" s="1477"/>
      <c r="MVB46" s="1477"/>
      <c r="MVC46" s="1477"/>
      <c r="MVD46" s="1477"/>
      <c r="MVE46" s="1477"/>
      <c r="MVF46" s="1477"/>
      <c r="MVG46" s="1477"/>
      <c r="MVH46" s="1477"/>
      <c r="MVI46" s="1477"/>
      <c r="MVJ46" s="1477"/>
      <c r="MVK46" s="1477"/>
      <c r="MVL46" s="1477"/>
      <c r="MVM46" s="1477"/>
      <c r="MVN46" s="1477"/>
      <c r="MVO46" s="1477"/>
      <c r="MVP46" s="1477"/>
      <c r="MVQ46" s="1477"/>
      <c r="MVR46" s="1477"/>
      <c r="MVS46" s="1477"/>
      <c r="MVT46" s="1477"/>
      <c r="MVU46" s="1477"/>
      <c r="MVV46" s="1477"/>
      <c r="MVW46" s="1477"/>
      <c r="MVX46" s="1477"/>
      <c r="MVY46" s="1477"/>
      <c r="MVZ46" s="1477"/>
      <c r="MWA46" s="1477"/>
      <c r="MWB46" s="1477"/>
      <c r="MWC46" s="1477"/>
      <c r="MWD46" s="1477"/>
      <c r="MWE46" s="1477"/>
      <c r="MWF46" s="1477"/>
      <c r="MWG46" s="1477"/>
      <c r="MWH46" s="1477"/>
      <c r="MWI46" s="1477"/>
      <c r="MWJ46" s="1477"/>
      <c r="MWK46" s="1477"/>
      <c r="MWL46" s="1477"/>
      <c r="MWM46" s="1477"/>
      <c r="MWN46" s="1477"/>
      <c r="MWO46" s="1477"/>
      <c r="MWP46" s="1477"/>
      <c r="MWQ46" s="1477"/>
      <c r="MWR46" s="1477"/>
      <c r="MWS46" s="1477"/>
      <c r="MWT46" s="1477"/>
      <c r="MWU46" s="1477"/>
      <c r="MWV46" s="1477"/>
      <c r="MWW46" s="1477"/>
      <c r="MWX46" s="1477"/>
      <c r="MWY46" s="1477"/>
      <c r="MWZ46" s="1477"/>
      <c r="MXA46" s="1477"/>
      <c r="MXB46" s="1477"/>
      <c r="MXC46" s="1477"/>
      <c r="MXD46" s="1477"/>
      <c r="MXE46" s="1477"/>
      <c r="MXF46" s="1477"/>
      <c r="MXG46" s="1477"/>
      <c r="MXH46" s="1477"/>
      <c r="MXI46" s="1477"/>
      <c r="MXJ46" s="1477"/>
      <c r="MXK46" s="1477"/>
      <c r="MXL46" s="1477"/>
      <c r="MXM46" s="1477"/>
      <c r="MXN46" s="1477"/>
      <c r="MXO46" s="1477"/>
      <c r="MXP46" s="1477"/>
      <c r="MXQ46" s="1477"/>
      <c r="MXR46" s="1477"/>
      <c r="MXS46" s="1477"/>
      <c r="MXT46" s="1477"/>
      <c r="MXU46" s="1477"/>
      <c r="MXV46" s="1477"/>
      <c r="MXW46" s="1477"/>
      <c r="MXX46" s="1477"/>
      <c r="MXY46" s="1477"/>
      <c r="MXZ46" s="1477"/>
      <c r="MYA46" s="1477"/>
      <c r="MYB46" s="1477"/>
      <c r="MYC46" s="1477"/>
      <c r="MYD46" s="1477"/>
      <c r="MYE46" s="1477"/>
      <c r="MYF46" s="1477"/>
      <c r="MYG46" s="1477"/>
      <c r="MYH46" s="1477"/>
      <c r="MYI46" s="1477"/>
      <c r="MYJ46" s="1477"/>
      <c r="MYK46" s="1477"/>
      <c r="MYL46" s="1477"/>
      <c r="MYM46" s="1477"/>
      <c r="MYN46" s="1477"/>
      <c r="MYO46" s="1477"/>
      <c r="MYP46" s="1477"/>
      <c r="MYQ46" s="1477"/>
      <c r="MYR46" s="1477"/>
      <c r="MYS46" s="1477"/>
      <c r="MYT46" s="1477"/>
      <c r="MYU46" s="1477"/>
      <c r="MYV46" s="1477"/>
      <c r="MYW46" s="1477"/>
      <c r="MYX46" s="1477"/>
      <c r="MYY46" s="1477"/>
      <c r="MYZ46" s="1477"/>
      <c r="MZA46" s="1477"/>
      <c r="MZB46" s="1477"/>
      <c r="MZC46" s="1477"/>
      <c r="MZD46" s="1477"/>
      <c r="MZE46" s="1477"/>
      <c r="MZF46" s="1477"/>
      <c r="MZG46" s="1477"/>
      <c r="MZH46" s="1477"/>
      <c r="MZI46" s="1477"/>
      <c r="MZJ46" s="1477"/>
      <c r="MZK46" s="1477"/>
      <c r="MZL46" s="1477"/>
      <c r="MZM46" s="1477"/>
      <c r="MZN46" s="1477"/>
      <c r="MZO46" s="1477"/>
      <c r="MZP46" s="1477"/>
      <c r="MZQ46" s="1477"/>
      <c r="MZR46" s="1477"/>
      <c r="MZS46" s="1477"/>
      <c r="MZT46" s="1477"/>
      <c r="MZU46" s="1477"/>
      <c r="MZV46" s="1477"/>
      <c r="MZW46" s="1477"/>
      <c r="MZX46" s="1477"/>
      <c r="MZY46" s="1477"/>
      <c r="MZZ46" s="1477"/>
      <c r="NAA46" s="1477"/>
      <c r="NAB46" s="1477"/>
      <c r="NAC46" s="1477"/>
      <c r="NAD46" s="1477"/>
      <c r="NAE46" s="1477"/>
      <c r="NAF46" s="1477"/>
      <c r="NAG46" s="1477"/>
      <c r="NAH46" s="1477"/>
      <c r="NAI46" s="1477"/>
      <c r="NAJ46" s="1477"/>
      <c r="NAK46" s="1477"/>
      <c r="NAL46" s="1477"/>
      <c r="NAM46" s="1477"/>
      <c r="NAN46" s="1477"/>
      <c r="NAO46" s="1477"/>
      <c r="NAP46" s="1477"/>
      <c r="NAQ46" s="1477"/>
      <c r="NAR46" s="1477"/>
      <c r="NAS46" s="1477"/>
      <c r="NAT46" s="1477"/>
      <c r="NAU46" s="1477"/>
      <c r="NAV46" s="1477"/>
      <c r="NAW46" s="1477"/>
      <c r="NAX46" s="1477"/>
      <c r="NAY46" s="1477"/>
      <c r="NAZ46" s="1477"/>
      <c r="NBA46" s="1477"/>
      <c r="NBB46" s="1477"/>
      <c r="NBC46" s="1477"/>
      <c r="NBD46" s="1477"/>
      <c r="NBE46" s="1477"/>
      <c r="NBF46" s="1477"/>
      <c r="NBG46" s="1477"/>
      <c r="NBH46" s="1477"/>
      <c r="NBI46" s="1477"/>
      <c r="NBJ46" s="1477"/>
      <c r="NBK46" s="1477"/>
      <c r="NBL46" s="1477"/>
      <c r="NBM46" s="1477"/>
      <c r="NBN46" s="1477"/>
      <c r="NBO46" s="1477"/>
      <c r="NBP46" s="1477"/>
      <c r="NBQ46" s="1477"/>
      <c r="NBR46" s="1477"/>
      <c r="NBS46" s="1477"/>
      <c r="NBT46" s="1477"/>
      <c r="NBU46" s="1477"/>
      <c r="NBV46" s="1477"/>
      <c r="NBW46" s="1477"/>
      <c r="NBX46" s="1477"/>
      <c r="NBY46" s="1477"/>
      <c r="NBZ46" s="1477"/>
      <c r="NCA46" s="1477"/>
      <c r="NCB46" s="1477"/>
      <c r="NCC46" s="1477"/>
      <c r="NCD46" s="1477"/>
      <c r="NCE46" s="1477"/>
      <c r="NCF46" s="1477"/>
      <c r="NCG46" s="1477"/>
      <c r="NCH46" s="1477"/>
      <c r="NCI46" s="1477"/>
      <c r="NCJ46" s="1477"/>
      <c r="NCK46" s="1477"/>
      <c r="NCL46" s="1477"/>
      <c r="NCM46" s="1477"/>
      <c r="NCN46" s="1477"/>
      <c r="NCO46" s="1477"/>
      <c r="NCP46" s="1477"/>
      <c r="NCQ46" s="1477"/>
      <c r="NCR46" s="1477"/>
      <c r="NCS46" s="1477"/>
      <c r="NCT46" s="1477"/>
      <c r="NCU46" s="1477"/>
      <c r="NCV46" s="1477"/>
      <c r="NCW46" s="1477"/>
      <c r="NCX46" s="1477"/>
      <c r="NCY46" s="1477"/>
      <c r="NCZ46" s="1477"/>
      <c r="NDA46" s="1477"/>
      <c r="NDB46" s="1477"/>
      <c r="NDC46" s="1477"/>
      <c r="NDD46" s="1477"/>
      <c r="NDE46" s="1477"/>
      <c r="NDF46" s="1477"/>
      <c r="NDG46" s="1477"/>
      <c r="NDH46" s="1477"/>
      <c r="NDI46" s="1477"/>
      <c r="NDJ46" s="1477"/>
      <c r="NDK46" s="1477"/>
      <c r="NDL46" s="1477"/>
      <c r="NDM46" s="1477"/>
      <c r="NDN46" s="1477"/>
      <c r="NDO46" s="1477"/>
      <c r="NDP46" s="1477"/>
      <c r="NDQ46" s="1477"/>
      <c r="NDR46" s="1477"/>
      <c r="NDS46" s="1477"/>
      <c r="NDT46" s="1477"/>
      <c r="NDU46" s="1477"/>
      <c r="NDV46" s="1477"/>
      <c r="NDW46" s="1477"/>
      <c r="NDX46" s="1477"/>
      <c r="NDY46" s="1477"/>
      <c r="NDZ46" s="1477"/>
      <c r="NEA46" s="1477"/>
      <c r="NEB46" s="1477"/>
      <c r="NEC46" s="1477"/>
      <c r="NED46" s="1477"/>
      <c r="NEE46" s="1477"/>
      <c r="NEF46" s="1477"/>
      <c r="NEG46" s="1477"/>
      <c r="NEH46" s="1477"/>
      <c r="NEI46" s="1477"/>
      <c r="NEJ46" s="1477"/>
      <c r="NEK46" s="1477"/>
      <c r="NEL46" s="1477"/>
      <c r="NEM46" s="1477"/>
      <c r="NEN46" s="1477"/>
      <c r="NEO46" s="1477"/>
      <c r="NEP46" s="1477"/>
      <c r="NEQ46" s="1477"/>
      <c r="NER46" s="1477"/>
      <c r="NES46" s="1477"/>
      <c r="NET46" s="1477"/>
      <c r="NEU46" s="1477"/>
      <c r="NEV46" s="1477"/>
      <c r="NEW46" s="1477"/>
      <c r="NEX46" s="1477"/>
      <c r="NEY46" s="1477"/>
      <c r="NEZ46" s="1477"/>
      <c r="NFA46" s="1477"/>
      <c r="NFB46" s="1477"/>
      <c r="NFC46" s="1477"/>
      <c r="NFD46" s="1477"/>
      <c r="NFE46" s="1477"/>
      <c r="NFF46" s="1477"/>
      <c r="NFG46" s="1477"/>
      <c r="NFH46" s="1477"/>
      <c r="NFI46" s="1477"/>
      <c r="NFJ46" s="1477"/>
      <c r="NFK46" s="1477"/>
      <c r="NFL46" s="1477"/>
      <c r="NFM46" s="1477"/>
      <c r="NFN46" s="1477"/>
      <c r="NFO46" s="1477"/>
      <c r="NFP46" s="1477"/>
      <c r="NFQ46" s="1477"/>
      <c r="NFR46" s="1477"/>
      <c r="NFS46" s="1477"/>
      <c r="NFT46" s="1477"/>
      <c r="NFU46" s="1477"/>
      <c r="NFV46" s="1477"/>
      <c r="NFW46" s="1477"/>
      <c r="NFX46" s="1477"/>
      <c r="NFY46" s="1477"/>
      <c r="NFZ46" s="1477"/>
      <c r="NGA46" s="1477"/>
      <c r="NGB46" s="1477"/>
      <c r="NGC46" s="1477"/>
      <c r="NGD46" s="1477"/>
      <c r="NGE46" s="1477"/>
      <c r="NGF46" s="1477"/>
      <c r="NGG46" s="1477"/>
      <c r="NGH46" s="1477"/>
      <c r="NGI46" s="1477"/>
      <c r="NGJ46" s="1477"/>
      <c r="NGK46" s="1477"/>
      <c r="NGL46" s="1477"/>
      <c r="NGM46" s="1477"/>
      <c r="NGN46" s="1477"/>
      <c r="NGO46" s="1477"/>
      <c r="NGP46" s="1477"/>
      <c r="NGQ46" s="1477"/>
      <c r="NGR46" s="1477"/>
      <c r="NGS46" s="1477"/>
      <c r="NGT46" s="1477"/>
      <c r="NGU46" s="1477"/>
      <c r="NGV46" s="1477"/>
      <c r="NGW46" s="1477"/>
      <c r="NGX46" s="1477"/>
      <c r="NGY46" s="1477"/>
      <c r="NGZ46" s="1477"/>
      <c r="NHA46" s="1477"/>
      <c r="NHB46" s="1477"/>
      <c r="NHC46" s="1477"/>
      <c r="NHD46" s="1477"/>
      <c r="NHE46" s="1477"/>
      <c r="NHF46" s="1477"/>
      <c r="NHG46" s="1477"/>
      <c r="NHH46" s="1477"/>
      <c r="NHI46" s="1477"/>
      <c r="NHJ46" s="1477"/>
      <c r="NHK46" s="1477"/>
      <c r="NHL46" s="1477"/>
      <c r="NHM46" s="1477"/>
      <c r="NHN46" s="1477"/>
      <c r="NHO46" s="1477"/>
      <c r="NHP46" s="1477"/>
      <c r="NHQ46" s="1477"/>
      <c r="NHR46" s="1477"/>
      <c r="NHS46" s="1477"/>
      <c r="NHT46" s="1477"/>
      <c r="NHU46" s="1477"/>
      <c r="NHV46" s="1477"/>
      <c r="NHW46" s="1477"/>
      <c r="NHX46" s="1477"/>
      <c r="NHY46" s="1477"/>
      <c r="NHZ46" s="1477"/>
      <c r="NIA46" s="1477"/>
      <c r="NIB46" s="1477"/>
      <c r="NIC46" s="1477"/>
      <c r="NID46" s="1477"/>
      <c r="NIE46" s="1477"/>
      <c r="NIF46" s="1477"/>
      <c r="NIG46" s="1477"/>
      <c r="NIH46" s="1477"/>
      <c r="NII46" s="1477"/>
      <c r="NIJ46" s="1477"/>
      <c r="NIK46" s="1477"/>
      <c r="NIL46" s="1477"/>
      <c r="NIM46" s="1477"/>
      <c r="NIN46" s="1477"/>
      <c r="NIO46" s="1477"/>
      <c r="NIP46" s="1477"/>
      <c r="NIQ46" s="1477"/>
      <c r="NIR46" s="1477"/>
      <c r="NIS46" s="1477"/>
      <c r="NIT46" s="1477"/>
      <c r="NIU46" s="1477"/>
      <c r="NIV46" s="1477"/>
      <c r="NIW46" s="1477"/>
      <c r="NIX46" s="1477"/>
      <c r="NIY46" s="1477"/>
      <c r="NIZ46" s="1477"/>
      <c r="NJA46" s="1477"/>
      <c r="NJB46" s="1477"/>
      <c r="NJC46" s="1477"/>
      <c r="NJD46" s="1477"/>
      <c r="NJE46" s="1477"/>
      <c r="NJF46" s="1477"/>
      <c r="NJG46" s="1477"/>
      <c r="NJH46" s="1477"/>
      <c r="NJI46" s="1477"/>
      <c r="NJJ46" s="1477"/>
      <c r="NJK46" s="1477"/>
      <c r="NJL46" s="1477"/>
      <c r="NJM46" s="1477"/>
      <c r="NJN46" s="1477"/>
      <c r="NJO46" s="1477"/>
      <c r="NJP46" s="1477"/>
      <c r="NJQ46" s="1477"/>
      <c r="NJR46" s="1477"/>
      <c r="NJS46" s="1477"/>
      <c r="NJT46" s="1477"/>
      <c r="NJU46" s="1477"/>
      <c r="NJV46" s="1477"/>
      <c r="NJW46" s="1477"/>
      <c r="NJX46" s="1477"/>
      <c r="NJY46" s="1477"/>
      <c r="NJZ46" s="1477"/>
      <c r="NKA46" s="1477"/>
      <c r="NKB46" s="1477"/>
      <c r="NKC46" s="1477"/>
      <c r="NKD46" s="1477"/>
      <c r="NKE46" s="1477"/>
      <c r="NKF46" s="1477"/>
      <c r="NKG46" s="1477"/>
      <c r="NKH46" s="1477"/>
      <c r="NKI46" s="1477"/>
      <c r="NKJ46" s="1477"/>
      <c r="NKK46" s="1477"/>
      <c r="NKL46" s="1477"/>
      <c r="NKM46" s="1477"/>
      <c r="NKN46" s="1477"/>
      <c r="NKO46" s="1477"/>
      <c r="NKP46" s="1477"/>
      <c r="NKQ46" s="1477"/>
      <c r="NKR46" s="1477"/>
      <c r="NKS46" s="1477"/>
      <c r="NKT46" s="1477"/>
      <c r="NKU46" s="1477"/>
      <c r="NKV46" s="1477"/>
      <c r="NKW46" s="1477"/>
      <c r="NKX46" s="1477"/>
      <c r="NKY46" s="1477"/>
      <c r="NKZ46" s="1477"/>
      <c r="NLA46" s="1477"/>
      <c r="NLB46" s="1477"/>
      <c r="NLC46" s="1477"/>
      <c r="NLD46" s="1477"/>
      <c r="NLE46" s="1477"/>
      <c r="NLF46" s="1477"/>
      <c r="NLG46" s="1477"/>
      <c r="NLH46" s="1477"/>
      <c r="NLI46" s="1477"/>
      <c r="NLJ46" s="1477"/>
      <c r="NLK46" s="1477"/>
      <c r="NLL46" s="1477"/>
      <c r="NLM46" s="1477"/>
      <c r="NLN46" s="1477"/>
      <c r="NLO46" s="1477"/>
      <c r="NLP46" s="1477"/>
      <c r="NLQ46" s="1477"/>
      <c r="NLR46" s="1477"/>
      <c r="NLS46" s="1477"/>
      <c r="NLT46" s="1477"/>
      <c r="NLU46" s="1477"/>
      <c r="NLV46" s="1477"/>
      <c r="NLW46" s="1477"/>
      <c r="NLX46" s="1477"/>
      <c r="NLY46" s="1477"/>
      <c r="NLZ46" s="1477"/>
      <c r="NMA46" s="1477"/>
      <c r="NMB46" s="1477"/>
      <c r="NMC46" s="1477"/>
      <c r="NMD46" s="1477"/>
      <c r="NME46" s="1477"/>
      <c r="NMF46" s="1477"/>
      <c r="NMG46" s="1477"/>
      <c r="NMH46" s="1477"/>
      <c r="NMI46" s="1477"/>
      <c r="NMJ46" s="1477"/>
      <c r="NMK46" s="1477"/>
      <c r="NML46" s="1477"/>
      <c r="NMM46" s="1477"/>
      <c r="NMN46" s="1477"/>
      <c r="NMO46" s="1477"/>
      <c r="NMP46" s="1477"/>
      <c r="NMQ46" s="1477"/>
      <c r="NMR46" s="1477"/>
      <c r="NMS46" s="1477"/>
      <c r="NMT46" s="1477"/>
      <c r="NMU46" s="1477"/>
      <c r="NMV46" s="1477"/>
      <c r="NMW46" s="1477"/>
      <c r="NMX46" s="1477"/>
      <c r="NMY46" s="1477"/>
      <c r="NMZ46" s="1477"/>
      <c r="NNA46" s="1477"/>
      <c r="NNB46" s="1477"/>
      <c r="NNC46" s="1477"/>
      <c r="NND46" s="1477"/>
      <c r="NNE46" s="1477"/>
      <c r="NNF46" s="1477"/>
      <c r="NNG46" s="1477"/>
      <c r="NNH46" s="1477"/>
      <c r="NNI46" s="1477"/>
      <c r="NNJ46" s="1477"/>
      <c r="NNK46" s="1477"/>
      <c r="NNL46" s="1477"/>
      <c r="NNM46" s="1477"/>
      <c r="NNN46" s="1477"/>
      <c r="NNO46" s="1477"/>
      <c r="NNP46" s="1477"/>
      <c r="NNQ46" s="1477"/>
      <c r="NNR46" s="1477"/>
      <c r="NNS46" s="1477"/>
      <c r="NNT46" s="1477"/>
      <c r="NNU46" s="1477"/>
      <c r="NNV46" s="1477"/>
      <c r="NNW46" s="1477"/>
      <c r="NNX46" s="1477"/>
      <c r="NNY46" s="1477"/>
      <c r="NNZ46" s="1477"/>
      <c r="NOA46" s="1477"/>
      <c r="NOB46" s="1477"/>
      <c r="NOC46" s="1477"/>
      <c r="NOD46" s="1477"/>
      <c r="NOE46" s="1477"/>
      <c r="NOF46" s="1477"/>
      <c r="NOG46" s="1477"/>
      <c r="NOH46" s="1477"/>
      <c r="NOI46" s="1477"/>
      <c r="NOJ46" s="1477"/>
      <c r="NOK46" s="1477"/>
      <c r="NOL46" s="1477"/>
      <c r="NOM46" s="1477"/>
      <c r="NON46" s="1477"/>
      <c r="NOO46" s="1477"/>
      <c r="NOP46" s="1477"/>
      <c r="NOQ46" s="1477"/>
      <c r="NOR46" s="1477"/>
      <c r="NOS46" s="1477"/>
      <c r="NOT46" s="1477"/>
      <c r="NOU46" s="1477"/>
      <c r="NOV46" s="1477"/>
      <c r="NOW46" s="1477"/>
      <c r="NOX46" s="1477"/>
      <c r="NOY46" s="1477"/>
      <c r="NOZ46" s="1477"/>
      <c r="NPA46" s="1477"/>
      <c r="NPB46" s="1477"/>
      <c r="NPC46" s="1477"/>
      <c r="NPD46" s="1477"/>
      <c r="NPE46" s="1477"/>
      <c r="NPF46" s="1477"/>
      <c r="NPG46" s="1477"/>
      <c r="NPH46" s="1477"/>
      <c r="NPI46" s="1477"/>
      <c r="NPJ46" s="1477"/>
      <c r="NPK46" s="1477"/>
      <c r="NPL46" s="1477"/>
      <c r="NPM46" s="1477"/>
      <c r="NPN46" s="1477"/>
      <c r="NPO46" s="1477"/>
      <c r="NPP46" s="1477"/>
      <c r="NPQ46" s="1477"/>
      <c r="NPR46" s="1477"/>
      <c r="NPS46" s="1477"/>
      <c r="NPT46" s="1477"/>
      <c r="NPU46" s="1477"/>
      <c r="NPV46" s="1477"/>
      <c r="NPW46" s="1477"/>
      <c r="NPX46" s="1477"/>
      <c r="NPY46" s="1477"/>
      <c r="NPZ46" s="1477"/>
      <c r="NQA46" s="1477"/>
      <c r="NQB46" s="1477"/>
      <c r="NQC46" s="1477"/>
      <c r="NQD46" s="1477"/>
      <c r="NQE46" s="1477"/>
      <c r="NQF46" s="1477"/>
      <c r="NQG46" s="1477"/>
      <c r="NQH46" s="1477"/>
      <c r="NQI46" s="1477"/>
      <c r="NQJ46" s="1477"/>
      <c r="NQK46" s="1477"/>
      <c r="NQL46" s="1477"/>
      <c r="NQM46" s="1477"/>
      <c r="NQN46" s="1477"/>
      <c r="NQO46" s="1477"/>
      <c r="NQP46" s="1477"/>
      <c r="NQQ46" s="1477"/>
      <c r="NQR46" s="1477"/>
      <c r="NQS46" s="1477"/>
      <c r="NQT46" s="1477"/>
      <c r="NQU46" s="1477"/>
      <c r="NQV46" s="1477"/>
      <c r="NQW46" s="1477"/>
      <c r="NQX46" s="1477"/>
      <c r="NQY46" s="1477"/>
      <c r="NQZ46" s="1477"/>
      <c r="NRA46" s="1477"/>
      <c r="NRB46" s="1477"/>
      <c r="NRC46" s="1477"/>
      <c r="NRD46" s="1477"/>
      <c r="NRE46" s="1477"/>
      <c r="NRF46" s="1477"/>
      <c r="NRG46" s="1477"/>
      <c r="NRH46" s="1477"/>
      <c r="NRI46" s="1477"/>
      <c r="NRJ46" s="1477"/>
      <c r="NRK46" s="1477"/>
      <c r="NRL46" s="1477"/>
      <c r="NRM46" s="1477"/>
      <c r="NRN46" s="1477"/>
      <c r="NRO46" s="1477"/>
      <c r="NRP46" s="1477"/>
      <c r="NRQ46" s="1477"/>
      <c r="NRR46" s="1477"/>
      <c r="NRS46" s="1477"/>
      <c r="NRT46" s="1477"/>
      <c r="NRU46" s="1477"/>
      <c r="NRV46" s="1477"/>
      <c r="NRW46" s="1477"/>
      <c r="NRX46" s="1477"/>
      <c r="NRY46" s="1477"/>
      <c r="NRZ46" s="1477"/>
      <c r="NSA46" s="1477"/>
      <c r="NSB46" s="1477"/>
      <c r="NSC46" s="1477"/>
      <c r="NSD46" s="1477"/>
      <c r="NSE46" s="1477"/>
      <c r="NSF46" s="1477"/>
      <c r="NSG46" s="1477"/>
      <c r="NSH46" s="1477"/>
      <c r="NSI46" s="1477"/>
      <c r="NSJ46" s="1477"/>
      <c r="NSK46" s="1477"/>
      <c r="NSL46" s="1477"/>
      <c r="NSM46" s="1477"/>
      <c r="NSN46" s="1477"/>
      <c r="NSO46" s="1477"/>
      <c r="NSP46" s="1477"/>
      <c r="NSQ46" s="1477"/>
      <c r="NSR46" s="1477"/>
      <c r="NSS46" s="1477"/>
      <c r="NST46" s="1477"/>
      <c r="NSU46" s="1477"/>
      <c r="NSV46" s="1477"/>
      <c r="NSW46" s="1477"/>
      <c r="NSX46" s="1477"/>
      <c r="NSY46" s="1477"/>
      <c r="NSZ46" s="1477"/>
      <c r="NTA46" s="1477"/>
      <c r="NTB46" s="1477"/>
      <c r="NTC46" s="1477"/>
      <c r="NTD46" s="1477"/>
      <c r="NTE46" s="1477"/>
      <c r="NTF46" s="1477"/>
      <c r="NTG46" s="1477"/>
      <c r="NTH46" s="1477"/>
      <c r="NTI46" s="1477"/>
      <c r="NTJ46" s="1477"/>
      <c r="NTK46" s="1477"/>
      <c r="NTL46" s="1477"/>
      <c r="NTM46" s="1477"/>
      <c r="NTN46" s="1477"/>
      <c r="NTO46" s="1477"/>
      <c r="NTP46" s="1477"/>
      <c r="NTQ46" s="1477"/>
      <c r="NTR46" s="1477"/>
      <c r="NTS46" s="1477"/>
      <c r="NTT46" s="1477"/>
      <c r="NTU46" s="1477"/>
      <c r="NTV46" s="1477"/>
      <c r="NTW46" s="1477"/>
      <c r="NTX46" s="1477"/>
      <c r="NTY46" s="1477"/>
      <c r="NTZ46" s="1477"/>
      <c r="NUA46" s="1477"/>
      <c r="NUB46" s="1477"/>
      <c r="NUC46" s="1477"/>
      <c r="NUD46" s="1477"/>
      <c r="NUE46" s="1477"/>
      <c r="NUF46" s="1477"/>
      <c r="NUG46" s="1477"/>
      <c r="NUH46" s="1477"/>
      <c r="NUI46" s="1477"/>
      <c r="NUJ46" s="1477"/>
      <c r="NUK46" s="1477"/>
      <c r="NUL46" s="1477"/>
      <c r="NUM46" s="1477"/>
      <c r="NUN46" s="1477"/>
      <c r="NUO46" s="1477"/>
      <c r="NUP46" s="1477"/>
      <c r="NUQ46" s="1477"/>
      <c r="NUR46" s="1477"/>
      <c r="NUS46" s="1477"/>
      <c r="NUT46" s="1477"/>
      <c r="NUU46" s="1477"/>
      <c r="NUV46" s="1477"/>
      <c r="NUW46" s="1477"/>
      <c r="NUX46" s="1477"/>
      <c r="NUY46" s="1477"/>
      <c r="NUZ46" s="1477"/>
      <c r="NVA46" s="1477"/>
      <c r="NVB46" s="1477"/>
      <c r="NVC46" s="1477"/>
      <c r="NVD46" s="1477"/>
      <c r="NVE46" s="1477"/>
      <c r="NVF46" s="1477"/>
      <c r="NVG46" s="1477"/>
      <c r="NVH46" s="1477"/>
      <c r="NVI46" s="1477"/>
      <c r="NVJ46" s="1477"/>
      <c r="NVK46" s="1477"/>
      <c r="NVL46" s="1477"/>
      <c r="NVM46" s="1477"/>
      <c r="NVN46" s="1477"/>
      <c r="NVO46" s="1477"/>
      <c r="NVP46" s="1477"/>
      <c r="NVQ46" s="1477"/>
      <c r="NVR46" s="1477"/>
      <c r="NVS46" s="1477"/>
      <c r="NVT46" s="1477"/>
      <c r="NVU46" s="1477"/>
      <c r="NVV46" s="1477"/>
      <c r="NVW46" s="1477"/>
      <c r="NVX46" s="1477"/>
      <c r="NVY46" s="1477"/>
      <c r="NVZ46" s="1477"/>
      <c r="NWA46" s="1477"/>
      <c r="NWB46" s="1477"/>
      <c r="NWC46" s="1477"/>
      <c r="NWD46" s="1477"/>
      <c r="NWE46" s="1477"/>
      <c r="NWF46" s="1477"/>
      <c r="NWG46" s="1477"/>
      <c r="NWH46" s="1477"/>
      <c r="NWI46" s="1477"/>
      <c r="NWJ46" s="1477"/>
      <c r="NWK46" s="1477"/>
      <c r="NWL46" s="1477"/>
      <c r="NWM46" s="1477"/>
      <c r="NWN46" s="1477"/>
      <c r="NWO46" s="1477"/>
      <c r="NWP46" s="1477"/>
      <c r="NWQ46" s="1477"/>
      <c r="NWR46" s="1477"/>
      <c r="NWS46" s="1477"/>
      <c r="NWT46" s="1477"/>
      <c r="NWU46" s="1477"/>
      <c r="NWV46" s="1477"/>
      <c r="NWW46" s="1477"/>
      <c r="NWX46" s="1477"/>
      <c r="NWY46" s="1477"/>
      <c r="NWZ46" s="1477"/>
      <c r="NXA46" s="1477"/>
      <c r="NXB46" s="1477"/>
      <c r="NXC46" s="1477"/>
      <c r="NXD46" s="1477"/>
      <c r="NXE46" s="1477"/>
      <c r="NXF46" s="1477"/>
      <c r="NXG46" s="1477"/>
      <c r="NXH46" s="1477"/>
      <c r="NXI46" s="1477"/>
      <c r="NXJ46" s="1477"/>
      <c r="NXK46" s="1477"/>
      <c r="NXL46" s="1477"/>
      <c r="NXM46" s="1477"/>
      <c r="NXN46" s="1477"/>
      <c r="NXO46" s="1477"/>
      <c r="NXP46" s="1477"/>
      <c r="NXQ46" s="1477"/>
      <c r="NXR46" s="1477"/>
      <c r="NXS46" s="1477"/>
      <c r="NXT46" s="1477"/>
      <c r="NXU46" s="1477"/>
      <c r="NXV46" s="1477"/>
      <c r="NXW46" s="1477"/>
      <c r="NXX46" s="1477"/>
      <c r="NXY46" s="1477"/>
      <c r="NXZ46" s="1477"/>
      <c r="NYA46" s="1477"/>
      <c r="NYB46" s="1477"/>
      <c r="NYC46" s="1477"/>
      <c r="NYD46" s="1477"/>
      <c r="NYE46" s="1477"/>
      <c r="NYF46" s="1477"/>
      <c r="NYG46" s="1477"/>
      <c r="NYH46" s="1477"/>
      <c r="NYI46" s="1477"/>
      <c r="NYJ46" s="1477"/>
      <c r="NYK46" s="1477"/>
      <c r="NYL46" s="1477"/>
      <c r="NYM46" s="1477"/>
      <c r="NYN46" s="1477"/>
      <c r="NYO46" s="1477"/>
      <c r="NYP46" s="1477"/>
      <c r="NYQ46" s="1477"/>
      <c r="NYR46" s="1477"/>
      <c r="NYS46" s="1477"/>
      <c r="NYT46" s="1477"/>
      <c r="NYU46" s="1477"/>
      <c r="NYV46" s="1477"/>
      <c r="NYW46" s="1477"/>
      <c r="NYX46" s="1477"/>
      <c r="NYY46" s="1477"/>
      <c r="NYZ46" s="1477"/>
      <c r="NZA46" s="1477"/>
      <c r="NZB46" s="1477"/>
      <c r="NZC46" s="1477"/>
      <c r="NZD46" s="1477"/>
      <c r="NZE46" s="1477"/>
      <c r="NZF46" s="1477"/>
      <c r="NZG46" s="1477"/>
      <c r="NZH46" s="1477"/>
      <c r="NZI46" s="1477"/>
      <c r="NZJ46" s="1477"/>
      <c r="NZK46" s="1477"/>
      <c r="NZL46" s="1477"/>
      <c r="NZM46" s="1477"/>
      <c r="NZN46" s="1477"/>
      <c r="NZO46" s="1477"/>
      <c r="NZP46" s="1477"/>
      <c r="NZQ46" s="1477"/>
      <c r="NZR46" s="1477"/>
      <c r="NZS46" s="1477"/>
      <c r="NZT46" s="1477"/>
      <c r="NZU46" s="1477"/>
      <c r="NZV46" s="1477"/>
      <c r="NZW46" s="1477"/>
      <c r="NZX46" s="1477"/>
      <c r="NZY46" s="1477"/>
      <c r="NZZ46" s="1477"/>
      <c r="OAA46" s="1477"/>
      <c r="OAB46" s="1477"/>
      <c r="OAC46" s="1477"/>
      <c r="OAD46" s="1477"/>
      <c r="OAE46" s="1477"/>
      <c r="OAF46" s="1477"/>
      <c r="OAG46" s="1477"/>
      <c r="OAH46" s="1477"/>
      <c r="OAI46" s="1477"/>
      <c r="OAJ46" s="1477"/>
      <c r="OAK46" s="1477"/>
      <c r="OAL46" s="1477"/>
      <c r="OAM46" s="1477"/>
      <c r="OAN46" s="1477"/>
      <c r="OAO46" s="1477"/>
      <c r="OAP46" s="1477"/>
      <c r="OAQ46" s="1477"/>
      <c r="OAR46" s="1477"/>
      <c r="OAS46" s="1477"/>
      <c r="OAT46" s="1477"/>
      <c r="OAU46" s="1477"/>
      <c r="OAV46" s="1477"/>
      <c r="OAW46" s="1477"/>
      <c r="OAX46" s="1477"/>
      <c r="OAY46" s="1477"/>
      <c r="OAZ46" s="1477"/>
      <c r="OBA46" s="1477"/>
      <c r="OBB46" s="1477"/>
      <c r="OBC46" s="1477"/>
      <c r="OBD46" s="1477"/>
      <c r="OBE46" s="1477"/>
      <c r="OBF46" s="1477"/>
      <c r="OBG46" s="1477"/>
      <c r="OBH46" s="1477"/>
      <c r="OBI46" s="1477"/>
      <c r="OBJ46" s="1477"/>
      <c r="OBK46" s="1477"/>
      <c r="OBL46" s="1477"/>
      <c r="OBM46" s="1477"/>
      <c r="OBN46" s="1477"/>
      <c r="OBO46" s="1477"/>
      <c r="OBP46" s="1477"/>
      <c r="OBQ46" s="1477"/>
      <c r="OBR46" s="1477"/>
      <c r="OBS46" s="1477"/>
      <c r="OBT46" s="1477"/>
      <c r="OBU46" s="1477"/>
      <c r="OBV46" s="1477"/>
      <c r="OBW46" s="1477"/>
      <c r="OBX46" s="1477"/>
      <c r="OBY46" s="1477"/>
      <c r="OBZ46" s="1477"/>
      <c r="OCA46" s="1477"/>
      <c r="OCB46" s="1477"/>
      <c r="OCC46" s="1477"/>
      <c r="OCD46" s="1477"/>
      <c r="OCE46" s="1477"/>
      <c r="OCF46" s="1477"/>
      <c r="OCG46" s="1477"/>
      <c r="OCH46" s="1477"/>
      <c r="OCI46" s="1477"/>
      <c r="OCJ46" s="1477"/>
      <c r="OCK46" s="1477"/>
      <c r="OCL46" s="1477"/>
      <c r="OCM46" s="1477"/>
      <c r="OCN46" s="1477"/>
      <c r="OCO46" s="1477"/>
      <c r="OCP46" s="1477"/>
      <c r="OCQ46" s="1477"/>
      <c r="OCR46" s="1477"/>
      <c r="OCS46" s="1477"/>
      <c r="OCT46" s="1477"/>
      <c r="OCU46" s="1477"/>
      <c r="OCV46" s="1477"/>
      <c r="OCW46" s="1477"/>
      <c r="OCX46" s="1477"/>
      <c r="OCY46" s="1477"/>
      <c r="OCZ46" s="1477"/>
      <c r="ODA46" s="1477"/>
      <c r="ODB46" s="1477"/>
      <c r="ODC46" s="1477"/>
      <c r="ODD46" s="1477"/>
      <c r="ODE46" s="1477"/>
      <c r="ODF46" s="1477"/>
      <c r="ODG46" s="1477"/>
      <c r="ODH46" s="1477"/>
      <c r="ODI46" s="1477"/>
      <c r="ODJ46" s="1477"/>
      <c r="ODK46" s="1477"/>
      <c r="ODL46" s="1477"/>
      <c r="ODM46" s="1477"/>
      <c r="ODN46" s="1477"/>
      <c r="ODO46" s="1477"/>
      <c r="ODP46" s="1477"/>
      <c r="ODQ46" s="1477"/>
      <c r="ODR46" s="1477"/>
      <c r="ODS46" s="1477"/>
      <c r="ODT46" s="1477"/>
      <c r="ODU46" s="1477"/>
      <c r="ODV46" s="1477"/>
      <c r="ODW46" s="1477"/>
      <c r="ODX46" s="1477"/>
      <c r="ODY46" s="1477"/>
      <c r="ODZ46" s="1477"/>
      <c r="OEA46" s="1477"/>
      <c r="OEB46" s="1477"/>
      <c r="OEC46" s="1477"/>
      <c r="OED46" s="1477"/>
      <c r="OEE46" s="1477"/>
      <c r="OEF46" s="1477"/>
      <c r="OEG46" s="1477"/>
      <c r="OEH46" s="1477"/>
      <c r="OEI46" s="1477"/>
      <c r="OEJ46" s="1477"/>
      <c r="OEK46" s="1477"/>
      <c r="OEL46" s="1477"/>
      <c r="OEM46" s="1477"/>
      <c r="OEN46" s="1477"/>
      <c r="OEO46" s="1477"/>
      <c r="OEP46" s="1477"/>
      <c r="OEQ46" s="1477"/>
      <c r="OER46" s="1477"/>
      <c r="OES46" s="1477"/>
      <c r="OET46" s="1477"/>
      <c r="OEU46" s="1477"/>
      <c r="OEV46" s="1477"/>
      <c r="OEW46" s="1477"/>
      <c r="OEX46" s="1477"/>
      <c r="OEY46" s="1477"/>
      <c r="OEZ46" s="1477"/>
      <c r="OFA46" s="1477"/>
      <c r="OFB46" s="1477"/>
      <c r="OFC46" s="1477"/>
      <c r="OFD46" s="1477"/>
      <c r="OFE46" s="1477"/>
      <c r="OFF46" s="1477"/>
      <c r="OFG46" s="1477"/>
      <c r="OFH46" s="1477"/>
      <c r="OFI46" s="1477"/>
      <c r="OFJ46" s="1477"/>
      <c r="OFK46" s="1477"/>
      <c r="OFL46" s="1477"/>
      <c r="OFM46" s="1477"/>
      <c r="OFN46" s="1477"/>
      <c r="OFO46" s="1477"/>
      <c r="OFP46" s="1477"/>
      <c r="OFQ46" s="1477"/>
      <c r="OFR46" s="1477"/>
      <c r="OFS46" s="1477"/>
      <c r="OFT46" s="1477"/>
      <c r="OFU46" s="1477"/>
      <c r="OFV46" s="1477"/>
      <c r="OFW46" s="1477"/>
      <c r="OFX46" s="1477"/>
      <c r="OFY46" s="1477"/>
      <c r="OFZ46" s="1477"/>
      <c r="OGA46" s="1477"/>
      <c r="OGB46" s="1477"/>
      <c r="OGC46" s="1477"/>
      <c r="OGD46" s="1477"/>
      <c r="OGE46" s="1477"/>
      <c r="OGF46" s="1477"/>
      <c r="OGG46" s="1477"/>
      <c r="OGH46" s="1477"/>
      <c r="OGI46" s="1477"/>
      <c r="OGJ46" s="1477"/>
      <c r="OGK46" s="1477"/>
      <c r="OGL46" s="1477"/>
      <c r="OGM46" s="1477"/>
      <c r="OGN46" s="1477"/>
      <c r="OGO46" s="1477"/>
      <c r="OGP46" s="1477"/>
      <c r="OGQ46" s="1477"/>
      <c r="OGR46" s="1477"/>
      <c r="OGS46" s="1477"/>
      <c r="OGT46" s="1477"/>
      <c r="OGU46" s="1477"/>
      <c r="OGV46" s="1477"/>
      <c r="OGW46" s="1477"/>
      <c r="OGX46" s="1477"/>
      <c r="OGY46" s="1477"/>
      <c r="OGZ46" s="1477"/>
      <c r="OHA46" s="1477"/>
      <c r="OHB46" s="1477"/>
      <c r="OHC46" s="1477"/>
      <c r="OHD46" s="1477"/>
      <c r="OHE46" s="1477"/>
      <c r="OHF46" s="1477"/>
      <c r="OHG46" s="1477"/>
      <c r="OHH46" s="1477"/>
      <c r="OHI46" s="1477"/>
      <c r="OHJ46" s="1477"/>
      <c r="OHK46" s="1477"/>
      <c r="OHL46" s="1477"/>
      <c r="OHM46" s="1477"/>
      <c r="OHN46" s="1477"/>
      <c r="OHO46" s="1477"/>
      <c r="OHP46" s="1477"/>
      <c r="OHQ46" s="1477"/>
      <c r="OHR46" s="1477"/>
      <c r="OHS46" s="1477"/>
      <c r="OHT46" s="1477"/>
      <c r="OHU46" s="1477"/>
      <c r="OHV46" s="1477"/>
      <c r="OHW46" s="1477"/>
      <c r="OHX46" s="1477"/>
      <c r="OHY46" s="1477"/>
      <c r="OHZ46" s="1477"/>
      <c r="OIA46" s="1477"/>
      <c r="OIB46" s="1477"/>
      <c r="OIC46" s="1477"/>
      <c r="OID46" s="1477"/>
      <c r="OIE46" s="1477"/>
      <c r="OIF46" s="1477"/>
      <c r="OIG46" s="1477"/>
      <c r="OIH46" s="1477"/>
      <c r="OII46" s="1477"/>
      <c r="OIJ46" s="1477"/>
      <c r="OIK46" s="1477"/>
      <c r="OIL46" s="1477"/>
      <c r="OIM46" s="1477"/>
      <c r="OIN46" s="1477"/>
      <c r="OIO46" s="1477"/>
      <c r="OIP46" s="1477"/>
      <c r="OIQ46" s="1477"/>
      <c r="OIR46" s="1477"/>
      <c r="OIS46" s="1477"/>
      <c r="OIT46" s="1477"/>
      <c r="OIU46" s="1477"/>
      <c r="OIV46" s="1477"/>
      <c r="OIW46" s="1477"/>
      <c r="OIX46" s="1477"/>
      <c r="OIY46" s="1477"/>
      <c r="OIZ46" s="1477"/>
      <c r="OJA46" s="1477"/>
      <c r="OJB46" s="1477"/>
      <c r="OJC46" s="1477"/>
      <c r="OJD46" s="1477"/>
      <c r="OJE46" s="1477"/>
      <c r="OJF46" s="1477"/>
      <c r="OJG46" s="1477"/>
      <c r="OJH46" s="1477"/>
      <c r="OJI46" s="1477"/>
      <c r="OJJ46" s="1477"/>
      <c r="OJK46" s="1477"/>
      <c r="OJL46" s="1477"/>
      <c r="OJM46" s="1477"/>
      <c r="OJN46" s="1477"/>
      <c r="OJO46" s="1477"/>
      <c r="OJP46" s="1477"/>
      <c r="OJQ46" s="1477"/>
      <c r="OJR46" s="1477"/>
      <c r="OJS46" s="1477"/>
      <c r="OJT46" s="1477"/>
      <c r="OJU46" s="1477"/>
      <c r="OJV46" s="1477"/>
      <c r="OJW46" s="1477"/>
      <c r="OJX46" s="1477"/>
      <c r="OJY46" s="1477"/>
      <c r="OJZ46" s="1477"/>
      <c r="OKA46" s="1477"/>
      <c r="OKB46" s="1477"/>
      <c r="OKC46" s="1477"/>
      <c r="OKD46" s="1477"/>
      <c r="OKE46" s="1477"/>
      <c r="OKF46" s="1477"/>
      <c r="OKG46" s="1477"/>
      <c r="OKH46" s="1477"/>
      <c r="OKI46" s="1477"/>
      <c r="OKJ46" s="1477"/>
      <c r="OKK46" s="1477"/>
      <c r="OKL46" s="1477"/>
      <c r="OKM46" s="1477"/>
      <c r="OKN46" s="1477"/>
      <c r="OKO46" s="1477"/>
      <c r="OKP46" s="1477"/>
      <c r="OKQ46" s="1477"/>
      <c r="OKR46" s="1477"/>
      <c r="OKS46" s="1477"/>
      <c r="OKT46" s="1477"/>
      <c r="OKU46" s="1477"/>
      <c r="OKV46" s="1477"/>
      <c r="OKW46" s="1477"/>
      <c r="OKX46" s="1477"/>
      <c r="OKY46" s="1477"/>
      <c r="OKZ46" s="1477"/>
      <c r="OLA46" s="1477"/>
      <c r="OLB46" s="1477"/>
      <c r="OLC46" s="1477"/>
      <c r="OLD46" s="1477"/>
      <c r="OLE46" s="1477"/>
      <c r="OLF46" s="1477"/>
      <c r="OLG46" s="1477"/>
      <c r="OLH46" s="1477"/>
      <c r="OLI46" s="1477"/>
      <c r="OLJ46" s="1477"/>
      <c r="OLK46" s="1477"/>
      <c r="OLL46" s="1477"/>
      <c r="OLM46" s="1477"/>
      <c r="OLN46" s="1477"/>
      <c r="OLO46" s="1477"/>
      <c r="OLP46" s="1477"/>
      <c r="OLQ46" s="1477"/>
      <c r="OLR46" s="1477"/>
      <c r="OLS46" s="1477"/>
      <c r="OLT46" s="1477"/>
      <c r="OLU46" s="1477"/>
      <c r="OLV46" s="1477"/>
      <c r="OLW46" s="1477"/>
      <c r="OLX46" s="1477"/>
      <c r="OLY46" s="1477"/>
      <c r="OLZ46" s="1477"/>
      <c r="OMA46" s="1477"/>
      <c r="OMB46" s="1477"/>
      <c r="OMC46" s="1477"/>
      <c r="OMD46" s="1477"/>
      <c r="OME46" s="1477"/>
      <c r="OMF46" s="1477"/>
      <c r="OMG46" s="1477"/>
      <c r="OMH46" s="1477"/>
      <c r="OMI46" s="1477"/>
      <c r="OMJ46" s="1477"/>
      <c r="OMK46" s="1477"/>
      <c r="OML46" s="1477"/>
      <c r="OMM46" s="1477"/>
      <c r="OMN46" s="1477"/>
      <c r="OMO46" s="1477"/>
      <c r="OMP46" s="1477"/>
      <c r="OMQ46" s="1477"/>
      <c r="OMR46" s="1477"/>
      <c r="OMS46" s="1477"/>
      <c r="OMT46" s="1477"/>
      <c r="OMU46" s="1477"/>
      <c r="OMV46" s="1477"/>
      <c r="OMW46" s="1477"/>
      <c r="OMX46" s="1477"/>
      <c r="OMY46" s="1477"/>
      <c r="OMZ46" s="1477"/>
      <c r="ONA46" s="1477"/>
      <c r="ONB46" s="1477"/>
      <c r="ONC46" s="1477"/>
      <c r="OND46" s="1477"/>
      <c r="ONE46" s="1477"/>
      <c r="ONF46" s="1477"/>
      <c r="ONG46" s="1477"/>
      <c r="ONH46" s="1477"/>
      <c r="ONI46" s="1477"/>
      <c r="ONJ46" s="1477"/>
      <c r="ONK46" s="1477"/>
      <c r="ONL46" s="1477"/>
      <c r="ONM46" s="1477"/>
      <c r="ONN46" s="1477"/>
      <c r="ONO46" s="1477"/>
      <c r="ONP46" s="1477"/>
      <c r="ONQ46" s="1477"/>
      <c r="ONR46" s="1477"/>
      <c r="ONS46" s="1477"/>
      <c r="ONT46" s="1477"/>
      <c r="ONU46" s="1477"/>
      <c r="ONV46" s="1477"/>
      <c r="ONW46" s="1477"/>
      <c r="ONX46" s="1477"/>
      <c r="ONY46" s="1477"/>
      <c r="ONZ46" s="1477"/>
      <c r="OOA46" s="1477"/>
      <c r="OOB46" s="1477"/>
      <c r="OOC46" s="1477"/>
      <c r="OOD46" s="1477"/>
      <c r="OOE46" s="1477"/>
      <c r="OOF46" s="1477"/>
      <c r="OOG46" s="1477"/>
      <c r="OOH46" s="1477"/>
      <c r="OOI46" s="1477"/>
      <c r="OOJ46" s="1477"/>
      <c r="OOK46" s="1477"/>
      <c r="OOL46" s="1477"/>
      <c r="OOM46" s="1477"/>
      <c r="OON46" s="1477"/>
      <c r="OOO46" s="1477"/>
      <c r="OOP46" s="1477"/>
      <c r="OOQ46" s="1477"/>
      <c r="OOR46" s="1477"/>
      <c r="OOS46" s="1477"/>
      <c r="OOT46" s="1477"/>
      <c r="OOU46" s="1477"/>
      <c r="OOV46" s="1477"/>
      <c r="OOW46" s="1477"/>
      <c r="OOX46" s="1477"/>
      <c r="OOY46" s="1477"/>
      <c r="OOZ46" s="1477"/>
      <c r="OPA46" s="1477"/>
      <c r="OPB46" s="1477"/>
      <c r="OPC46" s="1477"/>
      <c r="OPD46" s="1477"/>
      <c r="OPE46" s="1477"/>
      <c r="OPF46" s="1477"/>
      <c r="OPG46" s="1477"/>
      <c r="OPH46" s="1477"/>
      <c r="OPI46" s="1477"/>
      <c r="OPJ46" s="1477"/>
      <c r="OPK46" s="1477"/>
      <c r="OPL46" s="1477"/>
      <c r="OPM46" s="1477"/>
      <c r="OPN46" s="1477"/>
      <c r="OPO46" s="1477"/>
      <c r="OPP46" s="1477"/>
      <c r="OPQ46" s="1477"/>
      <c r="OPR46" s="1477"/>
      <c r="OPS46" s="1477"/>
      <c r="OPT46" s="1477"/>
      <c r="OPU46" s="1477"/>
      <c r="OPV46" s="1477"/>
      <c r="OPW46" s="1477"/>
      <c r="OPX46" s="1477"/>
      <c r="OPY46" s="1477"/>
      <c r="OPZ46" s="1477"/>
      <c r="OQA46" s="1477"/>
      <c r="OQB46" s="1477"/>
      <c r="OQC46" s="1477"/>
      <c r="OQD46" s="1477"/>
      <c r="OQE46" s="1477"/>
      <c r="OQF46" s="1477"/>
      <c r="OQG46" s="1477"/>
      <c r="OQH46" s="1477"/>
      <c r="OQI46" s="1477"/>
      <c r="OQJ46" s="1477"/>
      <c r="OQK46" s="1477"/>
      <c r="OQL46" s="1477"/>
      <c r="OQM46" s="1477"/>
      <c r="OQN46" s="1477"/>
      <c r="OQO46" s="1477"/>
      <c r="OQP46" s="1477"/>
      <c r="OQQ46" s="1477"/>
      <c r="OQR46" s="1477"/>
      <c r="OQS46" s="1477"/>
      <c r="OQT46" s="1477"/>
      <c r="OQU46" s="1477"/>
      <c r="OQV46" s="1477"/>
      <c r="OQW46" s="1477"/>
      <c r="OQX46" s="1477"/>
      <c r="OQY46" s="1477"/>
      <c r="OQZ46" s="1477"/>
      <c r="ORA46" s="1477"/>
      <c r="ORB46" s="1477"/>
      <c r="ORC46" s="1477"/>
      <c r="ORD46" s="1477"/>
      <c r="ORE46" s="1477"/>
      <c r="ORF46" s="1477"/>
      <c r="ORG46" s="1477"/>
      <c r="ORH46" s="1477"/>
      <c r="ORI46" s="1477"/>
      <c r="ORJ46" s="1477"/>
      <c r="ORK46" s="1477"/>
      <c r="ORL46" s="1477"/>
      <c r="ORM46" s="1477"/>
      <c r="ORN46" s="1477"/>
      <c r="ORO46" s="1477"/>
      <c r="ORP46" s="1477"/>
      <c r="ORQ46" s="1477"/>
      <c r="ORR46" s="1477"/>
      <c r="ORS46" s="1477"/>
      <c r="ORT46" s="1477"/>
      <c r="ORU46" s="1477"/>
      <c r="ORV46" s="1477"/>
      <c r="ORW46" s="1477"/>
      <c r="ORX46" s="1477"/>
      <c r="ORY46" s="1477"/>
      <c r="ORZ46" s="1477"/>
      <c r="OSA46" s="1477"/>
      <c r="OSB46" s="1477"/>
      <c r="OSC46" s="1477"/>
      <c r="OSD46" s="1477"/>
      <c r="OSE46" s="1477"/>
      <c r="OSF46" s="1477"/>
      <c r="OSG46" s="1477"/>
      <c r="OSH46" s="1477"/>
      <c r="OSI46" s="1477"/>
      <c r="OSJ46" s="1477"/>
      <c r="OSK46" s="1477"/>
      <c r="OSL46" s="1477"/>
      <c r="OSM46" s="1477"/>
      <c r="OSN46" s="1477"/>
      <c r="OSO46" s="1477"/>
      <c r="OSP46" s="1477"/>
      <c r="OSQ46" s="1477"/>
      <c r="OSR46" s="1477"/>
      <c r="OSS46" s="1477"/>
      <c r="OST46" s="1477"/>
      <c r="OSU46" s="1477"/>
      <c r="OSV46" s="1477"/>
      <c r="OSW46" s="1477"/>
      <c r="OSX46" s="1477"/>
      <c r="OSY46" s="1477"/>
      <c r="OSZ46" s="1477"/>
      <c r="OTA46" s="1477"/>
      <c r="OTB46" s="1477"/>
      <c r="OTC46" s="1477"/>
      <c r="OTD46" s="1477"/>
      <c r="OTE46" s="1477"/>
      <c r="OTF46" s="1477"/>
      <c r="OTG46" s="1477"/>
      <c r="OTH46" s="1477"/>
      <c r="OTI46" s="1477"/>
      <c r="OTJ46" s="1477"/>
      <c r="OTK46" s="1477"/>
      <c r="OTL46" s="1477"/>
      <c r="OTM46" s="1477"/>
      <c r="OTN46" s="1477"/>
      <c r="OTO46" s="1477"/>
      <c r="OTP46" s="1477"/>
      <c r="OTQ46" s="1477"/>
      <c r="OTR46" s="1477"/>
      <c r="OTS46" s="1477"/>
      <c r="OTT46" s="1477"/>
      <c r="OTU46" s="1477"/>
      <c r="OTV46" s="1477"/>
      <c r="OTW46" s="1477"/>
      <c r="OTX46" s="1477"/>
      <c r="OTY46" s="1477"/>
      <c r="OTZ46" s="1477"/>
      <c r="OUA46" s="1477"/>
      <c r="OUB46" s="1477"/>
      <c r="OUC46" s="1477"/>
      <c r="OUD46" s="1477"/>
      <c r="OUE46" s="1477"/>
      <c r="OUF46" s="1477"/>
      <c r="OUG46" s="1477"/>
      <c r="OUH46" s="1477"/>
      <c r="OUI46" s="1477"/>
      <c r="OUJ46" s="1477"/>
      <c r="OUK46" s="1477"/>
      <c r="OUL46" s="1477"/>
      <c r="OUM46" s="1477"/>
      <c r="OUN46" s="1477"/>
      <c r="OUO46" s="1477"/>
      <c r="OUP46" s="1477"/>
      <c r="OUQ46" s="1477"/>
      <c r="OUR46" s="1477"/>
      <c r="OUS46" s="1477"/>
      <c r="OUT46" s="1477"/>
      <c r="OUU46" s="1477"/>
      <c r="OUV46" s="1477"/>
      <c r="OUW46" s="1477"/>
      <c r="OUX46" s="1477"/>
      <c r="OUY46" s="1477"/>
      <c r="OUZ46" s="1477"/>
      <c r="OVA46" s="1477"/>
      <c r="OVB46" s="1477"/>
      <c r="OVC46" s="1477"/>
      <c r="OVD46" s="1477"/>
      <c r="OVE46" s="1477"/>
      <c r="OVF46" s="1477"/>
      <c r="OVG46" s="1477"/>
      <c r="OVH46" s="1477"/>
      <c r="OVI46" s="1477"/>
      <c r="OVJ46" s="1477"/>
      <c r="OVK46" s="1477"/>
      <c r="OVL46" s="1477"/>
      <c r="OVM46" s="1477"/>
      <c r="OVN46" s="1477"/>
      <c r="OVO46" s="1477"/>
      <c r="OVP46" s="1477"/>
      <c r="OVQ46" s="1477"/>
      <c r="OVR46" s="1477"/>
      <c r="OVS46" s="1477"/>
      <c r="OVT46" s="1477"/>
      <c r="OVU46" s="1477"/>
      <c r="OVV46" s="1477"/>
      <c r="OVW46" s="1477"/>
      <c r="OVX46" s="1477"/>
      <c r="OVY46" s="1477"/>
      <c r="OVZ46" s="1477"/>
      <c r="OWA46" s="1477"/>
      <c r="OWB46" s="1477"/>
      <c r="OWC46" s="1477"/>
      <c r="OWD46" s="1477"/>
      <c r="OWE46" s="1477"/>
      <c r="OWF46" s="1477"/>
      <c r="OWG46" s="1477"/>
      <c r="OWH46" s="1477"/>
      <c r="OWI46" s="1477"/>
      <c r="OWJ46" s="1477"/>
      <c r="OWK46" s="1477"/>
      <c r="OWL46" s="1477"/>
      <c r="OWM46" s="1477"/>
      <c r="OWN46" s="1477"/>
      <c r="OWO46" s="1477"/>
      <c r="OWP46" s="1477"/>
      <c r="OWQ46" s="1477"/>
      <c r="OWR46" s="1477"/>
      <c r="OWS46" s="1477"/>
      <c r="OWT46" s="1477"/>
      <c r="OWU46" s="1477"/>
      <c r="OWV46" s="1477"/>
      <c r="OWW46" s="1477"/>
      <c r="OWX46" s="1477"/>
      <c r="OWY46" s="1477"/>
      <c r="OWZ46" s="1477"/>
      <c r="OXA46" s="1477"/>
      <c r="OXB46" s="1477"/>
      <c r="OXC46" s="1477"/>
      <c r="OXD46" s="1477"/>
      <c r="OXE46" s="1477"/>
      <c r="OXF46" s="1477"/>
      <c r="OXG46" s="1477"/>
      <c r="OXH46" s="1477"/>
      <c r="OXI46" s="1477"/>
      <c r="OXJ46" s="1477"/>
      <c r="OXK46" s="1477"/>
      <c r="OXL46" s="1477"/>
      <c r="OXM46" s="1477"/>
      <c r="OXN46" s="1477"/>
      <c r="OXO46" s="1477"/>
      <c r="OXP46" s="1477"/>
      <c r="OXQ46" s="1477"/>
      <c r="OXR46" s="1477"/>
      <c r="OXS46" s="1477"/>
      <c r="OXT46" s="1477"/>
      <c r="OXU46" s="1477"/>
      <c r="OXV46" s="1477"/>
      <c r="OXW46" s="1477"/>
      <c r="OXX46" s="1477"/>
      <c r="OXY46" s="1477"/>
      <c r="OXZ46" s="1477"/>
      <c r="OYA46" s="1477"/>
      <c r="OYB46" s="1477"/>
      <c r="OYC46" s="1477"/>
      <c r="OYD46" s="1477"/>
      <c r="OYE46" s="1477"/>
      <c r="OYF46" s="1477"/>
      <c r="OYG46" s="1477"/>
      <c r="OYH46" s="1477"/>
      <c r="OYI46" s="1477"/>
      <c r="OYJ46" s="1477"/>
      <c r="OYK46" s="1477"/>
      <c r="OYL46" s="1477"/>
      <c r="OYM46" s="1477"/>
      <c r="OYN46" s="1477"/>
      <c r="OYO46" s="1477"/>
      <c r="OYP46" s="1477"/>
      <c r="OYQ46" s="1477"/>
      <c r="OYR46" s="1477"/>
      <c r="OYS46" s="1477"/>
      <c r="OYT46" s="1477"/>
      <c r="OYU46" s="1477"/>
      <c r="OYV46" s="1477"/>
      <c r="OYW46" s="1477"/>
      <c r="OYX46" s="1477"/>
      <c r="OYY46" s="1477"/>
      <c r="OYZ46" s="1477"/>
      <c r="OZA46" s="1477"/>
      <c r="OZB46" s="1477"/>
      <c r="OZC46" s="1477"/>
      <c r="OZD46" s="1477"/>
      <c r="OZE46" s="1477"/>
      <c r="OZF46" s="1477"/>
      <c r="OZG46" s="1477"/>
      <c r="OZH46" s="1477"/>
      <c r="OZI46" s="1477"/>
      <c r="OZJ46" s="1477"/>
      <c r="OZK46" s="1477"/>
      <c r="OZL46" s="1477"/>
      <c r="OZM46" s="1477"/>
      <c r="OZN46" s="1477"/>
      <c r="OZO46" s="1477"/>
      <c r="OZP46" s="1477"/>
      <c r="OZQ46" s="1477"/>
      <c r="OZR46" s="1477"/>
      <c r="OZS46" s="1477"/>
      <c r="OZT46" s="1477"/>
      <c r="OZU46" s="1477"/>
      <c r="OZV46" s="1477"/>
      <c r="OZW46" s="1477"/>
      <c r="OZX46" s="1477"/>
      <c r="OZY46" s="1477"/>
      <c r="OZZ46" s="1477"/>
      <c r="PAA46" s="1477"/>
      <c r="PAB46" s="1477"/>
      <c r="PAC46" s="1477"/>
      <c r="PAD46" s="1477"/>
      <c r="PAE46" s="1477"/>
      <c r="PAF46" s="1477"/>
      <c r="PAG46" s="1477"/>
      <c r="PAH46" s="1477"/>
      <c r="PAI46" s="1477"/>
      <c r="PAJ46" s="1477"/>
      <c r="PAK46" s="1477"/>
      <c r="PAL46" s="1477"/>
      <c r="PAM46" s="1477"/>
      <c r="PAN46" s="1477"/>
      <c r="PAO46" s="1477"/>
      <c r="PAP46" s="1477"/>
      <c r="PAQ46" s="1477"/>
      <c r="PAR46" s="1477"/>
      <c r="PAS46" s="1477"/>
      <c r="PAT46" s="1477"/>
      <c r="PAU46" s="1477"/>
      <c r="PAV46" s="1477"/>
      <c r="PAW46" s="1477"/>
      <c r="PAX46" s="1477"/>
      <c r="PAY46" s="1477"/>
      <c r="PAZ46" s="1477"/>
      <c r="PBA46" s="1477"/>
      <c r="PBB46" s="1477"/>
      <c r="PBC46" s="1477"/>
      <c r="PBD46" s="1477"/>
      <c r="PBE46" s="1477"/>
      <c r="PBF46" s="1477"/>
      <c r="PBG46" s="1477"/>
      <c r="PBH46" s="1477"/>
      <c r="PBI46" s="1477"/>
      <c r="PBJ46" s="1477"/>
      <c r="PBK46" s="1477"/>
      <c r="PBL46" s="1477"/>
      <c r="PBM46" s="1477"/>
      <c r="PBN46" s="1477"/>
      <c r="PBO46" s="1477"/>
      <c r="PBP46" s="1477"/>
      <c r="PBQ46" s="1477"/>
      <c r="PBR46" s="1477"/>
      <c r="PBS46" s="1477"/>
      <c r="PBT46" s="1477"/>
      <c r="PBU46" s="1477"/>
      <c r="PBV46" s="1477"/>
      <c r="PBW46" s="1477"/>
      <c r="PBX46" s="1477"/>
      <c r="PBY46" s="1477"/>
      <c r="PBZ46" s="1477"/>
      <c r="PCA46" s="1477"/>
      <c r="PCB46" s="1477"/>
      <c r="PCC46" s="1477"/>
      <c r="PCD46" s="1477"/>
      <c r="PCE46" s="1477"/>
      <c r="PCF46" s="1477"/>
      <c r="PCG46" s="1477"/>
      <c r="PCH46" s="1477"/>
      <c r="PCI46" s="1477"/>
      <c r="PCJ46" s="1477"/>
      <c r="PCK46" s="1477"/>
      <c r="PCL46" s="1477"/>
      <c r="PCM46" s="1477"/>
      <c r="PCN46" s="1477"/>
      <c r="PCO46" s="1477"/>
      <c r="PCP46" s="1477"/>
      <c r="PCQ46" s="1477"/>
      <c r="PCR46" s="1477"/>
      <c r="PCS46" s="1477"/>
      <c r="PCT46" s="1477"/>
      <c r="PCU46" s="1477"/>
      <c r="PCV46" s="1477"/>
      <c r="PCW46" s="1477"/>
      <c r="PCX46" s="1477"/>
      <c r="PCY46" s="1477"/>
      <c r="PCZ46" s="1477"/>
      <c r="PDA46" s="1477"/>
      <c r="PDB46" s="1477"/>
      <c r="PDC46" s="1477"/>
      <c r="PDD46" s="1477"/>
      <c r="PDE46" s="1477"/>
      <c r="PDF46" s="1477"/>
      <c r="PDG46" s="1477"/>
      <c r="PDH46" s="1477"/>
      <c r="PDI46" s="1477"/>
      <c r="PDJ46" s="1477"/>
      <c r="PDK46" s="1477"/>
      <c r="PDL46" s="1477"/>
      <c r="PDM46" s="1477"/>
      <c r="PDN46" s="1477"/>
      <c r="PDO46" s="1477"/>
      <c r="PDP46" s="1477"/>
      <c r="PDQ46" s="1477"/>
      <c r="PDR46" s="1477"/>
      <c r="PDS46" s="1477"/>
      <c r="PDT46" s="1477"/>
      <c r="PDU46" s="1477"/>
      <c r="PDV46" s="1477"/>
      <c r="PDW46" s="1477"/>
      <c r="PDX46" s="1477"/>
      <c r="PDY46" s="1477"/>
      <c r="PDZ46" s="1477"/>
      <c r="PEA46" s="1477"/>
      <c r="PEB46" s="1477"/>
      <c r="PEC46" s="1477"/>
      <c r="PED46" s="1477"/>
      <c r="PEE46" s="1477"/>
      <c r="PEF46" s="1477"/>
      <c r="PEG46" s="1477"/>
      <c r="PEH46" s="1477"/>
      <c r="PEI46" s="1477"/>
      <c r="PEJ46" s="1477"/>
      <c r="PEK46" s="1477"/>
      <c r="PEL46" s="1477"/>
      <c r="PEM46" s="1477"/>
      <c r="PEN46" s="1477"/>
      <c r="PEO46" s="1477"/>
      <c r="PEP46" s="1477"/>
      <c r="PEQ46" s="1477"/>
      <c r="PER46" s="1477"/>
      <c r="PES46" s="1477"/>
      <c r="PET46" s="1477"/>
      <c r="PEU46" s="1477"/>
      <c r="PEV46" s="1477"/>
      <c r="PEW46" s="1477"/>
      <c r="PEX46" s="1477"/>
      <c r="PEY46" s="1477"/>
      <c r="PEZ46" s="1477"/>
      <c r="PFA46" s="1477"/>
      <c r="PFB46" s="1477"/>
      <c r="PFC46" s="1477"/>
      <c r="PFD46" s="1477"/>
      <c r="PFE46" s="1477"/>
      <c r="PFF46" s="1477"/>
      <c r="PFG46" s="1477"/>
      <c r="PFH46" s="1477"/>
      <c r="PFI46" s="1477"/>
      <c r="PFJ46" s="1477"/>
      <c r="PFK46" s="1477"/>
      <c r="PFL46" s="1477"/>
      <c r="PFM46" s="1477"/>
      <c r="PFN46" s="1477"/>
      <c r="PFO46" s="1477"/>
      <c r="PFP46" s="1477"/>
      <c r="PFQ46" s="1477"/>
      <c r="PFR46" s="1477"/>
      <c r="PFS46" s="1477"/>
      <c r="PFT46" s="1477"/>
      <c r="PFU46" s="1477"/>
      <c r="PFV46" s="1477"/>
      <c r="PFW46" s="1477"/>
      <c r="PFX46" s="1477"/>
      <c r="PFY46" s="1477"/>
      <c r="PFZ46" s="1477"/>
      <c r="PGA46" s="1477"/>
      <c r="PGB46" s="1477"/>
      <c r="PGC46" s="1477"/>
      <c r="PGD46" s="1477"/>
      <c r="PGE46" s="1477"/>
      <c r="PGF46" s="1477"/>
      <c r="PGG46" s="1477"/>
      <c r="PGH46" s="1477"/>
      <c r="PGI46" s="1477"/>
      <c r="PGJ46" s="1477"/>
      <c r="PGK46" s="1477"/>
      <c r="PGL46" s="1477"/>
      <c r="PGM46" s="1477"/>
      <c r="PGN46" s="1477"/>
      <c r="PGO46" s="1477"/>
      <c r="PGP46" s="1477"/>
      <c r="PGQ46" s="1477"/>
      <c r="PGR46" s="1477"/>
      <c r="PGS46" s="1477"/>
      <c r="PGT46" s="1477"/>
      <c r="PGU46" s="1477"/>
      <c r="PGV46" s="1477"/>
      <c r="PGW46" s="1477"/>
      <c r="PGX46" s="1477"/>
      <c r="PGY46" s="1477"/>
      <c r="PGZ46" s="1477"/>
      <c r="PHA46" s="1477"/>
      <c r="PHB46" s="1477"/>
      <c r="PHC46" s="1477"/>
      <c r="PHD46" s="1477"/>
      <c r="PHE46" s="1477"/>
      <c r="PHF46" s="1477"/>
      <c r="PHG46" s="1477"/>
      <c r="PHH46" s="1477"/>
      <c r="PHI46" s="1477"/>
      <c r="PHJ46" s="1477"/>
      <c r="PHK46" s="1477"/>
      <c r="PHL46" s="1477"/>
      <c r="PHM46" s="1477"/>
      <c r="PHN46" s="1477"/>
      <c r="PHO46" s="1477"/>
      <c r="PHP46" s="1477"/>
      <c r="PHQ46" s="1477"/>
      <c r="PHR46" s="1477"/>
      <c r="PHS46" s="1477"/>
      <c r="PHT46" s="1477"/>
      <c r="PHU46" s="1477"/>
      <c r="PHV46" s="1477"/>
      <c r="PHW46" s="1477"/>
      <c r="PHX46" s="1477"/>
      <c r="PHY46" s="1477"/>
      <c r="PHZ46" s="1477"/>
      <c r="PIA46" s="1477"/>
      <c r="PIB46" s="1477"/>
      <c r="PIC46" s="1477"/>
      <c r="PID46" s="1477"/>
      <c r="PIE46" s="1477"/>
      <c r="PIF46" s="1477"/>
      <c r="PIG46" s="1477"/>
      <c r="PIH46" s="1477"/>
      <c r="PII46" s="1477"/>
      <c r="PIJ46" s="1477"/>
      <c r="PIK46" s="1477"/>
      <c r="PIL46" s="1477"/>
      <c r="PIM46" s="1477"/>
      <c r="PIN46" s="1477"/>
      <c r="PIO46" s="1477"/>
      <c r="PIP46" s="1477"/>
      <c r="PIQ46" s="1477"/>
      <c r="PIR46" s="1477"/>
      <c r="PIS46" s="1477"/>
      <c r="PIT46" s="1477"/>
      <c r="PIU46" s="1477"/>
      <c r="PIV46" s="1477"/>
      <c r="PIW46" s="1477"/>
      <c r="PIX46" s="1477"/>
      <c r="PIY46" s="1477"/>
      <c r="PIZ46" s="1477"/>
      <c r="PJA46" s="1477"/>
      <c r="PJB46" s="1477"/>
      <c r="PJC46" s="1477"/>
      <c r="PJD46" s="1477"/>
      <c r="PJE46" s="1477"/>
      <c r="PJF46" s="1477"/>
      <c r="PJG46" s="1477"/>
      <c r="PJH46" s="1477"/>
      <c r="PJI46" s="1477"/>
      <c r="PJJ46" s="1477"/>
      <c r="PJK46" s="1477"/>
      <c r="PJL46" s="1477"/>
      <c r="PJM46" s="1477"/>
      <c r="PJN46" s="1477"/>
      <c r="PJO46" s="1477"/>
      <c r="PJP46" s="1477"/>
      <c r="PJQ46" s="1477"/>
      <c r="PJR46" s="1477"/>
      <c r="PJS46" s="1477"/>
      <c r="PJT46" s="1477"/>
      <c r="PJU46" s="1477"/>
      <c r="PJV46" s="1477"/>
      <c r="PJW46" s="1477"/>
      <c r="PJX46" s="1477"/>
      <c r="PJY46" s="1477"/>
      <c r="PJZ46" s="1477"/>
      <c r="PKA46" s="1477"/>
      <c r="PKB46" s="1477"/>
      <c r="PKC46" s="1477"/>
      <c r="PKD46" s="1477"/>
      <c r="PKE46" s="1477"/>
      <c r="PKF46" s="1477"/>
      <c r="PKG46" s="1477"/>
      <c r="PKH46" s="1477"/>
      <c r="PKI46" s="1477"/>
      <c r="PKJ46" s="1477"/>
      <c r="PKK46" s="1477"/>
      <c r="PKL46" s="1477"/>
      <c r="PKM46" s="1477"/>
      <c r="PKN46" s="1477"/>
      <c r="PKO46" s="1477"/>
      <c r="PKP46" s="1477"/>
      <c r="PKQ46" s="1477"/>
      <c r="PKR46" s="1477"/>
      <c r="PKS46" s="1477"/>
      <c r="PKT46" s="1477"/>
      <c r="PKU46" s="1477"/>
      <c r="PKV46" s="1477"/>
      <c r="PKW46" s="1477"/>
      <c r="PKX46" s="1477"/>
      <c r="PKY46" s="1477"/>
      <c r="PKZ46" s="1477"/>
      <c r="PLA46" s="1477"/>
      <c r="PLB46" s="1477"/>
      <c r="PLC46" s="1477"/>
      <c r="PLD46" s="1477"/>
      <c r="PLE46" s="1477"/>
      <c r="PLF46" s="1477"/>
      <c r="PLG46" s="1477"/>
      <c r="PLH46" s="1477"/>
      <c r="PLI46" s="1477"/>
      <c r="PLJ46" s="1477"/>
      <c r="PLK46" s="1477"/>
      <c r="PLL46" s="1477"/>
      <c r="PLM46" s="1477"/>
      <c r="PLN46" s="1477"/>
      <c r="PLO46" s="1477"/>
      <c r="PLP46" s="1477"/>
      <c r="PLQ46" s="1477"/>
      <c r="PLR46" s="1477"/>
      <c r="PLS46" s="1477"/>
      <c r="PLT46" s="1477"/>
      <c r="PLU46" s="1477"/>
      <c r="PLV46" s="1477"/>
      <c r="PLW46" s="1477"/>
      <c r="PLX46" s="1477"/>
      <c r="PLY46" s="1477"/>
      <c r="PLZ46" s="1477"/>
      <c r="PMA46" s="1477"/>
      <c r="PMB46" s="1477"/>
      <c r="PMC46" s="1477"/>
      <c r="PMD46" s="1477"/>
      <c r="PME46" s="1477"/>
      <c r="PMF46" s="1477"/>
      <c r="PMG46" s="1477"/>
      <c r="PMH46" s="1477"/>
      <c r="PMI46" s="1477"/>
      <c r="PMJ46" s="1477"/>
      <c r="PMK46" s="1477"/>
      <c r="PML46" s="1477"/>
      <c r="PMM46" s="1477"/>
      <c r="PMN46" s="1477"/>
      <c r="PMO46" s="1477"/>
      <c r="PMP46" s="1477"/>
      <c r="PMQ46" s="1477"/>
      <c r="PMR46" s="1477"/>
      <c r="PMS46" s="1477"/>
      <c r="PMT46" s="1477"/>
      <c r="PMU46" s="1477"/>
      <c r="PMV46" s="1477"/>
      <c r="PMW46" s="1477"/>
      <c r="PMX46" s="1477"/>
      <c r="PMY46" s="1477"/>
      <c r="PMZ46" s="1477"/>
      <c r="PNA46" s="1477"/>
      <c r="PNB46" s="1477"/>
      <c r="PNC46" s="1477"/>
      <c r="PND46" s="1477"/>
      <c r="PNE46" s="1477"/>
      <c r="PNF46" s="1477"/>
      <c r="PNG46" s="1477"/>
      <c r="PNH46" s="1477"/>
      <c r="PNI46" s="1477"/>
      <c r="PNJ46" s="1477"/>
      <c r="PNK46" s="1477"/>
      <c r="PNL46" s="1477"/>
      <c r="PNM46" s="1477"/>
      <c r="PNN46" s="1477"/>
      <c r="PNO46" s="1477"/>
      <c r="PNP46" s="1477"/>
      <c r="PNQ46" s="1477"/>
      <c r="PNR46" s="1477"/>
      <c r="PNS46" s="1477"/>
      <c r="PNT46" s="1477"/>
      <c r="PNU46" s="1477"/>
      <c r="PNV46" s="1477"/>
      <c r="PNW46" s="1477"/>
      <c r="PNX46" s="1477"/>
      <c r="PNY46" s="1477"/>
      <c r="PNZ46" s="1477"/>
      <c r="POA46" s="1477"/>
      <c r="POB46" s="1477"/>
      <c r="POC46" s="1477"/>
      <c r="POD46" s="1477"/>
      <c r="POE46" s="1477"/>
      <c r="POF46" s="1477"/>
      <c r="POG46" s="1477"/>
      <c r="POH46" s="1477"/>
      <c r="POI46" s="1477"/>
      <c r="POJ46" s="1477"/>
      <c r="POK46" s="1477"/>
      <c r="POL46" s="1477"/>
      <c r="POM46" s="1477"/>
      <c r="PON46" s="1477"/>
      <c r="POO46" s="1477"/>
      <c r="POP46" s="1477"/>
      <c r="POQ46" s="1477"/>
      <c r="POR46" s="1477"/>
      <c r="POS46" s="1477"/>
      <c r="POT46" s="1477"/>
      <c r="POU46" s="1477"/>
      <c r="POV46" s="1477"/>
      <c r="POW46" s="1477"/>
      <c r="POX46" s="1477"/>
      <c r="POY46" s="1477"/>
      <c r="POZ46" s="1477"/>
      <c r="PPA46" s="1477"/>
      <c r="PPB46" s="1477"/>
      <c r="PPC46" s="1477"/>
      <c r="PPD46" s="1477"/>
      <c r="PPE46" s="1477"/>
      <c r="PPF46" s="1477"/>
      <c r="PPG46" s="1477"/>
      <c r="PPH46" s="1477"/>
      <c r="PPI46" s="1477"/>
      <c r="PPJ46" s="1477"/>
      <c r="PPK46" s="1477"/>
      <c r="PPL46" s="1477"/>
      <c r="PPM46" s="1477"/>
      <c r="PPN46" s="1477"/>
      <c r="PPO46" s="1477"/>
      <c r="PPP46" s="1477"/>
      <c r="PPQ46" s="1477"/>
      <c r="PPR46" s="1477"/>
      <c r="PPS46" s="1477"/>
      <c r="PPT46" s="1477"/>
      <c r="PPU46" s="1477"/>
      <c r="PPV46" s="1477"/>
      <c r="PPW46" s="1477"/>
      <c r="PPX46" s="1477"/>
      <c r="PPY46" s="1477"/>
      <c r="PPZ46" s="1477"/>
      <c r="PQA46" s="1477"/>
      <c r="PQB46" s="1477"/>
      <c r="PQC46" s="1477"/>
      <c r="PQD46" s="1477"/>
      <c r="PQE46" s="1477"/>
      <c r="PQF46" s="1477"/>
      <c r="PQG46" s="1477"/>
      <c r="PQH46" s="1477"/>
      <c r="PQI46" s="1477"/>
      <c r="PQJ46" s="1477"/>
      <c r="PQK46" s="1477"/>
      <c r="PQL46" s="1477"/>
      <c r="PQM46" s="1477"/>
      <c r="PQN46" s="1477"/>
      <c r="PQO46" s="1477"/>
      <c r="PQP46" s="1477"/>
      <c r="PQQ46" s="1477"/>
      <c r="PQR46" s="1477"/>
      <c r="PQS46" s="1477"/>
      <c r="PQT46" s="1477"/>
      <c r="PQU46" s="1477"/>
      <c r="PQV46" s="1477"/>
      <c r="PQW46" s="1477"/>
      <c r="PQX46" s="1477"/>
      <c r="PQY46" s="1477"/>
      <c r="PQZ46" s="1477"/>
      <c r="PRA46" s="1477"/>
      <c r="PRB46" s="1477"/>
      <c r="PRC46" s="1477"/>
      <c r="PRD46" s="1477"/>
      <c r="PRE46" s="1477"/>
      <c r="PRF46" s="1477"/>
      <c r="PRG46" s="1477"/>
      <c r="PRH46" s="1477"/>
      <c r="PRI46" s="1477"/>
      <c r="PRJ46" s="1477"/>
      <c r="PRK46" s="1477"/>
      <c r="PRL46" s="1477"/>
      <c r="PRM46" s="1477"/>
      <c r="PRN46" s="1477"/>
      <c r="PRO46" s="1477"/>
      <c r="PRP46" s="1477"/>
      <c r="PRQ46" s="1477"/>
      <c r="PRR46" s="1477"/>
      <c r="PRS46" s="1477"/>
      <c r="PRT46" s="1477"/>
      <c r="PRU46" s="1477"/>
      <c r="PRV46" s="1477"/>
      <c r="PRW46" s="1477"/>
      <c r="PRX46" s="1477"/>
      <c r="PRY46" s="1477"/>
      <c r="PRZ46" s="1477"/>
      <c r="PSA46" s="1477"/>
      <c r="PSB46" s="1477"/>
      <c r="PSC46" s="1477"/>
      <c r="PSD46" s="1477"/>
      <c r="PSE46" s="1477"/>
      <c r="PSF46" s="1477"/>
      <c r="PSG46" s="1477"/>
      <c r="PSH46" s="1477"/>
      <c r="PSI46" s="1477"/>
      <c r="PSJ46" s="1477"/>
      <c r="PSK46" s="1477"/>
      <c r="PSL46" s="1477"/>
      <c r="PSM46" s="1477"/>
      <c r="PSN46" s="1477"/>
      <c r="PSO46" s="1477"/>
      <c r="PSP46" s="1477"/>
      <c r="PSQ46" s="1477"/>
      <c r="PSR46" s="1477"/>
      <c r="PSS46" s="1477"/>
      <c r="PST46" s="1477"/>
      <c r="PSU46" s="1477"/>
      <c r="PSV46" s="1477"/>
      <c r="PSW46" s="1477"/>
      <c r="PSX46" s="1477"/>
      <c r="PSY46" s="1477"/>
      <c r="PSZ46" s="1477"/>
      <c r="PTA46" s="1477"/>
      <c r="PTB46" s="1477"/>
      <c r="PTC46" s="1477"/>
      <c r="PTD46" s="1477"/>
      <c r="PTE46" s="1477"/>
      <c r="PTF46" s="1477"/>
      <c r="PTG46" s="1477"/>
      <c r="PTH46" s="1477"/>
      <c r="PTI46" s="1477"/>
      <c r="PTJ46" s="1477"/>
      <c r="PTK46" s="1477"/>
      <c r="PTL46" s="1477"/>
      <c r="PTM46" s="1477"/>
      <c r="PTN46" s="1477"/>
      <c r="PTO46" s="1477"/>
      <c r="PTP46" s="1477"/>
      <c r="PTQ46" s="1477"/>
      <c r="PTR46" s="1477"/>
      <c r="PTS46" s="1477"/>
      <c r="PTT46" s="1477"/>
      <c r="PTU46" s="1477"/>
      <c r="PTV46" s="1477"/>
      <c r="PTW46" s="1477"/>
      <c r="PTX46" s="1477"/>
      <c r="PTY46" s="1477"/>
      <c r="PTZ46" s="1477"/>
      <c r="PUA46" s="1477"/>
      <c r="PUB46" s="1477"/>
      <c r="PUC46" s="1477"/>
      <c r="PUD46" s="1477"/>
      <c r="PUE46" s="1477"/>
      <c r="PUF46" s="1477"/>
      <c r="PUG46" s="1477"/>
      <c r="PUH46" s="1477"/>
      <c r="PUI46" s="1477"/>
      <c r="PUJ46" s="1477"/>
      <c r="PUK46" s="1477"/>
      <c r="PUL46" s="1477"/>
      <c r="PUM46" s="1477"/>
      <c r="PUN46" s="1477"/>
      <c r="PUO46" s="1477"/>
      <c r="PUP46" s="1477"/>
      <c r="PUQ46" s="1477"/>
      <c r="PUR46" s="1477"/>
      <c r="PUS46" s="1477"/>
      <c r="PUT46" s="1477"/>
      <c r="PUU46" s="1477"/>
      <c r="PUV46" s="1477"/>
      <c r="PUW46" s="1477"/>
      <c r="PUX46" s="1477"/>
      <c r="PUY46" s="1477"/>
      <c r="PUZ46" s="1477"/>
      <c r="PVA46" s="1477"/>
      <c r="PVB46" s="1477"/>
      <c r="PVC46" s="1477"/>
      <c r="PVD46" s="1477"/>
      <c r="PVE46" s="1477"/>
      <c r="PVF46" s="1477"/>
      <c r="PVG46" s="1477"/>
      <c r="PVH46" s="1477"/>
      <c r="PVI46" s="1477"/>
      <c r="PVJ46" s="1477"/>
      <c r="PVK46" s="1477"/>
      <c r="PVL46" s="1477"/>
      <c r="PVM46" s="1477"/>
      <c r="PVN46" s="1477"/>
      <c r="PVO46" s="1477"/>
      <c r="PVP46" s="1477"/>
      <c r="PVQ46" s="1477"/>
      <c r="PVR46" s="1477"/>
      <c r="PVS46" s="1477"/>
      <c r="PVT46" s="1477"/>
      <c r="PVU46" s="1477"/>
      <c r="PVV46" s="1477"/>
      <c r="PVW46" s="1477"/>
      <c r="PVX46" s="1477"/>
      <c r="PVY46" s="1477"/>
      <c r="PVZ46" s="1477"/>
      <c r="PWA46" s="1477"/>
      <c r="PWB46" s="1477"/>
      <c r="PWC46" s="1477"/>
      <c r="PWD46" s="1477"/>
      <c r="PWE46" s="1477"/>
      <c r="PWF46" s="1477"/>
      <c r="PWG46" s="1477"/>
      <c r="PWH46" s="1477"/>
      <c r="PWI46" s="1477"/>
      <c r="PWJ46" s="1477"/>
      <c r="PWK46" s="1477"/>
      <c r="PWL46" s="1477"/>
      <c r="PWM46" s="1477"/>
      <c r="PWN46" s="1477"/>
      <c r="PWO46" s="1477"/>
      <c r="PWP46" s="1477"/>
      <c r="PWQ46" s="1477"/>
      <c r="PWR46" s="1477"/>
      <c r="PWS46" s="1477"/>
      <c r="PWT46" s="1477"/>
      <c r="PWU46" s="1477"/>
      <c r="PWV46" s="1477"/>
      <c r="PWW46" s="1477"/>
      <c r="PWX46" s="1477"/>
      <c r="PWY46" s="1477"/>
      <c r="PWZ46" s="1477"/>
      <c r="PXA46" s="1477"/>
      <c r="PXB46" s="1477"/>
      <c r="PXC46" s="1477"/>
      <c r="PXD46" s="1477"/>
      <c r="PXE46" s="1477"/>
      <c r="PXF46" s="1477"/>
      <c r="PXG46" s="1477"/>
      <c r="PXH46" s="1477"/>
      <c r="PXI46" s="1477"/>
      <c r="PXJ46" s="1477"/>
      <c r="PXK46" s="1477"/>
      <c r="PXL46" s="1477"/>
      <c r="PXM46" s="1477"/>
      <c r="PXN46" s="1477"/>
      <c r="PXO46" s="1477"/>
      <c r="PXP46" s="1477"/>
      <c r="PXQ46" s="1477"/>
      <c r="PXR46" s="1477"/>
      <c r="PXS46" s="1477"/>
      <c r="PXT46" s="1477"/>
      <c r="PXU46" s="1477"/>
      <c r="PXV46" s="1477"/>
      <c r="PXW46" s="1477"/>
      <c r="PXX46" s="1477"/>
      <c r="PXY46" s="1477"/>
      <c r="PXZ46" s="1477"/>
      <c r="PYA46" s="1477"/>
      <c r="PYB46" s="1477"/>
      <c r="PYC46" s="1477"/>
      <c r="PYD46" s="1477"/>
      <c r="PYE46" s="1477"/>
      <c r="PYF46" s="1477"/>
      <c r="PYG46" s="1477"/>
      <c r="PYH46" s="1477"/>
      <c r="PYI46" s="1477"/>
      <c r="PYJ46" s="1477"/>
      <c r="PYK46" s="1477"/>
      <c r="PYL46" s="1477"/>
      <c r="PYM46" s="1477"/>
      <c r="PYN46" s="1477"/>
      <c r="PYO46" s="1477"/>
      <c r="PYP46" s="1477"/>
      <c r="PYQ46" s="1477"/>
      <c r="PYR46" s="1477"/>
      <c r="PYS46" s="1477"/>
      <c r="PYT46" s="1477"/>
      <c r="PYU46" s="1477"/>
      <c r="PYV46" s="1477"/>
      <c r="PYW46" s="1477"/>
      <c r="PYX46" s="1477"/>
      <c r="PYY46" s="1477"/>
      <c r="PYZ46" s="1477"/>
      <c r="PZA46" s="1477"/>
      <c r="PZB46" s="1477"/>
      <c r="PZC46" s="1477"/>
      <c r="PZD46" s="1477"/>
      <c r="PZE46" s="1477"/>
      <c r="PZF46" s="1477"/>
      <c r="PZG46" s="1477"/>
      <c r="PZH46" s="1477"/>
      <c r="PZI46" s="1477"/>
      <c r="PZJ46" s="1477"/>
      <c r="PZK46" s="1477"/>
      <c r="PZL46" s="1477"/>
      <c r="PZM46" s="1477"/>
      <c r="PZN46" s="1477"/>
      <c r="PZO46" s="1477"/>
      <c r="PZP46" s="1477"/>
      <c r="PZQ46" s="1477"/>
      <c r="PZR46" s="1477"/>
      <c r="PZS46" s="1477"/>
      <c r="PZT46" s="1477"/>
      <c r="PZU46" s="1477"/>
      <c r="PZV46" s="1477"/>
      <c r="PZW46" s="1477"/>
      <c r="PZX46" s="1477"/>
      <c r="PZY46" s="1477"/>
      <c r="PZZ46" s="1477"/>
      <c r="QAA46" s="1477"/>
      <c r="QAB46" s="1477"/>
      <c r="QAC46" s="1477"/>
      <c r="QAD46" s="1477"/>
      <c r="QAE46" s="1477"/>
      <c r="QAF46" s="1477"/>
      <c r="QAG46" s="1477"/>
      <c r="QAH46" s="1477"/>
      <c r="QAI46" s="1477"/>
      <c r="QAJ46" s="1477"/>
      <c r="QAK46" s="1477"/>
      <c r="QAL46" s="1477"/>
      <c r="QAM46" s="1477"/>
      <c r="QAN46" s="1477"/>
      <c r="QAO46" s="1477"/>
      <c r="QAP46" s="1477"/>
      <c r="QAQ46" s="1477"/>
      <c r="QAR46" s="1477"/>
      <c r="QAS46" s="1477"/>
      <c r="QAT46" s="1477"/>
      <c r="QAU46" s="1477"/>
      <c r="QAV46" s="1477"/>
      <c r="QAW46" s="1477"/>
      <c r="QAX46" s="1477"/>
      <c r="QAY46" s="1477"/>
      <c r="QAZ46" s="1477"/>
      <c r="QBA46" s="1477"/>
      <c r="QBB46" s="1477"/>
      <c r="QBC46" s="1477"/>
      <c r="QBD46" s="1477"/>
      <c r="QBE46" s="1477"/>
      <c r="QBF46" s="1477"/>
      <c r="QBG46" s="1477"/>
      <c r="QBH46" s="1477"/>
      <c r="QBI46" s="1477"/>
      <c r="QBJ46" s="1477"/>
      <c r="QBK46" s="1477"/>
      <c r="QBL46" s="1477"/>
      <c r="QBM46" s="1477"/>
      <c r="QBN46" s="1477"/>
      <c r="QBO46" s="1477"/>
      <c r="QBP46" s="1477"/>
      <c r="QBQ46" s="1477"/>
      <c r="QBR46" s="1477"/>
      <c r="QBS46" s="1477"/>
      <c r="QBT46" s="1477"/>
      <c r="QBU46" s="1477"/>
      <c r="QBV46" s="1477"/>
      <c r="QBW46" s="1477"/>
      <c r="QBX46" s="1477"/>
      <c r="QBY46" s="1477"/>
      <c r="QBZ46" s="1477"/>
      <c r="QCA46" s="1477"/>
      <c r="QCB46" s="1477"/>
      <c r="QCC46" s="1477"/>
      <c r="QCD46" s="1477"/>
      <c r="QCE46" s="1477"/>
      <c r="QCF46" s="1477"/>
      <c r="QCG46" s="1477"/>
      <c r="QCH46" s="1477"/>
      <c r="QCI46" s="1477"/>
      <c r="QCJ46" s="1477"/>
      <c r="QCK46" s="1477"/>
      <c r="QCL46" s="1477"/>
      <c r="QCM46" s="1477"/>
      <c r="QCN46" s="1477"/>
      <c r="QCO46" s="1477"/>
      <c r="QCP46" s="1477"/>
      <c r="QCQ46" s="1477"/>
      <c r="QCR46" s="1477"/>
      <c r="QCS46" s="1477"/>
      <c r="QCT46" s="1477"/>
      <c r="QCU46" s="1477"/>
      <c r="QCV46" s="1477"/>
      <c r="QCW46" s="1477"/>
      <c r="QCX46" s="1477"/>
      <c r="QCY46" s="1477"/>
      <c r="QCZ46" s="1477"/>
      <c r="QDA46" s="1477"/>
      <c r="QDB46" s="1477"/>
      <c r="QDC46" s="1477"/>
      <c r="QDD46" s="1477"/>
      <c r="QDE46" s="1477"/>
      <c r="QDF46" s="1477"/>
      <c r="QDG46" s="1477"/>
      <c r="QDH46" s="1477"/>
      <c r="QDI46" s="1477"/>
      <c r="QDJ46" s="1477"/>
      <c r="QDK46" s="1477"/>
      <c r="QDL46" s="1477"/>
      <c r="QDM46" s="1477"/>
      <c r="QDN46" s="1477"/>
      <c r="QDO46" s="1477"/>
      <c r="QDP46" s="1477"/>
      <c r="QDQ46" s="1477"/>
      <c r="QDR46" s="1477"/>
      <c r="QDS46" s="1477"/>
      <c r="QDT46" s="1477"/>
      <c r="QDU46" s="1477"/>
      <c r="QDV46" s="1477"/>
      <c r="QDW46" s="1477"/>
      <c r="QDX46" s="1477"/>
      <c r="QDY46" s="1477"/>
      <c r="QDZ46" s="1477"/>
      <c r="QEA46" s="1477"/>
      <c r="QEB46" s="1477"/>
      <c r="QEC46" s="1477"/>
      <c r="QED46" s="1477"/>
      <c r="QEE46" s="1477"/>
      <c r="QEF46" s="1477"/>
      <c r="QEG46" s="1477"/>
      <c r="QEH46" s="1477"/>
      <c r="QEI46" s="1477"/>
      <c r="QEJ46" s="1477"/>
      <c r="QEK46" s="1477"/>
      <c r="QEL46" s="1477"/>
      <c r="QEM46" s="1477"/>
      <c r="QEN46" s="1477"/>
      <c r="QEO46" s="1477"/>
      <c r="QEP46" s="1477"/>
      <c r="QEQ46" s="1477"/>
      <c r="QER46" s="1477"/>
      <c r="QES46" s="1477"/>
      <c r="QET46" s="1477"/>
      <c r="QEU46" s="1477"/>
      <c r="QEV46" s="1477"/>
      <c r="QEW46" s="1477"/>
      <c r="QEX46" s="1477"/>
      <c r="QEY46" s="1477"/>
      <c r="QEZ46" s="1477"/>
      <c r="QFA46" s="1477"/>
      <c r="QFB46" s="1477"/>
      <c r="QFC46" s="1477"/>
      <c r="QFD46" s="1477"/>
      <c r="QFE46" s="1477"/>
      <c r="QFF46" s="1477"/>
      <c r="QFG46" s="1477"/>
      <c r="QFH46" s="1477"/>
      <c r="QFI46" s="1477"/>
      <c r="QFJ46" s="1477"/>
      <c r="QFK46" s="1477"/>
      <c r="QFL46" s="1477"/>
      <c r="QFM46" s="1477"/>
      <c r="QFN46" s="1477"/>
      <c r="QFO46" s="1477"/>
      <c r="QFP46" s="1477"/>
      <c r="QFQ46" s="1477"/>
      <c r="QFR46" s="1477"/>
      <c r="QFS46" s="1477"/>
      <c r="QFT46" s="1477"/>
      <c r="QFU46" s="1477"/>
      <c r="QFV46" s="1477"/>
      <c r="QFW46" s="1477"/>
      <c r="QFX46" s="1477"/>
      <c r="QFY46" s="1477"/>
      <c r="QFZ46" s="1477"/>
      <c r="QGA46" s="1477"/>
      <c r="QGB46" s="1477"/>
      <c r="QGC46" s="1477"/>
      <c r="QGD46" s="1477"/>
      <c r="QGE46" s="1477"/>
      <c r="QGF46" s="1477"/>
      <c r="QGG46" s="1477"/>
      <c r="QGH46" s="1477"/>
      <c r="QGI46" s="1477"/>
      <c r="QGJ46" s="1477"/>
      <c r="QGK46" s="1477"/>
      <c r="QGL46" s="1477"/>
      <c r="QGM46" s="1477"/>
      <c r="QGN46" s="1477"/>
      <c r="QGO46" s="1477"/>
      <c r="QGP46" s="1477"/>
      <c r="QGQ46" s="1477"/>
      <c r="QGR46" s="1477"/>
      <c r="QGS46" s="1477"/>
      <c r="QGT46" s="1477"/>
      <c r="QGU46" s="1477"/>
      <c r="QGV46" s="1477"/>
      <c r="QGW46" s="1477"/>
      <c r="QGX46" s="1477"/>
      <c r="QGY46" s="1477"/>
      <c r="QGZ46" s="1477"/>
      <c r="QHA46" s="1477"/>
      <c r="QHB46" s="1477"/>
      <c r="QHC46" s="1477"/>
      <c r="QHD46" s="1477"/>
      <c r="QHE46" s="1477"/>
      <c r="QHF46" s="1477"/>
      <c r="QHG46" s="1477"/>
      <c r="QHH46" s="1477"/>
      <c r="QHI46" s="1477"/>
      <c r="QHJ46" s="1477"/>
      <c r="QHK46" s="1477"/>
      <c r="QHL46" s="1477"/>
      <c r="QHM46" s="1477"/>
      <c r="QHN46" s="1477"/>
      <c r="QHO46" s="1477"/>
      <c r="QHP46" s="1477"/>
      <c r="QHQ46" s="1477"/>
      <c r="QHR46" s="1477"/>
      <c r="QHS46" s="1477"/>
      <c r="QHT46" s="1477"/>
      <c r="QHU46" s="1477"/>
      <c r="QHV46" s="1477"/>
      <c r="QHW46" s="1477"/>
      <c r="QHX46" s="1477"/>
      <c r="QHY46" s="1477"/>
      <c r="QHZ46" s="1477"/>
      <c r="QIA46" s="1477"/>
      <c r="QIB46" s="1477"/>
      <c r="QIC46" s="1477"/>
      <c r="QID46" s="1477"/>
      <c r="QIE46" s="1477"/>
      <c r="QIF46" s="1477"/>
      <c r="QIG46" s="1477"/>
      <c r="QIH46" s="1477"/>
      <c r="QII46" s="1477"/>
      <c r="QIJ46" s="1477"/>
      <c r="QIK46" s="1477"/>
      <c r="QIL46" s="1477"/>
      <c r="QIM46" s="1477"/>
      <c r="QIN46" s="1477"/>
      <c r="QIO46" s="1477"/>
      <c r="QIP46" s="1477"/>
      <c r="QIQ46" s="1477"/>
      <c r="QIR46" s="1477"/>
      <c r="QIS46" s="1477"/>
      <c r="QIT46" s="1477"/>
      <c r="QIU46" s="1477"/>
      <c r="QIV46" s="1477"/>
      <c r="QIW46" s="1477"/>
      <c r="QIX46" s="1477"/>
      <c r="QIY46" s="1477"/>
      <c r="QIZ46" s="1477"/>
      <c r="QJA46" s="1477"/>
      <c r="QJB46" s="1477"/>
      <c r="QJC46" s="1477"/>
      <c r="QJD46" s="1477"/>
      <c r="QJE46" s="1477"/>
      <c r="QJF46" s="1477"/>
      <c r="QJG46" s="1477"/>
      <c r="QJH46" s="1477"/>
      <c r="QJI46" s="1477"/>
      <c r="QJJ46" s="1477"/>
      <c r="QJK46" s="1477"/>
      <c r="QJL46" s="1477"/>
      <c r="QJM46" s="1477"/>
      <c r="QJN46" s="1477"/>
      <c r="QJO46" s="1477"/>
      <c r="QJP46" s="1477"/>
      <c r="QJQ46" s="1477"/>
      <c r="QJR46" s="1477"/>
      <c r="QJS46" s="1477"/>
      <c r="QJT46" s="1477"/>
      <c r="QJU46" s="1477"/>
      <c r="QJV46" s="1477"/>
      <c r="QJW46" s="1477"/>
      <c r="QJX46" s="1477"/>
      <c r="QJY46" s="1477"/>
      <c r="QJZ46" s="1477"/>
      <c r="QKA46" s="1477"/>
      <c r="QKB46" s="1477"/>
      <c r="QKC46" s="1477"/>
      <c r="QKD46" s="1477"/>
      <c r="QKE46" s="1477"/>
      <c r="QKF46" s="1477"/>
      <c r="QKG46" s="1477"/>
      <c r="QKH46" s="1477"/>
      <c r="QKI46" s="1477"/>
      <c r="QKJ46" s="1477"/>
      <c r="QKK46" s="1477"/>
      <c r="QKL46" s="1477"/>
      <c r="QKM46" s="1477"/>
      <c r="QKN46" s="1477"/>
      <c r="QKO46" s="1477"/>
      <c r="QKP46" s="1477"/>
      <c r="QKQ46" s="1477"/>
      <c r="QKR46" s="1477"/>
      <c r="QKS46" s="1477"/>
      <c r="QKT46" s="1477"/>
      <c r="QKU46" s="1477"/>
      <c r="QKV46" s="1477"/>
      <c r="QKW46" s="1477"/>
      <c r="QKX46" s="1477"/>
      <c r="QKY46" s="1477"/>
      <c r="QKZ46" s="1477"/>
      <c r="QLA46" s="1477"/>
      <c r="QLB46" s="1477"/>
      <c r="QLC46" s="1477"/>
      <c r="QLD46" s="1477"/>
      <c r="QLE46" s="1477"/>
      <c r="QLF46" s="1477"/>
      <c r="QLG46" s="1477"/>
      <c r="QLH46" s="1477"/>
      <c r="QLI46" s="1477"/>
      <c r="QLJ46" s="1477"/>
      <c r="QLK46" s="1477"/>
      <c r="QLL46" s="1477"/>
      <c r="QLM46" s="1477"/>
      <c r="QLN46" s="1477"/>
      <c r="QLO46" s="1477"/>
      <c r="QLP46" s="1477"/>
      <c r="QLQ46" s="1477"/>
      <c r="QLR46" s="1477"/>
      <c r="QLS46" s="1477"/>
      <c r="QLT46" s="1477"/>
      <c r="QLU46" s="1477"/>
      <c r="QLV46" s="1477"/>
      <c r="QLW46" s="1477"/>
      <c r="QLX46" s="1477"/>
      <c r="QLY46" s="1477"/>
      <c r="QLZ46" s="1477"/>
      <c r="QMA46" s="1477"/>
      <c r="QMB46" s="1477"/>
      <c r="QMC46" s="1477"/>
      <c r="QMD46" s="1477"/>
      <c r="QME46" s="1477"/>
      <c r="QMF46" s="1477"/>
      <c r="QMG46" s="1477"/>
      <c r="QMH46" s="1477"/>
      <c r="QMI46" s="1477"/>
      <c r="QMJ46" s="1477"/>
      <c r="QMK46" s="1477"/>
      <c r="QML46" s="1477"/>
      <c r="QMM46" s="1477"/>
      <c r="QMN46" s="1477"/>
      <c r="QMO46" s="1477"/>
      <c r="QMP46" s="1477"/>
      <c r="QMQ46" s="1477"/>
      <c r="QMR46" s="1477"/>
      <c r="QMS46" s="1477"/>
      <c r="QMT46" s="1477"/>
      <c r="QMU46" s="1477"/>
      <c r="QMV46" s="1477"/>
      <c r="QMW46" s="1477"/>
      <c r="QMX46" s="1477"/>
      <c r="QMY46" s="1477"/>
      <c r="QMZ46" s="1477"/>
      <c r="QNA46" s="1477"/>
      <c r="QNB46" s="1477"/>
      <c r="QNC46" s="1477"/>
      <c r="QND46" s="1477"/>
      <c r="QNE46" s="1477"/>
      <c r="QNF46" s="1477"/>
      <c r="QNG46" s="1477"/>
      <c r="QNH46" s="1477"/>
      <c r="QNI46" s="1477"/>
      <c r="QNJ46" s="1477"/>
      <c r="QNK46" s="1477"/>
      <c r="QNL46" s="1477"/>
      <c r="QNM46" s="1477"/>
      <c r="QNN46" s="1477"/>
      <c r="QNO46" s="1477"/>
      <c r="QNP46" s="1477"/>
      <c r="QNQ46" s="1477"/>
      <c r="QNR46" s="1477"/>
      <c r="QNS46" s="1477"/>
      <c r="QNT46" s="1477"/>
      <c r="QNU46" s="1477"/>
      <c r="QNV46" s="1477"/>
      <c r="QNW46" s="1477"/>
      <c r="QNX46" s="1477"/>
      <c r="QNY46" s="1477"/>
      <c r="QNZ46" s="1477"/>
      <c r="QOA46" s="1477"/>
      <c r="QOB46" s="1477"/>
      <c r="QOC46" s="1477"/>
      <c r="QOD46" s="1477"/>
      <c r="QOE46" s="1477"/>
      <c r="QOF46" s="1477"/>
      <c r="QOG46" s="1477"/>
      <c r="QOH46" s="1477"/>
      <c r="QOI46" s="1477"/>
      <c r="QOJ46" s="1477"/>
      <c r="QOK46" s="1477"/>
      <c r="QOL46" s="1477"/>
      <c r="QOM46" s="1477"/>
      <c r="QON46" s="1477"/>
      <c r="QOO46" s="1477"/>
      <c r="QOP46" s="1477"/>
      <c r="QOQ46" s="1477"/>
      <c r="QOR46" s="1477"/>
      <c r="QOS46" s="1477"/>
      <c r="QOT46" s="1477"/>
      <c r="QOU46" s="1477"/>
      <c r="QOV46" s="1477"/>
      <c r="QOW46" s="1477"/>
      <c r="QOX46" s="1477"/>
      <c r="QOY46" s="1477"/>
      <c r="QOZ46" s="1477"/>
      <c r="QPA46" s="1477"/>
      <c r="QPB46" s="1477"/>
      <c r="QPC46" s="1477"/>
      <c r="QPD46" s="1477"/>
      <c r="QPE46" s="1477"/>
      <c r="QPF46" s="1477"/>
      <c r="QPG46" s="1477"/>
      <c r="QPH46" s="1477"/>
      <c r="QPI46" s="1477"/>
      <c r="QPJ46" s="1477"/>
      <c r="QPK46" s="1477"/>
      <c r="QPL46" s="1477"/>
      <c r="QPM46" s="1477"/>
      <c r="QPN46" s="1477"/>
      <c r="QPO46" s="1477"/>
      <c r="QPP46" s="1477"/>
      <c r="QPQ46" s="1477"/>
      <c r="QPR46" s="1477"/>
      <c r="QPS46" s="1477"/>
      <c r="QPT46" s="1477"/>
      <c r="QPU46" s="1477"/>
      <c r="QPV46" s="1477"/>
      <c r="QPW46" s="1477"/>
      <c r="QPX46" s="1477"/>
      <c r="QPY46" s="1477"/>
      <c r="QPZ46" s="1477"/>
      <c r="QQA46" s="1477"/>
      <c r="QQB46" s="1477"/>
      <c r="QQC46" s="1477"/>
      <c r="QQD46" s="1477"/>
      <c r="QQE46" s="1477"/>
      <c r="QQF46" s="1477"/>
      <c r="QQG46" s="1477"/>
      <c r="QQH46" s="1477"/>
      <c r="QQI46" s="1477"/>
      <c r="QQJ46" s="1477"/>
      <c r="QQK46" s="1477"/>
      <c r="QQL46" s="1477"/>
      <c r="QQM46" s="1477"/>
      <c r="QQN46" s="1477"/>
      <c r="QQO46" s="1477"/>
      <c r="QQP46" s="1477"/>
      <c r="QQQ46" s="1477"/>
      <c r="QQR46" s="1477"/>
      <c r="QQS46" s="1477"/>
      <c r="QQT46" s="1477"/>
      <c r="QQU46" s="1477"/>
      <c r="QQV46" s="1477"/>
      <c r="QQW46" s="1477"/>
      <c r="QQX46" s="1477"/>
      <c r="QQY46" s="1477"/>
      <c r="QQZ46" s="1477"/>
      <c r="QRA46" s="1477"/>
      <c r="QRB46" s="1477"/>
      <c r="QRC46" s="1477"/>
      <c r="QRD46" s="1477"/>
      <c r="QRE46" s="1477"/>
      <c r="QRF46" s="1477"/>
      <c r="QRG46" s="1477"/>
      <c r="QRH46" s="1477"/>
      <c r="QRI46" s="1477"/>
      <c r="QRJ46" s="1477"/>
      <c r="QRK46" s="1477"/>
      <c r="QRL46" s="1477"/>
      <c r="QRM46" s="1477"/>
      <c r="QRN46" s="1477"/>
      <c r="QRO46" s="1477"/>
      <c r="QRP46" s="1477"/>
      <c r="QRQ46" s="1477"/>
      <c r="QRR46" s="1477"/>
      <c r="QRS46" s="1477"/>
      <c r="QRT46" s="1477"/>
      <c r="QRU46" s="1477"/>
      <c r="QRV46" s="1477"/>
      <c r="QRW46" s="1477"/>
      <c r="QRX46" s="1477"/>
      <c r="QRY46" s="1477"/>
      <c r="QRZ46" s="1477"/>
      <c r="QSA46" s="1477"/>
      <c r="QSB46" s="1477"/>
      <c r="QSC46" s="1477"/>
      <c r="QSD46" s="1477"/>
      <c r="QSE46" s="1477"/>
      <c r="QSF46" s="1477"/>
      <c r="QSG46" s="1477"/>
      <c r="QSH46" s="1477"/>
      <c r="QSI46" s="1477"/>
      <c r="QSJ46" s="1477"/>
      <c r="QSK46" s="1477"/>
      <c r="QSL46" s="1477"/>
      <c r="QSM46" s="1477"/>
      <c r="QSN46" s="1477"/>
      <c r="QSO46" s="1477"/>
      <c r="QSP46" s="1477"/>
      <c r="QSQ46" s="1477"/>
      <c r="QSR46" s="1477"/>
      <c r="QSS46" s="1477"/>
      <c r="QST46" s="1477"/>
      <c r="QSU46" s="1477"/>
      <c r="QSV46" s="1477"/>
      <c r="QSW46" s="1477"/>
      <c r="QSX46" s="1477"/>
      <c r="QSY46" s="1477"/>
      <c r="QSZ46" s="1477"/>
      <c r="QTA46" s="1477"/>
      <c r="QTB46" s="1477"/>
      <c r="QTC46" s="1477"/>
      <c r="QTD46" s="1477"/>
      <c r="QTE46" s="1477"/>
      <c r="QTF46" s="1477"/>
      <c r="QTG46" s="1477"/>
      <c r="QTH46" s="1477"/>
      <c r="QTI46" s="1477"/>
      <c r="QTJ46" s="1477"/>
      <c r="QTK46" s="1477"/>
      <c r="QTL46" s="1477"/>
      <c r="QTM46" s="1477"/>
      <c r="QTN46" s="1477"/>
      <c r="QTO46" s="1477"/>
      <c r="QTP46" s="1477"/>
      <c r="QTQ46" s="1477"/>
      <c r="QTR46" s="1477"/>
      <c r="QTS46" s="1477"/>
      <c r="QTT46" s="1477"/>
      <c r="QTU46" s="1477"/>
      <c r="QTV46" s="1477"/>
      <c r="QTW46" s="1477"/>
      <c r="QTX46" s="1477"/>
      <c r="QTY46" s="1477"/>
      <c r="QTZ46" s="1477"/>
      <c r="QUA46" s="1477"/>
      <c r="QUB46" s="1477"/>
      <c r="QUC46" s="1477"/>
      <c r="QUD46" s="1477"/>
      <c r="QUE46" s="1477"/>
      <c r="QUF46" s="1477"/>
      <c r="QUG46" s="1477"/>
      <c r="QUH46" s="1477"/>
      <c r="QUI46" s="1477"/>
      <c r="QUJ46" s="1477"/>
      <c r="QUK46" s="1477"/>
      <c r="QUL46" s="1477"/>
      <c r="QUM46" s="1477"/>
      <c r="QUN46" s="1477"/>
      <c r="QUO46" s="1477"/>
      <c r="QUP46" s="1477"/>
      <c r="QUQ46" s="1477"/>
      <c r="QUR46" s="1477"/>
      <c r="QUS46" s="1477"/>
      <c r="QUT46" s="1477"/>
      <c r="QUU46" s="1477"/>
      <c r="QUV46" s="1477"/>
      <c r="QUW46" s="1477"/>
      <c r="QUX46" s="1477"/>
      <c r="QUY46" s="1477"/>
      <c r="QUZ46" s="1477"/>
      <c r="QVA46" s="1477"/>
      <c r="QVB46" s="1477"/>
      <c r="QVC46" s="1477"/>
      <c r="QVD46" s="1477"/>
      <c r="QVE46" s="1477"/>
      <c r="QVF46" s="1477"/>
      <c r="QVG46" s="1477"/>
      <c r="QVH46" s="1477"/>
      <c r="QVI46" s="1477"/>
      <c r="QVJ46" s="1477"/>
      <c r="QVK46" s="1477"/>
      <c r="QVL46" s="1477"/>
      <c r="QVM46" s="1477"/>
      <c r="QVN46" s="1477"/>
      <c r="QVO46" s="1477"/>
      <c r="QVP46" s="1477"/>
      <c r="QVQ46" s="1477"/>
      <c r="QVR46" s="1477"/>
      <c r="QVS46" s="1477"/>
      <c r="QVT46" s="1477"/>
      <c r="QVU46" s="1477"/>
      <c r="QVV46" s="1477"/>
      <c r="QVW46" s="1477"/>
      <c r="QVX46" s="1477"/>
      <c r="QVY46" s="1477"/>
      <c r="QVZ46" s="1477"/>
      <c r="QWA46" s="1477"/>
      <c r="QWB46" s="1477"/>
      <c r="QWC46" s="1477"/>
      <c r="QWD46" s="1477"/>
      <c r="QWE46" s="1477"/>
      <c r="QWF46" s="1477"/>
      <c r="QWG46" s="1477"/>
      <c r="QWH46" s="1477"/>
      <c r="QWI46" s="1477"/>
      <c r="QWJ46" s="1477"/>
      <c r="QWK46" s="1477"/>
      <c r="QWL46" s="1477"/>
      <c r="QWM46" s="1477"/>
      <c r="QWN46" s="1477"/>
      <c r="QWO46" s="1477"/>
      <c r="QWP46" s="1477"/>
      <c r="QWQ46" s="1477"/>
      <c r="QWR46" s="1477"/>
      <c r="QWS46" s="1477"/>
      <c r="QWT46" s="1477"/>
      <c r="QWU46" s="1477"/>
      <c r="QWV46" s="1477"/>
      <c r="QWW46" s="1477"/>
      <c r="QWX46" s="1477"/>
      <c r="QWY46" s="1477"/>
      <c r="QWZ46" s="1477"/>
      <c r="QXA46" s="1477"/>
      <c r="QXB46" s="1477"/>
      <c r="QXC46" s="1477"/>
      <c r="QXD46" s="1477"/>
      <c r="QXE46" s="1477"/>
      <c r="QXF46" s="1477"/>
      <c r="QXG46" s="1477"/>
      <c r="QXH46" s="1477"/>
      <c r="QXI46" s="1477"/>
      <c r="QXJ46" s="1477"/>
      <c r="QXK46" s="1477"/>
      <c r="QXL46" s="1477"/>
      <c r="QXM46" s="1477"/>
      <c r="QXN46" s="1477"/>
      <c r="QXO46" s="1477"/>
      <c r="QXP46" s="1477"/>
      <c r="QXQ46" s="1477"/>
      <c r="QXR46" s="1477"/>
      <c r="QXS46" s="1477"/>
      <c r="QXT46" s="1477"/>
      <c r="QXU46" s="1477"/>
      <c r="QXV46" s="1477"/>
      <c r="QXW46" s="1477"/>
      <c r="QXX46" s="1477"/>
      <c r="QXY46" s="1477"/>
      <c r="QXZ46" s="1477"/>
      <c r="QYA46" s="1477"/>
      <c r="QYB46" s="1477"/>
      <c r="QYC46" s="1477"/>
      <c r="QYD46" s="1477"/>
      <c r="QYE46" s="1477"/>
      <c r="QYF46" s="1477"/>
      <c r="QYG46" s="1477"/>
      <c r="QYH46" s="1477"/>
      <c r="QYI46" s="1477"/>
      <c r="QYJ46" s="1477"/>
      <c r="QYK46" s="1477"/>
      <c r="QYL46" s="1477"/>
      <c r="QYM46" s="1477"/>
      <c r="QYN46" s="1477"/>
      <c r="QYO46" s="1477"/>
      <c r="QYP46" s="1477"/>
      <c r="QYQ46" s="1477"/>
      <c r="QYR46" s="1477"/>
      <c r="QYS46" s="1477"/>
      <c r="QYT46" s="1477"/>
      <c r="QYU46" s="1477"/>
      <c r="QYV46" s="1477"/>
      <c r="QYW46" s="1477"/>
      <c r="QYX46" s="1477"/>
      <c r="QYY46" s="1477"/>
      <c r="QYZ46" s="1477"/>
      <c r="QZA46" s="1477"/>
      <c r="QZB46" s="1477"/>
      <c r="QZC46" s="1477"/>
      <c r="QZD46" s="1477"/>
      <c r="QZE46" s="1477"/>
      <c r="QZF46" s="1477"/>
      <c r="QZG46" s="1477"/>
      <c r="QZH46" s="1477"/>
      <c r="QZI46" s="1477"/>
      <c r="QZJ46" s="1477"/>
      <c r="QZK46" s="1477"/>
      <c r="QZL46" s="1477"/>
      <c r="QZM46" s="1477"/>
      <c r="QZN46" s="1477"/>
      <c r="QZO46" s="1477"/>
      <c r="QZP46" s="1477"/>
      <c r="QZQ46" s="1477"/>
      <c r="QZR46" s="1477"/>
      <c r="QZS46" s="1477"/>
      <c r="QZT46" s="1477"/>
      <c r="QZU46" s="1477"/>
      <c r="QZV46" s="1477"/>
      <c r="QZW46" s="1477"/>
      <c r="QZX46" s="1477"/>
      <c r="QZY46" s="1477"/>
      <c r="QZZ46" s="1477"/>
      <c r="RAA46" s="1477"/>
      <c r="RAB46" s="1477"/>
      <c r="RAC46" s="1477"/>
      <c r="RAD46" s="1477"/>
      <c r="RAE46" s="1477"/>
      <c r="RAF46" s="1477"/>
      <c r="RAG46" s="1477"/>
      <c r="RAH46" s="1477"/>
      <c r="RAI46" s="1477"/>
      <c r="RAJ46" s="1477"/>
      <c r="RAK46" s="1477"/>
      <c r="RAL46" s="1477"/>
      <c r="RAM46" s="1477"/>
      <c r="RAN46" s="1477"/>
      <c r="RAO46" s="1477"/>
      <c r="RAP46" s="1477"/>
      <c r="RAQ46" s="1477"/>
      <c r="RAR46" s="1477"/>
      <c r="RAS46" s="1477"/>
      <c r="RAT46" s="1477"/>
      <c r="RAU46" s="1477"/>
      <c r="RAV46" s="1477"/>
      <c r="RAW46" s="1477"/>
      <c r="RAX46" s="1477"/>
      <c r="RAY46" s="1477"/>
      <c r="RAZ46" s="1477"/>
      <c r="RBA46" s="1477"/>
      <c r="RBB46" s="1477"/>
      <c r="RBC46" s="1477"/>
      <c r="RBD46" s="1477"/>
      <c r="RBE46" s="1477"/>
      <c r="RBF46" s="1477"/>
      <c r="RBG46" s="1477"/>
      <c r="RBH46" s="1477"/>
      <c r="RBI46" s="1477"/>
      <c r="RBJ46" s="1477"/>
      <c r="RBK46" s="1477"/>
      <c r="RBL46" s="1477"/>
      <c r="RBM46" s="1477"/>
      <c r="RBN46" s="1477"/>
      <c r="RBO46" s="1477"/>
      <c r="RBP46" s="1477"/>
      <c r="RBQ46" s="1477"/>
      <c r="RBR46" s="1477"/>
      <c r="RBS46" s="1477"/>
      <c r="RBT46" s="1477"/>
      <c r="RBU46" s="1477"/>
      <c r="RBV46" s="1477"/>
      <c r="RBW46" s="1477"/>
      <c r="RBX46" s="1477"/>
      <c r="RBY46" s="1477"/>
      <c r="RBZ46" s="1477"/>
      <c r="RCA46" s="1477"/>
      <c r="RCB46" s="1477"/>
      <c r="RCC46" s="1477"/>
      <c r="RCD46" s="1477"/>
      <c r="RCE46" s="1477"/>
      <c r="RCF46" s="1477"/>
      <c r="RCG46" s="1477"/>
      <c r="RCH46" s="1477"/>
      <c r="RCI46" s="1477"/>
      <c r="RCJ46" s="1477"/>
      <c r="RCK46" s="1477"/>
      <c r="RCL46" s="1477"/>
      <c r="RCM46" s="1477"/>
      <c r="RCN46" s="1477"/>
      <c r="RCO46" s="1477"/>
      <c r="RCP46" s="1477"/>
      <c r="RCQ46" s="1477"/>
      <c r="RCR46" s="1477"/>
      <c r="RCS46" s="1477"/>
      <c r="RCT46" s="1477"/>
      <c r="RCU46" s="1477"/>
      <c r="RCV46" s="1477"/>
      <c r="RCW46" s="1477"/>
      <c r="RCX46" s="1477"/>
      <c r="RCY46" s="1477"/>
      <c r="RCZ46" s="1477"/>
      <c r="RDA46" s="1477"/>
      <c r="RDB46" s="1477"/>
      <c r="RDC46" s="1477"/>
      <c r="RDD46" s="1477"/>
      <c r="RDE46" s="1477"/>
      <c r="RDF46" s="1477"/>
      <c r="RDG46" s="1477"/>
      <c r="RDH46" s="1477"/>
      <c r="RDI46" s="1477"/>
      <c r="RDJ46" s="1477"/>
      <c r="RDK46" s="1477"/>
      <c r="RDL46" s="1477"/>
      <c r="RDM46" s="1477"/>
      <c r="RDN46" s="1477"/>
      <c r="RDO46" s="1477"/>
      <c r="RDP46" s="1477"/>
      <c r="RDQ46" s="1477"/>
      <c r="RDR46" s="1477"/>
      <c r="RDS46" s="1477"/>
      <c r="RDT46" s="1477"/>
      <c r="RDU46" s="1477"/>
      <c r="RDV46" s="1477"/>
      <c r="RDW46" s="1477"/>
      <c r="RDX46" s="1477"/>
      <c r="RDY46" s="1477"/>
      <c r="RDZ46" s="1477"/>
      <c r="REA46" s="1477"/>
      <c r="REB46" s="1477"/>
      <c r="REC46" s="1477"/>
      <c r="RED46" s="1477"/>
      <c r="REE46" s="1477"/>
      <c r="REF46" s="1477"/>
      <c r="REG46" s="1477"/>
      <c r="REH46" s="1477"/>
      <c r="REI46" s="1477"/>
      <c r="REJ46" s="1477"/>
      <c r="REK46" s="1477"/>
      <c r="REL46" s="1477"/>
      <c r="REM46" s="1477"/>
      <c r="REN46" s="1477"/>
      <c r="REO46" s="1477"/>
      <c r="REP46" s="1477"/>
      <c r="REQ46" s="1477"/>
      <c r="RER46" s="1477"/>
      <c r="RES46" s="1477"/>
      <c r="RET46" s="1477"/>
      <c r="REU46" s="1477"/>
      <c r="REV46" s="1477"/>
      <c r="REW46" s="1477"/>
      <c r="REX46" s="1477"/>
      <c r="REY46" s="1477"/>
      <c r="REZ46" s="1477"/>
      <c r="RFA46" s="1477"/>
      <c r="RFB46" s="1477"/>
      <c r="RFC46" s="1477"/>
      <c r="RFD46" s="1477"/>
      <c r="RFE46" s="1477"/>
      <c r="RFF46" s="1477"/>
      <c r="RFG46" s="1477"/>
      <c r="RFH46" s="1477"/>
      <c r="RFI46" s="1477"/>
      <c r="RFJ46" s="1477"/>
      <c r="RFK46" s="1477"/>
      <c r="RFL46" s="1477"/>
      <c r="RFM46" s="1477"/>
      <c r="RFN46" s="1477"/>
      <c r="RFO46" s="1477"/>
      <c r="RFP46" s="1477"/>
      <c r="RFQ46" s="1477"/>
      <c r="RFR46" s="1477"/>
      <c r="RFS46" s="1477"/>
      <c r="RFT46" s="1477"/>
      <c r="RFU46" s="1477"/>
      <c r="RFV46" s="1477"/>
      <c r="RFW46" s="1477"/>
      <c r="RFX46" s="1477"/>
      <c r="RFY46" s="1477"/>
      <c r="RFZ46" s="1477"/>
      <c r="RGA46" s="1477"/>
      <c r="RGB46" s="1477"/>
      <c r="RGC46" s="1477"/>
      <c r="RGD46" s="1477"/>
      <c r="RGE46" s="1477"/>
      <c r="RGF46" s="1477"/>
      <c r="RGG46" s="1477"/>
      <c r="RGH46" s="1477"/>
      <c r="RGI46" s="1477"/>
      <c r="RGJ46" s="1477"/>
      <c r="RGK46" s="1477"/>
      <c r="RGL46" s="1477"/>
      <c r="RGM46" s="1477"/>
      <c r="RGN46" s="1477"/>
      <c r="RGO46" s="1477"/>
      <c r="RGP46" s="1477"/>
      <c r="RGQ46" s="1477"/>
      <c r="RGR46" s="1477"/>
      <c r="RGS46" s="1477"/>
      <c r="RGT46" s="1477"/>
      <c r="RGU46" s="1477"/>
      <c r="RGV46" s="1477"/>
      <c r="RGW46" s="1477"/>
      <c r="RGX46" s="1477"/>
      <c r="RGY46" s="1477"/>
      <c r="RGZ46" s="1477"/>
      <c r="RHA46" s="1477"/>
      <c r="RHB46" s="1477"/>
      <c r="RHC46" s="1477"/>
      <c r="RHD46" s="1477"/>
      <c r="RHE46" s="1477"/>
      <c r="RHF46" s="1477"/>
      <c r="RHG46" s="1477"/>
      <c r="RHH46" s="1477"/>
      <c r="RHI46" s="1477"/>
      <c r="RHJ46" s="1477"/>
      <c r="RHK46" s="1477"/>
      <c r="RHL46" s="1477"/>
      <c r="RHM46" s="1477"/>
      <c r="RHN46" s="1477"/>
      <c r="RHO46" s="1477"/>
      <c r="RHP46" s="1477"/>
      <c r="RHQ46" s="1477"/>
      <c r="RHR46" s="1477"/>
      <c r="RHS46" s="1477"/>
      <c r="RHT46" s="1477"/>
      <c r="RHU46" s="1477"/>
      <c r="RHV46" s="1477"/>
      <c r="RHW46" s="1477"/>
      <c r="RHX46" s="1477"/>
      <c r="RHY46" s="1477"/>
      <c r="RHZ46" s="1477"/>
      <c r="RIA46" s="1477"/>
      <c r="RIB46" s="1477"/>
      <c r="RIC46" s="1477"/>
      <c r="RID46" s="1477"/>
      <c r="RIE46" s="1477"/>
      <c r="RIF46" s="1477"/>
      <c r="RIG46" s="1477"/>
      <c r="RIH46" s="1477"/>
      <c r="RII46" s="1477"/>
      <c r="RIJ46" s="1477"/>
      <c r="RIK46" s="1477"/>
      <c r="RIL46" s="1477"/>
      <c r="RIM46" s="1477"/>
      <c r="RIN46" s="1477"/>
      <c r="RIO46" s="1477"/>
      <c r="RIP46" s="1477"/>
      <c r="RIQ46" s="1477"/>
      <c r="RIR46" s="1477"/>
      <c r="RIS46" s="1477"/>
      <c r="RIT46" s="1477"/>
      <c r="RIU46" s="1477"/>
      <c r="RIV46" s="1477"/>
      <c r="RIW46" s="1477"/>
      <c r="RIX46" s="1477"/>
      <c r="RIY46" s="1477"/>
      <c r="RIZ46" s="1477"/>
      <c r="RJA46" s="1477"/>
      <c r="RJB46" s="1477"/>
      <c r="RJC46" s="1477"/>
      <c r="RJD46" s="1477"/>
      <c r="RJE46" s="1477"/>
      <c r="RJF46" s="1477"/>
      <c r="RJG46" s="1477"/>
      <c r="RJH46" s="1477"/>
      <c r="RJI46" s="1477"/>
      <c r="RJJ46" s="1477"/>
      <c r="RJK46" s="1477"/>
      <c r="RJL46" s="1477"/>
      <c r="RJM46" s="1477"/>
      <c r="RJN46" s="1477"/>
      <c r="RJO46" s="1477"/>
      <c r="RJP46" s="1477"/>
      <c r="RJQ46" s="1477"/>
      <c r="RJR46" s="1477"/>
      <c r="RJS46" s="1477"/>
      <c r="RJT46" s="1477"/>
      <c r="RJU46" s="1477"/>
      <c r="RJV46" s="1477"/>
      <c r="RJW46" s="1477"/>
      <c r="RJX46" s="1477"/>
      <c r="RJY46" s="1477"/>
      <c r="RJZ46" s="1477"/>
      <c r="RKA46" s="1477"/>
      <c r="RKB46" s="1477"/>
      <c r="RKC46" s="1477"/>
      <c r="RKD46" s="1477"/>
      <c r="RKE46" s="1477"/>
      <c r="RKF46" s="1477"/>
      <c r="RKG46" s="1477"/>
      <c r="RKH46" s="1477"/>
      <c r="RKI46" s="1477"/>
      <c r="RKJ46" s="1477"/>
      <c r="RKK46" s="1477"/>
      <c r="RKL46" s="1477"/>
      <c r="RKM46" s="1477"/>
      <c r="RKN46" s="1477"/>
      <c r="RKO46" s="1477"/>
      <c r="RKP46" s="1477"/>
      <c r="RKQ46" s="1477"/>
      <c r="RKR46" s="1477"/>
      <c r="RKS46" s="1477"/>
      <c r="RKT46" s="1477"/>
      <c r="RKU46" s="1477"/>
      <c r="RKV46" s="1477"/>
      <c r="RKW46" s="1477"/>
      <c r="RKX46" s="1477"/>
      <c r="RKY46" s="1477"/>
      <c r="RKZ46" s="1477"/>
      <c r="RLA46" s="1477"/>
      <c r="RLB46" s="1477"/>
      <c r="RLC46" s="1477"/>
      <c r="RLD46" s="1477"/>
      <c r="RLE46" s="1477"/>
      <c r="RLF46" s="1477"/>
      <c r="RLG46" s="1477"/>
      <c r="RLH46" s="1477"/>
      <c r="RLI46" s="1477"/>
      <c r="RLJ46" s="1477"/>
      <c r="RLK46" s="1477"/>
      <c r="RLL46" s="1477"/>
      <c r="RLM46" s="1477"/>
      <c r="RLN46" s="1477"/>
      <c r="RLO46" s="1477"/>
      <c r="RLP46" s="1477"/>
      <c r="RLQ46" s="1477"/>
      <c r="RLR46" s="1477"/>
      <c r="RLS46" s="1477"/>
      <c r="RLT46" s="1477"/>
      <c r="RLU46" s="1477"/>
      <c r="RLV46" s="1477"/>
      <c r="RLW46" s="1477"/>
      <c r="RLX46" s="1477"/>
      <c r="RLY46" s="1477"/>
      <c r="RLZ46" s="1477"/>
      <c r="RMA46" s="1477"/>
      <c r="RMB46" s="1477"/>
      <c r="RMC46" s="1477"/>
      <c r="RMD46" s="1477"/>
      <c r="RME46" s="1477"/>
      <c r="RMF46" s="1477"/>
      <c r="RMG46" s="1477"/>
      <c r="RMH46" s="1477"/>
      <c r="RMI46" s="1477"/>
      <c r="RMJ46" s="1477"/>
      <c r="RMK46" s="1477"/>
      <c r="RML46" s="1477"/>
      <c r="RMM46" s="1477"/>
      <c r="RMN46" s="1477"/>
      <c r="RMO46" s="1477"/>
      <c r="RMP46" s="1477"/>
      <c r="RMQ46" s="1477"/>
      <c r="RMR46" s="1477"/>
      <c r="RMS46" s="1477"/>
      <c r="RMT46" s="1477"/>
      <c r="RMU46" s="1477"/>
      <c r="RMV46" s="1477"/>
      <c r="RMW46" s="1477"/>
      <c r="RMX46" s="1477"/>
      <c r="RMY46" s="1477"/>
      <c r="RMZ46" s="1477"/>
      <c r="RNA46" s="1477"/>
      <c r="RNB46" s="1477"/>
      <c r="RNC46" s="1477"/>
      <c r="RND46" s="1477"/>
      <c r="RNE46" s="1477"/>
      <c r="RNF46" s="1477"/>
      <c r="RNG46" s="1477"/>
      <c r="RNH46" s="1477"/>
      <c r="RNI46" s="1477"/>
      <c r="RNJ46" s="1477"/>
      <c r="RNK46" s="1477"/>
      <c r="RNL46" s="1477"/>
      <c r="RNM46" s="1477"/>
      <c r="RNN46" s="1477"/>
      <c r="RNO46" s="1477"/>
      <c r="RNP46" s="1477"/>
      <c r="RNQ46" s="1477"/>
      <c r="RNR46" s="1477"/>
      <c r="RNS46" s="1477"/>
      <c r="RNT46" s="1477"/>
      <c r="RNU46" s="1477"/>
      <c r="RNV46" s="1477"/>
      <c r="RNW46" s="1477"/>
      <c r="RNX46" s="1477"/>
      <c r="RNY46" s="1477"/>
      <c r="RNZ46" s="1477"/>
      <c r="ROA46" s="1477"/>
      <c r="ROB46" s="1477"/>
      <c r="ROC46" s="1477"/>
      <c r="ROD46" s="1477"/>
      <c r="ROE46" s="1477"/>
      <c r="ROF46" s="1477"/>
      <c r="ROG46" s="1477"/>
      <c r="ROH46" s="1477"/>
      <c r="ROI46" s="1477"/>
      <c r="ROJ46" s="1477"/>
      <c r="ROK46" s="1477"/>
      <c r="ROL46" s="1477"/>
      <c r="ROM46" s="1477"/>
      <c r="RON46" s="1477"/>
      <c r="ROO46" s="1477"/>
      <c r="ROP46" s="1477"/>
      <c r="ROQ46" s="1477"/>
      <c r="ROR46" s="1477"/>
      <c r="ROS46" s="1477"/>
      <c r="ROT46" s="1477"/>
      <c r="ROU46" s="1477"/>
      <c r="ROV46" s="1477"/>
      <c r="ROW46" s="1477"/>
      <c r="ROX46" s="1477"/>
      <c r="ROY46" s="1477"/>
      <c r="ROZ46" s="1477"/>
      <c r="RPA46" s="1477"/>
      <c r="RPB46" s="1477"/>
      <c r="RPC46" s="1477"/>
      <c r="RPD46" s="1477"/>
      <c r="RPE46" s="1477"/>
      <c r="RPF46" s="1477"/>
      <c r="RPG46" s="1477"/>
      <c r="RPH46" s="1477"/>
      <c r="RPI46" s="1477"/>
      <c r="RPJ46" s="1477"/>
      <c r="RPK46" s="1477"/>
      <c r="RPL46" s="1477"/>
      <c r="RPM46" s="1477"/>
      <c r="RPN46" s="1477"/>
      <c r="RPO46" s="1477"/>
      <c r="RPP46" s="1477"/>
      <c r="RPQ46" s="1477"/>
      <c r="RPR46" s="1477"/>
      <c r="RPS46" s="1477"/>
      <c r="RPT46" s="1477"/>
      <c r="RPU46" s="1477"/>
      <c r="RPV46" s="1477"/>
      <c r="RPW46" s="1477"/>
      <c r="RPX46" s="1477"/>
      <c r="RPY46" s="1477"/>
      <c r="RPZ46" s="1477"/>
      <c r="RQA46" s="1477"/>
      <c r="RQB46" s="1477"/>
      <c r="RQC46" s="1477"/>
      <c r="RQD46" s="1477"/>
      <c r="RQE46" s="1477"/>
      <c r="RQF46" s="1477"/>
      <c r="RQG46" s="1477"/>
      <c r="RQH46" s="1477"/>
      <c r="RQI46" s="1477"/>
      <c r="RQJ46" s="1477"/>
      <c r="RQK46" s="1477"/>
      <c r="RQL46" s="1477"/>
      <c r="RQM46" s="1477"/>
      <c r="RQN46" s="1477"/>
      <c r="RQO46" s="1477"/>
      <c r="RQP46" s="1477"/>
      <c r="RQQ46" s="1477"/>
      <c r="RQR46" s="1477"/>
      <c r="RQS46" s="1477"/>
      <c r="RQT46" s="1477"/>
      <c r="RQU46" s="1477"/>
      <c r="RQV46" s="1477"/>
      <c r="RQW46" s="1477"/>
      <c r="RQX46" s="1477"/>
      <c r="RQY46" s="1477"/>
      <c r="RQZ46" s="1477"/>
      <c r="RRA46" s="1477"/>
      <c r="RRB46" s="1477"/>
      <c r="RRC46" s="1477"/>
      <c r="RRD46" s="1477"/>
      <c r="RRE46" s="1477"/>
      <c r="RRF46" s="1477"/>
      <c r="RRG46" s="1477"/>
      <c r="RRH46" s="1477"/>
      <c r="RRI46" s="1477"/>
      <c r="RRJ46" s="1477"/>
      <c r="RRK46" s="1477"/>
      <c r="RRL46" s="1477"/>
      <c r="RRM46" s="1477"/>
      <c r="RRN46" s="1477"/>
      <c r="RRO46" s="1477"/>
      <c r="RRP46" s="1477"/>
      <c r="RRQ46" s="1477"/>
      <c r="RRR46" s="1477"/>
      <c r="RRS46" s="1477"/>
      <c r="RRT46" s="1477"/>
      <c r="RRU46" s="1477"/>
      <c r="RRV46" s="1477"/>
      <c r="RRW46" s="1477"/>
      <c r="RRX46" s="1477"/>
      <c r="RRY46" s="1477"/>
      <c r="RRZ46" s="1477"/>
      <c r="RSA46" s="1477"/>
      <c r="RSB46" s="1477"/>
      <c r="RSC46" s="1477"/>
      <c r="RSD46" s="1477"/>
      <c r="RSE46" s="1477"/>
      <c r="RSF46" s="1477"/>
      <c r="RSG46" s="1477"/>
      <c r="RSH46" s="1477"/>
      <c r="RSI46" s="1477"/>
      <c r="RSJ46" s="1477"/>
      <c r="RSK46" s="1477"/>
      <c r="RSL46" s="1477"/>
      <c r="RSM46" s="1477"/>
      <c r="RSN46" s="1477"/>
      <c r="RSO46" s="1477"/>
      <c r="RSP46" s="1477"/>
      <c r="RSQ46" s="1477"/>
      <c r="RSR46" s="1477"/>
      <c r="RSS46" s="1477"/>
      <c r="RST46" s="1477"/>
      <c r="RSU46" s="1477"/>
      <c r="RSV46" s="1477"/>
      <c r="RSW46" s="1477"/>
      <c r="RSX46" s="1477"/>
      <c r="RSY46" s="1477"/>
      <c r="RSZ46" s="1477"/>
      <c r="RTA46" s="1477"/>
      <c r="RTB46" s="1477"/>
      <c r="RTC46" s="1477"/>
      <c r="RTD46" s="1477"/>
      <c r="RTE46" s="1477"/>
      <c r="RTF46" s="1477"/>
      <c r="RTG46" s="1477"/>
      <c r="RTH46" s="1477"/>
      <c r="RTI46" s="1477"/>
      <c r="RTJ46" s="1477"/>
      <c r="RTK46" s="1477"/>
      <c r="RTL46" s="1477"/>
      <c r="RTM46" s="1477"/>
      <c r="RTN46" s="1477"/>
      <c r="RTO46" s="1477"/>
      <c r="RTP46" s="1477"/>
      <c r="RTQ46" s="1477"/>
      <c r="RTR46" s="1477"/>
      <c r="RTS46" s="1477"/>
      <c r="RTT46" s="1477"/>
      <c r="RTU46" s="1477"/>
      <c r="RTV46" s="1477"/>
      <c r="RTW46" s="1477"/>
      <c r="RTX46" s="1477"/>
      <c r="RTY46" s="1477"/>
      <c r="RTZ46" s="1477"/>
      <c r="RUA46" s="1477"/>
      <c r="RUB46" s="1477"/>
      <c r="RUC46" s="1477"/>
      <c r="RUD46" s="1477"/>
      <c r="RUE46" s="1477"/>
      <c r="RUF46" s="1477"/>
      <c r="RUG46" s="1477"/>
      <c r="RUH46" s="1477"/>
      <c r="RUI46" s="1477"/>
      <c r="RUJ46" s="1477"/>
      <c r="RUK46" s="1477"/>
      <c r="RUL46" s="1477"/>
      <c r="RUM46" s="1477"/>
      <c r="RUN46" s="1477"/>
      <c r="RUO46" s="1477"/>
      <c r="RUP46" s="1477"/>
      <c r="RUQ46" s="1477"/>
      <c r="RUR46" s="1477"/>
      <c r="RUS46" s="1477"/>
      <c r="RUT46" s="1477"/>
      <c r="RUU46" s="1477"/>
      <c r="RUV46" s="1477"/>
      <c r="RUW46" s="1477"/>
      <c r="RUX46" s="1477"/>
      <c r="RUY46" s="1477"/>
      <c r="RUZ46" s="1477"/>
      <c r="RVA46" s="1477"/>
      <c r="RVB46" s="1477"/>
      <c r="RVC46" s="1477"/>
      <c r="RVD46" s="1477"/>
      <c r="RVE46" s="1477"/>
      <c r="RVF46" s="1477"/>
      <c r="RVG46" s="1477"/>
      <c r="RVH46" s="1477"/>
      <c r="RVI46" s="1477"/>
      <c r="RVJ46" s="1477"/>
      <c r="RVK46" s="1477"/>
      <c r="RVL46" s="1477"/>
      <c r="RVM46" s="1477"/>
      <c r="RVN46" s="1477"/>
      <c r="RVO46" s="1477"/>
      <c r="RVP46" s="1477"/>
      <c r="RVQ46" s="1477"/>
      <c r="RVR46" s="1477"/>
      <c r="RVS46" s="1477"/>
      <c r="RVT46" s="1477"/>
      <c r="RVU46" s="1477"/>
      <c r="RVV46" s="1477"/>
      <c r="RVW46" s="1477"/>
      <c r="RVX46" s="1477"/>
      <c r="RVY46" s="1477"/>
      <c r="RVZ46" s="1477"/>
      <c r="RWA46" s="1477"/>
      <c r="RWB46" s="1477"/>
      <c r="RWC46" s="1477"/>
      <c r="RWD46" s="1477"/>
      <c r="RWE46" s="1477"/>
      <c r="RWF46" s="1477"/>
      <c r="RWG46" s="1477"/>
      <c r="RWH46" s="1477"/>
      <c r="RWI46" s="1477"/>
      <c r="RWJ46" s="1477"/>
      <c r="RWK46" s="1477"/>
      <c r="RWL46" s="1477"/>
      <c r="RWM46" s="1477"/>
      <c r="RWN46" s="1477"/>
      <c r="RWO46" s="1477"/>
      <c r="RWP46" s="1477"/>
      <c r="RWQ46" s="1477"/>
      <c r="RWR46" s="1477"/>
      <c r="RWS46" s="1477"/>
      <c r="RWT46" s="1477"/>
      <c r="RWU46" s="1477"/>
      <c r="RWV46" s="1477"/>
      <c r="RWW46" s="1477"/>
      <c r="RWX46" s="1477"/>
      <c r="RWY46" s="1477"/>
      <c r="RWZ46" s="1477"/>
      <c r="RXA46" s="1477"/>
      <c r="RXB46" s="1477"/>
      <c r="RXC46" s="1477"/>
      <c r="RXD46" s="1477"/>
      <c r="RXE46" s="1477"/>
      <c r="RXF46" s="1477"/>
      <c r="RXG46" s="1477"/>
      <c r="RXH46" s="1477"/>
      <c r="RXI46" s="1477"/>
      <c r="RXJ46" s="1477"/>
      <c r="RXK46" s="1477"/>
      <c r="RXL46" s="1477"/>
      <c r="RXM46" s="1477"/>
      <c r="RXN46" s="1477"/>
      <c r="RXO46" s="1477"/>
      <c r="RXP46" s="1477"/>
      <c r="RXQ46" s="1477"/>
      <c r="RXR46" s="1477"/>
      <c r="RXS46" s="1477"/>
      <c r="RXT46" s="1477"/>
      <c r="RXU46" s="1477"/>
      <c r="RXV46" s="1477"/>
      <c r="RXW46" s="1477"/>
      <c r="RXX46" s="1477"/>
      <c r="RXY46" s="1477"/>
      <c r="RXZ46" s="1477"/>
      <c r="RYA46" s="1477"/>
      <c r="RYB46" s="1477"/>
      <c r="RYC46" s="1477"/>
      <c r="RYD46" s="1477"/>
      <c r="RYE46" s="1477"/>
      <c r="RYF46" s="1477"/>
      <c r="RYG46" s="1477"/>
      <c r="RYH46" s="1477"/>
      <c r="RYI46" s="1477"/>
      <c r="RYJ46" s="1477"/>
      <c r="RYK46" s="1477"/>
      <c r="RYL46" s="1477"/>
      <c r="RYM46" s="1477"/>
      <c r="RYN46" s="1477"/>
      <c r="RYO46" s="1477"/>
      <c r="RYP46" s="1477"/>
      <c r="RYQ46" s="1477"/>
      <c r="RYR46" s="1477"/>
      <c r="RYS46" s="1477"/>
      <c r="RYT46" s="1477"/>
      <c r="RYU46" s="1477"/>
      <c r="RYV46" s="1477"/>
      <c r="RYW46" s="1477"/>
      <c r="RYX46" s="1477"/>
      <c r="RYY46" s="1477"/>
      <c r="RYZ46" s="1477"/>
      <c r="RZA46" s="1477"/>
      <c r="RZB46" s="1477"/>
      <c r="RZC46" s="1477"/>
      <c r="RZD46" s="1477"/>
      <c r="RZE46" s="1477"/>
      <c r="RZF46" s="1477"/>
      <c r="RZG46" s="1477"/>
      <c r="RZH46" s="1477"/>
      <c r="RZI46" s="1477"/>
      <c r="RZJ46" s="1477"/>
      <c r="RZK46" s="1477"/>
      <c r="RZL46" s="1477"/>
      <c r="RZM46" s="1477"/>
      <c r="RZN46" s="1477"/>
      <c r="RZO46" s="1477"/>
      <c r="RZP46" s="1477"/>
      <c r="RZQ46" s="1477"/>
      <c r="RZR46" s="1477"/>
      <c r="RZS46" s="1477"/>
      <c r="RZT46" s="1477"/>
      <c r="RZU46" s="1477"/>
      <c r="RZV46" s="1477"/>
      <c r="RZW46" s="1477"/>
      <c r="RZX46" s="1477"/>
      <c r="RZY46" s="1477"/>
      <c r="RZZ46" s="1477"/>
      <c r="SAA46" s="1477"/>
      <c r="SAB46" s="1477"/>
      <c r="SAC46" s="1477"/>
      <c r="SAD46" s="1477"/>
      <c r="SAE46" s="1477"/>
      <c r="SAF46" s="1477"/>
      <c r="SAG46" s="1477"/>
      <c r="SAH46" s="1477"/>
      <c r="SAI46" s="1477"/>
      <c r="SAJ46" s="1477"/>
      <c r="SAK46" s="1477"/>
      <c r="SAL46" s="1477"/>
      <c r="SAM46" s="1477"/>
      <c r="SAN46" s="1477"/>
      <c r="SAO46" s="1477"/>
      <c r="SAP46" s="1477"/>
      <c r="SAQ46" s="1477"/>
      <c r="SAR46" s="1477"/>
      <c r="SAS46" s="1477"/>
      <c r="SAT46" s="1477"/>
      <c r="SAU46" s="1477"/>
      <c r="SAV46" s="1477"/>
      <c r="SAW46" s="1477"/>
      <c r="SAX46" s="1477"/>
      <c r="SAY46" s="1477"/>
      <c r="SAZ46" s="1477"/>
      <c r="SBA46" s="1477"/>
      <c r="SBB46" s="1477"/>
      <c r="SBC46" s="1477"/>
      <c r="SBD46" s="1477"/>
      <c r="SBE46" s="1477"/>
      <c r="SBF46" s="1477"/>
      <c r="SBG46" s="1477"/>
      <c r="SBH46" s="1477"/>
      <c r="SBI46" s="1477"/>
      <c r="SBJ46" s="1477"/>
      <c r="SBK46" s="1477"/>
      <c r="SBL46" s="1477"/>
      <c r="SBM46" s="1477"/>
      <c r="SBN46" s="1477"/>
      <c r="SBO46" s="1477"/>
      <c r="SBP46" s="1477"/>
      <c r="SBQ46" s="1477"/>
      <c r="SBR46" s="1477"/>
      <c r="SBS46" s="1477"/>
      <c r="SBT46" s="1477"/>
      <c r="SBU46" s="1477"/>
      <c r="SBV46" s="1477"/>
      <c r="SBW46" s="1477"/>
      <c r="SBX46" s="1477"/>
      <c r="SBY46" s="1477"/>
      <c r="SBZ46" s="1477"/>
      <c r="SCA46" s="1477"/>
      <c r="SCB46" s="1477"/>
      <c r="SCC46" s="1477"/>
      <c r="SCD46" s="1477"/>
      <c r="SCE46" s="1477"/>
      <c r="SCF46" s="1477"/>
      <c r="SCG46" s="1477"/>
      <c r="SCH46" s="1477"/>
      <c r="SCI46" s="1477"/>
      <c r="SCJ46" s="1477"/>
      <c r="SCK46" s="1477"/>
      <c r="SCL46" s="1477"/>
      <c r="SCM46" s="1477"/>
      <c r="SCN46" s="1477"/>
      <c r="SCO46" s="1477"/>
      <c r="SCP46" s="1477"/>
      <c r="SCQ46" s="1477"/>
      <c r="SCR46" s="1477"/>
      <c r="SCS46" s="1477"/>
      <c r="SCT46" s="1477"/>
      <c r="SCU46" s="1477"/>
      <c r="SCV46" s="1477"/>
      <c r="SCW46" s="1477"/>
      <c r="SCX46" s="1477"/>
      <c r="SCY46" s="1477"/>
      <c r="SCZ46" s="1477"/>
      <c r="SDA46" s="1477"/>
      <c r="SDB46" s="1477"/>
      <c r="SDC46" s="1477"/>
      <c r="SDD46" s="1477"/>
      <c r="SDE46" s="1477"/>
      <c r="SDF46" s="1477"/>
      <c r="SDG46" s="1477"/>
      <c r="SDH46" s="1477"/>
      <c r="SDI46" s="1477"/>
      <c r="SDJ46" s="1477"/>
      <c r="SDK46" s="1477"/>
      <c r="SDL46" s="1477"/>
      <c r="SDM46" s="1477"/>
      <c r="SDN46" s="1477"/>
      <c r="SDO46" s="1477"/>
      <c r="SDP46" s="1477"/>
      <c r="SDQ46" s="1477"/>
      <c r="SDR46" s="1477"/>
      <c r="SDS46" s="1477"/>
      <c r="SDT46" s="1477"/>
      <c r="SDU46" s="1477"/>
      <c r="SDV46" s="1477"/>
      <c r="SDW46" s="1477"/>
      <c r="SDX46" s="1477"/>
      <c r="SDY46" s="1477"/>
      <c r="SDZ46" s="1477"/>
      <c r="SEA46" s="1477"/>
      <c r="SEB46" s="1477"/>
      <c r="SEC46" s="1477"/>
      <c r="SED46" s="1477"/>
      <c r="SEE46" s="1477"/>
      <c r="SEF46" s="1477"/>
      <c r="SEG46" s="1477"/>
      <c r="SEH46" s="1477"/>
      <c r="SEI46" s="1477"/>
      <c r="SEJ46" s="1477"/>
      <c r="SEK46" s="1477"/>
      <c r="SEL46" s="1477"/>
      <c r="SEM46" s="1477"/>
      <c r="SEN46" s="1477"/>
      <c r="SEO46" s="1477"/>
      <c r="SEP46" s="1477"/>
      <c r="SEQ46" s="1477"/>
      <c r="SER46" s="1477"/>
      <c r="SES46" s="1477"/>
      <c r="SET46" s="1477"/>
      <c r="SEU46" s="1477"/>
      <c r="SEV46" s="1477"/>
      <c r="SEW46" s="1477"/>
      <c r="SEX46" s="1477"/>
      <c r="SEY46" s="1477"/>
      <c r="SEZ46" s="1477"/>
      <c r="SFA46" s="1477"/>
      <c r="SFB46" s="1477"/>
      <c r="SFC46" s="1477"/>
      <c r="SFD46" s="1477"/>
      <c r="SFE46" s="1477"/>
      <c r="SFF46" s="1477"/>
      <c r="SFG46" s="1477"/>
      <c r="SFH46" s="1477"/>
      <c r="SFI46" s="1477"/>
      <c r="SFJ46" s="1477"/>
      <c r="SFK46" s="1477"/>
      <c r="SFL46" s="1477"/>
      <c r="SFM46" s="1477"/>
      <c r="SFN46" s="1477"/>
      <c r="SFO46" s="1477"/>
      <c r="SFP46" s="1477"/>
      <c r="SFQ46" s="1477"/>
      <c r="SFR46" s="1477"/>
      <c r="SFS46" s="1477"/>
      <c r="SFT46" s="1477"/>
      <c r="SFU46" s="1477"/>
      <c r="SFV46" s="1477"/>
      <c r="SFW46" s="1477"/>
      <c r="SFX46" s="1477"/>
      <c r="SFY46" s="1477"/>
      <c r="SFZ46" s="1477"/>
      <c r="SGA46" s="1477"/>
      <c r="SGB46" s="1477"/>
      <c r="SGC46" s="1477"/>
      <c r="SGD46" s="1477"/>
      <c r="SGE46" s="1477"/>
      <c r="SGF46" s="1477"/>
      <c r="SGG46" s="1477"/>
      <c r="SGH46" s="1477"/>
      <c r="SGI46" s="1477"/>
      <c r="SGJ46" s="1477"/>
      <c r="SGK46" s="1477"/>
      <c r="SGL46" s="1477"/>
      <c r="SGM46" s="1477"/>
      <c r="SGN46" s="1477"/>
      <c r="SGO46" s="1477"/>
      <c r="SGP46" s="1477"/>
      <c r="SGQ46" s="1477"/>
      <c r="SGR46" s="1477"/>
      <c r="SGS46" s="1477"/>
      <c r="SGT46" s="1477"/>
      <c r="SGU46" s="1477"/>
      <c r="SGV46" s="1477"/>
      <c r="SGW46" s="1477"/>
      <c r="SGX46" s="1477"/>
      <c r="SGY46" s="1477"/>
      <c r="SGZ46" s="1477"/>
      <c r="SHA46" s="1477"/>
      <c r="SHB46" s="1477"/>
      <c r="SHC46" s="1477"/>
      <c r="SHD46" s="1477"/>
      <c r="SHE46" s="1477"/>
      <c r="SHF46" s="1477"/>
      <c r="SHG46" s="1477"/>
      <c r="SHH46" s="1477"/>
      <c r="SHI46" s="1477"/>
      <c r="SHJ46" s="1477"/>
      <c r="SHK46" s="1477"/>
      <c r="SHL46" s="1477"/>
      <c r="SHM46" s="1477"/>
      <c r="SHN46" s="1477"/>
      <c r="SHO46" s="1477"/>
      <c r="SHP46" s="1477"/>
      <c r="SHQ46" s="1477"/>
      <c r="SHR46" s="1477"/>
      <c r="SHS46" s="1477"/>
      <c r="SHT46" s="1477"/>
      <c r="SHU46" s="1477"/>
      <c r="SHV46" s="1477"/>
      <c r="SHW46" s="1477"/>
      <c r="SHX46" s="1477"/>
      <c r="SHY46" s="1477"/>
      <c r="SHZ46" s="1477"/>
      <c r="SIA46" s="1477"/>
      <c r="SIB46" s="1477"/>
      <c r="SIC46" s="1477"/>
      <c r="SID46" s="1477"/>
      <c r="SIE46" s="1477"/>
      <c r="SIF46" s="1477"/>
      <c r="SIG46" s="1477"/>
      <c r="SIH46" s="1477"/>
      <c r="SII46" s="1477"/>
      <c r="SIJ46" s="1477"/>
      <c r="SIK46" s="1477"/>
      <c r="SIL46" s="1477"/>
      <c r="SIM46" s="1477"/>
      <c r="SIN46" s="1477"/>
      <c r="SIO46" s="1477"/>
      <c r="SIP46" s="1477"/>
      <c r="SIQ46" s="1477"/>
      <c r="SIR46" s="1477"/>
      <c r="SIS46" s="1477"/>
      <c r="SIT46" s="1477"/>
      <c r="SIU46" s="1477"/>
      <c r="SIV46" s="1477"/>
      <c r="SIW46" s="1477"/>
      <c r="SIX46" s="1477"/>
      <c r="SIY46" s="1477"/>
      <c r="SIZ46" s="1477"/>
      <c r="SJA46" s="1477"/>
      <c r="SJB46" s="1477"/>
      <c r="SJC46" s="1477"/>
      <c r="SJD46" s="1477"/>
      <c r="SJE46" s="1477"/>
      <c r="SJF46" s="1477"/>
      <c r="SJG46" s="1477"/>
      <c r="SJH46" s="1477"/>
      <c r="SJI46" s="1477"/>
      <c r="SJJ46" s="1477"/>
      <c r="SJK46" s="1477"/>
      <c r="SJL46" s="1477"/>
      <c r="SJM46" s="1477"/>
      <c r="SJN46" s="1477"/>
      <c r="SJO46" s="1477"/>
      <c r="SJP46" s="1477"/>
      <c r="SJQ46" s="1477"/>
      <c r="SJR46" s="1477"/>
      <c r="SJS46" s="1477"/>
      <c r="SJT46" s="1477"/>
      <c r="SJU46" s="1477"/>
      <c r="SJV46" s="1477"/>
      <c r="SJW46" s="1477"/>
      <c r="SJX46" s="1477"/>
      <c r="SJY46" s="1477"/>
      <c r="SJZ46" s="1477"/>
      <c r="SKA46" s="1477"/>
      <c r="SKB46" s="1477"/>
      <c r="SKC46" s="1477"/>
      <c r="SKD46" s="1477"/>
      <c r="SKE46" s="1477"/>
      <c r="SKF46" s="1477"/>
      <c r="SKG46" s="1477"/>
      <c r="SKH46" s="1477"/>
      <c r="SKI46" s="1477"/>
      <c r="SKJ46" s="1477"/>
      <c r="SKK46" s="1477"/>
      <c r="SKL46" s="1477"/>
      <c r="SKM46" s="1477"/>
      <c r="SKN46" s="1477"/>
      <c r="SKO46" s="1477"/>
      <c r="SKP46" s="1477"/>
      <c r="SKQ46" s="1477"/>
      <c r="SKR46" s="1477"/>
      <c r="SKS46" s="1477"/>
      <c r="SKT46" s="1477"/>
      <c r="SKU46" s="1477"/>
      <c r="SKV46" s="1477"/>
      <c r="SKW46" s="1477"/>
      <c r="SKX46" s="1477"/>
      <c r="SKY46" s="1477"/>
      <c r="SKZ46" s="1477"/>
      <c r="SLA46" s="1477"/>
      <c r="SLB46" s="1477"/>
      <c r="SLC46" s="1477"/>
      <c r="SLD46" s="1477"/>
      <c r="SLE46" s="1477"/>
      <c r="SLF46" s="1477"/>
      <c r="SLG46" s="1477"/>
      <c r="SLH46" s="1477"/>
      <c r="SLI46" s="1477"/>
      <c r="SLJ46" s="1477"/>
      <c r="SLK46" s="1477"/>
      <c r="SLL46" s="1477"/>
      <c r="SLM46" s="1477"/>
      <c r="SLN46" s="1477"/>
      <c r="SLO46" s="1477"/>
      <c r="SLP46" s="1477"/>
      <c r="SLQ46" s="1477"/>
      <c r="SLR46" s="1477"/>
      <c r="SLS46" s="1477"/>
      <c r="SLT46" s="1477"/>
      <c r="SLU46" s="1477"/>
      <c r="SLV46" s="1477"/>
      <c r="SLW46" s="1477"/>
      <c r="SLX46" s="1477"/>
      <c r="SLY46" s="1477"/>
      <c r="SLZ46" s="1477"/>
      <c r="SMA46" s="1477"/>
      <c r="SMB46" s="1477"/>
      <c r="SMC46" s="1477"/>
      <c r="SMD46" s="1477"/>
      <c r="SME46" s="1477"/>
      <c r="SMF46" s="1477"/>
      <c r="SMG46" s="1477"/>
      <c r="SMH46" s="1477"/>
      <c r="SMI46" s="1477"/>
      <c r="SMJ46" s="1477"/>
      <c r="SMK46" s="1477"/>
      <c r="SML46" s="1477"/>
      <c r="SMM46" s="1477"/>
      <c r="SMN46" s="1477"/>
      <c r="SMO46" s="1477"/>
      <c r="SMP46" s="1477"/>
      <c r="SMQ46" s="1477"/>
      <c r="SMR46" s="1477"/>
      <c r="SMS46" s="1477"/>
      <c r="SMT46" s="1477"/>
      <c r="SMU46" s="1477"/>
      <c r="SMV46" s="1477"/>
      <c r="SMW46" s="1477"/>
      <c r="SMX46" s="1477"/>
      <c r="SMY46" s="1477"/>
      <c r="SMZ46" s="1477"/>
      <c r="SNA46" s="1477"/>
      <c r="SNB46" s="1477"/>
      <c r="SNC46" s="1477"/>
      <c r="SND46" s="1477"/>
      <c r="SNE46" s="1477"/>
      <c r="SNF46" s="1477"/>
      <c r="SNG46" s="1477"/>
      <c r="SNH46" s="1477"/>
      <c r="SNI46" s="1477"/>
      <c r="SNJ46" s="1477"/>
      <c r="SNK46" s="1477"/>
      <c r="SNL46" s="1477"/>
      <c r="SNM46" s="1477"/>
      <c r="SNN46" s="1477"/>
      <c r="SNO46" s="1477"/>
      <c r="SNP46" s="1477"/>
      <c r="SNQ46" s="1477"/>
      <c r="SNR46" s="1477"/>
      <c r="SNS46" s="1477"/>
      <c r="SNT46" s="1477"/>
      <c r="SNU46" s="1477"/>
      <c r="SNV46" s="1477"/>
      <c r="SNW46" s="1477"/>
      <c r="SNX46" s="1477"/>
      <c r="SNY46" s="1477"/>
      <c r="SNZ46" s="1477"/>
      <c r="SOA46" s="1477"/>
      <c r="SOB46" s="1477"/>
      <c r="SOC46" s="1477"/>
      <c r="SOD46" s="1477"/>
      <c r="SOE46" s="1477"/>
      <c r="SOF46" s="1477"/>
      <c r="SOG46" s="1477"/>
      <c r="SOH46" s="1477"/>
      <c r="SOI46" s="1477"/>
      <c r="SOJ46" s="1477"/>
      <c r="SOK46" s="1477"/>
      <c r="SOL46" s="1477"/>
      <c r="SOM46" s="1477"/>
      <c r="SON46" s="1477"/>
      <c r="SOO46" s="1477"/>
      <c r="SOP46" s="1477"/>
      <c r="SOQ46" s="1477"/>
      <c r="SOR46" s="1477"/>
      <c r="SOS46" s="1477"/>
      <c r="SOT46" s="1477"/>
      <c r="SOU46" s="1477"/>
      <c r="SOV46" s="1477"/>
      <c r="SOW46" s="1477"/>
      <c r="SOX46" s="1477"/>
      <c r="SOY46" s="1477"/>
      <c r="SOZ46" s="1477"/>
      <c r="SPA46" s="1477"/>
      <c r="SPB46" s="1477"/>
      <c r="SPC46" s="1477"/>
      <c r="SPD46" s="1477"/>
      <c r="SPE46" s="1477"/>
      <c r="SPF46" s="1477"/>
      <c r="SPG46" s="1477"/>
      <c r="SPH46" s="1477"/>
      <c r="SPI46" s="1477"/>
      <c r="SPJ46" s="1477"/>
      <c r="SPK46" s="1477"/>
      <c r="SPL46" s="1477"/>
      <c r="SPM46" s="1477"/>
      <c r="SPN46" s="1477"/>
      <c r="SPO46" s="1477"/>
      <c r="SPP46" s="1477"/>
      <c r="SPQ46" s="1477"/>
      <c r="SPR46" s="1477"/>
      <c r="SPS46" s="1477"/>
      <c r="SPT46" s="1477"/>
      <c r="SPU46" s="1477"/>
      <c r="SPV46" s="1477"/>
      <c r="SPW46" s="1477"/>
      <c r="SPX46" s="1477"/>
      <c r="SPY46" s="1477"/>
      <c r="SPZ46" s="1477"/>
      <c r="SQA46" s="1477"/>
      <c r="SQB46" s="1477"/>
      <c r="SQC46" s="1477"/>
      <c r="SQD46" s="1477"/>
      <c r="SQE46" s="1477"/>
      <c r="SQF46" s="1477"/>
      <c r="SQG46" s="1477"/>
      <c r="SQH46" s="1477"/>
      <c r="SQI46" s="1477"/>
      <c r="SQJ46" s="1477"/>
      <c r="SQK46" s="1477"/>
      <c r="SQL46" s="1477"/>
      <c r="SQM46" s="1477"/>
      <c r="SQN46" s="1477"/>
      <c r="SQO46" s="1477"/>
      <c r="SQP46" s="1477"/>
      <c r="SQQ46" s="1477"/>
      <c r="SQR46" s="1477"/>
      <c r="SQS46" s="1477"/>
      <c r="SQT46" s="1477"/>
      <c r="SQU46" s="1477"/>
      <c r="SQV46" s="1477"/>
      <c r="SQW46" s="1477"/>
      <c r="SQX46" s="1477"/>
      <c r="SQY46" s="1477"/>
      <c r="SQZ46" s="1477"/>
      <c r="SRA46" s="1477"/>
      <c r="SRB46" s="1477"/>
      <c r="SRC46" s="1477"/>
      <c r="SRD46" s="1477"/>
      <c r="SRE46" s="1477"/>
      <c r="SRF46" s="1477"/>
      <c r="SRG46" s="1477"/>
      <c r="SRH46" s="1477"/>
      <c r="SRI46" s="1477"/>
      <c r="SRJ46" s="1477"/>
      <c r="SRK46" s="1477"/>
      <c r="SRL46" s="1477"/>
      <c r="SRM46" s="1477"/>
      <c r="SRN46" s="1477"/>
      <c r="SRO46" s="1477"/>
      <c r="SRP46" s="1477"/>
      <c r="SRQ46" s="1477"/>
      <c r="SRR46" s="1477"/>
      <c r="SRS46" s="1477"/>
      <c r="SRT46" s="1477"/>
      <c r="SRU46" s="1477"/>
      <c r="SRV46" s="1477"/>
      <c r="SRW46" s="1477"/>
      <c r="SRX46" s="1477"/>
      <c r="SRY46" s="1477"/>
      <c r="SRZ46" s="1477"/>
      <c r="SSA46" s="1477"/>
      <c r="SSB46" s="1477"/>
      <c r="SSC46" s="1477"/>
      <c r="SSD46" s="1477"/>
      <c r="SSE46" s="1477"/>
      <c r="SSF46" s="1477"/>
      <c r="SSG46" s="1477"/>
      <c r="SSH46" s="1477"/>
      <c r="SSI46" s="1477"/>
      <c r="SSJ46" s="1477"/>
      <c r="SSK46" s="1477"/>
      <c r="SSL46" s="1477"/>
      <c r="SSM46" s="1477"/>
      <c r="SSN46" s="1477"/>
      <c r="SSO46" s="1477"/>
      <c r="SSP46" s="1477"/>
      <c r="SSQ46" s="1477"/>
      <c r="SSR46" s="1477"/>
      <c r="SSS46" s="1477"/>
      <c r="SST46" s="1477"/>
      <c r="SSU46" s="1477"/>
      <c r="SSV46" s="1477"/>
      <c r="SSW46" s="1477"/>
      <c r="SSX46" s="1477"/>
      <c r="SSY46" s="1477"/>
      <c r="SSZ46" s="1477"/>
      <c r="STA46" s="1477"/>
      <c r="STB46" s="1477"/>
      <c r="STC46" s="1477"/>
      <c r="STD46" s="1477"/>
      <c r="STE46" s="1477"/>
      <c r="STF46" s="1477"/>
      <c r="STG46" s="1477"/>
      <c r="STH46" s="1477"/>
      <c r="STI46" s="1477"/>
      <c r="STJ46" s="1477"/>
      <c r="STK46" s="1477"/>
      <c r="STL46" s="1477"/>
      <c r="STM46" s="1477"/>
      <c r="STN46" s="1477"/>
      <c r="STO46" s="1477"/>
      <c r="STP46" s="1477"/>
      <c r="STQ46" s="1477"/>
      <c r="STR46" s="1477"/>
      <c r="STS46" s="1477"/>
      <c r="STT46" s="1477"/>
      <c r="STU46" s="1477"/>
      <c r="STV46" s="1477"/>
      <c r="STW46" s="1477"/>
      <c r="STX46" s="1477"/>
      <c r="STY46" s="1477"/>
      <c r="STZ46" s="1477"/>
      <c r="SUA46" s="1477"/>
      <c r="SUB46" s="1477"/>
      <c r="SUC46" s="1477"/>
      <c r="SUD46" s="1477"/>
      <c r="SUE46" s="1477"/>
      <c r="SUF46" s="1477"/>
      <c r="SUG46" s="1477"/>
      <c r="SUH46" s="1477"/>
      <c r="SUI46" s="1477"/>
      <c r="SUJ46" s="1477"/>
      <c r="SUK46" s="1477"/>
      <c r="SUL46" s="1477"/>
      <c r="SUM46" s="1477"/>
      <c r="SUN46" s="1477"/>
      <c r="SUO46" s="1477"/>
      <c r="SUP46" s="1477"/>
      <c r="SUQ46" s="1477"/>
      <c r="SUR46" s="1477"/>
      <c r="SUS46" s="1477"/>
      <c r="SUT46" s="1477"/>
      <c r="SUU46" s="1477"/>
      <c r="SUV46" s="1477"/>
      <c r="SUW46" s="1477"/>
      <c r="SUX46" s="1477"/>
      <c r="SUY46" s="1477"/>
      <c r="SUZ46" s="1477"/>
      <c r="SVA46" s="1477"/>
      <c r="SVB46" s="1477"/>
      <c r="SVC46" s="1477"/>
      <c r="SVD46" s="1477"/>
      <c r="SVE46" s="1477"/>
      <c r="SVF46" s="1477"/>
      <c r="SVG46" s="1477"/>
      <c r="SVH46" s="1477"/>
      <c r="SVI46" s="1477"/>
      <c r="SVJ46" s="1477"/>
      <c r="SVK46" s="1477"/>
      <c r="SVL46" s="1477"/>
      <c r="SVM46" s="1477"/>
      <c r="SVN46" s="1477"/>
      <c r="SVO46" s="1477"/>
      <c r="SVP46" s="1477"/>
      <c r="SVQ46" s="1477"/>
      <c r="SVR46" s="1477"/>
      <c r="SVS46" s="1477"/>
      <c r="SVT46" s="1477"/>
      <c r="SVU46" s="1477"/>
      <c r="SVV46" s="1477"/>
      <c r="SVW46" s="1477"/>
      <c r="SVX46" s="1477"/>
      <c r="SVY46" s="1477"/>
      <c r="SVZ46" s="1477"/>
      <c r="SWA46" s="1477"/>
      <c r="SWB46" s="1477"/>
      <c r="SWC46" s="1477"/>
      <c r="SWD46" s="1477"/>
      <c r="SWE46" s="1477"/>
      <c r="SWF46" s="1477"/>
      <c r="SWG46" s="1477"/>
      <c r="SWH46" s="1477"/>
      <c r="SWI46" s="1477"/>
      <c r="SWJ46" s="1477"/>
      <c r="SWK46" s="1477"/>
      <c r="SWL46" s="1477"/>
      <c r="SWM46" s="1477"/>
      <c r="SWN46" s="1477"/>
      <c r="SWO46" s="1477"/>
      <c r="SWP46" s="1477"/>
      <c r="SWQ46" s="1477"/>
      <c r="SWR46" s="1477"/>
      <c r="SWS46" s="1477"/>
      <c r="SWT46" s="1477"/>
      <c r="SWU46" s="1477"/>
      <c r="SWV46" s="1477"/>
      <c r="SWW46" s="1477"/>
      <c r="SWX46" s="1477"/>
      <c r="SWY46" s="1477"/>
      <c r="SWZ46" s="1477"/>
      <c r="SXA46" s="1477"/>
      <c r="SXB46" s="1477"/>
      <c r="SXC46" s="1477"/>
      <c r="SXD46" s="1477"/>
      <c r="SXE46" s="1477"/>
      <c r="SXF46" s="1477"/>
      <c r="SXG46" s="1477"/>
      <c r="SXH46" s="1477"/>
      <c r="SXI46" s="1477"/>
      <c r="SXJ46" s="1477"/>
      <c r="SXK46" s="1477"/>
      <c r="SXL46" s="1477"/>
      <c r="SXM46" s="1477"/>
      <c r="SXN46" s="1477"/>
      <c r="SXO46" s="1477"/>
      <c r="SXP46" s="1477"/>
      <c r="SXQ46" s="1477"/>
      <c r="SXR46" s="1477"/>
      <c r="SXS46" s="1477"/>
      <c r="SXT46" s="1477"/>
      <c r="SXU46" s="1477"/>
      <c r="SXV46" s="1477"/>
      <c r="SXW46" s="1477"/>
      <c r="SXX46" s="1477"/>
      <c r="SXY46" s="1477"/>
      <c r="SXZ46" s="1477"/>
      <c r="SYA46" s="1477"/>
      <c r="SYB46" s="1477"/>
      <c r="SYC46" s="1477"/>
      <c r="SYD46" s="1477"/>
      <c r="SYE46" s="1477"/>
      <c r="SYF46" s="1477"/>
      <c r="SYG46" s="1477"/>
      <c r="SYH46" s="1477"/>
      <c r="SYI46" s="1477"/>
      <c r="SYJ46" s="1477"/>
      <c r="SYK46" s="1477"/>
      <c r="SYL46" s="1477"/>
      <c r="SYM46" s="1477"/>
      <c r="SYN46" s="1477"/>
      <c r="SYO46" s="1477"/>
      <c r="SYP46" s="1477"/>
      <c r="SYQ46" s="1477"/>
      <c r="SYR46" s="1477"/>
      <c r="SYS46" s="1477"/>
      <c r="SYT46" s="1477"/>
      <c r="SYU46" s="1477"/>
      <c r="SYV46" s="1477"/>
      <c r="SYW46" s="1477"/>
      <c r="SYX46" s="1477"/>
      <c r="SYY46" s="1477"/>
      <c r="SYZ46" s="1477"/>
      <c r="SZA46" s="1477"/>
      <c r="SZB46" s="1477"/>
      <c r="SZC46" s="1477"/>
      <c r="SZD46" s="1477"/>
      <c r="SZE46" s="1477"/>
      <c r="SZF46" s="1477"/>
      <c r="SZG46" s="1477"/>
      <c r="SZH46" s="1477"/>
      <c r="SZI46" s="1477"/>
      <c r="SZJ46" s="1477"/>
      <c r="SZK46" s="1477"/>
      <c r="SZL46" s="1477"/>
      <c r="SZM46" s="1477"/>
      <c r="SZN46" s="1477"/>
      <c r="SZO46" s="1477"/>
      <c r="SZP46" s="1477"/>
      <c r="SZQ46" s="1477"/>
      <c r="SZR46" s="1477"/>
      <c r="SZS46" s="1477"/>
      <c r="SZT46" s="1477"/>
      <c r="SZU46" s="1477"/>
      <c r="SZV46" s="1477"/>
      <c r="SZW46" s="1477"/>
      <c r="SZX46" s="1477"/>
      <c r="SZY46" s="1477"/>
      <c r="SZZ46" s="1477"/>
      <c r="TAA46" s="1477"/>
      <c r="TAB46" s="1477"/>
      <c r="TAC46" s="1477"/>
      <c r="TAD46" s="1477"/>
      <c r="TAE46" s="1477"/>
      <c r="TAF46" s="1477"/>
      <c r="TAG46" s="1477"/>
      <c r="TAH46" s="1477"/>
      <c r="TAI46" s="1477"/>
      <c r="TAJ46" s="1477"/>
      <c r="TAK46" s="1477"/>
      <c r="TAL46" s="1477"/>
      <c r="TAM46" s="1477"/>
      <c r="TAN46" s="1477"/>
      <c r="TAO46" s="1477"/>
      <c r="TAP46" s="1477"/>
      <c r="TAQ46" s="1477"/>
      <c r="TAR46" s="1477"/>
      <c r="TAS46" s="1477"/>
      <c r="TAT46" s="1477"/>
      <c r="TAU46" s="1477"/>
      <c r="TAV46" s="1477"/>
      <c r="TAW46" s="1477"/>
      <c r="TAX46" s="1477"/>
      <c r="TAY46" s="1477"/>
      <c r="TAZ46" s="1477"/>
      <c r="TBA46" s="1477"/>
      <c r="TBB46" s="1477"/>
      <c r="TBC46" s="1477"/>
      <c r="TBD46" s="1477"/>
      <c r="TBE46" s="1477"/>
      <c r="TBF46" s="1477"/>
      <c r="TBG46" s="1477"/>
      <c r="TBH46" s="1477"/>
      <c r="TBI46" s="1477"/>
      <c r="TBJ46" s="1477"/>
      <c r="TBK46" s="1477"/>
      <c r="TBL46" s="1477"/>
      <c r="TBM46" s="1477"/>
      <c r="TBN46" s="1477"/>
      <c r="TBO46" s="1477"/>
      <c r="TBP46" s="1477"/>
      <c r="TBQ46" s="1477"/>
      <c r="TBR46" s="1477"/>
      <c r="TBS46" s="1477"/>
      <c r="TBT46" s="1477"/>
      <c r="TBU46" s="1477"/>
      <c r="TBV46" s="1477"/>
      <c r="TBW46" s="1477"/>
      <c r="TBX46" s="1477"/>
      <c r="TBY46" s="1477"/>
      <c r="TBZ46" s="1477"/>
      <c r="TCA46" s="1477"/>
      <c r="TCB46" s="1477"/>
      <c r="TCC46" s="1477"/>
      <c r="TCD46" s="1477"/>
      <c r="TCE46" s="1477"/>
      <c r="TCF46" s="1477"/>
      <c r="TCG46" s="1477"/>
      <c r="TCH46" s="1477"/>
      <c r="TCI46" s="1477"/>
      <c r="TCJ46" s="1477"/>
      <c r="TCK46" s="1477"/>
      <c r="TCL46" s="1477"/>
      <c r="TCM46" s="1477"/>
      <c r="TCN46" s="1477"/>
      <c r="TCO46" s="1477"/>
      <c r="TCP46" s="1477"/>
      <c r="TCQ46" s="1477"/>
      <c r="TCR46" s="1477"/>
      <c r="TCS46" s="1477"/>
      <c r="TCT46" s="1477"/>
      <c r="TCU46" s="1477"/>
      <c r="TCV46" s="1477"/>
      <c r="TCW46" s="1477"/>
      <c r="TCX46" s="1477"/>
      <c r="TCY46" s="1477"/>
      <c r="TCZ46" s="1477"/>
      <c r="TDA46" s="1477"/>
      <c r="TDB46" s="1477"/>
      <c r="TDC46" s="1477"/>
      <c r="TDD46" s="1477"/>
      <c r="TDE46" s="1477"/>
      <c r="TDF46" s="1477"/>
      <c r="TDG46" s="1477"/>
      <c r="TDH46" s="1477"/>
      <c r="TDI46" s="1477"/>
      <c r="TDJ46" s="1477"/>
      <c r="TDK46" s="1477"/>
      <c r="TDL46" s="1477"/>
      <c r="TDM46" s="1477"/>
      <c r="TDN46" s="1477"/>
      <c r="TDO46" s="1477"/>
      <c r="TDP46" s="1477"/>
      <c r="TDQ46" s="1477"/>
      <c r="TDR46" s="1477"/>
      <c r="TDS46" s="1477"/>
      <c r="TDT46" s="1477"/>
      <c r="TDU46" s="1477"/>
      <c r="TDV46" s="1477"/>
      <c r="TDW46" s="1477"/>
      <c r="TDX46" s="1477"/>
      <c r="TDY46" s="1477"/>
      <c r="TDZ46" s="1477"/>
      <c r="TEA46" s="1477"/>
      <c r="TEB46" s="1477"/>
      <c r="TEC46" s="1477"/>
      <c r="TED46" s="1477"/>
      <c r="TEE46" s="1477"/>
      <c r="TEF46" s="1477"/>
      <c r="TEG46" s="1477"/>
      <c r="TEH46" s="1477"/>
      <c r="TEI46" s="1477"/>
      <c r="TEJ46" s="1477"/>
      <c r="TEK46" s="1477"/>
      <c r="TEL46" s="1477"/>
      <c r="TEM46" s="1477"/>
      <c r="TEN46" s="1477"/>
      <c r="TEO46" s="1477"/>
      <c r="TEP46" s="1477"/>
      <c r="TEQ46" s="1477"/>
      <c r="TER46" s="1477"/>
      <c r="TES46" s="1477"/>
      <c r="TET46" s="1477"/>
      <c r="TEU46" s="1477"/>
      <c r="TEV46" s="1477"/>
      <c r="TEW46" s="1477"/>
      <c r="TEX46" s="1477"/>
      <c r="TEY46" s="1477"/>
      <c r="TEZ46" s="1477"/>
      <c r="TFA46" s="1477"/>
      <c r="TFB46" s="1477"/>
      <c r="TFC46" s="1477"/>
      <c r="TFD46" s="1477"/>
      <c r="TFE46" s="1477"/>
      <c r="TFF46" s="1477"/>
      <c r="TFG46" s="1477"/>
      <c r="TFH46" s="1477"/>
      <c r="TFI46" s="1477"/>
      <c r="TFJ46" s="1477"/>
      <c r="TFK46" s="1477"/>
      <c r="TFL46" s="1477"/>
      <c r="TFM46" s="1477"/>
      <c r="TFN46" s="1477"/>
      <c r="TFO46" s="1477"/>
      <c r="TFP46" s="1477"/>
      <c r="TFQ46" s="1477"/>
      <c r="TFR46" s="1477"/>
      <c r="TFS46" s="1477"/>
      <c r="TFT46" s="1477"/>
      <c r="TFU46" s="1477"/>
      <c r="TFV46" s="1477"/>
      <c r="TFW46" s="1477"/>
      <c r="TFX46" s="1477"/>
      <c r="TFY46" s="1477"/>
      <c r="TFZ46" s="1477"/>
      <c r="TGA46" s="1477"/>
      <c r="TGB46" s="1477"/>
      <c r="TGC46" s="1477"/>
      <c r="TGD46" s="1477"/>
      <c r="TGE46" s="1477"/>
      <c r="TGF46" s="1477"/>
      <c r="TGG46" s="1477"/>
      <c r="TGH46" s="1477"/>
      <c r="TGI46" s="1477"/>
      <c r="TGJ46" s="1477"/>
      <c r="TGK46" s="1477"/>
      <c r="TGL46" s="1477"/>
      <c r="TGM46" s="1477"/>
      <c r="TGN46" s="1477"/>
      <c r="TGO46" s="1477"/>
      <c r="TGP46" s="1477"/>
      <c r="TGQ46" s="1477"/>
      <c r="TGR46" s="1477"/>
      <c r="TGS46" s="1477"/>
      <c r="TGT46" s="1477"/>
      <c r="TGU46" s="1477"/>
      <c r="TGV46" s="1477"/>
      <c r="TGW46" s="1477"/>
      <c r="TGX46" s="1477"/>
      <c r="TGY46" s="1477"/>
      <c r="TGZ46" s="1477"/>
      <c r="THA46" s="1477"/>
      <c r="THB46" s="1477"/>
      <c r="THC46" s="1477"/>
      <c r="THD46" s="1477"/>
      <c r="THE46" s="1477"/>
      <c r="THF46" s="1477"/>
      <c r="THG46" s="1477"/>
      <c r="THH46" s="1477"/>
      <c r="THI46" s="1477"/>
      <c r="THJ46" s="1477"/>
      <c r="THK46" s="1477"/>
      <c r="THL46" s="1477"/>
      <c r="THM46" s="1477"/>
      <c r="THN46" s="1477"/>
      <c r="THO46" s="1477"/>
      <c r="THP46" s="1477"/>
      <c r="THQ46" s="1477"/>
      <c r="THR46" s="1477"/>
      <c r="THS46" s="1477"/>
      <c r="THT46" s="1477"/>
      <c r="THU46" s="1477"/>
      <c r="THV46" s="1477"/>
      <c r="THW46" s="1477"/>
      <c r="THX46" s="1477"/>
      <c r="THY46" s="1477"/>
      <c r="THZ46" s="1477"/>
      <c r="TIA46" s="1477"/>
      <c r="TIB46" s="1477"/>
      <c r="TIC46" s="1477"/>
      <c r="TID46" s="1477"/>
      <c r="TIE46" s="1477"/>
      <c r="TIF46" s="1477"/>
      <c r="TIG46" s="1477"/>
      <c r="TIH46" s="1477"/>
      <c r="TII46" s="1477"/>
      <c r="TIJ46" s="1477"/>
      <c r="TIK46" s="1477"/>
      <c r="TIL46" s="1477"/>
      <c r="TIM46" s="1477"/>
      <c r="TIN46" s="1477"/>
      <c r="TIO46" s="1477"/>
      <c r="TIP46" s="1477"/>
      <c r="TIQ46" s="1477"/>
      <c r="TIR46" s="1477"/>
      <c r="TIS46" s="1477"/>
      <c r="TIT46" s="1477"/>
      <c r="TIU46" s="1477"/>
      <c r="TIV46" s="1477"/>
      <c r="TIW46" s="1477"/>
      <c r="TIX46" s="1477"/>
      <c r="TIY46" s="1477"/>
      <c r="TIZ46" s="1477"/>
      <c r="TJA46" s="1477"/>
      <c r="TJB46" s="1477"/>
      <c r="TJC46" s="1477"/>
      <c r="TJD46" s="1477"/>
      <c r="TJE46" s="1477"/>
      <c r="TJF46" s="1477"/>
      <c r="TJG46" s="1477"/>
      <c r="TJH46" s="1477"/>
      <c r="TJI46" s="1477"/>
      <c r="TJJ46" s="1477"/>
      <c r="TJK46" s="1477"/>
      <c r="TJL46" s="1477"/>
      <c r="TJM46" s="1477"/>
      <c r="TJN46" s="1477"/>
      <c r="TJO46" s="1477"/>
      <c r="TJP46" s="1477"/>
      <c r="TJQ46" s="1477"/>
      <c r="TJR46" s="1477"/>
      <c r="TJS46" s="1477"/>
      <c r="TJT46" s="1477"/>
      <c r="TJU46" s="1477"/>
      <c r="TJV46" s="1477"/>
      <c r="TJW46" s="1477"/>
      <c r="TJX46" s="1477"/>
      <c r="TJY46" s="1477"/>
      <c r="TJZ46" s="1477"/>
      <c r="TKA46" s="1477"/>
      <c r="TKB46" s="1477"/>
      <c r="TKC46" s="1477"/>
      <c r="TKD46" s="1477"/>
      <c r="TKE46" s="1477"/>
      <c r="TKF46" s="1477"/>
      <c r="TKG46" s="1477"/>
      <c r="TKH46" s="1477"/>
      <c r="TKI46" s="1477"/>
      <c r="TKJ46" s="1477"/>
      <c r="TKK46" s="1477"/>
      <c r="TKL46" s="1477"/>
      <c r="TKM46" s="1477"/>
      <c r="TKN46" s="1477"/>
      <c r="TKO46" s="1477"/>
      <c r="TKP46" s="1477"/>
      <c r="TKQ46" s="1477"/>
      <c r="TKR46" s="1477"/>
      <c r="TKS46" s="1477"/>
      <c r="TKT46" s="1477"/>
      <c r="TKU46" s="1477"/>
      <c r="TKV46" s="1477"/>
      <c r="TKW46" s="1477"/>
      <c r="TKX46" s="1477"/>
      <c r="TKY46" s="1477"/>
      <c r="TKZ46" s="1477"/>
      <c r="TLA46" s="1477"/>
      <c r="TLB46" s="1477"/>
      <c r="TLC46" s="1477"/>
      <c r="TLD46" s="1477"/>
      <c r="TLE46" s="1477"/>
      <c r="TLF46" s="1477"/>
      <c r="TLG46" s="1477"/>
      <c r="TLH46" s="1477"/>
      <c r="TLI46" s="1477"/>
      <c r="TLJ46" s="1477"/>
      <c r="TLK46" s="1477"/>
      <c r="TLL46" s="1477"/>
      <c r="TLM46" s="1477"/>
      <c r="TLN46" s="1477"/>
      <c r="TLO46" s="1477"/>
      <c r="TLP46" s="1477"/>
      <c r="TLQ46" s="1477"/>
      <c r="TLR46" s="1477"/>
      <c r="TLS46" s="1477"/>
      <c r="TLT46" s="1477"/>
      <c r="TLU46" s="1477"/>
      <c r="TLV46" s="1477"/>
      <c r="TLW46" s="1477"/>
      <c r="TLX46" s="1477"/>
      <c r="TLY46" s="1477"/>
      <c r="TLZ46" s="1477"/>
      <c r="TMA46" s="1477"/>
      <c r="TMB46" s="1477"/>
      <c r="TMC46" s="1477"/>
      <c r="TMD46" s="1477"/>
      <c r="TME46" s="1477"/>
      <c r="TMF46" s="1477"/>
      <c r="TMG46" s="1477"/>
      <c r="TMH46" s="1477"/>
      <c r="TMI46" s="1477"/>
      <c r="TMJ46" s="1477"/>
      <c r="TMK46" s="1477"/>
      <c r="TML46" s="1477"/>
      <c r="TMM46" s="1477"/>
      <c r="TMN46" s="1477"/>
      <c r="TMO46" s="1477"/>
      <c r="TMP46" s="1477"/>
      <c r="TMQ46" s="1477"/>
      <c r="TMR46" s="1477"/>
      <c r="TMS46" s="1477"/>
      <c r="TMT46" s="1477"/>
      <c r="TMU46" s="1477"/>
      <c r="TMV46" s="1477"/>
      <c r="TMW46" s="1477"/>
      <c r="TMX46" s="1477"/>
      <c r="TMY46" s="1477"/>
      <c r="TMZ46" s="1477"/>
      <c r="TNA46" s="1477"/>
      <c r="TNB46" s="1477"/>
      <c r="TNC46" s="1477"/>
      <c r="TND46" s="1477"/>
      <c r="TNE46" s="1477"/>
      <c r="TNF46" s="1477"/>
      <c r="TNG46" s="1477"/>
      <c r="TNH46" s="1477"/>
      <c r="TNI46" s="1477"/>
      <c r="TNJ46" s="1477"/>
      <c r="TNK46" s="1477"/>
      <c r="TNL46" s="1477"/>
      <c r="TNM46" s="1477"/>
      <c r="TNN46" s="1477"/>
      <c r="TNO46" s="1477"/>
      <c r="TNP46" s="1477"/>
      <c r="TNQ46" s="1477"/>
      <c r="TNR46" s="1477"/>
      <c r="TNS46" s="1477"/>
      <c r="TNT46" s="1477"/>
      <c r="TNU46" s="1477"/>
      <c r="TNV46" s="1477"/>
      <c r="TNW46" s="1477"/>
      <c r="TNX46" s="1477"/>
      <c r="TNY46" s="1477"/>
      <c r="TNZ46" s="1477"/>
      <c r="TOA46" s="1477"/>
      <c r="TOB46" s="1477"/>
      <c r="TOC46" s="1477"/>
      <c r="TOD46" s="1477"/>
      <c r="TOE46" s="1477"/>
      <c r="TOF46" s="1477"/>
      <c r="TOG46" s="1477"/>
      <c r="TOH46" s="1477"/>
      <c r="TOI46" s="1477"/>
      <c r="TOJ46" s="1477"/>
      <c r="TOK46" s="1477"/>
      <c r="TOL46" s="1477"/>
      <c r="TOM46" s="1477"/>
      <c r="TON46" s="1477"/>
      <c r="TOO46" s="1477"/>
      <c r="TOP46" s="1477"/>
      <c r="TOQ46" s="1477"/>
      <c r="TOR46" s="1477"/>
      <c r="TOS46" s="1477"/>
      <c r="TOT46" s="1477"/>
      <c r="TOU46" s="1477"/>
      <c r="TOV46" s="1477"/>
      <c r="TOW46" s="1477"/>
      <c r="TOX46" s="1477"/>
      <c r="TOY46" s="1477"/>
      <c r="TOZ46" s="1477"/>
      <c r="TPA46" s="1477"/>
      <c r="TPB46" s="1477"/>
      <c r="TPC46" s="1477"/>
      <c r="TPD46" s="1477"/>
      <c r="TPE46" s="1477"/>
      <c r="TPF46" s="1477"/>
      <c r="TPG46" s="1477"/>
      <c r="TPH46" s="1477"/>
      <c r="TPI46" s="1477"/>
      <c r="TPJ46" s="1477"/>
      <c r="TPK46" s="1477"/>
      <c r="TPL46" s="1477"/>
      <c r="TPM46" s="1477"/>
      <c r="TPN46" s="1477"/>
      <c r="TPO46" s="1477"/>
      <c r="TPP46" s="1477"/>
      <c r="TPQ46" s="1477"/>
      <c r="TPR46" s="1477"/>
      <c r="TPS46" s="1477"/>
      <c r="TPT46" s="1477"/>
      <c r="TPU46" s="1477"/>
      <c r="TPV46" s="1477"/>
      <c r="TPW46" s="1477"/>
      <c r="TPX46" s="1477"/>
      <c r="TPY46" s="1477"/>
      <c r="TPZ46" s="1477"/>
      <c r="TQA46" s="1477"/>
      <c r="TQB46" s="1477"/>
      <c r="TQC46" s="1477"/>
      <c r="TQD46" s="1477"/>
      <c r="TQE46" s="1477"/>
      <c r="TQF46" s="1477"/>
      <c r="TQG46" s="1477"/>
      <c r="TQH46" s="1477"/>
      <c r="TQI46" s="1477"/>
      <c r="TQJ46" s="1477"/>
      <c r="TQK46" s="1477"/>
      <c r="TQL46" s="1477"/>
      <c r="TQM46" s="1477"/>
      <c r="TQN46" s="1477"/>
      <c r="TQO46" s="1477"/>
      <c r="TQP46" s="1477"/>
      <c r="TQQ46" s="1477"/>
      <c r="TQR46" s="1477"/>
      <c r="TQS46" s="1477"/>
      <c r="TQT46" s="1477"/>
      <c r="TQU46" s="1477"/>
      <c r="TQV46" s="1477"/>
      <c r="TQW46" s="1477"/>
      <c r="TQX46" s="1477"/>
      <c r="TQY46" s="1477"/>
      <c r="TQZ46" s="1477"/>
      <c r="TRA46" s="1477"/>
      <c r="TRB46" s="1477"/>
      <c r="TRC46" s="1477"/>
      <c r="TRD46" s="1477"/>
      <c r="TRE46" s="1477"/>
      <c r="TRF46" s="1477"/>
      <c r="TRG46" s="1477"/>
      <c r="TRH46" s="1477"/>
      <c r="TRI46" s="1477"/>
      <c r="TRJ46" s="1477"/>
      <c r="TRK46" s="1477"/>
      <c r="TRL46" s="1477"/>
      <c r="TRM46" s="1477"/>
      <c r="TRN46" s="1477"/>
      <c r="TRO46" s="1477"/>
      <c r="TRP46" s="1477"/>
      <c r="TRQ46" s="1477"/>
      <c r="TRR46" s="1477"/>
      <c r="TRS46" s="1477"/>
      <c r="TRT46" s="1477"/>
      <c r="TRU46" s="1477"/>
      <c r="TRV46" s="1477"/>
      <c r="TRW46" s="1477"/>
      <c r="TRX46" s="1477"/>
      <c r="TRY46" s="1477"/>
      <c r="TRZ46" s="1477"/>
      <c r="TSA46" s="1477"/>
      <c r="TSB46" s="1477"/>
      <c r="TSC46" s="1477"/>
      <c r="TSD46" s="1477"/>
      <c r="TSE46" s="1477"/>
      <c r="TSF46" s="1477"/>
      <c r="TSG46" s="1477"/>
      <c r="TSH46" s="1477"/>
      <c r="TSI46" s="1477"/>
      <c r="TSJ46" s="1477"/>
      <c r="TSK46" s="1477"/>
      <c r="TSL46" s="1477"/>
      <c r="TSM46" s="1477"/>
      <c r="TSN46" s="1477"/>
      <c r="TSO46" s="1477"/>
      <c r="TSP46" s="1477"/>
      <c r="TSQ46" s="1477"/>
      <c r="TSR46" s="1477"/>
      <c r="TSS46" s="1477"/>
      <c r="TST46" s="1477"/>
      <c r="TSU46" s="1477"/>
      <c r="TSV46" s="1477"/>
      <c r="TSW46" s="1477"/>
      <c r="TSX46" s="1477"/>
      <c r="TSY46" s="1477"/>
      <c r="TSZ46" s="1477"/>
      <c r="TTA46" s="1477"/>
      <c r="TTB46" s="1477"/>
      <c r="TTC46" s="1477"/>
      <c r="TTD46" s="1477"/>
      <c r="TTE46" s="1477"/>
      <c r="TTF46" s="1477"/>
      <c r="TTG46" s="1477"/>
      <c r="TTH46" s="1477"/>
      <c r="TTI46" s="1477"/>
      <c r="TTJ46" s="1477"/>
      <c r="TTK46" s="1477"/>
      <c r="TTL46" s="1477"/>
      <c r="TTM46" s="1477"/>
      <c r="TTN46" s="1477"/>
      <c r="TTO46" s="1477"/>
      <c r="TTP46" s="1477"/>
      <c r="TTQ46" s="1477"/>
      <c r="TTR46" s="1477"/>
      <c r="TTS46" s="1477"/>
      <c r="TTT46" s="1477"/>
      <c r="TTU46" s="1477"/>
      <c r="TTV46" s="1477"/>
      <c r="TTW46" s="1477"/>
      <c r="TTX46" s="1477"/>
      <c r="TTY46" s="1477"/>
      <c r="TTZ46" s="1477"/>
      <c r="TUA46" s="1477"/>
      <c r="TUB46" s="1477"/>
      <c r="TUC46" s="1477"/>
      <c r="TUD46" s="1477"/>
      <c r="TUE46" s="1477"/>
      <c r="TUF46" s="1477"/>
      <c r="TUG46" s="1477"/>
      <c r="TUH46" s="1477"/>
      <c r="TUI46" s="1477"/>
      <c r="TUJ46" s="1477"/>
      <c r="TUK46" s="1477"/>
      <c r="TUL46" s="1477"/>
      <c r="TUM46" s="1477"/>
      <c r="TUN46" s="1477"/>
      <c r="TUO46" s="1477"/>
      <c r="TUP46" s="1477"/>
      <c r="TUQ46" s="1477"/>
      <c r="TUR46" s="1477"/>
      <c r="TUS46" s="1477"/>
      <c r="TUT46" s="1477"/>
      <c r="TUU46" s="1477"/>
      <c r="TUV46" s="1477"/>
      <c r="TUW46" s="1477"/>
      <c r="TUX46" s="1477"/>
      <c r="TUY46" s="1477"/>
      <c r="TUZ46" s="1477"/>
      <c r="TVA46" s="1477"/>
      <c r="TVB46" s="1477"/>
      <c r="TVC46" s="1477"/>
      <c r="TVD46" s="1477"/>
      <c r="TVE46" s="1477"/>
      <c r="TVF46" s="1477"/>
      <c r="TVG46" s="1477"/>
      <c r="TVH46" s="1477"/>
      <c r="TVI46" s="1477"/>
      <c r="TVJ46" s="1477"/>
      <c r="TVK46" s="1477"/>
      <c r="TVL46" s="1477"/>
      <c r="TVM46" s="1477"/>
      <c r="TVN46" s="1477"/>
      <c r="TVO46" s="1477"/>
      <c r="TVP46" s="1477"/>
      <c r="TVQ46" s="1477"/>
      <c r="TVR46" s="1477"/>
      <c r="TVS46" s="1477"/>
      <c r="TVT46" s="1477"/>
      <c r="TVU46" s="1477"/>
      <c r="TVV46" s="1477"/>
      <c r="TVW46" s="1477"/>
      <c r="TVX46" s="1477"/>
      <c r="TVY46" s="1477"/>
      <c r="TVZ46" s="1477"/>
      <c r="TWA46" s="1477"/>
      <c r="TWB46" s="1477"/>
      <c r="TWC46" s="1477"/>
      <c r="TWD46" s="1477"/>
      <c r="TWE46" s="1477"/>
      <c r="TWF46" s="1477"/>
      <c r="TWG46" s="1477"/>
      <c r="TWH46" s="1477"/>
      <c r="TWI46" s="1477"/>
      <c r="TWJ46" s="1477"/>
      <c r="TWK46" s="1477"/>
      <c r="TWL46" s="1477"/>
      <c r="TWM46" s="1477"/>
      <c r="TWN46" s="1477"/>
      <c r="TWO46" s="1477"/>
      <c r="TWP46" s="1477"/>
      <c r="TWQ46" s="1477"/>
      <c r="TWR46" s="1477"/>
      <c r="TWS46" s="1477"/>
      <c r="TWT46" s="1477"/>
      <c r="TWU46" s="1477"/>
      <c r="TWV46" s="1477"/>
      <c r="TWW46" s="1477"/>
      <c r="TWX46" s="1477"/>
      <c r="TWY46" s="1477"/>
      <c r="TWZ46" s="1477"/>
      <c r="TXA46" s="1477"/>
      <c r="TXB46" s="1477"/>
      <c r="TXC46" s="1477"/>
      <c r="TXD46" s="1477"/>
      <c r="TXE46" s="1477"/>
      <c r="TXF46" s="1477"/>
      <c r="TXG46" s="1477"/>
      <c r="TXH46" s="1477"/>
      <c r="TXI46" s="1477"/>
      <c r="TXJ46" s="1477"/>
      <c r="TXK46" s="1477"/>
      <c r="TXL46" s="1477"/>
      <c r="TXM46" s="1477"/>
      <c r="TXN46" s="1477"/>
      <c r="TXO46" s="1477"/>
      <c r="TXP46" s="1477"/>
      <c r="TXQ46" s="1477"/>
      <c r="TXR46" s="1477"/>
      <c r="TXS46" s="1477"/>
      <c r="TXT46" s="1477"/>
      <c r="TXU46" s="1477"/>
      <c r="TXV46" s="1477"/>
      <c r="TXW46" s="1477"/>
      <c r="TXX46" s="1477"/>
      <c r="TXY46" s="1477"/>
      <c r="TXZ46" s="1477"/>
      <c r="TYA46" s="1477"/>
      <c r="TYB46" s="1477"/>
      <c r="TYC46" s="1477"/>
      <c r="TYD46" s="1477"/>
      <c r="TYE46" s="1477"/>
      <c r="TYF46" s="1477"/>
      <c r="TYG46" s="1477"/>
      <c r="TYH46" s="1477"/>
      <c r="TYI46" s="1477"/>
      <c r="TYJ46" s="1477"/>
      <c r="TYK46" s="1477"/>
      <c r="TYL46" s="1477"/>
      <c r="TYM46" s="1477"/>
      <c r="TYN46" s="1477"/>
      <c r="TYO46" s="1477"/>
      <c r="TYP46" s="1477"/>
      <c r="TYQ46" s="1477"/>
      <c r="TYR46" s="1477"/>
      <c r="TYS46" s="1477"/>
      <c r="TYT46" s="1477"/>
      <c r="TYU46" s="1477"/>
      <c r="TYV46" s="1477"/>
      <c r="TYW46" s="1477"/>
      <c r="TYX46" s="1477"/>
      <c r="TYY46" s="1477"/>
      <c r="TYZ46" s="1477"/>
      <c r="TZA46" s="1477"/>
      <c r="TZB46" s="1477"/>
      <c r="TZC46" s="1477"/>
      <c r="TZD46" s="1477"/>
      <c r="TZE46" s="1477"/>
      <c r="TZF46" s="1477"/>
      <c r="TZG46" s="1477"/>
      <c r="TZH46" s="1477"/>
      <c r="TZI46" s="1477"/>
      <c r="TZJ46" s="1477"/>
      <c r="TZK46" s="1477"/>
      <c r="TZL46" s="1477"/>
      <c r="TZM46" s="1477"/>
      <c r="TZN46" s="1477"/>
      <c r="TZO46" s="1477"/>
      <c r="TZP46" s="1477"/>
      <c r="TZQ46" s="1477"/>
      <c r="TZR46" s="1477"/>
      <c r="TZS46" s="1477"/>
      <c r="TZT46" s="1477"/>
      <c r="TZU46" s="1477"/>
      <c r="TZV46" s="1477"/>
      <c r="TZW46" s="1477"/>
      <c r="TZX46" s="1477"/>
      <c r="TZY46" s="1477"/>
      <c r="TZZ46" s="1477"/>
      <c r="UAA46" s="1477"/>
      <c r="UAB46" s="1477"/>
      <c r="UAC46" s="1477"/>
      <c r="UAD46" s="1477"/>
      <c r="UAE46" s="1477"/>
      <c r="UAF46" s="1477"/>
      <c r="UAG46" s="1477"/>
      <c r="UAH46" s="1477"/>
      <c r="UAI46" s="1477"/>
      <c r="UAJ46" s="1477"/>
      <c r="UAK46" s="1477"/>
      <c r="UAL46" s="1477"/>
      <c r="UAM46" s="1477"/>
      <c r="UAN46" s="1477"/>
      <c r="UAO46" s="1477"/>
      <c r="UAP46" s="1477"/>
      <c r="UAQ46" s="1477"/>
      <c r="UAR46" s="1477"/>
      <c r="UAS46" s="1477"/>
      <c r="UAT46" s="1477"/>
      <c r="UAU46" s="1477"/>
      <c r="UAV46" s="1477"/>
      <c r="UAW46" s="1477"/>
      <c r="UAX46" s="1477"/>
      <c r="UAY46" s="1477"/>
      <c r="UAZ46" s="1477"/>
      <c r="UBA46" s="1477"/>
      <c r="UBB46" s="1477"/>
      <c r="UBC46" s="1477"/>
      <c r="UBD46" s="1477"/>
      <c r="UBE46" s="1477"/>
      <c r="UBF46" s="1477"/>
      <c r="UBG46" s="1477"/>
      <c r="UBH46" s="1477"/>
      <c r="UBI46" s="1477"/>
      <c r="UBJ46" s="1477"/>
      <c r="UBK46" s="1477"/>
      <c r="UBL46" s="1477"/>
      <c r="UBM46" s="1477"/>
      <c r="UBN46" s="1477"/>
      <c r="UBO46" s="1477"/>
      <c r="UBP46" s="1477"/>
      <c r="UBQ46" s="1477"/>
      <c r="UBR46" s="1477"/>
      <c r="UBS46" s="1477"/>
      <c r="UBT46" s="1477"/>
      <c r="UBU46" s="1477"/>
      <c r="UBV46" s="1477"/>
      <c r="UBW46" s="1477"/>
      <c r="UBX46" s="1477"/>
      <c r="UBY46" s="1477"/>
      <c r="UBZ46" s="1477"/>
      <c r="UCA46" s="1477"/>
      <c r="UCB46" s="1477"/>
      <c r="UCC46" s="1477"/>
      <c r="UCD46" s="1477"/>
      <c r="UCE46" s="1477"/>
      <c r="UCF46" s="1477"/>
      <c r="UCG46" s="1477"/>
      <c r="UCH46" s="1477"/>
      <c r="UCI46" s="1477"/>
      <c r="UCJ46" s="1477"/>
      <c r="UCK46" s="1477"/>
      <c r="UCL46" s="1477"/>
      <c r="UCM46" s="1477"/>
      <c r="UCN46" s="1477"/>
      <c r="UCO46" s="1477"/>
      <c r="UCP46" s="1477"/>
      <c r="UCQ46" s="1477"/>
      <c r="UCR46" s="1477"/>
      <c r="UCS46" s="1477"/>
      <c r="UCT46" s="1477"/>
      <c r="UCU46" s="1477"/>
      <c r="UCV46" s="1477"/>
      <c r="UCW46" s="1477"/>
      <c r="UCX46" s="1477"/>
      <c r="UCY46" s="1477"/>
      <c r="UCZ46" s="1477"/>
      <c r="UDA46" s="1477"/>
      <c r="UDB46" s="1477"/>
      <c r="UDC46" s="1477"/>
      <c r="UDD46" s="1477"/>
      <c r="UDE46" s="1477"/>
      <c r="UDF46" s="1477"/>
      <c r="UDG46" s="1477"/>
      <c r="UDH46" s="1477"/>
      <c r="UDI46" s="1477"/>
      <c r="UDJ46" s="1477"/>
      <c r="UDK46" s="1477"/>
      <c r="UDL46" s="1477"/>
      <c r="UDM46" s="1477"/>
      <c r="UDN46" s="1477"/>
      <c r="UDO46" s="1477"/>
      <c r="UDP46" s="1477"/>
      <c r="UDQ46" s="1477"/>
      <c r="UDR46" s="1477"/>
      <c r="UDS46" s="1477"/>
      <c r="UDT46" s="1477"/>
      <c r="UDU46" s="1477"/>
      <c r="UDV46" s="1477"/>
      <c r="UDW46" s="1477"/>
      <c r="UDX46" s="1477"/>
      <c r="UDY46" s="1477"/>
      <c r="UDZ46" s="1477"/>
      <c r="UEA46" s="1477"/>
      <c r="UEB46" s="1477"/>
      <c r="UEC46" s="1477"/>
      <c r="UED46" s="1477"/>
      <c r="UEE46" s="1477"/>
      <c r="UEF46" s="1477"/>
      <c r="UEG46" s="1477"/>
      <c r="UEH46" s="1477"/>
      <c r="UEI46" s="1477"/>
      <c r="UEJ46" s="1477"/>
      <c r="UEK46" s="1477"/>
      <c r="UEL46" s="1477"/>
      <c r="UEM46" s="1477"/>
      <c r="UEN46" s="1477"/>
      <c r="UEO46" s="1477"/>
      <c r="UEP46" s="1477"/>
      <c r="UEQ46" s="1477"/>
      <c r="UER46" s="1477"/>
      <c r="UES46" s="1477"/>
      <c r="UET46" s="1477"/>
      <c r="UEU46" s="1477"/>
      <c r="UEV46" s="1477"/>
      <c r="UEW46" s="1477"/>
      <c r="UEX46" s="1477"/>
      <c r="UEY46" s="1477"/>
      <c r="UEZ46" s="1477"/>
      <c r="UFA46" s="1477"/>
      <c r="UFB46" s="1477"/>
      <c r="UFC46" s="1477"/>
      <c r="UFD46" s="1477"/>
      <c r="UFE46" s="1477"/>
      <c r="UFF46" s="1477"/>
      <c r="UFG46" s="1477"/>
      <c r="UFH46" s="1477"/>
      <c r="UFI46" s="1477"/>
      <c r="UFJ46" s="1477"/>
      <c r="UFK46" s="1477"/>
      <c r="UFL46" s="1477"/>
      <c r="UFM46" s="1477"/>
      <c r="UFN46" s="1477"/>
      <c r="UFO46" s="1477"/>
      <c r="UFP46" s="1477"/>
      <c r="UFQ46" s="1477"/>
      <c r="UFR46" s="1477"/>
      <c r="UFS46" s="1477"/>
      <c r="UFT46" s="1477"/>
      <c r="UFU46" s="1477"/>
      <c r="UFV46" s="1477"/>
      <c r="UFW46" s="1477"/>
      <c r="UFX46" s="1477"/>
      <c r="UFY46" s="1477"/>
      <c r="UFZ46" s="1477"/>
      <c r="UGA46" s="1477"/>
      <c r="UGB46" s="1477"/>
      <c r="UGC46" s="1477"/>
      <c r="UGD46" s="1477"/>
      <c r="UGE46" s="1477"/>
      <c r="UGF46" s="1477"/>
      <c r="UGG46" s="1477"/>
      <c r="UGH46" s="1477"/>
      <c r="UGI46" s="1477"/>
      <c r="UGJ46" s="1477"/>
      <c r="UGK46" s="1477"/>
      <c r="UGL46" s="1477"/>
      <c r="UGM46" s="1477"/>
      <c r="UGN46" s="1477"/>
      <c r="UGO46" s="1477"/>
      <c r="UGP46" s="1477"/>
      <c r="UGQ46" s="1477"/>
      <c r="UGR46" s="1477"/>
      <c r="UGS46" s="1477"/>
      <c r="UGT46" s="1477"/>
      <c r="UGU46" s="1477"/>
      <c r="UGV46" s="1477"/>
      <c r="UGW46" s="1477"/>
      <c r="UGX46" s="1477"/>
      <c r="UGY46" s="1477"/>
      <c r="UGZ46" s="1477"/>
      <c r="UHA46" s="1477"/>
      <c r="UHB46" s="1477"/>
      <c r="UHC46" s="1477"/>
      <c r="UHD46" s="1477"/>
      <c r="UHE46" s="1477"/>
      <c r="UHF46" s="1477"/>
      <c r="UHG46" s="1477"/>
      <c r="UHH46" s="1477"/>
      <c r="UHI46" s="1477"/>
      <c r="UHJ46" s="1477"/>
      <c r="UHK46" s="1477"/>
      <c r="UHL46" s="1477"/>
      <c r="UHM46" s="1477"/>
      <c r="UHN46" s="1477"/>
      <c r="UHO46" s="1477"/>
      <c r="UHP46" s="1477"/>
      <c r="UHQ46" s="1477"/>
      <c r="UHR46" s="1477"/>
      <c r="UHS46" s="1477"/>
      <c r="UHT46" s="1477"/>
      <c r="UHU46" s="1477"/>
      <c r="UHV46" s="1477"/>
      <c r="UHW46" s="1477"/>
      <c r="UHX46" s="1477"/>
      <c r="UHY46" s="1477"/>
      <c r="UHZ46" s="1477"/>
      <c r="UIA46" s="1477"/>
      <c r="UIB46" s="1477"/>
      <c r="UIC46" s="1477"/>
      <c r="UID46" s="1477"/>
      <c r="UIE46" s="1477"/>
      <c r="UIF46" s="1477"/>
      <c r="UIG46" s="1477"/>
      <c r="UIH46" s="1477"/>
      <c r="UII46" s="1477"/>
      <c r="UIJ46" s="1477"/>
      <c r="UIK46" s="1477"/>
      <c r="UIL46" s="1477"/>
      <c r="UIM46" s="1477"/>
      <c r="UIN46" s="1477"/>
      <c r="UIO46" s="1477"/>
      <c r="UIP46" s="1477"/>
      <c r="UIQ46" s="1477"/>
      <c r="UIR46" s="1477"/>
      <c r="UIS46" s="1477"/>
      <c r="UIT46" s="1477"/>
      <c r="UIU46" s="1477"/>
      <c r="UIV46" s="1477"/>
      <c r="UIW46" s="1477"/>
      <c r="UIX46" s="1477"/>
      <c r="UIY46" s="1477"/>
      <c r="UIZ46" s="1477"/>
      <c r="UJA46" s="1477"/>
      <c r="UJB46" s="1477"/>
      <c r="UJC46" s="1477"/>
      <c r="UJD46" s="1477"/>
      <c r="UJE46" s="1477"/>
      <c r="UJF46" s="1477"/>
      <c r="UJG46" s="1477"/>
      <c r="UJH46" s="1477"/>
      <c r="UJI46" s="1477"/>
      <c r="UJJ46" s="1477"/>
      <c r="UJK46" s="1477"/>
      <c r="UJL46" s="1477"/>
      <c r="UJM46" s="1477"/>
      <c r="UJN46" s="1477"/>
      <c r="UJO46" s="1477"/>
      <c r="UJP46" s="1477"/>
      <c r="UJQ46" s="1477"/>
      <c r="UJR46" s="1477"/>
      <c r="UJS46" s="1477"/>
      <c r="UJT46" s="1477"/>
      <c r="UJU46" s="1477"/>
      <c r="UJV46" s="1477"/>
      <c r="UJW46" s="1477"/>
      <c r="UJX46" s="1477"/>
      <c r="UJY46" s="1477"/>
      <c r="UJZ46" s="1477"/>
      <c r="UKA46" s="1477"/>
      <c r="UKB46" s="1477"/>
      <c r="UKC46" s="1477"/>
      <c r="UKD46" s="1477"/>
      <c r="UKE46" s="1477"/>
      <c r="UKF46" s="1477"/>
      <c r="UKG46" s="1477"/>
      <c r="UKH46" s="1477"/>
      <c r="UKI46" s="1477"/>
      <c r="UKJ46" s="1477"/>
      <c r="UKK46" s="1477"/>
      <c r="UKL46" s="1477"/>
      <c r="UKM46" s="1477"/>
      <c r="UKN46" s="1477"/>
      <c r="UKO46" s="1477"/>
      <c r="UKP46" s="1477"/>
      <c r="UKQ46" s="1477"/>
      <c r="UKR46" s="1477"/>
      <c r="UKS46" s="1477"/>
      <c r="UKT46" s="1477"/>
      <c r="UKU46" s="1477"/>
      <c r="UKV46" s="1477"/>
      <c r="UKW46" s="1477"/>
      <c r="UKX46" s="1477"/>
      <c r="UKY46" s="1477"/>
      <c r="UKZ46" s="1477"/>
      <c r="ULA46" s="1477"/>
      <c r="ULB46" s="1477"/>
      <c r="ULC46" s="1477"/>
      <c r="ULD46" s="1477"/>
      <c r="ULE46" s="1477"/>
      <c r="ULF46" s="1477"/>
      <c r="ULG46" s="1477"/>
      <c r="ULH46" s="1477"/>
      <c r="ULI46" s="1477"/>
      <c r="ULJ46" s="1477"/>
      <c r="ULK46" s="1477"/>
      <c r="ULL46" s="1477"/>
      <c r="ULM46" s="1477"/>
      <c r="ULN46" s="1477"/>
      <c r="ULO46" s="1477"/>
      <c r="ULP46" s="1477"/>
      <c r="ULQ46" s="1477"/>
      <c r="ULR46" s="1477"/>
      <c r="ULS46" s="1477"/>
      <c r="ULT46" s="1477"/>
      <c r="ULU46" s="1477"/>
      <c r="ULV46" s="1477"/>
      <c r="ULW46" s="1477"/>
      <c r="ULX46" s="1477"/>
      <c r="ULY46" s="1477"/>
      <c r="ULZ46" s="1477"/>
      <c r="UMA46" s="1477"/>
      <c r="UMB46" s="1477"/>
      <c r="UMC46" s="1477"/>
      <c r="UMD46" s="1477"/>
      <c r="UME46" s="1477"/>
      <c r="UMF46" s="1477"/>
      <c r="UMG46" s="1477"/>
      <c r="UMH46" s="1477"/>
      <c r="UMI46" s="1477"/>
      <c r="UMJ46" s="1477"/>
      <c r="UMK46" s="1477"/>
      <c r="UML46" s="1477"/>
      <c r="UMM46" s="1477"/>
      <c r="UMN46" s="1477"/>
      <c r="UMO46" s="1477"/>
      <c r="UMP46" s="1477"/>
      <c r="UMQ46" s="1477"/>
      <c r="UMR46" s="1477"/>
      <c r="UMS46" s="1477"/>
      <c r="UMT46" s="1477"/>
      <c r="UMU46" s="1477"/>
      <c r="UMV46" s="1477"/>
      <c r="UMW46" s="1477"/>
      <c r="UMX46" s="1477"/>
      <c r="UMY46" s="1477"/>
      <c r="UMZ46" s="1477"/>
      <c r="UNA46" s="1477"/>
      <c r="UNB46" s="1477"/>
      <c r="UNC46" s="1477"/>
      <c r="UND46" s="1477"/>
      <c r="UNE46" s="1477"/>
      <c r="UNF46" s="1477"/>
      <c r="UNG46" s="1477"/>
      <c r="UNH46" s="1477"/>
      <c r="UNI46" s="1477"/>
      <c r="UNJ46" s="1477"/>
      <c r="UNK46" s="1477"/>
      <c r="UNL46" s="1477"/>
      <c r="UNM46" s="1477"/>
      <c r="UNN46" s="1477"/>
      <c r="UNO46" s="1477"/>
      <c r="UNP46" s="1477"/>
      <c r="UNQ46" s="1477"/>
      <c r="UNR46" s="1477"/>
      <c r="UNS46" s="1477"/>
      <c r="UNT46" s="1477"/>
      <c r="UNU46" s="1477"/>
      <c r="UNV46" s="1477"/>
      <c r="UNW46" s="1477"/>
      <c r="UNX46" s="1477"/>
      <c r="UNY46" s="1477"/>
      <c r="UNZ46" s="1477"/>
      <c r="UOA46" s="1477"/>
      <c r="UOB46" s="1477"/>
      <c r="UOC46" s="1477"/>
      <c r="UOD46" s="1477"/>
      <c r="UOE46" s="1477"/>
      <c r="UOF46" s="1477"/>
      <c r="UOG46" s="1477"/>
      <c r="UOH46" s="1477"/>
      <c r="UOI46" s="1477"/>
      <c r="UOJ46" s="1477"/>
      <c r="UOK46" s="1477"/>
      <c r="UOL46" s="1477"/>
      <c r="UOM46" s="1477"/>
      <c r="UON46" s="1477"/>
      <c r="UOO46" s="1477"/>
      <c r="UOP46" s="1477"/>
      <c r="UOQ46" s="1477"/>
      <c r="UOR46" s="1477"/>
      <c r="UOS46" s="1477"/>
      <c r="UOT46" s="1477"/>
      <c r="UOU46" s="1477"/>
      <c r="UOV46" s="1477"/>
      <c r="UOW46" s="1477"/>
      <c r="UOX46" s="1477"/>
      <c r="UOY46" s="1477"/>
      <c r="UOZ46" s="1477"/>
      <c r="UPA46" s="1477"/>
      <c r="UPB46" s="1477"/>
      <c r="UPC46" s="1477"/>
      <c r="UPD46" s="1477"/>
      <c r="UPE46" s="1477"/>
      <c r="UPF46" s="1477"/>
      <c r="UPG46" s="1477"/>
      <c r="UPH46" s="1477"/>
      <c r="UPI46" s="1477"/>
      <c r="UPJ46" s="1477"/>
      <c r="UPK46" s="1477"/>
      <c r="UPL46" s="1477"/>
      <c r="UPM46" s="1477"/>
      <c r="UPN46" s="1477"/>
      <c r="UPO46" s="1477"/>
      <c r="UPP46" s="1477"/>
      <c r="UPQ46" s="1477"/>
      <c r="UPR46" s="1477"/>
      <c r="UPS46" s="1477"/>
      <c r="UPT46" s="1477"/>
      <c r="UPU46" s="1477"/>
      <c r="UPV46" s="1477"/>
      <c r="UPW46" s="1477"/>
      <c r="UPX46" s="1477"/>
      <c r="UPY46" s="1477"/>
      <c r="UPZ46" s="1477"/>
      <c r="UQA46" s="1477"/>
      <c r="UQB46" s="1477"/>
      <c r="UQC46" s="1477"/>
      <c r="UQD46" s="1477"/>
      <c r="UQE46" s="1477"/>
      <c r="UQF46" s="1477"/>
      <c r="UQG46" s="1477"/>
      <c r="UQH46" s="1477"/>
      <c r="UQI46" s="1477"/>
      <c r="UQJ46" s="1477"/>
      <c r="UQK46" s="1477"/>
      <c r="UQL46" s="1477"/>
      <c r="UQM46" s="1477"/>
      <c r="UQN46" s="1477"/>
      <c r="UQO46" s="1477"/>
      <c r="UQP46" s="1477"/>
      <c r="UQQ46" s="1477"/>
      <c r="UQR46" s="1477"/>
      <c r="UQS46" s="1477"/>
      <c r="UQT46" s="1477"/>
      <c r="UQU46" s="1477"/>
      <c r="UQV46" s="1477"/>
      <c r="UQW46" s="1477"/>
      <c r="UQX46" s="1477"/>
      <c r="UQY46" s="1477"/>
      <c r="UQZ46" s="1477"/>
      <c r="URA46" s="1477"/>
      <c r="URB46" s="1477"/>
      <c r="URC46" s="1477"/>
      <c r="URD46" s="1477"/>
      <c r="URE46" s="1477"/>
      <c r="URF46" s="1477"/>
      <c r="URG46" s="1477"/>
      <c r="URH46" s="1477"/>
      <c r="URI46" s="1477"/>
      <c r="URJ46" s="1477"/>
      <c r="URK46" s="1477"/>
      <c r="URL46" s="1477"/>
      <c r="URM46" s="1477"/>
      <c r="URN46" s="1477"/>
      <c r="URO46" s="1477"/>
      <c r="URP46" s="1477"/>
      <c r="URQ46" s="1477"/>
      <c r="URR46" s="1477"/>
      <c r="URS46" s="1477"/>
      <c r="URT46" s="1477"/>
      <c r="URU46" s="1477"/>
      <c r="URV46" s="1477"/>
      <c r="URW46" s="1477"/>
      <c r="URX46" s="1477"/>
      <c r="URY46" s="1477"/>
      <c r="URZ46" s="1477"/>
      <c r="USA46" s="1477"/>
      <c r="USB46" s="1477"/>
      <c r="USC46" s="1477"/>
      <c r="USD46" s="1477"/>
      <c r="USE46" s="1477"/>
      <c r="USF46" s="1477"/>
      <c r="USG46" s="1477"/>
      <c r="USH46" s="1477"/>
      <c r="USI46" s="1477"/>
      <c r="USJ46" s="1477"/>
      <c r="USK46" s="1477"/>
      <c r="USL46" s="1477"/>
      <c r="USM46" s="1477"/>
      <c r="USN46" s="1477"/>
      <c r="USO46" s="1477"/>
      <c r="USP46" s="1477"/>
      <c r="USQ46" s="1477"/>
      <c r="USR46" s="1477"/>
      <c r="USS46" s="1477"/>
      <c r="UST46" s="1477"/>
      <c r="USU46" s="1477"/>
      <c r="USV46" s="1477"/>
      <c r="USW46" s="1477"/>
      <c r="USX46" s="1477"/>
      <c r="USY46" s="1477"/>
      <c r="USZ46" s="1477"/>
      <c r="UTA46" s="1477"/>
      <c r="UTB46" s="1477"/>
      <c r="UTC46" s="1477"/>
      <c r="UTD46" s="1477"/>
      <c r="UTE46" s="1477"/>
      <c r="UTF46" s="1477"/>
      <c r="UTG46" s="1477"/>
      <c r="UTH46" s="1477"/>
      <c r="UTI46" s="1477"/>
      <c r="UTJ46" s="1477"/>
      <c r="UTK46" s="1477"/>
      <c r="UTL46" s="1477"/>
      <c r="UTM46" s="1477"/>
      <c r="UTN46" s="1477"/>
      <c r="UTO46" s="1477"/>
      <c r="UTP46" s="1477"/>
      <c r="UTQ46" s="1477"/>
      <c r="UTR46" s="1477"/>
      <c r="UTS46" s="1477"/>
      <c r="UTT46" s="1477"/>
      <c r="UTU46" s="1477"/>
      <c r="UTV46" s="1477"/>
      <c r="UTW46" s="1477"/>
      <c r="UTX46" s="1477"/>
      <c r="UTY46" s="1477"/>
      <c r="UTZ46" s="1477"/>
      <c r="UUA46" s="1477"/>
      <c r="UUB46" s="1477"/>
      <c r="UUC46" s="1477"/>
      <c r="UUD46" s="1477"/>
      <c r="UUE46" s="1477"/>
      <c r="UUF46" s="1477"/>
      <c r="UUG46" s="1477"/>
      <c r="UUH46" s="1477"/>
      <c r="UUI46" s="1477"/>
      <c r="UUJ46" s="1477"/>
      <c r="UUK46" s="1477"/>
      <c r="UUL46" s="1477"/>
      <c r="UUM46" s="1477"/>
      <c r="UUN46" s="1477"/>
      <c r="UUO46" s="1477"/>
      <c r="UUP46" s="1477"/>
      <c r="UUQ46" s="1477"/>
      <c r="UUR46" s="1477"/>
      <c r="UUS46" s="1477"/>
      <c r="UUT46" s="1477"/>
      <c r="UUU46" s="1477"/>
      <c r="UUV46" s="1477"/>
      <c r="UUW46" s="1477"/>
      <c r="UUX46" s="1477"/>
      <c r="UUY46" s="1477"/>
      <c r="UUZ46" s="1477"/>
      <c r="UVA46" s="1477"/>
      <c r="UVB46" s="1477"/>
      <c r="UVC46" s="1477"/>
      <c r="UVD46" s="1477"/>
      <c r="UVE46" s="1477"/>
      <c r="UVF46" s="1477"/>
      <c r="UVG46" s="1477"/>
      <c r="UVH46" s="1477"/>
      <c r="UVI46" s="1477"/>
      <c r="UVJ46" s="1477"/>
      <c r="UVK46" s="1477"/>
      <c r="UVL46" s="1477"/>
      <c r="UVM46" s="1477"/>
      <c r="UVN46" s="1477"/>
      <c r="UVO46" s="1477"/>
      <c r="UVP46" s="1477"/>
      <c r="UVQ46" s="1477"/>
      <c r="UVR46" s="1477"/>
      <c r="UVS46" s="1477"/>
      <c r="UVT46" s="1477"/>
      <c r="UVU46" s="1477"/>
      <c r="UVV46" s="1477"/>
      <c r="UVW46" s="1477"/>
      <c r="UVX46" s="1477"/>
      <c r="UVY46" s="1477"/>
      <c r="UVZ46" s="1477"/>
      <c r="UWA46" s="1477"/>
      <c r="UWB46" s="1477"/>
      <c r="UWC46" s="1477"/>
      <c r="UWD46" s="1477"/>
      <c r="UWE46" s="1477"/>
      <c r="UWF46" s="1477"/>
      <c r="UWG46" s="1477"/>
      <c r="UWH46" s="1477"/>
      <c r="UWI46" s="1477"/>
      <c r="UWJ46" s="1477"/>
      <c r="UWK46" s="1477"/>
      <c r="UWL46" s="1477"/>
      <c r="UWM46" s="1477"/>
      <c r="UWN46" s="1477"/>
      <c r="UWO46" s="1477"/>
      <c r="UWP46" s="1477"/>
      <c r="UWQ46" s="1477"/>
      <c r="UWR46" s="1477"/>
      <c r="UWS46" s="1477"/>
      <c r="UWT46" s="1477"/>
      <c r="UWU46" s="1477"/>
      <c r="UWV46" s="1477"/>
      <c r="UWW46" s="1477"/>
      <c r="UWX46" s="1477"/>
      <c r="UWY46" s="1477"/>
      <c r="UWZ46" s="1477"/>
      <c r="UXA46" s="1477"/>
      <c r="UXB46" s="1477"/>
      <c r="UXC46" s="1477"/>
      <c r="UXD46" s="1477"/>
      <c r="UXE46" s="1477"/>
      <c r="UXF46" s="1477"/>
      <c r="UXG46" s="1477"/>
      <c r="UXH46" s="1477"/>
      <c r="UXI46" s="1477"/>
      <c r="UXJ46" s="1477"/>
      <c r="UXK46" s="1477"/>
      <c r="UXL46" s="1477"/>
      <c r="UXM46" s="1477"/>
      <c r="UXN46" s="1477"/>
      <c r="UXO46" s="1477"/>
      <c r="UXP46" s="1477"/>
      <c r="UXQ46" s="1477"/>
      <c r="UXR46" s="1477"/>
      <c r="UXS46" s="1477"/>
      <c r="UXT46" s="1477"/>
      <c r="UXU46" s="1477"/>
      <c r="UXV46" s="1477"/>
      <c r="UXW46" s="1477"/>
      <c r="UXX46" s="1477"/>
      <c r="UXY46" s="1477"/>
      <c r="UXZ46" s="1477"/>
      <c r="UYA46" s="1477"/>
      <c r="UYB46" s="1477"/>
      <c r="UYC46" s="1477"/>
      <c r="UYD46" s="1477"/>
      <c r="UYE46" s="1477"/>
      <c r="UYF46" s="1477"/>
      <c r="UYG46" s="1477"/>
      <c r="UYH46" s="1477"/>
      <c r="UYI46" s="1477"/>
      <c r="UYJ46" s="1477"/>
      <c r="UYK46" s="1477"/>
      <c r="UYL46" s="1477"/>
      <c r="UYM46" s="1477"/>
      <c r="UYN46" s="1477"/>
      <c r="UYO46" s="1477"/>
      <c r="UYP46" s="1477"/>
      <c r="UYQ46" s="1477"/>
      <c r="UYR46" s="1477"/>
      <c r="UYS46" s="1477"/>
      <c r="UYT46" s="1477"/>
      <c r="UYU46" s="1477"/>
      <c r="UYV46" s="1477"/>
      <c r="UYW46" s="1477"/>
      <c r="UYX46" s="1477"/>
      <c r="UYY46" s="1477"/>
      <c r="UYZ46" s="1477"/>
      <c r="UZA46" s="1477"/>
      <c r="UZB46" s="1477"/>
      <c r="UZC46" s="1477"/>
      <c r="UZD46" s="1477"/>
      <c r="UZE46" s="1477"/>
      <c r="UZF46" s="1477"/>
      <c r="UZG46" s="1477"/>
      <c r="UZH46" s="1477"/>
      <c r="UZI46" s="1477"/>
      <c r="UZJ46" s="1477"/>
      <c r="UZK46" s="1477"/>
      <c r="UZL46" s="1477"/>
      <c r="UZM46" s="1477"/>
      <c r="UZN46" s="1477"/>
      <c r="UZO46" s="1477"/>
      <c r="UZP46" s="1477"/>
      <c r="UZQ46" s="1477"/>
      <c r="UZR46" s="1477"/>
      <c r="UZS46" s="1477"/>
      <c r="UZT46" s="1477"/>
      <c r="UZU46" s="1477"/>
      <c r="UZV46" s="1477"/>
      <c r="UZW46" s="1477"/>
      <c r="UZX46" s="1477"/>
      <c r="UZY46" s="1477"/>
      <c r="UZZ46" s="1477"/>
      <c r="VAA46" s="1477"/>
      <c r="VAB46" s="1477"/>
      <c r="VAC46" s="1477"/>
      <c r="VAD46" s="1477"/>
      <c r="VAE46" s="1477"/>
      <c r="VAF46" s="1477"/>
      <c r="VAG46" s="1477"/>
      <c r="VAH46" s="1477"/>
      <c r="VAI46" s="1477"/>
      <c r="VAJ46" s="1477"/>
      <c r="VAK46" s="1477"/>
      <c r="VAL46" s="1477"/>
      <c r="VAM46" s="1477"/>
      <c r="VAN46" s="1477"/>
      <c r="VAO46" s="1477"/>
      <c r="VAP46" s="1477"/>
      <c r="VAQ46" s="1477"/>
      <c r="VAR46" s="1477"/>
      <c r="VAS46" s="1477"/>
      <c r="VAT46" s="1477"/>
      <c r="VAU46" s="1477"/>
      <c r="VAV46" s="1477"/>
      <c r="VAW46" s="1477"/>
      <c r="VAX46" s="1477"/>
      <c r="VAY46" s="1477"/>
      <c r="VAZ46" s="1477"/>
      <c r="VBA46" s="1477"/>
      <c r="VBB46" s="1477"/>
      <c r="VBC46" s="1477"/>
      <c r="VBD46" s="1477"/>
      <c r="VBE46" s="1477"/>
      <c r="VBF46" s="1477"/>
      <c r="VBG46" s="1477"/>
      <c r="VBH46" s="1477"/>
      <c r="VBI46" s="1477"/>
      <c r="VBJ46" s="1477"/>
      <c r="VBK46" s="1477"/>
      <c r="VBL46" s="1477"/>
      <c r="VBM46" s="1477"/>
      <c r="VBN46" s="1477"/>
      <c r="VBO46" s="1477"/>
      <c r="VBP46" s="1477"/>
      <c r="VBQ46" s="1477"/>
      <c r="VBR46" s="1477"/>
      <c r="VBS46" s="1477"/>
      <c r="VBT46" s="1477"/>
      <c r="VBU46" s="1477"/>
      <c r="VBV46" s="1477"/>
      <c r="VBW46" s="1477"/>
      <c r="VBX46" s="1477"/>
      <c r="VBY46" s="1477"/>
      <c r="VBZ46" s="1477"/>
      <c r="VCA46" s="1477"/>
      <c r="VCB46" s="1477"/>
      <c r="VCC46" s="1477"/>
      <c r="VCD46" s="1477"/>
      <c r="VCE46" s="1477"/>
      <c r="VCF46" s="1477"/>
      <c r="VCG46" s="1477"/>
      <c r="VCH46" s="1477"/>
      <c r="VCI46" s="1477"/>
      <c r="VCJ46" s="1477"/>
      <c r="VCK46" s="1477"/>
      <c r="VCL46" s="1477"/>
      <c r="VCM46" s="1477"/>
      <c r="VCN46" s="1477"/>
      <c r="VCO46" s="1477"/>
      <c r="VCP46" s="1477"/>
      <c r="VCQ46" s="1477"/>
      <c r="VCR46" s="1477"/>
      <c r="VCS46" s="1477"/>
      <c r="VCT46" s="1477"/>
      <c r="VCU46" s="1477"/>
      <c r="VCV46" s="1477"/>
      <c r="VCW46" s="1477"/>
      <c r="VCX46" s="1477"/>
      <c r="VCY46" s="1477"/>
      <c r="VCZ46" s="1477"/>
      <c r="VDA46" s="1477"/>
      <c r="VDB46" s="1477"/>
      <c r="VDC46" s="1477"/>
      <c r="VDD46" s="1477"/>
      <c r="VDE46" s="1477"/>
      <c r="VDF46" s="1477"/>
      <c r="VDG46" s="1477"/>
      <c r="VDH46" s="1477"/>
      <c r="VDI46" s="1477"/>
      <c r="VDJ46" s="1477"/>
      <c r="VDK46" s="1477"/>
      <c r="VDL46" s="1477"/>
      <c r="VDM46" s="1477"/>
      <c r="VDN46" s="1477"/>
      <c r="VDO46" s="1477"/>
      <c r="VDP46" s="1477"/>
      <c r="VDQ46" s="1477"/>
      <c r="VDR46" s="1477"/>
      <c r="VDS46" s="1477"/>
      <c r="VDT46" s="1477"/>
      <c r="VDU46" s="1477"/>
      <c r="VDV46" s="1477"/>
      <c r="VDW46" s="1477"/>
      <c r="VDX46" s="1477"/>
      <c r="VDY46" s="1477"/>
      <c r="VDZ46" s="1477"/>
      <c r="VEA46" s="1477"/>
      <c r="VEB46" s="1477"/>
      <c r="VEC46" s="1477"/>
      <c r="VED46" s="1477"/>
      <c r="VEE46" s="1477"/>
      <c r="VEF46" s="1477"/>
      <c r="VEG46" s="1477"/>
      <c r="VEH46" s="1477"/>
      <c r="VEI46" s="1477"/>
      <c r="VEJ46" s="1477"/>
      <c r="VEK46" s="1477"/>
      <c r="VEL46" s="1477"/>
      <c r="VEM46" s="1477"/>
      <c r="VEN46" s="1477"/>
      <c r="VEO46" s="1477"/>
      <c r="VEP46" s="1477"/>
      <c r="VEQ46" s="1477"/>
      <c r="VER46" s="1477"/>
      <c r="VES46" s="1477"/>
      <c r="VET46" s="1477"/>
      <c r="VEU46" s="1477"/>
      <c r="VEV46" s="1477"/>
      <c r="VEW46" s="1477"/>
      <c r="VEX46" s="1477"/>
      <c r="VEY46" s="1477"/>
      <c r="VEZ46" s="1477"/>
      <c r="VFA46" s="1477"/>
      <c r="VFB46" s="1477"/>
      <c r="VFC46" s="1477"/>
      <c r="VFD46" s="1477"/>
      <c r="VFE46" s="1477"/>
      <c r="VFF46" s="1477"/>
      <c r="VFG46" s="1477"/>
      <c r="VFH46" s="1477"/>
      <c r="VFI46" s="1477"/>
      <c r="VFJ46" s="1477"/>
      <c r="VFK46" s="1477"/>
      <c r="VFL46" s="1477"/>
      <c r="VFM46" s="1477"/>
      <c r="VFN46" s="1477"/>
      <c r="VFO46" s="1477"/>
      <c r="VFP46" s="1477"/>
      <c r="VFQ46" s="1477"/>
      <c r="VFR46" s="1477"/>
      <c r="VFS46" s="1477"/>
      <c r="VFT46" s="1477"/>
      <c r="VFU46" s="1477"/>
      <c r="VFV46" s="1477"/>
      <c r="VFW46" s="1477"/>
      <c r="VFX46" s="1477"/>
      <c r="VFY46" s="1477"/>
      <c r="VFZ46" s="1477"/>
      <c r="VGA46" s="1477"/>
      <c r="VGB46" s="1477"/>
      <c r="VGC46" s="1477"/>
      <c r="VGD46" s="1477"/>
      <c r="VGE46" s="1477"/>
      <c r="VGF46" s="1477"/>
      <c r="VGG46" s="1477"/>
      <c r="VGH46" s="1477"/>
      <c r="VGI46" s="1477"/>
      <c r="VGJ46" s="1477"/>
      <c r="VGK46" s="1477"/>
      <c r="VGL46" s="1477"/>
      <c r="VGM46" s="1477"/>
      <c r="VGN46" s="1477"/>
      <c r="VGO46" s="1477"/>
      <c r="VGP46" s="1477"/>
      <c r="VGQ46" s="1477"/>
      <c r="VGR46" s="1477"/>
      <c r="VGS46" s="1477"/>
      <c r="VGT46" s="1477"/>
      <c r="VGU46" s="1477"/>
      <c r="VGV46" s="1477"/>
      <c r="VGW46" s="1477"/>
      <c r="VGX46" s="1477"/>
      <c r="VGY46" s="1477"/>
      <c r="VGZ46" s="1477"/>
      <c r="VHA46" s="1477"/>
      <c r="VHB46" s="1477"/>
      <c r="VHC46" s="1477"/>
      <c r="VHD46" s="1477"/>
      <c r="VHE46" s="1477"/>
      <c r="VHF46" s="1477"/>
      <c r="VHG46" s="1477"/>
      <c r="VHH46" s="1477"/>
      <c r="VHI46" s="1477"/>
      <c r="VHJ46" s="1477"/>
      <c r="VHK46" s="1477"/>
      <c r="VHL46" s="1477"/>
      <c r="VHM46" s="1477"/>
      <c r="VHN46" s="1477"/>
      <c r="VHO46" s="1477"/>
      <c r="VHP46" s="1477"/>
      <c r="VHQ46" s="1477"/>
      <c r="VHR46" s="1477"/>
      <c r="VHS46" s="1477"/>
      <c r="VHT46" s="1477"/>
      <c r="VHU46" s="1477"/>
      <c r="VHV46" s="1477"/>
      <c r="VHW46" s="1477"/>
      <c r="VHX46" s="1477"/>
      <c r="VHY46" s="1477"/>
      <c r="VHZ46" s="1477"/>
      <c r="VIA46" s="1477"/>
      <c r="VIB46" s="1477"/>
      <c r="VIC46" s="1477"/>
      <c r="VID46" s="1477"/>
      <c r="VIE46" s="1477"/>
      <c r="VIF46" s="1477"/>
      <c r="VIG46" s="1477"/>
      <c r="VIH46" s="1477"/>
      <c r="VII46" s="1477"/>
      <c r="VIJ46" s="1477"/>
      <c r="VIK46" s="1477"/>
      <c r="VIL46" s="1477"/>
      <c r="VIM46" s="1477"/>
      <c r="VIN46" s="1477"/>
      <c r="VIO46" s="1477"/>
      <c r="VIP46" s="1477"/>
      <c r="VIQ46" s="1477"/>
      <c r="VIR46" s="1477"/>
      <c r="VIS46" s="1477"/>
      <c r="VIT46" s="1477"/>
      <c r="VIU46" s="1477"/>
      <c r="VIV46" s="1477"/>
      <c r="VIW46" s="1477"/>
      <c r="VIX46" s="1477"/>
      <c r="VIY46" s="1477"/>
      <c r="VIZ46" s="1477"/>
      <c r="VJA46" s="1477"/>
      <c r="VJB46" s="1477"/>
      <c r="VJC46" s="1477"/>
      <c r="VJD46" s="1477"/>
      <c r="VJE46" s="1477"/>
      <c r="VJF46" s="1477"/>
      <c r="VJG46" s="1477"/>
      <c r="VJH46" s="1477"/>
      <c r="VJI46" s="1477"/>
      <c r="VJJ46" s="1477"/>
      <c r="VJK46" s="1477"/>
      <c r="VJL46" s="1477"/>
      <c r="VJM46" s="1477"/>
      <c r="VJN46" s="1477"/>
      <c r="VJO46" s="1477"/>
      <c r="VJP46" s="1477"/>
      <c r="VJQ46" s="1477"/>
      <c r="VJR46" s="1477"/>
      <c r="VJS46" s="1477"/>
      <c r="VJT46" s="1477"/>
      <c r="VJU46" s="1477"/>
      <c r="VJV46" s="1477"/>
      <c r="VJW46" s="1477"/>
      <c r="VJX46" s="1477"/>
      <c r="VJY46" s="1477"/>
      <c r="VJZ46" s="1477"/>
      <c r="VKA46" s="1477"/>
      <c r="VKB46" s="1477"/>
      <c r="VKC46" s="1477"/>
      <c r="VKD46" s="1477"/>
      <c r="VKE46" s="1477"/>
      <c r="VKF46" s="1477"/>
      <c r="VKG46" s="1477"/>
      <c r="VKH46" s="1477"/>
      <c r="VKI46" s="1477"/>
      <c r="VKJ46" s="1477"/>
      <c r="VKK46" s="1477"/>
      <c r="VKL46" s="1477"/>
      <c r="VKM46" s="1477"/>
      <c r="VKN46" s="1477"/>
      <c r="VKO46" s="1477"/>
      <c r="VKP46" s="1477"/>
      <c r="VKQ46" s="1477"/>
      <c r="VKR46" s="1477"/>
      <c r="VKS46" s="1477"/>
      <c r="VKT46" s="1477"/>
      <c r="VKU46" s="1477"/>
      <c r="VKV46" s="1477"/>
      <c r="VKW46" s="1477"/>
      <c r="VKX46" s="1477"/>
      <c r="VKY46" s="1477"/>
      <c r="VKZ46" s="1477"/>
      <c r="VLA46" s="1477"/>
      <c r="VLB46" s="1477"/>
      <c r="VLC46" s="1477"/>
      <c r="VLD46" s="1477"/>
      <c r="VLE46" s="1477"/>
      <c r="VLF46" s="1477"/>
      <c r="VLG46" s="1477"/>
      <c r="VLH46" s="1477"/>
      <c r="VLI46" s="1477"/>
      <c r="VLJ46" s="1477"/>
      <c r="VLK46" s="1477"/>
      <c r="VLL46" s="1477"/>
      <c r="VLM46" s="1477"/>
      <c r="VLN46" s="1477"/>
      <c r="VLO46" s="1477"/>
      <c r="VLP46" s="1477"/>
      <c r="VLQ46" s="1477"/>
      <c r="VLR46" s="1477"/>
      <c r="VLS46" s="1477"/>
      <c r="VLT46" s="1477"/>
      <c r="VLU46" s="1477"/>
      <c r="VLV46" s="1477"/>
      <c r="VLW46" s="1477"/>
      <c r="VLX46" s="1477"/>
      <c r="VLY46" s="1477"/>
      <c r="VLZ46" s="1477"/>
      <c r="VMA46" s="1477"/>
      <c r="VMB46" s="1477"/>
      <c r="VMC46" s="1477"/>
      <c r="VMD46" s="1477"/>
      <c r="VME46" s="1477"/>
      <c r="VMF46" s="1477"/>
      <c r="VMG46" s="1477"/>
      <c r="VMH46" s="1477"/>
      <c r="VMI46" s="1477"/>
      <c r="VMJ46" s="1477"/>
      <c r="VMK46" s="1477"/>
      <c r="VML46" s="1477"/>
      <c r="VMM46" s="1477"/>
      <c r="VMN46" s="1477"/>
      <c r="VMO46" s="1477"/>
      <c r="VMP46" s="1477"/>
      <c r="VMQ46" s="1477"/>
      <c r="VMR46" s="1477"/>
      <c r="VMS46" s="1477"/>
      <c r="VMT46" s="1477"/>
      <c r="VMU46" s="1477"/>
      <c r="VMV46" s="1477"/>
      <c r="VMW46" s="1477"/>
      <c r="VMX46" s="1477"/>
      <c r="VMY46" s="1477"/>
      <c r="VMZ46" s="1477"/>
      <c r="VNA46" s="1477"/>
      <c r="VNB46" s="1477"/>
      <c r="VNC46" s="1477"/>
      <c r="VND46" s="1477"/>
      <c r="VNE46" s="1477"/>
      <c r="VNF46" s="1477"/>
      <c r="VNG46" s="1477"/>
      <c r="VNH46" s="1477"/>
      <c r="VNI46" s="1477"/>
      <c r="VNJ46" s="1477"/>
      <c r="VNK46" s="1477"/>
      <c r="VNL46" s="1477"/>
      <c r="VNM46" s="1477"/>
      <c r="VNN46" s="1477"/>
      <c r="VNO46" s="1477"/>
      <c r="VNP46" s="1477"/>
      <c r="VNQ46" s="1477"/>
      <c r="VNR46" s="1477"/>
      <c r="VNS46" s="1477"/>
      <c r="VNT46" s="1477"/>
      <c r="VNU46" s="1477"/>
      <c r="VNV46" s="1477"/>
      <c r="VNW46" s="1477"/>
      <c r="VNX46" s="1477"/>
      <c r="VNY46" s="1477"/>
      <c r="VNZ46" s="1477"/>
      <c r="VOA46" s="1477"/>
      <c r="VOB46" s="1477"/>
      <c r="VOC46" s="1477"/>
      <c r="VOD46" s="1477"/>
      <c r="VOE46" s="1477"/>
      <c r="VOF46" s="1477"/>
      <c r="VOG46" s="1477"/>
      <c r="VOH46" s="1477"/>
      <c r="VOI46" s="1477"/>
      <c r="VOJ46" s="1477"/>
      <c r="VOK46" s="1477"/>
      <c r="VOL46" s="1477"/>
      <c r="VOM46" s="1477"/>
      <c r="VON46" s="1477"/>
      <c r="VOO46" s="1477"/>
      <c r="VOP46" s="1477"/>
      <c r="VOQ46" s="1477"/>
      <c r="VOR46" s="1477"/>
      <c r="VOS46" s="1477"/>
      <c r="VOT46" s="1477"/>
      <c r="VOU46" s="1477"/>
      <c r="VOV46" s="1477"/>
      <c r="VOW46" s="1477"/>
      <c r="VOX46" s="1477"/>
      <c r="VOY46" s="1477"/>
      <c r="VOZ46" s="1477"/>
      <c r="VPA46" s="1477"/>
      <c r="VPB46" s="1477"/>
      <c r="VPC46" s="1477"/>
      <c r="VPD46" s="1477"/>
      <c r="VPE46" s="1477"/>
      <c r="VPF46" s="1477"/>
      <c r="VPG46" s="1477"/>
      <c r="VPH46" s="1477"/>
      <c r="VPI46" s="1477"/>
      <c r="VPJ46" s="1477"/>
      <c r="VPK46" s="1477"/>
      <c r="VPL46" s="1477"/>
      <c r="VPM46" s="1477"/>
      <c r="VPN46" s="1477"/>
      <c r="VPO46" s="1477"/>
      <c r="VPP46" s="1477"/>
      <c r="VPQ46" s="1477"/>
      <c r="VPR46" s="1477"/>
      <c r="VPS46" s="1477"/>
      <c r="VPT46" s="1477"/>
      <c r="VPU46" s="1477"/>
      <c r="VPV46" s="1477"/>
      <c r="VPW46" s="1477"/>
      <c r="VPX46" s="1477"/>
      <c r="VPY46" s="1477"/>
      <c r="VPZ46" s="1477"/>
      <c r="VQA46" s="1477"/>
      <c r="VQB46" s="1477"/>
      <c r="VQC46" s="1477"/>
      <c r="VQD46" s="1477"/>
      <c r="VQE46" s="1477"/>
      <c r="VQF46" s="1477"/>
      <c r="VQG46" s="1477"/>
      <c r="VQH46" s="1477"/>
      <c r="VQI46" s="1477"/>
      <c r="VQJ46" s="1477"/>
      <c r="VQK46" s="1477"/>
      <c r="VQL46" s="1477"/>
      <c r="VQM46" s="1477"/>
      <c r="VQN46" s="1477"/>
      <c r="VQO46" s="1477"/>
      <c r="VQP46" s="1477"/>
      <c r="VQQ46" s="1477"/>
      <c r="VQR46" s="1477"/>
      <c r="VQS46" s="1477"/>
      <c r="VQT46" s="1477"/>
      <c r="VQU46" s="1477"/>
      <c r="VQV46" s="1477"/>
      <c r="VQW46" s="1477"/>
      <c r="VQX46" s="1477"/>
      <c r="VQY46" s="1477"/>
      <c r="VQZ46" s="1477"/>
      <c r="VRA46" s="1477"/>
      <c r="VRB46" s="1477"/>
      <c r="VRC46" s="1477"/>
      <c r="VRD46" s="1477"/>
      <c r="VRE46" s="1477"/>
      <c r="VRF46" s="1477"/>
      <c r="VRG46" s="1477"/>
      <c r="VRH46" s="1477"/>
      <c r="VRI46" s="1477"/>
      <c r="VRJ46" s="1477"/>
      <c r="VRK46" s="1477"/>
      <c r="VRL46" s="1477"/>
      <c r="VRM46" s="1477"/>
      <c r="VRN46" s="1477"/>
      <c r="VRO46" s="1477"/>
      <c r="VRP46" s="1477"/>
      <c r="VRQ46" s="1477"/>
      <c r="VRR46" s="1477"/>
      <c r="VRS46" s="1477"/>
      <c r="VRT46" s="1477"/>
      <c r="VRU46" s="1477"/>
      <c r="VRV46" s="1477"/>
      <c r="VRW46" s="1477"/>
      <c r="VRX46" s="1477"/>
      <c r="VRY46" s="1477"/>
      <c r="VRZ46" s="1477"/>
      <c r="VSA46" s="1477"/>
      <c r="VSB46" s="1477"/>
      <c r="VSC46" s="1477"/>
      <c r="VSD46" s="1477"/>
      <c r="VSE46" s="1477"/>
      <c r="VSF46" s="1477"/>
      <c r="VSG46" s="1477"/>
      <c r="VSH46" s="1477"/>
      <c r="VSI46" s="1477"/>
      <c r="VSJ46" s="1477"/>
      <c r="VSK46" s="1477"/>
      <c r="VSL46" s="1477"/>
      <c r="VSM46" s="1477"/>
      <c r="VSN46" s="1477"/>
      <c r="VSO46" s="1477"/>
      <c r="VSP46" s="1477"/>
      <c r="VSQ46" s="1477"/>
      <c r="VSR46" s="1477"/>
      <c r="VSS46" s="1477"/>
      <c r="VST46" s="1477"/>
      <c r="VSU46" s="1477"/>
      <c r="VSV46" s="1477"/>
      <c r="VSW46" s="1477"/>
      <c r="VSX46" s="1477"/>
      <c r="VSY46" s="1477"/>
      <c r="VSZ46" s="1477"/>
      <c r="VTA46" s="1477"/>
      <c r="VTB46" s="1477"/>
      <c r="VTC46" s="1477"/>
      <c r="VTD46" s="1477"/>
      <c r="VTE46" s="1477"/>
      <c r="VTF46" s="1477"/>
      <c r="VTG46" s="1477"/>
      <c r="VTH46" s="1477"/>
      <c r="VTI46" s="1477"/>
      <c r="VTJ46" s="1477"/>
      <c r="VTK46" s="1477"/>
      <c r="VTL46" s="1477"/>
      <c r="VTM46" s="1477"/>
      <c r="VTN46" s="1477"/>
      <c r="VTO46" s="1477"/>
      <c r="VTP46" s="1477"/>
      <c r="VTQ46" s="1477"/>
      <c r="VTR46" s="1477"/>
      <c r="VTS46" s="1477"/>
      <c r="VTT46" s="1477"/>
      <c r="VTU46" s="1477"/>
      <c r="VTV46" s="1477"/>
      <c r="VTW46" s="1477"/>
      <c r="VTX46" s="1477"/>
      <c r="VTY46" s="1477"/>
      <c r="VTZ46" s="1477"/>
      <c r="VUA46" s="1477"/>
      <c r="VUB46" s="1477"/>
      <c r="VUC46" s="1477"/>
      <c r="VUD46" s="1477"/>
      <c r="VUE46" s="1477"/>
      <c r="VUF46" s="1477"/>
      <c r="VUG46" s="1477"/>
      <c r="VUH46" s="1477"/>
      <c r="VUI46" s="1477"/>
      <c r="VUJ46" s="1477"/>
      <c r="VUK46" s="1477"/>
      <c r="VUL46" s="1477"/>
      <c r="VUM46" s="1477"/>
      <c r="VUN46" s="1477"/>
      <c r="VUO46" s="1477"/>
      <c r="VUP46" s="1477"/>
      <c r="VUQ46" s="1477"/>
      <c r="VUR46" s="1477"/>
      <c r="VUS46" s="1477"/>
      <c r="VUT46" s="1477"/>
      <c r="VUU46" s="1477"/>
      <c r="VUV46" s="1477"/>
      <c r="VUW46" s="1477"/>
      <c r="VUX46" s="1477"/>
      <c r="VUY46" s="1477"/>
      <c r="VUZ46" s="1477"/>
      <c r="VVA46" s="1477"/>
      <c r="VVB46" s="1477"/>
      <c r="VVC46" s="1477"/>
      <c r="VVD46" s="1477"/>
      <c r="VVE46" s="1477"/>
      <c r="VVF46" s="1477"/>
      <c r="VVG46" s="1477"/>
      <c r="VVH46" s="1477"/>
      <c r="VVI46" s="1477"/>
      <c r="VVJ46" s="1477"/>
      <c r="VVK46" s="1477"/>
      <c r="VVL46" s="1477"/>
      <c r="VVM46" s="1477"/>
      <c r="VVN46" s="1477"/>
      <c r="VVO46" s="1477"/>
      <c r="VVP46" s="1477"/>
      <c r="VVQ46" s="1477"/>
      <c r="VVR46" s="1477"/>
      <c r="VVS46" s="1477"/>
      <c r="VVT46" s="1477"/>
      <c r="VVU46" s="1477"/>
      <c r="VVV46" s="1477"/>
      <c r="VVW46" s="1477"/>
      <c r="VVX46" s="1477"/>
      <c r="VVY46" s="1477"/>
      <c r="VVZ46" s="1477"/>
      <c r="VWA46" s="1477"/>
      <c r="VWB46" s="1477"/>
      <c r="VWC46" s="1477"/>
      <c r="VWD46" s="1477"/>
      <c r="VWE46" s="1477"/>
      <c r="VWF46" s="1477"/>
      <c r="VWG46" s="1477"/>
      <c r="VWH46" s="1477"/>
      <c r="VWI46" s="1477"/>
      <c r="VWJ46" s="1477"/>
      <c r="VWK46" s="1477"/>
      <c r="VWL46" s="1477"/>
      <c r="VWM46" s="1477"/>
      <c r="VWN46" s="1477"/>
      <c r="VWO46" s="1477"/>
      <c r="VWP46" s="1477"/>
      <c r="VWQ46" s="1477"/>
      <c r="VWR46" s="1477"/>
      <c r="VWS46" s="1477"/>
      <c r="VWT46" s="1477"/>
      <c r="VWU46" s="1477"/>
      <c r="VWV46" s="1477"/>
      <c r="VWW46" s="1477"/>
      <c r="VWX46" s="1477"/>
      <c r="VWY46" s="1477"/>
      <c r="VWZ46" s="1477"/>
      <c r="VXA46" s="1477"/>
      <c r="VXB46" s="1477"/>
      <c r="VXC46" s="1477"/>
      <c r="VXD46" s="1477"/>
      <c r="VXE46" s="1477"/>
      <c r="VXF46" s="1477"/>
      <c r="VXG46" s="1477"/>
      <c r="VXH46" s="1477"/>
      <c r="VXI46" s="1477"/>
      <c r="VXJ46" s="1477"/>
      <c r="VXK46" s="1477"/>
      <c r="VXL46" s="1477"/>
      <c r="VXM46" s="1477"/>
      <c r="VXN46" s="1477"/>
      <c r="VXO46" s="1477"/>
      <c r="VXP46" s="1477"/>
      <c r="VXQ46" s="1477"/>
      <c r="VXR46" s="1477"/>
      <c r="VXS46" s="1477"/>
      <c r="VXT46" s="1477"/>
      <c r="VXU46" s="1477"/>
      <c r="VXV46" s="1477"/>
      <c r="VXW46" s="1477"/>
      <c r="VXX46" s="1477"/>
      <c r="VXY46" s="1477"/>
      <c r="VXZ46" s="1477"/>
      <c r="VYA46" s="1477"/>
      <c r="VYB46" s="1477"/>
      <c r="VYC46" s="1477"/>
      <c r="VYD46" s="1477"/>
      <c r="VYE46" s="1477"/>
      <c r="VYF46" s="1477"/>
      <c r="VYG46" s="1477"/>
      <c r="VYH46" s="1477"/>
      <c r="VYI46" s="1477"/>
      <c r="VYJ46" s="1477"/>
      <c r="VYK46" s="1477"/>
      <c r="VYL46" s="1477"/>
      <c r="VYM46" s="1477"/>
      <c r="VYN46" s="1477"/>
      <c r="VYO46" s="1477"/>
      <c r="VYP46" s="1477"/>
      <c r="VYQ46" s="1477"/>
      <c r="VYR46" s="1477"/>
      <c r="VYS46" s="1477"/>
      <c r="VYT46" s="1477"/>
      <c r="VYU46" s="1477"/>
      <c r="VYV46" s="1477"/>
      <c r="VYW46" s="1477"/>
      <c r="VYX46" s="1477"/>
      <c r="VYY46" s="1477"/>
      <c r="VYZ46" s="1477"/>
      <c r="VZA46" s="1477"/>
      <c r="VZB46" s="1477"/>
      <c r="VZC46" s="1477"/>
      <c r="VZD46" s="1477"/>
      <c r="VZE46" s="1477"/>
      <c r="VZF46" s="1477"/>
      <c r="VZG46" s="1477"/>
      <c r="VZH46" s="1477"/>
      <c r="VZI46" s="1477"/>
      <c r="VZJ46" s="1477"/>
      <c r="VZK46" s="1477"/>
      <c r="VZL46" s="1477"/>
      <c r="VZM46" s="1477"/>
      <c r="VZN46" s="1477"/>
      <c r="VZO46" s="1477"/>
      <c r="VZP46" s="1477"/>
      <c r="VZQ46" s="1477"/>
      <c r="VZR46" s="1477"/>
      <c r="VZS46" s="1477"/>
      <c r="VZT46" s="1477"/>
      <c r="VZU46" s="1477"/>
      <c r="VZV46" s="1477"/>
      <c r="VZW46" s="1477"/>
      <c r="VZX46" s="1477"/>
      <c r="VZY46" s="1477"/>
      <c r="VZZ46" s="1477"/>
      <c r="WAA46" s="1477"/>
      <c r="WAB46" s="1477"/>
      <c r="WAC46" s="1477"/>
      <c r="WAD46" s="1477"/>
      <c r="WAE46" s="1477"/>
      <c r="WAF46" s="1477"/>
      <c r="WAG46" s="1477"/>
      <c r="WAH46" s="1477"/>
      <c r="WAI46" s="1477"/>
      <c r="WAJ46" s="1477"/>
      <c r="WAK46" s="1477"/>
      <c r="WAL46" s="1477"/>
      <c r="WAM46" s="1477"/>
      <c r="WAN46" s="1477"/>
      <c r="WAO46" s="1477"/>
      <c r="WAP46" s="1477"/>
      <c r="WAQ46" s="1477"/>
      <c r="WAR46" s="1477"/>
      <c r="WAS46" s="1477"/>
      <c r="WAT46" s="1477"/>
      <c r="WAU46" s="1477"/>
      <c r="WAV46" s="1477"/>
      <c r="WAW46" s="1477"/>
      <c r="WAX46" s="1477"/>
      <c r="WAY46" s="1477"/>
      <c r="WAZ46" s="1477"/>
      <c r="WBA46" s="1477"/>
      <c r="WBB46" s="1477"/>
      <c r="WBC46" s="1477"/>
      <c r="WBD46" s="1477"/>
      <c r="WBE46" s="1477"/>
      <c r="WBF46" s="1477"/>
      <c r="WBG46" s="1477"/>
      <c r="WBH46" s="1477"/>
      <c r="WBI46" s="1477"/>
      <c r="WBJ46" s="1477"/>
      <c r="WBK46" s="1477"/>
      <c r="WBL46" s="1477"/>
      <c r="WBM46" s="1477"/>
      <c r="WBN46" s="1477"/>
      <c r="WBO46" s="1477"/>
      <c r="WBP46" s="1477"/>
      <c r="WBQ46" s="1477"/>
      <c r="WBR46" s="1477"/>
      <c r="WBS46" s="1477"/>
      <c r="WBT46" s="1477"/>
      <c r="WBU46" s="1477"/>
      <c r="WBV46" s="1477"/>
      <c r="WBW46" s="1477"/>
      <c r="WBX46" s="1477"/>
      <c r="WBY46" s="1477"/>
      <c r="WBZ46" s="1477"/>
      <c r="WCA46" s="1477"/>
      <c r="WCB46" s="1477"/>
      <c r="WCC46" s="1477"/>
      <c r="WCD46" s="1477"/>
      <c r="WCE46" s="1477"/>
      <c r="WCF46" s="1477"/>
      <c r="WCG46" s="1477"/>
      <c r="WCH46" s="1477"/>
      <c r="WCI46" s="1477"/>
      <c r="WCJ46" s="1477"/>
      <c r="WCK46" s="1477"/>
      <c r="WCL46" s="1477"/>
      <c r="WCM46" s="1477"/>
      <c r="WCN46" s="1477"/>
      <c r="WCO46" s="1477"/>
      <c r="WCP46" s="1477"/>
      <c r="WCQ46" s="1477"/>
      <c r="WCR46" s="1477"/>
      <c r="WCS46" s="1477"/>
      <c r="WCT46" s="1477"/>
      <c r="WCU46" s="1477"/>
      <c r="WCV46" s="1477"/>
      <c r="WCW46" s="1477"/>
      <c r="WCX46" s="1477"/>
      <c r="WCY46" s="1477"/>
      <c r="WCZ46" s="1477"/>
      <c r="WDA46" s="1477"/>
      <c r="WDB46" s="1477"/>
      <c r="WDC46" s="1477"/>
      <c r="WDD46" s="1477"/>
      <c r="WDE46" s="1477"/>
      <c r="WDF46" s="1477"/>
      <c r="WDG46" s="1477"/>
      <c r="WDH46" s="1477"/>
      <c r="WDI46" s="1477"/>
      <c r="WDJ46" s="1477"/>
      <c r="WDK46" s="1477"/>
      <c r="WDL46" s="1477"/>
      <c r="WDM46" s="1477"/>
      <c r="WDN46" s="1477"/>
      <c r="WDO46" s="1477"/>
      <c r="WDP46" s="1477"/>
      <c r="WDQ46" s="1477"/>
      <c r="WDR46" s="1477"/>
      <c r="WDS46" s="1477"/>
      <c r="WDT46" s="1477"/>
      <c r="WDU46" s="1477"/>
      <c r="WDV46" s="1477"/>
      <c r="WDW46" s="1477"/>
      <c r="WDX46" s="1477"/>
      <c r="WDY46" s="1477"/>
      <c r="WDZ46" s="1477"/>
      <c r="WEA46" s="1477"/>
      <c r="WEB46" s="1477"/>
      <c r="WEC46" s="1477"/>
      <c r="WED46" s="1477"/>
      <c r="WEE46" s="1477"/>
      <c r="WEF46" s="1477"/>
      <c r="WEG46" s="1477"/>
      <c r="WEH46" s="1477"/>
      <c r="WEI46" s="1477"/>
      <c r="WEJ46" s="1477"/>
      <c r="WEK46" s="1477"/>
      <c r="WEL46" s="1477"/>
      <c r="WEM46" s="1477"/>
      <c r="WEN46" s="1477"/>
      <c r="WEO46" s="1477"/>
      <c r="WEP46" s="1477"/>
      <c r="WEQ46" s="1477"/>
      <c r="WER46" s="1477"/>
      <c r="WES46" s="1477"/>
      <c r="WET46" s="1477"/>
      <c r="WEU46" s="1477"/>
      <c r="WEV46" s="1477"/>
      <c r="WEW46" s="1477"/>
      <c r="WEX46" s="1477"/>
      <c r="WEY46" s="1477"/>
      <c r="WEZ46" s="1477"/>
      <c r="WFA46" s="1477"/>
      <c r="WFB46" s="1477"/>
      <c r="WFC46" s="1477"/>
      <c r="WFD46" s="1477"/>
      <c r="WFE46" s="1477"/>
      <c r="WFF46" s="1477"/>
      <c r="WFG46" s="1477"/>
      <c r="WFH46" s="1477"/>
      <c r="WFI46" s="1477"/>
      <c r="WFJ46" s="1477"/>
      <c r="WFK46" s="1477"/>
      <c r="WFL46" s="1477"/>
      <c r="WFM46" s="1477"/>
      <c r="WFN46" s="1477"/>
      <c r="WFO46" s="1477"/>
      <c r="WFP46" s="1477"/>
      <c r="WFQ46" s="1477"/>
      <c r="WFR46" s="1477"/>
      <c r="WFS46" s="1477"/>
      <c r="WFT46" s="1477"/>
      <c r="WFU46" s="1477"/>
      <c r="WFV46" s="1477"/>
      <c r="WFW46" s="1477"/>
      <c r="WFX46" s="1477"/>
      <c r="WFY46" s="1477"/>
      <c r="WFZ46" s="1477"/>
      <c r="WGA46" s="1477"/>
      <c r="WGB46" s="1477"/>
      <c r="WGC46" s="1477"/>
      <c r="WGD46" s="1477"/>
      <c r="WGE46" s="1477"/>
      <c r="WGF46" s="1477"/>
      <c r="WGG46" s="1477"/>
      <c r="WGH46" s="1477"/>
      <c r="WGI46" s="1477"/>
      <c r="WGJ46" s="1477"/>
      <c r="WGK46" s="1477"/>
      <c r="WGL46" s="1477"/>
      <c r="WGM46" s="1477"/>
      <c r="WGN46" s="1477"/>
      <c r="WGO46" s="1477"/>
      <c r="WGP46" s="1477"/>
      <c r="WGQ46" s="1477"/>
      <c r="WGR46" s="1477"/>
      <c r="WGS46" s="1477"/>
      <c r="WGT46" s="1477"/>
      <c r="WGU46" s="1477"/>
      <c r="WGV46" s="1477"/>
      <c r="WGW46" s="1477"/>
      <c r="WGX46" s="1477"/>
      <c r="WGY46" s="1477"/>
      <c r="WGZ46" s="1477"/>
      <c r="WHA46" s="1477"/>
      <c r="WHB46" s="1477"/>
      <c r="WHC46" s="1477"/>
      <c r="WHD46" s="1477"/>
      <c r="WHE46" s="1477"/>
      <c r="WHF46" s="1477"/>
      <c r="WHG46" s="1477"/>
      <c r="WHH46" s="1477"/>
      <c r="WHI46" s="1477"/>
      <c r="WHJ46" s="1477"/>
      <c r="WHK46" s="1477"/>
      <c r="WHL46" s="1477"/>
      <c r="WHM46" s="1477"/>
      <c r="WHN46" s="1477"/>
      <c r="WHO46" s="1477"/>
      <c r="WHP46" s="1477"/>
      <c r="WHQ46" s="1477"/>
      <c r="WHR46" s="1477"/>
      <c r="WHS46" s="1477"/>
      <c r="WHT46" s="1477"/>
      <c r="WHU46" s="1477"/>
      <c r="WHV46" s="1477"/>
      <c r="WHW46" s="1477"/>
      <c r="WHX46" s="1477"/>
      <c r="WHY46" s="1477"/>
      <c r="WHZ46" s="1477"/>
      <c r="WIA46" s="1477"/>
      <c r="WIB46" s="1477"/>
      <c r="WIC46" s="1477"/>
      <c r="WID46" s="1477"/>
      <c r="WIE46" s="1477"/>
      <c r="WIF46" s="1477"/>
      <c r="WIG46" s="1477"/>
      <c r="WIH46" s="1477"/>
      <c r="WII46" s="1477"/>
      <c r="WIJ46" s="1477"/>
      <c r="WIK46" s="1477"/>
      <c r="WIL46" s="1477"/>
      <c r="WIM46" s="1477"/>
      <c r="WIN46" s="1477"/>
      <c r="WIO46" s="1477"/>
      <c r="WIP46" s="1477"/>
      <c r="WIQ46" s="1477"/>
      <c r="WIR46" s="1477"/>
      <c r="WIS46" s="1477"/>
      <c r="WIT46" s="1477"/>
      <c r="WIU46" s="1477"/>
      <c r="WIV46" s="1477"/>
      <c r="WIW46" s="1477"/>
      <c r="WIX46" s="1477"/>
      <c r="WIY46" s="1477"/>
      <c r="WIZ46" s="1477"/>
      <c r="WJA46" s="1477"/>
      <c r="WJB46" s="1477"/>
      <c r="WJC46" s="1477"/>
      <c r="WJD46" s="1477"/>
      <c r="WJE46" s="1477"/>
      <c r="WJF46" s="1477"/>
      <c r="WJG46" s="1477"/>
      <c r="WJH46" s="1477"/>
      <c r="WJI46" s="1477"/>
      <c r="WJJ46" s="1477"/>
      <c r="WJK46" s="1477"/>
      <c r="WJL46" s="1477"/>
      <c r="WJM46" s="1477"/>
      <c r="WJN46" s="1477"/>
      <c r="WJO46" s="1477"/>
      <c r="WJP46" s="1477"/>
      <c r="WJQ46" s="1477"/>
      <c r="WJR46" s="1477"/>
      <c r="WJS46" s="1477"/>
      <c r="WJT46" s="1477"/>
      <c r="WJU46" s="1477"/>
      <c r="WJV46" s="1477"/>
      <c r="WJW46" s="1477"/>
      <c r="WJX46" s="1477"/>
      <c r="WJY46" s="1477"/>
      <c r="WJZ46" s="1477"/>
      <c r="WKA46" s="1477"/>
      <c r="WKB46" s="1477"/>
      <c r="WKC46" s="1477"/>
      <c r="WKD46" s="1477"/>
      <c r="WKE46" s="1477"/>
      <c r="WKF46" s="1477"/>
      <c r="WKG46" s="1477"/>
      <c r="WKH46" s="1477"/>
      <c r="WKI46" s="1477"/>
      <c r="WKJ46" s="1477"/>
      <c r="WKK46" s="1477"/>
      <c r="WKL46" s="1477"/>
      <c r="WKM46" s="1477"/>
      <c r="WKN46" s="1477"/>
      <c r="WKO46" s="1477"/>
      <c r="WKP46" s="1477"/>
      <c r="WKQ46" s="1477"/>
      <c r="WKR46" s="1477"/>
      <c r="WKS46" s="1477"/>
      <c r="WKT46" s="1477"/>
      <c r="WKU46" s="1477"/>
      <c r="WKV46" s="1477"/>
      <c r="WKW46" s="1477"/>
      <c r="WKX46" s="1477"/>
      <c r="WKY46" s="1477"/>
      <c r="WKZ46" s="1477"/>
      <c r="WLA46" s="1477"/>
      <c r="WLB46" s="1477"/>
      <c r="WLC46" s="1477"/>
      <c r="WLD46" s="1477"/>
      <c r="WLE46" s="1477"/>
      <c r="WLF46" s="1477"/>
      <c r="WLG46" s="1477"/>
      <c r="WLH46" s="1477"/>
      <c r="WLI46" s="1477"/>
      <c r="WLJ46" s="1477"/>
      <c r="WLK46" s="1477"/>
      <c r="WLL46" s="1477"/>
      <c r="WLM46" s="1477"/>
      <c r="WLN46" s="1477"/>
      <c r="WLO46" s="1477"/>
      <c r="WLP46" s="1477"/>
      <c r="WLQ46" s="1477"/>
      <c r="WLR46" s="1477"/>
      <c r="WLS46" s="1477"/>
      <c r="WLT46" s="1477"/>
      <c r="WLU46" s="1477"/>
      <c r="WLV46" s="1477"/>
      <c r="WLW46" s="1477"/>
      <c r="WLX46" s="1477"/>
      <c r="WLY46" s="1477"/>
      <c r="WLZ46" s="1477"/>
      <c r="WMA46" s="1477"/>
      <c r="WMB46" s="1477"/>
      <c r="WMC46" s="1477"/>
      <c r="WMD46" s="1477"/>
      <c r="WME46" s="1477"/>
      <c r="WMF46" s="1477"/>
      <c r="WMG46" s="1477"/>
      <c r="WMH46" s="1477"/>
      <c r="WMI46" s="1477"/>
      <c r="WMJ46" s="1477"/>
      <c r="WMK46" s="1477"/>
      <c r="WML46" s="1477"/>
      <c r="WMM46" s="1477"/>
      <c r="WMN46" s="1477"/>
      <c r="WMO46" s="1477"/>
      <c r="WMP46" s="1477"/>
      <c r="WMQ46" s="1477"/>
      <c r="WMR46" s="1477"/>
      <c r="WMS46" s="1477"/>
      <c r="WMT46" s="1477"/>
      <c r="WMU46" s="1477"/>
      <c r="WMV46" s="1477"/>
      <c r="WMW46" s="1477"/>
      <c r="WMX46" s="1477"/>
      <c r="WMY46" s="1477"/>
      <c r="WMZ46" s="1477"/>
      <c r="WNA46" s="1477"/>
      <c r="WNB46" s="1477"/>
      <c r="WNC46" s="1477"/>
      <c r="WND46" s="1477"/>
      <c r="WNE46" s="1477"/>
      <c r="WNF46" s="1477"/>
      <c r="WNG46" s="1477"/>
      <c r="WNH46" s="1477"/>
      <c r="WNI46" s="1477"/>
      <c r="WNJ46" s="1477"/>
      <c r="WNK46" s="1477"/>
      <c r="WNL46" s="1477"/>
      <c r="WNM46" s="1477"/>
      <c r="WNN46" s="1477"/>
      <c r="WNO46" s="1477"/>
      <c r="WNP46" s="1477"/>
      <c r="WNQ46" s="1477"/>
      <c r="WNR46" s="1477"/>
      <c r="WNS46" s="1477"/>
      <c r="WNT46" s="1477"/>
      <c r="WNU46" s="1477"/>
      <c r="WNV46" s="1477"/>
      <c r="WNW46" s="1477"/>
      <c r="WNX46" s="1477"/>
      <c r="WNY46" s="1477"/>
      <c r="WNZ46" s="1477"/>
      <c r="WOA46" s="1477"/>
      <c r="WOB46" s="1477"/>
      <c r="WOC46" s="1477"/>
      <c r="WOD46" s="1477"/>
      <c r="WOE46" s="1477"/>
      <c r="WOF46" s="1477"/>
      <c r="WOG46" s="1477"/>
      <c r="WOH46" s="1477"/>
      <c r="WOI46" s="1477"/>
      <c r="WOJ46" s="1477"/>
      <c r="WOK46" s="1477"/>
      <c r="WOL46" s="1477"/>
      <c r="WOM46" s="1477"/>
      <c r="WON46" s="1477"/>
      <c r="WOO46" s="1477"/>
      <c r="WOP46" s="1477"/>
      <c r="WOQ46" s="1477"/>
      <c r="WOR46" s="1477"/>
      <c r="WOS46" s="1477"/>
      <c r="WOT46" s="1477"/>
      <c r="WOU46" s="1477"/>
      <c r="WOV46" s="1477"/>
      <c r="WOW46" s="1477"/>
      <c r="WOX46" s="1477"/>
      <c r="WOY46" s="1477"/>
      <c r="WOZ46" s="1477"/>
      <c r="WPA46" s="1477"/>
      <c r="WPB46" s="1477"/>
      <c r="WPC46" s="1477"/>
      <c r="WPD46" s="1477"/>
      <c r="WPE46" s="1477"/>
      <c r="WPF46" s="1477"/>
      <c r="WPG46" s="1477"/>
      <c r="WPH46" s="1477"/>
      <c r="WPI46" s="1477"/>
      <c r="WPJ46" s="1477"/>
      <c r="WPK46" s="1477"/>
      <c r="WPL46" s="1477"/>
      <c r="WPM46" s="1477"/>
      <c r="WPN46" s="1477"/>
      <c r="WPO46" s="1477"/>
      <c r="WPP46" s="1477"/>
      <c r="WPQ46" s="1477"/>
      <c r="WPR46" s="1477"/>
      <c r="WPS46" s="1477"/>
      <c r="WPT46" s="1477"/>
      <c r="WPU46" s="1477"/>
      <c r="WPV46" s="1477"/>
      <c r="WPW46" s="1477"/>
      <c r="WPX46" s="1477"/>
      <c r="WPY46" s="1477"/>
      <c r="WPZ46" s="1477"/>
      <c r="WQA46" s="1477"/>
      <c r="WQB46" s="1477"/>
      <c r="WQC46" s="1477"/>
      <c r="WQD46" s="1477"/>
      <c r="WQE46" s="1477"/>
      <c r="WQF46" s="1477"/>
      <c r="WQG46" s="1477"/>
      <c r="WQH46" s="1477"/>
      <c r="WQI46" s="1477"/>
      <c r="WQJ46" s="1477"/>
      <c r="WQK46" s="1477"/>
      <c r="WQL46" s="1477"/>
      <c r="WQM46" s="1477"/>
      <c r="WQN46" s="1477"/>
      <c r="WQO46" s="1477"/>
      <c r="WQP46" s="1477"/>
      <c r="WQQ46" s="1477"/>
      <c r="WQR46" s="1477"/>
      <c r="WQS46" s="1477"/>
      <c r="WQT46" s="1477"/>
      <c r="WQU46" s="1477"/>
      <c r="WQV46" s="1477"/>
      <c r="WQW46" s="1477"/>
      <c r="WQX46" s="1477"/>
      <c r="WQY46" s="1477"/>
      <c r="WQZ46" s="1477"/>
      <c r="WRA46" s="1477"/>
      <c r="WRB46" s="1477"/>
      <c r="WRC46" s="1477"/>
      <c r="WRD46" s="1477"/>
      <c r="WRE46" s="1477"/>
      <c r="WRF46" s="1477"/>
      <c r="WRG46" s="1477"/>
      <c r="WRH46" s="1477"/>
      <c r="WRI46" s="1477"/>
      <c r="WRJ46" s="1477"/>
      <c r="WRK46" s="1477"/>
      <c r="WRL46" s="1477"/>
      <c r="WRM46" s="1477"/>
      <c r="WRN46" s="1477"/>
      <c r="WRO46" s="1477"/>
      <c r="WRP46" s="1477"/>
      <c r="WRQ46" s="1477"/>
      <c r="WRR46" s="1477"/>
      <c r="WRS46" s="1477"/>
      <c r="WRT46" s="1477"/>
      <c r="WRU46" s="1477"/>
      <c r="WRV46" s="1477"/>
      <c r="WRW46" s="1477"/>
      <c r="WRX46" s="1477"/>
      <c r="WRY46" s="1477"/>
      <c r="WRZ46" s="1477"/>
      <c r="WSA46" s="1477"/>
      <c r="WSB46" s="1477"/>
      <c r="WSC46" s="1477"/>
      <c r="WSD46" s="1477"/>
      <c r="WSE46" s="1477"/>
      <c r="WSF46" s="1477"/>
      <c r="WSG46" s="1477"/>
      <c r="WSH46" s="1477"/>
      <c r="WSI46" s="1477"/>
      <c r="WSJ46" s="1477"/>
      <c r="WSK46" s="1477"/>
      <c r="WSL46" s="1477"/>
      <c r="WSM46" s="1477"/>
      <c r="WSN46" s="1477"/>
      <c r="WSO46" s="1477"/>
      <c r="WSP46" s="1477"/>
      <c r="WSQ46" s="1477"/>
      <c r="WSR46" s="1477"/>
      <c r="WSS46" s="1477"/>
      <c r="WST46" s="1477"/>
      <c r="WSU46" s="1477"/>
      <c r="WSV46" s="1477"/>
      <c r="WSW46" s="1477"/>
      <c r="WSX46" s="1477"/>
      <c r="WSY46" s="1477"/>
      <c r="WSZ46" s="1477"/>
      <c r="WTA46" s="1477"/>
      <c r="WTB46" s="1477"/>
      <c r="WTC46" s="1477"/>
      <c r="WTD46" s="1477"/>
      <c r="WTE46" s="1477"/>
      <c r="WTF46" s="1477"/>
      <c r="WTG46" s="1477"/>
      <c r="WTH46" s="1477"/>
      <c r="WTI46" s="1477"/>
      <c r="WTJ46" s="1477"/>
      <c r="WTK46" s="1477"/>
      <c r="WTL46" s="1477"/>
      <c r="WTM46" s="1477"/>
      <c r="WTN46" s="1477"/>
      <c r="WTO46" s="1477"/>
      <c r="WTP46" s="1477"/>
      <c r="WTQ46" s="1477"/>
      <c r="WTR46" s="1477"/>
      <c r="WTS46" s="1477"/>
      <c r="WTT46" s="1477"/>
      <c r="WTU46" s="1477"/>
      <c r="WTV46" s="1477"/>
      <c r="WTW46" s="1477"/>
      <c r="WTX46" s="1477"/>
      <c r="WTY46" s="1477"/>
      <c r="WTZ46" s="1477"/>
      <c r="WUA46" s="1477"/>
      <c r="WUB46" s="1477"/>
      <c r="WUC46" s="1477"/>
      <c r="WUD46" s="1477"/>
      <c r="WUE46" s="1477"/>
      <c r="WUF46" s="1477"/>
      <c r="WUG46" s="1477"/>
      <c r="WUH46" s="1477"/>
      <c r="WUI46" s="1477"/>
      <c r="WUJ46" s="1477"/>
      <c r="WUK46" s="1477"/>
      <c r="WUL46" s="1477"/>
      <c r="WUM46" s="1477"/>
      <c r="WUN46" s="1477"/>
      <c r="WUO46" s="1477"/>
      <c r="WUP46" s="1477"/>
      <c r="WUQ46" s="1477"/>
      <c r="WUR46" s="1477"/>
      <c r="WUS46" s="1477"/>
      <c r="WUT46" s="1477"/>
      <c r="WUU46" s="1477"/>
      <c r="WUV46" s="1477"/>
      <c r="WUW46" s="1477"/>
      <c r="WUX46" s="1477"/>
      <c r="WUY46" s="1477"/>
      <c r="WUZ46" s="1477"/>
      <c r="WVA46" s="1477"/>
      <c r="WVB46" s="1477"/>
      <c r="WVC46" s="1477"/>
      <c r="WVD46" s="1477"/>
      <c r="WVE46" s="1477"/>
      <c r="WVF46" s="1477"/>
      <c r="WVG46" s="1477"/>
      <c r="WVH46" s="1477"/>
      <c r="WVI46" s="1477"/>
      <c r="WVJ46" s="1477"/>
      <c r="WVK46" s="1477"/>
      <c r="WVL46" s="1477"/>
      <c r="WVM46" s="1477"/>
      <c r="WVN46" s="1477"/>
      <c r="WVO46" s="1477"/>
      <c r="WVP46" s="1477"/>
      <c r="WVQ46" s="1477"/>
      <c r="WVR46" s="1477"/>
      <c r="WVS46" s="1477"/>
      <c r="WVT46" s="1477"/>
      <c r="WVU46" s="1477"/>
      <c r="WVV46" s="1477"/>
      <c r="WVW46" s="1477"/>
      <c r="WVX46" s="1477"/>
      <c r="WVY46" s="1477"/>
      <c r="WVZ46" s="1477"/>
      <c r="WWA46" s="1477"/>
      <c r="WWB46" s="1477"/>
      <c r="WWC46" s="1477"/>
      <c r="WWD46" s="1477"/>
      <c r="WWE46" s="1477"/>
      <c r="WWF46" s="1477"/>
      <c r="WWG46" s="1477"/>
      <c r="WWH46" s="1477"/>
      <c r="WWI46" s="1477"/>
      <c r="WWJ46" s="1477"/>
      <c r="WWK46" s="1477"/>
      <c r="WWL46" s="1477"/>
      <c r="WWM46" s="1477"/>
      <c r="WWN46" s="1477"/>
      <c r="WWO46" s="1477"/>
      <c r="WWP46" s="1477"/>
      <c r="WWQ46" s="1477"/>
      <c r="WWR46" s="1477"/>
      <c r="WWS46" s="1477"/>
      <c r="WWT46" s="1477"/>
      <c r="WWU46" s="1477"/>
      <c r="WWV46" s="1477"/>
      <c r="WWW46" s="1477"/>
      <c r="WWX46" s="1477"/>
      <c r="WWY46" s="1477"/>
      <c r="WWZ46" s="1477"/>
      <c r="WXA46" s="1477"/>
      <c r="WXB46" s="1477"/>
      <c r="WXC46" s="1477"/>
      <c r="WXD46" s="1477"/>
      <c r="WXE46" s="1477"/>
      <c r="WXF46" s="1477"/>
      <c r="WXG46" s="1477"/>
      <c r="WXH46" s="1477"/>
      <c r="WXI46" s="1477"/>
      <c r="WXJ46" s="1477"/>
      <c r="WXK46" s="1477"/>
      <c r="WXL46" s="1477"/>
      <c r="WXM46" s="1477"/>
      <c r="WXN46" s="1477"/>
      <c r="WXO46" s="1477"/>
      <c r="WXP46" s="1477"/>
      <c r="WXQ46" s="1477"/>
      <c r="WXR46" s="1477"/>
      <c r="WXS46" s="1477"/>
      <c r="WXT46" s="1477"/>
      <c r="WXU46" s="1477"/>
      <c r="WXV46" s="1477"/>
      <c r="WXW46" s="1477"/>
      <c r="WXX46" s="1477"/>
      <c r="WXY46" s="1477"/>
      <c r="WXZ46" s="1477"/>
      <c r="WYA46" s="1477"/>
      <c r="WYB46" s="1477"/>
      <c r="WYC46" s="1477"/>
      <c r="WYD46" s="1477"/>
      <c r="WYE46" s="1477"/>
      <c r="WYF46" s="1477"/>
      <c r="WYG46" s="1477"/>
      <c r="WYH46" s="1477"/>
      <c r="WYI46" s="1477"/>
      <c r="WYJ46" s="1477"/>
      <c r="WYK46" s="1477"/>
      <c r="WYL46" s="1477"/>
      <c r="WYM46" s="1477"/>
      <c r="WYN46" s="1477"/>
      <c r="WYO46" s="1477"/>
      <c r="WYP46" s="1477"/>
      <c r="WYQ46" s="1477"/>
      <c r="WYR46" s="1477"/>
      <c r="WYS46" s="1477"/>
      <c r="WYT46" s="1477"/>
      <c r="WYU46" s="1477"/>
      <c r="WYV46" s="1477"/>
      <c r="WYW46" s="1477"/>
      <c r="WYX46" s="1477"/>
      <c r="WYY46" s="1477"/>
      <c r="WYZ46" s="1477"/>
      <c r="WZA46" s="1477"/>
      <c r="WZB46" s="1477"/>
      <c r="WZC46" s="1477"/>
      <c r="WZD46" s="1477"/>
      <c r="WZE46" s="1477"/>
      <c r="WZF46" s="1477"/>
      <c r="WZG46" s="1477"/>
      <c r="WZH46" s="1477"/>
      <c r="WZI46" s="1477"/>
      <c r="WZJ46" s="1477"/>
      <c r="WZK46" s="1477"/>
      <c r="WZL46" s="1477"/>
      <c r="WZM46" s="1477"/>
      <c r="WZN46" s="1477"/>
      <c r="WZO46" s="1477"/>
      <c r="WZP46" s="1477"/>
      <c r="WZQ46" s="1477"/>
      <c r="WZR46" s="1477"/>
      <c r="WZS46" s="1477"/>
      <c r="WZT46" s="1477"/>
      <c r="WZU46" s="1477"/>
      <c r="WZV46" s="1477"/>
      <c r="WZW46" s="1477"/>
      <c r="WZX46" s="1477"/>
      <c r="WZY46" s="1477"/>
      <c r="WZZ46" s="1477"/>
      <c r="XAA46" s="1477"/>
      <c r="XAB46" s="1477"/>
      <c r="XAC46" s="1477"/>
      <c r="XAD46" s="1477"/>
      <c r="XAE46" s="1477"/>
      <c r="XAF46" s="1477"/>
      <c r="XAG46" s="1477"/>
      <c r="XAH46" s="1477"/>
      <c r="XAI46" s="1477"/>
      <c r="XAJ46" s="1477"/>
      <c r="XAK46" s="1477"/>
      <c r="XAL46" s="1477"/>
      <c r="XAM46" s="1477"/>
      <c r="XAN46" s="1477"/>
      <c r="XAO46" s="1477"/>
      <c r="XAP46" s="1477"/>
      <c r="XAQ46" s="1477"/>
      <c r="XAR46" s="1477"/>
      <c r="XAS46" s="1477"/>
      <c r="XAT46" s="1477"/>
      <c r="XAU46" s="1477"/>
      <c r="XAV46" s="1477"/>
      <c r="XAW46" s="1477"/>
      <c r="XAX46" s="1477"/>
      <c r="XAY46" s="1477"/>
      <c r="XAZ46" s="1477"/>
      <c r="XBA46" s="1477"/>
      <c r="XBB46" s="1477"/>
      <c r="XBC46" s="1477"/>
      <c r="XBD46" s="1477"/>
      <c r="XBE46" s="1477"/>
      <c r="XBF46" s="1477"/>
      <c r="XBG46" s="1477"/>
      <c r="XBH46" s="1477"/>
      <c r="XBI46" s="1477"/>
      <c r="XBJ46" s="1477"/>
      <c r="XBK46" s="1477"/>
      <c r="XBL46" s="1477"/>
      <c r="XBM46" s="1477"/>
      <c r="XBN46" s="1477"/>
      <c r="XBO46" s="1477"/>
      <c r="XBP46" s="1477"/>
      <c r="XBQ46" s="1477"/>
      <c r="XBR46" s="1477"/>
      <c r="XBS46" s="1477"/>
      <c r="XBT46" s="1477"/>
      <c r="XBU46" s="1477"/>
      <c r="XBV46" s="1477"/>
      <c r="XBW46" s="1477"/>
      <c r="XBX46" s="1477"/>
      <c r="XBY46" s="1477"/>
      <c r="XBZ46" s="1477"/>
      <c r="XCA46" s="1477"/>
      <c r="XCB46" s="1477"/>
      <c r="XCC46" s="1477"/>
      <c r="XCD46" s="1477"/>
      <c r="XCE46" s="1477"/>
      <c r="XCF46" s="1477"/>
      <c r="XCG46" s="1477"/>
      <c r="XCH46" s="1477"/>
      <c r="XCI46" s="1477"/>
      <c r="XCJ46" s="1477"/>
      <c r="XCK46" s="1477"/>
      <c r="XCL46" s="1477"/>
      <c r="XCM46" s="1477"/>
      <c r="XCN46" s="1477"/>
      <c r="XCO46" s="1477"/>
      <c r="XCP46" s="1477"/>
      <c r="XCQ46" s="1477"/>
      <c r="XCR46" s="1477"/>
      <c r="XCS46" s="1477"/>
      <c r="XCT46" s="1477"/>
      <c r="XCU46" s="1477"/>
      <c r="XCV46" s="1477"/>
      <c r="XCW46" s="1477"/>
      <c r="XCX46" s="1477"/>
      <c r="XCY46" s="1477"/>
      <c r="XCZ46" s="1477"/>
      <c r="XDA46" s="1477"/>
      <c r="XDB46" s="1477"/>
      <c r="XDC46" s="1477"/>
      <c r="XDD46" s="1477"/>
      <c r="XDE46" s="1477"/>
      <c r="XDF46" s="1477"/>
      <c r="XDG46" s="1477"/>
      <c r="XDH46" s="1477"/>
      <c r="XDI46" s="1477"/>
      <c r="XDJ46" s="1477"/>
      <c r="XDK46" s="1477"/>
      <c r="XDL46" s="1477"/>
      <c r="XDM46" s="1477"/>
      <c r="XDN46" s="1477"/>
      <c r="XDO46" s="1477"/>
      <c r="XDP46" s="1477"/>
      <c r="XDQ46" s="1477"/>
      <c r="XDR46" s="1477"/>
      <c r="XDS46" s="1477"/>
      <c r="XDT46" s="1477"/>
      <c r="XDU46" s="1477"/>
      <c r="XDV46" s="1477"/>
      <c r="XDW46" s="1477"/>
      <c r="XDX46" s="1477"/>
      <c r="XDY46" s="1477"/>
      <c r="XDZ46" s="1477"/>
      <c r="XEA46" s="1477"/>
      <c r="XEB46" s="1477"/>
      <c r="XEC46" s="1477"/>
      <c r="XED46" s="1477"/>
      <c r="XEE46" s="1477"/>
      <c r="XEF46" s="1477"/>
      <c r="XEG46" s="1477"/>
      <c r="XEH46" s="1477"/>
      <c r="XEI46" s="1477"/>
      <c r="XEJ46" s="1477"/>
      <c r="XEK46" s="1477"/>
      <c r="XEL46" s="1477"/>
      <c r="XEM46" s="1477"/>
      <c r="XEN46" s="1477"/>
      <c r="XEO46" s="1477"/>
      <c r="XEP46" s="1477"/>
      <c r="XEQ46" s="1477"/>
      <c r="XER46" s="1477"/>
      <c r="XES46" s="1477"/>
      <c r="XET46" s="1477"/>
      <c r="XEU46" s="1477"/>
      <c r="XEV46" s="1477"/>
      <c r="XEW46" s="1477"/>
      <c r="XEX46" s="1477"/>
      <c r="XEY46" s="1477"/>
      <c r="XEZ46" s="1477"/>
      <c r="XFA46" s="1477"/>
      <c r="XFB46" s="1477"/>
      <c r="XFC46" s="1477"/>
      <c r="XFD46" s="1477"/>
    </row>
    <row r="47" spans="1:16384" ht="15" customHeight="1" x14ac:dyDescent="0.25">
      <c r="B47" s="705"/>
      <c r="C47" s="706"/>
      <c r="D47" s="699"/>
      <c r="E47" s="706"/>
      <c r="F47" s="700"/>
      <c r="G47" s="700"/>
      <c r="H47" s="700"/>
      <c r="I47" s="707"/>
      <c r="J47" s="708"/>
      <c r="K47" s="704"/>
      <c r="L47" s="707"/>
      <c r="M47" s="60"/>
      <c r="N47" s="60"/>
      <c r="O47" s="60"/>
      <c r="P47" s="60"/>
      <c r="Q47" s="60"/>
      <c r="R47" s="749"/>
      <c r="S47" s="749"/>
      <c r="T47" s="749"/>
      <c r="U47" s="749"/>
      <c r="V47" s="749"/>
      <c r="W47" s="749"/>
      <c r="X47" s="749"/>
      <c r="Y47" s="749"/>
      <c r="Z47" s="749"/>
      <c r="AA47" s="749"/>
      <c r="AB47" s="749"/>
      <c r="AC47" s="749"/>
      <c r="AD47" s="749"/>
      <c r="AE47" s="749"/>
      <c r="AF47" s="749"/>
      <c r="AG47" s="749"/>
      <c r="AH47" s="749"/>
      <c r="AI47" s="749"/>
      <c r="AJ47" s="749"/>
      <c r="AK47" s="749"/>
      <c r="AL47" s="749"/>
      <c r="AM47" s="749"/>
      <c r="AN47" s="749"/>
      <c r="AO47" s="749"/>
      <c r="AP47" s="749"/>
      <c r="AQ47" s="749"/>
      <c r="AR47" s="749"/>
      <c r="AS47" s="749"/>
      <c r="AT47" s="749"/>
      <c r="AU47" s="749"/>
      <c r="AV47" s="749"/>
      <c r="AW47" s="749"/>
      <c r="AX47" s="749"/>
      <c r="AY47" s="749"/>
      <c r="AZ47" s="749"/>
      <c r="BA47" s="749"/>
      <c r="BB47" s="749"/>
      <c r="BC47" s="749"/>
      <c r="BD47" s="749"/>
      <c r="BE47" s="749"/>
      <c r="BF47" s="749"/>
      <c r="BG47" s="749"/>
      <c r="BH47" s="749"/>
      <c r="BI47" s="749"/>
      <c r="BJ47" s="749"/>
      <c r="BK47" s="749"/>
      <c r="BL47" s="749"/>
      <c r="BM47" s="749"/>
      <c r="BN47" s="749"/>
      <c r="BO47" s="749"/>
      <c r="BP47" s="749"/>
      <c r="BQ47" s="749"/>
      <c r="BR47" s="749"/>
      <c r="BS47" s="749"/>
      <c r="BT47" s="749"/>
      <c r="BU47" s="749"/>
      <c r="BV47" s="749"/>
      <c r="BW47" s="749"/>
      <c r="BX47" s="749"/>
      <c r="BY47" s="749"/>
      <c r="BZ47" s="749"/>
      <c r="CA47" s="749"/>
      <c r="CB47" s="749"/>
      <c r="CC47" s="749"/>
      <c r="CD47" s="749"/>
      <c r="CE47" s="749"/>
      <c r="CF47" s="749"/>
      <c r="CG47" s="749"/>
      <c r="CH47" s="749"/>
      <c r="CI47" s="749"/>
      <c r="CJ47" s="749"/>
      <c r="CK47" s="749"/>
      <c r="CL47" s="749"/>
      <c r="CM47" s="749"/>
      <c r="CN47" s="749"/>
      <c r="CO47" s="749"/>
      <c r="CP47" s="749"/>
      <c r="CQ47" s="749"/>
      <c r="CR47" s="749"/>
      <c r="CS47" s="749"/>
      <c r="CT47" s="749"/>
      <c r="CU47" s="749"/>
      <c r="CV47" s="749"/>
      <c r="CW47" s="749"/>
      <c r="CX47" s="749"/>
      <c r="CY47" s="749"/>
      <c r="CZ47" s="749"/>
      <c r="DA47" s="749"/>
      <c r="DB47" s="749"/>
      <c r="DC47" s="749"/>
      <c r="DD47" s="749"/>
      <c r="DE47" s="749"/>
      <c r="DF47" s="749"/>
      <c r="DG47" s="749"/>
      <c r="DH47" s="749"/>
      <c r="DI47" s="749"/>
      <c r="DJ47" s="749"/>
      <c r="DK47" s="749"/>
      <c r="DL47" s="749"/>
      <c r="DM47" s="749"/>
      <c r="DN47" s="749"/>
      <c r="DO47" s="749"/>
      <c r="DP47" s="749"/>
      <c r="DQ47" s="749"/>
      <c r="DR47" s="749"/>
      <c r="DS47" s="749"/>
      <c r="DT47" s="749"/>
      <c r="DU47" s="749"/>
      <c r="DV47" s="749"/>
      <c r="DW47" s="749"/>
      <c r="DX47" s="749"/>
      <c r="DY47" s="749"/>
      <c r="DZ47" s="749"/>
      <c r="EA47" s="749"/>
      <c r="EB47" s="749"/>
      <c r="EC47" s="749"/>
      <c r="ED47" s="749"/>
      <c r="EE47" s="749"/>
      <c r="EF47" s="749"/>
      <c r="EG47" s="749"/>
      <c r="EH47" s="749"/>
      <c r="EI47" s="749"/>
      <c r="EJ47" s="749"/>
      <c r="EK47" s="749"/>
      <c r="EL47" s="749"/>
      <c r="EM47" s="749"/>
      <c r="EN47" s="749"/>
      <c r="EO47" s="749"/>
      <c r="EP47" s="749"/>
      <c r="EQ47" s="749"/>
      <c r="ER47" s="749"/>
      <c r="ES47" s="749"/>
      <c r="ET47" s="749"/>
      <c r="EU47" s="749"/>
      <c r="EV47" s="749"/>
      <c r="EW47" s="749"/>
      <c r="EX47" s="749"/>
      <c r="EY47" s="749"/>
      <c r="EZ47" s="749"/>
      <c r="FA47" s="749"/>
      <c r="FB47" s="749"/>
      <c r="FC47" s="749"/>
      <c r="FD47" s="749"/>
      <c r="FE47" s="749"/>
      <c r="FF47" s="749"/>
      <c r="FG47" s="749"/>
      <c r="FH47" s="749"/>
      <c r="FI47" s="749"/>
      <c r="FJ47" s="749"/>
      <c r="FK47" s="749"/>
      <c r="FL47" s="749"/>
      <c r="FM47" s="749"/>
      <c r="FN47" s="749"/>
      <c r="FO47" s="749"/>
      <c r="FP47" s="749"/>
      <c r="FQ47" s="749"/>
      <c r="FR47" s="749"/>
      <c r="FS47" s="749"/>
      <c r="FT47" s="749"/>
      <c r="FU47" s="749"/>
      <c r="FV47" s="749"/>
      <c r="FW47" s="749"/>
      <c r="FX47" s="749"/>
      <c r="FY47" s="749"/>
      <c r="FZ47" s="749"/>
      <c r="GA47" s="749"/>
      <c r="GB47" s="749"/>
      <c r="GC47" s="749"/>
      <c r="GD47" s="749"/>
      <c r="GE47" s="749"/>
      <c r="GF47" s="749"/>
      <c r="GG47" s="749"/>
      <c r="GH47" s="749"/>
      <c r="GI47" s="749"/>
      <c r="GJ47" s="749"/>
      <c r="GK47" s="749"/>
      <c r="GL47" s="749"/>
      <c r="GM47" s="749"/>
      <c r="GN47" s="749"/>
      <c r="GO47" s="749"/>
      <c r="GP47" s="749"/>
      <c r="GQ47" s="749"/>
      <c r="GR47" s="749"/>
      <c r="GS47" s="749"/>
      <c r="GT47" s="749"/>
      <c r="GU47" s="749"/>
      <c r="GV47" s="749"/>
      <c r="GW47" s="749"/>
      <c r="GX47" s="749"/>
      <c r="GY47" s="749"/>
      <c r="GZ47" s="749"/>
      <c r="HA47" s="749"/>
      <c r="HB47" s="749"/>
      <c r="HC47" s="749"/>
      <c r="HD47" s="749"/>
      <c r="HE47" s="749"/>
      <c r="HF47" s="749"/>
      <c r="HG47" s="749"/>
      <c r="HH47" s="749"/>
      <c r="HI47" s="749"/>
      <c r="HJ47" s="749"/>
      <c r="HK47" s="749"/>
      <c r="HL47" s="749"/>
      <c r="HM47" s="749"/>
      <c r="HN47" s="749"/>
      <c r="HO47" s="749"/>
      <c r="HP47" s="749"/>
      <c r="HQ47" s="749"/>
      <c r="HR47" s="749"/>
      <c r="HS47" s="749"/>
      <c r="HT47" s="749"/>
      <c r="HU47" s="749"/>
      <c r="HV47" s="749"/>
      <c r="HW47" s="749"/>
      <c r="HX47" s="749"/>
      <c r="HY47" s="749"/>
      <c r="HZ47" s="749"/>
      <c r="IA47" s="749"/>
      <c r="IB47" s="749"/>
      <c r="IC47" s="749"/>
      <c r="ID47" s="749"/>
      <c r="IE47" s="749"/>
      <c r="IF47" s="749"/>
      <c r="IG47" s="749"/>
      <c r="IH47" s="749"/>
      <c r="II47" s="749"/>
      <c r="IJ47" s="749"/>
      <c r="IK47" s="749"/>
      <c r="IL47" s="749"/>
      <c r="IM47" s="749"/>
      <c r="IN47" s="749"/>
      <c r="IO47" s="749"/>
      <c r="IP47" s="749"/>
      <c r="IQ47" s="749"/>
      <c r="IR47" s="749"/>
      <c r="IS47" s="749"/>
      <c r="IT47" s="749"/>
      <c r="IU47" s="749"/>
      <c r="IV47" s="749"/>
      <c r="IW47" s="749"/>
      <c r="IX47" s="749"/>
      <c r="IY47" s="749"/>
      <c r="IZ47" s="749"/>
      <c r="JA47" s="749"/>
      <c r="JB47" s="749"/>
      <c r="JC47" s="749"/>
      <c r="JD47" s="749"/>
      <c r="JE47" s="749"/>
      <c r="JF47" s="749"/>
      <c r="JG47" s="749"/>
      <c r="JH47" s="749"/>
      <c r="JI47" s="749"/>
      <c r="JJ47" s="749"/>
      <c r="JK47" s="749"/>
      <c r="JL47" s="749"/>
      <c r="JM47" s="749"/>
      <c r="JN47" s="749"/>
      <c r="JO47" s="749"/>
      <c r="JP47" s="749"/>
      <c r="JQ47" s="749"/>
      <c r="JR47" s="749"/>
      <c r="JS47" s="749"/>
      <c r="JT47" s="749"/>
      <c r="JU47" s="749"/>
      <c r="JV47" s="749"/>
      <c r="JW47" s="749"/>
      <c r="JX47" s="749"/>
      <c r="JY47" s="749"/>
      <c r="JZ47" s="749"/>
      <c r="KA47" s="749"/>
      <c r="KB47" s="749"/>
      <c r="KC47" s="749"/>
      <c r="KD47" s="749"/>
      <c r="KE47" s="749"/>
      <c r="KF47" s="749"/>
      <c r="KG47" s="749"/>
      <c r="KH47" s="749"/>
      <c r="KI47" s="749"/>
      <c r="KJ47" s="749"/>
      <c r="KK47" s="749"/>
      <c r="KL47" s="749"/>
      <c r="KM47" s="749"/>
      <c r="KN47" s="749"/>
      <c r="KO47" s="749"/>
      <c r="KP47" s="749"/>
      <c r="KQ47" s="749"/>
      <c r="KR47" s="749"/>
      <c r="KS47" s="749"/>
      <c r="KT47" s="749"/>
      <c r="KU47" s="749"/>
      <c r="KV47" s="749"/>
      <c r="KW47" s="749"/>
      <c r="KX47" s="749"/>
      <c r="KY47" s="749"/>
      <c r="KZ47" s="749"/>
      <c r="LA47" s="749"/>
      <c r="LB47" s="749"/>
      <c r="LC47" s="749"/>
      <c r="LD47" s="749"/>
      <c r="LE47" s="749"/>
      <c r="LF47" s="749"/>
      <c r="LG47" s="749"/>
      <c r="LH47" s="749"/>
      <c r="LI47" s="749"/>
      <c r="LJ47" s="749"/>
      <c r="LK47" s="749"/>
      <c r="LL47" s="749"/>
      <c r="LM47" s="749"/>
      <c r="LN47" s="749"/>
      <c r="LO47" s="749"/>
      <c r="LP47" s="749"/>
      <c r="LQ47" s="749"/>
      <c r="LR47" s="749"/>
      <c r="LS47" s="749"/>
      <c r="LT47" s="749"/>
      <c r="LU47" s="749"/>
      <c r="LV47" s="749"/>
      <c r="LW47" s="749"/>
      <c r="LX47" s="749"/>
      <c r="LY47" s="749"/>
      <c r="LZ47" s="749"/>
      <c r="MA47" s="749"/>
      <c r="MB47" s="749"/>
      <c r="MC47" s="749"/>
      <c r="MD47" s="749"/>
      <c r="ME47" s="749"/>
      <c r="MF47" s="749"/>
      <c r="MG47" s="749"/>
      <c r="MH47" s="749"/>
      <c r="MI47" s="749"/>
      <c r="MJ47" s="749"/>
      <c r="MK47" s="749"/>
      <c r="ML47" s="749"/>
      <c r="MM47" s="749"/>
      <c r="MN47" s="749"/>
      <c r="MO47" s="749"/>
      <c r="MP47" s="749"/>
      <c r="MQ47" s="749"/>
      <c r="MR47" s="749"/>
      <c r="MS47" s="749"/>
      <c r="MT47" s="749"/>
      <c r="MU47" s="749"/>
      <c r="MV47" s="749"/>
      <c r="MW47" s="749"/>
      <c r="MX47" s="749"/>
      <c r="MY47" s="749"/>
      <c r="MZ47" s="749"/>
      <c r="NA47" s="749"/>
      <c r="NB47" s="749"/>
      <c r="NC47" s="749"/>
      <c r="ND47" s="749"/>
      <c r="NE47" s="749"/>
      <c r="NF47" s="749"/>
      <c r="NG47" s="749"/>
      <c r="NH47" s="749"/>
      <c r="NI47" s="749"/>
      <c r="NJ47" s="749"/>
      <c r="NK47" s="749"/>
      <c r="NL47" s="749"/>
      <c r="NM47" s="749"/>
      <c r="NN47" s="749"/>
      <c r="NO47" s="749"/>
      <c r="NP47" s="749"/>
      <c r="NQ47" s="749"/>
      <c r="NR47" s="749"/>
      <c r="NS47" s="749"/>
      <c r="NT47" s="749"/>
      <c r="NU47" s="749"/>
      <c r="NV47" s="749"/>
      <c r="NW47" s="749"/>
      <c r="NX47" s="749"/>
      <c r="NY47" s="749"/>
      <c r="NZ47" s="749"/>
      <c r="OA47" s="749"/>
      <c r="OB47" s="749"/>
      <c r="OC47" s="749"/>
      <c r="OD47" s="749"/>
      <c r="OE47" s="749"/>
      <c r="OF47" s="749"/>
      <c r="OG47" s="749"/>
      <c r="OH47" s="749"/>
      <c r="OI47" s="749"/>
      <c r="OJ47" s="749"/>
      <c r="OK47" s="749"/>
      <c r="OL47" s="749"/>
      <c r="OM47" s="749"/>
      <c r="ON47" s="749"/>
      <c r="OO47" s="749"/>
      <c r="OP47" s="749"/>
      <c r="OQ47" s="749"/>
      <c r="OR47" s="749"/>
      <c r="OS47" s="749"/>
      <c r="OT47" s="749"/>
      <c r="OU47" s="749"/>
      <c r="OV47" s="749"/>
      <c r="OW47" s="749"/>
      <c r="OX47" s="749"/>
      <c r="OY47" s="749"/>
      <c r="OZ47" s="749"/>
      <c r="PA47" s="749"/>
      <c r="PB47" s="749"/>
      <c r="PC47" s="749"/>
      <c r="PD47" s="749"/>
      <c r="PE47" s="749"/>
      <c r="PF47" s="749"/>
      <c r="PG47" s="749"/>
      <c r="PH47" s="749"/>
      <c r="PI47" s="749"/>
      <c r="PJ47" s="749"/>
      <c r="PK47" s="749"/>
      <c r="PL47" s="749"/>
      <c r="PM47" s="749"/>
      <c r="PN47" s="749"/>
      <c r="PO47" s="749"/>
      <c r="PP47" s="749"/>
      <c r="PQ47" s="749"/>
      <c r="PR47" s="749"/>
      <c r="PS47" s="749"/>
      <c r="PT47" s="749"/>
      <c r="PU47" s="749"/>
      <c r="PV47" s="749"/>
      <c r="PW47" s="749"/>
      <c r="PX47" s="749"/>
      <c r="PY47" s="749"/>
      <c r="PZ47" s="749"/>
      <c r="QA47" s="749"/>
      <c r="QB47" s="749"/>
      <c r="QC47" s="749"/>
      <c r="QD47" s="749"/>
      <c r="QE47" s="749"/>
      <c r="QF47" s="749"/>
      <c r="QG47" s="749"/>
      <c r="QH47" s="749"/>
      <c r="QI47" s="749"/>
      <c r="QJ47" s="749"/>
      <c r="QK47" s="749"/>
      <c r="QL47" s="749"/>
      <c r="QM47" s="749"/>
      <c r="QN47" s="749"/>
      <c r="QO47" s="749"/>
      <c r="QP47" s="749"/>
      <c r="QQ47" s="749"/>
      <c r="QR47" s="749"/>
      <c r="QS47" s="749"/>
      <c r="QT47" s="749"/>
      <c r="QU47" s="749"/>
      <c r="QV47" s="749"/>
      <c r="QW47" s="749"/>
      <c r="QX47" s="749"/>
      <c r="QY47" s="749"/>
      <c r="QZ47" s="749"/>
      <c r="RA47" s="749"/>
      <c r="RB47" s="749"/>
      <c r="RC47" s="749"/>
      <c r="RD47" s="749"/>
      <c r="RE47" s="749"/>
      <c r="RF47" s="749"/>
      <c r="RG47" s="749"/>
      <c r="RH47" s="749"/>
      <c r="RI47" s="749"/>
      <c r="RJ47" s="749"/>
      <c r="RK47" s="749"/>
      <c r="RL47" s="749"/>
      <c r="RM47" s="749"/>
      <c r="RN47" s="749"/>
      <c r="RO47" s="749"/>
      <c r="RP47" s="749"/>
      <c r="RQ47" s="749"/>
      <c r="RR47" s="749"/>
      <c r="RS47" s="749"/>
      <c r="RT47" s="749"/>
      <c r="RU47" s="749"/>
      <c r="RV47" s="749"/>
      <c r="RW47" s="749"/>
      <c r="RX47" s="749"/>
      <c r="RY47" s="749"/>
      <c r="RZ47" s="749"/>
      <c r="SA47" s="749"/>
      <c r="SB47" s="749"/>
      <c r="SC47" s="749"/>
      <c r="SD47" s="749"/>
      <c r="SE47" s="749"/>
      <c r="SF47" s="749"/>
      <c r="SG47" s="749"/>
      <c r="SH47" s="749"/>
      <c r="SI47" s="749"/>
      <c r="SJ47" s="749"/>
      <c r="SK47" s="749"/>
      <c r="SL47" s="749"/>
      <c r="SM47" s="749"/>
      <c r="SN47" s="749"/>
      <c r="SO47" s="749"/>
      <c r="SP47" s="749"/>
      <c r="SQ47" s="749"/>
      <c r="SR47" s="749"/>
      <c r="SS47" s="749"/>
      <c r="ST47" s="749"/>
      <c r="SU47" s="749"/>
      <c r="SV47" s="749"/>
      <c r="SW47" s="749"/>
      <c r="SX47" s="749"/>
      <c r="SY47" s="749"/>
      <c r="SZ47" s="749"/>
      <c r="TA47" s="749"/>
      <c r="TB47" s="749"/>
      <c r="TC47" s="749"/>
      <c r="TD47" s="749"/>
      <c r="TE47" s="749"/>
      <c r="TF47" s="749"/>
      <c r="TG47" s="749"/>
      <c r="TH47" s="749"/>
      <c r="TI47" s="749"/>
      <c r="TJ47" s="749"/>
      <c r="TK47" s="749"/>
      <c r="TL47" s="749"/>
      <c r="TM47" s="749"/>
      <c r="TN47" s="749"/>
      <c r="TO47" s="749"/>
      <c r="TP47" s="749"/>
      <c r="TQ47" s="749"/>
      <c r="TR47" s="749"/>
      <c r="TS47" s="749"/>
      <c r="TT47" s="749"/>
      <c r="TU47" s="749"/>
      <c r="TV47" s="749"/>
      <c r="TW47" s="749"/>
      <c r="TX47" s="749"/>
      <c r="TY47" s="749"/>
      <c r="TZ47" s="749"/>
      <c r="UA47" s="749"/>
      <c r="UB47" s="749"/>
      <c r="UC47" s="749"/>
      <c r="UD47" s="749"/>
      <c r="UE47" s="749"/>
      <c r="UF47" s="749"/>
      <c r="UG47" s="749"/>
      <c r="UH47" s="749"/>
      <c r="UI47" s="749"/>
      <c r="UJ47" s="749"/>
      <c r="UK47" s="749"/>
      <c r="UL47" s="749"/>
      <c r="UM47" s="749"/>
      <c r="UN47" s="749"/>
      <c r="UO47" s="749"/>
      <c r="UP47" s="749"/>
      <c r="UQ47" s="749"/>
      <c r="UR47" s="749"/>
      <c r="US47" s="749"/>
      <c r="UT47" s="749"/>
      <c r="UU47" s="749"/>
      <c r="UV47" s="749"/>
      <c r="UW47" s="749"/>
      <c r="UX47" s="749"/>
      <c r="UY47" s="749"/>
      <c r="UZ47" s="749"/>
      <c r="VA47" s="749"/>
      <c r="VB47" s="749"/>
      <c r="VC47" s="749"/>
      <c r="VD47" s="749"/>
      <c r="VE47" s="749"/>
      <c r="VF47" s="749"/>
      <c r="VG47" s="749"/>
      <c r="VH47" s="749"/>
      <c r="VI47" s="749"/>
      <c r="VJ47" s="749"/>
      <c r="VK47" s="749"/>
      <c r="VL47" s="749"/>
      <c r="VM47" s="749"/>
      <c r="VN47" s="749"/>
      <c r="VO47" s="749"/>
      <c r="VP47" s="749"/>
      <c r="VQ47" s="749"/>
      <c r="VR47" s="749"/>
      <c r="VS47" s="749"/>
      <c r="VT47" s="749"/>
      <c r="VU47" s="749"/>
      <c r="VV47" s="749"/>
      <c r="VW47" s="749"/>
      <c r="VX47" s="749"/>
      <c r="VY47" s="749"/>
      <c r="VZ47" s="749"/>
      <c r="WA47" s="749"/>
      <c r="WB47" s="749"/>
      <c r="WC47" s="749"/>
      <c r="WD47" s="749"/>
      <c r="WE47" s="749"/>
      <c r="WF47" s="749"/>
      <c r="WG47" s="749"/>
      <c r="WH47" s="749"/>
      <c r="WI47" s="749"/>
      <c r="WJ47" s="749"/>
      <c r="WK47" s="749"/>
      <c r="WL47" s="749"/>
      <c r="WM47" s="749"/>
      <c r="WN47" s="749"/>
      <c r="WO47" s="749"/>
      <c r="WP47" s="749"/>
      <c r="WQ47" s="749"/>
      <c r="WR47" s="749"/>
      <c r="WS47" s="749"/>
      <c r="WT47" s="749"/>
      <c r="WU47" s="749"/>
      <c r="WV47" s="749"/>
      <c r="WW47" s="749"/>
      <c r="WX47" s="749"/>
      <c r="WY47" s="749"/>
      <c r="WZ47" s="749"/>
      <c r="XA47" s="749"/>
      <c r="XB47" s="749"/>
      <c r="XC47" s="749"/>
      <c r="XD47" s="749"/>
      <c r="XE47" s="749"/>
      <c r="XF47" s="749"/>
      <c r="XG47" s="749"/>
      <c r="XH47" s="749"/>
      <c r="XI47" s="749"/>
      <c r="XJ47" s="749"/>
      <c r="XK47" s="749"/>
      <c r="XL47" s="749"/>
      <c r="XM47" s="749"/>
      <c r="XN47" s="749"/>
      <c r="XO47" s="749"/>
      <c r="XP47" s="749"/>
      <c r="XQ47" s="749"/>
      <c r="XR47" s="749"/>
      <c r="XS47" s="749"/>
      <c r="XT47" s="749"/>
      <c r="XU47" s="749"/>
      <c r="XV47" s="749"/>
      <c r="XW47" s="749"/>
      <c r="XX47" s="749"/>
      <c r="XY47" s="749"/>
      <c r="XZ47" s="749"/>
      <c r="YA47" s="749"/>
      <c r="YB47" s="749"/>
      <c r="YC47" s="749"/>
      <c r="YD47" s="749"/>
      <c r="YE47" s="749"/>
      <c r="YF47" s="749"/>
      <c r="YG47" s="749"/>
      <c r="YH47" s="749"/>
      <c r="YI47" s="749"/>
      <c r="YJ47" s="749"/>
      <c r="YK47" s="749"/>
      <c r="YL47" s="749"/>
      <c r="YM47" s="749"/>
      <c r="YN47" s="749"/>
      <c r="YO47" s="749"/>
      <c r="YP47" s="749"/>
      <c r="YQ47" s="749"/>
      <c r="YR47" s="749"/>
      <c r="YS47" s="749"/>
      <c r="YT47" s="749"/>
      <c r="YU47" s="749"/>
      <c r="YV47" s="749"/>
      <c r="YW47" s="749"/>
      <c r="YX47" s="749"/>
      <c r="YY47" s="749"/>
      <c r="YZ47" s="749"/>
      <c r="ZA47" s="749"/>
      <c r="ZB47" s="749"/>
      <c r="ZC47" s="749"/>
      <c r="ZD47" s="749"/>
      <c r="ZE47" s="749"/>
      <c r="ZF47" s="749"/>
      <c r="ZG47" s="749"/>
      <c r="ZH47" s="749"/>
      <c r="ZI47" s="749"/>
      <c r="ZJ47" s="749"/>
      <c r="ZK47" s="749"/>
      <c r="ZL47" s="749"/>
      <c r="ZM47" s="749"/>
      <c r="ZN47" s="749"/>
      <c r="ZO47" s="749"/>
      <c r="ZP47" s="749"/>
      <c r="ZQ47" s="749"/>
      <c r="ZR47" s="749"/>
      <c r="ZS47" s="749"/>
      <c r="ZT47" s="749"/>
      <c r="ZU47" s="749"/>
      <c r="ZV47" s="749"/>
      <c r="ZW47" s="749"/>
      <c r="ZX47" s="749"/>
      <c r="ZY47" s="749"/>
      <c r="ZZ47" s="749"/>
      <c r="AAA47" s="749"/>
      <c r="AAB47" s="749"/>
      <c r="AAC47" s="749"/>
      <c r="AAD47" s="749"/>
      <c r="AAE47" s="749"/>
      <c r="AAF47" s="749"/>
      <c r="AAG47" s="749"/>
      <c r="AAH47" s="749"/>
      <c r="AAI47" s="749"/>
      <c r="AAJ47" s="749"/>
      <c r="AAK47" s="749"/>
      <c r="AAL47" s="749"/>
      <c r="AAM47" s="749"/>
      <c r="AAN47" s="749"/>
      <c r="AAO47" s="749"/>
      <c r="AAP47" s="749"/>
      <c r="AAQ47" s="749"/>
      <c r="AAR47" s="749"/>
      <c r="AAS47" s="749"/>
      <c r="AAT47" s="749"/>
      <c r="AAU47" s="749"/>
      <c r="AAV47" s="749"/>
      <c r="AAW47" s="749"/>
      <c r="AAX47" s="749"/>
      <c r="AAY47" s="749"/>
      <c r="AAZ47" s="749"/>
      <c r="ABA47" s="749"/>
      <c r="ABB47" s="749"/>
      <c r="ABC47" s="749"/>
      <c r="ABD47" s="749"/>
      <c r="ABE47" s="749"/>
      <c r="ABF47" s="749"/>
      <c r="ABG47" s="749"/>
      <c r="ABH47" s="749"/>
      <c r="ABI47" s="749"/>
      <c r="ABJ47" s="749"/>
      <c r="ABK47" s="749"/>
      <c r="ABL47" s="749"/>
      <c r="ABM47" s="749"/>
      <c r="ABN47" s="749"/>
      <c r="ABO47" s="749"/>
      <c r="ABP47" s="749"/>
      <c r="ABQ47" s="749"/>
      <c r="ABR47" s="749"/>
      <c r="ABS47" s="749"/>
      <c r="ABT47" s="749"/>
      <c r="ABU47" s="749"/>
      <c r="ABV47" s="749"/>
      <c r="ABW47" s="749"/>
      <c r="ABX47" s="749"/>
      <c r="ABY47" s="749"/>
      <c r="ABZ47" s="749"/>
      <c r="ACA47" s="749"/>
      <c r="ACB47" s="749"/>
      <c r="ACC47" s="749"/>
      <c r="ACD47" s="749"/>
      <c r="ACE47" s="749"/>
      <c r="ACF47" s="749"/>
      <c r="ACG47" s="749"/>
      <c r="ACH47" s="749"/>
      <c r="ACI47" s="749"/>
      <c r="ACJ47" s="749"/>
      <c r="ACK47" s="749"/>
      <c r="ACL47" s="749"/>
      <c r="ACM47" s="749"/>
      <c r="ACN47" s="749"/>
      <c r="ACO47" s="749"/>
      <c r="ACP47" s="749"/>
      <c r="ACQ47" s="749"/>
      <c r="ACR47" s="749"/>
      <c r="ACS47" s="749"/>
      <c r="ACT47" s="749"/>
      <c r="ACU47" s="749"/>
      <c r="ACV47" s="749"/>
      <c r="ACW47" s="749"/>
      <c r="ACX47" s="749"/>
      <c r="ACY47" s="749"/>
      <c r="ACZ47" s="749"/>
      <c r="ADA47" s="749"/>
      <c r="ADB47" s="749"/>
      <c r="ADC47" s="749"/>
      <c r="ADD47" s="749"/>
      <c r="ADE47" s="749"/>
      <c r="ADF47" s="749"/>
      <c r="ADG47" s="749"/>
      <c r="ADH47" s="749"/>
      <c r="ADI47" s="749"/>
      <c r="ADJ47" s="749"/>
      <c r="ADK47" s="749"/>
      <c r="ADL47" s="749"/>
      <c r="ADM47" s="749"/>
      <c r="ADN47" s="749"/>
      <c r="ADO47" s="749"/>
      <c r="ADP47" s="749"/>
      <c r="ADQ47" s="749"/>
      <c r="ADR47" s="749"/>
      <c r="ADS47" s="749"/>
      <c r="ADT47" s="749"/>
      <c r="ADU47" s="749"/>
      <c r="ADV47" s="749"/>
      <c r="ADW47" s="749"/>
      <c r="ADX47" s="749"/>
      <c r="ADY47" s="749"/>
      <c r="ADZ47" s="749"/>
      <c r="AEA47" s="749"/>
      <c r="AEB47" s="749"/>
      <c r="AEC47" s="749"/>
      <c r="AED47" s="749"/>
      <c r="AEE47" s="749"/>
      <c r="AEF47" s="749"/>
      <c r="AEG47" s="749"/>
      <c r="AEH47" s="749"/>
      <c r="AEI47" s="749"/>
      <c r="AEJ47" s="749"/>
      <c r="AEK47" s="749"/>
      <c r="AEL47" s="749"/>
      <c r="AEM47" s="749"/>
      <c r="AEN47" s="749"/>
      <c r="AEO47" s="749"/>
      <c r="AEP47" s="749"/>
      <c r="AEQ47" s="749"/>
      <c r="AER47" s="749"/>
      <c r="AES47" s="749"/>
      <c r="AET47" s="749"/>
      <c r="AEU47" s="749"/>
      <c r="AEV47" s="749"/>
      <c r="AEW47" s="749"/>
      <c r="AEX47" s="749"/>
      <c r="AEY47" s="749"/>
      <c r="AEZ47" s="749"/>
      <c r="AFA47" s="749"/>
      <c r="AFB47" s="749"/>
      <c r="AFC47" s="749"/>
      <c r="AFD47" s="749"/>
      <c r="AFE47" s="749"/>
      <c r="AFF47" s="749"/>
      <c r="AFG47" s="749"/>
      <c r="AFH47" s="749"/>
      <c r="AFI47" s="749"/>
      <c r="AFJ47" s="749"/>
      <c r="AFK47" s="749"/>
      <c r="AFL47" s="749"/>
      <c r="AFM47" s="749"/>
      <c r="AFN47" s="749"/>
      <c r="AFO47" s="749"/>
      <c r="AFP47" s="749"/>
      <c r="AFQ47" s="749"/>
      <c r="AFR47" s="749"/>
      <c r="AFS47" s="749"/>
      <c r="AFT47" s="749"/>
      <c r="AFU47" s="749"/>
      <c r="AFV47" s="749"/>
      <c r="AFW47" s="749"/>
      <c r="AFX47" s="749"/>
      <c r="AFY47" s="749"/>
      <c r="AFZ47" s="749"/>
      <c r="AGA47" s="749"/>
      <c r="AGB47" s="749"/>
      <c r="AGC47" s="749"/>
      <c r="AGD47" s="749"/>
      <c r="AGE47" s="749"/>
      <c r="AGF47" s="749"/>
      <c r="AGG47" s="749"/>
      <c r="AGH47" s="749"/>
      <c r="AGI47" s="749"/>
      <c r="AGJ47" s="749"/>
      <c r="AGK47" s="749"/>
      <c r="AGL47" s="749"/>
      <c r="AGM47" s="749"/>
      <c r="AGN47" s="749"/>
      <c r="AGO47" s="749"/>
      <c r="AGP47" s="749"/>
      <c r="AGQ47" s="749"/>
      <c r="AGR47" s="749"/>
      <c r="AGS47" s="749"/>
      <c r="AGT47" s="749"/>
      <c r="AGU47" s="749"/>
      <c r="AGV47" s="749"/>
      <c r="AGW47" s="749"/>
      <c r="AGX47" s="749"/>
      <c r="AGY47" s="749"/>
      <c r="AGZ47" s="749"/>
      <c r="AHA47" s="749"/>
      <c r="AHB47" s="749"/>
      <c r="AHC47" s="749"/>
      <c r="AHD47" s="749"/>
      <c r="AHE47" s="749"/>
      <c r="AHF47" s="749"/>
      <c r="AHG47" s="749"/>
      <c r="AHH47" s="749"/>
      <c r="AHI47" s="749"/>
      <c r="AHJ47" s="749"/>
      <c r="AHK47" s="749"/>
      <c r="AHL47" s="749"/>
      <c r="AHM47" s="749"/>
      <c r="AHN47" s="749"/>
      <c r="AHO47" s="749"/>
      <c r="AHP47" s="749"/>
      <c r="AHQ47" s="749"/>
      <c r="AHR47" s="749"/>
      <c r="AHS47" s="749"/>
      <c r="AHT47" s="749"/>
      <c r="AHU47" s="749"/>
      <c r="AHV47" s="749"/>
      <c r="AHW47" s="749"/>
      <c r="AHX47" s="749"/>
      <c r="AHY47" s="749"/>
      <c r="AHZ47" s="749"/>
      <c r="AIA47" s="749"/>
      <c r="AIB47" s="749"/>
      <c r="AIC47" s="749"/>
      <c r="AID47" s="749"/>
      <c r="AIE47" s="749"/>
      <c r="AIF47" s="749"/>
      <c r="AIG47" s="749"/>
      <c r="AIH47" s="749"/>
      <c r="AII47" s="749"/>
      <c r="AIJ47" s="749"/>
      <c r="AIK47" s="749"/>
      <c r="AIL47" s="749"/>
      <c r="AIM47" s="749"/>
      <c r="AIN47" s="749"/>
      <c r="AIO47" s="749"/>
      <c r="AIP47" s="749"/>
      <c r="AIQ47" s="749"/>
      <c r="AIR47" s="749"/>
      <c r="AIS47" s="749"/>
      <c r="AIT47" s="749"/>
      <c r="AIU47" s="749"/>
      <c r="AIV47" s="749"/>
      <c r="AIW47" s="749"/>
      <c r="AIX47" s="749"/>
      <c r="AIY47" s="749"/>
      <c r="AIZ47" s="749"/>
      <c r="AJA47" s="749"/>
      <c r="AJB47" s="749"/>
      <c r="AJC47" s="749"/>
      <c r="AJD47" s="749"/>
      <c r="AJE47" s="749"/>
      <c r="AJF47" s="749"/>
      <c r="AJG47" s="749"/>
      <c r="AJH47" s="749"/>
      <c r="AJI47" s="749"/>
      <c r="AJJ47" s="749"/>
      <c r="AJK47" s="749"/>
      <c r="AJL47" s="749"/>
      <c r="AJM47" s="749"/>
      <c r="AJN47" s="749"/>
      <c r="AJO47" s="749"/>
      <c r="AJP47" s="749"/>
      <c r="AJQ47" s="749"/>
      <c r="AJR47" s="749"/>
      <c r="AJS47" s="749"/>
      <c r="AJT47" s="749"/>
      <c r="AJU47" s="749"/>
      <c r="AJV47" s="749"/>
      <c r="AJW47" s="749"/>
      <c r="AJX47" s="749"/>
      <c r="AJY47" s="749"/>
      <c r="AJZ47" s="749"/>
      <c r="AKA47" s="749"/>
      <c r="AKB47" s="749"/>
      <c r="AKC47" s="749"/>
      <c r="AKD47" s="749"/>
      <c r="AKE47" s="749"/>
      <c r="AKF47" s="749"/>
      <c r="AKG47" s="749"/>
      <c r="AKH47" s="749"/>
      <c r="AKI47" s="749"/>
      <c r="AKJ47" s="749"/>
      <c r="AKK47" s="749"/>
      <c r="AKL47" s="749"/>
      <c r="AKM47" s="749"/>
      <c r="AKN47" s="749"/>
      <c r="AKO47" s="749"/>
      <c r="AKP47" s="749"/>
      <c r="AKQ47" s="749"/>
      <c r="AKR47" s="749"/>
      <c r="AKS47" s="749"/>
      <c r="AKT47" s="749"/>
      <c r="AKU47" s="749"/>
      <c r="AKV47" s="749"/>
      <c r="AKW47" s="749"/>
      <c r="AKX47" s="749"/>
      <c r="AKY47" s="749"/>
      <c r="AKZ47" s="749"/>
      <c r="ALA47" s="749"/>
      <c r="ALB47" s="749"/>
      <c r="ALC47" s="749"/>
      <c r="ALD47" s="749"/>
      <c r="ALE47" s="749"/>
      <c r="ALF47" s="749"/>
      <c r="ALG47" s="749"/>
      <c r="ALH47" s="749"/>
      <c r="ALI47" s="749"/>
      <c r="ALJ47" s="749"/>
      <c r="ALK47" s="749"/>
      <c r="ALL47" s="749"/>
      <c r="ALM47" s="749"/>
      <c r="ALN47" s="749"/>
      <c r="ALO47" s="749"/>
      <c r="ALP47" s="749"/>
      <c r="ALQ47" s="749"/>
      <c r="ALR47" s="749"/>
      <c r="ALS47" s="749"/>
      <c r="ALT47" s="749"/>
      <c r="ALU47" s="749"/>
      <c r="ALV47" s="749"/>
      <c r="ALW47" s="749"/>
      <c r="ALX47" s="749"/>
      <c r="ALY47" s="749"/>
      <c r="ALZ47" s="749"/>
      <c r="AMA47" s="749"/>
      <c r="AMB47" s="749"/>
      <c r="AMC47" s="749"/>
      <c r="AMD47" s="749"/>
      <c r="AME47" s="749"/>
      <c r="AMF47" s="749"/>
      <c r="AMG47" s="749"/>
      <c r="AMH47" s="749"/>
      <c r="AMI47" s="749"/>
      <c r="AMJ47" s="749"/>
      <c r="AMK47" s="749"/>
      <c r="AML47" s="749"/>
      <c r="AMM47" s="749"/>
      <c r="AMN47" s="749"/>
      <c r="AMO47" s="749"/>
      <c r="AMP47" s="749"/>
      <c r="AMQ47" s="749"/>
      <c r="AMR47" s="749"/>
      <c r="AMS47" s="749"/>
      <c r="AMT47" s="749"/>
      <c r="AMU47" s="749"/>
      <c r="AMV47" s="749"/>
      <c r="AMW47" s="749"/>
      <c r="AMX47" s="749"/>
      <c r="AMY47" s="749"/>
      <c r="AMZ47" s="749"/>
      <c r="ANA47" s="749"/>
      <c r="ANB47" s="749"/>
      <c r="ANC47" s="749"/>
      <c r="AND47" s="749"/>
      <c r="ANE47" s="749"/>
      <c r="ANF47" s="749"/>
      <c r="ANG47" s="749"/>
      <c r="ANH47" s="749"/>
      <c r="ANI47" s="749"/>
      <c r="ANJ47" s="749"/>
      <c r="ANK47" s="749"/>
      <c r="ANL47" s="749"/>
      <c r="ANM47" s="749"/>
      <c r="ANN47" s="749"/>
      <c r="ANO47" s="749"/>
      <c r="ANP47" s="749"/>
      <c r="ANQ47" s="749"/>
      <c r="ANR47" s="749"/>
      <c r="ANS47" s="749"/>
      <c r="ANT47" s="749"/>
      <c r="ANU47" s="749"/>
      <c r="ANV47" s="749"/>
      <c r="ANW47" s="749"/>
      <c r="ANX47" s="749"/>
      <c r="ANY47" s="749"/>
      <c r="ANZ47" s="749"/>
      <c r="AOA47" s="749"/>
      <c r="AOB47" s="749"/>
      <c r="AOC47" s="749"/>
      <c r="AOD47" s="749"/>
      <c r="AOE47" s="749"/>
      <c r="AOF47" s="749"/>
      <c r="AOG47" s="749"/>
      <c r="AOH47" s="749"/>
      <c r="AOI47" s="749"/>
      <c r="AOJ47" s="749"/>
      <c r="AOK47" s="749"/>
      <c r="AOL47" s="749"/>
      <c r="AOM47" s="749"/>
      <c r="AON47" s="749"/>
      <c r="AOO47" s="749"/>
      <c r="AOP47" s="749"/>
      <c r="AOQ47" s="749"/>
      <c r="AOR47" s="749"/>
      <c r="AOS47" s="749"/>
      <c r="AOT47" s="749"/>
      <c r="AOU47" s="749"/>
      <c r="AOV47" s="749"/>
      <c r="AOW47" s="749"/>
      <c r="AOX47" s="749"/>
      <c r="AOY47" s="749"/>
      <c r="AOZ47" s="749"/>
      <c r="APA47" s="749"/>
      <c r="APB47" s="749"/>
      <c r="APC47" s="749"/>
      <c r="APD47" s="749"/>
      <c r="APE47" s="749"/>
      <c r="APF47" s="749"/>
      <c r="APG47" s="749"/>
      <c r="APH47" s="749"/>
      <c r="API47" s="749"/>
      <c r="APJ47" s="749"/>
      <c r="APK47" s="749"/>
      <c r="APL47" s="749"/>
      <c r="APM47" s="749"/>
      <c r="APN47" s="749"/>
      <c r="APO47" s="749"/>
      <c r="APP47" s="749"/>
      <c r="APQ47" s="749"/>
      <c r="APR47" s="749"/>
      <c r="APS47" s="749"/>
      <c r="APT47" s="749"/>
      <c r="APU47" s="749"/>
      <c r="APV47" s="749"/>
      <c r="APW47" s="749"/>
      <c r="APX47" s="749"/>
      <c r="APY47" s="749"/>
      <c r="APZ47" s="749"/>
      <c r="AQA47" s="749"/>
      <c r="AQB47" s="749"/>
      <c r="AQC47" s="749"/>
      <c r="AQD47" s="749"/>
      <c r="AQE47" s="749"/>
      <c r="AQF47" s="749"/>
      <c r="AQG47" s="749"/>
      <c r="AQH47" s="749"/>
      <c r="AQI47" s="749"/>
      <c r="AQJ47" s="749"/>
      <c r="AQK47" s="749"/>
      <c r="AQL47" s="749"/>
      <c r="AQM47" s="749"/>
      <c r="AQN47" s="749"/>
      <c r="AQO47" s="749"/>
      <c r="AQP47" s="749"/>
      <c r="AQQ47" s="749"/>
      <c r="AQR47" s="749"/>
      <c r="AQS47" s="749"/>
      <c r="AQT47" s="749"/>
      <c r="AQU47" s="749"/>
      <c r="AQV47" s="749"/>
      <c r="AQW47" s="749"/>
      <c r="AQX47" s="749"/>
      <c r="AQY47" s="749"/>
      <c r="AQZ47" s="749"/>
      <c r="ARA47" s="749"/>
      <c r="ARB47" s="749"/>
      <c r="ARC47" s="749"/>
      <c r="ARD47" s="749"/>
      <c r="ARE47" s="749"/>
      <c r="ARF47" s="749"/>
      <c r="ARG47" s="749"/>
      <c r="ARH47" s="749"/>
      <c r="ARI47" s="749"/>
      <c r="ARJ47" s="749"/>
      <c r="ARK47" s="749"/>
      <c r="ARL47" s="749"/>
      <c r="ARM47" s="749"/>
      <c r="ARN47" s="749"/>
      <c r="ARO47" s="749"/>
      <c r="ARP47" s="749"/>
      <c r="ARQ47" s="749"/>
      <c r="ARR47" s="749"/>
      <c r="ARS47" s="749"/>
      <c r="ART47" s="749"/>
      <c r="ARU47" s="749"/>
      <c r="ARV47" s="749"/>
      <c r="ARW47" s="749"/>
      <c r="ARX47" s="749"/>
      <c r="ARY47" s="749"/>
      <c r="ARZ47" s="749"/>
      <c r="ASA47" s="749"/>
      <c r="ASB47" s="749"/>
      <c r="ASC47" s="749"/>
      <c r="ASD47" s="749"/>
      <c r="ASE47" s="749"/>
      <c r="ASF47" s="749"/>
      <c r="ASG47" s="749"/>
      <c r="ASH47" s="749"/>
      <c r="ASI47" s="749"/>
      <c r="ASJ47" s="749"/>
      <c r="ASK47" s="749"/>
      <c r="ASL47" s="749"/>
      <c r="ASM47" s="749"/>
      <c r="ASN47" s="749"/>
      <c r="ASO47" s="749"/>
      <c r="ASP47" s="749"/>
      <c r="ASQ47" s="749"/>
      <c r="ASR47" s="749"/>
      <c r="ASS47" s="749"/>
      <c r="AST47" s="749"/>
      <c r="ASU47" s="749"/>
      <c r="ASV47" s="749"/>
      <c r="ASW47" s="749"/>
      <c r="ASX47" s="749"/>
      <c r="ASY47" s="749"/>
      <c r="ASZ47" s="749"/>
      <c r="ATA47" s="749"/>
      <c r="ATB47" s="749"/>
      <c r="ATC47" s="749"/>
      <c r="ATD47" s="749"/>
      <c r="ATE47" s="749"/>
      <c r="ATF47" s="749"/>
      <c r="ATG47" s="749"/>
      <c r="ATH47" s="749"/>
      <c r="ATI47" s="749"/>
      <c r="ATJ47" s="749"/>
      <c r="ATK47" s="749"/>
      <c r="ATL47" s="749"/>
      <c r="ATM47" s="749"/>
      <c r="ATN47" s="749"/>
      <c r="ATO47" s="749"/>
      <c r="ATP47" s="749"/>
      <c r="ATQ47" s="749"/>
      <c r="ATR47" s="749"/>
      <c r="ATS47" s="749"/>
      <c r="ATT47" s="749"/>
      <c r="ATU47" s="749"/>
      <c r="ATV47" s="749"/>
      <c r="ATW47" s="749"/>
      <c r="ATX47" s="749"/>
      <c r="ATY47" s="749"/>
      <c r="ATZ47" s="749"/>
      <c r="AUA47" s="749"/>
      <c r="AUB47" s="749"/>
      <c r="AUC47" s="749"/>
      <c r="AUD47" s="749"/>
      <c r="AUE47" s="749"/>
      <c r="AUF47" s="749"/>
      <c r="AUG47" s="749"/>
      <c r="AUH47" s="749"/>
      <c r="AUI47" s="749"/>
      <c r="AUJ47" s="749"/>
      <c r="AUK47" s="749"/>
      <c r="AUL47" s="749"/>
      <c r="AUM47" s="749"/>
      <c r="AUN47" s="749"/>
      <c r="AUO47" s="749"/>
      <c r="AUP47" s="749"/>
      <c r="AUQ47" s="749"/>
      <c r="AUR47" s="749"/>
      <c r="AUS47" s="749"/>
      <c r="AUT47" s="749"/>
      <c r="AUU47" s="749"/>
      <c r="AUV47" s="749"/>
      <c r="AUW47" s="749"/>
      <c r="AUX47" s="749"/>
      <c r="AUY47" s="749"/>
      <c r="AUZ47" s="749"/>
      <c r="AVA47" s="749"/>
      <c r="AVB47" s="749"/>
      <c r="AVC47" s="749"/>
      <c r="AVD47" s="749"/>
      <c r="AVE47" s="749"/>
      <c r="AVF47" s="749"/>
      <c r="AVG47" s="749"/>
      <c r="AVH47" s="749"/>
      <c r="AVI47" s="749"/>
      <c r="AVJ47" s="749"/>
      <c r="AVK47" s="749"/>
      <c r="AVL47" s="749"/>
      <c r="AVM47" s="749"/>
      <c r="AVN47" s="749"/>
      <c r="AVO47" s="749"/>
      <c r="AVP47" s="749"/>
      <c r="AVQ47" s="749"/>
      <c r="AVR47" s="749"/>
      <c r="AVS47" s="749"/>
      <c r="AVT47" s="749"/>
      <c r="AVU47" s="749"/>
      <c r="AVV47" s="749"/>
      <c r="AVW47" s="749"/>
      <c r="AVX47" s="749"/>
      <c r="AVY47" s="749"/>
      <c r="AVZ47" s="749"/>
      <c r="AWA47" s="749"/>
      <c r="AWB47" s="749"/>
      <c r="AWC47" s="749"/>
      <c r="AWD47" s="749"/>
      <c r="AWE47" s="749"/>
      <c r="AWF47" s="749"/>
      <c r="AWG47" s="749"/>
      <c r="AWH47" s="749"/>
      <c r="AWI47" s="749"/>
      <c r="AWJ47" s="749"/>
      <c r="AWK47" s="749"/>
      <c r="AWL47" s="749"/>
      <c r="AWM47" s="749"/>
      <c r="AWN47" s="749"/>
      <c r="AWO47" s="749"/>
      <c r="AWP47" s="749"/>
      <c r="AWQ47" s="749"/>
      <c r="AWR47" s="749"/>
      <c r="AWS47" s="749"/>
      <c r="AWT47" s="749"/>
      <c r="AWU47" s="749"/>
      <c r="AWV47" s="749"/>
      <c r="AWW47" s="749"/>
      <c r="AWX47" s="749"/>
      <c r="AWY47" s="749"/>
      <c r="AWZ47" s="749"/>
      <c r="AXA47" s="749"/>
      <c r="AXB47" s="749"/>
      <c r="AXC47" s="749"/>
      <c r="AXD47" s="749"/>
      <c r="AXE47" s="749"/>
      <c r="AXF47" s="749"/>
      <c r="AXG47" s="749"/>
      <c r="AXH47" s="749"/>
      <c r="AXI47" s="749"/>
      <c r="AXJ47" s="749"/>
      <c r="AXK47" s="749"/>
      <c r="AXL47" s="749"/>
      <c r="AXM47" s="749"/>
      <c r="AXN47" s="749"/>
      <c r="AXO47" s="749"/>
      <c r="AXP47" s="749"/>
      <c r="AXQ47" s="749"/>
      <c r="AXR47" s="749"/>
      <c r="AXS47" s="749"/>
      <c r="AXT47" s="749"/>
      <c r="AXU47" s="749"/>
      <c r="AXV47" s="749"/>
      <c r="AXW47" s="749"/>
      <c r="AXX47" s="749"/>
      <c r="AXY47" s="749"/>
      <c r="AXZ47" s="749"/>
      <c r="AYA47" s="749"/>
      <c r="AYB47" s="749"/>
      <c r="AYC47" s="749"/>
      <c r="AYD47" s="749"/>
      <c r="AYE47" s="749"/>
      <c r="AYF47" s="749"/>
      <c r="AYG47" s="749"/>
      <c r="AYH47" s="749"/>
      <c r="AYI47" s="749"/>
      <c r="AYJ47" s="749"/>
      <c r="AYK47" s="749"/>
      <c r="AYL47" s="749"/>
      <c r="AYM47" s="749"/>
      <c r="AYN47" s="749"/>
      <c r="AYO47" s="749"/>
      <c r="AYP47" s="749"/>
      <c r="AYQ47" s="749"/>
      <c r="AYR47" s="749"/>
      <c r="AYS47" s="749"/>
      <c r="AYT47" s="749"/>
      <c r="AYU47" s="749"/>
      <c r="AYV47" s="749"/>
      <c r="AYW47" s="749"/>
      <c r="AYX47" s="749"/>
      <c r="AYY47" s="749"/>
      <c r="AYZ47" s="749"/>
      <c r="AZA47" s="749"/>
      <c r="AZB47" s="749"/>
      <c r="AZC47" s="749"/>
      <c r="AZD47" s="749"/>
      <c r="AZE47" s="749"/>
      <c r="AZF47" s="749"/>
      <c r="AZG47" s="749"/>
      <c r="AZH47" s="749"/>
      <c r="AZI47" s="749"/>
      <c r="AZJ47" s="749"/>
      <c r="AZK47" s="749"/>
      <c r="AZL47" s="749"/>
      <c r="AZM47" s="749"/>
      <c r="AZN47" s="749"/>
      <c r="AZO47" s="749"/>
      <c r="AZP47" s="749"/>
      <c r="AZQ47" s="749"/>
      <c r="AZR47" s="749"/>
      <c r="AZS47" s="749"/>
      <c r="AZT47" s="749"/>
      <c r="AZU47" s="749"/>
      <c r="AZV47" s="749"/>
      <c r="AZW47" s="749"/>
      <c r="AZX47" s="749"/>
      <c r="AZY47" s="749"/>
      <c r="AZZ47" s="749"/>
      <c r="BAA47" s="749"/>
      <c r="BAB47" s="749"/>
      <c r="BAC47" s="749"/>
      <c r="BAD47" s="749"/>
      <c r="BAE47" s="749"/>
      <c r="BAF47" s="749"/>
      <c r="BAG47" s="749"/>
      <c r="BAH47" s="749"/>
      <c r="BAI47" s="749"/>
      <c r="BAJ47" s="749"/>
      <c r="BAK47" s="749"/>
      <c r="BAL47" s="749"/>
      <c r="BAM47" s="749"/>
      <c r="BAN47" s="749"/>
      <c r="BAO47" s="749"/>
      <c r="BAP47" s="749"/>
      <c r="BAQ47" s="749"/>
      <c r="BAR47" s="749"/>
      <c r="BAS47" s="749"/>
      <c r="BAT47" s="749"/>
      <c r="BAU47" s="749"/>
      <c r="BAV47" s="749"/>
      <c r="BAW47" s="749"/>
      <c r="BAX47" s="749"/>
      <c r="BAY47" s="749"/>
      <c r="BAZ47" s="749"/>
      <c r="BBA47" s="749"/>
      <c r="BBB47" s="749"/>
      <c r="BBC47" s="749"/>
      <c r="BBD47" s="749"/>
      <c r="BBE47" s="749"/>
      <c r="BBF47" s="749"/>
      <c r="BBG47" s="749"/>
      <c r="BBH47" s="749"/>
      <c r="BBI47" s="749"/>
      <c r="BBJ47" s="749"/>
      <c r="BBK47" s="749"/>
      <c r="BBL47" s="749"/>
      <c r="BBM47" s="749"/>
      <c r="BBN47" s="749"/>
      <c r="BBO47" s="749"/>
      <c r="BBP47" s="749"/>
      <c r="BBQ47" s="749"/>
      <c r="BBR47" s="749"/>
      <c r="BBS47" s="749"/>
      <c r="BBT47" s="749"/>
      <c r="BBU47" s="749"/>
      <c r="BBV47" s="749"/>
      <c r="BBW47" s="749"/>
      <c r="BBX47" s="749"/>
      <c r="BBY47" s="749"/>
      <c r="BBZ47" s="749"/>
      <c r="BCA47" s="749"/>
      <c r="BCB47" s="749"/>
      <c r="BCC47" s="749"/>
      <c r="BCD47" s="749"/>
      <c r="BCE47" s="749"/>
      <c r="BCF47" s="749"/>
      <c r="BCG47" s="749"/>
      <c r="BCH47" s="749"/>
      <c r="BCI47" s="749"/>
      <c r="BCJ47" s="749"/>
      <c r="BCK47" s="749"/>
      <c r="BCL47" s="749"/>
      <c r="BCM47" s="749"/>
      <c r="BCN47" s="749"/>
      <c r="BCO47" s="749"/>
      <c r="BCP47" s="749"/>
      <c r="BCQ47" s="749"/>
      <c r="BCR47" s="749"/>
      <c r="BCS47" s="749"/>
      <c r="BCT47" s="749"/>
      <c r="BCU47" s="749"/>
      <c r="BCV47" s="749"/>
      <c r="BCW47" s="749"/>
      <c r="BCX47" s="749"/>
      <c r="BCY47" s="749"/>
      <c r="BCZ47" s="749"/>
      <c r="BDA47" s="749"/>
      <c r="BDB47" s="749"/>
      <c r="BDC47" s="749"/>
      <c r="BDD47" s="749"/>
      <c r="BDE47" s="749"/>
      <c r="BDF47" s="749"/>
      <c r="BDG47" s="749"/>
      <c r="BDH47" s="749"/>
      <c r="BDI47" s="749"/>
      <c r="BDJ47" s="749"/>
      <c r="BDK47" s="749"/>
      <c r="BDL47" s="749"/>
      <c r="BDM47" s="749"/>
      <c r="BDN47" s="749"/>
      <c r="BDO47" s="749"/>
      <c r="BDP47" s="749"/>
      <c r="BDQ47" s="749"/>
      <c r="BDR47" s="749"/>
      <c r="BDS47" s="749"/>
      <c r="BDT47" s="749"/>
      <c r="BDU47" s="749"/>
      <c r="BDV47" s="749"/>
      <c r="BDW47" s="749"/>
      <c r="BDX47" s="749"/>
      <c r="BDY47" s="749"/>
      <c r="BDZ47" s="749"/>
      <c r="BEA47" s="749"/>
      <c r="BEB47" s="749"/>
      <c r="BEC47" s="749"/>
      <c r="BED47" s="749"/>
      <c r="BEE47" s="749"/>
      <c r="BEF47" s="749"/>
      <c r="BEG47" s="749"/>
      <c r="BEH47" s="749"/>
      <c r="BEI47" s="749"/>
      <c r="BEJ47" s="749"/>
      <c r="BEK47" s="749"/>
      <c r="BEL47" s="749"/>
      <c r="BEM47" s="749"/>
      <c r="BEN47" s="749"/>
      <c r="BEO47" s="749"/>
      <c r="BEP47" s="749"/>
      <c r="BEQ47" s="749"/>
      <c r="BER47" s="749"/>
      <c r="BES47" s="749"/>
      <c r="BET47" s="749"/>
      <c r="BEU47" s="749"/>
      <c r="BEV47" s="749"/>
      <c r="BEW47" s="749"/>
      <c r="BEX47" s="749"/>
      <c r="BEY47" s="749"/>
      <c r="BEZ47" s="749"/>
      <c r="BFA47" s="749"/>
      <c r="BFB47" s="749"/>
      <c r="BFC47" s="749"/>
      <c r="BFD47" s="749"/>
      <c r="BFE47" s="749"/>
      <c r="BFF47" s="749"/>
      <c r="BFG47" s="749"/>
      <c r="BFH47" s="749"/>
      <c r="BFI47" s="749"/>
      <c r="BFJ47" s="749"/>
      <c r="BFK47" s="749"/>
      <c r="BFL47" s="749"/>
      <c r="BFM47" s="749"/>
      <c r="BFN47" s="749"/>
      <c r="BFO47" s="749"/>
      <c r="BFP47" s="749"/>
      <c r="BFQ47" s="749"/>
      <c r="BFR47" s="749"/>
      <c r="BFS47" s="749"/>
      <c r="BFT47" s="749"/>
      <c r="BFU47" s="749"/>
      <c r="BFV47" s="749"/>
      <c r="BFW47" s="749"/>
      <c r="BFX47" s="749"/>
      <c r="BFY47" s="749"/>
      <c r="BFZ47" s="749"/>
      <c r="BGA47" s="749"/>
      <c r="BGB47" s="749"/>
      <c r="BGC47" s="749"/>
      <c r="BGD47" s="749"/>
      <c r="BGE47" s="749"/>
      <c r="BGF47" s="749"/>
      <c r="BGG47" s="749"/>
      <c r="BGH47" s="749"/>
      <c r="BGI47" s="749"/>
      <c r="BGJ47" s="749"/>
      <c r="BGK47" s="749"/>
      <c r="BGL47" s="749"/>
      <c r="BGM47" s="749"/>
      <c r="BGN47" s="749"/>
      <c r="BGO47" s="749"/>
      <c r="BGP47" s="749"/>
      <c r="BGQ47" s="749"/>
      <c r="BGR47" s="749"/>
      <c r="BGS47" s="749"/>
      <c r="BGT47" s="749"/>
      <c r="BGU47" s="749"/>
      <c r="BGV47" s="749"/>
      <c r="BGW47" s="749"/>
      <c r="BGX47" s="749"/>
      <c r="BGY47" s="749"/>
      <c r="BGZ47" s="749"/>
      <c r="BHA47" s="749"/>
      <c r="BHB47" s="749"/>
      <c r="BHC47" s="749"/>
      <c r="BHD47" s="749"/>
      <c r="BHE47" s="749"/>
      <c r="BHF47" s="749"/>
      <c r="BHG47" s="749"/>
      <c r="BHH47" s="749"/>
      <c r="BHI47" s="749"/>
      <c r="BHJ47" s="749"/>
      <c r="BHK47" s="749"/>
      <c r="BHL47" s="749"/>
      <c r="BHM47" s="749"/>
      <c r="BHN47" s="749"/>
      <c r="BHO47" s="749"/>
      <c r="BHP47" s="749"/>
      <c r="BHQ47" s="749"/>
      <c r="BHR47" s="749"/>
      <c r="BHS47" s="749"/>
      <c r="BHT47" s="749"/>
      <c r="BHU47" s="749"/>
      <c r="BHV47" s="749"/>
      <c r="BHW47" s="749"/>
      <c r="BHX47" s="749"/>
      <c r="BHY47" s="749"/>
      <c r="BHZ47" s="749"/>
      <c r="BIA47" s="749"/>
      <c r="BIB47" s="749"/>
      <c r="BIC47" s="749"/>
      <c r="BID47" s="749"/>
      <c r="BIE47" s="749"/>
      <c r="BIF47" s="749"/>
      <c r="BIG47" s="749"/>
      <c r="BIH47" s="749"/>
      <c r="BII47" s="749"/>
      <c r="BIJ47" s="749"/>
      <c r="BIK47" s="749"/>
      <c r="BIL47" s="749"/>
      <c r="BIM47" s="749"/>
      <c r="BIN47" s="749"/>
      <c r="BIO47" s="749"/>
      <c r="BIP47" s="749"/>
      <c r="BIQ47" s="749"/>
      <c r="BIR47" s="749"/>
      <c r="BIS47" s="749"/>
      <c r="BIT47" s="749"/>
      <c r="BIU47" s="749"/>
      <c r="BIV47" s="749"/>
      <c r="BIW47" s="749"/>
      <c r="BIX47" s="749"/>
      <c r="BIY47" s="749"/>
      <c r="BIZ47" s="749"/>
      <c r="BJA47" s="749"/>
      <c r="BJB47" s="749"/>
      <c r="BJC47" s="749"/>
      <c r="BJD47" s="749"/>
      <c r="BJE47" s="749"/>
      <c r="BJF47" s="749"/>
      <c r="BJG47" s="749"/>
      <c r="BJH47" s="749"/>
      <c r="BJI47" s="749"/>
      <c r="BJJ47" s="749"/>
      <c r="BJK47" s="749"/>
      <c r="BJL47" s="749"/>
      <c r="BJM47" s="749"/>
      <c r="BJN47" s="749"/>
      <c r="BJO47" s="749"/>
      <c r="BJP47" s="749"/>
      <c r="BJQ47" s="749"/>
      <c r="BJR47" s="749"/>
      <c r="BJS47" s="749"/>
      <c r="BJT47" s="749"/>
      <c r="BJU47" s="749"/>
      <c r="BJV47" s="749"/>
      <c r="BJW47" s="749"/>
      <c r="BJX47" s="749"/>
      <c r="BJY47" s="749"/>
      <c r="BJZ47" s="749"/>
      <c r="BKA47" s="749"/>
      <c r="BKB47" s="749"/>
      <c r="BKC47" s="749"/>
      <c r="BKD47" s="749"/>
      <c r="BKE47" s="749"/>
      <c r="BKF47" s="749"/>
      <c r="BKG47" s="749"/>
      <c r="BKH47" s="749"/>
      <c r="BKI47" s="749"/>
      <c r="BKJ47" s="749"/>
      <c r="BKK47" s="749"/>
      <c r="BKL47" s="749"/>
      <c r="BKM47" s="749"/>
      <c r="BKN47" s="749"/>
      <c r="BKO47" s="749"/>
      <c r="BKP47" s="749"/>
      <c r="BKQ47" s="749"/>
      <c r="BKR47" s="749"/>
      <c r="BKS47" s="749"/>
      <c r="BKT47" s="749"/>
      <c r="BKU47" s="749"/>
      <c r="BKV47" s="749"/>
      <c r="BKW47" s="749"/>
      <c r="BKX47" s="749"/>
      <c r="BKY47" s="749"/>
      <c r="BKZ47" s="749"/>
      <c r="BLA47" s="749"/>
      <c r="BLB47" s="749"/>
      <c r="BLC47" s="749"/>
      <c r="BLD47" s="749"/>
      <c r="BLE47" s="749"/>
      <c r="BLF47" s="749"/>
      <c r="BLG47" s="749"/>
      <c r="BLH47" s="749"/>
      <c r="BLI47" s="749"/>
      <c r="BLJ47" s="749"/>
      <c r="BLK47" s="749"/>
      <c r="BLL47" s="749"/>
      <c r="BLM47" s="749"/>
      <c r="BLN47" s="749"/>
      <c r="BLO47" s="749"/>
      <c r="BLP47" s="749"/>
      <c r="BLQ47" s="749"/>
      <c r="BLR47" s="749"/>
      <c r="BLS47" s="749"/>
      <c r="BLT47" s="749"/>
      <c r="BLU47" s="749"/>
      <c r="BLV47" s="749"/>
      <c r="BLW47" s="749"/>
      <c r="BLX47" s="749"/>
      <c r="BLY47" s="749"/>
      <c r="BLZ47" s="749"/>
      <c r="BMA47" s="749"/>
      <c r="BMB47" s="749"/>
      <c r="BMC47" s="749"/>
      <c r="BMD47" s="749"/>
      <c r="BME47" s="749"/>
      <c r="BMF47" s="749"/>
      <c r="BMG47" s="749"/>
      <c r="BMH47" s="749"/>
      <c r="BMI47" s="749"/>
      <c r="BMJ47" s="749"/>
      <c r="BMK47" s="749"/>
      <c r="BML47" s="749"/>
      <c r="BMM47" s="749"/>
      <c r="BMN47" s="749"/>
      <c r="BMO47" s="749"/>
      <c r="BMP47" s="749"/>
      <c r="BMQ47" s="749"/>
      <c r="BMR47" s="749"/>
      <c r="BMS47" s="749"/>
      <c r="BMT47" s="749"/>
      <c r="BMU47" s="749"/>
      <c r="BMV47" s="749"/>
      <c r="BMW47" s="749"/>
      <c r="BMX47" s="749"/>
      <c r="BMY47" s="749"/>
      <c r="BMZ47" s="749"/>
      <c r="BNA47" s="749"/>
      <c r="BNB47" s="749"/>
      <c r="BNC47" s="749"/>
      <c r="BND47" s="749"/>
      <c r="BNE47" s="749"/>
      <c r="BNF47" s="749"/>
      <c r="BNG47" s="749"/>
      <c r="BNH47" s="749"/>
      <c r="BNI47" s="749"/>
      <c r="BNJ47" s="749"/>
      <c r="BNK47" s="749"/>
      <c r="BNL47" s="749"/>
      <c r="BNM47" s="749"/>
      <c r="BNN47" s="749"/>
      <c r="BNO47" s="749"/>
      <c r="BNP47" s="749"/>
      <c r="BNQ47" s="749"/>
      <c r="BNR47" s="749"/>
      <c r="BNS47" s="749"/>
      <c r="BNT47" s="749"/>
      <c r="BNU47" s="749"/>
      <c r="BNV47" s="749"/>
      <c r="BNW47" s="749"/>
      <c r="BNX47" s="749"/>
      <c r="BNY47" s="749"/>
      <c r="BNZ47" s="749"/>
      <c r="BOA47" s="749"/>
      <c r="BOB47" s="749"/>
      <c r="BOC47" s="749"/>
      <c r="BOD47" s="749"/>
      <c r="BOE47" s="749"/>
      <c r="BOF47" s="749"/>
      <c r="BOG47" s="749"/>
      <c r="BOH47" s="749"/>
      <c r="BOI47" s="749"/>
      <c r="BOJ47" s="749"/>
      <c r="BOK47" s="749"/>
      <c r="BOL47" s="749"/>
      <c r="BOM47" s="749"/>
      <c r="BON47" s="749"/>
      <c r="BOO47" s="749"/>
      <c r="BOP47" s="749"/>
      <c r="BOQ47" s="749"/>
      <c r="BOR47" s="749"/>
      <c r="BOS47" s="749"/>
      <c r="BOT47" s="749"/>
      <c r="BOU47" s="749"/>
      <c r="BOV47" s="749"/>
      <c r="BOW47" s="749"/>
      <c r="BOX47" s="749"/>
      <c r="BOY47" s="749"/>
      <c r="BOZ47" s="749"/>
      <c r="BPA47" s="749"/>
      <c r="BPB47" s="749"/>
      <c r="BPC47" s="749"/>
      <c r="BPD47" s="749"/>
      <c r="BPE47" s="749"/>
      <c r="BPF47" s="749"/>
      <c r="BPG47" s="749"/>
      <c r="BPH47" s="749"/>
      <c r="BPI47" s="749"/>
      <c r="BPJ47" s="749"/>
      <c r="BPK47" s="749"/>
      <c r="BPL47" s="749"/>
      <c r="BPM47" s="749"/>
      <c r="BPN47" s="749"/>
      <c r="BPO47" s="749"/>
      <c r="BPP47" s="749"/>
      <c r="BPQ47" s="749"/>
      <c r="BPR47" s="749"/>
      <c r="BPS47" s="749"/>
      <c r="BPT47" s="749"/>
      <c r="BPU47" s="749"/>
      <c r="BPV47" s="749"/>
      <c r="BPW47" s="749"/>
      <c r="BPX47" s="749"/>
      <c r="BPY47" s="749"/>
      <c r="BPZ47" s="749"/>
      <c r="BQA47" s="749"/>
      <c r="BQB47" s="749"/>
      <c r="BQC47" s="749"/>
      <c r="BQD47" s="749"/>
      <c r="BQE47" s="749"/>
      <c r="BQF47" s="749"/>
      <c r="BQG47" s="749"/>
      <c r="BQH47" s="749"/>
      <c r="BQI47" s="749"/>
      <c r="BQJ47" s="749"/>
      <c r="BQK47" s="749"/>
      <c r="BQL47" s="749"/>
      <c r="BQM47" s="749"/>
      <c r="BQN47" s="749"/>
      <c r="BQO47" s="749"/>
      <c r="BQP47" s="749"/>
      <c r="BQQ47" s="749"/>
      <c r="BQR47" s="749"/>
      <c r="BQS47" s="749"/>
      <c r="BQT47" s="749"/>
      <c r="BQU47" s="749"/>
      <c r="BQV47" s="749"/>
      <c r="BQW47" s="749"/>
      <c r="BQX47" s="749"/>
      <c r="BQY47" s="749"/>
      <c r="BQZ47" s="749"/>
      <c r="BRA47" s="749"/>
      <c r="BRB47" s="749"/>
      <c r="BRC47" s="749"/>
      <c r="BRD47" s="749"/>
      <c r="BRE47" s="749"/>
      <c r="BRF47" s="749"/>
      <c r="BRG47" s="749"/>
      <c r="BRH47" s="749"/>
      <c r="BRI47" s="749"/>
      <c r="BRJ47" s="749"/>
      <c r="BRK47" s="749"/>
      <c r="BRL47" s="749"/>
      <c r="BRM47" s="749"/>
      <c r="BRN47" s="749"/>
      <c r="BRO47" s="749"/>
      <c r="BRP47" s="749"/>
      <c r="BRQ47" s="749"/>
      <c r="BRR47" s="749"/>
      <c r="BRS47" s="749"/>
      <c r="BRT47" s="749"/>
      <c r="BRU47" s="749"/>
      <c r="BRV47" s="749"/>
      <c r="BRW47" s="749"/>
      <c r="BRX47" s="749"/>
      <c r="BRY47" s="749"/>
      <c r="BRZ47" s="749"/>
      <c r="BSA47" s="749"/>
      <c r="BSB47" s="749"/>
      <c r="BSC47" s="749"/>
      <c r="BSD47" s="749"/>
      <c r="BSE47" s="749"/>
      <c r="BSF47" s="749"/>
      <c r="BSG47" s="749"/>
      <c r="BSH47" s="749"/>
      <c r="BSI47" s="749"/>
      <c r="BSJ47" s="749"/>
      <c r="BSK47" s="749"/>
      <c r="BSL47" s="749"/>
      <c r="BSM47" s="749"/>
      <c r="BSN47" s="749"/>
      <c r="BSO47" s="749"/>
      <c r="BSP47" s="749"/>
      <c r="BSQ47" s="749"/>
      <c r="BSR47" s="749"/>
      <c r="BSS47" s="749"/>
      <c r="BST47" s="749"/>
      <c r="BSU47" s="749"/>
      <c r="BSV47" s="749"/>
      <c r="BSW47" s="749"/>
      <c r="BSX47" s="749"/>
      <c r="BSY47" s="749"/>
      <c r="BSZ47" s="749"/>
      <c r="BTA47" s="749"/>
      <c r="BTB47" s="749"/>
      <c r="BTC47" s="749"/>
      <c r="BTD47" s="749"/>
      <c r="BTE47" s="749"/>
      <c r="BTF47" s="749"/>
      <c r="BTG47" s="749"/>
      <c r="BTH47" s="749"/>
      <c r="BTI47" s="749"/>
      <c r="BTJ47" s="749"/>
      <c r="BTK47" s="749"/>
      <c r="BTL47" s="749"/>
      <c r="BTM47" s="749"/>
      <c r="BTN47" s="749"/>
      <c r="BTO47" s="749"/>
      <c r="BTP47" s="749"/>
      <c r="BTQ47" s="749"/>
      <c r="BTR47" s="749"/>
      <c r="BTS47" s="749"/>
      <c r="BTT47" s="749"/>
      <c r="BTU47" s="749"/>
      <c r="BTV47" s="749"/>
      <c r="BTW47" s="749"/>
      <c r="BTX47" s="749"/>
      <c r="BTY47" s="749"/>
      <c r="BTZ47" s="749"/>
      <c r="BUA47" s="749"/>
      <c r="BUB47" s="749"/>
      <c r="BUC47" s="749"/>
      <c r="BUD47" s="749"/>
      <c r="BUE47" s="749"/>
      <c r="BUF47" s="749"/>
      <c r="BUG47" s="749"/>
      <c r="BUH47" s="749"/>
      <c r="BUI47" s="749"/>
      <c r="BUJ47" s="749"/>
      <c r="BUK47" s="749"/>
      <c r="BUL47" s="749"/>
      <c r="BUM47" s="749"/>
      <c r="BUN47" s="749"/>
      <c r="BUO47" s="749"/>
      <c r="BUP47" s="749"/>
      <c r="BUQ47" s="749"/>
      <c r="BUR47" s="749"/>
      <c r="BUS47" s="749"/>
      <c r="BUT47" s="749"/>
      <c r="BUU47" s="749"/>
      <c r="BUV47" s="749"/>
      <c r="BUW47" s="749"/>
      <c r="BUX47" s="749"/>
      <c r="BUY47" s="749"/>
      <c r="BUZ47" s="749"/>
      <c r="BVA47" s="749"/>
      <c r="BVB47" s="749"/>
      <c r="BVC47" s="749"/>
      <c r="BVD47" s="749"/>
      <c r="BVE47" s="749"/>
      <c r="BVF47" s="749"/>
      <c r="BVG47" s="749"/>
      <c r="BVH47" s="749"/>
      <c r="BVI47" s="749"/>
      <c r="BVJ47" s="749"/>
      <c r="BVK47" s="749"/>
      <c r="BVL47" s="749"/>
      <c r="BVM47" s="749"/>
      <c r="BVN47" s="749"/>
      <c r="BVO47" s="749"/>
      <c r="BVP47" s="749"/>
      <c r="BVQ47" s="749"/>
      <c r="BVR47" s="749"/>
      <c r="BVS47" s="749"/>
      <c r="BVT47" s="749"/>
      <c r="BVU47" s="749"/>
      <c r="BVV47" s="749"/>
      <c r="BVW47" s="749"/>
      <c r="BVX47" s="749"/>
      <c r="BVY47" s="749"/>
      <c r="BVZ47" s="749"/>
      <c r="BWA47" s="749"/>
      <c r="BWB47" s="749"/>
      <c r="BWC47" s="749"/>
      <c r="BWD47" s="749"/>
      <c r="BWE47" s="749"/>
      <c r="BWF47" s="749"/>
      <c r="BWG47" s="749"/>
      <c r="BWH47" s="749"/>
      <c r="BWI47" s="749"/>
      <c r="BWJ47" s="749"/>
      <c r="BWK47" s="749"/>
      <c r="BWL47" s="749"/>
      <c r="BWM47" s="749"/>
      <c r="BWN47" s="749"/>
      <c r="BWO47" s="749"/>
      <c r="BWP47" s="749"/>
      <c r="BWQ47" s="749"/>
      <c r="BWR47" s="749"/>
      <c r="BWS47" s="749"/>
      <c r="BWT47" s="749"/>
      <c r="BWU47" s="749"/>
      <c r="BWV47" s="749"/>
      <c r="BWW47" s="749"/>
      <c r="BWX47" s="749"/>
      <c r="BWY47" s="749"/>
      <c r="BWZ47" s="749"/>
      <c r="BXA47" s="749"/>
      <c r="BXB47" s="749"/>
      <c r="BXC47" s="749"/>
      <c r="BXD47" s="749"/>
      <c r="BXE47" s="749"/>
      <c r="BXF47" s="749"/>
      <c r="BXG47" s="749"/>
      <c r="BXH47" s="749"/>
      <c r="BXI47" s="749"/>
      <c r="BXJ47" s="749"/>
      <c r="BXK47" s="749"/>
      <c r="BXL47" s="749"/>
      <c r="BXM47" s="749"/>
      <c r="BXN47" s="749"/>
      <c r="BXO47" s="749"/>
      <c r="BXP47" s="749"/>
      <c r="BXQ47" s="749"/>
      <c r="BXR47" s="749"/>
      <c r="BXS47" s="749"/>
      <c r="BXT47" s="749"/>
      <c r="BXU47" s="749"/>
      <c r="BXV47" s="749"/>
      <c r="BXW47" s="749"/>
      <c r="BXX47" s="749"/>
      <c r="BXY47" s="749"/>
      <c r="BXZ47" s="749"/>
      <c r="BYA47" s="749"/>
      <c r="BYB47" s="749"/>
      <c r="BYC47" s="749"/>
      <c r="BYD47" s="749"/>
      <c r="BYE47" s="749"/>
      <c r="BYF47" s="749"/>
      <c r="BYG47" s="749"/>
      <c r="BYH47" s="749"/>
      <c r="BYI47" s="749"/>
      <c r="BYJ47" s="749"/>
      <c r="BYK47" s="749"/>
      <c r="BYL47" s="749"/>
      <c r="BYM47" s="749"/>
      <c r="BYN47" s="749"/>
      <c r="BYO47" s="749"/>
      <c r="BYP47" s="749"/>
      <c r="BYQ47" s="749"/>
      <c r="BYR47" s="749"/>
      <c r="BYS47" s="749"/>
      <c r="BYT47" s="749"/>
      <c r="BYU47" s="749"/>
      <c r="BYV47" s="749"/>
      <c r="BYW47" s="749"/>
      <c r="BYX47" s="749"/>
      <c r="BYY47" s="749"/>
      <c r="BYZ47" s="749"/>
      <c r="BZA47" s="749"/>
      <c r="BZB47" s="749"/>
      <c r="BZC47" s="749"/>
      <c r="BZD47" s="749"/>
      <c r="BZE47" s="749"/>
      <c r="BZF47" s="749"/>
      <c r="BZG47" s="749"/>
      <c r="BZH47" s="749"/>
      <c r="BZI47" s="749"/>
      <c r="BZJ47" s="749"/>
      <c r="BZK47" s="749"/>
      <c r="BZL47" s="749"/>
      <c r="BZM47" s="749"/>
      <c r="BZN47" s="749"/>
      <c r="BZO47" s="749"/>
      <c r="BZP47" s="749"/>
      <c r="BZQ47" s="749"/>
      <c r="BZR47" s="749"/>
      <c r="BZS47" s="749"/>
      <c r="BZT47" s="749"/>
      <c r="BZU47" s="749"/>
      <c r="BZV47" s="749"/>
      <c r="BZW47" s="749"/>
      <c r="BZX47" s="749"/>
      <c r="BZY47" s="749"/>
      <c r="BZZ47" s="749"/>
      <c r="CAA47" s="749"/>
      <c r="CAB47" s="749"/>
      <c r="CAC47" s="749"/>
      <c r="CAD47" s="749"/>
      <c r="CAE47" s="749"/>
      <c r="CAF47" s="749"/>
      <c r="CAG47" s="749"/>
      <c r="CAH47" s="749"/>
      <c r="CAI47" s="749"/>
      <c r="CAJ47" s="749"/>
      <c r="CAK47" s="749"/>
      <c r="CAL47" s="749"/>
      <c r="CAM47" s="749"/>
      <c r="CAN47" s="749"/>
      <c r="CAO47" s="749"/>
      <c r="CAP47" s="749"/>
      <c r="CAQ47" s="749"/>
      <c r="CAR47" s="749"/>
      <c r="CAS47" s="749"/>
      <c r="CAT47" s="749"/>
      <c r="CAU47" s="749"/>
      <c r="CAV47" s="749"/>
      <c r="CAW47" s="749"/>
      <c r="CAX47" s="749"/>
      <c r="CAY47" s="749"/>
      <c r="CAZ47" s="749"/>
      <c r="CBA47" s="749"/>
      <c r="CBB47" s="749"/>
      <c r="CBC47" s="749"/>
      <c r="CBD47" s="749"/>
      <c r="CBE47" s="749"/>
      <c r="CBF47" s="749"/>
      <c r="CBG47" s="749"/>
      <c r="CBH47" s="749"/>
      <c r="CBI47" s="749"/>
      <c r="CBJ47" s="749"/>
      <c r="CBK47" s="749"/>
      <c r="CBL47" s="749"/>
      <c r="CBM47" s="749"/>
      <c r="CBN47" s="749"/>
      <c r="CBO47" s="749"/>
      <c r="CBP47" s="749"/>
      <c r="CBQ47" s="749"/>
      <c r="CBR47" s="749"/>
      <c r="CBS47" s="749"/>
      <c r="CBT47" s="749"/>
      <c r="CBU47" s="749"/>
      <c r="CBV47" s="749"/>
      <c r="CBW47" s="749"/>
      <c r="CBX47" s="749"/>
      <c r="CBY47" s="749"/>
      <c r="CBZ47" s="749"/>
      <c r="CCA47" s="749"/>
      <c r="CCB47" s="749"/>
      <c r="CCC47" s="749"/>
      <c r="CCD47" s="749"/>
      <c r="CCE47" s="749"/>
      <c r="CCF47" s="749"/>
      <c r="CCG47" s="749"/>
      <c r="CCH47" s="749"/>
      <c r="CCI47" s="749"/>
      <c r="CCJ47" s="749"/>
      <c r="CCK47" s="749"/>
      <c r="CCL47" s="749"/>
      <c r="CCM47" s="749"/>
      <c r="CCN47" s="749"/>
      <c r="CCO47" s="749"/>
      <c r="CCP47" s="749"/>
      <c r="CCQ47" s="749"/>
      <c r="CCR47" s="749"/>
      <c r="CCS47" s="749"/>
      <c r="CCT47" s="749"/>
      <c r="CCU47" s="749"/>
      <c r="CCV47" s="749"/>
      <c r="CCW47" s="749"/>
      <c r="CCX47" s="749"/>
      <c r="CCY47" s="749"/>
      <c r="CCZ47" s="749"/>
      <c r="CDA47" s="749"/>
      <c r="CDB47" s="749"/>
      <c r="CDC47" s="749"/>
      <c r="CDD47" s="749"/>
      <c r="CDE47" s="749"/>
      <c r="CDF47" s="749"/>
      <c r="CDG47" s="749"/>
      <c r="CDH47" s="749"/>
      <c r="CDI47" s="749"/>
      <c r="CDJ47" s="749"/>
      <c r="CDK47" s="749"/>
      <c r="CDL47" s="749"/>
      <c r="CDM47" s="749"/>
      <c r="CDN47" s="749"/>
      <c r="CDO47" s="749"/>
      <c r="CDP47" s="749"/>
      <c r="CDQ47" s="749"/>
      <c r="CDR47" s="749"/>
      <c r="CDS47" s="749"/>
      <c r="CDT47" s="749"/>
      <c r="CDU47" s="749"/>
      <c r="CDV47" s="749"/>
      <c r="CDW47" s="749"/>
      <c r="CDX47" s="749"/>
      <c r="CDY47" s="749"/>
      <c r="CDZ47" s="749"/>
      <c r="CEA47" s="749"/>
      <c r="CEB47" s="749"/>
      <c r="CEC47" s="749"/>
      <c r="CED47" s="749"/>
      <c r="CEE47" s="749"/>
      <c r="CEF47" s="749"/>
      <c r="CEG47" s="749"/>
      <c r="CEH47" s="749"/>
      <c r="CEI47" s="749"/>
      <c r="CEJ47" s="749"/>
      <c r="CEK47" s="749"/>
      <c r="CEL47" s="749"/>
      <c r="CEM47" s="749"/>
      <c r="CEN47" s="749"/>
      <c r="CEO47" s="749"/>
      <c r="CEP47" s="749"/>
      <c r="CEQ47" s="749"/>
      <c r="CER47" s="749"/>
      <c r="CES47" s="749"/>
      <c r="CET47" s="749"/>
      <c r="CEU47" s="749"/>
      <c r="CEV47" s="749"/>
      <c r="CEW47" s="749"/>
      <c r="CEX47" s="749"/>
      <c r="CEY47" s="749"/>
      <c r="CEZ47" s="749"/>
      <c r="CFA47" s="749"/>
      <c r="CFB47" s="749"/>
      <c r="CFC47" s="749"/>
      <c r="CFD47" s="749"/>
      <c r="CFE47" s="749"/>
      <c r="CFF47" s="749"/>
      <c r="CFG47" s="749"/>
      <c r="CFH47" s="749"/>
      <c r="CFI47" s="749"/>
      <c r="CFJ47" s="749"/>
      <c r="CFK47" s="749"/>
      <c r="CFL47" s="749"/>
      <c r="CFM47" s="749"/>
      <c r="CFN47" s="749"/>
      <c r="CFO47" s="749"/>
      <c r="CFP47" s="749"/>
      <c r="CFQ47" s="749"/>
      <c r="CFR47" s="749"/>
      <c r="CFS47" s="749"/>
      <c r="CFT47" s="749"/>
      <c r="CFU47" s="749"/>
      <c r="CFV47" s="749"/>
      <c r="CFW47" s="749"/>
      <c r="CFX47" s="749"/>
      <c r="CFY47" s="749"/>
      <c r="CFZ47" s="749"/>
      <c r="CGA47" s="749"/>
      <c r="CGB47" s="749"/>
      <c r="CGC47" s="749"/>
      <c r="CGD47" s="749"/>
      <c r="CGE47" s="749"/>
      <c r="CGF47" s="749"/>
      <c r="CGG47" s="749"/>
      <c r="CGH47" s="749"/>
      <c r="CGI47" s="749"/>
      <c r="CGJ47" s="749"/>
      <c r="CGK47" s="749"/>
      <c r="CGL47" s="749"/>
      <c r="CGM47" s="749"/>
      <c r="CGN47" s="749"/>
      <c r="CGO47" s="749"/>
      <c r="CGP47" s="749"/>
      <c r="CGQ47" s="749"/>
      <c r="CGR47" s="749"/>
      <c r="CGS47" s="749"/>
      <c r="CGT47" s="749"/>
      <c r="CGU47" s="749"/>
      <c r="CGV47" s="749"/>
      <c r="CGW47" s="749"/>
      <c r="CGX47" s="749"/>
      <c r="CGY47" s="749"/>
      <c r="CGZ47" s="749"/>
      <c r="CHA47" s="749"/>
      <c r="CHB47" s="749"/>
      <c r="CHC47" s="749"/>
      <c r="CHD47" s="749"/>
      <c r="CHE47" s="749"/>
      <c r="CHF47" s="749"/>
      <c r="CHG47" s="749"/>
      <c r="CHH47" s="749"/>
      <c r="CHI47" s="749"/>
      <c r="CHJ47" s="749"/>
      <c r="CHK47" s="749"/>
      <c r="CHL47" s="749"/>
      <c r="CHM47" s="749"/>
      <c r="CHN47" s="749"/>
      <c r="CHO47" s="749"/>
      <c r="CHP47" s="749"/>
      <c r="CHQ47" s="749"/>
      <c r="CHR47" s="749"/>
      <c r="CHS47" s="749"/>
      <c r="CHT47" s="749"/>
      <c r="CHU47" s="749"/>
      <c r="CHV47" s="749"/>
      <c r="CHW47" s="749"/>
      <c r="CHX47" s="749"/>
      <c r="CHY47" s="749"/>
      <c r="CHZ47" s="749"/>
      <c r="CIA47" s="749"/>
      <c r="CIB47" s="749"/>
      <c r="CIC47" s="749"/>
      <c r="CID47" s="749"/>
      <c r="CIE47" s="749"/>
      <c r="CIF47" s="749"/>
      <c r="CIG47" s="749"/>
      <c r="CIH47" s="749"/>
      <c r="CII47" s="749"/>
      <c r="CIJ47" s="749"/>
      <c r="CIK47" s="749"/>
      <c r="CIL47" s="749"/>
      <c r="CIM47" s="749"/>
      <c r="CIN47" s="749"/>
      <c r="CIO47" s="749"/>
      <c r="CIP47" s="749"/>
      <c r="CIQ47" s="749"/>
      <c r="CIR47" s="749"/>
      <c r="CIS47" s="749"/>
      <c r="CIT47" s="749"/>
      <c r="CIU47" s="749"/>
      <c r="CIV47" s="749"/>
      <c r="CIW47" s="749"/>
      <c r="CIX47" s="749"/>
      <c r="CIY47" s="749"/>
      <c r="CIZ47" s="749"/>
      <c r="CJA47" s="749"/>
      <c r="CJB47" s="749"/>
      <c r="CJC47" s="749"/>
      <c r="CJD47" s="749"/>
      <c r="CJE47" s="749"/>
      <c r="CJF47" s="749"/>
      <c r="CJG47" s="749"/>
      <c r="CJH47" s="749"/>
      <c r="CJI47" s="749"/>
      <c r="CJJ47" s="749"/>
      <c r="CJK47" s="749"/>
      <c r="CJL47" s="749"/>
      <c r="CJM47" s="749"/>
      <c r="CJN47" s="749"/>
      <c r="CJO47" s="749"/>
      <c r="CJP47" s="749"/>
      <c r="CJQ47" s="749"/>
      <c r="CJR47" s="749"/>
      <c r="CJS47" s="749"/>
      <c r="CJT47" s="749"/>
      <c r="CJU47" s="749"/>
      <c r="CJV47" s="749"/>
      <c r="CJW47" s="749"/>
      <c r="CJX47" s="749"/>
      <c r="CJY47" s="749"/>
      <c r="CJZ47" s="749"/>
      <c r="CKA47" s="749"/>
      <c r="CKB47" s="749"/>
      <c r="CKC47" s="749"/>
      <c r="CKD47" s="749"/>
      <c r="CKE47" s="749"/>
      <c r="CKF47" s="749"/>
      <c r="CKG47" s="749"/>
      <c r="CKH47" s="749"/>
      <c r="CKI47" s="749"/>
      <c r="CKJ47" s="749"/>
      <c r="CKK47" s="749"/>
      <c r="CKL47" s="749"/>
      <c r="CKM47" s="749"/>
      <c r="CKN47" s="749"/>
      <c r="CKO47" s="749"/>
      <c r="CKP47" s="749"/>
      <c r="CKQ47" s="749"/>
      <c r="CKR47" s="749"/>
      <c r="CKS47" s="749"/>
      <c r="CKT47" s="749"/>
      <c r="CKU47" s="749"/>
      <c r="CKV47" s="749"/>
      <c r="CKW47" s="749"/>
      <c r="CKX47" s="749"/>
      <c r="CKY47" s="749"/>
      <c r="CKZ47" s="749"/>
      <c r="CLA47" s="749"/>
      <c r="CLB47" s="749"/>
      <c r="CLC47" s="749"/>
      <c r="CLD47" s="749"/>
      <c r="CLE47" s="749"/>
      <c r="CLF47" s="749"/>
      <c r="CLG47" s="749"/>
      <c r="CLH47" s="749"/>
      <c r="CLI47" s="749"/>
      <c r="CLJ47" s="749"/>
      <c r="CLK47" s="749"/>
      <c r="CLL47" s="749"/>
      <c r="CLM47" s="749"/>
      <c r="CLN47" s="749"/>
      <c r="CLO47" s="749"/>
      <c r="CLP47" s="749"/>
      <c r="CLQ47" s="749"/>
      <c r="CLR47" s="749"/>
      <c r="CLS47" s="749"/>
      <c r="CLT47" s="749"/>
      <c r="CLU47" s="749"/>
      <c r="CLV47" s="749"/>
      <c r="CLW47" s="749"/>
      <c r="CLX47" s="749"/>
      <c r="CLY47" s="749"/>
      <c r="CLZ47" s="749"/>
      <c r="CMA47" s="749"/>
      <c r="CMB47" s="749"/>
      <c r="CMC47" s="749"/>
      <c r="CMD47" s="749"/>
      <c r="CME47" s="749"/>
      <c r="CMF47" s="749"/>
      <c r="CMG47" s="749"/>
      <c r="CMH47" s="749"/>
      <c r="CMI47" s="749"/>
      <c r="CMJ47" s="749"/>
      <c r="CMK47" s="749"/>
      <c r="CML47" s="749"/>
      <c r="CMM47" s="749"/>
      <c r="CMN47" s="749"/>
      <c r="CMO47" s="749"/>
      <c r="CMP47" s="749"/>
      <c r="CMQ47" s="749"/>
      <c r="CMR47" s="749"/>
      <c r="CMS47" s="749"/>
      <c r="CMT47" s="749"/>
      <c r="CMU47" s="749"/>
      <c r="CMV47" s="749"/>
      <c r="CMW47" s="749"/>
      <c r="CMX47" s="749"/>
      <c r="CMY47" s="749"/>
      <c r="CMZ47" s="749"/>
      <c r="CNA47" s="749"/>
      <c r="CNB47" s="749"/>
      <c r="CNC47" s="749"/>
      <c r="CND47" s="749"/>
      <c r="CNE47" s="749"/>
      <c r="CNF47" s="749"/>
      <c r="CNG47" s="749"/>
      <c r="CNH47" s="749"/>
      <c r="CNI47" s="749"/>
      <c r="CNJ47" s="749"/>
      <c r="CNK47" s="749"/>
      <c r="CNL47" s="749"/>
      <c r="CNM47" s="749"/>
      <c r="CNN47" s="749"/>
      <c r="CNO47" s="749"/>
      <c r="CNP47" s="749"/>
      <c r="CNQ47" s="749"/>
      <c r="CNR47" s="749"/>
      <c r="CNS47" s="749"/>
      <c r="CNT47" s="749"/>
      <c r="CNU47" s="749"/>
      <c r="CNV47" s="749"/>
      <c r="CNW47" s="749"/>
      <c r="CNX47" s="749"/>
      <c r="CNY47" s="749"/>
      <c r="CNZ47" s="749"/>
      <c r="COA47" s="749"/>
      <c r="COB47" s="749"/>
      <c r="COC47" s="749"/>
      <c r="COD47" s="749"/>
      <c r="COE47" s="749"/>
      <c r="COF47" s="749"/>
      <c r="COG47" s="749"/>
      <c r="COH47" s="749"/>
      <c r="COI47" s="749"/>
      <c r="COJ47" s="749"/>
      <c r="COK47" s="749"/>
      <c r="COL47" s="749"/>
      <c r="COM47" s="749"/>
      <c r="CON47" s="749"/>
      <c r="COO47" s="749"/>
      <c r="COP47" s="749"/>
      <c r="COQ47" s="749"/>
      <c r="COR47" s="749"/>
      <c r="COS47" s="749"/>
      <c r="COT47" s="749"/>
      <c r="COU47" s="749"/>
      <c r="COV47" s="749"/>
      <c r="COW47" s="749"/>
      <c r="COX47" s="749"/>
      <c r="COY47" s="749"/>
      <c r="COZ47" s="749"/>
      <c r="CPA47" s="749"/>
      <c r="CPB47" s="749"/>
      <c r="CPC47" s="749"/>
      <c r="CPD47" s="749"/>
      <c r="CPE47" s="749"/>
      <c r="CPF47" s="749"/>
      <c r="CPG47" s="749"/>
      <c r="CPH47" s="749"/>
      <c r="CPI47" s="749"/>
      <c r="CPJ47" s="749"/>
      <c r="CPK47" s="749"/>
      <c r="CPL47" s="749"/>
      <c r="CPM47" s="749"/>
      <c r="CPN47" s="749"/>
      <c r="CPO47" s="749"/>
      <c r="CPP47" s="749"/>
      <c r="CPQ47" s="749"/>
      <c r="CPR47" s="749"/>
      <c r="CPS47" s="749"/>
      <c r="CPT47" s="749"/>
      <c r="CPU47" s="749"/>
      <c r="CPV47" s="749"/>
      <c r="CPW47" s="749"/>
      <c r="CPX47" s="749"/>
      <c r="CPY47" s="749"/>
      <c r="CPZ47" s="749"/>
      <c r="CQA47" s="749"/>
      <c r="CQB47" s="749"/>
      <c r="CQC47" s="749"/>
      <c r="CQD47" s="749"/>
      <c r="CQE47" s="749"/>
      <c r="CQF47" s="749"/>
      <c r="CQG47" s="749"/>
      <c r="CQH47" s="749"/>
      <c r="CQI47" s="749"/>
      <c r="CQJ47" s="749"/>
      <c r="CQK47" s="749"/>
      <c r="CQL47" s="749"/>
      <c r="CQM47" s="749"/>
      <c r="CQN47" s="749"/>
      <c r="CQO47" s="749"/>
      <c r="CQP47" s="749"/>
      <c r="CQQ47" s="749"/>
      <c r="CQR47" s="749"/>
      <c r="CQS47" s="749"/>
      <c r="CQT47" s="749"/>
      <c r="CQU47" s="749"/>
      <c r="CQV47" s="749"/>
      <c r="CQW47" s="749"/>
      <c r="CQX47" s="749"/>
      <c r="CQY47" s="749"/>
      <c r="CQZ47" s="749"/>
      <c r="CRA47" s="749"/>
      <c r="CRB47" s="749"/>
      <c r="CRC47" s="749"/>
      <c r="CRD47" s="749"/>
      <c r="CRE47" s="749"/>
      <c r="CRF47" s="749"/>
      <c r="CRG47" s="749"/>
      <c r="CRH47" s="749"/>
      <c r="CRI47" s="749"/>
      <c r="CRJ47" s="749"/>
      <c r="CRK47" s="749"/>
      <c r="CRL47" s="749"/>
      <c r="CRM47" s="749"/>
      <c r="CRN47" s="749"/>
      <c r="CRO47" s="749"/>
      <c r="CRP47" s="749"/>
      <c r="CRQ47" s="749"/>
      <c r="CRR47" s="749"/>
      <c r="CRS47" s="749"/>
      <c r="CRT47" s="749"/>
      <c r="CRU47" s="749"/>
      <c r="CRV47" s="749"/>
      <c r="CRW47" s="749"/>
      <c r="CRX47" s="749"/>
      <c r="CRY47" s="749"/>
      <c r="CRZ47" s="749"/>
      <c r="CSA47" s="749"/>
      <c r="CSB47" s="749"/>
      <c r="CSC47" s="749"/>
      <c r="CSD47" s="749"/>
      <c r="CSE47" s="749"/>
      <c r="CSF47" s="749"/>
      <c r="CSG47" s="749"/>
      <c r="CSH47" s="749"/>
      <c r="CSI47" s="749"/>
      <c r="CSJ47" s="749"/>
      <c r="CSK47" s="749"/>
      <c r="CSL47" s="749"/>
      <c r="CSM47" s="749"/>
      <c r="CSN47" s="749"/>
      <c r="CSO47" s="749"/>
      <c r="CSP47" s="749"/>
      <c r="CSQ47" s="749"/>
      <c r="CSR47" s="749"/>
      <c r="CSS47" s="749"/>
      <c r="CST47" s="749"/>
      <c r="CSU47" s="749"/>
      <c r="CSV47" s="749"/>
      <c r="CSW47" s="749"/>
      <c r="CSX47" s="749"/>
      <c r="CSY47" s="749"/>
      <c r="CSZ47" s="749"/>
      <c r="CTA47" s="749"/>
      <c r="CTB47" s="749"/>
      <c r="CTC47" s="749"/>
      <c r="CTD47" s="749"/>
      <c r="CTE47" s="749"/>
      <c r="CTF47" s="749"/>
      <c r="CTG47" s="749"/>
      <c r="CTH47" s="749"/>
      <c r="CTI47" s="749"/>
      <c r="CTJ47" s="749"/>
      <c r="CTK47" s="749"/>
      <c r="CTL47" s="749"/>
      <c r="CTM47" s="749"/>
      <c r="CTN47" s="749"/>
      <c r="CTO47" s="749"/>
      <c r="CTP47" s="749"/>
      <c r="CTQ47" s="749"/>
      <c r="CTR47" s="749"/>
      <c r="CTS47" s="749"/>
      <c r="CTT47" s="749"/>
      <c r="CTU47" s="749"/>
      <c r="CTV47" s="749"/>
      <c r="CTW47" s="749"/>
      <c r="CTX47" s="749"/>
      <c r="CTY47" s="749"/>
      <c r="CTZ47" s="749"/>
      <c r="CUA47" s="749"/>
      <c r="CUB47" s="749"/>
      <c r="CUC47" s="749"/>
      <c r="CUD47" s="749"/>
      <c r="CUE47" s="749"/>
      <c r="CUF47" s="749"/>
      <c r="CUG47" s="749"/>
      <c r="CUH47" s="749"/>
      <c r="CUI47" s="749"/>
      <c r="CUJ47" s="749"/>
      <c r="CUK47" s="749"/>
      <c r="CUL47" s="749"/>
      <c r="CUM47" s="749"/>
      <c r="CUN47" s="749"/>
      <c r="CUO47" s="749"/>
      <c r="CUP47" s="749"/>
      <c r="CUQ47" s="749"/>
      <c r="CUR47" s="749"/>
      <c r="CUS47" s="749"/>
      <c r="CUT47" s="749"/>
      <c r="CUU47" s="749"/>
      <c r="CUV47" s="749"/>
      <c r="CUW47" s="749"/>
      <c r="CUX47" s="749"/>
      <c r="CUY47" s="749"/>
      <c r="CUZ47" s="749"/>
      <c r="CVA47" s="749"/>
      <c r="CVB47" s="749"/>
      <c r="CVC47" s="749"/>
      <c r="CVD47" s="749"/>
      <c r="CVE47" s="749"/>
      <c r="CVF47" s="749"/>
      <c r="CVG47" s="749"/>
      <c r="CVH47" s="749"/>
      <c r="CVI47" s="749"/>
      <c r="CVJ47" s="749"/>
      <c r="CVK47" s="749"/>
      <c r="CVL47" s="749"/>
      <c r="CVM47" s="749"/>
      <c r="CVN47" s="749"/>
      <c r="CVO47" s="749"/>
      <c r="CVP47" s="749"/>
      <c r="CVQ47" s="749"/>
      <c r="CVR47" s="749"/>
      <c r="CVS47" s="749"/>
      <c r="CVT47" s="749"/>
      <c r="CVU47" s="749"/>
      <c r="CVV47" s="749"/>
      <c r="CVW47" s="749"/>
      <c r="CVX47" s="749"/>
      <c r="CVY47" s="749"/>
      <c r="CVZ47" s="749"/>
      <c r="CWA47" s="749"/>
      <c r="CWB47" s="749"/>
      <c r="CWC47" s="749"/>
      <c r="CWD47" s="749"/>
      <c r="CWE47" s="749"/>
      <c r="CWF47" s="749"/>
      <c r="CWG47" s="749"/>
      <c r="CWH47" s="749"/>
      <c r="CWI47" s="749"/>
      <c r="CWJ47" s="749"/>
      <c r="CWK47" s="749"/>
      <c r="CWL47" s="749"/>
      <c r="CWM47" s="749"/>
      <c r="CWN47" s="749"/>
      <c r="CWO47" s="749"/>
      <c r="CWP47" s="749"/>
      <c r="CWQ47" s="749"/>
      <c r="CWR47" s="749"/>
      <c r="CWS47" s="749"/>
      <c r="CWT47" s="749"/>
      <c r="CWU47" s="749"/>
      <c r="CWV47" s="749"/>
      <c r="CWW47" s="749"/>
      <c r="CWX47" s="749"/>
      <c r="CWY47" s="749"/>
      <c r="CWZ47" s="749"/>
      <c r="CXA47" s="749"/>
      <c r="CXB47" s="749"/>
      <c r="CXC47" s="749"/>
      <c r="CXD47" s="749"/>
      <c r="CXE47" s="749"/>
      <c r="CXF47" s="749"/>
      <c r="CXG47" s="749"/>
      <c r="CXH47" s="749"/>
      <c r="CXI47" s="749"/>
      <c r="CXJ47" s="749"/>
      <c r="CXK47" s="749"/>
      <c r="CXL47" s="749"/>
      <c r="CXM47" s="749"/>
      <c r="CXN47" s="749"/>
      <c r="CXO47" s="749"/>
      <c r="CXP47" s="749"/>
      <c r="CXQ47" s="749"/>
      <c r="CXR47" s="749"/>
      <c r="CXS47" s="749"/>
      <c r="CXT47" s="749"/>
      <c r="CXU47" s="749"/>
      <c r="CXV47" s="749"/>
      <c r="CXW47" s="749"/>
      <c r="CXX47" s="749"/>
      <c r="CXY47" s="749"/>
      <c r="CXZ47" s="749"/>
      <c r="CYA47" s="749"/>
      <c r="CYB47" s="749"/>
      <c r="CYC47" s="749"/>
      <c r="CYD47" s="749"/>
      <c r="CYE47" s="749"/>
      <c r="CYF47" s="749"/>
      <c r="CYG47" s="749"/>
      <c r="CYH47" s="749"/>
      <c r="CYI47" s="749"/>
      <c r="CYJ47" s="749"/>
      <c r="CYK47" s="749"/>
      <c r="CYL47" s="749"/>
      <c r="CYM47" s="749"/>
      <c r="CYN47" s="749"/>
      <c r="CYO47" s="749"/>
      <c r="CYP47" s="749"/>
      <c r="CYQ47" s="749"/>
      <c r="CYR47" s="749"/>
      <c r="CYS47" s="749"/>
      <c r="CYT47" s="749"/>
      <c r="CYU47" s="749"/>
      <c r="CYV47" s="749"/>
      <c r="CYW47" s="749"/>
      <c r="CYX47" s="749"/>
      <c r="CYY47" s="749"/>
      <c r="CYZ47" s="749"/>
      <c r="CZA47" s="749"/>
      <c r="CZB47" s="749"/>
      <c r="CZC47" s="749"/>
      <c r="CZD47" s="749"/>
      <c r="CZE47" s="749"/>
      <c r="CZF47" s="749"/>
      <c r="CZG47" s="749"/>
      <c r="CZH47" s="749"/>
      <c r="CZI47" s="749"/>
      <c r="CZJ47" s="749"/>
      <c r="CZK47" s="749"/>
      <c r="CZL47" s="749"/>
      <c r="CZM47" s="749"/>
      <c r="CZN47" s="749"/>
      <c r="CZO47" s="749"/>
      <c r="CZP47" s="749"/>
      <c r="CZQ47" s="749"/>
      <c r="CZR47" s="749"/>
      <c r="CZS47" s="749"/>
      <c r="CZT47" s="749"/>
      <c r="CZU47" s="749"/>
      <c r="CZV47" s="749"/>
      <c r="CZW47" s="749"/>
      <c r="CZX47" s="749"/>
      <c r="CZY47" s="749"/>
      <c r="CZZ47" s="749"/>
      <c r="DAA47" s="749"/>
      <c r="DAB47" s="749"/>
      <c r="DAC47" s="749"/>
      <c r="DAD47" s="749"/>
      <c r="DAE47" s="749"/>
      <c r="DAF47" s="749"/>
      <c r="DAG47" s="749"/>
      <c r="DAH47" s="749"/>
      <c r="DAI47" s="749"/>
      <c r="DAJ47" s="749"/>
      <c r="DAK47" s="749"/>
      <c r="DAL47" s="749"/>
      <c r="DAM47" s="749"/>
      <c r="DAN47" s="749"/>
      <c r="DAO47" s="749"/>
      <c r="DAP47" s="749"/>
      <c r="DAQ47" s="749"/>
      <c r="DAR47" s="749"/>
      <c r="DAS47" s="749"/>
      <c r="DAT47" s="749"/>
      <c r="DAU47" s="749"/>
      <c r="DAV47" s="749"/>
      <c r="DAW47" s="749"/>
      <c r="DAX47" s="749"/>
      <c r="DAY47" s="749"/>
      <c r="DAZ47" s="749"/>
      <c r="DBA47" s="749"/>
      <c r="DBB47" s="749"/>
      <c r="DBC47" s="749"/>
      <c r="DBD47" s="749"/>
      <c r="DBE47" s="749"/>
      <c r="DBF47" s="749"/>
      <c r="DBG47" s="749"/>
      <c r="DBH47" s="749"/>
      <c r="DBI47" s="749"/>
      <c r="DBJ47" s="749"/>
      <c r="DBK47" s="749"/>
      <c r="DBL47" s="749"/>
      <c r="DBM47" s="749"/>
      <c r="DBN47" s="749"/>
      <c r="DBO47" s="749"/>
      <c r="DBP47" s="749"/>
      <c r="DBQ47" s="749"/>
      <c r="DBR47" s="749"/>
      <c r="DBS47" s="749"/>
      <c r="DBT47" s="749"/>
      <c r="DBU47" s="749"/>
      <c r="DBV47" s="749"/>
      <c r="DBW47" s="749"/>
      <c r="DBX47" s="749"/>
      <c r="DBY47" s="749"/>
      <c r="DBZ47" s="749"/>
      <c r="DCA47" s="749"/>
      <c r="DCB47" s="749"/>
      <c r="DCC47" s="749"/>
      <c r="DCD47" s="749"/>
      <c r="DCE47" s="749"/>
      <c r="DCF47" s="749"/>
      <c r="DCG47" s="749"/>
      <c r="DCH47" s="749"/>
      <c r="DCI47" s="749"/>
      <c r="DCJ47" s="749"/>
      <c r="DCK47" s="749"/>
      <c r="DCL47" s="749"/>
      <c r="DCM47" s="749"/>
      <c r="DCN47" s="749"/>
      <c r="DCO47" s="749"/>
      <c r="DCP47" s="749"/>
      <c r="DCQ47" s="749"/>
      <c r="DCR47" s="749"/>
      <c r="DCS47" s="749"/>
      <c r="DCT47" s="749"/>
      <c r="DCU47" s="749"/>
      <c r="DCV47" s="749"/>
      <c r="DCW47" s="749"/>
      <c r="DCX47" s="749"/>
      <c r="DCY47" s="749"/>
      <c r="DCZ47" s="749"/>
      <c r="DDA47" s="749"/>
      <c r="DDB47" s="749"/>
      <c r="DDC47" s="749"/>
      <c r="DDD47" s="749"/>
      <c r="DDE47" s="749"/>
      <c r="DDF47" s="749"/>
      <c r="DDG47" s="749"/>
      <c r="DDH47" s="749"/>
      <c r="DDI47" s="749"/>
      <c r="DDJ47" s="749"/>
      <c r="DDK47" s="749"/>
      <c r="DDL47" s="749"/>
      <c r="DDM47" s="749"/>
      <c r="DDN47" s="749"/>
      <c r="DDO47" s="749"/>
      <c r="DDP47" s="749"/>
      <c r="DDQ47" s="749"/>
      <c r="DDR47" s="749"/>
      <c r="DDS47" s="749"/>
      <c r="DDT47" s="749"/>
      <c r="DDU47" s="749"/>
      <c r="DDV47" s="749"/>
      <c r="DDW47" s="749"/>
      <c r="DDX47" s="749"/>
      <c r="DDY47" s="749"/>
      <c r="DDZ47" s="749"/>
      <c r="DEA47" s="749"/>
      <c r="DEB47" s="749"/>
      <c r="DEC47" s="749"/>
      <c r="DED47" s="749"/>
      <c r="DEE47" s="749"/>
      <c r="DEF47" s="749"/>
      <c r="DEG47" s="749"/>
      <c r="DEH47" s="749"/>
      <c r="DEI47" s="749"/>
      <c r="DEJ47" s="749"/>
      <c r="DEK47" s="749"/>
      <c r="DEL47" s="749"/>
      <c r="DEM47" s="749"/>
      <c r="DEN47" s="749"/>
      <c r="DEO47" s="749"/>
      <c r="DEP47" s="749"/>
      <c r="DEQ47" s="749"/>
      <c r="DER47" s="749"/>
      <c r="DES47" s="749"/>
      <c r="DET47" s="749"/>
      <c r="DEU47" s="749"/>
      <c r="DEV47" s="749"/>
      <c r="DEW47" s="749"/>
      <c r="DEX47" s="749"/>
      <c r="DEY47" s="749"/>
      <c r="DEZ47" s="749"/>
      <c r="DFA47" s="749"/>
      <c r="DFB47" s="749"/>
      <c r="DFC47" s="749"/>
      <c r="DFD47" s="749"/>
      <c r="DFE47" s="749"/>
      <c r="DFF47" s="749"/>
      <c r="DFG47" s="749"/>
      <c r="DFH47" s="749"/>
      <c r="DFI47" s="749"/>
      <c r="DFJ47" s="749"/>
      <c r="DFK47" s="749"/>
      <c r="DFL47" s="749"/>
      <c r="DFM47" s="749"/>
      <c r="DFN47" s="749"/>
      <c r="DFO47" s="749"/>
      <c r="DFP47" s="749"/>
      <c r="DFQ47" s="749"/>
      <c r="DFR47" s="749"/>
      <c r="DFS47" s="749"/>
      <c r="DFT47" s="749"/>
      <c r="DFU47" s="749"/>
      <c r="DFV47" s="749"/>
      <c r="DFW47" s="749"/>
      <c r="DFX47" s="749"/>
      <c r="DFY47" s="749"/>
      <c r="DFZ47" s="749"/>
      <c r="DGA47" s="749"/>
      <c r="DGB47" s="749"/>
      <c r="DGC47" s="749"/>
      <c r="DGD47" s="749"/>
      <c r="DGE47" s="749"/>
      <c r="DGF47" s="749"/>
      <c r="DGG47" s="749"/>
      <c r="DGH47" s="749"/>
      <c r="DGI47" s="749"/>
      <c r="DGJ47" s="749"/>
      <c r="DGK47" s="749"/>
      <c r="DGL47" s="749"/>
      <c r="DGM47" s="749"/>
      <c r="DGN47" s="749"/>
      <c r="DGO47" s="749"/>
      <c r="DGP47" s="749"/>
      <c r="DGQ47" s="749"/>
      <c r="DGR47" s="749"/>
      <c r="DGS47" s="749"/>
      <c r="DGT47" s="749"/>
      <c r="DGU47" s="749"/>
      <c r="DGV47" s="749"/>
      <c r="DGW47" s="749"/>
      <c r="DGX47" s="749"/>
      <c r="DGY47" s="749"/>
      <c r="DGZ47" s="749"/>
      <c r="DHA47" s="749"/>
      <c r="DHB47" s="749"/>
      <c r="DHC47" s="749"/>
      <c r="DHD47" s="749"/>
      <c r="DHE47" s="749"/>
      <c r="DHF47" s="749"/>
      <c r="DHG47" s="749"/>
      <c r="DHH47" s="749"/>
      <c r="DHI47" s="749"/>
      <c r="DHJ47" s="749"/>
      <c r="DHK47" s="749"/>
      <c r="DHL47" s="749"/>
      <c r="DHM47" s="749"/>
      <c r="DHN47" s="749"/>
      <c r="DHO47" s="749"/>
      <c r="DHP47" s="749"/>
      <c r="DHQ47" s="749"/>
      <c r="DHR47" s="749"/>
      <c r="DHS47" s="749"/>
      <c r="DHT47" s="749"/>
      <c r="DHU47" s="749"/>
      <c r="DHV47" s="749"/>
      <c r="DHW47" s="749"/>
      <c r="DHX47" s="749"/>
      <c r="DHY47" s="749"/>
      <c r="DHZ47" s="749"/>
      <c r="DIA47" s="749"/>
      <c r="DIB47" s="749"/>
      <c r="DIC47" s="749"/>
      <c r="DID47" s="749"/>
      <c r="DIE47" s="749"/>
      <c r="DIF47" s="749"/>
      <c r="DIG47" s="749"/>
      <c r="DIH47" s="749"/>
      <c r="DII47" s="749"/>
      <c r="DIJ47" s="749"/>
      <c r="DIK47" s="749"/>
      <c r="DIL47" s="749"/>
      <c r="DIM47" s="749"/>
      <c r="DIN47" s="749"/>
      <c r="DIO47" s="749"/>
      <c r="DIP47" s="749"/>
      <c r="DIQ47" s="749"/>
      <c r="DIR47" s="749"/>
      <c r="DIS47" s="749"/>
      <c r="DIT47" s="749"/>
      <c r="DIU47" s="749"/>
      <c r="DIV47" s="749"/>
      <c r="DIW47" s="749"/>
      <c r="DIX47" s="749"/>
      <c r="DIY47" s="749"/>
      <c r="DIZ47" s="749"/>
      <c r="DJA47" s="749"/>
      <c r="DJB47" s="749"/>
      <c r="DJC47" s="749"/>
      <c r="DJD47" s="749"/>
      <c r="DJE47" s="749"/>
      <c r="DJF47" s="749"/>
      <c r="DJG47" s="749"/>
      <c r="DJH47" s="749"/>
      <c r="DJI47" s="749"/>
      <c r="DJJ47" s="749"/>
      <c r="DJK47" s="749"/>
      <c r="DJL47" s="749"/>
      <c r="DJM47" s="749"/>
      <c r="DJN47" s="749"/>
      <c r="DJO47" s="749"/>
      <c r="DJP47" s="749"/>
      <c r="DJQ47" s="749"/>
      <c r="DJR47" s="749"/>
      <c r="DJS47" s="749"/>
      <c r="DJT47" s="749"/>
      <c r="DJU47" s="749"/>
      <c r="DJV47" s="749"/>
      <c r="DJW47" s="749"/>
      <c r="DJX47" s="749"/>
      <c r="DJY47" s="749"/>
      <c r="DJZ47" s="749"/>
      <c r="DKA47" s="749"/>
      <c r="DKB47" s="749"/>
      <c r="DKC47" s="749"/>
      <c r="DKD47" s="749"/>
      <c r="DKE47" s="749"/>
      <c r="DKF47" s="749"/>
      <c r="DKG47" s="749"/>
      <c r="DKH47" s="749"/>
      <c r="DKI47" s="749"/>
      <c r="DKJ47" s="749"/>
      <c r="DKK47" s="749"/>
      <c r="DKL47" s="749"/>
      <c r="DKM47" s="749"/>
      <c r="DKN47" s="749"/>
      <c r="DKO47" s="749"/>
      <c r="DKP47" s="749"/>
      <c r="DKQ47" s="749"/>
      <c r="DKR47" s="749"/>
      <c r="DKS47" s="749"/>
      <c r="DKT47" s="749"/>
      <c r="DKU47" s="749"/>
      <c r="DKV47" s="749"/>
      <c r="DKW47" s="749"/>
      <c r="DKX47" s="749"/>
      <c r="DKY47" s="749"/>
      <c r="DKZ47" s="749"/>
      <c r="DLA47" s="749"/>
      <c r="DLB47" s="749"/>
      <c r="DLC47" s="749"/>
      <c r="DLD47" s="749"/>
      <c r="DLE47" s="749"/>
      <c r="DLF47" s="749"/>
      <c r="DLG47" s="749"/>
      <c r="DLH47" s="749"/>
      <c r="DLI47" s="749"/>
      <c r="DLJ47" s="749"/>
      <c r="DLK47" s="749"/>
      <c r="DLL47" s="749"/>
      <c r="DLM47" s="749"/>
      <c r="DLN47" s="749"/>
      <c r="DLO47" s="749"/>
      <c r="DLP47" s="749"/>
      <c r="DLQ47" s="749"/>
      <c r="DLR47" s="749"/>
      <c r="DLS47" s="749"/>
      <c r="DLT47" s="749"/>
      <c r="DLU47" s="749"/>
      <c r="DLV47" s="749"/>
      <c r="DLW47" s="749"/>
      <c r="DLX47" s="749"/>
      <c r="DLY47" s="749"/>
      <c r="DLZ47" s="749"/>
      <c r="DMA47" s="749"/>
      <c r="DMB47" s="749"/>
      <c r="DMC47" s="749"/>
      <c r="DMD47" s="749"/>
      <c r="DME47" s="749"/>
      <c r="DMF47" s="749"/>
      <c r="DMG47" s="749"/>
      <c r="DMH47" s="749"/>
      <c r="DMI47" s="749"/>
      <c r="DMJ47" s="749"/>
      <c r="DMK47" s="749"/>
      <c r="DML47" s="749"/>
      <c r="DMM47" s="749"/>
      <c r="DMN47" s="749"/>
      <c r="DMO47" s="749"/>
      <c r="DMP47" s="749"/>
      <c r="DMQ47" s="749"/>
      <c r="DMR47" s="749"/>
      <c r="DMS47" s="749"/>
      <c r="DMT47" s="749"/>
      <c r="DMU47" s="749"/>
      <c r="DMV47" s="749"/>
      <c r="DMW47" s="749"/>
      <c r="DMX47" s="749"/>
      <c r="DMY47" s="749"/>
      <c r="DMZ47" s="749"/>
      <c r="DNA47" s="749"/>
      <c r="DNB47" s="749"/>
      <c r="DNC47" s="749"/>
      <c r="DND47" s="749"/>
      <c r="DNE47" s="749"/>
      <c r="DNF47" s="749"/>
      <c r="DNG47" s="749"/>
      <c r="DNH47" s="749"/>
      <c r="DNI47" s="749"/>
      <c r="DNJ47" s="749"/>
      <c r="DNK47" s="749"/>
      <c r="DNL47" s="749"/>
      <c r="DNM47" s="749"/>
      <c r="DNN47" s="749"/>
      <c r="DNO47" s="749"/>
      <c r="DNP47" s="749"/>
      <c r="DNQ47" s="749"/>
      <c r="DNR47" s="749"/>
      <c r="DNS47" s="749"/>
      <c r="DNT47" s="749"/>
      <c r="DNU47" s="749"/>
      <c r="DNV47" s="749"/>
      <c r="DNW47" s="749"/>
      <c r="DNX47" s="749"/>
      <c r="DNY47" s="749"/>
      <c r="DNZ47" s="749"/>
      <c r="DOA47" s="749"/>
      <c r="DOB47" s="749"/>
      <c r="DOC47" s="749"/>
      <c r="DOD47" s="749"/>
      <c r="DOE47" s="749"/>
      <c r="DOF47" s="749"/>
      <c r="DOG47" s="749"/>
      <c r="DOH47" s="749"/>
      <c r="DOI47" s="749"/>
      <c r="DOJ47" s="749"/>
      <c r="DOK47" s="749"/>
      <c r="DOL47" s="749"/>
      <c r="DOM47" s="749"/>
      <c r="DON47" s="749"/>
      <c r="DOO47" s="749"/>
      <c r="DOP47" s="749"/>
      <c r="DOQ47" s="749"/>
      <c r="DOR47" s="749"/>
      <c r="DOS47" s="749"/>
      <c r="DOT47" s="749"/>
      <c r="DOU47" s="749"/>
      <c r="DOV47" s="749"/>
      <c r="DOW47" s="749"/>
      <c r="DOX47" s="749"/>
      <c r="DOY47" s="749"/>
      <c r="DOZ47" s="749"/>
      <c r="DPA47" s="749"/>
      <c r="DPB47" s="749"/>
      <c r="DPC47" s="749"/>
      <c r="DPD47" s="749"/>
      <c r="DPE47" s="749"/>
      <c r="DPF47" s="749"/>
      <c r="DPG47" s="749"/>
      <c r="DPH47" s="749"/>
      <c r="DPI47" s="749"/>
      <c r="DPJ47" s="749"/>
      <c r="DPK47" s="749"/>
      <c r="DPL47" s="749"/>
      <c r="DPM47" s="749"/>
      <c r="DPN47" s="749"/>
      <c r="DPO47" s="749"/>
      <c r="DPP47" s="749"/>
      <c r="DPQ47" s="749"/>
      <c r="DPR47" s="749"/>
      <c r="DPS47" s="749"/>
      <c r="DPT47" s="749"/>
      <c r="DPU47" s="749"/>
      <c r="DPV47" s="749"/>
      <c r="DPW47" s="749"/>
      <c r="DPX47" s="749"/>
      <c r="DPY47" s="749"/>
      <c r="DPZ47" s="749"/>
      <c r="DQA47" s="749"/>
      <c r="DQB47" s="749"/>
      <c r="DQC47" s="749"/>
      <c r="DQD47" s="749"/>
      <c r="DQE47" s="749"/>
      <c r="DQF47" s="749"/>
      <c r="DQG47" s="749"/>
      <c r="DQH47" s="749"/>
      <c r="DQI47" s="749"/>
      <c r="DQJ47" s="749"/>
      <c r="DQK47" s="749"/>
      <c r="DQL47" s="749"/>
      <c r="DQM47" s="749"/>
      <c r="DQN47" s="749"/>
      <c r="DQO47" s="749"/>
      <c r="DQP47" s="749"/>
      <c r="DQQ47" s="749"/>
      <c r="DQR47" s="749"/>
      <c r="DQS47" s="749"/>
      <c r="DQT47" s="749"/>
      <c r="DQU47" s="749"/>
      <c r="DQV47" s="749"/>
      <c r="DQW47" s="749"/>
      <c r="DQX47" s="749"/>
      <c r="DQY47" s="749"/>
      <c r="DQZ47" s="749"/>
      <c r="DRA47" s="749"/>
      <c r="DRB47" s="749"/>
      <c r="DRC47" s="749"/>
      <c r="DRD47" s="749"/>
      <c r="DRE47" s="749"/>
      <c r="DRF47" s="749"/>
      <c r="DRG47" s="749"/>
      <c r="DRH47" s="749"/>
      <c r="DRI47" s="749"/>
      <c r="DRJ47" s="749"/>
      <c r="DRK47" s="749"/>
      <c r="DRL47" s="749"/>
      <c r="DRM47" s="749"/>
      <c r="DRN47" s="749"/>
      <c r="DRO47" s="749"/>
      <c r="DRP47" s="749"/>
      <c r="DRQ47" s="749"/>
      <c r="DRR47" s="749"/>
      <c r="DRS47" s="749"/>
      <c r="DRT47" s="749"/>
      <c r="DRU47" s="749"/>
      <c r="DRV47" s="749"/>
      <c r="DRW47" s="749"/>
      <c r="DRX47" s="749"/>
      <c r="DRY47" s="749"/>
      <c r="DRZ47" s="749"/>
      <c r="DSA47" s="749"/>
      <c r="DSB47" s="749"/>
      <c r="DSC47" s="749"/>
      <c r="DSD47" s="749"/>
      <c r="DSE47" s="749"/>
      <c r="DSF47" s="749"/>
      <c r="DSG47" s="749"/>
      <c r="DSH47" s="749"/>
      <c r="DSI47" s="749"/>
      <c r="DSJ47" s="749"/>
      <c r="DSK47" s="749"/>
      <c r="DSL47" s="749"/>
      <c r="DSM47" s="749"/>
      <c r="DSN47" s="749"/>
      <c r="DSO47" s="749"/>
      <c r="DSP47" s="749"/>
      <c r="DSQ47" s="749"/>
      <c r="DSR47" s="749"/>
      <c r="DSS47" s="749"/>
      <c r="DST47" s="749"/>
      <c r="DSU47" s="749"/>
      <c r="DSV47" s="749"/>
      <c r="DSW47" s="749"/>
      <c r="DSX47" s="749"/>
      <c r="DSY47" s="749"/>
      <c r="DSZ47" s="749"/>
      <c r="DTA47" s="749"/>
      <c r="DTB47" s="749"/>
      <c r="DTC47" s="749"/>
      <c r="DTD47" s="749"/>
      <c r="DTE47" s="749"/>
      <c r="DTF47" s="749"/>
      <c r="DTG47" s="749"/>
      <c r="DTH47" s="749"/>
      <c r="DTI47" s="749"/>
      <c r="DTJ47" s="749"/>
      <c r="DTK47" s="749"/>
      <c r="DTL47" s="749"/>
      <c r="DTM47" s="749"/>
      <c r="DTN47" s="749"/>
      <c r="DTO47" s="749"/>
      <c r="DTP47" s="749"/>
      <c r="DTQ47" s="749"/>
      <c r="DTR47" s="749"/>
      <c r="DTS47" s="749"/>
      <c r="DTT47" s="749"/>
      <c r="DTU47" s="749"/>
      <c r="DTV47" s="749"/>
      <c r="DTW47" s="749"/>
      <c r="DTX47" s="749"/>
      <c r="DTY47" s="749"/>
      <c r="DTZ47" s="749"/>
      <c r="DUA47" s="749"/>
      <c r="DUB47" s="749"/>
      <c r="DUC47" s="749"/>
      <c r="DUD47" s="749"/>
      <c r="DUE47" s="749"/>
      <c r="DUF47" s="749"/>
      <c r="DUG47" s="749"/>
      <c r="DUH47" s="749"/>
      <c r="DUI47" s="749"/>
      <c r="DUJ47" s="749"/>
      <c r="DUK47" s="749"/>
      <c r="DUL47" s="749"/>
      <c r="DUM47" s="749"/>
      <c r="DUN47" s="749"/>
      <c r="DUO47" s="749"/>
      <c r="DUP47" s="749"/>
      <c r="DUQ47" s="749"/>
      <c r="DUR47" s="749"/>
      <c r="DUS47" s="749"/>
      <c r="DUT47" s="749"/>
      <c r="DUU47" s="749"/>
      <c r="DUV47" s="749"/>
      <c r="DUW47" s="749"/>
      <c r="DUX47" s="749"/>
      <c r="DUY47" s="749"/>
      <c r="DUZ47" s="749"/>
      <c r="DVA47" s="749"/>
      <c r="DVB47" s="749"/>
      <c r="DVC47" s="749"/>
      <c r="DVD47" s="749"/>
      <c r="DVE47" s="749"/>
      <c r="DVF47" s="749"/>
      <c r="DVG47" s="749"/>
      <c r="DVH47" s="749"/>
      <c r="DVI47" s="749"/>
      <c r="DVJ47" s="749"/>
      <c r="DVK47" s="749"/>
      <c r="DVL47" s="749"/>
      <c r="DVM47" s="749"/>
      <c r="DVN47" s="749"/>
      <c r="DVO47" s="749"/>
      <c r="DVP47" s="749"/>
      <c r="DVQ47" s="749"/>
      <c r="DVR47" s="749"/>
      <c r="DVS47" s="749"/>
      <c r="DVT47" s="749"/>
      <c r="DVU47" s="749"/>
      <c r="DVV47" s="749"/>
      <c r="DVW47" s="749"/>
      <c r="DVX47" s="749"/>
      <c r="DVY47" s="749"/>
      <c r="DVZ47" s="749"/>
      <c r="DWA47" s="749"/>
      <c r="DWB47" s="749"/>
      <c r="DWC47" s="749"/>
      <c r="DWD47" s="749"/>
      <c r="DWE47" s="749"/>
      <c r="DWF47" s="749"/>
      <c r="DWG47" s="749"/>
      <c r="DWH47" s="749"/>
      <c r="DWI47" s="749"/>
      <c r="DWJ47" s="749"/>
      <c r="DWK47" s="749"/>
      <c r="DWL47" s="749"/>
      <c r="DWM47" s="749"/>
      <c r="DWN47" s="749"/>
      <c r="DWO47" s="749"/>
      <c r="DWP47" s="749"/>
      <c r="DWQ47" s="749"/>
      <c r="DWR47" s="749"/>
      <c r="DWS47" s="749"/>
      <c r="DWT47" s="749"/>
      <c r="DWU47" s="749"/>
      <c r="DWV47" s="749"/>
      <c r="DWW47" s="749"/>
      <c r="DWX47" s="749"/>
      <c r="DWY47" s="749"/>
      <c r="DWZ47" s="749"/>
      <c r="DXA47" s="749"/>
      <c r="DXB47" s="749"/>
      <c r="DXC47" s="749"/>
      <c r="DXD47" s="749"/>
      <c r="DXE47" s="749"/>
      <c r="DXF47" s="749"/>
      <c r="DXG47" s="749"/>
      <c r="DXH47" s="749"/>
      <c r="DXI47" s="749"/>
      <c r="DXJ47" s="749"/>
      <c r="DXK47" s="749"/>
      <c r="DXL47" s="749"/>
      <c r="DXM47" s="749"/>
      <c r="DXN47" s="749"/>
      <c r="DXO47" s="749"/>
      <c r="DXP47" s="749"/>
      <c r="DXQ47" s="749"/>
      <c r="DXR47" s="749"/>
      <c r="DXS47" s="749"/>
      <c r="DXT47" s="749"/>
      <c r="DXU47" s="749"/>
      <c r="DXV47" s="749"/>
      <c r="DXW47" s="749"/>
      <c r="DXX47" s="749"/>
      <c r="DXY47" s="749"/>
      <c r="DXZ47" s="749"/>
      <c r="DYA47" s="749"/>
      <c r="DYB47" s="749"/>
      <c r="DYC47" s="749"/>
      <c r="DYD47" s="749"/>
      <c r="DYE47" s="749"/>
      <c r="DYF47" s="749"/>
      <c r="DYG47" s="749"/>
      <c r="DYH47" s="749"/>
      <c r="DYI47" s="749"/>
      <c r="DYJ47" s="749"/>
      <c r="DYK47" s="749"/>
      <c r="DYL47" s="749"/>
      <c r="DYM47" s="749"/>
      <c r="DYN47" s="749"/>
      <c r="DYO47" s="749"/>
      <c r="DYP47" s="749"/>
      <c r="DYQ47" s="749"/>
      <c r="DYR47" s="749"/>
      <c r="DYS47" s="749"/>
      <c r="DYT47" s="749"/>
      <c r="DYU47" s="749"/>
      <c r="DYV47" s="749"/>
      <c r="DYW47" s="749"/>
      <c r="DYX47" s="749"/>
      <c r="DYY47" s="749"/>
      <c r="DYZ47" s="749"/>
      <c r="DZA47" s="749"/>
      <c r="DZB47" s="749"/>
      <c r="DZC47" s="749"/>
      <c r="DZD47" s="749"/>
      <c r="DZE47" s="749"/>
      <c r="DZF47" s="749"/>
      <c r="DZG47" s="749"/>
      <c r="DZH47" s="749"/>
      <c r="DZI47" s="749"/>
      <c r="DZJ47" s="749"/>
      <c r="DZK47" s="749"/>
      <c r="DZL47" s="749"/>
      <c r="DZM47" s="749"/>
      <c r="DZN47" s="749"/>
      <c r="DZO47" s="749"/>
      <c r="DZP47" s="749"/>
      <c r="DZQ47" s="749"/>
      <c r="DZR47" s="749"/>
      <c r="DZS47" s="749"/>
      <c r="DZT47" s="749"/>
      <c r="DZU47" s="749"/>
      <c r="DZV47" s="749"/>
      <c r="DZW47" s="749"/>
      <c r="DZX47" s="749"/>
      <c r="DZY47" s="749"/>
      <c r="DZZ47" s="749"/>
      <c r="EAA47" s="749"/>
      <c r="EAB47" s="749"/>
      <c r="EAC47" s="749"/>
      <c r="EAD47" s="749"/>
      <c r="EAE47" s="749"/>
      <c r="EAF47" s="749"/>
      <c r="EAG47" s="749"/>
      <c r="EAH47" s="749"/>
      <c r="EAI47" s="749"/>
      <c r="EAJ47" s="749"/>
      <c r="EAK47" s="749"/>
      <c r="EAL47" s="749"/>
      <c r="EAM47" s="749"/>
      <c r="EAN47" s="749"/>
      <c r="EAO47" s="749"/>
      <c r="EAP47" s="749"/>
      <c r="EAQ47" s="749"/>
      <c r="EAR47" s="749"/>
      <c r="EAS47" s="749"/>
      <c r="EAT47" s="749"/>
      <c r="EAU47" s="749"/>
      <c r="EAV47" s="749"/>
      <c r="EAW47" s="749"/>
      <c r="EAX47" s="749"/>
      <c r="EAY47" s="749"/>
      <c r="EAZ47" s="749"/>
      <c r="EBA47" s="749"/>
      <c r="EBB47" s="749"/>
      <c r="EBC47" s="749"/>
      <c r="EBD47" s="749"/>
      <c r="EBE47" s="749"/>
      <c r="EBF47" s="749"/>
      <c r="EBG47" s="749"/>
      <c r="EBH47" s="749"/>
      <c r="EBI47" s="749"/>
      <c r="EBJ47" s="749"/>
      <c r="EBK47" s="749"/>
      <c r="EBL47" s="749"/>
      <c r="EBM47" s="749"/>
      <c r="EBN47" s="749"/>
      <c r="EBO47" s="749"/>
      <c r="EBP47" s="749"/>
      <c r="EBQ47" s="749"/>
      <c r="EBR47" s="749"/>
      <c r="EBS47" s="749"/>
      <c r="EBT47" s="749"/>
      <c r="EBU47" s="749"/>
      <c r="EBV47" s="749"/>
      <c r="EBW47" s="749"/>
      <c r="EBX47" s="749"/>
      <c r="EBY47" s="749"/>
      <c r="EBZ47" s="749"/>
      <c r="ECA47" s="749"/>
      <c r="ECB47" s="749"/>
      <c r="ECC47" s="749"/>
      <c r="ECD47" s="749"/>
      <c r="ECE47" s="749"/>
      <c r="ECF47" s="749"/>
      <c r="ECG47" s="749"/>
      <c r="ECH47" s="749"/>
      <c r="ECI47" s="749"/>
      <c r="ECJ47" s="749"/>
      <c r="ECK47" s="749"/>
      <c r="ECL47" s="749"/>
      <c r="ECM47" s="749"/>
      <c r="ECN47" s="749"/>
      <c r="ECO47" s="749"/>
      <c r="ECP47" s="749"/>
      <c r="ECQ47" s="749"/>
      <c r="ECR47" s="749"/>
      <c r="ECS47" s="749"/>
      <c r="ECT47" s="749"/>
      <c r="ECU47" s="749"/>
      <c r="ECV47" s="749"/>
      <c r="ECW47" s="749"/>
      <c r="ECX47" s="749"/>
      <c r="ECY47" s="749"/>
      <c r="ECZ47" s="749"/>
      <c r="EDA47" s="749"/>
      <c r="EDB47" s="749"/>
      <c r="EDC47" s="749"/>
      <c r="EDD47" s="749"/>
      <c r="EDE47" s="749"/>
      <c r="EDF47" s="749"/>
      <c r="EDG47" s="749"/>
      <c r="EDH47" s="749"/>
      <c r="EDI47" s="749"/>
      <c r="EDJ47" s="749"/>
      <c r="EDK47" s="749"/>
      <c r="EDL47" s="749"/>
      <c r="EDM47" s="749"/>
      <c r="EDN47" s="749"/>
      <c r="EDO47" s="749"/>
      <c r="EDP47" s="749"/>
      <c r="EDQ47" s="749"/>
      <c r="EDR47" s="749"/>
      <c r="EDS47" s="749"/>
      <c r="EDT47" s="749"/>
      <c r="EDU47" s="749"/>
      <c r="EDV47" s="749"/>
      <c r="EDW47" s="749"/>
      <c r="EDX47" s="749"/>
      <c r="EDY47" s="749"/>
      <c r="EDZ47" s="749"/>
      <c r="EEA47" s="749"/>
      <c r="EEB47" s="749"/>
      <c r="EEC47" s="749"/>
      <c r="EED47" s="749"/>
      <c r="EEE47" s="749"/>
      <c r="EEF47" s="749"/>
      <c r="EEG47" s="749"/>
      <c r="EEH47" s="749"/>
      <c r="EEI47" s="749"/>
      <c r="EEJ47" s="749"/>
      <c r="EEK47" s="749"/>
      <c r="EEL47" s="749"/>
      <c r="EEM47" s="749"/>
      <c r="EEN47" s="749"/>
      <c r="EEO47" s="749"/>
      <c r="EEP47" s="749"/>
      <c r="EEQ47" s="749"/>
      <c r="EER47" s="749"/>
      <c r="EES47" s="749"/>
      <c r="EET47" s="749"/>
      <c r="EEU47" s="749"/>
      <c r="EEV47" s="749"/>
      <c r="EEW47" s="749"/>
      <c r="EEX47" s="749"/>
      <c r="EEY47" s="749"/>
      <c r="EEZ47" s="749"/>
      <c r="EFA47" s="749"/>
      <c r="EFB47" s="749"/>
      <c r="EFC47" s="749"/>
      <c r="EFD47" s="749"/>
      <c r="EFE47" s="749"/>
      <c r="EFF47" s="749"/>
      <c r="EFG47" s="749"/>
      <c r="EFH47" s="749"/>
      <c r="EFI47" s="749"/>
      <c r="EFJ47" s="749"/>
      <c r="EFK47" s="749"/>
      <c r="EFL47" s="749"/>
      <c r="EFM47" s="749"/>
      <c r="EFN47" s="749"/>
      <c r="EFO47" s="749"/>
      <c r="EFP47" s="749"/>
      <c r="EFQ47" s="749"/>
      <c r="EFR47" s="749"/>
      <c r="EFS47" s="749"/>
      <c r="EFT47" s="749"/>
      <c r="EFU47" s="749"/>
      <c r="EFV47" s="749"/>
      <c r="EFW47" s="749"/>
      <c r="EFX47" s="749"/>
      <c r="EFY47" s="749"/>
      <c r="EFZ47" s="749"/>
      <c r="EGA47" s="749"/>
      <c r="EGB47" s="749"/>
      <c r="EGC47" s="749"/>
      <c r="EGD47" s="749"/>
      <c r="EGE47" s="749"/>
      <c r="EGF47" s="749"/>
      <c r="EGG47" s="749"/>
      <c r="EGH47" s="749"/>
      <c r="EGI47" s="749"/>
      <c r="EGJ47" s="749"/>
      <c r="EGK47" s="749"/>
      <c r="EGL47" s="749"/>
      <c r="EGM47" s="749"/>
      <c r="EGN47" s="749"/>
      <c r="EGO47" s="749"/>
      <c r="EGP47" s="749"/>
      <c r="EGQ47" s="749"/>
      <c r="EGR47" s="749"/>
      <c r="EGS47" s="749"/>
      <c r="EGT47" s="749"/>
      <c r="EGU47" s="749"/>
      <c r="EGV47" s="749"/>
      <c r="EGW47" s="749"/>
      <c r="EGX47" s="749"/>
      <c r="EGY47" s="749"/>
      <c r="EGZ47" s="749"/>
      <c r="EHA47" s="749"/>
      <c r="EHB47" s="749"/>
      <c r="EHC47" s="749"/>
      <c r="EHD47" s="749"/>
      <c r="EHE47" s="749"/>
      <c r="EHF47" s="749"/>
      <c r="EHG47" s="749"/>
      <c r="EHH47" s="749"/>
      <c r="EHI47" s="749"/>
      <c r="EHJ47" s="749"/>
      <c r="EHK47" s="749"/>
      <c r="EHL47" s="749"/>
      <c r="EHM47" s="749"/>
      <c r="EHN47" s="749"/>
      <c r="EHO47" s="749"/>
      <c r="EHP47" s="749"/>
      <c r="EHQ47" s="749"/>
      <c r="EHR47" s="749"/>
      <c r="EHS47" s="749"/>
      <c r="EHT47" s="749"/>
      <c r="EHU47" s="749"/>
      <c r="EHV47" s="749"/>
      <c r="EHW47" s="749"/>
      <c r="EHX47" s="749"/>
      <c r="EHY47" s="749"/>
      <c r="EHZ47" s="749"/>
      <c r="EIA47" s="749"/>
      <c r="EIB47" s="749"/>
      <c r="EIC47" s="749"/>
      <c r="EID47" s="749"/>
      <c r="EIE47" s="749"/>
      <c r="EIF47" s="749"/>
      <c r="EIG47" s="749"/>
      <c r="EIH47" s="749"/>
      <c r="EII47" s="749"/>
      <c r="EIJ47" s="749"/>
      <c r="EIK47" s="749"/>
      <c r="EIL47" s="749"/>
      <c r="EIM47" s="749"/>
      <c r="EIN47" s="749"/>
      <c r="EIO47" s="749"/>
      <c r="EIP47" s="749"/>
      <c r="EIQ47" s="749"/>
      <c r="EIR47" s="749"/>
      <c r="EIS47" s="749"/>
      <c r="EIT47" s="749"/>
      <c r="EIU47" s="749"/>
      <c r="EIV47" s="749"/>
      <c r="EIW47" s="749"/>
      <c r="EIX47" s="749"/>
      <c r="EIY47" s="749"/>
      <c r="EIZ47" s="749"/>
      <c r="EJA47" s="749"/>
      <c r="EJB47" s="749"/>
      <c r="EJC47" s="749"/>
      <c r="EJD47" s="749"/>
      <c r="EJE47" s="749"/>
      <c r="EJF47" s="749"/>
      <c r="EJG47" s="749"/>
      <c r="EJH47" s="749"/>
      <c r="EJI47" s="749"/>
      <c r="EJJ47" s="749"/>
      <c r="EJK47" s="749"/>
      <c r="EJL47" s="749"/>
      <c r="EJM47" s="749"/>
      <c r="EJN47" s="749"/>
      <c r="EJO47" s="749"/>
      <c r="EJP47" s="749"/>
      <c r="EJQ47" s="749"/>
      <c r="EJR47" s="749"/>
      <c r="EJS47" s="749"/>
      <c r="EJT47" s="749"/>
      <c r="EJU47" s="749"/>
      <c r="EJV47" s="749"/>
      <c r="EJW47" s="749"/>
      <c r="EJX47" s="749"/>
      <c r="EJY47" s="749"/>
      <c r="EJZ47" s="749"/>
      <c r="EKA47" s="749"/>
      <c r="EKB47" s="749"/>
      <c r="EKC47" s="749"/>
      <c r="EKD47" s="749"/>
      <c r="EKE47" s="749"/>
      <c r="EKF47" s="749"/>
      <c r="EKG47" s="749"/>
      <c r="EKH47" s="749"/>
      <c r="EKI47" s="749"/>
      <c r="EKJ47" s="749"/>
      <c r="EKK47" s="749"/>
      <c r="EKL47" s="749"/>
      <c r="EKM47" s="749"/>
      <c r="EKN47" s="749"/>
      <c r="EKO47" s="749"/>
      <c r="EKP47" s="749"/>
      <c r="EKQ47" s="749"/>
      <c r="EKR47" s="749"/>
      <c r="EKS47" s="749"/>
      <c r="EKT47" s="749"/>
      <c r="EKU47" s="749"/>
      <c r="EKV47" s="749"/>
      <c r="EKW47" s="749"/>
      <c r="EKX47" s="749"/>
      <c r="EKY47" s="749"/>
      <c r="EKZ47" s="749"/>
      <c r="ELA47" s="749"/>
      <c r="ELB47" s="749"/>
      <c r="ELC47" s="749"/>
      <c r="ELD47" s="749"/>
      <c r="ELE47" s="749"/>
      <c r="ELF47" s="749"/>
      <c r="ELG47" s="749"/>
      <c r="ELH47" s="749"/>
      <c r="ELI47" s="749"/>
      <c r="ELJ47" s="749"/>
      <c r="ELK47" s="749"/>
      <c r="ELL47" s="749"/>
      <c r="ELM47" s="749"/>
      <c r="ELN47" s="749"/>
      <c r="ELO47" s="749"/>
      <c r="ELP47" s="749"/>
      <c r="ELQ47" s="749"/>
      <c r="ELR47" s="749"/>
      <c r="ELS47" s="749"/>
      <c r="ELT47" s="749"/>
      <c r="ELU47" s="749"/>
      <c r="ELV47" s="749"/>
      <c r="ELW47" s="749"/>
      <c r="ELX47" s="749"/>
      <c r="ELY47" s="749"/>
      <c r="ELZ47" s="749"/>
      <c r="EMA47" s="749"/>
      <c r="EMB47" s="749"/>
      <c r="EMC47" s="749"/>
      <c r="EMD47" s="749"/>
      <c r="EME47" s="749"/>
      <c r="EMF47" s="749"/>
      <c r="EMG47" s="749"/>
      <c r="EMH47" s="749"/>
      <c r="EMI47" s="749"/>
      <c r="EMJ47" s="749"/>
      <c r="EMK47" s="749"/>
      <c r="EML47" s="749"/>
      <c r="EMM47" s="749"/>
      <c r="EMN47" s="749"/>
      <c r="EMO47" s="749"/>
      <c r="EMP47" s="749"/>
      <c r="EMQ47" s="749"/>
      <c r="EMR47" s="749"/>
      <c r="EMS47" s="749"/>
      <c r="EMT47" s="749"/>
      <c r="EMU47" s="749"/>
      <c r="EMV47" s="749"/>
      <c r="EMW47" s="749"/>
      <c r="EMX47" s="749"/>
      <c r="EMY47" s="749"/>
      <c r="EMZ47" s="749"/>
      <c r="ENA47" s="749"/>
      <c r="ENB47" s="749"/>
      <c r="ENC47" s="749"/>
      <c r="END47" s="749"/>
      <c r="ENE47" s="749"/>
      <c r="ENF47" s="749"/>
      <c r="ENG47" s="749"/>
      <c r="ENH47" s="749"/>
      <c r="ENI47" s="749"/>
      <c r="ENJ47" s="749"/>
      <c r="ENK47" s="749"/>
      <c r="ENL47" s="749"/>
      <c r="ENM47" s="749"/>
      <c r="ENN47" s="749"/>
      <c r="ENO47" s="749"/>
      <c r="ENP47" s="749"/>
      <c r="ENQ47" s="749"/>
      <c r="ENR47" s="749"/>
      <c r="ENS47" s="749"/>
      <c r="ENT47" s="749"/>
      <c r="ENU47" s="749"/>
      <c r="ENV47" s="749"/>
      <c r="ENW47" s="749"/>
      <c r="ENX47" s="749"/>
      <c r="ENY47" s="749"/>
      <c r="ENZ47" s="749"/>
      <c r="EOA47" s="749"/>
      <c r="EOB47" s="749"/>
      <c r="EOC47" s="749"/>
      <c r="EOD47" s="749"/>
      <c r="EOE47" s="749"/>
      <c r="EOF47" s="749"/>
      <c r="EOG47" s="749"/>
      <c r="EOH47" s="749"/>
      <c r="EOI47" s="749"/>
      <c r="EOJ47" s="749"/>
      <c r="EOK47" s="749"/>
      <c r="EOL47" s="749"/>
      <c r="EOM47" s="749"/>
      <c r="EON47" s="749"/>
      <c r="EOO47" s="749"/>
      <c r="EOP47" s="749"/>
      <c r="EOQ47" s="749"/>
      <c r="EOR47" s="749"/>
      <c r="EOS47" s="749"/>
      <c r="EOT47" s="749"/>
      <c r="EOU47" s="749"/>
      <c r="EOV47" s="749"/>
      <c r="EOW47" s="749"/>
      <c r="EOX47" s="749"/>
      <c r="EOY47" s="749"/>
      <c r="EOZ47" s="749"/>
      <c r="EPA47" s="749"/>
      <c r="EPB47" s="749"/>
      <c r="EPC47" s="749"/>
      <c r="EPD47" s="749"/>
      <c r="EPE47" s="749"/>
      <c r="EPF47" s="749"/>
      <c r="EPG47" s="749"/>
      <c r="EPH47" s="749"/>
      <c r="EPI47" s="749"/>
      <c r="EPJ47" s="749"/>
      <c r="EPK47" s="749"/>
      <c r="EPL47" s="749"/>
      <c r="EPM47" s="749"/>
      <c r="EPN47" s="749"/>
      <c r="EPO47" s="749"/>
      <c r="EPP47" s="749"/>
      <c r="EPQ47" s="749"/>
      <c r="EPR47" s="749"/>
      <c r="EPS47" s="749"/>
      <c r="EPT47" s="749"/>
      <c r="EPU47" s="749"/>
      <c r="EPV47" s="749"/>
      <c r="EPW47" s="749"/>
      <c r="EPX47" s="749"/>
      <c r="EPY47" s="749"/>
      <c r="EPZ47" s="749"/>
      <c r="EQA47" s="749"/>
      <c r="EQB47" s="749"/>
      <c r="EQC47" s="749"/>
      <c r="EQD47" s="749"/>
      <c r="EQE47" s="749"/>
      <c r="EQF47" s="749"/>
      <c r="EQG47" s="749"/>
      <c r="EQH47" s="749"/>
      <c r="EQI47" s="749"/>
      <c r="EQJ47" s="749"/>
      <c r="EQK47" s="749"/>
      <c r="EQL47" s="749"/>
      <c r="EQM47" s="749"/>
      <c r="EQN47" s="749"/>
      <c r="EQO47" s="749"/>
      <c r="EQP47" s="749"/>
      <c r="EQQ47" s="749"/>
      <c r="EQR47" s="749"/>
      <c r="EQS47" s="749"/>
      <c r="EQT47" s="749"/>
      <c r="EQU47" s="749"/>
      <c r="EQV47" s="749"/>
      <c r="EQW47" s="749"/>
      <c r="EQX47" s="749"/>
      <c r="EQY47" s="749"/>
      <c r="EQZ47" s="749"/>
      <c r="ERA47" s="749"/>
      <c r="ERB47" s="749"/>
      <c r="ERC47" s="749"/>
      <c r="ERD47" s="749"/>
      <c r="ERE47" s="749"/>
      <c r="ERF47" s="749"/>
      <c r="ERG47" s="749"/>
      <c r="ERH47" s="749"/>
      <c r="ERI47" s="749"/>
      <c r="ERJ47" s="749"/>
      <c r="ERK47" s="749"/>
      <c r="ERL47" s="749"/>
      <c r="ERM47" s="749"/>
      <c r="ERN47" s="749"/>
      <c r="ERO47" s="749"/>
      <c r="ERP47" s="749"/>
      <c r="ERQ47" s="749"/>
      <c r="ERR47" s="749"/>
      <c r="ERS47" s="749"/>
      <c r="ERT47" s="749"/>
      <c r="ERU47" s="749"/>
      <c r="ERV47" s="749"/>
      <c r="ERW47" s="749"/>
      <c r="ERX47" s="749"/>
      <c r="ERY47" s="749"/>
      <c r="ERZ47" s="749"/>
      <c r="ESA47" s="749"/>
      <c r="ESB47" s="749"/>
      <c r="ESC47" s="749"/>
      <c r="ESD47" s="749"/>
      <c r="ESE47" s="749"/>
      <c r="ESF47" s="749"/>
      <c r="ESG47" s="749"/>
      <c r="ESH47" s="749"/>
      <c r="ESI47" s="749"/>
      <c r="ESJ47" s="749"/>
      <c r="ESK47" s="749"/>
      <c r="ESL47" s="749"/>
      <c r="ESM47" s="749"/>
      <c r="ESN47" s="749"/>
      <c r="ESO47" s="749"/>
      <c r="ESP47" s="749"/>
      <c r="ESQ47" s="749"/>
      <c r="ESR47" s="749"/>
      <c r="ESS47" s="749"/>
      <c r="EST47" s="749"/>
      <c r="ESU47" s="749"/>
      <c r="ESV47" s="749"/>
      <c r="ESW47" s="749"/>
      <c r="ESX47" s="749"/>
      <c r="ESY47" s="749"/>
      <c r="ESZ47" s="749"/>
      <c r="ETA47" s="749"/>
      <c r="ETB47" s="749"/>
      <c r="ETC47" s="749"/>
      <c r="ETD47" s="749"/>
      <c r="ETE47" s="749"/>
      <c r="ETF47" s="749"/>
      <c r="ETG47" s="749"/>
      <c r="ETH47" s="749"/>
      <c r="ETI47" s="749"/>
      <c r="ETJ47" s="749"/>
      <c r="ETK47" s="749"/>
      <c r="ETL47" s="749"/>
      <c r="ETM47" s="749"/>
      <c r="ETN47" s="749"/>
      <c r="ETO47" s="749"/>
      <c r="ETP47" s="749"/>
      <c r="ETQ47" s="749"/>
      <c r="ETR47" s="749"/>
      <c r="ETS47" s="749"/>
      <c r="ETT47" s="749"/>
      <c r="ETU47" s="749"/>
      <c r="ETV47" s="749"/>
      <c r="ETW47" s="749"/>
      <c r="ETX47" s="749"/>
      <c r="ETY47" s="749"/>
      <c r="ETZ47" s="749"/>
      <c r="EUA47" s="749"/>
      <c r="EUB47" s="749"/>
      <c r="EUC47" s="749"/>
      <c r="EUD47" s="749"/>
      <c r="EUE47" s="749"/>
      <c r="EUF47" s="749"/>
      <c r="EUG47" s="749"/>
      <c r="EUH47" s="749"/>
      <c r="EUI47" s="749"/>
      <c r="EUJ47" s="749"/>
      <c r="EUK47" s="749"/>
      <c r="EUL47" s="749"/>
      <c r="EUM47" s="749"/>
      <c r="EUN47" s="749"/>
      <c r="EUO47" s="749"/>
      <c r="EUP47" s="749"/>
      <c r="EUQ47" s="749"/>
      <c r="EUR47" s="749"/>
      <c r="EUS47" s="749"/>
      <c r="EUT47" s="749"/>
      <c r="EUU47" s="749"/>
      <c r="EUV47" s="749"/>
      <c r="EUW47" s="749"/>
      <c r="EUX47" s="749"/>
      <c r="EUY47" s="749"/>
      <c r="EUZ47" s="749"/>
      <c r="EVA47" s="749"/>
      <c r="EVB47" s="749"/>
      <c r="EVC47" s="749"/>
      <c r="EVD47" s="749"/>
      <c r="EVE47" s="749"/>
      <c r="EVF47" s="749"/>
      <c r="EVG47" s="749"/>
      <c r="EVH47" s="749"/>
      <c r="EVI47" s="749"/>
      <c r="EVJ47" s="749"/>
      <c r="EVK47" s="749"/>
      <c r="EVL47" s="749"/>
      <c r="EVM47" s="749"/>
      <c r="EVN47" s="749"/>
      <c r="EVO47" s="749"/>
      <c r="EVP47" s="749"/>
      <c r="EVQ47" s="749"/>
      <c r="EVR47" s="749"/>
      <c r="EVS47" s="749"/>
      <c r="EVT47" s="749"/>
      <c r="EVU47" s="749"/>
      <c r="EVV47" s="749"/>
      <c r="EVW47" s="749"/>
      <c r="EVX47" s="749"/>
      <c r="EVY47" s="749"/>
      <c r="EVZ47" s="749"/>
      <c r="EWA47" s="749"/>
      <c r="EWB47" s="749"/>
      <c r="EWC47" s="749"/>
      <c r="EWD47" s="749"/>
      <c r="EWE47" s="749"/>
      <c r="EWF47" s="749"/>
      <c r="EWG47" s="749"/>
      <c r="EWH47" s="749"/>
      <c r="EWI47" s="749"/>
      <c r="EWJ47" s="749"/>
      <c r="EWK47" s="749"/>
      <c r="EWL47" s="749"/>
      <c r="EWM47" s="749"/>
      <c r="EWN47" s="749"/>
      <c r="EWO47" s="749"/>
      <c r="EWP47" s="749"/>
      <c r="EWQ47" s="749"/>
      <c r="EWR47" s="749"/>
      <c r="EWS47" s="749"/>
      <c r="EWT47" s="749"/>
      <c r="EWU47" s="749"/>
      <c r="EWV47" s="749"/>
      <c r="EWW47" s="749"/>
      <c r="EWX47" s="749"/>
      <c r="EWY47" s="749"/>
      <c r="EWZ47" s="749"/>
      <c r="EXA47" s="749"/>
      <c r="EXB47" s="749"/>
      <c r="EXC47" s="749"/>
      <c r="EXD47" s="749"/>
      <c r="EXE47" s="749"/>
      <c r="EXF47" s="749"/>
      <c r="EXG47" s="749"/>
      <c r="EXH47" s="749"/>
      <c r="EXI47" s="749"/>
      <c r="EXJ47" s="749"/>
      <c r="EXK47" s="749"/>
      <c r="EXL47" s="749"/>
      <c r="EXM47" s="749"/>
      <c r="EXN47" s="749"/>
      <c r="EXO47" s="749"/>
      <c r="EXP47" s="749"/>
      <c r="EXQ47" s="749"/>
      <c r="EXR47" s="749"/>
      <c r="EXS47" s="749"/>
      <c r="EXT47" s="749"/>
      <c r="EXU47" s="749"/>
      <c r="EXV47" s="749"/>
      <c r="EXW47" s="749"/>
      <c r="EXX47" s="749"/>
      <c r="EXY47" s="749"/>
      <c r="EXZ47" s="749"/>
      <c r="EYA47" s="749"/>
      <c r="EYB47" s="749"/>
      <c r="EYC47" s="749"/>
      <c r="EYD47" s="749"/>
      <c r="EYE47" s="749"/>
      <c r="EYF47" s="749"/>
      <c r="EYG47" s="749"/>
      <c r="EYH47" s="749"/>
      <c r="EYI47" s="749"/>
      <c r="EYJ47" s="749"/>
      <c r="EYK47" s="749"/>
      <c r="EYL47" s="749"/>
      <c r="EYM47" s="749"/>
      <c r="EYN47" s="749"/>
      <c r="EYO47" s="749"/>
      <c r="EYP47" s="749"/>
      <c r="EYQ47" s="749"/>
      <c r="EYR47" s="749"/>
      <c r="EYS47" s="749"/>
      <c r="EYT47" s="749"/>
      <c r="EYU47" s="749"/>
      <c r="EYV47" s="749"/>
      <c r="EYW47" s="749"/>
      <c r="EYX47" s="749"/>
      <c r="EYY47" s="749"/>
      <c r="EYZ47" s="749"/>
      <c r="EZA47" s="749"/>
      <c r="EZB47" s="749"/>
      <c r="EZC47" s="749"/>
      <c r="EZD47" s="749"/>
      <c r="EZE47" s="749"/>
      <c r="EZF47" s="749"/>
      <c r="EZG47" s="749"/>
      <c r="EZH47" s="749"/>
      <c r="EZI47" s="749"/>
      <c r="EZJ47" s="749"/>
      <c r="EZK47" s="749"/>
      <c r="EZL47" s="749"/>
      <c r="EZM47" s="749"/>
      <c r="EZN47" s="749"/>
      <c r="EZO47" s="749"/>
      <c r="EZP47" s="749"/>
      <c r="EZQ47" s="749"/>
      <c r="EZR47" s="749"/>
      <c r="EZS47" s="749"/>
      <c r="EZT47" s="749"/>
      <c r="EZU47" s="749"/>
      <c r="EZV47" s="749"/>
      <c r="EZW47" s="749"/>
      <c r="EZX47" s="749"/>
      <c r="EZY47" s="749"/>
      <c r="EZZ47" s="749"/>
      <c r="FAA47" s="749"/>
      <c r="FAB47" s="749"/>
      <c r="FAC47" s="749"/>
      <c r="FAD47" s="749"/>
      <c r="FAE47" s="749"/>
      <c r="FAF47" s="749"/>
      <c r="FAG47" s="749"/>
      <c r="FAH47" s="749"/>
      <c r="FAI47" s="749"/>
      <c r="FAJ47" s="749"/>
      <c r="FAK47" s="749"/>
      <c r="FAL47" s="749"/>
      <c r="FAM47" s="749"/>
      <c r="FAN47" s="749"/>
      <c r="FAO47" s="749"/>
      <c r="FAP47" s="749"/>
      <c r="FAQ47" s="749"/>
      <c r="FAR47" s="749"/>
      <c r="FAS47" s="749"/>
      <c r="FAT47" s="749"/>
      <c r="FAU47" s="749"/>
      <c r="FAV47" s="749"/>
      <c r="FAW47" s="749"/>
      <c r="FAX47" s="749"/>
      <c r="FAY47" s="749"/>
      <c r="FAZ47" s="749"/>
      <c r="FBA47" s="749"/>
      <c r="FBB47" s="749"/>
      <c r="FBC47" s="749"/>
      <c r="FBD47" s="749"/>
      <c r="FBE47" s="749"/>
      <c r="FBF47" s="749"/>
      <c r="FBG47" s="749"/>
      <c r="FBH47" s="749"/>
      <c r="FBI47" s="749"/>
      <c r="FBJ47" s="749"/>
      <c r="FBK47" s="749"/>
      <c r="FBL47" s="749"/>
      <c r="FBM47" s="749"/>
      <c r="FBN47" s="749"/>
      <c r="FBO47" s="749"/>
      <c r="FBP47" s="749"/>
      <c r="FBQ47" s="749"/>
      <c r="FBR47" s="749"/>
      <c r="FBS47" s="749"/>
      <c r="FBT47" s="749"/>
      <c r="FBU47" s="749"/>
      <c r="FBV47" s="749"/>
      <c r="FBW47" s="749"/>
      <c r="FBX47" s="749"/>
      <c r="FBY47" s="749"/>
      <c r="FBZ47" s="749"/>
      <c r="FCA47" s="749"/>
      <c r="FCB47" s="749"/>
      <c r="FCC47" s="749"/>
      <c r="FCD47" s="749"/>
      <c r="FCE47" s="749"/>
      <c r="FCF47" s="749"/>
      <c r="FCG47" s="749"/>
      <c r="FCH47" s="749"/>
      <c r="FCI47" s="749"/>
      <c r="FCJ47" s="749"/>
      <c r="FCK47" s="749"/>
      <c r="FCL47" s="749"/>
      <c r="FCM47" s="749"/>
      <c r="FCN47" s="749"/>
      <c r="FCO47" s="749"/>
      <c r="FCP47" s="749"/>
      <c r="FCQ47" s="749"/>
      <c r="FCR47" s="749"/>
      <c r="FCS47" s="749"/>
      <c r="FCT47" s="749"/>
      <c r="FCU47" s="749"/>
      <c r="FCV47" s="749"/>
      <c r="FCW47" s="749"/>
      <c r="FCX47" s="749"/>
      <c r="FCY47" s="749"/>
      <c r="FCZ47" s="749"/>
      <c r="FDA47" s="749"/>
      <c r="FDB47" s="749"/>
      <c r="FDC47" s="749"/>
      <c r="FDD47" s="749"/>
      <c r="FDE47" s="749"/>
      <c r="FDF47" s="749"/>
      <c r="FDG47" s="749"/>
      <c r="FDH47" s="749"/>
      <c r="FDI47" s="749"/>
      <c r="FDJ47" s="749"/>
      <c r="FDK47" s="749"/>
      <c r="FDL47" s="749"/>
      <c r="FDM47" s="749"/>
      <c r="FDN47" s="749"/>
      <c r="FDO47" s="749"/>
      <c r="FDP47" s="749"/>
      <c r="FDQ47" s="749"/>
      <c r="FDR47" s="749"/>
      <c r="FDS47" s="749"/>
      <c r="FDT47" s="749"/>
      <c r="FDU47" s="749"/>
      <c r="FDV47" s="749"/>
      <c r="FDW47" s="749"/>
      <c r="FDX47" s="749"/>
      <c r="FDY47" s="749"/>
      <c r="FDZ47" s="749"/>
      <c r="FEA47" s="749"/>
      <c r="FEB47" s="749"/>
      <c r="FEC47" s="749"/>
      <c r="FED47" s="749"/>
      <c r="FEE47" s="749"/>
      <c r="FEF47" s="749"/>
      <c r="FEG47" s="749"/>
      <c r="FEH47" s="749"/>
      <c r="FEI47" s="749"/>
      <c r="FEJ47" s="749"/>
      <c r="FEK47" s="749"/>
      <c r="FEL47" s="749"/>
      <c r="FEM47" s="749"/>
      <c r="FEN47" s="749"/>
      <c r="FEO47" s="749"/>
      <c r="FEP47" s="749"/>
      <c r="FEQ47" s="749"/>
      <c r="FER47" s="749"/>
      <c r="FES47" s="749"/>
      <c r="FET47" s="749"/>
      <c r="FEU47" s="749"/>
      <c r="FEV47" s="749"/>
      <c r="FEW47" s="749"/>
      <c r="FEX47" s="749"/>
      <c r="FEY47" s="749"/>
      <c r="FEZ47" s="749"/>
      <c r="FFA47" s="749"/>
      <c r="FFB47" s="749"/>
      <c r="FFC47" s="749"/>
      <c r="FFD47" s="749"/>
      <c r="FFE47" s="749"/>
      <c r="FFF47" s="749"/>
      <c r="FFG47" s="749"/>
      <c r="FFH47" s="749"/>
      <c r="FFI47" s="749"/>
      <c r="FFJ47" s="749"/>
      <c r="FFK47" s="749"/>
      <c r="FFL47" s="749"/>
      <c r="FFM47" s="749"/>
      <c r="FFN47" s="749"/>
      <c r="FFO47" s="749"/>
      <c r="FFP47" s="749"/>
      <c r="FFQ47" s="749"/>
      <c r="FFR47" s="749"/>
      <c r="FFS47" s="749"/>
      <c r="FFT47" s="749"/>
      <c r="FFU47" s="749"/>
      <c r="FFV47" s="749"/>
      <c r="FFW47" s="749"/>
      <c r="FFX47" s="749"/>
      <c r="FFY47" s="749"/>
      <c r="FFZ47" s="749"/>
      <c r="FGA47" s="749"/>
      <c r="FGB47" s="749"/>
      <c r="FGC47" s="749"/>
      <c r="FGD47" s="749"/>
      <c r="FGE47" s="749"/>
      <c r="FGF47" s="749"/>
      <c r="FGG47" s="749"/>
      <c r="FGH47" s="749"/>
      <c r="FGI47" s="749"/>
      <c r="FGJ47" s="749"/>
      <c r="FGK47" s="749"/>
      <c r="FGL47" s="749"/>
      <c r="FGM47" s="749"/>
      <c r="FGN47" s="749"/>
      <c r="FGO47" s="749"/>
      <c r="FGP47" s="749"/>
      <c r="FGQ47" s="749"/>
      <c r="FGR47" s="749"/>
      <c r="FGS47" s="749"/>
      <c r="FGT47" s="749"/>
      <c r="FGU47" s="749"/>
      <c r="FGV47" s="749"/>
      <c r="FGW47" s="749"/>
      <c r="FGX47" s="749"/>
      <c r="FGY47" s="749"/>
      <c r="FGZ47" s="749"/>
      <c r="FHA47" s="749"/>
      <c r="FHB47" s="749"/>
      <c r="FHC47" s="749"/>
      <c r="FHD47" s="749"/>
      <c r="FHE47" s="749"/>
      <c r="FHF47" s="749"/>
      <c r="FHG47" s="749"/>
      <c r="FHH47" s="749"/>
      <c r="FHI47" s="749"/>
      <c r="FHJ47" s="749"/>
      <c r="FHK47" s="749"/>
      <c r="FHL47" s="749"/>
      <c r="FHM47" s="749"/>
      <c r="FHN47" s="749"/>
      <c r="FHO47" s="749"/>
      <c r="FHP47" s="749"/>
      <c r="FHQ47" s="749"/>
      <c r="FHR47" s="749"/>
      <c r="FHS47" s="749"/>
      <c r="FHT47" s="749"/>
      <c r="FHU47" s="749"/>
      <c r="FHV47" s="749"/>
      <c r="FHW47" s="749"/>
      <c r="FHX47" s="749"/>
      <c r="FHY47" s="749"/>
      <c r="FHZ47" s="749"/>
      <c r="FIA47" s="749"/>
      <c r="FIB47" s="749"/>
      <c r="FIC47" s="749"/>
      <c r="FID47" s="749"/>
      <c r="FIE47" s="749"/>
      <c r="FIF47" s="749"/>
      <c r="FIG47" s="749"/>
      <c r="FIH47" s="749"/>
      <c r="FII47" s="749"/>
      <c r="FIJ47" s="749"/>
      <c r="FIK47" s="749"/>
      <c r="FIL47" s="749"/>
      <c r="FIM47" s="749"/>
      <c r="FIN47" s="749"/>
      <c r="FIO47" s="749"/>
      <c r="FIP47" s="749"/>
      <c r="FIQ47" s="749"/>
      <c r="FIR47" s="749"/>
      <c r="FIS47" s="749"/>
      <c r="FIT47" s="749"/>
      <c r="FIU47" s="749"/>
      <c r="FIV47" s="749"/>
      <c r="FIW47" s="749"/>
      <c r="FIX47" s="749"/>
      <c r="FIY47" s="749"/>
      <c r="FIZ47" s="749"/>
      <c r="FJA47" s="749"/>
      <c r="FJB47" s="749"/>
      <c r="FJC47" s="749"/>
      <c r="FJD47" s="749"/>
      <c r="FJE47" s="749"/>
      <c r="FJF47" s="749"/>
      <c r="FJG47" s="749"/>
      <c r="FJH47" s="749"/>
      <c r="FJI47" s="749"/>
      <c r="FJJ47" s="749"/>
      <c r="FJK47" s="749"/>
      <c r="FJL47" s="749"/>
      <c r="FJM47" s="749"/>
      <c r="FJN47" s="749"/>
      <c r="FJO47" s="749"/>
      <c r="FJP47" s="749"/>
      <c r="FJQ47" s="749"/>
      <c r="FJR47" s="749"/>
      <c r="FJS47" s="749"/>
      <c r="FJT47" s="749"/>
      <c r="FJU47" s="749"/>
      <c r="FJV47" s="749"/>
      <c r="FJW47" s="749"/>
      <c r="FJX47" s="749"/>
      <c r="FJY47" s="749"/>
      <c r="FJZ47" s="749"/>
      <c r="FKA47" s="749"/>
      <c r="FKB47" s="749"/>
      <c r="FKC47" s="749"/>
      <c r="FKD47" s="749"/>
      <c r="FKE47" s="749"/>
      <c r="FKF47" s="749"/>
      <c r="FKG47" s="749"/>
      <c r="FKH47" s="749"/>
      <c r="FKI47" s="749"/>
      <c r="FKJ47" s="749"/>
      <c r="FKK47" s="749"/>
      <c r="FKL47" s="749"/>
      <c r="FKM47" s="749"/>
      <c r="FKN47" s="749"/>
      <c r="FKO47" s="749"/>
      <c r="FKP47" s="749"/>
      <c r="FKQ47" s="749"/>
      <c r="FKR47" s="749"/>
      <c r="FKS47" s="749"/>
      <c r="FKT47" s="749"/>
      <c r="FKU47" s="749"/>
      <c r="FKV47" s="749"/>
      <c r="FKW47" s="749"/>
      <c r="FKX47" s="749"/>
      <c r="FKY47" s="749"/>
      <c r="FKZ47" s="749"/>
      <c r="FLA47" s="749"/>
      <c r="FLB47" s="749"/>
      <c r="FLC47" s="749"/>
      <c r="FLD47" s="749"/>
      <c r="FLE47" s="749"/>
      <c r="FLF47" s="749"/>
      <c r="FLG47" s="749"/>
      <c r="FLH47" s="749"/>
      <c r="FLI47" s="749"/>
      <c r="FLJ47" s="749"/>
      <c r="FLK47" s="749"/>
      <c r="FLL47" s="749"/>
      <c r="FLM47" s="749"/>
      <c r="FLN47" s="749"/>
      <c r="FLO47" s="749"/>
      <c r="FLP47" s="749"/>
      <c r="FLQ47" s="749"/>
      <c r="FLR47" s="749"/>
      <c r="FLS47" s="749"/>
      <c r="FLT47" s="749"/>
      <c r="FLU47" s="749"/>
      <c r="FLV47" s="749"/>
      <c r="FLW47" s="749"/>
      <c r="FLX47" s="749"/>
      <c r="FLY47" s="749"/>
      <c r="FLZ47" s="749"/>
      <c r="FMA47" s="749"/>
      <c r="FMB47" s="749"/>
      <c r="FMC47" s="749"/>
      <c r="FMD47" s="749"/>
      <c r="FME47" s="749"/>
      <c r="FMF47" s="749"/>
      <c r="FMG47" s="749"/>
      <c r="FMH47" s="749"/>
      <c r="FMI47" s="749"/>
      <c r="FMJ47" s="749"/>
      <c r="FMK47" s="749"/>
      <c r="FML47" s="749"/>
      <c r="FMM47" s="749"/>
      <c r="FMN47" s="749"/>
      <c r="FMO47" s="749"/>
      <c r="FMP47" s="749"/>
      <c r="FMQ47" s="749"/>
      <c r="FMR47" s="749"/>
      <c r="FMS47" s="749"/>
      <c r="FMT47" s="749"/>
      <c r="FMU47" s="749"/>
      <c r="FMV47" s="749"/>
      <c r="FMW47" s="749"/>
      <c r="FMX47" s="749"/>
      <c r="FMY47" s="749"/>
      <c r="FMZ47" s="749"/>
      <c r="FNA47" s="749"/>
      <c r="FNB47" s="749"/>
      <c r="FNC47" s="749"/>
      <c r="FND47" s="749"/>
      <c r="FNE47" s="749"/>
      <c r="FNF47" s="749"/>
      <c r="FNG47" s="749"/>
      <c r="FNH47" s="749"/>
      <c r="FNI47" s="749"/>
      <c r="FNJ47" s="749"/>
      <c r="FNK47" s="749"/>
      <c r="FNL47" s="749"/>
      <c r="FNM47" s="749"/>
      <c r="FNN47" s="749"/>
      <c r="FNO47" s="749"/>
      <c r="FNP47" s="749"/>
      <c r="FNQ47" s="749"/>
      <c r="FNR47" s="749"/>
      <c r="FNS47" s="749"/>
      <c r="FNT47" s="749"/>
      <c r="FNU47" s="749"/>
      <c r="FNV47" s="749"/>
      <c r="FNW47" s="749"/>
      <c r="FNX47" s="749"/>
      <c r="FNY47" s="749"/>
      <c r="FNZ47" s="749"/>
      <c r="FOA47" s="749"/>
      <c r="FOB47" s="749"/>
      <c r="FOC47" s="749"/>
      <c r="FOD47" s="749"/>
      <c r="FOE47" s="749"/>
      <c r="FOF47" s="749"/>
      <c r="FOG47" s="749"/>
      <c r="FOH47" s="749"/>
      <c r="FOI47" s="749"/>
      <c r="FOJ47" s="749"/>
      <c r="FOK47" s="749"/>
      <c r="FOL47" s="749"/>
      <c r="FOM47" s="749"/>
      <c r="FON47" s="749"/>
      <c r="FOO47" s="749"/>
      <c r="FOP47" s="749"/>
      <c r="FOQ47" s="749"/>
      <c r="FOR47" s="749"/>
      <c r="FOS47" s="749"/>
      <c r="FOT47" s="749"/>
      <c r="FOU47" s="749"/>
      <c r="FOV47" s="749"/>
      <c r="FOW47" s="749"/>
      <c r="FOX47" s="749"/>
      <c r="FOY47" s="749"/>
      <c r="FOZ47" s="749"/>
      <c r="FPA47" s="749"/>
      <c r="FPB47" s="749"/>
      <c r="FPC47" s="749"/>
      <c r="FPD47" s="749"/>
      <c r="FPE47" s="749"/>
      <c r="FPF47" s="749"/>
      <c r="FPG47" s="749"/>
      <c r="FPH47" s="749"/>
      <c r="FPI47" s="749"/>
      <c r="FPJ47" s="749"/>
      <c r="FPK47" s="749"/>
      <c r="FPL47" s="749"/>
      <c r="FPM47" s="749"/>
      <c r="FPN47" s="749"/>
      <c r="FPO47" s="749"/>
      <c r="FPP47" s="749"/>
      <c r="FPQ47" s="749"/>
      <c r="FPR47" s="749"/>
      <c r="FPS47" s="749"/>
      <c r="FPT47" s="749"/>
      <c r="FPU47" s="749"/>
      <c r="FPV47" s="749"/>
      <c r="FPW47" s="749"/>
      <c r="FPX47" s="749"/>
      <c r="FPY47" s="749"/>
      <c r="FPZ47" s="749"/>
      <c r="FQA47" s="749"/>
      <c r="FQB47" s="749"/>
      <c r="FQC47" s="749"/>
      <c r="FQD47" s="749"/>
      <c r="FQE47" s="749"/>
      <c r="FQF47" s="749"/>
      <c r="FQG47" s="749"/>
      <c r="FQH47" s="749"/>
      <c r="FQI47" s="749"/>
      <c r="FQJ47" s="749"/>
      <c r="FQK47" s="749"/>
      <c r="FQL47" s="749"/>
      <c r="FQM47" s="749"/>
      <c r="FQN47" s="749"/>
      <c r="FQO47" s="749"/>
      <c r="FQP47" s="749"/>
      <c r="FQQ47" s="749"/>
      <c r="FQR47" s="749"/>
      <c r="FQS47" s="749"/>
      <c r="FQT47" s="749"/>
      <c r="FQU47" s="749"/>
      <c r="FQV47" s="749"/>
      <c r="FQW47" s="749"/>
      <c r="FQX47" s="749"/>
      <c r="FQY47" s="749"/>
      <c r="FQZ47" s="749"/>
      <c r="FRA47" s="749"/>
      <c r="FRB47" s="749"/>
      <c r="FRC47" s="749"/>
      <c r="FRD47" s="749"/>
      <c r="FRE47" s="749"/>
      <c r="FRF47" s="749"/>
      <c r="FRG47" s="749"/>
      <c r="FRH47" s="749"/>
      <c r="FRI47" s="749"/>
      <c r="FRJ47" s="749"/>
      <c r="FRK47" s="749"/>
      <c r="FRL47" s="749"/>
      <c r="FRM47" s="749"/>
      <c r="FRN47" s="749"/>
      <c r="FRO47" s="749"/>
      <c r="FRP47" s="749"/>
      <c r="FRQ47" s="749"/>
      <c r="FRR47" s="749"/>
      <c r="FRS47" s="749"/>
      <c r="FRT47" s="749"/>
      <c r="FRU47" s="749"/>
      <c r="FRV47" s="749"/>
      <c r="FRW47" s="749"/>
      <c r="FRX47" s="749"/>
      <c r="FRY47" s="749"/>
      <c r="FRZ47" s="749"/>
      <c r="FSA47" s="749"/>
      <c r="FSB47" s="749"/>
      <c r="FSC47" s="749"/>
      <c r="FSD47" s="749"/>
      <c r="FSE47" s="749"/>
      <c r="FSF47" s="749"/>
      <c r="FSG47" s="749"/>
      <c r="FSH47" s="749"/>
      <c r="FSI47" s="749"/>
      <c r="FSJ47" s="749"/>
      <c r="FSK47" s="749"/>
      <c r="FSL47" s="749"/>
      <c r="FSM47" s="749"/>
      <c r="FSN47" s="749"/>
      <c r="FSO47" s="749"/>
      <c r="FSP47" s="749"/>
      <c r="FSQ47" s="749"/>
      <c r="FSR47" s="749"/>
      <c r="FSS47" s="749"/>
      <c r="FST47" s="749"/>
      <c r="FSU47" s="749"/>
      <c r="FSV47" s="749"/>
      <c r="FSW47" s="749"/>
      <c r="FSX47" s="749"/>
      <c r="FSY47" s="749"/>
      <c r="FSZ47" s="749"/>
      <c r="FTA47" s="749"/>
      <c r="FTB47" s="749"/>
      <c r="FTC47" s="749"/>
      <c r="FTD47" s="749"/>
      <c r="FTE47" s="749"/>
      <c r="FTF47" s="749"/>
      <c r="FTG47" s="749"/>
      <c r="FTH47" s="749"/>
      <c r="FTI47" s="749"/>
      <c r="FTJ47" s="749"/>
      <c r="FTK47" s="749"/>
      <c r="FTL47" s="749"/>
      <c r="FTM47" s="749"/>
      <c r="FTN47" s="749"/>
      <c r="FTO47" s="749"/>
      <c r="FTP47" s="749"/>
      <c r="FTQ47" s="749"/>
      <c r="FTR47" s="749"/>
      <c r="FTS47" s="749"/>
      <c r="FTT47" s="749"/>
      <c r="FTU47" s="749"/>
      <c r="FTV47" s="749"/>
      <c r="FTW47" s="749"/>
      <c r="FTX47" s="749"/>
      <c r="FTY47" s="749"/>
      <c r="FTZ47" s="749"/>
      <c r="FUA47" s="749"/>
      <c r="FUB47" s="749"/>
      <c r="FUC47" s="749"/>
      <c r="FUD47" s="749"/>
      <c r="FUE47" s="749"/>
      <c r="FUF47" s="749"/>
      <c r="FUG47" s="749"/>
      <c r="FUH47" s="749"/>
      <c r="FUI47" s="749"/>
      <c r="FUJ47" s="749"/>
      <c r="FUK47" s="749"/>
      <c r="FUL47" s="749"/>
      <c r="FUM47" s="749"/>
      <c r="FUN47" s="749"/>
      <c r="FUO47" s="749"/>
      <c r="FUP47" s="749"/>
      <c r="FUQ47" s="749"/>
      <c r="FUR47" s="749"/>
      <c r="FUS47" s="749"/>
      <c r="FUT47" s="749"/>
      <c r="FUU47" s="749"/>
      <c r="FUV47" s="749"/>
      <c r="FUW47" s="749"/>
      <c r="FUX47" s="749"/>
      <c r="FUY47" s="749"/>
      <c r="FUZ47" s="749"/>
      <c r="FVA47" s="749"/>
      <c r="FVB47" s="749"/>
      <c r="FVC47" s="749"/>
      <c r="FVD47" s="749"/>
      <c r="FVE47" s="749"/>
      <c r="FVF47" s="749"/>
      <c r="FVG47" s="749"/>
      <c r="FVH47" s="749"/>
      <c r="FVI47" s="749"/>
      <c r="FVJ47" s="749"/>
      <c r="FVK47" s="749"/>
      <c r="FVL47" s="749"/>
      <c r="FVM47" s="749"/>
      <c r="FVN47" s="749"/>
      <c r="FVO47" s="749"/>
      <c r="FVP47" s="749"/>
      <c r="FVQ47" s="749"/>
      <c r="FVR47" s="749"/>
      <c r="FVS47" s="749"/>
      <c r="FVT47" s="749"/>
      <c r="FVU47" s="749"/>
      <c r="FVV47" s="749"/>
      <c r="FVW47" s="749"/>
      <c r="FVX47" s="749"/>
      <c r="FVY47" s="749"/>
      <c r="FVZ47" s="749"/>
      <c r="FWA47" s="749"/>
      <c r="FWB47" s="749"/>
      <c r="FWC47" s="749"/>
      <c r="FWD47" s="749"/>
      <c r="FWE47" s="749"/>
      <c r="FWF47" s="749"/>
      <c r="FWG47" s="749"/>
      <c r="FWH47" s="749"/>
      <c r="FWI47" s="749"/>
      <c r="FWJ47" s="749"/>
      <c r="FWK47" s="749"/>
      <c r="FWL47" s="749"/>
      <c r="FWM47" s="749"/>
      <c r="FWN47" s="749"/>
      <c r="FWO47" s="749"/>
      <c r="FWP47" s="749"/>
      <c r="FWQ47" s="749"/>
      <c r="FWR47" s="749"/>
      <c r="FWS47" s="749"/>
      <c r="FWT47" s="749"/>
      <c r="FWU47" s="749"/>
      <c r="FWV47" s="749"/>
      <c r="FWW47" s="749"/>
      <c r="FWX47" s="749"/>
      <c r="FWY47" s="749"/>
      <c r="FWZ47" s="749"/>
      <c r="FXA47" s="749"/>
      <c r="FXB47" s="749"/>
      <c r="FXC47" s="749"/>
      <c r="FXD47" s="749"/>
      <c r="FXE47" s="749"/>
      <c r="FXF47" s="749"/>
      <c r="FXG47" s="749"/>
      <c r="FXH47" s="749"/>
      <c r="FXI47" s="749"/>
      <c r="FXJ47" s="749"/>
      <c r="FXK47" s="749"/>
      <c r="FXL47" s="749"/>
      <c r="FXM47" s="749"/>
      <c r="FXN47" s="749"/>
      <c r="FXO47" s="749"/>
      <c r="FXP47" s="749"/>
      <c r="FXQ47" s="749"/>
      <c r="FXR47" s="749"/>
      <c r="FXS47" s="749"/>
      <c r="FXT47" s="749"/>
      <c r="FXU47" s="749"/>
      <c r="FXV47" s="749"/>
      <c r="FXW47" s="749"/>
      <c r="FXX47" s="749"/>
      <c r="FXY47" s="749"/>
      <c r="FXZ47" s="749"/>
      <c r="FYA47" s="749"/>
      <c r="FYB47" s="749"/>
      <c r="FYC47" s="749"/>
      <c r="FYD47" s="749"/>
      <c r="FYE47" s="749"/>
      <c r="FYF47" s="749"/>
      <c r="FYG47" s="749"/>
      <c r="FYH47" s="749"/>
      <c r="FYI47" s="749"/>
      <c r="FYJ47" s="749"/>
      <c r="FYK47" s="749"/>
      <c r="FYL47" s="749"/>
      <c r="FYM47" s="749"/>
      <c r="FYN47" s="749"/>
      <c r="FYO47" s="749"/>
      <c r="FYP47" s="749"/>
      <c r="FYQ47" s="749"/>
      <c r="FYR47" s="749"/>
      <c r="FYS47" s="749"/>
      <c r="FYT47" s="749"/>
      <c r="FYU47" s="749"/>
      <c r="FYV47" s="749"/>
      <c r="FYW47" s="749"/>
      <c r="FYX47" s="749"/>
      <c r="FYY47" s="749"/>
      <c r="FYZ47" s="749"/>
      <c r="FZA47" s="749"/>
      <c r="FZB47" s="749"/>
      <c r="FZC47" s="749"/>
      <c r="FZD47" s="749"/>
      <c r="FZE47" s="749"/>
      <c r="FZF47" s="749"/>
      <c r="FZG47" s="749"/>
      <c r="FZH47" s="749"/>
      <c r="FZI47" s="749"/>
      <c r="FZJ47" s="749"/>
      <c r="FZK47" s="749"/>
      <c r="FZL47" s="749"/>
      <c r="FZM47" s="749"/>
      <c r="FZN47" s="749"/>
      <c r="FZO47" s="749"/>
      <c r="FZP47" s="749"/>
      <c r="FZQ47" s="749"/>
      <c r="FZR47" s="749"/>
      <c r="FZS47" s="749"/>
      <c r="FZT47" s="749"/>
      <c r="FZU47" s="749"/>
      <c r="FZV47" s="749"/>
      <c r="FZW47" s="749"/>
      <c r="FZX47" s="749"/>
      <c r="FZY47" s="749"/>
      <c r="FZZ47" s="749"/>
      <c r="GAA47" s="749"/>
      <c r="GAB47" s="749"/>
      <c r="GAC47" s="749"/>
      <c r="GAD47" s="749"/>
      <c r="GAE47" s="749"/>
      <c r="GAF47" s="749"/>
      <c r="GAG47" s="749"/>
      <c r="GAH47" s="749"/>
      <c r="GAI47" s="749"/>
      <c r="GAJ47" s="749"/>
      <c r="GAK47" s="749"/>
      <c r="GAL47" s="749"/>
      <c r="GAM47" s="749"/>
      <c r="GAN47" s="749"/>
      <c r="GAO47" s="749"/>
      <c r="GAP47" s="749"/>
      <c r="GAQ47" s="749"/>
      <c r="GAR47" s="749"/>
      <c r="GAS47" s="749"/>
      <c r="GAT47" s="749"/>
      <c r="GAU47" s="749"/>
      <c r="GAV47" s="749"/>
      <c r="GAW47" s="749"/>
      <c r="GAX47" s="749"/>
      <c r="GAY47" s="749"/>
      <c r="GAZ47" s="749"/>
      <c r="GBA47" s="749"/>
      <c r="GBB47" s="749"/>
      <c r="GBC47" s="749"/>
      <c r="GBD47" s="749"/>
      <c r="GBE47" s="749"/>
      <c r="GBF47" s="749"/>
      <c r="GBG47" s="749"/>
      <c r="GBH47" s="749"/>
      <c r="GBI47" s="749"/>
      <c r="GBJ47" s="749"/>
      <c r="GBK47" s="749"/>
      <c r="GBL47" s="749"/>
      <c r="GBM47" s="749"/>
      <c r="GBN47" s="749"/>
      <c r="GBO47" s="749"/>
      <c r="GBP47" s="749"/>
      <c r="GBQ47" s="749"/>
      <c r="GBR47" s="749"/>
      <c r="GBS47" s="749"/>
      <c r="GBT47" s="749"/>
      <c r="GBU47" s="749"/>
      <c r="GBV47" s="749"/>
      <c r="GBW47" s="749"/>
      <c r="GBX47" s="749"/>
      <c r="GBY47" s="749"/>
      <c r="GBZ47" s="749"/>
      <c r="GCA47" s="749"/>
      <c r="GCB47" s="749"/>
      <c r="GCC47" s="749"/>
      <c r="GCD47" s="749"/>
      <c r="GCE47" s="749"/>
      <c r="GCF47" s="749"/>
      <c r="GCG47" s="749"/>
      <c r="GCH47" s="749"/>
      <c r="GCI47" s="749"/>
      <c r="GCJ47" s="749"/>
      <c r="GCK47" s="749"/>
      <c r="GCL47" s="749"/>
      <c r="GCM47" s="749"/>
      <c r="GCN47" s="749"/>
      <c r="GCO47" s="749"/>
      <c r="GCP47" s="749"/>
      <c r="GCQ47" s="749"/>
      <c r="GCR47" s="749"/>
      <c r="GCS47" s="749"/>
      <c r="GCT47" s="749"/>
      <c r="GCU47" s="749"/>
      <c r="GCV47" s="749"/>
      <c r="GCW47" s="749"/>
      <c r="GCX47" s="749"/>
      <c r="GCY47" s="749"/>
      <c r="GCZ47" s="749"/>
      <c r="GDA47" s="749"/>
      <c r="GDB47" s="749"/>
      <c r="GDC47" s="749"/>
      <c r="GDD47" s="749"/>
      <c r="GDE47" s="749"/>
      <c r="GDF47" s="749"/>
      <c r="GDG47" s="749"/>
      <c r="GDH47" s="749"/>
      <c r="GDI47" s="749"/>
      <c r="GDJ47" s="749"/>
      <c r="GDK47" s="749"/>
      <c r="GDL47" s="749"/>
      <c r="GDM47" s="749"/>
      <c r="GDN47" s="749"/>
      <c r="GDO47" s="749"/>
      <c r="GDP47" s="749"/>
      <c r="GDQ47" s="749"/>
      <c r="GDR47" s="749"/>
      <c r="GDS47" s="749"/>
      <c r="GDT47" s="749"/>
      <c r="GDU47" s="749"/>
      <c r="GDV47" s="749"/>
      <c r="GDW47" s="749"/>
      <c r="GDX47" s="749"/>
      <c r="GDY47" s="749"/>
      <c r="GDZ47" s="749"/>
      <c r="GEA47" s="749"/>
      <c r="GEB47" s="749"/>
      <c r="GEC47" s="749"/>
      <c r="GED47" s="749"/>
      <c r="GEE47" s="749"/>
      <c r="GEF47" s="749"/>
      <c r="GEG47" s="749"/>
      <c r="GEH47" s="749"/>
      <c r="GEI47" s="749"/>
      <c r="GEJ47" s="749"/>
      <c r="GEK47" s="749"/>
      <c r="GEL47" s="749"/>
      <c r="GEM47" s="749"/>
      <c r="GEN47" s="749"/>
      <c r="GEO47" s="749"/>
      <c r="GEP47" s="749"/>
      <c r="GEQ47" s="749"/>
      <c r="GER47" s="749"/>
      <c r="GES47" s="749"/>
      <c r="GET47" s="749"/>
      <c r="GEU47" s="749"/>
      <c r="GEV47" s="749"/>
      <c r="GEW47" s="749"/>
      <c r="GEX47" s="749"/>
      <c r="GEY47" s="749"/>
      <c r="GEZ47" s="749"/>
      <c r="GFA47" s="749"/>
      <c r="GFB47" s="749"/>
      <c r="GFC47" s="749"/>
      <c r="GFD47" s="749"/>
      <c r="GFE47" s="749"/>
      <c r="GFF47" s="749"/>
      <c r="GFG47" s="749"/>
      <c r="GFH47" s="749"/>
      <c r="GFI47" s="749"/>
      <c r="GFJ47" s="749"/>
      <c r="GFK47" s="749"/>
      <c r="GFL47" s="749"/>
      <c r="GFM47" s="749"/>
      <c r="GFN47" s="749"/>
      <c r="GFO47" s="749"/>
      <c r="GFP47" s="749"/>
      <c r="GFQ47" s="749"/>
      <c r="GFR47" s="749"/>
      <c r="GFS47" s="749"/>
      <c r="GFT47" s="749"/>
      <c r="GFU47" s="749"/>
      <c r="GFV47" s="749"/>
      <c r="GFW47" s="749"/>
      <c r="GFX47" s="749"/>
      <c r="GFY47" s="749"/>
      <c r="GFZ47" s="749"/>
      <c r="GGA47" s="749"/>
      <c r="GGB47" s="749"/>
      <c r="GGC47" s="749"/>
      <c r="GGD47" s="749"/>
      <c r="GGE47" s="749"/>
      <c r="GGF47" s="749"/>
      <c r="GGG47" s="749"/>
      <c r="GGH47" s="749"/>
      <c r="GGI47" s="749"/>
      <c r="GGJ47" s="749"/>
      <c r="GGK47" s="749"/>
      <c r="GGL47" s="749"/>
      <c r="GGM47" s="749"/>
      <c r="GGN47" s="749"/>
      <c r="GGO47" s="749"/>
      <c r="GGP47" s="749"/>
      <c r="GGQ47" s="749"/>
      <c r="GGR47" s="749"/>
      <c r="GGS47" s="749"/>
      <c r="GGT47" s="749"/>
      <c r="GGU47" s="749"/>
      <c r="GGV47" s="749"/>
      <c r="GGW47" s="749"/>
      <c r="GGX47" s="749"/>
      <c r="GGY47" s="749"/>
      <c r="GGZ47" s="749"/>
      <c r="GHA47" s="749"/>
      <c r="GHB47" s="749"/>
      <c r="GHC47" s="749"/>
      <c r="GHD47" s="749"/>
      <c r="GHE47" s="749"/>
      <c r="GHF47" s="749"/>
      <c r="GHG47" s="749"/>
      <c r="GHH47" s="749"/>
      <c r="GHI47" s="749"/>
      <c r="GHJ47" s="749"/>
      <c r="GHK47" s="749"/>
      <c r="GHL47" s="749"/>
      <c r="GHM47" s="749"/>
      <c r="GHN47" s="749"/>
      <c r="GHO47" s="749"/>
      <c r="GHP47" s="749"/>
      <c r="GHQ47" s="749"/>
      <c r="GHR47" s="749"/>
      <c r="GHS47" s="749"/>
      <c r="GHT47" s="749"/>
      <c r="GHU47" s="749"/>
      <c r="GHV47" s="749"/>
      <c r="GHW47" s="749"/>
      <c r="GHX47" s="749"/>
      <c r="GHY47" s="749"/>
      <c r="GHZ47" s="749"/>
      <c r="GIA47" s="749"/>
      <c r="GIB47" s="749"/>
      <c r="GIC47" s="749"/>
      <c r="GID47" s="749"/>
      <c r="GIE47" s="749"/>
      <c r="GIF47" s="749"/>
      <c r="GIG47" s="749"/>
      <c r="GIH47" s="749"/>
      <c r="GII47" s="749"/>
      <c r="GIJ47" s="749"/>
      <c r="GIK47" s="749"/>
      <c r="GIL47" s="749"/>
      <c r="GIM47" s="749"/>
      <c r="GIN47" s="749"/>
      <c r="GIO47" s="749"/>
      <c r="GIP47" s="749"/>
      <c r="GIQ47" s="749"/>
      <c r="GIR47" s="749"/>
      <c r="GIS47" s="749"/>
      <c r="GIT47" s="749"/>
      <c r="GIU47" s="749"/>
      <c r="GIV47" s="749"/>
      <c r="GIW47" s="749"/>
      <c r="GIX47" s="749"/>
      <c r="GIY47" s="749"/>
      <c r="GIZ47" s="749"/>
      <c r="GJA47" s="749"/>
      <c r="GJB47" s="749"/>
      <c r="GJC47" s="749"/>
      <c r="GJD47" s="749"/>
      <c r="GJE47" s="749"/>
      <c r="GJF47" s="749"/>
      <c r="GJG47" s="749"/>
      <c r="GJH47" s="749"/>
      <c r="GJI47" s="749"/>
      <c r="GJJ47" s="749"/>
      <c r="GJK47" s="749"/>
      <c r="GJL47" s="749"/>
      <c r="GJM47" s="749"/>
      <c r="GJN47" s="749"/>
      <c r="GJO47" s="749"/>
      <c r="GJP47" s="749"/>
      <c r="GJQ47" s="749"/>
      <c r="GJR47" s="749"/>
      <c r="GJS47" s="749"/>
      <c r="GJT47" s="749"/>
      <c r="GJU47" s="749"/>
      <c r="GJV47" s="749"/>
      <c r="GJW47" s="749"/>
      <c r="GJX47" s="749"/>
      <c r="GJY47" s="749"/>
      <c r="GJZ47" s="749"/>
      <c r="GKA47" s="749"/>
      <c r="GKB47" s="749"/>
      <c r="GKC47" s="749"/>
      <c r="GKD47" s="749"/>
      <c r="GKE47" s="749"/>
      <c r="GKF47" s="749"/>
      <c r="GKG47" s="749"/>
      <c r="GKH47" s="749"/>
      <c r="GKI47" s="749"/>
      <c r="GKJ47" s="749"/>
      <c r="GKK47" s="749"/>
      <c r="GKL47" s="749"/>
      <c r="GKM47" s="749"/>
      <c r="GKN47" s="749"/>
      <c r="GKO47" s="749"/>
      <c r="GKP47" s="749"/>
      <c r="GKQ47" s="749"/>
      <c r="GKR47" s="749"/>
      <c r="GKS47" s="749"/>
      <c r="GKT47" s="749"/>
      <c r="GKU47" s="749"/>
      <c r="GKV47" s="749"/>
      <c r="GKW47" s="749"/>
      <c r="GKX47" s="749"/>
      <c r="GKY47" s="749"/>
      <c r="GKZ47" s="749"/>
      <c r="GLA47" s="749"/>
      <c r="GLB47" s="749"/>
      <c r="GLC47" s="749"/>
      <c r="GLD47" s="749"/>
      <c r="GLE47" s="749"/>
      <c r="GLF47" s="749"/>
      <c r="GLG47" s="749"/>
      <c r="GLH47" s="749"/>
      <c r="GLI47" s="749"/>
      <c r="GLJ47" s="749"/>
      <c r="GLK47" s="749"/>
      <c r="GLL47" s="749"/>
      <c r="GLM47" s="749"/>
      <c r="GLN47" s="749"/>
      <c r="GLO47" s="749"/>
      <c r="GLP47" s="749"/>
      <c r="GLQ47" s="749"/>
      <c r="GLR47" s="749"/>
      <c r="GLS47" s="749"/>
      <c r="GLT47" s="749"/>
      <c r="GLU47" s="749"/>
      <c r="GLV47" s="749"/>
      <c r="GLW47" s="749"/>
      <c r="GLX47" s="749"/>
      <c r="GLY47" s="749"/>
      <c r="GLZ47" s="749"/>
      <c r="GMA47" s="749"/>
      <c r="GMB47" s="749"/>
      <c r="GMC47" s="749"/>
      <c r="GMD47" s="749"/>
      <c r="GME47" s="749"/>
      <c r="GMF47" s="749"/>
      <c r="GMG47" s="749"/>
      <c r="GMH47" s="749"/>
      <c r="GMI47" s="749"/>
      <c r="GMJ47" s="749"/>
      <c r="GMK47" s="749"/>
      <c r="GML47" s="749"/>
      <c r="GMM47" s="749"/>
      <c r="GMN47" s="749"/>
      <c r="GMO47" s="749"/>
      <c r="GMP47" s="749"/>
      <c r="GMQ47" s="749"/>
      <c r="GMR47" s="749"/>
      <c r="GMS47" s="749"/>
      <c r="GMT47" s="749"/>
      <c r="GMU47" s="749"/>
      <c r="GMV47" s="749"/>
      <c r="GMW47" s="749"/>
      <c r="GMX47" s="749"/>
      <c r="GMY47" s="749"/>
      <c r="GMZ47" s="749"/>
      <c r="GNA47" s="749"/>
      <c r="GNB47" s="749"/>
      <c r="GNC47" s="749"/>
      <c r="GND47" s="749"/>
      <c r="GNE47" s="749"/>
      <c r="GNF47" s="749"/>
      <c r="GNG47" s="749"/>
      <c r="GNH47" s="749"/>
      <c r="GNI47" s="749"/>
      <c r="GNJ47" s="749"/>
      <c r="GNK47" s="749"/>
      <c r="GNL47" s="749"/>
      <c r="GNM47" s="749"/>
      <c r="GNN47" s="749"/>
      <c r="GNO47" s="749"/>
      <c r="GNP47" s="749"/>
      <c r="GNQ47" s="749"/>
      <c r="GNR47" s="749"/>
      <c r="GNS47" s="749"/>
      <c r="GNT47" s="749"/>
      <c r="GNU47" s="749"/>
      <c r="GNV47" s="749"/>
      <c r="GNW47" s="749"/>
      <c r="GNX47" s="749"/>
      <c r="GNY47" s="749"/>
      <c r="GNZ47" s="749"/>
      <c r="GOA47" s="749"/>
      <c r="GOB47" s="749"/>
      <c r="GOC47" s="749"/>
      <c r="GOD47" s="749"/>
      <c r="GOE47" s="749"/>
      <c r="GOF47" s="749"/>
      <c r="GOG47" s="749"/>
      <c r="GOH47" s="749"/>
      <c r="GOI47" s="749"/>
      <c r="GOJ47" s="749"/>
      <c r="GOK47" s="749"/>
      <c r="GOL47" s="749"/>
      <c r="GOM47" s="749"/>
      <c r="GON47" s="749"/>
      <c r="GOO47" s="749"/>
      <c r="GOP47" s="749"/>
      <c r="GOQ47" s="749"/>
      <c r="GOR47" s="749"/>
      <c r="GOS47" s="749"/>
      <c r="GOT47" s="749"/>
      <c r="GOU47" s="749"/>
      <c r="GOV47" s="749"/>
      <c r="GOW47" s="749"/>
      <c r="GOX47" s="749"/>
      <c r="GOY47" s="749"/>
      <c r="GOZ47" s="749"/>
      <c r="GPA47" s="749"/>
      <c r="GPB47" s="749"/>
      <c r="GPC47" s="749"/>
      <c r="GPD47" s="749"/>
      <c r="GPE47" s="749"/>
      <c r="GPF47" s="749"/>
      <c r="GPG47" s="749"/>
      <c r="GPH47" s="749"/>
      <c r="GPI47" s="749"/>
      <c r="GPJ47" s="749"/>
      <c r="GPK47" s="749"/>
      <c r="GPL47" s="749"/>
      <c r="GPM47" s="749"/>
      <c r="GPN47" s="749"/>
      <c r="GPO47" s="749"/>
      <c r="GPP47" s="749"/>
      <c r="GPQ47" s="749"/>
      <c r="GPR47" s="749"/>
      <c r="GPS47" s="749"/>
      <c r="GPT47" s="749"/>
      <c r="GPU47" s="749"/>
      <c r="GPV47" s="749"/>
      <c r="GPW47" s="749"/>
      <c r="GPX47" s="749"/>
      <c r="GPY47" s="749"/>
      <c r="GPZ47" s="749"/>
      <c r="GQA47" s="749"/>
      <c r="GQB47" s="749"/>
      <c r="GQC47" s="749"/>
      <c r="GQD47" s="749"/>
      <c r="GQE47" s="749"/>
      <c r="GQF47" s="749"/>
      <c r="GQG47" s="749"/>
      <c r="GQH47" s="749"/>
      <c r="GQI47" s="749"/>
      <c r="GQJ47" s="749"/>
      <c r="GQK47" s="749"/>
      <c r="GQL47" s="749"/>
      <c r="GQM47" s="749"/>
      <c r="GQN47" s="749"/>
      <c r="GQO47" s="749"/>
      <c r="GQP47" s="749"/>
      <c r="GQQ47" s="749"/>
      <c r="GQR47" s="749"/>
      <c r="GQS47" s="749"/>
      <c r="GQT47" s="749"/>
      <c r="GQU47" s="749"/>
      <c r="GQV47" s="749"/>
      <c r="GQW47" s="749"/>
      <c r="GQX47" s="749"/>
      <c r="GQY47" s="749"/>
      <c r="GQZ47" s="749"/>
      <c r="GRA47" s="749"/>
      <c r="GRB47" s="749"/>
      <c r="GRC47" s="749"/>
      <c r="GRD47" s="749"/>
      <c r="GRE47" s="749"/>
      <c r="GRF47" s="749"/>
      <c r="GRG47" s="749"/>
      <c r="GRH47" s="749"/>
      <c r="GRI47" s="749"/>
      <c r="GRJ47" s="749"/>
      <c r="GRK47" s="749"/>
      <c r="GRL47" s="749"/>
      <c r="GRM47" s="749"/>
      <c r="GRN47" s="749"/>
      <c r="GRO47" s="749"/>
      <c r="GRP47" s="749"/>
      <c r="GRQ47" s="749"/>
      <c r="GRR47" s="749"/>
      <c r="GRS47" s="749"/>
      <c r="GRT47" s="749"/>
      <c r="GRU47" s="749"/>
      <c r="GRV47" s="749"/>
      <c r="GRW47" s="749"/>
      <c r="GRX47" s="749"/>
      <c r="GRY47" s="749"/>
      <c r="GRZ47" s="749"/>
      <c r="GSA47" s="749"/>
      <c r="GSB47" s="749"/>
      <c r="GSC47" s="749"/>
      <c r="GSD47" s="749"/>
      <c r="GSE47" s="749"/>
      <c r="GSF47" s="749"/>
      <c r="GSG47" s="749"/>
      <c r="GSH47" s="749"/>
      <c r="GSI47" s="749"/>
      <c r="GSJ47" s="749"/>
      <c r="GSK47" s="749"/>
      <c r="GSL47" s="749"/>
      <c r="GSM47" s="749"/>
      <c r="GSN47" s="749"/>
      <c r="GSO47" s="749"/>
      <c r="GSP47" s="749"/>
      <c r="GSQ47" s="749"/>
      <c r="GSR47" s="749"/>
      <c r="GSS47" s="749"/>
      <c r="GST47" s="749"/>
      <c r="GSU47" s="749"/>
      <c r="GSV47" s="749"/>
      <c r="GSW47" s="749"/>
      <c r="GSX47" s="749"/>
      <c r="GSY47" s="749"/>
      <c r="GSZ47" s="749"/>
      <c r="GTA47" s="749"/>
      <c r="GTB47" s="749"/>
      <c r="GTC47" s="749"/>
      <c r="GTD47" s="749"/>
      <c r="GTE47" s="749"/>
      <c r="GTF47" s="749"/>
      <c r="GTG47" s="749"/>
      <c r="GTH47" s="749"/>
      <c r="GTI47" s="749"/>
      <c r="GTJ47" s="749"/>
      <c r="GTK47" s="749"/>
      <c r="GTL47" s="749"/>
      <c r="GTM47" s="749"/>
      <c r="GTN47" s="749"/>
      <c r="GTO47" s="749"/>
      <c r="GTP47" s="749"/>
      <c r="GTQ47" s="749"/>
      <c r="GTR47" s="749"/>
      <c r="GTS47" s="749"/>
      <c r="GTT47" s="749"/>
      <c r="GTU47" s="749"/>
      <c r="GTV47" s="749"/>
      <c r="GTW47" s="749"/>
      <c r="GTX47" s="749"/>
      <c r="GTY47" s="749"/>
      <c r="GTZ47" s="749"/>
      <c r="GUA47" s="749"/>
      <c r="GUB47" s="749"/>
      <c r="GUC47" s="749"/>
      <c r="GUD47" s="749"/>
      <c r="GUE47" s="749"/>
      <c r="GUF47" s="749"/>
      <c r="GUG47" s="749"/>
      <c r="GUH47" s="749"/>
      <c r="GUI47" s="749"/>
      <c r="GUJ47" s="749"/>
      <c r="GUK47" s="749"/>
      <c r="GUL47" s="749"/>
      <c r="GUM47" s="749"/>
      <c r="GUN47" s="749"/>
      <c r="GUO47" s="749"/>
      <c r="GUP47" s="749"/>
      <c r="GUQ47" s="749"/>
      <c r="GUR47" s="749"/>
      <c r="GUS47" s="749"/>
      <c r="GUT47" s="749"/>
      <c r="GUU47" s="749"/>
      <c r="GUV47" s="749"/>
      <c r="GUW47" s="749"/>
      <c r="GUX47" s="749"/>
      <c r="GUY47" s="749"/>
      <c r="GUZ47" s="749"/>
      <c r="GVA47" s="749"/>
      <c r="GVB47" s="749"/>
      <c r="GVC47" s="749"/>
      <c r="GVD47" s="749"/>
      <c r="GVE47" s="749"/>
      <c r="GVF47" s="749"/>
      <c r="GVG47" s="749"/>
      <c r="GVH47" s="749"/>
      <c r="GVI47" s="749"/>
      <c r="GVJ47" s="749"/>
      <c r="GVK47" s="749"/>
      <c r="GVL47" s="749"/>
      <c r="GVM47" s="749"/>
      <c r="GVN47" s="749"/>
      <c r="GVO47" s="749"/>
      <c r="GVP47" s="749"/>
      <c r="GVQ47" s="749"/>
      <c r="GVR47" s="749"/>
      <c r="GVS47" s="749"/>
      <c r="GVT47" s="749"/>
      <c r="GVU47" s="749"/>
      <c r="GVV47" s="749"/>
      <c r="GVW47" s="749"/>
      <c r="GVX47" s="749"/>
      <c r="GVY47" s="749"/>
      <c r="GVZ47" s="749"/>
      <c r="GWA47" s="749"/>
      <c r="GWB47" s="749"/>
      <c r="GWC47" s="749"/>
      <c r="GWD47" s="749"/>
      <c r="GWE47" s="749"/>
      <c r="GWF47" s="749"/>
      <c r="GWG47" s="749"/>
      <c r="GWH47" s="749"/>
      <c r="GWI47" s="749"/>
      <c r="GWJ47" s="749"/>
      <c r="GWK47" s="749"/>
      <c r="GWL47" s="749"/>
      <c r="GWM47" s="749"/>
      <c r="GWN47" s="749"/>
      <c r="GWO47" s="749"/>
      <c r="GWP47" s="749"/>
      <c r="GWQ47" s="749"/>
      <c r="GWR47" s="749"/>
      <c r="GWS47" s="749"/>
      <c r="GWT47" s="749"/>
      <c r="GWU47" s="749"/>
      <c r="GWV47" s="749"/>
      <c r="GWW47" s="749"/>
      <c r="GWX47" s="749"/>
      <c r="GWY47" s="749"/>
      <c r="GWZ47" s="749"/>
      <c r="GXA47" s="749"/>
      <c r="GXB47" s="749"/>
      <c r="GXC47" s="749"/>
      <c r="GXD47" s="749"/>
      <c r="GXE47" s="749"/>
      <c r="GXF47" s="749"/>
      <c r="GXG47" s="749"/>
      <c r="GXH47" s="749"/>
      <c r="GXI47" s="749"/>
      <c r="GXJ47" s="749"/>
      <c r="GXK47" s="749"/>
      <c r="GXL47" s="749"/>
      <c r="GXM47" s="749"/>
      <c r="GXN47" s="749"/>
      <c r="GXO47" s="749"/>
      <c r="GXP47" s="749"/>
      <c r="GXQ47" s="749"/>
      <c r="GXR47" s="749"/>
      <c r="GXS47" s="749"/>
      <c r="GXT47" s="749"/>
      <c r="GXU47" s="749"/>
      <c r="GXV47" s="749"/>
      <c r="GXW47" s="749"/>
      <c r="GXX47" s="749"/>
      <c r="GXY47" s="749"/>
      <c r="GXZ47" s="749"/>
      <c r="GYA47" s="749"/>
      <c r="GYB47" s="749"/>
      <c r="GYC47" s="749"/>
      <c r="GYD47" s="749"/>
      <c r="GYE47" s="749"/>
      <c r="GYF47" s="749"/>
      <c r="GYG47" s="749"/>
      <c r="GYH47" s="749"/>
      <c r="GYI47" s="749"/>
      <c r="GYJ47" s="749"/>
      <c r="GYK47" s="749"/>
      <c r="GYL47" s="749"/>
      <c r="GYM47" s="749"/>
      <c r="GYN47" s="749"/>
      <c r="GYO47" s="749"/>
      <c r="GYP47" s="749"/>
      <c r="GYQ47" s="749"/>
      <c r="GYR47" s="749"/>
      <c r="GYS47" s="749"/>
      <c r="GYT47" s="749"/>
      <c r="GYU47" s="749"/>
      <c r="GYV47" s="749"/>
      <c r="GYW47" s="749"/>
      <c r="GYX47" s="749"/>
      <c r="GYY47" s="749"/>
      <c r="GYZ47" s="749"/>
      <c r="GZA47" s="749"/>
      <c r="GZB47" s="749"/>
      <c r="GZC47" s="749"/>
      <c r="GZD47" s="749"/>
      <c r="GZE47" s="749"/>
      <c r="GZF47" s="749"/>
      <c r="GZG47" s="749"/>
      <c r="GZH47" s="749"/>
      <c r="GZI47" s="749"/>
      <c r="GZJ47" s="749"/>
      <c r="GZK47" s="749"/>
      <c r="GZL47" s="749"/>
      <c r="GZM47" s="749"/>
      <c r="GZN47" s="749"/>
      <c r="GZO47" s="749"/>
      <c r="GZP47" s="749"/>
      <c r="GZQ47" s="749"/>
      <c r="GZR47" s="749"/>
      <c r="GZS47" s="749"/>
      <c r="GZT47" s="749"/>
      <c r="GZU47" s="749"/>
      <c r="GZV47" s="749"/>
      <c r="GZW47" s="749"/>
      <c r="GZX47" s="749"/>
      <c r="GZY47" s="749"/>
      <c r="GZZ47" s="749"/>
      <c r="HAA47" s="749"/>
      <c r="HAB47" s="749"/>
      <c r="HAC47" s="749"/>
      <c r="HAD47" s="749"/>
      <c r="HAE47" s="749"/>
      <c r="HAF47" s="749"/>
      <c r="HAG47" s="749"/>
      <c r="HAH47" s="749"/>
      <c r="HAI47" s="749"/>
      <c r="HAJ47" s="749"/>
      <c r="HAK47" s="749"/>
      <c r="HAL47" s="749"/>
      <c r="HAM47" s="749"/>
      <c r="HAN47" s="749"/>
      <c r="HAO47" s="749"/>
      <c r="HAP47" s="749"/>
      <c r="HAQ47" s="749"/>
      <c r="HAR47" s="749"/>
      <c r="HAS47" s="749"/>
      <c r="HAT47" s="749"/>
      <c r="HAU47" s="749"/>
      <c r="HAV47" s="749"/>
      <c r="HAW47" s="749"/>
      <c r="HAX47" s="749"/>
      <c r="HAY47" s="749"/>
      <c r="HAZ47" s="749"/>
      <c r="HBA47" s="749"/>
      <c r="HBB47" s="749"/>
      <c r="HBC47" s="749"/>
      <c r="HBD47" s="749"/>
      <c r="HBE47" s="749"/>
      <c r="HBF47" s="749"/>
      <c r="HBG47" s="749"/>
      <c r="HBH47" s="749"/>
      <c r="HBI47" s="749"/>
      <c r="HBJ47" s="749"/>
      <c r="HBK47" s="749"/>
      <c r="HBL47" s="749"/>
      <c r="HBM47" s="749"/>
      <c r="HBN47" s="749"/>
      <c r="HBO47" s="749"/>
      <c r="HBP47" s="749"/>
      <c r="HBQ47" s="749"/>
      <c r="HBR47" s="749"/>
      <c r="HBS47" s="749"/>
      <c r="HBT47" s="749"/>
      <c r="HBU47" s="749"/>
      <c r="HBV47" s="749"/>
      <c r="HBW47" s="749"/>
      <c r="HBX47" s="749"/>
      <c r="HBY47" s="749"/>
      <c r="HBZ47" s="749"/>
      <c r="HCA47" s="749"/>
      <c r="HCB47" s="749"/>
      <c r="HCC47" s="749"/>
      <c r="HCD47" s="749"/>
      <c r="HCE47" s="749"/>
      <c r="HCF47" s="749"/>
      <c r="HCG47" s="749"/>
      <c r="HCH47" s="749"/>
      <c r="HCI47" s="749"/>
      <c r="HCJ47" s="749"/>
      <c r="HCK47" s="749"/>
      <c r="HCL47" s="749"/>
      <c r="HCM47" s="749"/>
      <c r="HCN47" s="749"/>
      <c r="HCO47" s="749"/>
      <c r="HCP47" s="749"/>
      <c r="HCQ47" s="749"/>
      <c r="HCR47" s="749"/>
      <c r="HCS47" s="749"/>
      <c r="HCT47" s="749"/>
      <c r="HCU47" s="749"/>
      <c r="HCV47" s="749"/>
      <c r="HCW47" s="749"/>
      <c r="HCX47" s="749"/>
      <c r="HCY47" s="749"/>
      <c r="HCZ47" s="749"/>
      <c r="HDA47" s="749"/>
      <c r="HDB47" s="749"/>
      <c r="HDC47" s="749"/>
      <c r="HDD47" s="749"/>
      <c r="HDE47" s="749"/>
      <c r="HDF47" s="749"/>
      <c r="HDG47" s="749"/>
      <c r="HDH47" s="749"/>
      <c r="HDI47" s="749"/>
      <c r="HDJ47" s="749"/>
      <c r="HDK47" s="749"/>
      <c r="HDL47" s="749"/>
      <c r="HDM47" s="749"/>
      <c r="HDN47" s="749"/>
      <c r="HDO47" s="749"/>
      <c r="HDP47" s="749"/>
      <c r="HDQ47" s="749"/>
      <c r="HDR47" s="749"/>
      <c r="HDS47" s="749"/>
      <c r="HDT47" s="749"/>
      <c r="HDU47" s="749"/>
      <c r="HDV47" s="749"/>
      <c r="HDW47" s="749"/>
      <c r="HDX47" s="749"/>
      <c r="HDY47" s="749"/>
      <c r="HDZ47" s="749"/>
      <c r="HEA47" s="749"/>
      <c r="HEB47" s="749"/>
      <c r="HEC47" s="749"/>
      <c r="HED47" s="749"/>
      <c r="HEE47" s="749"/>
      <c r="HEF47" s="749"/>
      <c r="HEG47" s="749"/>
      <c r="HEH47" s="749"/>
      <c r="HEI47" s="749"/>
      <c r="HEJ47" s="749"/>
      <c r="HEK47" s="749"/>
      <c r="HEL47" s="749"/>
      <c r="HEM47" s="749"/>
      <c r="HEN47" s="749"/>
      <c r="HEO47" s="749"/>
      <c r="HEP47" s="749"/>
      <c r="HEQ47" s="749"/>
      <c r="HER47" s="749"/>
      <c r="HES47" s="749"/>
      <c r="HET47" s="749"/>
      <c r="HEU47" s="749"/>
      <c r="HEV47" s="749"/>
      <c r="HEW47" s="749"/>
      <c r="HEX47" s="749"/>
      <c r="HEY47" s="749"/>
      <c r="HEZ47" s="749"/>
      <c r="HFA47" s="749"/>
      <c r="HFB47" s="749"/>
      <c r="HFC47" s="749"/>
      <c r="HFD47" s="749"/>
      <c r="HFE47" s="749"/>
      <c r="HFF47" s="749"/>
      <c r="HFG47" s="749"/>
      <c r="HFH47" s="749"/>
      <c r="HFI47" s="749"/>
      <c r="HFJ47" s="749"/>
      <c r="HFK47" s="749"/>
      <c r="HFL47" s="749"/>
      <c r="HFM47" s="749"/>
      <c r="HFN47" s="749"/>
      <c r="HFO47" s="749"/>
      <c r="HFP47" s="749"/>
      <c r="HFQ47" s="749"/>
      <c r="HFR47" s="749"/>
      <c r="HFS47" s="749"/>
      <c r="HFT47" s="749"/>
      <c r="HFU47" s="749"/>
      <c r="HFV47" s="749"/>
      <c r="HFW47" s="749"/>
      <c r="HFX47" s="749"/>
      <c r="HFY47" s="749"/>
      <c r="HFZ47" s="749"/>
      <c r="HGA47" s="749"/>
      <c r="HGB47" s="749"/>
      <c r="HGC47" s="749"/>
      <c r="HGD47" s="749"/>
      <c r="HGE47" s="749"/>
      <c r="HGF47" s="749"/>
      <c r="HGG47" s="749"/>
      <c r="HGH47" s="749"/>
      <c r="HGI47" s="749"/>
      <c r="HGJ47" s="749"/>
      <c r="HGK47" s="749"/>
      <c r="HGL47" s="749"/>
      <c r="HGM47" s="749"/>
      <c r="HGN47" s="749"/>
      <c r="HGO47" s="749"/>
      <c r="HGP47" s="749"/>
      <c r="HGQ47" s="749"/>
      <c r="HGR47" s="749"/>
      <c r="HGS47" s="749"/>
      <c r="HGT47" s="749"/>
      <c r="HGU47" s="749"/>
      <c r="HGV47" s="749"/>
      <c r="HGW47" s="749"/>
      <c r="HGX47" s="749"/>
      <c r="HGY47" s="749"/>
      <c r="HGZ47" s="749"/>
      <c r="HHA47" s="749"/>
      <c r="HHB47" s="749"/>
      <c r="HHC47" s="749"/>
      <c r="HHD47" s="749"/>
      <c r="HHE47" s="749"/>
      <c r="HHF47" s="749"/>
      <c r="HHG47" s="749"/>
      <c r="HHH47" s="749"/>
      <c r="HHI47" s="749"/>
      <c r="HHJ47" s="749"/>
      <c r="HHK47" s="749"/>
      <c r="HHL47" s="749"/>
      <c r="HHM47" s="749"/>
      <c r="HHN47" s="749"/>
      <c r="HHO47" s="749"/>
      <c r="HHP47" s="749"/>
      <c r="HHQ47" s="749"/>
      <c r="HHR47" s="749"/>
      <c r="HHS47" s="749"/>
      <c r="HHT47" s="749"/>
      <c r="HHU47" s="749"/>
      <c r="HHV47" s="749"/>
      <c r="HHW47" s="749"/>
      <c r="HHX47" s="749"/>
      <c r="HHY47" s="749"/>
      <c r="HHZ47" s="749"/>
      <c r="HIA47" s="749"/>
      <c r="HIB47" s="749"/>
      <c r="HIC47" s="749"/>
      <c r="HID47" s="749"/>
      <c r="HIE47" s="749"/>
      <c r="HIF47" s="749"/>
      <c r="HIG47" s="749"/>
      <c r="HIH47" s="749"/>
      <c r="HII47" s="749"/>
      <c r="HIJ47" s="749"/>
      <c r="HIK47" s="749"/>
      <c r="HIL47" s="749"/>
      <c r="HIM47" s="749"/>
      <c r="HIN47" s="749"/>
      <c r="HIO47" s="749"/>
      <c r="HIP47" s="749"/>
      <c r="HIQ47" s="749"/>
      <c r="HIR47" s="749"/>
      <c r="HIS47" s="749"/>
      <c r="HIT47" s="749"/>
      <c r="HIU47" s="749"/>
      <c r="HIV47" s="749"/>
      <c r="HIW47" s="749"/>
      <c r="HIX47" s="749"/>
      <c r="HIY47" s="749"/>
      <c r="HIZ47" s="749"/>
      <c r="HJA47" s="749"/>
      <c r="HJB47" s="749"/>
      <c r="HJC47" s="749"/>
      <c r="HJD47" s="749"/>
      <c r="HJE47" s="749"/>
      <c r="HJF47" s="749"/>
      <c r="HJG47" s="749"/>
      <c r="HJH47" s="749"/>
      <c r="HJI47" s="749"/>
      <c r="HJJ47" s="749"/>
      <c r="HJK47" s="749"/>
      <c r="HJL47" s="749"/>
      <c r="HJM47" s="749"/>
      <c r="HJN47" s="749"/>
      <c r="HJO47" s="749"/>
      <c r="HJP47" s="749"/>
      <c r="HJQ47" s="749"/>
      <c r="HJR47" s="749"/>
      <c r="HJS47" s="749"/>
      <c r="HJT47" s="749"/>
      <c r="HJU47" s="749"/>
      <c r="HJV47" s="749"/>
      <c r="HJW47" s="749"/>
      <c r="HJX47" s="749"/>
      <c r="HJY47" s="749"/>
      <c r="HJZ47" s="749"/>
      <c r="HKA47" s="749"/>
      <c r="HKB47" s="749"/>
      <c r="HKC47" s="749"/>
      <c r="HKD47" s="749"/>
      <c r="HKE47" s="749"/>
      <c r="HKF47" s="749"/>
      <c r="HKG47" s="749"/>
      <c r="HKH47" s="749"/>
      <c r="HKI47" s="749"/>
      <c r="HKJ47" s="749"/>
      <c r="HKK47" s="749"/>
      <c r="HKL47" s="749"/>
      <c r="HKM47" s="749"/>
      <c r="HKN47" s="749"/>
      <c r="HKO47" s="749"/>
      <c r="HKP47" s="749"/>
      <c r="HKQ47" s="749"/>
      <c r="HKR47" s="749"/>
      <c r="HKS47" s="749"/>
      <c r="HKT47" s="749"/>
      <c r="HKU47" s="749"/>
      <c r="HKV47" s="749"/>
      <c r="HKW47" s="749"/>
      <c r="HKX47" s="749"/>
      <c r="HKY47" s="749"/>
      <c r="HKZ47" s="749"/>
      <c r="HLA47" s="749"/>
      <c r="HLB47" s="749"/>
      <c r="HLC47" s="749"/>
      <c r="HLD47" s="749"/>
      <c r="HLE47" s="749"/>
      <c r="HLF47" s="749"/>
      <c r="HLG47" s="749"/>
      <c r="HLH47" s="749"/>
      <c r="HLI47" s="749"/>
      <c r="HLJ47" s="749"/>
      <c r="HLK47" s="749"/>
      <c r="HLL47" s="749"/>
      <c r="HLM47" s="749"/>
      <c r="HLN47" s="749"/>
      <c r="HLO47" s="749"/>
      <c r="HLP47" s="749"/>
      <c r="HLQ47" s="749"/>
      <c r="HLR47" s="749"/>
      <c r="HLS47" s="749"/>
      <c r="HLT47" s="749"/>
      <c r="HLU47" s="749"/>
      <c r="HLV47" s="749"/>
      <c r="HLW47" s="749"/>
      <c r="HLX47" s="749"/>
      <c r="HLY47" s="749"/>
      <c r="HLZ47" s="749"/>
      <c r="HMA47" s="749"/>
      <c r="HMB47" s="749"/>
      <c r="HMC47" s="749"/>
      <c r="HMD47" s="749"/>
      <c r="HME47" s="749"/>
      <c r="HMF47" s="749"/>
      <c r="HMG47" s="749"/>
      <c r="HMH47" s="749"/>
      <c r="HMI47" s="749"/>
      <c r="HMJ47" s="749"/>
      <c r="HMK47" s="749"/>
      <c r="HML47" s="749"/>
      <c r="HMM47" s="749"/>
      <c r="HMN47" s="749"/>
      <c r="HMO47" s="749"/>
      <c r="HMP47" s="749"/>
      <c r="HMQ47" s="749"/>
      <c r="HMR47" s="749"/>
      <c r="HMS47" s="749"/>
      <c r="HMT47" s="749"/>
      <c r="HMU47" s="749"/>
      <c r="HMV47" s="749"/>
      <c r="HMW47" s="749"/>
      <c r="HMX47" s="749"/>
      <c r="HMY47" s="749"/>
      <c r="HMZ47" s="749"/>
      <c r="HNA47" s="749"/>
      <c r="HNB47" s="749"/>
      <c r="HNC47" s="749"/>
      <c r="HND47" s="749"/>
      <c r="HNE47" s="749"/>
      <c r="HNF47" s="749"/>
      <c r="HNG47" s="749"/>
      <c r="HNH47" s="749"/>
      <c r="HNI47" s="749"/>
      <c r="HNJ47" s="749"/>
      <c r="HNK47" s="749"/>
      <c r="HNL47" s="749"/>
      <c r="HNM47" s="749"/>
      <c r="HNN47" s="749"/>
      <c r="HNO47" s="749"/>
      <c r="HNP47" s="749"/>
      <c r="HNQ47" s="749"/>
      <c r="HNR47" s="749"/>
      <c r="HNS47" s="749"/>
      <c r="HNT47" s="749"/>
      <c r="HNU47" s="749"/>
      <c r="HNV47" s="749"/>
      <c r="HNW47" s="749"/>
      <c r="HNX47" s="749"/>
      <c r="HNY47" s="749"/>
      <c r="HNZ47" s="749"/>
      <c r="HOA47" s="749"/>
      <c r="HOB47" s="749"/>
      <c r="HOC47" s="749"/>
      <c r="HOD47" s="749"/>
      <c r="HOE47" s="749"/>
      <c r="HOF47" s="749"/>
      <c r="HOG47" s="749"/>
      <c r="HOH47" s="749"/>
      <c r="HOI47" s="749"/>
      <c r="HOJ47" s="749"/>
      <c r="HOK47" s="749"/>
      <c r="HOL47" s="749"/>
      <c r="HOM47" s="749"/>
      <c r="HON47" s="749"/>
      <c r="HOO47" s="749"/>
      <c r="HOP47" s="749"/>
      <c r="HOQ47" s="749"/>
      <c r="HOR47" s="749"/>
      <c r="HOS47" s="749"/>
      <c r="HOT47" s="749"/>
      <c r="HOU47" s="749"/>
      <c r="HOV47" s="749"/>
      <c r="HOW47" s="749"/>
      <c r="HOX47" s="749"/>
      <c r="HOY47" s="749"/>
      <c r="HOZ47" s="749"/>
      <c r="HPA47" s="749"/>
      <c r="HPB47" s="749"/>
      <c r="HPC47" s="749"/>
      <c r="HPD47" s="749"/>
      <c r="HPE47" s="749"/>
      <c r="HPF47" s="749"/>
      <c r="HPG47" s="749"/>
      <c r="HPH47" s="749"/>
      <c r="HPI47" s="749"/>
      <c r="HPJ47" s="749"/>
      <c r="HPK47" s="749"/>
      <c r="HPL47" s="749"/>
      <c r="HPM47" s="749"/>
      <c r="HPN47" s="749"/>
      <c r="HPO47" s="749"/>
      <c r="HPP47" s="749"/>
      <c r="HPQ47" s="749"/>
      <c r="HPR47" s="749"/>
      <c r="HPS47" s="749"/>
      <c r="HPT47" s="749"/>
      <c r="HPU47" s="749"/>
      <c r="HPV47" s="749"/>
      <c r="HPW47" s="749"/>
      <c r="HPX47" s="749"/>
      <c r="HPY47" s="749"/>
      <c r="HPZ47" s="749"/>
      <c r="HQA47" s="749"/>
      <c r="HQB47" s="749"/>
      <c r="HQC47" s="749"/>
      <c r="HQD47" s="749"/>
      <c r="HQE47" s="749"/>
      <c r="HQF47" s="749"/>
      <c r="HQG47" s="749"/>
      <c r="HQH47" s="749"/>
      <c r="HQI47" s="749"/>
      <c r="HQJ47" s="749"/>
      <c r="HQK47" s="749"/>
      <c r="HQL47" s="749"/>
      <c r="HQM47" s="749"/>
      <c r="HQN47" s="749"/>
      <c r="HQO47" s="749"/>
      <c r="HQP47" s="749"/>
      <c r="HQQ47" s="749"/>
      <c r="HQR47" s="749"/>
      <c r="HQS47" s="749"/>
      <c r="HQT47" s="749"/>
      <c r="HQU47" s="749"/>
      <c r="HQV47" s="749"/>
      <c r="HQW47" s="749"/>
      <c r="HQX47" s="749"/>
      <c r="HQY47" s="749"/>
      <c r="HQZ47" s="749"/>
      <c r="HRA47" s="749"/>
      <c r="HRB47" s="749"/>
      <c r="HRC47" s="749"/>
      <c r="HRD47" s="749"/>
      <c r="HRE47" s="749"/>
      <c r="HRF47" s="749"/>
      <c r="HRG47" s="749"/>
      <c r="HRH47" s="749"/>
      <c r="HRI47" s="749"/>
      <c r="HRJ47" s="749"/>
      <c r="HRK47" s="749"/>
      <c r="HRL47" s="749"/>
      <c r="HRM47" s="749"/>
      <c r="HRN47" s="749"/>
      <c r="HRO47" s="749"/>
      <c r="HRP47" s="749"/>
      <c r="HRQ47" s="749"/>
      <c r="HRR47" s="749"/>
      <c r="HRS47" s="749"/>
      <c r="HRT47" s="749"/>
      <c r="HRU47" s="749"/>
      <c r="HRV47" s="749"/>
      <c r="HRW47" s="749"/>
      <c r="HRX47" s="749"/>
      <c r="HRY47" s="749"/>
      <c r="HRZ47" s="749"/>
      <c r="HSA47" s="749"/>
      <c r="HSB47" s="749"/>
      <c r="HSC47" s="749"/>
      <c r="HSD47" s="749"/>
      <c r="HSE47" s="749"/>
      <c r="HSF47" s="749"/>
      <c r="HSG47" s="749"/>
      <c r="HSH47" s="749"/>
      <c r="HSI47" s="749"/>
      <c r="HSJ47" s="749"/>
      <c r="HSK47" s="749"/>
      <c r="HSL47" s="749"/>
      <c r="HSM47" s="749"/>
      <c r="HSN47" s="749"/>
      <c r="HSO47" s="749"/>
      <c r="HSP47" s="749"/>
      <c r="HSQ47" s="749"/>
      <c r="HSR47" s="749"/>
      <c r="HSS47" s="749"/>
      <c r="HST47" s="749"/>
      <c r="HSU47" s="749"/>
      <c r="HSV47" s="749"/>
      <c r="HSW47" s="749"/>
      <c r="HSX47" s="749"/>
      <c r="HSY47" s="749"/>
      <c r="HSZ47" s="749"/>
      <c r="HTA47" s="749"/>
      <c r="HTB47" s="749"/>
      <c r="HTC47" s="749"/>
      <c r="HTD47" s="749"/>
      <c r="HTE47" s="749"/>
      <c r="HTF47" s="749"/>
      <c r="HTG47" s="749"/>
      <c r="HTH47" s="749"/>
      <c r="HTI47" s="749"/>
      <c r="HTJ47" s="749"/>
      <c r="HTK47" s="749"/>
      <c r="HTL47" s="749"/>
      <c r="HTM47" s="749"/>
      <c r="HTN47" s="749"/>
      <c r="HTO47" s="749"/>
      <c r="HTP47" s="749"/>
      <c r="HTQ47" s="749"/>
      <c r="HTR47" s="749"/>
      <c r="HTS47" s="749"/>
      <c r="HTT47" s="749"/>
      <c r="HTU47" s="749"/>
      <c r="HTV47" s="749"/>
      <c r="HTW47" s="749"/>
      <c r="HTX47" s="749"/>
      <c r="HTY47" s="749"/>
      <c r="HTZ47" s="749"/>
      <c r="HUA47" s="749"/>
      <c r="HUB47" s="749"/>
      <c r="HUC47" s="749"/>
      <c r="HUD47" s="749"/>
      <c r="HUE47" s="749"/>
      <c r="HUF47" s="749"/>
      <c r="HUG47" s="749"/>
      <c r="HUH47" s="749"/>
      <c r="HUI47" s="749"/>
      <c r="HUJ47" s="749"/>
      <c r="HUK47" s="749"/>
      <c r="HUL47" s="749"/>
      <c r="HUM47" s="749"/>
      <c r="HUN47" s="749"/>
      <c r="HUO47" s="749"/>
      <c r="HUP47" s="749"/>
      <c r="HUQ47" s="749"/>
      <c r="HUR47" s="749"/>
      <c r="HUS47" s="749"/>
      <c r="HUT47" s="749"/>
      <c r="HUU47" s="749"/>
      <c r="HUV47" s="749"/>
      <c r="HUW47" s="749"/>
      <c r="HUX47" s="749"/>
      <c r="HUY47" s="749"/>
      <c r="HUZ47" s="749"/>
      <c r="HVA47" s="749"/>
      <c r="HVB47" s="749"/>
      <c r="HVC47" s="749"/>
      <c r="HVD47" s="749"/>
      <c r="HVE47" s="749"/>
      <c r="HVF47" s="749"/>
      <c r="HVG47" s="749"/>
      <c r="HVH47" s="749"/>
      <c r="HVI47" s="749"/>
      <c r="HVJ47" s="749"/>
      <c r="HVK47" s="749"/>
      <c r="HVL47" s="749"/>
      <c r="HVM47" s="749"/>
      <c r="HVN47" s="749"/>
      <c r="HVO47" s="749"/>
      <c r="HVP47" s="749"/>
      <c r="HVQ47" s="749"/>
      <c r="HVR47" s="749"/>
      <c r="HVS47" s="749"/>
      <c r="HVT47" s="749"/>
      <c r="HVU47" s="749"/>
      <c r="HVV47" s="749"/>
      <c r="HVW47" s="749"/>
      <c r="HVX47" s="749"/>
      <c r="HVY47" s="749"/>
      <c r="HVZ47" s="749"/>
      <c r="HWA47" s="749"/>
      <c r="HWB47" s="749"/>
      <c r="HWC47" s="749"/>
      <c r="HWD47" s="749"/>
      <c r="HWE47" s="749"/>
      <c r="HWF47" s="749"/>
      <c r="HWG47" s="749"/>
      <c r="HWH47" s="749"/>
      <c r="HWI47" s="749"/>
      <c r="HWJ47" s="749"/>
      <c r="HWK47" s="749"/>
      <c r="HWL47" s="749"/>
      <c r="HWM47" s="749"/>
      <c r="HWN47" s="749"/>
      <c r="HWO47" s="749"/>
      <c r="HWP47" s="749"/>
      <c r="HWQ47" s="749"/>
      <c r="HWR47" s="749"/>
      <c r="HWS47" s="749"/>
      <c r="HWT47" s="749"/>
      <c r="HWU47" s="749"/>
      <c r="HWV47" s="749"/>
      <c r="HWW47" s="749"/>
      <c r="HWX47" s="749"/>
      <c r="HWY47" s="749"/>
      <c r="HWZ47" s="749"/>
      <c r="HXA47" s="749"/>
      <c r="HXB47" s="749"/>
      <c r="HXC47" s="749"/>
      <c r="HXD47" s="749"/>
      <c r="HXE47" s="749"/>
      <c r="HXF47" s="749"/>
      <c r="HXG47" s="749"/>
      <c r="HXH47" s="749"/>
      <c r="HXI47" s="749"/>
      <c r="HXJ47" s="749"/>
      <c r="HXK47" s="749"/>
      <c r="HXL47" s="749"/>
      <c r="HXM47" s="749"/>
      <c r="HXN47" s="749"/>
      <c r="HXO47" s="749"/>
      <c r="HXP47" s="749"/>
      <c r="HXQ47" s="749"/>
      <c r="HXR47" s="749"/>
      <c r="HXS47" s="749"/>
      <c r="HXT47" s="749"/>
      <c r="HXU47" s="749"/>
      <c r="HXV47" s="749"/>
      <c r="HXW47" s="749"/>
      <c r="HXX47" s="749"/>
      <c r="HXY47" s="749"/>
      <c r="HXZ47" s="749"/>
      <c r="HYA47" s="749"/>
      <c r="HYB47" s="749"/>
      <c r="HYC47" s="749"/>
      <c r="HYD47" s="749"/>
      <c r="HYE47" s="749"/>
      <c r="HYF47" s="749"/>
      <c r="HYG47" s="749"/>
      <c r="HYH47" s="749"/>
      <c r="HYI47" s="749"/>
      <c r="HYJ47" s="749"/>
      <c r="HYK47" s="749"/>
      <c r="HYL47" s="749"/>
      <c r="HYM47" s="749"/>
      <c r="HYN47" s="749"/>
      <c r="HYO47" s="749"/>
      <c r="HYP47" s="749"/>
      <c r="HYQ47" s="749"/>
      <c r="HYR47" s="749"/>
      <c r="HYS47" s="749"/>
      <c r="HYT47" s="749"/>
      <c r="HYU47" s="749"/>
      <c r="HYV47" s="749"/>
      <c r="HYW47" s="749"/>
      <c r="HYX47" s="749"/>
      <c r="HYY47" s="749"/>
      <c r="HYZ47" s="749"/>
      <c r="HZA47" s="749"/>
      <c r="HZB47" s="749"/>
      <c r="HZC47" s="749"/>
      <c r="HZD47" s="749"/>
      <c r="HZE47" s="749"/>
      <c r="HZF47" s="749"/>
      <c r="HZG47" s="749"/>
      <c r="HZH47" s="749"/>
      <c r="HZI47" s="749"/>
      <c r="HZJ47" s="749"/>
      <c r="HZK47" s="749"/>
      <c r="HZL47" s="749"/>
      <c r="HZM47" s="749"/>
      <c r="HZN47" s="749"/>
      <c r="HZO47" s="749"/>
      <c r="HZP47" s="749"/>
      <c r="HZQ47" s="749"/>
      <c r="HZR47" s="749"/>
      <c r="HZS47" s="749"/>
      <c r="HZT47" s="749"/>
      <c r="HZU47" s="749"/>
      <c r="HZV47" s="749"/>
      <c r="HZW47" s="749"/>
      <c r="HZX47" s="749"/>
      <c r="HZY47" s="749"/>
      <c r="HZZ47" s="749"/>
      <c r="IAA47" s="749"/>
      <c r="IAB47" s="749"/>
      <c r="IAC47" s="749"/>
      <c r="IAD47" s="749"/>
      <c r="IAE47" s="749"/>
      <c r="IAF47" s="749"/>
      <c r="IAG47" s="749"/>
      <c r="IAH47" s="749"/>
      <c r="IAI47" s="749"/>
      <c r="IAJ47" s="749"/>
      <c r="IAK47" s="749"/>
      <c r="IAL47" s="749"/>
      <c r="IAM47" s="749"/>
      <c r="IAN47" s="749"/>
      <c r="IAO47" s="749"/>
      <c r="IAP47" s="749"/>
      <c r="IAQ47" s="749"/>
      <c r="IAR47" s="749"/>
      <c r="IAS47" s="749"/>
      <c r="IAT47" s="749"/>
      <c r="IAU47" s="749"/>
      <c r="IAV47" s="749"/>
      <c r="IAW47" s="749"/>
      <c r="IAX47" s="749"/>
      <c r="IAY47" s="749"/>
      <c r="IAZ47" s="749"/>
      <c r="IBA47" s="749"/>
      <c r="IBB47" s="749"/>
      <c r="IBC47" s="749"/>
      <c r="IBD47" s="749"/>
      <c r="IBE47" s="749"/>
      <c r="IBF47" s="749"/>
      <c r="IBG47" s="749"/>
      <c r="IBH47" s="749"/>
      <c r="IBI47" s="749"/>
      <c r="IBJ47" s="749"/>
      <c r="IBK47" s="749"/>
      <c r="IBL47" s="749"/>
      <c r="IBM47" s="749"/>
      <c r="IBN47" s="749"/>
      <c r="IBO47" s="749"/>
      <c r="IBP47" s="749"/>
      <c r="IBQ47" s="749"/>
      <c r="IBR47" s="749"/>
      <c r="IBS47" s="749"/>
      <c r="IBT47" s="749"/>
      <c r="IBU47" s="749"/>
      <c r="IBV47" s="749"/>
      <c r="IBW47" s="749"/>
      <c r="IBX47" s="749"/>
      <c r="IBY47" s="749"/>
      <c r="IBZ47" s="749"/>
      <c r="ICA47" s="749"/>
      <c r="ICB47" s="749"/>
      <c r="ICC47" s="749"/>
      <c r="ICD47" s="749"/>
      <c r="ICE47" s="749"/>
      <c r="ICF47" s="749"/>
      <c r="ICG47" s="749"/>
      <c r="ICH47" s="749"/>
      <c r="ICI47" s="749"/>
      <c r="ICJ47" s="749"/>
      <c r="ICK47" s="749"/>
      <c r="ICL47" s="749"/>
      <c r="ICM47" s="749"/>
      <c r="ICN47" s="749"/>
      <c r="ICO47" s="749"/>
      <c r="ICP47" s="749"/>
      <c r="ICQ47" s="749"/>
      <c r="ICR47" s="749"/>
      <c r="ICS47" s="749"/>
      <c r="ICT47" s="749"/>
      <c r="ICU47" s="749"/>
      <c r="ICV47" s="749"/>
      <c r="ICW47" s="749"/>
      <c r="ICX47" s="749"/>
      <c r="ICY47" s="749"/>
      <c r="ICZ47" s="749"/>
      <c r="IDA47" s="749"/>
      <c r="IDB47" s="749"/>
      <c r="IDC47" s="749"/>
      <c r="IDD47" s="749"/>
      <c r="IDE47" s="749"/>
      <c r="IDF47" s="749"/>
      <c r="IDG47" s="749"/>
      <c r="IDH47" s="749"/>
      <c r="IDI47" s="749"/>
      <c r="IDJ47" s="749"/>
      <c r="IDK47" s="749"/>
      <c r="IDL47" s="749"/>
      <c r="IDM47" s="749"/>
      <c r="IDN47" s="749"/>
      <c r="IDO47" s="749"/>
      <c r="IDP47" s="749"/>
      <c r="IDQ47" s="749"/>
      <c r="IDR47" s="749"/>
      <c r="IDS47" s="749"/>
      <c r="IDT47" s="749"/>
      <c r="IDU47" s="749"/>
      <c r="IDV47" s="749"/>
      <c r="IDW47" s="749"/>
      <c r="IDX47" s="749"/>
      <c r="IDY47" s="749"/>
      <c r="IDZ47" s="749"/>
      <c r="IEA47" s="749"/>
      <c r="IEB47" s="749"/>
      <c r="IEC47" s="749"/>
      <c r="IED47" s="749"/>
      <c r="IEE47" s="749"/>
      <c r="IEF47" s="749"/>
      <c r="IEG47" s="749"/>
      <c r="IEH47" s="749"/>
      <c r="IEI47" s="749"/>
      <c r="IEJ47" s="749"/>
      <c r="IEK47" s="749"/>
      <c r="IEL47" s="749"/>
      <c r="IEM47" s="749"/>
      <c r="IEN47" s="749"/>
      <c r="IEO47" s="749"/>
      <c r="IEP47" s="749"/>
      <c r="IEQ47" s="749"/>
      <c r="IER47" s="749"/>
      <c r="IES47" s="749"/>
      <c r="IET47" s="749"/>
      <c r="IEU47" s="749"/>
      <c r="IEV47" s="749"/>
      <c r="IEW47" s="749"/>
      <c r="IEX47" s="749"/>
      <c r="IEY47" s="749"/>
      <c r="IEZ47" s="749"/>
      <c r="IFA47" s="749"/>
      <c r="IFB47" s="749"/>
      <c r="IFC47" s="749"/>
      <c r="IFD47" s="749"/>
      <c r="IFE47" s="749"/>
      <c r="IFF47" s="749"/>
      <c r="IFG47" s="749"/>
      <c r="IFH47" s="749"/>
      <c r="IFI47" s="749"/>
      <c r="IFJ47" s="749"/>
      <c r="IFK47" s="749"/>
      <c r="IFL47" s="749"/>
      <c r="IFM47" s="749"/>
      <c r="IFN47" s="749"/>
      <c r="IFO47" s="749"/>
      <c r="IFP47" s="749"/>
      <c r="IFQ47" s="749"/>
      <c r="IFR47" s="749"/>
      <c r="IFS47" s="749"/>
      <c r="IFT47" s="749"/>
      <c r="IFU47" s="749"/>
      <c r="IFV47" s="749"/>
      <c r="IFW47" s="749"/>
      <c r="IFX47" s="749"/>
      <c r="IFY47" s="749"/>
      <c r="IFZ47" s="749"/>
      <c r="IGA47" s="749"/>
      <c r="IGB47" s="749"/>
      <c r="IGC47" s="749"/>
      <c r="IGD47" s="749"/>
      <c r="IGE47" s="749"/>
      <c r="IGF47" s="749"/>
      <c r="IGG47" s="749"/>
      <c r="IGH47" s="749"/>
      <c r="IGI47" s="749"/>
      <c r="IGJ47" s="749"/>
      <c r="IGK47" s="749"/>
      <c r="IGL47" s="749"/>
      <c r="IGM47" s="749"/>
      <c r="IGN47" s="749"/>
      <c r="IGO47" s="749"/>
      <c r="IGP47" s="749"/>
      <c r="IGQ47" s="749"/>
      <c r="IGR47" s="749"/>
      <c r="IGS47" s="749"/>
      <c r="IGT47" s="749"/>
      <c r="IGU47" s="749"/>
      <c r="IGV47" s="749"/>
      <c r="IGW47" s="749"/>
      <c r="IGX47" s="749"/>
      <c r="IGY47" s="749"/>
      <c r="IGZ47" s="749"/>
      <c r="IHA47" s="749"/>
      <c r="IHB47" s="749"/>
      <c r="IHC47" s="749"/>
      <c r="IHD47" s="749"/>
      <c r="IHE47" s="749"/>
      <c r="IHF47" s="749"/>
      <c r="IHG47" s="749"/>
      <c r="IHH47" s="749"/>
      <c r="IHI47" s="749"/>
      <c r="IHJ47" s="749"/>
      <c r="IHK47" s="749"/>
      <c r="IHL47" s="749"/>
      <c r="IHM47" s="749"/>
      <c r="IHN47" s="749"/>
      <c r="IHO47" s="749"/>
      <c r="IHP47" s="749"/>
      <c r="IHQ47" s="749"/>
      <c r="IHR47" s="749"/>
      <c r="IHS47" s="749"/>
      <c r="IHT47" s="749"/>
      <c r="IHU47" s="749"/>
      <c r="IHV47" s="749"/>
      <c r="IHW47" s="749"/>
      <c r="IHX47" s="749"/>
      <c r="IHY47" s="749"/>
      <c r="IHZ47" s="749"/>
      <c r="IIA47" s="749"/>
      <c r="IIB47" s="749"/>
      <c r="IIC47" s="749"/>
      <c r="IID47" s="749"/>
      <c r="IIE47" s="749"/>
      <c r="IIF47" s="749"/>
      <c r="IIG47" s="749"/>
      <c r="IIH47" s="749"/>
      <c r="III47" s="749"/>
      <c r="IIJ47" s="749"/>
      <c r="IIK47" s="749"/>
      <c r="IIL47" s="749"/>
      <c r="IIM47" s="749"/>
      <c r="IIN47" s="749"/>
      <c r="IIO47" s="749"/>
      <c r="IIP47" s="749"/>
      <c r="IIQ47" s="749"/>
      <c r="IIR47" s="749"/>
      <c r="IIS47" s="749"/>
      <c r="IIT47" s="749"/>
      <c r="IIU47" s="749"/>
      <c r="IIV47" s="749"/>
      <c r="IIW47" s="749"/>
      <c r="IIX47" s="749"/>
      <c r="IIY47" s="749"/>
      <c r="IIZ47" s="749"/>
      <c r="IJA47" s="749"/>
      <c r="IJB47" s="749"/>
      <c r="IJC47" s="749"/>
      <c r="IJD47" s="749"/>
      <c r="IJE47" s="749"/>
      <c r="IJF47" s="749"/>
      <c r="IJG47" s="749"/>
      <c r="IJH47" s="749"/>
      <c r="IJI47" s="749"/>
      <c r="IJJ47" s="749"/>
      <c r="IJK47" s="749"/>
      <c r="IJL47" s="749"/>
      <c r="IJM47" s="749"/>
      <c r="IJN47" s="749"/>
      <c r="IJO47" s="749"/>
      <c r="IJP47" s="749"/>
      <c r="IJQ47" s="749"/>
      <c r="IJR47" s="749"/>
      <c r="IJS47" s="749"/>
      <c r="IJT47" s="749"/>
      <c r="IJU47" s="749"/>
      <c r="IJV47" s="749"/>
      <c r="IJW47" s="749"/>
      <c r="IJX47" s="749"/>
      <c r="IJY47" s="749"/>
      <c r="IJZ47" s="749"/>
      <c r="IKA47" s="749"/>
      <c r="IKB47" s="749"/>
      <c r="IKC47" s="749"/>
      <c r="IKD47" s="749"/>
      <c r="IKE47" s="749"/>
      <c r="IKF47" s="749"/>
      <c r="IKG47" s="749"/>
      <c r="IKH47" s="749"/>
      <c r="IKI47" s="749"/>
      <c r="IKJ47" s="749"/>
      <c r="IKK47" s="749"/>
      <c r="IKL47" s="749"/>
      <c r="IKM47" s="749"/>
      <c r="IKN47" s="749"/>
      <c r="IKO47" s="749"/>
      <c r="IKP47" s="749"/>
      <c r="IKQ47" s="749"/>
      <c r="IKR47" s="749"/>
      <c r="IKS47" s="749"/>
      <c r="IKT47" s="749"/>
      <c r="IKU47" s="749"/>
      <c r="IKV47" s="749"/>
      <c r="IKW47" s="749"/>
      <c r="IKX47" s="749"/>
      <c r="IKY47" s="749"/>
      <c r="IKZ47" s="749"/>
      <c r="ILA47" s="749"/>
      <c r="ILB47" s="749"/>
      <c r="ILC47" s="749"/>
      <c r="ILD47" s="749"/>
      <c r="ILE47" s="749"/>
      <c r="ILF47" s="749"/>
      <c r="ILG47" s="749"/>
      <c r="ILH47" s="749"/>
      <c r="ILI47" s="749"/>
      <c r="ILJ47" s="749"/>
      <c r="ILK47" s="749"/>
      <c r="ILL47" s="749"/>
      <c r="ILM47" s="749"/>
      <c r="ILN47" s="749"/>
      <c r="ILO47" s="749"/>
      <c r="ILP47" s="749"/>
      <c r="ILQ47" s="749"/>
      <c r="ILR47" s="749"/>
      <c r="ILS47" s="749"/>
      <c r="ILT47" s="749"/>
      <c r="ILU47" s="749"/>
      <c r="ILV47" s="749"/>
      <c r="ILW47" s="749"/>
      <c r="ILX47" s="749"/>
      <c r="ILY47" s="749"/>
      <c r="ILZ47" s="749"/>
      <c r="IMA47" s="749"/>
      <c r="IMB47" s="749"/>
      <c r="IMC47" s="749"/>
      <c r="IMD47" s="749"/>
      <c r="IME47" s="749"/>
      <c r="IMF47" s="749"/>
      <c r="IMG47" s="749"/>
      <c r="IMH47" s="749"/>
      <c r="IMI47" s="749"/>
      <c r="IMJ47" s="749"/>
      <c r="IMK47" s="749"/>
      <c r="IML47" s="749"/>
      <c r="IMM47" s="749"/>
      <c r="IMN47" s="749"/>
      <c r="IMO47" s="749"/>
      <c r="IMP47" s="749"/>
      <c r="IMQ47" s="749"/>
      <c r="IMR47" s="749"/>
      <c r="IMS47" s="749"/>
      <c r="IMT47" s="749"/>
      <c r="IMU47" s="749"/>
      <c r="IMV47" s="749"/>
      <c r="IMW47" s="749"/>
      <c r="IMX47" s="749"/>
      <c r="IMY47" s="749"/>
      <c r="IMZ47" s="749"/>
      <c r="INA47" s="749"/>
      <c r="INB47" s="749"/>
      <c r="INC47" s="749"/>
      <c r="IND47" s="749"/>
      <c r="INE47" s="749"/>
      <c r="INF47" s="749"/>
      <c r="ING47" s="749"/>
      <c r="INH47" s="749"/>
      <c r="INI47" s="749"/>
      <c r="INJ47" s="749"/>
      <c r="INK47" s="749"/>
      <c r="INL47" s="749"/>
      <c r="INM47" s="749"/>
      <c r="INN47" s="749"/>
      <c r="INO47" s="749"/>
      <c r="INP47" s="749"/>
      <c r="INQ47" s="749"/>
      <c r="INR47" s="749"/>
      <c r="INS47" s="749"/>
      <c r="INT47" s="749"/>
      <c r="INU47" s="749"/>
      <c r="INV47" s="749"/>
      <c r="INW47" s="749"/>
      <c r="INX47" s="749"/>
      <c r="INY47" s="749"/>
      <c r="INZ47" s="749"/>
      <c r="IOA47" s="749"/>
      <c r="IOB47" s="749"/>
      <c r="IOC47" s="749"/>
      <c r="IOD47" s="749"/>
      <c r="IOE47" s="749"/>
      <c r="IOF47" s="749"/>
      <c r="IOG47" s="749"/>
      <c r="IOH47" s="749"/>
      <c r="IOI47" s="749"/>
      <c r="IOJ47" s="749"/>
      <c r="IOK47" s="749"/>
      <c r="IOL47" s="749"/>
      <c r="IOM47" s="749"/>
      <c r="ION47" s="749"/>
      <c r="IOO47" s="749"/>
      <c r="IOP47" s="749"/>
      <c r="IOQ47" s="749"/>
      <c r="IOR47" s="749"/>
      <c r="IOS47" s="749"/>
      <c r="IOT47" s="749"/>
      <c r="IOU47" s="749"/>
      <c r="IOV47" s="749"/>
      <c r="IOW47" s="749"/>
      <c r="IOX47" s="749"/>
      <c r="IOY47" s="749"/>
      <c r="IOZ47" s="749"/>
      <c r="IPA47" s="749"/>
      <c r="IPB47" s="749"/>
      <c r="IPC47" s="749"/>
      <c r="IPD47" s="749"/>
      <c r="IPE47" s="749"/>
      <c r="IPF47" s="749"/>
      <c r="IPG47" s="749"/>
      <c r="IPH47" s="749"/>
      <c r="IPI47" s="749"/>
      <c r="IPJ47" s="749"/>
      <c r="IPK47" s="749"/>
      <c r="IPL47" s="749"/>
      <c r="IPM47" s="749"/>
      <c r="IPN47" s="749"/>
      <c r="IPO47" s="749"/>
      <c r="IPP47" s="749"/>
      <c r="IPQ47" s="749"/>
      <c r="IPR47" s="749"/>
      <c r="IPS47" s="749"/>
      <c r="IPT47" s="749"/>
      <c r="IPU47" s="749"/>
      <c r="IPV47" s="749"/>
      <c r="IPW47" s="749"/>
      <c r="IPX47" s="749"/>
      <c r="IPY47" s="749"/>
      <c r="IPZ47" s="749"/>
      <c r="IQA47" s="749"/>
      <c r="IQB47" s="749"/>
      <c r="IQC47" s="749"/>
      <c r="IQD47" s="749"/>
      <c r="IQE47" s="749"/>
      <c r="IQF47" s="749"/>
      <c r="IQG47" s="749"/>
      <c r="IQH47" s="749"/>
      <c r="IQI47" s="749"/>
      <c r="IQJ47" s="749"/>
      <c r="IQK47" s="749"/>
      <c r="IQL47" s="749"/>
      <c r="IQM47" s="749"/>
      <c r="IQN47" s="749"/>
      <c r="IQO47" s="749"/>
      <c r="IQP47" s="749"/>
      <c r="IQQ47" s="749"/>
      <c r="IQR47" s="749"/>
      <c r="IQS47" s="749"/>
      <c r="IQT47" s="749"/>
      <c r="IQU47" s="749"/>
      <c r="IQV47" s="749"/>
      <c r="IQW47" s="749"/>
      <c r="IQX47" s="749"/>
      <c r="IQY47" s="749"/>
      <c r="IQZ47" s="749"/>
      <c r="IRA47" s="749"/>
      <c r="IRB47" s="749"/>
      <c r="IRC47" s="749"/>
      <c r="IRD47" s="749"/>
      <c r="IRE47" s="749"/>
      <c r="IRF47" s="749"/>
      <c r="IRG47" s="749"/>
      <c r="IRH47" s="749"/>
      <c r="IRI47" s="749"/>
      <c r="IRJ47" s="749"/>
      <c r="IRK47" s="749"/>
      <c r="IRL47" s="749"/>
      <c r="IRM47" s="749"/>
      <c r="IRN47" s="749"/>
      <c r="IRO47" s="749"/>
      <c r="IRP47" s="749"/>
      <c r="IRQ47" s="749"/>
      <c r="IRR47" s="749"/>
      <c r="IRS47" s="749"/>
      <c r="IRT47" s="749"/>
      <c r="IRU47" s="749"/>
      <c r="IRV47" s="749"/>
      <c r="IRW47" s="749"/>
      <c r="IRX47" s="749"/>
      <c r="IRY47" s="749"/>
      <c r="IRZ47" s="749"/>
      <c r="ISA47" s="749"/>
      <c r="ISB47" s="749"/>
      <c r="ISC47" s="749"/>
      <c r="ISD47" s="749"/>
      <c r="ISE47" s="749"/>
      <c r="ISF47" s="749"/>
      <c r="ISG47" s="749"/>
      <c r="ISH47" s="749"/>
      <c r="ISI47" s="749"/>
      <c r="ISJ47" s="749"/>
      <c r="ISK47" s="749"/>
      <c r="ISL47" s="749"/>
      <c r="ISM47" s="749"/>
      <c r="ISN47" s="749"/>
      <c r="ISO47" s="749"/>
      <c r="ISP47" s="749"/>
      <c r="ISQ47" s="749"/>
      <c r="ISR47" s="749"/>
      <c r="ISS47" s="749"/>
      <c r="IST47" s="749"/>
      <c r="ISU47" s="749"/>
      <c r="ISV47" s="749"/>
      <c r="ISW47" s="749"/>
      <c r="ISX47" s="749"/>
      <c r="ISY47" s="749"/>
      <c r="ISZ47" s="749"/>
      <c r="ITA47" s="749"/>
      <c r="ITB47" s="749"/>
      <c r="ITC47" s="749"/>
      <c r="ITD47" s="749"/>
      <c r="ITE47" s="749"/>
      <c r="ITF47" s="749"/>
      <c r="ITG47" s="749"/>
      <c r="ITH47" s="749"/>
      <c r="ITI47" s="749"/>
      <c r="ITJ47" s="749"/>
      <c r="ITK47" s="749"/>
      <c r="ITL47" s="749"/>
      <c r="ITM47" s="749"/>
      <c r="ITN47" s="749"/>
      <c r="ITO47" s="749"/>
      <c r="ITP47" s="749"/>
      <c r="ITQ47" s="749"/>
      <c r="ITR47" s="749"/>
      <c r="ITS47" s="749"/>
      <c r="ITT47" s="749"/>
      <c r="ITU47" s="749"/>
      <c r="ITV47" s="749"/>
      <c r="ITW47" s="749"/>
      <c r="ITX47" s="749"/>
      <c r="ITY47" s="749"/>
      <c r="ITZ47" s="749"/>
      <c r="IUA47" s="749"/>
      <c r="IUB47" s="749"/>
      <c r="IUC47" s="749"/>
      <c r="IUD47" s="749"/>
      <c r="IUE47" s="749"/>
      <c r="IUF47" s="749"/>
      <c r="IUG47" s="749"/>
      <c r="IUH47" s="749"/>
      <c r="IUI47" s="749"/>
      <c r="IUJ47" s="749"/>
      <c r="IUK47" s="749"/>
      <c r="IUL47" s="749"/>
      <c r="IUM47" s="749"/>
      <c r="IUN47" s="749"/>
      <c r="IUO47" s="749"/>
      <c r="IUP47" s="749"/>
      <c r="IUQ47" s="749"/>
      <c r="IUR47" s="749"/>
      <c r="IUS47" s="749"/>
      <c r="IUT47" s="749"/>
      <c r="IUU47" s="749"/>
      <c r="IUV47" s="749"/>
      <c r="IUW47" s="749"/>
      <c r="IUX47" s="749"/>
      <c r="IUY47" s="749"/>
      <c r="IUZ47" s="749"/>
      <c r="IVA47" s="749"/>
      <c r="IVB47" s="749"/>
      <c r="IVC47" s="749"/>
      <c r="IVD47" s="749"/>
      <c r="IVE47" s="749"/>
      <c r="IVF47" s="749"/>
      <c r="IVG47" s="749"/>
      <c r="IVH47" s="749"/>
      <c r="IVI47" s="749"/>
      <c r="IVJ47" s="749"/>
      <c r="IVK47" s="749"/>
      <c r="IVL47" s="749"/>
      <c r="IVM47" s="749"/>
      <c r="IVN47" s="749"/>
      <c r="IVO47" s="749"/>
      <c r="IVP47" s="749"/>
      <c r="IVQ47" s="749"/>
      <c r="IVR47" s="749"/>
      <c r="IVS47" s="749"/>
      <c r="IVT47" s="749"/>
      <c r="IVU47" s="749"/>
      <c r="IVV47" s="749"/>
      <c r="IVW47" s="749"/>
      <c r="IVX47" s="749"/>
      <c r="IVY47" s="749"/>
      <c r="IVZ47" s="749"/>
      <c r="IWA47" s="749"/>
      <c r="IWB47" s="749"/>
      <c r="IWC47" s="749"/>
      <c r="IWD47" s="749"/>
      <c r="IWE47" s="749"/>
      <c r="IWF47" s="749"/>
      <c r="IWG47" s="749"/>
      <c r="IWH47" s="749"/>
      <c r="IWI47" s="749"/>
      <c r="IWJ47" s="749"/>
      <c r="IWK47" s="749"/>
      <c r="IWL47" s="749"/>
      <c r="IWM47" s="749"/>
      <c r="IWN47" s="749"/>
      <c r="IWO47" s="749"/>
      <c r="IWP47" s="749"/>
      <c r="IWQ47" s="749"/>
      <c r="IWR47" s="749"/>
      <c r="IWS47" s="749"/>
      <c r="IWT47" s="749"/>
      <c r="IWU47" s="749"/>
      <c r="IWV47" s="749"/>
      <c r="IWW47" s="749"/>
      <c r="IWX47" s="749"/>
      <c r="IWY47" s="749"/>
      <c r="IWZ47" s="749"/>
      <c r="IXA47" s="749"/>
      <c r="IXB47" s="749"/>
      <c r="IXC47" s="749"/>
      <c r="IXD47" s="749"/>
      <c r="IXE47" s="749"/>
      <c r="IXF47" s="749"/>
      <c r="IXG47" s="749"/>
      <c r="IXH47" s="749"/>
      <c r="IXI47" s="749"/>
      <c r="IXJ47" s="749"/>
      <c r="IXK47" s="749"/>
      <c r="IXL47" s="749"/>
      <c r="IXM47" s="749"/>
      <c r="IXN47" s="749"/>
      <c r="IXO47" s="749"/>
      <c r="IXP47" s="749"/>
      <c r="IXQ47" s="749"/>
      <c r="IXR47" s="749"/>
      <c r="IXS47" s="749"/>
      <c r="IXT47" s="749"/>
      <c r="IXU47" s="749"/>
      <c r="IXV47" s="749"/>
      <c r="IXW47" s="749"/>
      <c r="IXX47" s="749"/>
      <c r="IXY47" s="749"/>
      <c r="IXZ47" s="749"/>
      <c r="IYA47" s="749"/>
      <c r="IYB47" s="749"/>
      <c r="IYC47" s="749"/>
      <c r="IYD47" s="749"/>
      <c r="IYE47" s="749"/>
      <c r="IYF47" s="749"/>
      <c r="IYG47" s="749"/>
      <c r="IYH47" s="749"/>
      <c r="IYI47" s="749"/>
      <c r="IYJ47" s="749"/>
      <c r="IYK47" s="749"/>
      <c r="IYL47" s="749"/>
      <c r="IYM47" s="749"/>
      <c r="IYN47" s="749"/>
      <c r="IYO47" s="749"/>
      <c r="IYP47" s="749"/>
      <c r="IYQ47" s="749"/>
      <c r="IYR47" s="749"/>
      <c r="IYS47" s="749"/>
      <c r="IYT47" s="749"/>
      <c r="IYU47" s="749"/>
      <c r="IYV47" s="749"/>
      <c r="IYW47" s="749"/>
      <c r="IYX47" s="749"/>
      <c r="IYY47" s="749"/>
      <c r="IYZ47" s="749"/>
      <c r="IZA47" s="749"/>
      <c r="IZB47" s="749"/>
      <c r="IZC47" s="749"/>
      <c r="IZD47" s="749"/>
      <c r="IZE47" s="749"/>
      <c r="IZF47" s="749"/>
      <c r="IZG47" s="749"/>
      <c r="IZH47" s="749"/>
      <c r="IZI47" s="749"/>
      <c r="IZJ47" s="749"/>
      <c r="IZK47" s="749"/>
      <c r="IZL47" s="749"/>
      <c r="IZM47" s="749"/>
      <c r="IZN47" s="749"/>
      <c r="IZO47" s="749"/>
      <c r="IZP47" s="749"/>
      <c r="IZQ47" s="749"/>
      <c r="IZR47" s="749"/>
      <c r="IZS47" s="749"/>
      <c r="IZT47" s="749"/>
      <c r="IZU47" s="749"/>
      <c r="IZV47" s="749"/>
      <c r="IZW47" s="749"/>
      <c r="IZX47" s="749"/>
      <c r="IZY47" s="749"/>
      <c r="IZZ47" s="749"/>
      <c r="JAA47" s="749"/>
      <c r="JAB47" s="749"/>
      <c r="JAC47" s="749"/>
      <c r="JAD47" s="749"/>
      <c r="JAE47" s="749"/>
      <c r="JAF47" s="749"/>
      <c r="JAG47" s="749"/>
      <c r="JAH47" s="749"/>
      <c r="JAI47" s="749"/>
      <c r="JAJ47" s="749"/>
      <c r="JAK47" s="749"/>
      <c r="JAL47" s="749"/>
      <c r="JAM47" s="749"/>
      <c r="JAN47" s="749"/>
      <c r="JAO47" s="749"/>
      <c r="JAP47" s="749"/>
      <c r="JAQ47" s="749"/>
      <c r="JAR47" s="749"/>
      <c r="JAS47" s="749"/>
      <c r="JAT47" s="749"/>
      <c r="JAU47" s="749"/>
      <c r="JAV47" s="749"/>
      <c r="JAW47" s="749"/>
      <c r="JAX47" s="749"/>
      <c r="JAY47" s="749"/>
      <c r="JAZ47" s="749"/>
      <c r="JBA47" s="749"/>
      <c r="JBB47" s="749"/>
      <c r="JBC47" s="749"/>
      <c r="JBD47" s="749"/>
      <c r="JBE47" s="749"/>
      <c r="JBF47" s="749"/>
      <c r="JBG47" s="749"/>
      <c r="JBH47" s="749"/>
      <c r="JBI47" s="749"/>
      <c r="JBJ47" s="749"/>
      <c r="JBK47" s="749"/>
      <c r="JBL47" s="749"/>
      <c r="JBM47" s="749"/>
      <c r="JBN47" s="749"/>
      <c r="JBO47" s="749"/>
      <c r="JBP47" s="749"/>
      <c r="JBQ47" s="749"/>
      <c r="JBR47" s="749"/>
      <c r="JBS47" s="749"/>
      <c r="JBT47" s="749"/>
      <c r="JBU47" s="749"/>
      <c r="JBV47" s="749"/>
      <c r="JBW47" s="749"/>
      <c r="JBX47" s="749"/>
      <c r="JBY47" s="749"/>
      <c r="JBZ47" s="749"/>
      <c r="JCA47" s="749"/>
      <c r="JCB47" s="749"/>
      <c r="JCC47" s="749"/>
      <c r="JCD47" s="749"/>
      <c r="JCE47" s="749"/>
      <c r="JCF47" s="749"/>
      <c r="JCG47" s="749"/>
      <c r="JCH47" s="749"/>
      <c r="JCI47" s="749"/>
      <c r="JCJ47" s="749"/>
      <c r="JCK47" s="749"/>
      <c r="JCL47" s="749"/>
      <c r="JCM47" s="749"/>
      <c r="JCN47" s="749"/>
      <c r="JCO47" s="749"/>
      <c r="JCP47" s="749"/>
      <c r="JCQ47" s="749"/>
      <c r="JCR47" s="749"/>
      <c r="JCS47" s="749"/>
      <c r="JCT47" s="749"/>
      <c r="JCU47" s="749"/>
      <c r="JCV47" s="749"/>
      <c r="JCW47" s="749"/>
      <c r="JCX47" s="749"/>
      <c r="JCY47" s="749"/>
      <c r="JCZ47" s="749"/>
      <c r="JDA47" s="749"/>
      <c r="JDB47" s="749"/>
      <c r="JDC47" s="749"/>
      <c r="JDD47" s="749"/>
      <c r="JDE47" s="749"/>
      <c r="JDF47" s="749"/>
      <c r="JDG47" s="749"/>
      <c r="JDH47" s="749"/>
      <c r="JDI47" s="749"/>
      <c r="JDJ47" s="749"/>
      <c r="JDK47" s="749"/>
      <c r="JDL47" s="749"/>
      <c r="JDM47" s="749"/>
      <c r="JDN47" s="749"/>
      <c r="JDO47" s="749"/>
      <c r="JDP47" s="749"/>
      <c r="JDQ47" s="749"/>
      <c r="JDR47" s="749"/>
      <c r="JDS47" s="749"/>
      <c r="JDT47" s="749"/>
      <c r="JDU47" s="749"/>
      <c r="JDV47" s="749"/>
      <c r="JDW47" s="749"/>
      <c r="JDX47" s="749"/>
      <c r="JDY47" s="749"/>
      <c r="JDZ47" s="749"/>
      <c r="JEA47" s="749"/>
      <c r="JEB47" s="749"/>
      <c r="JEC47" s="749"/>
      <c r="JED47" s="749"/>
      <c r="JEE47" s="749"/>
      <c r="JEF47" s="749"/>
      <c r="JEG47" s="749"/>
      <c r="JEH47" s="749"/>
      <c r="JEI47" s="749"/>
      <c r="JEJ47" s="749"/>
      <c r="JEK47" s="749"/>
      <c r="JEL47" s="749"/>
      <c r="JEM47" s="749"/>
      <c r="JEN47" s="749"/>
      <c r="JEO47" s="749"/>
      <c r="JEP47" s="749"/>
      <c r="JEQ47" s="749"/>
      <c r="JER47" s="749"/>
      <c r="JES47" s="749"/>
      <c r="JET47" s="749"/>
      <c r="JEU47" s="749"/>
      <c r="JEV47" s="749"/>
      <c r="JEW47" s="749"/>
      <c r="JEX47" s="749"/>
      <c r="JEY47" s="749"/>
      <c r="JEZ47" s="749"/>
      <c r="JFA47" s="749"/>
      <c r="JFB47" s="749"/>
      <c r="JFC47" s="749"/>
      <c r="JFD47" s="749"/>
      <c r="JFE47" s="749"/>
      <c r="JFF47" s="749"/>
      <c r="JFG47" s="749"/>
      <c r="JFH47" s="749"/>
      <c r="JFI47" s="749"/>
      <c r="JFJ47" s="749"/>
      <c r="JFK47" s="749"/>
      <c r="JFL47" s="749"/>
      <c r="JFM47" s="749"/>
      <c r="JFN47" s="749"/>
      <c r="JFO47" s="749"/>
      <c r="JFP47" s="749"/>
      <c r="JFQ47" s="749"/>
      <c r="JFR47" s="749"/>
      <c r="JFS47" s="749"/>
      <c r="JFT47" s="749"/>
      <c r="JFU47" s="749"/>
      <c r="JFV47" s="749"/>
      <c r="JFW47" s="749"/>
      <c r="JFX47" s="749"/>
      <c r="JFY47" s="749"/>
      <c r="JFZ47" s="749"/>
      <c r="JGA47" s="749"/>
      <c r="JGB47" s="749"/>
      <c r="JGC47" s="749"/>
      <c r="JGD47" s="749"/>
      <c r="JGE47" s="749"/>
      <c r="JGF47" s="749"/>
      <c r="JGG47" s="749"/>
      <c r="JGH47" s="749"/>
      <c r="JGI47" s="749"/>
      <c r="JGJ47" s="749"/>
      <c r="JGK47" s="749"/>
      <c r="JGL47" s="749"/>
      <c r="JGM47" s="749"/>
      <c r="JGN47" s="749"/>
      <c r="JGO47" s="749"/>
      <c r="JGP47" s="749"/>
      <c r="JGQ47" s="749"/>
      <c r="JGR47" s="749"/>
      <c r="JGS47" s="749"/>
      <c r="JGT47" s="749"/>
      <c r="JGU47" s="749"/>
      <c r="JGV47" s="749"/>
      <c r="JGW47" s="749"/>
      <c r="JGX47" s="749"/>
      <c r="JGY47" s="749"/>
      <c r="JGZ47" s="749"/>
      <c r="JHA47" s="749"/>
      <c r="JHB47" s="749"/>
      <c r="JHC47" s="749"/>
      <c r="JHD47" s="749"/>
      <c r="JHE47" s="749"/>
      <c r="JHF47" s="749"/>
      <c r="JHG47" s="749"/>
      <c r="JHH47" s="749"/>
      <c r="JHI47" s="749"/>
      <c r="JHJ47" s="749"/>
      <c r="JHK47" s="749"/>
      <c r="JHL47" s="749"/>
      <c r="JHM47" s="749"/>
      <c r="JHN47" s="749"/>
      <c r="JHO47" s="749"/>
      <c r="JHP47" s="749"/>
      <c r="JHQ47" s="749"/>
      <c r="JHR47" s="749"/>
      <c r="JHS47" s="749"/>
      <c r="JHT47" s="749"/>
      <c r="JHU47" s="749"/>
      <c r="JHV47" s="749"/>
      <c r="JHW47" s="749"/>
      <c r="JHX47" s="749"/>
      <c r="JHY47" s="749"/>
      <c r="JHZ47" s="749"/>
      <c r="JIA47" s="749"/>
      <c r="JIB47" s="749"/>
      <c r="JIC47" s="749"/>
      <c r="JID47" s="749"/>
      <c r="JIE47" s="749"/>
      <c r="JIF47" s="749"/>
      <c r="JIG47" s="749"/>
      <c r="JIH47" s="749"/>
      <c r="JII47" s="749"/>
      <c r="JIJ47" s="749"/>
      <c r="JIK47" s="749"/>
      <c r="JIL47" s="749"/>
      <c r="JIM47" s="749"/>
      <c r="JIN47" s="749"/>
      <c r="JIO47" s="749"/>
      <c r="JIP47" s="749"/>
      <c r="JIQ47" s="749"/>
      <c r="JIR47" s="749"/>
      <c r="JIS47" s="749"/>
      <c r="JIT47" s="749"/>
      <c r="JIU47" s="749"/>
      <c r="JIV47" s="749"/>
      <c r="JIW47" s="749"/>
      <c r="JIX47" s="749"/>
      <c r="JIY47" s="749"/>
      <c r="JIZ47" s="749"/>
      <c r="JJA47" s="749"/>
      <c r="JJB47" s="749"/>
      <c r="JJC47" s="749"/>
      <c r="JJD47" s="749"/>
      <c r="JJE47" s="749"/>
      <c r="JJF47" s="749"/>
      <c r="JJG47" s="749"/>
      <c r="JJH47" s="749"/>
      <c r="JJI47" s="749"/>
      <c r="JJJ47" s="749"/>
      <c r="JJK47" s="749"/>
      <c r="JJL47" s="749"/>
      <c r="JJM47" s="749"/>
      <c r="JJN47" s="749"/>
      <c r="JJO47" s="749"/>
      <c r="JJP47" s="749"/>
      <c r="JJQ47" s="749"/>
      <c r="JJR47" s="749"/>
      <c r="JJS47" s="749"/>
      <c r="JJT47" s="749"/>
      <c r="JJU47" s="749"/>
      <c r="JJV47" s="749"/>
      <c r="JJW47" s="749"/>
      <c r="JJX47" s="749"/>
      <c r="JJY47" s="749"/>
      <c r="JJZ47" s="749"/>
      <c r="JKA47" s="749"/>
      <c r="JKB47" s="749"/>
      <c r="JKC47" s="749"/>
      <c r="JKD47" s="749"/>
      <c r="JKE47" s="749"/>
      <c r="JKF47" s="749"/>
      <c r="JKG47" s="749"/>
      <c r="JKH47" s="749"/>
      <c r="JKI47" s="749"/>
      <c r="JKJ47" s="749"/>
      <c r="JKK47" s="749"/>
      <c r="JKL47" s="749"/>
      <c r="JKM47" s="749"/>
      <c r="JKN47" s="749"/>
      <c r="JKO47" s="749"/>
      <c r="JKP47" s="749"/>
      <c r="JKQ47" s="749"/>
      <c r="JKR47" s="749"/>
      <c r="JKS47" s="749"/>
      <c r="JKT47" s="749"/>
      <c r="JKU47" s="749"/>
      <c r="JKV47" s="749"/>
      <c r="JKW47" s="749"/>
      <c r="JKX47" s="749"/>
      <c r="JKY47" s="749"/>
      <c r="JKZ47" s="749"/>
      <c r="JLA47" s="749"/>
      <c r="JLB47" s="749"/>
      <c r="JLC47" s="749"/>
      <c r="JLD47" s="749"/>
      <c r="JLE47" s="749"/>
      <c r="JLF47" s="749"/>
      <c r="JLG47" s="749"/>
      <c r="JLH47" s="749"/>
      <c r="JLI47" s="749"/>
      <c r="JLJ47" s="749"/>
      <c r="JLK47" s="749"/>
      <c r="JLL47" s="749"/>
      <c r="JLM47" s="749"/>
      <c r="JLN47" s="749"/>
      <c r="JLO47" s="749"/>
      <c r="JLP47" s="749"/>
      <c r="JLQ47" s="749"/>
      <c r="JLR47" s="749"/>
      <c r="JLS47" s="749"/>
      <c r="JLT47" s="749"/>
      <c r="JLU47" s="749"/>
      <c r="JLV47" s="749"/>
      <c r="JLW47" s="749"/>
      <c r="JLX47" s="749"/>
      <c r="JLY47" s="749"/>
      <c r="JLZ47" s="749"/>
      <c r="JMA47" s="749"/>
      <c r="JMB47" s="749"/>
      <c r="JMC47" s="749"/>
      <c r="JMD47" s="749"/>
      <c r="JME47" s="749"/>
      <c r="JMF47" s="749"/>
      <c r="JMG47" s="749"/>
      <c r="JMH47" s="749"/>
      <c r="JMI47" s="749"/>
      <c r="JMJ47" s="749"/>
      <c r="JMK47" s="749"/>
      <c r="JML47" s="749"/>
      <c r="JMM47" s="749"/>
      <c r="JMN47" s="749"/>
      <c r="JMO47" s="749"/>
      <c r="JMP47" s="749"/>
      <c r="JMQ47" s="749"/>
      <c r="JMR47" s="749"/>
      <c r="JMS47" s="749"/>
      <c r="JMT47" s="749"/>
      <c r="JMU47" s="749"/>
      <c r="JMV47" s="749"/>
      <c r="JMW47" s="749"/>
      <c r="JMX47" s="749"/>
      <c r="JMY47" s="749"/>
      <c r="JMZ47" s="749"/>
      <c r="JNA47" s="749"/>
      <c r="JNB47" s="749"/>
      <c r="JNC47" s="749"/>
      <c r="JND47" s="749"/>
      <c r="JNE47" s="749"/>
      <c r="JNF47" s="749"/>
      <c r="JNG47" s="749"/>
      <c r="JNH47" s="749"/>
      <c r="JNI47" s="749"/>
      <c r="JNJ47" s="749"/>
      <c r="JNK47" s="749"/>
      <c r="JNL47" s="749"/>
      <c r="JNM47" s="749"/>
      <c r="JNN47" s="749"/>
      <c r="JNO47" s="749"/>
      <c r="JNP47" s="749"/>
      <c r="JNQ47" s="749"/>
      <c r="JNR47" s="749"/>
      <c r="JNS47" s="749"/>
      <c r="JNT47" s="749"/>
      <c r="JNU47" s="749"/>
      <c r="JNV47" s="749"/>
      <c r="JNW47" s="749"/>
      <c r="JNX47" s="749"/>
      <c r="JNY47" s="749"/>
      <c r="JNZ47" s="749"/>
      <c r="JOA47" s="749"/>
      <c r="JOB47" s="749"/>
      <c r="JOC47" s="749"/>
      <c r="JOD47" s="749"/>
      <c r="JOE47" s="749"/>
      <c r="JOF47" s="749"/>
      <c r="JOG47" s="749"/>
      <c r="JOH47" s="749"/>
      <c r="JOI47" s="749"/>
      <c r="JOJ47" s="749"/>
      <c r="JOK47" s="749"/>
      <c r="JOL47" s="749"/>
      <c r="JOM47" s="749"/>
      <c r="JON47" s="749"/>
      <c r="JOO47" s="749"/>
      <c r="JOP47" s="749"/>
      <c r="JOQ47" s="749"/>
      <c r="JOR47" s="749"/>
      <c r="JOS47" s="749"/>
      <c r="JOT47" s="749"/>
      <c r="JOU47" s="749"/>
      <c r="JOV47" s="749"/>
      <c r="JOW47" s="749"/>
      <c r="JOX47" s="749"/>
      <c r="JOY47" s="749"/>
      <c r="JOZ47" s="749"/>
      <c r="JPA47" s="749"/>
      <c r="JPB47" s="749"/>
      <c r="JPC47" s="749"/>
      <c r="JPD47" s="749"/>
      <c r="JPE47" s="749"/>
      <c r="JPF47" s="749"/>
      <c r="JPG47" s="749"/>
      <c r="JPH47" s="749"/>
      <c r="JPI47" s="749"/>
      <c r="JPJ47" s="749"/>
      <c r="JPK47" s="749"/>
      <c r="JPL47" s="749"/>
      <c r="JPM47" s="749"/>
      <c r="JPN47" s="749"/>
      <c r="JPO47" s="749"/>
      <c r="JPP47" s="749"/>
      <c r="JPQ47" s="749"/>
      <c r="JPR47" s="749"/>
      <c r="JPS47" s="749"/>
      <c r="JPT47" s="749"/>
      <c r="JPU47" s="749"/>
      <c r="JPV47" s="749"/>
      <c r="JPW47" s="749"/>
      <c r="JPX47" s="749"/>
      <c r="JPY47" s="749"/>
      <c r="JPZ47" s="749"/>
      <c r="JQA47" s="749"/>
      <c r="JQB47" s="749"/>
      <c r="JQC47" s="749"/>
      <c r="JQD47" s="749"/>
      <c r="JQE47" s="749"/>
      <c r="JQF47" s="749"/>
      <c r="JQG47" s="749"/>
      <c r="JQH47" s="749"/>
      <c r="JQI47" s="749"/>
      <c r="JQJ47" s="749"/>
      <c r="JQK47" s="749"/>
      <c r="JQL47" s="749"/>
      <c r="JQM47" s="749"/>
      <c r="JQN47" s="749"/>
      <c r="JQO47" s="749"/>
      <c r="JQP47" s="749"/>
      <c r="JQQ47" s="749"/>
      <c r="JQR47" s="749"/>
      <c r="JQS47" s="749"/>
      <c r="JQT47" s="749"/>
      <c r="JQU47" s="749"/>
      <c r="JQV47" s="749"/>
      <c r="JQW47" s="749"/>
      <c r="JQX47" s="749"/>
      <c r="JQY47" s="749"/>
      <c r="JQZ47" s="749"/>
      <c r="JRA47" s="749"/>
      <c r="JRB47" s="749"/>
      <c r="JRC47" s="749"/>
      <c r="JRD47" s="749"/>
      <c r="JRE47" s="749"/>
      <c r="JRF47" s="749"/>
      <c r="JRG47" s="749"/>
      <c r="JRH47" s="749"/>
      <c r="JRI47" s="749"/>
      <c r="JRJ47" s="749"/>
      <c r="JRK47" s="749"/>
      <c r="JRL47" s="749"/>
      <c r="JRM47" s="749"/>
      <c r="JRN47" s="749"/>
      <c r="JRO47" s="749"/>
      <c r="JRP47" s="749"/>
      <c r="JRQ47" s="749"/>
      <c r="JRR47" s="749"/>
      <c r="JRS47" s="749"/>
      <c r="JRT47" s="749"/>
      <c r="JRU47" s="749"/>
      <c r="JRV47" s="749"/>
      <c r="JRW47" s="749"/>
      <c r="JRX47" s="749"/>
      <c r="JRY47" s="749"/>
      <c r="JRZ47" s="749"/>
      <c r="JSA47" s="749"/>
      <c r="JSB47" s="749"/>
      <c r="JSC47" s="749"/>
      <c r="JSD47" s="749"/>
      <c r="JSE47" s="749"/>
      <c r="JSF47" s="749"/>
      <c r="JSG47" s="749"/>
      <c r="JSH47" s="749"/>
      <c r="JSI47" s="749"/>
      <c r="JSJ47" s="749"/>
      <c r="JSK47" s="749"/>
      <c r="JSL47" s="749"/>
      <c r="JSM47" s="749"/>
      <c r="JSN47" s="749"/>
      <c r="JSO47" s="749"/>
      <c r="JSP47" s="749"/>
      <c r="JSQ47" s="749"/>
      <c r="JSR47" s="749"/>
      <c r="JSS47" s="749"/>
      <c r="JST47" s="749"/>
      <c r="JSU47" s="749"/>
      <c r="JSV47" s="749"/>
      <c r="JSW47" s="749"/>
      <c r="JSX47" s="749"/>
      <c r="JSY47" s="749"/>
      <c r="JSZ47" s="749"/>
      <c r="JTA47" s="749"/>
      <c r="JTB47" s="749"/>
      <c r="JTC47" s="749"/>
      <c r="JTD47" s="749"/>
      <c r="JTE47" s="749"/>
      <c r="JTF47" s="749"/>
      <c r="JTG47" s="749"/>
      <c r="JTH47" s="749"/>
      <c r="JTI47" s="749"/>
      <c r="JTJ47" s="749"/>
      <c r="JTK47" s="749"/>
      <c r="JTL47" s="749"/>
      <c r="JTM47" s="749"/>
      <c r="JTN47" s="749"/>
      <c r="JTO47" s="749"/>
      <c r="JTP47" s="749"/>
      <c r="JTQ47" s="749"/>
      <c r="JTR47" s="749"/>
      <c r="JTS47" s="749"/>
      <c r="JTT47" s="749"/>
      <c r="JTU47" s="749"/>
      <c r="JTV47" s="749"/>
      <c r="JTW47" s="749"/>
      <c r="JTX47" s="749"/>
      <c r="JTY47" s="749"/>
      <c r="JTZ47" s="749"/>
      <c r="JUA47" s="749"/>
      <c r="JUB47" s="749"/>
      <c r="JUC47" s="749"/>
      <c r="JUD47" s="749"/>
      <c r="JUE47" s="749"/>
      <c r="JUF47" s="749"/>
      <c r="JUG47" s="749"/>
      <c r="JUH47" s="749"/>
      <c r="JUI47" s="749"/>
      <c r="JUJ47" s="749"/>
      <c r="JUK47" s="749"/>
      <c r="JUL47" s="749"/>
      <c r="JUM47" s="749"/>
      <c r="JUN47" s="749"/>
      <c r="JUO47" s="749"/>
      <c r="JUP47" s="749"/>
      <c r="JUQ47" s="749"/>
      <c r="JUR47" s="749"/>
      <c r="JUS47" s="749"/>
      <c r="JUT47" s="749"/>
      <c r="JUU47" s="749"/>
      <c r="JUV47" s="749"/>
      <c r="JUW47" s="749"/>
      <c r="JUX47" s="749"/>
      <c r="JUY47" s="749"/>
      <c r="JUZ47" s="749"/>
      <c r="JVA47" s="749"/>
      <c r="JVB47" s="749"/>
      <c r="JVC47" s="749"/>
      <c r="JVD47" s="749"/>
      <c r="JVE47" s="749"/>
      <c r="JVF47" s="749"/>
      <c r="JVG47" s="749"/>
      <c r="JVH47" s="749"/>
      <c r="JVI47" s="749"/>
      <c r="JVJ47" s="749"/>
      <c r="JVK47" s="749"/>
      <c r="JVL47" s="749"/>
      <c r="JVM47" s="749"/>
      <c r="JVN47" s="749"/>
      <c r="JVO47" s="749"/>
      <c r="JVP47" s="749"/>
      <c r="JVQ47" s="749"/>
      <c r="JVR47" s="749"/>
      <c r="JVS47" s="749"/>
      <c r="JVT47" s="749"/>
      <c r="JVU47" s="749"/>
      <c r="JVV47" s="749"/>
      <c r="JVW47" s="749"/>
      <c r="JVX47" s="749"/>
      <c r="JVY47" s="749"/>
      <c r="JVZ47" s="749"/>
      <c r="JWA47" s="749"/>
      <c r="JWB47" s="749"/>
      <c r="JWC47" s="749"/>
      <c r="JWD47" s="749"/>
      <c r="JWE47" s="749"/>
      <c r="JWF47" s="749"/>
      <c r="JWG47" s="749"/>
      <c r="JWH47" s="749"/>
      <c r="JWI47" s="749"/>
      <c r="JWJ47" s="749"/>
      <c r="JWK47" s="749"/>
      <c r="JWL47" s="749"/>
      <c r="JWM47" s="749"/>
      <c r="JWN47" s="749"/>
      <c r="JWO47" s="749"/>
      <c r="JWP47" s="749"/>
      <c r="JWQ47" s="749"/>
      <c r="JWR47" s="749"/>
      <c r="JWS47" s="749"/>
      <c r="JWT47" s="749"/>
      <c r="JWU47" s="749"/>
      <c r="JWV47" s="749"/>
      <c r="JWW47" s="749"/>
      <c r="JWX47" s="749"/>
      <c r="JWY47" s="749"/>
      <c r="JWZ47" s="749"/>
      <c r="JXA47" s="749"/>
      <c r="JXB47" s="749"/>
      <c r="JXC47" s="749"/>
      <c r="JXD47" s="749"/>
      <c r="JXE47" s="749"/>
      <c r="JXF47" s="749"/>
      <c r="JXG47" s="749"/>
      <c r="JXH47" s="749"/>
      <c r="JXI47" s="749"/>
      <c r="JXJ47" s="749"/>
      <c r="JXK47" s="749"/>
      <c r="JXL47" s="749"/>
      <c r="JXM47" s="749"/>
      <c r="JXN47" s="749"/>
      <c r="JXO47" s="749"/>
      <c r="JXP47" s="749"/>
      <c r="JXQ47" s="749"/>
      <c r="JXR47" s="749"/>
      <c r="JXS47" s="749"/>
      <c r="JXT47" s="749"/>
      <c r="JXU47" s="749"/>
      <c r="JXV47" s="749"/>
      <c r="JXW47" s="749"/>
      <c r="JXX47" s="749"/>
      <c r="JXY47" s="749"/>
      <c r="JXZ47" s="749"/>
      <c r="JYA47" s="749"/>
      <c r="JYB47" s="749"/>
      <c r="JYC47" s="749"/>
      <c r="JYD47" s="749"/>
      <c r="JYE47" s="749"/>
      <c r="JYF47" s="749"/>
      <c r="JYG47" s="749"/>
      <c r="JYH47" s="749"/>
      <c r="JYI47" s="749"/>
      <c r="JYJ47" s="749"/>
      <c r="JYK47" s="749"/>
      <c r="JYL47" s="749"/>
      <c r="JYM47" s="749"/>
      <c r="JYN47" s="749"/>
      <c r="JYO47" s="749"/>
      <c r="JYP47" s="749"/>
      <c r="JYQ47" s="749"/>
      <c r="JYR47" s="749"/>
      <c r="JYS47" s="749"/>
      <c r="JYT47" s="749"/>
      <c r="JYU47" s="749"/>
      <c r="JYV47" s="749"/>
      <c r="JYW47" s="749"/>
      <c r="JYX47" s="749"/>
      <c r="JYY47" s="749"/>
      <c r="JYZ47" s="749"/>
      <c r="JZA47" s="749"/>
      <c r="JZB47" s="749"/>
      <c r="JZC47" s="749"/>
      <c r="JZD47" s="749"/>
      <c r="JZE47" s="749"/>
      <c r="JZF47" s="749"/>
      <c r="JZG47" s="749"/>
      <c r="JZH47" s="749"/>
      <c r="JZI47" s="749"/>
      <c r="JZJ47" s="749"/>
      <c r="JZK47" s="749"/>
      <c r="JZL47" s="749"/>
      <c r="JZM47" s="749"/>
      <c r="JZN47" s="749"/>
      <c r="JZO47" s="749"/>
      <c r="JZP47" s="749"/>
      <c r="JZQ47" s="749"/>
      <c r="JZR47" s="749"/>
      <c r="JZS47" s="749"/>
      <c r="JZT47" s="749"/>
      <c r="JZU47" s="749"/>
      <c r="JZV47" s="749"/>
      <c r="JZW47" s="749"/>
      <c r="JZX47" s="749"/>
      <c r="JZY47" s="749"/>
      <c r="JZZ47" s="749"/>
      <c r="KAA47" s="749"/>
      <c r="KAB47" s="749"/>
      <c r="KAC47" s="749"/>
      <c r="KAD47" s="749"/>
      <c r="KAE47" s="749"/>
      <c r="KAF47" s="749"/>
      <c r="KAG47" s="749"/>
      <c r="KAH47" s="749"/>
      <c r="KAI47" s="749"/>
      <c r="KAJ47" s="749"/>
      <c r="KAK47" s="749"/>
      <c r="KAL47" s="749"/>
      <c r="KAM47" s="749"/>
      <c r="KAN47" s="749"/>
      <c r="KAO47" s="749"/>
      <c r="KAP47" s="749"/>
      <c r="KAQ47" s="749"/>
      <c r="KAR47" s="749"/>
      <c r="KAS47" s="749"/>
      <c r="KAT47" s="749"/>
      <c r="KAU47" s="749"/>
      <c r="KAV47" s="749"/>
      <c r="KAW47" s="749"/>
      <c r="KAX47" s="749"/>
      <c r="KAY47" s="749"/>
      <c r="KAZ47" s="749"/>
      <c r="KBA47" s="749"/>
      <c r="KBB47" s="749"/>
      <c r="KBC47" s="749"/>
      <c r="KBD47" s="749"/>
      <c r="KBE47" s="749"/>
      <c r="KBF47" s="749"/>
      <c r="KBG47" s="749"/>
      <c r="KBH47" s="749"/>
      <c r="KBI47" s="749"/>
      <c r="KBJ47" s="749"/>
      <c r="KBK47" s="749"/>
      <c r="KBL47" s="749"/>
      <c r="KBM47" s="749"/>
      <c r="KBN47" s="749"/>
      <c r="KBO47" s="749"/>
      <c r="KBP47" s="749"/>
      <c r="KBQ47" s="749"/>
      <c r="KBR47" s="749"/>
      <c r="KBS47" s="749"/>
      <c r="KBT47" s="749"/>
      <c r="KBU47" s="749"/>
      <c r="KBV47" s="749"/>
      <c r="KBW47" s="749"/>
      <c r="KBX47" s="749"/>
      <c r="KBY47" s="749"/>
      <c r="KBZ47" s="749"/>
      <c r="KCA47" s="749"/>
      <c r="KCB47" s="749"/>
      <c r="KCC47" s="749"/>
      <c r="KCD47" s="749"/>
      <c r="KCE47" s="749"/>
      <c r="KCF47" s="749"/>
      <c r="KCG47" s="749"/>
      <c r="KCH47" s="749"/>
      <c r="KCI47" s="749"/>
      <c r="KCJ47" s="749"/>
      <c r="KCK47" s="749"/>
      <c r="KCL47" s="749"/>
      <c r="KCM47" s="749"/>
      <c r="KCN47" s="749"/>
      <c r="KCO47" s="749"/>
      <c r="KCP47" s="749"/>
      <c r="KCQ47" s="749"/>
      <c r="KCR47" s="749"/>
      <c r="KCS47" s="749"/>
      <c r="KCT47" s="749"/>
      <c r="KCU47" s="749"/>
      <c r="KCV47" s="749"/>
      <c r="KCW47" s="749"/>
      <c r="KCX47" s="749"/>
      <c r="KCY47" s="749"/>
      <c r="KCZ47" s="749"/>
      <c r="KDA47" s="749"/>
      <c r="KDB47" s="749"/>
      <c r="KDC47" s="749"/>
      <c r="KDD47" s="749"/>
      <c r="KDE47" s="749"/>
      <c r="KDF47" s="749"/>
      <c r="KDG47" s="749"/>
      <c r="KDH47" s="749"/>
      <c r="KDI47" s="749"/>
      <c r="KDJ47" s="749"/>
      <c r="KDK47" s="749"/>
      <c r="KDL47" s="749"/>
      <c r="KDM47" s="749"/>
      <c r="KDN47" s="749"/>
      <c r="KDO47" s="749"/>
      <c r="KDP47" s="749"/>
      <c r="KDQ47" s="749"/>
      <c r="KDR47" s="749"/>
      <c r="KDS47" s="749"/>
      <c r="KDT47" s="749"/>
      <c r="KDU47" s="749"/>
      <c r="KDV47" s="749"/>
      <c r="KDW47" s="749"/>
      <c r="KDX47" s="749"/>
      <c r="KDY47" s="749"/>
      <c r="KDZ47" s="749"/>
      <c r="KEA47" s="749"/>
      <c r="KEB47" s="749"/>
      <c r="KEC47" s="749"/>
      <c r="KED47" s="749"/>
      <c r="KEE47" s="749"/>
      <c r="KEF47" s="749"/>
      <c r="KEG47" s="749"/>
      <c r="KEH47" s="749"/>
      <c r="KEI47" s="749"/>
      <c r="KEJ47" s="749"/>
      <c r="KEK47" s="749"/>
      <c r="KEL47" s="749"/>
      <c r="KEM47" s="749"/>
      <c r="KEN47" s="749"/>
      <c r="KEO47" s="749"/>
      <c r="KEP47" s="749"/>
      <c r="KEQ47" s="749"/>
      <c r="KER47" s="749"/>
      <c r="KES47" s="749"/>
      <c r="KET47" s="749"/>
      <c r="KEU47" s="749"/>
      <c r="KEV47" s="749"/>
      <c r="KEW47" s="749"/>
      <c r="KEX47" s="749"/>
      <c r="KEY47" s="749"/>
      <c r="KEZ47" s="749"/>
      <c r="KFA47" s="749"/>
      <c r="KFB47" s="749"/>
      <c r="KFC47" s="749"/>
      <c r="KFD47" s="749"/>
      <c r="KFE47" s="749"/>
      <c r="KFF47" s="749"/>
      <c r="KFG47" s="749"/>
      <c r="KFH47" s="749"/>
      <c r="KFI47" s="749"/>
      <c r="KFJ47" s="749"/>
      <c r="KFK47" s="749"/>
      <c r="KFL47" s="749"/>
      <c r="KFM47" s="749"/>
      <c r="KFN47" s="749"/>
      <c r="KFO47" s="749"/>
      <c r="KFP47" s="749"/>
      <c r="KFQ47" s="749"/>
      <c r="KFR47" s="749"/>
      <c r="KFS47" s="749"/>
      <c r="KFT47" s="749"/>
      <c r="KFU47" s="749"/>
      <c r="KFV47" s="749"/>
      <c r="KFW47" s="749"/>
      <c r="KFX47" s="749"/>
      <c r="KFY47" s="749"/>
      <c r="KFZ47" s="749"/>
      <c r="KGA47" s="749"/>
      <c r="KGB47" s="749"/>
      <c r="KGC47" s="749"/>
      <c r="KGD47" s="749"/>
      <c r="KGE47" s="749"/>
      <c r="KGF47" s="749"/>
      <c r="KGG47" s="749"/>
      <c r="KGH47" s="749"/>
      <c r="KGI47" s="749"/>
      <c r="KGJ47" s="749"/>
      <c r="KGK47" s="749"/>
      <c r="KGL47" s="749"/>
      <c r="KGM47" s="749"/>
      <c r="KGN47" s="749"/>
      <c r="KGO47" s="749"/>
      <c r="KGP47" s="749"/>
      <c r="KGQ47" s="749"/>
      <c r="KGR47" s="749"/>
      <c r="KGS47" s="749"/>
      <c r="KGT47" s="749"/>
      <c r="KGU47" s="749"/>
      <c r="KGV47" s="749"/>
      <c r="KGW47" s="749"/>
      <c r="KGX47" s="749"/>
      <c r="KGY47" s="749"/>
      <c r="KGZ47" s="749"/>
      <c r="KHA47" s="749"/>
      <c r="KHB47" s="749"/>
      <c r="KHC47" s="749"/>
      <c r="KHD47" s="749"/>
      <c r="KHE47" s="749"/>
      <c r="KHF47" s="749"/>
      <c r="KHG47" s="749"/>
      <c r="KHH47" s="749"/>
      <c r="KHI47" s="749"/>
      <c r="KHJ47" s="749"/>
      <c r="KHK47" s="749"/>
      <c r="KHL47" s="749"/>
      <c r="KHM47" s="749"/>
      <c r="KHN47" s="749"/>
      <c r="KHO47" s="749"/>
      <c r="KHP47" s="749"/>
      <c r="KHQ47" s="749"/>
      <c r="KHR47" s="749"/>
      <c r="KHS47" s="749"/>
      <c r="KHT47" s="749"/>
      <c r="KHU47" s="749"/>
      <c r="KHV47" s="749"/>
      <c r="KHW47" s="749"/>
      <c r="KHX47" s="749"/>
      <c r="KHY47" s="749"/>
      <c r="KHZ47" s="749"/>
      <c r="KIA47" s="749"/>
      <c r="KIB47" s="749"/>
      <c r="KIC47" s="749"/>
      <c r="KID47" s="749"/>
      <c r="KIE47" s="749"/>
      <c r="KIF47" s="749"/>
      <c r="KIG47" s="749"/>
      <c r="KIH47" s="749"/>
      <c r="KII47" s="749"/>
      <c r="KIJ47" s="749"/>
      <c r="KIK47" s="749"/>
      <c r="KIL47" s="749"/>
      <c r="KIM47" s="749"/>
      <c r="KIN47" s="749"/>
      <c r="KIO47" s="749"/>
      <c r="KIP47" s="749"/>
      <c r="KIQ47" s="749"/>
      <c r="KIR47" s="749"/>
      <c r="KIS47" s="749"/>
      <c r="KIT47" s="749"/>
      <c r="KIU47" s="749"/>
      <c r="KIV47" s="749"/>
      <c r="KIW47" s="749"/>
      <c r="KIX47" s="749"/>
      <c r="KIY47" s="749"/>
      <c r="KIZ47" s="749"/>
      <c r="KJA47" s="749"/>
      <c r="KJB47" s="749"/>
      <c r="KJC47" s="749"/>
      <c r="KJD47" s="749"/>
      <c r="KJE47" s="749"/>
      <c r="KJF47" s="749"/>
      <c r="KJG47" s="749"/>
      <c r="KJH47" s="749"/>
      <c r="KJI47" s="749"/>
      <c r="KJJ47" s="749"/>
      <c r="KJK47" s="749"/>
      <c r="KJL47" s="749"/>
      <c r="KJM47" s="749"/>
      <c r="KJN47" s="749"/>
      <c r="KJO47" s="749"/>
      <c r="KJP47" s="749"/>
      <c r="KJQ47" s="749"/>
      <c r="KJR47" s="749"/>
      <c r="KJS47" s="749"/>
      <c r="KJT47" s="749"/>
      <c r="KJU47" s="749"/>
      <c r="KJV47" s="749"/>
      <c r="KJW47" s="749"/>
      <c r="KJX47" s="749"/>
      <c r="KJY47" s="749"/>
      <c r="KJZ47" s="749"/>
      <c r="KKA47" s="749"/>
      <c r="KKB47" s="749"/>
      <c r="KKC47" s="749"/>
      <c r="KKD47" s="749"/>
      <c r="KKE47" s="749"/>
      <c r="KKF47" s="749"/>
      <c r="KKG47" s="749"/>
      <c r="KKH47" s="749"/>
      <c r="KKI47" s="749"/>
      <c r="KKJ47" s="749"/>
      <c r="KKK47" s="749"/>
      <c r="KKL47" s="749"/>
      <c r="KKM47" s="749"/>
      <c r="KKN47" s="749"/>
      <c r="KKO47" s="749"/>
      <c r="KKP47" s="749"/>
      <c r="KKQ47" s="749"/>
      <c r="KKR47" s="749"/>
      <c r="KKS47" s="749"/>
      <c r="KKT47" s="749"/>
      <c r="KKU47" s="749"/>
      <c r="KKV47" s="749"/>
      <c r="KKW47" s="749"/>
      <c r="KKX47" s="749"/>
      <c r="KKY47" s="749"/>
      <c r="KKZ47" s="749"/>
      <c r="KLA47" s="749"/>
      <c r="KLB47" s="749"/>
      <c r="KLC47" s="749"/>
      <c r="KLD47" s="749"/>
      <c r="KLE47" s="749"/>
      <c r="KLF47" s="749"/>
      <c r="KLG47" s="749"/>
      <c r="KLH47" s="749"/>
      <c r="KLI47" s="749"/>
      <c r="KLJ47" s="749"/>
      <c r="KLK47" s="749"/>
      <c r="KLL47" s="749"/>
      <c r="KLM47" s="749"/>
      <c r="KLN47" s="749"/>
      <c r="KLO47" s="749"/>
      <c r="KLP47" s="749"/>
      <c r="KLQ47" s="749"/>
      <c r="KLR47" s="749"/>
      <c r="KLS47" s="749"/>
      <c r="KLT47" s="749"/>
      <c r="KLU47" s="749"/>
      <c r="KLV47" s="749"/>
      <c r="KLW47" s="749"/>
      <c r="KLX47" s="749"/>
      <c r="KLY47" s="749"/>
      <c r="KLZ47" s="749"/>
      <c r="KMA47" s="749"/>
      <c r="KMB47" s="749"/>
      <c r="KMC47" s="749"/>
      <c r="KMD47" s="749"/>
      <c r="KME47" s="749"/>
      <c r="KMF47" s="749"/>
      <c r="KMG47" s="749"/>
      <c r="KMH47" s="749"/>
      <c r="KMI47" s="749"/>
      <c r="KMJ47" s="749"/>
      <c r="KMK47" s="749"/>
      <c r="KML47" s="749"/>
      <c r="KMM47" s="749"/>
      <c r="KMN47" s="749"/>
      <c r="KMO47" s="749"/>
      <c r="KMP47" s="749"/>
      <c r="KMQ47" s="749"/>
      <c r="KMR47" s="749"/>
      <c r="KMS47" s="749"/>
      <c r="KMT47" s="749"/>
      <c r="KMU47" s="749"/>
      <c r="KMV47" s="749"/>
      <c r="KMW47" s="749"/>
      <c r="KMX47" s="749"/>
      <c r="KMY47" s="749"/>
      <c r="KMZ47" s="749"/>
      <c r="KNA47" s="749"/>
      <c r="KNB47" s="749"/>
      <c r="KNC47" s="749"/>
      <c r="KND47" s="749"/>
      <c r="KNE47" s="749"/>
      <c r="KNF47" s="749"/>
      <c r="KNG47" s="749"/>
      <c r="KNH47" s="749"/>
      <c r="KNI47" s="749"/>
      <c r="KNJ47" s="749"/>
      <c r="KNK47" s="749"/>
      <c r="KNL47" s="749"/>
      <c r="KNM47" s="749"/>
      <c r="KNN47" s="749"/>
      <c r="KNO47" s="749"/>
      <c r="KNP47" s="749"/>
      <c r="KNQ47" s="749"/>
      <c r="KNR47" s="749"/>
      <c r="KNS47" s="749"/>
      <c r="KNT47" s="749"/>
      <c r="KNU47" s="749"/>
      <c r="KNV47" s="749"/>
      <c r="KNW47" s="749"/>
      <c r="KNX47" s="749"/>
      <c r="KNY47" s="749"/>
      <c r="KNZ47" s="749"/>
      <c r="KOA47" s="749"/>
      <c r="KOB47" s="749"/>
      <c r="KOC47" s="749"/>
      <c r="KOD47" s="749"/>
      <c r="KOE47" s="749"/>
      <c r="KOF47" s="749"/>
      <c r="KOG47" s="749"/>
      <c r="KOH47" s="749"/>
      <c r="KOI47" s="749"/>
      <c r="KOJ47" s="749"/>
      <c r="KOK47" s="749"/>
      <c r="KOL47" s="749"/>
      <c r="KOM47" s="749"/>
      <c r="KON47" s="749"/>
      <c r="KOO47" s="749"/>
      <c r="KOP47" s="749"/>
      <c r="KOQ47" s="749"/>
      <c r="KOR47" s="749"/>
      <c r="KOS47" s="749"/>
      <c r="KOT47" s="749"/>
      <c r="KOU47" s="749"/>
      <c r="KOV47" s="749"/>
      <c r="KOW47" s="749"/>
      <c r="KOX47" s="749"/>
      <c r="KOY47" s="749"/>
      <c r="KOZ47" s="749"/>
      <c r="KPA47" s="749"/>
      <c r="KPB47" s="749"/>
      <c r="KPC47" s="749"/>
      <c r="KPD47" s="749"/>
      <c r="KPE47" s="749"/>
      <c r="KPF47" s="749"/>
      <c r="KPG47" s="749"/>
      <c r="KPH47" s="749"/>
      <c r="KPI47" s="749"/>
      <c r="KPJ47" s="749"/>
      <c r="KPK47" s="749"/>
      <c r="KPL47" s="749"/>
      <c r="KPM47" s="749"/>
      <c r="KPN47" s="749"/>
      <c r="KPO47" s="749"/>
      <c r="KPP47" s="749"/>
      <c r="KPQ47" s="749"/>
      <c r="KPR47" s="749"/>
      <c r="KPS47" s="749"/>
      <c r="KPT47" s="749"/>
      <c r="KPU47" s="749"/>
      <c r="KPV47" s="749"/>
      <c r="KPW47" s="749"/>
      <c r="KPX47" s="749"/>
      <c r="KPY47" s="749"/>
      <c r="KPZ47" s="749"/>
      <c r="KQA47" s="749"/>
      <c r="KQB47" s="749"/>
      <c r="KQC47" s="749"/>
      <c r="KQD47" s="749"/>
      <c r="KQE47" s="749"/>
      <c r="KQF47" s="749"/>
      <c r="KQG47" s="749"/>
      <c r="KQH47" s="749"/>
      <c r="KQI47" s="749"/>
      <c r="KQJ47" s="749"/>
      <c r="KQK47" s="749"/>
      <c r="KQL47" s="749"/>
      <c r="KQM47" s="749"/>
      <c r="KQN47" s="749"/>
      <c r="KQO47" s="749"/>
      <c r="KQP47" s="749"/>
      <c r="KQQ47" s="749"/>
      <c r="KQR47" s="749"/>
      <c r="KQS47" s="749"/>
      <c r="KQT47" s="749"/>
      <c r="KQU47" s="749"/>
      <c r="KQV47" s="749"/>
      <c r="KQW47" s="749"/>
      <c r="KQX47" s="749"/>
      <c r="KQY47" s="749"/>
      <c r="KQZ47" s="749"/>
      <c r="KRA47" s="749"/>
      <c r="KRB47" s="749"/>
      <c r="KRC47" s="749"/>
      <c r="KRD47" s="749"/>
      <c r="KRE47" s="749"/>
      <c r="KRF47" s="749"/>
      <c r="KRG47" s="749"/>
      <c r="KRH47" s="749"/>
      <c r="KRI47" s="749"/>
      <c r="KRJ47" s="749"/>
      <c r="KRK47" s="749"/>
      <c r="KRL47" s="749"/>
      <c r="KRM47" s="749"/>
      <c r="KRN47" s="749"/>
      <c r="KRO47" s="749"/>
      <c r="KRP47" s="749"/>
      <c r="KRQ47" s="749"/>
      <c r="KRR47" s="749"/>
      <c r="KRS47" s="749"/>
      <c r="KRT47" s="749"/>
      <c r="KRU47" s="749"/>
      <c r="KRV47" s="749"/>
      <c r="KRW47" s="749"/>
      <c r="KRX47" s="749"/>
      <c r="KRY47" s="749"/>
      <c r="KRZ47" s="749"/>
      <c r="KSA47" s="749"/>
      <c r="KSB47" s="749"/>
      <c r="KSC47" s="749"/>
      <c r="KSD47" s="749"/>
      <c r="KSE47" s="749"/>
      <c r="KSF47" s="749"/>
      <c r="KSG47" s="749"/>
      <c r="KSH47" s="749"/>
      <c r="KSI47" s="749"/>
      <c r="KSJ47" s="749"/>
      <c r="KSK47" s="749"/>
      <c r="KSL47" s="749"/>
      <c r="KSM47" s="749"/>
      <c r="KSN47" s="749"/>
      <c r="KSO47" s="749"/>
      <c r="KSP47" s="749"/>
      <c r="KSQ47" s="749"/>
      <c r="KSR47" s="749"/>
      <c r="KSS47" s="749"/>
      <c r="KST47" s="749"/>
      <c r="KSU47" s="749"/>
      <c r="KSV47" s="749"/>
      <c r="KSW47" s="749"/>
      <c r="KSX47" s="749"/>
      <c r="KSY47" s="749"/>
      <c r="KSZ47" s="749"/>
      <c r="KTA47" s="749"/>
      <c r="KTB47" s="749"/>
      <c r="KTC47" s="749"/>
      <c r="KTD47" s="749"/>
      <c r="KTE47" s="749"/>
      <c r="KTF47" s="749"/>
      <c r="KTG47" s="749"/>
      <c r="KTH47" s="749"/>
      <c r="KTI47" s="749"/>
      <c r="KTJ47" s="749"/>
      <c r="KTK47" s="749"/>
      <c r="KTL47" s="749"/>
      <c r="KTM47" s="749"/>
      <c r="KTN47" s="749"/>
      <c r="KTO47" s="749"/>
      <c r="KTP47" s="749"/>
      <c r="KTQ47" s="749"/>
      <c r="KTR47" s="749"/>
      <c r="KTS47" s="749"/>
      <c r="KTT47" s="749"/>
      <c r="KTU47" s="749"/>
      <c r="KTV47" s="749"/>
      <c r="KTW47" s="749"/>
      <c r="KTX47" s="749"/>
      <c r="KTY47" s="749"/>
      <c r="KTZ47" s="749"/>
      <c r="KUA47" s="749"/>
      <c r="KUB47" s="749"/>
      <c r="KUC47" s="749"/>
      <c r="KUD47" s="749"/>
      <c r="KUE47" s="749"/>
      <c r="KUF47" s="749"/>
      <c r="KUG47" s="749"/>
      <c r="KUH47" s="749"/>
      <c r="KUI47" s="749"/>
      <c r="KUJ47" s="749"/>
      <c r="KUK47" s="749"/>
      <c r="KUL47" s="749"/>
      <c r="KUM47" s="749"/>
      <c r="KUN47" s="749"/>
      <c r="KUO47" s="749"/>
      <c r="KUP47" s="749"/>
      <c r="KUQ47" s="749"/>
      <c r="KUR47" s="749"/>
      <c r="KUS47" s="749"/>
      <c r="KUT47" s="749"/>
      <c r="KUU47" s="749"/>
      <c r="KUV47" s="749"/>
      <c r="KUW47" s="749"/>
      <c r="KUX47" s="749"/>
      <c r="KUY47" s="749"/>
      <c r="KUZ47" s="749"/>
      <c r="KVA47" s="749"/>
      <c r="KVB47" s="749"/>
      <c r="KVC47" s="749"/>
      <c r="KVD47" s="749"/>
      <c r="KVE47" s="749"/>
      <c r="KVF47" s="749"/>
      <c r="KVG47" s="749"/>
      <c r="KVH47" s="749"/>
      <c r="KVI47" s="749"/>
      <c r="KVJ47" s="749"/>
      <c r="KVK47" s="749"/>
      <c r="KVL47" s="749"/>
      <c r="KVM47" s="749"/>
      <c r="KVN47" s="749"/>
      <c r="KVO47" s="749"/>
      <c r="KVP47" s="749"/>
      <c r="KVQ47" s="749"/>
      <c r="KVR47" s="749"/>
      <c r="KVS47" s="749"/>
      <c r="KVT47" s="749"/>
      <c r="KVU47" s="749"/>
      <c r="KVV47" s="749"/>
      <c r="KVW47" s="749"/>
      <c r="KVX47" s="749"/>
      <c r="KVY47" s="749"/>
      <c r="KVZ47" s="749"/>
      <c r="KWA47" s="749"/>
      <c r="KWB47" s="749"/>
      <c r="KWC47" s="749"/>
      <c r="KWD47" s="749"/>
      <c r="KWE47" s="749"/>
      <c r="KWF47" s="749"/>
      <c r="KWG47" s="749"/>
      <c r="KWH47" s="749"/>
      <c r="KWI47" s="749"/>
      <c r="KWJ47" s="749"/>
      <c r="KWK47" s="749"/>
      <c r="KWL47" s="749"/>
      <c r="KWM47" s="749"/>
      <c r="KWN47" s="749"/>
      <c r="KWO47" s="749"/>
      <c r="KWP47" s="749"/>
      <c r="KWQ47" s="749"/>
      <c r="KWR47" s="749"/>
      <c r="KWS47" s="749"/>
      <c r="KWT47" s="749"/>
      <c r="KWU47" s="749"/>
      <c r="KWV47" s="749"/>
      <c r="KWW47" s="749"/>
      <c r="KWX47" s="749"/>
      <c r="KWY47" s="749"/>
      <c r="KWZ47" s="749"/>
      <c r="KXA47" s="749"/>
      <c r="KXB47" s="749"/>
      <c r="KXC47" s="749"/>
      <c r="KXD47" s="749"/>
      <c r="KXE47" s="749"/>
      <c r="KXF47" s="749"/>
      <c r="KXG47" s="749"/>
      <c r="KXH47" s="749"/>
      <c r="KXI47" s="749"/>
      <c r="KXJ47" s="749"/>
      <c r="KXK47" s="749"/>
      <c r="KXL47" s="749"/>
      <c r="KXM47" s="749"/>
      <c r="KXN47" s="749"/>
      <c r="KXO47" s="749"/>
      <c r="KXP47" s="749"/>
      <c r="KXQ47" s="749"/>
      <c r="KXR47" s="749"/>
      <c r="KXS47" s="749"/>
      <c r="KXT47" s="749"/>
      <c r="KXU47" s="749"/>
      <c r="KXV47" s="749"/>
      <c r="KXW47" s="749"/>
      <c r="KXX47" s="749"/>
      <c r="KXY47" s="749"/>
      <c r="KXZ47" s="749"/>
      <c r="KYA47" s="749"/>
      <c r="KYB47" s="749"/>
      <c r="KYC47" s="749"/>
      <c r="KYD47" s="749"/>
      <c r="KYE47" s="749"/>
      <c r="KYF47" s="749"/>
      <c r="KYG47" s="749"/>
      <c r="KYH47" s="749"/>
      <c r="KYI47" s="749"/>
      <c r="KYJ47" s="749"/>
      <c r="KYK47" s="749"/>
      <c r="KYL47" s="749"/>
      <c r="KYM47" s="749"/>
      <c r="KYN47" s="749"/>
      <c r="KYO47" s="749"/>
      <c r="KYP47" s="749"/>
      <c r="KYQ47" s="749"/>
      <c r="KYR47" s="749"/>
      <c r="KYS47" s="749"/>
      <c r="KYT47" s="749"/>
      <c r="KYU47" s="749"/>
      <c r="KYV47" s="749"/>
      <c r="KYW47" s="749"/>
      <c r="KYX47" s="749"/>
      <c r="KYY47" s="749"/>
      <c r="KYZ47" s="749"/>
      <c r="KZA47" s="749"/>
      <c r="KZB47" s="749"/>
      <c r="KZC47" s="749"/>
      <c r="KZD47" s="749"/>
      <c r="KZE47" s="749"/>
      <c r="KZF47" s="749"/>
      <c r="KZG47" s="749"/>
      <c r="KZH47" s="749"/>
      <c r="KZI47" s="749"/>
      <c r="KZJ47" s="749"/>
      <c r="KZK47" s="749"/>
      <c r="KZL47" s="749"/>
      <c r="KZM47" s="749"/>
      <c r="KZN47" s="749"/>
      <c r="KZO47" s="749"/>
      <c r="KZP47" s="749"/>
      <c r="KZQ47" s="749"/>
      <c r="KZR47" s="749"/>
      <c r="KZS47" s="749"/>
      <c r="KZT47" s="749"/>
      <c r="KZU47" s="749"/>
      <c r="KZV47" s="749"/>
      <c r="KZW47" s="749"/>
      <c r="KZX47" s="749"/>
      <c r="KZY47" s="749"/>
      <c r="KZZ47" s="749"/>
      <c r="LAA47" s="749"/>
      <c r="LAB47" s="749"/>
      <c r="LAC47" s="749"/>
      <c r="LAD47" s="749"/>
      <c r="LAE47" s="749"/>
      <c r="LAF47" s="749"/>
      <c r="LAG47" s="749"/>
      <c r="LAH47" s="749"/>
      <c r="LAI47" s="749"/>
      <c r="LAJ47" s="749"/>
      <c r="LAK47" s="749"/>
      <c r="LAL47" s="749"/>
      <c r="LAM47" s="749"/>
      <c r="LAN47" s="749"/>
      <c r="LAO47" s="749"/>
      <c r="LAP47" s="749"/>
      <c r="LAQ47" s="749"/>
      <c r="LAR47" s="749"/>
      <c r="LAS47" s="749"/>
      <c r="LAT47" s="749"/>
      <c r="LAU47" s="749"/>
      <c r="LAV47" s="749"/>
      <c r="LAW47" s="749"/>
      <c r="LAX47" s="749"/>
      <c r="LAY47" s="749"/>
      <c r="LAZ47" s="749"/>
      <c r="LBA47" s="749"/>
      <c r="LBB47" s="749"/>
      <c r="LBC47" s="749"/>
      <c r="LBD47" s="749"/>
      <c r="LBE47" s="749"/>
      <c r="LBF47" s="749"/>
      <c r="LBG47" s="749"/>
      <c r="LBH47" s="749"/>
      <c r="LBI47" s="749"/>
      <c r="LBJ47" s="749"/>
      <c r="LBK47" s="749"/>
      <c r="LBL47" s="749"/>
      <c r="LBM47" s="749"/>
      <c r="LBN47" s="749"/>
      <c r="LBO47" s="749"/>
      <c r="LBP47" s="749"/>
      <c r="LBQ47" s="749"/>
      <c r="LBR47" s="749"/>
      <c r="LBS47" s="749"/>
      <c r="LBT47" s="749"/>
      <c r="LBU47" s="749"/>
      <c r="LBV47" s="749"/>
      <c r="LBW47" s="749"/>
      <c r="LBX47" s="749"/>
      <c r="LBY47" s="749"/>
      <c r="LBZ47" s="749"/>
      <c r="LCA47" s="749"/>
      <c r="LCB47" s="749"/>
      <c r="LCC47" s="749"/>
      <c r="LCD47" s="749"/>
      <c r="LCE47" s="749"/>
      <c r="LCF47" s="749"/>
      <c r="LCG47" s="749"/>
      <c r="LCH47" s="749"/>
      <c r="LCI47" s="749"/>
      <c r="LCJ47" s="749"/>
      <c r="LCK47" s="749"/>
      <c r="LCL47" s="749"/>
      <c r="LCM47" s="749"/>
      <c r="LCN47" s="749"/>
      <c r="LCO47" s="749"/>
      <c r="LCP47" s="749"/>
      <c r="LCQ47" s="749"/>
      <c r="LCR47" s="749"/>
      <c r="LCS47" s="749"/>
      <c r="LCT47" s="749"/>
      <c r="LCU47" s="749"/>
      <c r="LCV47" s="749"/>
      <c r="LCW47" s="749"/>
      <c r="LCX47" s="749"/>
      <c r="LCY47" s="749"/>
      <c r="LCZ47" s="749"/>
      <c r="LDA47" s="749"/>
      <c r="LDB47" s="749"/>
      <c r="LDC47" s="749"/>
      <c r="LDD47" s="749"/>
      <c r="LDE47" s="749"/>
      <c r="LDF47" s="749"/>
      <c r="LDG47" s="749"/>
      <c r="LDH47" s="749"/>
      <c r="LDI47" s="749"/>
      <c r="LDJ47" s="749"/>
      <c r="LDK47" s="749"/>
      <c r="LDL47" s="749"/>
      <c r="LDM47" s="749"/>
      <c r="LDN47" s="749"/>
      <c r="LDO47" s="749"/>
      <c r="LDP47" s="749"/>
      <c r="LDQ47" s="749"/>
      <c r="LDR47" s="749"/>
      <c r="LDS47" s="749"/>
      <c r="LDT47" s="749"/>
      <c r="LDU47" s="749"/>
      <c r="LDV47" s="749"/>
      <c r="LDW47" s="749"/>
      <c r="LDX47" s="749"/>
      <c r="LDY47" s="749"/>
      <c r="LDZ47" s="749"/>
      <c r="LEA47" s="749"/>
      <c r="LEB47" s="749"/>
      <c r="LEC47" s="749"/>
      <c r="LED47" s="749"/>
      <c r="LEE47" s="749"/>
      <c r="LEF47" s="749"/>
      <c r="LEG47" s="749"/>
      <c r="LEH47" s="749"/>
      <c r="LEI47" s="749"/>
      <c r="LEJ47" s="749"/>
      <c r="LEK47" s="749"/>
      <c r="LEL47" s="749"/>
      <c r="LEM47" s="749"/>
      <c r="LEN47" s="749"/>
      <c r="LEO47" s="749"/>
      <c r="LEP47" s="749"/>
      <c r="LEQ47" s="749"/>
      <c r="LER47" s="749"/>
      <c r="LES47" s="749"/>
      <c r="LET47" s="749"/>
      <c r="LEU47" s="749"/>
      <c r="LEV47" s="749"/>
      <c r="LEW47" s="749"/>
      <c r="LEX47" s="749"/>
      <c r="LEY47" s="749"/>
      <c r="LEZ47" s="749"/>
      <c r="LFA47" s="749"/>
      <c r="LFB47" s="749"/>
      <c r="LFC47" s="749"/>
      <c r="LFD47" s="749"/>
      <c r="LFE47" s="749"/>
      <c r="LFF47" s="749"/>
      <c r="LFG47" s="749"/>
      <c r="LFH47" s="749"/>
      <c r="LFI47" s="749"/>
      <c r="LFJ47" s="749"/>
      <c r="LFK47" s="749"/>
      <c r="LFL47" s="749"/>
      <c r="LFM47" s="749"/>
      <c r="LFN47" s="749"/>
      <c r="LFO47" s="749"/>
      <c r="LFP47" s="749"/>
      <c r="LFQ47" s="749"/>
      <c r="LFR47" s="749"/>
      <c r="LFS47" s="749"/>
      <c r="LFT47" s="749"/>
      <c r="LFU47" s="749"/>
      <c r="LFV47" s="749"/>
      <c r="LFW47" s="749"/>
      <c r="LFX47" s="749"/>
      <c r="LFY47" s="749"/>
      <c r="LFZ47" s="749"/>
      <c r="LGA47" s="749"/>
      <c r="LGB47" s="749"/>
      <c r="LGC47" s="749"/>
      <c r="LGD47" s="749"/>
      <c r="LGE47" s="749"/>
      <c r="LGF47" s="749"/>
      <c r="LGG47" s="749"/>
      <c r="LGH47" s="749"/>
      <c r="LGI47" s="749"/>
      <c r="LGJ47" s="749"/>
      <c r="LGK47" s="749"/>
      <c r="LGL47" s="749"/>
      <c r="LGM47" s="749"/>
      <c r="LGN47" s="749"/>
      <c r="LGO47" s="749"/>
      <c r="LGP47" s="749"/>
      <c r="LGQ47" s="749"/>
      <c r="LGR47" s="749"/>
      <c r="LGS47" s="749"/>
      <c r="LGT47" s="749"/>
      <c r="LGU47" s="749"/>
      <c r="LGV47" s="749"/>
      <c r="LGW47" s="749"/>
      <c r="LGX47" s="749"/>
      <c r="LGY47" s="749"/>
      <c r="LGZ47" s="749"/>
      <c r="LHA47" s="749"/>
      <c r="LHB47" s="749"/>
      <c r="LHC47" s="749"/>
      <c r="LHD47" s="749"/>
      <c r="LHE47" s="749"/>
      <c r="LHF47" s="749"/>
      <c r="LHG47" s="749"/>
      <c r="LHH47" s="749"/>
      <c r="LHI47" s="749"/>
      <c r="LHJ47" s="749"/>
      <c r="LHK47" s="749"/>
      <c r="LHL47" s="749"/>
      <c r="LHM47" s="749"/>
      <c r="LHN47" s="749"/>
      <c r="LHO47" s="749"/>
      <c r="LHP47" s="749"/>
      <c r="LHQ47" s="749"/>
      <c r="LHR47" s="749"/>
      <c r="LHS47" s="749"/>
      <c r="LHT47" s="749"/>
      <c r="LHU47" s="749"/>
      <c r="LHV47" s="749"/>
      <c r="LHW47" s="749"/>
      <c r="LHX47" s="749"/>
      <c r="LHY47" s="749"/>
      <c r="LHZ47" s="749"/>
      <c r="LIA47" s="749"/>
      <c r="LIB47" s="749"/>
      <c r="LIC47" s="749"/>
      <c r="LID47" s="749"/>
      <c r="LIE47" s="749"/>
      <c r="LIF47" s="749"/>
      <c r="LIG47" s="749"/>
      <c r="LIH47" s="749"/>
      <c r="LII47" s="749"/>
      <c r="LIJ47" s="749"/>
      <c r="LIK47" s="749"/>
      <c r="LIL47" s="749"/>
      <c r="LIM47" s="749"/>
      <c r="LIN47" s="749"/>
      <c r="LIO47" s="749"/>
      <c r="LIP47" s="749"/>
      <c r="LIQ47" s="749"/>
      <c r="LIR47" s="749"/>
      <c r="LIS47" s="749"/>
      <c r="LIT47" s="749"/>
      <c r="LIU47" s="749"/>
      <c r="LIV47" s="749"/>
      <c r="LIW47" s="749"/>
      <c r="LIX47" s="749"/>
      <c r="LIY47" s="749"/>
      <c r="LIZ47" s="749"/>
      <c r="LJA47" s="749"/>
      <c r="LJB47" s="749"/>
      <c r="LJC47" s="749"/>
      <c r="LJD47" s="749"/>
      <c r="LJE47" s="749"/>
      <c r="LJF47" s="749"/>
      <c r="LJG47" s="749"/>
      <c r="LJH47" s="749"/>
      <c r="LJI47" s="749"/>
      <c r="LJJ47" s="749"/>
      <c r="LJK47" s="749"/>
      <c r="LJL47" s="749"/>
      <c r="LJM47" s="749"/>
      <c r="LJN47" s="749"/>
      <c r="LJO47" s="749"/>
      <c r="LJP47" s="749"/>
      <c r="LJQ47" s="749"/>
      <c r="LJR47" s="749"/>
      <c r="LJS47" s="749"/>
      <c r="LJT47" s="749"/>
      <c r="LJU47" s="749"/>
      <c r="LJV47" s="749"/>
      <c r="LJW47" s="749"/>
      <c r="LJX47" s="749"/>
      <c r="LJY47" s="749"/>
      <c r="LJZ47" s="749"/>
      <c r="LKA47" s="749"/>
      <c r="LKB47" s="749"/>
      <c r="LKC47" s="749"/>
      <c r="LKD47" s="749"/>
      <c r="LKE47" s="749"/>
      <c r="LKF47" s="749"/>
      <c r="LKG47" s="749"/>
      <c r="LKH47" s="749"/>
      <c r="LKI47" s="749"/>
      <c r="LKJ47" s="749"/>
      <c r="LKK47" s="749"/>
      <c r="LKL47" s="749"/>
      <c r="LKM47" s="749"/>
      <c r="LKN47" s="749"/>
      <c r="LKO47" s="749"/>
      <c r="LKP47" s="749"/>
      <c r="LKQ47" s="749"/>
      <c r="LKR47" s="749"/>
      <c r="LKS47" s="749"/>
      <c r="LKT47" s="749"/>
      <c r="LKU47" s="749"/>
      <c r="LKV47" s="749"/>
      <c r="LKW47" s="749"/>
      <c r="LKX47" s="749"/>
      <c r="LKY47" s="749"/>
      <c r="LKZ47" s="749"/>
      <c r="LLA47" s="749"/>
      <c r="LLB47" s="749"/>
      <c r="LLC47" s="749"/>
      <c r="LLD47" s="749"/>
      <c r="LLE47" s="749"/>
      <c r="LLF47" s="749"/>
      <c r="LLG47" s="749"/>
      <c r="LLH47" s="749"/>
      <c r="LLI47" s="749"/>
      <c r="LLJ47" s="749"/>
      <c r="LLK47" s="749"/>
      <c r="LLL47" s="749"/>
      <c r="LLM47" s="749"/>
      <c r="LLN47" s="749"/>
      <c r="LLO47" s="749"/>
      <c r="LLP47" s="749"/>
      <c r="LLQ47" s="749"/>
      <c r="LLR47" s="749"/>
      <c r="LLS47" s="749"/>
      <c r="LLT47" s="749"/>
      <c r="LLU47" s="749"/>
      <c r="LLV47" s="749"/>
      <c r="LLW47" s="749"/>
      <c r="LLX47" s="749"/>
      <c r="LLY47" s="749"/>
      <c r="LLZ47" s="749"/>
      <c r="LMA47" s="749"/>
      <c r="LMB47" s="749"/>
      <c r="LMC47" s="749"/>
      <c r="LMD47" s="749"/>
      <c r="LME47" s="749"/>
      <c r="LMF47" s="749"/>
      <c r="LMG47" s="749"/>
      <c r="LMH47" s="749"/>
      <c r="LMI47" s="749"/>
      <c r="LMJ47" s="749"/>
      <c r="LMK47" s="749"/>
      <c r="LML47" s="749"/>
      <c r="LMM47" s="749"/>
      <c r="LMN47" s="749"/>
      <c r="LMO47" s="749"/>
      <c r="LMP47" s="749"/>
      <c r="LMQ47" s="749"/>
      <c r="LMR47" s="749"/>
      <c r="LMS47" s="749"/>
      <c r="LMT47" s="749"/>
      <c r="LMU47" s="749"/>
      <c r="LMV47" s="749"/>
      <c r="LMW47" s="749"/>
      <c r="LMX47" s="749"/>
      <c r="LMY47" s="749"/>
      <c r="LMZ47" s="749"/>
      <c r="LNA47" s="749"/>
      <c r="LNB47" s="749"/>
      <c r="LNC47" s="749"/>
      <c r="LND47" s="749"/>
      <c r="LNE47" s="749"/>
      <c r="LNF47" s="749"/>
      <c r="LNG47" s="749"/>
      <c r="LNH47" s="749"/>
      <c r="LNI47" s="749"/>
      <c r="LNJ47" s="749"/>
      <c r="LNK47" s="749"/>
      <c r="LNL47" s="749"/>
      <c r="LNM47" s="749"/>
      <c r="LNN47" s="749"/>
      <c r="LNO47" s="749"/>
      <c r="LNP47" s="749"/>
      <c r="LNQ47" s="749"/>
      <c r="LNR47" s="749"/>
      <c r="LNS47" s="749"/>
      <c r="LNT47" s="749"/>
      <c r="LNU47" s="749"/>
      <c r="LNV47" s="749"/>
      <c r="LNW47" s="749"/>
      <c r="LNX47" s="749"/>
      <c r="LNY47" s="749"/>
      <c r="LNZ47" s="749"/>
      <c r="LOA47" s="749"/>
      <c r="LOB47" s="749"/>
      <c r="LOC47" s="749"/>
      <c r="LOD47" s="749"/>
      <c r="LOE47" s="749"/>
      <c r="LOF47" s="749"/>
      <c r="LOG47" s="749"/>
      <c r="LOH47" s="749"/>
      <c r="LOI47" s="749"/>
      <c r="LOJ47" s="749"/>
      <c r="LOK47" s="749"/>
      <c r="LOL47" s="749"/>
      <c r="LOM47" s="749"/>
      <c r="LON47" s="749"/>
      <c r="LOO47" s="749"/>
      <c r="LOP47" s="749"/>
      <c r="LOQ47" s="749"/>
      <c r="LOR47" s="749"/>
      <c r="LOS47" s="749"/>
      <c r="LOT47" s="749"/>
      <c r="LOU47" s="749"/>
      <c r="LOV47" s="749"/>
      <c r="LOW47" s="749"/>
      <c r="LOX47" s="749"/>
      <c r="LOY47" s="749"/>
      <c r="LOZ47" s="749"/>
      <c r="LPA47" s="749"/>
      <c r="LPB47" s="749"/>
      <c r="LPC47" s="749"/>
      <c r="LPD47" s="749"/>
      <c r="LPE47" s="749"/>
      <c r="LPF47" s="749"/>
      <c r="LPG47" s="749"/>
      <c r="LPH47" s="749"/>
      <c r="LPI47" s="749"/>
      <c r="LPJ47" s="749"/>
      <c r="LPK47" s="749"/>
      <c r="LPL47" s="749"/>
      <c r="LPM47" s="749"/>
      <c r="LPN47" s="749"/>
      <c r="LPO47" s="749"/>
      <c r="LPP47" s="749"/>
      <c r="LPQ47" s="749"/>
      <c r="LPR47" s="749"/>
      <c r="LPS47" s="749"/>
      <c r="LPT47" s="749"/>
      <c r="LPU47" s="749"/>
      <c r="LPV47" s="749"/>
      <c r="LPW47" s="749"/>
      <c r="LPX47" s="749"/>
      <c r="LPY47" s="749"/>
      <c r="LPZ47" s="749"/>
      <c r="LQA47" s="749"/>
      <c r="LQB47" s="749"/>
      <c r="LQC47" s="749"/>
      <c r="LQD47" s="749"/>
      <c r="LQE47" s="749"/>
      <c r="LQF47" s="749"/>
      <c r="LQG47" s="749"/>
      <c r="LQH47" s="749"/>
      <c r="LQI47" s="749"/>
      <c r="LQJ47" s="749"/>
      <c r="LQK47" s="749"/>
      <c r="LQL47" s="749"/>
      <c r="LQM47" s="749"/>
      <c r="LQN47" s="749"/>
      <c r="LQO47" s="749"/>
      <c r="LQP47" s="749"/>
      <c r="LQQ47" s="749"/>
      <c r="LQR47" s="749"/>
      <c r="LQS47" s="749"/>
      <c r="LQT47" s="749"/>
      <c r="LQU47" s="749"/>
      <c r="LQV47" s="749"/>
      <c r="LQW47" s="749"/>
      <c r="LQX47" s="749"/>
      <c r="LQY47" s="749"/>
      <c r="LQZ47" s="749"/>
      <c r="LRA47" s="749"/>
      <c r="LRB47" s="749"/>
      <c r="LRC47" s="749"/>
      <c r="LRD47" s="749"/>
      <c r="LRE47" s="749"/>
      <c r="LRF47" s="749"/>
      <c r="LRG47" s="749"/>
      <c r="LRH47" s="749"/>
      <c r="LRI47" s="749"/>
      <c r="LRJ47" s="749"/>
      <c r="LRK47" s="749"/>
      <c r="LRL47" s="749"/>
      <c r="LRM47" s="749"/>
      <c r="LRN47" s="749"/>
      <c r="LRO47" s="749"/>
      <c r="LRP47" s="749"/>
      <c r="LRQ47" s="749"/>
      <c r="LRR47" s="749"/>
      <c r="LRS47" s="749"/>
      <c r="LRT47" s="749"/>
      <c r="LRU47" s="749"/>
      <c r="LRV47" s="749"/>
      <c r="LRW47" s="749"/>
      <c r="LRX47" s="749"/>
      <c r="LRY47" s="749"/>
      <c r="LRZ47" s="749"/>
      <c r="LSA47" s="749"/>
      <c r="LSB47" s="749"/>
      <c r="LSC47" s="749"/>
      <c r="LSD47" s="749"/>
      <c r="LSE47" s="749"/>
      <c r="LSF47" s="749"/>
      <c r="LSG47" s="749"/>
      <c r="LSH47" s="749"/>
      <c r="LSI47" s="749"/>
      <c r="LSJ47" s="749"/>
      <c r="LSK47" s="749"/>
      <c r="LSL47" s="749"/>
      <c r="LSM47" s="749"/>
      <c r="LSN47" s="749"/>
      <c r="LSO47" s="749"/>
      <c r="LSP47" s="749"/>
      <c r="LSQ47" s="749"/>
      <c r="LSR47" s="749"/>
      <c r="LSS47" s="749"/>
      <c r="LST47" s="749"/>
      <c r="LSU47" s="749"/>
      <c r="LSV47" s="749"/>
      <c r="LSW47" s="749"/>
      <c r="LSX47" s="749"/>
      <c r="LSY47" s="749"/>
      <c r="LSZ47" s="749"/>
      <c r="LTA47" s="749"/>
      <c r="LTB47" s="749"/>
      <c r="LTC47" s="749"/>
      <c r="LTD47" s="749"/>
      <c r="LTE47" s="749"/>
      <c r="LTF47" s="749"/>
      <c r="LTG47" s="749"/>
      <c r="LTH47" s="749"/>
      <c r="LTI47" s="749"/>
      <c r="LTJ47" s="749"/>
      <c r="LTK47" s="749"/>
      <c r="LTL47" s="749"/>
      <c r="LTM47" s="749"/>
      <c r="LTN47" s="749"/>
      <c r="LTO47" s="749"/>
      <c r="LTP47" s="749"/>
      <c r="LTQ47" s="749"/>
      <c r="LTR47" s="749"/>
      <c r="LTS47" s="749"/>
      <c r="LTT47" s="749"/>
      <c r="LTU47" s="749"/>
      <c r="LTV47" s="749"/>
      <c r="LTW47" s="749"/>
      <c r="LTX47" s="749"/>
      <c r="LTY47" s="749"/>
      <c r="LTZ47" s="749"/>
      <c r="LUA47" s="749"/>
      <c r="LUB47" s="749"/>
      <c r="LUC47" s="749"/>
      <c r="LUD47" s="749"/>
      <c r="LUE47" s="749"/>
      <c r="LUF47" s="749"/>
      <c r="LUG47" s="749"/>
      <c r="LUH47" s="749"/>
      <c r="LUI47" s="749"/>
      <c r="LUJ47" s="749"/>
      <c r="LUK47" s="749"/>
      <c r="LUL47" s="749"/>
      <c r="LUM47" s="749"/>
      <c r="LUN47" s="749"/>
      <c r="LUO47" s="749"/>
      <c r="LUP47" s="749"/>
      <c r="LUQ47" s="749"/>
      <c r="LUR47" s="749"/>
      <c r="LUS47" s="749"/>
      <c r="LUT47" s="749"/>
      <c r="LUU47" s="749"/>
      <c r="LUV47" s="749"/>
      <c r="LUW47" s="749"/>
      <c r="LUX47" s="749"/>
      <c r="LUY47" s="749"/>
      <c r="LUZ47" s="749"/>
      <c r="LVA47" s="749"/>
      <c r="LVB47" s="749"/>
      <c r="LVC47" s="749"/>
      <c r="LVD47" s="749"/>
      <c r="LVE47" s="749"/>
      <c r="LVF47" s="749"/>
      <c r="LVG47" s="749"/>
      <c r="LVH47" s="749"/>
      <c r="LVI47" s="749"/>
      <c r="LVJ47" s="749"/>
      <c r="LVK47" s="749"/>
      <c r="LVL47" s="749"/>
      <c r="LVM47" s="749"/>
      <c r="LVN47" s="749"/>
      <c r="LVO47" s="749"/>
      <c r="LVP47" s="749"/>
      <c r="LVQ47" s="749"/>
      <c r="LVR47" s="749"/>
      <c r="LVS47" s="749"/>
      <c r="LVT47" s="749"/>
      <c r="LVU47" s="749"/>
      <c r="LVV47" s="749"/>
      <c r="LVW47" s="749"/>
      <c r="LVX47" s="749"/>
      <c r="LVY47" s="749"/>
      <c r="LVZ47" s="749"/>
      <c r="LWA47" s="749"/>
      <c r="LWB47" s="749"/>
      <c r="LWC47" s="749"/>
      <c r="LWD47" s="749"/>
      <c r="LWE47" s="749"/>
      <c r="LWF47" s="749"/>
      <c r="LWG47" s="749"/>
      <c r="LWH47" s="749"/>
      <c r="LWI47" s="749"/>
      <c r="LWJ47" s="749"/>
      <c r="LWK47" s="749"/>
      <c r="LWL47" s="749"/>
      <c r="LWM47" s="749"/>
      <c r="LWN47" s="749"/>
      <c r="LWO47" s="749"/>
      <c r="LWP47" s="749"/>
      <c r="LWQ47" s="749"/>
      <c r="LWR47" s="749"/>
      <c r="LWS47" s="749"/>
      <c r="LWT47" s="749"/>
      <c r="LWU47" s="749"/>
      <c r="LWV47" s="749"/>
      <c r="LWW47" s="749"/>
      <c r="LWX47" s="749"/>
      <c r="LWY47" s="749"/>
      <c r="LWZ47" s="749"/>
      <c r="LXA47" s="749"/>
      <c r="LXB47" s="749"/>
      <c r="LXC47" s="749"/>
      <c r="LXD47" s="749"/>
      <c r="LXE47" s="749"/>
      <c r="LXF47" s="749"/>
      <c r="LXG47" s="749"/>
      <c r="LXH47" s="749"/>
      <c r="LXI47" s="749"/>
      <c r="LXJ47" s="749"/>
      <c r="LXK47" s="749"/>
      <c r="LXL47" s="749"/>
      <c r="LXM47" s="749"/>
      <c r="LXN47" s="749"/>
      <c r="LXO47" s="749"/>
      <c r="LXP47" s="749"/>
      <c r="LXQ47" s="749"/>
      <c r="LXR47" s="749"/>
      <c r="LXS47" s="749"/>
      <c r="LXT47" s="749"/>
      <c r="LXU47" s="749"/>
      <c r="LXV47" s="749"/>
      <c r="LXW47" s="749"/>
      <c r="LXX47" s="749"/>
      <c r="LXY47" s="749"/>
      <c r="LXZ47" s="749"/>
      <c r="LYA47" s="749"/>
      <c r="LYB47" s="749"/>
      <c r="LYC47" s="749"/>
      <c r="LYD47" s="749"/>
      <c r="LYE47" s="749"/>
      <c r="LYF47" s="749"/>
      <c r="LYG47" s="749"/>
      <c r="LYH47" s="749"/>
      <c r="LYI47" s="749"/>
      <c r="LYJ47" s="749"/>
      <c r="LYK47" s="749"/>
      <c r="LYL47" s="749"/>
      <c r="LYM47" s="749"/>
      <c r="LYN47" s="749"/>
      <c r="LYO47" s="749"/>
      <c r="LYP47" s="749"/>
      <c r="LYQ47" s="749"/>
      <c r="LYR47" s="749"/>
      <c r="LYS47" s="749"/>
      <c r="LYT47" s="749"/>
      <c r="LYU47" s="749"/>
      <c r="LYV47" s="749"/>
      <c r="LYW47" s="749"/>
      <c r="LYX47" s="749"/>
      <c r="LYY47" s="749"/>
      <c r="LYZ47" s="749"/>
      <c r="LZA47" s="749"/>
      <c r="LZB47" s="749"/>
      <c r="LZC47" s="749"/>
      <c r="LZD47" s="749"/>
      <c r="LZE47" s="749"/>
      <c r="LZF47" s="749"/>
      <c r="LZG47" s="749"/>
      <c r="LZH47" s="749"/>
      <c r="LZI47" s="749"/>
      <c r="LZJ47" s="749"/>
      <c r="LZK47" s="749"/>
      <c r="LZL47" s="749"/>
      <c r="LZM47" s="749"/>
      <c r="LZN47" s="749"/>
      <c r="LZO47" s="749"/>
      <c r="LZP47" s="749"/>
      <c r="LZQ47" s="749"/>
      <c r="LZR47" s="749"/>
      <c r="LZS47" s="749"/>
      <c r="LZT47" s="749"/>
      <c r="LZU47" s="749"/>
      <c r="LZV47" s="749"/>
      <c r="LZW47" s="749"/>
      <c r="LZX47" s="749"/>
      <c r="LZY47" s="749"/>
      <c r="LZZ47" s="749"/>
      <c r="MAA47" s="749"/>
      <c r="MAB47" s="749"/>
      <c r="MAC47" s="749"/>
      <c r="MAD47" s="749"/>
      <c r="MAE47" s="749"/>
      <c r="MAF47" s="749"/>
      <c r="MAG47" s="749"/>
      <c r="MAH47" s="749"/>
      <c r="MAI47" s="749"/>
      <c r="MAJ47" s="749"/>
      <c r="MAK47" s="749"/>
      <c r="MAL47" s="749"/>
      <c r="MAM47" s="749"/>
      <c r="MAN47" s="749"/>
      <c r="MAO47" s="749"/>
      <c r="MAP47" s="749"/>
      <c r="MAQ47" s="749"/>
      <c r="MAR47" s="749"/>
      <c r="MAS47" s="749"/>
      <c r="MAT47" s="749"/>
      <c r="MAU47" s="749"/>
      <c r="MAV47" s="749"/>
      <c r="MAW47" s="749"/>
      <c r="MAX47" s="749"/>
      <c r="MAY47" s="749"/>
      <c r="MAZ47" s="749"/>
      <c r="MBA47" s="749"/>
      <c r="MBB47" s="749"/>
      <c r="MBC47" s="749"/>
      <c r="MBD47" s="749"/>
      <c r="MBE47" s="749"/>
      <c r="MBF47" s="749"/>
      <c r="MBG47" s="749"/>
      <c r="MBH47" s="749"/>
      <c r="MBI47" s="749"/>
      <c r="MBJ47" s="749"/>
      <c r="MBK47" s="749"/>
      <c r="MBL47" s="749"/>
      <c r="MBM47" s="749"/>
      <c r="MBN47" s="749"/>
      <c r="MBO47" s="749"/>
      <c r="MBP47" s="749"/>
      <c r="MBQ47" s="749"/>
      <c r="MBR47" s="749"/>
      <c r="MBS47" s="749"/>
      <c r="MBT47" s="749"/>
      <c r="MBU47" s="749"/>
      <c r="MBV47" s="749"/>
      <c r="MBW47" s="749"/>
      <c r="MBX47" s="749"/>
      <c r="MBY47" s="749"/>
      <c r="MBZ47" s="749"/>
      <c r="MCA47" s="749"/>
      <c r="MCB47" s="749"/>
      <c r="MCC47" s="749"/>
      <c r="MCD47" s="749"/>
      <c r="MCE47" s="749"/>
      <c r="MCF47" s="749"/>
      <c r="MCG47" s="749"/>
      <c r="MCH47" s="749"/>
      <c r="MCI47" s="749"/>
      <c r="MCJ47" s="749"/>
      <c r="MCK47" s="749"/>
      <c r="MCL47" s="749"/>
      <c r="MCM47" s="749"/>
      <c r="MCN47" s="749"/>
      <c r="MCO47" s="749"/>
      <c r="MCP47" s="749"/>
      <c r="MCQ47" s="749"/>
      <c r="MCR47" s="749"/>
      <c r="MCS47" s="749"/>
      <c r="MCT47" s="749"/>
      <c r="MCU47" s="749"/>
      <c r="MCV47" s="749"/>
      <c r="MCW47" s="749"/>
      <c r="MCX47" s="749"/>
      <c r="MCY47" s="749"/>
      <c r="MCZ47" s="749"/>
      <c r="MDA47" s="749"/>
      <c r="MDB47" s="749"/>
      <c r="MDC47" s="749"/>
      <c r="MDD47" s="749"/>
      <c r="MDE47" s="749"/>
      <c r="MDF47" s="749"/>
      <c r="MDG47" s="749"/>
      <c r="MDH47" s="749"/>
      <c r="MDI47" s="749"/>
      <c r="MDJ47" s="749"/>
      <c r="MDK47" s="749"/>
      <c r="MDL47" s="749"/>
      <c r="MDM47" s="749"/>
      <c r="MDN47" s="749"/>
      <c r="MDO47" s="749"/>
      <c r="MDP47" s="749"/>
      <c r="MDQ47" s="749"/>
      <c r="MDR47" s="749"/>
      <c r="MDS47" s="749"/>
      <c r="MDT47" s="749"/>
      <c r="MDU47" s="749"/>
      <c r="MDV47" s="749"/>
      <c r="MDW47" s="749"/>
      <c r="MDX47" s="749"/>
      <c r="MDY47" s="749"/>
      <c r="MDZ47" s="749"/>
      <c r="MEA47" s="749"/>
      <c r="MEB47" s="749"/>
      <c r="MEC47" s="749"/>
      <c r="MED47" s="749"/>
      <c r="MEE47" s="749"/>
      <c r="MEF47" s="749"/>
      <c r="MEG47" s="749"/>
      <c r="MEH47" s="749"/>
      <c r="MEI47" s="749"/>
      <c r="MEJ47" s="749"/>
      <c r="MEK47" s="749"/>
      <c r="MEL47" s="749"/>
      <c r="MEM47" s="749"/>
      <c r="MEN47" s="749"/>
      <c r="MEO47" s="749"/>
      <c r="MEP47" s="749"/>
      <c r="MEQ47" s="749"/>
      <c r="MER47" s="749"/>
      <c r="MES47" s="749"/>
      <c r="MET47" s="749"/>
      <c r="MEU47" s="749"/>
      <c r="MEV47" s="749"/>
      <c r="MEW47" s="749"/>
      <c r="MEX47" s="749"/>
      <c r="MEY47" s="749"/>
      <c r="MEZ47" s="749"/>
      <c r="MFA47" s="749"/>
      <c r="MFB47" s="749"/>
      <c r="MFC47" s="749"/>
      <c r="MFD47" s="749"/>
      <c r="MFE47" s="749"/>
      <c r="MFF47" s="749"/>
      <c r="MFG47" s="749"/>
      <c r="MFH47" s="749"/>
      <c r="MFI47" s="749"/>
      <c r="MFJ47" s="749"/>
      <c r="MFK47" s="749"/>
      <c r="MFL47" s="749"/>
      <c r="MFM47" s="749"/>
      <c r="MFN47" s="749"/>
      <c r="MFO47" s="749"/>
      <c r="MFP47" s="749"/>
      <c r="MFQ47" s="749"/>
      <c r="MFR47" s="749"/>
      <c r="MFS47" s="749"/>
      <c r="MFT47" s="749"/>
      <c r="MFU47" s="749"/>
      <c r="MFV47" s="749"/>
      <c r="MFW47" s="749"/>
      <c r="MFX47" s="749"/>
      <c r="MFY47" s="749"/>
      <c r="MFZ47" s="749"/>
      <c r="MGA47" s="749"/>
      <c r="MGB47" s="749"/>
      <c r="MGC47" s="749"/>
      <c r="MGD47" s="749"/>
      <c r="MGE47" s="749"/>
      <c r="MGF47" s="749"/>
      <c r="MGG47" s="749"/>
      <c r="MGH47" s="749"/>
      <c r="MGI47" s="749"/>
      <c r="MGJ47" s="749"/>
      <c r="MGK47" s="749"/>
      <c r="MGL47" s="749"/>
      <c r="MGM47" s="749"/>
      <c r="MGN47" s="749"/>
      <c r="MGO47" s="749"/>
      <c r="MGP47" s="749"/>
      <c r="MGQ47" s="749"/>
      <c r="MGR47" s="749"/>
      <c r="MGS47" s="749"/>
      <c r="MGT47" s="749"/>
      <c r="MGU47" s="749"/>
      <c r="MGV47" s="749"/>
      <c r="MGW47" s="749"/>
      <c r="MGX47" s="749"/>
      <c r="MGY47" s="749"/>
      <c r="MGZ47" s="749"/>
      <c r="MHA47" s="749"/>
      <c r="MHB47" s="749"/>
      <c r="MHC47" s="749"/>
      <c r="MHD47" s="749"/>
      <c r="MHE47" s="749"/>
      <c r="MHF47" s="749"/>
      <c r="MHG47" s="749"/>
      <c r="MHH47" s="749"/>
      <c r="MHI47" s="749"/>
      <c r="MHJ47" s="749"/>
      <c r="MHK47" s="749"/>
      <c r="MHL47" s="749"/>
      <c r="MHM47" s="749"/>
      <c r="MHN47" s="749"/>
      <c r="MHO47" s="749"/>
      <c r="MHP47" s="749"/>
      <c r="MHQ47" s="749"/>
      <c r="MHR47" s="749"/>
      <c r="MHS47" s="749"/>
      <c r="MHT47" s="749"/>
      <c r="MHU47" s="749"/>
      <c r="MHV47" s="749"/>
      <c r="MHW47" s="749"/>
      <c r="MHX47" s="749"/>
      <c r="MHY47" s="749"/>
      <c r="MHZ47" s="749"/>
      <c r="MIA47" s="749"/>
      <c r="MIB47" s="749"/>
      <c r="MIC47" s="749"/>
      <c r="MID47" s="749"/>
      <c r="MIE47" s="749"/>
      <c r="MIF47" s="749"/>
      <c r="MIG47" s="749"/>
      <c r="MIH47" s="749"/>
      <c r="MII47" s="749"/>
      <c r="MIJ47" s="749"/>
      <c r="MIK47" s="749"/>
      <c r="MIL47" s="749"/>
      <c r="MIM47" s="749"/>
      <c r="MIN47" s="749"/>
      <c r="MIO47" s="749"/>
      <c r="MIP47" s="749"/>
      <c r="MIQ47" s="749"/>
      <c r="MIR47" s="749"/>
      <c r="MIS47" s="749"/>
      <c r="MIT47" s="749"/>
      <c r="MIU47" s="749"/>
      <c r="MIV47" s="749"/>
      <c r="MIW47" s="749"/>
      <c r="MIX47" s="749"/>
      <c r="MIY47" s="749"/>
      <c r="MIZ47" s="749"/>
      <c r="MJA47" s="749"/>
      <c r="MJB47" s="749"/>
      <c r="MJC47" s="749"/>
      <c r="MJD47" s="749"/>
      <c r="MJE47" s="749"/>
      <c r="MJF47" s="749"/>
      <c r="MJG47" s="749"/>
      <c r="MJH47" s="749"/>
      <c r="MJI47" s="749"/>
      <c r="MJJ47" s="749"/>
      <c r="MJK47" s="749"/>
      <c r="MJL47" s="749"/>
      <c r="MJM47" s="749"/>
      <c r="MJN47" s="749"/>
      <c r="MJO47" s="749"/>
      <c r="MJP47" s="749"/>
      <c r="MJQ47" s="749"/>
      <c r="MJR47" s="749"/>
      <c r="MJS47" s="749"/>
      <c r="MJT47" s="749"/>
      <c r="MJU47" s="749"/>
      <c r="MJV47" s="749"/>
      <c r="MJW47" s="749"/>
      <c r="MJX47" s="749"/>
      <c r="MJY47" s="749"/>
      <c r="MJZ47" s="749"/>
      <c r="MKA47" s="749"/>
      <c r="MKB47" s="749"/>
      <c r="MKC47" s="749"/>
      <c r="MKD47" s="749"/>
      <c r="MKE47" s="749"/>
      <c r="MKF47" s="749"/>
      <c r="MKG47" s="749"/>
      <c r="MKH47" s="749"/>
      <c r="MKI47" s="749"/>
      <c r="MKJ47" s="749"/>
      <c r="MKK47" s="749"/>
      <c r="MKL47" s="749"/>
      <c r="MKM47" s="749"/>
      <c r="MKN47" s="749"/>
      <c r="MKO47" s="749"/>
      <c r="MKP47" s="749"/>
      <c r="MKQ47" s="749"/>
      <c r="MKR47" s="749"/>
      <c r="MKS47" s="749"/>
      <c r="MKT47" s="749"/>
      <c r="MKU47" s="749"/>
      <c r="MKV47" s="749"/>
      <c r="MKW47" s="749"/>
      <c r="MKX47" s="749"/>
      <c r="MKY47" s="749"/>
      <c r="MKZ47" s="749"/>
      <c r="MLA47" s="749"/>
      <c r="MLB47" s="749"/>
      <c r="MLC47" s="749"/>
      <c r="MLD47" s="749"/>
      <c r="MLE47" s="749"/>
      <c r="MLF47" s="749"/>
      <c r="MLG47" s="749"/>
      <c r="MLH47" s="749"/>
      <c r="MLI47" s="749"/>
      <c r="MLJ47" s="749"/>
      <c r="MLK47" s="749"/>
      <c r="MLL47" s="749"/>
      <c r="MLM47" s="749"/>
      <c r="MLN47" s="749"/>
      <c r="MLO47" s="749"/>
      <c r="MLP47" s="749"/>
      <c r="MLQ47" s="749"/>
      <c r="MLR47" s="749"/>
      <c r="MLS47" s="749"/>
      <c r="MLT47" s="749"/>
      <c r="MLU47" s="749"/>
      <c r="MLV47" s="749"/>
      <c r="MLW47" s="749"/>
      <c r="MLX47" s="749"/>
      <c r="MLY47" s="749"/>
      <c r="MLZ47" s="749"/>
      <c r="MMA47" s="749"/>
      <c r="MMB47" s="749"/>
      <c r="MMC47" s="749"/>
      <c r="MMD47" s="749"/>
      <c r="MME47" s="749"/>
      <c r="MMF47" s="749"/>
      <c r="MMG47" s="749"/>
      <c r="MMH47" s="749"/>
      <c r="MMI47" s="749"/>
      <c r="MMJ47" s="749"/>
      <c r="MMK47" s="749"/>
      <c r="MML47" s="749"/>
      <c r="MMM47" s="749"/>
      <c r="MMN47" s="749"/>
      <c r="MMO47" s="749"/>
      <c r="MMP47" s="749"/>
      <c r="MMQ47" s="749"/>
      <c r="MMR47" s="749"/>
      <c r="MMS47" s="749"/>
      <c r="MMT47" s="749"/>
      <c r="MMU47" s="749"/>
      <c r="MMV47" s="749"/>
      <c r="MMW47" s="749"/>
      <c r="MMX47" s="749"/>
      <c r="MMY47" s="749"/>
      <c r="MMZ47" s="749"/>
      <c r="MNA47" s="749"/>
      <c r="MNB47" s="749"/>
      <c r="MNC47" s="749"/>
      <c r="MND47" s="749"/>
      <c r="MNE47" s="749"/>
      <c r="MNF47" s="749"/>
      <c r="MNG47" s="749"/>
      <c r="MNH47" s="749"/>
      <c r="MNI47" s="749"/>
      <c r="MNJ47" s="749"/>
      <c r="MNK47" s="749"/>
      <c r="MNL47" s="749"/>
      <c r="MNM47" s="749"/>
      <c r="MNN47" s="749"/>
      <c r="MNO47" s="749"/>
      <c r="MNP47" s="749"/>
      <c r="MNQ47" s="749"/>
      <c r="MNR47" s="749"/>
      <c r="MNS47" s="749"/>
      <c r="MNT47" s="749"/>
      <c r="MNU47" s="749"/>
      <c r="MNV47" s="749"/>
      <c r="MNW47" s="749"/>
      <c r="MNX47" s="749"/>
      <c r="MNY47" s="749"/>
      <c r="MNZ47" s="749"/>
      <c r="MOA47" s="749"/>
      <c r="MOB47" s="749"/>
      <c r="MOC47" s="749"/>
      <c r="MOD47" s="749"/>
      <c r="MOE47" s="749"/>
      <c r="MOF47" s="749"/>
      <c r="MOG47" s="749"/>
      <c r="MOH47" s="749"/>
      <c r="MOI47" s="749"/>
      <c r="MOJ47" s="749"/>
      <c r="MOK47" s="749"/>
      <c r="MOL47" s="749"/>
      <c r="MOM47" s="749"/>
      <c r="MON47" s="749"/>
      <c r="MOO47" s="749"/>
      <c r="MOP47" s="749"/>
      <c r="MOQ47" s="749"/>
      <c r="MOR47" s="749"/>
      <c r="MOS47" s="749"/>
      <c r="MOT47" s="749"/>
      <c r="MOU47" s="749"/>
      <c r="MOV47" s="749"/>
      <c r="MOW47" s="749"/>
      <c r="MOX47" s="749"/>
      <c r="MOY47" s="749"/>
      <c r="MOZ47" s="749"/>
      <c r="MPA47" s="749"/>
      <c r="MPB47" s="749"/>
      <c r="MPC47" s="749"/>
      <c r="MPD47" s="749"/>
      <c r="MPE47" s="749"/>
      <c r="MPF47" s="749"/>
      <c r="MPG47" s="749"/>
      <c r="MPH47" s="749"/>
      <c r="MPI47" s="749"/>
      <c r="MPJ47" s="749"/>
      <c r="MPK47" s="749"/>
      <c r="MPL47" s="749"/>
      <c r="MPM47" s="749"/>
      <c r="MPN47" s="749"/>
      <c r="MPO47" s="749"/>
      <c r="MPP47" s="749"/>
      <c r="MPQ47" s="749"/>
      <c r="MPR47" s="749"/>
      <c r="MPS47" s="749"/>
      <c r="MPT47" s="749"/>
      <c r="MPU47" s="749"/>
      <c r="MPV47" s="749"/>
      <c r="MPW47" s="749"/>
      <c r="MPX47" s="749"/>
      <c r="MPY47" s="749"/>
      <c r="MPZ47" s="749"/>
      <c r="MQA47" s="749"/>
      <c r="MQB47" s="749"/>
      <c r="MQC47" s="749"/>
      <c r="MQD47" s="749"/>
      <c r="MQE47" s="749"/>
      <c r="MQF47" s="749"/>
      <c r="MQG47" s="749"/>
      <c r="MQH47" s="749"/>
      <c r="MQI47" s="749"/>
      <c r="MQJ47" s="749"/>
      <c r="MQK47" s="749"/>
      <c r="MQL47" s="749"/>
      <c r="MQM47" s="749"/>
      <c r="MQN47" s="749"/>
      <c r="MQO47" s="749"/>
      <c r="MQP47" s="749"/>
      <c r="MQQ47" s="749"/>
      <c r="MQR47" s="749"/>
      <c r="MQS47" s="749"/>
      <c r="MQT47" s="749"/>
      <c r="MQU47" s="749"/>
      <c r="MQV47" s="749"/>
      <c r="MQW47" s="749"/>
      <c r="MQX47" s="749"/>
      <c r="MQY47" s="749"/>
      <c r="MQZ47" s="749"/>
      <c r="MRA47" s="749"/>
      <c r="MRB47" s="749"/>
      <c r="MRC47" s="749"/>
      <c r="MRD47" s="749"/>
      <c r="MRE47" s="749"/>
      <c r="MRF47" s="749"/>
      <c r="MRG47" s="749"/>
      <c r="MRH47" s="749"/>
      <c r="MRI47" s="749"/>
      <c r="MRJ47" s="749"/>
      <c r="MRK47" s="749"/>
      <c r="MRL47" s="749"/>
      <c r="MRM47" s="749"/>
      <c r="MRN47" s="749"/>
      <c r="MRO47" s="749"/>
      <c r="MRP47" s="749"/>
      <c r="MRQ47" s="749"/>
      <c r="MRR47" s="749"/>
      <c r="MRS47" s="749"/>
      <c r="MRT47" s="749"/>
      <c r="MRU47" s="749"/>
      <c r="MRV47" s="749"/>
      <c r="MRW47" s="749"/>
      <c r="MRX47" s="749"/>
      <c r="MRY47" s="749"/>
      <c r="MRZ47" s="749"/>
      <c r="MSA47" s="749"/>
      <c r="MSB47" s="749"/>
      <c r="MSC47" s="749"/>
      <c r="MSD47" s="749"/>
      <c r="MSE47" s="749"/>
      <c r="MSF47" s="749"/>
      <c r="MSG47" s="749"/>
      <c r="MSH47" s="749"/>
      <c r="MSI47" s="749"/>
      <c r="MSJ47" s="749"/>
      <c r="MSK47" s="749"/>
      <c r="MSL47" s="749"/>
      <c r="MSM47" s="749"/>
      <c r="MSN47" s="749"/>
      <c r="MSO47" s="749"/>
      <c r="MSP47" s="749"/>
      <c r="MSQ47" s="749"/>
      <c r="MSR47" s="749"/>
      <c r="MSS47" s="749"/>
      <c r="MST47" s="749"/>
      <c r="MSU47" s="749"/>
      <c r="MSV47" s="749"/>
      <c r="MSW47" s="749"/>
      <c r="MSX47" s="749"/>
      <c r="MSY47" s="749"/>
      <c r="MSZ47" s="749"/>
      <c r="MTA47" s="749"/>
      <c r="MTB47" s="749"/>
      <c r="MTC47" s="749"/>
      <c r="MTD47" s="749"/>
      <c r="MTE47" s="749"/>
      <c r="MTF47" s="749"/>
      <c r="MTG47" s="749"/>
      <c r="MTH47" s="749"/>
      <c r="MTI47" s="749"/>
      <c r="MTJ47" s="749"/>
      <c r="MTK47" s="749"/>
      <c r="MTL47" s="749"/>
      <c r="MTM47" s="749"/>
      <c r="MTN47" s="749"/>
      <c r="MTO47" s="749"/>
      <c r="MTP47" s="749"/>
      <c r="MTQ47" s="749"/>
      <c r="MTR47" s="749"/>
      <c r="MTS47" s="749"/>
      <c r="MTT47" s="749"/>
      <c r="MTU47" s="749"/>
      <c r="MTV47" s="749"/>
      <c r="MTW47" s="749"/>
      <c r="MTX47" s="749"/>
      <c r="MTY47" s="749"/>
      <c r="MTZ47" s="749"/>
      <c r="MUA47" s="749"/>
      <c r="MUB47" s="749"/>
      <c r="MUC47" s="749"/>
      <c r="MUD47" s="749"/>
      <c r="MUE47" s="749"/>
      <c r="MUF47" s="749"/>
      <c r="MUG47" s="749"/>
      <c r="MUH47" s="749"/>
      <c r="MUI47" s="749"/>
      <c r="MUJ47" s="749"/>
      <c r="MUK47" s="749"/>
      <c r="MUL47" s="749"/>
      <c r="MUM47" s="749"/>
      <c r="MUN47" s="749"/>
      <c r="MUO47" s="749"/>
      <c r="MUP47" s="749"/>
      <c r="MUQ47" s="749"/>
      <c r="MUR47" s="749"/>
      <c r="MUS47" s="749"/>
      <c r="MUT47" s="749"/>
      <c r="MUU47" s="749"/>
      <c r="MUV47" s="749"/>
      <c r="MUW47" s="749"/>
      <c r="MUX47" s="749"/>
      <c r="MUY47" s="749"/>
      <c r="MUZ47" s="749"/>
      <c r="MVA47" s="749"/>
      <c r="MVB47" s="749"/>
      <c r="MVC47" s="749"/>
      <c r="MVD47" s="749"/>
      <c r="MVE47" s="749"/>
      <c r="MVF47" s="749"/>
      <c r="MVG47" s="749"/>
      <c r="MVH47" s="749"/>
      <c r="MVI47" s="749"/>
      <c r="MVJ47" s="749"/>
      <c r="MVK47" s="749"/>
      <c r="MVL47" s="749"/>
      <c r="MVM47" s="749"/>
      <c r="MVN47" s="749"/>
      <c r="MVO47" s="749"/>
      <c r="MVP47" s="749"/>
      <c r="MVQ47" s="749"/>
      <c r="MVR47" s="749"/>
      <c r="MVS47" s="749"/>
      <c r="MVT47" s="749"/>
      <c r="MVU47" s="749"/>
      <c r="MVV47" s="749"/>
      <c r="MVW47" s="749"/>
      <c r="MVX47" s="749"/>
      <c r="MVY47" s="749"/>
      <c r="MVZ47" s="749"/>
      <c r="MWA47" s="749"/>
      <c r="MWB47" s="749"/>
      <c r="MWC47" s="749"/>
      <c r="MWD47" s="749"/>
      <c r="MWE47" s="749"/>
      <c r="MWF47" s="749"/>
      <c r="MWG47" s="749"/>
      <c r="MWH47" s="749"/>
      <c r="MWI47" s="749"/>
      <c r="MWJ47" s="749"/>
      <c r="MWK47" s="749"/>
      <c r="MWL47" s="749"/>
      <c r="MWM47" s="749"/>
      <c r="MWN47" s="749"/>
      <c r="MWO47" s="749"/>
      <c r="MWP47" s="749"/>
      <c r="MWQ47" s="749"/>
      <c r="MWR47" s="749"/>
      <c r="MWS47" s="749"/>
      <c r="MWT47" s="749"/>
      <c r="MWU47" s="749"/>
      <c r="MWV47" s="749"/>
      <c r="MWW47" s="749"/>
      <c r="MWX47" s="749"/>
      <c r="MWY47" s="749"/>
      <c r="MWZ47" s="749"/>
      <c r="MXA47" s="749"/>
      <c r="MXB47" s="749"/>
      <c r="MXC47" s="749"/>
      <c r="MXD47" s="749"/>
      <c r="MXE47" s="749"/>
      <c r="MXF47" s="749"/>
      <c r="MXG47" s="749"/>
      <c r="MXH47" s="749"/>
      <c r="MXI47" s="749"/>
      <c r="MXJ47" s="749"/>
      <c r="MXK47" s="749"/>
      <c r="MXL47" s="749"/>
      <c r="MXM47" s="749"/>
      <c r="MXN47" s="749"/>
      <c r="MXO47" s="749"/>
      <c r="MXP47" s="749"/>
      <c r="MXQ47" s="749"/>
      <c r="MXR47" s="749"/>
      <c r="MXS47" s="749"/>
      <c r="MXT47" s="749"/>
      <c r="MXU47" s="749"/>
      <c r="MXV47" s="749"/>
      <c r="MXW47" s="749"/>
      <c r="MXX47" s="749"/>
      <c r="MXY47" s="749"/>
      <c r="MXZ47" s="749"/>
      <c r="MYA47" s="749"/>
      <c r="MYB47" s="749"/>
      <c r="MYC47" s="749"/>
      <c r="MYD47" s="749"/>
      <c r="MYE47" s="749"/>
      <c r="MYF47" s="749"/>
      <c r="MYG47" s="749"/>
      <c r="MYH47" s="749"/>
      <c r="MYI47" s="749"/>
      <c r="MYJ47" s="749"/>
      <c r="MYK47" s="749"/>
      <c r="MYL47" s="749"/>
      <c r="MYM47" s="749"/>
      <c r="MYN47" s="749"/>
      <c r="MYO47" s="749"/>
      <c r="MYP47" s="749"/>
      <c r="MYQ47" s="749"/>
      <c r="MYR47" s="749"/>
      <c r="MYS47" s="749"/>
      <c r="MYT47" s="749"/>
      <c r="MYU47" s="749"/>
      <c r="MYV47" s="749"/>
      <c r="MYW47" s="749"/>
      <c r="MYX47" s="749"/>
      <c r="MYY47" s="749"/>
      <c r="MYZ47" s="749"/>
      <c r="MZA47" s="749"/>
      <c r="MZB47" s="749"/>
      <c r="MZC47" s="749"/>
      <c r="MZD47" s="749"/>
      <c r="MZE47" s="749"/>
      <c r="MZF47" s="749"/>
      <c r="MZG47" s="749"/>
      <c r="MZH47" s="749"/>
      <c r="MZI47" s="749"/>
      <c r="MZJ47" s="749"/>
      <c r="MZK47" s="749"/>
      <c r="MZL47" s="749"/>
      <c r="MZM47" s="749"/>
      <c r="MZN47" s="749"/>
      <c r="MZO47" s="749"/>
      <c r="MZP47" s="749"/>
      <c r="MZQ47" s="749"/>
      <c r="MZR47" s="749"/>
      <c r="MZS47" s="749"/>
      <c r="MZT47" s="749"/>
      <c r="MZU47" s="749"/>
      <c r="MZV47" s="749"/>
      <c r="MZW47" s="749"/>
      <c r="MZX47" s="749"/>
      <c r="MZY47" s="749"/>
      <c r="MZZ47" s="749"/>
      <c r="NAA47" s="749"/>
      <c r="NAB47" s="749"/>
      <c r="NAC47" s="749"/>
      <c r="NAD47" s="749"/>
      <c r="NAE47" s="749"/>
      <c r="NAF47" s="749"/>
      <c r="NAG47" s="749"/>
      <c r="NAH47" s="749"/>
      <c r="NAI47" s="749"/>
      <c r="NAJ47" s="749"/>
      <c r="NAK47" s="749"/>
      <c r="NAL47" s="749"/>
      <c r="NAM47" s="749"/>
      <c r="NAN47" s="749"/>
      <c r="NAO47" s="749"/>
      <c r="NAP47" s="749"/>
      <c r="NAQ47" s="749"/>
      <c r="NAR47" s="749"/>
      <c r="NAS47" s="749"/>
      <c r="NAT47" s="749"/>
      <c r="NAU47" s="749"/>
      <c r="NAV47" s="749"/>
      <c r="NAW47" s="749"/>
      <c r="NAX47" s="749"/>
      <c r="NAY47" s="749"/>
      <c r="NAZ47" s="749"/>
      <c r="NBA47" s="749"/>
      <c r="NBB47" s="749"/>
      <c r="NBC47" s="749"/>
      <c r="NBD47" s="749"/>
      <c r="NBE47" s="749"/>
      <c r="NBF47" s="749"/>
      <c r="NBG47" s="749"/>
      <c r="NBH47" s="749"/>
      <c r="NBI47" s="749"/>
      <c r="NBJ47" s="749"/>
      <c r="NBK47" s="749"/>
      <c r="NBL47" s="749"/>
      <c r="NBM47" s="749"/>
      <c r="NBN47" s="749"/>
      <c r="NBO47" s="749"/>
      <c r="NBP47" s="749"/>
      <c r="NBQ47" s="749"/>
      <c r="NBR47" s="749"/>
      <c r="NBS47" s="749"/>
      <c r="NBT47" s="749"/>
      <c r="NBU47" s="749"/>
      <c r="NBV47" s="749"/>
      <c r="NBW47" s="749"/>
      <c r="NBX47" s="749"/>
      <c r="NBY47" s="749"/>
      <c r="NBZ47" s="749"/>
      <c r="NCA47" s="749"/>
      <c r="NCB47" s="749"/>
      <c r="NCC47" s="749"/>
      <c r="NCD47" s="749"/>
      <c r="NCE47" s="749"/>
      <c r="NCF47" s="749"/>
      <c r="NCG47" s="749"/>
      <c r="NCH47" s="749"/>
      <c r="NCI47" s="749"/>
      <c r="NCJ47" s="749"/>
      <c r="NCK47" s="749"/>
      <c r="NCL47" s="749"/>
      <c r="NCM47" s="749"/>
      <c r="NCN47" s="749"/>
      <c r="NCO47" s="749"/>
      <c r="NCP47" s="749"/>
      <c r="NCQ47" s="749"/>
      <c r="NCR47" s="749"/>
      <c r="NCS47" s="749"/>
      <c r="NCT47" s="749"/>
      <c r="NCU47" s="749"/>
      <c r="NCV47" s="749"/>
      <c r="NCW47" s="749"/>
      <c r="NCX47" s="749"/>
      <c r="NCY47" s="749"/>
      <c r="NCZ47" s="749"/>
      <c r="NDA47" s="749"/>
      <c r="NDB47" s="749"/>
      <c r="NDC47" s="749"/>
      <c r="NDD47" s="749"/>
      <c r="NDE47" s="749"/>
      <c r="NDF47" s="749"/>
      <c r="NDG47" s="749"/>
      <c r="NDH47" s="749"/>
      <c r="NDI47" s="749"/>
      <c r="NDJ47" s="749"/>
      <c r="NDK47" s="749"/>
      <c r="NDL47" s="749"/>
      <c r="NDM47" s="749"/>
      <c r="NDN47" s="749"/>
      <c r="NDO47" s="749"/>
      <c r="NDP47" s="749"/>
      <c r="NDQ47" s="749"/>
      <c r="NDR47" s="749"/>
      <c r="NDS47" s="749"/>
      <c r="NDT47" s="749"/>
      <c r="NDU47" s="749"/>
      <c r="NDV47" s="749"/>
      <c r="NDW47" s="749"/>
      <c r="NDX47" s="749"/>
      <c r="NDY47" s="749"/>
      <c r="NDZ47" s="749"/>
      <c r="NEA47" s="749"/>
      <c r="NEB47" s="749"/>
      <c r="NEC47" s="749"/>
      <c r="NED47" s="749"/>
      <c r="NEE47" s="749"/>
      <c r="NEF47" s="749"/>
      <c r="NEG47" s="749"/>
      <c r="NEH47" s="749"/>
      <c r="NEI47" s="749"/>
      <c r="NEJ47" s="749"/>
      <c r="NEK47" s="749"/>
      <c r="NEL47" s="749"/>
      <c r="NEM47" s="749"/>
      <c r="NEN47" s="749"/>
      <c r="NEO47" s="749"/>
      <c r="NEP47" s="749"/>
      <c r="NEQ47" s="749"/>
      <c r="NER47" s="749"/>
      <c r="NES47" s="749"/>
      <c r="NET47" s="749"/>
      <c r="NEU47" s="749"/>
      <c r="NEV47" s="749"/>
      <c r="NEW47" s="749"/>
      <c r="NEX47" s="749"/>
      <c r="NEY47" s="749"/>
      <c r="NEZ47" s="749"/>
      <c r="NFA47" s="749"/>
      <c r="NFB47" s="749"/>
      <c r="NFC47" s="749"/>
      <c r="NFD47" s="749"/>
      <c r="NFE47" s="749"/>
      <c r="NFF47" s="749"/>
      <c r="NFG47" s="749"/>
      <c r="NFH47" s="749"/>
      <c r="NFI47" s="749"/>
      <c r="NFJ47" s="749"/>
      <c r="NFK47" s="749"/>
      <c r="NFL47" s="749"/>
      <c r="NFM47" s="749"/>
      <c r="NFN47" s="749"/>
      <c r="NFO47" s="749"/>
      <c r="NFP47" s="749"/>
      <c r="NFQ47" s="749"/>
      <c r="NFR47" s="749"/>
      <c r="NFS47" s="749"/>
      <c r="NFT47" s="749"/>
      <c r="NFU47" s="749"/>
      <c r="NFV47" s="749"/>
      <c r="NFW47" s="749"/>
      <c r="NFX47" s="749"/>
      <c r="NFY47" s="749"/>
      <c r="NFZ47" s="749"/>
      <c r="NGA47" s="749"/>
      <c r="NGB47" s="749"/>
      <c r="NGC47" s="749"/>
      <c r="NGD47" s="749"/>
      <c r="NGE47" s="749"/>
      <c r="NGF47" s="749"/>
      <c r="NGG47" s="749"/>
      <c r="NGH47" s="749"/>
      <c r="NGI47" s="749"/>
      <c r="NGJ47" s="749"/>
      <c r="NGK47" s="749"/>
      <c r="NGL47" s="749"/>
      <c r="NGM47" s="749"/>
      <c r="NGN47" s="749"/>
      <c r="NGO47" s="749"/>
      <c r="NGP47" s="749"/>
      <c r="NGQ47" s="749"/>
      <c r="NGR47" s="749"/>
      <c r="NGS47" s="749"/>
      <c r="NGT47" s="749"/>
      <c r="NGU47" s="749"/>
      <c r="NGV47" s="749"/>
      <c r="NGW47" s="749"/>
      <c r="NGX47" s="749"/>
      <c r="NGY47" s="749"/>
      <c r="NGZ47" s="749"/>
      <c r="NHA47" s="749"/>
      <c r="NHB47" s="749"/>
      <c r="NHC47" s="749"/>
      <c r="NHD47" s="749"/>
      <c r="NHE47" s="749"/>
      <c r="NHF47" s="749"/>
      <c r="NHG47" s="749"/>
      <c r="NHH47" s="749"/>
      <c r="NHI47" s="749"/>
      <c r="NHJ47" s="749"/>
      <c r="NHK47" s="749"/>
      <c r="NHL47" s="749"/>
      <c r="NHM47" s="749"/>
      <c r="NHN47" s="749"/>
      <c r="NHO47" s="749"/>
      <c r="NHP47" s="749"/>
      <c r="NHQ47" s="749"/>
      <c r="NHR47" s="749"/>
      <c r="NHS47" s="749"/>
      <c r="NHT47" s="749"/>
      <c r="NHU47" s="749"/>
      <c r="NHV47" s="749"/>
      <c r="NHW47" s="749"/>
      <c r="NHX47" s="749"/>
      <c r="NHY47" s="749"/>
      <c r="NHZ47" s="749"/>
      <c r="NIA47" s="749"/>
      <c r="NIB47" s="749"/>
      <c r="NIC47" s="749"/>
      <c r="NID47" s="749"/>
      <c r="NIE47" s="749"/>
      <c r="NIF47" s="749"/>
      <c r="NIG47" s="749"/>
      <c r="NIH47" s="749"/>
      <c r="NII47" s="749"/>
      <c r="NIJ47" s="749"/>
      <c r="NIK47" s="749"/>
      <c r="NIL47" s="749"/>
      <c r="NIM47" s="749"/>
      <c r="NIN47" s="749"/>
      <c r="NIO47" s="749"/>
      <c r="NIP47" s="749"/>
      <c r="NIQ47" s="749"/>
      <c r="NIR47" s="749"/>
      <c r="NIS47" s="749"/>
      <c r="NIT47" s="749"/>
      <c r="NIU47" s="749"/>
      <c r="NIV47" s="749"/>
      <c r="NIW47" s="749"/>
      <c r="NIX47" s="749"/>
      <c r="NIY47" s="749"/>
      <c r="NIZ47" s="749"/>
      <c r="NJA47" s="749"/>
      <c r="NJB47" s="749"/>
      <c r="NJC47" s="749"/>
      <c r="NJD47" s="749"/>
      <c r="NJE47" s="749"/>
      <c r="NJF47" s="749"/>
      <c r="NJG47" s="749"/>
      <c r="NJH47" s="749"/>
      <c r="NJI47" s="749"/>
      <c r="NJJ47" s="749"/>
      <c r="NJK47" s="749"/>
      <c r="NJL47" s="749"/>
      <c r="NJM47" s="749"/>
      <c r="NJN47" s="749"/>
      <c r="NJO47" s="749"/>
      <c r="NJP47" s="749"/>
      <c r="NJQ47" s="749"/>
      <c r="NJR47" s="749"/>
      <c r="NJS47" s="749"/>
      <c r="NJT47" s="749"/>
      <c r="NJU47" s="749"/>
      <c r="NJV47" s="749"/>
      <c r="NJW47" s="749"/>
      <c r="NJX47" s="749"/>
      <c r="NJY47" s="749"/>
      <c r="NJZ47" s="749"/>
      <c r="NKA47" s="749"/>
      <c r="NKB47" s="749"/>
      <c r="NKC47" s="749"/>
      <c r="NKD47" s="749"/>
      <c r="NKE47" s="749"/>
      <c r="NKF47" s="749"/>
      <c r="NKG47" s="749"/>
      <c r="NKH47" s="749"/>
      <c r="NKI47" s="749"/>
      <c r="NKJ47" s="749"/>
      <c r="NKK47" s="749"/>
      <c r="NKL47" s="749"/>
      <c r="NKM47" s="749"/>
      <c r="NKN47" s="749"/>
      <c r="NKO47" s="749"/>
      <c r="NKP47" s="749"/>
      <c r="NKQ47" s="749"/>
      <c r="NKR47" s="749"/>
      <c r="NKS47" s="749"/>
      <c r="NKT47" s="749"/>
      <c r="NKU47" s="749"/>
      <c r="NKV47" s="749"/>
      <c r="NKW47" s="749"/>
      <c r="NKX47" s="749"/>
      <c r="NKY47" s="749"/>
      <c r="NKZ47" s="749"/>
      <c r="NLA47" s="749"/>
      <c r="NLB47" s="749"/>
      <c r="NLC47" s="749"/>
      <c r="NLD47" s="749"/>
      <c r="NLE47" s="749"/>
      <c r="NLF47" s="749"/>
      <c r="NLG47" s="749"/>
      <c r="NLH47" s="749"/>
      <c r="NLI47" s="749"/>
      <c r="NLJ47" s="749"/>
      <c r="NLK47" s="749"/>
      <c r="NLL47" s="749"/>
      <c r="NLM47" s="749"/>
      <c r="NLN47" s="749"/>
      <c r="NLO47" s="749"/>
      <c r="NLP47" s="749"/>
      <c r="NLQ47" s="749"/>
      <c r="NLR47" s="749"/>
      <c r="NLS47" s="749"/>
      <c r="NLT47" s="749"/>
      <c r="NLU47" s="749"/>
      <c r="NLV47" s="749"/>
      <c r="NLW47" s="749"/>
      <c r="NLX47" s="749"/>
      <c r="NLY47" s="749"/>
      <c r="NLZ47" s="749"/>
      <c r="NMA47" s="749"/>
      <c r="NMB47" s="749"/>
      <c r="NMC47" s="749"/>
      <c r="NMD47" s="749"/>
      <c r="NME47" s="749"/>
      <c r="NMF47" s="749"/>
      <c r="NMG47" s="749"/>
      <c r="NMH47" s="749"/>
      <c r="NMI47" s="749"/>
      <c r="NMJ47" s="749"/>
      <c r="NMK47" s="749"/>
      <c r="NML47" s="749"/>
      <c r="NMM47" s="749"/>
      <c r="NMN47" s="749"/>
      <c r="NMO47" s="749"/>
      <c r="NMP47" s="749"/>
      <c r="NMQ47" s="749"/>
      <c r="NMR47" s="749"/>
      <c r="NMS47" s="749"/>
      <c r="NMT47" s="749"/>
      <c r="NMU47" s="749"/>
      <c r="NMV47" s="749"/>
      <c r="NMW47" s="749"/>
      <c r="NMX47" s="749"/>
      <c r="NMY47" s="749"/>
      <c r="NMZ47" s="749"/>
      <c r="NNA47" s="749"/>
      <c r="NNB47" s="749"/>
      <c r="NNC47" s="749"/>
      <c r="NND47" s="749"/>
      <c r="NNE47" s="749"/>
      <c r="NNF47" s="749"/>
      <c r="NNG47" s="749"/>
      <c r="NNH47" s="749"/>
      <c r="NNI47" s="749"/>
      <c r="NNJ47" s="749"/>
      <c r="NNK47" s="749"/>
      <c r="NNL47" s="749"/>
      <c r="NNM47" s="749"/>
      <c r="NNN47" s="749"/>
      <c r="NNO47" s="749"/>
      <c r="NNP47" s="749"/>
      <c r="NNQ47" s="749"/>
      <c r="NNR47" s="749"/>
      <c r="NNS47" s="749"/>
      <c r="NNT47" s="749"/>
      <c r="NNU47" s="749"/>
      <c r="NNV47" s="749"/>
      <c r="NNW47" s="749"/>
      <c r="NNX47" s="749"/>
      <c r="NNY47" s="749"/>
      <c r="NNZ47" s="749"/>
      <c r="NOA47" s="749"/>
      <c r="NOB47" s="749"/>
      <c r="NOC47" s="749"/>
      <c r="NOD47" s="749"/>
      <c r="NOE47" s="749"/>
      <c r="NOF47" s="749"/>
      <c r="NOG47" s="749"/>
      <c r="NOH47" s="749"/>
      <c r="NOI47" s="749"/>
      <c r="NOJ47" s="749"/>
      <c r="NOK47" s="749"/>
      <c r="NOL47" s="749"/>
      <c r="NOM47" s="749"/>
      <c r="NON47" s="749"/>
      <c r="NOO47" s="749"/>
      <c r="NOP47" s="749"/>
      <c r="NOQ47" s="749"/>
      <c r="NOR47" s="749"/>
      <c r="NOS47" s="749"/>
      <c r="NOT47" s="749"/>
      <c r="NOU47" s="749"/>
      <c r="NOV47" s="749"/>
      <c r="NOW47" s="749"/>
      <c r="NOX47" s="749"/>
      <c r="NOY47" s="749"/>
      <c r="NOZ47" s="749"/>
      <c r="NPA47" s="749"/>
      <c r="NPB47" s="749"/>
      <c r="NPC47" s="749"/>
      <c r="NPD47" s="749"/>
      <c r="NPE47" s="749"/>
      <c r="NPF47" s="749"/>
      <c r="NPG47" s="749"/>
      <c r="NPH47" s="749"/>
      <c r="NPI47" s="749"/>
      <c r="NPJ47" s="749"/>
      <c r="NPK47" s="749"/>
      <c r="NPL47" s="749"/>
      <c r="NPM47" s="749"/>
      <c r="NPN47" s="749"/>
      <c r="NPO47" s="749"/>
      <c r="NPP47" s="749"/>
      <c r="NPQ47" s="749"/>
      <c r="NPR47" s="749"/>
      <c r="NPS47" s="749"/>
      <c r="NPT47" s="749"/>
      <c r="NPU47" s="749"/>
      <c r="NPV47" s="749"/>
      <c r="NPW47" s="749"/>
      <c r="NPX47" s="749"/>
      <c r="NPY47" s="749"/>
      <c r="NPZ47" s="749"/>
      <c r="NQA47" s="749"/>
      <c r="NQB47" s="749"/>
      <c r="NQC47" s="749"/>
      <c r="NQD47" s="749"/>
      <c r="NQE47" s="749"/>
      <c r="NQF47" s="749"/>
      <c r="NQG47" s="749"/>
      <c r="NQH47" s="749"/>
      <c r="NQI47" s="749"/>
      <c r="NQJ47" s="749"/>
      <c r="NQK47" s="749"/>
      <c r="NQL47" s="749"/>
      <c r="NQM47" s="749"/>
      <c r="NQN47" s="749"/>
      <c r="NQO47" s="749"/>
      <c r="NQP47" s="749"/>
      <c r="NQQ47" s="749"/>
      <c r="NQR47" s="749"/>
      <c r="NQS47" s="749"/>
      <c r="NQT47" s="749"/>
      <c r="NQU47" s="749"/>
      <c r="NQV47" s="749"/>
      <c r="NQW47" s="749"/>
      <c r="NQX47" s="749"/>
      <c r="NQY47" s="749"/>
      <c r="NQZ47" s="749"/>
      <c r="NRA47" s="749"/>
      <c r="NRB47" s="749"/>
      <c r="NRC47" s="749"/>
      <c r="NRD47" s="749"/>
      <c r="NRE47" s="749"/>
      <c r="NRF47" s="749"/>
      <c r="NRG47" s="749"/>
      <c r="NRH47" s="749"/>
      <c r="NRI47" s="749"/>
      <c r="NRJ47" s="749"/>
      <c r="NRK47" s="749"/>
      <c r="NRL47" s="749"/>
      <c r="NRM47" s="749"/>
      <c r="NRN47" s="749"/>
      <c r="NRO47" s="749"/>
      <c r="NRP47" s="749"/>
      <c r="NRQ47" s="749"/>
      <c r="NRR47" s="749"/>
      <c r="NRS47" s="749"/>
      <c r="NRT47" s="749"/>
      <c r="NRU47" s="749"/>
      <c r="NRV47" s="749"/>
      <c r="NRW47" s="749"/>
      <c r="NRX47" s="749"/>
      <c r="NRY47" s="749"/>
      <c r="NRZ47" s="749"/>
      <c r="NSA47" s="749"/>
      <c r="NSB47" s="749"/>
      <c r="NSC47" s="749"/>
      <c r="NSD47" s="749"/>
      <c r="NSE47" s="749"/>
      <c r="NSF47" s="749"/>
      <c r="NSG47" s="749"/>
      <c r="NSH47" s="749"/>
      <c r="NSI47" s="749"/>
      <c r="NSJ47" s="749"/>
      <c r="NSK47" s="749"/>
      <c r="NSL47" s="749"/>
      <c r="NSM47" s="749"/>
      <c r="NSN47" s="749"/>
      <c r="NSO47" s="749"/>
      <c r="NSP47" s="749"/>
      <c r="NSQ47" s="749"/>
      <c r="NSR47" s="749"/>
      <c r="NSS47" s="749"/>
      <c r="NST47" s="749"/>
      <c r="NSU47" s="749"/>
      <c r="NSV47" s="749"/>
      <c r="NSW47" s="749"/>
      <c r="NSX47" s="749"/>
      <c r="NSY47" s="749"/>
      <c r="NSZ47" s="749"/>
      <c r="NTA47" s="749"/>
      <c r="NTB47" s="749"/>
      <c r="NTC47" s="749"/>
      <c r="NTD47" s="749"/>
      <c r="NTE47" s="749"/>
      <c r="NTF47" s="749"/>
      <c r="NTG47" s="749"/>
      <c r="NTH47" s="749"/>
      <c r="NTI47" s="749"/>
      <c r="NTJ47" s="749"/>
      <c r="NTK47" s="749"/>
      <c r="NTL47" s="749"/>
      <c r="NTM47" s="749"/>
      <c r="NTN47" s="749"/>
      <c r="NTO47" s="749"/>
      <c r="NTP47" s="749"/>
      <c r="NTQ47" s="749"/>
      <c r="NTR47" s="749"/>
      <c r="NTS47" s="749"/>
      <c r="NTT47" s="749"/>
      <c r="NTU47" s="749"/>
      <c r="NTV47" s="749"/>
      <c r="NTW47" s="749"/>
      <c r="NTX47" s="749"/>
      <c r="NTY47" s="749"/>
      <c r="NTZ47" s="749"/>
      <c r="NUA47" s="749"/>
      <c r="NUB47" s="749"/>
      <c r="NUC47" s="749"/>
      <c r="NUD47" s="749"/>
      <c r="NUE47" s="749"/>
      <c r="NUF47" s="749"/>
      <c r="NUG47" s="749"/>
      <c r="NUH47" s="749"/>
      <c r="NUI47" s="749"/>
      <c r="NUJ47" s="749"/>
      <c r="NUK47" s="749"/>
      <c r="NUL47" s="749"/>
      <c r="NUM47" s="749"/>
      <c r="NUN47" s="749"/>
      <c r="NUO47" s="749"/>
      <c r="NUP47" s="749"/>
      <c r="NUQ47" s="749"/>
      <c r="NUR47" s="749"/>
      <c r="NUS47" s="749"/>
      <c r="NUT47" s="749"/>
      <c r="NUU47" s="749"/>
      <c r="NUV47" s="749"/>
      <c r="NUW47" s="749"/>
      <c r="NUX47" s="749"/>
      <c r="NUY47" s="749"/>
      <c r="NUZ47" s="749"/>
      <c r="NVA47" s="749"/>
      <c r="NVB47" s="749"/>
      <c r="NVC47" s="749"/>
      <c r="NVD47" s="749"/>
      <c r="NVE47" s="749"/>
      <c r="NVF47" s="749"/>
      <c r="NVG47" s="749"/>
      <c r="NVH47" s="749"/>
      <c r="NVI47" s="749"/>
      <c r="NVJ47" s="749"/>
      <c r="NVK47" s="749"/>
      <c r="NVL47" s="749"/>
      <c r="NVM47" s="749"/>
      <c r="NVN47" s="749"/>
      <c r="NVO47" s="749"/>
      <c r="NVP47" s="749"/>
      <c r="NVQ47" s="749"/>
      <c r="NVR47" s="749"/>
      <c r="NVS47" s="749"/>
      <c r="NVT47" s="749"/>
      <c r="NVU47" s="749"/>
      <c r="NVV47" s="749"/>
      <c r="NVW47" s="749"/>
      <c r="NVX47" s="749"/>
      <c r="NVY47" s="749"/>
      <c r="NVZ47" s="749"/>
      <c r="NWA47" s="749"/>
      <c r="NWB47" s="749"/>
      <c r="NWC47" s="749"/>
      <c r="NWD47" s="749"/>
      <c r="NWE47" s="749"/>
      <c r="NWF47" s="749"/>
      <c r="NWG47" s="749"/>
      <c r="NWH47" s="749"/>
      <c r="NWI47" s="749"/>
      <c r="NWJ47" s="749"/>
      <c r="NWK47" s="749"/>
      <c r="NWL47" s="749"/>
      <c r="NWM47" s="749"/>
      <c r="NWN47" s="749"/>
      <c r="NWO47" s="749"/>
      <c r="NWP47" s="749"/>
      <c r="NWQ47" s="749"/>
      <c r="NWR47" s="749"/>
      <c r="NWS47" s="749"/>
      <c r="NWT47" s="749"/>
      <c r="NWU47" s="749"/>
      <c r="NWV47" s="749"/>
      <c r="NWW47" s="749"/>
      <c r="NWX47" s="749"/>
      <c r="NWY47" s="749"/>
      <c r="NWZ47" s="749"/>
      <c r="NXA47" s="749"/>
      <c r="NXB47" s="749"/>
      <c r="NXC47" s="749"/>
      <c r="NXD47" s="749"/>
      <c r="NXE47" s="749"/>
      <c r="NXF47" s="749"/>
      <c r="NXG47" s="749"/>
      <c r="NXH47" s="749"/>
      <c r="NXI47" s="749"/>
      <c r="NXJ47" s="749"/>
      <c r="NXK47" s="749"/>
      <c r="NXL47" s="749"/>
      <c r="NXM47" s="749"/>
      <c r="NXN47" s="749"/>
      <c r="NXO47" s="749"/>
      <c r="NXP47" s="749"/>
      <c r="NXQ47" s="749"/>
      <c r="NXR47" s="749"/>
      <c r="NXS47" s="749"/>
      <c r="NXT47" s="749"/>
      <c r="NXU47" s="749"/>
      <c r="NXV47" s="749"/>
      <c r="NXW47" s="749"/>
      <c r="NXX47" s="749"/>
      <c r="NXY47" s="749"/>
      <c r="NXZ47" s="749"/>
      <c r="NYA47" s="749"/>
      <c r="NYB47" s="749"/>
      <c r="NYC47" s="749"/>
      <c r="NYD47" s="749"/>
      <c r="NYE47" s="749"/>
      <c r="NYF47" s="749"/>
      <c r="NYG47" s="749"/>
      <c r="NYH47" s="749"/>
      <c r="NYI47" s="749"/>
      <c r="NYJ47" s="749"/>
      <c r="NYK47" s="749"/>
      <c r="NYL47" s="749"/>
      <c r="NYM47" s="749"/>
      <c r="NYN47" s="749"/>
      <c r="NYO47" s="749"/>
      <c r="NYP47" s="749"/>
      <c r="NYQ47" s="749"/>
      <c r="NYR47" s="749"/>
      <c r="NYS47" s="749"/>
      <c r="NYT47" s="749"/>
      <c r="NYU47" s="749"/>
      <c r="NYV47" s="749"/>
      <c r="NYW47" s="749"/>
      <c r="NYX47" s="749"/>
      <c r="NYY47" s="749"/>
      <c r="NYZ47" s="749"/>
      <c r="NZA47" s="749"/>
      <c r="NZB47" s="749"/>
      <c r="NZC47" s="749"/>
      <c r="NZD47" s="749"/>
      <c r="NZE47" s="749"/>
      <c r="NZF47" s="749"/>
      <c r="NZG47" s="749"/>
      <c r="NZH47" s="749"/>
      <c r="NZI47" s="749"/>
      <c r="NZJ47" s="749"/>
      <c r="NZK47" s="749"/>
      <c r="NZL47" s="749"/>
      <c r="NZM47" s="749"/>
      <c r="NZN47" s="749"/>
      <c r="NZO47" s="749"/>
      <c r="NZP47" s="749"/>
      <c r="NZQ47" s="749"/>
      <c r="NZR47" s="749"/>
      <c r="NZS47" s="749"/>
      <c r="NZT47" s="749"/>
      <c r="NZU47" s="749"/>
      <c r="NZV47" s="749"/>
      <c r="NZW47" s="749"/>
      <c r="NZX47" s="749"/>
      <c r="NZY47" s="749"/>
      <c r="NZZ47" s="749"/>
      <c r="OAA47" s="749"/>
      <c r="OAB47" s="749"/>
      <c r="OAC47" s="749"/>
      <c r="OAD47" s="749"/>
      <c r="OAE47" s="749"/>
      <c r="OAF47" s="749"/>
      <c r="OAG47" s="749"/>
      <c r="OAH47" s="749"/>
      <c r="OAI47" s="749"/>
      <c r="OAJ47" s="749"/>
      <c r="OAK47" s="749"/>
      <c r="OAL47" s="749"/>
      <c r="OAM47" s="749"/>
      <c r="OAN47" s="749"/>
      <c r="OAO47" s="749"/>
      <c r="OAP47" s="749"/>
      <c r="OAQ47" s="749"/>
      <c r="OAR47" s="749"/>
      <c r="OAS47" s="749"/>
      <c r="OAT47" s="749"/>
      <c r="OAU47" s="749"/>
      <c r="OAV47" s="749"/>
      <c r="OAW47" s="749"/>
      <c r="OAX47" s="749"/>
      <c r="OAY47" s="749"/>
      <c r="OAZ47" s="749"/>
      <c r="OBA47" s="749"/>
      <c r="OBB47" s="749"/>
      <c r="OBC47" s="749"/>
      <c r="OBD47" s="749"/>
      <c r="OBE47" s="749"/>
      <c r="OBF47" s="749"/>
      <c r="OBG47" s="749"/>
      <c r="OBH47" s="749"/>
      <c r="OBI47" s="749"/>
      <c r="OBJ47" s="749"/>
      <c r="OBK47" s="749"/>
      <c r="OBL47" s="749"/>
      <c r="OBM47" s="749"/>
      <c r="OBN47" s="749"/>
      <c r="OBO47" s="749"/>
      <c r="OBP47" s="749"/>
      <c r="OBQ47" s="749"/>
      <c r="OBR47" s="749"/>
      <c r="OBS47" s="749"/>
      <c r="OBT47" s="749"/>
      <c r="OBU47" s="749"/>
      <c r="OBV47" s="749"/>
      <c r="OBW47" s="749"/>
      <c r="OBX47" s="749"/>
      <c r="OBY47" s="749"/>
      <c r="OBZ47" s="749"/>
      <c r="OCA47" s="749"/>
      <c r="OCB47" s="749"/>
      <c r="OCC47" s="749"/>
      <c r="OCD47" s="749"/>
      <c r="OCE47" s="749"/>
      <c r="OCF47" s="749"/>
      <c r="OCG47" s="749"/>
      <c r="OCH47" s="749"/>
      <c r="OCI47" s="749"/>
      <c r="OCJ47" s="749"/>
      <c r="OCK47" s="749"/>
      <c r="OCL47" s="749"/>
      <c r="OCM47" s="749"/>
      <c r="OCN47" s="749"/>
      <c r="OCO47" s="749"/>
      <c r="OCP47" s="749"/>
      <c r="OCQ47" s="749"/>
      <c r="OCR47" s="749"/>
      <c r="OCS47" s="749"/>
      <c r="OCT47" s="749"/>
      <c r="OCU47" s="749"/>
      <c r="OCV47" s="749"/>
      <c r="OCW47" s="749"/>
      <c r="OCX47" s="749"/>
      <c r="OCY47" s="749"/>
      <c r="OCZ47" s="749"/>
      <c r="ODA47" s="749"/>
      <c r="ODB47" s="749"/>
      <c r="ODC47" s="749"/>
      <c r="ODD47" s="749"/>
      <c r="ODE47" s="749"/>
      <c r="ODF47" s="749"/>
      <c r="ODG47" s="749"/>
      <c r="ODH47" s="749"/>
      <c r="ODI47" s="749"/>
      <c r="ODJ47" s="749"/>
      <c r="ODK47" s="749"/>
      <c r="ODL47" s="749"/>
      <c r="ODM47" s="749"/>
      <c r="ODN47" s="749"/>
      <c r="ODO47" s="749"/>
      <c r="ODP47" s="749"/>
      <c r="ODQ47" s="749"/>
      <c r="ODR47" s="749"/>
      <c r="ODS47" s="749"/>
      <c r="ODT47" s="749"/>
      <c r="ODU47" s="749"/>
      <c r="ODV47" s="749"/>
      <c r="ODW47" s="749"/>
      <c r="ODX47" s="749"/>
      <c r="ODY47" s="749"/>
      <c r="ODZ47" s="749"/>
      <c r="OEA47" s="749"/>
      <c r="OEB47" s="749"/>
      <c r="OEC47" s="749"/>
      <c r="OED47" s="749"/>
      <c r="OEE47" s="749"/>
      <c r="OEF47" s="749"/>
      <c r="OEG47" s="749"/>
      <c r="OEH47" s="749"/>
      <c r="OEI47" s="749"/>
      <c r="OEJ47" s="749"/>
      <c r="OEK47" s="749"/>
      <c r="OEL47" s="749"/>
      <c r="OEM47" s="749"/>
      <c r="OEN47" s="749"/>
      <c r="OEO47" s="749"/>
      <c r="OEP47" s="749"/>
      <c r="OEQ47" s="749"/>
      <c r="OER47" s="749"/>
      <c r="OES47" s="749"/>
      <c r="OET47" s="749"/>
      <c r="OEU47" s="749"/>
      <c r="OEV47" s="749"/>
      <c r="OEW47" s="749"/>
      <c r="OEX47" s="749"/>
      <c r="OEY47" s="749"/>
      <c r="OEZ47" s="749"/>
      <c r="OFA47" s="749"/>
      <c r="OFB47" s="749"/>
      <c r="OFC47" s="749"/>
      <c r="OFD47" s="749"/>
      <c r="OFE47" s="749"/>
      <c r="OFF47" s="749"/>
      <c r="OFG47" s="749"/>
      <c r="OFH47" s="749"/>
      <c r="OFI47" s="749"/>
      <c r="OFJ47" s="749"/>
      <c r="OFK47" s="749"/>
      <c r="OFL47" s="749"/>
      <c r="OFM47" s="749"/>
      <c r="OFN47" s="749"/>
      <c r="OFO47" s="749"/>
      <c r="OFP47" s="749"/>
      <c r="OFQ47" s="749"/>
      <c r="OFR47" s="749"/>
      <c r="OFS47" s="749"/>
      <c r="OFT47" s="749"/>
      <c r="OFU47" s="749"/>
      <c r="OFV47" s="749"/>
      <c r="OFW47" s="749"/>
      <c r="OFX47" s="749"/>
      <c r="OFY47" s="749"/>
      <c r="OFZ47" s="749"/>
      <c r="OGA47" s="749"/>
      <c r="OGB47" s="749"/>
      <c r="OGC47" s="749"/>
      <c r="OGD47" s="749"/>
      <c r="OGE47" s="749"/>
      <c r="OGF47" s="749"/>
      <c r="OGG47" s="749"/>
      <c r="OGH47" s="749"/>
      <c r="OGI47" s="749"/>
      <c r="OGJ47" s="749"/>
      <c r="OGK47" s="749"/>
      <c r="OGL47" s="749"/>
      <c r="OGM47" s="749"/>
      <c r="OGN47" s="749"/>
      <c r="OGO47" s="749"/>
      <c r="OGP47" s="749"/>
      <c r="OGQ47" s="749"/>
      <c r="OGR47" s="749"/>
      <c r="OGS47" s="749"/>
      <c r="OGT47" s="749"/>
      <c r="OGU47" s="749"/>
      <c r="OGV47" s="749"/>
      <c r="OGW47" s="749"/>
      <c r="OGX47" s="749"/>
      <c r="OGY47" s="749"/>
      <c r="OGZ47" s="749"/>
      <c r="OHA47" s="749"/>
      <c r="OHB47" s="749"/>
      <c r="OHC47" s="749"/>
      <c r="OHD47" s="749"/>
      <c r="OHE47" s="749"/>
      <c r="OHF47" s="749"/>
      <c r="OHG47" s="749"/>
      <c r="OHH47" s="749"/>
      <c r="OHI47" s="749"/>
      <c r="OHJ47" s="749"/>
      <c r="OHK47" s="749"/>
      <c r="OHL47" s="749"/>
      <c r="OHM47" s="749"/>
      <c r="OHN47" s="749"/>
      <c r="OHO47" s="749"/>
      <c r="OHP47" s="749"/>
      <c r="OHQ47" s="749"/>
      <c r="OHR47" s="749"/>
      <c r="OHS47" s="749"/>
      <c r="OHT47" s="749"/>
      <c r="OHU47" s="749"/>
      <c r="OHV47" s="749"/>
      <c r="OHW47" s="749"/>
      <c r="OHX47" s="749"/>
      <c r="OHY47" s="749"/>
      <c r="OHZ47" s="749"/>
      <c r="OIA47" s="749"/>
      <c r="OIB47" s="749"/>
      <c r="OIC47" s="749"/>
      <c r="OID47" s="749"/>
      <c r="OIE47" s="749"/>
      <c r="OIF47" s="749"/>
      <c r="OIG47" s="749"/>
      <c r="OIH47" s="749"/>
      <c r="OII47" s="749"/>
      <c r="OIJ47" s="749"/>
      <c r="OIK47" s="749"/>
      <c r="OIL47" s="749"/>
      <c r="OIM47" s="749"/>
      <c r="OIN47" s="749"/>
      <c r="OIO47" s="749"/>
      <c r="OIP47" s="749"/>
      <c r="OIQ47" s="749"/>
      <c r="OIR47" s="749"/>
      <c r="OIS47" s="749"/>
      <c r="OIT47" s="749"/>
      <c r="OIU47" s="749"/>
      <c r="OIV47" s="749"/>
      <c r="OIW47" s="749"/>
      <c r="OIX47" s="749"/>
      <c r="OIY47" s="749"/>
      <c r="OIZ47" s="749"/>
      <c r="OJA47" s="749"/>
      <c r="OJB47" s="749"/>
      <c r="OJC47" s="749"/>
      <c r="OJD47" s="749"/>
      <c r="OJE47" s="749"/>
      <c r="OJF47" s="749"/>
      <c r="OJG47" s="749"/>
      <c r="OJH47" s="749"/>
      <c r="OJI47" s="749"/>
      <c r="OJJ47" s="749"/>
      <c r="OJK47" s="749"/>
      <c r="OJL47" s="749"/>
      <c r="OJM47" s="749"/>
      <c r="OJN47" s="749"/>
      <c r="OJO47" s="749"/>
      <c r="OJP47" s="749"/>
      <c r="OJQ47" s="749"/>
      <c r="OJR47" s="749"/>
      <c r="OJS47" s="749"/>
      <c r="OJT47" s="749"/>
      <c r="OJU47" s="749"/>
      <c r="OJV47" s="749"/>
      <c r="OJW47" s="749"/>
      <c r="OJX47" s="749"/>
      <c r="OJY47" s="749"/>
      <c r="OJZ47" s="749"/>
      <c r="OKA47" s="749"/>
      <c r="OKB47" s="749"/>
      <c r="OKC47" s="749"/>
      <c r="OKD47" s="749"/>
      <c r="OKE47" s="749"/>
      <c r="OKF47" s="749"/>
      <c r="OKG47" s="749"/>
      <c r="OKH47" s="749"/>
      <c r="OKI47" s="749"/>
      <c r="OKJ47" s="749"/>
      <c r="OKK47" s="749"/>
      <c r="OKL47" s="749"/>
      <c r="OKM47" s="749"/>
      <c r="OKN47" s="749"/>
      <c r="OKO47" s="749"/>
      <c r="OKP47" s="749"/>
      <c r="OKQ47" s="749"/>
      <c r="OKR47" s="749"/>
      <c r="OKS47" s="749"/>
      <c r="OKT47" s="749"/>
      <c r="OKU47" s="749"/>
      <c r="OKV47" s="749"/>
      <c r="OKW47" s="749"/>
      <c r="OKX47" s="749"/>
      <c r="OKY47" s="749"/>
      <c r="OKZ47" s="749"/>
      <c r="OLA47" s="749"/>
      <c r="OLB47" s="749"/>
      <c r="OLC47" s="749"/>
      <c r="OLD47" s="749"/>
      <c r="OLE47" s="749"/>
      <c r="OLF47" s="749"/>
      <c r="OLG47" s="749"/>
      <c r="OLH47" s="749"/>
      <c r="OLI47" s="749"/>
      <c r="OLJ47" s="749"/>
      <c r="OLK47" s="749"/>
      <c r="OLL47" s="749"/>
      <c r="OLM47" s="749"/>
      <c r="OLN47" s="749"/>
      <c r="OLO47" s="749"/>
      <c r="OLP47" s="749"/>
      <c r="OLQ47" s="749"/>
      <c r="OLR47" s="749"/>
      <c r="OLS47" s="749"/>
      <c r="OLT47" s="749"/>
      <c r="OLU47" s="749"/>
      <c r="OLV47" s="749"/>
      <c r="OLW47" s="749"/>
      <c r="OLX47" s="749"/>
      <c r="OLY47" s="749"/>
      <c r="OLZ47" s="749"/>
      <c r="OMA47" s="749"/>
      <c r="OMB47" s="749"/>
      <c r="OMC47" s="749"/>
      <c r="OMD47" s="749"/>
      <c r="OME47" s="749"/>
      <c r="OMF47" s="749"/>
      <c r="OMG47" s="749"/>
      <c r="OMH47" s="749"/>
      <c r="OMI47" s="749"/>
      <c r="OMJ47" s="749"/>
      <c r="OMK47" s="749"/>
      <c r="OML47" s="749"/>
      <c r="OMM47" s="749"/>
      <c r="OMN47" s="749"/>
      <c r="OMO47" s="749"/>
      <c r="OMP47" s="749"/>
      <c r="OMQ47" s="749"/>
      <c r="OMR47" s="749"/>
      <c r="OMS47" s="749"/>
      <c r="OMT47" s="749"/>
      <c r="OMU47" s="749"/>
      <c r="OMV47" s="749"/>
      <c r="OMW47" s="749"/>
      <c r="OMX47" s="749"/>
      <c r="OMY47" s="749"/>
      <c r="OMZ47" s="749"/>
      <c r="ONA47" s="749"/>
      <c r="ONB47" s="749"/>
      <c r="ONC47" s="749"/>
      <c r="OND47" s="749"/>
      <c r="ONE47" s="749"/>
      <c r="ONF47" s="749"/>
      <c r="ONG47" s="749"/>
      <c r="ONH47" s="749"/>
      <c r="ONI47" s="749"/>
      <c r="ONJ47" s="749"/>
      <c r="ONK47" s="749"/>
      <c r="ONL47" s="749"/>
      <c r="ONM47" s="749"/>
      <c r="ONN47" s="749"/>
      <c r="ONO47" s="749"/>
      <c r="ONP47" s="749"/>
      <c r="ONQ47" s="749"/>
      <c r="ONR47" s="749"/>
      <c r="ONS47" s="749"/>
      <c r="ONT47" s="749"/>
      <c r="ONU47" s="749"/>
      <c r="ONV47" s="749"/>
      <c r="ONW47" s="749"/>
      <c r="ONX47" s="749"/>
      <c r="ONY47" s="749"/>
      <c r="ONZ47" s="749"/>
      <c r="OOA47" s="749"/>
      <c r="OOB47" s="749"/>
      <c r="OOC47" s="749"/>
      <c r="OOD47" s="749"/>
      <c r="OOE47" s="749"/>
      <c r="OOF47" s="749"/>
      <c r="OOG47" s="749"/>
      <c r="OOH47" s="749"/>
      <c r="OOI47" s="749"/>
      <c r="OOJ47" s="749"/>
      <c r="OOK47" s="749"/>
      <c r="OOL47" s="749"/>
      <c r="OOM47" s="749"/>
      <c r="OON47" s="749"/>
      <c r="OOO47" s="749"/>
      <c r="OOP47" s="749"/>
      <c r="OOQ47" s="749"/>
      <c r="OOR47" s="749"/>
      <c r="OOS47" s="749"/>
      <c r="OOT47" s="749"/>
      <c r="OOU47" s="749"/>
      <c r="OOV47" s="749"/>
      <c r="OOW47" s="749"/>
      <c r="OOX47" s="749"/>
      <c r="OOY47" s="749"/>
      <c r="OOZ47" s="749"/>
      <c r="OPA47" s="749"/>
      <c r="OPB47" s="749"/>
      <c r="OPC47" s="749"/>
      <c r="OPD47" s="749"/>
      <c r="OPE47" s="749"/>
      <c r="OPF47" s="749"/>
      <c r="OPG47" s="749"/>
      <c r="OPH47" s="749"/>
      <c r="OPI47" s="749"/>
      <c r="OPJ47" s="749"/>
      <c r="OPK47" s="749"/>
      <c r="OPL47" s="749"/>
      <c r="OPM47" s="749"/>
      <c r="OPN47" s="749"/>
      <c r="OPO47" s="749"/>
      <c r="OPP47" s="749"/>
      <c r="OPQ47" s="749"/>
      <c r="OPR47" s="749"/>
      <c r="OPS47" s="749"/>
      <c r="OPT47" s="749"/>
      <c r="OPU47" s="749"/>
      <c r="OPV47" s="749"/>
      <c r="OPW47" s="749"/>
      <c r="OPX47" s="749"/>
      <c r="OPY47" s="749"/>
      <c r="OPZ47" s="749"/>
      <c r="OQA47" s="749"/>
      <c r="OQB47" s="749"/>
      <c r="OQC47" s="749"/>
      <c r="OQD47" s="749"/>
      <c r="OQE47" s="749"/>
      <c r="OQF47" s="749"/>
      <c r="OQG47" s="749"/>
      <c r="OQH47" s="749"/>
      <c r="OQI47" s="749"/>
      <c r="OQJ47" s="749"/>
      <c r="OQK47" s="749"/>
      <c r="OQL47" s="749"/>
      <c r="OQM47" s="749"/>
      <c r="OQN47" s="749"/>
      <c r="OQO47" s="749"/>
      <c r="OQP47" s="749"/>
      <c r="OQQ47" s="749"/>
      <c r="OQR47" s="749"/>
      <c r="OQS47" s="749"/>
      <c r="OQT47" s="749"/>
      <c r="OQU47" s="749"/>
      <c r="OQV47" s="749"/>
      <c r="OQW47" s="749"/>
      <c r="OQX47" s="749"/>
      <c r="OQY47" s="749"/>
      <c r="OQZ47" s="749"/>
      <c r="ORA47" s="749"/>
      <c r="ORB47" s="749"/>
      <c r="ORC47" s="749"/>
      <c r="ORD47" s="749"/>
      <c r="ORE47" s="749"/>
      <c r="ORF47" s="749"/>
      <c r="ORG47" s="749"/>
      <c r="ORH47" s="749"/>
      <c r="ORI47" s="749"/>
      <c r="ORJ47" s="749"/>
      <c r="ORK47" s="749"/>
      <c r="ORL47" s="749"/>
      <c r="ORM47" s="749"/>
      <c r="ORN47" s="749"/>
      <c r="ORO47" s="749"/>
      <c r="ORP47" s="749"/>
      <c r="ORQ47" s="749"/>
      <c r="ORR47" s="749"/>
      <c r="ORS47" s="749"/>
      <c r="ORT47" s="749"/>
      <c r="ORU47" s="749"/>
      <c r="ORV47" s="749"/>
      <c r="ORW47" s="749"/>
      <c r="ORX47" s="749"/>
      <c r="ORY47" s="749"/>
      <c r="ORZ47" s="749"/>
      <c r="OSA47" s="749"/>
      <c r="OSB47" s="749"/>
      <c r="OSC47" s="749"/>
      <c r="OSD47" s="749"/>
      <c r="OSE47" s="749"/>
      <c r="OSF47" s="749"/>
      <c r="OSG47" s="749"/>
      <c r="OSH47" s="749"/>
      <c r="OSI47" s="749"/>
      <c r="OSJ47" s="749"/>
      <c r="OSK47" s="749"/>
      <c r="OSL47" s="749"/>
      <c r="OSM47" s="749"/>
      <c r="OSN47" s="749"/>
      <c r="OSO47" s="749"/>
      <c r="OSP47" s="749"/>
      <c r="OSQ47" s="749"/>
      <c r="OSR47" s="749"/>
      <c r="OSS47" s="749"/>
      <c r="OST47" s="749"/>
      <c r="OSU47" s="749"/>
      <c r="OSV47" s="749"/>
      <c r="OSW47" s="749"/>
      <c r="OSX47" s="749"/>
      <c r="OSY47" s="749"/>
      <c r="OSZ47" s="749"/>
      <c r="OTA47" s="749"/>
      <c r="OTB47" s="749"/>
      <c r="OTC47" s="749"/>
      <c r="OTD47" s="749"/>
      <c r="OTE47" s="749"/>
      <c r="OTF47" s="749"/>
      <c r="OTG47" s="749"/>
      <c r="OTH47" s="749"/>
      <c r="OTI47" s="749"/>
      <c r="OTJ47" s="749"/>
      <c r="OTK47" s="749"/>
      <c r="OTL47" s="749"/>
      <c r="OTM47" s="749"/>
      <c r="OTN47" s="749"/>
      <c r="OTO47" s="749"/>
      <c r="OTP47" s="749"/>
      <c r="OTQ47" s="749"/>
      <c r="OTR47" s="749"/>
      <c r="OTS47" s="749"/>
      <c r="OTT47" s="749"/>
      <c r="OTU47" s="749"/>
      <c r="OTV47" s="749"/>
      <c r="OTW47" s="749"/>
      <c r="OTX47" s="749"/>
      <c r="OTY47" s="749"/>
      <c r="OTZ47" s="749"/>
      <c r="OUA47" s="749"/>
      <c r="OUB47" s="749"/>
      <c r="OUC47" s="749"/>
      <c r="OUD47" s="749"/>
      <c r="OUE47" s="749"/>
      <c r="OUF47" s="749"/>
      <c r="OUG47" s="749"/>
      <c r="OUH47" s="749"/>
      <c r="OUI47" s="749"/>
      <c r="OUJ47" s="749"/>
      <c r="OUK47" s="749"/>
      <c r="OUL47" s="749"/>
      <c r="OUM47" s="749"/>
      <c r="OUN47" s="749"/>
      <c r="OUO47" s="749"/>
      <c r="OUP47" s="749"/>
      <c r="OUQ47" s="749"/>
      <c r="OUR47" s="749"/>
      <c r="OUS47" s="749"/>
      <c r="OUT47" s="749"/>
      <c r="OUU47" s="749"/>
      <c r="OUV47" s="749"/>
      <c r="OUW47" s="749"/>
      <c r="OUX47" s="749"/>
      <c r="OUY47" s="749"/>
      <c r="OUZ47" s="749"/>
      <c r="OVA47" s="749"/>
      <c r="OVB47" s="749"/>
      <c r="OVC47" s="749"/>
      <c r="OVD47" s="749"/>
      <c r="OVE47" s="749"/>
      <c r="OVF47" s="749"/>
      <c r="OVG47" s="749"/>
      <c r="OVH47" s="749"/>
      <c r="OVI47" s="749"/>
      <c r="OVJ47" s="749"/>
      <c r="OVK47" s="749"/>
      <c r="OVL47" s="749"/>
      <c r="OVM47" s="749"/>
      <c r="OVN47" s="749"/>
      <c r="OVO47" s="749"/>
      <c r="OVP47" s="749"/>
      <c r="OVQ47" s="749"/>
      <c r="OVR47" s="749"/>
      <c r="OVS47" s="749"/>
      <c r="OVT47" s="749"/>
      <c r="OVU47" s="749"/>
      <c r="OVV47" s="749"/>
      <c r="OVW47" s="749"/>
      <c r="OVX47" s="749"/>
      <c r="OVY47" s="749"/>
      <c r="OVZ47" s="749"/>
      <c r="OWA47" s="749"/>
      <c r="OWB47" s="749"/>
      <c r="OWC47" s="749"/>
      <c r="OWD47" s="749"/>
      <c r="OWE47" s="749"/>
      <c r="OWF47" s="749"/>
      <c r="OWG47" s="749"/>
      <c r="OWH47" s="749"/>
      <c r="OWI47" s="749"/>
      <c r="OWJ47" s="749"/>
      <c r="OWK47" s="749"/>
      <c r="OWL47" s="749"/>
      <c r="OWM47" s="749"/>
      <c r="OWN47" s="749"/>
      <c r="OWO47" s="749"/>
      <c r="OWP47" s="749"/>
      <c r="OWQ47" s="749"/>
      <c r="OWR47" s="749"/>
      <c r="OWS47" s="749"/>
      <c r="OWT47" s="749"/>
      <c r="OWU47" s="749"/>
      <c r="OWV47" s="749"/>
      <c r="OWW47" s="749"/>
      <c r="OWX47" s="749"/>
      <c r="OWY47" s="749"/>
      <c r="OWZ47" s="749"/>
      <c r="OXA47" s="749"/>
      <c r="OXB47" s="749"/>
      <c r="OXC47" s="749"/>
      <c r="OXD47" s="749"/>
      <c r="OXE47" s="749"/>
      <c r="OXF47" s="749"/>
      <c r="OXG47" s="749"/>
      <c r="OXH47" s="749"/>
      <c r="OXI47" s="749"/>
      <c r="OXJ47" s="749"/>
      <c r="OXK47" s="749"/>
      <c r="OXL47" s="749"/>
      <c r="OXM47" s="749"/>
      <c r="OXN47" s="749"/>
      <c r="OXO47" s="749"/>
      <c r="OXP47" s="749"/>
      <c r="OXQ47" s="749"/>
      <c r="OXR47" s="749"/>
      <c r="OXS47" s="749"/>
      <c r="OXT47" s="749"/>
      <c r="OXU47" s="749"/>
      <c r="OXV47" s="749"/>
      <c r="OXW47" s="749"/>
      <c r="OXX47" s="749"/>
      <c r="OXY47" s="749"/>
      <c r="OXZ47" s="749"/>
      <c r="OYA47" s="749"/>
      <c r="OYB47" s="749"/>
      <c r="OYC47" s="749"/>
      <c r="OYD47" s="749"/>
      <c r="OYE47" s="749"/>
      <c r="OYF47" s="749"/>
      <c r="OYG47" s="749"/>
      <c r="OYH47" s="749"/>
      <c r="OYI47" s="749"/>
      <c r="OYJ47" s="749"/>
      <c r="OYK47" s="749"/>
      <c r="OYL47" s="749"/>
      <c r="OYM47" s="749"/>
      <c r="OYN47" s="749"/>
      <c r="OYO47" s="749"/>
      <c r="OYP47" s="749"/>
      <c r="OYQ47" s="749"/>
      <c r="OYR47" s="749"/>
      <c r="OYS47" s="749"/>
      <c r="OYT47" s="749"/>
      <c r="OYU47" s="749"/>
      <c r="OYV47" s="749"/>
      <c r="OYW47" s="749"/>
      <c r="OYX47" s="749"/>
      <c r="OYY47" s="749"/>
      <c r="OYZ47" s="749"/>
      <c r="OZA47" s="749"/>
      <c r="OZB47" s="749"/>
      <c r="OZC47" s="749"/>
      <c r="OZD47" s="749"/>
      <c r="OZE47" s="749"/>
      <c r="OZF47" s="749"/>
      <c r="OZG47" s="749"/>
      <c r="OZH47" s="749"/>
      <c r="OZI47" s="749"/>
      <c r="OZJ47" s="749"/>
      <c r="OZK47" s="749"/>
      <c r="OZL47" s="749"/>
      <c r="OZM47" s="749"/>
      <c r="OZN47" s="749"/>
      <c r="OZO47" s="749"/>
      <c r="OZP47" s="749"/>
      <c r="OZQ47" s="749"/>
      <c r="OZR47" s="749"/>
      <c r="OZS47" s="749"/>
      <c r="OZT47" s="749"/>
      <c r="OZU47" s="749"/>
      <c r="OZV47" s="749"/>
      <c r="OZW47" s="749"/>
      <c r="OZX47" s="749"/>
      <c r="OZY47" s="749"/>
      <c r="OZZ47" s="749"/>
      <c r="PAA47" s="749"/>
      <c r="PAB47" s="749"/>
      <c r="PAC47" s="749"/>
      <c r="PAD47" s="749"/>
      <c r="PAE47" s="749"/>
      <c r="PAF47" s="749"/>
      <c r="PAG47" s="749"/>
      <c r="PAH47" s="749"/>
      <c r="PAI47" s="749"/>
      <c r="PAJ47" s="749"/>
      <c r="PAK47" s="749"/>
      <c r="PAL47" s="749"/>
      <c r="PAM47" s="749"/>
      <c r="PAN47" s="749"/>
      <c r="PAO47" s="749"/>
      <c r="PAP47" s="749"/>
      <c r="PAQ47" s="749"/>
      <c r="PAR47" s="749"/>
      <c r="PAS47" s="749"/>
      <c r="PAT47" s="749"/>
      <c r="PAU47" s="749"/>
      <c r="PAV47" s="749"/>
      <c r="PAW47" s="749"/>
      <c r="PAX47" s="749"/>
      <c r="PAY47" s="749"/>
      <c r="PAZ47" s="749"/>
      <c r="PBA47" s="749"/>
      <c r="PBB47" s="749"/>
      <c r="PBC47" s="749"/>
      <c r="PBD47" s="749"/>
      <c r="PBE47" s="749"/>
      <c r="PBF47" s="749"/>
      <c r="PBG47" s="749"/>
      <c r="PBH47" s="749"/>
      <c r="PBI47" s="749"/>
      <c r="PBJ47" s="749"/>
      <c r="PBK47" s="749"/>
      <c r="PBL47" s="749"/>
      <c r="PBM47" s="749"/>
      <c r="PBN47" s="749"/>
      <c r="PBO47" s="749"/>
      <c r="PBP47" s="749"/>
      <c r="PBQ47" s="749"/>
      <c r="PBR47" s="749"/>
      <c r="PBS47" s="749"/>
      <c r="PBT47" s="749"/>
      <c r="PBU47" s="749"/>
      <c r="PBV47" s="749"/>
      <c r="PBW47" s="749"/>
      <c r="PBX47" s="749"/>
      <c r="PBY47" s="749"/>
      <c r="PBZ47" s="749"/>
      <c r="PCA47" s="749"/>
      <c r="PCB47" s="749"/>
      <c r="PCC47" s="749"/>
      <c r="PCD47" s="749"/>
      <c r="PCE47" s="749"/>
      <c r="PCF47" s="749"/>
      <c r="PCG47" s="749"/>
      <c r="PCH47" s="749"/>
      <c r="PCI47" s="749"/>
      <c r="PCJ47" s="749"/>
      <c r="PCK47" s="749"/>
      <c r="PCL47" s="749"/>
      <c r="PCM47" s="749"/>
      <c r="PCN47" s="749"/>
      <c r="PCO47" s="749"/>
      <c r="PCP47" s="749"/>
      <c r="PCQ47" s="749"/>
      <c r="PCR47" s="749"/>
      <c r="PCS47" s="749"/>
      <c r="PCT47" s="749"/>
      <c r="PCU47" s="749"/>
      <c r="PCV47" s="749"/>
      <c r="PCW47" s="749"/>
      <c r="PCX47" s="749"/>
      <c r="PCY47" s="749"/>
      <c r="PCZ47" s="749"/>
      <c r="PDA47" s="749"/>
      <c r="PDB47" s="749"/>
      <c r="PDC47" s="749"/>
      <c r="PDD47" s="749"/>
      <c r="PDE47" s="749"/>
      <c r="PDF47" s="749"/>
      <c r="PDG47" s="749"/>
      <c r="PDH47" s="749"/>
      <c r="PDI47" s="749"/>
      <c r="PDJ47" s="749"/>
      <c r="PDK47" s="749"/>
      <c r="PDL47" s="749"/>
      <c r="PDM47" s="749"/>
      <c r="PDN47" s="749"/>
      <c r="PDO47" s="749"/>
      <c r="PDP47" s="749"/>
      <c r="PDQ47" s="749"/>
      <c r="PDR47" s="749"/>
      <c r="PDS47" s="749"/>
      <c r="PDT47" s="749"/>
      <c r="PDU47" s="749"/>
      <c r="PDV47" s="749"/>
      <c r="PDW47" s="749"/>
      <c r="PDX47" s="749"/>
      <c r="PDY47" s="749"/>
      <c r="PDZ47" s="749"/>
      <c r="PEA47" s="749"/>
      <c r="PEB47" s="749"/>
      <c r="PEC47" s="749"/>
      <c r="PED47" s="749"/>
      <c r="PEE47" s="749"/>
      <c r="PEF47" s="749"/>
      <c r="PEG47" s="749"/>
      <c r="PEH47" s="749"/>
      <c r="PEI47" s="749"/>
      <c r="PEJ47" s="749"/>
      <c r="PEK47" s="749"/>
      <c r="PEL47" s="749"/>
      <c r="PEM47" s="749"/>
      <c r="PEN47" s="749"/>
      <c r="PEO47" s="749"/>
      <c r="PEP47" s="749"/>
      <c r="PEQ47" s="749"/>
      <c r="PER47" s="749"/>
      <c r="PES47" s="749"/>
      <c r="PET47" s="749"/>
      <c r="PEU47" s="749"/>
      <c r="PEV47" s="749"/>
      <c r="PEW47" s="749"/>
      <c r="PEX47" s="749"/>
      <c r="PEY47" s="749"/>
      <c r="PEZ47" s="749"/>
      <c r="PFA47" s="749"/>
      <c r="PFB47" s="749"/>
      <c r="PFC47" s="749"/>
      <c r="PFD47" s="749"/>
      <c r="PFE47" s="749"/>
      <c r="PFF47" s="749"/>
      <c r="PFG47" s="749"/>
      <c r="PFH47" s="749"/>
      <c r="PFI47" s="749"/>
      <c r="PFJ47" s="749"/>
      <c r="PFK47" s="749"/>
      <c r="PFL47" s="749"/>
      <c r="PFM47" s="749"/>
      <c r="PFN47" s="749"/>
      <c r="PFO47" s="749"/>
      <c r="PFP47" s="749"/>
      <c r="PFQ47" s="749"/>
      <c r="PFR47" s="749"/>
      <c r="PFS47" s="749"/>
      <c r="PFT47" s="749"/>
      <c r="PFU47" s="749"/>
      <c r="PFV47" s="749"/>
      <c r="PFW47" s="749"/>
      <c r="PFX47" s="749"/>
      <c r="PFY47" s="749"/>
      <c r="PFZ47" s="749"/>
      <c r="PGA47" s="749"/>
      <c r="PGB47" s="749"/>
      <c r="PGC47" s="749"/>
      <c r="PGD47" s="749"/>
      <c r="PGE47" s="749"/>
      <c r="PGF47" s="749"/>
      <c r="PGG47" s="749"/>
      <c r="PGH47" s="749"/>
      <c r="PGI47" s="749"/>
      <c r="PGJ47" s="749"/>
      <c r="PGK47" s="749"/>
      <c r="PGL47" s="749"/>
      <c r="PGM47" s="749"/>
      <c r="PGN47" s="749"/>
      <c r="PGO47" s="749"/>
      <c r="PGP47" s="749"/>
      <c r="PGQ47" s="749"/>
      <c r="PGR47" s="749"/>
      <c r="PGS47" s="749"/>
      <c r="PGT47" s="749"/>
      <c r="PGU47" s="749"/>
      <c r="PGV47" s="749"/>
      <c r="PGW47" s="749"/>
      <c r="PGX47" s="749"/>
      <c r="PGY47" s="749"/>
      <c r="PGZ47" s="749"/>
      <c r="PHA47" s="749"/>
      <c r="PHB47" s="749"/>
      <c r="PHC47" s="749"/>
      <c r="PHD47" s="749"/>
      <c r="PHE47" s="749"/>
      <c r="PHF47" s="749"/>
      <c r="PHG47" s="749"/>
      <c r="PHH47" s="749"/>
      <c r="PHI47" s="749"/>
      <c r="PHJ47" s="749"/>
      <c r="PHK47" s="749"/>
      <c r="PHL47" s="749"/>
      <c r="PHM47" s="749"/>
      <c r="PHN47" s="749"/>
      <c r="PHO47" s="749"/>
      <c r="PHP47" s="749"/>
      <c r="PHQ47" s="749"/>
      <c r="PHR47" s="749"/>
      <c r="PHS47" s="749"/>
      <c r="PHT47" s="749"/>
      <c r="PHU47" s="749"/>
      <c r="PHV47" s="749"/>
      <c r="PHW47" s="749"/>
      <c r="PHX47" s="749"/>
      <c r="PHY47" s="749"/>
      <c r="PHZ47" s="749"/>
      <c r="PIA47" s="749"/>
      <c r="PIB47" s="749"/>
      <c r="PIC47" s="749"/>
      <c r="PID47" s="749"/>
      <c r="PIE47" s="749"/>
      <c r="PIF47" s="749"/>
      <c r="PIG47" s="749"/>
      <c r="PIH47" s="749"/>
      <c r="PII47" s="749"/>
      <c r="PIJ47" s="749"/>
      <c r="PIK47" s="749"/>
      <c r="PIL47" s="749"/>
      <c r="PIM47" s="749"/>
      <c r="PIN47" s="749"/>
      <c r="PIO47" s="749"/>
      <c r="PIP47" s="749"/>
      <c r="PIQ47" s="749"/>
      <c r="PIR47" s="749"/>
      <c r="PIS47" s="749"/>
      <c r="PIT47" s="749"/>
      <c r="PIU47" s="749"/>
      <c r="PIV47" s="749"/>
      <c r="PIW47" s="749"/>
      <c r="PIX47" s="749"/>
      <c r="PIY47" s="749"/>
      <c r="PIZ47" s="749"/>
      <c r="PJA47" s="749"/>
      <c r="PJB47" s="749"/>
      <c r="PJC47" s="749"/>
      <c r="PJD47" s="749"/>
      <c r="PJE47" s="749"/>
      <c r="PJF47" s="749"/>
      <c r="PJG47" s="749"/>
      <c r="PJH47" s="749"/>
      <c r="PJI47" s="749"/>
      <c r="PJJ47" s="749"/>
      <c r="PJK47" s="749"/>
      <c r="PJL47" s="749"/>
      <c r="PJM47" s="749"/>
      <c r="PJN47" s="749"/>
      <c r="PJO47" s="749"/>
      <c r="PJP47" s="749"/>
      <c r="PJQ47" s="749"/>
      <c r="PJR47" s="749"/>
      <c r="PJS47" s="749"/>
      <c r="PJT47" s="749"/>
      <c r="PJU47" s="749"/>
      <c r="PJV47" s="749"/>
      <c r="PJW47" s="749"/>
      <c r="PJX47" s="749"/>
      <c r="PJY47" s="749"/>
      <c r="PJZ47" s="749"/>
      <c r="PKA47" s="749"/>
      <c r="PKB47" s="749"/>
      <c r="PKC47" s="749"/>
      <c r="PKD47" s="749"/>
      <c r="PKE47" s="749"/>
      <c r="PKF47" s="749"/>
      <c r="PKG47" s="749"/>
      <c r="PKH47" s="749"/>
      <c r="PKI47" s="749"/>
      <c r="PKJ47" s="749"/>
      <c r="PKK47" s="749"/>
      <c r="PKL47" s="749"/>
      <c r="PKM47" s="749"/>
      <c r="PKN47" s="749"/>
      <c r="PKO47" s="749"/>
      <c r="PKP47" s="749"/>
      <c r="PKQ47" s="749"/>
      <c r="PKR47" s="749"/>
      <c r="PKS47" s="749"/>
      <c r="PKT47" s="749"/>
      <c r="PKU47" s="749"/>
      <c r="PKV47" s="749"/>
      <c r="PKW47" s="749"/>
      <c r="PKX47" s="749"/>
      <c r="PKY47" s="749"/>
      <c r="PKZ47" s="749"/>
      <c r="PLA47" s="749"/>
      <c r="PLB47" s="749"/>
      <c r="PLC47" s="749"/>
      <c r="PLD47" s="749"/>
      <c r="PLE47" s="749"/>
      <c r="PLF47" s="749"/>
      <c r="PLG47" s="749"/>
      <c r="PLH47" s="749"/>
      <c r="PLI47" s="749"/>
      <c r="PLJ47" s="749"/>
      <c r="PLK47" s="749"/>
      <c r="PLL47" s="749"/>
      <c r="PLM47" s="749"/>
      <c r="PLN47" s="749"/>
      <c r="PLO47" s="749"/>
      <c r="PLP47" s="749"/>
      <c r="PLQ47" s="749"/>
      <c r="PLR47" s="749"/>
      <c r="PLS47" s="749"/>
      <c r="PLT47" s="749"/>
      <c r="PLU47" s="749"/>
      <c r="PLV47" s="749"/>
      <c r="PLW47" s="749"/>
      <c r="PLX47" s="749"/>
      <c r="PLY47" s="749"/>
      <c r="PLZ47" s="749"/>
      <c r="PMA47" s="749"/>
      <c r="PMB47" s="749"/>
      <c r="PMC47" s="749"/>
      <c r="PMD47" s="749"/>
      <c r="PME47" s="749"/>
      <c r="PMF47" s="749"/>
      <c r="PMG47" s="749"/>
      <c r="PMH47" s="749"/>
      <c r="PMI47" s="749"/>
      <c r="PMJ47" s="749"/>
      <c r="PMK47" s="749"/>
      <c r="PML47" s="749"/>
      <c r="PMM47" s="749"/>
      <c r="PMN47" s="749"/>
      <c r="PMO47" s="749"/>
      <c r="PMP47" s="749"/>
      <c r="PMQ47" s="749"/>
      <c r="PMR47" s="749"/>
      <c r="PMS47" s="749"/>
      <c r="PMT47" s="749"/>
      <c r="PMU47" s="749"/>
      <c r="PMV47" s="749"/>
      <c r="PMW47" s="749"/>
      <c r="PMX47" s="749"/>
      <c r="PMY47" s="749"/>
      <c r="PMZ47" s="749"/>
      <c r="PNA47" s="749"/>
      <c r="PNB47" s="749"/>
      <c r="PNC47" s="749"/>
      <c r="PND47" s="749"/>
      <c r="PNE47" s="749"/>
      <c r="PNF47" s="749"/>
      <c r="PNG47" s="749"/>
      <c r="PNH47" s="749"/>
      <c r="PNI47" s="749"/>
      <c r="PNJ47" s="749"/>
      <c r="PNK47" s="749"/>
      <c r="PNL47" s="749"/>
      <c r="PNM47" s="749"/>
      <c r="PNN47" s="749"/>
      <c r="PNO47" s="749"/>
      <c r="PNP47" s="749"/>
      <c r="PNQ47" s="749"/>
      <c r="PNR47" s="749"/>
      <c r="PNS47" s="749"/>
      <c r="PNT47" s="749"/>
      <c r="PNU47" s="749"/>
      <c r="PNV47" s="749"/>
      <c r="PNW47" s="749"/>
      <c r="PNX47" s="749"/>
      <c r="PNY47" s="749"/>
      <c r="PNZ47" s="749"/>
      <c r="POA47" s="749"/>
      <c r="POB47" s="749"/>
      <c r="POC47" s="749"/>
      <c r="POD47" s="749"/>
      <c r="POE47" s="749"/>
      <c r="POF47" s="749"/>
      <c r="POG47" s="749"/>
      <c r="POH47" s="749"/>
      <c r="POI47" s="749"/>
      <c r="POJ47" s="749"/>
      <c r="POK47" s="749"/>
      <c r="POL47" s="749"/>
      <c r="POM47" s="749"/>
      <c r="PON47" s="749"/>
      <c r="POO47" s="749"/>
      <c r="POP47" s="749"/>
      <c r="POQ47" s="749"/>
      <c r="POR47" s="749"/>
      <c r="POS47" s="749"/>
      <c r="POT47" s="749"/>
      <c r="POU47" s="749"/>
      <c r="POV47" s="749"/>
      <c r="POW47" s="749"/>
      <c r="POX47" s="749"/>
      <c r="POY47" s="749"/>
      <c r="POZ47" s="749"/>
      <c r="PPA47" s="749"/>
      <c r="PPB47" s="749"/>
      <c r="PPC47" s="749"/>
      <c r="PPD47" s="749"/>
      <c r="PPE47" s="749"/>
      <c r="PPF47" s="749"/>
      <c r="PPG47" s="749"/>
      <c r="PPH47" s="749"/>
      <c r="PPI47" s="749"/>
      <c r="PPJ47" s="749"/>
      <c r="PPK47" s="749"/>
      <c r="PPL47" s="749"/>
      <c r="PPM47" s="749"/>
      <c r="PPN47" s="749"/>
      <c r="PPO47" s="749"/>
      <c r="PPP47" s="749"/>
      <c r="PPQ47" s="749"/>
      <c r="PPR47" s="749"/>
      <c r="PPS47" s="749"/>
      <c r="PPT47" s="749"/>
      <c r="PPU47" s="749"/>
      <c r="PPV47" s="749"/>
      <c r="PPW47" s="749"/>
      <c r="PPX47" s="749"/>
      <c r="PPY47" s="749"/>
      <c r="PPZ47" s="749"/>
      <c r="PQA47" s="749"/>
      <c r="PQB47" s="749"/>
      <c r="PQC47" s="749"/>
      <c r="PQD47" s="749"/>
      <c r="PQE47" s="749"/>
      <c r="PQF47" s="749"/>
      <c r="PQG47" s="749"/>
      <c r="PQH47" s="749"/>
      <c r="PQI47" s="749"/>
      <c r="PQJ47" s="749"/>
      <c r="PQK47" s="749"/>
      <c r="PQL47" s="749"/>
      <c r="PQM47" s="749"/>
      <c r="PQN47" s="749"/>
      <c r="PQO47" s="749"/>
      <c r="PQP47" s="749"/>
      <c r="PQQ47" s="749"/>
      <c r="PQR47" s="749"/>
      <c r="PQS47" s="749"/>
      <c r="PQT47" s="749"/>
      <c r="PQU47" s="749"/>
      <c r="PQV47" s="749"/>
      <c r="PQW47" s="749"/>
      <c r="PQX47" s="749"/>
      <c r="PQY47" s="749"/>
      <c r="PQZ47" s="749"/>
      <c r="PRA47" s="749"/>
      <c r="PRB47" s="749"/>
      <c r="PRC47" s="749"/>
      <c r="PRD47" s="749"/>
      <c r="PRE47" s="749"/>
      <c r="PRF47" s="749"/>
      <c r="PRG47" s="749"/>
      <c r="PRH47" s="749"/>
      <c r="PRI47" s="749"/>
      <c r="PRJ47" s="749"/>
      <c r="PRK47" s="749"/>
      <c r="PRL47" s="749"/>
      <c r="PRM47" s="749"/>
      <c r="PRN47" s="749"/>
      <c r="PRO47" s="749"/>
      <c r="PRP47" s="749"/>
      <c r="PRQ47" s="749"/>
      <c r="PRR47" s="749"/>
      <c r="PRS47" s="749"/>
      <c r="PRT47" s="749"/>
      <c r="PRU47" s="749"/>
      <c r="PRV47" s="749"/>
      <c r="PRW47" s="749"/>
      <c r="PRX47" s="749"/>
      <c r="PRY47" s="749"/>
      <c r="PRZ47" s="749"/>
      <c r="PSA47" s="749"/>
      <c r="PSB47" s="749"/>
      <c r="PSC47" s="749"/>
      <c r="PSD47" s="749"/>
      <c r="PSE47" s="749"/>
      <c r="PSF47" s="749"/>
      <c r="PSG47" s="749"/>
      <c r="PSH47" s="749"/>
      <c r="PSI47" s="749"/>
      <c r="PSJ47" s="749"/>
      <c r="PSK47" s="749"/>
      <c r="PSL47" s="749"/>
      <c r="PSM47" s="749"/>
      <c r="PSN47" s="749"/>
      <c r="PSO47" s="749"/>
      <c r="PSP47" s="749"/>
      <c r="PSQ47" s="749"/>
      <c r="PSR47" s="749"/>
      <c r="PSS47" s="749"/>
      <c r="PST47" s="749"/>
      <c r="PSU47" s="749"/>
      <c r="PSV47" s="749"/>
      <c r="PSW47" s="749"/>
      <c r="PSX47" s="749"/>
      <c r="PSY47" s="749"/>
      <c r="PSZ47" s="749"/>
      <c r="PTA47" s="749"/>
      <c r="PTB47" s="749"/>
      <c r="PTC47" s="749"/>
      <c r="PTD47" s="749"/>
      <c r="PTE47" s="749"/>
      <c r="PTF47" s="749"/>
      <c r="PTG47" s="749"/>
      <c r="PTH47" s="749"/>
      <c r="PTI47" s="749"/>
      <c r="PTJ47" s="749"/>
      <c r="PTK47" s="749"/>
      <c r="PTL47" s="749"/>
      <c r="PTM47" s="749"/>
      <c r="PTN47" s="749"/>
      <c r="PTO47" s="749"/>
      <c r="PTP47" s="749"/>
      <c r="PTQ47" s="749"/>
      <c r="PTR47" s="749"/>
      <c r="PTS47" s="749"/>
      <c r="PTT47" s="749"/>
      <c r="PTU47" s="749"/>
      <c r="PTV47" s="749"/>
      <c r="PTW47" s="749"/>
      <c r="PTX47" s="749"/>
      <c r="PTY47" s="749"/>
      <c r="PTZ47" s="749"/>
      <c r="PUA47" s="749"/>
      <c r="PUB47" s="749"/>
      <c r="PUC47" s="749"/>
      <c r="PUD47" s="749"/>
      <c r="PUE47" s="749"/>
      <c r="PUF47" s="749"/>
      <c r="PUG47" s="749"/>
      <c r="PUH47" s="749"/>
      <c r="PUI47" s="749"/>
      <c r="PUJ47" s="749"/>
      <c r="PUK47" s="749"/>
      <c r="PUL47" s="749"/>
      <c r="PUM47" s="749"/>
      <c r="PUN47" s="749"/>
      <c r="PUO47" s="749"/>
      <c r="PUP47" s="749"/>
      <c r="PUQ47" s="749"/>
      <c r="PUR47" s="749"/>
      <c r="PUS47" s="749"/>
      <c r="PUT47" s="749"/>
      <c r="PUU47" s="749"/>
      <c r="PUV47" s="749"/>
      <c r="PUW47" s="749"/>
      <c r="PUX47" s="749"/>
      <c r="PUY47" s="749"/>
      <c r="PUZ47" s="749"/>
      <c r="PVA47" s="749"/>
      <c r="PVB47" s="749"/>
      <c r="PVC47" s="749"/>
      <c r="PVD47" s="749"/>
      <c r="PVE47" s="749"/>
      <c r="PVF47" s="749"/>
      <c r="PVG47" s="749"/>
      <c r="PVH47" s="749"/>
      <c r="PVI47" s="749"/>
      <c r="PVJ47" s="749"/>
      <c r="PVK47" s="749"/>
      <c r="PVL47" s="749"/>
      <c r="PVM47" s="749"/>
      <c r="PVN47" s="749"/>
      <c r="PVO47" s="749"/>
      <c r="PVP47" s="749"/>
      <c r="PVQ47" s="749"/>
      <c r="PVR47" s="749"/>
      <c r="PVS47" s="749"/>
      <c r="PVT47" s="749"/>
      <c r="PVU47" s="749"/>
      <c r="PVV47" s="749"/>
      <c r="PVW47" s="749"/>
      <c r="PVX47" s="749"/>
      <c r="PVY47" s="749"/>
      <c r="PVZ47" s="749"/>
      <c r="PWA47" s="749"/>
      <c r="PWB47" s="749"/>
      <c r="PWC47" s="749"/>
      <c r="PWD47" s="749"/>
      <c r="PWE47" s="749"/>
      <c r="PWF47" s="749"/>
      <c r="PWG47" s="749"/>
      <c r="PWH47" s="749"/>
      <c r="PWI47" s="749"/>
      <c r="PWJ47" s="749"/>
      <c r="PWK47" s="749"/>
      <c r="PWL47" s="749"/>
      <c r="PWM47" s="749"/>
      <c r="PWN47" s="749"/>
      <c r="PWO47" s="749"/>
      <c r="PWP47" s="749"/>
      <c r="PWQ47" s="749"/>
      <c r="PWR47" s="749"/>
      <c r="PWS47" s="749"/>
      <c r="PWT47" s="749"/>
      <c r="PWU47" s="749"/>
      <c r="PWV47" s="749"/>
      <c r="PWW47" s="749"/>
      <c r="PWX47" s="749"/>
      <c r="PWY47" s="749"/>
      <c r="PWZ47" s="749"/>
      <c r="PXA47" s="749"/>
      <c r="PXB47" s="749"/>
      <c r="PXC47" s="749"/>
      <c r="PXD47" s="749"/>
      <c r="PXE47" s="749"/>
      <c r="PXF47" s="749"/>
      <c r="PXG47" s="749"/>
      <c r="PXH47" s="749"/>
      <c r="PXI47" s="749"/>
      <c r="PXJ47" s="749"/>
      <c r="PXK47" s="749"/>
      <c r="PXL47" s="749"/>
      <c r="PXM47" s="749"/>
      <c r="PXN47" s="749"/>
      <c r="PXO47" s="749"/>
      <c r="PXP47" s="749"/>
      <c r="PXQ47" s="749"/>
      <c r="PXR47" s="749"/>
      <c r="PXS47" s="749"/>
      <c r="PXT47" s="749"/>
      <c r="PXU47" s="749"/>
      <c r="PXV47" s="749"/>
      <c r="PXW47" s="749"/>
      <c r="PXX47" s="749"/>
      <c r="PXY47" s="749"/>
      <c r="PXZ47" s="749"/>
      <c r="PYA47" s="749"/>
      <c r="PYB47" s="749"/>
      <c r="PYC47" s="749"/>
      <c r="PYD47" s="749"/>
      <c r="PYE47" s="749"/>
      <c r="PYF47" s="749"/>
      <c r="PYG47" s="749"/>
      <c r="PYH47" s="749"/>
      <c r="PYI47" s="749"/>
      <c r="PYJ47" s="749"/>
      <c r="PYK47" s="749"/>
      <c r="PYL47" s="749"/>
      <c r="PYM47" s="749"/>
      <c r="PYN47" s="749"/>
      <c r="PYO47" s="749"/>
      <c r="PYP47" s="749"/>
      <c r="PYQ47" s="749"/>
      <c r="PYR47" s="749"/>
      <c r="PYS47" s="749"/>
      <c r="PYT47" s="749"/>
      <c r="PYU47" s="749"/>
      <c r="PYV47" s="749"/>
      <c r="PYW47" s="749"/>
      <c r="PYX47" s="749"/>
      <c r="PYY47" s="749"/>
      <c r="PYZ47" s="749"/>
      <c r="PZA47" s="749"/>
      <c r="PZB47" s="749"/>
      <c r="PZC47" s="749"/>
      <c r="PZD47" s="749"/>
      <c r="PZE47" s="749"/>
      <c r="PZF47" s="749"/>
      <c r="PZG47" s="749"/>
      <c r="PZH47" s="749"/>
      <c r="PZI47" s="749"/>
      <c r="PZJ47" s="749"/>
      <c r="PZK47" s="749"/>
      <c r="PZL47" s="749"/>
      <c r="PZM47" s="749"/>
      <c r="PZN47" s="749"/>
      <c r="PZO47" s="749"/>
      <c r="PZP47" s="749"/>
      <c r="PZQ47" s="749"/>
      <c r="PZR47" s="749"/>
      <c r="PZS47" s="749"/>
      <c r="PZT47" s="749"/>
      <c r="PZU47" s="749"/>
      <c r="PZV47" s="749"/>
      <c r="PZW47" s="749"/>
      <c r="PZX47" s="749"/>
      <c r="PZY47" s="749"/>
      <c r="PZZ47" s="749"/>
      <c r="QAA47" s="749"/>
      <c r="QAB47" s="749"/>
      <c r="QAC47" s="749"/>
      <c r="QAD47" s="749"/>
      <c r="QAE47" s="749"/>
      <c r="QAF47" s="749"/>
      <c r="QAG47" s="749"/>
      <c r="QAH47" s="749"/>
      <c r="QAI47" s="749"/>
      <c r="QAJ47" s="749"/>
      <c r="QAK47" s="749"/>
      <c r="QAL47" s="749"/>
      <c r="QAM47" s="749"/>
      <c r="QAN47" s="749"/>
      <c r="QAO47" s="749"/>
      <c r="QAP47" s="749"/>
      <c r="QAQ47" s="749"/>
      <c r="QAR47" s="749"/>
      <c r="QAS47" s="749"/>
      <c r="QAT47" s="749"/>
      <c r="QAU47" s="749"/>
      <c r="QAV47" s="749"/>
      <c r="QAW47" s="749"/>
      <c r="QAX47" s="749"/>
      <c r="QAY47" s="749"/>
      <c r="QAZ47" s="749"/>
      <c r="QBA47" s="749"/>
      <c r="QBB47" s="749"/>
      <c r="QBC47" s="749"/>
      <c r="QBD47" s="749"/>
      <c r="QBE47" s="749"/>
      <c r="QBF47" s="749"/>
      <c r="QBG47" s="749"/>
      <c r="QBH47" s="749"/>
      <c r="QBI47" s="749"/>
      <c r="QBJ47" s="749"/>
      <c r="QBK47" s="749"/>
      <c r="QBL47" s="749"/>
      <c r="QBM47" s="749"/>
      <c r="QBN47" s="749"/>
      <c r="QBO47" s="749"/>
      <c r="QBP47" s="749"/>
      <c r="QBQ47" s="749"/>
      <c r="QBR47" s="749"/>
      <c r="QBS47" s="749"/>
      <c r="QBT47" s="749"/>
      <c r="QBU47" s="749"/>
      <c r="QBV47" s="749"/>
      <c r="QBW47" s="749"/>
      <c r="QBX47" s="749"/>
      <c r="QBY47" s="749"/>
      <c r="QBZ47" s="749"/>
      <c r="QCA47" s="749"/>
      <c r="QCB47" s="749"/>
      <c r="QCC47" s="749"/>
      <c r="QCD47" s="749"/>
      <c r="QCE47" s="749"/>
      <c r="QCF47" s="749"/>
      <c r="QCG47" s="749"/>
      <c r="QCH47" s="749"/>
      <c r="QCI47" s="749"/>
      <c r="QCJ47" s="749"/>
      <c r="QCK47" s="749"/>
      <c r="QCL47" s="749"/>
      <c r="QCM47" s="749"/>
      <c r="QCN47" s="749"/>
      <c r="QCO47" s="749"/>
      <c r="QCP47" s="749"/>
      <c r="QCQ47" s="749"/>
      <c r="QCR47" s="749"/>
      <c r="QCS47" s="749"/>
      <c r="QCT47" s="749"/>
      <c r="QCU47" s="749"/>
      <c r="QCV47" s="749"/>
      <c r="QCW47" s="749"/>
      <c r="QCX47" s="749"/>
      <c r="QCY47" s="749"/>
      <c r="QCZ47" s="749"/>
      <c r="QDA47" s="749"/>
      <c r="QDB47" s="749"/>
      <c r="QDC47" s="749"/>
      <c r="QDD47" s="749"/>
      <c r="QDE47" s="749"/>
      <c r="QDF47" s="749"/>
      <c r="QDG47" s="749"/>
      <c r="QDH47" s="749"/>
      <c r="QDI47" s="749"/>
      <c r="QDJ47" s="749"/>
      <c r="QDK47" s="749"/>
      <c r="QDL47" s="749"/>
      <c r="QDM47" s="749"/>
      <c r="QDN47" s="749"/>
      <c r="QDO47" s="749"/>
      <c r="QDP47" s="749"/>
      <c r="QDQ47" s="749"/>
      <c r="QDR47" s="749"/>
      <c r="QDS47" s="749"/>
      <c r="QDT47" s="749"/>
      <c r="QDU47" s="749"/>
      <c r="QDV47" s="749"/>
      <c r="QDW47" s="749"/>
      <c r="QDX47" s="749"/>
      <c r="QDY47" s="749"/>
      <c r="QDZ47" s="749"/>
      <c r="QEA47" s="749"/>
      <c r="QEB47" s="749"/>
      <c r="QEC47" s="749"/>
      <c r="QED47" s="749"/>
      <c r="QEE47" s="749"/>
      <c r="QEF47" s="749"/>
      <c r="QEG47" s="749"/>
      <c r="QEH47" s="749"/>
      <c r="QEI47" s="749"/>
      <c r="QEJ47" s="749"/>
      <c r="QEK47" s="749"/>
      <c r="QEL47" s="749"/>
      <c r="QEM47" s="749"/>
      <c r="QEN47" s="749"/>
      <c r="QEO47" s="749"/>
      <c r="QEP47" s="749"/>
      <c r="QEQ47" s="749"/>
      <c r="QER47" s="749"/>
      <c r="QES47" s="749"/>
      <c r="QET47" s="749"/>
      <c r="QEU47" s="749"/>
      <c r="QEV47" s="749"/>
      <c r="QEW47" s="749"/>
      <c r="QEX47" s="749"/>
      <c r="QEY47" s="749"/>
      <c r="QEZ47" s="749"/>
      <c r="QFA47" s="749"/>
      <c r="QFB47" s="749"/>
      <c r="QFC47" s="749"/>
      <c r="QFD47" s="749"/>
      <c r="QFE47" s="749"/>
      <c r="QFF47" s="749"/>
      <c r="QFG47" s="749"/>
      <c r="QFH47" s="749"/>
      <c r="QFI47" s="749"/>
      <c r="QFJ47" s="749"/>
      <c r="QFK47" s="749"/>
      <c r="QFL47" s="749"/>
      <c r="QFM47" s="749"/>
      <c r="QFN47" s="749"/>
      <c r="QFO47" s="749"/>
      <c r="QFP47" s="749"/>
      <c r="QFQ47" s="749"/>
      <c r="QFR47" s="749"/>
      <c r="QFS47" s="749"/>
      <c r="QFT47" s="749"/>
      <c r="QFU47" s="749"/>
      <c r="QFV47" s="749"/>
      <c r="QFW47" s="749"/>
      <c r="QFX47" s="749"/>
      <c r="QFY47" s="749"/>
      <c r="QFZ47" s="749"/>
      <c r="QGA47" s="749"/>
      <c r="QGB47" s="749"/>
      <c r="QGC47" s="749"/>
      <c r="QGD47" s="749"/>
      <c r="QGE47" s="749"/>
      <c r="QGF47" s="749"/>
      <c r="QGG47" s="749"/>
      <c r="QGH47" s="749"/>
      <c r="QGI47" s="749"/>
      <c r="QGJ47" s="749"/>
      <c r="QGK47" s="749"/>
      <c r="QGL47" s="749"/>
      <c r="QGM47" s="749"/>
      <c r="QGN47" s="749"/>
      <c r="QGO47" s="749"/>
      <c r="QGP47" s="749"/>
      <c r="QGQ47" s="749"/>
      <c r="QGR47" s="749"/>
      <c r="QGS47" s="749"/>
      <c r="QGT47" s="749"/>
      <c r="QGU47" s="749"/>
      <c r="QGV47" s="749"/>
      <c r="QGW47" s="749"/>
      <c r="QGX47" s="749"/>
      <c r="QGY47" s="749"/>
      <c r="QGZ47" s="749"/>
      <c r="QHA47" s="749"/>
      <c r="QHB47" s="749"/>
      <c r="QHC47" s="749"/>
      <c r="QHD47" s="749"/>
      <c r="QHE47" s="749"/>
      <c r="QHF47" s="749"/>
      <c r="QHG47" s="749"/>
      <c r="QHH47" s="749"/>
      <c r="QHI47" s="749"/>
      <c r="QHJ47" s="749"/>
      <c r="QHK47" s="749"/>
      <c r="QHL47" s="749"/>
      <c r="QHM47" s="749"/>
      <c r="QHN47" s="749"/>
      <c r="QHO47" s="749"/>
      <c r="QHP47" s="749"/>
      <c r="QHQ47" s="749"/>
      <c r="QHR47" s="749"/>
      <c r="QHS47" s="749"/>
      <c r="QHT47" s="749"/>
      <c r="QHU47" s="749"/>
      <c r="QHV47" s="749"/>
      <c r="QHW47" s="749"/>
      <c r="QHX47" s="749"/>
      <c r="QHY47" s="749"/>
      <c r="QHZ47" s="749"/>
      <c r="QIA47" s="749"/>
      <c r="QIB47" s="749"/>
      <c r="QIC47" s="749"/>
      <c r="QID47" s="749"/>
      <c r="QIE47" s="749"/>
      <c r="QIF47" s="749"/>
      <c r="QIG47" s="749"/>
      <c r="QIH47" s="749"/>
      <c r="QII47" s="749"/>
      <c r="QIJ47" s="749"/>
      <c r="QIK47" s="749"/>
      <c r="QIL47" s="749"/>
      <c r="QIM47" s="749"/>
      <c r="QIN47" s="749"/>
      <c r="QIO47" s="749"/>
      <c r="QIP47" s="749"/>
      <c r="QIQ47" s="749"/>
      <c r="QIR47" s="749"/>
      <c r="QIS47" s="749"/>
      <c r="QIT47" s="749"/>
      <c r="QIU47" s="749"/>
      <c r="QIV47" s="749"/>
      <c r="QIW47" s="749"/>
      <c r="QIX47" s="749"/>
      <c r="QIY47" s="749"/>
      <c r="QIZ47" s="749"/>
      <c r="QJA47" s="749"/>
      <c r="QJB47" s="749"/>
      <c r="QJC47" s="749"/>
      <c r="QJD47" s="749"/>
      <c r="QJE47" s="749"/>
      <c r="QJF47" s="749"/>
      <c r="QJG47" s="749"/>
      <c r="QJH47" s="749"/>
      <c r="QJI47" s="749"/>
      <c r="QJJ47" s="749"/>
      <c r="QJK47" s="749"/>
      <c r="QJL47" s="749"/>
      <c r="QJM47" s="749"/>
      <c r="QJN47" s="749"/>
      <c r="QJO47" s="749"/>
      <c r="QJP47" s="749"/>
      <c r="QJQ47" s="749"/>
      <c r="QJR47" s="749"/>
      <c r="QJS47" s="749"/>
      <c r="QJT47" s="749"/>
      <c r="QJU47" s="749"/>
      <c r="QJV47" s="749"/>
      <c r="QJW47" s="749"/>
      <c r="QJX47" s="749"/>
      <c r="QJY47" s="749"/>
      <c r="QJZ47" s="749"/>
      <c r="QKA47" s="749"/>
      <c r="QKB47" s="749"/>
      <c r="QKC47" s="749"/>
      <c r="QKD47" s="749"/>
      <c r="QKE47" s="749"/>
      <c r="QKF47" s="749"/>
      <c r="QKG47" s="749"/>
      <c r="QKH47" s="749"/>
      <c r="QKI47" s="749"/>
      <c r="QKJ47" s="749"/>
      <c r="QKK47" s="749"/>
      <c r="QKL47" s="749"/>
      <c r="QKM47" s="749"/>
      <c r="QKN47" s="749"/>
      <c r="QKO47" s="749"/>
      <c r="QKP47" s="749"/>
      <c r="QKQ47" s="749"/>
      <c r="QKR47" s="749"/>
      <c r="QKS47" s="749"/>
      <c r="QKT47" s="749"/>
      <c r="QKU47" s="749"/>
      <c r="QKV47" s="749"/>
      <c r="QKW47" s="749"/>
      <c r="QKX47" s="749"/>
      <c r="QKY47" s="749"/>
      <c r="QKZ47" s="749"/>
      <c r="QLA47" s="749"/>
      <c r="QLB47" s="749"/>
      <c r="QLC47" s="749"/>
      <c r="QLD47" s="749"/>
      <c r="QLE47" s="749"/>
      <c r="QLF47" s="749"/>
      <c r="QLG47" s="749"/>
      <c r="QLH47" s="749"/>
      <c r="QLI47" s="749"/>
      <c r="QLJ47" s="749"/>
      <c r="QLK47" s="749"/>
      <c r="QLL47" s="749"/>
      <c r="QLM47" s="749"/>
      <c r="QLN47" s="749"/>
      <c r="QLO47" s="749"/>
      <c r="QLP47" s="749"/>
      <c r="QLQ47" s="749"/>
      <c r="QLR47" s="749"/>
      <c r="QLS47" s="749"/>
      <c r="QLT47" s="749"/>
      <c r="QLU47" s="749"/>
      <c r="QLV47" s="749"/>
      <c r="QLW47" s="749"/>
      <c r="QLX47" s="749"/>
      <c r="QLY47" s="749"/>
      <c r="QLZ47" s="749"/>
      <c r="QMA47" s="749"/>
      <c r="QMB47" s="749"/>
      <c r="QMC47" s="749"/>
      <c r="QMD47" s="749"/>
      <c r="QME47" s="749"/>
      <c r="QMF47" s="749"/>
      <c r="QMG47" s="749"/>
      <c r="QMH47" s="749"/>
      <c r="QMI47" s="749"/>
      <c r="QMJ47" s="749"/>
      <c r="QMK47" s="749"/>
      <c r="QML47" s="749"/>
      <c r="QMM47" s="749"/>
      <c r="QMN47" s="749"/>
      <c r="QMO47" s="749"/>
      <c r="QMP47" s="749"/>
      <c r="QMQ47" s="749"/>
      <c r="QMR47" s="749"/>
      <c r="QMS47" s="749"/>
      <c r="QMT47" s="749"/>
      <c r="QMU47" s="749"/>
      <c r="QMV47" s="749"/>
      <c r="QMW47" s="749"/>
      <c r="QMX47" s="749"/>
      <c r="QMY47" s="749"/>
      <c r="QMZ47" s="749"/>
      <c r="QNA47" s="749"/>
      <c r="QNB47" s="749"/>
      <c r="QNC47" s="749"/>
      <c r="QND47" s="749"/>
      <c r="QNE47" s="749"/>
      <c r="QNF47" s="749"/>
      <c r="QNG47" s="749"/>
      <c r="QNH47" s="749"/>
      <c r="QNI47" s="749"/>
      <c r="QNJ47" s="749"/>
      <c r="QNK47" s="749"/>
      <c r="QNL47" s="749"/>
      <c r="QNM47" s="749"/>
      <c r="QNN47" s="749"/>
      <c r="QNO47" s="749"/>
      <c r="QNP47" s="749"/>
      <c r="QNQ47" s="749"/>
      <c r="QNR47" s="749"/>
      <c r="QNS47" s="749"/>
      <c r="QNT47" s="749"/>
      <c r="QNU47" s="749"/>
      <c r="QNV47" s="749"/>
      <c r="QNW47" s="749"/>
      <c r="QNX47" s="749"/>
      <c r="QNY47" s="749"/>
      <c r="QNZ47" s="749"/>
      <c r="QOA47" s="749"/>
      <c r="QOB47" s="749"/>
      <c r="QOC47" s="749"/>
      <c r="QOD47" s="749"/>
      <c r="QOE47" s="749"/>
      <c r="QOF47" s="749"/>
      <c r="QOG47" s="749"/>
      <c r="QOH47" s="749"/>
      <c r="QOI47" s="749"/>
      <c r="QOJ47" s="749"/>
      <c r="QOK47" s="749"/>
      <c r="QOL47" s="749"/>
      <c r="QOM47" s="749"/>
      <c r="QON47" s="749"/>
      <c r="QOO47" s="749"/>
      <c r="QOP47" s="749"/>
      <c r="QOQ47" s="749"/>
      <c r="QOR47" s="749"/>
      <c r="QOS47" s="749"/>
      <c r="QOT47" s="749"/>
      <c r="QOU47" s="749"/>
      <c r="QOV47" s="749"/>
      <c r="QOW47" s="749"/>
      <c r="QOX47" s="749"/>
      <c r="QOY47" s="749"/>
      <c r="QOZ47" s="749"/>
      <c r="QPA47" s="749"/>
      <c r="QPB47" s="749"/>
      <c r="QPC47" s="749"/>
      <c r="QPD47" s="749"/>
      <c r="QPE47" s="749"/>
      <c r="QPF47" s="749"/>
      <c r="QPG47" s="749"/>
      <c r="QPH47" s="749"/>
      <c r="QPI47" s="749"/>
      <c r="QPJ47" s="749"/>
      <c r="QPK47" s="749"/>
      <c r="QPL47" s="749"/>
      <c r="QPM47" s="749"/>
      <c r="QPN47" s="749"/>
      <c r="QPO47" s="749"/>
      <c r="QPP47" s="749"/>
      <c r="QPQ47" s="749"/>
      <c r="QPR47" s="749"/>
      <c r="QPS47" s="749"/>
      <c r="QPT47" s="749"/>
      <c r="QPU47" s="749"/>
      <c r="QPV47" s="749"/>
      <c r="QPW47" s="749"/>
      <c r="QPX47" s="749"/>
      <c r="QPY47" s="749"/>
      <c r="QPZ47" s="749"/>
      <c r="QQA47" s="749"/>
      <c r="QQB47" s="749"/>
      <c r="QQC47" s="749"/>
      <c r="QQD47" s="749"/>
      <c r="QQE47" s="749"/>
      <c r="QQF47" s="749"/>
      <c r="QQG47" s="749"/>
      <c r="QQH47" s="749"/>
      <c r="QQI47" s="749"/>
      <c r="QQJ47" s="749"/>
      <c r="QQK47" s="749"/>
      <c r="QQL47" s="749"/>
      <c r="QQM47" s="749"/>
      <c r="QQN47" s="749"/>
      <c r="QQO47" s="749"/>
      <c r="QQP47" s="749"/>
      <c r="QQQ47" s="749"/>
      <c r="QQR47" s="749"/>
      <c r="QQS47" s="749"/>
      <c r="QQT47" s="749"/>
      <c r="QQU47" s="749"/>
      <c r="QQV47" s="749"/>
      <c r="QQW47" s="749"/>
      <c r="QQX47" s="749"/>
      <c r="QQY47" s="749"/>
      <c r="QQZ47" s="749"/>
      <c r="QRA47" s="749"/>
      <c r="QRB47" s="749"/>
      <c r="QRC47" s="749"/>
      <c r="QRD47" s="749"/>
      <c r="QRE47" s="749"/>
      <c r="QRF47" s="749"/>
      <c r="QRG47" s="749"/>
      <c r="QRH47" s="749"/>
      <c r="QRI47" s="749"/>
      <c r="QRJ47" s="749"/>
      <c r="QRK47" s="749"/>
      <c r="QRL47" s="749"/>
      <c r="QRM47" s="749"/>
      <c r="QRN47" s="749"/>
      <c r="QRO47" s="749"/>
      <c r="QRP47" s="749"/>
      <c r="QRQ47" s="749"/>
      <c r="QRR47" s="749"/>
      <c r="QRS47" s="749"/>
      <c r="QRT47" s="749"/>
      <c r="QRU47" s="749"/>
      <c r="QRV47" s="749"/>
      <c r="QRW47" s="749"/>
      <c r="QRX47" s="749"/>
      <c r="QRY47" s="749"/>
      <c r="QRZ47" s="749"/>
      <c r="QSA47" s="749"/>
      <c r="QSB47" s="749"/>
      <c r="QSC47" s="749"/>
      <c r="QSD47" s="749"/>
      <c r="QSE47" s="749"/>
      <c r="QSF47" s="749"/>
      <c r="QSG47" s="749"/>
      <c r="QSH47" s="749"/>
      <c r="QSI47" s="749"/>
      <c r="QSJ47" s="749"/>
      <c r="QSK47" s="749"/>
      <c r="QSL47" s="749"/>
      <c r="QSM47" s="749"/>
      <c r="QSN47" s="749"/>
      <c r="QSO47" s="749"/>
      <c r="QSP47" s="749"/>
      <c r="QSQ47" s="749"/>
      <c r="QSR47" s="749"/>
      <c r="QSS47" s="749"/>
      <c r="QST47" s="749"/>
      <c r="QSU47" s="749"/>
      <c r="QSV47" s="749"/>
      <c r="QSW47" s="749"/>
      <c r="QSX47" s="749"/>
      <c r="QSY47" s="749"/>
      <c r="QSZ47" s="749"/>
      <c r="QTA47" s="749"/>
      <c r="QTB47" s="749"/>
      <c r="QTC47" s="749"/>
      <c r="QTD47" s="749"/>
      <c r="QTE47" s="749"/>
      <c r="QTF47" s="749"/>
      <c r="QTG47" s="749"/>
      <c r="QTH47" s="749"/>
      <c r="QTI47" s="749"/>
      <c r="QTJ47" s="749"/>
      <c r="QTK47" s="749"/>
      <c r="QTL47" s="749"/>
      <c r="QTM47" s="749"/>
      <c r="QTN47" s="749"/>
      <c r="QTO47" s="749"/>
      <c r="QTP47" s="749"/>
      <c r="QTQ47" s="749"/>
      <c r="QTR47" s="749"/>
      <c r="QTS47" s="749"/>
      <c r="QTT47" s="749"/>
      <c r="QTU47" s="749"/>
      <c r="QTV47" s="749"/>
      <c r="QTW47" s="749"/>
      <c r="QTX47" s="749"/>
      <c r="QTY47" s="749"/>
      <c r="QTZ47" s="749"/>
      <c r="QUA47" s="749"/>
      <c r="QUB47" s="749"/>
      <c r="QUC47" s="749"/>
      <c r="QUD47" s="749"/>
      <c r="QUE47" s="749"/>
      <c r="QUF47" s="749"/>
      <c r="QUG47" s="749"/>
      <c r="QUH47" s="749"/>
      <c r="QUI47" s="749"/>
      <c r="QUJ47" s="749"/>
      <c r="QUK47" s="749"/>
      <c r="QUL47" s="749"/>
      <c r="QUM47" s="749"/>
      <c r="QUN47" s="749"/>
      <c r="QUO47" s="749"/>
      <c r="QUP47" s="749"/>
      <c r="QUQ47" s="749"/>
      <c r="QUR47" s="749"/>
      <c r="QUS47" s="749"/>
      <c r="QUT47" s="749"/>
      <c r="QUU47" s="749"/>
      <c r="QUV47" s="749"/>
      <c r="QUW47" s="749"/>
      <c r="QUX47" s="749"/>
      <c r="QUY47" s="749"/>
      <c r="QUZ47" s="749"/>
      <c r="QVA47" s="749"/>
      <c r="QVB47" s="749"/>
      <c r="QVC47" s="749"/>
      <c r="QVD47" s="749"/>
      <c r="QVE47" s="749"/>
      <c r="QVF47" s="749"/>
      <c r="QVG47" s="749"/>
      <c r="QVH47" s="749"/>
      <c r="QVI47" s="749"/>
      <c r="QVJ47" s="749"/>
      <c r="QVK47" s="749"/>
      <c r="QVL47" s="749"/>
      <c r="QVM47" s="749"/>
      <c r="QVN47" s="749"/>
      <c r="QVO47" s="749"/>
      <c r="QVP47" s="749"/>
      <c r="QVQ47" s="749"/>
      <c r="QVR47" s="749"/>
      <c r="QVS47" s="749"/>
      <c r="QVT47" s="749"/>
      <c r="QVU47" s="749"/>
      <c r="QVV47" s="749"/>
      <c r="QVW47" s="749"/>
      <c r="QVX47" s="749"/>
      <c r="QVY47" s="749"/>
      <c r="QVZ47" s="749"/>
      <c r="QWA47" s="749"/>
      <c r="QWB47" s="749"/>
      <c r="QWC47" s="749"/>
      <c r="QWD47" s="749"/>
      <c r="QWE47" s="749"/>
      <c r="QWF47" s="749"/>
      <c r="QWG47" s="749"/>
      <c r="QWH47" s="749"/>
      <c r="QWI47" s="749"/>
      <c r="QWJ47" s="749"/>
      <c r="QWK47" s="749"/>
      <c r="QWL47" s="749"/>
      <c r="QWM47" s="749"/>
      <c r="QWN47" s="749"/>
      <c r="QWO47" s="749"/>
      <c r="QWP47" s="749"/>
      <c r="QWQ47" s="749"/>
      <c r="QWR47" s="749"/>
      <c r="QWS47" s="749"/>
      <c r="QWT47" s="749"/>
      <c r="QWU47" s="749"/>
      <c r="QWV47" s="749"/>
      <c r="QWW47" s="749"/>
      <c r="QWX47" s="749"/>
      <c r="QWY47" s="749"/>
      <c r="QWZ47" s="749"/>
      <c r="QXA47" s="749"/>
      <c r="QXB47" s="749"/>
      <c r="QXC47" s="749"/>
      <c r="QXD47" s="749"/>
      <c r="QXE47" s="749"/>
      <c r="QXF47" s="749"/>
      <c r="QXG47" s="749"/>
      <c r="QXH47" s="749"/>
      <c r="QXI47" s="749"/>
      <c r="QXJ47" s="749"/>
      <c r="QXK47" s="749"/>
      <c r="QXL47" s="749"/>
      <c r="QXM47" s="749"/>
      <c r="QXN47" s="749"/>
      <c r="QXO47" s="749"/>
      <c r="QXP47" s="749"/>
      <c r="QXQ47" s="749"/>
      <c r="QXR47" s="749"/>
      <c r="QXS47" s="749"/>
      <c r="QXT47" s="749"/>
      <c r="QXU47" s="749"/>
      <c r="QXV47" s="749"/>
      <c r="QXW47" s="749"/>
      <c r="QXX47" s="749"/>
      <c r="QXY47" s="749"/>
      <c r="QXZ47" s="749"/>
      <c r="QYA47" s="749"/>
      <c r="QYB47" s="749"/>
      <c r="QYC47" s="749"/>
      <c r="QYD47" s="749"/>
      <c r="QYE47" s="749"/>
      <c r="QYF47" s="749"/>
      <c r="QYG47" s="749"/>
      <c r="QYH47" s="749"/>
      <c r="QYI47" s="749"/>
      <c r="QYJ47" s="749"/>
      <c r="QYK47" s="749"/>
      <c r="QYL47" s="749"/>
      <c r="QYM47" s="749"/>
      <c r="QYN47" s="749"/>
      <c r="QYO47" s="749"/>
      <c r="QYP47" s="749"/>
      <c r="QYQ47" s="749"/>
      <c r="QYR47" s="749"/>
      <c r="QYS47" s="749"/>
      <c r="QYT47" s="749"/>
      <c r="QYU47" s="749"/>
      <c r="QYV47" s="749"/>
      <c r="QYW47" s="749"/>
      <c r="QYX47" s="749"/>
      <c r="QYY47" s="749"/>
      <c r="QYZ47" s="749"/>
      <c r="QZA47" s="749"/>
      <c r="QZB47" s="749"/>
      <c r="QZC47" s="749"/>
      <c r="QZD47" s="749"/>
      <c r="QZE47" s="749"/>
      <c r="QZF47" s="749"/>
      <c r="QZG47" s="749"/>
      <c r="QZH47" s="749"/>
      <c r="QZI47" s="749"/>
      <c r="QZJ47" s="749"/>
      <c r="QZK47" s="749"/>
      <c r="QZL47" s="749"/>
      <c r="QZM47" s="749"/>
      <c r="QZN47" s="749"/>
      <c r="QZO47" s="749"/>
      <c r="QZP47" s="749"/>
      <c r="QZQ47" s="749"/>
      <c r="QZR47" s="749"/>
      <c r="QZS47" s="749"/>
      <c r="QZT47" s="749"/>
      <c r="QZU47" s="749"/>
      <c r="QZV47" s="749"/>
      <c r="QZW47" s="749"/>
      <c r="QZX47" s="749"/>
      <c r="QZY47" s="749"/>
      <c r="QZZ47" s="749"/>
      <c r="RAA47" s="749"/>
      <c r="RAB47" s="749"/>
      <c r="RAC47" s="749"/>
      <c r="RAD47" s="749"/>
      <c r="RAE47" s="749"/>
      <c r="RAF47" s="749"/>
      <c r="RAG47" s="749"/>
      <c r="RAH47" s="749"/>
      <c r="RAI47" s="749"/>
      <c r="RAJ47" s="749"/>
      <c r="RAK47" s="749"/>
      <c r="RAL47" s="749"/>
      <c r="RAM47" s="749"/>
      <c r="RAN47" s="749"/>
      <c r="RAO47" s="749"/>
      <c r="RAP47" s="749"/>
      <c r="RAQ47" s="749"/>
      <c r="RAR47" s="749"/>
      <c r="RAS47" s="749"/>
      <c r="RAT47" s="749"/>
      <c r="RAU47" s="749"/>
      <c r="RAV47" s="749"/>
      <c r="RAW47" s="749"/>
      <c r="RAX47" s="749"/>
      <c r="RAY47" s="749"/>
      <c r="RAZ47" s="749"/>
      <c r="RBA47" s="749"/>
      <c r="RBB47" s="749"/>
      <c r="RBC47" s="749"/>
      <c r="RBD47" s="749"/>
      <c r="RBE47" s="749"/>
      <c r="RBF47" s="749"/>
      <c r="RBG47" s="749"/>
      <c r="RBH47" s="749"/>
      <c r="RBI47" s="749"/>
      <c r="RBJ47" s="749"/>
      <c r="RBK47" s="749"/>
      <c r="RBL47" s="749"/>
      <c r="RBM47" s="749"/>
      <c r="RBN47" s="749"/>
      <c r="RBO47" s="749"/>
      <c r="RBP47" s="749"/>
      <c r="RBQ47" s="749"/>
      <c r="RBR47" s="749"/>
      <c r="RBS47" s="749"/>
      <c r="RBT47" s="749"/>
      <c r="RBU47" s="749"/>
      <c r="RBV47" s="749"/>
      <c r="RBW47" s="749"/>
      <c r="RBX47" s="749"/>
      <c r="RBY47" s="749"/>
      <c r="RBZ47" s="749"/>
      <c r="RCA47" s="749"/>
      <c r="RCB47" s="749"/>
      <c r="RCC47" s="749"/>
      <c r="RCD47" s="749"/>
      <c r="RCE47" s="749"/>
      <c r="RCF47" s="749"/>
      <c r="RCG47" s="749"/>
      <c r="RCH47" s="749"/>
      <c r="RCI47" s="749"/>
      <c r="RCJ47" s="749"/>
      <c r="RCK47" s="749"/>
      <c r="RCL47" s="749"/>
      <c r="RCM47" s="749"/>
      <c r="RCN47" s="749"/>
      <c r="RCO47" s="749"/>
      <c r="RCP47" s="749"/>
      <c r="RCQ47" s="749"/>
      <c r="RCR47" s="749"/>
      <c r="RCS47" s="749"/>
      <c r="RCT47" s="749"/>
      <c r="RCU47" s="749"/>
      <c r="RCV47" s="749"/>
      <c r="RCW47" s="749"/>
      <c r="RCX47" s="749"/>
      <c r="RCY47" s="749"/>
      <c r="RCZ47" s="749"/>
      <c r="RDA47" s="749"/>
      <c r="RDB47" s="749"/>
      <c r="RDC47" s="749"/>
      <c r="RDD47" s="749"/>
      <c r="RDE47" s="749"/>
      <c r="RDF47" s="749"/>
      <c r="RDG47" s="749"/>
      <c r="RDH47" s="749"/>
      <c r="RDI47" s="749"/>
      <c r="RDJ47" s="749"/>
      <c r="RDK47" s="749"/>
      <c r="RDL47" s="749"/>
      <c r="RDM47" s="749"/>
      <c r="RDN47" s="749"/>
      <c r="RDO47" s="749"/>
      <c r="RDP47" s="749"/>
      <c r="RDQ47" s="749"/>
      <c r="RDR47" s="749"/>
      <c r="RDS47" s="749"/>
      <c r="RDT47" s="749"/>
      <c r="RDU47" s="749"/>
      <c r="RDV47" s="749"/>
      <c r="RDW47" s="749"/>
      <c r="RDX47" s="749"/>
      <c r="RDY47" s="749"/>
      <c r="RDZ47" s="749"/>
      <c r="REA47" s="749"/>
      <c r="REB47" s="749"/>
      <c r="REC47" s="749"/>
      <c r="RED47" s="749"/>
      <c r="REE47" s="749"/>
      <c r="REF47" s="749"/>
      <c r="REG47" s="749"/>
      <c r="REH47" s="749"/>
      <c r="REI47" s="749"/>
      <c r="REJ47" s="749"/>
      <c r="REK47" s="749"/>
      <c r="REL47" s="749"/>
      <c r="REM47" s="749"/>
      <c r="REN47" s="749"/>
      <c r="REO47" s="749"/>
      <c r="REP47" s="749"/>
      <c r="REQ47" s="749"/>
      <c r="RER47" s="749"/>
      <c r="RES47" s="749"/>
      <c r="RET47" s="749"/>
      <c r="REU47" s="749"/>
      <c r="REV47" s="749"/>
      <c r="REW47" s="749"/>
      <c r="REX47" s="749"/>
      <c r="REY47" s="749"/>
      <c r="REZ47" s="749"/>
      <c r="RFA47" s="749"/>
      <c r="RFB47" s="749"/>
      <c r="RFC47" s="749"/>
      <c r="RFD47" s="749"/>
      <c r="RFE47" s="749"/>
      <c r="RFF47" s="749"/>
      <c r="RFG47" s="749"/>
      <c r="RFH47" s="749"/>
      <c r="RFI47" s="749"/>
      <c r="RFJ47" s="749"/>
      <c r="RFK47" s="749"/>
      <c r="RFL47" s="749"/>
      <c r="RFM47" s="749"/>
      <c r="RFN47" s="749"/>
      <c r="RFO47" s="749"/>
      <c r="RFP47" s="749"/>
      <c r="RFQ47" s="749"/>
      <c r="RFR47" s="749"/>
      <c r="RFS47" s="749"/>
      <c r="RFT47" s="749"/>
      <c r="RFU47" s="749"/>
      <c r="RFV47" s="749"/>
      <c r="RFW47" s="749"/>
      <c r="RFX47" s="749"/>
      <c r="RFY47" s="749"/>
      <c r="RFZ47" s="749"/>
      <c r="RGA47" s="749"/>
      <c r="RGB47" s="749"/>
      <c r="RGC47" s="749"/>
      <c r="RGD47" s="749"/>
      <c r="RGE47" s="749"/>
      <c r="RGF47" s="749"/>
      <c r="RGG47" s="749"/>
      <c r="RGH47" s="749"/>
      <c r="RGI47" s="749"/>
      <c r="RGJ47" s="749"/>
      <c r="RGK47" s="749"/>
      <c r="RGL47" s="749"/>
      <c r="RGM47" s="749"/>
      <c r="RGN47" s="749"/>
      <c r="RGO47" s="749"/>
      <c r="RGP47" s="749"/>
      <c r="RGQ47" s="749"/>
      <c r="RGR47" s="749"/>
      <c r="RGS47" s="749"/>
      <c r="RGT47" s="749"/>
      <c r="RGU47" s="749"/>
      <c r="RGV47" s="749"/>
      <c r="RGW47" s="749"/>
      <c r="RGX47" s="749"/>
      <c r="RGY47" s="749"/>
      <c r="RGZ47" s="749"/>
      <c r="RHA47" s="749"/>
      <c r="RHB47" s="749"/>
      <c r="RHC47" s="749"/>
      <c r="RHD47" s="749"/>
      <c r="RHE47" s="749"/>
      <c r="RHF47" s="749"/>
      <c r="RHG47" s="749"/>
      <c r="RHH47" s="749"/>
      <c r="RHI47" s="749"/>
      <c r="RHJ47" s="749"/>
      <c r="RHK47" s="749"/>
      <c r="RHL47" s="749"/>
      <c r="RHM47" s="749"/>
      <c r="RHN47" s="749"/>
      <c r="RHO47" s="749"/>
      <c r="RHP47" s="749"/>
      <c r="RHQ47" s="749"/>
      <c r="RHR47" s="749"/>
      <c r="RHS47" s="749"/>
      <c r="RHT47" s="749"/>
      <c r="RHU47" s="749"/>
      <c r="RHV47" s="749"/>
      <c r="RHW47" s="749"/>
      <c r="RHX47" s="749"/>
      <c r="RHY47" s="749"/>
      <c r="RHZ47" s="749"/>
      <c r="RIA47" s="749"/>
      <c r="RIB47" s="749"/>
      <c r="RIC47" s="749"/>
      <c r="RID47" s="749"/>
      <c r="RIE47" s="749"/>
      <c r="RIF47" s="749"/>
      <c r="RIG47" s="749"/>
      <c r="RIH47" s="749"/>
      <c r="RII47" s="749"/>
      <c r="RIJ47" s="749"/>
      <c r="RIK47" s="749"/>
      <c r="RIL47" s="749"/>
      <c r="RIM47" s="749"/>
      <c r="RIN47" s="749"/>
      <c r="RIO47" s="749"/>
      <c r="RIP47" s="749"/>
      <c r="RIQ47" s="749"/>
      <c r="RIR47" s="749"/>
      <c r="RIS47" s="749"/>
      <c r="RIT47" s="749"/>
      <c r="RIU47" s="749"/>
      <c r="RIV47" s="749"/>
      <c r="RIW47" s="749"/>
      <c r="RIX47" s="749"/>
      <c r="RIY47" s="749"/>
      <c r="RIZ47" s="749"/>
      <c r="RJA47" s="749"/>
      <c r="RJB47" s="749"/>
      <c r="RJC47" s="749"/>
      <c r="RJD47" s="749"/>
      <c r="RJE47" s="749"/>
      <c r="RJF47" s="749"/>
      <c r="RJG47" s="749"/>
      <c r="RJH47" s="749"/>
      <c r="RJI47" s="749"/>
      <c r="RJJ47" s="749"/>
      <c r="RJK47" s="749"/>
      <c r="RJL47" s="749"/>
      <c r="RJM47" s="749"/>
      <c r="RJN47" s="749"/>
      <c r="RJO47" s="749"/>
      <c r="RJP47" s="749"/>
      <c r="RJQ47" s="749"/>
      <c r="RJR47" s="749"/>
      <c r="RJS47" s="749"/>
      <c r="RJT47" s="749"/>
      <c r="RJU47" s="749"/>
      <c r="RJV47" s="749"/>
      <c r="RJW47" s="749"/>
      <c r="RJX47" s="749"/>
      <c r="RJY47" s="749"/>
      <c r="RJZ47" s="749"/>
      <c r="RKA47" s="749"/>
      <c r="RKB47" s="749"/>
      <c r="RKC47" s="749"/>
      <c r="RKD47" s="749"/>
      <c r="RKE47" s="749"/>
      <c r="RKF47" s="749"/>
      <c r="RKG47" s="749"/>
      <c r="RKH47" s="749"/>
      <c r="RKI47" s="749"/>
      <c r="RKJ47" s="749"/>
      <c r="RKK47" s="749"/>
      <c r="RKL47" s="749"/>
      <c r="RKM47" s="749"/>
      <c r="RKN47" s="749"/>
      <c r="RKO47" s="749"/>
      <c r="RKP47" s="749"/>
      <c r="RKQ47" s="749"/>
      <c r="RKR47" s="749"/>
      <c r="RKS47" s="749"/>
      <c r="RKT47" s="749"/>
      <c r="RKU47" s="749"/>
      <c r="RKV47" s="749"/>
      <c r="RKW47" s="749"/>
      <c r="RKX47" s="749"/>
      <c r="RKY47" s="749"/>
      <c r="RKZ47" s="749"/>
      <c r="RLA47" s="749"/>
      <c r="RLB47" s="749"/>
      <c r="RLC47" s="749"/>
      <c r="RLD47" s="749"/>
      <c r="RLE47" s="749"/>
      <c r="RLF47" s="749"/>
      <c r="RLG47" s="749"/>
      <c r="RLH47" s="749"/>
      <c r="RLI47" s="749"/>
      <c r="RLJ47" s="749"/>
      <c r="RLK47" s="749"/>
      <c r="RLL47" s="749"/>
      <c r="RLM47" s="749"/>
      <c r="RLN47" s="749"/>
      <c r="RLO47" s="749"/>
      <c r="RLP47" s="749"/>
      <c r="RLQ47" s="749"/>
      <c r="RLR47" s="749"/>
      <c r="RLS47" s="749"/>
      <c r="RLT47" s="749"/>
      <c r="RLU47" s="749"/>
      <c r="RLV47" s="749"/>
      <c r="RLW47" s="749"/>
      <c r="RLX47" s="749"/>
      <c r="RLY47" s="749"/>
      <c r="RLZ47" s="749"/>
      <c r="RMA47" s="749"/>
      <c r="RMB47" s="749"/>
      <c r="RMC47" s="749"/>
      <c r="RMD47" s="749"/>
      <c r="RME47" s="749"/>
      <c r="RMF47" s="749"/>
      <c r="RMG47" s="749"/>
      <c r="RMH47" s="749"/>
      <c r="RMI47" s="749"/>
      <c r="RMJ47" s="749"/>
      <c r="RMK47" s="749"/>
      <c r="RML47" s="749"/>
      <c r="RMM47" s="749"/>
      <c r="RMN47" s="749"/>
      <c r="RMO47" s="749"/>
      <c r="RMP47" s="749"/>
      <c r="RMQ47" s="749"/>
      <c r="RMR47" s="749"/>
      <c r="RMS47" s="749"/>
      <c r="RMT47" s="749"/>
      <c r="RMU47" s="749"/>
      <c r="RMV47" s="749"/>
      <c r="RMW47" s="749"/>
      <c r="RMX47" s="749"/>
      <c r="RMY47" s="749"/>
      <c r="RMZ47" s="749"/>
      <c r="RNA47" s="749"/>
      <c r="RNB47" s="749"/>
      <c r="RNC47" s="749"/>
      <c r="RND47" s="749"/>
      <c r="RNE47" s="749"/>
      <c r="RNF47" s="749"/>
      <c r="RNG47" s="749"/>
      <c r="RNH47" s="749"/>
      <c r="RNI47" s="749"/>
      <c r="RNJ47" s="749"/>
      <c r="RNK47" s="749"/>
      <c r="RNL47" s="749"/>
      <c r="RNM47" s="749"/>
      <c r="RNN47" s="749"/>
      <c r="RNO47" s="749"/>
      <c r="RNP47" s="749"/>
      <c r="RNQ47" s="749"/>
      <c r="RNR47" s="749"/>
      <c r="RNS47" s="749"/>
      <c r="RNT47" s="749"/>
      <c r="RNU47" s="749"/>
      <c r="RNV47" s="749"/>
      <c r="RNW47" s="749"/>
      <c r="RNX47" s="749"/>
      <c r="RNY47" s="749"/>
      <c r="RNZ47" s="749"/>
      <c r="ROA47" s="749"/>
      <c r="ROB47" s="749"/>
      <c r="ROC47" s="749"/>
      <c r="ROD47" s="749"/>
      <c r="ROE47" s="749"/>
      <c r="ROF47" s="749"/>
      <c r="ROG47" s="749"/>
      <c r="ROH47" s="749"/>
      <c r="ROI47" s="749"/>
      <c r="ROJ47" s="749"/>
      <c r="ROK47" s="749"/>
      <c r="ROL47" s="749"/>
      <c r="ROM47" s="749"/>
      <c r="RON47" s="749"/>
      <c r="ROO47" s="749"/>
      <c r="ROP47" s="749"/>
      <c r="ROQ47" s="749"/>
      <c r="ROR47" s="749"/>
      <c r="ROS47" s="749"/>
      <c r="ROT47" s="749"/>
      <c r="ROU47" s="749"/>
      <c r="ROV47" s="749"/>
      <c r="ROW47" s="749"/>
      <c r="ROX47" s="749"/>
      <c r="ROY47" s="749"/>
      <c r="ROZ47" s="749"/>
      <c r="RPA47" s="749"/>
      <c r="RPB47" s="749"/>
      <c r="RPC47" s="749"/>
      <c r="RPD47" s="749"/>
      <c r="RPE47" s="749"/>
      <c r="RPF47" s="749"/>
      <c r="RPG47" s="749"/>
      <c r="RPH47" s="749"/>
      <c r="RPI47" s="749"/>
      <c r="RPJ47" s="749"/>
      <c r="RPK47" s="749"/>
      <c r="RPL47" s="749"/>
      <c r="RPM47" s="749"/>
      <c r="RPN47" s="749"/>
      <c r="RPO47" s="749"/>
      <c r="RPP47" s="749"/>
      <c r="RPQ47" s="749"/>
      <c r="RPR47" s="749"/>
      <c r="RPS47" s="749"/>
      <c r="RPT47" s="749"/>
      <c r="RPU47" s="749"/>
      <c r="RPV47" s="749"/>
      <c r="RPW47" s="749"/>
      <c r="RPX47" s="749"/>
      <c r="RPY47" s="749"/>
      <c r="RPZ47" s="749"/>
      <c r="RQA47" s="749"/>
      <c r="RQB47" s="749"/>
      <c r="RQC47" s="749"/>
      <c r="RQD47" s="749"/>
      <c r="RQE47" s="749"/>
      <c r="RQF47" s="749"/>
      <c r="RQG47" s="749"/>
      <c r="RQH47" s="749"/>
      <c r="RQI47" s="749"/>
      <c r="RQJ47" s="749"/>
      <c r="RQK47" s="749"/>
      <c r="RQL47" s="749"/>
      <c r="RQM47" s="749"/>
      <c r="RQN47" s="749"/>
      <c r="RQO47" s="749"/>
      <c r="RQP47" s="749"/>
      <c r="RQQ47" s="749"/>
      <c r="RQR47" s="749"/>
      <c r="RQS47" s="749"/>
      <c r="RQT47" s="749"/>
      <c r="RQU47" s="749"/>
      <c r="RQV47" s="749"/>
      <c r="RQW47" s="749"/>
      <c r="RQX47" s="749"/>
      <c r="RQY47" s="749"/>
      <c r="RQZ47" s="749"/>
      <c r="RRA47" s="749"/>
      <c r="RRB47" s="749"/>
      <c r="RRC47" s="749"/>
      <c r="RRD47" s="749"/>
      <c r="RRE47" s="749"/>
      <c r="RRF47" s="749"/>
      <c r="RRG47" s="749"/>
      <c r="RRH47" s="749"/>
      <c r="RRI47" s="749"/>
      <c r="RRJ47" s="749"/>
      <c r="RRK47" s="749"/>
      <c r="RRL47" s="749"/>
      <c r="RRM47" s="749"/>
      <c r="RRN47" s="749"/>
      <c r="RRO47" s="749"/>
      <c r="RRP47" s="749"/>
      <c r="RRQ47" s="749"/>
      <c r="RRR47" s="749"/>
      <c r="RRS47" s="749"/>
      <c r="RRT47" s="749"/>
      <c r="RRU47" s="749"/>
      <c r="RRV47" s="749"/>
      <c r="RRW47" s="749"/>
      <c r="RRX47" s="749"/>
      <c r="RRY47" s="749"/>
      <c r="RRZ47" s="749"/>
      <c r="RSA47" s="749"/>
      <c r="RSB47" s="749"/>
      <c r="RSC47" s="749"/>
      <c r="RSD47" s="749"/>
      <c r="RSE47" s="749"/>
      <c r="RSF47" s="749"/>
      <c r="RSG47" s="749"/>
      <c r="RSH47" s="749"/>
      <c r="RSI47" s="749"/>
      <c r="RSJ47" s="749"/>
      <c r="RSK47" s="749"/>
      <c r="RSL47" s="749"/>
      <c r="RSM47" s="749"/>
      <c r="RSN47" s="749"/>
      <c r="RSO47" s="749"/>
      <c r="RSP47" s="749"/>
      <c r="RSQ47" s="749"/>
      <c r="RSR47" s="749"/>
      <c r="RSS47" s="749"/>
      <c r="RST47" s="749"/>
      <c r="RSU47" s="749"/>
      <c r="RSV47" s="749"/>
      <c r="RSW47" s="749"/>
      <c r="RSX47" s="749"/>
      <c r="RSY47" s="749"/>
      <c r="RSZ47" s="749"/>
      <c r="RTA47" s="749"/>
      <c r="RTB47" s="749"/>
      <c r="RTC47" s="749"/>
      <c r="RTD47" s="749"/>
      <c r="RTE47" s="749"/>
      <c r="RTF47" s="749"/>
      <c r="RTG47" s="749"/>
      <c r="RTH47" s="749"/>
      <c r="RTI47" s="749"/>
      <c r="RTJ47" s="749"/>
      <c r="RTK47" s="749"/>
      <c r="RTL47" s="749"/>
      <c r="RTM47" s="749"/>
      <c r="RTN47" s="749"/>
      <c r="RTO47" s="749"/>
      <c r="RTP47" s="749"/>
      <c r="RTQ47" s="749"/>
      <c r="RTR47" s="749"/>
      <c r="RTS47" s="749"/>
      <c r="RTT47" s="749"/>
      <c r="RTU47" s="749"/>
      <c r="RTV47" s="749"/>
      <c r="RTW47" s="749"/>
      <c r="RTX47" s="749"/>
      <c r="RTY47" s="749"/>
      <c r="RTZ47" s="749"/>
      <c r="RUA47" s="749"/>
      <c r="RUB47" s="749"/>
      <c r="RUC47" s="749"/>
      <c r="RUD47" s="749"/>
      <c r="RUE47" s="749"/>
      <c r="RUF47" s="749"/>
      <c r="RUG47" s="749"/>
      <c r="RUH47" s="749"/>
      <c r="RUI47" s="749"/>
      <c r="RUJ47" s="749"/>
      <c r="RUK47" s="749"/>
      <c r="RUL47" s="749"/>
      <c r="RUM47" s="749"/>
      <c r="RUN47" s="749"/>
      <c r="RUO47" s="749"/>
      <c r="RUP47" s="749"/>
      <c r="RUQ47" s="749"/>
      <c r="RUR47" s="749"/>
      <c r="RUS47" s="749"/>
      <c r="RUT47" s="749"/>
      <c r="RUU47" s="749"/>
      <c r="RUV47" s="749"/>
      <c r="RUW47" s="749"/>
      <c r="RUX47" s="749"/>
      <c r="RUY47" s="749"/>
      <c r="RUZ47" s="749"/>
      <c r="RVA47" s="749"/>
      <c r="RVB47" s="749"/>
      <c r="RVC47" s="749"/>
      <c r="RVD47" s="749"/>
      <c r="RVE47" s="749"/>
      <c r="RVF47" s="749"/>
      <c r="RVG47" s="749"/>
      <c r="RVH47" s="749"/>
      <c r="RVI47" s="749"/>
      <c r="RVJ47" s="749"/>
      <c r="RVK47" s="749"/>
      <c r="RVL47" s="749"/>
      <c r="RVM47" s="749"/>
      <c r="RVN47" s="749"/>
      <c r="RVO47" s="749"/>
      <c r="RVP47" s="749"/>
      <c r="RVQ47" s="749"/>
      <c r="RVR47" s="749"/>
      <c r="RVS47" s="749"/>
      <c r="RVT47" s="749"/>
      <c r="RVU47" s="749"/>
      <c r="RVV47" s="749"/>
      <c r="RVW47" s="749"/>
      <c r="RVX47" s="749"/>
      <c r="RVY47" s="749"/>
      <c r="RVZ47" s="749"/>
      <c r="RWA47" s="749"/>
      <c r="RWB47" s="749"/>
      <c r="RWC47" s="749"/>
      <c r="RWD47" s="749"/>
      <c r="RWE47" s="749"/>
      <c r="RWF47" s="749"/>
      <c r="RWG47" s="749"/>
      <c r="RWH47" s="749"/>
      <c r="RWI47" s="749"/>
      <c r="RWJ47" s="749"/>
      <c r="RWK47" s="749"/>
      <c r="RWL47" s="749"/>
      <c r="RWM47" s="749"/>
      <c r="RWN47" s="749"/>
      <c r="RWO47" s="749"/>
      <c r="RWP47" s="749"/>
      <c r="RWQ47" s="749"/>
      <c r="RWR47" s="749"/>
      <c r="RWS47" s="749"/>
      <c r="RWT47" s="749"/>
      <c r="RWU47" s="749"/>
      <c r="RWV47" s="749"/>
      <c r="RWW47" s="749"/>
      <c r="RWX47" s="749"/>
      <c r="RWY47" s="749"/>
      <c r="RWZ47" s="749"/>
      <c r="RXA47" s="749"/>
      <c r="RXB47" s="749"/>
      <c r="RXC47" s="749"/>
      <c r="RXD47" s="749"/>
      <c r="RXE47" s="749"/>
      <c r="RXF47" s="749"/>
      <c r="RXG47" s="749"/>
      <c r="RXH47" s="749"/>
      <c r="RXI47" s="749"/>
      <c r="RXJ47" s="749"/>
      <c r="RXK47" s="749"/>
      <c r="RXL47" s="749"/>
      <c r="RXM47" s="749"/>
      <c r="RXN47" s="749"/>
      <c r="RXO47" s="749"/>
      <c r="RXP47" s="749"/>
      <c r="RXQ47" s="749"/>
      <c r="RXR47" s="749"/>
      <c r="RXS47" s="749"/>
      <c r="RXT47" s="749"/>
      <c r="RXU47" s="749"/>
      <c r="RXV47" s="749"/>
      <c r="RXW47" s="749"/>
      <c r="RXX47" s="749"/>
      <c r="RXY47" s="749"/>
      <c r="RXZ47" s="749"/>
      <c r="RYA47" s="749"/>
      <c r="RYB47" s="749"/>
      <c r="RYC47" s="749"/>
      <c r="RYD47" s="749"/>
      <c r="RYE47" s="749"/>
      <c r="RYF47" s="749"/>
      <c r="RYG47" s="749"/>
      <c r="RYH47" s="749"/>
      <c r="RYI47" s="749"/>
      <c r="RYJ47" s="749"/>
      <c r="RYK47" s="749"/>
      <c r="RYL47" s="749"/>
      <c r="RYM47" s="749"/>
      <c r="RYN47" s="749"/>
      <c r="RYO47" s="749"/>
      <c r="RYP47" s="749"/>
      <c r="RYQ47" s="749"/>
      <c r="RYR47" s="749"/>
      <c r="RYS47" s="749"/>
      <c r="RYT47" s="749"/>
      <c r="RYU47" s="749"/>
      <c r="RYV47" s="749"/>
      <c r="RYW47" s="749"/>
      <c r="RYX47" s="749"/>
      <c r="RYY47" s="749"/>
      <c r="RYZ47" s="749"/>
      <c r="RZA47" s="749"/>
      <c r="RZB47" s="749"/>
      <c r="RZC47" s="749"/>
      <c r="RZD47" s="749"/>
      <c r="RZE47" s="749"/>
      <c r="RZF47" s="749"/>
      <c r="RZG47" s="749"/>
      <c r="RZH47" s="749"/>
      <c r="RZI47" s="749"/>
      <c r="RZJ47" s="749"/>
      <c r="RZK47" s="749"/>
      <c r="RZL47" s="749"/>
      <c r="RZM47" s="749"/>
      <c r="RZN47" s="749"/>
      <c r="RZO47" s="749"/>
      <c r="RZP47" s="749"/>
      <c r="RZQ47" s="749"/>
      <c r="RZR47" s="749"/>
      <c r="RZS47" s="749"/>
      <c r="RZT47" s="749"/>
      <c r="RZU47" s="749"/>
      <c r="RZV47" s="749"/>
      <c r="RZW47" s="749"/>
      <c r="RZX47" s="749"/>
      <c r="RZY47" s="749"/>
      <c r="RZZ47" s="749"/>
      <c r="SAA47" s="749"/>
      <c r="SAB47" s="749"/>
      <c r="SAC47" s="749"/>
      <c r="SAD47" s="749"/>
      <c r="SAE47" s="749"/>
      <c r="SAF47" s="749"/>
      <c r="SAG47" s="749"/>
      <c r="SAH47" s="749"/>
      <c r="SAI47" s="749"/>
      <c r="SAJ47" s="749"/>
      <c r="SAK47" s="749"/>
      <c r="SAL47" s="749"/>
      <c r="SAM47" s="749"/>
      <c r="SAN47" s="749"/>
      <c r="SAO47" s="749"/>
      <c r="SAP47" s="749"/>
      <c r="SAQ47" s="749"/>
      <c r="SAR47" s="749"/>
      <c r="SAS47" s="749"/>
      <c r="SAT47" s="749"/>
      <c r="SAU47" s="749"/>
      <c r="SAV47" s="749"/>
      <c r="SAW47" s="749"/>
      <c r="SAX47" s="749"/>
      <c r="SAY47" s="749"/>
      <c r="SAZ47" s="749"/>
      <c r="SBA47" s="749"/>
      <c r="SBB47" s="749"/>
      <c r="SBC47" s="749"/>
      <c r="SBD47" s="749"/>
      <c r="SBE47" s="749"/>
      <c r="SBF47" s="749"/>
      <c r="SBG47" s="749"/>
      <c r="SBH47" s="749"/>
      <c r="SBI47" s="749"/>
      <c r="SBJ47" s="749"/>
      <c r="SBK47" s="749"/>
      <c r="SBL47" s="749"/>
      <c r="SBM47" s="749"/>
      <c r="SBN47" s="749"/>
      <c r="SBO47" s="749"/>
      <c r="SBP47" s="749"/>
      <c r="SBQ47" s="749"/>
      <c r="SBR47" s="749"/>
      <c r="SBS47" s="749"/>
      <c r="SBT47" s="749"/>
      <c r="SBU47" s="749"/>
      <c r="SBV47" s="749"/>
      <c r="SBW47" s="749"/>
      <c r="SBX47" s="749"/>
      <c r="SBY47" s="749"/>
      <c r="SBZ47" s="749"/>
      <c r="SCA47" s="749"/>
      <c r="SCB47" s="749"/>
      <c r="SCC47" s="749"/>
      <c r="SCD47" s="749"/>
      <c r="SCE47" s="749"/>
      <c r="SCF47" s="749"/>
      <c r="SCG47" s="749"/>
      <c r="SCH47" s="749"/>
      <c r="SCI47" s="749"/>
      <c r="SCJ47" s="749"/>
      <c r="SCK47" s="749"/>
      <c r="SCL47" s="749"/>
      <c r="SCM47" s="749"/>
      <c r="SCN47" s="749"/>
      <c r="SCO47" s="749"/>
      <c r="SCP47" s="749"/>
      <c r="SCQ47" s="749"/>
      <c r="SCR47" s="749"/>
      <c r="SCS47" s="749"/>
      <c r="SCT47" s="749"/>
      <c r="SCU47" s="749"/>
      <c r="SCV47" s="749"/>
      <c r="SCW47" s="749"/>
      <c r="SCX47" s="749"/>
      <c r="SCY47" s="749"/>
      <c r="SCZ47" s="749"/>
      <c r="SDA47" s="749"/>
      <c r="SDB47" s="749"/>
      <c r="SDC47" s="749"/>
      <c r="SDD47" s="749"/>
      <c r="SDE47" s="749"/>
      <c r="SDF47" s="749"/>
      <c r="SDG47" s="749"/>
      <c r="SDH47" s="749"/>
      <c r="SDI47" s="749"/>
      <c r="SDJ47" s="749"/>
      <c r="SDK47" s="749"/>
      <c r="SDL47" s="749"/>
      <c r="SDM47" s="749"/>
      <c r="SDN47" s="749"/>
      <c r="SDO47" s="749"/>
      <c r="SDP47" s="749"/>
      <c r="SDQ47" s="749"/>
      <c r="SDR47" s="749"/>
      <c r="SDS47" s="749"/>
      <c r="SDT47" s="749"/>
      <c r="SDU47" s="749"/>
      <c r="SDV47" s="749"/>
      <c r="SDW47" s="749"/>
      <c r="SDX47" s="749"/>
      <c r="SDY47" s="749"/>
      <c r="SDZ47" s="749"/>
      <c r="SEA47" s="749"/>
      <c r="SEB47" s="749"/>
      <c r="SEC47" s="749"/>
      <c r="SED47" s="749"/>
      <c r="SEE47" s="749"/>
      <c r="SEF47" s="749"/>
      <c r="SEG47" s="749"/>
      <c r="SEH47" s="749"/>
      <c r="SEI47" s="749"/>
      <c r="SEJ47" s="749"/>
      <c r="SEK47" s="749"/>
      <c r="SEL47" s="749"/>
      <c r="SEM47" s="749"/>
      <c r="SEN47" s="749"/>
      <c r="SEO47" s="749"/>
      <c r="SEP47" s="749"/>
      <c r="SEQ47" s="749"/>
      <c r="SER47" s="749"/>
      <c r="SES47" s="749"/>
      <c r="SET47" s="749"/>
      <c r="SEU47" s="749"/>
      <c r="SEV47" s="749"/>
      <c r="SEW47" s="749"/>
      <c r="SEX47" s="749"/>
      <c r="SEY47" s="749"/>
      <c r="SEZ47" s="749"/>
      <c r="SFA47" s="749"/>
      <c r="SFB47" s="749"/>
      <c r="SFC47" s="749"/>
      <c r="SFD47" s="749"/>
      <c r="SFE47" s="749"/>
      <c r="SFF47" s="749"/>
      <c r="SFG47" s="749"/>
      <c r="SFH47" s="749"/>
      <c r="SFI47" s="749"/>
      <c r="SFJ47" s="749"/>
      <c r="SFK47" s="749"/>
      <c r="SFL47" s="749"/>
      <c r="SFM47" s="749"/>
      <c r="SFN47" s="749"/>
      <c r="SFO47" s="749"/>
      <c r="SFP47" s="749"/>
      <c r="SFQ47" s="749"/>
      <c r="SFR47" s="749"/>
      <c r="SFS47" s="749"/>
      <c r="SFT47" s="749"/>
      <c r="SFU47" s="749"/>
      <c r="SFV47" s="749"/>
      <c r="SFW47" s="749"/>
      <c r="SFX47" s="749"/>
      <c r="SFY47" s="749"/>
      <c r="SFZ47" s="749"/>
      <c r="SGA47" s="749"/>
      <c r="SGB47" s="749"/>
      <c r="SGC47" s="749"/>
      <c r="SGD47" s="749"/>
      <c r="SGE47" s="749"/>
      <c r="SGF47" s="749"/>
      <c r="SGG47" s="749"/>
      <c r="SGH47" s="749"/>
      <c r="SGI47" s="749"/>
      <c r="SGJ47" s="749"/>
      <c r="SGK47" s="749"/>
      <c r="SGL47" s="749"/>
      <c r="SGM47" s="749"/>
      <c r="SGN47" s="749"/>
      <c r="SGO47" s="749"/>
      <c r="SGP47" s="749"/>
      <c r="SGQ47" s="749"/>
      <c r="SGR47" s="749"/>
      <c r="SGS47" s="749"/>
      <c r="SGT47" s="749"/>
      <c r="SGU47" s="749"/>
      <c r="SGV47" s="749"/>
      <c r="SGW47" s="749"/>
      <c r="SGX47" s="749"/>
      <c r="SGY47" s="749"/>
      <c r="SGZ47" s="749"/>
      <c r="SHA47" s="749"/>
      <c r="SHB47" s="749"/>
      <c r="SHC47" s="749"/>
      <c r="SHD47" s="749"/>
      <c r="SHE47" s="749"/>
      <c r="SHF47" s="749"/>
      <c r="SHG47" s="749"/>
      <c r="SHH47" s="749"/>
      <c r="SHI47" s="749"/>
      <c r="SHJ47" s="749"/>
      <c r="SHK47" s="749"/>
      <c r="SHL47" s="749"/>
      <c r="SHM47" s="749"/>
      <c r="SHN47" s="749"/>
      <c r="SHO47" s="749"/>
      <c r="SHP47" s="749"/>
      <c r="SHQ47" s="749"/>
      <c r="SHR47" s="749"/>
      <c r="SHS47" s="749"/>
      <c r="SHT47" s="749"/>
      <c r="SHU47" s="749"/>
      <c r="SHV47" s="749"/>
      <c r="SHW47" s="749"/>
      <c r="SHX47" s="749"/>
      <c r="SHY47" s="749"/>
      <c r="SHZ47" s="749"/>
      <c r="SIA47" s="749"/>
      <c r="SIB47" s="749"/>
      <c r="SIC47" s="749"/>
      <c r="SID47" s="749"/>
      <c r="SIE47" s="749"/>
      <c r="SIF47" s="749"/>
      <c r="SIG47" s="749"/>
      <c r="SIH47" s="749"/>
      <c r="SII47" s="749"/>
      <c r="SIJ47" s="749"/>
      <c r="SIK47" s="749"/>
      <c r="SIL47" s="749"/>
      <c r="SIM47" s="749"/>
      <c r="SIN47" s="749"/>
      <c r="SIO47" s="749"/>
      <c r="SIP47" s="749"/>
      <c r="SIQ47" s="749"/>
      <c r="SIR47" s="749"/>
      <c r="SIS47" s="749"/>
      <c r="SIT47" s="749"/>
      <c r="SIU47" s="749"/>
      <c r="SIV47" s="749"/>
      <c r="SIW47" s="749"/>
      <c r="SIX47" s="749"/>
      <c r="SIY47" s="749"/>
      <c r="SIZ47" s="749"/>
      <c r="SJA47" s="749"/>
      <c r="SJB47" s="749"/>
      <c r="SJC47" s="749"/>
      <c r="SJD47" s="749"/>
      <c r="SJE47" s="749"/>
      <c r="SJF47" s="749"/>
      <c r="SJG47" s="749"/>
      <c r="SJH47" s="749"/>
      <c r="SJI47" s="749"/>
      <c r="SJJ47" s="749"/>
      <c r="SJK47" s="749"/>
      <c r="SJL47" s="749"/>
      <c r="SJM47" s="749"/>
      <c r="SJN47" s="749"/>
      <c r="SJO47" s="749"/>
      <c r="SJP47" s="749"/>
      <c r="SJQ47" s="749"/>
      <c r="SJR47" s="749"/>
      <c r="SJS47" s="749"/>
      <c r="SJT47" s="749"/>
      <c r="SJU47" s="749"/>
      <c r="SJV47" s="749"/>
      <c r="SJW47" s="749"/>
      <c r="SJX47" s="749"/>
      <c r="SJY47" s="749"/>
      <c r="SJZ47" s="749"/>
      <c r="SKA47" s="749"/>
      <c r="SKB47" s="749"/>
      <c r="SKC47" s="749"/>
      <c r="SKD47" s="749"/>
      <c r="SKE47" s="749"/>
      <c r="SKF47" s="749"/>
      <c r="SKG47" s="749"/>
      <c r="SKH47" s="749"/>
      <c r="SKI47" s="749"/>
      <c r="SKJ47" s="749"/>
      <c r="SKK47" s="749"/>
      <c r="SKL47" s="749"/>
      <c r="SKM47" s="749"/>
      <c r="SKN47" s="749"/>
      <c r="SKO47" s="749"/>
      <c r="SKP47" s="749"/>
      <c r="SKQ47" s="749"/>
      <c r="SKR47" s="749"/>
      <c r="SKS47" s="749"/>
      <c r="SKT47" s="749"/>
      <c r="SKU47" s="749"/>
      <c r="SKV47" s="749"/>
      <c r="SKW47" s="749"/>
      <c r="SKX47" s="749"/>
      <c r="SKY47" s="749"/>
      <c r="SKZ47" s="749"/>
      <c r="SLA47" s="749"/>
      <c r="SLB47" s="749"/>
      <c r="SLC47" s="749"/>
      <c r="SLD47" s="749"/>
      <c r="SLE47" s="749"/>
      <c r="SLF47" s="749"/>
      <c r="SLG47" s="749"/>
      <c r="SLH47" s="749"/>
      <c r="SLI47" s="749"/>
      <c r="SLJ47" s="749"/>
      <c r="SLK47" s="749"/>
      <c r="SLL47" s="749"/>
      <c r="SLM47" s="749"/>
      <c r="SLN47" s="749"/>
      <c r="SLO47" s="749"/>
      <c r="SLP47" s="749"/>
      <c r="SLQ47" s="749"/>
      <c r="SLR47" s="749"/>
      <c r="SLS47" s="749"/>
      <c r="SLT47" s="749"/>
      <c r="SLU47" s="749"/>
      <c r="SLV47" s="749"/>
      <c r="SLW47" s="749"/>
      <c r="SLX47" s="749"/>
      <c r="SLY47" s="749"/>
      <c r="SLZ47" s="749"/>
      <c r="SMA47" s="749"/>
      <c r="SMB47" s="749"/>
      <c r="SMC47" s="749"/>
      <c r="SMD47" s="749"/>
      <c r="SME47" s="749"/>
      <c r="SMF47" s="749"/>
      <c r="SMG47" s="749"/>
      <c r="SMH47" s="749"/>
      <c r="SMI47" s="749"/>
      <c r="SMJ47" s="749"/>
      <c r="SMK47" s="749"/>
      <c r="SML47" s="749"/>
      <c r="SMM47" s="749"/>
      <c r="SMN47" s="749"/>
      <c r="SMO47" s="749"/>
      <c r="SMP47" s="749"/>
      <c r="SMQ47" s="749"/>
      <c r="SMR47" s="749"/>
      <c r="SMS47" s="749"/>
      <c r="SMT47" s="749"/>
      <c r="SMU47" s="749"/>
      <c r="SMV47" s="749"/>
      <c r="SMW47" s="749"/>
      <c r="SMX47" s="749"/>
      <c r="SMY47" s="749"/>
      <c r="SMZ47" s="749"/>
      <c r="SNA47" s="749"/>
      <c r="SNB47" s="749"/>
      <c r="SNC47" s="749"/>
      <c r="SND47" s="749"/>
      <c r="SNE47" s="749"/>
      <c r="SNF47" s="749"/>
      <c r="SNG47" s="749"/>
      <c r="SNH47" s="749"/>
      <c r="SNI47" s="749"/>
      <c r="SNJ47" s="749"/>
      <c r="SNK47" s="749"/>
      <c r="SNL47" s="749"/>
      <c r="SNM47" s="749"/>
      <c r="SNN47" s="749"/>
      <c r="SNO47" s="749"/>
      <c r="SNP47" s="749"/>
      <c r="SNQ47" s="749"/>
      <c r="SNR47" s="749"/>
      <c r="SNS47" s="749"/>
      <c r="SNT47" s="749"/>
      <c r="SNU47" s="749"/>
      <c r="SNV47" s="749"/>
      <c r="SNW47" s="749"/>
      <c r="SNX47" s="749"/>
      <c r="SNY47" s="749"/>
      <c r="SNZ47" s="749"/>
      <c r="SOA47" s="749"/>
      <c r="SOB47" s="749"/>
      <c r="SOC47" s="749"/>
      <c r="SOD47" s="749"/>
      <c r="SOE47" s="749"/>
      <c r="SOF47" s="749"/>
      <c r="SOG47" s="749"/>
      <c r="SOH47" s="749"/>
      <c r="SOI47" s="749"/>
      <c r="SOJ47" s="749"/>
      <c r="SOK47" s="749"/>
      <c r="SOL47" s="749"/>
      <c r="SOM47" s="749"/>
      <c r="SON47" s="749"/>
      <c r="SOO47" s="749"/>
      <c r="SOP47" s="749"/>
      <c r="SOQ47" s="749"/>
      <c r="SOR47" s="749"/>
      <c r="SOS47" s="749"/>
      <c r="SOT47" s="749"/>
      <c r="SOU47" s="749"/>
      <c r="SOV47" s="749"/>
      <c r="SOW47" s="749"/>
      <c r="SOX47" s="749"/>
      <c r="SOY47" s="749"/>
      <c r="SOZ47" s="749"/>
      <c r="SPA47" s="749"/>
      <c r="SPB47" s="749"/>
      <c r="SPC47" s="749"/>
      <c r="SPD47" s="749"/>
      <c r="SPE47" s="749"/>
      <c r="SPF47" s="749"/>
      <c r="SPG47" s="749"/>
      <c r="SPH47" s="749"/>
      <c r="SPI47" s="749"/>
      <c r="SPJ47" s="749"/>
      <c r="SPK47" s="749"/>
      <c r="SPL47" s="749"/>
      <c r="SPM47" s="749"/>
      <c r="SPN47" s="749"/>
      <c r="SPO47" s="749"/>
      <c r="SPP47" s="749"/>
      <c r="SPQ47" s="749"/>
      <c r="SPR47" s="749"/>
      <c r="SPS47" s="749"/>
      <c r="SPT47" s="749"/>
      <c r="SPU47" s="749"/>
      <c r="SPV47" s="749"/>
      <c r="SPW47" s="749"/>
      <c r="SPX47" s="749"/>
      <c r="SPY47" s="749"/>
      <c r="SPZ47" s="749"/>
      <c r="SQA47" s="749"/>
      <c r="SQB47" s="749"/>
      <c r="SQC47" s="749"/>
      <c r="SQD47" s="749"/>
      <c r="SQE47" s="749"/>
      <c r="SQF47" s="749"/>
      <c r="SQG47" s="749"/>
      <c r="SQH47" s="749"/>
      <c r="SQI47" s="749"/>
      <c r="SQJ47" s="749"/>
      <c r="SQK47" s="749"/>
      <c r="SQL47" s="749"/>
      <c r="SQM47" s="749"/>
      <c r="SQN47" s="749"/>
      <c r="SQO47" s="749"/>
      <c r="SQP47" s="749"/>
      <c r="SQQ47" s="749"/>
      <c r="SQR47" s="749"/>
      <c r="SQS47" s="749"/>
      <c r="SQT47" s="749"/>
      <c r="SQU47" s="749"/>
      <c r="SQV47" s="749"/>
      <c r="SQW47" s="749"/>
      <c r="SQX47" s="749"/>
      <c r="SQY47" s="749"/>
      <c r="SQZ47" s="749"/>
      <c r="SRA47" s="749"/>
      <c r="SRB47" s="749"/>
      <c r="SRC47" s="749"/>
      <c r="SRD47" s="749"/>
      <c r="SRE47" s="749"/>
      <c r="SRF47" s="749"/>
      <c r="SRG47" s="749"/>
      <c r="SRH47" s="749"/>
      <c r="SRI47" s="749"/>
      <c r="SRJ47" s="749"/>
      <c r="SRK47" s="749"/>
      <c r="SRL47" s="749"/>
      <c r="SRM47" s="749"/>
      <c r="SRN47" s="749"/>
      <c r="SRO47" s="749"/>
      <c r="SRP47" s="749"/>
      <c r="SRQ47" s="749"/>
      <c r="SRR47" s="749"/>
      <c r="SRS47" s="749"/>
      <c r="SRT47" s="749"/>
      <c r="SRU47" s="749"/>
      <c r="SRV47" s="749"/>
      <c r="SRW47" s="749"/>
      <c r="SRX47" s="749"/>
      <c r="SRY47" s="749"/>
      <c r="SRZ47" s="749"/>
      <c r="SSA47" s="749"/>
      <c r="SSB47" s="749"/>
      <c r="SSC47" s="749"/>
      <c r="SSD47" s="749"/>
      <c r="SSE47" s="749"/>
      <c r="SSF47" s="749"/>
      <c r="SSG47" s="749"/>
      <c r="SSH47" s="749"/>
      <c r="SSI47" s="749"/>
      <c r="SSJ47" s="749"/>
      <c r="SSK47" s="749"/>
      <c r="SSL47" s="749"/>
      <c r="SSM47" s="749"/>
      <c r="SSN47" s="749"/>
      <c r="SSO47" s="749"/>
      <c r="SSP47" s="749"/>
      <c r="SSQ47" s="749"/>
      <c r="SSR47" s="749"/>
      <c r="SSS47" s="749"/>
      <c r="SST47" s="749"/>
      <c r="SSU47" s="749"/>
      <c r="SSV47" s="749"/>
      <c r="SSW47" s="749"/>
      <c r="SSX47" s="749"/>
      <c r="SSY47" s="749"/>
      <c r="SSZ47" s="749"/>
      <c r="STA47" s="749"/>
      <c r="STB47" s="749"/>
      <c r="STC47" s="749"/>
      <c r="STD47" s="749"/>
      <c r="STE47" s="749"/>
      <c r="STF47" s="749"/>
      <c r="STG47" s="749"/>
      <c r="STH47" s="749"/>
      <c r="STI47" s="749"/>
      <c r="STJ47" s="749"/>
      <c r="STK47" s="749"/>
      <c r="STL47" s="749"/>
      <c r="STM47" s="749"/>
      <c r="STN47" s="749"/>
      <c r="STO47" s="749"/>
      <c r="STP47" s="749"/>
      <c r="STQ47" s="749"/>
      <c r="STR47" s="749"/>
      <c r="STS47" s="749"/>
      <c r="STT47" s="749"/>
      <c r="STU47" s="749"/>
      <c r="STV47" s="749"/>
      <c r="STW47" s="749"/>
      <c r="STX47" s="749"/>
      <c r="STY47" s="749"/>
      <c r="STZ47" s="749"/>
      <c r="SUA47" s="749"/>
      <c r="SUB47" s="749"/>
      <c r="SUC47" s="749"/>
      <c r="SUD47" s="749"/>
      <c r="SUE47" s="749"/>
      <c r="SUF47" s="749"/>
      <c r="SUG47" s="749"/>
      <c r="SUH47" s="749"/>
      <c r="SUI47" s="749"/>
      <c r="SUJ47" s="749"/>
      <c r="SUK47" s="749"/>
      <c r="SUL47" s="749"/>
      <c r="SUM47" s="749"/>
      <c r="SUN47" s="749"/>
      <c r="SUO47" s="749"/>
      <c r="SUP47" s="749"/>
      <c r="SUQ47" s="749"/>
      <c r="SUR47" s="749"/>
      <c r="SUS47" s="749"/>
      <c r="SUT47" s="749"/>
      <c r="SUU47" s="749"/>
      <c r="SUV47" s="749"/>
      <c r="SUW47" s="749"/>
      <c r="SUX47" s="749"/>
      <c r="SUY47" s="749"/>
      <c r="SUZ47" s="749"/>
      <c r="SVA47" s="749"/>
      <c r="SVB47" s="749"/>
      <c r="SVC47" s="749"/>
      <c r="SVD47" s="749"/>
      <c r="SVE47" s="749"/>
      <c r="SVF47" s="749"/>
      <c r="SVG47" s="749"/>
      <c r="SVH47" s="749"/>
      <c r="SVI47" s="749"/>
      <c r="SVJ47" s="749"/>
      <c r="SVK47" s="749"/>
      <c r="SVL47" s="749"/>
      <c r="SVM47" s="749"/>
      <c r="SVN47" s="749"/>
      <c r="SVO47" s="749"/>
      <c r="SVP47" s="749"/>
      <c r="SVQ47" s="749"/>
      <c r="SVR47" s="749"/>
      <c r="SVS47" s="749"/>
      <c r="SVT47" s="749"/>
      <c r="SVU47" s="749"/>
      <c r="SVV47" s="749"/>
      <c r="SVW47" s="749"/>
      <c r="SVX47" s="749"/>
      <c r="SVY47" s="749"/>
      <c r="SVZ47" s="749"/>
      <c r="SWA47" s="749"/>
      <c r="SWB47" s="749"/>
      <c r="SWC47" s="749"/>
      <c r="SWD47" s="749"/>
      <c r="SWE47" s="749"/>
      <c r="SWF47" s="749"/>
      <c r="SWG47" s="749"/>
      <c r="SWH47" s="749"/>
      <c r="SWI47" s="749"/>
      <c r="SWJ47" s="749"/>
      <c r="SWK47" s="749"/>
      <c r="SWL47" s="749"/>
      <c r="SWM47" s="749"/>
      <c r="SWN47" s="749"/>
      <c r="SWO47" s="749"/>
      <c r="SWP47" s="749"/>
      <c r="SWQ47" s="749"/>
      <c r="SWR47" s="749"/>
      <c r="SWS47" s="749"/>
      <c r="SWT47" s="749"/>
      <c r="SWU47" s="749"/>
      <c r="SWV47" s="749"/>
      <c r="SWW47" s="749"/>
      <c r="SWX47" s="749"/>
      <c r="SWY47" s="749"/>
      <c r="SWZ47" s="749"/>
      <c r="SXA47" s="749"/>
      <c r="SXB47" s="749"/>
      <c r="SXC47" s="749"/>
      <c r="SXD47" s="749"/>
      <c r="SXE47" s="749"/>
      <c r="SXF47" s="749"/>
      <c r="SXG47" s="749"/>
      <c r="SXH47" s="749"/>
      <c r="SXI47" s="749"/>
      <c r="SXJ47" s="749"/>
      <c r="SXK47" s="749"/>
      <c r="SXL47" s="749"/>
      <c r="SXM47" s="749"/>
      <c r="SXN47" s="749"/>
      <c r="SXO47" s="749"/>
      <c r="SXP47" s="749"/>
      <c r="SXQ47" s="749"/>
      <c r="SXR47" s="749"/>
      <c r="SXS47" s="749"/>
      <c r="SXT47" s="749"/>
      <c r="SXU47" s="749"/>
      <c r="SXV47" s="749"/>
      <c r="SXW47" s="749"/>
      <c r="SXX47" s="749"/>
      <c r="SXY47" s="749"/>
      <c r="SXZ47" s="749"/>
      <c r="SYA47" s="749"/>
      <c r="SYB47" s="749"/>
      <c r="SYC47" s="749"/>
      <c r="SYD47" s="749"/>
      <c r="SYE47" s="749"/>
      <c r="SYF47" s="749"/>
      <c r="SYG47" s="749"/>
      <c r="SYH47" s="749"/>
      <c r="SYI47" s="749"/>
      <c r="SYJ47" s="749"/>
      <c r="SYK47" s="749"/>
      <c r="SYL47" s="749"/>
      <c r="SYM47" s="749"/>
      <c r="SYN47" s="749"/>
      <c r="SYO47" s="749"/>
      <c r="SYP47" s="749"/>
      <c r="SYQ47" s="749"/>
      <c r="SYR47" s="749"/>
      <c r="SYS47" s="749"/>
      <c r="SYT47" s="749"/>
      <c r="SYU47" s="749"/>
      <c r="SYV47" s="749"/>
      <c r="SYW47" s="749"/>
      <c r="SYX47" s="749"/>
      <c r="SYY47" s="749"/>
      <c r="SYZ47" s="749"/>
      <c r="SZA47" s="749"/>
      <c r="SZB47" s="749"/>
      <c r="SZC47" s="749"/>
      <c r="SZD47" s="749"/>
      <c r="SZE47" s="749"/>
      <c r="SZF47" s="749"/>
      <c r="SZG47" s="749"/>
      <c r="SZH47" s="749"/>
      <c r="SZI47" s="749"/>
      <c r="SZJ47" s="749"/>
      <c r="SZK47" s="749"/>
      <c r="SZL47" s="749"/>
      <c r="SZM47" s="749"/>
      <c r="SZN47" s="749"/>
      <c r="SZO47" s="749"/>
      <c r="SZP47" s="749"/>
      <c r="SZQ47" s="749"/>
      <c r="SZR47" s="749"/>
      <c r="SZS47" s="749"/>
      <c r="SZT47" s="749"/>
      <c r="SZU47" s="749"/>
      <c r="SZV47" s="749"/>
      <c r="SZW47" s="749"/>
      <c r="SZX47" s="749"/>
      <c r="SZY47" s="749"/>
      <c r="SZZ47" s="749"/>
      <c r="TAA47" s="749"/>
      <c r="TAB47" s="749"/>
      <c r="TAC47" s="749"/>
      <c r="TAD47" s="749"/>
      <c r="TAE47" s="749"/>
      <c r="TAF47" s="749"/>
      <c r="TAG47" s="749"/>
      <c r="TAH47" s="749"/>
      <c r="TAI47" s="749"/>
      <c r="TAJ47" s="749"/>
      <c r="TAK47" s="749"/>
      <c r="TAL47" s="749"/>
      <c r="TAM47" s="749"/>
      <c r="TAN47" s="749"/>
      <c r="TAO47" s="749"/>
      <c r="TAP47" s="749"/>
      <c r="TAQ47" s="749"/>
      <c r="TAR47" s="749"/>
      <c r="TAS47" s="749"/>
      <c r="TAT47" s="749"/>
      <c r="TAU47" s="749"/>
      <c r="TAV47" s="749"/>
      <c r="TAW47" s="749"/>
      <c r="TAX47" s="749"/>
      <c r="TAY47" s="749"/>
      <c r="TAZ47" s="749"/>
      <c r="TBA47" s="749"/>
      <c r="TBB47" s="749"/>
      <c r="TBC47" s="749"/>
      <c r="TBD47" s="749"/>
      <c r="TBE47" s="749"/>
      <c r="TBF47" s="749"/>
      <c r="TBG47" s="749"/>
      <c r="TBH47" s="749"/>
      <c r="TBI47" s="749"/>
      <c r="TBJ47" s="749"/>
      <c r="TBK47" s="749"/>
      <c r="TBL47" s="749"/>
      <c r="TBM47" s="749"/>
      <c r="TBN47" s="749"/>
      <c r="TBO47" s="749"/>
      <c r="TBP47" s="749"/>
      <c r="TBQ47" s="749"/>
      <c r="TBR47" s="749"/>
      <c r="TBS47" s="749"/>
      <c r="TBT47" s="749"/>
      <c r="TBU47" s="749"/>
      <c r="TBV47" s="749"/>
      <c r="TBW47" s="749"/>
      <c r="TBX47" s="749"/>
      <c r="TBY47" s="749"/>
      <c r="TBZ47" s="749"/>
      <c r="TCA47" s="749"/>
      <c r="TCB47" s="749"/>
      <c r="TCC47" s="749"/>
      <c r="TCD47" s="749"/>
      <c r="TCE47" s="749"/>
      <c r="TCF47" s="749"/>
      <c r="TCG47" s="749"/>
      <c r="TCH47" s="749"/>
      <c r="TCI47" s="749"/>
      <c r="TCJ47" s="749"/>
      <c r="TCK47" s="749"/>
      <c r="TCL47" s="749"/>
      <c r="TCM47" s="749"/>
      <c r="TCN47" s="749"/>
      <c r="TCO47" s="749"/>
      <c r="TCP47" s="749"/>
      <c r="TCQ47" s="749"/>
      <c r="TCR47" s="749"/>
      <c r="TCS47" s="749"/>
      <c r="TCT47" s="749"/>
      <c r="TCU47" s="749"/>
      <c r="TCV47" s="749"/>
      <c r="TCW47" s="749"/>
      <c r="TCX47" s="749"/>
      <c r="TCY47" s="749"/>
      <c r="TCZ47" s="749"/>
      <c r="TDA47" s="749"/>
      <c r="TDB47" s="749"/>
      <c r="TDC47" s="749"/>
      <c r="TDD47" s="749"/>
      <c r="TDE47" s="749"/>
      <c r="TDF47" s="749"/>
      <c r="TDG47" s="749"/>
      <c r="TDH47" s="749"/>
      <c r="TDI47" s="749"/>
      <c r="TDJ47" s="749"/>
      <c r="TDK47" s="749"/>
      <c r="TDL47" s="749"/>
      <c r="TDM47" s="749"/>
      <c r="TDN47" s="749"/>
      <c r="TDO47" s="749"/>
      <c r="TDP47" s="749"/>
      <c r="TDQ47" s="749"/>
      <c r="TDR47" s="749"/>
      <c r="TDS47" s="749"/>
      <c r="TDT47" s="749"/>
      <c r="TDU47" s="749"/>
      <c r="TDV47" s="749"/>
      <c r="TDW47" s="749"/>
      <c r="TDX47" s="749"/>
      <c r="TDY47" s="749"/>
      <c r="TDZ47" s="749"/>
      <c r="TEA47" s="749"/>
      <c r="TEB47" s="749"/>
      <c r="TEC47" s="749"/>
      <c r="TED47" s="749"/>
      <c r="TEE47" s="749"/>
      <c r="TEF47" s="749"/>
      <c r="TEG47" s="749"/>
      <c r="TEH47" s="749"/>
      <c r="TEI47" s="749"/>
      <c r="TEJ47" s="749"/>
      <c r="TEK47" s="749"/>
      <c r="TEL47" s="749"/>
      <c r="TEM47" s="749"/>
      <c r="TEN47" s="749"/>
      <c r="TEO47" s="749"/>
      <c r="TEP47" s="749"/>
      <c r="TEQ47" s="749"/>
      <c r="TER47" s="749"/>
      <c r="TES47" s="749"/>
      <c r="TET47" s="749"/>
      <c r="TEU47" s="749"/>
      <c r="TEV47" s="749"/>
      <c r="TEW47" s="749"/>
      <c r="TEX47" s="749"/>
      <c r="TEY47" s="749"/>
      <c r="TEZ47" s="749"/>
      <c r="TFA47" s="749"/>
      <c r="TFB47" s="749"/>
      <c r="TFC47" s="749"/>
      <c r="TFD47" s="749"/>
      <c r="TFE47" s="749"/>
      <c r="TFF47" s="749"/>
      <c r="TFG47" s="749"/>
      <c r="TFH47" s="749"/>
      <c r="TFI47" s="749"/>
      <c r="TFJ47" s="749"/>
      <c r="TFK47" s="749"/>
      <c r="TFL47" s="749"/>
      <c r="TFM47" s="749"/>
      <c r="TFN47" s="749"/>
      <c r="TFO47" s="749"/>
      <c r="TFP47" s="749"/>
      <c r="TFQ47" s="749"/>
      <c r="TFR47" s="749"/>
      <c r="TFS47" s="749"/>
      <c r="TFT47" s="749"/>
      <c r="TFU47" s="749"/>
      <c r="TFV47" s="749"/>
      <c r="TFW47" s="749"/>
      <c r="TFX47" s="749"/>
      <c r="TFY47" s="749"/>
      <c r="TFZ47" s="749"/>
      <c r="TGA47" s="749"/>
      <c r="TGB47" s="749"/>
      <c r="TGC47" s="749"/>
      <c r="TGD47" s="749"/>
      <c r="TGE47" s="749"/>
      <c r="TGF47" s="749"/>
      <c r="TGG47" s="749"/>
      <c r="TGH47" s="749"/>
      <c r="TGI47" s="749"/>
      <c r="TGJ47" s="749"/>
      <c r="TGK47" s="749"/>
      <c r="TGL47" s="749"/>
      <c r="TGM47" s="749"/>
      <c r="TGN47" s="749"/>
      <c r="TGO47" s="749"/>
      <c r="TGP47" s="749"/>
      <c r="TGQ47" s="749"/>
      <c r="TGR47" s="749"/>
      <c r="TGS47" s="749"/>
      <c r="TGT47" s="749"/>
      <c r="TGU47" s="749"/>
      <c r="TGV47" s="749"/>
      <c r="TGW47" s="749"/>
      <c r="TGX47" s="749"/>
      <c r="TGY47" s="749"/>
      <c r="TGZ47" s="749"/>
      <c r="THA47" s="749"/>
      <c r="THB47" s="749"/>
      <c r="THC47" s="749"/>
      <c r="THD47" s="749"/>
      <c r="THE47" s="749"/>
      <c r="THF47" s="749"/>
      <c r="THG47" s="749"/>
      <c r="THH47" s="749"/>
      <c r="THI47" s="749"/>
      <c r="THJ47" s="749"/>
      <c r="THK47" s="749"/>
      <c r="THL47" s="749"/>
      <c r="THM47" s="749"/>
      <c r="THN47" s="749"/>
      <c r="THO47" s="749"/>
      <c r="THP47" s="749"/>
      <c r="THQ47" s="749"/>
      <c r="THR47" s="749"/>
      <c r="THS47" s="749"/>
      <c r="THT47" s="749"/>
      <c r="THU47" s="749"/>
      <c r="THV47" s="749"/>
      <c r="THW47" s="749"/>
      <c r="THX47" s="749"/>
      <c r="THY47" s="749"/>
      <c r="THZ47" s="749"/>
      <c r="TIA47" s="749"/>
      <c r="TIB47" s="749"/>
      <c r="TIC47" s="749"/>
      <c r="TID47" s="749"/>
      <c r="TIE47" s="749"/>
      <c r="TIF47" s="749"/>
      <c r="TIG47" s="749"/>
      <c r="TIH47" s="749"/>
      <c r="TII47" s="749"/>
      <c r="TIJ47" s="749"/>
      <c r="TIK47" s="749"/>
      <c r="TIL47" s="749"/>
      <c r="TIM47" s="749"/>
      <c r="TIN47" s="749"/>
      <c r="TIO47" s="749"/>
      <c r="TIP47" s="749"/>
      <c r="TIQ47" s="749"/>
      <c r="TIR47" s="749"/>
      <c r="TIS47" s="749"/>
      <c r="TIT47" s="749"/>
      <c r="TIU47" s="749"/>
      <c r="TIV47" s="749"/>
      <c r="TIW47" s="749"/>
      <c r="TIX47" s="749"/>
      <c r="TIY47" s="749"/>
      <c r="TIZ47" s="749"/>
      <c r="TJA47" s="749"/>
      <c r="TJB47" s="749"/>
      <c r="TJC47" s="749"/>
      <c r="TJD47" s="749"/>
      <c r="TJE47" s="749"/>
      <c r="TJF47" s="749"/>
      <c r="TJG47" s="749"/>
      <c r="TJH47" s="749"/>
      <c r="TJI47" s="749"/>
      <c r="TJJ47" s="749"/>
      <c r="TJK47" s="749"/>
      <c r="TJL47" s="749"/>
      <c r="TJM47" s="749"/>
      <c r="TJN47" s="749"/>
      <c r="TJO47" s="749"/>
      <c r="TJP47" s="749"/>
      <c r="TJQ47" s="749"/>
      <c r="TJR47" s="749"/>
      <c r="TJS47" s="749"/>
      <c r="TJT47" s="749"/>
      <c r="TJU47" s="749"/>
      <c r="TJV47" s="749"/>
      <c r="TJW47" s="749"/>
      <c r="TJX47" s="749"/>
      <c r="TJY47" s="749"/>
      <c r="TJZ47" s="749"/>
      <c r="TKA47" s="749"/>
      <c r="TKB47" s="749"/>
      <c r="TKC47" s="749"/>
      <c r="TKD47" s="749"/>
      <c r="TKE47" s="749"/>
      <c r="TKF47" s="749"/>
      <c r="TKG47" s="749"/>
      <c r="TKH47" s="749"/>
      <c r="TKI47" s="749"/>
      <c r="TKJ47" s="749"/>
      <c r="TKK47" s="749"/>
      <c r="TKL47" s="749"/>
      <c r="TKM47" s="749"/>
      <c r="TKN47" s="749"/>
      <c r="TKO47" s="749"/>
      <c r="TKP47" s="749"/>
      <c r="TKQ47" s="749"/>
      <c r="TKR47" s="749"/>
      <c r="TKS47" s="749"/>
      <c r="TKT47" s="749"/>
      <c r="TKU47" s="749"/>
      <c r="TKV47" s="749"/>
      <c r="TKW47" s="749"/>
      <c r="TKX47" s="749"/>
      <c r="TKY47" s="749"/>
      <c r="TKZ47" s="749"/>
      <c r="TLA47" s="749"/>
      <c r="TLB47" s="749"/>
      <c r="TLC47" s="749"/>
      <c r="TLD47" s="749"/>
      <c r="TLE47" s="749"/>
      <c r="TLF47" s="749"/>
      <c r="TLG47" s="749"/>
      <c r="TLH47" s="749"/>
      <c r="TLI47" s="749"/>
      <c r="TLJ47" s="749"/>
      <c r="TLK47" s="749"/>
      <c r="TLL47" s="749"/>
      <c r="TLM47" s="749"/>
      <c r="TLN47" s="749"/>
      <c r="TLO47" s="749"/>
      <c r="TLP47" s="749"/>
      <c r="TLQ47" s="749"/>
      <c r="TLR47" s="749"/>
      <c r="TLS47" s="749"/>
      <c r="TLT47" s="749"/>
      <c r="TLU47" s="749"/>
      <c r="TLV47" s="749"/>
      <c r="TLW47" s="749"/>
      <c r="TLX47" s="749"/>
      <c r="TLY47" s="749"/>
      <c r="TLZ47" s="749"/>
      <c r="TMA47" s="749"/>
      <c r="TMB47" s="749"/>
      <c r="TMC47" s="749"/>
      <c r="TMD47" s="749"/>
      <c r="TME47" s="749"/>
      <c r="TMF47" s="749"/>
      <c r="TMG47" s="749"/>
      <c r="TMH47" s="749"/>
      <c r="TMI47" s="749"/>
      <c r="TMJ47" s="749"/>
      <c r="TMK47" s="749"/>
      <c r="TML47" s="749"/>
      <c r="TMM47" s="749"/>
      <c r="TMN47" s="749"/>
      <c r="TMO47" s="749"/>
      <c r="TMP47" s="749"/>
      <c r="TMQ47" s="749"/>
      <c r="TMR47" s="749"/>
      <c r="TMS47" s="749"/>
      <c r="TMT47" s="749"/>
      <c r="TMU47" s="749"/>
      <c r="TMV47" s="749"/>
      <c r="TMW47" s="749"/>
      <c r="TMX47" s="749"/>
      <c r="TMY47" s="749"/>
      <c r="TMZ47" s="749"/>
      <c r="TNA47" s="749"/>
      <c r="TNB47" s="749"/>
      <c r="TNC47" s="749"/>
      <c r="TND47" s="749"/>
      <c r="TNE47" s="749"/>
      <c r="TNF47" s="749"/>
      <c r="TNG47" s="749"/>
      <c r="TNH47" s="749"/>
      <c r="TNI47" s="749"/>
      <c r="TNJ47" s="749"/>
      <c r="TNK47" s="749"/>
      <c r="TNL47" s="749"/>
      <c r="TNM47" s="749"/>
      <c r="TNN47" s="749"/>
      <c r="TNO47" s="749"/>
      <c r="TNP47" s="749"/>
      <c r="TNQ47" s="749"/>
      <c r="TNR47" s="749"/>
      <c r="TNS47" s="749"/>
      <c r="TNT47" s="749"/>
      <c r="TNU47" s="749"/>
      <c r="TNV47" s="749"/>
      <c r="TNW47" s="749"/>
      <c r="TNX47" s="749"/>
      <c r="TNY47" s="749"/>
      <c r="TNZ47" s="749"/>
      <c r="TOA47" s="749"/>
      <c r="TOB47" s="749"/>
      <c r="TOC47" s="749"/>
      <c r="TOD47" s="749"/>
      <c r="TOE47" s="749"/>
      <c r="TOF47" s="749"/>
      <c r="TOG47" s="749"/>
      <c r="TOH47" s="749"/>
      <c r="TOI47" s="749"/>
      <c r="TOJ47" s="749"/>
      <c r="TOK47" s="749"/>
      <c r="TOL47" s="749"/>
      <c r="TOM47" s="749"/>
      <c r="TON47" s="749"/>
      <c r="TOO47" s="749"/>
      <c r="TOP47" s="749"/>
      <c r="TOQ47" s="749"/>
      <c r="TOR47" s="749"/>
      <c r="TOS47" s="749"/>
      <c r="TOT47" s="749"/>
      <c r="TOU47" s="749"/>
      <c r="TOV47" s="749"/>
      <c r="TOW47" s="749"/>
      <c r="TOX47" s="749"/>
      <c r="TOY47" s="749"/>
      <c r="TOZ47" s="749"/>
      <c r="TPA47" s="749"/>
      <c r="TPB47" s="749"/>
      <c r="TPC47" s="749"/>
      <c r="TPD47" s="749"/>
      <c r="TPE47" s="749"/>
      <c r="TPF47" s="749"/>
      <c r="TPG47" s="749"/>
      <c r="TPH47" s="749"/>
      <c r="TPI47" s="749"/>
      <c r="TPJ47" s="749"/>
      <c r="TPK47" s="749"/>
      <c r="TPL47" s="749"/>
      <c r="TPM47" s="749"/>
      <c r="TPN47" s="749"/>
      <c r="TPO47" s="749"/>
      <c r="TPP47" s="749"/>
      <c r="TPQ47" s="749"/>
      <c r="TPR47" s="749"/>
      <c r="TPS47" s="749"/>
      <c r="TPT47" s="749"/>
      <c r="TPU47" s="749"/>
      <c r="TPV47" s="749"/>
      <c r="TPW47" s="749"/>
      <c r="TPX47" s="749"/>
      <c r="TPY47" s="749"/>
      <c r="TPZ47" s="749"/>
      <c r="TQA47" s="749"/>
      <c r="TQB47" s="749"/>
      <c r="TQC47" s="749"/>
      <c r="TQD47" s="749"/>
      <c r="TQE47" s="749"/>
      <c r="TQF47" s="749"/>
      <c r="TQG47" s="749"/>
      <c r="TQH47" s="749"/>
      <c r="TQI47" s="749"/>
      <c r="TQJ47" s="749"/>
      <c r="TQK47" s="749"/>
      <c r="TQL47" s="749"/>
      <c r="TQM47" s="749"/>
      <c r="TQN47" s="749"/>
      <c r="TQO47" s="749"/>
      <c r="TQP47" s="749"/>
      <c r="TQQ47" s="749"/>
      <c r="TQR47" s="749"/>
      <c r="TQS47" s="749"/>
      <c r="TQT47" s="749"/>
      <c r="TQU47" s="749"/>
      <c r="TQV47" s="749"/>
      <c r="TQW47" s="749"/>
      <c r="TQX47" s="749"/>
      <c r="TQY47" s="749"/>
      <c r="TQZ47" s="749"/>
      <c r="TRA47" s="749"/>
      <c r="TRB47" s="749"/>
      <c r="TRC47" s="749"/>
      <c r="TRD47" s="749"/>
      <c r="TRE47" s="749"/>
      <c r="TRF47" s="749"/>
      <c r="TRG47" s="749"/>
      <c r="TRH47" s="749"/>
      <c r="TRI47" s="749"/>
      <c r="TRJ47" s="749"/>
      <c r="TRK47" s="749"/>
      <c r="TRL47" s="749"/>
      <c r="TRM47" s="749"/>
      <c r="TRN47" s="749"/>
      <c r="TRO47" s="749"/>
      <c r="TRP47" s="749"/>
      <c r="TRQ47" s="749"/>
      <c r="TRR47" s="749"/>
      <c r="TRS47" s="749"/>
      <c r="TRT47" s="749"/>
      <c r="TRU47" s="749"/>
      <c r="TRV47" s="749"/>
      <c r="TRW47" s="749"/>
      <c r="TRX47" s="749"/>
      <c r="TRY47" s="749"/>
      <c r="TRZ47" s="749"/>
      <c r="TSA47" s="749"/>
      <c r="TSB47" s="749"/>
      <c r="TSC47" s="749"/>
      <c r="TSD47" s="749"/>
      <c r="TSE47" s="749"/>
      <c r="TSF47" s="749"/>
      <c r="TSG47" s="749"/>
      <c r="TSH47" s="749"/>
      <c r="TSI47" s="749"/>
      <c r="TSJ47" s="749"/>
      <c r="TSK47" s="749"/>
      <c r="TSL47" s="749"/>
      <c r="TSM47" s="749"/>
      <c r="TSN47" s="749"/>
      <c r="TSO47" s="749"/>
      <c r="TSP47" s="749"/>
      <c r="TSQ47" s="749"/>
      <c r="TSR47" s="749"/>
      <c r="TSS47" s="749"/>
      <c r="TST47" s="749"/>
      <c r="TSU47" s="749"/>
      <c r="TSV47" s="749"/>
      <c r="TSW47" s="749"/>
      <c r="TSX47" s="749"/>
      <c r="TSY47" s="749"/>
      <c r="TSZ47" s="749"/>
      <c r="TTA47" s="749"/>
      <c r="TTB47" s="749"/>
      <c r="TTC47" s="749"/>
      <c r="TTD47" s="749"/>
      <c r="TTE47" s="749"/>
      <c r="TTF47" s="749"/>
      <c r="TTG47" s="749"/>
      <c r="TTH47" s="749"/>
      <c r="TTI47" s="749"/>
      <c r="TTJ47" s="749"/>
      <c r="TTK47" s="749"/>
      <c r="TTL47" s="749"/>
      <c r="TTM47" s="749"/>
      <c r="TTN47" s="749"/>
      <c r="TTO47" s="749"/>
      <c r="TTP47" s="749"/>
      <c r="TTQ47" s="749"/>
      <c r="TTR47" s="749"/>
      <c r="TTS47" s="749"/>
      <c r="TTT47" s="749"/>
      <c r="TTU47" s="749"/>
      <c r="TTV47" s="749"/>
      <c r="TTW47" s="749"/>
      <c r="TTX47" s="749"/>
      <c r="TTY47" s="749"/>
      <c r="TTZ47" s="749"/>
      <c r="TUA47" s="749"/>
      <c r="TUB47" s="749"/>
      <c r="TUC47" s="749"/>
      <c r="TUD47" s="749"/>
      <c r="TUE47" s="749"/>
      <c r="TUF47" s="749"/>
      <c r="TUG47" s="749"/>
      <c r="TUH47" s="749"/>
      <c r="TUI47" s="749"/>
      <c r="TUJ47" s="749"/>
      <c r="TUK47" s="749"/>
      <c r="TUL47" s="749"/>
      <c r="TUM47" s="749"/>
      <c r="TUN47" s="749"/>
      <c r="TUO47" s="749"/>
      <c r="TUP47" s="749"/>
      <c r="TUQ47" s="749"/>
      <c r="TUR47" s="749"/>
      <c r="TUS47" s="749"/>
      <c r="TUT47" s="749"/>
      <c r="TUU47" s="749"/>
      <c r="TUV47" s="749"/>
      <c r="TUW47" s="749"/>
      <c r="TUX47" s="749"/>
      <c r="TUY47" s="749"/>
      <c r="TUZ47" s="749"/>
      <c r="TVA47" s="749"/>
      <c r="TVB47" s="749"/>
      <c r="TVC47" s="749"/>
      <c r="TVD47" s="749"/>
      <c r="TVE47" s="749"/>
      <c r="TVF47" s="749"/>
      <c r="TVG47" s="749"/>
      <c r="TVH47" s="749"/>
      <c r="TVI47" s="749"/>
      <c r="TVJ47" s="749"/>
      <c r="TVK47" s="749"/>
      <c r="TVL47" s="749"/>
      <c r="TVM47" s="749"/>
      <c r="TVN47" s="749"/>
      <c r="TVO47" s="749"/>
      <c r="TVP47" s="749"/>
      <c r="TVQ47" s="749"/>
      <c r="TVR47" s="749"/>
      <c r="TVS47" s="749"/>
      <c r="TVT47" s="749"/>
      <c r="TVU47" s="749"/>
      <c r="TVV47" s="749"/>
      <c r="TVW47" s="749"/>
      <c r="TVX47" s="749"/>
      <c r="TVY47" s="749"/>
      <c r="TVZ47" s="749"/>
      <c r="TWA47" s="749"/>
      <c r="TWB47" s="749"/>
      <c r="TWC47" s="749"/>
      <c r="TWD47" s="749"/>
      <c r="TWE47" s="749"/>
      <c r="TWF47" s="749"/>
      <c r="TWG47" s="749"/>
      <c r="TWH47" s="749"/>
      <c r="TWI47" s="749"/>
      <c r="TWJ47" s="749"/>
      <c r="TWK47" s="749"/>
      <c r="TWL47" s="749"/>
      <c r="TWM47" s="749"/>
      <c r="TWN47" s="749"/>
      <c r="TWO47" s="749"/>
      <c r="TWP47" s="749"/>
      <c r="TWQ47" s="749"/>
      <c r="TWR47" s="749"/>
      <c r="TWS47" s="749"/>
      <c r="TWT47" s="749"/>
      <c r="TWU47" s="749"/>
      <c r="TWV47" s="749"/>
      <c r="TWW47" s="749"/>
      <c r="TWX47" s="749"/>
      <c r="TWY47" s="749"/>
      <c r="TWZ47" s="749"/>
      <c r="TXA47" s="749"/>
      <c r="TXB47" s="749"/>
      <c r="TXC47" s="749"/>
      <c r="TXD47" s="749"/>
      <c r="TXE47" s="749"/>
      <c r="TXF47" s="749"/>
      <c r="TXG47" s="749"/>
      <c r="TXH47" s="749"/>
      <c r="TXI47" s="749"/>
      <c r="TXJ47" s="749"/>
      <c r="TXK47" s="749"/>
      <c r="TXL47" s="749"/>
      <c r="TXM47" s="749"/>
      <c r="TXN47" s="749"/>
      <c r="TXO47" s="749"/>
      <c r="TXP47" s="749"/>
      <c r="TXQ47" s="749"/>
      <c r="TXR47" s="749"/>
      <c r="TXS47" s="749"/>
      <c r="TXT47" s="749"/>
      <c r="TXU47" s="749"/>
      <c r="TXV47" s="749"/>
      <c r="TXW47" s="749"/>
      <c r="TXX47" s="749"/>
      <c r="TXY47" s="749"/>
      <c r="TXZ47" s="749"/>
      <c r="TYA47" s="749"/>
      <c r="TYB47" s="749"/>
      <c r="TYC47" s="749"/>
      <c r="TYD47" s="749"/>
      <c r="TYE47" s="749"/>
      <c r="TYF47" s="749"/>
      <c r="TYG47" s="749"/>
      <c r="TYH47" s="749"/>
      <c r="TYI47" s="749"/>
      <c r="TYJ47" s="749"/>
      <c r="TYK47" s="749"/>
      <c r="TYL47" s="749"/>
      <c r="TYM47" s="749"/>
      <c r="TYN47" s="749"/>
      <c r="TYO47" s="749"/>
      <c r="TYP47" s="749"/>
      <c r="TYQ47" s="749"/>
      <c r="TYR47" s="749"/>
      <c r="TYS47" s="749"/>
      <c r="TYT47" s="749"/>
      <c r="TYU47" s="749"/>
      <c r="TYV47" s="749"/>
      <c r="TYW47" s="749"/>
      <c r="TYX47" s="749"/>
      <c r="TYY47" s="749"/>
      <c r="TYZ47" s="749"/>
      <c r="TZA47" s="749"/>
      <c r="TZB47" s="749"/>
      <c r="TZC47" s="749"/>
      <c r="TZD47" s="749"/>
      <c r="TZE47" s="749"/>
      <c r="TZF47" s="749"/>
      <c r="TZG47" s="749"/>
      <c r="TZH47" s="749"/>
      <c r="TZI47" s="749"/>
      <c r="TZJ47" s="749"/>
      <c r="TZK47" s="749"/>
      <c r="TZL47" s="749"/>
      <c r="TZM47" s="749"/>
      <c r="TZN47" s="749"/>
      <c r="TZO47" s="749"/>
      <c r="TZP47" s="749"/>
      <c r="TZQ47" s="749"/>
      <c r="TZR47" s="749"/>
      <c r="TZS47" s="749"/>
      <c r="TZT47" s="749"/>
      <c r="TZU47" s="749"/>
      <c r="TZV47" s="749"/>
      <c r="TZW47" s="749"/>
      <c r="TZX47" s="749"/>
      <c r="TZY47" s="749"/>
      <c r="TZZ47" s="749"/>
      <c r="UAA47" s="749"/>
      <c r="UAB47" s="749"/>
      <c r="UAC47" s="749"/>
      <c r="UAD47" s="749"/>
      <c r="UAE47" s="749"/>
      <c r="UAF47" s="749"/>
      <c r="UAG47" s="749"/>
      <c r="UAH47" s="749"/>
      <c r="UAI47" s="749"/>
      <c r="UAJ47" s="749"/>
      <c r="UAK47" s="749"/>
      <c r="UAL47" s="749"/>
      <c r="UAM47" s="749"/>
      <c r="UAN47" s="749"/>
      <c r="UAO47" s="749"/>
      <c r="UAP47" s="749"/>
      <c r="UAQ47" s="749"/>
      <c r="UAR47" s="749"/>
      <c r="UAS47" s="749"/>
      <c r="UAT47" s="749"/>
      <c r="UAU47" s="749"/>
      <c r="UAV47" s="749"/>
      <c r="UAW47" s="749"/>
      <c r="UAX47" s="749"/>
      <c r="UAY47" s="749"/>
      <c r="UAZ47" s="749"/>
      <c r="UBA47" s="749"/>
      <c r="UBB47" s="749"/>
      <c r="UBC47" s="749"/>
      <c r="UBD47" s="749"/>
      <c r="UBE47" s="749"/>
      <c r="UBF47" s="749"/>
      <c r="UBG47" s="749"/>
      <c r="UBH47" s="749"/>
      <c r="UBI47" s="749"/>
      <c r="UBJ47" s="749"/>
      <c r="UBK47" s="749"/>
      <c r="UBL47" s="749"/>
      <c r="UBM47" s="749"/>
      <c r="UBN47" s="749"/>
      <c r="UBO47" s="749"/>
      <c r="UBP47" s="749"/>
      <c r="UBQ47" s="749"/>
      <c r="UBR47" s="749"/>
      <c r="UBS47" s="749"/>
      <c r="UBT47" s="749"/>
      <c r="UBU47" s="749"/>
      <c r="UBV47" s="749"/>
      <c r="UBW47" s="749"/>
      <c r="UBX47" s="749"/>
      <c r="UBY47" s="749"/>
      <c r="UBZ47" s="749"/>
      <c r="UCA47" s="749"/>
      <c r="UCB47" s="749"/>
      <c r="UCC47" s="749"/>
      <c r="UCD47" s="749"/>
      <c r="UCE47" s="749"/>
      <c r="UCF47" s="749"/>
      <c r="UCG47" s="749"/>
      <c r="UCH47" s="749"/>
      <c r="UCI47" s="749"/>
      <c r="UCJ47" s="749"/>
      <c r="UCK47" s="749"/>
      <c r="UCL47" s="749"/>
      <c r="UCM47" s="749"/>
      <c r="UCN47" s="749"/>
      <c r="UCO47" s="749"/>
      <c r="UCP47" s="749"/>
      <c r="UCQ47" s="749"/>
      <c r="UCR47" s="749"/>
      <c r="UCS47" s="749"/>
      <c r="UCT47" s="749"/>
      <c r="UCU47" s="749"/>
      <c r="UCV47" s="749"/>
      <c r="UCW47" s="749"/>
      <c r="UCX47" s="749"/>
      <c r="UCY47" s="749"/>
      <c r="UCZ47" s="749"/>
      <c r="UDA47" s="749"/>
      <c r="UDB47" s="749"/>
      <c r="UDC47" s="749"/>
      <c r="UDD47" s="749"/>
      <c r="UDE47" s="749"/>
      <c r="UDF47" s="749"/>
      <c r="UDG47" s="749"/>
      <c r="UDH47" s="749"/>
      <c r="UDI47" s="749"/>
      <c r="UDJ47" s="749"/>
      <c r="UDK47" s="749"/>
      <c r="UDL47" s="749"/>
      <c r="UDM47" s="749"/>
      <c r="UDN47" s="749"/>
      <c r="UDO47" s="749"/>
      <c r="UDP47" s="749"/>
      <c r="UDQ47" s="749"/>
      <c r="UDR47" s="749"/>
      <c r="UDS47" s="749"/>
      <c r="UDT47" s="749"/>
      <c r="UDU47" s="749"/>
      <c r="UDV47" s="749"/>
      <c r="UDW47" s="749"/>
      <c r="UDX47" s="749"/>
      <c r="UDY47" s="749"/>
      <c r="UDZ47" s="749"/>
      <c r="UEA47" s="749"/>
      <c r="UEB47" s="749"/>
      <c r="UEC47" s="749"/>
      <c r="UED47" s="749"/>
      <c r="UEE47" s="749"/>
      <c r="UEF47" s="749"/>
      <c r="UEG47" s="749"/>
      <c r="UEH47" s="749"/>
      <c r="UEI47" s="749"/>
      <c r="UEJ47" s="749"/>
      <c r="UEK47" s="749"/>
      <c r="UEL47" s="749"/>
      <c r="UEM47" s="749"/>
      <c r="UEN47" s="749"/>
      <c r="UEO47" s="749"/>
      <c r="UEP47" s="749"/>
      <c r="UEQ47" s="749"/>
      <c r="UER47" s="749"/>
      <c r="UES47" s="749"/>
      <c r="UET47" s="749"/>
      <c r="UEU47" s="749"/>
      <c r="UEV47" s="749"/>
      <c r="UEW47" s="749"/>
      <c r="UEX47" s="749"/>
      <c r="UEY47" s="749"/>
      <c r="UEZ47" s="749"/>
      <c r="UFA47" s="749"/>
      <c r="UFB47" s="749"/>
      <c r="UFC47" s="749"/>
      <c r="UFD47" s="749"/>
      <c r="UFE47" s="749"/>
      <c r="UFF47" s="749"/>
      <c r="UFG47" s="749"/>
      <c r="UFH47" s="749"/>
      <c r="UFI47" s="749"/>
      <c r="UFJ47" s="749"/>
      <c r="UFK47" s="749"/>
      <c r="UFL47" s="749"/>
      <c r="UFM47" s="749"/>
      <c r="UFN47" s="749"/>
      <c r="UFO47" s="749"/>
      <c r="UFP47" s="749"/>
      <c r="UFQ47" s="749"/>
      <c r="UFR47" s="749"/>
      <c r="UFS47" s="749"/>
      <c r="UFT47" s="749"/>
      <c r="UFU47" s="749"/>
      <c r="UFV47" s="749"/>
      <c r="UFW47" s="749"/>
      <c r="UFX47" s="749"/>
      <c r="UFY47" s="749"/>
      <c r="UFZ47" s="749"/>
      <c r="UGA47" s="749"/>
      <c r="UGB47" s="749"/>
      <c r="UGC47" s="749"/>
      <c r="UGD47" s="749"/>
      <c r="UGE47" s="749"/>
      <c r="UGF47" s="749"/>
      <c r="UGG47" s="749"/>
      <c r="UGH47" s="749"/>
      <c r="UGI47" s="749"/>
      <c r="UGJ47" s="749"/>
      <c r="UGK47" s="749"/>
      <c r="UGL47" s="749"/>
      <c r="UGM47" s="749"/>
      <c r="UGN47" s="749"/>
      <c r="UGO47" s="749"/>
      <c r="UGP47" s="749"/>
      <c r="UGQ47" s="749"/>
      <c r="UGR47" s="749"/>
      <c r="UGS47" s="749"/>
      <c r="UGT47" s="749"/>
      <c r="UGU47" s="749"/>
      <c r="UGV47" s="749"/>
      <c r="UGW47" s="749"/>
      <c r="UGX47" s="749"/>
      <c r="UGY47" s="749"/>
      <c r="UGZ47" s="749"/>
      <c r="UHA47" s="749"/>
      <c r="UHB47" s="749"/>
      <c r="UHC47" s="749"/>
      <c r="UHD47" s="749"/>
      <c r="UHE47" s="749"/>
      <c r="UHF47" s="749"/>
      <c r="UHG47" s="749"/>
      <c r="UHH47" s="749"/>
      <c r="UHI47" s="749"/>
      <c r="UHJ47" s="749"/>
      <c r="UHK47" s="749"/>
      <c r="UHL47" s="749"/>
      <c r="UHM47" s="749"/>
      <c r="UHN47" s="749"/>
      <c r="UHO47" s="749"/>
      <c r="UHP47" s="749"/>
      <c r="UHQ47" s="749"/>
      <c r="UHR47" s="749"/>
      <c r="UHS47" s="749"/>
      <c r="UHT47" s="749"/>
      <c r="UHU47" s="749"/>
      <c r="UHV47" s="749"/>
      <c r="UHW47" s="749"/>
      <c r="UHX47" s="749"/>
      <c r="UHY47" s="749"/>
      <c r="UHZ47" s="749"/>
      <c r="UIA47" s="749"/>
      <c r="UIB47" s="749"/>
      <c r="UIC47" s="749"/>
      <c r="UID47" s="749"/>
      <c r="UIE47" s="749"/>
      <c r="UIF47" s="749"/>
      <c r="UIG47" s="749"/>
      <c r="UIH47" s="749"/>
      <c r="UII47" s="749"/>
      <c r="UIJ47" s="749"/>
      <c r="UIK47" s="749"/>
      <c r="UIL47" s="749"/>
      <c r="UIM47" s="749"/>
      <c r="UIN47" s="749"/>
      <c r="UIO47" s="749"/>
      <c r="UIP47" s="749"/>
      <c r="UIQ47" s="749"/>
      <c r="UIR47" s="749"/>
      <c r="UIS47" s="749"/>
      <c r="UIT47" s="749"/>
      <c r="UIU47" s="749"/>
      <c r="UIV47" s="749"/>
      <c r="UIW47" s="749"/>
      <c r="UIX47" s="749"/>
      <c r="UIY47" s="749"/>
      <c r="UIZ47" s="749"/>
      <c r="UJA47" s="749"/>
      <c r="UJB47" s="749"/>
      <c r="UJC47" s="749"/>
      <c r="UJD47" s="749"/>
      <c r="UJE47" s="749"/>
      <c r="UJF47" s="749"/>
      <c r="UJG47" s="749"/>
      <c r="UJH47" s="749"/>
      <c r="UJI47" s="749"/>
      <c r="UJJ47" s="749"/>
      <c r="UJK47" s="749"/>
      <c r="UJL47" s="749"/>
      <c r="UJM47" s="749"/>
      <c r="UJN47" s="749"/>
      <c r="UJO47" s="749"/>
      <c r="UJP47" s="749"/>
      <c r="UJQ47" s="749"/>
      <c r="UJR47" s="749"/>
      <c r="UJS47" s="749"/>
      <c r="UJT47" s="749"/>
      <c r="UJU47" s="749"/>
      <c r="UJV47" s="749"/>
      <c r="UJW47" s="749"/>
      <c r="UJX47" s="749"/>
      <c r="UJY47" s="749"/>
      <c r="UJZ47" s="749"/>
      <c r="UKA47" s="749"/>
      <c r="UKB47" s="749"/>
      <c r="UKC47" s="749"/>
      <c r="UKD47" s="749"/>
      <c r="UKE47" s="749"/>
      <c r="UKF47" s="749"/>
      <c r="UKG47" s="749"/>
      <c r="UKH47" s="749"/>
      <c r="UKI47" s="749"/>
      <c r="UKJ47" s="749"/>
      <c r="UKK47" s="749"/>
      <c r="UKL47" s="749"/>
      <c r="UKM47" s="749"/>
      <c r="UKN47" s="749"/>
      <c r="UKO47" s="749"/>
      <c r="UKP47" s="749"/>
      <c r="UKQ47" s="749"/>
      <c r="UKR47" s="749"/>
      <c r="UKS47" s="749"/>
      <c r="UKT47" s="749"/>
      <c r="UKU47" s="749"/>
      <c r="UKV47" s="749"/>
      <c r="UKW47" s="749"/>
      <c r="UKX47" s="749"/>
      <c r="UKY47" s="749"/>
      <c r="UKZ47" s="749"/>
      <c r="ULA47" s="749"/>
      <c r="ULB47" s="749"/>
      <c r="ULC47" s="749"/>
      <c r="ULD47" s="749"/>
      <c r="ULE47" s="749"/>
      <c r="ULF47" s="749"/>
      <c r="ULG47" s="749"/>
      <c r="ULH47" s="749"/>
      <c r="ULI47" s="749"/>
      <c r="ULJ47" s="749"/>
      <c r="ULK47" s="749"/>
      <c r="ULL47" s="749"/>
      <c r="ULM47" s="749"/>
      <c r="ULN47" s="749"/>
      <c r="ULO47" s="749"/>
      <c r="ULP47" s="749"/>
      <c r="ULQ47" s="749"/>
      <c r="ULR47" s="749"/>
      <c r="ULS47" s="749"/>
      <c r="ULT47" s="749"/>
      <c r="ULU47" s="749"/>
      <c r="ULV47" s="749"/>
      <c r="ULW47" s="749"/>
      <c r="ULX47" s="749"/>
      <c r="ULY47" s="749"/>
      <c r="ULZ47" s="749"/>
      <c r="UMA47" s="749"/>
      <c r="UMB47" s="749"/>
      <c r="UMC47" s="749"/>
      <c r="UMD47" s="749"/>
      <c r="UME47" s="749"/>
      <c r="UMF47" s="749"/>
      <c r="UMG47" s="749"/>
      <c r="UMH47" s="749"/>
      <c r="UMI47" s="749"/>
      <c r="UMJ47" s="749"/>
      <c r="UMK47" s="749"/>
      <c r="UML47" s="749"/>
      <c r="UMM47" s="749"/>
      <c r="UMN47" s="749"/>
      <c r="UMO47" s="749"/>
      <c r="UMP47" s="749"/>
      <c r="UMQ47" s="749"/>
      <c r="UMR47" s="749"/>
      <c r="UMS47" s="749"/>
      <c r="UMT47" s="749"/>
      <c r="UMU47" s="749"/>
      <c r="UMV47" s="749"/>
      <c r="UMW47" s="749"/>
      <c r="UMX47" s="749"/>
      <c r="UMY47" s="749"/>
      <c r="UMZ47" s="749"/>
      <c r="UNA47" s="749"/>
      <c r="UNB47" s="749"/>
      <c r="UNC47" s="749"/>
      <c r="UND47" s="749"/>
      <c r="UNE47" s="749"/>
      <c r="UNF47" s="749"/>
      <c r="UNG47" s="749"/>
      <c r="UNH47" s="749"/>
      <c r="UNI47" s="749"/>
      <c r="UNJ47" s="749"/>
      <c r="UNK47" s="749"/>
      <c r="UNL47" s="749"/>
      <c r="UNM47" s="749"/>
      <c r="UNN47" s="749"/>
      <c r="UNO47" s="749"/>
      <c r="UNP47" s="749"/>
      <c r="UNQ47" s="749"/>
      <c r="UNR47" s="749"/>
      <c r="UNS47" s="749"/>
      <c r="UNT47" s="749"/>
      <c r="UNU47" s="749"/>
      <c r="UNV47" s="749"/>
      <c r="UNW47" s="749"/>
      <c r="UNX47" s="749"/>
      <c r="UNY47" s="749"/>
      <c r="UNZ47" s="749"/>
      <c r="UOA47" s="749"/>
      <c r="UOB47" s="749"/>
      <c r="UOC47" s="749"/>
      <c r="UOD47" s="749"/>
      <c r="UOE47" s="749"/>
      <c r="UOF47" s="749"/>
      <c r="UOG47" s="749"/>
      <c r="UOH47" s="749"/>
      <c r="UOI47" s="749"/>
      <c r="UOJ47" s="749"/>
      <c r="UOK47" s="749"/>
      <c r="UOL47" s="749"/>
      <c r="UOM47" s="749"/>
      <c r="UON47" s="749"/>
      <c r="UOO47" s="749"/>
      <c r="UOP47" s="749"/>
      <c r="UOQ47" s="749"/>
      <c r="UOR47" s="749"/>
      <c r="UOS47" s="749"/>
      <c r="UOT47" s="749"/>
      <c r="UOU47" s="749"/>
      <c r="UOV47" s="749"/>
      <c r="UOW47" s="749"/>
      <c r="UOX47" s="749"/>
      <c r="UOY47" s="749"/>
      <c r="UOZ47" s="749"/>
      <c r="UPA47" s="749"/>
      <c r="UPB47" s="749"/>
      <c r="UPC47" s="749"/>
      <c r="UPD47" s="749"/>
      <c r="UPE47" s="749"/>
      <c r="UPF47" s="749"/>
      <c r="UPG47" s="749"/>
      <c r="UPH47" s="749"/>
      <c r="UPI47" s="749"/>
      <c r="UPJ47" s="749"/>
      <c r="UPK47" s="749"/>
      <c r="UPL47" s="749"/>
      <c r="UPM47" s="749"/>
      <c r="UPN47" s="749"/>
      <c r="UPO47" s="749"/>
      <c r="UPP47" s="749"/>
      <c r="UPQ47" s="749"/>
      <c r="UPR47" s="749"/>
      <c r="UPS47" s="749"/>
      <c r="UPT47" s="749"/>
      <c r="UPU47" s="749"/>
      <c r="UPV47" s="749"/>
      <c r="UPW47" s="749"/>
      <c r="UPX47" s="749"/>
      <c r="UPY47" s="749"/>
      <c r="UPZ47" s="749"/>
      <c r="UQA47" s="749"/>
      <c r="UQB47" s="749"/>
      <c r="UQC47" s="749"/>
      <c r="UQD47" s="749"/>
      <c r="UQE47" s="749"/>
      <c r="UQF47" s="749"/>
      <c r="UQG47" s="749"/>
      <c r="UQH47" s="749"/>
      <c r="UQI47" s="749"/>
      <c r="UQJ47" s="749"/>
      <c r="UQK47" s="749"/>
      <c r="UQL47" s="749"/>
      <c r="UQM47" s="749"/>
      <c r="UQN47" s="749"/>
      <c r="UQO47" s="749"/>
      <c r="UQP47" s="749"/>
      <c r="UQQ47" s="749"/>
      <c r="UQR47" s="749"/>
      <c r="UQS47" s="749"/>
      <c r="UQT47" s="749"/>
      <c r="UQU47" s="749"/>
      <c r="UQV47" s="749"/>
      <c r="UQW47" s="749"/>
      <c r="UQX47" s="749"/>
      <c r="UQY47" s="749"/>
      <c r="UQZ47" s="749"/>
      <c r="URA47" s="749"/>
      <c r="URB47" s="749"/>
      <c r="URC47" s="749"/>
      <c r="URD47" s="749"/>
      <c r="URE47" s="749"/>
      <c r="URF47" s="749"/>
      <c r="URG47" s="749"/>
      <c r="URH47" s="749"/>
      <c r="URI47" s="749"/>
      <c r="URJ47" s="749"/>
      <c r="URK47" s="749"/>
      <c r="URL47" s="749"/>
      <c r="URM47" s="749"/>
      <c r="URN47" s="749"/>
      <c r="URO47" s="749"/>
      <c r="URP47" s="749"/>
      <c r="URQ47" s="749"/>
      <c r="URR47" s="749"/>
      <c r="URS47" s="749"/>
      <c r="URT47" s="749"/>
      <c r="URU47" s="749"/>
      <c r="URV47" s="749"/>
      <c r="URW47" s="749"/>
      <c r="URX47" s="749"/>
      <c r="URY47" s="749"/>
      <c r="URZ47" s="749"/>
      <c r="USA47" s="749"/>
      <c r="USB47" s="749"/>
      <c r="USC47" s="749"/>
      <c r="USD47" s="749"/>
      <c r="USE47" s="749"/>
      <c r="USF47" s="749"/>
      <c r="USG47" s="749"/>
      <c r="USH47" s="749"/>
      <c r="USI47" s="749"/>
      <c r="USJ47" s="749"/>
      <c r="USK47" s="749"/>
      <c r="USL47" s="749"/>
      <c r="USM47" s="749"/>
      <c r="USN47" s="749"/>
      <c r="USO47" s="749"/>
      <c r="USP47" s="749"/>
      <c r="USQ47" s="749"/>
      <c r="USR47" s="749"/>
      <c r="USS47" s="749"/>
      <c r="UST47" s="749"/>
      <c r="USU47" s="749"/>
      <c r="USV47" s="749"/>
      <c r="USW47" s="749"/>
      <c r="USX47" s="749"/>
      <c r="USY47" s="749"/>
      <c r="USZ47" s="749"/>
      <c r="UTA47" s="749"/>
      <c r="UTB47" s="749"/>
      <c r="UTC47" s="749"/>
      <c r="UTD47" s="749"/>
      <c r="UTE47" s="749"/>
      <c r="UTF47" s="749"/>
      <c r="UTG47" s="749"/>
      <c r="UTH47" s="749"/>
      <c r="UTI47" s="749"/>
      <c r="UTJ47" s="749"/>
      <c r="UTK47" s="749"/>
      <c r="UTL47" s="749"/>
      <c r="UTM47" s="749"/>
      <c r="UTN47" s="749"/>
      <c r="UTO47" s="749"/>
      <c r="UTP47" s="749"/>
      <c r="UTQ47" s="749"/>
      <c r="UTR47" s="749"/>
      <c r="UTS47" s="749"/>
      <c r="UTT47" s="749"/>
      <c r="UTU47" s="749"/>
      <c r="UTV47" s="749"/>
      <c r="UTW47" s="749"/>
      <c r="UTX47" s="749"/>
      <c r="UTY47" s="749"/>
      <c r="UTZ47" s="749"/>
      <c r="UUA47" s="749"/>
      <c r="UUB47" s="749"/>
      <c r="UUC47" s="749"/>
      <c r="UUD47" s="749"/>
      <c r="UUE47" s="749"/>
      <c r="UUF47" s="749"/>
      <c r="UUG47" s="749"/>
      <c r="UUH47" s="749"/>
      <c r="UUI47" s="749"/>
      <c r="UUJ47" s="749"/>
      <c r="UUK47" s="749"/>
      <c r="UUL47" s="749"/>
      <c r="UUM47" s="749"/>
      <c r="UUN47" s="749"/>
      <c r="UUO47" s="749"/>
      <c r="UUP47" s="749"/>
      <c r="UUQ47" s="749"/>
      <c r="UUR47" s="749"/>
      <c r="UUS47" s="749"/>
      <c r="UUT47" s="749"/>
      <c r="UUU47" s="749"/>
      <c r="UUV47" s="749"/>
      <c r="UUW47" s="749"/>
      <c r="UUX47" s="749"/>
      <c r="UUY47" s="749"/>
      <c r="UUZ47" s="749"/>
      <c r="UVA47" s="749"/>
      <c r="UVB47" s="749"/>
      <c r="UVC47" s="749"/>
      <c r="UVD47" s="749"/>
      <c r="UVE47" s="749"/>
      <c r="UVF47" s="749"/>
      <c r="UVG47" s="749"/>
      <c r="UVH47" s="749"/>
      <c r="UVI47" s="749"/>
      <c r="UVJ47" s="749"/>
      <c r="UVK47" s="749"/>
      <c r="UVL47" s="749"/>
      <c r="UVM47" s="749"/>
      <c r="UVN47" s="749"/>
      <c r="UVO47" s="749"/>
      <c r="UVP47" s="749"/>
      <c r="UVQ47" s="749"/>
      <c r="UVR47" s="749"/>
      <c r="UVS47" s="749"/>
      <c r="UVT47" s="749"/>
      <c r="UVU47" s="749"/>
      <c r="UVV47" s="749"/>
      <c r="UVW47" s="749"/>
      <c r="UVX47" s="749"/>
      <c r="UVY47" s="749"/>
      <c r="UVZ47" s="749"/>
      <c r="UWA47" s="749"/>
      <c r="UWB47" s="749"/>
      <c r="UWC47" s="749"/>
      <c r="UWD47" s="749"/>
      <c r="UWE47" s="749"/>
      <c r="UWF47" s="749"/>
      <c r="UWG47" s="749"/>
      <c r="UWH47" s="749"/>
      <c r="UWI47" s="749"/>
      <c r="UWJ47" s="749"/>
      <c r="UWK47" s="749"/>
      <c r="UWL47" s="749"/>
      <c r="UWM47" s="749"/>
      <c r="UWN47" s="749"/>
      <c r="UWO47" s="749"/>
      <c r="UWP47" s="749"/>
      <c r="UWQ47" s="749"/>
      <c r="UWR47" s="749"/>
      <c r="UWS47" s="749"/>
      <c r="UWT47" s="749"/>
      <c r="UWU47" s="749"/>
      <c r="UWV47" s="749"/>
      <c r="UWW47" s="749"/>
      <c r="UWX47" s="749"/>
      <c r="UWY47" s="749"/>
      <c r="UWZ47" s="749"/>
      <c r="UXA47" s="749"/>
      <c r="UXB47" s="749"/>
      <c r="UXC47" s="749"/>
      <c r="UXD47" s="749"/>
      <c r="UXE47" s="749"/>
      <c r="UXF47" s="749"/>
      <c r="UXG47" s="749"/>
      <c r="UXH47" s="749"/>
      <c r="UXI47" s="749"/>
      <c r="UXJ47" s="749"/>
      <c r="UXK47" s="749"/>
      <c r="UXL47" s="749"/>
      <c r="UXM47" s="749"/>
      <c r="UXN47" s="749"/>
      <c r="UXO47" s="749"/>
      <c r="UXP47" s="749"/>
      <c r="UXQ47" s="749"/>
      <c r="UXR47" s="749"/>
      <c r="UXS47" s="749"/>
      <c r="UXT47" s="749"/>
      <c r="UXU47" s="749"/>
      <c r="UXV47" s="749"/>
      <c r="UXW47" s="749"/>
      <c r="UXX47" s="749"/>
      <c r="UXY47" s="749"/>
      <c r="UXZ47" s="749"/>
      <c r="UYA47" s="749"/>
      <c r="UYB47" s="749"/>
      <c r="UYC47" s="749"/>
      <c r="UYD47" s="749"/>
      <c r="UYE47" s="749"/>
      <c r="UYF47" s="749"/>
      <c r="UYG47" s="749"/>
      <c r="UYH47" s="749"/>
      <c r="UYI47" s="749"/>
      <c r="UYJ47" s="749"/>
      <c r="UYK47" s="749"/>
      <c r="UYL47" s="749"/>
      <c r="UYM47" s="749"/>
      <c r="UYN47" s="749"/>
      <c r="UYO47" s="749"/>
      <c r="UYP47" s="749"/>
      <c r="UYQ47" s="749"/>
      <c r="UYR47" s="749"/>
      <c r="UYS47" s="749"/>
      <c r="UYT47" s="749"/>
      <c r="UYU47" s="749"/>
      <c r="UYV47" s="749"/>
      <c r="UYW47" s="749"/>
      <c r="UYX47" s="749"/>
      <c r="UYY47" s="749"/>
      <c r="UYZ47" s="749"/>
      <c r="UZA47" s="749"/>
      <c r="UZB47" s="749"/>
      <c r="UZC47" s="749"/>
      <c r="UZD47" s="749"/>
      <c r="UZE47" s="749"/>
      <c r="UZF47" s="749"/>
      <c r="UZG47" s="749"/>
      <c r="UZH47" s="749"/>
      <c r="UZI47" s="749"/>
      <c r="UZJ47" s="749"/>
      <c r="UZK47" s="749"/>
      <c r="UZL47" s="749"/>
      <c r="UZM47" s="749"/>
      <c r="UZN47" s="749"/>
      <c r="UZO47" s="749"/>
      <c r="UZP47" s="749"/>
      <c r="UZQ47" s="749"/>
      <c r="UZR47" s="749"/>
      <c r="UZS47" s="749"/>
      <c r="UZT47" s="749"/>
      <c r="UZU47" s="749"/>
      <c r="UZV47" s="749"/>
      <c r="UZW47" s="749"/>
      <c r="UZX47" s="749"/>
      <c r="UZY47" s="749"/>
      <c r="UZZ47" s="749"/>
      <c r="VAA47" s="749"/>
      <c r="VAB47" s="749"/>
      <c r="VAC47" s="749"/>
      <c r="VAD47" s="749"/>
      <c r="VAE47" s="749"/>
      <c r="VAF47" s="749"/>
      <c r="VAG47" s="749"/>
      <c r="VAH47" s="749"/>
      <c r="VAI47" s="749"/>
      <c r="VAJ47" s="749"/>
      <c r="VAK47" s="749"/>
      <c r="VAL47" s="749"/>
      <c r="VAM47" s="749"/>
      <c r="VAN47" s="749"/>
      <c r="VAO47" s="749"/>
      <c r="VAP47" s="749"/>
      <c r="VAQ47" s="749"/>
      <c r="VAR47" s="749"/>
      <c r="VAS47" s="749"/>
      <c r="VAT47" s="749"/>
      <c r="VAU47" s="749"/>
      <c r="VAV47" s="749"/>
      <c r="VAW47" s="749"/>
      <c r="VAX47" s="749"/>
      <c r="VAY47" s="749"/>
      <c r="VAZ47" s="749"/>
      <c r="VBA47" s="749"/>
      <c r="VBB47" s="749"/>
      <c r="VBC47" s="749"/>
      <c r="VBD47" s="749"/>
      <c r="VBE47" s="749"/>
      <c r="VBF47" s="749"/>
      <c r="VBG47" s="749"/>
      <c r="VBH47" s="749"/>
      <c r="VBI47" s="749"/>
      <c r="VBJ47" s="749"/>
      <c r="VBK47" s="749"/>
      <c r="VBL47" s="749"/>
      <c r="VBM47" s="749"/>
      <c r="VBN47" s="749"/>
      <c r="VBO47" s="749"/>
      <c r="VBP47" s="749"/>
      <c r="VBQ47" s="749"/>
      <c r="VBR47" s="749"/>
      <c r="VBS47" s="749"/>
      <c r="VBT47" s="749"/>
      <c r="VBU47" s="749"/>
      <c r="VBV47" s="749"/>
      <c r="VBW47" s="749"/>
      <c r="VBX47" s="749"/>
      <c r="VBY47" s="749"/>
      <c r="VBZ47" s="749"/>
      <c r="VCA47" s="749"/>
      <c r="VCB47" s="749"/>
      <c r="VCC47" s="749"/>
      <c r="VCD47" s="749"/>
      <c r="VCE47" s="749"/>
      <c r="VCF47" s="749"/>
      <c r="VCG47" s="749"/>
      <c r="VCH47" s="749"/>
      <c r="VCI47" s="749"/>
      <c r="VCJ47" s="749"/>
      <c r="VCK47" s="749"/>
      <c r="VCL47" s="749"/>
      <c r="VCM47" s="749"/>
      <c r="VCN47" s="749"/>
      <c r="VCO47" s="749"/>
      <c r="VCP47" s="749"/>
      <c r="VCQ47" s="749"/>
      <c r="VCR47" s="749"/>
      <c r="VCS47" s="749"/>
      <c r="VCT47" s="749"/>
      <c r="VCU47" s="749"/>
      <c r="VCV47" s="749"/>
      <c r="VCW47" s="749"/>
      <c r="VCX47" s="749"/>
      <c r="VCY47" s="749"/>
      <c r="VCZ47" s="749"/>
      <c r="VDA47" s="749"/>
      <c r="VDB47" s="749"/>
      <c r="VDC47" s="749"/>
      <c r="VDD47" s="749"/>
      <c r="VDE47" s="749"/>
      <c r="VDF47" s="749"/>
      <c r="VDG47" s="749"/>
      <c r="VDH47" s="749"/>
      <c r="VDI47" s="749"/>
      <c r="VDJ47" s="749"/>
      <c r="VDK47" s="749"/>
      <c r="VDL47" s="749"/>
      <c r="VDM47" s="749"/>
      <c r="VDN47" s="749"/>
      <c r="VDO47" s="749"/>
      <c r="VDP47" s="749"/>
      <c r="VDQ47" s="749"/>
      <c r="VDR47" s="749"/>
      <c r="VDS47" s="749"/>
      <c r="VDT47" s="749"/>
      <c r="VDU47" s="749"/>
      <c r="VDV47" s="749"/>
      <c r="VDW47" s="749"/>
      <c r="VDX47" s="749"/>
      <c r="VDY47" s="749"/>
      <c r="VDZ47" s="749"/>
      <c r="VEA47" s="749"/>
      <c r="VEB47" s="749"/>
      <c r="VEC47" s="749"/>
      <c r="VED47" s="749"/>
      <c r="VEE47" s="749"/>
      <c r="VEF47" s="749"/>
      <c r="VEG47" s="749"/>
      <c r="VEH47" s="749"/>
      <c r="VEI47" s="749"/>
      <c r="VEJ47" s="749"/>
      <c r="VEK47" s="749"/>
      <c r="VEL47" s="749"/>
      <c r="VEM47" s="749"/>
      <c r="VEN47" s="749"/>
      <c r="VEO47" s="749"/>
      <c r="VEP47" s="749"/>
      <c r="VEQ47" s="749"/>
      <c r="VER47" s="749"/>
      <c r="VES47" s="749"/>
      <c r="VET47" s="749"/>
      <c r="VEU47" s="749"/>
      <c r="VEV47" s="749"/>
      <c r="VEW47" s="749"/>
      <c r="VEX47" s="749"/>
      <c r="VEY47" s="749"/>
      <c r="VEZ47" s="749"/>
      <c r="VFA47" s="749"/>
      <c r="VFB47" s="749"/>
      <c r="VFC47" s="749"/>
      <c r="VFD47" s="749"/>
      <c r="VFE47" s="749"/>
      <c r="VFF47" s="749"/>
      <c r="VFG47" s="749"/>
      <c r="VFH47" s="749"/>
      <c r="VFI47" s="749"/>
      <c r="VFJ47" s="749"/>
      <c r="VFK47" s="749"/>
      <c r="VFL47" s="749"/>
      <c r="VFM47" s="749"/>
      <c r="VFN47" s="749"/>
      <c r="VFO47" s="749"/>
      <c r="VFP47" s="749"/>
      <c r="VFQ47" s="749"/>
      <c r="VFR47" s="749"/>
      <c r="VFS47" s="749"/>
      <c r="VFT47" s="749"/>
      <c r="VFU47" s="749"/>
      <c r="VFV47" s="749"/>
      <c r="VFW47" s="749"/>
      <c r="VFX47" s="749"/>
      <c r="VFY47" s="749"/>
      <c r="VFZ47" s="749"/>
      <c r="VGA47" s="749"/>
      <c r="VGB47" s="749"/>
      <c r="VGC47" s="749"/>
      <c r="VGD47" s="749"/>
      <c r="VGE47" s="749"/>
      <c r="VGF47" s="749"/>
      <c r="VGG47" s="749"/>
      <c r="VGH47" s="749"/>
      <c r="VGI47" s="749"/>
      <c r="VGJ47" s="749"/>
      <c r="VGK47" s="749"/>
      <c r="VGL47" s="749"/>
      <c r="VGM47" s="749"/>
      <c r="VGN47" s="749"/>
      <c r="VGO47" s="749"/>
      <c r="VGP47" s="749"/>
      <c r="VGQ47" s="749"/>
      <c r="VGR47" s="749"/>
      <c r="VGS47" s="749"/>
      <c r="VGT47" s="749"/>
      <c r="VGU47" s="749"/>
      <c r="VGV47" s="749"/>
      <c r="VGW47" s="749"/>
      <c r="VGX47" s="749"/>
      <c r="VGY47" s="749"/>
      <c r="VGZ47" s="749"/>
      <c r="VHA47" s="749"/>
      <c r="VHB47" s="749"/>
      <c r="VHC47" s="749"/>
      <c r="VHD47" s="749"/>
      <c r="VHE47" s="749"/>
      <c r="VHF47" s="749"/>
      <c r="VHG47" s="749"/>
      <c r="VHH47" s="749"/>
      <c r="VHI47" s="749"/>
      <c r="VHJ47" s="749"/>
      <c r="VHK47" s="749"/>
      <c r="VHL47" s="749"/>
      <c r="VHM47" s="749"/>
      <c r="VHN47" s="749"/>
      <c r="VHO47" s="749"/>
      <c r="VHP47" s="749"/>
      <c r="VHQ47" s="749"/>
      <c r="VHR47" s="749"/>
      <c r="VHS47" s="749"/>
      <c r="VHT47" s="749"/>
      <c r="VHU47" s="749"/>
      <c r="VHV47" s="749"/>
      <c r="VHW47" s="749"/>
      <c r="VHX47" s="749"/>
      <c r="VHY47" s="749"/>
      <c r="VHZ47" s="749"/>
      <c r="VIA47" s="749"/>
      <c r="VIB47" s="749"/>
      <c r="VIC47" s="749"/>
      <c r="VID47" s="749"/>
      <c r="VIE47" s="749"/>
      <c r="VIF47" s="749"/>
      <c r="VIG47" s="749"/>
      <c r="VIH47" s="749"/>
      <c r="VII47" s="749"/>
      <c r="VIJ47" s="749"/>
      <c r="VIK47" s="749"/>
      <c r="VIL47" s="749"/>
      <c r="VIM47" s="749"/>
      <c r="VIN47" s="749"/>
      <c r="VIO47" s="749"/>
      <c r="VIP47" s="749"/>
      <c r="VIQ47" s="749"/>
      <c r="VIR47" s="749"/>
      <c r="VIS47" s="749"/>
      <c r="VIT47" s="749"/>
      <c r="VIU47" s="749"/>
      <c r="VIV47" s="749"/>
      <c r="VIW47" s="749"/>
      <c r="VIX47" s="749"/>
      <c r="VIY47" s="749"/>
      <c r="VIZ47" s="749"/>
      <c r="VJA47" s="749"/>
      <c r="VJB47" s="749"/>
      <c r="VJC47" s="749"/>
      <c r="VJD47" s="749"/>
      <c r="VJE47" s="749"/>
      <c r="VJF47" s="749"/>
      <c r="VJG47" s="749"/>
      <c r="VJH47" s="749"/>
      <c r="VJI47" s="749"/>
      <c r="VJJ47" s="749"/>
      <c r="VJK47" s="749"/>
      <c r="VJL47" s="749"/>
      <c r="VJM47" s="749"/>
      <c r="VJN47" s="749"/>
      <c r="VJO47" s="749"/>
      <c r="VJP47" s="749"/>
      <c r="VJQ47" s="749"/>
      <c r="VJR47" s="749"/>
      <c r="VJS47" s="749"/>
      <c r="VJT47" s="749"/>
      <c r="VJU47" s="749"/>
      <c r="VJV47" s="749"/>
      <c r="VJW47" s="749"/>
      <c r="VJX47" s="749"/>
      <c r="VJY47" s="749"/>
      <c r="VJZ47" s="749"/>
      <c r="VKA47" s="749"/>
      <c r="VKB47" s="749"/>
      <c r="VKC47" s="749"/>
      <c r="VKD47" s="749"/>
      <c r="VKE47" s="749"/>
      <c r="VKF47" s="749"/>
      <c r="VKG47" s="749"/>
      <c r="VKH47" s="749"/>
      <c r="VKI47" s="749"/>
      <c r="VKJ47" s="749"/>
      <c r="VKK47" s="749"/>
      <c r="VKL47" s="749"/>
      <c r="VKM47" s="749"/>
      <c r="VKN47" s="749"/>
      <c r="VKO47" s="749"/>
      <c r="VKP47" s="749"/>
      <c r="VKQ47" s="749"/>
      <c r="VKR47" s="749"/>
      <c r="VKS47" s="749"/>
      <c r="VKT47" s="749"/>
      <c r="VKU47" s="749"/>
      <c r="VKV47" s="749"/>
      <c r="VKW47" s="749"/>
      <c r="VKX47" s="749"/>
      <c r="VKY47" s="749"/>
      <c r="VKZ47" s="749"/>
      <c r="VLA47" s="749"/>
      <c r="VLB47" s="749"/>
      <c r="VLC47" s="749"/>
      <c r="VLD47" s="749"/>
      <c r="VLE47" s="749"/>
      <c r="VLF47" s="749"/>
      <c r="VLG47" s="749"/>
      <c r="VLH47" s="749"/>
      <c r="VLI47" s="749"/>
      <c r="VLJ47" s="749"/>
      <c r="VLK47" s="749"/>
      <c r="VLL47" s="749"/>
      <c r="VLM47" s="749"/>
      <c r="VLN47" s="749"/>
      <c r="VLO47" s="749"/>
      <c r="VLP47" s="749"/>
      <c r="VLQ47" s="749"/>
      <c r="VLR47" s="749"/>
      <c r="VLS47" s="749"/>
      <c r="VLT47" s="749"/>
      <c r="VLU47" s="749"/>
      <c r="VLV47" s="749"/>
      <c r="VLW47" s="749"/>
      <c r="VLX47" s="749"/>
      <c r="VLY47" s="749"/>
      <c r="VLZ47" s="749"/>
      <c r="VMA47" s="749"/>
      <c r="VMB47" s="749"/>
      <c r="VMC47" s="749"/>
      <c r="VMD47" s="749"/>
      <c r="VME47" s="749"/>
      <c r="VMF47" s="749"/>
      <c r="VMG47" s="749"/>
      <c r="VMH47" s="749"/>
      <c r="VMI47" s="749"/>
      <c r="VMJ47" s="749"/>
      <c r="VMK47" s="749"/>
      <c r="VML47" s="749"/>
      <c r="VMM47" s="749"/>
      <c r="VMN47" s="749"/>
      <c r="VMO47" s="749"/>
      <c r="VMP47" s="749"/>
      <c r="VMQ47" s="749"/>
      <c r="VMR47" s="749"/>
      <c r="VMS47" s="749"/>
      <c r="VMT47" s="749"/>
      <c r="VMU47" s="749"/>
      <c r="VMV47" s="749"/>
      <c r="VMW47" s="749"/>
      <c r="VMX47" s="749"/>
      <c r="VMY47" s="749"/>
      <c r="VMZ47" s="749"/>
      <c r="VNA47" s="749"/>
      <c r="VNB47" s="749"/>
      <c r="VNC47" s="749"/>
      <c r="VND47" s="749"/>
      <c r="VNE47" s="749"/>
      <c r="VNF47" s="749"/>
      <c r="VNG47" s="749"/>
      <c r="VNH47" s="749"/>
      <c r="VNI47" s="749"/>
      <c r="VNJ47" s="749"/>
      <c r="VNK47" s="749"/>
      <c r="VNL47" s="749"/>
      <c r="VNM47" s="749"/>
      <c r="VNN47" s="749"/>
      <c r="VNO47" s="749"/>
      <c r="VNP47" s="749"/>
      <c r="VNQ47" s="749"/>
      <c r="VNR47" s="749"/>
      <c r="VNS47" s="749"/>
      <c r="VNT47" s="749"/>
      <c r="VNU47" s="749"/>
      <c r="VNV47" s="749"/>
      <c r="VNW47" s="749"/>
      <c r="VNX47" s="749"/>
      <c r="VNY47" s="749"/>
      <c r="VNZ47" s="749"/>
      <c r="VOA47" s="749"/>
      <c r="VOB47" s="749"/>
      <c r="VOC47" s="749"/>
      <c r="VOD47" s="749"/>
      <c r="VOE47" s="749"/>
      <c r="VOF47" s="749"/>
      <c r="VOG47" s="749"/>
      <c r="VOH47" s="749"/>
      <c r="VOI47" s="749"/>
      <c r="VOJ47" s="749"/>
      <c r="VOK47" s="749"/>
      <c r="VOL47" s="749"/>
      <c r="VOM47" s="749"/>
      <c r="VON47" s="749"/>
      <c r="VOO47" s="749"/>
      <c r="VOP47" s="749"/>
      <c r="VOQ47" s="749"/>
      <c r="VOR47" s="749"/>
      <c r="VOS47" s="749"/>
      <c r="VOT47" s="749"/>
      <c r="VOU47" s="749"/>
      <c r="VOV47" s="749"/>
      <c r="VOW47" s="749"/>
      <c r="VOX47" s="749"/>
      <c r="VOY47" s="749"/>
      <c r="VOZ47" s="749"/>
      <c r="VPA47" s="749"/>
      <c r="VPB47" s="749"/>
      <c r="VPC47" s="749"/>
      <c r="VPD47" s="749"/>
      <c r="VPE47" s="749"/>
      <c r="VPF47" s="749"/>
      <c r="VPG47" s="749"/>
      <c r="VPH47" s="749"/>
      <c r="VPI47" s="749"/>
      <c r="VPJ47" s="749"/>
      <c r="VPK47" s="749"/>
      <c r="VPL47" s="749"/>
      <c r="VPM47" s="749"/>
      <c r="VPN47" s="749"/>
      <c r="VPO47" s="749"/>
      <c r="VPP47" s="749"/>
      <c r="VPQ47" s="749"/>
      <c r="VPR47" s="749"/>
      <c r="VPS47" s="749"/>
      <c r="VPT47" s="749"/>
      <c r="VPU47" s="749"/>
      <c r="VPV47" s="749"/>
      <c r="VPW47" s="749"/>
      <c r="VPX47" s="749"/>
      <c r="VPY47" s="749"/>
      <c r="VPZ47" s="749"/>
      <c r="VQA47" s="749"/>
      <c r="VQB47" s="749"/>
      <c r="VQC47" s="749"/>
      <c r="VQD47" s="749"/>
      <c r="VQE47" s="749"/>
      <c r="VQF47" s="749"/>
      <c r="VQG47" s="749"/>
      <c r="VQH47" s="749"/>
      <c r="VQI47" s="749"/>
      <c r="VQJ47" s="749"/>
      <c r="VQK47" s="749"/>
      <c r="VQL47" s="749"/>
      <c r="VQM47" s="749"/>
      <c r="VQN47" s="749"/>
      <c r="VQO47" s="749"/>
      <c r="VQP47" s="749"/>
      <c r="VQQ47" s="749"/>
      <c r="VQR47" s="749"/>
      <c r="VQS47" s="749"/>
      <c r="VQT47" s="749"/>
      <c r="VQU47" s="749"/>
      <c r="VQV47" s="749"/>
      <c r="VQW47" s="749"/>
      <c r="VQX47" s="749"/>
      <c r="VQY47" s="749"/>
      <c r="VQZ47" s="749"/>
      <c r="VRA47" s="749"/>
      <c r="VRB47" s="749"/>
      <c r="VRC47" s="749"/>
      <c r="VRD47" s="749"/>
      <c r="VRE47" s="749"/>
      <c r="VRF47" s="749"/>
      <c r="VRG47" s="749"/>
      <c r="VRH47" s="749"/>
      <c r="VRI47" s="749"/>
      <c r="VRJ47" s="749"/>
      <c r="VRK47" s="749"/>
      <c r="VRL47" s="749"/>
      <c r="VRM47" s="749"/>
      <c r="VRN47" s="749"/>
      <c r="VRO47" s="749"/>
      <c r="VRP47" s="749"/>
      <c r="VRQ47" s="749"/>
      <c r="VRR47" s="749"/>
      <c r="VRS47" s="749"/>
      <c r="VRT47" s="749"/>
      <c r="VRU47" s="749"/>
      <c r="VRV47" s="749"/>
      <c r="VRW47" s="749"/>
      <c r="VRX47" s="749"/>
      <c r="VRY47" s="749"/>
      <c r="VRZ47" s="749"/>
      <c r="VSA47" s="749"/>
      <c r="VSB47" s="749"/>
      <c r="VSC47" s="749"/>
      <c r="VSD47" s="749"/>
      <c r="VSE47" s="749"/>
      <c r="VSF47" s="749"/>
      <c r="VSG47" s="749"/>
      <c r="VSH47" s="749"/>
      <c r="VSI47" s="749"/>
      <c r="VSJ47" s="749"/>
      <c r="VSK47" s="749"/>
      <c r="VSL47" s="749"/>
      <c r="VSM47" s="749"/>
      <c r="VSN47" s="749"/>
      <c r="VSO47" s="749"/>
      <c r="VSP47" s="749"/>
      <c r="VSQ47" s="749"/>
      <c r="VSR47" s="749"/>
      <c r="VSS47" s="749"/>
      <c r="VST47" s="749"/>
      <c r="VSU47" s="749"/>
      <c r="VSV47" s="749"/>
      <c r="VSW47" s="749"/>
      <c r="VSX47" s="749"/>
      <c r="VSY47" s="749"/>
      <c r="VSZ47" s="749"/>
      <c r="VTA47" s="749"/>
      <c r="VTB47" s="749"/>
      <c r="VTC47" s="749"/>
      <c r="VTD47" s="749"/>
      <c r="VTE47" s="749"/>
      <c r="VTF47" s="749"/>
      <c r="VTG47" s="749"/>
      <c r="VTH47" s="749"/>
      <c r="VTI47" s="749"/>
      <c r="VTJ47" s="749"/>
      <c r="VTK47" s="749"/>
      <c r="VTL47" s="749"/>
      <c r="VTM47" s="749"/>
      <c r="VTN47" s="749"/>
      <c r="VTO47" s="749"/>
      <c r="VTP47" s="749"/>
      <c r="VTQ47" s="749"/>
      <c r="VTR47" s="749"/>
      <c r="VTS47" s="749"/>
      <c r="VTT47" s="749"/>
      <c r="VTU47" s="749"/>
      <c r="VTV47" s="749"/>
      <c r="VTW47" s="749"/>
      <c r="VTX47" s="749"/>
      <c r="VTY47" s="749"/>
      <c r="VTZ47" s="749"/>
      <c r="VUA47" s="749"/>
      <c r="VUB47" s="749"/>
      <c r="VUC47" s="749"/>
      <c r="VUD47" s="749"/>
      <c r="VUE47" s="749"/>
      <c r="VUF47" s="749"/>
      <c r="VUG47" s="749"/>
      <c r="VUH47" s="749"/>
      <c r="VUI47" s="749"/>
      <c r="VUJ47" s="749"/>
      <c r="VUK47" s="749"/>
      <c r="VUL47" s="749"/>
      <c r="VUM47" s="749"/>
      <c r="VUN47" s="749"/>
      <c r="VUO47" s="749"/>
      <c r="VUP47" s="749"/>
      <c r="VUQ47" s="749"/>
      <c r="VUR47" s="749"/>
      <c r="VUS47" s="749"/>
      <c r="VUT47" s="749"/>
      <c r="VUU47" s="749"/>
      <c r="VUV47" s="749"/>
      <c r="VUW47" s="749"/>
      <c r="VUX47" s="749"/>
      <c r="VUY47" s="749"/>
      <c r="VUZ47" s="749"/>
      <c r="VVA47" s="749"/>
      <c r="VVB47" s="749"/>
      <c r="VVC47" s="749"/>
      <c r="VVD47" s="749"/>
      <c r="VVE47" s="749"/>
      <c r="VVF47" s="749"/>
      <c r="VVG47" s="749"/>
      <c r="VVH47" s="749"/>
      <c r="VVI47" s="749"/>
      <c r="VVJ47" s="749"/>
      <c r="VVK47" s="749"/>
      <c r="VVL47" s="749"/>
      <c r="VVM47" s="749"/>
      <c r="VVN47" s="749"/>
      <c r="VVO47" s="749"/>
      <c r="VVP47" s="749"/>
      <c r="VVQ47" s="749"/>
      <c r="VVR47" s="749"/>
      <c r="VVS47" s="749"/>
      <c r="VVT47" s="749"/>
      <c r="VVU47" s="749"/>
      <c r="VVV47" s="749"/>
      <c r="VVW47" s="749"/>
      <c r="VVX47" s="749"/>
      <c r="VVY47" s="749"/>
      <c r="VVZ47" s="749"/>
      <c r="VWA47" s="749"/>
      <c r="VWB47" s="749"/>
      <c r="VWC47" s="749"/>
      <c r="VWD47" s="749"/>
      <c r="VWE47" s="749"/>
      <c r="VWF47" s="749"/>
      <c r="VWG47" s="749"/>
      <c r="VWH47" s="749"/>
      <c r="VWI47" s="749"/>
      <c r="VWJ47" s="749"/>
      <c r="VWK47" s="749"/>
      <c r="VWL47" s="749"/>
      <c r="VWM47" s="749"/>
      <c r="VWN47" s="749"/>
      <c r="VWO47" s="749"/>
      <c r="VWP47" s="749"/>
      <c r="VWQ47" s="749"/>
      <c r="VWR47" s="749"/>
      <c r="VWS47" s="749"/>
      <c r="VWT47" s="749"/>
      <c r="VWU47" s="749"/>
      <c r="VWV47" s="749"/>
      <c r="VWW47" s="749"/>
      <c r="VWX47" s="749"/>
      <c r="VWY47" s="749"/>
      <c r="VWZ47" s="749"/>
      <c r="VXA47" s="749"/>
      <c r="VXB47" s="749"/>
      <c r="VXC47" s="749"/>
      <c r="VXD47" s="749"/>
      <c r="VXE47" s="749"/>
      <c r="VXF47" s="749"/>
      <c r="VXG47" s="749"/>
      <c r="VXH47" s="749"/>
      <c r="VXI47" s="749"/>
      <c r="VXJ47" s="749"/>
      <c r="VXK47" s="749"/>
      <c r="VXL47" s="749"/>
      <c r="VXM47" s="749"/>
      <c r="VXN47" s="749"/>
      <c r="VXO47" s="749"/>
      <c r="VXP47" s="749"/>
      <c r="VXQ47" s="749"/>
      <c r="VXR47" s="749"/>
      <c r="VXS47" s="749"/>
      <c r="VXT47" s="749"/>
      <c r="VXU47" s="749"/>
      <c r="VXV47" s="749"/>
      <c r="VXW47" s="749"/>
      <c r="VXX47" s="749"/>
      <c r="VXY47" s="749"/>
      <c r="VXZ47" s="749"/>
      <c r="VYA47" s="749"/>
      <c r="VYB47" s="749"/>
      <c r="VYC47" s="749"/>
      <c r="VYD47" s="749"/>
      <c r="VYE47" s="749"/>
      <c r="VYF47" s="749"/>
      <c r="VYG47" s="749"/>
      <c r="VYH47" s="749"/>
      <c r="VYI47" s="749"/>
      <c r="VYJ47" s="749"/>
      <c r="VYK47" s="749"/>
      <c r="VYL47" s="749"/>
      <c r="VYM47" s="749"/>
      <c r="VYN47" s="749"/>
      <c r="VYO47" s="749"/>
      <c r="VYP47" s="749"/>
      <c r="VYQ47" s="749"/>
      <c r="VYR47" s="749"/>
      <c r="VYS47" s="749"/>
      <c r="VYT47" s="749"/>
      <c r="VYU47" s="749"/>
      <c r="VYV47" s="749"/>
      <c r="VYW47" s="749"/>
      <c r="VYX47" s="749"/>
      <c r="VYY47" s="749"/>
      <c r="VYZ47" s="749"/>
      <c r="VZA47" s="749"/>
      <c r="VZB47" s="749"/>
      <c r="VZC47" s="749"/>
      <c r="VZD47" s="749"/>
      <c r="VZE47" s="749"/>
      <c r="VZF47" s="749"/>
      <c r="VZG47" s="749"/>
      <c r="VZH47" s="749"/>
      <c r="VZI47" s="749"/>
      <c r="VZJ47" s="749"/>
      <c r="VZK47" s="749"/>
      <c r="VZL47" s="749"/>
      <c r="VZM47" s="749"/>
      <c r="VZN47" s="749"/>
      <c r="VZO47" s="749"/>
      <c r="VZP47" s="749"/>
      <c r="VZQ47" s="749"/>
      <c r="VZR47" s="749"/>
      <c r="VZS47" s="749"/>
      <c r="VZT47" s="749"/>
      <c r="VZU47" s="749"/>
      <c r="VZV47" s="749"/>
      <c r="VZW47" s="749"/>
      <c r="VZX47" s="749"/>
      <c r="VZY47" s="749"/>
      <c r="VZZ47" s="749"/>
      <c r="WAA47" s="749"/>
      <c r="WAB47" s="749"/>
      <c r="WAC47" s="749"/>
      <c r="WAD47" s="749"/>
      <c r="WAE47" s="749"/>
      <c r="WAF47" s="749"/>
      <c r="WAG47" s="749"/>
      <c r="WAH47" s="749"/>
      <c r="WAI47" s="749"/>
      <c r="WAJ47" s="749"/>
      <c r="WAK47" s="749"/>
      <c r="WAL47" s="749"/>
      <c r="WAM47" s="749"/>
      <c r="WAN47" s="749"/>
      <c r="WAO47" s="749"/>
      <c r="WAP47" s="749"/>
      <c r="WAQ47" s="749"/>
      <c r="WAR47" s="749"/>
      <c r="WAS47" s="749"/>
      <c r="WAT47" s="749"/>
      <c r="WAU47" s="749"/>
      <c r="WAV47" s="749"/>
      <c r="WAW47" s="749"/>
      <c r="WAX47" s="749"/>
      <c r="WAY47" s="749"/>
      <c r="WAZ47" s="749"/>
      <c r="WBA47" s="749"/>
      <c r="WBB47" s="749"/>
      <c r="WBC47" s="749"/>
      <c r="WBD47" s="749"/>
      <c r="WBE47" s="749"/>
      <c r="WBF47" s="749"/>
      <c r="WBG47" s="749"/>
      <c r="WBH47" s="749"/>
      <c r="WBI47" s="749"/>
      <c r="WBJ47" s="749"/>
      <c r="WBK47" s="749"/>
      <c r="WBL47" s="749"/>
      <c r="WBM47" s="749"/>
      <c r="WBN47" s="749"/>
      <c r="WBO47" s="749"/>
      <c r="WBP47" s="749"/>
      <c r="WBQ47" s="749"/>
      <c r="WBR47" s="749"/>
      <c r="WBS47" s="749"/>
      <c r="WBT47" s="749"/>
      <c r="WBU47" s="749"/>
      <c r="WBV47" s="749"/>
      <c r="WBW47" s="749"/>
      <c r="WBX47" s="749"/>
      <c r="WBY47" s="749"/>
      <c r="WBZ47" s="749"/>
      <c r="WCA47" s="749"/>
      <c r="WCB47" s="749"/>
      <c r="WCC47" s="749"/>
      <c r="WCD47" s="749"/>
      <c r="WCE47" s="749"/>
      <c r="WCF47" s="749"/>
      <c r="WCG47" s="749"/>
      <c r="WCH47" s="749"/>
      <c r="WCI47" s="749"/>
      <c r="WCJ47" s="749"/>
      <c r="WCK47" s="749"/>
      <c r="WCL47" s="749"/>
      <c r="WCM47" s="749"/>
      <c r="WCN47" s="749"/>
      <c r="WCO47" s="749"/>
      <c r="WCP47" s="749"/>
      <c r="WCQ47" s="749"/>
      <c r="WCR47" s="749"/>
      <c r="WCS47" s="749"/>
      <c r="WCT47" s="749"/>
      <c r="WCU47" s="749"/>
      <c r="WCV47" s="749"/>
      <c r="WCW47" s="749"/>
      <c r="WCX47" s="749"/>
      <c r="WCY47" s="749"/>
      <c r="WCZ47" s="749"/>
      <c r="WDA47" s="749"/>
      <c r="WDB47" s="749"/>
      <c r="WDC47" s="749"/>
      <c r="WDD47" s="749"/>
      <c r="WDE47" s="749"/>
      <c r="WDF47" s="749"/>
      <c r="WDG47" s="749"/>
      <c r="WDH47" s="749"/>
      <c r="WDI47" s="749"/>
      <c r="WDJ47" s="749"/>
      <c r="WDK47" s="749"/>
      <c r="WDL47" s="749"/>
      <c r="WDM47" s="749"/>
      <c r="WDN47" s="749"/>
      <c r="WDO47" s="749"/>
      <c r="WDP47" s="749"/>
      <c r="WDQ47" s="749"/>
      <c r="WDR47" s="749"/>
      <c r="WDS47" s="749"/>
      <c r="WDT47" s="749"/>
      <c r="WDU47" s="749"/>
      <c r="WDV47" s="749"/>
      <c r="WDW47" s="749"/>
      <c r="WDX47" s="749"/>
      <c r="WDY47" s="749"/>
      <c r="WDZ47" s="749"/>
      <c r="WEA47" s="749"/>
      <c r="WEB47" s="749"/>
      <c r="WEC47" s="749"/>
      <c r="WED47" s="749"/>
      <c r="WEE47" s="749"/>
      <c r="WEF47" s="749"/>
      <c r="WEG47" s="749"/>
      <c r="WEH47" s="749"/>
      <c r="WEI47" s="749"/>
      <c r="WEJ47" s="749"/>
      <c r="WEK47" s="749"/>
      <c r="WEL47" s="749"/>
      <c r="WEM47" s="749"/>
      <c r="WEN47" s="749"/>
      <c r="WEO47" s="749"/>
      <c r="WEP47" s="749"/>
      <c r="WEQ47" s="749"/>
      <c r="WER47" s="749"/>
      <c r="WES47" s="749"/>
      <c r="WET47" s="749"/>
      <c r="WEU47" s="749"/>
      <c r="WEV47" s="749"/>
      <c r="WEW47" s="749"/>
      <c r="WEX47" s="749"/>
      <c r="WEY47" s="749"/>
      <c r="WEZ47" s="749"/>
      <c r="WFA47" s="749"/>
      <c r="WFB47" s="749"/>
      <c r="WFC47" s="749"/>
      <c r="WFD47" s="749"/>
      <c r="WFE47" s="749"/>
      <c r="WFF47" s="749"/>
      <c r="WFG47" s="749"/>
      <c r="WFH47" s="749"/>
      <c r="WFI47" s="749"/>
      <c r="WFJ47" s="749"/>
      <c r="WFK47" s="749"/>
      <c r="WFL47" s="749"/>
      <c r="WFM47" s="749"/>
      <c r="WFN47" s="749"/>
      <c r="WFO47" s="749"/>
      <c r="WFP47" s="749"/>
      <c r="WFQ47" s="749"/>
      <c r="WFR47" s="749"/>
      <c r="WFS47" s="749"/>
      <c r="WFT47" s="749"/>
      <c r="WFU47" s="749"/>
      <c r="WFV47" s="749"/>
      <c r="WFW47" s="749"/>
      <c r="WFX47" s="749"/>
      <c r="WFY47" s="749"/>
      <c r="WFZ47" s="749"/>
      <c r="WGA47" s="749"/>
      <c r="WGB47" s="749"/>
      <c r="WGC47" s="749"/>
      <c r="WGD47" s="749"/>
      <c r="WGE47" s="749"/>
      <c r="WGF47" s="749"/>
      <c r="WGG47" s="749"/>
      <c r="WGH47" s="749"/>
      <c r="WGI47" s="749"/>
      <c r="WGJ47" s="749"/>
      <c r="WGK47" s="749"/>
      <c r="WGL47" s="749"/>
      <c r="WGM47" s="749"/>
      <c r="WGN47" s="749"/>
      <c r="WGO47" s="749"/>
      <c r="WGP47" s="749"/>
      <c r="WGQ47" s="749"/>
      <c r="WGR47" s="749"/>
      <c r="WGS47" s="749"/>
      <c r="WGT47" s="749"/>
      <c r="WGU47" s="749"/>
      <c r="WGV47" s="749"/>
      <c r="WGW47" s="749"/>
      <c r="WGX47" s="749"/>
      <c r="WGY47" s="749"/>
      <c r="WGZ47" s="749"/>
      <c r="WHA47" s="749"/>
      <c r="WHB47" s="749"/>
      <c r="WHC47" s="749"/>
      <c r="WHD47" s="749"/>
      <c r="WHE47" s="749"/>
      <c r="WHF47" s="749"/>
      <c r="WHG47" s="749"/>
      <c r="WHH47" s="749"/>
      <c r="WHI47" s="749"/>
      <c r="WHJ47" s="749"/>
      <c r="WHK47" s="749"/>
      <c r="WHL47" s="749"/>
      <c r="WHM47" s="749"/>
      <c r="WHN47" s="749"/>
      <c r="WHO47" s="749"/>
      <c r="WHP47" s="749"/>
      <c r="WHQ47" s="749"/>
      <c r="WHR47" s="749"/>
      <c r="WHS47" s="749"/>
      <c r="WHT47" s="749"/>
      <c r="WHU47" s="749"/>
      <c r="WHV47" s="749"/>
      <c r="WHW47" s="749"/>
      <c r="WHX47" s="749"/>
      <c r="WHY47" s="749"/>
      <c r="WHZ47" s="749"/>
      <c r="WIA47" s="749"/>
      <c r="WIB47" s="749"/>
      <c r="WIC47" s="749"/>
      <c r="WID47" s="749"/>
      <c r="WIE47" s="749"/>
      <c r="WIF47" s="749"/>
      <c r="WIG47" s="749"/>
      <c r="WIH47" s="749"/>
      <c r="WII47" s="749"/>
      <c r="WIJ47" s="749"/>
      <c r="WIK47" s="749"/>
      <c r="WIL47" s="749"/>
      <c r="WIM47" s="749"/>
      <c r="WIN47" s="749"/>
      <c r="WIO47" s="749"/>
      <c r="WIP47" s="749"/>
      <c r="WIQ47" s="749"/>
      <c r="WIR47" s="749"/>
      <c r="WIS47" s="749"/>
      <c r="WIT47" s="749"/>
      <c r="WIU47" s="749"/>
      <c r="WIV47" s="749"/>
      <c r="WIW47" s="749"/>
      <c r="WIX47" s="749"/>
      <c r="WIY47" s="749"/>
      <c r="WIZ47" s="749"/>
      <c r="WJA47" s="749"/>
      <c r="WJB47" s="749"/>
      <c r="WJC47" s="749"/>
      <c r="WJD47" s="749"/>
      <c r="WJE47" s="749"/>
      <c r="WJF47" s="749"/>
      <c r="WJG47" s="749"/>
      <c r="WJH47" s="749"/>
      <c r="WJI47" s="749"/>
      <c r="WJJ47" s="749"/>
      <c r="WJK47" s="749"/>
      <c r="WJL47" s="749"/>
      <c r="WJM47" s="749"/>
      <c r="WJN47" s="749"/>
      <c r="WJO47" s="749"/>
      <c r="WJP47" s="749"/>
      <c r="WJQ47" s="749"/>
      <c r="WJR47" s="749"/>
      <c r="WJS47" s="749"/>
      <c r="WJT47" s="749"/>
      <c r="WJU47" s="749"/>
      <c r="WJV47" s="749"/>
      <c r="WJW47" s="749"/>
      <c r="WJX47" s="749"/>
      <c r="WJY47" s="749"/>
      <c r="WJZ47" s="749"/>
      <c r="WKA47" s="749"/>
      <c r="WKB47" s="749"/>
      <c r="WKC47" s="749"/>
      <c r="WKD47" s="749"/>
      <c r="WKE47" s="749"/>
      <c r="WKF47" s="749"/>
      <c r="WKG47" s="749"/>
      <c r="WKH47" s="749"/>
      <c r="WKI47" s="749"/>
      <c r="WKJ47" s="749"/>
      <c r="WKK47" s="749"/>
      <c r="WKL47" s="749"/>
      <c r="WKM47" s="749"/>
      <c r="WKN47" s="749"/>
      <c r="WKO47" s="749"/>
      <c r="WKP47" s="749"/>
      <c r="WKQ47" s="749"/>
      <c r="WKR47" s="749"/>
      <c r="WKS47" s="749"/>
      <c r="WKT47" s="749"/>
      <c r="WKU47" s="749"/>
      <c r="WKV47" s="749"/>
      <c r="WKW47" s="749"/>
      <c r="WKX47" s="749"/>
      <c r="WKY47" s="749"/>
      <c r="WKZ47" s="749"/>
      <c r="WLA47" s="749"/>
      <c r="WLB47" s="749"/>
      <c r="WLC47" s="749"/>
      <c r="WLD47" s="749"/>
      <c r="WLE47" s="749"/>
      <c r="WLF47" s="749"/>
      <c r="WLG47" s="749"/>
      <c r="WLH47" s="749"/>
      <c r="WLI47" s="749"/>
      <c r="WLJ47" s="749"/>
      <c r="WLK47" s="749"/>
      <c r="WLL47" s="749"/>
      <c r="WLM47" s="749"/>
      <c r="WLN47" s="749"/>
      <c r="WLO47" s="749"/>
      <c r="WLP47" s="749"/>
      <c r="WLQ47" s="749"/>
      <c r="WLR47" s="749"/>
      <c r="WLS47" s="749"/>
      <c r="WLT47" s="749"/>
      <c r="WLU47" s="749"/>
      <c r="WLV47" s="749"/>
      <c r="WLW47" s="749"/>
      <c r="WLX47" s="749"/>
      <c r="WLY47" s="749"/>
      <c r="WLZ47" s="749"/>
      <c r="WMA47" s="749"/>
      <c r="WMB47" s="749"/>
      <c r="WMC47" s="749"/>
      <c r="WMD47" s="749"/>
      <c r="WME47" s="749"/>
      <c r="WMF47" s="749"/>
      <c r="WMG47" s="749"/>
      <c r="WMH47" s="749"/>
      <c r="WMI47" s="749"/>
      <c r="WMJ47" s="749"/>
      <c r="WMK47" s="749"/>
      <c r="WML47" s="749"/>
      <c r="WMM47" s="749"/>
      <c r="WMN47" s="749"/>
      <c r="WMO47" s="749"/>
      <c r="WMP47" s="749"/>
      <c r="WMQ47" s="749"/>
      <c r="WMR47" s="749"/>
      <c r="WMS47" s="749"/>
      <c r="WMT47" s="749"/>
      <c r="WMU47" s="749"/>
      <c r="WMV47" s="749"/>
      <c r="WMW47" s="749"/>
      <c r="WMX47" s="749"/>
      <c r="WMY47" s="749"/>
      <c r="WMZ47" s="749"/>
      <c r="WNA47" s="749"/>
      <c r="WNB47" s="749"/>
      <c r="WNC47" s="749"/>
      <c r="WND47" s="749"/>
      <c r="WNE47" s="749"/>
      <c r="WNF47" s="749"/>
      <c r="WNG47" s="749"/>
      <c r="WNH47" s="749"/>
      <c r="WNI47" s="749"/>
      <c r="WNJ47" s="749"/>
      <c r="WNK47" s="749"/>
      <c r="WNL47" s="749"/>
      <c r="WNM47" s="749"/>
      <c r="WNN47" s="749"/>
      <c r="WNO47" s="749"/>
      <c r="WNP47" s="749"/>
      <c r="WNQ47" s="749"/>
      <c r="WNR47" s="749"/>
      <c r="WNS47" s="749"/>
      <c r="WNT47" s="749"/>
      <c r="WNU47" s="749"/>
      <c r="WNV47" s="749"/>
      <c r="WNW47" s="749"/>
      <c r="WNX47" s="749"/>
      <c r="WNY47" s="749"/>
      <c r="WNZ47" s="749"/>
      <c r="WOA47" s="749"/>
      <c r="WOB47" s="749"/>
      <c r="WOC47" s="749"/>
      <c r="WOD47" s="749"/>
      <c r="WOE47" s="749"/>
      <c r="WOF47" s="749"/>
      <c r="WOG47" s="749"/>
      <c r="WOH47" s="749"/>
      <c r="WOI47" s="749"/>
      <c r="WOJ47" s="749"/>
      <c r="WOK47" s="749"/>
      <c r="WOL47" s="749"/>
      <c r="WOM47" s="749"/>
      <c r="WON47" s="749"/>
      <c r="WOO47" s="749"/>
      <c r="WOP47" s="749"/>
      <c r="WOQ47" s="749"/>
      <c r="WOR47" s="749"/>
      <c r="WOS47" s="749"/>
      <c r="WOT47" s="749"/>
      <c r="WOU47" s="749"/>
      <c r="WOV47" s="749"/>
      <c r="WOW47" s="749"/>
      <c r="WOX47" s="749"/>
      <c r="WOY47" s="749"/>
      <c r="WOZ47" s="749"/>
      <c r="WPA47" s="749"/>
      <c r="WPB47" s="749"/>
      <c r="WPC47" s="749"/>
      <c r="WPD47" s="749"/>
      <c r="WPE47" s="749"/>
      <c r="WPF47" s="749"/>
      <c r="WPG47" s="749"/>
      <c r="WPH47" s="749"/>
      <c r="WPI47" s="749"/>
      <c r="WPJ47" s="749"/>
      <c r="WPK47" s="749"/>
      <c r="WPL47" s="749"/>
      <c r="WPM47" s="749"/>
      <c r="WPN47" s="749"/>
      <c r="WPO47" s="749"/>
      <c r="WPP47" s="749"/>
      <c r="WPQ47" s="749"/>
      <c r="WPR47" s="749"/>
      <c r="WPS47" s="749"/>
      <c r="WPT47" s="749"/>
      <c r="WPU47" s="749"/>
      <c r="WPV47" s="749"/>
      <c r="WPW47" s="749"/>
      <c r="WPX47" s="749"/>
      <c r="WPY47" s="749"/>
      <c r="WPZ47" s="749"/>
      <c r="WQA47" s="749"/>
      <c r="WQB47" s="749"/>
      <c r="WQC47" s="749"/>
      <c r="WQD47" s="749"/>
      <c r="WQE47" s="749"/>
      <c r="WQF47" s="749"/>
      <c r="WQG47" s="749"/>
      <c r="WQH47" s="749"/>
      <c r="WQI47" s="749"/>
      <c r="WQJ47" s="749"/>
      <c r="WQK47" s="749"/>
      <c r="WQL47" s="749"/>
      <c r="WQM47" s="749"/>
      <c r="WQN47" s="749"/>
      <c r="WQO47" s="749"/>
      <c r="WQP47" s="749"/>
      <c r="WQQ47" s="749"/>
      <c r="WQR47" s="749"/>
      <c r="WQS47" s="749"/>
      <c r="WQT47" s="749"/>
      <c r="WQU47" s="749"/>
      <c r="WQV47" s="749"/>
      <c r="WQW47" s="749"/>
      <c r="WQX47" s="749"/>
      <c r="WQY47" s="749"/>
      <c r="WQZ47" s="749"/>
      <c r="WRA47" s="749"/>
      <c r="WRB47" s="749"/>
      <c r="WRC47" s="749"/>
      <c r="WRD47" s="749"/>
      <c r="WRE47" s="749"/>
      <c r="WRF47" s="749"/>
      <c r="WRG47" s="749"/>
      <c r="WRH47" s="749"/>
      <c r="WRI47" s="749"/>
      <c r="WRJ47" s="749"/>
      <c r="WRK47" s="749"/>
      <c r="WRL47" s="749"/>
      <c r="WRM47" s="749"/>
      <c r="WRN47" s="749"/>
      <c r="WRO47" s="749"/>
      <c r="WRP47" s="749"/>
      <c r="WRQ47" s="749"/>
      <c r="WRR47" s="749"/>
      <c r="WRS47" s="749"/>
      <c r="WRT47" s="749"/>
      <c r="WRU47" s="749"/>
      <c r="WRV47" s="749"/>
      <c r="WRW47" s="749"/>
      <c r="WRX47" s="749"/>
      <c r="WRY47" s="749"/>
      <c r="WRZ47" s="749"/>
      <c r="WSA47" s="749"/>
      <c r="WSB47" s="749"/>
      <c r="WSC47" s="749"/>
      <c r="WSD47" s="749"/>
      <c r="WSE47" s="749"/>
      <c r="WSF47" s="749"/>
      <c r="WSG47" s="749"/>
      <c r="WSH47" s="749"/>
      <c r="WSI47" s="749"/>
      <c r="WSJ47" s="749"/>
      <c r="WSK47" s="749"/>
      <c r="WSL47" s="749"/>
      <c r="WSM47" s="749"/>
      <c r="WSN47" s="749"/>
      <c r="WSO47" s="749"/>
      <c r="WSP47" s="749"/>
      <c r="WSQ47" s="749"/>
      <c r="WSR47" s="749"/>
      <c r="WSS47" s="749"/>
      <c r="WST47" s="749"/>
      <c r="WSU47" s="749"/>
      <c r="WSV47" s="749"/>
      <c r="WSW47" s="749"/>
      <c r="WSX47" s="749"/>
      <c r="WSY47" s="749"/>
      <c r="WSZ47" s="749"/>
      <c r="WTA47" s="749"/>
      <c r="WTB47" s="749"/>
      <c r="WTC47" s="749"/>
      <c r="WTD47" s="749"/>
      <c r="WTE47" s="749"/>
      <c r="WTF47" s="749"/>
      <c r="WTG47" s="749"/>
      <c r="WTH47" s="749"/>
      <c r="WTI47" s="749"/>
      <c r="WTJ47" s="749"/>
      <c r="WTK47" s="749"/>
      <c r="WTL47" s="749"/>
      <c r="WTM47" s="749"/>
      <c r="WTN47" s="749"/>
      <c r="WTO47" s="749"/>
      <c r="WTP47" s="749"/>
      <c r="WTQ47" s="749"/>
      <c r="WTR47" s="749"/>
      <c r="WTS47" s="749"/>
      <c r="WTT47" s="749"/>
      <c r="WTU47" s="749"/>
      <c r="WTV47" s="749"/>
      <c r="WTW47" s="749"/>
      <c r="WTX47" s="749"/>
      <c r="WTY47" s="749"/>
      <c r="WTZ47" s="749"/>
      <c r="WUA47" s="749"/>
      <c r="WUB47" s="749"/>
      <c r="WUC47" s="749"/>
      <c r="WUD47" s="749"/>
      <c r="WUE47" s="749"/>
      <c r="WUF47" s="749"/>
      <c r="WUG47" s="749"/>
      <c r="WUH47" s="749"/>
      <c r="WUI47" s="749"/>
      <c r="WUJ47" s="749"/>
      <c r="WUK47" s="749"/>
      <c r="WUL47" s="749"/>
      <c r="WUM47" s="749"/>
      <c r="WUN47" s="749"/>
      <c r="WUO47" s="749"/>
      <c r="WUP47" s="749"/>
      <c r="WUQ47" s="749"/>
      <c r="WUR47" s="749"/>
      <c r="WUS47" s="749"/>
      <c r="WUT47" s="749"/>
      <c r="WUU47" s="749"/>
      <c r="WUV47" s="749"/>
      <c r="WUW47" s="749"/>
      <c r="WUX47" s="749"/>
      <c r="WUY47" s="749"/>
      <c r="WUZ47" s="749"/>
      <c r="WVA47" s="749"/>
      <c r="WVB47" s="749"/>
      <c r="WVC47" s="749"/>
      <c r="WVD47" s="749"/>
      <c r="WVE47" s="749"/>
      <c r="WVF47" s="749"/>
      <c r="WVG47" s="749"/>
      <c r="WVH47" s="749"/>
      <c r="WVI47" s="749"/>
      <c r="WVJ47" s="749"/>
      <c r="WVK47" s="749"/>
      <c r="WVL47" s="749"/>
      <c r="WVM47" s="749"/>
      <c r="WVN47" s="749"/>
      <c r="WVO47" s="749"/>
      <c r="WVP47" s="749"/>
      <c r="WVQ47" s="749"/>
      <c r="WVR47" s="749"/>
      <c r="WVS47" s="749"/>
      <c r="WVT47" s="749"/>
      <c r="WVU47" s="749"/>
      <c r="WVV47" s="749"/>
      <c r="WVW47" s="749"/>
      <c r="WVX47" s="749"/>
      <c r="WVY47" s="749"/>
      <c r="WVZ47" s="749"/>
      <c r="WWA47" s="749"/>
      <c r="WWB47" s="749"/>
      <c r="WWC47" s="749"/>
      <c r="WWD47" s="749"/>
      <c r="WWE47" s="749"/>
      <c r="WWF47" s="749"/>
      <c r="WWG47" s="749"/>
      <c r="WWH47" s="749"/>
      <c r="WWI47" s="749"/>
      <c r="WWJ47" s="749"/>
      <c r="WWK47" s="749"/>
      <c r="WWL47" s="749"/>
      <c r="WWM47" s="749"/>
      <c r="WWN47" s="749"/>
      <c r="WWO47" s="749"/>
      <c r="WWP47" s="749"/>
      <c r="WWQ47" s="749"/>
      <c r="WWR47" s="749"/>
      <c r="WWS47" s="749"/>
      <c r="WWT47" s="749"/>
      <c r="WWU47" s="749"/>
      <c r="WWV47" s="749"/>
      <c r="WWW47" s="749"/>
      <c r="WWX47" s="749"/>
      <c r="WWY47" s="749"/>
      <c r="WWZ47" s="749"/>
      <c r="WXA47" s="749"/>
      <c r="WXB47" s="749"/>
      <c r="WXC47" s="749"/>
      <c r="WXD47" s="749"/>
      <c r="WXE47" s="749"/>
      <c r="WXF47" s="749"/>
      <c r="WXG47" s="749"/>
      <c r="WXH47" s="749"/>
      <c r="WXI47" s="749"/>
      <c r="WXJ47" s="749"/>
      <c r="WXK47" s="749"/>
      <c r="WXL47" s="749"/>
      <c r="WXM47" s="749"/>
      <c r="WXN47" s="749"/>
      <c r="WXO47" s="749"/>
      <c r="WXP47" s="749"/>
      <c r="WXQ47" s="749"/>
      <c r="WXR47" s="749"/>
      <c r="WXS47" s="749"/>
      <c r="WXT47" s="749"/>
      <c r="WXU47" s="749"/>
      <c r="WXV47" s="749"/>
      <c r="WXW47" s="749"/>
      <c r="WXX47" s="749"/>
      <c r="WXY47" s="749"/>
      <c r="WXZ47" s="749"/>
      <c r="WYA47" s="749"/>
      <c r="WYB47" s="749"/>
      <c r="WYC47" s="749"/>
      <c r="WYD47" s="749"/>
      <c r="WYE47" s="749"/>
      <c r="WYF47" s="749"/>
      <c r="WYG47" s="749"/>
      <c r="WYH47" s="749"/>
      <c r="WYI47" s="749"/>
      <c r="WYJ47" s="749"/>
      <c r="WYK47" s="749"/>
      <c r="WYL47" s="749"/>
      <c r="WYM47" s="749"/>
      <c r="WYN47" s="749"/>
      <c r="WYO47" s="749"/>
      <c r="WYP47" s="749"/>
      <c r="WYQ47" s="749"/>
      <c r="WYR47" s="749"/>
      <c r="WYS47" s="749"/>
      <c r="WYT47" s="749"/>
      <c r="WYU47" s="749"/>
      <c r="WYV47" s="749"/>
      <c r="WYW47" s="749"/>
      <c r="WYX47" s="749"/>
      <c r="WYY47" s="749"/>
      <c r="WYZ47" s="749"/>
      <c r="WZA47" s="749"/>
      <c r="WZB47" s="749"/>
      <c r="WZC47" s="749"/>
      <c r="WZD47" s="749"/>
      <c r="WZE47" s="749"/>
      <c r="WZF47" s="749"/>
      <c r="WZG47" s="749"/>
      <c r="WZH47" s="749"/>
      <c r="WZI47" s="749"/>
      <c r="WZJ47" s="749"/>
      <c r="WZK47" s="749"/>
      <c r="WZL47" s="749"/>
      <c r="WZM47" s="749"/>
      <c r="WZN47" s="749"/>
      <c r="WZO47" s="749"/>
      <c r="WZP47" s="749"/>
      <c r="WZQ47" s="749"/>
      <c r="WZR47" s="749"/>
      <c r="WZS47" s="749"/>
      <c r="WZT47" s="749"/>
      <c r="WZU47" s="749"/>
      <c r="WZV47" s="749"/>
      <c r="WZW47" s="749"/>
      <c r="WZX47" s="749"/>
      <c r="WZY47" s="749"/>
      <c r="WZZ47" s="749"/>
      <c r="XAA47" s="749"/>
      <c r="XAB47" s="749"/>
      <c r="XAC47" s="749"/>
      <c r="XAD47" s="749"/>
      <c r="XAE47" s="749"/>
      <c r="XAF47" s="749"/>
      <c r="XAG47" s="749"/>
      <c r="XAH47" s="749"/>
      <c r="XAI47" s="749"/>
      <c r="XAJ47" s="749"/>
      <c r="XAK47" s="749"/>
      <c r="XAL47" s="749"/>
      <c r="XAM47" s="749"/>
      <c r="XAN47" s="749"/>
      <c r="XAO47" s="749"/>
      <c r="XAP47" s="749"/>
      <c r="XAQ47" s="749"/>
      <c r="XAR47" s="749"/>
      <c r="XAS47" s="749"/>
      <c r="XAT47" s="749"/>
      <c r="XAU47" s="749"/>
      <c r="XAV47" s="749"/>
      <c r="XAW47" s="749"/>
      <c r="XAX47" s="749"/>
      <c r="XAY47" s="749"/>
      <c r="XAZ47" s="749"/>
      <c r="XBA47" s="749"/>
      <c r="XBB47" s="749"/>
      <c r="XBC47" s="749"/>
      <c r="XBD47" s="749"/>
      <c r="XBE47" s="749"/>
      <c r="XBF47" s="749"/>
      <c r="XBG47" s="749"/>
      <c r="XBH47" s="749"/>
      <c r="XBI47" s="749"/>
      <c r="XBJ47" s="749"/>
      <c r="XBK47" s="749"/>
      <c r="XBL47" s="749"/>
      <c r="XBM47" s="749"/>
      <c r="XBN47" s="749"/>
      <c r="XBO47" s="749"/>
      <c r="XBP47" s="749"/>
      <c r="XBQ47" s="749"/>
      <c r="XBR47" s="749"/>
      <c r="XBS47" s="749"/>
      <c r="XBT47" s="749"/>
      <c r="XBU47" s="749"/>
      <c r="XBV47" s="749"/>
      <c r="XBW47" s="749"/>
      <c r="XBX47" s="749"/>
      <c r="XBY47" s="749"/>
      <c r="XBZ47" s="749"/>
      <c r="XCA47" s="749"/>
      <c r="XCB47" s="749"/>
      <c r="XCC47" s="749"/>
      <c r="XCD47" s="749"/>
      <c r="XCE47" s="749"/>
      <c r="XCF47" s="749"/>
      <c r="XCG47" s="749"/>
      <c r="XCH47" s="749"/>
      <c r="XCI47" s="749"/>
      <c r="XCJ47" s="749"/>
      <c r="XCK47" s="749"/>
      <c r="XCL47" s="749"/>
      <c r="XCM47" s="749"/>
      <c r="XCN47" s="749"/>
      <c r="XCO47" s="749"/>
      <c r="XCP47" s="749"/>
      <c r="XCQ47" s="749"/>
      <c r="XCR47" s="749"/>
      <c r="XCS47" s="749"/>
      <c r="XCT47" s="749"/>
      <c r="XCU47" s="749"/>
      <c r="XCV47" s="749"/>
      <c r="XCW47" s="749"/>
      <c r="XCX47" s="749"/>
      <c r="XCY47" s="749"/>
      <c r="XCZ47" s="749"/>
      <c r="XDA47" s="749"/>
      <c r="XDB47" s="749"/>
      <c r="XDC47" s="749"/>
      <c r="XDD47" s="749"/>
      <c r="XDE47" s="749"/>
      <c r="XDF47" s="749"/>
      <c r="XDG47" s="749"/>
      <c r="XDH47" s="749"/>
      <c r="XDI47" s="749"/>
      <c r="XDJ47" s="749"/>
      <c r="XDK47" s="749"/>
      <c r="XDL47" s="749"/>
      <c r="XDM47" s="749"/>
      <c r="XDN47" s="749"/>
      <c r="XDO47" s="749"/>
      <c r="XDP47" s="749"/>
      <c r="XDQ47" s="749"/>
      <c r="XDR47" s="749"/>
      <c r="XDS47" s="749"/>
      <c r="XDT47" s="749"/>
      <c r="XDU47" s="749"/>
      <c r="XDV47" s="749"/>
      <c r="XDW47" s="749"/>
      <c r="XDX47" s="749"/>
      <c r="XDY47" s="749"/>
      <c r="XDZ47" s="749"/>
      <c r="XEA47" s="749"/>
      <c r="XEB47" s="749"/>
      <c r="XEC47" s="749"/>
      <c r="XED47" s="749"/>
      <c r="XEE47" s="749"/>
      <c r="XEF47" s="749"/>
      <c r="XEG47" s="749"/>
      <c r="XEH47" s="749"/>
      <c r="XEI47" s="749"/>
      <c r="XEJ47" s="749"/>
      <c r="XEK47" s="749"/>
      <c r="XEL47" s="749"/>
      <c r="XEM47" s="749"/>
      <c r="XEN47" s="749"/>
      <c r="XEO47" s="749"/>
      <c r="XEP47" s="749"/>
      <c r="XEQ47" s="749"/>
      <c r="XER47" s="749"/>
      <c r="XES47" s="749"/>
      <c r="XET47" s="749"/>
      <c r="XEU47" s="749"/>
      <c r="XEV47" s="749"/>
      <c r="XEW47" s="749"/>
      <c r="XEX47" s="749"/>
      <c r="XEY47" s="749"/>
      <c r="XEZ47" s="749"/>
      <c r="XFA47" s="749"/>
      <c r="XFB47" s="749"/>
      <c r="XFC47" s="749"/>
      <c r="XFD47" s="749"/>
    </row>
    <row r="48" spans="1:16384" ht="15" customHeight="1" x14ac:dyDescent="0.25">
      <c r="B48" s="709"/>
      <c r="C48" s="707"/>
      <c r="D48" s="707"/>
      <c r="E48" s="707"/>
      <c r="F48" s="710"/>
      <c r="G48" s="710"/>
      <c r="H48" s="710"/>
      <c r="I48" s="695"/>
      <c r="J48" s="710"/>
      <c r="K48" s="695"/>
      <c r="L48" s="695"/>
      <c r="M48" s="60"/>
      <c r="N48" s="60"/>
      <c r="O48" s="60"/>
      <c r="P48" s="60"/>
      <c r="Q48" s="60"/>
      <c r="R48" s="1477"/>
      <c r="S48" s="1477"/>
      <c r="T48" s="1477"/>
      <c r="U48" s="1477"/>
      <c r="V48" s="1477"/>
      <c r="W48" s="1477"/>
      <c r="X48" s="1477"/>
      <c r="Y48" s="1477"/>
      <c r="Z48" s="1477"/>
      <c r="AA48" s="1477"/>
      <c r="AB48" s="1477"/>
      <c r="AC48" s="1477"/>
      <c r="AD48" s="1477"/>
      <c r="AE48" s="1477"/>
      <c r="AF48" s="1477"/>
      <c r="AG48" s="1477"/>
      <c r="AH48" s="1477"/>
      <c r="AI48" s="1477"/>
      <c r="AJ48" s="1477"/>
      <c r="AK48" s="1477"/>
      <c r="AL48" s="1477"/>
      <c r="AM48" s="1477"/>
      <c r="AN48" s="1477"/>
      <c r="AO48" s="1477"/>
      <c r="AP48" s="1477"/>
      <c r="AQ48" s="1477"/>
      <c r="AR48" s="1477"/>
      <c r="AS48" s="1477"/>
      <c r="AT48" s="1477"/>
      <c r="AU48" s="1477"/>
      <c r="AV48" s="1477"/>
      <c r="AW48" s="1477"/>
      <c r="AX48" s="1477"/>
      <c r="AY48" s="1477"/>
      <c r="AZ48" s="1477"/>
      <c r="BA48" s="1477"/>
      <c r="BB48" s="1477"/>
      <c r="BC48" s="1477"/>
      <c r="BD48" s="1477"/>
      <c r="BE48" s="1477"/>
      <c r="BF48" s="1477"/>
      <c r="BG48" s="1477"/>
      <c r="BH48" s="1477"/>
      <c r="BI48" s="1477"/>
      <c r="BJ48" s="1477"/>
      <c r="BK48" s="1477"/>
      <c r="BL48" s="1477"/>
      <c r="BM48" s="1477"/>
      <c r="BN48" s="1477"/>
      <c r="BO48" s="1477"/>
      <c r="BP48" s="1477"/>
      <c r="BQ48" s="1477"/>
      <c r="BR48" s="1477"/>
      <c r="BS48" s="1477"/>
      <c r="BT48" s="1477"/>
      <c r="BU48" s="1477"/>
      <c r="BV48" s="1477"/>
      <c r="BW48" s="1477"/>
      <c r="BX48" s="1477"/>
      <c r="BY48" s="1477"/>
      <c r="BZ48" s="1477"/>
      <c r="CA48" s="1477"/>
      <c r="CB48" s="1477"/>
      <c r="CC48" s="1477"/>
      <c r="CD48" s="1477"/>
      <c r="CE48" s="1477"/>
      <c r="CF48" s="1477"/>
      <c r="CG48" s="1477"/>
      <c r="CH48" s="1477"/>
      <c r="CI48" s="1477"/>
      <c r="CJ48" s="1477"/>
      <c r="CK48" s="1477"/>
      <c r="CL48" s="1477"/>
      <c r="CM48" s="1477"/>
      <c r="CN48" s="1477"/>
      <c r="CO48" s="1477"/>
      <c r="CP48" s="1477"/>
      <c r="CQ48" s="1477"/>
      <c r="CR48" s="1477"/>
      <c r="CS48" s="1477"/>
      <c r="CT48" s="1477"/>
      <c r="CU48" s="1477"/>
      <c r="CV48" s="1477"/>
      <c r="CW48" s="1477"/>
      <c r="CX48" s="1477"/>
      <c r="CY48" s="1477"/>
      <c r="CZ48" s="1477"/>
      <c r="DA48" s="1477"/>
      <c r="DB48" s="1477"/>
      <c r="DC48" s="1477"/>
      <c r="DD48" s="1477"/>
      <c r="DE48" s="1477"/>
      <c r="DF48" s="1477"/>
      <c r="DG48" s="1477"/>
      <c r="DH48" s="1477"/>
      <c r="DI48" s="1477"/>
      <c r="DJ48" s="1477"/>
      <c r="DK48" s="1477"/>
      <c r="DL48" s="1477"/>
      <c r="DM48" s="1477"/>
      <c r="DN48" s="1477"/>
      <c r="DO48" s="1477"/>
      <c r="DP48" s="1477"/>
      <c r="DQ48" s="1477"/>
      <c r="DR48" s="1477"/>
      <c r="DS48" s="1477"/>
      <c r="DT48" s="1477"/>
      <c r="DU48" s="1477"/>
      <c r="DV48" s="1477"/>
      <c r="DW48" s="1477"/>
      <c r="DX48" s="1477"/>
      <c r="DY48" s="1477"/>
      <c r="DZ48" s="1477"/>
      <c r="EA48" s="1477"/>
      <c r="EB48" s="1477"/>
      <c r="EC48" s="1477"/>
      <c r="ED48" s="1477"/>
      <c r="EE48" s="1477"/>
      <c r="EF48" s="1477"/>
      <c r="EG48" s="1477"/>
      <c r="EH48" s="1477"/>
      <c r="EI48" s="1477"/>
      <c r="EJ48" s="1477"/>
      <c r="EK48" s="1477"/>
      <c r="EL48" s="1477"/>
      <c r="EM48" s="1477"/>
      <c r="EN48" s="1477"/>
      <c r="EO48" s="1477"/>
      <c r="EP48" s="1477"/>
      <c r="EQ48" s="1477"/>
      <c r="ER48" s="1477"/>
      <c r="ES48" s="1477"/>
      <c r="ET48" s="1477"/>
      <c r="EU48" s="1477"/>
      <c r="EV48" s="1477"/>
      <c r="EW48" s="1477"/>
      <c r="EX48" s="1477"/>
      <c r="EY48" s="1477"/>
      <c r="EZ48" s="1477"/>
      <c r="FA48" s="1477"/>
      <c r="FB48" s="1477"/>
      <c r="FC48" s="1477"/>
      <c r="FD48" s="1477"/>
      <c r="FE48" s="1477"/>
      <c r="FF48" s="1477"/>
      <c r="FG48" s="1477"/>
      <c r="FH48" s="1477"/>
      <c r="FI48" s="1477"/>
      <c r="FJ48" s="1477"/>
      <c r="FK48" s="1477"/>
      <c r="FL48" s="1477"/>
      <c r="FM48" s="1477"/>
      <c r="FN48" s="1477"/>
      <c r="FO48" s="1477"/>
      <c r="FP48" s="1477"/>
      <c r="FQ48" s="1477"/>
      <c r="FR48" s="1477"/>
      <c r="FS48" s="1477"/>
      <c r="FT48" s="1477"/>
      <c r="FU48" s="1477"/>
      <c r="FV48" s="1477"/>
      <c r="FW48" s="1477"/>
      <c r="FX48" s="1477"/>
      <c r="FY48" s="1477"/>
      <c r="FZ48" s="1477"/>
      <c r="GA48" s="1477"/>
      <c r="GB48" s="1477"/>
      <c r="GC48" s="1477"/>
      <c r="GD48" s="1477"/>
      <c r="GE48" s="1477"/>
      <c r="GF48" s="1477"/>
      <c r="GG48" s="1477"/>
      <c r="GH48" s="1477"/>
      <c r="GI48" s="1477"/>
      <c r="GJ48" s="1477"/>
      <c r="GK48" s="1477"/>
      <c r="GL48" s="1477"/>
      <c r="GM48" s="1477"/>
      <c r="GN48" s="1477"/>
      <c r="GO48" s="1477"/>
      <c r="GP48" s="1477"/>
      <c r="GQ48" s="1477"/>
      <c r="GR48" s="1477"/>
      <c r="GS48" s="1477"/>
      <c r="GT48" s="1477"/>
      <c r="GU48" s="1477"/>
      <c r="GV48" s="1477"/>
      <c r="GW48" s="1477"/>
      <c r="GX48" s="1477"/>
      <c r="GY48" s="1477"/>
      <c r="GZ48" s="1477"/>
      <c r="HA48" s="1477"/>
      <c r="HB48" s="1477"/>
      <c r="HC48" s="1477"/>
      <c r="HD48" s="1477"/>
      <c r="HE48" s="1477"/>
      <c r="HF48" s="1477"/>
      <c r="HG48" s="1477"/>
      <c r="HH48" s="1477"/>
      <c r="HI48" s="1477"/>
      <c r="HJ48" s="1477"/>
      <c r="HK48" s="1477"/>
      <c r="HL48" s="1477"/>
      <c r="HM48" s="1477"/>
      <c r="HN48" s="1477"/>
      <c r="HO48" s="1477"/>
      <c r="HP48" s="1477"/>
      <c r="HQ48" s="1477"/>
      <c r="HR48" s="1477"/>
      <c r="HS48" s="1477"/>
      <c r="HT48" s="1477"/>
      <c r="HU48" s="1477"/>
      <c r="HV48" s="1477"/>
      <c r="HW48" s="1477"/>
      <c r="HX48" s="1477"/>
      <c r="HY48" s="1477"/>
      <c r="HZ48" s="1477"/>
      <c r="IA48" s="1477"/>
      <c r="IB48" s="1477"/>
      <c r="IC48" s="1477"/>
      <c r="ID48" s="1477"/>
      <c r="IE48" s="1477"/>
      <c r="IF48" s="1477"/>
      <c r="IG48" s="1477"/>
      <c r="IH48" s="1477"/>
      <c r="II48" s="1477"/>
      <c r="IJ48" s="1477"/>
      <c r="IK48" s="1477"/>
      <c r="IL48" s="1477"/>
      <c r="IM48" s="1477"/>
      <c r="IN48" s="1477"/>
      <c r="IO48" s="1477"/>
      <c r="IP48" s="1477"/>
      <c r="IQ48" s="1477"/>
      <c r="IR48" s="1477"/>
      <c r="IS48" s="1477"/>
      <c r="IT48" s="1477"/>
      <c r="IU48" s="1477"/>
      <c r="IV48" s="1477"/>
      <c r="IW48" s="1477"/>
      <c r="IX48" s="1477"/>
      <c r="IY48" s="1477"/>
      <c r="IZ48" s="1477"/>
      <c r="JA48" s="1477"/>
      <c r="JB48" s="1477"/>
      <c r="JC48" s="1477"/>
      <c r="JD48" s="1477"/>
      <c r="JE48" s="1477"/>
      <c r="JF48" s="1477"/>
      <c r="JG48" s="1477"/>
      <c r="JH48" s="1477"/>
      <c r="JI48" s="1477"/>
      <c r="JJ48" s="1477"/>
      <c r="JK48" s="1477"/>
      <c r="JL48" s="1477"/>
      <c r="JM48" s="1477"/>
      <c r="JN48" s="1477"/>
      <c r="JO48" s="1477"/>
      <c r="JP48" s="1477"/>
      <c r="JQ48" s="1477"/>
      <c r="JR48" s="1477"/>
      <c r="JS48" s="1477"/>
      <c r="JT48" s="1477"/>
      <c r="JU48" s="1477"/>
      <c r="JV48" s="1477"/>
      <c r="JW48" s="1477"/>
      <c r="JX48" s="1477"/>
      <c r="JY48" s="1477"/>
      <c r="JZ48" s="1477"/>
      <c r="KA48" s="1477"/>
      <c r="KB48" s="1477"/>
      <c r="KC48" s="1477"/>
      <c r="KD48" s="1477"/>
      <c r="KE48" s="1477"/>
      <c r="KF48" s="1477"/>
      <c r="KG48" s="1477"/>
      <c r="KH48" s="1477"/>
      <c r="KI48" s="1477"/>
      <c r="KJ48" s="1477"/>
      <c r="KK48" s="1477"/>
      <c r="KL48" s="1477"/>
      <c r="KM48" s="1477"/>
      <c r="KN48" s="1477"/>
      <c r="KO48" s="1477"/>
      <c r="KP48" s="1477"/>
      <c r="KQ48" s="1477"/>
      <c r="KR48" s="1477"/>
      <c r="KS48" s="1477"/>
      <c r="KT48" s="1477"/>
      <c r="KU48" s="1477"/>
      <c r="KV48" s="1477"/>
      <c r="KW48" s="1477"/>
      <c r="KX48" s="1477"/>
      <c r="KY48" s="1477"/>
      <c r="KZ48" s="1477"/>
      <c r="LA48" s="1477"/>
      <c r="LB48" s="1477"/>
      <c r="LC48" s="1477"/>
      <c r="LD48" s="1477"/>
      <c r="LE48" s="1477"/>
      <c r="LF48" s="1477"/>
      <c r="LG48" s="1477"/>
      <c r="LH48" s="1477"/>
      <c r="LI48" s="1477"/>
      <c r="LJ48" s="1477"/>
      <c r="LK48" s="1477"/>
      <c r="LL48" s="1477"/>
      <c r="LM48" s="1477"/>
      <c r="LN48" s="1477"/>
      <c r="LO48" s="1477"/>
      <c r="LP48" s="1477"/>
      <c r="LQ48" s="1477"/>
      <c r="LR48" s="1477"/>
      <c r="LS48" s="1477"/>
      <c r="LT48" s="1477"/>
      <c r="LU48" s="1477"/>
      <c r="LV48" s="1477"/>
      <c r="LW48" s="1477"/>
      <c r="LX48" s="1477"/>
      <c r="LY48" s="1477"/>
      <c r="LZ48" s="1477"/>
      <c r="MA48" s="1477"/>
      <c r="MB48" s="1477"/>
      <c r="MC48" s="1477"/>
      <c r="MD48" s="1477"/>
      <c r="ME48" s="1477"/>
      <c r="MF48" s="1477"/>
      <c r="MG48" s="1477"/>
      <c r="MH48" s="1477"/>
      <c r="MI48" s="1477"/>
      <c r="MJ48" s="1477"/>
      <c r="MK48" s="1477"/>
      <c r="ML48" s="1477"/>
      <c r="MM48" s="1477"/>
      <c r="MN48" s="1477"/>
      <c r="MO48" s="1477"/>
      <c r="MP48" s="1477"/>
      <c r="MQ48" s="1477"/>
      <c r="MR48" s="1477"/>
      <c r="MS48" s="1477"/>
      <c r="MT48" s="1477"/>
      <c r="MU48" s="1477"/>
      <c r="MV48" s="1477"/>
      <c r="MW48" s="1477"/>
      <c r="MX48" s="1477"/>
      <c r="MY48" s="1477"/>
      <c r="MZ48" s="1477"/>
      <c r="NA48" s="1477"/>
      <c r="NB48" s="1477"/>
      <c r="NC48" s="1477"/>
      <c r="ND48" s="1477"/>
      <c r="NE48" s="1477"/>
      <c r="NF48" s="1477"/>
      <c r="NG48" s="1477"/>
      <c r="NH48" s="1477"/>
      <c r="NI48" s="1477"/>
      <c r="NJ48" s="1477"/>
      <c r="NK48" s="1477"/>
      <c r="NL48" s="1477"/>
      <c r="NM48" s="1477"/>
      <c r="NN48" s="1477"/>
      <c r="NO48" s="1477"/>
      <c r="NP48" s="1477"/>
      <c r="NQ48" s="1477"/>
      <c r="NR48" s="1477"/>
      <c r="NS48" s="1477"/>
      <c r="NT48" s="1477"/>
      <c r="NU48" s="1477"/>
      <c r="NV48" s="1477"/>
      <c r="NW48" s="1477"/>
      <c r="NX48" s="1477"/>
      <c r="NY48" s="1477"/>
      <c r="NZ48" s="1477"/>
      <c r="OA48" s="1477"/>
      <c r="OB48" s="1477"/>
      <c r="OC48" s="1477"/>
      <c r="OD48" s="1477"/>
      <c r="OE48" s="1477"/>
      <c r="OF48" s="1477"/>
      <c r="OG48" s="1477"/>
      <c r="OH48" s="1477"/>
      <c r="OI48" s="1477"/>
      <c r="OJ48" s="1477"/>
      <c r="OK48" s="1477"/>
      <c r="OL48" s="1477"/>
      <c r="OM48" s="1477"/>
      <c r="ON48" s="1477"/>
      <c r="OO48" s="1477"/>
      <c r="OP48" s="1477"/>
      <c r="OQ48" s="1477"/>
      <c r="OR48" s="1477"/>
      <c r="OS48" s="1477"/>
      <c r="OT48" s="1477"/>
      <c r="OU48" s="1477"/>
      <c r="OV48" s="1477"/>
      <c r="OW48" s="1477"/>
      <c r="OX48" s="1477"/>
      <c r="OY48" s="1477"/>
      <c r="OZ48" s="1477"/>
      <c r="PA48" s="1477"/>
      <c r="PB48" s="1477"/>
      <c r="PC48" s="1477"/>
      <c r="PD48" s="1477"/>
      <c r="PE48" s="1477"/>
      <c r="PF48" s="1477"/>
      <c r="PG48" s="1477"/>
      <c r="PH48" s="1477"/>
      <c r="PI48" s="1477"/>
      <c r="PJ48" s="1477"/>
      <c r="PK48" s="1477"/>
      <c r="PL48" s="1477"/>
      <c r="PM48" s="1477"/>
      <c r="PN48" s="1477"/>
      <c r="PO48" s="1477"/>
      <c r="PP48" s="1477"/>
      <c r="PQ48" s="1477"/>
      <c r="PR48" s="1477"/>
      <c r="PS48" s="1477"/>
      <c r="PT48" s="1477"/>
      <c r="PU48" s="1477"/>
      <c r="PV48" s="1477"/>
      <c r="PW48" s="1477"/>
      <c r="PX48" s="1477"/>
      <c r="PY48" s="1477"/>
      <c r="PZ48" s="1477"/>
      <c r="QA48" s="1477"/>
      <c r="QB48" s="1477"/>
      <c r="QC48" s="1477"/>
      <c r="QD48" s="1477"/>
      <c r="QE48" s="1477"/>
      <c r="QF48" s="1477"/>
      <c r="QG48" s="1477"/>
      <c r="QH48" s="1477"/>
      <c r="QI48" s="1477"/>
      <c r="QJ48" s="1477"/>
      <c r="QK48" s="1477"/>
      <c r="QL48" s="1477"/>
      <c r="QM48" s="1477"/>
      <c r="QN48" s="1477"/>
      <c r="QO48" s="1477"/>
      <c r="QP48" s="1477"/>
      <c r="QQ48" s="1477"/>
      <c r="QR48" s="1477"/>
      <c r="QS48" s="1477"/>
      <c r="QT48" s="1477"/>
      <c r="QU48" s="1477"/>
      <c r="QV48" s="1477"/>
      <c r="QW48" s="1477"/>
      <c r="QX48" s="1477"/>
      <c r="QY48" s="1477"/>
      <c r="QZ48" s="1477"/>
      <c r="RA48" s="1477"/>
      <c r="RB48" s="1477"/>
      <c r="RC48" s="1477"/>
      <c r="RD48" s="1477"/>
      <c r="RE48" s="1477"/>
      <c r="RF48" s="1477"/>
      <c r="RG48" s="1477"/>
      <c r="RH48" s="1477"/>
      <c r="RI48" s="1477"/>
      <c r="RJ48" s="1477"/>
      <c r="RK48" s="1477"/>
      <c r="RL48" s="1477"/>
      <c r="RM48" s="1477"/>
      <c r="RN48" s="1477"/>
      <c r="RO48" s="1477"/>
      <c r="RP48" s="1477"/>
      <c r="RQ48" s="1477"/>
      <c r="RR48" s="1477"/>
      <c r="RS48" s="1477"/>
      <c r="RT48" s="1477"/>
      <c r="RU48" s="1477"/>
      <c r="RV48" s="1477"/>
      <c r="RW48" s="1477"/>
      <c r="RX48" s="1477"/>
      <c r="RY48" s="1477"/>
      <c r="RZ48" s="1477"/>
      <c r="SA48" s="1477"/>
      <c r="SB48" s="1477"/>
      <c r="SC48" s="1477"/>
      <c r="SD48" s="1477"/>
      <c r="SE48" s="1477"/>
      <c r="SF48" s="1477"/>
      <c r="SG48" s="1477"/>
      <c r="SH48" s="1477"/>
      <c r="SI48" s="1477"/>
      <c r="SJ48" s="1477"/>
      <c r="SK48" s="1477"/>
      <c r="SL48" s="1477"/>
      <c r="SM48" s="1477"/>
      <c r="SN48" s="1477"/>
      <c r="SO48" s="1477"/>
      <c r="SP48" s="1477"/>
      <c r="SQ48" s="1477"/>
      <c r="SR48" s="1477"/>
      <c r="SS48" s="1477"/>
      <c r="ST48" s="1477"/>
      <c r="SU48" s="1477"/>
      <c r="SV48" s="1477"/>
      <c r="SW48" s="1477"/>
      <c r="SX48" s="1477"/>
      <c r="SY48" s="1477"/>
      <c r="SZ48" s="1477"/>
      <c r="TA48" s="1477"/>
      <c r="TB48" s="1477"/>
      <c r="TC48" s="1477"/>
      <c r="TD48" s="1477"/>
      <c r="TE48" s="1477"/>
      <c r="TF48" s="1477"/>
      <c r="TG48" s="1477"/>
      <c r="TH48" s="1477"/>
      <c r="TI48" s="1477"/>
      <c r="TJ48" s="1477"/>
      <c r="TK48" s="1477"/>
      <c r="TL48" s="1477"/>
      <c r="TM48" s="1477"/>
      <c r="TN48" s="1477"/>
      <c r="TO48" s="1477"/>
      <c r="TP48" s="1477"/>
      <c r="TQ48" s="1477"/>
      <c r="TR48" s="1477"/>
      <c r="TS48" s="1477"/>
      <c r="TT48" s="1477"/>
      <c r="TU48" s="1477"/>
      <c r="TV48" s="1477"/>
      <c r="TW48" s="1477"/>
      <c r="TX48" s="1477"/>
      <c r="TY48" s="1477"/>
      <c r="TZ48" s="1477"/>
      <c r="UA48" s="1477"/>
      <c r="UB48" s="1477"/>
      <c r="UC48" s="1477"/>
      <c r="UD48" s="1477"/>
      <c r="UE48" s="1477"/>
      <c r="UF48" s="1477"/>
      <c r="UG48" s="1477"/>
      <c r="UH48" s="1477"/>
      <c r="UI48" s="1477"/>
      <c r="UJ48" s="1477"/>
      <c r="UK48" s="1477"/>
      <c r="UL48" s="1477"/>
      <c r="UM48" s="1477"/>
      <c r="UN48" s="1477"/>
      <c r="UO48" s="1477"/>
      <c r="UP48" s="1477"/>
      <c r="UQ48" s="1477"/>
      <c r="UR48" s="1477"/>
      <c r="US48" s="1477"/>
      <c r="UT48" s="1477"/>
      <c r="UU48" s="1477"/>
      <c r="UV48" s="1477"/>
      <c r="UW48" s="1477"/>
      <c r="UX48" s="1477"/>
      <c r="UY48" s="1477"/>
      <c r="UZ48" s="1477"/>
      <c r="VA48" s="1477"/>
      <c r="VB48" s="1477"/>
      <c r="VC48" s="1477"/>
      <c r="VD48" s="1477"/>
      <c r="VE48" s="1477"/>
      <c r="VF48" s="1477"/>
      <c r="VG48" s="1477"/>
      <c r="VH48" s="1477"/>
      <c r="VI48" s="1477"/>
      <c r="VJ48" s="1477"/>
      <c r="VK48" s="1477"/>
      <c r="VL48" s="1477"/>
      <c r="VM48" s="1477"/>
      <c r="VN48" s="1477"/>
      <c r="VO48" s="1477"/>
      <c r="VP48" s="1477"/>
      <c r="VQ48" s="1477"/>
      <c r="VR48" s="1477"/>
      <c r="VS48" s="1477"/>
      <c r="VT48" s="1477"/>
      <c r="VU48" s="1477"/>
      <c r="VV48" s="1477"/>
      <c r="VW48" s="1477"/>
      <c r="VX48" s="1477"/>
      <c r="VY48" s="1477"/>
      <c r="VZ48" s="1477"/>
      <c r="WA48" s="1477"/>
      <c r="WB48" s="1477"/>
      <c r="WC48" s="1477"/>
      <c r="WD48" s="1477"/>
      <c r="WE48" s="1477"/>
      <c r="WF48" s="1477"/>
      <c r="WG48" s="1477"/>
      <c r="WH48" s="1477"/>
      <c r="WI48" s="1477"/>
      <c r="WJ48" s="1477"/>
      <c r="WK48" s="1477"/>
      <c r="WL48" s="1477"/>
      <c r="WM48" s="1477"/>
      <c r="WN48" s="1477"/>
      <c r="WO48" s="1477"/>
      <c r="WP48" s="1477"/>
      <c r="WQ48" s="1477"/>
      <c r="WR48" s="1477"/>
      <c r="WS48" s="1477"/>
      <c r="WT48" s="1477"/>
      <c r="WU48" s="1477"/>
      <c r="WV48" s="1477"/>
      <c r="WW48" s="1477"/>
      <c r="WX48" s="1477"/>
      <c r="WY48" s="1477"/>
      <c r="WZ48" s="1477"/>
      <c r="XA48" s="1477"/>
      <c r="XB48" s="1477"/>
      <c r="XC48" s="1477"/>
      <c r="XD48" s="1477"/>
      <c r="XE48" s="1477"/>
      <c r="XF48" s="1477"/>
      <c r="XG48" s="1477"/>
      <c r="XH48" s="1477"/>
      <c r="XI48" s="1477"/>
      <c r="XJ48" s="1477"/>
      <c r="XK48" s="1477"/>
      <c r="XL48" s="1477"/>
      <c r="XM48" s="1477"/>
      <c r="XN48" s="1477"/>
      <c r="XO48" s="1477"/>
      <c r="XP48" s="1477"/>
      <c r="XQ48" s="1477"/>
      <c r="XR48" s="1477"/>
      <c r="XS48" s="1477"/>
      <c r="XT48" s="1477"/>
      <c r="XU48" s="1477"/>
      <c r="XV48" s="1477"/>
      <c r="XW48" s="1477"/>
      <c r="XX48" s="1477"/>
      <c r="XY48" s="1477"/>
      <c r="XZ48" s="1477"/>
      <c r="YA48" s="1477"/>
      <c r="YB48" s="1477"/>
      <c r="YC48" s="1477"/>
      <c r="YD48" s="1477"/>
      <c r="YE48" s="1477"/>
      <c r="YF48" s="1477"/>
      <c r="YG48" s="1477"/>
      <c r="YH48" s="1477"/>
      <c r="YI48" s="1477"/>
      <c r="YJ48" s="1477"/>
      <c r="YK48" s="1477"/>
      <c r="YL48" s="1477"/>
      <c r="YM48" s="1477"/>
      <c r="YN48" s="1477"/>
      <c r="YO48" s="1477"/>
      <c r="YP48" s="1477"/>
      <c r="YQ48" s="1477"/>
      <c r="YR48" s="1477"/>
      <c r="YS48" s="1477"/>
      <c r="YT48" s="1477"/>
      <c r="YU48" s="1477"/>
      <c r="YV48" s="1477"/>
      <c r="YW48" s="1477"/>
      <c r="YX48" s="1477"/>
      <c r="YY48" s="1477"/>
      <c r="YZ48" s="1477"/>
      <c r="ZA48" s="1477"/>
      <c r="ZB48" s="1477"/>
      <c r="ZC48" s="1477"/>
      <c r="ZD48" s="1477"/>
      <c r="ZE48" s="1477"/>
      <c r="ZF48" s="1477"/>
      <c r="ZG48" s="1477"/>
      <c r="ZH48" s="1477"/>
      <c r="ZI48" s="1477"/>
      <c r="ZJ48" s="1477"/>
      <c r="ZK48" s="1477"/>
      <c r="ZL48" s="1477"/>
      <c r="ZM48" s="1477"/>
      <c r="ZN48" s="1477"/>
      <c r="ZO48" s="1477"/>
      <c r="ZP48" s="1477"/>
      <c r="ZQ48" s="1477"/>
      <c r="ZR48" s="1477"/>
      <c r="ZS48" s="1477"/>
      <c r="ZT48" s="1477"/>
      <c r="ZU48" s="1477"/>
      <c r="ZV48" s="1477"/>
      <c r="ZW48" s="1477"/>
      <c r="ZX48" s="1477"/>
      <c r="ZY48" s="1477"/>
      <c r="ZZ48" s="1477"/>
      <c r="AAA48" s="1477"/>
      <c r="AAB48" s="1477"/>
      <c r="AAC48" s="1477"/>
      <c r="AAD48" s="1477"/>
      <c r="AAE48" s="1477"/>
      <c r="AAF48" s="1477"/>
      <c r="AAG48" s="1477"/>
      <c r="AAH48" s="1477"/>
      <c r="AAI48" s="1477"/>
      <c r="AAJ48" s="1477"/>
      <c r="AAK48" s="1477"/>
      <c r="AAL48" s="1477"/>
      <c r="AAM48" s="1477"/>
      <c r="AAN48" s="1477"/>
      <c r="AAO48" s="1477"/>
      <c r="AAP48" s="1477"/>
      <c r="AAQ48" s="1477"/>
      <c r="AAR48" s="1477"/>
      <c r="AAS48" s="1477"/>
      <c r="AAT48" s="1477"/>
      <c r="AAU48" s="1477"/>
      <c r="AAV48" s="1477"/>
      <c r="AAW48" s="1477"/>
      <c r="AAX48" s="1477"/>
      <c r="AAY48" s="1477"/>
      <c r="AAZ48" s="1477"/>
      <c r="ABA48" s="1477"/>
      <c r="ABB48" s="1477"/>
      <c r="ABC48" s="1477"/>
      <c r="ABD48" s="1477"/>
      <c r="ABE48" s="1477"/>
      <c r="ABF48" s="1477"/>
      <c r="ABG48" s="1477"/>
      <c r="ABH48" s="1477"/>
      <c r="ABI48" s="1477"/>
      <c r="ABJ48" s="1477"/>
      <c r="ABK48" s="1477"/>
      <c r="ABL48" s="1477"/>
      <c r="ABM48" s="1477"/>
      <c r="ABN48" s="1477"/>
      <c r="ABO48" s="1477"/>
      <c r="ABP48" s="1477"/>
      <c r="ABQ48" s="1477"/>
      <c r="ABR48" s="1477"/>
      <c r="ABS48" s="1477"/>
      <c r="ABT48" s="1477"/>
      <c r="ABU48" s="1477"/>
      <c r="ABV48" s="1477"/>
      <c r="ABW48" s="1477"/>
      <c r="ABX48" s="1477"/>
      <c r="ABY48" s="1477"/>
      <c r="ABZ48" s="1477"/>
      <c r="ACA48" s="1477"/>
      <c r="ACB48" s="1477"/>
      <c r="ACC48" s="1477"/>
      <c r="ACD48" s="1477"/>
      <c r="ACE48" s="1477"/>
      <c r="ACF48" s="1477"/>
      <c r="ACG48" s="1477"/>
      <c r="ACH48" s="1477"/>
      <c r="ACI48" s="1477"/>
      <c r="ACJ48" s="1477"/>
      <c r="ACK48" s="1477"/>
      <c r="ACL48" s="1477"/>
      <c r="ACM48" s="1477"/>
      <c r="ACN48" s="1477"/>
      <c r="ACO48" s="1477"/>
      <c r="ACP48" s="1477"/>
      <c r="ACQ48" s="1477"/>
      <c r="ACR48" s="1477"/>
      <c r="ACS48" s="1477"/>
      <c r="ACT48" s="1477"/>
      <c r="ACU48" s="1477"/>
      <c r="ACV48" s="1477"/>
      <c r="ACW48" s="1477"/>
      <c r="ACX48" s="1477"/>
      <c r="ACY48" s="1477"/>
      <c r="ACZ48" s="1477"/>
      <c r="ADA48" s="1477"/>
      <c r="ADB48" s="1477"/>
      <c r="ADC48" s="1477"/>
      <c r="ADD48" s="1477"/>
      <c r="ADE48" s="1477"/>
      <c r="ADF48" s="1477"/>
      <c r="ADG48" s="1477"/>
      <c r="ADH48" s="1477"/>
      <c r="ADI48" s="1477"/>
      <c r="ADJ48" s="1477"/>
      <c r="ADK48" s="1477"/>
      <c r="ADL48" s="1477"/>
      <c r="ADM48" s="1477"/>
      <c r="ADN48" s="1477"/>
      <c r="ADO48" s="1477"/>
      <c r="ADP48" s="1477"/>
      <c r="ADQ48" s="1477"/>
      <c r="ADR48" s="1477"/>
      <c r="ADS48" s="1477"/>
      <c r="ADT48" s="1477"/>
      <c r="ADU48" s="1477"/>
      <c r="ADV48" s="1477"/>
      <c r="ADW48" s="1477"/>
      <c r="ADX48" s="1477"/>
      <c r="ADY48" s="1477"/>
      <c r="ADZ48" s="1477"/>
      <c r="AEA48" s="1477"/>
      <c r="AEB48" s="1477"/>
      <c r="AEC48" s="1477"/>
      <c r="AED48" s="1477"/>
      <c r="AEE48" s="1477"/>
      <c r="AEF48" s="1477"/>
      <c r="AEG48" s="1477"/>
      <c r="AEH48" s="1477"/>
      <c r="AEI48" s="1477"/>
      <c r="AEJ48" s="1477"/>
      <c r="AEK48" s="1477"/>
      <c r="AEL48" s="1477"/>
      <c r="AEM48" s="1477"/>
      <c r="AEN48" s="1477"/>
      <c r="AEO48" s="1477"/>
      <c r="AEP48" s="1477"/>
      <c r="AEQ48" s="1477"/>
      <c r="AER48" s="1477"/>
      <c r="AES48" s="1477"/>
      <c r="AET48" s="1477"/>
      <c r="AEU48" s="1477"/>
      <c r="AEV48" s="1477"/>
      <c r="AEW48" s="1477"/>
      <c r="AEX48" s="1477"/>
      <c r="AEY48" s="1477"/>
      <c r="AEZ48" s="1477"/>
      <c r="AFA48" s="1477"/>
      <c r="AFB48" s="1477"/>
      <c r="AFC48" s="1477"/>
      <c r="AFD48" s="1477"/>
      <c r="AFE48" s="1477"/>
      <c r="AFF48" s="1477"/>
      <c r="AFG48" s="1477"/>
      <c r="AFH48" s="1477"/>
      <c r="AFI48" s="1477"/>
      <c r="AFJ48" s="1477"/>
      <c r="AFK48" s="1477"/>
      <c r="AFL48" s="1477"/>
      <c r="AFM48" s="1477"/>
      <c r="AFN48" s="1477"/>
      <c r="AFO48" s="1477"/>
      <c r="AFP48" s="1477"/>
      <c r="AFQ48" s="1477"/>
      <c r="AFR48" s="1477"/>
      <c r="AFS48" s="1477"/>
      <c r="AFT48" s="1477"/>
      <c r="AFU48" s="1477"/>
      <c r="AFV48" s="1477"/>
      <c r="AFW48" s="1477"/>
      <c r="AFX48" s="1477"/>
      <c r="AFY48" s="1477"/>
      <c r="AFZ48" s="1477"/>
      <c r="AGA48" s="1477"/>
      <c r="AGB48" s="1477"/>
      <c r="AGC48" s="1477"/>
      <c r="AGD48" s="1477"/>
      <c r="AGE48" s="1477"/>
      <c r="AGF48" s="1477"/>
      <c r="AGG48" s="1477"/>
      <c r="AGH48" s="1477"/>
      <c r="AGI48" s="1477"/>
      <c r="AGJ48" s="1477"/>
      <c r="AGK48" s="1477"/>
      <c r="AGL48" s="1477"/>
      <c r="AGM48" s="1477"/>
      <c r="AGN48" s="1477"/>
      <c r="AGO48" s="1477"/>
      <c r="AGP48" s="1477"/>
      <c r="AGQ48" s="1477"/>
      <c r="AGR48" s="1477"/>
      <c r="AGS48" s="1477"/>
      <c r="AGT48" s="1477"/>
      <c r="AGU48" s="1477"/>
      <c r="AGV48" s="1477"/>
      <c r="AGW48" s="1477"/>
      <c r="AGX48" s="1477"/>
      <c r="AGY48" s="1477"/>
      <c r="AGZ48" s="1477"/>
      <c r="AHA48" s="1477"/>
      <c r="AHB48" s="1477"/>
      <c r="AHC48" s="1477"/>
      <c r="AHD48" s="1477"/>
      <c r="AHE48" s="1477"/>
      <c r="AHF48" s="1477"/>
      <c r="AHG48" s="1477"/>
      <c r="AHH48" s="1477"/>
      <c r="AHI48" s="1477"/>
      <c r="AHJ48" s="1477"/>
      <c r="AHK48" s="1477"/>
      <c r="AHL48" s="1477"/>
      <c r="AHM48" s="1477"/>
      <c r="AHN48" s="1477"/>
      <c r="AHO48" s="1477"/>
      <c r="AHP48" s="1477"/>
      <c r="AHQ48" s="1477"/>
      <c r="AHR48" s="1477"/>
      <c r="AHS48" s="1477"/>
      <c r="AHT48" s="1477"/>
      <c r="AHU48" s="1477"/>
      <c r="AHV48" s="1477"/>
      <c r="AHW48" s="1477"/>
      <c r="AHX48" s="1477"/>
      <c r="AHY48" s="1477"/>
      <c r="AHZ48" s="1477"/>
      <c r="AIA48" s="1477"/>
      <c r="AIB48" s="1477"/>
      <c r="AIC48" s="1477"/>
      <c r="AID48" s="1477"/>
      <c r="AIE48" s="1477"/>
      <c r="AIF48" s="1477"/>
      <c r="AIG48" s="1477"/>
      <c r="AIH48" s="1477"/>
      <c r="AII48" s="1477"/>
      <c r="AIJ48" s="1477"/>
      <c r="AIK48" s="1477"/>
      <c r="AIL48" s="1477"/>
      <c r="AIM48" s="1477"/>
      <c r="AIN48" s="1477"/>
      <c r="AIO48" s="1477"/>
      <c r="AIP48" s="1477"/>
      <c r="AIQ48" s="1477"/>
      <c r="AIR48" s="1477"/>
      <c r="AIS48" s="1477"/>
      <c r="AIT48" s="1477"/>
      <c r="AIU48" s="1477"/>
      <c r="AIV48" s="1477"/>
      <c r="AIW48" s="1477"/>
      <c r="AIX48" s="1477"/>
      <c r="AIY48" s="1477"/>
      <c r="AIZ48" s="1477"/>
      <c r="AJA48" s="1477"/>
      <c r="AJB48" s="1477"/>
      <c r="AJC48" s="1477"/>
      <c r="AJD48" s="1477"/>
      <c r="AJE48" s="1477"/>
      <c r="AJF48" s="1477"/>
      <c r="AJG48" s="1477"/>
      <c r="AJH48" s="1477"/>
      <c r="AJI48" s="1477"/>
      <c r="AJJ48" s="1477"/>
      <c r="AJK48" s="1477"/>
      <c r="AJL48" s="1477"/>
      <c r="AJM48" s="1477"/>
      <c r="AJN48" s="1477"/>
      <c r="AJO48" s="1477"/>
      <c r="AJP48" s="1477"/>
      <c r="AJQ48" s="1477"/>
      <c r="AJR48" s="1477"/>
      <c r="AJS48" s="1477"/>
      <c r="AJT48" s="1477"/>
      <c r="AJU48" s="1477"/>
      <c r="AJV48" s="1477"/>
      <c r="AJW48" s="1477"/>
      <c r="AJX48" s="1477"/>
      <c r="AJY48" s="1477"/>
      <c r="AJZ48" s="1477"/>
      <c r="AKA48" s="1477"/>
      <c r="AKB48" s="1477"/>
      <c r="AKC48" s="1477"/>
      <c r="AKD48" s="1477"/>
      <c r="AKE48" s="1477"/>
      <c r="AKF48" s="1477"/>
      <c r="AKG48" s="1477"/>
      <c r="AKH48" s="1477"/>
      <c r="AKI48" s="1477"/>
      <c r="AKJ48" s="1477"/>
      <c r="AKK48" s="1477"/>
      <c r="AKL48" s="1477"/>
      <c r="AKM48" s="1477"/>
      <c r="AKN48" s="1477"/>
      <c r="AKO48" s="1477"/>
      <c r="AKP48" s="1477"/>
      <c r="AKQ48" s="1477"/>
      <c r="AKR48" s="1477"/>
      <c r="AKS48" s="1477"/>
      <c r="AKT48" s="1477"/>
      <c r="AKU48" s="1477"/>
      <c r="AKV48" s="1477"/>
      <c r="AKW48" s="1477"/>
      <c r="AKX48" s="1477"/>
      <c r="AKY48" s="1477"/>
      <c r="AKZ48" s="1477"/>
      <c r="ALA48" s="1477"/>
      <c r="ALB48" s="1477"/>
      <c r="ALC48" s="1477"/>
      <c r="ALD48" s="1477"/>
      <c r="ALE48" s="1477"/>
      <c r="ALF48" s="1477"/>
      <c r="ALG48" s="1477"/>
      <c r="ALH48" s="1477"/>
      <c r="ALI48" s="1477"/>
      <c r="ALJ48" s="1477"/>
      <c r="ALK48" s="1477"/>
      <c r="ALL48" s="1477"/>
      <c r="ALM48" s="1477"/>
      <c r="ALN48" s="1477"/>
      <c r="ALO48" s="1477"/>
      <c r="ALP48" s="1477"/>
      <c r="ALQ48" s="1477"/>
      <c r="ALR48" s="1477"/>
      <c r="ALS48" s="1477"/>
      <c r="ALT48" s="1477"/>
      <c r="ALU48" s="1477"/>
      <c r="ALV48" s="1477"/>
      <c r="ALW48" s="1477"/>
      <c r="ALX48" s="1477"/>
      <c r="ALY48" s="1477"/>
      <c r="ALZ48" s="1477"/>
      <c r="AMA48" s="1477"/>
      <c r="AMB48" s="1477"/>
      <c r="AMC48" s="1477"/>
      <c r="AMD48" s="1477"/>
      <c r="AME48" s="1477"/>
      <c r="AMF48" s="1477"/>
      <c r="AMG48" s="1477"/>
      <c r="AMH48" s="1477"/>
      <c r="AMI48" s="1477"/>
      <c r="AMJ48" s="1477"/>
      <c r="AMK48" s="1477"/>
      <c r="AML48" s="1477"/>
      <c r="AMM48" s="1477"/>
      <c r="AMN48" s="1477"/>
      <c r="AMO48" s="1477"/>
      <c r="AMP48" s="1477"/>
      <c r="AMQ48" s="1477"/>
      <c r="AMR48" s="1477"/>
      <c r="AMS48" s="1477"/>
      <c r="AMT48" s="1477"/>
      <c r="AMU48" s="1477"/>
      <c r="AMV48" s="1477"/>
      <c r="AMW48" s="1477"/>
      <c r="AMX48" s="1477"/>
      <c r="AMY48" s="1477"/>
      <c r="AMZ48" s="1477"/>
      <c r="ANA48" s="1477"/>
      <c r="ANB48" s="1477"/>
      <c r="ANC48" s="1477"/>
      <c r="AND48" s="1477"/>
      <c r="ANE48" s="1477"/>
      <c r="ANF48" s="1477"/>
      <c r="ANG48" s="1477"/>
      <c r="ANH48" s="1477"/>
      <c r="ANI48" s="1477"/>
      <c r="ANJ48" s="1477"/>
      <c r="ANK48" s="1477"/>
      <c r="ANL48" s="1477"/>
      <c r="ANM48" s="1477"/>
      <c r="ANN48" s="1477"/>
      <c r="ANO48" s="1477"/>
      <c r="ANP48" s="1477"/>
      <c r="ANQ48" s="1477"/>
      <c r="ANR48" s="1477"/>
      <c r="ANS48" s="1477"/>
      <c r="ANT48" s="1477"/>
      <c r="ANU48" s="1477"/>
      <c r="ANV48" s="1477"/>
      <c r="ANW48" s="1477"/>
      <c r="ANX48" s="1477"/>
      <c r="ANY48" s="1477"/>
      <c r="ANZ48" s="1477"/>
      <c r="AOA48" s="1477"/>
      <c r="AOB48" s="1477"/>
      <c r="AOC48" s="1477"/>
      <c r="AOD48" s="1477"/>
      <c r="AOE48" s="1477"/>
      <c r="AOF48" s="1477"/>
      <c r="AOG48" s="1477"/>
      <c r="AOH48" s="1477"/>
      <c r="AOI48" s="1477"/>
      <c r="AOJ48" s="1477"/>
      <c r="AOK48" s="1477"/>
      <c r="AOL48" s="1477"/>
      <c r="AOM48" s="1477"/>
      <c r="AON48" s="1477"/>
      <c r="AOO48" s="1477"/>
      <c r="AOP48" s="1477"/>
      <c r="AOQ48" s="1477"/>
      <c r="AOR48" s="1477"/>
      <c r="AOS48" s="1477"/>
      <c r="AOT48" s="1477"/>
      <c r="AOU48" s="1477"/>
      <c r="AOV48" s="1477"/>
      <c r="AOW48" s="1477"/>
      <c r="AOX48" s="1477"/>
      <c r="AOY48" s="1477"/>
      <c r="AOZ48" s="1477"/>
      <c r="APA48" s="1477"/>
      <c r="APB48" s="1477"/>
      <c r="APC48" s="1477"/>
      <c r="APD48" s="1477"/>
      <c r="APE48" s="1477"/>
      <c r="APF48" s="1477"/>
      <c r="APG48" s="1477"/>
      <c r="APH48" s="1477"/>
      <c r="API48" s="1477"/>
      <c r="APJ48" s="1477"/>
      <c r="APK48" s="1477"/>
      <c r="APL48" s="1477"/>
      <c r="APM48" s="1477"/>
      <c r="APN48" s="1477"/>
      <c r="APO48" s="1477"/>
      <c r="APP48" s="1477"/>
      <c r="APQ48" s="1477"/>
      <c r="APR48" s="1477"/>
      <c r="APS48" s="1477"/>
      <c r="APT48" s="1477"/>
      <c r="APU48" s="1477"/>
      <c r="APV48" s="1477"/>
      <c r="APW48" s="1477"/>
      <c r="APX48" s="1477"/>
      <c r="APY48" s="1477"/>
      <c r="APZ48" s="1477"/>
      <c r="AQA48" s="1477"/>
      <c r="AQB48" s="1477"/>
      <c r="AQC48" s="1477"/>
      <c r="AQD48" s="1477"/>
      <c r="AQE48" s="1477"/>
      <c r="AQF48" s="1477"/>
      <c r="AQG48" s="1477"/>
      <c r="AQH48" s="1477"/>
      <c r="AQI48" s="1477"/>
      <c r="AQJ48" s="1477"/>
      <c r="AQK48" s="1477"/>
      <c r="AQL48" s="1477"/>
      <c r="AQM48" s="1477"/>
      <c r="AQN48" s="1477"/>
      <c r="AQO48" s="1477"/>
      <c r="AQP48" s="1477"/>
      <c r="AQQ48" s="1477"/>
      <c r="AQR48" s="1477"/>
      <c r="AQS48" s="1477"/>
      <c r="AQT48" s="1477"/>
      <c r="AQU48" s="1477"/>
      <c r="AQV48" s="1477"/>
      <c r="AQW48" s="1477"/>
      <c r="AQX48" s="1477"/>
      <c r="AQY48" s="1477"/>
      <c r="AQZ48" s="1477"/>
      <c r="ARA48" s="1477"/>
      <c r="ARB48" s="1477"/>
      <c r="ARC48" s="1477"/>
      <c r="ARD48" s="1477"/>
      <c r="ARE48" s="1477"/>
      <c r="ARF48" s="1477"/>
      <c r="ARG48" s="1477"/>
      <c r="ARH48" s="1477"/>
      <c r="ARI48" s="1477"/>
      <c r="ARJ48" s="1477"/>
      <c r="ARK48" s="1477"/>
      <c r="ARL48" s="1477"/>
      <c r="ARM48" s="1477"/>
      <c r="ARN48" s="1477"/>
      <c r="ARO48" s="1477"/>
      <c r="ARP48" s="1477"/>
      <c r="ARQ48" s="1477"/>
      <c r="ARR48" s="1477"/>
      <c r="ARS48" s="1477"/>
      <c r="ART48" s="1477"/>
      <c r="ARU48" s="1477"/>
      <c r="ARV48" s="1477"/>
      <c r="ARW48" s="1477"/>
      <c r="ARX48" s="1477"/>
      <c r="ARY48" s="1477"/>
      <c r="ARZ48" s="1477"/>
      <c r="ASA48" s="1477"/>
      <c r="ASB48" s="1477"/>
      <c r="ASC48" s="1477"/>
      <c r="ASD48" s="1477"/>
      <c r="ASE48" s="1477"/>
      <c r="ASF48" s="1477"/>
      <c r="ASG48" s="1477"/>
      <c r="ASH48" s="1477"/>
      <c r="ASI48" s="1477"/>
      <c r="ASJ48" s="1477"/>
      <c r="ASK48" s="1477"/>
      <c r="ASL48" s="1477"/>
      <c r="ASM48" s="1477"/>
      <c r="ASN48" s="1477"/>
      <c r="ASO48" s="1477"/>
      <c r="ASP48" s="1477"/>
      <c r="ASQ48" s="1477"/>
      <c r="ASR48" s="1477"/>
      <c r="ASS48" s="1477"/>
      <c r="AST48" s="1477"/>
      <c r="ASU48" s="1477"/>
      <c r="ASV48" s="1477"/>
      <c r="ASW48" s="1477"/>
      <c r="ASX48" s="1477"/>
      <c r="ASY48" s="1477"/>
      <c r="ASZ48" s="1477"/>
      <c r="ATA48" s="1477"/>
      <c r="ATB48" s="1477"/>
      <c r="ATC48" s="1477"/>
      <c r="ATD48" s="1477"/>
      <c r="ATE48" s="1477"/>
      <c r="ATF48" s="1477"/>
      <c r="ATG48" s="1477"/>
      <c r="ATH48" s="1477"/>
      <c r="ATI48" s="1477"/>
      <c r="ATJ48" s="1477"/>
      <c r="ATK48" s="1477"/>
      <c r="ATL48" s="1477"/>
      <c r="ATM48" s="1477"/>
      <c r="ATN48" s="1477"/>
      <c r="ATO48" s="1477"/>
      <c r="ATP48" s="1477"/>
      <c r="ATQ48" s="1477"/>
      <c r="ATR48" s="1477"/>
      <c r="ATS48" s="1477"/>
      <c r="ATT48" s="1477"/>
      <c r="ATU48" s="1477"/>
      <c r="ATV48" s="1477"/>
      <c r="ATW48" s="1477"/>
      <c r="ATX48" s="1477"/>
      <c r="ATY48" s="1477"/>
      <c r="ATZ48" s="1477"/>
      <c r="AUA48" s="1477"/>
      <c r="AUB48" s="1477"/>
      <c r="AUC48" s="1477"/>
      <c r="AUD48" s="1477"/>
      <c r="AUE48" s="1477"/>
      <c r="AUF48" s="1477"/>
      <c r="AUG48" s="1477"/>
      <c r="AUH48" s="1477"/>
      <c r="AUI48" s="1477"/>
      <c r="AUJ48" s="1477"/>
      <c r="AUK48" s="1477"/>
      <c r="AUL48" s="1477"/>
      <c r="AUM48" s="1477"/>
      <c r="AUN48" s="1477"/>
      <c r="AUO48" s="1477"/>
      <c r="AUP48" s="1477"/>
      <c r="AUQ48" s="1477"/>
      <c r="AUR48" s="1477"/>
      <c r="AUS48" s="1477"/>
      <c r="AUT48" s="1477"/>
      <c r="AUU48" s="1477"/>
      <c r="AUV48" s="1477"/>
      <c r="AUW48" s="1477"/>
      <c r="AUX48" s="1477"/>
      <c r="AUY48" s="1477"/>
      <c r="AUZ48" s="1477"/>
      <c r="AVA48" s="1477"/>
      <c r="AVB48" s="1477"/>
      <c r="AVC48" s="1477"/>
      <c r="AVD48" s="1477"/>
      <c r="AVE48" s="1477"/>
      <c r="AVF48" s="1477"/>
      <c r="AVG48" s="1477"/>
      <c r="AVH48" s="1477"/>
      <c r="AVI48" s="1477"/>
      <c r="AVJ48" s="1477"/>
      <c r="AVK48" s="1477"/>
      <c r="AVL48" s="1477"/>
      <c r="AVM48" s="1477"/>
      <c r="AVN48" s="1477"/>
      <c r="AVO48" s="1477"/>
      <c r="AVP48" s="1477"/>
      <c r="AVQ48" s="1477"/>
      <c r="AVR48" s="1477"/>
      <c r="AVS48" s="1477"/>
      <c r="AVT48" s="1477"/>
      <c r="AVU48" s="1477"/>
      <c r="AVV48" s="1477"/>
      <c r="AVW48" s="1477"/>
      <c r="AVX48" s="1477"/>
      <c r="AVY48" s="1477"/>
      <c r="AVZ48" s="1477"/>
      <c r="AWA48" s="1477"/>
      <c r="AWB48" s="1477"/>
      <c r="AWC48" s="1477"/>
      <c r="AWD48" s="1477"/>
      <c r="AWE48" s="1477"/>
      <c r="AWF48" s="1477"/>
      <c r="AWG48" s="1477"/>
      <c r="AWH48" s="1477"/>
      <c r="AWI48" s="1477"/>
      <c r="AWJ48" s="1477"/>
      <c r="AWK48" s="1477"/>
      <c r="AWL48" s="1477"/>
      <c r="AWM48" s="1477"/>
      <c r="AWN48" s="1477"/>
      <c r="AWO48" s="1477"/>
      <c r="AWP48" s="1477"/>
      <c r="AWQ48" s="1477"/>
      <c r="AWR48" s="1477"/>
      <c r="AWS48" s="1477"/>
      <c r="AWT48" s="1477"/>
      <c r="AWU48" s="1477"/>
      <c r="AWV48" s="1477"/>
      <c r="AWW48" s="1477"/>
      <c r="AWX48" s="1477"/>
      <c r="AWY48" s="1477"/>
      <c r="AWZ48" s="1477"/>
      <c r="AXA48" s="1477"/>
      <c r="AXB48" s="1477"/>
      <c r="AXC48" s="1477"/>
      <c r="AXD48" s="1477"/>
      <c r="AXE48" s="1477"/>
      <c r="AXF48" s="1477"/>
      <c r="AXG48" s="1477"/>
      <c r="AXH48" s="1477"/>
      <c r="AXI48" s="1477"/>
      <c r="AXJ48" s="1477"/>
      <c r="AXK48" s="1477"/>
      <c r="AXL48" s="1477"/>
      <c r="AXM48" s="1477"/>
      <c r="AXN48" s="1477"/>
      <c r="AXO48" s="1477"/>
      <c r="AXP48" s="1477"/>
      <c r="AXQ48" s="1477"/>
      <c r="AXR48" s="1477"/>
      <c r="AXS48" s="1477"/>
      <c r="AXT48" s="1477"/>
      <c r="AXU48" s="1477"/>
      <c r="AXV48" s="1477"/>
      <c r="AXW48" s="1477"/>
      <c r="AXX48" s="1477"/>
      <c r="AXY48" s="1477"/>
      <c r="AXZ48" s="1477"/>
      <c r="AYA48" s="1477"/>
      <c r="AYB48" s="1477"/>
      <c r="AYC48" s="1477"/>
      <c r="AYD48" s="1477"/>
      <c r="AYE48" s="1477"/>
      <c r="AYF48" s="1477"/>
      <c r="AYG48" s="1477"/>
      <c r="AYH48" s="1477"/>
      <c r="AYI48" s="1477"/>
      <c r="AYJ48" s="1477"/>
      <c r="AYK48" s="1477"/>
      <c r="AYL48" s="1477"/>
      <c r="AYM48" s="1477"/>
      <c r="AYN48" s="1477"/>
      <c r="AYO48" s="1477"/>
      <c r="AYP48" s="1477"/>
      <c r="AYQ48" s="1477"/>
      <c r="AYR48" s="1477"/>
      <c r="AYS48" s="1477"/>
      <c r="AYT48" s="1477"/>
      <c r="AYU48" s="1477"/>
      <c r="AYV48" s="1477"/>
      <c r="AYW48" s="1477"/>
      <c r="AYX48" s="1477"/>
      <c r="AYY48" s="1477"/>
      <c r="AYZ48" s="1477"/>
      <c r="AZA48" s="1477"/>
      <c r="AZB48" s="1477"/>
      <c r="AZC48" s="1477"/>
      <c r="AZD48" s="1477"/>
      <c r="AZE48" s="1477"/>
      <c r="AZF48" s="1477"/>
      <c r="AZG48" s="1477"/>
      <c r="AZH48" s="1477"/>
      <c r="AZI48" s="1477"/>
      <c r="AZJ48" s="1477"/>
      <c r="AZK48" s="1477"/>
      <c r="AZL48" s="1477"/>
      <c r="AZM48" s="1477"/>
      <c r="AZN48" s="1477"/>
      <c r="AZO48" s="1477"/>
      <c r="AZP48" s="1477"/>
      <c r="AZQ48" s="1477"/>
      <c r="AZR48" s="1477"/>
      <c r="AZS48" s="1477"/>
      <c r="AZT48" s="1477"/>
      <c r="AZU48" s="1477"/>
      <c r="AZV48" s="1477"/>
      <c r="AZW48" s="1477"/>
      <c r="AZX48" s="1477"/>
      <c r="AZY48" s="1477"/>
      <c r="AZZ48" s="1477"/>
      <c r="BAA48" s="1477"/>
      <c r="BAB48" s="1477"/>
      <c r="BAC48" s="1477"/>
      <c r="BAD48" s="1477"/>
      <c r="BAE48" s="1477"/>
      <c r="BAF48" s="1477"/>
      <c r="BAG48" s="1477"/>
      <c r="BAH48" s="1477"/>
      <c r="BAI48" s="1477"/>
      <c r="BAJ48" s="1477"/>
      <c r="BAK48" s="1477"/>
      <c r="BAL48" s="1477"/>
      <c r="BAM48" s="1477"/>
      <c r="BAN48" s="1477"/>
      <c r="BAO48" s="1477"/>
      <c r="BAP48" s="1477"/>
      <c r="BAQ48" s="1477"/>
      <c r="BAR48" s="1477"/>
      <c r="BAS48" s="1477"/>
      <c r="BAT48" s="1477"/>
      <c r="BAU48" s="1477"/>
      <c r="BAV48" s="1477"/>
      <c r="BAW48" s="1477"/>
      <c r="BAX48" s="1477"/>
      <c r="BAY48" s="1477"/>
      <c r="BAZ48" s="1477"/>
      <c r="BBA48" s="1477"/>
      <c r="BBB48" s="1477"/>
      <c r="BBC48" s="1477"/>
      <c r="BBD48" s="1477"/>
      <c r="BBE48" s="1477"/>
      <c r="BBF48" s="1477"/>
      <c r="BBG48" s="1477"/>
      <c r="BBH48" s="1477"/>
      <c r="BBI48" s="1477"/>
      <c r="BBJ48" s="1477"/>
      <c r="BBK48" s="1477"/>
      <c r="BBL48" s="1477"/>
      <c r="BBM48" s="1477"/>
      <c r="BBN48" s="1477"/>
      <c r="BBO48" s="1477"/>
      <c r="BBP48" s="1477"/>
      <c r="BBQ48" s="1477"/>
      <c r="BBR48" s="1477"/>
      <c r="BBS48" s="1477"/>
      <c r="BBT48" s="1477"/>
      <c r="BBU48" s="1477"/>
      <c r="BBV48" s="1477"/>
      <c r="BBW48" s="1477"/>
      <c r="BBX48" s="1477"/>
      <c r="BBY48" s="1477"/>
      <c r="BBZ48" s="1477"/>
      <c r="BCA48" s="1477"/>
      <c r="BCB48" s="1477"/>
      <c r="BCC48" s="1477"/>
      <c r="BCD48" s="1477"/>
      <c r="BCE48" s="1477"/>
      <c r="BCF48" s="1477"/>
      <c r="BCG48" s="1477"/>
      <c r="BCH48" s="1477"/>
      <c r="BCI48" s="1477"/>
      <c r="BCJ48" s="1477"/>
      <c r="BCK48" s="1477"/>
      <c r="BCL48" s="1477"/>
      <c r="BCM48" s="1477"/>
      <c r="BCN48" s="1477"/>
      <c r="BCO48" s="1477"/>
      <c r="BCP48" s="1477"/>
      <c r="BCQ48" s="1477"/>
      <c r="BCR48" s="1477"/>
      <c r="BCS48" s="1477"/>
      <c r="BCT48" s="1477"/>
      <c r="BCU48" s="1477"/>
      <c r="BCV48" s="1477"/>
      <c r="BCW48" s="1477"/>
      <c r="BCX48" s="1477"/>
      <c r="BCY48" s="1477"/>
      <c r="BCZ48" s="1477"/>
      <c r="BDA48" s="1477"/>
      <c r="BDB48" s="1477"/>
      <c r="BDC48" s="1477"/>
      <c r="BDD48" s="1477"/>
      <c r="BDE48" s="1477"/>
      <c r="BDF48" s="1477"/>
      <c r="BDG48" s="1477"/>
      <c r="BDH48" s="1477"/>
      <c r="BDI48" s="1477"/>
      <c r="BDJ48" s="1477"/>
      <c r="BDK48" s="1477"/>
      <c r="BDL48" s="1477"/>
      <c r="BDM48" s="1477"/>
      <c r="BDN48" s="1477"/>
      <c r="BDO48" s="1477"/>
      <c r="BDP48" s="1477"/>
      <c r="BDQ48" s="1477"/>
      <c r="BDR48" s="1477"/>
      <c r="BDS48" s="1477"/>
      <c r="BDT48" s="1477"/>
      <c r="BDU48" s="1477"/>
      <c r="BDV48" s="1477"/>
      <c r="BDW48" s="1477"/>
      <c r="BDX48" s="1477"/>
      <c r="BDY48" s="1477"/>
      <c r="BDZ48" s="1477"/>
      <c r="BEA48" s="1477"/>
      <c r="BEB48" s="1477"/>
      <c r="BEC48" s="1477"/>
      <c r="BED48" s="1477"/>
      <c r="BEE48" s="1477"/>
      <c r="BEF48" s="1477"/>
      <c r="BEG48" s="1477"/>
      <c r="BEH48" s="1477"/>
      <c r="BEI48" s="1477"/>
      <c r="BEJ48" s="1477"/>
      <c r="BEK48" s="1477"/>
      <c r="BEL48" s="1477"/>
      <c r="BEM48" s="1477"/>
      <c r="BEN48" s="1477"/>
      <c r="BEO48" s="1477"/>
      <c r="BEP48" s="1477"/>
      <c r="BEQ48" s="1477"/>
      <c r="BER48" s="1477"/>
      <c r="BES48" s="1477"/>
      <c r="BET48" s="1477"/>
      <c r="BEU48" s="1477"/>
      <c r="BEV48" s="1477"/>
      <c r="BEW48" s="1477"/>
      <c r="BEX48" s="1477"/>
      <c r="BEY48" s="1477"/>
      <c r="BEZ48" s="1477"/>
      <c r="BFA48" s="1477"/>
      <c r="BFB48" s="1477"/>
      <c r="BFC48" s="1477"/>
      <c r="BFD48" s="1477"/>
      <c r="BFE48" s="1477"/>
      <c r="BFF48" s="1477"/>
      <c r="BFG48" s="1477"/>
      <c r="BFH48" s="1477"/>
      <c r="BFI48" s="1477"/>
      <c r="BFJ48" s="1477"/>
      <c r="BFK48" s="1477"/>
      <c r="BFL48" s="1477"/>
      <c r="BFM48" s="1477"/>
      <c r="BFN48" s="1477"/>
      <c r="BFO48" s="1477"/>
      <c r="BFP48" s="1477"/>
      <c r="BFQ48" s="1477"/>
      <c r="BFR48" s="1477"/>
      <c r="BFS48" s="1477"/>
      <c r="BFT48" s="1477"/>
      <c r="BFU48" s="1477"/>
      <c r="BFV48" s="1477"/>
      <c r="BFW48" s="1477"/>
      <c r="BFX48" s="1477"/>
      <c r="BFY48" s="1477"/>
      <c r="BFZ48" s="1477"/>
      <c r="BGA48" s="1477"/>
      <c r="BGB48" s="1477"/>
      <c r="BGC48" s="1477"/>
      <c r="BGD48" s="1477"/>
      <c r="BGE48" s="1477"/>
      <c r="BGF48" s="1477"/>
      <c r="BGG48" s="1477"/>
      <c r="BGH48" s="1477"/>
      <c r="BGI48" s="1477"/>
      <c r="BGJ48" s="1477"/>
      <c r="BGK48" s="1477"/>
      <c r="BGL48" s="1477"/>
      <c r="BGM48" s="1477"/>
      <c r="BGN48" s="1477"/>
      <c r="BGO48" s="1477"/>
      <c r="BGP48" s="1477"/>
      <c r="BGQ48" s="1477"/>
      <c r="BGR48" s="1477"/>
      <c r="BGS48" s="1477"/>
      <c r="BGT48" s="1477"/>
      <c r="BGU48" s="1477"/>
      <c r="BGV48" s="1477"/>
      <c r="BGW48" s="1477"/>
      <c r="BGX48" s="1477"/>
      <c r="BGY48" s="1477"/>
      <c r="BGZ48" s="1477"/>
      <c r="BHA48" s="1477"/>
      <c r="BHB48" s="1477"/>
      <c r="BHC48" s="1477"/>
      <c r="BHD48" s="1477"/>
      <c r="BHE48" s="1477"/>
      <c r="BHF48" s="1477"/>
      <c r="BHG48" s="1477"/>
      <c r="BHH48" s="1477"/>
      <c r="BHI48" s="1477"/>
      <c r="BHJ48" s="1477"/>
      <c r="BHK48" s="1477"/>
      <c r="BHL48" s="1477"/>
      <c r="BHM48" s="1477"/>
      <c r="BHN48" s="1477"/>
      <c r="BHO48" s="1477"/>
      <c r="BHP48" s="1477"/>
      <c r="BHQ48" s="1477"/>
      <c r="BHR48" s="1477"/>
      <c r="BHS48" s="1477"/>
      <c r="BHT48" s="1477"/>
      <c r="BHU48" s="1477"/>
      <c r="BHV48" s="1477"/>
      <c r="BHW48" s="1477"/>
      <c r="BHX48" s="1477"/>
      <c r="BHY48" s="1477"/>
      <c r="BHZ48" s="1477"/>
      <c r="BIA48" s="1477"/>
      <c r="BIB48" s="1477"/>
      <c r="BIC48" s="1477"/>
      <c r="BID48" s="1477"/>
      <c r="BIE48" s="1477"/>
      <c r="BIF48" s="1477"/>
      <c r="BIG48" s="1477"/>
      <c r="BIH48" s="1477"/>
      <c r="BII48" s="1477"/>
      <c r="BIJ48" s="1477"/>
      <c r="BIK48" s="1477"/>
      <c r="BIL48" s="1477"/>
      <c r="BIM48" s="1477"/>
      <c r="BIN48" s="1477"/>
      <c r="BIO48" s="1477"/>
      <c r="BIP48" s="1477"/>
      <c r="BIQ48" s="1477"/>
      <c r="BIR48" s="1477"/>
      <c r="BIS48" s="1477"/>
      <c r="BIT48" s="1477"/>
      <c r="BIU48" s="1477"/>
      <c r="BIV48" s="1477"/>
      <c r="BIW48" s="1477"/>
      <c r="BIX48" s="1477"/>
      <c r="BIY48" s="1477"/>
      <c r="BIZ48" s="1477"/>
      <c r="BJA48" s="1477"/>
      <c r="BJB48" s="1477"/>
      <c r="BJC48" s="1477"/>
      <c r="BJD48" s="1477"/>
      <c r="BJE48" s="1477"/>
      <c r="BJF48" s="1477"/>
      <c r="BJG48" s="1477"/>
      <c r="BJH48" s="1477"/>
      <c r="BJI48" s="1477"/>
      <c r="BJJ48" s="1477"/>
      <c r="BJK48" s="1477"/>
      <c r="BJL48" s="1477"/>
      <c r="BJM48" s="1477"/>
      <c r="BJN48" s="1477"/>
      <c r="BJO48" s="1477"/>
      <c r="BJP48" s="1477"/>
      <c r="BJQ48" s="1477"/>
      <c r="BJR48" s="1477"/>
      <c r="BJS48" s="1477"/>
      <c r="BJT48" s="1477"/>
      <c r="BJU48" s="1477"/>
      <c r="BJV48" s="1477"/>
      <c r="BJW48" s="1477"/>
      <c r="BJX48" s="1477"/>
      <c r="BJY48" s="1477"/>
      <c r="BJZ48" s="1477"/>
      <c r="BKA48" s="1477"/>
      <c r="BKB48" s="1477"/>
      <c r="BKC48" s="1477"/>
      <c r="BKD48" s="1477"/>
      <c r="BKE48" s="1477"/>
      <c r="BKF48" s="1477"/>
      <c r="BKG48" s="1477"/>
      <c r="BKH48" s="1477"/>
      <c r="BKI48" s="1477"/>
      <c r="BKJ48" s="1477"/>
      <c r="BKK48" s="1477"/>
      <c r="BKL48" s="1477"/>
      <c r="BKM48" s="1477"/>
      <c r="BKN48" s="1477"/>
      <c r="BKO48" s="1477"/>
      <c r="BKP48" s="1477"/>
      <c r="BKQ48" s="1477"/>
      <c r="BKR48" s="1477"/>
      <c r="BKS48" s="1477"/>
      <c r="BKT48" s="1477"/>
      <c r="BKU48" s="1477"/>
      <c r="BKV48" s="1477"/>
      <c r="BKW48" s="1477"/>
      <c r="BKX48" s="1477"/>
      <c r="BKY48" s="1477"/>
      <c r="BKZ48" s="1477"/>
      <c r="BLA48" s="1477"/>
      <c r="BLB48" s="1477"/>
      <c r="BLC48" s="1477"/>
      <c r="BLD48" s="1477"/>
      <c r="BLE48" s="1477"/>
      <c r="BLF48" s="1477"/>
      <c r="BLG48" s="1477"/>
      <c r="BLH48" s="1477"/>
      <c r="BLI48" s="1477"/>
      <c r="BLJ48" s="1477"/>
      <c r="BLK48" s="1477"/>
      <c r="BLL48" s="1477"/>
      <c r="BLM48" s="1477"/>
      <c r="BLN48" s="1477"/>
      <c r="BLO48" s="1477"/>
      <c r="BLP48" s="1477"/>
      <c r="BLQ48" s="1477"/>
      <c r="BLR48" s="1477"/>
      <c r="BLS48" s="1477"/>
      <c r="BLT48" s="1477"/>
      <c r="BLU48" s="1477"/>
      <c r="BLV48" s="1477"/>
      <c r="BLW48" s="1477"/>
      <c r="BLX48" s="1477"/>
      <c r="BLY48" s="1477"/>
      <c r="BLZ48" s="1477"/>
      <c r="BMA48" s="1477"/>
      <c r="BMB48" s="1477"/>
      <c r="BMC48" s="1477"/>
      <c r="BMD48" s="1477"/>
      <c r="BME48" s="1477"/>
      <c r="BMF48" s="1477"/>
      <c r="BMG48" s="1477"/>
      <c r="BMH48" s="1477"/>
      <c r="BMI48" s="1477"/>
      <c r="BMJ48" s="1477"/>
      <c r="BMK48" s="1477"/>
      <c r="BML48" s="1477"/>
      <c r="BMM48" s="1477"/>
      <c r="BMN48" s="1477"/>
      <c r="BMO48" s="1477"/>
      <c r="BMP48" s="1477"/>
      <c r="BMQ48" s="1477"/>
      <c r="BMR48" s="1477"/>
      <c r="BMS48" s="1477"/>
      <c r="BMT48" s="1477"/>
      <c r="BMU48" s="1477"/>
      <c r="BMV48" s="1477"/>
      <c r="BMW48" s="1477"/>
      <c r="BMX48" s="1477"/>
      <c r="BMY48" s="1477"/>
      <c r="BMZ48" s="1477"/>
      <c r="BNA48" s="1477"/>
      <c r="BNB48" s="1477"/>
      <c r="BNC48" s="1477"/>
      <c r="BND48" s="1477"/>
      <c r="BNE48" s="1477"/>
      <c r="BNF48" s="1477"/>
      <c r="BNG48" s="1477"/>
      <c r="BNH48" s="1477"/>
      <c r="BNI48" s="1477"/>
      <c r="BNJ48" s="1477"/>
      <c r="BNK48" s="1477"/>
      <c r="BNL48" s="1477"/>
      <c r="BNM48" s="1477"/>
      <c r="BNN48" s="1477"/>
      <c r="BNO48" s="1477"/>
      <c r="BNP48" s="1477"/>
      <c r="BNQ48" s="1477"/>
      <c r="BNR48" s="1477"/>
      <c r="BNS48" s="1477"/>
      <c r="BNT48" s="1477"/>
      <c r="BNU48" s="1477"/>
      <c r="BNV48" s="1477"/>
      <c r="BNW48" s="1477"/>
      <c r="BNX48" s="1477"/>
      <c r="BNY48" s="1477"/>
      <c r="BNZ48" s="1477"/>
      <c r="BOA48" s="1477"/>
      <c r="BOB48" s="1477"/>
      <c r="BOC48" s="1477"/>
      <c r="BOD48" s="1477"/>
      <c r="BOE48" s="1477"/>
      <c r="BOF48" s="1477"/>
      <c r="BOG48" s="1477"/>
      <c r="BOH48" s="1477"/>
      <c r="BOI48" s="1477"/>
      <c r="BOJ48" s="1477"/>
      <c r="BOK48" s="1477"/>
      <c r="BOL48" s="1477"/>
      <c r="BOM48" s="1477"/>
      <c r="BON48" s="1477"/>
      <c r="BOO48" s="1477"/>
      <c r="BOP48" s="1477"/>
      <c r="BOQ48" s="1477"/>
      <c r="BOR48" s="1477"/>
      <c r="BOS48" s="1477"/>
      <c r="BOT48" s="1477"/>
      <c r="BOU48" s="1477"/>
      <c r="BOV48" s="1477"/>
      <c r="BOW48" s="1477"/>
      <c r="BOX48" s="1477"/>
      <c r="BOY48" s="1477"/>
      <c r="BOZ48" s="1477"/>
      <c r="BPA48" s="1477"/>
      <c r="BPB48" s="1477"/>
      <c r="BPC48" s="1477"/>
      <c r="BPD48" s="1477"/>
      <c r="BPE48" s="1477"/>
      <c r="BPF48" s="1477"/>
      <c r="BPG48" s="1477"/>
      <c r="BPH48" s="1477"/>
      <c r="BPI48" s="1477"/>
      <c r="BPJ48" s="1477"/>
      <c r="BPK48" s="1477"/>
      <c r="BPL48" s="1477"/>
      <c r="BPM48" s="1477"/>
      <c r="BPN48" s="1477"/>
      <c r="BPO48" s="1477"/>
      <c r="BPP48" s="1477"/>
      <c r="BPQ48" s="1477"/>
      <c r="BPR48" s="1477"/>
      <c r="BPS48" s="1477"/>
      <c r="BPT48" s="1477"/>
      <c r="BPU48" s="1477"/>
      <c r="BPV48" s="1477"/>
      <c r="BPW48" s="1477"/>
      <c r="BPX48" s="1477"/>
      <c r="BPY48" s="1477"/>
      <c r="BPZ48" s="1477"/>
      <c r="BQA48" s="1477"/>
      <c r="BQB48" s="1477"/>
      <c r="BQC48" s="1477"/>
      <c r="BQD48" s="1477"/>
      <c r="BQE48" s="1477"/>
      <c r="BQF48" s="1477"/>
      <c r="BQG48" s="1477"/>
      <c r="BQH48" s="1477"/>
      <c r="BQI48" s="1477"/>
      <c r="BQJ48" s="1477"/>
      <c r="BQK48" s="1477"/>
      <c r="BQL48" s="1477"/>
      <c r="BQM48" s="1477"/>
      <c r="BQN48" s="1477"/>
      <c r="BQO48" s="1477"/>
      <c r="BQP48" s="1477"/>
      <c r="BQQ48" s="1477"/>
      <c r="BQR48" s="1477"/>
      <c r="BQS48" s="1477"/>
      <c r="BQT48" s="1477"/>
      <c r="BQU48" s="1477"/>
      <c r="BQV48" s="1477"/>
      <c r="BQW48" s="1477"/>
      <c r="BQX48" s="1477"/>
      <c r="BQY48" s="1477"/>
      <c r="BQZ48" s="1477"/>
      <c r="BRA48" s="1477"/>
      <c r="BRB48" s="1477"/>
      <c r="BRC48" s="1477"/>
      <c r="BRD48" s="1477"/>
      <c r="BRE48" s="1477"/>
      <c r="BRF48" s="1477"/>
      <c r="BRG48" s="1477"/>
      <c r="BRH48" s="1477"/>
      <c r="BRI48" s="1477"/>
      <c r="BRJ48" s="1477"/>
      <c r="BRK48" s="1477"/>
      <c r="BRL48" s="1477"/>
      <c r="BRM48" s="1477"/>
      <c r="BRN48" s="1477"/>
      <c r="BRO48" s="1477"/>
      <c r="BRP48" s="1477"/>
      <c r="BRQ48" s="1477"/>
      <c r="BRR48" s="1477"/>
      <c r="BRS48" s="1477"/>
      <c r="BRT48" s="1477"/>
      <c r="BRU48" s="1477"/>
      <c r="BRV48" s="1477"/>
      <c r="BRW48" s="1477"/>
      <c r="BRX48" s="1477"/>
      <c r="BRY48" s="1477"/>
      <c r="BRZ48" s="1477"/>
      <c r="BSA48" s="1477"/>
      <c r="BSB48" s="1477"/>
      <c r="BSC48" s="1477"/>
      <c r="BSD48" s="1477"/>
      <c r="BSE48" s="1477"/>
      <c r="BSF48" s="1477"/>
      <c r="BSG48" s="1477"/>
      <c r="BSH48" s="1477"/>
      <c r="BSI48" s="1477"/>
      <c r="BSJ48" s="1477"/>
      <c r="BSK48" s="1477"/>
      <c r="BSL48" s="1477"/>
      <c r="BSM48" s="1477"/>
      <c r="BSN48" s="1477"/>
      <c r="BSO48" s="1477"/>
      <c r="BSP48" s="1477"/>
      <c r="BSQ48" s="1477"/>
      <c r="BSR48" s="1477"/>
      <c r="BSS48" s="1477"/>
      <c r="BST48" s="1477"/>
      <c r="BSU48" s="1477"/>
      <c r="BSV48" s="1477"/>
      <c r="BSW48" s="1477"/>
      <c r="BSX48" s="1477"/>
      <c r="BSY48" s="1477"/>
      <c r="BSZ48" s="1477"/>
      <c r="BTA48" s="1477"/>
      <c r="BTB48" s="1477"/>
      <c r="BTC48" s="1477"/>
      <c r="BTD48" s="1477"/>
      <c r="BTE48" s="1477"/>
      <c r="BTF48" s="1477"/>
      <c r="BTG48" s="1477"/>
      <c r="BTH48" s="1477"/>
      <c r="BTI48" s="1477"/>
      <c r="BTJ48" s="1477"/>
      <c r="BTK48" s="1477"/>
      <c r="BTL48" s="1477"/>
      <c r="BTM48" s="1477"/>
      <c r="BTN48" s="1477"/>
      <c r="BTO48" s="1477"/>
      <c r="BTP48" s="1477"/>
      <c r="BTQ48" s="1477"/>
      <c r="BTR48" s="1477"/>
      <c r="BTS48" s="1477"/>
      <c r="BTT48" s="1477"/>
      <c r="BTU48" s="1477"/>
      <c r="BTV48" s="1477"/>
      <c r="BTW48" s="1477"/>
      <c r="BTX48" s="1477"/>
      <c r="BTY48" s="1477"/>
      <c r="BTZ48" s="1477"/>
      <c r="BUA48" s="1477"/>
      <c r="BUB48" s="1477"/>
      <c r="BUC48" s="1477"/>
      <c r="BUD48" s="1477"/>
      <c r="BUE48" s="1477"/>
      <c r="BUF48" s="1477"/>
      <c r="BUG48" s="1477"/>
      <c r="BUH48" s="1477"/>
      <c r="BUI48" s="1477"/>
      <c r="BUJ48" s="1477"/>
      <c r="BUK48" s="1477"/>
      <c r="BUL48" s="1477"/>
      <c r="BUM48" s="1477"/>
      <c r="BUN48" s="1477"/>
      <c r="BUO48" s="1477"/>
      <c r="BUP48" s="1477"/>
      <c r="BUQ48" s="1477"/>
      <c r="BUR48" s="1477"/>
      <c r="BUS48" s="1477"/>
      <c r="BUT48" s="1477"/>
      <c r="BUU48" s="1477"/>
      <c r="BUV48" s="1477"/>
      <c r="BUW48" s="1477"/>
      <c r="BUX48" s="1477"/>
      <c r="BUY48" s="1477"/>
      <c r="BUZ48" s="1477"/>
      <c r="BVA48" s="1477"/>
      <c r="BVB48" s="1477"/>
      <c r="BVC48" s="1477"/>
      <c r="BVD48" s="1477"/>
      <c r="BVE48" s="1477"/>
      <c r="BVF48" s="1477"/>
      <c r="BVG48" s="1477"/>
      <c r="BVH48" s="1477"/>
      <c r="BVI48" s="1477"/>
      <c r="BVJ48" s="1477"/>
      <c r="BVK48" s="1477"/>
      <c r="BVL48" s="1477"/>
      <c r="BVM48" s="1477"/>
      <c r="BVN48" s="1477"/>
      <c r="BVO48" s="1477"/>
      <c r="BVP48" s="1477"/>
      <c r="BVQ48" s="1477"/>
      <c r="BVR48" s="1477"/>
      <c r="BVS48" s="1477"/>
      <c r="BVT48" s="1477"/>
      <c r="BVU48" s="1477"/>
      <c r="BVV48" s="1477"/>
      <c r="BVW48" s="1477"/>
      <c r="BVX48" s="1477"/>
      <c r="BVY48" s="1477"/>
      <c r="BVZ48" s="1477"/>
      <c r="BWA48" s="1477"/>
      <c r="BWB48" s="1477"/>
      <c r="BWC48" s="1477"/>
      <c r="BWD48" s="1477"/>
      <c r="BWE48" s="1477"/>
      <c r="BWF48" s="1477"/>
      <c r="BWG48" s="1477"/>
      <c r="BWH48" s="1477"/>
      <c r="BWI48" s="1477"/>
      <c r="BWJ48" s="1477"/>
      <c r="BWK48" s="1477"/>
      <c r="BWL48" s="1477"/>
      <c r="BWM48" s="1477"/>
      <c r="BWN48" s="1477"/>
      <c r="BWO48" s="1477"/>
      <c r="BWP48" s="1477"/>
      <c r="BWQ48" s="1477"/>
      <c r="BWR48" s="1477"/>
      <c r="BWS48" s="1477"/>
      <c r="BWT48" s="1477"/>
      <c r="BWU48" s="1477"/>
      <c r="BWV48" s="1477"/>
      <c r="BWW48" s="1477"/>
      <c r="BWX48" s="1477"/>
      <c r="BWY48" s="1477"/>
      <c r="BWZ48" s="1477"/>
      <c r="BXA48" s="1477"/>
      <c r="BXB48" s="1477"/>
      <c r="BXC48" s="1477"/>
      <c r="BXD48" s="1477"/>
      <c r="BXE48" s="1477"/>
      <c r="BXF48" s="1477"/>
      <c r="BXG48" s="1477"/>
      <c r="BXH48" s="1477"/>
      <c r="BXI48" s="1477"/>
      <c r="BXJ48" s="1477"/>
      <c r="BXK48" s="1477"/>
      <c r="BXL48" s="1477"/>
      <c r="BXM48" s="1477"/>
      <c r="BXN48" s="1477"/>
      <c r="BXO48" s="1477"/>
      <c r="BXP48" s="1477"/>
      <c r="BXQ48" s="1477"/>
      <c r="BXR48" s="1477"/>
      <c r="BXS48" s="1477"/>
      <c r="BXT48" s="1477"/>
      <c r="BXU48" s="1477"/>
      <c r="BXV48" s="1477"/>
      <c r="BXW48" s="1477"/>
      <c r="BXX48" s="1477"/>
      <c r="BXY48" s="1477"/>
      <c r="BXZ48" s="1477"/>
      <c r="BYA48" s="1477"/>
      <c r="BYB48" s="1477"/>
      <c r="BYC48" s="1477"/>
      <c r="BYD48" s="1477"/>
      <c r="BYE48" s="1477"/>
      <c r="BYF48" s="1477"/>
      <c r="BYG48" s="1477"/>
      <c r="BYH48" s="1477"/>
      <c r="BYI48" s="1477"/>
      <c r="BYJ48" s="1477"/>
      <c r="BYK48" s="1477"/>
      <c r="BYL48" s="1477"/>
      <c r="BYM48" s="1477"/>
      <c r="BYN48" s="1477"/>
      <c r="BYO48" s="1477"/>
      <c r="BYP48" s="1477"/>
      <c r="BYQ48" s="1477"/>
      <c r="BYR48" s="1477"/>
      <c r="BYS48" s="1477"/>
      <c r="BYT48" s="1477"/>
      <c r="BYU48" s="1477"/>
      <c r="BYV48" s="1477"/>
      <c r="BYW48" s="1477"/>
      <c r="BYX48" s="1477"/>
      <c r="BYY48" s="1477"/>
      <c r="BYZ48" s="1477"/>
      <c r="BZA48" s="1477"/>
      <c r="BZB48" s="1477"/>
      <c r="BZC48" s="1477"/>
      <c r="BZD48" s="1477"/>
      <c r="BZE48" s="1477"/>
      <c r="BZF48" s="1477"/>
      <c r="BZG48" s="1477"/>
      <c r="BZH48" s="1477"/>
      <c r="BZI48" s="1477"/>
      <c r="BZJ48" s="1477"/>
      <c r="BZK48" s="1477"/>
      <c r="BZL48" s="1477"/>
      <c r="BZM48" s="1477"/>
      <c r="BZN48" s="1477"/>
      <c r="BZO48" s="1477"/>
      <c r="BZP48" s="1477"/>
      <c r="BZQ48" s="1477"/>
      <c r="BZR48" s="1477"/>
      <c r="BZS48" s="1477"/>
      <c r="BZT48" s="1477"/>
      <c r="BZU48" s="1477"/>
      <c r="BZV48" s="1477"/>
      <c r="BZW48" s="1477"/>
      <c r="BZX48" s="1477"/>
      <c r="BZY48" s="1477"/>
      <c r="BZZ48" s="1477"/>
      <c r="CAA48" s="1477"/>
      <c r="CAB48" s="1477"/>
      <c r="CAC48" s="1477"/>
      <c r="CAD48" s="1477"/>
      <c r="CAE48" s="1477"/>
      <c r="CAF48" s="1477"/>
      <c r="CAG48" s="1477"/>
      <c r="CAH48" s="1477"/>
      <c r="CAI48" s="1477"/>
      <c r="CAJ48" s="1477"/>
      <c r="CAK48" s="1477"/>
      <c r="CAL48" s="1477"/>
      <c r="CAM48" s="1477"/>
      <c r="CAN48" s="1477"/>
      <c r="CAO48" s="1477"/>
      <c r="CAP48" s="1477"/>
      <c r="CAQ48" s="1477"/>
      <c r="CAR48" s="1477"/>
      <c r="CAS48" s="1477"/>
      <c r="CAT48" s="1477"/>
      <c r="CAU48" s="1477"/>
      <c r="CAV48" s="1477"/>
      <c r="CAW48" s="1477"/>
      <c r="CAX48" s="1477"/>
      <c r="CAY48" s="1477"/>
      <c r="CAZ48" s="1477"/>
      <c r="CBA48" s="1477"/>
      <c r="CBB48" s="1477"/>
      <c r="CBC48" s="1477"/>
      <c r="CBD48" s="1477"/>
      <c r="CBE48" s="1477"/>
      <c r="CBF48" s="1477"/>
      <c r="CBG48" s="1477"/>
      <c r="CBH48" s="1477"/>
      <c r="CBI48" s="1477"/>
      <c r="CBJ48" s="1477"/>
      <c r="CBK48" s="1477"/>
      <c r="CBL48" s="1477"/>
      <c r="CBM48" s="1477"/>
      <c r="CBN48" s="1477"/>
      <c r="CBO48" s="1477"/>
      <c r="CBP48" s="1477"/>
      <c r="CBQ48" s="1477"/>
      <c r="CBR48" s="1477"/>
      <c r="CBS48" s="1477"/>
      <c r="CBT48" s="1477"/>
      <c r="CBU48" s="1477"/>
      <c r="CBV48" s="1477"/>
      <c r="CBW48" s="1477"/>
      <c r="CBX48" s="1477"/>
      <c r="CBY48" s="1477"/>
      <c r="CBZ48" s="1477"/>
      <c r="CCA48" s="1477"/>
      <c r="CCB48" s="1477"/>
      <c r="CCC48" s="1477"/>
      <c r="CCD48" s="1477"/>
      <c r="CCE48" s="1477"/>
      <c r="CCF48" s="1477"/>
      <c r="CCG48" s="1477"/>
      <c r="CCH48" s="1477"/>
      <c r="CCI48" s="1477"/>
      <c r="CCJ48" s="1477"/>
      <c r="CCK48" s="1477"/>
      <c r="CCL48" s="1477"/>
      <c r="CCM48" s="1477"/>
      <c r="CCN48" s="1477"/>
      <c r="CCO48" s="1477"/>
      <c r="CCP48" s="1477"/>
      <c r="CCQ48" s="1477"/>
      <c r="CCR48" s="1477"/>
      <c r="CCS48" s="1477"/>
      <c r="CCT48" s="1477"/>
      <c r="CCU48" s="1477"/>
      <c r="CCV48" s="1477"/>
      <c r="CCW48" s="1477"/>
      <c r="CCX48" s="1477"/>
      <c r="CCY48" s="1477"/>
      <c r="CCZ48" s="1477"/>
      <c r="CDA48" s="1477"/>
      <c r="CDB48" s="1477"/>
      <c r="CDC48" s="1477"/>
      <c r="CDD48" s="1477"/>
      <c r="CDE48" s="1477"/>
      <c r="CDF48" s="1477"/>
      <c r="CDG48" s="1477"/>
      <c r="CDH48" s="1477"/>
      <c r="CDI48" s="1477"/>
      <c r="CDJ48" s="1477"/>
      <c r="CDK48" s="1477"/>
      <c r="CDL48" s="1477"/>
      <c r="CDM48" s="1477"/>
      <c r="CDN48" s="1477"/>
      <c r="CDO48" s="1477"/>
      <c r="CDP48" s="1477"/>
      <c r="CDQ48" s="1477"/>
      <c r="CDR48" s="1477"/>
      <c r="CDS48" s="1477"/>
      <c r="CDT48" s="1477"/>
      <c r="CDU48" s="1477"/>
      <c r="CDV48" s="1477"/>
      <c r="CDW48" s="1477"/>
      <c r="CDX48" s="1477"/>
      <c r="CDY48" s="1477"/>
      <c r="CDZ48" s="1477"/>
      <c r="CEA48" s="1477"/>
      <c r="CEB48" s="1477"/>
      <c r="CEC48" s="1477"/>
      <c r="CED48" s="1477"/>
      <c r="CEE48" s="1477"/>
      <c r="CEF48" s="1477"/>
      <c r="CEG48" s="1477"/>
      <c r="CEH48" s="1477"/>
      <c r="CEI48" s="1477"/>
      <c r="CEJ48" s="1477"/>
      <c r="CEK48" s="1477"/>
      <c r="CEL48" s="1477"/>
      <c r="CEM48" s="1477"/>
      <c r="CEN48" s="1477"/>
      <c r="CEO48" s="1477"/>
      <c r="CEP48" s="1477"/>
      <c r="CEQ48" s="1477"/>
      <c r="CER48" s="1477"/>
      <c r="CES48" s="1477"/>
      <c r="CET48" s="1477"/>
      <c r="CEU48" s="1477"/>
      <c r="CEV48" s="1477"/>
      <c r="CEW48" s="1477"/>
      <c r="CEX48" s="1477"/>
      <c r="CEY48" s="1477"/>
      <c r="CEZ48" s="1477"/>
      <c r="CFA48" s="1477"/>
      <c r="CFB48" s="1477"/>
      <c r="CFC48" s="1477"/>
      <c r="CFD48" s="1477"/>
      <c r="CFE48" s="1477"/>
      <c r="CFF48" s="1477"/>
      <c r="CFG48" s="1477"/>
      <c r="CFH48" s="1477"/>
      <c r="CFI48" s="1477"/>
      <c r="CFJ48" s="1477"/>
      <c r="CFK48" s="1477"/>
      <c r="CFL48" s="1477"/>
      <c r="CFM48" s="1477"/>
      <c r="CFN48" s="1477"/>
      <c r="CFO48" s="1477"/>
      <c r="CFP48" s="1477"/>
      <c r="CFQ48" s="1477"/>
      <c r="CFR48" s="1477"/>
      <c r="CFS48" s="1477"/>
      <c r="CFT48" s="1477"/>
      <c r="CFU48" s="1477"/>
      <c r="CFV48" s="1477"/>
      <c r="CFW48" s="1477"/>
      <c r="CFX48" s="1477"/>
      <c r="CFY48" s="1477"/>
      <c r="CFZ48" s="1477"/>
      <c r="CGA48" s="1477"/>
      <c r="CGB48" s="1477"/>
      <c r="CGC48" s="1477"/>
      <c r="CGD48" s="1477"/>
      <c r="CGE48" s="1477"/>
      <c r="CGF48" s="1477"/>
      <c r="CGG48" s="1477"/>
      <c r="CGH48" s="1477"/>
      <c r="CGI48" s="1477"/>
      <c r="CGJ48" s="1477"/>
      <c r="CGK48" s="1477"/>
      <c r="CGL48" s="1477"/>
      <c r="CGM48" s="1477"/>
      <c r="CGN48" s="1477"/>
      <c r="CGO48" s="1477"/>
      <c r="CGP48" s="1477"/>
      <c r="CGQ48" s="1477"/>
      <c r="CGR48" s="1477"/>
      <c r="CGS48" s="1477"/>
      <c r="CGT48" s="1477"/>
      <c r="CGU48" s="1477"/>
      <c r="CGV48" s="1477"/>
      <c r="CGW48" s="1477"/>
      <c r="CGX48" s="1477"/>
      <c r="CGY48" s="1477"/>
      <c r="CGZ48" s="1477"/>
      <c r="CHA48" s="1477"/>
      <c r="CHB48" s="1477"/>
      <c r="CHC48" s="1477"/>
      <c r="CHD48" s="1477"/>
      <c r="CHE48" s="1477"/>
      <c r="CHF48" s="1477"/>
      <c r="CHG48" s="1477"/>
      <c r="CHH48" s="1477"/>
      <c r="CHI48" s="1477"/>
      <c r="CHJ48" s="1477"/>
      <c r="CHK48" s="1477"/>
      <c r="CHL48" s="1477"/>
      <c r="CHM48" s="1477"/>
      <c r="CHN48" s="1477"/>
      <c r="CHO48" s="1477"/>
      <c r="CHP48" s="1477"/>
      <c r="CHQ48" s="1477"/>
      <c r="CHR48" s="1477"/>
      <c r="CHS48" s="1477"/>
      <c r="CHT48" s="1477"/>
      <c r="CHU48" s="1477"/>
      <c r="CHV48" s="1477"/>
      <c r="CHW48" s="1477"/>
      <c r="CHX48" s="1477"/>
      <c r="CHY48" s="1477"/>
      <c r="CHZ48" s="1477"/>
      <c r="CIA48" s="1477"/>
      <c r="CIB48" s="1477"/>
      <c r="CIC48" s="1477"/>
      <c r="CID48" s="1477"/>
      <c r="CIE48" s="1477"/>
      <c r="CIF48" s="1477"/>
      <c r="CIG48" s="1477"/>
      <c r="CIH48" s="1477"/>
      <c r="CII48" s="1477"/>
      <c r="CIJ48" s="1477"/>
      <c r="CIK48" s="1477"/>
      <c r="CIL48" s="1477"/>
      <c r="CIM48" s="1477"/>
      <c r="CIN48" s="1477"/>
      <c r="CIO48" s="1477"/>
      <c r="CIP48" s="1477"/>
      <c r="CIQ48" s="1477"/>
      <c r="CIR48" s="1477"/>
      <c r="CIS48" s="1477"/>
      <c r="CIT48" s="1477"/>
      <c r="CIU48" s="1477"/>
      <c r="CIV48" s="1477"/>
      <c r="CIW48" s="1477"/>
      <c r="CIX48" s="1477"/>
      <c r="CIY48" s="1477"/>
      <c r="CIZ48" s="1477"/>
      <c r="CJA48" s="1477"/>
      <c r="CJB48" s="1477"/>
      <c r="CJC48" s="1477"/>
      <c r="CJD48" s="1477"/>
      <c r="CJE48" s="1477"/>
      <c r="CJF48" s="1477"/>
      <c r="CJG48" s="1477"/>
      <c r="CJH48" s="1477"/>
      <c r="CJI48" s="1477"/>
      <c r="CJJ48" s="1477"/>
      <c r="CJK48" s="1477"/>
      <c r="CJL48" s="1477"/>
      <c r="CJM48" s="1477"/>
      <c r="CJN48" s="1477"/>
      <c r="CJO48" s="1477"/>
      <c r="CJP48" s="1477"/>
      <c r="CJQ48" s="1477"/>
      <c r="CJR48" s="1477"/>
      <c r="CJS48" s="1477"/>
      <c r="CJT48" s="1477"/>
      <c r="CJU48" s="1477"/>
      <c r="CJV48" s="1477"/>
      <c r="CJW48" s="1477"/>
      <c r="CJX48" s="1477"/>
      <c r="CJY48" s="1477"/>
      <c r="CJZ48" s="1477"/>
      <c r="CKA48" s="1477"/>
      <c r="CKB48" s="1477"/>
      <c r="CKC48" s="1477"/>
      <c r="CKD48" s="1477"/>
      <c r="CKE48" s="1477"/>
      <c r="CKF48" s="1477"/>
      <c r="CKG48" s="1477"/>
      <c r="CKH48" s="1477"/>
      <c r="CKI48" s="1477"/>
      <c r="CKJ48" s="1477"/>
      <c r="CKK48" s="1477"/>
      <c r="CKL48" s="1477"/>
      <c r="CKM48" s="1477"/>
      <c r="CKN48" s="1477"/>
      <c r="CKO48" s="1477"/>
      <c r="CKP48" s="1477"/>
      <c r="CKQ48" s="1477"/>
      <c r="CKR48" s="1477"/>
      <c r="CKS48" s="1477"/>
      <c r="CKT48" s="1477"/>
      <c r="CKU48" s="1477"/>
      <c r="CKV48" s="1477"/>
      <c r="CKW48" s="1477"/>
      <c r="CKX48" s="1477"/>
      <c r="CKY48" s="1477"/>
      <c r="CKZ48" s="1477"/>
      <c r="CLA48" s="1477"/>
      <c r="CLB48" s="1477"/>
      <c r="CLC48" s="1477"/>
      <c r="CLD48" s="1477"/>
      <c r="CLE48" s="1477"/>
      <c r="CLF48" s="1477"/>
      <c r="CLG48" s="1477"/>
      <c r="CLH48" s="1477"/>
      <c r="CLI48" s="1477"/>
      <c r="CLJ48" s="1477"/>
      <c r="CLK48" s="1477"/>
      <c r="CLL48" s="1477"/>
      <c r="CLM48" s="1477"/>
      <c r="CLN48" s="1477"/>
      <c r="CLO48" s="1477"/>
      <c r="CLP48" s="1477"/>
      <c r="CLQ48" s="1477"/>
      <c r="CLR48" s="1477"/>
      <c r="CLS48" s="1477"/>
      <c r="CLT48" s="1477"/>
      <c r="CLU48" s="1477"/>
      <c r="CLV48" s="1477"/>
      <c r="CLW48" s="1477"/>
      <c r="CLX48" s="1477"/>
      <c r="CLY48" s="1477"/>
      <c r="CLZ48" s="1477"/>
      <c r="CMA48" s="1477"/>
      <c r="CMB48" s="1477"/>
      <c r="CMC48" s="1477"/>
      <c r="CMD48" s="1477"/>
      <c r="CME48" s="1477"/>
      <c r="CMF48" s="1477"/>
      <c r="CMG48" s="1477"/>
      <c r="CMH48" s="1477"/>
      <c r="CMI48" s="1477"/>
      <c r="CMJ48" s="1477"/>
      <c r="CMK48" s="1477"/>
      <c r="CML48" s="1477"/>
      <c r="CMM48" s="1477"/>
      <c r="CMN48" s="1477"/>
      <c r="CMO48" s="1477"/>
      <c r="CMP48" s="1477"/>
      <c r="CMQ48" s="1477"/>
      <c r="CMR48" s="1477"/>
      <c r="CMS48" s="1477"/>
      <c r="CMT48" s="1477"/>
      <c r="CMU48" s="1477"/>
      <c r="CMV48" s="1477"/>
      <c r="CMW48" s="1477"/>
      <c r="CMX48" s="1477"/>
      <c r="CMY48" s="1477"/>
      <c r="CMZ48" s="1477"/>
      <c r="CNA48" s="1477"/>
      <c r="CNB48" s="1477"/>
      <c r="CNC48" s="1477"/>
      <c r="CND48" s="1477"/>
      <c r="CNE48" s="1477"/>
      <c r="CNF48" s="1477"/>
      <c r="CNG48" s="1477"/>
      <c r="CNH48" s="1477"/>
      <c r="CNI48" s="1477"/>
      <c r="CNJ48" s="1477"/>
      <c r="CNK48" s="1477"/>
      <c r="CNL48" s="1477"/>
      <c r="CNM48" s="1477"/>
      <c r="CNN48" s="1477"/>
      <c r="CNO48" s="1477"/>
      <c r="CNP48" s="1477"/>
      <c r="CNQ48" s="1477"/>
      <c r="CNR48" s="1477"/>
      <c r="CNS48" s="1477"/>
      <c r="CNT48" s="1477"/>
      <c r="CNU48" s="1477"/>
      <c r="CNV48" s="1477"/>
      <c r="CNW48" s="1477"/>
      <c r="CNX48" s="1477"/>
      <c r="CNY48" s="1477"/>
      <c r="CNZ48" s="1477"/>
      <c r="COA48" s="1477"/>
      <c r="COB48" s="1477"/>
      <c r="COC48" s="1477"/>
      <c r="COD48" s="1477"/>
      <c r="COE48" s="1477"/>
      <c r="COF48" s="1477"/>
      <c r="COG48" s="1477"/>
      <c r="COH48" s="1477"/>
      <c r="COI48" s="1477"/>
      <c r="COJ48" s="1477"/>
      <c r="COK48" s="1477"/>
      <c r="COL48" s="1477"/>
      <c r="COM48" s="1477"/>
      <c r="CON48" s="1477"/>
      <c r="COO48" s="1477"/>
      <c r="COP48" s="1477"/>
      <c r="COQ48" s="1477"/>
      <c r="COR48" s="1477"/>
      <c r="COS48" s="1477"/>
      <c r="COT48" s="1477"/>
      <c r="COU48" s="1477"/>
      <c r="COV48" s="1477"/>
      <c r="COW48" s="1477"/>
      <c r="COX48" s="1477"/>
      <c r="COY48" s="1477"/>
      <c r="COZ48" s="1477"/>
      <c r="CPA48" s="1477"/>
      <c r="CPB48" s="1477"/>
      <c r="CPC48" s="1477"/>
      <c r="CPD48" s="1477"/>
      <c r="CPE48" s="1477"/>
      <c r="CPF48" s="1477"/>
      <c r="CPG48" s="1477"/>
      <c r="CPH48" s="1477"/>
      <c r="CPI48" s="1477"/>
      <c r="CPJ48" s="1477"/>
      <c r="CPK48" s="1477"/>
      <c r="CPL48" s="1477"/>
      <c r="CPM48" s="1477"/>
      <c r="CPN48" s="1477"/>
      <c r="CPO48" s="1477"/>
      <c r="CPP48" s="1477"/>
      <c r="CPQ48" s="1477"/>
      <c r="CPR48" s="1477"/>
      <c r="CPS48" s="1477"/>
      <c r="CPT48" s="1477"/>
      <c r="CPU48" s="1477"/>
      <c r="CPV48" s="1477"/>
      <c r="CPW48" s="1477"/>
      <c r="CPX48" s="1477"/>
      <c r="CPY48" s="1477"/>
      <c r="CPZ48" s="1477"/>
      <c r="CQA48" s="1477"/>
      <c r="CQB48" s="1477"/>
      <c r="CQC48" s="1477"/>
      <c r="CQD48" s="1477"/>
      <c r="CQE48" s="1477"/>
      <c r="CQF48" s="1477"/>
      <c r="CQG48" s="1477"/>
      <c r="CQH48" s="1477"/>
      <c r="CQI48" s="1477"/>
      <c r="CQJ48" s="1477"/>
      <c r="CQK48" s="1477"/>
      <c r="CQL48" s="1477"/>
      <c r="CQM48" s="1477"/>
      <c r="CQN48" s="1477"/>
      <c r="CQO48" s="1477"/>
      <c r="CQP48" s="1477"/>
      <c r="CQQ48" s="1477"/>
      <c r="CQR48" s="1477"/>
      <c r="CQS48" s="1477"/>
      <c r="CQT48" s="1477"/>
      <c r="CQU48" s="1477"/>
      <c r="CQV48" s="1477"/>
      <c r="CQW48" s="1477"/>
      <c r="CQX48" s="1477"/>
      <c r="CQY48" s="1477"/>
      <c r="CQZ48" s="1477"/>
      <c r="CRA48" s="1477"/>
      <c r="CRB48" s="1477"/>
      <c r="CRC48" s="1477"/>
      <c r="CRD48" s="1477"/>
      <c r="CRE48" s="1477"/>
      <c r="CRF48" s="1477"/>
      <c r="CRG48" s="1477"/>
      <c r="CRH48" s="1477"/>
      <c r="CRI48" s="1477"/>
      <c r="CRJ48" s="1477"/>
      <c r="CRK48" s="1477"/>
      <c r="CRL48" s="1477"/>
      <c r="CRM48" s="1477"/>
      <c r="CRN48" s="1477"/>
      <c r="CRO48" s="1477"/>
      <c r="CRP48" s="1477"/>
      <c r="CRQ48" s="1477"/>
      <c r="CRR48" s="1477"/>
      <c r="CRS48" s="1477"/>
      <c r="CRT48" s="1477"/>
      <c r="CRU48" s="1477"/>
      <c r="CRV48" s="1477"/>
      <c r="CRW48" s="1477"/>
      <c r="CRX48" s="1477"/>
      <c r="CRY48" s="1477"/>
      <c r="CRZ48" s="1477"/>
      <c r="CSA48" s="1477"/>
      <c r="CSB48" s="1477"/>
      <c r="CSC48" s="1477"/>
      <c r="CSD48" s="1477"/>
      <c r="CSE48" s="1477"/>
      <c r="CSF48" s="1477"/>
      <c r="CSG48" s="1477"/>
      <c r="CSH48" s="1477"/>
      <c r="CSI48" s="1477"/>
      <c r="CSJ48" s="1477"/>
      <c r="CSK48" s="1477"/>
      <c r="CSL48" s="1477"/>
      <c r="CSM48" s="1477"/>
      <c r="CSN48" s="1477"/>
      <c r="CSO48" s="1477"/>
      <c r="CSP48" s="1477"/>
      <c r="CSQ48" s="1477"/>
      <c r="CSR48" s="1477"/>
      <c r="CSS48" s="1477"/>
      <c r="CST48" s="1477"/>
      <c r="CSU48" s="1477"/>
      <c r="CSV48" s="1477"/>
      <c r="CSW48" s="1477"/>
      <c r="CSX48" s="1477"/>
      <c r="CSY48" s="1477"/>
      <c r="CSZ48" s="1477"/>
      <c r="CTA48" s="1477"/>
      <c r="CTB48" s="1477"/>
      <c r="CTC48" s="1477"/>
      <c r="CTD48" s="1477"/>
      <c r="CTE48" s="1477"/>
      <c r="CTF48" s="1477"/>
      <c r="CTG48" s="1477"/>
      <c r="CTH48" s="1477"/>
      <c r="CTI48" s="1477"/>
      <c r="CTJ48" s="1477"/>
      <c r="CTK48" s="1477"/>
      <c r="CTL48" s="1477"/>
      <c r="CTM48" s="1477"/>
      <c r="CTN48" s="1477"/>
      <c r="CTO48" s="1477"/>
      <c r="CTP48" s="1477"/>
      <c r="CTQ48" s="1477"/>
      <c r="CTR48" s="1477"/>
      <c r="CTS48" s="1477"/>
      <c r="CTT48" s="1477"/>
      <c r="CTU48" s="1477"/>
      <c r="CTV48" s="1477"/>
      <c r="CTW48" s="1477"/>
      <c r="CTX48" s="1477"/>
      <c r="CTY48" s="1477"/>
      <c r="CTZ48" s="1477"/>
      <c r="CUA48" s="1477"/>
      <c r="CUB48" s="1477"/>
      <c r="CUC48" s="1477"/>
      <c r="CUD48" s="1477"/>
      <c r="CUE48" s="1477"/>
      <c r="CUF48" s="1477"/>
      <c r="CUG48" s="1477"/>
      <c r="CUH48" s="1477"/>
      <c r="CUI48" s="1477"/>
      <c r="CUJ48" s="1477"/>
      <c r="CUK48" s="1477"/>
      <c r="CUL48" s="1477"/>
      <c r="CUM48" s="1477"/>
      <c r="CUN48" s="1477"/>
      <c r="CUO48" s="1477"/>
      <c r="CUP48" s="1477"/>
      <c r="CUQ48" s="1477"/>
      <c r="CUR48" s="1477"/>
      <c r="CUS48" s="1477"/>
      <c r="CUT48" s="1477"/>
      <c r="CUU48" s="1477"/>
      <c r="CUV48" s="1477"/>
      <c r="CUW48" s="1477"/>
      <c r="CUX48" s="1477"/>
      <c r="CUY48" s="1477"/>
      <c r="CUZ48" s="1477"/>
      <c r="CVA48" s="1477"/>
      <c r="CVB48" s="1477"/>
      <c r="CVC48" s="1477"/>
      <c r="CVD48" s="1477"/>
      <c r="CVE48" s="1477"/>
      <c r="CVF48" s="1477"/>
      <c r="CVG48" s="1477"/>
      <c r="CVH48" s="1477"/>
      <c r="CVI48" s="1477"/>
      <c r="CVJ48" s="1477"/>
      <c r="CVK48" s="1477"/>
      <c r="CVL48" s="1477"/>
      <c r="CVM48" s="1477"/>
      <c r="CVN48" s="1477"/>
      <c r="CVO48" s="1477"/>
      <c r="CVP48" s="1477"/>
      <c r="CVQ48" s="1477"/>
      <c r="CVR48" s="1477"/>
      <c r="CVS48" s="1477"/>
      <c r="CVT48" s="1477"/>
      <c r="CVU48" s="1477"/>
      <c r="CVV48" s="1477"/>
      <c r="CVW48" s="1477"/>
      <c r="CVX48" s="1477"/>
      <c r="CVY48" s="1477"/>
      <c r="CVZ48" s="1477"/>
      <c r="CWA48" s="1477"/>
      <c r="CWB48" s="1477"/>
      <c r="CWC48" s="1477"/>
      <c r="CWD48" s="1477"/>
      <c r="CWE48" s="1477"/>
      <c r="CWF48" s="1477"/>
      <c r="CWG48" s="1477"/>
      <c r="CWH48" s="1477"/>
      <c r="CWI48" s="1477"/>
      <c r="CWJ48" s="1477"/>
      <c r="CWK48" s="1477"/>
      <c r="CWL48" s="1477"/>
      <c r="CWM48" s="1477"/>
      <c r="CWN48" s="1477"/>
      <c r="CWO48" s="1477"/>
      <c r="CWP48" s="1477"/>
      <c r="CWQ48" s="1477"/>
      <c r="CWR48" s="1477"/>
      <c r="CWS48" s="1477"/>
      <c r="CWT48" s="1477"/>
      <c r="CWU48" s="1477"/>
      <c r="CWV48" s="1477"/>
      <c r="CWW48" s="1477"/>
      <c r="CWX48" s="1477"/>
      <c r="CWY48" s="1477"/>
      <c r="CWZ48" s="1477"/>
      <c r="CXA48" s="1477"/>
      <c r="CXB48" s="1477"/>
      <c r="CXC48" s="1477"/>
      <c r="CXD48" s="1477"/>
      <c r="CXE48" s="1477"/>
      <c r="CXF48" s="1477"/>
      <c r="CXG48" s="1477"/>
      <c r="CXH48" s="1477"/>
      <c r="CXI48" s="1477"/>
      <c r="CXJ48" s="1477"/>
      <c r="CXK48" s="1477"/>
      <c r="CXL48" s="1477"/>
      <c r="CXM48" s="1477"/>
      <c r="CXN48" s="1477"/>
      <c r="CXO48" s="1477"/>
      <c r="CXP48" s="1477"/>
      <c r="CXQ48" s="1477"/>
      <c r="CXR48" s="1477"/>
      <c r="CXS48" s="1477"/>
      <c r="CXT48" s="1477"/>
      <c r="CXU48" s="1477"/>
      <c r="CXV48" s="1477"/>
      <c r="CXW48" s="1477"/>
      <c r="CXX48" s="1477"/>
      <c r="CXY48" s="1477"/>
      <c r="CXZ48" s="1477"/>
      <c r="CYA48" s="1477"/>
      <c r="CYB48" s="1477"/>
      <c r="CYC48" s="1477"/>
      <c r="CYD48" s="1477"/>
      <c r="CYE48" s="1477"/>
      <c r="CYF48" s="1477"/>
      <c r="CYG48" s="1477"/>
      <c r="CYH48" s="1477"/>
      <c r="CYI48" s="1477"/>
      <c r="CYJ48" s="1477"/>
      <c r="CYK48" s="1477"/>
      <c r="CYL48" s="1477"/>
      <c r="CYM48" s="1477"/>
      <c r="CYN48" s="1477"/>
      <c r="CYO48" s="1477"/>
      <c r="CYP48" s="1477"/>
      <c r="CYQ48" s="1477"/>
      <c r="CYR48" s="1477"/>
      <c r="CYS48" s="1477"/>
      <c r="CYT48" s="1477"/>
      <c r="CYU48" s="1477"/>
      <c r="CYV48" s="1477"/>
      <c r="CYW48" s="1477"/>
      <c r="CYX48" s="1477"/>
      <c r="CYY48" s="1477"/>
      <c r="CYZ48" s="1477"/>
      <c r="CZA48" s="1477"/>
      <c r="CZB48" s="1477"/>
      <c r="CZC48" s="1477"/>
      <c r="CZD48" s="1477"/>
      <c r="CZE48" s="1477"/>
      <c r="CZF48" s="1477"/>
      <c r="CZG48" s="1477"/>
      <c r="CZH48" s="1477"/>
      <c r="CZI48" s="1477"/>
      <c r="CZJ48" s="1477"/>
      <c r="CZK48" s="1477"/>
      <c r="CZL48" s="1477"/>
      <c r="CZM48" s="1477"/>
      <c r="CZN48" s="1477"/>
      <c r="CZO48" s="1477"/>
      <c r="CZP48" s="1477"/>
      <c r="CZQ48" s="1477"/>
      <c r="CZR48" s="1477"/>
      <c r="CZS48" s="1477"/>
      <c r="CZT48" s="1477"/>
      <c r="CZU48" s="1477"/>
      <c r="CZV48" s="1477"/>
      <c r="CZW48" s="1477"/>
      <c r="CZX48" s="1477"/>
      <c r="CZY48" s="1477"/>
      <c r="CZZ48" s="1477"/>
      <c r="DAA48" s="1477"/>
      <c r="DAB48" s="1477"/>
      <c r="DAC48" s="1477"/>
      <c r="DAD48" s="1477"/>
      <c r="DAE48" s="1477"/>
      <c r="DAF48" s="1477"/>
      <c r="DAG48" s="1477"/>
      <c r="DAH48" s="1477"/>
      <c r="DAI48" s="1477"/>
      <c r="DAJ48" s="1477"/>
      <c r="DAK48" s="1477"/>
      <c r="DAL48" s="1477"/>
      <c r="DAM48" s="1477"/>
      <c r="DAN48" s="1477"/>
      <c r="DAO48" s="1477"/>
      <c r="DAP48" s="1477"/>
      <c r="DAQ48" s="1477"/>
      <c r="DAR48" s="1477"/>
      <c r="DAS48" s="1477"/>
      <c r="DAT48" s="1477"/>
      <c r="DAU48" s="1477"/>
      <c r="DAV48" s="1477"/>
      <c r="DAW48" s="1477"/>
      <c r="DAX48" s="1477"/>
      <c r="DAY48" s="1477"/>
      <c r="DAZ48" s="1477"/>
      <c r="DBA48" s="1477"/>
      <c r="DBB48" s="1477"/>
      <c r="DBC48" s="1477"/>
      <c r="DBD48" s="1477"/>
      <c r="DBE48" s="1477"/>
      <c r="DBF48" s="1477"/>
      <c r="DBG48" s="1477"/>
      <c r="DBH48" s="1477"/>
      <c r="DBI48" s="1477"/>
      <c r="DBJ48" s="1477"/>
      <c r="DBK48" s="1477"/>
      <c r="DBL48" s="1477"/>
      <c r="DBM48" s="1477"/>
      <c r="DBN48" s="1477"/>
      <c r="DBO48" s="1477"/>
      <c r="DBP48" s="1477"/>
      <c r="DBQ48" s="1477"/>
      <c r="DBR48" s="1477"/>
      <c r="DBS48" s="1477"/>
      <c r="DBT48" s="1477"/>
      <c r="DBU48" s="1477"/>
      <c r="DBV48" s="1477"/>
      <c r="DBW48" s="1477"/>
      <c r="DBX48" s="1477"/>
      <c r="DBY48" s="1477"/>
      <c r="DBZ48" s="1477"/>
      <c r="DCA48" s="1477"/>
      <c r="DCB48" s="1477"/>
      <c r="DCC48" s="1477"/>
      <c r="DCD48" s="1477"/>
      <c r="DCE48" s="1477"/>
      <c r="DCF48" s="1477"/>
      <c r="DCG48" s="1477"/>
      <c r="DCH48" s="1477"/>
      <c r="DCI48" s="1477"/>
      <c r="DCJ48" s="1477"/>
      <c r="DCK48" s="1477"/>
      <c r="DCL48" s="1477"/>
      <c r="DCM48" s="1477"/>
      <c r="DCN48" s="1477"/>
      <c r="DCO48" s="1477"/>
      <c r="DCP48" s="1477"/>
      <c r="DCQ48" s="1477"/>
      <c r="DCR48" s="1477"/>
      <c r="DCS48" s="1477"/>
      <c r="DCT48" s="1477"/>
      <c r="DCU48" s="1477"/>
      <c r="DCV48" s="1477"/>
      <c r="DCW48" s="1477"/>
      <c r="DCX48" s="1477"/>
      <c r="DCY48" s="1477"/>
      <c r="DCZ48" s="1477"/>
      <c r="DDA48" s="1477"/>
      <c r="DDB48" s="1477"/>
      <c r="DDC48" s="1477"/>
      <c r="DDD48" s="1477"/>
      <c r="DDE48" s="1477"/>
      <c r="DDF48" s="1477"/>
      <c r="DDG48" s="1477"/>
      <c r="DDH48" s="1477"/>
      <c r="DDI48" s="1477"/>
      <c r="DDJ48" s="1477"/>
      <c r="DDK48" s="1477"/>
      <c r="DDL48" s="1477"/>
      <c r="DDM48" s="1477"/>
      <c r="DDN48" s="1477"/>
      <c r="DDO48" s="1477"/>
      <c r="DDP48" s="1477"/>
      <c r="DDQ48" s="1477"/>
      <c r="DDR48" s="1477"/>
      <c r="DDS48" s="1477"/>
      <c r="DDT48" s="1477"/>
      <c r="DDU48" s="1477"/>
      <c r="DDV48" s="1477"/>
      <c r="DDW48" s="1477"/>
      <c r="DDX48" s="1477"/>
      <c r="DDY48" s="1477"/>
      <c r="DDZ48" s="1477"/>
      <c r="DEA48" s="1477"/>
      <c r="DEB48" s="1477"/>
      <c r="DEC48" s="1477"/>
      <c r="DED48" s="1477"/>
      <c r="DEE48" s="1477"/>
      <c r="DEF48" s="1477"/>
      <c r="DEG48" s="1477"/>
      <c r="DEH48" s="1477"/>
      <c r="DEI48" s="1477"/>
      <c r="DEJ48" s="1477"/>
      <c r="DEK48" s="1477"/>
      <c r="DEL48" s="1477"/>
      <c r="DEM48" s="1477"/>
      <c r="DEN48" s="1477"/>
      <c r="DEO48" s="1477"/>
      <c r="DEP48" s="1477"/>
      <c r="DEQ48" s="1477"/>
      <c r="DER48" s="1477"/>
      <c r="DES48" s="1477"/>
      <c r="DET48" s="1477"/>
      <c r="DEU48" s="1477"/>
      <c r="DEV48" s="1477"/>
      <c r="DEW48" s="1477"/>
      <c r="DEX48" s="1477"/>
      <c r="DEY48" s="1477"/>
      <c r="DEZ48" s="1477"/>
      <c r="DFA48" s="1477"/>
      <c r="DFB48" s="1477"/>
      <c r="DFC48" s="1477"/>
      <c r="DFD48" s="1477"/>
      <c r="DFE48" s="1477"/>
      <c r="DFF48" s="1477"/>
      <c r="DFG48" s="1477"/>
      <c r="DFH48" s="1477"/>
      <c r="DFI48" s="1477"/>
      <c r="DFJ48" s="1477"/>
      <c r="DFK48" s="1477"/>
      <c r="DFL48" s="1477"/>
      <c r="DFM48" s="1477"/>
      <c r="DFN48" s="1477"/>
      <c r="DFO48" s="1477"/>
      <c r="DFP48" s="1477"/>
      <c r="DFQ48" s="1477"/>
      <c r="DFR48" s="1477"/>
      <c r="DFS48" s="1477"/>
      <c r="DFT48" s="1477"/>
      <c r="DFU48" s="1477"/>
      <c r="DFV48" s="1477"/>
      <c r="DFW48" s="1477"/>
      <c r="DFX48" s="1477"/>
      <c r="DFY48" s="1477"/>
      <c r="DFZ48" s="1477"/>
      <c r="DGA48" s="1477"/>
      <c r="DGB48" s="1477"/>
      <c r="DGC48" s="1477"/>
      <c r="DGD48" s="1477"/>
      <c r="DGE48" s="1477"/>
      <c r="DGF48" s="1477"/>
      <c r="DGG48" s="1477"/>
      <c r="DGH48" s="1477"/>
      <c r="DGI48" s="1477"/>
      <c r="DGJ48" s="1477"/>
      <c r="DGK48" s="1477"/>
      <c r="DGL48" s="1477"/>
      <c r="DGM48" s="1477"/>
      <c r="DGN48" s="1477"/>
      <c r="DGO48" s="1477"/>
      <c r="DGP48" s="1477"/>
      <c r="DGQ48" s="1477"/>
      <c r="DGR48" s="1477"/>
      <c r="DGS48" s="1477"/>
      <c r="DGT48" s="1477"/>
      <c r="DGU48" s="1477"/>
      <c r="DGV48" s="1477"/>
      <c r="DGW48" s="1477"/>
      <c r="DGX48" s="1477"/>
      <c r="DGY48" s="1477"/>
      <c r="DGZ48" s="1477"/>
      <c r="DHA48" s="1477"/>
      <c r="DHB48" s="1477"/>
      <c r="DHC48" s="1477"/>
      <c r="DHD48" s="1477"/>
      <c r="DHE48" s="1477"/>
      <c r="DHF48" s="1477"/>
      <c r="DHG48" s="1477"/>
      <c r="DHH48" s="1477"/>
      <c r="DHI48" s="1477"/>
      <c r="DHJ48" s="1477"/>
      <c r="DHK48" s="1477"/>
      <c r="DHL48" s="1477"/>
      <c r="DHM48" s="1477"/>
      <c r="DHN48" s="1477"/>
      <c r="DHO48" s="1477"/>
      <c r="DHP48" s="1477"/>
      <c r="DHQ48" s="1477"/>
      <c r="DHR48" s="1477"/>
      <c r="DHS48" s="1477"/>
      <c r="DHT48" s="1477"/>
      <c r="DHU48" s="1477"/>
      <c r="DHV48" s="1477"/>
      <c r="DHW48" s="1477"/>
      <c r="DHX48" s="1477"/>
      <c r="DHY48" s="1477"/>
      <c r="DHZ48" s="1477"/>
      <c r="DIA48" s="1477"/>
      <c r="DIB48" s="1477"/>
      <c r="DIC48" s="1477"/>
      <c r="DID48" s="1477"/>
      <c r="DIE48" s="1477"/>
      <c r="DIF48" s="1477"/>
      <c r="DIG48" s="1477"/>
      <c r="DIH48" s="1477"/>
      <c r="DII48" s="1477"/>
      <c r="DIJ48" s="1477"/>
      <c r="DIK48" s="1477"/>
      <c r="DIL48" s="1477"/>
      <c r="DIM48" s="1477"/>
      <c r="DIN48" s="1477"/>
      <c r="DIO48" s="1477"/>
      <c r="DIP48" s="1477"/>
      <c r="DIQ48" s="1477"/>
      <c r="DIR48" s="1477"/>
      <c r="DIS48" s="1477"/>
      <c r="DIT48" s="1477"/>
      <c r="DIU48" s="1477"/>
      <c r="DIV48" s="1477"/>
      <c r="DIW48" s="1477"/>
      <c r="DIX48" s="1477"/>
      <c r="DIY48" s="1477"/>
      <c r="DIZ48" s="1477"/>
      <c r="DJA48" s="1477"/>
      <c r="DJB48" s="1477"/>
      <c r="DJC48" s="1477"/>
      <c r="DJD48" s="1477"/>
      <c r="DJE48" s="1477"/>
      <c r="DJF48" s="1477"/>
      <c r="DJG48" s="1477"/>
      <c r="DJH48" s="1477"/>
      <c r="DJI48" s="1477"/>
      <c r="DJJ48" s="1477"/>
      <c r="DJK48" s="1477"/>
      <c r="DJL48" s="1477"/>
      <c r="DJM48" s="1477"/>
      <c r="DJN48" s="1477"/>
      <c r="DJO48" s="1477"/>
      <c r="DJP48" s="1477"/>
      <c r="DJQ48" s="1477"/>
      <c r="DJR48" s="1477"/>
      <c r="DJS48" s="1477"/>
      <c r="DJT48" s="1477"/>
      <c r="DJU48" s="1477"/>
      <c r="DJV48" s="1477"/>
      <c r="DJW48" s="1477"/>
      <c r="DJX48" s="1477"/>
      <c r="DJY48" s="1477"/>
      <c r="DJZ48" s="1477"/>
      <c r="DKA48" s="1477"/>
      <c r="DKB48" s="1477"/>
      <c r="DKC48" s="1477"/>
      <c r="DKD48" s="1477"/>
      <c r="DKE48" s="1477"/>
      <c r="DKF48" s="1477"/>
      <c r="DKG48" s="1477"/>
      <c r="DKH48" s="1477"/>
      <c r="DKI48" s="1477"/>
      <c r="DKJ48" s="1477"/>
      <c r="DKK48" s="1477"/>
      <c r="DKL48" s="1477"/>
      <c r="DKM48" s="1477"/>
      <c r="DKN48" s="1477"/>
      <c r="DKO48" s="1477"/>
      <c r="DKP48" s="1477"/>
      <c r="DKQ48" s="1477"/>
      <c r="DKR48" s="1477"/>
      <c r="DKS48" s="1477"/>
      <c r="DKT48" s="1477"/>
      <c r="DKU48" s="1477"/>
      <c r="DKV48" s="1477"/>
      <c r="DKW48" s="1477"/>
      <c r="DKX48" s="1477"/>
      <c r="DKY48" s="1477"/>
      <c r="DKZ48" s="1477"/>
      <c r="DLA48" s="1477"/>
      <c r="DLB48" s="1477"/>
      <c r="DLC48" s="1477"/>
      <c r="DLD48" s="1477"/>
      <c r="DLE48" s="1477"/>
      <c r="DLF48" s="1477"/>
      <c r="DLG48" s="1477"/>
      <c r="DLH48" s="1477"/>
      <c r="DLI48" s="1477"/>
      <c r="DLJ48" s="1477"/>
      <c r="DLK48" s="1477"/>
      <c r="DLL48" s="1477"/>
      <c r="DLM48" s="1477"/>
      <c r="DLN48" s="1477"/>
      <c r="DLO48" s="1477"/>
      <c r="DLP48" s="1477"/>
      <c r="DLQ48" s="1477"/>
      <c r="DLR48" s="1477"/>
      <c r="DLS48" s="1477"/>
      <c r="DLT48" s="1477"/>
      <c r="DLU48" s="1477"/>
      <c r="DLV48" s="1477"/>
      <c r="DLW48" s="1477"/>
      <c r="DLX48" s="1477"/>
      <c r="DLY48" s="1477"/>
      <c r="DLZ48" s="1477"/>
      <c r="DMA48" s="1477"/>
      <c r="DMB48" s="1477"/>
      <c r="DMC48" s="1477"/>
      <c r="DMD48" s="1477"/>
      <c r="DME48" s="1477"/>
      <c r="DMF48" s="1477"/>
      <c r="DMG48" s="1477"/>
      <c r="DMH48" s="1477"/>
      <c r="DMI48" s="1477"/>
      <c r="DMJ48" s="1477"/>
      <c r="DMK48" s="1477"/>
      <c r="DML48" s="1477"/>
      <c r="DMM48" s="1477"/>
      <c r="DMN48" s="1477"/>
      <c r="DMO48" s="1477"/>
      <c r="DMP48" s="1477"/>
      <c r="DMQ48" s="1477"/>
      <c r="DMR48" s="1477"/>
      <c r="DMS48" s="1477"/>
      <c r="DMT48" s="1477"/>
      <c r="DMU48" s="1477"/>
      <c r="DMV48" s="1477"/>
      <c r="DMW48" s="1477"/>
      <c r="DMX48" s="1477"/>
      <c r="DMY48" s="1477"/>
      <c r="DMZ48" s="1477"/>
      <c r="DNA48" s="1477"/>
      <c r="DNB48" s="1477"/>
      <c r="DNC48" s="1477"/>
      <c r="DND48" s="1477"/>
      <c r="DNE48" s="1477"/>
      <c r="DNF48" s="1477"/>
      <c r="DNG48" s="1477"/>
      <c r="DNH48" s="1477"/>
      <c r="DNI48" s="1477"/>
      <c r="DNJ48" s="1477"/>
      <c r="DNK48" s="1477"/>
      <c r="DNL48" s="1477"/>
      <c r="DNM48" s="1477"/>
      <c r="DNN48" s="1477"/>
      <c r="DNO48" s="1477"/>
      <c r="DNP48" s="1477"/>
      <c r="DNQ48" s="1477"/>
      <c r="DNR48" s="1477"/>
      <c r="DNS48" s="1477"/>
      <c r="DNT48" s="1477"/>
      <c r="DNU48" s="1477"/>
      <c r="DNV48" s="1477"/>
      <c r="DNW48" s="1477"/>
      <c r="DNX48" s="1477"/>
      <c r="DNY48" s="1477"/>
      <c r="DNZ48" s="1477"/>
      <c r="DOA48" s="1477"/>
      <c r="DOB48" s="1477"/>
      <c r="DOC48" s="1477"/>
      <c r="DOD48" s="1477"/>
      <c r="DOE48" s="1477"/>
      <c r="DOF48" s="1477"/>
      <c r="DOG48" s="1477"/>
      <c r="DOH48" s="1477"/>
      <c r="DOI48" s="1477"/>
      <c r="DOJ48" s="1477"/>
      <c r="DOK48" s="1477"/>
      <c r="DOL48" s="1477"/>
      <c r="DOM48" s="1477"/>
      <c r="DON48" s="1477"/>
      <c r="DOO48" s="1477"/>
      <c r="DOP48" s="1477"/>
      <c r="DOQ48" s="1477"/>
      <c r="DOR48" s="1477"/>
      <c r="DOS48" s="1477"/>
      <c r="DOT48" s="1477"/>
      <c r="DOU48" s="1477"/>
      <c r="DOV48" s="1477"/>
      <c r="DOW48" s="1477"/>
      <c r="DOX48" s="1477"/>
      <c r="DOY48" s="1477"/>
      <c r="DOZ48" s="1477"/>
      <c r="DPA48" s="1477"/>
      <c r="DPB48" s="1477"/>
      <c r="DPC48" s="1477"/>
      <c r="DPD48" s="1477"/>
      <c r="DPE48" s="1477"/>
      <c r="DPF48" s="1477"/>
      <c r="DPG48" s="1477"/>
      <c r="DPH48" s="1477"/>
      <c r="DPI48" s="1477"/>
      <c r="DPJ48" s="1477"/>
      <c r="DPK48" s="1477"/>
      <c r="DPL48" s="1477"/>
      <c r="DPM48" s="1477"/>
      <c r="DPN48" s="1477"/>
      <c r="DPO48" s="1477"/>
      <c r="DPP48" s="1477"/>
      <c r="DPQ48" s="1477"/>
      <c r="DPR48" s="1477"/>
      <c r="DPS48" s="1477"/>
      <c r="DPT48" s="1477"/>
      <c r="DPU48" s="1477"/>
      <c r="DPV48" s="1477"/>
      <c r="DPW48" s="1477"/>
      <c r="DPX48" s="1477"/>
      <c r="DPY48" s="1477"/>
      <c r="DPZ48" s="1477"/>
      <c r="DQA48" s="1477"/>
      <c r="DQB48" s="1477"/>
      <c r="DQC48" s="1477"/>
      <c r="DQD48" s="1477"/>
      <c r="DQE48" s="1477"/>
      <c r="DQF48" s="1477"/>
      <c r="DQG48" s="1477"/>
      <c r="DQH48" s="1477"/>
      <c r="DQI48" s="1477"/>
      <c r="DQJ48" s="1477"/>
      <c r="DQK48" s="1477"/>
      <c r="DQL48" s="1477"/>
      <c r="DQM48" s="1477"/>
      <c r="DQN48" s="1477"/>
      <c r="DQO48" s="1477"/>
      <c r="DQP48" s="1477"/>
      <c r="DQQ48" s="1477"/>
      <c r="DQR48" s="1477"/>
      <c r="DQS48" s="1477"/>
      <c r="DQT48" s="1477"/>
      <c r="DQU48" s="1477"/>
      <c r="DQV48" s="1477"/>
      <c r="DQW48" s="1477"/>
      <c r="DQX48" s="1477"/>
      <c r="DQY48" s="1477"/>
      <c r="DQZ48" s="1477"/>
      <c r="DRA48" s="1477"/>
      <c r="DRB48" s="1477"/>
      <c r="DRC48" s="1477"/>
      <c r="DRD48" s="1477"/>
      <c r="DRE48" s="1477"/>
      <c r="DRF48" s="1477"/>
      <c r="DRG48" s="1477"/>
      <c r="DRH48" s="1477"/>
      <c r="DRI48" s="1477"/>
      <c r="DRJ48" s="1477"/>
      <c r="DRK48" s="1477"/>
      <c r="DRL48" s="1477"/>
      <c r="DRM48" s="1477"/>
      <c r="DRN48" s="1477"/>
      <c r="DRO48" s="1477"/>
      <c r="DRP48" s="1477"/>
      <c r="DRQ48" s="1477"/>
      <c r="DRR48" s="1477"/>
      <c r="DRS48" s="1477"/>
      <c r="DRT48" s="1477"/>
      <c r="DRU48" s="1477"/>
      <c r="DRV48" s="1477"/>
      <c r="DRW48" s="1477"/>
      <c r="DRX48" s="1477"/>
      <c r="DRY48" s="1477"/>
      <c r="DRZ48" s="1477"/>
      <c r="DSA48" s="1477"/>
      <c r="DSB48" s="1477"/>
      <c r="DSC48" s="1477"/>
      <c r="DSD48" s="1477"/>
      <c r="DSE48" s="1477"/>
      <c r="DSF48" s="1477"/>
      <c r="DSG48" s="1477"/>
      <c r="DSH48" s="1477"/>
      <c r="DSI48" s="1477"/>
      <c r="DSJ48" s="1477"/>
      <c r="DSK48" s="1477"/>
      <c r="DSL48" s="1477"/>
      <c r="DSM48" s="1477"/>
      <c r="DSN48" s="1477"/>
      <c r="DSO48" s="1477"/>
      <c r="DSP48" s="1477"/>
      <c r="DSQ48" s="1477"/>
      <c r="DSR48" s="1477"/>
      <c r="DSS48" s="1477"/>
      <c r="DST48" s="1477"/>
      <c r="DSU48" s="1477"/>
      <c r="DSV48" s="1477"/>
      <c r="DSW48" s="1477"/>
      <c r="DSX48" s="1477"/>
      <c r="DSY48" s="1477"/>
      <c r="DSZ48" s="1477"/>
      <c r="DTA48" s="1477"/>
      <c r="DTB48" s="1477"/>
      <c r="DTC48" s="1477"/>
      <c r="DTD48" s="1477"/>
      <c r="DTE48" s="1477"/>
      <c r="DTF48" s="1477"/>
      <c r="DTG48" s="1477"/>
      <c r="DTH48" s="1477"/>
      <c r="DTI48" s="1477"/>
      <c r="DTJ48" s="1477"/>
      <c r="DTK48" s="1477"/>
      <c r="DTL48" s="1477"/>
      <c r="DTM48" s="1477"/>
      <c r="DTN48" s="1477"/>
      <c r="DTO48" s="1477"/>
      <c r="DTP48" s="1477"/>
      <c r="DTQ48" s="1477"/>
      <c r="DTR48" s="1477"/>
      <c r="DTS48" s="1477"/>
      <c r="DTT48" s="1477"/>
      <c r="DTU48" s="1477"/>
      <c r="DTV48" s="1477"/>
      <c r="DTW48" s="1477"/>
      <c r="DTX48" s="1477"/>
      <c r="DTY48" s="1477"/>
      <c r="DTZ48" s="1477"/>
      <c r="DUA48" s="1477"/>
      <c r="DUB48" s="1477"/>
      <c r="DUC48" s="1477"/>
      <c r="DUD48" s="1477"/>
      <c r="DUE48" s="1477"/>
      <c r="DUF48" s="1477"/>
      <c r="DUG48" s="1477"/>
      <c r="DUH48" s="1477"/>
      <c r="DUI48" s="1477"/>
      <c r="DUJ48" s="1477"/>
      <c r="DUK48" s="1477"/>
      <c r="DUL48" s="1477"/>
      <c r="DUM48" s="1477"/>
      <c r="DUN48" s="1477"/>
      <c r="DUO48" s="1477"/>
      <c r="DUP48" s="1477"/>
      <c r="DUQ48" s="1477"/>
      <c r="DUR48" s="1477"/>
      <c r="DUS48" s="1477"/>
      <c r="DUT48" s="1477"/>
      <c r="DUU48" s="1477"/>
      <c r="DUV48" s="1477"/>
      <c r="DUW48" s="1477"/>
      <c r="DUX48" s="1477"/>
      <c r="DUY48" s="1477"/>
      <c r="DUZ48" s="1477"/>
      <c r="DVA48" s="1477"/>
      <c r="DVB48" s="1477"/>
      <c r="DVC48" s="1477"/>
      <c r="DVD48" s="1477"/>
      <c r="DVE48" s="1477"/>
      <c r="DVF48" s="1477"/>
      <c r="DVG48" s="1477"/>
      <c r="DVH48" s="1477"/>
      <c r="DVI48" s="1477"/>
      <c r="DVJ48" s="1477"/>
      <c r="DVK48" s="1477"/>
      <c r="DVL48" s="1477"/>
      <c r="DVM48" s="1477"/>
      <c r="DVN48" s="1477"/>
      <c r="DVO48" s="1477"/>
      <c r="DVP48" s="1477"/>
      <c r="DVQ48" s="1477"/>
      <c r="DVR48" s="1477"/>
      <c r="DVS48" s="1477"/>
      <c r="DVT48" s="1477"/>
      <c r="DVU48" s="1477"/>
      <c r="DVV48" s="1477"/>
      <c r="DVW48" s="1477"/>
      <c r="DVX48" s="1477"/>
      <c r="DVY48" s="1477"/>
      <c r="DVZ48" s="1477"/>
      <c r="DWA48" s="1477"/>
      <c r="DWB48" s="1477"/>
      <c r="DWC48" s="1477"/>
      <c r="DWD48" s="1477"/>
      <c r="DWE48" s="1477"/>
      <c r="DWF48" s="1477"/>
      <c r="DWG48" s="1477"/>
      <c r="DWH48" s="1477"/>
      <c r="DWI48" s="1477"/>
      <c r="DWJ48" s="1477"/>
      <c r="DWK48" s="1477"/>
      <c r="DWL48" s="1477"/>
      <c r="DWM48" s="1477"/>
      <c r="DWN48" s="1477"/>
      <c r="DWO48" s="1477"/>
      <c r="DWP48" s="1477"/>
      <c r="DWQ48" s="1477"/>
      <c r="DWR48" s="1477"/>
      <c r="DWS48" s="1477"/>
      <c r="DWT48" s="1477"/>
      <c r="DWU48" s="1477"/>
      <c r="DWV48" s="1477"/>
      <c r="DWW48" s="1477"/>
      <c r="DWX48" s="1477"/>
      <c r="DWY48" s="1477"/>
      <c r="DWZ48" s="1477"/>
      <c r="DXA48" s="1477"/>
      <c r="DXB48" s="1477"/>
      <c r="DXC48" s="1477"/>
      <c r="DXD48" s="1477"/>
      <c r="DXE48" s="1477"/>
      <c r="DXF48" s="1477"/>
      <c r="DXG48" s="1477"/>
      <c r="DXH48" s="1477"/>
      <c r="DXI48" s="1477"/>
      <c r="DXJ48" s="1477"/>
      <c r="DXK48" s="1477"/>
      <c r="DXL48" s="1477"/>
      <c r="DXM48" s="1477"/>
      <c r="DXN48" s="1477"/>
      <c r="DXO48" s="1477"/>
      <c r="DXP48" s="1477"/>
      <c r="DXQ48" s="1477"/>
      <c r="DXR48" s="1477"/>
      <c r="DXS48" s="1477"/>
      <c r="DXT48" s="1477"/>
      <c r="DXU48" s="1477"/>
      <c r="DXV48" s="1477"/>
      <c r="DXW48" s="1477"/>
      <c r="DXX48" s="1477"/>
      <c r="DXY48" s="1477"/>
      <c r="DXZ48" s="1477"/>
      <c r="DYA48" s="1477"/>
      <c r="DYB48" s="1477"/>
      <c r="DYC48" s="1477"/>
      <c r="DYD48" s="1477"/>
      <c r="DYE48" s="1477"/>
      <c r="DYF48" s="1477"/>
      <c r="DYG48" s="1477"/>
      <c r="DYH48" s="1477"/>
      <c r="DYI48" s="1477"/>
      <c r="DYJ48" s="1477"/>
      <c r="DYK48" s="1477"/>
      <c r="DYL48" s="1477"/>
      <c r="DYM48" s="1477"/>
      <c r="DYN48" s="1477"/>
      <c r="DYO48" s="1477"/>
      <c r="DYP48" s="1477"/>
      <c r="DYQ48" s="1477"/>
      <c r="DYR48" s="1477"/>
      <c r="DYS48" s="1477"/>
      <c r="DYT48" s="1477"/>
      <c r="DYU48" s="1477"/>
      <c r="DYV48" s="1477"/>
      <c r="DYW48" s="1477"/>
      <c r="DYX48" s="1477"/>
      <c r="DYY48" s="1477"/>
      <c r="DYZ48" s="1477"/>
      <c r="DZA48" s="1477"/>
      <c r="DZB48" s="1477"/>
      <c r="DZC48" s="1477"/>
      <c r="DZD48" s="1477"/>
      <c r="DZE48" s="1477"/>
      <c r="DZF48" s="1477"/>
      <c r="DZG48" s="1477"/>
      <c r="DZH48" s="1477"/>
      <c r="DZI48" s="1477"/>
      <c r="DZJ48" s="1477"/>
      <c r="DZK48" s="1477"/>
      <c r="DZL48" s="1477"/>
      <c r="DZM48" s="1477"/>
      <c r="DZN48" s="1477"/>
      <c r="DZO48" s="1477"/>
      <c r="DZP48" s="1477"/>
      <c r="DZQ48" s="1477"/>
      <c r="DZR48" s="1477"/>
      <c r="DZS48" s="1477"/>
      <c r="DZT48" s="1477"/>
      <c r="DZU48" s="1477"/>
      <c r="DZV48" s="1477"/>
      <c r="DZW48" s="1477"/>
      <c r="DZX48" s="1477"/>
      <c r="DZY48" s="1477"/>
      <c r="DZZ48" s="1477"/>
      <c r="EAA48" s="1477"/>
      <c r="EAB48" s="1477"/>
      <c r="EAC48" s="1477"/>
      <c r="EAD48" s="1477"/>
      <c r="EAE48" s="1477"/>
      <c r="EAF48" s="1477"/>
      <c r="EAG48" s="1477"/>
      <c r="EAH48" s="1477"/>
      <c r="EAI48" s="1477"/>
      <c r="EAJ48" s="1477"/>
      <c r="EAK48" s="1477"/>
      <c r="EAL48" s="1477"/>
      <c r="EAM48" s="1477"/>
      <c r="EAN48" s="1477"/>
      <c r="EAO48" s="1477"/>
      <c r="EAP48" s="1477"/>
      <c r="EAQ48" s="1477"/>
      <c r="EAR48" s="1477"/>
      <c r="EAS48" s="1477"/>
      <c r="EAT48" s="1477"/>
      <c r="EAU48" s="1477"/>
      <c r="EAV48" s="1477"/>
      <c r="EAW48" s="1477"/>
      <c r="EAX48" s="1477"/>
      <c r="EAY48" s="1477"/>
      <c r="EAZ48" s="1477"/>
      <c r="EBA48" s="1477"/>
      <c r="EBB48" s="1477"/>
      <c r="EBC48" s="1477"/>
      <c r="EBD48" s="1477"/>
      <c r="EBE48" s="1477"/>
      <c r="EBF48" s="1477"/>
      <c r="EBG48" s="1477"/>
      <c r="EBH48" s="1477"/>
      <c r="EBI48" s="1477"/>
      <c r="EBJ48" s="1477"/>
      <c r="EBK48" s="1477"/>
      <c r="EBL48" s="1477"/>
      <c r="EBM48" s="1477"/>
      <c r="EBN48" s="1477"/>
      <c r="EBO48" s="1477"/>
      <c r="EBP48" s="1477"/>
      <c r="EBQ48" s="1477"/>
      <c r="EBR48" s="1477"/>
      <c r="EBS48" s="1477"/>
      <c r="EBT48" s="1477"/>
      <c r="EBU48" s="1477"/>
      <c r="EBV48" s="1477"/>
      <c r="EBW48" s="1477"/>
      <c r="EBX48" s="1477"/>
      <c r="EBY48" s="1477"/>
      <c r="EBZ48" s="1477"/>
      <c r="ECA48" s="1477"/>
      <c r="ECB48" s="1477"/>
      <c r="ECC48" s="1477"/>
      <c r="ECD48" s="1477"/>
      <c r="ECE48" s="1477"/>
      <c r="ECF48" s="1477"/>
      <c r="ECG48" s="1477"/>
      <c r="ECH48" s="1477"/>
      <c r="ECI48" s="1477"/>
      <c r="ECJ48" s="1477"/>
      <c r="ECK48" s="1477"/>
      <c r="ECL48" s="1477"/>
      <c r="ECM48" s="1477"/>
      <c r="ECN48" s="1477"/>
      <c r="ECO48" s="1477"/>
      <c r="ECP48" s="1477"/>
      <c r="ECQ48" s="1477"/>
      <c r="ECR48" s="1477"/>
      <c r="ECS48" s="1477"/>
      <c r="ECT48" s="1477"/>
      <c r="ECU48" s="1477"/>
      <c r="ECV48" s="1477"/>
      <c r="ECW48" s="1477"/>
      <c r="ECX48" s="1477"/>
      <c r="ECY48" s="1477"/>
      <c r="ECZ48" s="1477"/>
      <c r="EDA48" s="1477"/>
      <c r="EDB48" s="1477"/>
      <c r="EDC48" s="1477"/>
      <c r="EDD48" s="1477"/>
      <c r="EDE48" s="1477"/>
      <c r="EDF48" s="1477"/>
      <c r="EDG48" s="1477"/>
      <c r="EDH48" s="1477"/>
      <c r="EDI48" s="1477"/>
      <c r="EDJ48" s="1477"/>
      <c r="EDK48" s="1477"/>
      <c r="EDL48" s="1477"/>
      <c r="EDM48" s="1477"/>
      <c r="EDN48" s="1477"/>
      <c r="EDO48" s="1477"/>
      <c r="EDP48" s="1477"/>
      <c r="EDQ48" s="1477"/>
      <c r="EDR48" s="1477"/>
      <c r="EDS48" s="1477"/>
      <c r="EDT48" s="1477"/>
      <c r="EDU48" s="1477"/>
      <c r="EDV48" s="1477"/>
      <c r="EDW48" s="1477"/>
      <c r="EDX48" s="1477"/>
      <c r="EDY48" s="1477"/>
      <c r="EDZ48" s="1477"/>
      <c r="EEA48" s="1477"/>
      <c r="EEB48" s="1477"/>
      <c r="EEC48" s="1477"/>
      <c r="EED48" s="1477"/>
      <c r="EEE48" s="1477"/>
      <c r="EEF48" s="1477"/>
      <c r="EEG48" s="1477"/>
      <c r="EEH48" s="1477"/>
      <c r="EEI48" s="1477"/>
      <c r="EEJ48" s="1477"/>
      <c r="EEK48" s="1477"/>
      <c r="EEL48" s="1477"/>
      <c r="EEM48" s="1477"/>
      <c r="EEN48" s="1477"/>
      <c r="EEO48" s="1477"/>
      <c r="EEP48" s="1477"/>
      <c r="EEQ48" s="1477"/>
      <c r="EER48" s="1477"/>
      <c r="EES48" s="1477"/>
      <c r="EET48" s="1477"/>
      <c r="EEU48" s="1477"/>
      <c r="EEV48" s="1477"/>
      <c r="EEW48" s="1477"/>
      <c r="EEX48" s="1477"/>
      <c r="EEY48" s="1477"/>
      <c r="EEZ48" s="1477"/>
      <c r="EFA48" s="1477"/>
      <c r="EFB48" s="1477"/>
      <c r="EFC48" s="1477"/>
      <c r="EFD48" s="1477"/>
      <c r="EFE48" s="1477"/>
      <c r="EFF48" s="1477"/>
      <c r="EFG48" s="1477"/>
      <c r="EFH48" s="1477"/>
      <c r="EFI48" s="1477"/>
      <c r="EFJ48" s="1477"/>
      <c r="EFK48" s="1477"/>
      <c r="EFL48" s="1477"/>
      <c r="EFM48" s="1477"/>
      <c r="EFN48" s="1477"/>
      <c r="EFO48" s="1477"/>
      <c r="EFP48" s="1477"/>
      <c r="EFQ48" s="1477"/>
      <c r="EFR48" s="1477"/>
      <c r="EFS48" s="1477"/>
      <c r="EFT48" s="1477"/>
      <c r="EFU48" s="1477"/>
      <c r="EFV48" s="1477"/>
      <c r="EFW48" s="1477"/>
      <c r="EFX48" s="1477"/>
      <c r="EFY48" s="1477"/>
      <c r="EFZ48" s="1477"/>
      <c r="EGA48" s="1477"/>
      <c r="EGB48" s="1477"/>
      <c r="EGC48" s="1477"/>
      <c r="EGD48" s="1477"/>
      <c r="EGE48" s="1477"/>
      <c r="EGF48" s="1477"/>
      <c r="EGG48" s="1477"/>
      <c r="EGH48" s="1477"/>
      <c r="EGI48" s="1477"/>
      <c r="EGJ48" s="1477"/>
      <c r="EGK48" s="1477"/>
      <c r="EGL48" s="1477"/>
      <c r="EGM48" s="1477"/>
      <c r="EGN48" s="1477"/>
      <c r="EGO48" s="1477"/>
      <c r="EGP48" s="1477"/>
      <c r="EGQ48" s="1477"/>
      <c r="EGR48" s="1477"/>
      <c r="EGS48" s="1477"/>
      <c r="EGT48" s="1477"/>
      <c r="EGU48" s="1477"/>
      <c r="EGV48" s="1477"/>
      <c r="EGW48" s="1477"/>
      <c r="EGX48" s="1477"/>
      <c r="EGY48" s="1477"/>
      <c r="EGZ48" s="1477"/>
      <c r="EHA48" s="1477"/>
      <c r="EHB48" s="1477"/>
      <c r="EHC48" s="1477"/>
      <c r="EHD48" s="1477"/>
      <c r="EHE48" s="1477"/>
      <c r="EHF48" s="1477"/>
      <c r="EHG48" s="1477"/>
      <c r="EHH48" s="1477"/>
      <c r="EHI48" s="1477"/>
      <c r="EHJ48" s="1477"/>
      <c r="EHK48" s="1477"/>
      <c r="EHL48" s="1477"/>
      <c r="EHM48" s="1477"/>
      <c r="EHN48" s="1477"/>
      <c r="EHO48" s="1477"/>
      <c r="EHP48" s="1477"/>
      <c r="EHQ48" s="1477"/>
      <c r="EHR48" s="1477"/>
      <c r="EHS48" s="1477"/>
      <c r="EHT48" s="1477"/>
      <c r="EHU48" s="1477"/>
      <c r="EHV48" s="1477"/>
      <c r="EHW48" s="1477"/>
      <c r="EHX48" s="1477"/>
      <c r="EHY48" s="1477"/>
      <c r="EHZ48" s="1477"/>
      <c r="EIA48" s="1477"/>
      <c r="EIB48" s="1477"/>
      <c r="EIC48" s="1477"/>
      <c r="EID48" s="1477"/>
      <c r="EIE48" s="1477"/>
      <c r="EIF48" s="1477"/>
      <c r="EIG48" s="1477"/>
      <c r="EIH48" s="1477"/>
      <c r="EII48" s="1477"/>
      <c r="EIJ48" s="1477"/>
      <c r="EIK48" s="1477"/>
      <c r="EIL48" s="1477"/>
      <c r="EIM48" s="1477"/>
      <c r="EIN48" s="1477"/>
      <c r="EIO48" s="1477"/>
      <c r="EIP48" s="1477"/>
      <c r="EIQ48" s="1477"/>
      <c r="EIR48" s="1477"/>
      <c r="EIS48" s="1477"/>
      <c r="EIT48" s="1477"/>
      <c r="EIU48" s="1477"/>
      <c r="EIV48" s="1477"/>
      <c r="EIW48" s="1477"/>
      <c r="EIX48" s="1477"/>
      <c r="EIY48" s="1477"/>
      <c r="EIZ48" s="1477"/>
      <c r="EJA48" s="1477"/>
      <c r="EJB48" s="1477"/>
      <c r="EJC48" s="1477"/>
      <c r="EJD48" s="1477"/>
      <c r="EJE48" s="1477"/>
      <c r="EJF48" s="1477"/>
      <c r="EJG48" s="1477"/>
      <c r="EJH48" s="1477"/>
      <c r="EJI48" s="1477"/>
      <c r="EJJ48" s="1477"/>
      <c r="EJK48" s="1477"/>
      <c r="EJL48" s="1477"/>
      <c r="EJM48" s="1477"/>
      <c r="EJN48" s="1477"/>
      <c r="EJO48" s="1477"/>
      <c r="EJP48" s="1477"/>
      <c r="EJQ48" s="1477"/>
      <c r="EJR48" s="1477"/>
      <c r="EJS48" s="1477"/>
      <c r="EJT48" s="1477"/>
      <c r="EJU48" s="1477"/>
      <c r="EJV48" s="1477"/>
      <c r="EJW48" s="1477"/>
      <c r="EJX48" s="1477"/>
      <c r="EJY48" s="1477"/>
      <c r="EJZ48" s="1477"/>
      <c r="EKA48" s="1477"/>
      <c r="EKB48" s="1477"/>
      <c r="EKC48" s="1477"/>
      <c r="EKD48" s="1477"/>
      <c r="EKE48" s="1477"/>
      <c r="EKF48" s="1477"/>
      <c r="EKG48" s="1477"/>
      <c r="EKH48" s="1477"/>
      <c r="EKI48" s="1477"/>
      <c r="EKJ48" s="1477"/>
      <c r="EKK48" s="1477"/>
      <c r="EKL48" s="1477"/>
      <c r="EKM48" s="1477"/>
      <c r="EKN48" s="1477"/>
      <c r="EKO48" s="1477"/>
      <c r="EKP48" s="1477"/>
      <c r="EKQ48" s="1477"/>
      <c r="EKR48" s="1477"/>
      <c r="EKS48" s="1477"/>
      <c r="EKT48" s="1477"/>
      <c r="EKU48" s="1477"/>
      <c r="EKV48" s="1477"/>
      <c r="EKW48" s="1477"/>
      <c r="EKX48" s="1477"/>
      <c r="EKY48" s="1477"/>
      <c r="EKZ48" s="1477"/>
      <c r="ELA48" s="1477"/>
      <c r="ELB48" s="1477"/>
      <c r="ELC48" s="1477"/>
      <c r="ELD48" s="1477"/>
      <c r="ELE48" s="1477"/>
      <c r="ELF48" s="1477"/>
      <c r="ELG48" s="1477"/>
      <c r="ELH48" s="1477"/>
      <c r="ELI48" s="1477"/>
      <c r="ELJ48" s="1477"/>
      <c r="ELK48" s="1477"/>
      <c r="ELL48" s="1477"/>
      <c r="ELM48" s="1477"/>
      <c r="ELN48" s="1477"/>
      <c r="ELO48" s="1477"/>
      <c r="ELP48" s="1477"/>
      <c r="ELQ48" s="1477"/>
      <c r="ELR48" s="1477"/>
      <c r="ELS48" s="1477"/>
      <c r="ELT48" s="1477"/>
      <c r="ELU48" s="1477"/>
      <c r="ELV48" s="1477"/>
      <c r="ELW48" s="1477"/>
      <c r="ELX48" s="1477"/>
      <c r="ELY48" s="1477"/>
      <c r="ELZ48" s="1477"/>
      <c r="EMA48" s="1477"/>
      <c r="EMB48" s="1477"/>
      <c r="EMC48" s="1477"/>
      <c r="EMD48" s="1477"/>
      <c r="EME48" s="1477"/>
      <c r="EMF48" s="1477"/>
      <c r="EMG48" s="1477"/>
      <c r="EMH48" s="1477"/>
      <c r="EMI48" s="1477"/>
      <c r="EMJ48" s="1477"/>
      <c r="EMK48" s="1477"/>
      <c r="EML48" s="1477"/>
      <c r="EMM48" s="1477"/>
      <c r="EMN48" s="1477"/>
      <c r="EMO48" s="1477"/>
      <c r="EMP48" s="1477"/>
      <c r="EMQ48" s="1477"/>
      <c r="EMR48" s="1477"/>
      <c r="EMS48" s="1477"/>
      <c r="EMT48" s="1477"/>
      <c r="EMU48" s="1477"/>
      <c r="EMV48" s="1477"/>
      <c r="EMW48" s="1477"/>
      <c r="EMX48" s="1477"/>
      <c r="EMY48" s="1477"/>
      <c r="EMZ48" s="1477"/>
      <c r="ENA48" s="1477"/>
      <c r="ENB48" s="1477"/>
      <c r="ENC48" s="1477"/>
      <c r="END48" s="1477"/>
      <c r="ENE48" s="1477"/>
      <c r="ENF48" s="1477"/>
      <c r="ENG48" s="1477"/>
      <c r="ENH48" s="1477"/>
      <c r="ENI48" s="1477"/>
      <c r="ENJ48" s="1477"/>
      <c r="ENK48" s="1477"/>
      <c r="ENL48" s="1477"/>
      <c r="ENM48" s="1477"/>
      <c r="ENN48" s="1477"/>
      <c r="ENO48" s="1477"/>
      <c r="ENP48" s="1477"/>
      <c r="ENQ48" s="1477"/>
      <c r="ENR48" s="1477"/>
      <c r="ENS48" s="1477"/>
      <c r="ENT48" s="1477"/>
      <c r="ENU48" s="1477"/>
      <c r="ENV48" s="1477"/>
      <c r="ENW48" s="1477"/>
      <c r="ENX48" s="1477"/>
      <c r="ENY48" s="1477"/>
      <c r="ENZ48" s="1477"/>
      <c r="EOA48" s="1477"/>
      <c r="EOB48" s="1477"/>
      <c r="EOC48" s="1477"/>
      <c r="EOD48" s="1477"/>
      <c r="EOE48" s="1477"/>
      <c r="EOF48" s="1477"/>
      <c r="EOG48" s="1477"/>
      <c r="EOH48" s="1477"/>
      <c r="EOI48" s="1477"/>
      <c r="EOJ48" s="1477"/>
      <c r="EOK48" s="1477"/>
      <c r="EOL48" s="1477"/>
      <c r="EOM48" s="1477"/>
      <c r="EON48" s="1477"/>
      <c r="EOO48" s="1477"/>
      <c r="EOP48" s="1477"/>
      <c r="EOQ48" s="1477"/>
      <c r="EOR48" s="1477"/>
      <c r="EOS48" s="1477"/>
      <c r="EOT48" s="1477"/>
      <c r="EOU48" s="1477"/>
      <c r="EOV48" s="1477"/>
      <c r="EOW48" s="1477"/>
      <c r="EOX48" s="1477"/>
      <c r="EOY48" s="1477"/>
      <c r="EOZ48" s="1477"/>
      <c r="EPA48" s="1477"/>
      <c r="EPB48" s="1477"/>
      <c r="EPC48" s="1477"/>
      <c r="EPD48" s="1477"/>
      <c r="EPE48" s="1477"/>
      <c r="EPF48" s="1477"/>
      <c r="EPG48" s="1477"/>
      <c r="EPH48" s="1477"/>
      <c r="EPI48" s="1477"/>
      <c r="EPJ48" s="1477"/>
      <c r="EPK48" s="1477"/>
      <c r="EPL48" s="1477"/>
      <c r="EPM48" s="1477"/>
      <c r="EPN48" s="1477"/>
      <c r="EPO48" s="1477"/>
      <c r="EPP48" s="1477"/>
      <c r="EPQ48" s="1477"/>
      <c r="EPR48" s="1477"/>
      <c r="EPS48" s="1477"/>
      <c r="EPT48" s="1477"/>
      <c r="EPU48" s="1477"/>
      <c r="EPV48" s="1477"/>
      <c r="EPW48" s="1477"/>
      <c r="EPX48" s="1477"/>
      <c r="EPY48" s="1477"/>
      <c r="EPZ48" s="1477"/>
      <c r="EQA48" s="1477"/>
      <c r="EQB48" s="1477"/>
      <c r="EQC48" s="1477"/>
      <c r="EQD48" s="1477"/>
      <c r="EQE48" s="1477"/>
      <c r="EQF48" s="1477"/>
      <c r="EQG48" s="1477"/>
      <c r="EQH48" s="1477"/>
      <c r="EQI48" s="1477"/>
      <c r="EQJ48" s="1477"/>
      <c r="EQK48" s="1477"/>
      <c r="EQL48" s="1477"/>
      <c r="EQM48" s="1477"/>
      <c r="EQN48" s="1477"/>
      <c r="EQO48" s="1477"/>
      <c r="EQP48" s="1477"/>
      <c r="EQQ48" s="1477"/>
      <c r="EQR48" s="1477"/>
      <c r="EQS48" s="1477"/>
      <c r="EQT48" s="1477"/>
      <c r="EQU48" s="1477"/>
      <c r="EQV48" s="1477"/>
      <c r="EQW48" s="1477"/>
      <c r="EQX48" s="1477"/>
      <c r="EQY48" s="1477"/>
      <c r="EQZ48" s="1477"/>
      <c r="ERA48" s="1477"/>
      <c r="ERB48" s="1477"/>
      <c r="ERC48" s="1477"/>
      <c r="ERD48" s="1477"/>
      <c r="ERE48" s="1477"/>
      <c r="ERF48" s="1477"/>
      <c r="ERG48" s="1477"/>
      <c r="ERH48" s="1477"/>
      <c r="ERI48" s="1477"/>
      <c r="ERJ48" s="1477"/>
      <c r="ERK48" s="1477"/>
      <c r="ERL48" s="1477"/>
      <c r="ERM48" s="1477"/>
      <c r="ERN48" s="1477"/>
      <c r="ERO48" s="1477"/>
      <c r="ERP48" s="1477"/>
      <c r="ERQ48" s="1477"/>
      <c r="ERR48" s="1477"/>
      <c r="ERS48" s="1477"/>
      <c r="ERT48" s="1477"/>
      <c r="ERU48" s="1477"/>
      <c r="ERV48" s="1477"/>
      <c r="ERW48" s="1477"/>
      <c r="ERX48" s="1477"/>
      <c r="ERY48" s="1477"/>
      <c r="ERZ48" s="1477"/>
      <c r="ESA48" s="1477"/>
      <c r="ESB48" s="1477"/>
      <c r="ESC48" s="1477"/>
      <c r="ESD48" s="1477"/>
      <c r="ESE48" s="1477"/>
      <c r="ESF48" s="1477"/>
      <c r="ESG48" s="1477"/>
      <c r="ESH48" s="1477"/>
      <c r="ESI48" s="1477"/>
      <c r="ESJ48" s="1477"/>
      <c r="ESK48" s="1477"/>
      <c r="ESL48" s="1477"/>
      <c r="ESM48" s="1477"/>
      <c r="ESN48" s="1477"/>
      <c r="ESO48" s="1477"/>
      <c r="ESP48" s="1477"/>
      <c r="ESQ48" s="1477"/>
      <c r="ESR48" s="1477"/>
      <c r="ESS48" s="1477"/>
      <c r="EST48" s="1477"/>
      <c r="ESU48" s="1477"/>
      <c r="ESV48" s="1477"/>
      <c r="ESW48" s="1477"/>
      <c r="ESX48" s="1477"/>
      <c r="ESY48" s="1477"/>
      <c r="ESZ48" s="1477"/>
      <c r="ETA48" s="1477"/>
      <c r="ETB48" s="1477"/>
      <c r="ETC48" s="1477"/>
      <c r="ETD48" s="1477"/>
      <c r="ETE48" s="1477"/>
      <c r="ETF48" s="1477"/>
      <c r="ETG48" s="1477"/>
      <c r="ETH48" s="1477"/>
      <c r="ETI48" s="1477"/>
      <c r="ETJ48" s="1477"/>
      <c r="ETK48" s="1477"/>
      <c r="ETL48" s="1477"/>
      <c r="ETM48" s="1477"/>
      <c r="ETN48" s="1477"/>
      <c r="ETO48" s="1477"/>
      <c r="ETP48" s="1477"/>
      <c r="ETQ48" s="1477"/>
      <c r="ETR48" s="1477"/>
      <c r="ETS48" s="1477"/>
      <c r="ETT48" s="1477"/>
      <c r="ETU48" s="1477"/>
      <c r="ETV48" s="1477"/>
      <c r="ETW48" s="1477"/>
      <c r="ETX48" s="1477"/>
      <c r="ETY48" s="1477"/>
      <c r="ETZ48" s="1477"/>
      <c r="EUA48" s="1477"/>
      <c r="EUB48" s="1477"/>
      <c r="EUC48" s="1477"/>
      <c r="EUD48" s="1477"/>
      <c r="EUE48" s="1477"/>
      <c r="EUF48" s="1477"/>
      <c r="EUG48" s="1477"/>
      <c r="EUH48" s="1477"/>
      <c r="EUI48" s="1477"/>
      <c r="EUJ48" s="1477"/>
      <c r="EUK48" s="1477"/>
      <c r="EUL48" s="1477"/>
      <c r="EUM48" s="1477"/>
      <c r="EUN48" s="1477"/>
      <c r="EUO48" s="1477"/>
      <c r="EUP48" s="1477"/>
      <c r="EUQ48" s="1477"/>
      <c r="EUR48" s="1477"/>
      <c r="EUS48" s="1477"/>
      <c r="EUT48" s="1477"/>
      <c r="EUU48" s="1477"/>
      <c r="EUV48" s="1477"/>
      <c r="EUW48" s="1477"/>
      <c r="EUX48" s="1477"/>
      <c r="EUY48" s="1477"/>
      <c r="EUZ48" s="1477"/>
      <c r="EVA48" s="1477"/>
      <c r="EVB48" s="1477"/>
      <c r="EVC48" s="1477"/>
      <c r="EVD48" s="1477"/>
      <c r="EVE48" s="1477"/>
      <c r="EVF48" s="1477"/>
      <c r="EVG48" s="1477"/>
      <c r="EVH48" s="1477"/>
      <c r="EVI48" s="1477"/>
      <c r="EVJ48" s="1477"/>
      <c r="EVK48" s="1477"/>
      <c r="EVL48" s="1477"/>
      <c r="EVM48" s="1477"/>
      <c r="EVN48" s="1477"/>
      <c r="EVO48" s="1477"/>
      <c r="EVP48" s="1477"/>
      <c r="EVQ48" s="1477"/>
      <c r="EVR48" s="1477"/>
      <c r="EVS48" s="1477"/>
      <c r="EVT48" s="1477"/>
      <c r="EVU48" s="1477"/>
      <c r="EVV48" s="1477"/>
      <c r="EVW48" s="1477"/>
      <c r="EVX48" s="1477"/>
      <c r="EVY48" s="1477"/>
      <c r="EVZ48" s="1477"/>
      <c r="EWA48" s="1477"/>
      <c r="EWB48" s="1477"/>
      <c r="EWC48" s="1477"/>
      <c r="EWD48" s="1477"/>
      <c r="EWE48" s="1477"/>
      <c r="EWF48" s="1477"/>
      <c r="EWG48" s="1477"/>
      <c r="EWH48" s="1477"/>
      <c r="EWI48" s="1477"/>
      <c r="EWJ48" s="1477"/>
      <c r="EWK48" s="1477"/>
      <c r="EWL48" s="1477"/>
      <c r="EWM48" s="1477"/>
      <c r="EWN48" s="1477"/>
      <c r="EWO48" s="1477"/>
      <c r="EWP48" s="1477"/>
      <c r="EWQ48" s="1477"/>
      <c r="EWR48" s="1477"/>
      <c r="EWS48" s="1477"/>
      <c r="EWT48" s="1477"/>
      <c r="EWU48" s="1477"/>
      <c r="EWV48" s="1477"/>
      <c r="EWW48" s="1477"/>
      <c r="EWX48" s="1477"/>
      <c r="EWY48" s="1477"/>
      <c r="EWZ48" s="1477"/>
      <c r="EXA48" s="1477"/>
      <c r="EXB48" s="1477"/>
      <c r="EXC48" s="1477"/>
      <c r="EXD48" s="1477"/>
      <c r="EXE48" s="1477"/>
      <c r="EXF48" s="1477"/>
      <c r="EXG48" s="1477"/>
      <c r="EXH48" s="1477"/>
      <c r="EXI48" s="1477"/>
      <c r="EXJ48" s="1477"/>
      <c r="EXK48" s="1477"/>
      <c r="EXL48" s="1477"/>
      <c r="EXM48" s="1477"/>
      <c r="EXN48" s="1477"/>
      <c r="EXO48" s="1477"/>
      <c r="EXP48" s="1477"/>
      <c r="EXQ48" s="1477"/>
      <c r="EXR48" s="1477"/>
      <c r="EXS48" s="1477"/>
      <c r="EXT48" s="1477"/>
      <c r="EXU48" s="1477"/>
      <c r="EXV48" s="1477"/>
      <c r="EXW48" s="1477"/>
      <c r="EXX48" s="1477"/>
      <c r="EXY48" s="1477"/>
      <c r="EXZ48" s="1477"/>
      <c r="EYA48" s="1477"/>
      <c r="EYB48" s="1477"/>
      <c r="EYC48" s="1477"/>
      <c r="EYD48" s="1477"/>
      <c r="EYE48" s="1477"/>
      <c r="EYF48" s="1477"/>
      <c r="EYG48" s="1477"/>
      <c r="EYH48" s="1477"/>
      <c r="EYI48" s="1477"/>
      <c r="EYJ48" s="1477"/>
      <c r="EYK48" s="1477"/>
      <c r="EYL48" s="1477"/>
      <c r="EYM48" s="1477"/>
      <c r="EYN48" s="1477"/>
      <c r="EYO48" s="1477"/>
      <c r="EYP48" s="1477"/>
      <c r="EYQ48" s="1477"/>
      <c r="EYR48" s="1477"/>
      <c r="EYS48" s="1477"/>
      <c r="EYT48" s="1477"/>
      <c r="EYU48" s="1477"/>
      <c r="EYV48" s="1477"/>
      <c r="EYW48" s="1477"/>
      <c r="EYX48" s="1477"/>
      <c r="EYY48" s="1477"/>
      <c r="EYZ48" s="1477"/>
      <c r="EZA48" s="1477"/>
      <c r="EZB48" s="1477"/>
      <c r="EZC48" s="1477"/>
      <c r="EZD48" s="1477"/>
      <c r="EZE48" s="1477"/>
      <c r="EZF48" s="1477"/>
      <c r="EZG48" s="1477"/>
      <c r="EZH48" s="1477"/>
      <c r="EZI48" s="1477"/>
      <c r="EZJ48" s="1477"/>
      <c r="EZK48" s="1477"/>
      <c r="EZL48" s="1477"/>
      <c r="EZM48" s="1477"/>
      <c r="EZN48" s="1477"/>
      <c r="EZO48" s="1477"/>
      <c r="EZP48" s="1477"/>
      <c r="EZQ48" s="1477"/>
      <c r="EZR48" s="1477"/>
      <c r="EZS48" s="1477"/>
      <c r="EZT48" s="1477"/>
      <c r="EZU48" s="1477"/>
      <c r="EZV48" s="1477"/>
      <c r="EZW48" s="1477"/>
      <c r="EZX48" s="1477"/>
      <c r="EZY48" s="1477"/>
      <c r="EZZ48" s="1477"/>
      <c r="FAA48" s="1477"/>
      <c r="FAB48" s="1477"/>
      <c r="FAC48" s="1477"/>
      <c r="FAD48" s="1477"/>
      <c r="FAE48" s="1477"/>
      <c r="FAF48" s="1477"/>
      <c r="FAG48" s="1477"/>
      <c r="FAH48" s="1477"/>
      <c r="FAI48" s="1477"/>
      <c r="FAJ48" s="1477"/>
      <c r="FAK48" s="1477"/>
      <c r="FAL48" s="1477"/>
      <c r="FAM48" s="1477"/>
      <c r="FAN48" s="1477"/>
      <c r="FAO48" s="1477"/>
      <c r="FAP48" s="1477"/>
      <c r="FAQ48" s="1477"/>
      <c r="FAR48" s="1477"/>
      <c r="FAS48" s="1477"/>
      <c r="FAT48" s="1477"/>
      <c r="FAU48" s="1477"/>
      <c r="FAV48" s="1477"/>
      <c r="FAW48" s="1477"/>
      <c r="FAX48" s="1477"/>
      <c r="FAY48" s="1477"/>
      <c r="FAZ48" s="1477"/>
      <c r="FBA48" s="1477"/>
      <c r="FBB48" s="1477"/>
      <c r="FBC48" s="1477"/>
      <c r="FBD48" s="1477"/>
      <c r="FBE48" s="1477"/>
      <c r="FBF48" s="1477"/>
      <c r="FBG48" s="1477"/>
      <c r="FBH48" s="1477"/>
      <c r="FBI48" s="1477"/>
      <c r="FBJ48" s="1477"/>
      <c r="FBK48" s="1477"/>
      <c r="FBL48" s="1477"/>
      <c r="FBM48" s="1477"/>
      <c r="FBN48" s="1477"/>
      <c r="FBO48" s="1477"/>
      <c r="FBP48" s="1477"/>
      <c r="FBQ48" s="1477"/>
      <c r="FBR48" s="1477"/>
      <c r="FBS48" s="1477"/>
      <c r="FBT48" s="1477"/>
      <c r="FBU48" s="1477"/>
      <c r="FBV48" s="1477"/>
      <c r="FBW48" s="1477"/>
      <c r="FBX48" s="1477"/>
      <c r="FBY48" s="1477"/>
      <c r="FBZ48" s="1477"/>
      <c r="FCA48" s="1477"/>
      <c r="FCB48" s="1477"/>
      <c r="FCC48" s="1477"/>
      <c r="FCD48" s="1477"/>
      <c r="FCE48" s="1477"/>
      <c r="FCF48" s="1477"/>
      <c r="FCG48" s="1477"/>
      <c r="FCH48" s="1477"/>
      <c r="FCI48" s="1477"/>
      <c r="FCJ48" s="1477"/>
      <c r="FCK48" s="1477"/>
      <c r="FCL48" s="1477"/>
      <c r="FCM48" s="1477"/>
      <c r="FCN48" s="1477"/>
      <c r="FCO48" s="1477"/>
      <c r="FCP48" s="1477"/>
      <c r="FCQ48" s="1477"/>
      <c r="FCR48" s="1477"/>
      <c r="FCS48" s="1477"/>
      <c r="FCT48" s="1477"/>
      <c r="FCU48" s="1477"/>
      <c r="FCV48" s="1477"/>
      <c r="FCW48" s="1477"/>
      <c r="FCX48" s="1477"/>
      <c r="FCY48" s="1477"/>
      <c r="FCZ48" s="1477"/>
      <c r="FDA48" s="1477"/>
      <c r="FDB48" s="1477"/>
      <c r="FDC48" s="1477"/>
      <c r="FDD48" s="1477"/>
      <c r="FDE48" s="1477"/>
      <c r="FDF48" s="1477"/>
      <c r="FDG48" s="1477"/>
      <c r="FDH48" s="1477"/>
      <c r="FDI48" s="1477"/>
      <c r="FDJ48" s="1477"/>
      <c r="FDK48" s="1477"/>
      <c r="FDL48" s="1477"/>
      <c r="FDM48" s="1477"/>
      <c r="FDN48" s="1477"/>
      <c r="FDO48" s="1477"/>
      <c r="FDP48" s="1477"/>
      <c r="FDQ48" s="1477"/>
      <c r="FDR48" s="1477"/>
      <c r="FDS48" s="1477"/>
      <c r="FDT48" s="1477"/>
      <c r="FDU48" s="1477"/>
      <c r="FDV48" s="1477"/>
      <c r="FDW48" s="1477"/>
      <c r="FDX48" s="1477"/>
      <c r="FDY48" s="1477"/>
      <c r="FDZ48" s="1477"/>
      <c r="FEA48" s="1477"/>
      <c r="FEB48" s="1477"/>
      <c r="FEC48" s="1477"/>
      <c r="FED48" s="1477"/>
      <c r="FEE48" s="1477"/>
      <c r="FEF48" s="1477"/>
      <c r="FEG48" s="1477"/>
      <c r="FEH48" s="1477"/>
      <c r="FEI48" s="1477"/>
      <c r="FEJ48" s="1477"/>
      <c r="FEK48" s="1477"/>
      <c r="FEL48" s="1477"/>
      <c r="FEM48" s="1477"/>
      <c r="FEN48" s="1477"/>
      <c r="FEO48" s="1477"/>
      <c r="FEP48" s="1477"/>
      <c r="FEQ48" s="1477"/>
      <c r="FER48" s="1477"/>
      <c r="FES48" s="1477"/>
      <c r="FET48" s="1477"/>
      <c r="FEU48" s="1477"/>
      <c r="FEV48" s="1477"/>
      <c r="FEW48" s="1477"/>
      <c r="FEX48" s="1477"/>
      <c r="FEY48" s="1477"/>
      <c r="FEZ48" s="1477"/>
      <c r="FFA48" s="1477"/>
      <c r="FFB48" s="1477"/>
      <c r="FFC48" s="1477"/>
      <c r="FFD48" s="1477"/>
      <c r="FFE48" s="1477"/>
      <c r="FFF48" s="1477"/>
      <c r="FFG48" s="1477"/>
      <c r="FFH48" s="1477"/>
      <c r="FFI48" s="1477"/>
      <c r="FFJ48" s="1477"/>
      <c r="FFK48" s="1477"/>
      <c r="FFL48" s="1477"/>
      <c r="FFM48" s="1477"/>
      <c r="FFN48" s="1477"/>
      <c r="FFO48" s="1477"/>
      <c r="FFP48" s="1477"/>
      <c r="FFQ48" s="1477"/>
      <c r="FFR48" s="1477"/>
      <c r="FFS48" s="1477"/>
      <c r="FFT48" s="1477"/>
      <c r="FFU48" s="1477"/>
      <c r="FFV48" s="1477"/>
      <c r="FFW48" s="1477"/>
      <c r="FFX48" s="1477"/>
      <c r="FFY48" s="1477"/>
      <c r="FFZ48" s="1477"/>
      <c r="FGA48" s="1477"/>
      <c r="FGB48" s="1477"/>
      <c r="FGC48" s="1477"/>
      <c r="FGD48" s="1477"/>
      <c r="FGE48" s="1477"/>
      <c r="FGF48" s="1477"/>
      <c r="FGG48" s="1477"/>
      <c r="FGH48" s="1477"/>
      <c r="FGI48" s="1477"/>
      <c r="FGJ48" s="1477"/>
      <c r="FGK48" s="1477"/>
      <c r="FGL48" s="1477"/>
      <c r="FGM48" s="1477"/>
      <c r="FGN48" s="1477"/>
      <c r="FGO48" s="1477"/>
      <c r="FGP48" s="1477"/>
      <c r="FGQ48" s="1477"/>
      <c r="FGR48" s="1477"/>
      <c r="FGS48" s="1477"/>
      <c r="FGT48" s="1477"/>
      <c r="FGU48" s="1477"/>
      <c r="FGV48" s="1477"/>
      <c r="FGW48" s="1477"/>
      <c r="FGX48" s="1477"/>
      <c r="FGY48" s="1477"/>
      <c r="FGZ48" s="1477"/>
      <c r="FHA48" s="1477"/>
      <c r="FHB48" s="1477"/>
      <c r="FHC48" s="1477"/>
      <c r="FHD48" s="1477"/>
      <c r="FHE48" s="1477"/>
      <c r="FHF48" s="1477"/>
      <c r="FHG48" s="1477"/>
      <c r="FHH48" s="1477"/>
      <c r="FHI48" s="1477"/>
      <c r="FHJ48" s="1477"/>
      <c r="FHK48" s="1477"/>
      <c r="FHL48" s="1477"/>
      <c r="FHM48" s="1477"/>
      <c r="FHN48" s="1477"/>
      <c r="FHO48" s="1477"/>
      <c r="FHP48" s="1477"/>
      <c r="FHQ48" s="1477"/>
      <c r="FHR48" s="1477"/>
      <c r="FHS48" s="1477"/>
      <c r="FHT48" s="1477"/>
      <c r="FHU48" s="1477"/>
      <c r="FHV48" s="1477"/>
      <c r="FHW48" s="1477"/>
      <c r="FHX48" s="1477"/>
      <c r="FHY48" s="1477"/>
      <c r="FHZ48" s="1477"/>
      <c r="FIA48" s="1477"/>
      <c r="FIB48" s="1477"/>
      <c r="FIC48" s="1477"/>
      <c r="FID48" s="1477"/>
      <c r="FIE48" s="1477"/>
      <c r="FIF48" s="1477"/>
      <c r="FIG48" s="1477"/>
      <c r="FIH48" s="1477"/>
      <c r="FII48" s="1477"/>
      <c r="FIJ48" s="1477"/>
      <c r="FIK48" s="1477"/>
      <c r="FIL48" s="1477"/>
      <c r="FIM48" s="1477"/>
      <c r="FIN48" s="1477"/>
      <c r="FIO48" s="1477"/>
      <c r="FIP48" s="1477"/>
      <c r="FIQ48" s="1477"/>
      <c r="FIR48" s="1477"/>
      <c r="FIS48" s="1477"/>
      <c r="FIT48" s="1477"/>
      <c r="FIU48" s="1477"/>
      <c r="FIV48" s="1477"/>
      <c r="FIW48" s="1477"/>
      <c r="FIX48" s="1477"/>
      <c r="FIY48" s="1477"/>
      <c r="FIZ48" s="1477"/>
      <c r="FJA48" s="1477"/>
      <c r="FJB48" s="1477"/>
      <c r="FJC48" s="1477"/>
      <c r="FJD48" s="1477"/>
      <c r="FJE48" s="1477"/>
      <c r="FJF48" s="1477"/>
      <c r="FJG48" s="1477"/>
      <c r="FJH48" s="1477"/>
      <c r="FJI48" s="1477"/>
      <c r="FJJ48" s="1477"/>
      <c r="FJK48" s="1477"/>
      <c r="FJL48" s="1477"/>
      <c r="FJM48" s="1477"/>
      <c r="FJN48" s="1477"/>
      <c r="FJO48" s="1477"/>
      <c r="FJP48" s="1477"/>
      <c r="FJQ48" s="1477"/>
      <c r="FJR48" s="1477"/>
      <c r="FJS48" s="1477"/>
      <c r="FJT48" s="1477"/>
      <c r="FJU48" s="1477"/>
      <c r="FJV48" s="1477"/>
      <c r="FJW48" s="1477"/>
      <c r="FJX48" s="1477"/>
      <c r="FJY48" s="1477"/>
      <c r="FJZ48" s="1477"/>
      <c r="FKA48" s="1477"/>
      <c r="FKB48" s="1477"/>
      <c r="FKC48" s="1477"/>
      <c r="FKD48" s="1477"/>
      <c r="FKE48" s="1477"/>
      <c r="FKF48" s="1477"/>
      <c r="FKG48" s="1477"/>
      <c r="FKH48" s="1477"/>
      <c r="FKI48" s="1477"/>
      <c r="FKJ48" s="1477"/>
      <c r="FKK48" s="1477"/>
      <c r="FKL48" s="1477"/>
      <c r="FKM48" s="1477"/>
      <c r="FKN48" s="1477"/>
      <c r="FKO48" s="1477"/>
      <c r="FKP48" s="1477"/>
      <c r="FKQ48" s="1477"/>
      <c r="FKR48" s="1477"/>
      <c r="FKS48" s="1477"/>
      <c r="FKT48" s="1477"/>
      <c r="FKU48" s="1477"/>
      <c r="FKV48" s="1477"/>
      <c r="FKW48" s="1477"/>
      <c r="FKX48" s="1477"/>
      <c r="FKY48" s="1477"/>
      <c r="FKZ48" s="1477"/>
      <c r="FLA48" s="1477"/>
      <c r="FLB48" s="1477"/>
      <c r="FLC48" s="1477"/>
      <c r="FLD48" s="1477"/>
      <c r="FLE48" s="1477"/>
      <c r="FLF48" s="1477"/>
      <c r="FLG48" s="1477"/>
      <c r="FLH48" s="1477"/>
      <c r="FLI48" s="1477"/>
      <c r="FLJ48" s="1477"/>
      <c r="FLK48" s="1477"/>
      <c r="FLL48" s="1477"/>
      <c r="FLM48" s="1477"/>
      <c r="FLN48" s="1477"/>
      <c r="FLO48" s="1477"/>
      <c r="FLP48" s="1477"/>
      <c r="FLQ48" s="1477"/>
      <c r="FLR48" s="1477"/>
      <c r="FLS48" s="1477"/>
      <c r="FLT48" s="1477"/>
      <c r="FLU48" s="1477"/>
      <c r="FLV48" s="1477"/>
      <c r="FLW48" s="1477"/>
      <c r="FLX48" s="1477"/>
      <c r="FLY48" s="1477"/>
      <c r="FLZ48" s="1477"/>
      <c r="FMA48" s="1477"/>
      <c r="FMB48" s="1477"/>
      <c r="FMC48" s="1477"/>
      <c r="FMD48" s="1477"/>
      <c r="FME48" s="1477"/>
      <c r="FMF48" s="1477"/>
      <c r="FMG48" s="1477"/>
      <c r="FMH48" s="1477"/>
      <c r="FMI48" s="1477"/>
      <c r="FMJ48" s="1477"/>
      <c r="FMK48" s="1477"/>
      <c r="FML48" s="1477"/>
      <c r="FMM48" s="1477"/>
      <c r="FMN48" s="1477"/>
      <c r="FMO48" s="1477"/>
      <c r="FMP48" s="1477"/>
      <c r="FMQ48" s="1477"/>
      <c r="FMR48" s="1477"/>
      <c r="FMS48" s="1477"/>
      <c r="FMT48" s="1477"/>
      <c r="FMU48" s="1477"/>
      <c r="FMV48" s="1477"/>
      <c r="FMW48" s="1477"/>
      <c r="FMX48" s="1477"/>
      <c r="FMY48" s="1477"/>
      <c r="FMZ48" s="1477"/>
      <c r="FNA48" s="1477"/>
      <c r="FNB48" s="1477"/>
      <c r="FNC48" s="1477"/>
      <c r="FND48" s="1477"/>
      <c r="FNE48" s="1477"/>
      <c r="FNF48" s="1477"/>
      <c r="FNG48" s="1477"/>
      <c r="FNH48" s="1477"/>
      <c r="FNI48" s="1477"/>
      <c r="FNJ48" s="1477"/>
      <c r="FNK48" s="1477"/>
      <c r="FNL48" s="1477"/>
      <c r="FNM48" s="1477"/>
      <c r="FNN48" s="1477"/>
      <c r="FNO48" s="1477"/>
      <c r="FNP48" s="1477"/>
      <c r="FNQ48" s="1477"/>
      <c r="FNR48" s="1477"/>
      <c r="FNS48" s="1477"/>
      <c r="FNT48" s="1477"/>
      <c r="FNU48" s="1477"/>
      <c r="FNV48" s="1477"/>
      <c r="FNW48" s="1477"/>
      <c r="FNX48" s="1477"/>
      <c r="FNY48" s="1477"/>
      <c r="FNZ48" s="1477"/>
      <c r="FOA48" s="1477"/>
      <c r="FOB48" s="1477"/>
      <c r="FOC48" s="1477"/>
      <c r="FOD48" s="1477"/>
      <c r="FOE48" s="1477"/>
      <c r="FOF48" s="1477"/>
      <c r="FOG48" s="1477"/>
      <c r="FOH48" s="1477"/>
      <c r="FOI48" s="1477"/>
      <c r="FOJ48" s="1477"/>
      <c r="FOK48" s="1477"/>
      <c r="FOL48" s="1477"/>
      <c r="FOM48" s="1477"/>
      <c r="FON48" s="1477"/>
      <c r="FOO48" s="1477"/>
      <c r="FOP48" s="1477"/>
      <c r="FOQ48" s="1477"/>
      <c r="FOR48" s="1477"/>
      <c r="FOS48" s="1477"/>
      <c r="FOT48" s="1477"/>
      <c r="FOU48" s="1477"/>
      <c r="FOV48" s="1477"/>
      <c r="FOW48" s="1477"/>
      <c r="FOX48" s="1477"/>
      <c r="FOY48" s="1477"/>
      <c r="FOZ48" s="1477"/>
      <c r="FPA48" s="1477"/>
      <c r="FPB48" s="1477"/>
      <c r="FPC48" s="1477"/>
      <c r="FPD48" s="1477"/>
      <c r="FPE48" s="1477"/>
      <c r="FPF48" s="1477"/>
      <c r="FPG48" s="1477"/>
      <c r="FPH48" s="1477"/>
      <c r="FPI48" s="1477"/>
      <c r="FPJ48" s="1477"/>
      <c r="FPK48" s="1477"/>
      <c r="FPL48" s="1477"/>
      <c r="FPM48" s="1477"/>
      <c r="FPN48" s="1477"/>
      <c r="FPO48" s="1477"/>
      <c r="FPP48" s="1477"/>
      <c r="FPQ48" s="1477"/>
      <c r="FPR48" s="1477"/>
      <c r="FPS48" s="1477"/>
      <c r="FPT48" s="1477"/>
      <c r="FPU48" s="1477"/>
      <c r="FPV48" s="1477"/>
      <c r="FPW48" s="1477"/>
      <c r="FPX48" s="1477"/>
      <c r="FPY48" s="1477"/>
      <c r="FPZ48" s="1477"/>
      <c r="FQA48" s="1477"/>
      <c r="FQB48" s="1477"/>
      <c r="FQC48" s="1477"/>
      <c r="FQD48" s="1477"/>
      <c r="FQE48" s="1477"/>
      <c r="FQF48" s="1477"/>
      <c r="FQG48" s="1477"/>
      <c r="FQH48" s="1477"/>
      <c r="FQI48" s="1477"/>
      <c r="FQJ48" s="1477"/>
      <c r="FQK48" s="1477"/>
      <c r="FQL48" s="1477"/>
      <c r="FQM48" s="1477"/>
      <c r="FQN48" s="1477"/>
      <c r="FQO48" s="1477"/>
      <c r="FQP48" s="1477"/>
      <c r="FQQ48" s="1477"/>
      <c r="FQR48" s="1477"/>
      <c r="FQS48" s="1477"/>
      <c r="FQT48" s="1477"/>
      <c r="FQU48" s="1477"/>
      <c r="FQV48" s="1477"/>
      <c r="FQW48" s="1477"/>
      <c r="FQX48" s="1477"/>
      <c r="FQY48" s="1477"/>
      <c r="FQZ48" s="1477"/>
      <c r="FRA48" s="1477"/>
      <c r="FRB48" s="1477"/>
      <c r="FRC48" s="1477"/>
      <c r="FRD48" s="1477"/>
      <c r="FRE48" s="1477"/>
      <c r="FRF48" s="1477"/>
      <c r="FRG48" s="1477"/>
      <c r="FRH48" s="1477"/>
      <c r="FRI48" s="1477"/>
      <c r="FRJ48" s="1477"/>
      <c r="FRK48" s="1477"/>
      <c r="FRL48" s="1477"/>
      <c r="FRM48" s="1477"/>
      <c r="FRN48" s="1477"/>
      <c r="FRO48" s="1477"/>
      <c r="FRP48" s="1477"/>
      <c r="FRQ48" s="1477"/>
      <c r="FRR48" s="1477"/>
      <c r="FRS48" s="1477"/>
      <c r="FRT48" s="1477"/>
      <c r="FRU48" s="1477"/>
      <c r="FRV48" s="1477"/>
      <c r="FRW48" s="1477"/>
      <c r="FRX48" s="1477"/>
      <c r="FRY48" s="1477"/>
      <c r="FRZ48" s="1477"/>
      <c r="FSA48" s="1477"/>
      <c r="FSB48" s="1477"/>
      <c r="FSC48" s="1477"/>
      <c r="FSD48" s="1477"/>
      <c r="FSE48" s="1477"/>
      <c r="FSF48" s="1477"/>
      <c r="FSG48" s="1477"/>
      <c r="FSH48" s="1477"/>
      <c r="FSI48" s="1477"/>
      <c r="FSJ48" s="1477"/>
      <c r="FSK48" s="1477"/>
      <c r="FSL48" s="1477"/>
      <c r="FSM48" s="1477"/>
      <c r="FSN48" s="1477"/>
      <c r="FSO48" s="1477"/>
      <c r="FSP48" s="1477"/>
      <c r="FSQ48" s="1477"/>
      <c r="FSR48" s="1477"/>
      <c r="FSS48" s="1477"/>
      <c r="FST48" s="1477"/>
      <c r="FSU48" s="1477"/>
      <c r="FSV48" s="1477"/>
      <c r="FSW48" s="1477"/>
      <c r="FSX48" s="1477"/>
      <c r="FSY48" s="1477"/>
      <c r="FSZ48" s="1477"/>
      <c r="FTA48" s="1477"/>
      <c r="FTB48" s="1477"/>
      <c r="FTC48" s="1477"/>
      <c r="FTD48" s="1477"/>
      <c r="FTE48" s="1477"/>
      <c r="FTF48" s="1477"/>
      <c r="FTG48" s="1477"/>
      <c r="FTH48" s="1477"/>
      <c r="FTI48" s="1477"/>
      <c r="FTJ48" s="1477"/>
      <c r="FTK48" s="1477"/>
      <c r="FTL48" s="1477"/>
      <c r="FTM48" s="1477"/>
      <c r="FTN48" s="1477"/>
      <c r="FTO48" s="1477"/>
      <c r="FTP48" s="1477"/>
      <c r="FTQ48" s="1477"/>
      <c r="FTR48" s="1477"/>
      <c r="FTS48" s="1477"/>
      <c r="FTT48" s="1477"/>
      <c r="FTU48" s="1477"/>
      <c r="FTV48" s="1477"/>
      <c r="FTW48" s="1477"/>
      <c r="FTX48" s="1477"/>
      <c r="FTY48" s="1477"/>
      <c r="FTZ48" s="1477"/>
      <c r="FUA48" s="1477"/>
      <c r="FUB48" s="1477"/>
      <c r="FUC48" s="1477"/>
      <c r="FUD48" s="1477"/>
      <c r="FUE48" s="1477"/>
      <c r="FUF48" s="1477"/>
      <c r="FUG48" s="1477"/>
      <c r="FUH48" s="1477"/>
      <c r="FUI48" s="1477"/>
      <c r="FUJ48" s="1477"/>
      <c r="FUK48" s="1477"/>
      <c r="FUL48" s="1477"/>
      <c r="FUM48" s="1477"/>
      <c r="FUN48" s="1477"/>
      <c r="FUO48" s="1477"/>
      <c r="FUP48" s="1477"/>
      <c r="FUQ48" s="1477"/>
      <c r="FUR48" s="1477"/>
      <c r="FUS48" s="1477"/>
      <c r="FUT48" s="1477"/>
      <c r="FUU48" s="1477"/>
      <c r="FUV48" s="1477"/>
      <c r="FUW48" s="1477"/>
      <c r="FUX48" s="1477"/>
      <c r="FUY48" s="1477"/>
      <c r="FUZ48" s="1477"/>
      <c r="FVA48" s="1477"/>
      <c r="FVB48" s="1477"/>
      <c r="FVC48" s="1477"/>
      <c r="FVD48" s="1477"/>
      <c r="FVE48" s="1477"/>
      <c r="FVF48" s="1477"/>
      <c r="FVG48" s="1477"/>
      <c r="FVH48" s="1477"/>
      <c r="FVI48" s="1477"/>
      <c r="FVJ48" s="1477"/>
      <c r="FVK48" s="1477"/>
      <c r="FVL48" s="1477"/>
      <c r="FVM48" s="1477"/>
      <c r="FVN48" s="1477"/>
      <c r="FVO48" s="1477"/>
      <c r="FVP48" s="1477"/>
      <c r="FVQ48" s="1477"/>
      <c r="FVR48" s="1477"/>
      <c r="FVS48" s="1477"/>
      <c r="FVT48" s="1477"/>
      <c r="FVU48" s="1477"/>
      <c r="FVV48" s="1477"/>
      <c r="FVW48" s="1477"/>
      <c r="FVX48" s="1477"/>
      <c r="FVY48" s="1477"/>
      <c r="FVZ48" s="1477"/>
      <c r="FWA48" s="1477"/>
      <c r="FWB48" s="1477"/>
      <c r="FWC48" s="1477"/>
      <c r="FWD48" s="1477"/>
      <c r="FWE48" s="1477"/>
      <c r="FWF48" s="1477"/>
      <c r="FWG48" s="1477"/>
      <c r="FWH48" s="1477"/>
      <c r="FWI48" s="1477"/>
      <c r="FWJ48" s="1477"/>
      <c r="FWK48" s="1477"/>
      <c r="FWL48" s="1477"/>
      <c r="FWM48" s="1477"/>
      <c r="FWN48" s="1477"/>
      <c r="FWO48" s="1477"/>
      <c r="FWP48" s="1477"/>
      <c r="FWQ48" s="1477"/>
      <c r="FWR48" s="1477"/>
      <c r="FWS48" s="1477"/>
      <c r="FWT48" s="1477"/>
      <c r="FWU48" s="1477"/>
      <c r="FWV48" s="1477"/>
      <c r="FWW48" s="1477"/>
      <c r="FWX48" s="1477"/>
      <c r="FWY48" s="1477"/>
      <c r="FWZ48" s="1477"/>
      <c r="FXA48" s="1477"/>
      <c r="FXB48" s="1477"/>
      <c r="FXC48" s="1477"/>
      <c r="FXD48" s="1477"/>
      <c r="FXE48" s="1477"/>
      <c r="FXF48" s="1477"/>
      <c r="FXG48" s="1477"/>
      <c r="FXH48" s="1477"/>
      <c r="FXI48" s="1477"/>
      <c r="FXJ48" s="1477"/>
      <c r="FXK48" s="1477"/>
      <c r="FXL48" s="1477"/>
      <c r="FXM48" s="1477"/>
      <c r="FXN48" s="1477"/>
      <c r="FXO48" s="1477"/>
      <c r="FXP48" s="1477"/>
      <c r="FXQ48" s="1477"/>
      <c r="FXR48" s="1477"/>
      <c r="FXS48" s="1477"/>
      <c r="FXT48" s="1477"/>
      <c r="FXU48" s="1477"/>
      <c r="FXV48" s="1477"/>
      <c r="FXW48" s="1477"/>
      <c r="FXX48" s="1477"/>
      <c r="FXY48" s="1477"/>
      <c r="FXZ48" s="1477"/>
      <c r="FYA48" s="1477"/>
      <c r="FYB48" s="1477"/>
      <c r="FYC48" s="1477"/>
      <c r="FYD48" s="1477"/>
      <c r="FYE48" s="1477"/>
      <c r="FYF48" s="1477"/>
      <c r="FYG48" s="1477"/>
      <c r="FYH48" s="1477"/>
      <c r="FYI48" s="1477"/>
      <c r="FYJ48" s="1477"/>
      <c r="FYK48" s="1477"/>
      <c r="FYL48" s="1477"/>
      <c r="FYM48" s="1477"/>
      <c r="FYN48" s="1477"/>
      <c r="FYO48" s="1477"/>
      <c r="FYP48" s="1477"/>
      <c r="FYQ48" s="1477"/>
      <c r="FYR48" s="1477"/>
      <c r="FYS48" s="1477"/>
      <c r="FYT48" s="1477"/>
      <c r="FYU48" s="1477"/>
      <c r="FYV48" s="1477"/>
      <c r="FYW48" s="1477"/>
      <c r="FYX48" s="1477"/>
      <c r="FYY48" s="1477"/>
      <c r="FYZ48" s="1477"/>
      <c r="FZA48" s="1477"/>
      <c r="FZB48" s="1477"/>
      <c r="FZC48" s="1477"/>
      <c r="FZD48" s="1477"/>
      <c r="FZE48" s="1477"/>
      <c r="FZF48" s="1477"/>
      <c r="FZG48" s="1477"/>
      <c r="FZH48" s="1477"/>
      <c r="FZI48" s="1477"/>
      <c r="FZJ48" s="1477"/>
      <c r="FZK48" s="1477"/>
      <c r="FZL48" s="1477"/>
      <c r="FZM48" s="1477"/>
      <c r="FZN48" s="1477"/>
      <c r="FZO48" s="1477"/>
      <c r="FZP48" s="1477"/>
      <c r="FZQ48" s="1477"/>
      <c r="FZR48" s="1477"/>
      <c r="FZS48" s="1477"/>
      <c r="FZT48" s="1477"/>
      <c r="FZU48" s="1477"/>
      <c r="FZV48" s="1477"/>
      <c r="FZW48" s="1477"/>
      <c r="FZX48" s="1477"/>
      <c r="FZY48" s="1477"/>
      <c r="FZZ48" s="1477"/>
      <c r="GAA48" s="1477"/>
      <c r="GAB48" s="1477"/>
      <c r="GAC48" s="1477"/>
      <c r="GAD48" s="1477"/>
      <c r="GAE48" s="1477"/>
      <c r="GAF48" s="1477"/>
      <c r="GAG48" s="1477"/>
      <c r="GAH48" s="1477"/>
      <c r="GAI48" s="1477"/>
      <c r="GAJ48" s="1477"/>
      <c r="GAK48" s="1477"/>
      <c r="GAL48" s="1477"/>
      <c r="GAM48" s="1477"/>
      <c r="GAN48" s="1477"/>
      <c r="GAO48" s="1477"/>
      <c r="GAP48" s="1477"/>
      <c r="GAQ48" s="1477"/>
      <c r="GAR48" s="1477"/>
      <c r="GAS48" s="1477"/>
      <c r="GAT48" s="1477"/>
      <c r="GAU48" s="1477"/>
      <c r="GAV48" s="1477"/>
      <c r="GAW48" s="1477"/>
      <c r="GAX48" s="1477"/>
      <c r="GAY48" s="1477"/>
      <c r="GAZ48" s="1477"/>
      <c r="GBA48" s="1477"/>
      <c r="GBB48" s="1477"/>
      <c r="GBC48" s="1477"/>
      <c r="GBD48" s="1477"/>
      <c r="GBE48" s="1477"/>
      <c r="GBF48" s="1477"/>
      <c r="GBG48" s="1477"/>
      <c r="GBH48" s="1477"/>
      <c r="GBI48" s="1477"/>
      <c r="GBJ48" s="1477"/>
      <c r="GBK48" s="1477"/>
      <c r="GBL48" s="1477"/>
      <c r="GBM48" s="1477"/>
      <c r="GBN48" s="1477"/>
      <c r="GBO48" s="1477"/>
      <c r="GBP48" s="1477"/>
      <c r="GBQ48" s="1477"/>
      <c r="GBR48" s="1477"/>
      <c r="GBS48" s="1477"/>
      <c r="GBT48" s="1477"/>
      <c r="GBU48" s="1477"/>
      <c r="GBV48" s="1477"/>
      <c r="GBW48" s="1477"/>
      <c r="GBX48" s="1477"/>
      <c r="GBY48" s="1477"/>
      <c r="GBZ48" s="1477"/>
      <c r="GCA48" s="1477"/>
      <c r="GCB48" s="1477"/>
      <c r="GCC48" s="1477"/>
      <c r="GCD48" s="1477"/>
      <c r="GCE48" s="1477"/>
      <c r="GCF48" s="1477"/>
      <c r="GCG48" s="1477"/>
      <c r="GCH48" s="1477"/>
      <c r="GCI48" s="1477"/>
      <c r="GCJ48" s="1477"/>
      <c r="GCK48" s="1477"/>
      <c r="GCL48" s="1477"/>
      <c r="GCM48" s="1477"/>
      <c r="GCN48" s="1477"/>
      <c r="GCO48" s="1477"/>
      <c r="GCP48" s="1477"/>
      <c r="GCQ48" s="1477"/>
      <c r="GCR48" s="1477"/>
      <c r="GCS48" s="1477"/>
      <c r="GCT48" s="1477"/>
      <c r="GCU48" s="1477"/>
      <c r="GCV48" s="1477"/>
      <c r="GCW48" s="1477"/>
      <c r="GCX48" s="1477"/>
      <c r="GCY48" s="1477"/>
      <c r="GCZ48" s="1477"/>
      <c r="GDA48" s="1477"/>
      <c r="GDB48" s="1477"/>
      <c r="GDC48" s="1477"/>
      <c r="GDD48" s="1477"/>
      <c r="GDE48" s="1477"/>
      <c r="GDF48" s="1477"/>
      <c r="GDG48" s="1477"/>
      <c r="GDH48" s="1477"/>
      <c r="GDI48" s="1477"/>
      <c r="GDJ48" s="1477"/>
      <c r="GDK48" s="1477"/>
      <c r="GDL48" s="1477"/>
      <c r="GDM48" s="1477"/>
      <c r="GDN48" s="1477"/>
      <c r="GDO48" s="1477"/>
      <c r="GDP48" s="1477"/>
      <c r="GDQ48" s="1477"/>
      <c r="GDR48" s="1477"/>
      <c r="GDS48" s="1477"/>
      <c r="GDT48" s="1477"/>
      <c r="GDU48" s="1477"/>
      <c r="GDV48" s="1477"/>
      <c r="GDW48" s="1477"/>
      <c r="GDX48" s="1477"/>
      <c r="GDY48" s="1477"/>
      <c r="GDZ48" s="1477"/>
      <c r="GEA48" s="1477"/>
      <c r="GEB48" s="1477"/>
      <c r="GEC48" s="1477"/>
      <c r="GED48" s="1477"/>
      <c r="GEE48" s="1477"/>
      <c r="GEF48" s="1477"/>
      <c r="GEG48" s="1477"/>
      <c r="GEH48" s="1477"/>
      <c r="GEI48" s="1477"/>
      <c r="GEJ48" s="1477"/>
      <c r="GEK48" s="1477"/>
      <c r="GEL48" s="1477"/>
      <c r="GEM48" s="1477"/>
      <c r="GEN48" s="1477"/>
      <c r="GEO48" s="1477"/>
      <c r="GEP48" s="1477"/>
      <c r="GEQ48" s="1477"/>
      <c r="GER48" s="1477"/>
      <c r="GES48" s="1477"/>
      <c r="GET48" s="1477"/>
      <c r="GEU48" s="1477"/>
      <c r="GEV48" s="1477"/>
      <c r="GEW48" s="1477"/>
      <c r="GEX48" s="1477"/>
      <c r="GEY48" s="1477"/>
      <c r="GEZ48" s="1477"/>
      <c r="GFA48" s="1477"/>
      <c r="GFB48" s="1477"/>
      <c r="GFC48" s="1477"/>
      <c r="GFD48" s="1477"/>
      <c r="GFE48" s="1477"/>
      <c r="GFF48" s="1477"/>
      <c r="GFG48" s="1477"/>
      <c r="GFH48" s="1477"/>
      <c r="GFI48" s="1477"/>
      <c r="GFJ48" s="1477"/>
      <c r="GFK48" s="1477"/>
      <c r="GFL48" s="1477"/>
      <c r="GFM48" s="1477"/>
      <c r="GFN48" s="1477"/>
      <c r="GFO48" s="1477"/>
      <c r="GFP48" s="1477"/>
      <c r="GFQ48" s="1477"/>
      <c r="GFR48" s="1477"/>
      <c r="GFS48" s="1477"/>
      <c r="GFT48" s="1477"/>
      <c r="GFU48" s="1477"/>
      <c r="GFV48" s="1477"/>
      <c r="GFW48" s="1477"/>
      <c r="GFX48" s="1477"/>
      <c r="GFY48" s="1477"/>
      <c r="GFZ48" s="1477"/>
      <c r="GGA48" s="1477"/>
      <c r="GGB48" s="1477"/>
      <c r="GGC48" s="1477"/>
      <c r="GGD48" s="1477"/>
      <c r="GGE48" s="1477"/>
      <c r="GGF48" s="1477"/>
      <c r="GGG48" s="1477"/>
      <c r="GGH48" s="1477"/>
      <c r="GGI48" s="1477"/>
      <c r="GGJ48" s="1477"/>
      <c r="GGK48" s="1477"/>
      <c r="GGL48" s="1477"/>
      <c r="GGM48" s="1477"/>
      <c r="GGN48" s="1477"/>
      <c r="GGO48" s="1477"/>
      <c r="GGP48" s="1477"/>
      <c r="GGQ48" s="1477"/>
      <c r="GGR48" s="1477"/>
      <c r="GGS48" s="1477"/>
      <c r="GGT48" s="1477"/>
      <c r="GGU48" s="1477"/>
      <c r="GGV48" s="1477"/>
      <c r="GGW48" s="1477"/>
      <c r="GGX48" s="1477"/>
      <c r="GGY48" s="1477"/>
      <c r="GGZ48" s="1477"/>
      <c r="GHA48" s="1477"/>
      <c r="GHB48" s="1477"/>
      <c r="GHC48" s="1477"/>
      <c r="GHD48" s="1477"/>
      <c r="GHE48" s="1477"/>
      <c r="GHF48" s="1477"/>
      <c r="GHG48" s="1477"/>
      <c r="GHH48" s="1477"/>
      <c r="GHI48" s="1477"/>
      <c r="GHJ48" s="1477"/>
      <c r="GHK48" s="1477"/>
      <c r="GHL48" s="1477"/>
      <c r="GHM48" s="1477"/>
      <c r="GHN48" s="1477"/>
      <c r="GHO48" s="1477"/>
      <c r="GHP48" s="1477"/>
      <c r="GHQ48" s="1477"/>
      <c r="GHR48" s="1477"/>
      <c r="GHS48" s="1477"/>
      <c r="GHT48" s="1477"/>
      <c r="GHU48" s="1477"/>
      <c r="GHV48" s="1477"/>
      <c r="GHW48" s="1477"/>
      <c r="GHX48" s="1477"/>
      <c r="GHY48" s="1477"/>
      <c r="GHZ48" s="1477"/>
      <c r="GIA48" s="1477"/>
      <c r="GIB48" s="1477"/>
      <c r="GIC48" s="1477"/>
      <c r="GID48" s="1477"/>
      <c r="GIE48" s="1477"/>
      <c r="GIF48" s="1477"/>
      <c r="GIG48" s="1477"/>
      <c r="GIH48" s="1477"/>
      <c r="GII48" s="1477"/>
      <c r="GIJ48" s="1477"/>
      <c r="GIK48" s="1477"/>
      <c r="GIL48" s="1477"/>
      <c r="GIM48" s="1477"/>
      <c r="GIN48" s="1477"/>
      <c r="GIO48" s="1477"/>
      <c r="GIP48" s="1477"/>
      <c r="GIQ48" s="1477"/>
      <c r="GIR48" s="1477"/>
      <c r="GIS48" s="1477"/>
      <c r="GIT48" s="1477"/>
      <c r="GIU48" s="1477"/>
      <c r="GIV48" s="1477"/>
      <c r="GIW48" s="1477"/>
      <c r="GIX48" s="1477"/>
      <c r="GIY48" s="1477"/>
      <c r="GIZ48" s="1477"/>
      <c r="GJA48" s="1477"/>
      <c r="GJB48" s="1477"/>
      <c r="GJC48" s="1477"/>
      <c r="GJD48" s="1477"/>
      <c r="GJE48" s="1477"/>
      <c r="GJF48" s="1477"/>
      <c r="GJG48" s="1477"/>
      <c r="GJH48" s="1477"/>
      <c r="GJI48" s="1477"/>
      <c r="GJJ48" s="1477"/>
      <c r="GJK48" s="1477"/>
      <c r="GJL48" s="1477"/>
      <c r="GJM48" s="1477"/>
      <c r="GJN48" s="1477"/>
      <c r="GJO48" s="1477"/>
      <c r="GJP48" s="1477"/>
      <c r="GJQ48" s="1477"/>
      <c r="GJR48" s="1477"/>
      <c r="GJS48" s="1477"/>
      <c r="GJT48" s="1477"/>
      <c r="GJU48" s="1477"/>
      <c r="GJV48" s="1477"/>
      <c r="GJW48" s="1477"/>
      <c r="GJX48" s="1477"/>
      <c r="GJY48" s="1477"/>
      <c r="GJZ48" s="1477"/>
      <c r="GKA48" s="1477"/>
      <c r="GKB48" s="1477"/>
      <c r="GKC48" s="1477"/>
      <c r="GKD48" s="1477"/>
      <c r="GKE48" s="1477"/>
      <c r="GKF48" s="1477"/>
      <c r="GKG48" s="1477"/>
      <c r="GKH48" s="1477"/>
      <c r="GKI48" s="1477"/>
      <c r="GKJ48" s="1477"/>
      <c r="GKK48" s="1477"/>
      <c r="GKL48" s="1477"/>
      <c r="GKM48" s="1477"/>
      <c r="GKN48" s="1477"/>
      <c r="GKO48" s="1477"/>
      <c r="GKP48" s="1477"/>
      <c r="GKQ48" s="1477"/>
      <c r="GKR48" s="1477"/>
      <c r="GKS48" s="1477"/>
      <c r="GKT48" s="1477"/>
      <c r="GKU48" s="1477"/>
      <c r="GKV48" s="1477"/>
      <c r="GKW48" s="1477"/>
      <c r="GKX48" s="1477"/>
      <c r="GKY48" s="1477"/>
      <c r="GKZ48" s="1477"/>
      <c r="GLA48" s="1477"/>
      <c r="GLB48" s="1477"/>
      <c r="GLC48" s="1477"/>
      <c r="GLD48" s="1477"/>
      <c r="GLE48" s="1477"/>
      <c r="GLF48" s="1477"/>
      <c r="GLG48" s="1477"/>
      <c r="GLH48" s="1477"/>
      <c r="GLI48" s="1477"/>
      <c r="GLJ48" s="1477"/>
      <c r="GLK48" s="1477"/>
      <c r="GLL48" s="1477"/>
      <c r="GLM48" s="1477"/>
      <c r="GLN48" s="1477"/>
      <c r="GLO48" s="1477"/>
      <c r="GLP48" s="1477"/>
      <c r="GLQ48" s="1477"/>
      <c r="GLR48" s="1477"/>
      <c r="GLS48" s="1477"/>
      <c r="GLT48" s="1477"/>
      <c r="GLU48" s="1477"/>
      <c r="GLV48" s="1477"/>
      <c r="GLW48" s="1477"/>
      <c r="GLX48" s="1477"/>
      <c r="GLY48" s="1477"/>
      <c r="GLZ48" s="1477"/>
      <c r="GMA48" s="1477"/>
      <c r="GMB48" s="1477"/>
      <c r="GMC48" s="1477"/>
      <c r="GMD48" s="1477"/>
      <c r="GME48" s="1477"/>
      <c r="GMF48" s="1477"/>
      <c r="GMG48" s="1477"/>
      <c r="GMH48" s="1477"/>
      <c r="GMI48" s="1477"/>
      <c r="GMJ48" s="1477"/>
      <c r="GMK48" s="1477"/>
      <c r="GML48" s="1477"/>
      <c r="GMM48" s="1477"/>
      <c r="GMN48" s="1477"/>
      <c r="GMO48" s="1477"/>
      <c r="GMP48" s="1477"/>
      <c r="GMQ48" s="1477"/>
      <c r="GMR48" s="1477"/>
      <c r="GMS48" s="1477"/>
      <c r="GMT48" s="1477"/>
      <c r="GMU48" s="1477"/>
      <c r="GMV48" s="1477"/>
      <c r="GMW48" s="1477"/>
      <c r="GMX48" s="1477"/>
      <c r="GMY48" s="1477"/>
      <c r="GMZ48" s="1477"/>
      <c r="GNA48" s="1477"/>
      <c r="GNB48" s="1477"/>
      <c r="GNC48" s="1477"/>
      <c r="GND48" s="1477"/>
      <c r="GNE48" s="1477"/>
      <c r="GNF48" s="1477"/>
      <c r="GNG48" s="1477"/>
      <c r="GNH48" s="1477"/>
      <c r="GNI48" s="1477"/>
      <c r="GNJ48" s="1477"/>
      <c r="GNK48" s="1477"/>
      <c r="GNL48" s="1477"/>
      <c r="GNM48" s="1477"/>
      <c r="GNN48" s="1477"/>
      <c r="GNO48" s="1477"/>
      <c r="GNP48" s="1477"/>
      <c r="GNQ48" s="1477"/>
      <c r="GNR48" s="1477"/>
      <c r="GNS48" s="1477"/>
      <c r="GNT48" s="1477"/>
      <c r="GNU48" s="1477"/>
      <c r="GNV48" s="1477"/>
      <c r="GNW48" s="1477"/>
      <c r="GNX48" s="1477"/>
      <c r="GNY48" s="1477"/>
      <c r="GNZ48" s="1477"/>
      <c r="GOA48" s="1477"/>
      <c r="GOB48" s="1477"/>
      <c r="GOC48" s="1477"/>
      <c r="GOD48" s="1477"/>
      <c r="GOE48" s="1477"/>
      <c r="GOF48" s="1477"/>
      <c r="GOG48" s="1477"/>
      <c r="GOH48" s="1477"/>
      <c r="GOI48" s="1477"/>
      <c r="GOJ48" s="1477"/>
      <c r="GOK48" s="1477"/>
      <c r="GOL48" s="1477"/>
      <c r="GOM48" s="1477"/>
      <c r="GON48" s="1477"/>
      <c r="GOO48" s="1477"/>
      <c r="GOP48" s="1477"/>
      <c r="GOQ48" s="1477"/>
      <c r="GOR48" s="1477"/>
      <c r="GOS48" s="1477"/>
      <c r="GOT48" s="1477"/>
      <c r="GOU48" s="1477"/>
      <c r="GOV48" s="1477"/>
      <c r="GOW48" s="1477"/>
      <c r="GOX48" s="1477"/>
      <c r="GOY48" s="1477"/>
      <c r="GOZ48" s="1477"/>
      <c r="GPA48" s="1477"/>
      <c r="GPB48" s="1477"/>
      <c r="GPC48" s="1477"/>
      <c r="GPD48" s="1477"/>
      <c r="GPE48" s="1477"/>
      <c r="GPF48" s="1477"/>
      <c r="GPG48" s="1477"/>
      <c r="GPH48" s="1477"/>
      <c r="GPI48" s="1477"/>
      <c r="GPJ48" s="1477"/>
      <c r="GPK48" s="1477"/>
      <c r="GPL48" s="1477"/>
      <c r="GPM48" s="1477"/>
      <c r="GPN48" s="1477"/>
      <c r="GPO48" s="1477"/>
      <c r="GPP48" s="1477"/>
      <c r="GPQ48" s="1477"/>
      <c r="GPR48" s="1477"/>
      <c r="GPS48" s="1477"/>
      <c r="GPT48" s="1477"/>
      <c r="GPU48" s="1477"/>
      <c r="GPV48" s="1477"/>
      <c r="GPW48" s="1477"/>
      <c r="GPX48" s="1477"/>
      <c r="GPY48" s="1477"/>
      <c r="GPZ48" s="1477"/>
      <c r="GQA48" s="1477"/>
      <c r="GQB48" s="1477"/>
      <c r="GQC48" s="1477"/>
      <c r="GQD48" s="1477"/>
      <c r="GQE48" s="1477"/>
      <c r="GQF48" s="1477"/>
      <c r="GQG48" s="1477"/>
      <c r="GQH48" s="1477"/>
      <c r="GQI48" s="1477"/>
      <c r="GQJ48" s="1477"/>
      <c r="GQK48" s="1477"/>
      <c r="GQL48" s="1477"/>
      <c r="GQM48" s="1477"/>
      <c r="GQN48" s="1477"/>
      <c r="GQO48" s="1477"/>
      <c r="GQP48" s="1477"/>
      <c r="GQQ48" s="1477"/>
      <c r="GQR48" s="1477"/>
      <c r="GQS48" s="1477"/>
      <c r="GQT48" s="1477"/>
      <c r="GQU48" s="1477"/>
      <c r="GQV48" s="1477"/>
      <c r="GQW48" s="1477"/>
      <c r="GQX48" s="1477"/>
      <c r="GQY48" s="1477"/>
      <c r="GQZ48" s="1477"/>
      <c r="GRA48" s="1477"/>
      <c r="GRB48" s="1477"/>
      <c r="GRC48" s="1477"/>
      <c r="GRD48" s="1477"/>
      <c r="GRE48" s="1477"/>
      <c r="GRF48" s="1477"/>
      <c r="GRG48" s="1477"/>
      <c r="GRH48" s="1477"/>
      <c r="GRI48" s="1477"/>
      <c r="GRJ48" s="1477"/>
      <c r="GRK48" s="1477"/>
      <c r="GRL48" s="1477"/>
      <c r="GRM48" s="1477"/>
      <c r="GRN48" s="1477"/>
      <c r="GRO48" s="1477"/>
      <c r="GRP48" s="1477"/>
      <c r="GRQ48" s="1477"/>
      <c r="GRR48" s="1477"/>
      <c r="GRS48" s="1477"/>
      <c r="GRT48" s="1477"/>
      <c r="GRU48" s="1477"/>
      <c r="GRV48" s="1477"/>
      <c r="GRW48" s="1477"/>
      <c r="GRX48" s="1477"/>
      <c r="GRY48" s="1477"/>
      <c r="GRZ48" s="1477"/>
      <c r="GSA48" s="1477"/>
      <c r="GSB48" s="1477"/>
      <c r="GSC48" s="1477"/>
      <c r="GSD48" s="1477"/>
      <c r="GSE48" s="1477"/>
      <c r="GSF48" s="1477"/>
      <c r="GSG48" s="1477"/>
      <c r="GSH48" s="1477"/>
      <c r="GSI48" s="1477"/>
      <c r="GSJ48" s="1477"/>
      <c r="GSK48" s="1477"/>
      <c r="GSL48" s="1477"/>
      <c r="GSM48" s="1477"/>
      <c r="GSN48" s="1477"/>
      <c r="GSO48" s="1477"/>
      <c r="GSP48" s="1477"/>
      <c r="GSQ48" s="1477"/>
      <c r="GSR48" s="1477"/>
      <c r="GSS48" s="1477"/>
      <c r="GST48" s="1477"/>
      <c r="GSU48" s="1477"/>
      <c r="GSV48" s="1477"/>
      <c r="GSW48" s="1477"/>
      <c r="GSX48" s="1477"/>
      <c r="GSY48" s="1477"/>
      <c r="GSZ48" s="1477"/>
      <c r="GTA48" s="1477"/>
      <c r="GTB48" s="1477"/>
      <c r="GTC48" s="1477"/>
      <c r="GTD48" s="1477"/>
      <c r="GTE48" s="1477"/>
      <c r="GTF48" s="1477"/>
      <c r="GTG48" s="1477"/>
      <c r="GTH48" s="1477"/>
      <c r="GTI48" s="1477"/>
      <c r="GTJ48" s="1477"/>
      <c r="GTK48" s="1477"/>
      <c r="GTL48" s="1477"/>
      <c r="GTM48" s="1477"/>
      <c r="GTN48" s="1477"/>
      <c r="GTO48" s="1477"/>
      <c r="GTP48" s="1477"/>
      <c r="GTQ48" s="1477"/>
      <c r="GTR48" s="1477"/>
      <c r="GTS48" s="1477"/>
      <c r="GTT48" s="1477"/>
      <c r="GTU48" s="1477"/>
      <c r="GTV48" s="1477"/>
      <c r="GTW48" s="1477"/>
      <c r="GTX48" s="1477"/>
      <c r="GTY48" s="1477"/>
      <c r="GTZ48" s="1477"/>
      <c r="GUA48" s="1477"/>
      <c r="GUB48" s="1477"/>
      <c r="GUC48" s="1477"/>
      <c r="GUD48" s="1477"/>
      <c r="GUE48" s="1477"/>
      <c r="GUF48" s="1477"/>
      <c r="GUG48" s="1477"/>
      <c r="GUH48" s="1477"/>
      <c r="GUI48" s="1477"/>
      <c r="GUJ48" s="1477"/>
      <c r="GUK48" s="1477"/>
      <c r="GUL48" s="1477"/>
      <c r="GUM48" s="1477"/>
      <c r="GUN48" s="1477"/>
      <c r="GUO48" s="1477"/>
      <c r="GUP48" s="1477"/>
      <c r="GUQ48" s="1477"/>
      <c r="GUR48" s="1477"/>
      <c r="GUS48" s="1477"/>
      <c r="GUT48" s="1477"/>
      <c r="GUU48" s="1477"/>
      <c r="GUV48" s="1477"/>
      <c r="GUW48" s="1477"/>
      <c r="GUX48" s="1477"/>
      <c r="GUY48" s="1477"/>
      <c r="GUZ48" s="1477"/>
      <c r="GVA48" s="1477"/>
      <c r="GVB48" s="1477"/>
      <c r="GVC48" s="1477"/>
      <c r="GVD48" s="1477"/>
      <c r="GVE48" s="1477"/>
      <c r="GVF48" s="1477"/>
      <c r="GVG48" s="1477"/>
      <c r="GVH48" s="1477"/>
      <c r="GVI48" s="1477"/>
      <c r="GVJ48" s="1477"/>
      <c r="GVK48" s="1477"/>
      <c r="GVL48" s="1477"/>
      <c r="GVM48" s="1477"/>
      <c r="GVN48" s="1477"/>
      <c r="GVO48" s="1477"/>
      <c r="GVP48" s="1477"/>
      <c r="GVQ48" s="1477"/>
      <c r="GVR48" s="1477"/>
      <c r="GVS48" s="1477"/>
      <c r="GVT48" s="1477"/>
      <c r="GVU48" s="1477"/>
      <c r="GVV48" s="1477"/>
      <c r="GVW48" s="1477"/>
      <c r="GVX48" s="1477"/>
      <c r="GVY48" s="1477"/>
      <c r="GVZ48" s="1477"/>
      <c r="GWA48" s="1477"/>
      <c r="GWB48" s="1477"/>
      <c r="GWC48" s="1477"/>
      <c r="GWD48" s="1477"/>
      <c r="GWE48" s="1477"/>
      <c r="GWF48" s="1477"/>
      <c r="GWG48" s="1477"/>
      <c r="GWH48" s="1477"/>
      <c r="GWI48" s="1477"/>
      <c r="GWJ48" s="1477"/>
      <c r="GWK48" s="1477"/>
      <c r="GWL48" s="1477"/>
      <c r="GWM48" s="1477"/>
      <c r="GWN48" s="1477"/>
      <c r="GWO48" s="1477"/>
      <c r="GWP48" s="1477"/>
      <c r="GWQ48" s="1477"/>
      <c r="GWR48" s="1477"/>
      <c r="GWS48" s="1477"/>
      <c r="GWT48" s="1477"/>
      <c r="GWU48" s="1477"/>
      <c r="GWV48" s="1477"/>
      <c r="GWW48" s="1477"/>
      <c r="GWX48" s="1477"/>
      <c r="GWY48" s="1477"/>
      <c r="GWZ48" s="1477"/>
      <c r="GXA48" s="1477"/>
      <c r="GXB48" s="1477"/>
      <c r="GXC48" s="1477"/>
      <c r="GXD48" s="1477"/>
      <c r="GXE48" s="1477"/>
      <c r="GXF48" s="1477"/>
      <c r="GXG48" s="1477"/>
      <c r="GXH48" s="1477"/>
      <c r="GXI48" s="1477"/>
      <c r="GXJ48" s="1477"/>
      <c r="GXK48" s="1477"/>
      <c r="GXL48" s="1477"/>
      <c r="GXM48" s="1477"/>
      <c r="GXN48" s="1477"/>
      <c r="GXO48" s="1477"/>
      <c r="GXP48" s="1477"/>
      <c r="GXQ48" s="1477"/>
      <c r="GXR48" s="1477"/>
      <c r="GXS48" s="1477"/>
      <c r="GXT48" s="1477"/>
      <c r="GXU48" s="1477"/>
      <c r="GXV48" s="1477"/>
      <c r="GXW48" s="1477"/>
      <c r="GXX48" s="1477"/>
      <c r="GXY48" s="1477"/>
      <c r="GXZ48" s="1477"/>
      <c r="GYA48" s="1477"/>
      <c r="GYB48" s="1477"/>
      <c r="GYC48" s="1477"/>
      <c r="GYD48" s="1477"/>
      <c r="GYE48" s="1477"/>
      <c r="GYF48" s="1477"/>
      <c r="GYG48" s="1477"/>
      <c r="GYH48" s="1477"/>
      <c r="GYI48" s="1477"/>
      <c r="GYJ48" s="1477"/>
      <c r="GYK48" s="1477"/>
      <c r="GYL48" s="1477"/>
      <c r="GYM48" s="1477"/>
      <c r="GYN48" s="1477"/>
      <c r="GYO48" s="1477"/>
      <c r="GYP48" s="1477"/>
      <c r="GYQ48" s="1477"/>
      <c r="GYR48" s="1477"/>
      <c r="GYS48" s="1477"/>
      <c r="GYT48" s="1477"/>
      <c r="GYU48" s="1477"/>
      <c r="GYV48" s="1477"/>
      <c r="GYW48" s="1477"/>
      <c r="GYX48" s="1477"/>
      <c r="GYY48" s="1477"/>
      <c r="GYZ48" s="1477"/>
      <c r="GZA48" s="1477"/>
      <c r="GZB48" s="1477"/>
      <c r="GZC48" s="1477"/>
      <c r="GZD48" s="1477"/>
      <c r="GZE48" s="1477"/>
      <c r="GZF48" s="1477"/>
      <c r="GZG48" s="1477"/>
      <c r="GZH48" s="1477"/>
      <c r="GZI48" s="1477"/>
      <c r="GZJ48" s="1477"/>
      <c r="GZK48" s="1477"/>
      <c r="GZL48" s="1477"/>
      <c r="GZM48" s="1477"/>
      <c r="GZN48" s="1477"/>
      <c r="GZO48" s="1477"/>
      <c r="GZP48" s="1477"/>
      <c r="GZQ48" s="1477"/>
      <c r="GZR48" s="1477"/>
      <c r="GZS48" s="1477"/>
      <c r="GZT48" s="1477"/>
      <c r="GZU48" s="1477"/>
      <c r="GZV48" s="1477"/>
      <c r="GZW48" s="1477"/>
      <c r="GZX48" s="1477"/>
      <c r="GZY48" s="1477"/>
      <c r="GZZ48" s="1477"/>
      <c r="HAA48" s="1477"/>
      <c r="HAB48" s="1477"/>
      <c r="HAC48" s="1477"/>
      <c r="HAD48" s="1477"/>
      <c r="HAE48" s="1477"/>
      <c r="HAF48" s="1477"/>
      <c r="HAG48" s="1477"/>
      <c r="HAH48" s="1477"/>
      <c r="HAI48" s="1477"/>
      <c r="HAJ48" s="1477"/>
      <c r="HAK48" s="1477"/>
      <c r="HAL48" s="1477"/>
      <c r="HAM48" s="1477"/>
      <c r="HAN48" s="1477"/>
      <c r="HAO48" s="1477"/>
      <c r="HAP48" s="1477"/>
      <c r="HAQ48" s="1477"/>
      <c r="HAR48" s="1477"/>
      <c r="HAS48" s="1477"/>
      <c r="HAT48" s="1477"/>
      <c r="HAU48" s="1477"/>
      <c r="HAV48" s="1477"/>
      <c r="HAW48" s="1477"/>
      <c r="HAX48" s="1477"/>
      <c r="HAY48" s="1477"/>
      <c r="HAZ48" s="1477"/>
      <c r="HBA48" s="1477"/>
      <c r="HBB48" s="1477"/>
      <c r="HBC48" s="1477"/>
      <c r="HBD48" s="1477"/>
      <c r="HBE48" s="1477"/>
      <c r="HBF48" s="1477"/>
      <c r="HBG48" s="1477"/>
      <c r="HBH48" s="1477"/>
      <c r="HBI48" s="1477"/>
      <c r="HBJ48" s="1477"/>
      <c r="HBK48" s="1477"/>
      <c r="HBL48" s="1477"/>
      <c r="HBM48" s="1477"/>
      <c r="HBN48" s="1477"/>
      <c r="HBO48" s="1477"/>
      <c r="HBP48" s="1477"/>
      <c r="HBQ48" s="1477"/>
      <c r="HBR48" s="1477"/>
      <c r="HBS48" s="1477"/>
      <c r="HBT48" s="1477"/>
      <c r="HBU48" s="1477"/>
      <c r="HBV48" s="1477"/>
      <c r="HBW48" s="1477"/>
      <c r="HBX48" s="1477"/>
      <c r="HBY48" s="1477"/>
      <c r="HBZ48" s="1477"/>
      <c r="HCA48" s="1477"/>
      <c r="HCB48" s="1477"/>
      <c r="HCC48" s="1477"/>
      <c r="HCD48" s="1477"/>
      <c r="HCE48" s="1477"/>
      <c r="HCF48" s="1477"/>
      <c r="HCG48" s="1477"/>
      <c r="HCH48" s="1477"/>
      <c r="HCI48" s="1477"/>
      <c r="HCJ48" s="1477"/>
      <c r="HCK48" s="1477"/>
      <c r="HCL48" s="1477"/>
      <c r="HCM48" s="1477"/>
      <c r="HCN48" s="1477"/>
      <c r="HCO48" s="1477"/>
      <c r="HCP48" s="1477"/>
      <c r="HCQ48" s="1477"/>
      <c r="HCR48" s="1477"/>
      <c r="HCS48" s="1477"/>
      <c r="HCT48" s="1477"/>
      <c r="HCU48" s="1477"/>
      <c r="HCV48" s="1477"/>
      <c r="HCW48" s="1477"/>
      <c r="HCX48" s="1477"/>
      <c r="HCY48" s="1477"/>
      <c r="HCZ48" s="1477"/>
      <c r="HDA48" s="1477"/>
      <c r="HDB48" s="1477"/>
      <c r="HDC48" s="1477"/>
      <c r="HDD48" s="1477"/>
      <c r="HDE48" s="1477"/>
      <c r="HDF48" s="1477"/>
      <c r="HDG48" s="1477"/>
      <c r="HDH48" s="1477"/>
      <c r="HDI48" s="1477"/>
      <c r="HDJ48" s="1477"/>
      <c r="HDK48" s="1477"/>
      <c r="HDL48" s="1477"/>
      <c r="HDM48" s="1477"/>
      <c r="HDN48" s="1477"/>
      <c r="HDO48" s="1477"/>
      <c r="HDP48" s="1477"/>
      <c r="HDQ48" s="1477"/>
      <c r="HDR48" s="1477"/>
      <c r="HDS48" s="1477"/>
      <c r="HDT48" s="1477"/>
      <c r="HDU48" s="1477"/>
      <c r="HDV48" s="1477"/>
      <c r="HDW48" s="1477"/>
      <c r="HDX48" s="1477"/>
      <c r="HDY48" s="1477"/>
      <c r="HDZ48" s="1477"/>
      <c r="HEA48" s="1477"/>
      <c r="HEB48" s="1477"/>
      <c r="HEC48" s="1477"/>
      <c r="HED48" s="1477"/>
      <c r="HEE48" s="1477"/>
      <c r="HEF48" s="1477"/>
      <c r="HEG48" s="1477"/>
      <c r="HEH48" s="1477"/>
      <c r="HEI48" s="1477"/>
      <c r="HEJ48" s="1477"/>
      <c r="HEK48" s="1477"/>
      <c r="HEL48" s="1477"/>
      <c r="HEM48" s="1477"/>
      <c r="HEN48" s="1477"/>
      <c r="HEO48" s="1477"/>
      <c r="HEP48" s="1477"/>
      <c r="HEQ48" s="1477"/>
      <c r="HER48" s="1477"/>
      <c r="HES48" s="1477"/>
      <c r="HET48" s="1477"/>
      <c r="HEU48" s="1477"/>
      <c r="HEV48" s="1477"/>
      <c r="HEW48" s="1477"/>
      <c r="HEX48" s="1477"/>
      <c r="HEY48" s="1477"/>
      <c r="HEZ48" s="1477"/>
      <c r="HFA48" s="1477"/>
      <c r="HFB48" s="1477"/>
      <c r="HFC48" s="1477"/>
      <c r="HFD48" s="1477"/>
      <c r="HFE48" s="1477"/>
      <c r="HFF48" s="1477"/>
      <c r="HFG48" s="1477"/>
      <c r="HFH48" s="1477"/>
      <c r="HFI48" s="1477"/>
      <c r="HFJ48" s="1477"/>
      <c r="HFK48" s="1477"/>
      <c r="HFL48" s="1477"/>
      <c r="HFM48" s="1477"/>
      <c r="HFN48" s="1477"/>
      <c r="HFO48" s="1477"/>
      <c r="HFP48" s="1477"/>
      <c r="HFQ48" s="1477"/>
      <c r="HFR48" s="1477"/>
      <c r="HFS48" s="1477"/>
      <c r="HFT48" s="1477"/>
      <c r="HFU48" s="1477"/>
      <c r="HFV48" s="1477"/>
      <c r="HFW48" s="1477"/>
      <c r="HFX48" s="1477"/>
      <c r="HFY48" s="1477"/>
      <c r="HFZ48" s="1477"/>
      <c r="HGA48" s="1477"/>
      <c r="HGB48" s="1477"/>
      <c r="HGC48" s="1477"/>
      <c r="HGD48" s="1477"/>
      <c r="HGE48" s="1477"/>
      <c r="HGF48" s="1477"/>
      <c r="HGG48" s="1477"/>
      <c r="HGH48" s="1477"/>
      <c r="HGI48" s="1477"/>
      <c r="HGJ48" s="1477"/>
      <c r="HGK48" s="1477"/>
      <c r="HGL48" s="1477"/>
      <c r="HGM48" s="1477"/>
      <c r="HGN48" s="1477"/>
      <c r="HGO48" s="1477"/>
      <c r="HGP48" s="1477"/>
      <c r="HGQ48" s="1477"/>
      <c r="HGR48" s="1477"/>
      <c r="HGS48" s="1477"/>
      <c r="HGT48" s="1477"/>
      <c r="HGU48" s="1477"/>
      <c r="HGV48" s="1477"/>
      <c r="HGW48" s="1477"/>
      <c r="HGX48" s="1477"/>
      <c r="HGY48" s="1477"/>
      <c r="HGZ48" s="1477"/>
      <c r="HHA48" s="1477"/>
      <c r="HHB48" s="1477"/>
      <c r="HHC48" s="1477"/>
      <c r="HHD48" s="1477"/>
      <c r="HHE48" s="1477"/>
      <c r="HHF48" s="1477"/>
      <c r="HHG48" s="1477"/>
      <c r="HHH48" s="1477"/>
      <c r="HHI48" s="1477"/>
      <c r="HHJ48" s="1477"/>
      <c r="HHK48" s="1477"/>
      <c r="HHL48" s="1477"/>
      <c r="HHM48" s="1477"/>
      <c r="HHN48" s="1477"/>
      <c r="HHO48" s="1477"/>
      <c r="HHP48" s="1477"/>
      <c r="HHQ48" s="1477"/>
      <c r="HHR48" s="1477"/>
      <c r="HHS48" s="1477"/>
      <c r="HHT48" s="1477"/>
      <c r="HHU48" s="1477"/>
      <c r="HHV48" s="1477"/>
      <c r="HHW48" s="1477"/>
      <c r="HHX48" s="1477"/>
      <c r="HHY48" s="1477"/>
      <c r="HHZ48" s="1477"/>
      <c r="HIA48" s="1477"/>
      <c r="HIB48" s="1477"/>
      <c r="HIC48" s="1477"/>
      <c r="HID48" s="1477"/>
      <c r="HIE48" s="1477"/>
      <c r="HIF48" s="1477"/>
      <c r="HIG48" s="1477"/>
      <c r="HIH48" s="1477"/>
      <c r="HII48" s="1477"/>
      <c r="HIJ48" s="1477"/>
      <c r="HIK48" s="1477"/>
      <c r="HIL48" s="1477"/>
      <c r="HIM48" s="1477"/>
      <c r="HIN48" s="1477"/>
      <c r="HIO48" s="1477"/>
      <c r="HIP48" s="1477"/>
      <c r="HIQ48" s="1477"/>
      <c r="HIR48" s="1477"/>
      <c r="HIS48" s="1477"/>
      <c r="HIT48" s="1477"/>
      <c r="HIU48" s="1477"/>
      <c r="HIV48" s="1477"/>
      <c r="HIW48" s="1477"/>
      <c r="HIX48" s="1477"/>
      <c r="HIY48" s="1477"/>
      <c r="HIZ48" s="1477"/>
      <c r="HJA48" s="1477"/>
      <c r="HJB48" s="1477"/>
      <c r="HJC48" s="1477"/>
      <c r="HJD48" s="1477"/>
      <c r="HJE48" s="1477"/>
      <c r="HJF48" s="1477"/>
      <c r="HJG48" s="1477"/>
      <c r="HJH48" s="1477"/>
      <c r="HJI48" s="1477"/>
      <c r="HJJ48" s="1477"/>
      <c r="HJK48" s="1477"/>
      <c r="HJL48" s="1477"/>
      <c r="HJM48" s="1477"/>
      <c r="HJN48" s="1477"/>
      <c r="HJO48" s="1477"/>
      <c r="HJP48" s="1477"/>
      <c r="HJQ48" s="1477"/>
      <c r="HJR48" s="1477"/>
      <c r="HJS48" s="1477"/>
      <c r="HJT48" s="1477"/>
      <c r="HJU48" s="1477"/>
      <c r="HJV48" s="1477"/>
      <c r="HJW48" s="1477"/>
      <c r="HJX48" s="1477"/>
      <c r="HJY48" s="1477"/>
      <c r="HJZ48" s="1477"/>
      <c r="HKA48" s="1477"/>
      <c r="HKB48" s="1477"/>
      <c r="HKC48" s="1477"/>
      <c r="HKD48" s="1477"/>
      <c r="HKE48" s="1477"/>
      <c r="HKF48" s="1477"/>
      <c r="HKG48" s="1477"/>
      <c r="HKH48" s="1477"/>
      <c r="HKI48" s="1477"/>
      <c r="HKJ48" s="1477"/>
      <c r="HKK48" s="1477"/>
      <c r="HKL48" s="1477"/>
      <c r="HKM48" s="1477"/>
      <c r="HKN48" s="1477"/>
      <c r="HKO48" s="1477"/>
      <c r="HKP48" s="1477"/>
      <c r="HKQ48" s="1477"/>
      <c r="HKR48" s="1477"/>
      <c r="HKS48" s="1477"/>
      <c r="HKT48" s="1477"/>
      <c r="HKU48" s="1477"/>
      <c r="HKV48" s="1477"/>
      <c r="HKW48" s="1477"/>
      <c r="HKX48" s="1477"/>
      <c r="HKY48" s="1477"/>
      <c r="HKZ48" s="1477"/>
      <c r="HLA48" s="1477"/>
      <c r="HLB48" s="1477"/>
      <c r="HLC48" s="1477"/>
      <c r="HLD48" s="1477"/>
      <c r="HLE48" s="1477"/>
      <c r="HLF48" s="1477"/>
      <c r="HLG48" s="1477"/>
      <c r="HLH48" s="1477"/>
      <c r="HLI48" s="1477"/>
      <c r="HLJ48" s="1477"/>
      <c r="HLK48" s="1477"/>
      <c r="HLL48" s="1477"/>
      <c r="HLM48" s="1477"/>
      <c r="HLN48" s="1477"/>
      <c r="HLO48" s="1477"/>
      <c r="HLP48" s="1477"/>
      <c r="HLQ48" s="1477"/>
      <c r="HLR48" s="1477"/>
      <c r="HLS48" s="1477"/>
      <c r="HLT48" s="1477"/>
      <c r="HLU48" s="1477"/>
      <c r="HLV48" s="1477"/>
      <c r="HLW48" s="1477"/>
      <c r="HLX48" s="1477"/>
      <c r="HLY48" s="1477"/>
      <c r="HLZ48" s="1477"/>
      <c r="HMA48" s="1477"/>
      <c r="HMB48" s="1477"/>
      <c r="HMC48" s="1477"/>
      <c r="HMD48" s="1477"/>
      <c r="HME48" s="1477"/>
      <c r="HMF48" s="1477"/>
      <c r="HMG48" s="1477"/>
      <c r="HMH48" s="1477"/>
      <c r="HMI48" s="1477"/>
      <c r="HMJ48" s="1477"/>
      <c r="HMK48" s="1477"/>
      <c r="HML48" s="1477"/>
      <c r="HMM48" s="1477"/>
      <c r="HMN48" s="1477"/>
      <c r="HMO48" s="1477"/>
      <c r="HMP48" s="1477"/>
      <c r="HMQ48" s="1477"/>
      <c r="HMR48" s="1477"/>
      <c r="HMS48" s="1477"/>
      <c r="HMT48" s="1477"/>
      <c r="HMU48" s="1477"/>
      <c r="HMV48" s="1477"/>
      <c r="HMW48" s="1477"/>
      <c r="HMX48" s="1477"/>
      <c r="HMY48" s="1477"/>
      <c r="HMZ48" s="1477"/>
      <c r="HNA48" s="1477"/>
      <c r="HNB48" s="1477"/>
      <c r="HNC48" s="1477"/>
      <c r="HND48" s="1477"/>
      <c r="HNE48" s="1477"/>
      <c r="HNF48" s="1477"/>
      <c r="HNG48" s="1477"/>
      <c r="HNH48" s="1477"/>
      <c r="HNI48" s="1477"/>
      <c r="HNJ48" s="1477"/>
      <c r="HNK48" s="1477"/>
      <c r="HNL48" s="1477"/>
      <c r="HNM48" s="1477"/>
      <c r="HNN48" s="1477"/>
      <c r="HNO48" s="1477"/>
      <c r="HNP48" s="1477"/>
      <c r="HNQ48" s="1477"/>
      <c r="HNR48" s="1477"/>
      <c r="HNS48" s="1477"/>
      <c r="HNT48" s="1477"/>
      <c r="HNU48" s="1477"/>
      <c r="HNV48" s="1477"/>
      <c r="HNW48" s="1477"/>
      <c r="HNX48" s="1477"/>
      <c r="HNY48" s="1477"/>
      <c r="HNZ48" s="1477"/>
      <c r="HOA48" s="1477"/>
      <c r="HOB48" s="1477"/>
      <c r="HOC48" s="1477"/>
      <c r="HOD48" s="1477"/>
      <c r="HOE48" s="1477"/>
      <c r="HOF48" s="1477"/>
      <c r="HOG48" s="1477"/>
      <c r="HOH48" s="1477"/>
      <c r="HOI48" s="1477"/>
      <c r="HOJ48" s="1477"/>
      <c r="HOK48" s="1477"/>
      <c r="HOL48" s="1477"/>
      <c r="HOM48" s="1477"/>
      <c r="HON48" s="1477"/>
      <c r="HOO48" s="1477"/>
      <c r="HOP48" s="1477"/>
      <c r="HOQ48" s="1477"/>
      <c r="HOR48" s="1477"/>
      <c r="HOS48" s="1477"/>
      <c r="HOT48" s="1477"/>
      <c r="HOU48" s="1477"/>
      <c r="HOV48" s="1477"/>
      <c r="HOW48" s="1477"/>
      <c r="HOX48" s="1477"/>
      <c r="HOY48" s="1477"/>
      <c r="HOZ48" s="1477"/>
      <c r="HPA48" s="1477"/>
      <c r="HPB48" s="1477"/>
      <c r="HPC48" s="1477"/>
      <c r="HPD48" s="1477"/>
      <c r="HPE48" s="1477"/>
      <c r="HPF48" s="1477"/>
      <c r="HPG48" s="1477"/>
      <c r="HPH48" s="1477"/>
      <c r="HPI48" s="1477"/>
      <c r="HPJ48" s="1477"/>
      <c r="HPK48" s="1477"/>
      <c r="HPL48" s="1477"/>
      <c r="HPM48" s="1477"/>
      <c r="HPN48" s="1477"/>
      <c r="HPO48" s="1477"/>
      <c r="HPP48" s="1477"/>
      <c r="HPQ48" s="1477"/>
      <c r="HPR48" s="1477"/>
      <c r="HPS48" s="1477"/>
      <c r="HPT48" s="1477"/>
      <c r="HPU48" s="1477"/>
      <c r="HPV48" s="1477"/>
      <c r="HPW48" s="1477"/>
      <c r="HPX48" s="1477"/>
      <c r="HPY48" s="1477"/>
      <c r="HPZ48" s="1477"/>
      <c r="HQA48" s="1477"/>
      <c r="HQB48" s="1477"/>
      <c r="HQC48" s="1477"/>
      <c r="HQD48" s="1477"/>
      <c r="HQE48" s="1477"/>
      <c r="HQF48" s="1477"/>
      <c r="HQG48" s="1477"/>
      <c r="HQH48" s="1477"/>
      <c r="HQI48" s="1477"/>
      <c r="HQJ48" s="1477"/>
      <c r="HQK48" s="1477"/>
      <c r="HQL48" s="1477"/>
      <c r="HQM48" s="1477"/>
      <c r="HQN48" s="1477"/>
      <c r="HQO48" s="1477"/>
      <c r="HQP48" s="1477"/>
      <c r="HQQ48" s="1477"/>
      <c r="HQR48" s="1477"/>
      <c r="HQS48" s="1477"/>
      <c r="HQT48" s="1477"/>
      <c r="HQU48" s="1477"/>
      <c r="HQV48" s="1477"/>
      <c r="HQW48" s="1477"/>
      <c r="HQX48" s="1477"/>
      <c r="HQY48" s="1477"/>
      <c r="HQZ48" s="1477"/>
      <c r="HRA48" s="1477"/>
      <c r="HRB48" s="1477"/>
      <c r="HRC48" s="1477"/>
      <c r="HRD48" s="1477"/>
      <c r="HRE48" s="1477"/>
      <c r="HRF48" s="1477"/>
      <c r="HRG48" s="1477"/>
      <c r="HRH48" s="1477"/>
      <c r="HRI48" s="1477"/>
      <c r="HRJ48" s="1477"/>
      <c r="HRK48" s="1477"/>
      <c r="HRL48" s="1477"/>
      <c r="HRM48" s="1477"/>
      <c r="HRN48" s="1477"/>
      <c r="HRO48" s="1477"/>
      <c r="HRP48" s="1477"/>
      <c r="HRQ48" s="1477"/>
      <c r="HRR48" s="1477"/>
      <c r="HRS48" s="1477"/>
      <c r="HRT48" s="1477"/>
      <c r="HRU48" s="1477"/>
      <c r="HRV48" s="1477"/>
      <c r="HRW48" s="1477"/>
      <c r="HRX48" s="1477"/>
      <c r="HRY48" s="1477"/>
      <c r="HRZ48" s="1477"/>
      <c r="HSA48" s="1477"/>
      <c r="HSB48" s="1477"/>
      <c r="HSC48" s="1477"/>
      <c r="HSD48" s="1477"/>
      <c r="HSE48" s="1477"/>
      <c r="HSF48" s="1477"/>
      <c r="HSG48" s="1477"/>
      <c r="HSH48" s="1477"/>
      <c r="HSI48" s="1477"/>
      <c r="HSJ48" s="1477"/>
      <c r="HSK48" s="1477"/>
      <c r="HSL48" s="1477"/>
      <c r="HSM48" s="1477"/>
      <c r="HSN48" s="1477"/>
      <c r="HSO48" s="1477"/>
      <c r="HSP48" s="1477"/>
      <c r="HSQ48" s="1477"/>
      <c r="HSR48" s="1477"/>
      <c r="HSS48" s="1477"/>
      <c r="HST48" s="1477"/>
      <c r="HSU48" s="1477"/>
      <c r="HSV48" s="1477"/>
      <c r="HSW48" s="1477"/>
      <c r="HSX48" s="1477"/>
      <c r="HSY48" s="1477"/>
      <c r="HSZ48" s="1477"/>
      <c r="HTA48" s="1477"/>
      <c r="HTB48" s="1477"/>
      <c r="HTC48" s="1477"/>
      <c r="HTD48" s="1477"/>
      <c r="HTE48" s="1477"/>
      <c r="HTF48" s="1477"/>
      <c r="HTG48" s="1477"/>
      <c r="HTH48" s="1477"/>
      <c r="HTI48" s="1477"/>
      <c r="HTJ48" s="1477"/>
      <c r="HTK48" s="1477"/>
      <c r="HTL48" s="1477"/>
      <c r="HTM48" s="1477"/>
      <c r="HTN48" s="1477"/>
      <c r="HTO48" s="1477"/>
      <c r="HTP48" s="1477"/>
      <c r="HTQ48" s="1477"/>
      <c r="HTR48" s="1477"/>
      <c r="HTS48" s="1477"/>
      <c r="HTT48" s="1477"/>
      <c r="HTU48" s="1477"/>
      <c r="HTV48" s="1477"/>
      <c r="HTW48" s="1477"/>
      <c r="HTX48" s="1477"/>
      <c r="HTY48" s="1477"/>
      <c r="HTZ48" s="1477"/>
      <c r="HUA48" s="1477"/>
      <c r="HUB48" s="1477"/>
      <c r="HUC48" s="1477"/>
      <c r="HUD48" s="1477"/>
      <c r="HUE48" s="1477"/>
      <c r="HUF48" s="1477"/>
      <c r="HUG48" s="1477"/>
      <c r="HUH48" s="1477"/>
      <c r="HUI48" s="1477"/>
      <c r="HUJ48" s="1477"/>
      <c r="HUK48" s="1477"/>
      <c r="HUL48" s="1477"/>
      <c r="HUM48" s="1477"/>
      <c r="HUN48" s="1477"/>
      <c r="HUO48" s="1477"/>
      <c r="HUP48" s="1477"/>
      <c r="HUQ48" s="1477"/>
      <c r="HUR48" s="1477"/>
      <c r="HUS48" s="1477"/>
      <c r="HUT48" s="1477"/>
      <c r="HUU48" s="1477"/>
      <c r="HUV48" s="1477"/>
      <c r="HUW48" s="1477"/>
      <c r="HUX48" s="1477"/>
      <c r="HUY48" s="1477"/>
      <c r="HUZ48" s="1477"/>
      <c r="HVA48" s="1477"/>
      <c r="HVB48" s="1477"/>
      <c r="HVC48" s="1477"/>
      <c r="HVD48" s="1477"/>
      <c r="HVE48" s="1477"/>
      <c r="HVF48" s="1477"/>
      <c r="HVG48" s="1477"/>
      <c r="HVH48" s="1477"/>
      <c r="HVI48" s="1477"/>
      <c r="HVJ48" s="1477"/>
      <c r="HVK48" s="1477"/>
      <c r="HVL48" s="1477"/>
      <c r="HVM48" s="1477"/>
      <c r="HVN48" s="1477"/>
      <c r="HVO48" s="1477"/>
      <c r="HVP48" s="1477"/>
      <c r="HVQ48" s="1477"/>
      <c r="HVR48" s="1477"/>
      <c r="HVS48" s="1477"/>
      <c r="HVT48" s="1477"/>
      <c r="HVU48" s="1477"/>
      <c r="HVV48" s="1477"/>
      <c r="HVW48" s="1477"/>
      <c r="HVX48" s="1477"/>
      <c r="HVY48" s="1477"/>
      <c r="HVZ48" s="1477"/>
      <c r="HWA48" s="1477"/>
      <c r="HWB48" s="1477"/>
      <c r="HWC48" s="1477"/>
      <c r="HWD48" s="1477"/>
      <c r="HWE48" s="1477"/>
      <c r="HWF48" s="1477"/>
      <c r="HWG48" s="1477"/>
      <c r="HWH48" s="1477"/>
      <c r="HWI48" s="1477"/>
      <c r="HWJ48" s="1477"/>
      <c r="HWK48" s="1477"/>
      <c r="HWL48" s="1477"/>
      <c r="HWM48" s="1477"/>
      <c r="HWN48" s="1477"/>
      <c r="HWO48" s="1477"/>
      <c r="HWP48" s="1477"/>
      <c r="HWQ48" s="1477"/>
      <c r="HWR48" s="1477"/>
      <c r="HWS48" s="1477"/>
      <c r="HWT48" s="1477"/>
      <c r="HWU48" s="1477"/>
      <c r="HWV48" s="1477"/>
      <c r="HWW48" s="1477"/>
      <c r="HWX48" s="1477"/>
      <c r="HWY48" s="1477"/>
      <c r="HWZ48" s="1477"/>
      <c r="HXA48" s="1477"/>
      <c r="HXB48" s="1477"/>
      <c r="HXC48" s="1477"/>
      <c r="HXD48" s="1477"/>
      <c r="HXE48" s="1477"/>
      <c r="HXF48" s="1477"/>
      <c r="HXG48" s="1477"/>
      <c r="HXH48" s="1477"/>
      <c r="HXI48" s="1477"/>
      <c r="HXJ48" s="1477"/>
      <c r="HXK48" s="1477"/>
      <c r="HXL48" s="1477"/>
      <c r="HXM48" s="1477"/>
      <c r="HXN48" s="1477"/>
      <c r="HXO48" s="1477"/>
      <c r="HXP48" s="1477"/>
      <c r="HXQ48" s="1477"/>
      <c r="HXR48" s="1477"/>
      <c r="HXS48" s="1477"/>
      <c r="HXT48" s="1477"/>
      <c r="HXU48" s="1477"/>
      <c r="HXV48" s="1477"/>
      <c r="HXW48" s="1477"/>
      <c r="HXX48" s="1477"/>
      <c r="HXY48" s="1477"/>
      <c r="HXZ48" s="1477"/>
      <c r="HYA48" s="1477"/>
      <c r="HYB48" s="1477"/>
      <c r="HYC48" s="1477"/>
      <c r="HYD48" s="1477"/>
      <c r="HYE48" s="1477"/>
      <c r="HYF48" s="1477"/>
      <c r="HYG48" s="1477"/>
      <c r="HYH48" s="1477"/>
      <c r="HYI48" s="1477"/>
      <c r="HYJ48" s="1477"/>
      <c r="HYK48" s="1477"/>
      <c r="HYL48" s="1477"/>
      <c r="HYM48" s="1477"/>
      <c r="HYN48" s="1477"/>
      <c r="HYO48" s="1477"/>
      <c r="HYP48" s="1477"/>
      <c r="HYQ48" s="1477"/>
      <c r="HYR48" s="1477"/>
      <c r="HYS48" s="1477"/>
      <c r="HYT48" s="1477"/>
      <c r="HYU48" s="1477"/>
      <c r="HYV48" s="1477"/>
      <c r="HYW48" s="1477"/>
      <c r="HYX48" s="1477"/>
      <c r="HYY48" s="1477"/>
      <c r="HYZ48" s="1477"/>
      <c r="HZA48" s="1477"/>
      <c r="HZB48" s="1477"/>
      <c r="HZC48" s="1477"/>
      <c r="HZD48" s="1477"/>
      <c r="HZE48" s="1477"/>
      <c r="HZF48" s="1477"/>
      <c r="HZG48" s="1477"/>
      <c r="HZH48" s="1477"/>
      <c r="HZI48" s="1477"/>
      <c r="HZJ48" s="1477"/>
      <c r="HZK48" s="1477"/>
      <c r="HZL48" s="1477"/>
      <c r="HZM48" s="1477"/>
      <c r="HZN48" s="1477"/>
      <c r="HZO48" s="1477"/>
      <c r="HZP48" s="1477"/>
      <c r="HZQ48" s="1477"/>
      <c r="HZR48" s="1477"/>
      <c r="HZS48" s="1477"/>
      <c r="HZT48" s="1477"/>
      <c r="HZU48" s="1477"/>
      <c r="HZV48" s="1477"/>
      <c r="HZW48" s="1477"/>
      <c r="HZX48" s="1477"/>
      <c r="HZY48" s="1477"/>
      <c r="HZZ48" s="1477"/>
      <c r="IAA48" s="1477"/>
      <c r="IAB48" s="1477"/>
      <c r="IAC48" s="1477"/>
      <c r="IAD48" s="1477"/>
      <c r="IAE48" s="1477"/>
      <c r="IAF48" s="1477"/>
      <c r="IAG48" s="1477"/>
      <c r="IAH48" s="1477"/>
      <c r="IAI48" s="1477"/>
      <c r="IAJ48" s="1477"/>
      <c r="IAK48" s="1477"/>
      <c r="IAL48" s="1477"/>
      <c r="IAM48" s="1477"/>
      <c r="IAN48" s="1477"/>
      <c r="IAO48" s="1477"/>
      <c r="IAP48" s="1477"/>
      <c r="IAQ48" s="1477"/>
      <c r="IAR48" s="1477"/>
      <c r="IAS48" s="1477"/>
      <c r="IAT48" s="1477"/>
      <c r="IAU48" s="1477"/>
      <c r="IAV48" s="1477"/>
      <c r="IAW48" s="1477"/>
      <c r="IAX48" s="1477"/>
      <c r="IAY48" s="1477"/>
      <c r="IAZ48" s="1477"/>
      <c r="IBA48" s="1477"/>
      <c r="IBB48" s="1477"/>
      <c r="IBC48" s="1477"/>
      <c r="IBD48" s="1477"/>
      <c r="IBE48" s="1477"/>
      <c r="IBF48" s="1477"/>
      <c r="IBG48" s="1477"/>
      <c r="IBH48" s="1477"/>
      <c r="IBI48" s="1477"/>
      <c r="IBJ48" s="1477"/>
      <c r="IBK48" s="1477"/>
      <c r="IBL48" s="1477"/>
      <c r="IBM48" s="1477"/>
      <c r="IBN48" s="1477"/>
      <c r="IBO48" s="1477"/>
      <c r="IBP48" s="1477"/>
      <c r="IBQ48" s="1477"/>
      <c r="IBR48" s="1477"/>
      <c r="IBS48" s="1477"/>
      <c r="IBT48" s="1477"/>
      <c r="IBU48" s="1477"/>
      <c r="IBV48" s="1477"/>
      <c r="IBW48" s="1477"/>
      <c r="IBX48" s="1477"/>
      <c r="IBY48" s="1477"/>
      <c r="IBZ48" s="1477"/>
      <c r="ICA48" s="1477"/>
      <c r="ICB48" s="1477"/>
      <c r="ICC48" s="1477"/>
      <c r="ICD48" s="1477"/>
      <c r="ICE48" s="1477"/>
      <c r="ICF48" s="1477"/>
      <c r="ICG48" s="1477"/>
      <c r="ICH48" s="1477"/>
      <c r="ICI48" s="1477"/>
      <c r="ICJ48" s="1477"/>
      <c r="ICK48" s="1477"/>
      <c r="ICL48" s="1477"/>
      <c r="ICM48" s="1477"/>
      <c r="ICN48" s="1477"/>
      <c r="ICO48" s="1477"/>
      <c r="ICP48" s="1477"/>
      <c r="ICQ48" s="1477"/>
      <c r="ICR48" s="1477"/>
      <c r="ICS48" s="1477"/>
      <c r="ICT48" s="1477"/>
      <c r="ICU48" s="1477"/>
      <c r="ICV48" s="1477"/>
      <c r="ICW48" s="1477"/>
      <c r="ICX48" s="1477"/>
      <c r="ICY48" s="1477"/>
      <c r="ICZ48" s="1477"/>
      <c r="IDA48" s="1477"/>
      <c r="IDB48" s="1477"/>
      <c r="IDC48" s="1477"/>
      <c r="IDD48" s="1477"/>
      <c r="IDE48" s="1477"/>
      <c r="IDF48" s="1477"/>
      <c r="IDG48" s="1477"/>
      <c r="IDH48" s="1477"/>
      <c r="IDI48" s="1477"/>
      <c r="IDJ48" s="1477"/>
      <c r="IDK48" s="1477"/>
      <c r="IDL48" s="1477"/>
      <c r="IDM48" s="1477"/>
      <c r="IDN48" s="1477"/>
      <c r="IDO48" s="1477"/>
      <c r="IDP48" s="1477"/>
      <c r="IDQ48" s="1477"/>
      <c r="IDR48" s="1477"/>
      <c r="IDS48" s="1477"/>
      <c r="IDT48" s="1477"/>
      <c r="IDU48" s="1477"/>
      <c r="IDV48" s="1477"/>
      <c r="IDW48" s="1477"/>
      <c r="IDX48" s="1477"/>
      <c r="IDY48" s="1477"/>
      <c r="IDZ48" s="1477"/>
      <c r="IEA48" s="1477"/>
      <c r="IEB48" s="1477"/>
      <c r="IEC48" s="1477"/>
      <c r="IED48" s="1477"/>
      <c r="IEE48" s="1477"/>
      <c r="IEF48" s="1477"/>
      <c r="IEG48" s="1477"/>
      <c r="IEH48" s="1477"/>
      <c r="IEI48" s="1477"/>
      <c r="IEJ48" s="1477"/>
      <c r="IEK48" s="1477"/>
      <c r="IEL48" s="1477"/>
      <c r="IEM48" s="1477"/>
      <c r="IEN48" s="1477"/>
      <c r="IEO48" s="1477"/>
      <c r="IEP48" s="1477"/>
      <c r="IEQ48" s="1477"/>
      <c r="IER48" s="1477"/>
      <c r="IES48" s="1477"/>
      <c r="IET48" s="1477"/>
      <c r="IEU48" s="1477"/>
      <c r="IEV48" s="1477"/>
      <c r="IEW48" s="1477"/>
      <c r="IEX48" s="1477"/>
      <c r="IEY48" s="1477"/>
      <c r="IEZ48" s="1477"/>
      <c r="IFA48" s="1477"/>
      <c r="IFB48" s="1477"/>
      <c r="IFC48" s="1477"/>
      <c r="IFD48" s="1477"/>
      <c r="IFE48" s="1477"/>
      <c r="IFF48" s="1477"/>
      <c r="IFG48" s="1477"/>
      <c r="IFH48" s="1477"/>
      <c r="IFI48" s="1477"/>
      <c r="IFJ48" s="1477"/>
      <c r="IFK48" s="1477"/>
      <c r="IFL48" s="1477"/>
      <c r="IFM48" s="1477"/>
      <c r="IFN48" s="1477"/>
      <c r="IFO48" s="1477"/>
      <c r="IFP48" s="1477"/>
      <c r="IFQ48" s="1477"/>
      <c r="IFR48" s="1477"/>
      <c r="IFS48" s="1477"/>
      <c r="IFT48" s="1477"/>
      <c r="IFU48" s="1477"/>
      <c r="IFV48" s="1477"/>
      <c r="IFW48" s="1477"/>
      <c r="IFX48" s="1477"/>
      <c r="IFY48" s="1477"/>
      <c r="IFZ48" s="1477"/>
      <c r="IGA48" s="1477"/>
      <c r="IGB48" s="1477"/>
      <c r="IGC48" s="1477"/>
      <c r="IGD48" s="1477"/>
      <c r="IGE48" s="1477"/>
      <c r="IGF48" s="1477"/>
      <c r="IGG48" s="1477"/>
      <c r="IGH48" s="1477"/>
      <c r="IGI48" s="1477"/>
      <c r="IGJ48" s="1477"/>
      <c r="IGK48" s="1477"/>
      <c r="IGL48" s="1477"/>
      <c r="IGM48" s="1477"/>
      <c r="IGN48" s="1477"/>
      <c r="IGO48" s="1477"/>
      <c r="IGP48" s="1477"/>
      <c r="IGQ48" s="1477"/>
      <c r="IGR48" s="1477"/>
      <c r="IGS48" s="1477"/>
      <c r="IGT48" s="1477"/>
      <c r="IGU48" s="1477"/>
      <c r="IGV48" s="1477"/>
      <c r="IGW48" s="1477"/>
      <c r="IGX48" s="1477"/>
      <c r="IGY48" s="1477"/>
      <c r="IGZ48" s="1477"/>
      <c r="IHA48" s="1477"/>
      <c r="IHB48" s="1477"/>
      <c r="IHC48" s="1477"/>
      <c r="IHD48" s="1477"/>
      <c r="IHE48" s="1477"/>
      <c r="IHF48" s="1477"/>
      <c r="IHG48" s="1477"/>
      <c r="IHH48" s="1477"/>
      <c r="IHI48" s="1477"/>
      <c r="IHJ48" s="1477"/>
      <c r="IHK48" s="1477"/>
      <c r="IHL48" s="1477"/>
      <c r="IHM48" s="1477"/>
      <c r="IHN48" s="1477"/>
      <c r="IHO48" s="1477"/>
      <c r="IHP48" s="1477"/>
      <c r="IHQ48" s="1477"/>
      <c r="IHR48" s="1477"/>
      <c r="IHS48" s="1477"/>
      <c r="IHT48" s="1477"/>
      <c r="IHU48" s="1477"/>
      <c r="IHV48" s="1477"/>
      <c r="IHW48" s="1477"/>
      <c r="IHX48" s="1477"/>
      <c r="IHY48" s="1477"/>
      <c r="IHZ48" s="1477"/>
      <c r="IIA48" s="1477"/>
      <c r="IIB48" s="1477"/>
      <c r="IIC48" s="1477"/>
      <c r="IID48" s="1477"/>
      <c r="IIE48" s="1477"/>
      <c r="IIF48" s="1477"/>
      <c r="IIG48" s="1477"/>
      <c r="IIH48" s="1477"/>
      <c r="III48" s="1477"/>
      <c r="IIJ48" s="1477"/>
      <c r="IIK48" s="1477"/>
      <c r="IIL48" s="1477"/>
      <c r="IIM48" s="1477"/>
      <c r="IIN48" s="1477"/>
      <c r="IIO48" s="1477"/>
      <c r="IIP48" s="1477"/>
      <c r="IIQ48" s="1477"/>
      <c r="IIR48" s="1477"/>
      <c r="IIS48" s="1477"/>
      <c r="IIT48" s="1477"/>
      <c r="IIU48" s="1477"/>
      <c r="IIV48" s="1477"/>
      <c r="IIW48" s="1477"/>
      <c r="IIX48" s="1477"/>
      <c r="IIY48" s="1477"/>
      <c r="IIZ48" s="1477"/>
      <c r="IJA48" s="1477"/>
      <c r="IJB48" s="1477"/>
      <c r="IJC48" s="1477"/>
      <c r="IJD48" s="1477"/>
      <c r="IJE48" s="1477"/>
      <c r="IJF48" s="1477"/>
      <c r="IJG48" s="1477"/>
      <c r="IJH48" s="1477"/>
      <c r="IJI48" s="1477"/>
      <c r="IJJ48" s="1477"/>
      <c r="IJK48" s="1477"/>
      <c r="IJL48" s="1477"/>
      <c r="IJM48" s="1477"/>
      <c r="IJN48" s="1477"/>
      <c r="IJO48" s="1477"/>
      <c r="IJP48" s="1477"/>
      <c r="IJQ48" s="1477"/>
      <c r="IJR48" s="1477"/>
      <c r="IJS48" s="1477"/>
      <c r="IJT48" s="1477"/>
      <c r="IJU48" s="1477"/>
      <c r="IJV48" s="1477"/>
      <c r="IJW48" s="1477"/>
      <c r="IJX48" s="1477"/>
      <c r="IJY48" s="1477"/>
      <c r="IJZ48" s="1477"/>
      <c r="IKA48" s="1477"/>
      <c r="IKB48" s="1477"/>
      <c r="IKC48" s="1477"/>
      <c r="IKD48" s="1477"/>
      <c r="IKE48" s="1477"/>
      <c r="IKF48" s="1477"/>
      <c r="IKG48" s="1477"/>
      <c r="IKH48" s="1477"/>
      <c r="IKI48" s="1477"/>
      <c r="IKJ48" s="1477"/>
      <c r="IKK48" s="1477"/>
      <c r="IKL48" s="1477"/>
      <c r="IKM48" s="1477"/>
      <c r="IKN48" s="1477"/>
      <c r="IKO48" s="1477"/>
      <c r="IKP48" s="1477"/>
      <c r="IKQ48" s="1477"/>
      <c r="IKR48" s="1477"/>
      <c r="IKS48" s="1477"/>
      <c r="IKT48" s="1477"/>
      <c r="IKU48" s="1477"/>
      <c r="IKV48" s="1477"/>
      <c r="IKW48" s="1477"/>
      <c r="IKX48" s="1477"/>
      <c r="IKY48" s="1477"/>
      <c r="IKZ48" s="1477"/>
      <c r="ILA48" s="1477"/>
      <c r="ILB48" s="1477"/>
      <c r="ILC48" s="1477"/>
      <c r="ILD48" s="1477"/>
      <c r="ILE48" s="1477"/>
      <c r="ILF48" s="1477"/>
      <c r="ILG48" s="1477"/>
      <c r="ILH48" s="1477"/>
      <c r="ILI48" s="1477"/>
      <c r="ILJ48" s="1477"/>
      <c r="ILK48" s="1477"/>
      <c r="ILL48" s="1477"/>
      <c r="ILM48" s="1477"/>
      <c r="ILN48" s="1477"/>
      <c r="ILO48" s="1477"/>
      <c r="ILP48" s="1477"/>
      <c r="ILQ48" s="1477"/>
      <c r="ILR48" s="1477"/>
      <c r="ILS48" s="1477"/>
      <c r="ILT48" s="1477"/>
      <c r="ILU48" s="1477"/>
      <c r="ILV48" s="1477"/>
      <c r="ILW48" s="1477"/>
      <c r="ILX48" s="1477"/>
      <c r="ILY48" s="1477"/>
      <c r="ILZ48" s="1477"/>
      <c r="IMA48" s="1477"/>
      <c r="IMB48" s="1477"/>
      <c r="IMC48" s="1477"/>
      <c r="IMD48" s="1477"/>
      <c r="IME48" s="1477"/>
      <c r="IMF48" s="1477"/>
      <c r="IMG48" s="1477"/>
      <c r="IMH48" s="1477"/>
      <c r="IMI48" s="1477"/>
      <c r="IMJ48" s="1477"/>
      <c r="IMK48" s="1477"/>
      <c r="IML48" s="1477"/>
      <c r="IMM48" s="1477"/>
      <c r="IMN48" s="1477"/>
      <c r="IMO48" s="1477"/>
      <c r="IMP48" s="1477"/>
      <c r="IMQ48" s="1477"/>
      <c r="IMR48" s="1477"/>
      <c r="IMS48" s="1477"/>
      <c r="IMT48" s="1477"/>
      <c r="IMU48" s="1477"/>
      <c r="IMV48" s="1477"/>
      <c r="IMW48" s="1477"/>
      <c r="IMX48" s="1477"/>
      <c r="IMY48" s="1477"/>
      <c r="IMZ48" s="1477"/>
      <c r="INA48" s="1477"/>
      <c r="INB48" s="1477"/>
      <c r="INC48" s="1477"/>
      <c r="IND48" s="1477"/>
      <c r="INE48" s="1477"/>
      <c r="INF48" s="1477"/>
      <c r="ING48" s="1477"/>
      <c r="INH48" s="1477"/>
      <c r="INI48" s="1477"/>
      <c r="INJ48" s="1477"/>
      <c r="INK48" s="1477"/>
      <c r="INL48" s="1477"/>
      <c r="INM48" s="1477"/>
      <c r="INN48" s="1477"/>
      <c r="INO48" s="1477"/>
      <c r="INP48" s="1477"/>
      <c r="INQ48" s="1477"/>
      <c r="INR48" s="1477"/>
      <c r="INS48" s="1477"/>
      <c r="INT48" s="1477"/>
      <c r="INU48" s="1477"/>
      <c r="INV48" s="1477"/>
      <c r="INW48" s="1477"/>
      <c r="INX48" s="1477"/>
      <c r="INY48" s="1477"/>
      <c r="INZ48" s="1477"/>
      <c r="IOA48" s="1477"/>
      <c r="IOB48" s="1477"/>
      <c r="IOC48" s="1477"/>
      <c r="IOD48" s="1477"/>
      <c r="IOE48" s="1477"/>
      <c r="IOF48" s="1477"/>
      <c r="IOG48" s="1477"/>
      <c r="IOH48" s="1477"/>
      <c r="IOI48" s="1477"/>
      <c r="IOJ48" s="1477"/>
      <c r="IOK48" s="1477"/>
      <c r="IOL48" s="1477"/>
      <c r="IOM48" s="1477"/>
      <c r="ION48" s="1477"/>
      <c r="IOO48" s="1477"/>
      <c r="IOP48" s="1477"/>
      <c r="IOQ48" s="1477"/>
      <c r="IOR48" s="1477"/>
      <c r="IOS48" s="1477"/>
      <c r="IOT48" s="1477"/>
      <c r="IOU48" s="1477"/>
      <c r="IOV48" s="1477"/>
      <c r="IOW48" s="1477"/>
      <c r="IOX48" s="1477"/>
      <c r="IOY48" s="1477"/>
      <c r="IOZ48" s="1477"/>
      <c r="IPA48" s="1477"/>
      <c r="IPB48" s="1477"/>
      <c r="IPC48" s="1477"/>
      <c r="IPD48" s="1477"/>
      <c r="IPE48" s="1477"/>
      <c r="IPF48" s="1477"/>
      <c r="IPG48" s="1477"/>
      <c r="IPH48" s="1477"/>
      <c r="IPI48" s="1477"/>
      <c r="IPJ48" s="1477"/>
      <c r="IPK48" s="1477"/>
      <c r="IPL48" s="1477"/>
      <c r="IPM48" s="1477"/>
      <c r="IPN48" s="1477"/>
      <c r="IPO48" s="1477"/>
      <c r="IPP48" s="1477"/>
      <c r="IPQ48" s="1477"/>
      <c r="IPR48" s="1477"/>
      <c r="IPS48" s="1477"/>
      <c r="IPT48" s="1477"/>
      <c r="IPU48" s="1477"/>
      <c r="IPV48" s="1477"/>
      <c r="IPW48" s="1477"/>
      <c r="IPX48" s="1477"/>
      <c r="IPY48" s="1477"/>
      <c r="IPZ48" s="1477"/>
      <c r="IQA48" s="1477"/>
      <c r="IQB48" s="1477"/>
      <c r="IQC48" s="1477"/>
      <c r="IQD48" s="1477"/>
      <c r="IQE48" s="1477"/>
      <c r="IQF48" s="1477"/>
      <c r="IQG48" s="1477"/>
      <c r="IQH48" s="1477"/>
      <c r="IQI48" s="1477"/>
      <c r="IQJ48" s="1477"/>
      <c r="IQK48" s="1477"/>
      <c r="IQL48" s="1477"/>
      <c r="IQM48" s="1477"/>
      <c r="IQN48" s="1477"/>
      <c r="IQO48" s="1477"/>
      <c r="IQP48" s="1477"/>
      <c r="IQQ48" s="1477"/>
      <c r="IQR48" s="1477"/>
      <c r="IQS48" s="1477"/>
      <c r="IQT48" s="1477"/>
      <c r="IQU48" s="1477"/>
      <c r="IQV48" s="1477"/>
      <c r="IQW48" s="1477"/>
      <c r="IQX48" s="1477"/>
      <c r="IQY48" s="1477"/>
      <c r="IQZ48" s="1477"/>
      <c r="IRA48" s="1477"/>
      <c r="IRB48" s="1477"/>
      <c r="IRC48" s="1477"/>
      <c r="IRD48" s="1477"/>
      <c r="IRE48" s="1477"/>
      <c r="IRF48" s="1477"/>
      <c r="IRG48" s="1477"/>
      <c r="IRH48" s="1477"/>
      <c r="IRI48" s="1477"/>
      <c r="IRJ48" s="1477"/>
      <c r="IRK48" s="1477"/>
      <c r="IRL48" s="1477"/>
      <c r="IRM48" s="1477"/>
      <c r="IRN48" s="1477"/>
      <c r="IRO48" s="1477"/>
      <c r="IRP48" s="1477"/>
      <c r="IRQ48" s="1477"/>
      <c r="IRR48" s="1477"/>
      <c r="IRS48" s="1477"/>
      <c r="IRT48" s="1477"/>
      <c r="IRU48" s="1477"/>
      <c r="IRV48" s="1477"/>
      <c r="IRW48" s="1477"/>
      <c r="IRX48" s="1477"/>
      <c r="IRY48" s="1477"/>
      <c r="IRZ48" s="1477"/>
      <c r="ISA48" s="1477"/>
      <c r="ISB48" s="1477"/>
      <c r="ISC48" s="1477"/>
      <c r="ISD48" s="1477"/>
      <c r="ISE48" s="1477"/>
      <c r="ISF48" s="1477"/>
      <c r="ISG48" s="1477"/>
      <c r="ISH48" s="1477"/>
      <c r="ISI48" s="1477"/>
      <c r="ISJ48" s="1477"/>
      <c r="ISK48" s="1477"/>
      <c r="ISL48" s="1477"/>
      <c r="ISM48" s="1477"/>
      <c r="ISN48" s="1477"/>
      <c r="ISO48" s="1477"/>
      <c r="ISP48" s="1477"/>
      <c r="ISQ48" s="1477"/>
      <c r="ISR48" s="1477"/>
      <c r="ISS48" s="1477"/>
      <c r="IST48" s="1477"/>
      <c r="ISU48" s="1477"/>
      <c r="ISV48" s="1477"/>
      <c r="ISW48" s="1477"/>
      <c r="ISX48" s="1477"/>
      <c r="ISY48" s="1477"/>
      <c r="ISZ48" s="1477"/>
      <c r="ITA48" s="1477"/>
      <c r="ITB48" s="1477"/>
      <c r="ITC48" s="1477"/>
      <c r="ITD48" s="1477"/>
      <c r="ITE48" s="1477"/>
      <c r="ITF48" s="1477"/>
      <c r="ITG48" s="1477"/>
      <c r="ITH48" s="1477"/>
      <c r="ITI48" s="1477"/>
      <c r="ITJ48" s="1477"/>
      <c r="ITK48" s="1477"/>
      <c r="ITL48" s="1477"/>
      <c r="ITM48" s="1477"/>
      <c r="ITN48" s="1477"/>
      <c r="ITO48" s="1477"/>
      <c r="ITP48" s="1477"/>
      <c r="ITQ48" s="1477"/>
      <c r="ITR48" s="1477"/>
      <c r="ITS48" s="1477"/>
      <c r="ITT48" s="1477"/>
      <c r="ITU48" s="1477"/>
      <c r="ITV48" s="1477"/>
      <c r="ITW48" s="1477"/>
      <c r="ITX48" s="1477"/>
      <c r="ITY48" s="1477"/>
      <c r="ITZ48" s="1477"/>
      <c r="IUA48" s="1477"/>
      <c r="IUB48" s="1477"/>
      <c r="IUC48" s="1477"/>
      <c r="IUD48" s="1477"/>
      <c r="IUE48" s="1477"/>
      <c r="IUF48" s="1477"/>
      <c r="IUG48" s="1477"/>
      <c r="IUH48" s="1477"/>
      <c r="IUI48" s="1477"/>
      <c r="IUJ48" s="1477"/>
      <c r="IUK48" s="1477"/>
      <c r="IUL48" s="1477"/>
      <c r="IUM48" s="1477"/>
      <c r="IUN48" s="1477"/>
      <c r="IUO48" s="1477"/>
      <c r="IUP48" s="1477"/>
      <c r="IUQ48" s="1477"/>
      <c r="IUR48" s="1477"/>
      <c r="IUS48" s="1477"/>
      <c r="IUT48" s="1477"/>
      <c r="IUU48" s="1477"/>
      <c r="IUV48" s="1477"/>
      <c r="IUW48" s="1477"/>
      <c r="IUX48" s="1477"/>
      <c r="IUY48" s="1477"/>
      <c r="IUZ48" s="1477"/>
      <c r="IVA48" s="1477"/>
      <c r="IVB48" s="1477"/>
      <c r="IVC48" s="1477"/>
      <c r="IVD48" s="1477"/>
      <c r="IVE48" s="1477"/>
      <c r="IVF48" s="1477"/>
      <c r="IVG48" s="1477"/>
      <c r="IVH48" s="1477"/>
      <c r="IVI48" s="1477"/>
      <c r="IVJ48" s="1477"/>
      <c r="IVK48" s="1477"/>
      <c r="IVL48" s="1477"/>
      <c r="IVM48" s="1477"/>
      <c r="IVN48" s="1477"/>
      <c r="IVO48" s="1477"/>
      <c r="IVP48" s="1477"/>
      <c r="IVQ48" s="1477"/>
      <c r="IVR48" s="1477"/>
      <c r="IVS48" s="1477"/>
      <c r="IVT48" s="1477"/>
      <c r="IVU48" s="1477"/>
      <c r="IVV48" s="1477"/>
      <c r="IVW48" s="1477"/>
      <c r="IVX48" s="1477"/>
      <c r="IVY48" s="1477"/>
      <c r="IVZ48" s="1477"/>
      <c r="IWA48" s="1477"/>
      <c r="IWB48" s="1477"/>
      <c r="IWC48" s="1477"/>
      <c r="IWD48" s="1477"/>
      <c r="IWE48" s="1477"/>
      <c r="IWF48" s="1477"/>
      <c r="IWG48" s="1477"/>
      <c r="IWH48" s="1477"/>
      <c r="IWI48" s="1477"/>
      <c r="IWJ48" s="1477"/>
      <c r="IWK48" s="1477"/>
      <c r="IWL48" s="1477"/>
      <c r="IWM48" s="1477"/>
      <c r="IWN48" s="1477"/>
      <c r="IWO48" s="1477"/>
      <c r="IWP48" s="1477"/>
      <c r="IWQ48" s="1477"/>
      <c r="IWR48" s="1477"/>
      <c r="IWS48" s="1477"/>
      <c r="IWT48" s="1477"/>
      <c r="IWU48" s="1477"/>
      <c r="IWV48" s="1477"/>
      <c r="IWW48" s="1477"/>
      <c r="IWX48" s="1477"/>
      <c r="IWY48" s="1477"/>
      <c r="IWZ48" s="1477"/>
      <c r="IXA48" s="1477"/>
      <c r="IXB48" s="1477"/>
      <c r="IXC48" s="1477"/>
      <c r="IXD48" s="1477"/>
      <c r="IXE48" s="1477"/>
      <c r="IXF48" s="1477"/>
      <c r="IXG48" s="1477"/>
      <c r="IXH48" s="1477"/>
      <c r="IXI48" s="1477"/>
      <c r="IXJ48" s="1477"/>
      <c r="IXK48" s="1477"/>
      <c r="IXL48" s="1477"/>
      <c r="IXM48" s="1477"/>
      <c r="IXN48" s="1477"/>
      <c r="IXO48" s="1477"/>
      <c r="IXP48" s="1477"/>
      <c r="IXQ48" s="1477"/>
      <c r="IXR48" s="1477"/>
      <c r="IXS48" s="1477"/>
      <c r="IXT48" s="1477"/>
      <c r="IXU48" s="1477"/>
      <c r="IXV48" s="1477"/>
      <c r="IXW48" s="1477"/>
      <c r="IXX48" s="1477"/>
      <c r="IXY48" s="1477"/>
      <c r="IXZ48" s="1477"/>
      <c r="IYA48" s="1477"/>
      <c r="IYB48" s="1477"/>
      <c r="IYC48" s="1477"/>
      <c r="IYD48" s="1477"/>
      <c r="IYE48" s="1477"/>
      <c r="IYF48" s="1477"/>
      <c r="IYG48" s="1477"/>
      <c r="IYH48" s="1477"/>
      <c r="IYI48" s="1477"/>
      <c r="IYJ48" s="1477"/>
      <c r="IYK48" s="1477"/>
      <c r="IYL48" s="1477"/>
      <c r="IYM48" s="1477"/>
      <c r="IYN48" s="1477"/>
      <c r="IYO48" s="1477"/>
      <c r="IYP48" s="1477"/>
      <c r="IYQ48" s="1477"/>
      <c r="IYR48" s="1477"/>
      <c r="IYS48" s="1477"/>
      <c r="IYT48" s="1477"/>
      <c r="IYU48" s="1477"/>
      <c r="IYV48" s="1477"/>
      <c r="IYW48" s="1477"/>
      <c r="IYX48" s="1477"/>
      <c r="IYY48" s="1477"/>
      <c r="IYZ48" s="1477"/>
      <c r="IZA48" s="1477"/>
      <c r="IZB48" s="1477"/>
      <c r="IZC48" s="1477"/>
      <c r="IZD48" s="1477"/>
      <c r="IZE48" s="1477"/>
      <c r="IZF48" s="1477"/>
      <c r="IZG48" s="1477"/>
      <c r="IZH48" s="1477"/>
      <c r="IZI48" s="1477"/>
      <c r="IZJ48" s="1477"/>
      <c r="IZK48" s="1477"/>
      <c r="IZL48" s="1477"/>
      <c r="IZM48" s="1477"/>
      <c r="IZN48" s="1477"/>
      <c r="IZO48" s="1477"/>
      <c r="IZP48" s="1477"/>
      <c r="IZQ48" s="1477"/>
      <c r="IZR48" s="1477"/>
      <c r="IZS48" s="1477"/>
      <c r="IZT48" s="1477"/>
      <c r="IZU48" s="1477"/>
      <c r="IZV48" s="1477"/>
      <c r="IZW48" s="1477"/>
      <c r="IZX48" s="1477"/>
      <c r="IZY48" s="1477"/>
      <c r="IZZ48" s="1477"/>
      <c r="JAA48" s="1477"/>
      <c r="JAB48" s="1477"/>
      <c r="JAC48" s="1477"/>
      <c r="JAD48" s="1477"/>
      <c r="JAE48" s="1477"/>
      <c r="JAF48" s="1477"/>
      <c r="JAG48" s="1477"/>
      <c r="JAH48" s="1477"/>
      <c r="JAI48" s="1477"/>
      <c r="JAJ48" s="1477"/>
      <c r="JAK48" s="1477"/>
      <c r="JAL48" s="1477"/>
      <c r="JAM48" s="1477"/>
      <c r="JAN48" s="1477"/>
      <c r="JAO48" s="1477"/>
      <c r="JAP48" s="1477"/>
      <c r="JAQ48" s="1477"/>
      <c r="JAR48" s="1477"/>
      <c r="JAS48" s="1477"/>
      <c r="JAT48" s="1477"/>
      <c r="JAU48" s="1477"/>
      <c r="JAV48" s="1477"/>
      <c r="JAW48" s="1477"/>
      <c r="JAX48" s="1477"/>
      <c r="JAY48" s="1477"/>
      <c r="JAZ48" s="1477"/>
      <c r="JBA48" s="1477"/>
      <c r="JBB48" s="1477"/>
      <c r="JBC48" s="1477"/>
      <c r="JBD48" s="1477"/>
      <c r="JBE48" s="1477"/>
      <c r="JBF48" s="1477"/>
      <c r="JBG48" s="1477"/>
      <c r="JBH48" s="1477"/>
      <c r="JBI48" s="1477"/>
      <c r="JBJ48" s="1477"/>
      <c r="JBK48" s="1477"/>
      <c r="JBL48" s="1477"/>
      <c r="JBM48" s="1477"/>
      <c r="JBN48" s="1477"/>
      <c r="JBO48" s="1477"/>
      <c r="JBP48" s="1477"/>
      <c r="JBQ48" s="1477"/>
      <c r="JBR48" s="1477"/>
      <c r="JBS48" s="1477"/>
      <c r="JBT48" s="1477"/>
      <c r="JBU48" s="1477"/>
      <c r="JBV48" s="1477"/>
      <c r="JBW48" s="1477"/>
      <c r="JBX48" s="1477"/>
      <c r="JBY48" s="1477"/>
      <c r="JBZ48" s="1477"/>
      <c r="JCA48" s="1477"/>
      <c r="JCB48" s="1477"/>
      <c r="JCC48" s="1477"/>
      <c r="JCD48" s="1477"/>
      <c r="JCE48" s="1477"/>
      <c r="JCF48" s="1477"/>
      <c r="JCG48" s="1477"/>
      <c r="JCH48" s="1477"/>
      <c r="JCI48" s="1477"/>
      <c r="JCJ48" s="1477"/>
      <c r="JCK48" s="1477"/>
      <c r="JCL48" s="1477"/>
      <c r="JCM48" s="1477"/>
      <c r="JCN48" s="1477"/>
      <c r="JCO48" s="1477"/>
      <c r="JCP48" s="1477"/>
      <c r="JCQ48" s="1477"/>
      <c r="JCR48" s="1477"/>
      <c r="JCS48" s="1477"/>
      <c r="JCT48" s="1477"/>
      <c r="JCU48" s="1477"/>
      <c r="JCV48" s="1477"/>
      <c r="JCW48" s="1477"/>
      <c r="JCX48" s="1477"/>
      <c r="JCY48" s="1477"/>
      <c r="JCZ48" s="1477"/>
      <c r="JDA48" s="1477"/>
      <c r="JDB48" s="1477"/>
      <c r="JDC48" s="1477"/>
      <c r="JDD48" s="1477"/>
      <c r="JDE48" s="1477"/>
      <c r="JDF48" s="1477"/>
      <c r="JDG48" s="1477"/>
      <c r="JDH48" s="1477"/>
      <c r="JDI48" s="1477"/>
      <c r="JDJ48" s="1477"/>
      <c r="JDK48" s="1477"/>
      <c r="JDL48" s="1477"/>
      <c r="JDM48" s="1477"/>
      <c r="JDN48" s="1477"/>
      <c r="JDO48" s="1477"/>
      <c r="JDP48" s="1477"/>
      <c r="JDQ48" s="1477"/>
      <c r="JDR48" s="1477"/>
      <c r="JDS48" s="1477"/>
      <c r="JDT48" s="1477"/>
      <c r="JDU48" s="1477"/>
      <c r="JDV48" s="1477"/>
      <c r="JDW48" s="1477"/>
      <c r="JDX48" s="1477"/>
      <c r="JDY48" s="1477"/>
      <c r="JDZ48" s="1477"/>
      <c r="JEA48" s="1477"/>
      <c r="JEB48" s="1477"/>
      <c r="JEC48" s="1477"/>
      <c r="JED48" s="1477"/>
      <c r="JEE48" s="1477"/>
      <c r="JEF48" s="1477"/>
      <c r="JEG48" s="1477"/>
      <c r="JEH48" s="1477"/>
      <c r="JEI48" s="1477"/>
      <c r="JEJ48" s="1477"/>
      <c r="JEK48" s="1477"/>
      <c r="JEL48" s="1477"/>
      <c r="JEM48" s="1477"/>
      <c r="JEN48" s="1477"/>
      <c r="JEO48" s="1477"/>
      <c r="JEP48" s="1477"/>
      <c r="JEQ48" s="1477"/>
      <c r="JER48" s="1477"/>
      <c r="JES48" s="1477"/>
      <c r="JET48" s="1477"/>
      <c r="JEU48" s="1477"/>
      <c r="JEV48" s="1477"/>
      <c r="JEW48" s="1477"/>
      <c r="JEX48" s="1477"/>
      <c r="JEY48" s="1477"/>
      <c r="JEZ48" s="1477"/>
      <c r="JFA48" s="1477"/>
      <c r="JFB48" s="1477"/>
      <c r="JFC48" s="1477"/>
      <c r="JFD48" s="1477"/>
      <c r="JFE48" s="1477"/>
      <c r="JFF48" s="1477"/>
      <c r="JFG48" s="1477"/>
      <c r="JFH48" s="1477"/>
      <c r="JFI48" s="1477"/>
      <c r="JFJ48" s="1477"/>
      <c r="JFK48" s="1477"/>
      <c r="JFL48" s="1477"/>
      <c r="JFM48" s="1477"/>
      <c r="JFN48" s="1477"/>
      <c r="JFO48" s="1477"/>
      <c r="JFP48" s="1477"/>
      <c r="JFQ48" s="1477"/>
      <c r="JFR48" s="1477"/>
      <c r="JFS48" s="1477"/>
      <c r="JFT48" s="1477"/>
      <c r="JFU48" s="1477"/>
      <c r="JFV48" s="1477"/>
      <c r="JFW48" s="1477"/>
      <c r="JFX48" s="1477"/>
      <c r="JFY48" s="1477"/>
      <c r="JFZ48" s="1477"/>
      <c r="JGA48" s="1477"/>
      <c r="JGB48" s="1477"/>
      <c r="JGC48" s="1477"/>
      <c r="JGD48" s="1477"/>
      <c r="JGE48" s="1477"/>
      <c r="JGF48" s="1477"/>
      <c r="JGG48" s="1477"/>
      <c r="JGH48" s="1477"/>
      <c r="JGI48" s="1477"/>
      <c r="JGJ48" s="1477"/>
      <c r="JGK48" s="1477"/>
      <c r="JGL48" s="1477"/>
      <c r="JGM48" s="1477"/>
      <c r="JGN48" s="1477"/>
      <c r="JGO48" s="1477"/>
      <c r="JGP48" s="1477"/>
      <c r="JGQ48" s="1477"/>
      <c r="JGR48" s="1477"/>
      <c r="JGS48" s="1477"/>
      <c r="JGT48" s="1477"/>
      <c r="JGU48" s="1477"/>
      <c r="JGV48" s="1477"/>
      <c r="JGW48" s="1477"/>
      <c r="JGX48" s="1477"/>
      <c r="JGY48" s="1477"/>
      <c r="JGZ48" s="1477"/>
      <c r="JHA48" s="1477"/>
      <c r="JHB48" s="1477"/>
      <c r="JHC48" s="1477"/>
      <c r="JHD48" s="1477"/>
      <c r="JHE48" s="1477"/>
      <c r="JHF48" s="1477"/>
      <c r="JHG48" s="1477"/>
      <c r="JHH48" s="1477"/>
      <c r="JHI48" s="1477"/>
      <c r="JHJ48" s="1477"/>
      <c r="JHK48" s="1477"/>
      <c r="JHL48" s="1477"/>
      <c r="JHM48" s="1477"/>
      <c r="JHN48" s="1477"/>
      <c r="JHO48" s="1477"/>
      <c r="JHP48" s="1477"/>
      <c r="JHQ48" s="1477"/>
      <c r="JHR48" s="1477"/>
      <c r="JHS48" s="1477"/>
      <c r="JHT48" s="1477"/>
      <c r="JHU48" s="1477"/>
      <c r="JHV48" s="1477"/>
      <c r="JHW48" s="1477"/>
      <c r="JHX48" s="1477"/>
      <c r="JHY48" s="1477"/>
      <c r="JHZ48" s="1477"/>
      <c r="JIA48" s="1477"/>
      <c r="JIB48" s="1477"/>
      <c r="JIC48" s="1477"/>
      <c r="JID48" s="1477"/>
      <c r="JIE48" s="1477"/>
      <c r="JIF48" s="1477"/>
      <c r="JIG48" s="1477"/>
      <c r="JIH48" s="1477"/>
      <c r="JII48" s="1477"/>
      <c r="JIJ48" s="1477"/>
      <c r="JIK48" s="1477"/>
      <c r="JIL48" s="1477"/>
      <c r="JIM48" s="1477"/>
      <c r="JIN48" s="1477"/>
      <c r="JIO48" s="1477"/>
      <c r="JIP48" s="1477"/>
      <c r="JIQ48" s="1477"/>
      <c r="JIR48" s="1477"/>
      <c r="JIS48" s="1477"/>
      <c r="JIT48" s="1477"/>
      <c r="JIU48" s="1477"/>
      <c r="JIV48" s="1477"/>
      <c r="JIW48" s="1477"/>
      <c r="JIX48" s="1477"/>
      <c r="JIY48" s="1477"/>
      <c r="JIZ48" s="1477"/>
      <c r="JJA48" s="1477"/>
      <c r="JJB48" s="1477"/>
      <c r="JJC48" s="1477"/>
      <c r="JJD48" s="1477"/>
      <c r="JJE48" s="1477"/>
      <c r="JJF48" s="1477"/>
      <c r="JJG48" s="1477"/>
      <c r="JJH48" s="1477"/>
      <c r="JJI48" s="1477"/>
      <c r="JJJ48" s="1477"/>
      <c r="JJK48" s="1477"/>
      <c r="JJL48" s="1477"/>
      <c r="JJM48" s="1477"/>
      <c r="JJN48" s="1477"/>
      <c r="JJO48" s="1477"/>
      <c r="JJP48" s="1477"/>
      <c r="JJQ48" s="1477"/>
      <c r="JJR48" s="1477"/>
      <c r="JJS48" s="1477"/>
      <c r="JJT48" s="1477"/>
      <c r="JJU48" s="1477"/>
      <c r="JJV48" s="1477"/>
      <c r="JJW48" s="1477"/>
      <c r="JJX48" s="1477"/>
      <c r="JJY48" s="1477"/>
      <c r="JJZ48" s="1477"/>
      <c r="JKA48" s="1477"/>
      <c r="JKB48" s="1477"/>
      <c r="JKC48" s="1477"/>
      <c r="JKD48" s="1477"/>
      <c r="JKE48" s="1477"/>
      <c r="JKF48" s="1477"/>
      <c r="JKG48" s="1477"/>
      <c r="JKH48" s="1477"/>
      <c r="JKI48" s="1477"/>
      <c r="JKJ48" s="1477"/>
      <c r="JKK48" s="1477"/>
      <c r="JKL48" s="1477"/>
      <c r="JKM48" s="1477"/>
      <c r="JKN48" s="1477"/>
      <c r="JKO48" s="1477"/>
      <c r="JKP48" s="1477"/>
      <c r="JKQ48" s="1477"/>
      <c r="JKR48" s="1477"/>
      <c r="JKS48" s="1477"/>
      <c r="JKT48" s="1477"/>
      <c r="JKU48" s="1477"/>
      <c r="JKV48" s="1477"/>
      <c r="JKW48" s="1477"/>
      <c r="JKX48" s="1477"/>
      <c r="JKY48" s="1477"/>
      <c r="JKZ48" s="1477"/>
      <c r="JLA48" s="1477"/>
      <c r="JLB48" s="1477"/>
      <c r="JLC48" s="1477"/>
      <c r="JLD48" s="1477"/>
      <c r="JLE48" s="1477"/>
      <c r="JLF48" s="1477"/>
      <c r="JLG48" s="1477"/>
      <c r="JLH48" s="1477"/>
      <c r="JLI48" s="1477"/>
      <c r="JLJ48" s="1477"/>
      <c r="JLK48" s="1477"/>
      <c r="JLL48" s="1477"/>
      <c r="JLM48" s="1477"/>
      <c r="JLN48" s="1477"/>
      <c r="JLO48" s="1477"/>
      <c r="JLP48" s="1477"/>
      <c r="JLQ48" s="1477"/>
      <c r="JLR48" s="1477"/>
      <c r="JLS48" s="1477"/>
      <c r="JLT48" s="1477"/>
      <c r="JLU48" s="1477"/>
      <c r="JLV48" s="1477"/>
      <c r="JLW48" s="1477"/>
      <c r="JLX48" s="1477"/>
      <c r="JLY48" s="1477"/>
      <c r="JLZ48" s="1477"/>
      <c r="JMA48" s="1477"/>
      <c r="JMB48" s="1477"/>
      <c r="JMC48" s="1477"/>
      <c r="JMD48" s="1477"/>
      <c r="JME48" s="1477"/>
      <c r="JMF48" s="1477"/>
      <c r="JMG48" s="1477"/>
      <c r="JMH48" s="1477"/>
      <c r="JMI48" s="1477"/>
      <c r="JMJ48" s="1477"/>
      <c r="JMK48" s="1477"/>
      <c r="JML48" s="1477"/>
      <c r="JMM48" s="1477"/>
      <c r="JMN48" s="1477"/>
      <c r="JMO48" s="1477"/>
      <c r="JMP48" s="1477"/>
      <c r="JMQ48" s="1477"/>
      <c r="JMR48" s="1477"/>
      <c r="JMS48" s="1477"/>
      <c r="JMT48" s="1477"/>
      <c r="JMU48" s="1477"/>
      <c r="JMV48" s="1477"/>
      <c r="JMW48" s="1477"/>
      <c r="JMX48" s="1477"/>
      <c r="JMY48" s="1477"/>
      <c r="JMZ48" s="1477"/>
      <c r="JNA48" s="1477"/>
      <c r="JNB48" s="1477"/>
      <c r="JNC48" s="1477"/>
      <c r="JND48" s="1477"/>
      <c r="JNE48" s="1477"/>
      <c r="JNF48" s="1477"/>
      <c r="JNG48" s="1477"/>
      <c r="JNH48" s="1477"/>
      <c r="JNI48" s="1477"/>
      <c r="JNJ48" s="1477"/>
      <c r="JNK48" s="1477"/>
      <c r="JNL48" s="1477"/>
      <c r="JNM48" s="1477"/>
      <c r="JNN48" s="1477"/>
      <c r="JNO48" s="1477"/>
      <c r="JNP48" s="1477"/>
      <c r="JNQ48" s="1477"/>
      <c r="JNR48" s="1477"/>
      <c r="JNS48" s="1477"/>
      <c r="JNT48" s="1477"/>
      <c r="JNU48" s="1477"/>
      <c r="JNV48" s="1477"/>
      <c r="JNW48" s="1477"/>
      <c r="JNX48" s="1477"/>
      <c r="JNY48" s="1477"/>
      <c r="JNZ48" s="1477"/>
      <c r="JOA48" s="1477"/>
      <c r="JOB48" s="1477"/>
      <c r="JOC48" s="1477"/>
      <c r="JOD48" s="1477"/>
      <c r="JOE48" s="1477"/>
      <c r="JOF48" s="1477"/>
      <c r="JOG48" s="1477"/>
      <c r="JOH48" s="1477"/>
      <c r="JOI48" s="1477"/>
      <c r="JOJ48" s="1477"/>
      <c r="JOK48" s="1477"/>
      <c r="JOL48" s="1477"/>
      <c r="JOM48" s="1477"/>
      <c r="JON48" s="1477"/>
      <c r="JOO48" s="1477"/>
      <c r="JOP48" s="1477"/>
      <c r="JOQ48" s="1477"/>
      <c r="JOR48" s="1477"/>
      <c r="JOS48" s="1477"/>
      <c r="JOT48" s="1477"/>
      <c r="JOU48" s="1477"/>
      <c r="JOV48" s="1477"/>
      <c r="JOW48" s="1477"/>
      <c r="JOX48" s="1477"/>
      <c r="JOY48" s="1477"/>
      <c r="JOZ48" s="1477"/>
      <c r="JPA48" s="1477"/>
      <c r="JPB48" s="1477"/>
      <c r="JPC48" s="1477"/>
      <c r="JPD48" s="1477"/>
      <c r="JPE48" s="1477"/>
      <c r="JPF48" s="1477"/>
      <c r="JPG48" s="1477"/>
      <c r="JPH48" s="1477"/>
      <c r="JPI48" s="1477"/>
      <c r="JPJ48" s="1477"/>
      <c r="JPK48" s="1477"/>
      <c r="JPL48" s="1477"/>
      <c r="JPM48" s="1477"/>
      <c r="JPN48" s="1477"/>
      <c r="JPO48" s="1477"/>
      <c r="JPP48" s="1477"/>
      <c r="JPQ48" s="1477"/>
      <c r="JPR48" s="1477"/>
      <c r="JPS48" s="1477"/>
      <c r="JPT48" s="1477"/>
      <c r="JPU48" s="1477"/>
      <c r="JPV48" s="1477"/>
      <c r="JPW48" s="1477"/>
      <c r="JPX48" s="1477"/>
      <c r="JPY48" s="1477"/>
      <c r="JPZ48" s="1477"/>
      <c r="JQA48" s="1477"/>
      <c r="JQB48" s="1477"/>
      <c r="JQC48" s="1477"/>
      <c r="JQD48" s="1477"/>
      <c r="JQE48" s="1477"/>
      <c r="JQF48" s="1477"/>
      <c r="JQG48" s="1477"/>
      <c r="JQH48" s="1477"/>
      <c r="JQI48" s="1477"/>
      <c r="JQJ48" s="1477"/>
      <c r="JQK48" s="1477"/>
      <c r="JQL48" s="1477"/>
      <c r="JQM48" s="1477"/>
      <c r="JQN48" s="1477"/>
      <c r="JQO48" s="1477"/>
      <c r="JQP48" s="1477"/>
      <c r="JQQ48" s="1477"/>
      <c r="JQR48" s="1477"/>
      <c r="JQS48" s="1477"/>
      <c r="JQT48" s="1477"/>
      <c r="JQU48" s="1477"/>
      <c r="JQV48" s="1477"/>
      <c r="JQW48" s="1477"/>
      <c r="JQX48" s="1477"/>
      <c r="JQY48" s="1477"/>
      <c r="JQZ48" s="1477"/>
      <c r="JRA48" s="1477"/>
      <c r="JRB48" s="1477"/>
      <c r="JRC48" s="1477"/>
      <c r="JRD48" s="1477"/>
      <c r="JRE48" s="1477"/>
      <c r="JRF48" s="1477"/>
      <c r="JRG48" s="1477"/>
      <c r="JRH48" s="1477"/>
      <c r="JRI48" s="1477"/>
      <c r="JRJ48" s="1477"/>
      <c r="JRK48" s="1477"/>
      <c r="JRL48" s="1477"/>
      <c r="JRM48" s="1477"/>
      <c r="JRN48" s="1477"/>
      <c r="JRO48" s="1477"/>
      <c r="JRP48" s="1477"/>
      <c r="JRQ48" s="1477"/>
      <c r="JRR48" s="1477"/>
      <c r="JRS48" s="1477"/>
      <c r="JRT48" s="1477"/>
      <c r="JRU48" s="1477"/>
      <c r="JRV48" s="1477"/>
      <c r="JRW48" s="1477"/>
      <c r="JRX48" s="1477"/>
      <c r="JRY48" s="1477"/>
      <c r="JRZ48" s="1477"/>
      <c r="JSA48" s="1477"/>
      <c r="JSB48" s="1477"/>
      <c r="JSC48" s="1477"/>
      <c r="JSD48" s="1477"/>
      <c r="JSE48" s="1477"/>
      <c r="JSF48" s="1477"/>
      <c r="JSG48" s="1477"/>
      <c r="JSH48" s="1477"/>
      <c r="JSI48" s="1477"/>
      <c r="JSJ48" s="1477"/>
      <c r="JSK48" s="1477"/>
      <c r="JSL48" s="1477"/>
      <c r="JSM48" s="1477"/>
      <c r="JSN48" s="1477"/>
      <c r="JSO48" s="1477"/>
      <c r="JSP48" s="1477"/>
      <c r="JSQ48" s="1477"/>
      <c r="JSR48" s="1477"/>
      <c r="JSS48" s="1477"/>
      <c r="JST48" s="1477"/>
      <c r="JSU48" s="1477"/>
      <c r="JSV48" s="1477"/>
      <c r="JSW48" s="1477"/>
      <c r="JSX48" s="1477"/>
      <c r="JSY48" s="1477"/>
      <c r="JSZ48" s="1477"/>
      <c r="JTA48" s="1477"/>
      <c r="JTB48" s="1477"/>
      <c r="JTC48" s="1477"/>
      <c r="JTD48" s="1477"/>
      <c r="JTE48" s="1477"/>
      <c r="JTF48" s="1477"/>
      <c r="JTG48" s="1477"/>
      <c r="JTH48" s="1477"/>
      <c r="JTI48" s="1477"/>
      <c r="JTJ48" s="1477"/>
      <c r="JTK48" s="1477"/>
      <c r="JTL48" s="1477"/>
      <c r="JTM48" s="1477"/>
      <c r="JTN48" s="1477"/>
      <c r="JTO48" s="1477"/>
      <c r="JTP48" s="1477"/>
      <c r="JTQ48" s="1477"/>
      <c r="JTR48" s="1477"/>
      <c r="JTS48" s="1477"/>
      <c r="JTT48" s="1477"/>
      <c r="JTU48" s="1477"/>
      <c r="JTV48" s="1477"/>
      <c r="JTW48" s="1477"/>
      <c r="JTX48" s="1477"/>
      <c r="JTY48" s="1477"/>
      <c r="JTZ48" s="1477"/>
      <c r="JUA48" s="1477"/>
      <c r="JUB48" s="1477"/>
      <c r="JUC48" s="1477"/>
      <c r="JUD48" s="1477"/>
      <c r="JUE48" s="1477"/>
      <c r="JUF48" s="1477"/>
      <c r="JUG48" s="1477"/>
      <c r="JUH48" s="1477"/>
      <c r="JUI48" s="1477"/>
      <c r="JUJ48" s="1477"/>
      <c r="JUK48" s="1477"/>
      <c r="JUL48" s="1477"/>
      <c r="JUM48" s="1477"/>
      <c r="JUN48" s="1477"/>
      <c r="JUO48" s="1477"/>
      <c r="JUP48" s="1477"/>
      <c r="JUQ48" s="1477"/>
      <c r="JUR48" s="1477"/>
      <c r="JUS48" s="1477"/>
      <c r="JUT48" s="1477"/>
      <c r="JUU48" s="1477"/>
      <c r="JUV48" s="1477"/>
      <c r="JUW48" s="1477"/>
      <c r="JUX48" s="1477"/>
      <c r="JUY48" s="1477"/>
      <c r="JUZ48" s="1477"/>
      <c r="JVA48" s="1477"/>
      <c r="JVB48" s="1477"/>
      <c r="JVC48" s="1477"/>
      <c r="JVD48" s="1477"/>
      <c r="JVE48" s="1477"/>
      <c r="JVF48" s="1477"/>
      <c r="JVG48" s="1477"/>
      <c r="JVH48" s="1477"/>
      <c r="JVI48" s="1477"/>
      <c r="JVJ48" s="1477"/>
      <c r="JVK48" s="1477"/>
      <c r="JVL48" s="1477"/>
      <c r="JVM48" s="1477"/>
      <c r="JVN48" s="1477"/>
      <c r="JVO48" s="1477"/>
      <c r="JVP48" s="1477"/>
      <c r="JVQ48" s="1477"/>
      <c r="JVR48" s="1477"/>
      <c r="JVS48" s="1477"/>
      <c r="JVT48" s="1477"/>
      <c r="JVU48" s="1477"/>
      <c r="JVV48" s="1477"/>
      <c r="JVW48" s="1477"/>
      <c r="JVX48" s="1477"/>
      <c r="JVY48" s="1477"/>
      <c r="JVZ48" s="1477"/>
      <c r="JWA48" s="1477"/>
      <c r="JWB48" s="1477"/>
      <c r="JWC48" s="1477"/>
      <c r="JWD48" s="1477"/>
      <c r="JWE48" s="1477"/>
      <c r="JWF48" s="1477"/>
      <c r="JWG48" s="1477"/>
      <c r="JWH48" s="1477"/>
      <c r="JWI48" s="1477"/>
      <c r="JWJ48" s="1477"/>
      <c r="JWK48" s="1477"/>
      <c r="JWL48" s="1477"/>
      <c r="JWM48" s="1477"/>
      <c r="JWN48" s="1477"/>
      <c r="JWO48" s="1477"/>
      <c r="JWP48" s="1477"/>
      <c r="JWQ48" s="1477"/>
      <c r="JWR48" s="1477"/>
      <c r="JWS48" s="1477"/>
      <c r="JWT48" s="1477"/>
      <c r="JWU48" s="1477"/>
      <c r="JWV48" s="1477"/>
      <c r="JWW48" s="1477"/>
      <c r="JWX48" s="1477"/>
      <c r="JWY48" s="1477"/>
      <c r="JWZ48" s="1477"/>
      <c r="JXA48" s="1477"/>
      <c r="JXB48" s="1477"/>
      <c r="JXC48" s="1477"/>
      <c r="JXD48" s="1477"/>
      <c r="JXE48" s="1477"/>
      <c r="JXF48" s="1477"/>
      <c r="JXG48" s="1477"/>
      <c r="JXH48" s="1477"/>
      <c r="JXI48" s="1477"/>
      <c r="JXJ48" s="1477"/>
      <c r="JXK48" s="1477"/>
      <c r="JXL48" s="1477"/>
      <c r="JXM48" s="1477"/>
      <c r="JXN48" s="1477"/>
      <c r="JXO48" s="1477"/>
      <c r="JXP48" s="1477"/>
      <c r="JXQ48" s="1477"/>
      <c r="JXR48" s="1477"/>
      <c r="JXS48" s="1477"/>
      <c r="JXT48" s="1477"/>
      <c r="JXU48" s="1477"/>
      <c r="JXV48" s="1477"/>
      <c r="JXW48" s="1477"/>
      <c r="JXX48" s="1477"/>
      <c r="JXY48" s="1477"/>
      <c r="JXZ48" s="1477"/>
      <c r="JYA48" s="1477"/>
      <c r="JYB48" s="1477"/>
      <c r="JYC48" s="1477"/>
      <c r="JYD48" s="1477"/>
      <c r="JYE48" s="1477"/>
      <c r="JYF48" s="1477"/>
      <c r="JYG48" s="1477"/>
      <c r="JYH48" s="1477"/>
      <c r="JYI48" s="1477"/>
      <c r="JYJ48" s="1477"/>
      <c r="JYK48" s="1477"/>
      <c r="JYL48" s="1477"/>
      <c r="JYM48" s="1477"/>
      <c r="JYN48" s="1477"/>
      <c r="JYO48" s="1477"/>
      <c r="JYP48" s="1477"/>
      <c r="JYQ48" s="1477"/>
      <c r="JYR48" s="1477"/>
      <c r="JYS48" s="1477"/>
      <c r="JYT48" s="1477"/>
      <c r="JYU48" s="1477"/>
      <c r="JYV48" s="1477"/>
      <c r="JYW48" s="1477"/>
      <c r="JYX48" s="1477"/>
      <c r="JYY48" s="1477"/>
      <c r="JYZ48" s="1477"/>
      <c r="JZA48" s="1477"/>
      <c r="JZB48" s="1477"/>
      <c r="JZC48" s="1477"/>
      <c r="JZD48" s="1477"/>
      <c r="JZE48" s="1477"/>
      <c r="JZF48" s="1477"/>
      <c r="JZG48" s="1477"/>
      <c r="JZH48" s="1477"/>
      <c r="JZI48" s="1477"/>
      <c r="JZJ48" s="1477"/>
      <c r="JZK48" s="1477"/>
      <c r="JZL48" s="1477"/>
      <c r="JZM48" s="1477"/>
      <c r="JZN48" s="1477"/>
      <c r="JZO48" s="1477"/>
      <c r="JZP48" s="1477"/>
      <c r="JZQ48" s="1477"/>
      <c r="JZR48" s="1477"/>
      <c r="JZS48" s="1477"/>
      <c r="JZT48" s="1477"/>
      <c r="JZU48" s="1477"/>
      <c r="JZV48" s="1477"/>
      <c r="JZW48" s="1477"/>
      <c r="JZX48" s="1477"/>
      <c r="JZY48" s="1477"/>
      <c r="JZZ48" s="1477"/>
      <c r="KAA48" s="1477"/>
      <c r="KAB48" s="1477"/>
      <c r="KAC48" s="1477"/>
      <c r="KAD48" s="1477"/>
      <c r="KAE48" s="1477"/>
      <c r="KAF48" s="1477"/>
      <c r="KAG48" s="1477"/>
      <c r="KAH48" s="1477"/>
      <c r="KAI48" s="1477"/>
      <c r="KAJ48" s="1477"/>
      <c r="KAK48" s="1477"/>
      <c r="KAL48" s="1477"/>
      <c r="KAM48" s="1477"/>
      <c r="KAN48" s="1477"/>
      <c r="KAO48" s="1477"/>
      <c r="KAP48" s="1477"/>
      <c r="KAQ48" s="1477"/>
      <c r="KAR48" s="1477"/>
      <c r="KAS48" s="1477"/>
      <c r="KAT48" s="1477"/>
      <c r="KAU48" s="1477"/>
      <c r="KAV48" s="1477"/>
      <c r="KAW48" s="1477"/>
      <c r="KAX48" s="1477"/>
      <c r="KAY48" s="1477"/>
      <c r="KAZ48" s="1477"/>
      <c r="KBA48" s="1477"/>
      <c r="KBB48" s="1477"/>
      <c r="KBC48" s="1477"/>
      <c r="KBD48" s="1477"/>
      <c r="KBE48" s="1477"/>
      <c r="KBF48" s="1477"/>
      <c r="KBG48" s="1477"/>
      <c r="KBH48" s="1477"/>
      <c r="KBI48" s="1477"/>
      <c r="KBJ48" s="1477"/>
      <c r="KBK48" s="1477"/>
      <c r="KBL48" s="1477"/>
      <c r="KBM48" s="1477"/>
      <c r="KBN48" s="1477"/>
      <c r="KBO48" s="1477"/>
      <c r="KBP48" s="1477"/>
      <c r="KBQ48" s="1477"/>
      <c r="KBR48" s="1477"/>
      <c r="KBS48" s="1477"/>
      <c r="KBT48" s="1477"/>
      <c r="KBU48" s="1477"/>
      <c r="KBV48" s="1477"/>
      <c r="KBW48" s="1477"/>
      <c r="KBX48" s="1477"/>
      <c r="KBY48" s="1477"/>
      <c r="KBZ48" s="1477"/>
      <c r="KCA48" s="1477"/>
      <c r="KCB48" s="1477"/>
      <c r="KCC48" s="1477"/>
      <c r="KCD48" s="1477"/>
      <c r="KCE48" s="1477"/>
      <c r="KCF48" s="1477"/>
      <c r="KCG48" s="1477"/>
      <c r="KCH48" s="1477"/>
      <c r="KCI48" s="1477"/>
      <c r="KCJ48" s="1477"/>
      <c r="KCK48" s="1477"/>
      <c r="KCL48" s="1477"/>
      <c r="KCM48" s="1477"/>
      <c r="KCN48" s="1477"/>
      <c r="KCO48" s="1477"/>
      <c r="KCP48" s="1477"/>
      <c r="KCQ48" s="1477"/>
      <c r="KCR48" s="1477"/>
      <c r="KCS48" s="1477"/>
      <c r="KCT48" s="1477"/>
      <c r="KCU48" s="1477"/>
      <c r="KCV48" s="1477"/>
      <c r="KCW48" s="1477"/>
      <c r="KCX48" s="1477"/>
      <c r="KCY48" s="1477"/>
      <c r="KCZ48" s="1477"/>
      <c r="KDA48" s="1477"/>
      <c r="KDB48" s="1477"/>
      <c r="KDC48" s="1477"/>
      <c r="KDD48" s="1477"/>
      <c r="KDE48" s="1477"/>
      <c r="KDF48" s="1477"/>
      <c r="KDG48" s="1477"/>
      <c r="KDH48" s="1477"/>
      <c r="KDI48" s="1477"/>
      <c r="KDJ48" s="1477"/>
      <c r="KDK48" s="1477"/>
      <c r="KDL48" s="1477"/>
      <c r="KDM48" s="1477"/>
      <c r="KDN48" s="1477"/>
      <c r="KDO48" s="1477"/>
      <c r="KDP48" s="1477"/>
      <c r="KDQ48" s="1477"/>
      <c r="KDR48" s="1477"/>
      <c r="KDS48" s="1477"/>
      <c r="KDT48" s="1477"/>
      <c r="KDU48" s="1477"/>
      <c r="KDV48" s="1477"/>
      <c r="KDW48" s="1477"/>
      <c r="KDX48" s="1477"/>
      <c r="KDY48" s="1477"/>
      <c r="KDZ48" s="1477"/>
      <c r="KEA48" s="1477"/>
      <c r="KEB48" s="1477"/>
      <c r="KEC48" s="1477"/>
      <c r="KED48" s="1477"/>
      <c r="KEE48" s="1477"/>
      <c r="KEF48" s="1477"/>
      <c r="KEG48" s="1477"/>
      <c r="KEH48" s="1477"/>
      <c r="KEI48" s="1477"/>
      <c r="KEJ48" s="1477"/>
      <c r="KEK48" s="1477"/>
      <c r="KEL48" s="1477"/>
      <c r="KEM48" s="1477"/>
      <c r="KEN48" s="1477"/>
      <c r="KEO48" s="1477"/>
      <c r="KEP48" s="1477"/>
      <c r="KEQ48" s="1477"/>
      <c r="KER48" s="1477"/>
      <c r="KES48" s="1477"/>
      <c r="KET48" s="1477"/>
      <c r="KEU48" s="1477"/>
      <c r="KEV48" s="1477"/>
      <c r="KEW48" s="1477"/>
      <c r="KEX48" s="1477"/>
      <c r="KEY48" s="1477"/>
      <c r="KEZ48" s="1477"/>
      <c r="KFA48" s="1477"/>
      <c r="KFB48" s="1477"/>
      <c r="KFC48" s="1477"/>
      <c r="KFD48" s="1477"/>
      <c r="KFE48" s="1477"/>
      <c r="KFF48" s="1477"/>
      <c r="KFG48" s="1477"/>
      <c r="KFH48" s="1477"/>
      <c r="KFI48" s="1477"/>
      <c r="KFJ48" s="1477"/>
      <c r="KFK48" s="1477"/>
      <c r="KFL48" s="1477"/>
      <c r="KFM48" s="1477"/>
      <c r="KFN48" s="1477"/>
      <c r="KFO48" s="1477"/>
      <c r="KFP48" s="1477"/>
      <c r="KFQ48" s="1477"/>
      <c r="KFR48" s="1477"/>
      <c r="KFS48" s="1477"/>
      <c r="KFT48" s="1477"/>
      <c r="KFU48" s="1477"/>
      <c r="KFV48" s="1477"/>
      <c r="KFW48" s="1477"/>
      <c r="KFX48" s="1477"/>
      <c r="KFY48" s="1477"/>
      <c r="KFZ48" s="1477"/>
      <c r="KGA48" s="1477"/>
      <c r="KGB48" s="1477"/>
      <c r="KGC48" s="1477"/>
      <c r="KGD48" s="1477"/>
      <c r="KGE48" s="1477"/>
      <c r="KGF48" s="1477"/>
      <c r="KGG48" s="1477"/>
      <c r="KGH48" s="1477"/>
      <c r="KGI48" s="1477"/>
      <c r="KGJ48" s="1477"/>
      <c r="KGK48" s="1477"/>
      <c r="KGL48" s="1477"/>
      <c r="KGM48" s="1477"/>
      <c r="KGN48" s="1477"/>
      <c r="KGO48" s="1477"/>
      <c r="KGP48" s="1477"/>
      <c r="KGQ48" s="1477"/>
      <c r="KGR48" s="1477"/>
      <c r="KGS48" s="1477"/>
      <c r="KGT48" s="1477"/>
      <c r="KGU48" s="1477"/>
      <c r="KGV48" s="1477"/>
      <c r="KGW48" s="1477"/>
      <c r="KGX48" s="1477"/>
      <c r="KGY48" s="1477"/>
      <c r="KGZ48" s="1477"/>
      <c r="KHA48" s="1477"/>
      <c r="KHB48" s="1477"/>
      <c r="KHC48" s="1477"/>
      <c r="KHD48" s="1477"/>
      <c r="KHE48" s="1477"/>
      <c r="KHF48" s="1477"/>
      <c r="KHG48" s="1477"/>
      <c r="KHH48" s="1477"/>
      <c r="KHI48" s="1477"/>
      <c r="KHJ48" s="1477"/>
      <c r="KHK48" s="1477"/>
      <c r="KHL48" s="1477"/>
      <c r="KHM48" s="1477"/>
      <c r="KHN48" s="1477"/>
      <c r="KHO48" s="1477"/>
      <c r="KHP48" s="1477"/>
      <c r="KHQ48" s="1477"/>
      <c r="KHR48" s="1477"/>
      <c r="KHS48" s="1477"/>
      <c r="KHT48" s="1477"/>
      <c r="KHU48" s="1477"/>
      <c r="KHV48" s="1477"/>
      <c r="KHW48" s="1477"/>
      <c r="KHX48" s="1477"/>
      <c r="KHY48" s="1477"/>
      <c r="KHZ48" s="1477"/>
      <c r="KIA48" s="1477"/>
      <c r="KIB48" s="1477"/>
      <c r="KIC48" s="1477"/>
      <c r="KID48" s="1477"/>
      <c r="KIE48" s="1477"/>
      <c r="KIF48" s="1477"/>
      <c r="KIG48" s="1477"/>
      <c r="KIH48" s="1477"/>
      <c r="KII48" s="1477"/>
      <c r="KIJ48" s="1477"/>
      <c r="KIK48" s="1477"/>
      <c r="KIL48" s="1477"/>
      <c r="KIM48" s="1477"/>
      <c r="KIN48" s="1477"/>
      <c r="KIO48" s="1477"/>
      <c r="KIP48" s="1477"/>
      <c r="KIQ48" s="1477"/>
      <c r="KIR48" s="1477"/>
      <c r="KIS48" s="1477"/>
      <c r="KIT48" s="1477"/>
      <c r="KIU48" s="1477"/>
      <c r="KIV48" s="1477"/>
      <c r="KIW48" s="1477"/>
      <c r="KIX48" s="1477"/>
      <c r="KIY48" s="1477"/>
      <c r="KIZ48" s="1477"/>
      <c r="KJA48" s="1477"/>
      <c r="KJB48" s="1477"/>
      <c r="KJC48" s="1477"/>
      <c r="KJD48" s="1477"/>
      <c r="KJE48" s="1477"/>
      <c r="KJF48" s="1477"/>
      <c r="KJG48" s="1477"/>
      <c r="KJH48" s="1477"/>
      <c r="KJI48" s="1477"/>
      <c r="KJJ48" s="1477"/>
      <c r="KJK48" s="1477"/>
      <c r="KJL48" s="1477"/>
      <c r="KJM48" s="1477"/>
      <c r="KJN48" s="1477"/>
      <c r="KJO48" s="1477"/>
      <c r="KJP48" s="1477"/>
      <c r="KJQ48" s="1477"/>
      <c r="KJR48" s="1477"/>
      <c r="KJS48" s="1477"/>
      <c r="KJT48" s="1477"/>
      <c r="KJU48" s="1477"/>
      <c r="KJV48" s="1477"/>
      <c r="KJW48" s="1477"/>
      <c r="KJX48" s="1477"/>
      <c r="KJY48" s="1477"/>
      <c r="KJZ48" s="1477"/>
      <c r="KKA48" s="1477"/>
      <c r="KKB48" s="1477"/>
      <c r="KKC48" s="1477"/>
      <c r="KKD48" s="1477"/>
      <c r="KKE48" s="1477"/>
      <c r="KKF48" s="1477"/>
      <c r="KKG48" s="1477"/>
      <c r="KKH48" s="1477"/>
      <c r="KKI48" s="1477"/>
      <c r="KKJ48" s="1477"/>
      <c r="KKK48" s="1477"/>
      <c r="KKL48" s="1477"/>
      <c r="KKM48" s="1477"/>
      <c r="KKN48" s="1477"/>
      <c r="KKO48" s="1477"/>
      <c r="KKP48" s="1477"/>
      <c r="KKQ48" s="1477"/>
      <c r="KKR48" s="1477"/>
      <c r="KKS48" s="1477"/>
      <c r="KKT48" s="1477"/>
      <c r="KKU48" s="1477"/>
      <c r="KKV48" s="1477"/>
      <c r="KKW48" s="1477"/>
      <c r="KKX48" s="1477"/>
      <c r="KKY48" s="1477"/>
      <c r="KKZ48" s="1477"/>
      <c r="KLA48" s="1477"/>
      <c r="KLB48" s="1477"/>
      <c r="KLC48" s="1477"/>
      <c r="KLD48" s="1477"/>
      <c r="KLE48" s="1477"/>
      <c r="KLF48" s="1477"/>
      <c r="KLG48" s="1477"/>
      <c r="KLH48" s="1477"/>
      <c r="KLI48" s="1477"/>
      <c r="KLJ48" s="1477"/>
      <c r="KLK48" s="1477"/>
      <c r="KLL48" s="1477"/>
      <c r="KLM48" s="1477"/>
      <c r="KLN48" s="1477"/>
      <c r="KLO48" s="1477"/>
      <c r="KLP48" s="1477"/>
      <c r="KLQ48" s="1477"/>
      <c r="KLR48" s="1477"/>
      <c r="KLS48" s="1477"/>
      <c r="KLT48" s="1477"/>
      <c r="KLU48" s="1477"/>
      <c r="KLV48" s="1477"/>
      <c r="KLW48" s="1477"/>
      <c r="KLX48" s="1477"/>
      <c r="KLY48" s="1477"/>
      <c r="KLZ48" s="1477"/>
      <c r="KMA48" s="1477"/>
      <c r="KMB48" s="1477"/>
      <c r="KMC48" s="1477"/>
      <c r="KMD48" s="1477"/>
      <c r="KME48" s="1477"/>
      <c r="KMF48" s="1477"/>
      <c r="KMG48" s="1477"/>
      <c r="KMH48" s="1477"/>
      <c r="KMI48" s="1477"/>
      <c r="KMJ48" s="1477"/>
      <c r="KMK48" s="1477"/>
      <c r="KML48" s="1477"/>
      <c r="KMM48" s="1477"/>
      <c r="KMN48" s="1477"/>
      <c r="KMO48" s="1477"/>
      <c r="KMP48" s="1477"/>
      <c r="KMQ48" s="1477"/>
      <c r="KMR48" s="1477"/>
      <c r="KMS48" s="1477"/>
      <c r="KMT48" s="1477"/>
      <c r="KMU48" s="1477"/>
      <c r="KMV48" s="1477"/>
      <c r="KMW48" s="1477"/>
      <c r="KMX48" s="1477"/>
      <c r="KMY48" s="1477"/>
      <c r="KMZ48" s="1477"/>
      <c r="KNA48" s="1477"/>
      <c r="KNB48" s="1477"/>
      <c r="KNC48" s="1477"/>
      <c r="KND48" s="1477"/>
      <c r="KNE48" s="1477"/>
      <c r="KNF48" s="1477"/>
      <c r="KNG48" s="1477"/>
      <c r="KNH48" s="1477"/>
      <c r="KNI48" s="1477"/>
      <c r="KNJ48" s="1477"/>
      <c r="KNK48" s="1477"/>
      <c r="KNL48" s="1477"/>
      <c r="KNM48" s="1477"/>
      <c r="KNN48" s="1477"/>
      <c r="KNO48" s="1477"/>
      <c r="KNP48" s="1477"/>
      <c r="KNQ48" s="1477"/>
      <c r="KNR48" s="1477"/>
      <c r="KNS48" s="1477"/>
      <c r="KNT48" s="1477"/>
      <c r="KNU48" s="1477"/>
      <c r="KNV48" s="1477"/>
      <c r="KNW48" s="1477"/>
      <c r="KNX48" s="1477"/>
      <c r="KNY48" s="1477"/>
      <c r="KNZ48" s="1477"/>
      <c r="KOA48" s="1477"/>
      <c r="KOB48" s="1477"/>
      <c r="KOC48" s="1477"/>
      <c r="KOD48" s="1477"/>
      <c r="KOE48" s="1477"/>
      <c r="KOF48" s="1477"/>
      <c r="KOG48" s="1477"/>
      <c r="KOH48" s="1477"/>
      <c r="KOI48" s="1477"/>
      <c r="KOJ48" s="1477"/>
      <c r="KOK48" s="1477"/>
      <c r="KOL48" s="1477"/>
      <c r="KOM48" s="1477"/>
      <c r="KON48" s="1477"/>
      <c r="KOO48" s="1477"/>
      <c r="KOP48" s="1477"/>
      <c r="KOQ48" s="1477"/>
      <c r="KOR48" s="1477"/>
      <c r="KOS48" s="1477"/>
      <c r="KOT48" s="1477"/>
      <c r="KOU48" s="1477"/>
      <c r="KOV48" s="1477"/>
      <c r="KOW48" s="1477"/>
      <c r="KOX48" s="1477"/>
      <c r="KOY48" s="1477"/>
      <c r="KOZ48" s="1477"/>
      <c r="KPA48" s="1477"/>
      <c r="KPB48" s="1477"/>
      <c r="KPC48" s="1477"/>
      <c r="KPD48" s="1477"/>
      <c r="KPE48" s="1477"/>
      <c r="KPF48" s="1477"/>
      <c r="KPG48" s="1477"/>
      <c r="KPH48" s="1477"/>
      <c r="KPI48" s="1477"/>
      <c r="KPJ48" s="1477"/>
      <c r="KPK48" s="1477"/>
      <c r="KPL48" s="1477"/>
      <c r="KPM48" s="1477"/>
      <c r="KPN48" s="1477"/>
      <c r="KPO48" s="1477"/>
      <c r="KPP48" s="1477"/>
      <c r="KPQ48" s="1477"/>
      <c r="KPR48" s="1477"/>
      <c r="KPS48" s="1477"/>
      <c r="KPT48" s="1477"/>
      <c r="KPU48" s="1477"/>
      <c r="KPV48" s="1477"/>
      <c r="KPW48" s="1477"/>
      <c r="KPX48" s="1477"/>
      <c r="KPY48" s="1477"/>
      <c r="KPZ48" s="1477"/>
      <c r="KQA48" s="1477"/>
      <c r="KQB48" s="1477"/>
      <c r="KQC48" s="1477"/>
      <c r="KQD48" s="1477"/>
      <c r="KQE48" s="1477"/>
      <c r="KQF48" s="1477"/>
      <c r="KQG48" s="1477"/>
      <c r="KQH48" s="1477"/>
      <c r="KQI48" s="1477"/>
      <c r="KQJ48" s="1477"/>
      <c r="KQK48" s="1477"/>
      <c r="KQL48" s="1477"/>
      <c r="KQM48" s="1477"/>
      <c r="KQN48" s="1477"/>
      <c r="KQO48" s="1477"/>
      <c r="KQP48" s="1477"/>
      <c r="KQQ48" s="1477"/>
      <c r="KQR48" s="1477"/>
      <c r="KQS48" s="1477"/>
      <c r="KQT48" s="1477"/>
      <c r="KQU48" s="1477"/>
      <c r="KQV48" s="1477"/>
      <c r="KQW48" s="1477"/>
      <c r="KQX48" s="1477"/>
      <c r="KQY48" s="1477"/>
      <c r="KQZ48" s="1477"/>
      <c r="KRA48" s="1477"/>
      <c r="KRB48" s="1477"/>
      <c r="KRC48" s="1477"/>
      <c r="KRD48" s="1477"/>
      <c r="KRE48" s="1477"/>
      <c r="KRF48" s="1477"/>
      <c r="KRG48" s="1477"/>
      <c r="KRH48" s="1477"/>
      <c r="KRI48" s="1477"/>
      <c r="KRJ48" s="1477"/>
      <c r="KRK48" s="1477"/>
      <c r="KRL48" s="1477"/>
      <c r="KRM48" s="1477"/>
      <c r="KRN48" s="1477"/>
      <c r="KRO48" s="1477"/>
      <c r="KRP48" s="1477"/>
      <c r="KRQ48" s="1477"/>
      <c r="KRR48" s="1477"/>
      <c r="KRS48" s="1477"/>
      <c r="KRT48" s="1477"/>
      <c r="KRU48" s="1477"/>
      <c r="KRV48" s="1477"/>
      <c r="KRW48" s="1477"/>
      <c r="KRX48" s="1477"/>
      <c r="KRY48" s="1477"/>
      <c r="KRZ48" s="1477"/>
      <c r="KSA48" s="1477"/>
      <c r="KSB48" s="1477"/>
      <c r="KSC48" s="1477"/>
      <c r="KSD48" s="1477"/>
      <c r="KSE48" s="1477"/>
      <c r="KSF48" s="1477"/>
      <c r="KSG48" s="1477"/>
      <c r="KSH48" s="1477"/>
      <c r="KSI48" s="1477"/>
      <c r="KSJ48" s="1477"/>
      <c r="KSK48" s="1477"/>
      <c r="KSL48" s="1477"/>
      <c r="KSM48" s="1477"/>
      <c r="KSN48" s="1477"/>
      <c r="KSO48" s="1477"/>
      <c r="KSP48" s="1477"/>
      <c r="KSQ48" s="1477"/>
      <c r="KSR48" s="1477"/>
      <c r="KSS48" s="1477"/>
      <c r="KST48" s="1477"/>
      <c r="KSU48" s="1477"/>
      <c r="KSV48" s="1477"/>
      <c r="KSW48" s="1477"/>
      <c r="KSX48" s="1477"/>
      <c r="KSY48" s="1477"/>
      <c r="KSZ48" s="1477"/>
      <c r="KTA48" s="1477"/>
      <c r="KTB48" s="1477"/>
      <c r="KTC48" s="1477"/>
      <c r="KTD48" s="1477"/>
      <c r="KTE48" s="1477"/>
      <c r="KTF48" s="1477"/>
      <c r="KTG48" s="1477"/>
      <c r="KTH48" s="1477"/>
      <c r="KTI48" s="1477"/>
      <c r="KTJ48" s="1477"/>
      <c r="KTK48" s="1477"/>
      <c r="KTL48" s="1477"/>
      <c r="KTM48" s="1477"/>
      <c r="KTN48" s="1477"/>
      <c r="KTO48" s="1477"/>
      <c r="KTP48" s="1477"/>
      <c r="KTQ48" s="1477"/>
      <c r="KTR48" s="1477"/>
      <c r="KTS48" s="1477"/>
      <c r="KTT48" s="1477"/>
      <c r="KTU48" s="1477"/>
      <c r="KTV48" s="1477"/>
      <c r="KTW48" s="1477"/>
      <c r="KTX48" s="1477"/>
      <c r="KTY48" s="1477"/>
      <c r="KTZ48" s="1477"/>
      <c r="KUA48" s="1477"/>
      <c r="KUB48" s="1477"/>
      <c r="KUC48" s="1477"/>
      <c r="KUD48" s="1477"/>
      <c r="KUE48" s="1477"/>
      <c r="KUF48" s="1477"/>
      <c r="KUG48" s="1477"/>
      <c r="KUH48" s="1477"/>
      <c r="KUI48" s="1477"/>
      <c r="KUJ48" s="1477"/>
      <c r="KUK48" s="1477"/>
      <c r="KUL48" s="1477"/>
      <c r="KUM48" s="1477"/>
      <c r="KUN48" s="1477"/>
      <c r="KUO48" s="1477"/>
      <c r="KUP48" s="1477"/>
      <c r="KUQ48" s="1477"/>
      <c r="KUR48" s="1477"/>
      <c r="KUS48" s="1477"/>
      <c r="KUT48" s="1477"/>
      <c r="KUU48" s="1477"/>
      <c r="KUV48" s="1477"/>
      <c r="KUW48" s="1477"/>
      <c r="KUX48" s="1477"/>
      <c r="KUY48" s="1477"/>
      <c r="KUZ48" s="1477"/>
      <c r="KVA48" s="1477"/>
      <c r="KVB48" s="1477"/>
      <c r="KVC48" s="1477"/>
      <c r="KVD48" s="1477"/>
      <c r="KVE48" s="1477"/>
      <c r="KVF48" s="1477"/>
      <c r="KVG48" s="1477"/>
      <c r="KVH48" s="1477"/>
      <c r="KVI48" s="1477"/>
      <c r="KVJ48" s="1477"/>
      <c r="KVK48" s="1477"/>
      <c r="KVL48" s="1477"/>
      <c r="KVM48" s="1477"/>
      <c r="KVN48" s="1477"/>
      <c r="KVO48" s="1477"/>
      <c r="KVP48" s="1477"/>
      <c r="KVQ48" s="1477"/>
      <c r="KVR48" s="1477"/>
      <c r="KVS48" s="1477"/>
      <c r="KVT48" s="1477"/>
      <c r="KVU48" s="1477"/>
      <c r="KVV48" s="1477"/>
      <c r="KVW48" s="1477"/>
      <c r="KVX48" s="1477"/>
      <c r="KVY48" s="1477"/>
      <c r="KVZ48" s="1477"/>
      <c r="KWA48" s="1477"/>
      <c r="KWB48" s="1477"/>
      <c r="KWC48" s="1477"/>
      <c r="KWD48" s="1477"/>
      <c r="KWE48" s="1477"/>
      <c r="KWF48" s="1477"/>
      <c r="KWG48" s="1477"/>
      <c r="KWH48" s="1477"/>
      <c r="KWI48" s="1477"/>
      <c r="KWJ48" s="1477"/>
      <c r="KWK48" s="1477"/>
      <c r="KWL48" s="1477"/>
      <c r="KWM48" s="1477"/>
      <c r="KWN48" s="1477"/>
      <c r="KWO48" s="1477"/>
      <c r="KWP48" s="1477"/>
      <c r="KWQ48" s="1477"/>
      <c r="KWR48" s="1477"/>
      <c r="KWS48" s="1477"/>
      <c r="KWT48" s="1477"/>
      <c r="KWU48" s="1477"/>
      <c r="KWV48" s="1477"/>
      <c r="KWW48" s="1477"/>
      <c r="KWX48" s="1477"/>
      <c r="KWY48" s="1477"/>
      <c r="KWZ48" s="1477"/>
      <c r="KXA48" s="1477"/>
      <c r="KXB48" s="1477"/>
      <c r="KXC48" s="1477"/>
      <c r="KXD48" s="1477"/>
      <c r="KXE48" s="1477"/>
      <c r="KXF48" s="1477"/>
      <c r="KXG48" s="1477"/>
      <c r="KXH48" s="1477"/>
      <c r="KXI48" s="1477"/>
      <c r="KXJ48" s="1477"/>
      <c r="KXK48" s="1477"/>
      <c r="KXL48" s="1477"/>
      <c r="KXM48" s="1477"/>
      <c r="KXN48" s="1477"/>
      <c r="KXO48" s="1477"/>
      <c r="KXP48" s="1477"/>
      <c r="KXQ48" s="1477"/>
      <c r="KXR48" s="1477"/>
      <c r="KXS48" s="1477"/>
      <c r="KXT48" s="1477"/>
      <c r="KXU48" s="1477"/>
      <c r="KXV48" s="1477"/>
      <c r="KXW48" s="1477"/>
      <c r="KXX48" s="1477"/>
      <c r="KXY48" s="1477"/>
      <c r="KXZ48" s="1477"/>
      <c r="KYA48" s="1477"/>
      <c r="KYB48" s="1477"/>
      <c r="KYC48" s="1477"/>
      <c r="KYD48" s="1477"/>
      <c r="KYE48" s="1477"/>
      <c r="KYF48" s="1477"/>
      <c r="KYG48" s="1477"/>
      <c r="KYH48" s="1477"/>
      <c r="KYI48" s="1477"/>
      <c r="KYJ48" s="1477"/>
      <c r="KYK48" s="1477"/>
      <c r="KYL48" s="1477"/>
      <c r="KYM48" s="1477"/>
      <c r="KYN48" s="1477"/>
      <c r="KYO48" s="1477"/>
      <c r="KYP48" s="1477"/>
      <c r="KYQ48" s="1477"/>
      <c r="KYR48" s="1477"/>
      <c r="KYS48" s="1477"/>
      <c r="KYT48" s="1477"/>
      <c r="KYU48" s="1477"/>
      <c r="KYV48" s="1477"/>
      <c r="KYW48" s="1477"/>
      <c r="KYX48" s="1477"/>
      <c r="KYY48" s="1477"/>
      <c r="KYZ48" s="1477"/>
      <c r="KZA48" s="1477"/>
      <c r="KZB48" s="1477"/>
      <c r="KZC48" s="1477"/>
      <c r="KZD48" s="1477"/>
      <c r="KZE48" s="1477"/>
      <c r="KZF48" s="1477"/>
      <c r="KZG48" s="1477"/>
      <c r="KZH48" s="1477"/>
      <c r="KZI48" s="1477"/>
      <c r="KZJ48" s="1477"/>
      <c r="KZK48" s="1477"/>
      <c r="KZL48" s="1477"/>
      <c r="KZM48" s="1477"/>
      <c r="KZN48" s="1477"/>
      <c r="KZO48" s="1477"/>
      <c r="KZP48" s="1477"/>
      <c r="KZQ48" s="1477"/>
      <c r="KZR48" s="1477"/>
      <c r="KZS48" s="1477"/>
      <c r="KZT48" s="1477"/>
      <c r="KZU48" s="1477"/>
      <c r="KZV48" s="1477"/>
      <c r="KZW48" s="1477"/>
      <c r="KZX48" s="1477"/>
      <c r="KZY48" s="1477"/>
      <c r="KZZ48" s="1477"/>
      <c r="LAA48" s="1477"/>
      <c r="LAB48" s="1477"/>
      <c r="LAC48" s="1477"/>
      <c r="LAD48" s="1477"/>
      <c r="LAE48" s="1477"/>
      <c r="LAF48" s="1477"/>
      <c r="LAG48" s="1477"/>
      <c r="LAH48" s="1477"/>
      <c r="LAI48" s="1477"/>
      <c r="LAJ48" s="1477"/>
      <c r="LAK48" s="1477"/>
      <c r="LAL48" s="1477"/>
      <c r="LAM48" s="1477"/>
      <c r="LAN48" s="1477"/>
      <c r="LAO48" s="1477"/>
      <c r="LAP48" s="1477"/>
      <c r="LAQ48" s="1477"/>
      <c r="LAR48" s="1477"/>
      <c r="LAS48" s="1477"/>
      <c r="LAT48" s="1477"/>
      <c r="LAU48" s="1477"/>
      <c r="LAV48" s="1477"/>
      <c r="LAW48" s="1477"/>
      <c r="LAX48" s="1477"/>
      <c r="LAY48" s="1477"/>
      <c r="LAZ48" s="1477"/>
      <c r="LBA48" s="1477"/>
      <c r="LBB48" s="1477"/>
      <c r="LBC48" s="1477"/>
      <c r="LBD48" s="1477"/>
      <c r="LBE48" s="1477"/>
      <c r="LBF48" s="1477"/>
      <c r="LBG48" s="1477"/>
      <c r="LBH48" s="1477"/>
      <c r="LBI48" s="1477"/>
      <c r="LBJ48" s="1477"/>
      <c r="LBK48" s="1477"/>
      <c r="LBL48" s="1477"/>
      <c r="LBM48" s="1477"/>
      <c r="LBN48" s="1477"/>
      <c r="LBO48" s="1477"/>
      <c r="LBP48" s="1477"/>
      <c r="LBQ48" s="1477"/>
      <c r="LBR48" s="1477"/>
      <c r="LBS48" s="1477"/>
      <c r="LBT48" s="1477"/>
      <c r="LBU48" s="1477"/>
      <c r="LBV48" s="1477"/>
      <c r="LBW48" s="1477"/>
      <c r="LBX48" s="1477"/>
      <c r="LBY48" s="1477"/>
      <c r="LBZ48" s="1477"/>
      <c r="LCA48" s="1477"/>
      <c r="LCB48" s="1477"/>
      <c r="LCC48" s="1477"/>
      <c r="LCD48" s="1477"/>
      <c r="LCE48" s="1477"/>
      <c r="LCF48" s="1477"/>
      <c r="LCG48" s="1477"/>
      <c r="LCH48" s="1477"/>
      <c r="LCI48" s="1477"/>
      <c r="LCJ48" s="1477"/>
      <c r="LCK48" s="1477"/>
      <c r="LCL48" s="1477"/>
      <c r="LCM48" s="1477"/>
      <c r="LCN48" s="1477"/>
      <c r="LCO48" s="1477"/>
      <c r="LCP48" s="1477"/>
      <c r="LCQ48" s="1477"/>
      <c r="LCR48" s="1477"/>
      <c r="LCS48" s="1477"/>
      <c r="LCT48" s="1477"/>
      <c r="LCU48" s="1477"/>
      <c r="LCV48" s="1477"/>
      <c r="LCW48" s="1477"/>
      <c r="LCX48" s="1477"/>
      <c r="LCY48" s="1477"/>
      <c r="LCZ48" s="1477"/>
      <c r="LDA48" s="1477"/>
      <c r="LDB48" s="1477"/>
      <c r="LDC48" s="1477"/>
      <c r="LDD48" s="1477"/>
      <c r="LDE48" s="1477"/>
      <c r="LDF48" s="1477"/>
      <c r="LDG48" s="1477"/>
      <c r="LDH48" s="1477"/>
      <c r="LDI48" s="1477"/>
      <c r="LDJ48" s="1477"/>
      <c r="LDK48" s="1477"/>
      <c r="LDL48" s="1477"/>
      <c r="LDM48" s="1477"/>
      <c r="LDN48" s="1477"/>
      <c r="LDO48" s="1477"/>
      <c r="LDP48" s="1477"/>
      <c r="LDQ48" s="1477"/>
      <c r="LDR48" s="1477"/>
      <c r="LDS48" s="1477"/>
      <c r="LDT48" s="1477"/>
      <c r="LDU48" s="1477"/>
      <c r="LDV48" s="1477"/>
      <c r="LDW48" s="1477"/>
      <c r="LDX48" s="1477"/>
      <c r="LDY48" s="1477"/>
      <c r="LDZ48" s="1477"/>
      <c r="LEA48" s="1477"/>
      <c r="LEB48" s="1477"/>
      <c r="LEC48" s="1477"/>
      <c r="LED48" s="1477"/>
      <c r="LEE48" s="1477"/>
      <c r="LEF48" s="1477"/>
      <c r="LEG48" s="1477"/>
      <c r="LEH48" s="1477"/>
      <c r="LEI48" s="1477"/>
      <c r="LEJ48" s="1477"/>
      <c r="LEK48" s="1477"/>
      <c r="LEL48" s="1477"/>
      <c r="LEM48" s="1477"/>
      <c r="LEN48" s="1477"/>
      <c r="LEO48" s="1477"/>
      <c r="LEP48" s="1477"/>
      <c r="LEQ48" s="1477"/>
      <c r="LER48" s="1477"/>
      <c r="LES48" s="1477"/>
      <c r="LET48" s="1477"/>
      <c r="LEU48" s="1477"/>
      <c r="LEV48" s="1477"/>
      <c r="LEW48" s="1477"/>
      <c r="LEX48" s="1477"/>
      <c r="LEY48" s="1477"/>
      <c r="LEZ48" s="1477"/>
      <c r="LFA48" s="1477"/>
      <c r="LFB48" s="1477"/>
      <c r="LFC48" s="1477"/>
      <c r="LFD48" s="1477"/>
      <c r="LFE48" s="1477"/>
      <c r="LFF48" s="1477"/>
      <c r="LFG48" s="1477"/>
      <c r="LFH48" s="1477"/>
      <c r="LFI48" s="1477"/>
      <c r="LFJ48" s="1477"/>
      <c r="LFK48" s="1477"/>
      <c r="LFL48" s="1477"/>
      <c r="LFM48" s="1477"/>
      <c r="LFN48" s="1477"/>
      <c r="LFO48" s="1477"/>
      <c r="LFP48" s="1477"/>
      <c r="LFQ48" s="1477"/>
      <c r="LFR48" s="1477"/>
      <c r="LFS48" s="1477"/>
      <c r="LFT48" s="1477"/>
      <c r="LFU48" s="1477"/>
      <c r="LFV48" s="1477"/>
      <c r="LFW48" s="1477"/>
      <c r="LFX48" s="1477"/>
      <c r="LFY48" s="1477"/>
      <c r="LFZ48" s="1477"/>
      <c r="LGA48" s="1477"/>
      <c r="LGB48" s="1477"/>
      <c r="LGC48" s="1477"/>
      <c r="LGD48" s="1477"/>
      <c r="LGE48" s="1477"/>
      <c r="LGF48" s="1477"/>
      <c r="LGG48" s="1477"/>
      <c r="LGH48" s="1477"/>
      <c r="LGI48" s="1477"/>
      <c r="LGJ48" s="1477"/>
      <c r="LGK48" s="1477"/>
      <c r="LGL48" s="1477"/>
      <c r="LGM48" s="1477"/>
      <c r="LGN48" s="1477"/>
      <c r="LGO48" s="1477"/>
      <c r="LGP48" s="1477"/>
      <c r="LGQ48" s="1477"/>
      <c r="LGR48" s="1477"/>
      <c r="LGS48" s="1477"/>
      <c r="LGT48" s="1477"/>
      <c r="LGU48" s="1477"/>
      <c r="LGV48" s="1477"/>
      <c r="LGW48" s="1477"/>
      <c r="LGX48" s="1477"/>
      <c r="LGY48" s="1477"/>
      <c r="LGZ48" s="1477"/>
      <c r="LHA48" s="1477"/>
      <c r="LHB48" s="1477"/>
      <c r="LHC48" s="1477"/>
      <c r="LHD48" s="1477"/>
      <c r="LHE48" s="1477"/>
      <c r="LHF48" s="1477"/>
      <c r="LHG48" s="1477"/>
      <c r="LHH48" s="1477"/>
      <c r="LHI48" s="1477"/>
      <c r="LHJ48" s="1477"/>
      <c r="LHK48" s="1477"/>
      <c r="LHL48" s="1477"/>
      <c r="LHM48" s="1477"/>
      <c r="LHN48" s="1477"/>
      <c r="LHO48" s="1477"/>
      <c r="LHP48" s="1477"/>
      <c r="LHQ48" s="1477"/>
      <c r="LHR48" s="1477"/>
      <c r="LHS48" s="1477"/>
      <c r="LHT48" s="1477"/>
      <c r="LHU48" s="1477"/>
      <c r="LHV48" s="1477"/>
      <c r="LHW48" s="1477"/>
      <c r="LHX48" s="1477"/>
      <c r="LHY48" s="1477"/>
      <c r="LHZ48" s="1477"/>
      <c r="LIA48" s="1477"/>
      <c r="LIB48" s="1477"/>
      <c r="LIC48" s="1477"/>
      <c r="LID48" s="1477"/>
      <c r="LIE48" s="1477"/>
      <c r="LIF48" s="1477"/>
      <c r="LIG48" s="1477"/>
      <c r="LIH48" s="1477"/>
      <c r="LII48" s="1477"/>
      <c r="LIJ48" s="1477"/>
      <c r="LIK48" s="1477"/>
      <c r="LIL48" s="1477"/>
      <c r="LIM48" s="1477"/>
      <c r="LIN48" s="1477"/>
      <c r="LIO48" s="1477"/>
      <c r="LIP48" s="1477"/>
      <c r="LIQ48" s="1477"/>
      <c r="LIR48" s="1477"/>
      <c r="LIS48" s="1477"/>
      <c r="LIT48" s="1477"/>
      <c r="LIU48" s="1477"/>
      <c r="LIV48" s="1477"/>
      <c r="LIW48" s="1477"/>
      <c r="LIX48" s="1477"/>
      <c r="LIY48" s="1477"/>
      <c r="LIZ48" s="1477"/>
      <c r="LJA48" s="1477"/>
      <c r="LJB48" s="1477"/>
      <c r="LJC48" s="1477"/>
      <c r="LJD48" s="1477"/>
      <c r="LJE48" s="1477"/>
      <c r="LJF48" s="1477"/>
      <c r="LJG48" s="1477"/>
      <c r="LJH48" s="1477"/>
      <c r="LJI48" s="1477"/>
      <c r="LJJ48" s="1477"/>
      <c r="LJK48" s="1477"/>
      <c r="LJL48" s="1477"/>
      <c r="LJM48" s="1477"/>
      <c r="LJN48" s="1477"/>
      <c r="LJO48" s="1477"/>
      <c r="LJP48" s="1477"/>
      <c r="LJQ48" s="1477"/>
      <c r="LJR48" s="1477"/>
      <c r="LJS48" s="1477"/>
      <c r="LJT48" s="1477"/>
      <c r="LJU48" s="1477"/>
      <c r="LJV48" s="1477"/>
      <c r="LJW48" s="1477"/>
      <c r="LJX48" s="1477"/>
      <c r="LJY48" s="1477"/>
      <c r="LJZ48" s="1477"/>
      <c r="LKA48" s="1477"/>
      <c r="LKB48" s="1477"/>
      <c r="LKC48" s="1477"/>
      <c r="LKD48" s="1477"/>
      <c r="LKE48" s="1477"/>
      <c r="LKF48" s="1477"/>
      <c r="LKG48" s="1477"/>
      <c r="LKH48" s="1477"/>
      <c r="LKI48" s="1477"/>
      <c r="LKJ48" s="1477"/>
      <c r="LKK48" s="1477"/>
      <c r="LKL48" s="1477"/>
      <c r="LKM48" s="1477"/>
      <c r="LKN48" s="1477"/>
      <c r="LKO48" s="1477"/>
      <c r="LKP48" s="1477"/>
      <c r="LKQ48" s="1477"/>
      <c r="LKR48" s="1477"/>
      <c r="LKS48" s="1477"/>
      <c r="LKT48" s="1477"/>
      <c r="LKU48" s="1477"/>
      <c r="LKV48" s="1477"/>
      <c r="LKW48" s="1477"/>
      <c r="LKX48" s="1477"/>
      <c r="LKY48" s="1477"/>
      <c r="LKZ48" s="1477"/>
      <c r="LLA48" s="1477"/>
      <c r="LLB48" s="1477"/>
      <c r="LLC48" s="1477"/>
      <c r="LLD48" s="1477"/>
      <c r="LLE48" s="1477"/>
      <c r="LLF48" s="1477"/>
      <c r="LLG48" s="1477"/>
      <c r="LLH48" s="1477"/>
      <c r="LLI48" s="1477"/>
      <c r="LLJ48" s="1477"/>
      <c r="LLK48" s="1477"/>
      <c r="LLL48" s="1477"/>
      <c r="LLM48" s="1477"/>
      <c r="LLN48" s="1477"/>
      <c r="LLO48" s="1477"/>
      <c r="LLP48" s="1477"/>
      <c r="LLQ48" s="1477"/>
      <c r="LLR48" s="1477"/>
      <c r="LLS48" s="1477"/>
      <c r="LLT48" s="1477"/>
      <c r="LLU48" s="1477"/>
      <c r="LLV48" s="1477"/>
      <c r="LLW48" s="1477"/>
      <c r="LLX48" s="1477"/>
      <c r="LLY48" s="1477"/>
      <c r="LLZ48" s="1477"/>
      <c r="LMA48" s="1477"/>
      <c r="LMB48" s="1477"/>
      <c r="LMC48" s="1477"/>
      <c r="LMD48" s="1477"/>
      <c r="LME48" s="1477"/>
      <c r="LMF48" s="1477"/>
      <c r="LMG48" s="1477"/>
      <c r="LMH48" s="1477"/>
      <c r="LMI48" s="1477"/>
      <c r="LMJ48" s="1477"/>
      <c r="LMK48" s="1477"/>
      <c r="LML48" s="1477"/>
      <c r="LMM48" s="1477"/>
      <c r="LMN48" s="1477"/>
      <c r="LMO48" s="1477"/>
      <c r="LMP48" s="1477"/>
      <c r="LMQ48" s="1477"/>
      <c r="LMR48" s="1477"/>
      <c r="LMS48" s="1477"/>
      <c r="LMT48" s="1477"/>
      <c r="LMU48" s="1477"/>
      <c r="LMV48" s="1477"/>
      <c r="LMW48" s="1477"/>
      <c r="LMX48" s="1477"/>
      <c r="LMY48" s="1477"/>
      <c r="LMZ48" s="1477"/>
      <c r="LNA48" s="1477"/>
      <c r="LNB48" s="1477"/>
      <c r="LNC48" s="1477"/>
      <c r="LND48" s="1477"/>
      <c r="LNE48" s="1477"/>
      <c r="LNF48" s="1477"/>
      <c r="LNG48" s="1477"/>
      <c r="LNH48" s="1477"/>
      <c r="LNI48" s="1477"/>
      <c r="LNJ48" s="1477"/>
      <c r="LNK48" s="1477"/>
      <c r="LNL48" s="1477"/>
      <c r="LNM48" s="1477"/>
      <c r="LNN48" s="1477"/>
      <c r="LNO48" s="1477"/>
      <c r="LNP48" s="1477"/>
      <c r="LNQ48" s="1477"/>
      <c r="LNR48" s="1477"/>
      <c r="LNS48" s="1477"/>
      <c r="LNT48" s="1477"/>
      <c r="LNU48" s="1477"/>
      <c r="LNV48" s="1477"/>
      <c r="LNW48" s="1477"/>
      <c r="LNX48" s="1477"/>
      <c r="LNY48" s="1477"/>
      <c r="LNZ48" s="1477"/>
      <c r="LOA48" s="1477"/>
      <c r="LOB48" s="1477"/>
      <c r="LOC48" s="1477"/>
      <c r="LOD48" s="1477"/>
      <c r="LOE48" s="1477"/>
      <c r="LOF48" s="1477"/>
      <c r="LOG48" s="1477"/>
      <c r="LOH48" s="1477"/>
      <c r="LOI48" s="1477"/>
      <c r="LOJ48" s="1477"/>
      <c r="LOK48" s="1477"/>
      <c r="LOL48" s="1477"/>
      <c r="LOM48" s="1477"/>
      <c r="LON48" s="1477"/>
      <c r="LOO48" s="1477"/>
      <c r="LOP48" s="1477"/>
      <c r="LOQ48" s="1477"/>
      <c r="LOR48" s="1477"/>
      <c r="LOS48" s="1477"/>
      <c r="LOT48" s="1477"/>
      <c r="LOU48" s="1477"/>
      <c r="LOV48" s="1477"/>
      <c r="LOW48" s="1477"/>
      <c r="LOX48" s="1477"/>
      <c r="LOY48" s="1477"/>
      <c r="LOZ48" s="1477"/>
      <c r="LPA48" s="1477"/>
      <c r="LPB48" s="1477"/>
      <c r="LPC48" s="1477"/>
      <c r="LPD48" s="1477"/>
      <c r="LPE48" s="1477"/>
      <c r="LPF48" s="1477"/>
      <c r="LPG48" s="1477"/>
      <c r="LPH48" s="1477"/>
      <c r="LPI48" s="1477"/>
      <c r="LPJ48" s="1477"/>
      <c r="LPK48" s="1477"/>
      <c r="LPL48" s="1477"/>
      <c r="LPM48" s="1477"/>
      <c r="LPN48" s="1477"/>
      <c r="LPO48" s="1477"/>
      <c r="LPP48" s="1477"/>
      <c r="LPQ48" s="1477"/>
      <c r="LPR48" s="1477"/>
      <c r="LPS48" s="1477"/>
      <c r="LPT48" s="1477"/>
      <c r="LPU48" s="1477"/>
      <c r="LPV48" s="1477"/>
      <c r="LPW48" s="1477"/>
      <c r="LPX48" s="1477"/>
      <c r="LPY48" s="1477"/>
      <c r="LPZ48" s="1477"/>
      <c r="LQA48" s="1477"/>
      <c r="LQB48" s="1477"/>
      <c r="LQC48" s="1477"/>
      <c r="LQD48" s="1477"/>
      <c r="LQE48" s="1477"/>
      <c r="LQF48" s="1477"/>
      <c r="LQG48" s="1477"/>
      <c r="LQH48" s="1477"/>
      <c r="LQI48" s="1477"/>
      <c r="LQJ48" s="1477"/>
      <c r="LQK48" s="1477"/>
      <c r="LQL48" s="1477"/>
      <c r="LQM48" s="1477"/>
      <c r="LQN48" s="1477"/>
      <c r="LQO48" s="1477"/>
      <c r="LQP48" s="1477"/>
      <c r="LQQ48" s="1477"/>
      <c r="LQR48" s="1477"/>
      <c r="LQS48" s="1477"/>
      <c r="LQT48" s="1477"/>
      <c r="LQU48" s="1477"/>
      <c r="LQV48" s="1477"/>
      <c r="LQW48" s="1477"/>
      <c r="LQX48" s="1477"/>
      <c r="LQY48" s="1477"/>
      <c r="LQZ48" s="1477"/>
      <c r="LRA48" s="1477"/>
      <c r="LRB48" s="1477"/>
      <c r="LRC48" s="1477"/>
      <c r="LRD48" s="1477"/>
      <c r="LRE48" s="1477"/>
      <c r="LRF48" s="1477"/>
      <c r="LRG48" s="1477"/>
      <c r="LRH48" s="1477"/>
      <c r="LRI48" s="1477"/>
      <c r="LRJ48" s="1477"/>
      <c r="LRK48" s="1477"/>
      <c r="LRL48" s="1477"/>
      <c r="LRM48" s="1477"/>
      <c r="LRN48" s="1477"/>
      <c r="LRO48" s="1477"/>
      <c r="LRP48" s="1477"/>
      <c r="LRQ48" s="1477"/>
      <c r="LRR48" s="1477"/>
      <c r="LRS48" s="1477"/>
      <c r="LRT48" s="1477"/>
      <c r="LRU48" s="1477"/>
      <c r="LRV48" s="1477"/>
      <c r="LRW48" s="1477"/>
      <c r="LRX48" s="1477"/>
      <c r="LRY48" s="1477"/>
      <c r="LRZ48" s="1477"/>
      <c r="LSA48" s="1477"/>
      <c r="LSB48" s="1477"/>
      <c r="LSC48" s="1477"/>
      <c r="LSD48" s="1477"/>
      <c r="LSE48" s="1477"/>
      <c r="LSF48" s="1477"/>
      <c r="LSG48" s="1477"/>
      <c r="LSH48" s="1477"/>
      <c r="LSI48" s="1477"/>
      <c r="LSJ48" s="1477"/>
      <c r="LSK48" s="1477"/>
      <c r="LSL48" s="1477"/>
      <c r="LSM48" s="1477"/>
      <c r="LSN48" s="1477"/>
      <c r="LSO48" s="1477"/>
      <c r="LSP48" s="1477"/>
      <c r="LSQ48" s="1477"/>
      <c r="LSR48" s="1477"/>
      <c r="LSS48" s="1477"/>
      <c r="LST48" s="1477"/>
      <c r="LSU48" s="1477"/>
      <c r="LSV48" s="1477"/>
      <c r="LSW48" s="1477"/>
      <c r="LSX48" s="1477"/>
      <c r="LSY48" s="1477"/>
      <c r="LSZ48" s="1477"/>
      <c r="LTA48" s="1477"/>
      <c r="LTB48" s="1477"/>
      <c r="LTC48" s="1477"/>
      <c r="LTD48" s="1477"/>
      <c r="LTE48" s="1477"/>
      <c r="LTF48" s="1477"/>
      <c r="LTG48" s="1477"/>
      <c r="LTH48" s="1477"/>
      <c r="LTI48" s="1477"/>
      <c r="LTJ48" s="1477"/>
      <c r="LTK48" s="1477"/>
      <c r="LTL48" s="1477"/>
      <c r="LTM48" s="1477"/>
      <c r="LTN48" s="1477"/>
      <c r="LTO48" s="1477"/>
      <c r="LTP48" s="1477"/>
      <c r="LTQ48" s="1477"/>
      <c r="LTR48" s="1477"/>
      <c r="LTS48" s="1477"/>
      <c r="LTT48" s="1477"/>
      <c r="LTU48" s="1477"/>
      <c r="LTV48" s="1477"/>
      <c r="LTW48" s="1477"/>
      <c r="LTX48" s="1477"/>
      <c r="LTY48" s="1477"/>
      <c r="LTZ48" s="1477"/>
      <c r="LUA48" s="1477"/>
      <c r="LUB48" s="1477"/>
      <c r="LUC48" s="1477"/>
      <c r="LUD48" s="1477"/>
      <c r="LUE48" s="1477"/>
      <c r="LUF48" s="1477"/>
      <c r="LUG48" s="1477"/>
      <c r="LUH48" s="1477"/>
      <c r="LUI48" s="1477"/>
      <c r="LUJ48" s="1477"/>
      <c r="LUK48" s="1477"/>
      <c r="LUL48" s="1477"/>
      <c r="LUM48" s="1477"/>
      <c r="LUN48" s="1477"/>
      <c r="LUO48" s="1477"/>
      <c r="LUP48" s="1477"/>
      <c r="LUQ48" s="1477"/>
      <c r="LUR48" s="1477"/>
      <c r="LUS48" s="1477"/>
      <c r="LUT48" s="1477"/>
      <c r="LUU48" s="1477"/>
      <c r="LUV48" s="1477"/>
      <c r="LUW48" s="1477"/>
      <c r="LUX48" s="1477"/>
      <c r="LUY48" s="1477"/>
      <c r="LUZ48" s="1477"/>
      <c r="LVA48" s="1477"/>
      <c r="LVB48" s="1477"/>
      <c r="LVC48" s="1477"/>
      <c r="LVD48" s="1477"/>
      <c r="LVE48" s="1477"/>
      <c r="LVF48" s="1477"/>
      <c r="LVG48" s="1477"/>
      <c r="LVH48" s="1477"/>
      <c r="LVI48" s="1477"/>
      <c r="LVJ48" s="1477"/>
      <c r="LVK48" s="1477"/>
      <c r="LVL48" s="1477"/>
      <c r="LVM48" s="1477"/>
      <c r="LVN48" s="1477"/>
      <c r="LVO48" s="1477"/>
      <c r="LVP48" s="1477"/>
      <c r="LVQ48" s="1477"/>
      <c r="LVR48" s="1477"/>
      <c r="LVS48" s="1477"/>
      <c r="LVT48" s="1477"/>
      <c r="LVU48" s="1477"/>
      <c r="LVV48" s="1477"/>
      <c r="LVW48" s="1477"/>
      <c r="LVX48" s="1477"/>
      <c r="LVY48" s="1477"/>
      <c r="LVZ48" s="1477"/>
      <c r="LWA48" s="1477"/>
      <c r="LWB48" s="1477"/>
      <c r="LWC48" s="1477"/>
      <c r="LWD48" s="1477"/>
      <c r="LWE48" s="1477"/>
      <c r="LWF48" s="1477"/>
      <c r="LWG48" s="1477"/>
      <c r="LWH48" s="1477"/>
      <c r="LWI48" s="1477"/>
      <c r="LWJ48" s="1477"/>
      <c r="LWK48" s="1477"/>
      <c r="LWL48" s="1477"/>
      <c r="LWM48" s="1477"/>
      <c r="LWN48" s="1477"/>
      <c r="LWO48" s="1477"/>
      <c r="LWP48" s="1477"/>
      <c r="LWQ48" s="1477"/>
      <c r="LWR48" s="1477"/>
      <c r="LWS48" s="1477"/>
      <c r="LWT48" s="1477"/>
      <c r="LWU48" s="1477"/>
      <c r="LWV48" s="1477"/>
      <c r="LWW48" s="1477"/>
      <c r="LWX48" s="1477"/>
      <c r="LWY48" s="1477"/>
      <c r="LWZ48" s="1477"/>
      <c r="LXA48" s="1477"/>
      <c r="LXB48" s="1477"/>
      <c r="LXC48" s="1477"/>
      <c r="LXD48" s="1477"/>
      <c r="LXE48" s="1477"/>
      <c r="LXF48" s="1477"/>
      <c r="LXG48" s="1477"/>
      <c r="LXH48" s="1477"/>
      <c r="LXI48" s="1477"/>
      <c r="LXJ48" s="1477"/>
      <c r="LXK48" s="1477"/>
      <c r="LXL48" s="1477"/>
      <c r="LXM48" s="1477"/>
      <c r="LXN48" s="1477"/>
      <c r="LXO48" s="1477"/>
      <c r="LXP48" s="1477"/>
      <c r="LXQ48" s="1477"/>
      <c r="LXR48" s="1477"/>
      <c r="LXS48" s="1477"/>
      <c r="LXT48" s="1477"/>
      <c r="LXU48" s="1477"/>
      <c r="LXV48" s="1477"/>
      <c r="LXW48" s="1477"/>
      <c r="LXX48" s="1477"/>
      <c r="LXY48" s="1477"/>
      <c r="LXZ48" s="1477"/>
      <c r="LYA48" s="1477"/>
      <c r="LYB48" s="1477"/>
      <c r="LYC48" s="1477"/>
      <c r="LYD48" s="1477"/>
      <c r="LYE48" s="1477"/>
      <c r="LYF48" s="1477"/>
      <c r="LYG48" s="1477"/>
      <c r="LYH48" s="1477"/>
      <c r="LYI48" s="1477"/>
      <c r="LYJ48" s="1477"/>
      <c r="LYK48" s="1477"/>
      <c r="LYL48" s="1477"/>
      <c r="LYM48" s="1477"/>
      <c r="LYN48" s="1477"/>
      <c r="LYO48" s="1477"/>
      <c r="LYP48" s="1477"/>
      <c r="LYQ48" s="1477"/>
      <c r="LYR48" s="1477"/>
      <c r="LYS48" s="1477"/>
      <c r="LYT48" s="1477"/>
      <c r="LYU48" s="1477"/>
      <c r="LYV48" s="1477"/>
      <c r="LYW48" s="1477"/>
      <c r="LYX48" s="1477"/>
      <c r="LYY48" s="1477"/>
      <c r="LYZ48" s="1477"/>
      <c r="LZA48" s="1477"/>
      <c r="LZB48" s="1477"/>
      <c r="LZC48" s="1477"/>
      <c r="LZD48" s="1477"/>
      <c r="LZE48" s="1477"/>
      <c r="LZF48" s="1477"/>
      <c r="LZG48" s="1477"/>
      <c r="LZH48" s="1477"/>
      <c r="LZI48" s="1477"/>
      <c r="LZJ48" s="1477"/>
      <c r="LZK48" s="1477"/>
      <c r="LZL48" s="1477"/>
      <c r="LZM48" s="1477"/>
      <c r="LZN48" s="1477"/>
      <c r="LZO48" s="1477"/>
      <c r="LZP48" s="1477"/>
      <c r="LZQ48" s="1477"/>
      <c r="LZR48" s="1477"/>
      <c r="LZS48" s="1477"/>
      <c r="LZT48" s="1477"/>
      <c r="LZU48" s="1477"/>
      <c r="LZV48" s="1477"/>
      <c r="LZW48" s="1477"/>
      <c r="LZX48" s="1477"/>
      <c r="LZY48" s="1477"/>
      <c r="LZZ48" s="1477"/>
      <c r="MAA48" s="1477"/>
      <c r="MAB48" s="1477"/>
      <c r="MAC48" s="1477"/>
      <c r="MAD48" s="1477"/>
      <c r="MAE48" s="1477"/>
      <c r="MAF48" s="1477"/>
      <c r="MAG48" s="1477"/>
      <c r="MAH48" s="1477"/>
      <c r="MAI48" s="1477"/>
      <c r="MAJ48" s="1477"/>
      <c r="MAK48" s="1477"/>
      <c r="MAL48" s="1477"/>
      <c r="MAM48" s="1477"/>
      <c r="MAN48" s="1477"/>
      <c r="MAO48" s="1477"/>
      <c r="MAP48" s="1477"/>
      <c r="MAQ48" s="1477"/>
      <c r="MAR48" s="1477"/>
      <c r="MAS48" s="1477"/>
      <c r="MAT48" s="1477"/>
      <c r="MAU48" s="1477"/>
      <c r="MAV48" s="1477"/>
      <c r="MAW48" s="1477"/>
      <c r="MAX48" s="1477"/>
      <c r="MAY48" s="1477"/>
      <c r="MAZ48" s="1477"/>
      <c r="MBA48" s="1477"/>
      <c r="MBB48" s="1477"/>
      <c r="MBC48" s="1477"/>
      <c r="MBD48" s="1477"/>
      <c r="MBE48" s="1477"/>
      <c r="MBF48" s="1477"/>
      <c r="MBG48" s="1477"/>
      <c r="MBH48" s="1477"/>
      <c r="MBI48" s="1477"/>
      <c r="MBJ48" s="1477"/>
      <c r="MBK48" s="1477"/>
      <c r="MBL48" s="1477"/>
      <c r="MBM48" s="1477"/>
      <c r="MBN48" s="1477"/>
      <c r="MBO48" s="1477"/>
      <c r="MBP48" s="1477"/>
      <c r="MBQ48" s="1477"/>
      <c r="MBR48" s="1477"/>
      <c r="MBS48" s="1477"/>
      <c r="MBT48" s="1477"/>
      <c r="MBU48" s="1477"/>
      <c r="MBV48" s="1477"/>
      <c r="MBW48" s="1477"/>
      <c r="MBX48" s="1477"/>
      <c r="MBY48" s="1477"/>
      <c r="MBZ48" s="1477"/>
      <c r="MCA48" s="1477"/>
      <c r="MCB48" s="1477"/>
      <c r="MCC48" s="1477"/>
      <c r="MCD48" s="1477"/>
      <c r="MCE48" s="1477"/>
      <c r="MCF48" s="1477"/>
      <c r="MCG48" s="1477"/>
      <c r="MCH48" s="1477"/>
      <c r="MCI48" s="1477"/>
      <c r="MCJ48" s="1477"/>
      <c r="MCK48" s="1477"/>
      <c r="MCL48" s="1477"/>
      <c r="MCM48" s="1477"/>
      <c r="MCN48" s="1477"/>
      <c r="MCO48" s="1477"/>
      <c r="MCP48" s="1477"/>
      <c r="MCQ48" s="1477"/>
      <c r="MCR48" s="1477"/>
      <c r="MCS48" s="1477"/>
      <c r="MCT48" s="1477"/>
      <c r="MCU48" s="1477"/>
      <c r="MCV48" s="1477"/>
      <c r="MCW48" s="1477"/>
      <c r="MCX48" s="1477"/>
      <c r="MCY48" s="1477"/>
      <c r="MCZ48" s="1477"/>
      <c r="MDA48" s="1477"/>
      <c r="MDB48" s="1477"/>
      <c r="MDC48" s="1477"/>
      <c r="MDD48" s="1477"/>
      <c r="MDE48" s="1477"/>
      <c r="MDF48" s="1477"/>
      <c r="MDG48" s="1477"/>
      <c r="MDH48" s="1477"/>
      <c r="MDI48" s="1477"/>
      <c r="MDJ48" s="1477"/>
      <c r="MDK48" s="1477"/>
      <c r="MDL48" s="1477"/>
      <c r="MDM48" s="1477"/>
      <c r="MDN48" s="1477"/>
      <c r="MDO48" s="1477"/>
      <c r="MDP48" s="1477"/>
      <c r="MDQ48" s="1477"/>
      <c r="MDR48" s="1477"/>
      <c r="MDS48" s="1477"/>
      <c r="MDT48" s="1477"/>
      <c r="MDU48" s="1477"/>
      <c r="MDV48" s="1477"/>
      <c r="MDW48" s="1477"/>
      <c r="MDX48" s="1477"/>
      <c r="MDY48" s="1477"/>
      <c r="MDZ48" s="1477"/>
      <c r="MEA48" s="1477"/>
      <c r="MEB48" s="1477"/>
      <c r="MEC48" s="1477"/>
      <c r="MED48" s="1477"/>
      <c r="MEE48" s="1477"/>
      <c r="MEF48" s="1477"/>
      <c r="MEG48" s="1477"/>
      <c r="MEH48" s="1477"/>
      <c r="MEI48" s="1477"/>
      <c r="MEJ48" s="1477"/>
      <c r="MEK48" s="1477"/>
      <c r="MEL48" s="1477"/>
      <c r="MEM48" s="1477"/>
      <c r="MEN48" s="1477"/>
      <c r="MEO48" s="1477"/>
      <c r="MEP48" s="1477"/>
      <c r="MEQ48" s="1477"/>
      <c r="MER48" s="1477"/>
      <c r="MES48" s="1477"/>
      <c r="MET48" s="1477"/>
      <c r="MEU48" s="1477"/>
      <c r="MEV48" s="1477"/>
      <c r="MEW48" s="1477"/>
      <c r="MEX48" s="1477"/>
      <c r="MEY48" s="1477"/>
      <c r="MEZ48" s="1477"/>
      <c r="MFA48" s="1477"/>
      <c r="MFB48" s="1477"/>
      <c r="MFC48" s="1477"/>
      <c r="MFD48" s="1477"/>
      <c r="MFE48" s="1477"/>
      <c r="MFF48" s="1477"/>
      <c r="MFG48" s="1477"/>
      <c r="MFH48" s="1477"/>
      <c r="MFI48" s="1477"/>
      <c r="MFJ48" s="1477"/>
      <c r="MFK48" s="1477"/>
      <c r="MFL48" s="1477"/>
      <c r="MFM48" s="1477"/>
      <c r="MFN48" s="1477"/>
      <c r="MFO48" s="1477"/>
      <c r="MFP48" s="1477"/>
      <c r="MFQ48" s="1477"/>
      <c r="MFR48" s="1477"/>
      <c r="MFS48" s="1477"/>
      <c r="MFT48" s="1477"/>
      <c r="MFU48" s="1477"/>
      <c r="MFV48" s="1477"/>
      <c r="MFW48" s="1477"/>
      <c r="MFX48" s="1477"/>
      <c r="MFY48" s="1477"/>
      <c r="MFZ48" s="1477"/>
      <c r="MGA48" s="1477"/>
      <c r="MGB48" s="1477"/>
      <c r="MGC48" s="1477"/>
      <c r="MGD48" s="1477"/>
      <c r="MGE48" s="1477"/>
      <c r="MGF48" s="1477"/>
      <c r="MGG48" s="1477"/>
      <c r="MGH48" s="1477"/>
      <c r="MGI48" s="1477"/>
      <c r="MGJ48" s="1477"/>
      <c r="MGK48" s="1477"/>
      <c r="MGL48" s="1477"/>
      <c r="MGM48" s="1477"/>
      <c r="MGN48" s="1477"/>
      <c r="MGO48" s="1477"/>
      <c r="MGP48" s="1477"/>
      <c r="MGQ48" s="1477"/>
      <c r="MGR48" s="1477"/>
      <c r="MGS48" s="1477"/>
      <c r="MGT48" s="1477"/>
      <c r="MGU48" s="1477"/>
      <c r="MGV48" s="1477"/>
      <c r="MGW48" s="1477"/>
      <c r="MGX48" s="1477"/>
      <c r="MGY48" s="1477"/>
      <c r="MGZ48" s="1477"/>
      <c r="MHA48" s="1477"/>
      <c r="MHB48" s="1477"/>
      <c r="MHC48" s="1477"/>
      <c r="MHD48" s="1477"/>
      <c r="MHE48" s="1477"/>
      <c r="MHF48" s="1477"/>
      <c r="MHG48" s="1477"/>
      <c r="MHH48" s="1477"/>
      <c r="MHI48" s="1477"/>
      <c r="MHJ48" s="1477"/>
      <c r="MHK48" s="1477"/>
      <c r="MHL48" s="1477"/>
      <c r="MHM48" s="1477"/>
      <c r="MHN48" s="1477"/>
      <c r="MHO48" s="1477"/>
      <c r="MHP48" s="1477"/>
      <c r="MHQ48" s="1477"/>
      <c r="MHR48" s="1477"/>
      <c r="MHS48" s="1477"/>
      <c r="MHT48" s="1477"/>
      <c r="MHU48" s="1477"/>
      <c r="MHV48" s="1477"/>
      <c r="MHW48" s="1477"/>
      <c r="MHX48" s="1477"/>
      <c r="MHY48" s="1477"/>
      <c r="MHZ48" s="1477"/>
      <c r="MIA48" s="1477"/>
      <c r="MIB48" s="1477"/>
      <c r="MIC48" s="1477"/>
      <c r="MID48" s="1477"/>
      <c r="MIE48" s="1477"/>
      <c r="MIF48" s="1477"/>
      <c r="MIG48" s="1477"/>
      <c r="MIH48" s="1477"/>
      <c r="MII48" s="1477"/>
      <c r="MIJ48" s="1477"/>
      <c r="MIK48" s="1477"/>
      <c r="MIL48" s="1477"/>
      <c r="MIM48" s="1477"/>
      <c r="MIN48" s="1477"/>
      <c r="MIO48" s="1477"/>
      <c r="MIP48" s="1477"/>
      <c r="MIQ48" s="1477"/>
      <c r="MIR48" s="1477"/>
      <c r="MIS48" s="1477"/>
      <c r="MIT48" s="1477"/>
      <c r="MIU48" s="1477"/>
      <c r="MIV48" s="1477"/>
      <c r="MIW48" s="1477"/>
      <c r="MIX48" s="1477"/>
      <c r="MIY48" s="1477"/>
      <c r="MIZ48" s="1477"/>
      <c r="MJA48" s="1477"/>
      <c r="MJB48" s="1477"/>
      <c r="MJC48" s="1477"/>
      <c r="MJD48" s="1477"/>
      <c r="MJE48" s="1477"/>
      <c r="MJF48" s="1477"/>
      <c r="MJG48" s="1477"/>
      <c r="MJH48" s="1477"/>
      <c r="MJI48" s="1477"/>
      <c r="MJJ48" s="1477"/>
      <c r="MJK48" s="1477"/>
      <c r="MJL48" s="1477"/>
      <c r="MJM48" s="1477"/>
      <c r="MJN48" s="1477"/>
      <c r="MJO48" s="1477"/>
      <c r="MJP48" s="1477"/>
      <c r="MJQ48" s="1477"/>
      <c r="MJR48" s="1477"/>
      <c r="MJS48" s="1477"/>
      <c r="MJT48" s="1477"/>
      <c r="MJU48" s="1477"/>
      <c r="MJV48" s="1477"/>
      <c r="MJW48" s="1477"/>
      <c r="MJX48" s="1477"/>
      <c r="MJY48" s="1477"/>
      <c r="MJZ48" s="1477"/>
      <c r="MKA48" s="1477"/>
      <c r="MKB48" s="1477"/>
      <c r="MKC48" s="1477"/>
      <c r="MKD48" s="1477"/>
      <c r="MKE48" s="1477"/>
      <c r="MKF48" s="1477"/>
      <c r="MKG48" s="1477"/>
      <c r="MKH48" s="1477"/>
      <c r="MKI48" s="1477"/>
      <c r="MKJ48" s="1477"/>
      <c r="MKK48" s="1477"/>
      <c r="MKL48" s="1477"/>
      <c r="MKM48" s="1477"/>
      <c r="MKN48" s="1477"/>
      <c r="MKO48" s="1477"/>
      <c r="MKP48" s="1477"/>
      <c r="MKQ48" s="1477"/>
      <c r="MKR48" s="1477"/>
      <c r="MKS48" s="1477"/>
      <c r="MKT48" s="1477"/>
      <c r="MKU48" s="1477"/>
      <c r="MKV48" s="1477"/>
      <c r="MKW48" s="1477"/>
      <c r="MKX48" s="1477"/>
      <c r="MKY48" s="1477"/>
      <c r="MKZ48" s="1477"/>
      <c r="MLA48" s="1477"/>
      <c r="MLB48" s="1477"/>
      <c r="MLC48" s="1477"/>
      <c r="MLD48" s="1477"/>
      <c r="MLE48" s="1477"/>
      <c r="MLF48" s="1477"/>
      <c r="MLG48" s="1477"/>
      <c r="MLH48" s="1477"/>
      <c r="MLI48" s="1477"/>
      <c r="MLJ48" s="1477"/>
      <c r="MLK48" s="1477"/>
      <c r="MLL48" s="1477"/>
      <c r="MLM48" s="1477"/>
      <c r="MLN48" s="1477"/>
      <c r="MLO48" s="1477"/>
      <c r="MLP48" s="1477"/>
      <c r="MLQ48" s="1477"/>
      <c r="MLR48" s="1477"/>
      <c r="MLS48" s="1477"/>
      <c r="MLT48" s="1477"/>
      <c r="MLU48" s="1477"/>
      <c r="MLV48" s="1477"/>
      <c r="MLW48" s="1477"/>
      <c r="MLX48" s="1477"/>
      <c r="MLY48" s="1477"/>
      <c r="MLZ48" s="1477"/>
      <c r="MMA48" s="1477"/>
      <c r="MMB48" s="1477"/>
      <c r="MMC48" s="1477"/>
      <c r="MMD48" s="1477"/>
      <c r="MME48" s="1477"/>
      <c r="MMF48" s="1477"/>
      <c r="MMG48" s="1477"/>
      <c r="MMH48" s="1477"/>
      <c r="MMI48" s="1477"/>
      <c r="MMJ48" s="1477"/>
      <c r="MMK48" s="1477"/>
      <c r="MML48" s="1477"/>
      <c r="MMM48" s="1477"/>
      <c r="MMN48" s="1477"/>
      <c r="MMO48" s="1477"/>
      <c r="MMP48" s="1477"/>
      <c r="MMQ48" s="1477"/>
      <c r="MMR48" s="1477"/>
      <c r="MMS48" s="1477"/>
      <c r="MMT48" s="1477"/>
      <c r="MMU48" s="1477"/>
      <c r="MMV48" s="1477"/>
      <c r="MMW48" s="1477"/>
      <c r="MMX48" s="1477"/>
      <c r="MMY48" s="1477"/>
      <c r="MMZ48" s="1477"/>
      <c r="MNA48" s="1477"/>
      <c r="MNB48" s="1477"/>
      <c r="MNC48" s="1477"/>
      <c r="MND48" s="1477"/>
      <c r="MNE48" s="1477"/>
      <c r="MNF48" s="1477"/>
      <c r="MNG48" s="1477"/>
      <c r="MNH48" s="1477"/>
      <c r="MNI48" s="1477"/>
      <c r="MNJ48" s="1477"/>
      <c r="MNK48" s="1477"/>
      <c r="MNL48" s="1477"/>
      <c r="MNM48" s="1477"/>
      <c r="MNN48" s="1477"/>
      <c r="MNO48" s="1477"/>
      <c r="MNP48" s="1477"/>
      <c r="MNQ48" s="1477"/>
      <c r="MNR48" s="1477"/>
      <c r="MNS48" s="1477"/>
      <c r="MNT48" s="1477"/>
      <c r="MNU48" s="1477"/>
      <c r="MNV48" s="1477"/>
      <c r="MNW48" s="1477"/>
      <c r="MNX48" s="1477"/>
      <c r="MNY48" s="1477"/>
      <c r="MNZ48" s="1477"/>
      <c r="MOA48" s="1477"/>
      <c r="MOB48" s="1477"/>
      <c r="MOC48" s="1477"/>
      <c r="MOD48" s="1477"/>
      <c r="MOE48" s="1477"/>
      <c r="MOF48" s="1477"/>
      <c r="MOG48" s="1477"/>
      <c r="MOH48" s="1477"/>
      <c r="MOI48" s="1477"/>
      <c r="MOJ48" s="1477"/>
      <c r="MOK48" s="1477"/>
      <c r="MOL48" s="1477"/>
      <c r="MOM48" s="1477"/>
      <c r="MON48" s="1477"/>
      <c r="MOO48" s="1477"/>
      <c r="MOP48" s="1477"/>
      <c r="MOQ48" s="1477"/>
      <c r="MOR48" s="1477"/>
      <c r="MOS48" s="1477"/>
      <c r="MOT48" s="1477"/>
      <c r="MOU48" s="1477"/>
      <c r="MOV48" s="1477"/>
      <c r="MOW48" s="1477"/>
      <c r="MOX48" s="1477"/>
      <c r="MOY48" s="1477"/>
      <c r="MOZ48" s="1477"/>
      <c r="MPA48" s="1477"/>
      <c r="MPB48" s="1477"/>
      <c r="MPC48" s="1477"/>
      <c r="MPD48" s="1477"/>
      <c r="MPE48" s="1477"/>
      <c r="MPF48" s="1477"/>
      <c r="MPG48" s="1477"/>
      <c r="MPH48" s="1477"/>
      <c r="MPI48" s="1477"/>
      <c r="MPJ48" s="1477"/>
      <c r="MPK48" s="1477"/>
      <c r="MPL48" s="1477"/>
      <c r="MPM48" s="1477"/>
      <c r="MPN48" s="1477"/>
      <c r="MPO48" s="1477"/>
      <c r="MPP48" s="1477"/>
      <c r="MPQ48" s="1477"/>
      <c r="MPR48" s="1477"/>
      <c r="MPS48" s="1477"/>
      <c r="MPT48" s="1477"/>
      <c r="MPU48" s="1477"/>
      <c r="MPV48" s="1477"/>
      <c r="MPW48" s="1477"/>
      <c r="MPX48" s="1477"/>
      <c r="MPY48" s="1477"/>
      <c r="MPZ48" s="1477"/>
      <c r="MQA48" s="1477"/>
      <c r="MQB48" s="1477"/>
      <c r="MQC48" s="1477"/>
      <c r="MQD48" s="1477"/>
      <c r="MQE48" s="1477"/>
      <c r="MQF48" s="1477"/>
      <c r="MQG48" s="1477"/>
      <c r="MQH48" s="1477"/>
      <c r="MQI48" s="1477"/>
      <c r="MQJ48" s="1477"/>
      <c r="MQK48" s="1477"/>
      <c r="MQL48" s="1477"/>
      <c r="MQM48" s="1477"/>
      <c r="MQN48" s="1477"/>
      <c r="MQO48" s="1477"/>
      <c r="MQP48" s="1477"/>
      <c r="MQQ48" s="1477"/>
      <c r="MQR48" s="1477"/>
      <c r="MQS48" s="1477"/>
      <c r="MQT48" s="1477"/>
      <c r="MQU48" s="1477"/>
      <c r="MQV48" s="1477"/>
      <c r="MQW48" s="1477"/>
      <c r="MQX48" s="1477"/>
      <c r="MQY48" s="1477"/>
      <c r="MQZ48" s="1477"/>
      <c r="MRA48" s="1477"/>
      <c r="MRB48" s="1477"/>
      <c r="MRC48" s="1477"/>
      <c r="MRD48" s="1477"/>
      <c r="MRE48" s="1477"/>
      <c r="MRF48" s="1477"/>
      <c r="MRG48" s="1477"/>
      <c r="MRH48" s="1477"/>
      <c r="MRI48" s="1477"/>
      <c r="MRJ48" s="1477"/>
      <c r="MRK48" s="1477"/>
      <c r="MRL48" s="1477"/>
      <c r="MRM48" s="1477"/>
      <c r="MRN48" s="1477"/>
      <c r="MRO48" s="1477"/>
      <c r="MRP48" s="1477"/>
      <c r="MRQ48" s="1477"/>
      <c r="MRR48" s="1477"/>
      <c r="MRS48" s="1477"/>
      <c r="MRT48" s="1477"/>
      <c r="MRU48" s="1477"/>
      <c r="MRV48" s="1477"/>
      <c r="MRW48" s="1477"/>
      <c r="MRX48" s="1477"/>
      <c r="MRY48" s="1477"/>
      <c r="MRZ48" s="1477"/>
      <c r="MSA48" s="1477"/>
      <c r="MSB48" s="1477"/>
      <c r="MSC48" s="1477"/>
      <c r="MSD48" s="1477"/>
      <c r="MSE48" s="1477"/>
      <c r="MSF48" s="1477"/>
      <c r="MSG48" s="1477"/>
      <c r="MSH48" s="1477"/>
      <c r="MSI48" s="1477"/>
      <c r="MSJ48" s="1477"/>
      <c r="MSK48" s="1477"/>
      <c r="MSL48" s="1477"/>
      <c r="MSM48" s="1477"/>
      <c r="MSN48" s="1477"/>
      <c r="MSO48" s="1477"/>
      <c r="MSP48" s="1477"/>
      <c r="MSQ48" s="1477"/>
      <c r="MSR48" s="1477"/>
      <c r="MSS48" s="1477"/>
      <c r="MST48" s="1477"/>
      <c r="MSU48" s="1477"/>
      <c r="MSV48" s="1477"/>
      <c r="MSW48" s="1477"/>
      <c r="MSX48" s="1477"/>
      <c r="MSY48" s="1477"/>
      <c r="MSZ48" s="1477"/>
      <c r="MTA48" s="1477"/>
      <c r="MTB48" s="1477"/>
      <c r="MTC48" s="1477"/>
      <c r="MTD48" s="1477"/>
      <c r="MTE48" s="1477"/>
      <c r="MTF48" s="1477"/>
      <c r="MTG48" s="1477"/>
      <c r="MTH48" s="1477"/>
      <c r="MTI48" s="1477"/>
      <c r="MTJ48" s="1477"/>
      <c r="MTK48" s="1477"/>
      <c r="MTL48" s="1477"/>
      <c r="MTM48" s="1477"/>
      <c r="MTN48" s="1477"/>
      <c r="MTO48" s="1477"/>
      <c r="MTP48" s="1477"/>
      <c r="MTQ48" s="1477"/>
      <c r="MTR48" s="1477"/>
      <c r="MTS48" s="1477"/>
      <c r="MTT48" s="1477"/>
      <c r="MTU48" s="1477"/>
      <c r="MTV48" s="1477"/>
      <c r="MTW48" s="1477"/>
      <c r="MTX48" s="1477"/>
      <c r="MTY48" s="1477"/>
      <c r="MTZ48" s="1477"/>
      <c r="MUA48" s="1477"/>
      <c r="MUB48" s="1477"/>
      <c r="MUC48" s="1477"/>
      <c r="MUD48" s="1477"/>
      <c r="MUE48" s="1477"/>
      <c r="MUF48" s="1477"/>
      <c r="MUG48" s="1477"/>
      <c r="MUH48" s="1477"/>
      <c r="MUI48" s="1477"/>
      <c r="MUJ48" s="1477"/>
      <c r="MUK48" s="1477"/>
      <c r="MUL48" s="1477"/>
      <c r="MUM48" s="1477"/>
      <c r="MUN48" s="1477"/>
      <c r="MUO48" s="1477"/>
      <c r="MUP48" s="1477"/>
      <c r="MUQ48" s="1477"/>
      <c r="MUR48" s="1477"/>
      <c r="MUS48" s="1477"/>
      <c r="MUT48" s="1477"/>
      <c r="MUU48" s="1477"/>
      <c r="MUV48" s="1477"/>
      <c r="MUW48" s="1477"/>
      <c r="MUX48" s="1477"/>
      <c r="MUY48" s="1477"/>
      <c r="MUZ48" s="1477"/>
      <c r="MVA48" s="1477"/>
      <c r="MVB48" s="1477"/>
      <c r="MVC48" s="1477"/>
      <c r="MVD48" s="1477"/>
      <c r="MVE48" s="1477"/>
      <c r="MVF48" s="1477"/>
      <c r="MVG48" s="1477"/>
      <c r="MVH48" s="1477"/>
      <c r="MVI48" s="1477"/>
      <c r="MVJ48" s="1477"/>
      <c r="MVK48" s="1477"/>
      <c r="MVL48" s="1477"/>
      <c r="MVM48" s="1477"/>
      <c r="MVN48" s="1477"/>
      <c r="MVO48" s="1477"/>
      <c r="MVP48" s="1477"/>
      <c r="MVQ48" s="1477"/>
      <c r="MVR48" s="1477"/>
      <c r="MVS48" s="1477"/>
      <c r="MVT48" s="1477"/>
      <c r="MVU48" s="1477"/>
      <c r="MVV48" s="1477"/>
      <c r="MVW48" s="1477"/>
      <c r="MVX48" s="1477"/>
      <c r="MVY48" s="1477"/>
      <c r="MVZ48" s="1477"/>
      <c r="MWA48" s="1477"/>
      <c r="MWB48" s="1477"/>
      <c r="MWC48" s="1477"/>
      <c r="MWD48" s="1477"/>
      <c r="MWE48" s="1477"/>
      <c r="MWF48" s="1477"/>
      <c r="MWG48" s="1477"/>
      <c r="MWH48" s="1477"/>
      <c r="MWI48" s="1477"/>
      <c r="MWJ48" s="1477"/>
      <c r="MWK48" s="1477"/>
      <c r="MWL48" s="1477"/>
      <c r="MWM48" s="1477"/>
      <c r="MWN48" s="1477"/>
      <c r="MWO48" s="1477"/>
      <c r="MWP48" s="1477"/>
      <c r="MWQ48" s="1477"/>
      <c r="MWR48" s="1477"/>
      <c r="MWS48" s="1477"/>
      <c r="MWT48" s="1477"/>
      <c r="MWU48" s="1477"/>
      <c r="MWV48" s="1477"/>
      <c r="MWW48" s="1477"/>
      <c r="MWX48" s="1477"/>
      <c r="MWY48" s="1477"/>
      <c r="MWZ48" s="1477"/>
      <c r="MXA48" s="1477"/>
      <c r="MXB48" s="1477"/>
      <c r="MXC48" s="1477"/>
      <c r="MXD48" s="1477"/>
      <c r="MXE48" s="1477"/>
      <c r="MXF48" s="1477"/>
      <c r="MXG48" s="1477"/>
      <c r="MXH48" s="1477"/>
      <c r="MXI48" s="1477"/>
      <c r="MXJ48" s="1477"/>
      <c r="MXK48" s="1477"/>
      <c r="MXL48" s="1477"/>
      <c r="MXM48" s="1477"/>
      <c r="MXN48" s="1477"/>
      <c r="MXO48" s="1477"/>
      <c r="MXP48" s="1477"/>
      <c r="MXQ48" s="1477"/>
      <c r="MXR48" s="1477"/>
      <c r="MXS48" s="1477"/>
      <c r="MXT48" s="1477"/>
      <c r="MXU48" s="1477"/>
      <c r="MXV48" s="1477"/>
      <c r="MXW48" s="1477"/>
      <c r="MXX48" s="1477"/>
      <c r="MXY48" s="1477"/>
      <c r="MXZ48" s="1477"/>
      <c r="MYA48" s="1477"/>
      <c r="MYB48" s="1477"/>
      <c r="MYC48" s="1477"/>
      <c r="MYD48" s="1477"/>
      <c r="MYE48" s="1477"/>
      <c r="MYF48" s="1477"/>
      <c r="MYG48" s="1477"/>
      <c r="MYH48" s="1477"/>
      <c r="MYI48" s="1477"/>
      <c r="MYJ48" s="1477"/>
      <c r="MYK48" s="1477"/>
      <c r="MYL48" s="1477"/>
      <c r="MYM48" s="1477"/>
      <c r="MYN48" s="1477"/>
      <c r="MYO48" s="1477"/>
      <c r="MYP48" s="1477"/>
      <c r="MYQ48" s="1477"/>
      <c r="MYR48" s="1477"/>
      <c r="MYS48" s="1477"/>
      <c r="MYT48" s="1477"/>
      <c r="MYU48" s="1477"/>
      <c r="MYV48" s="1477"/>
      <c r="MYW48" s="1477"/>
      <c r="MYX48" s="1477"/>
      <c r="MYY48" s="1477"/>
      <c r="MYZ48" s="1477"/>
      <c r="MZA48" s="1477"/>
      <c r="MZB48" s="1477"/>
      <c r="MZC48" s="1477"/>
      <c r="MZD48" s="1477"/>
      <c r="MZE48" s="1477"/>
      <c r="MZF48" s="1477"/>
      <c r="MZG48" s="1477"/>
      <c r="MZH48" s="1477"/>
      <c r="MZI48" s="1477"/>
      <c r="MZJ48" s="1477"/>
      <c r="MZK48" s="1477"/>
      <c r="MZL48" s="1477"/>
      <c r="MZM48" s="1477"/>
      <c r="MZN48" s="1477"/>
      <c r="MZO48" s="1477"/>
      <c r="MZP48" s="1477"/>
      <c r="MZQ48" s="1477"/>
      <c r="MZR48" s="1477"/>
      <c r="MZS48" s="1477"/>
      <c r="MZT48" s="1477"/>
      <c r="MZU48" s="1477"/>
      <c r="MZV48" s="1477"/>
      <c r="MZW48" s="1477"/>
      <c r="MZX48" s="1477"/>
      <c r="MZY48" s="1477"/>
      <c r="MZZ48" s="1477"/>
      <c r="NAA48" s="1477"/>
      <c r="NAB48" s="1477"/>
      <c r="NAC48" s="1477"/>
      <c r="NAD48" s="1477"/>
      <c r="NAE48" s="1477"/>
      <c r="NAF48" s="1477"/>
      <c r="NAG48" s="1477"/>
      <c r="NAH48" s="1477"/>
      <c r="NAI48" s="1477"/>
      <c r="NAJ48" s="1477"/>
      <c r="NAK48" s="1477"/>
      <c r="NAL48" s="1477"/>
      <c r="NAM48" s="1477"/>
      <c r="NAN48" s="1477"/>
      <c r="NAO48" s="1477"/>
      <c r="NAP48" s="1477"/>
      <c r="NAQ48" s="1477"/>
      <c r="NAR48" s="1477"/>
      <c r="NAS48" s="1477"/>
      <c r="NAT48" s="1477"/>
      <c r="NAU48" s="1477"/>
      <c r="NAV48" s="1477"/>
      <c r="NAW48" s="1477"/>
      <c r="NAX48" s="1477"/>
      <c r="NAY48" s="1477"/>
      <c r="NAZ48" s="1477"/>
      <c r="NBA48" s="1477"/>
      <c r="NBB48" s="1477"/>
      <c r="NBC48" s="1477"/>
      <c r="NBD48" s="1477"/>
      <c r="NBE48" s="1477"/>
      <c r="NBF48" s="1477"/>
      <c r="NBG48" s="1477"/>
      <c r="NBH48" s="1477"/>
      <c r="NBI48" s="1477"/>
      <c r="NBJ48" s="1477"/>
      <c r="NBK48" s="1477"/>
      <c r="NBL48" s="1477"/>
      <c r="NBM48" s="1477"/>
      <c r="NBN48" s="1477"/>
      <c r="NBO48" s="1477"/>
      <c r="NBP48" s="1477"/>
      <c r="NBQ48" s="1477"/>
      <c r="NBR48" s="1477"/>
      <c r="NBS48" s="1477"/>
      <c r="NBT48" s="1477"/>
      <c r="NBU48" s="1477"/>
      <c r="NBV48" s="1477"/>
      <c r="NBW48" s="1477"/>
      <c r="NBX48" s="1477"/>
      <c r="NBY48" s="1477"/>
      <c r="NBZ48" s="1477"/>
      <c r="NCA48" s="1477"/>
      <c r="NCB48" s="1477"/>
      <c r="NCC48" s="1477"/>
      <c r="NCD48" s="1477"/>
      <c r="NCE48" s="1477"/>
      <c r="NCF48" s="1477"/>
      <c r="NCG48" s="1477"/>
      <c r="NCH48" s="1477"/>
      <c r="NCI48" s="1477"/>
      <c r="NCJ48" s="1477"/>
      <c r="NCK48" s="1477"/>
      <c r="NCL48" s="1477"/>
      <c r="NCM48" s="1477"/>
      <c r="NCN48" s="1477"/>
      <c r="NCO48" s="1477"/>
      <c r="NCP48" s="1477"/>
      <c r="NCQ48" s="1477"/>
      <c r="NCR48" s="1477"/>
      <c r="NCS48" s="1477"/>
      <c r="NCT48" s="1477"/>
      <c r="NCU48" s="1477"/>
      <c r="NCV48" s="1477"/>
      <c r="NCW48" s="1477"/>
      <c r="NCX48" s="1477"/>
      <c r="NCY48" s="1477"/>
      <c r="NCZ48" s="1477"/>
      <c r="NDA48" s="1477"/>
      <c r="NDB48" s="1477"/>
      <c r="NDC48" s="1477"/>
      <c r="NDD48" s="1477"/>
      <c r="NDE48" s="1477"/>
      <c r="NDF48" s="1477"/>
      <c r="NDG48" s="1477"/>
      <c r="NDH48" s="1477"/>
      <c r="NDI48" s="1477"/>
      <c r="NDJ48" s="1477"/>
      <c r="NDK48" s="1477"/>
      <c r="NDL48" s="1477"/>
      <c r="NDM48" s="1477"/>
      <c r="NDN48" s="1477"/>
      <c r="NDO48" s="1477"/>
      <c r="NDP48" s="1477"/>
      <c r="NDQ48" s="1477"/>
      <c r="NDR48" s="1477"/>
      <c r="NDS48" s="1477"/>
      <c r="NDT48" s="1477"/>
      <c r="NDU48" s="1477"/>
      <c r="NDV48" s="1477"/>
      <c r="NDW48" s="1477"/>
      <c r="NDX48" s="1477"/>
      <c r="NDY48" s="1477"/>
      <c r="NDZ48" s="1477"/>
      <c r="NEA48" s="1477"/>
      <c r="NEB48" s="1477"/>
      <c r="NEC48" s="1477"/>
      <c r="NED48" s="1477"/>
      <c r="NEE48" s="1477"/>
      <c r="NEF48" s="1477"/>
      <c r="NEG48" s="1477"/>
      <c r="NEH48" s="1477"/>
      <c r="NEI48" s="1477"/>
      <c r="NEJ48" s="1477"/>
      <c r="NEK48" s="1477"/>
      <c r="NEL48" s="1477"/>
      <c r="NEM48" s="1477"/>
      <c r="NEN48" s="1477"/>
      <c r="NEO48" s="1477"/>
      <c r="NEP48" s="1477"/>
      <c r="NEQ48" s="1477"/>
      <c r="NER48" s="1477"/>
      <c r="NES48" s="1477"/>
      <c r="NET48" s="1477"/>
      <c r="NEU48" s="1477"/>
      <c r="NEV48" s="1477"/>
      <c r="NEW48" s="1477"/>
      <c r="NEX48" s="1477"/>
      <c r="NEY48" s="1477"/>
      <c r="NEZ48" s="1477"/>
      <c r="NFA48" s="1477"/>
      <c r="NFB48" s="1477"/>
      <c r="NFC48" s="1477"/>
      <c r="NFD48" s="1477"/>
      <c r="NFE48" s="1477"/>
      <c r="NFF48" s="1477"/>
      <c r="NFG48" s="1477"/>
      <c r="NFH48" s="1477"/>
      <c r="NFI48" s="1477"/>
      <c r="NFJ48" s="1477"/>
      <c r="NFK48" s="1477"/>
      <c r="NFL48" s="1477"/>
      <c r="NFM48" s="1477"/>
      <c r="NFN48" s="1477"/>
      <c r="NFO48" s="1477"/>
      <c r="NFP48" s="1477"/>
      <c r="NFQ48" s="1477"/>
      <c r="NFR48" s="1477"/>
      <c r="NFS48" s="1477"/>
      <c r="NFT48" s="1477"/>
      <c r="NFU48" s="1477"/>
      <c r="NFV48" s="1477"/>
      <c r="NFW48" s="1477"/>
      <c r="NFX48" s="1477"/>
      <c r="NFY48" s="1477"/>
      <c r="NFZ48" s="1477"/>
      <c r="NGA48" s="1477"/>
      <c r="NGB48" s="1477"/>
      <c r="NGC48" s="1477"/>
      <c r="NGD48" s="1477"/>
      <c r="NGE48" s="1477"/>
      <c r="NGF48" s="1477"/>
      <c r="NGG48" s="1477"/>
      <c r="NGH48" s="1477"/>
      <c r="NGI48" s="1477"/>
      <c r="NGJ48" s="1477"/>
      <c r="NGK48" s="1477"/>
      <c r="NGL48" s="1477"/>
      <c r="NGM48" s="1477"/>
      <c r="NGN48" s="1477"/>
      <c r="NGO48" s="1477"/>
      <c r="NGP48" s="1477"/>
      <c r="NGQ48" s="1477"/>
      <c r="NGR48" s="1477"/>
      <c r="NGS48" s="1477"/>
      <c r="NGT48" s="1477"/>
      <c r="NGU48" s="1477"/>
      <c r="NGV48" s="1477"/>
      <c r="NGW48" s="1477"/>
      <c r="NGX48" s="1477"/>
      <c r="NGY48" s="1477"/>
      <c r="NGZ48" s="1477"/>
      <c r="NHA48" s="1477"/>
      <c r="NHB48" s="1477"/>
      <c r="NHC48" s="1477"/>
      <c r="NHD48" s="1477"/>
      <c r="NHE48" s="1477"/>
      <c r="NHF48" s="1477"/>
      <c r="NHG48" s="1477"/>
      <c r="NHH48" s="1477"/>
      <c r="NHI48" s="1477"/>
      <c r="NHJ48" s="1477"/>
      <c r="NHK48" s="1477"/>
      <c r="NHL48" s="1477"/>
      <c r="NHM48" s="1477"/>
      <c r="NHN48" s="1477"/>
      <c r="NHO48" s="1477"/>
      <c r="NHP48" s="1477"/>
      <c r="NHQ48" s="1477"/>
      <c r="NHR48" s="1477"/>
      <c r="NHS48" s="1477"/>
      <c r="NHT48" s="1477"/>
      <c r="NHU48" s="1477"/>
      <c r="NHV48" s="1477"/>
      <c r="NHW48" s="1477"/>
      <c r="NHX48" s="1477"/>
      <c r="NHY48" s="1477"/>
      <c r="NHZ48" s="1477"/>
      <c r="NIA48" s="1477"/>
      <c r="NIB48" s="1477"/>
      <c r="NIC48" s="1477"/>
      <c r="NID48" s="1477"/>
      <c r="NIE48" s="1477"/>
      <c r="NIF48" s="1477"/>
      <c r="NIG48" s="1477"/>
      <c r="NIH48" s="1477"/>
      <c r="NII48" s="1477"/>
      <c r="NIJ48" s="1477"/>
      <c r="NIK48" s="1477"/>
      <c r="NIL48" s="1477"/>
      <c r="NIM48" s="1477"/>
      <c r="NIN48" s="1477"/>
      <c r="NIO48" s="1477"/>
      <c r="NIP48" s="1477"/>
      <c r="NIQ48" s="1477"/>
      <c r="NIR48" s="1477"/>
      <c r="NIS48" s="1477"/>
      <c r="NIT48" s="1477"/>
      <c r="NIU48" s="1477"/>
      <c r="NIV48" s="1477"/>
      <c r="NIW48" s="1477"/>
      <c r="NIX48" s="1477"/>
      <c r="NIY48" s="1477"/>
      <c r="NIZ48" s="1477"/>
      <c r="NJA48" s="1477"/>
      <c r="NJB48" s="1477"/>
      <c r="NJC48" s="1477"/>
      <c r="NJD48" s="1477"/>
      <c r="NJE48" s="1477"/>
      <c r="NJF48" s="1477"/>
      <c r="NJG48" s="1477"/>
      <c r="NJH48" s="1477"/>
      <c r="NJI48" s="1477"/>
      <c r="NJJ48" s="1477"/>
      <c r="NJK48" s="1477"/>
      <c r="NJL48" s="1477"/>
      <c r="NJM48" s="1477"/>
      <c r="NJN48" s="1477"/>
      <c r="NJO48" s="1477"/>
      <c r="NJP48" s="1477"/>
      <c r="NJQ48" s="1477"/>
      <c r="NJR48" s="1477"/>
      <c r="NJS48" s="1477"/>
      <c r="NJT48" s="1477"/>
      <c r="NJU48" s="1477"/>
      <c r="NJV48" s="1477"/>
      <c r="NJW48" s="1477"/>
      <c r="NJX48" s="1477"/>
      <c r="NJY48" s="1477"/>
      <c r="NJZ48" s="1477"/>
      <c r="NKA48" s="1477"/>
      <c r="NKB48" s="1477"/>
      <c r="NKC48" s="1477"/>
      <c r="NKD48" s="1477"/>
      <c r="NKE48" s="1477"/>
      <c r="NKF48" s="1477"/>
      <c r="NKG48" s="1477"/>
      <c r="NKH48" s="1477"/>
      <c r="NKI48" s="1477"/>
      <c r="NKJ48" s="1477"/>
      <c r="NKK48" s="1477"/>
      <c r="NKL48" s="1477"/>
      <c r="NKM48" s="1477"/>
      <c r="NKN48" s="1477"/>
      <c r="NKO48" s="1477"/>
      <c r="NKP48" s="1477"/>
      <c r="NKQ48" s="1477"/>
      <c r="NKR48" s="1477"/>
      <c r="NKS48" s="1477"/>
      <c r="NKT48" s="1477"/>
      <c r="NKU48" s="1477"/>
      <c r="NKV48" s="1477"/>
      <c r="NKW48" s="1477"/>
      <c r="NKX48" s="1477"/>
      <c r="NKY48" s="1477"/>
      <c r="NKZ48" s="1477"/>
      <c r="NLA48" s="1477"/>
      <c r="NLB48" s="1477"/>
      <c r="NLC48" s="1477"/>
      <c r="NLD48" s="1477"/>
      <c r="NLE48" s="1477"/>
      <c r="NLF48" s="1477"/>
      <c r="NLG48" s="1477"/>
      <c r="NLH48" s="1477"/>
      <c r="NLI48" s="1477"/>
      <c r="NLJ48" s="1477"/>
      <c r="NLK48" s="1477"/>
      <c r="NLL48" s="1477"/>
      <c r="NLM48" s="1477"/>
      <c r="NLN48" s="1477"/>
      <c r="NLO48" s="1477"/>
      <c r="NLP48" s="1477"/>
      <c r="NLQ48" s="1477"/>
      <c r="NLR48" s="1477"/>
      <c r="NLS48" s="1477"/>
      <c r="NLT48" s="1477"/>
      <c r="NLU48" s="1477"/>
      <c r="NLV48" s="1477"/>
      <c r="NLW48" s="1477"/>
      <c r="NLX48" s="1477"/>
      <c r="NLY48" s="1477"/>
      <c r="NLZ48" s="1477"/>
      <c r="NMA48" s="1477"/>
      <c r="NMB48" s="1477"/>
      <c r="NMC48" s="1477"/>
      <c r="NMD48" s="1477"/>
      <c r="NME48" s="1477"/>
      <c r="NMF48" s="1477"/>
      <c r="NMG48" s="1477"/>
      <c r="NMH48" s="1477"/>
      <c r="NMI48" s="1477"/>
      <c r="NMJ48" s="1477"/>
      <c r="NMK48" s="1477"/>
      <c r="NML48" s="1477"/>
      <c r="NMM48" s="1477"/>
      <c r="NMN48" s="1477"/>
      <c r="NMO48" s="1477"/>
      <c r="NMP48" s="1477"/>
      <c r="NMQ48" s="1477"/>
      <c r="NMR48" s="1477"/>
      <c r="NMS48" s="1477"/>
      <c r="NMT48" s="1477"/>
      <c r="NMU48" s="1477"/>
      <c r="NMV48" s="1477"/>
      <c r="NMW48" s="1477"/>
      <c r="NMX48" s="1477"/>
      <c r="NMY48" s="1477"/>
      <c r="NMZ48" s="1477"/>
      <c r="NNA48" s="1477"/>
      <c r="NNB48" s="1477"/>
      <c r="NNC48" s="1477"/>
      <c r="NND48" s="1477"/>
      <c r="NNE48" s="1477"/>
      <c r="NNF48" s="1477"/>
      <c r="NNG48" s="1477"/>
      <c r="NNH48" s="1477"/>
      <c r="NNI48" s="1477"/>
      <c r="NNJ48" s="1477"/>
      <c r="NNK48" s="1477"/>
      <c r="NNL48" s="1477"/>
      <c r="NNM48" s="1477"/>
      <c r="NNN48" s="1477"/>
      <c r="NNO48" s="1477"/>
      <c r="NNP48" s="1477"/>
      <c r="NNQ48" s="1477"/>
      <c r="NNR48" s="1477"/>
      <c r="NNS48" s="1477"/>
      <c r="NNT48" s="1477"/>
      <c r="NNU48" s="1477"/>
      <c r="NNV48" s="1477"/>
      <c r="NNW48" s="1477"/>
      <c r="NNX48" s="1477"/>
      <c r="NNY48" s="1477"/>
      <c r="NNZ48" s="1477"/>
      <c r="NOA48" s="1477"/>
      <c r="NOB48" s="1477"/>
      <c r="NOC48" s="1477"/>
      <c r="NOD48" s="1477"/>
      <c r="NOE48" s="1477"/>
      <c r="NOF48" s="1477"/>
      <c r="NOG48" s="1477"/>
      <c r="NOH48" s="1477"/>
      <c r="NOI48" s="1477"/>
      <c r="NOJ48" s="1477"/>
      <c r="NOK48" s="1477"/>
      <c r="NOL48" s="1477"/>
      <c r="NOM48" s="1477"/>
      <c r="NON48" s="1477"/>
      <c r="NOO48" s="1477"/>
      <c r="NOP48" s="1477"/>
      <c r="NOQ48" s="1477"/>
      <c r="NOR48" s="1477"/>
      <c r="NOS48" s="1477"/>
      <c r="NOT48" s="1477"/>
      <c r="NOU48" s="1477"/>
      <c r="NOV48" s="1477"/>
      <c r="NOW48" s="1477"/>
      <c r="NOX48" s="1477"/>
      <c r="NOY48" s="1477"/>
      <c r="NOZ48" s="1477"/>
      <c r="NPA48" s="1477"/>
      <c r="NPB48" s="1477"/>
      <c r="NPC48" s="1477"/>
      <c r="NPD48" s="1477"/>
      <c r="NPE48" s="1477"/>
      <c r="NPF48" s="1477"/>
      <c r="NPG48" s="1477"/>
      <c r="NPH48" s="1477"/>
      <c r="NPI48" s="1477"/>
      <c r="NPJ48" s="1477"/>
      <c r="NPK48" s="1477"/>
      <c r="NPL48" s="1477"/>
      <c r="NPM48" s="1477"/>
      <c r="NPN48" s="1477"/>
      <c r="NPO48" s="1477"/>
      <c r="NPP48" s="1477"/>
      <c r="NPQ48" s="1477"/>
      <c r="NPR48" s="1477"/>
      <c r="NPS48" s="1477"/>
      <c r="NPT48" s="1477"/>
      <c r="NPU48" s="1477"/>
      <c r="NPV48" s="1477"/>
      <c r="NPW48" s="1477"/>
      <c r="NPX48" s="1477"/>
      <c r="NPY48" s="1477"/>
      <c r="NPZ48" s="1477"/>
      <c r="NQA48" s="1477"/>
      <c r="NQB48" s="1477"/>
      <c r="NQC48" s="1477"/>
      <c r="NQD48" s="1477"/>
      <c r="NQE48" s="1477"/>
      <c r="NQF48" s="1477"/>
      <c r="NQG48" s="1477"/>
      <c r="NQH48" s="1477"/>
      <c r="NQI48" s="1477"/>
      <c r="NQJ48" s="1477"/>
      <c r="NQK48" s="1477"/>
      <c r="NQL48" s="1477"/>
      <c r="NQM48" s="1477"/>
      <c r="NQN48" s="1477"/>
      <c r="NQO48" s="1477"/>
      <c r="NQP48" s="1477"/>
      <c r="NQQ48" s="1477"/>
      <c r="NQR48" s="1477"/>
      <c r="NQS48" s="1477"/>
      <c r="NQT48" s="1477"/>
      <c r="NQU48" s="1477"/>
      <c r="NQV48" s="1477"/>
      <c r="NQW48" s="1477"/>
      <c r="NQX48" s="1477"/>
      <c r="NQY48" s="1477"/>
      <c r="NQZ48" s="1477"/>
      <c r="NRA48" s="1477"/>
      <c r="NRB48" s="1477"/>
      <c r="NRC48" s="1477"/>
      <c r="NRD48" s="1477"/>
      <c r="NRE48" s="1477"/>
      <c r="NRF48" s="1477"/>
      <c r="NRG48" s="1477"/>
      <c r="NRH48" s="1477"/>
      <c r="NRI48" s="1477"/>
      <c r="NRJ48" s="1477"/>
      <c r="NRK48" s="1477"/>
      <c r="NRL48" s="1477"/>
      <c r="NRM48" s="1477"/>
      <c r="NRN48" s="1477"/>
      <c r="NRO48" s="1477"/>
      <c r="NRP48" s="1477"/>
      <c r="NRQ48" s="1477"/>
      <c r="NRR48" s="1477"/>
      <c r="NRS48" s="1477"/>
      <c r="NRT48" s="1477"/>
      <c r="NRU48" s="1477"/>
      <c r="NRV48" s="1477"/>
      <c r="NRW48" s="1477"/>
      <c r="NRX48" s="1477"/>
      <c r="NRY48" s="1477"/>
      <c r="NRZ48" s="1477"/>
      <c r="NSA48" s="1477"/>
      <c r="NSB48" s="1477"/>
      <c r="NSC48" s="1477"/>
      <c r="NSD48" s="1477"/>
      <c r="NSE48" s="1477"/>
      <c r="NSF48" s="1477"/>
      <c r="NSG48" s="1477"/>
      <c r="NSH48" s="1477"/>
      <c r="NSI48" s="1477"/>
      <c r="NSJ48" s="1477"/>
      <c r="NSK48" s="1477"/>
      <c r="NSL48" s="1477"/>
      <c r="NSM48" s="1477"/>
      <c r="NSN48" s="1477"/>
      <c r="NSO48" s="1477"/>
      <c r="NSP48" s="1477"/>
      <c r="NSQ48" s="1477"/>
      <c r="NSR48" s="1477"/>
      <c r="NSS48" s="1477"/>
      <c r="NST48" s="1477"/>
      <c r="NSU48" s="1477"/>
      <c r="NSV48" s="1477"/>
      <c r="NSW48" s="1477"/>
      <c r="NSX48" s="1477"/>
      <c r="NSY48" s="1477"/>
      <c r="NSZ48" s="1477"/>
      <c r="NTA48" s="1477"/>
      <c r="NTB48" s="1477"/>
      <c r="NTC48" s="1477"/>
      <c r="NTD48" s="1477"/>
      <c r="NTE48" s="1477"/>
      <c r="NTF48" s="1477"/>
      <c r="NTG48" s="1477"/>
      <c r="NTH48" s="1477"/>
      <c r="NTI48" s="1477"/>
      <c r="NTJ48" s="1477"/>
      <c r="NTK48" s="1477"/>
      <c r="NTL48" s="1477"/>
      <c r="NTM48" s="1477"/>
      <c r="NTN48" s="1477"/>
      <c r="NTO48" s="1477"/>
      <c r="NTP48" s="1477"/>
      <c r="NTQ48" s="1477"/>
      <c r="NTR48" s="1477"/>
      <c r="NTS48" s="1477"/>
      <c r="NTT48" s="1477"/>
      <c r="NTU48" s="1477"/>
      <c r="NTV48" s="1477"/>
      <c r="NTW48" s="1477"/>
      <c r="NTX48" s="1477"/>
      <c r="NTY48" s="1477"/>
      <c r="NTZ48" s="1477"/>
      <c r="NUA48" s="1477"/>
      <c r="NUB48" s="1477"/>
      <c r="NUC48" s="1477"/>
      <c r="NUD48" s="1477"/>
      <c r="NUE48" s="1477"/>
      <c r="NUF48" s="1477"/>
      <c r="NUG48" s="1477"/>
      <c r="NUH48" s="1477"/>
      <c r="NUI48" s="1477"/>
      <c r="NUJ48" s="1477"/>
      <c r="NUK48" s="1477"/>
      <c r="NUL48" s="1477"/>
      <c r="NUM48" s="1477"/>
      <c r="NUN48" s="1477"/>
      <c r="NUO48" s="1477"/>
      <c r="NUP48" s="1477"/>
      <c r="NUQ48" s="1477"/>
      <c r="NUR48" s="1477"/>
      <c r="NUS48" s="1477"/>
      <c r="NUT48" s="1477"/>
      <c r="NUU48" s="1477"/>
      <c r="NUV48" s="1477"/>
      <c r="NUW48" s="1477"/>
      <c r="NUX48" s="1477"/>
      <c r="NUY48" s="1477"/>
      <c r="NUZ48" s="1477"/>
      <c r="NVA48" s="1477"/>
      <c r="NVB48" s="1477"/>
      <c r="NVC48" s="1477"/>
      <c r="NVD48" s="1477"/>
      <c r="NVE48" s="1477"/>
      <c r="NVF48" s="1477"/>
      <c r="NVG48" s="1477"/>
      <c r="NVH48" s="1477"/>
      <c r="NVI48" s="1477"/>
      <c r="NVJ48" s="1477"/>
      <c r="NVK48" s="1477"/>
      <c r="NVL48" s="1477"/>
      <c r="NVM48" s="1477"/>
      <c r="NVN48" s="1477"/>
      <c r="NVO48" s="1477"/>
      <c r="NVP48" s="1477"/>
      <c r="NVQ48" s="1477"/>
      <c r="NVR48" s="1477"/>
      <c r="NVS48" s="1477"/>
      <c r="NVT48" s="1477"/>
      <c r="NVU48" s="1477"/>
      <c r="NVV48" s="1477"/>
      <c r="NVW48" s="1477"/>
      <c r="NVX48" s="1477"/>
      <c r="NVY48" s="1477"/>
      <c r="NVZ48" s="1477"/>
      <c r="NWA48" s="1477"/>
      <c r="NWB48" s="1477"/>
      <c r="NWC48" s="1477"/>
      <c r="NWD48" s="1477"/>
      <c r="NWE48" s="1477"/>
      <c r="NWF48" s="1477"/>
      <c r="NWG48" s="1477"/>
      <c r="NWH48" s="1477"/>
      <c r="NWI48" s="1477"/>
      <c r="NWJ48" s="1477"/>
      <c r="NWK48" s="1477"/>
      <c r="NWL48" s="1477"/>
      <c r="NWM48" s="1477"/>
      <c r="NWN48" s="1477"/>
      <c r="NWO48" s="1477"/>
      <c r="NWP48" s="1477"/>
      <c r="NWQ48" s="1477"/>
      <c r="NWR48" s="1477"/>
      <c r="NWS48" s="1477"/>
      <c r="NWT48" s="1477"/>
      <c r="NWU48" s="1477"/>
      <c r="NWV48" s="1477"/>
      <c r="NWW48" s="1477"/>
      <c r="NWX48" s="1477"/>
      <c r="NWY48" s="1477"/>
      <c r="NWZ48" s="1477"/>
      <c r="NXA48" s="1477"/>
      <c r="NXB48" s="1477"/>
      <c r="NXC48" s="1477"/>
      <c r="NXD48" s="1477"/>
      <c r="NXE48" s="1477"/>
      <c r="NXF48" s="1477"/>
      <c r="NXG48" s="1477"/>
      <c r="NXH48" s="1477"/>
      <c r="NXI48" s="1477"/>
      <c r="NXJ48" s="1477"/>
      <c r="NXK48" s="1477"/>
      <c r="NXL48" s="1477"/>
      <c r="NXM48" s="1477"/>
      <c r="NXN48" s="1477"/>
      <c r="NXO48" s="1477"/>
      <c r="NXP48" s="1477"/>
      <c r="NXQ48" s="1477"/>
      <c r="NXR48" s="1477"/>
      <c r="NXS48" s="1477"/>
      <c r="NXT48" s="1477"/>
      <c r="NXU48" s="1477"/>
      <c r="NXV48" s="1477"/>
      <c r="NXW48" s="1477"/>
      <c r="NXX48" s="1477"/>
      <c r="NXY48" s="1477"/>
      <c r="NXZ48" s="1477"/>
      <c r="NYA48" s="1477"/>
      <c r="NYB48" s="1477"/>
      <c r="NYC48" s="1477"/>
      <c r="NYD48" s="1477"/>
      <c r="NYE48" s="1477"/>
      <c r="NYF48" s="1477"/>
      <c r="NYG48" s="1477"/>
      <c r="NYH48" s="1477"/>
      <c r="NYI48" s="1477"/>
      <c r="NYJ48" s="1477"/>
      <c r="NYK48" s="1477"/>
      <c r="NYL48" s="1477"/>
      <c r="NYM48" s="1477"/>
      <c r="NYN48" s="1477"/>
      <c r="NYO48" s="1477"/>
      <c r="NYP48" s="1477"/>
      <c r="NYQ48" s="1477"/>
      <c r="NYR48" s="1477"/>
      <c r="NYS48" s="1477"/>
      <c r="NYT48" s="1477"/>
      <c r="NYU48" s="1477"/>
      <c r="NYV48" s="1477"/>
      <c r="NYW48" s="1477"/>
      <c r="NYX48" s="1477"/>
      <c r="NYY48" s="1477"/>
      <c r="NYZ48" s="1477"/>
      <c r="NZA48" s="1477"/>
      <c r="NZB48" s="1477"/>
      <c r="NZC48" s="1477"/>
      <c r="NZD48" s="1477"/>
      <c r="NZE48" s="1477"/>
      <c r="NZF48" s="1477"/>
      <c r="NZG48" s="1477"/>
      <c r="NZH48" s="1477"/>
      <c r="NZI48" s="1477"/>
      <c r="NZJ48" s="1477"/>
      <c r="NZK48" s="1477"/>
      <c r="NZL48" s="1477"/>
      <c r="NZM48" s="1477"/>
      <c r="NZN48" s="1477"/>
      <c r="NZO48" s="1477"/>
      <c r="NZP48" s="1477"/>
      <c r="NZQ48" s="1477"/>
      <c r="NZR48" s="1477"/>
      <c r="NZS48" s="1477"/>
      <c r="NZT48" s="1477"/>
      <c r="NZU48" s="1477"/>
      <c r="NZV48" s="1477"/>
      <c r="NZW48" s="1477"/>
      <c r="NZX48" s="1477"/>
      <c r="NZY48" s="1477"/>
      <c r="NZZ48" s="1477"/>
      <c r="OAA48" s="1477"/>
      <c r="OAB48" s="1477"/>
      <c r="OAC48" s="1477"/>
      <c r="OAD48" s="1477"/>
      <c r="OAE48" s="1477"/>
      <c r="OAF48" s="1477"/>
      <c r="OAG48" s="1477"/>
      <c r="OAH48" s="1477"/>
      <c r="OAI48" s="1477"/>
      <c r="OAJ48" s="1477"/>
      <c r="OAK48" s="1477"/>
      <c r="OAL48" s="1477"/>
      <c r="OAM48" s="1477"/>
      <c r="OAN48" s="1477"/>
      <c r="OAO48" s="1477"/>
      <c r="OAP48" s="1477"/>
      <c r="OAQ48" s="1477"/>
      <c r="OAR48" s="1477"/>
      <c r="OAS48" s="1477"/>
      <c r="OAT48" s="1477"/>
      <c r="OAU48" s="1477"/>
      <c r="OAV48" s="1477"/>
      <c r="OAW48" s="1477"/>
      <c r="OAX48" s="1477"/>
      <c r="OAY48" s="1477"/>
      <c r="OAZ48" s="1477"/>
      <c r="OBA48" s="1477"/>
      <c r="OBB48" s="1477"/>
      <c r="OBC48" s="1477"/>
      <c r="OBD48" s="1477"/>
      <c r="OBE48" s="1477"/>
      <c r="OBF48" s="1477"/>
      <c r="OBG48" s="1477"/>
      <c r="OBH48" s="1477"/>
      <c r="OBI48" s="1477"/>
      <c r="OBJ48" s="1477"/>
      <c r="OBK48" s="1477"/>
      <c r="OBL48" s="1477"/>
      <c r="OBM48" s="1477"/>
      <c r="OBN48" s="1477"/>
      <c r="OBO48" s="1477"/>
      <c r="OBP48" s="1477"/>
      <c r="OBQ48" s="1477"/>
      <c r="OBR48" s="1477"/>
      <c r="OBS48" s="1477"/>
      <c r="OBT48" s="1477"/>
      <c r="OBU48" s="1477"/>
      <c r="OBV48" s="1477"/>
      <c r="OBW48" s="1477"/>
      <c r="OBX48" s="1477"/>
      <c r="OBY48" s="1477"/>
      <c r="OBZ48" s="1477"/>
      <c r="OCA48" s="1477"/>
      <c r="OCB48" s="1477"/>
      <c r="OCC48" s="1477"/>
      <c r="OCD48" s="1477"/>
      <c r="OCE48" s="1477"/>
      <c r="OCF48" s="1477"/>
      <c r="OCG48" s="1477"/>
      <c r="OCH48" s="1477"/>
      <c r="OCI48" s="1477"/>
      <c r="OCJ48" s="1477"/>
      <c r="OCK48" s="1477"/>
      <c r="OCL48" s="1477"/>
      <c r="OCM48" s="1477"/>
      <c r="OCN48" s="1477"/>
      <c r="OCO48" s="1477"/>
      <c r="OCP48" s="1477"/>
      <c r="OCQ48" s="1477"/>
      <c r="OCR48" s="1477"/>
      <c r="OCS48" s="1477"/>
      <c r="OCT48" s="1477"/>
      <c r="OCU48" s="1477"/>
      <c r="OCV48" s="1477"/>
      <c r="OCW48" s="1477"/>
      <c r="OCX48" s="1477"/>
      <c r="OCY48" s="1477"/>
      <c r="OCZ48" s="1477"/>
      <c r="ODA48" s="1477"/>
      <c r="ODB48" s="1477"/>
      <c r="ODC48" s="1477"/>
      <c r="ODD48" s="1477"/>
      <c r="ODE48" s="1477"/>
      <c r="ODF48" s="1477"/>
      <c r="ODG48" s="1477"/>
      <c r="ODH48" s="1477"/>
      <c r="ODI48" s="1477"/>
      <c r="ODJ48" s="1477"/>
      <c r="ODK48" s="1477"/>
      <c r="ODL48" s="1477"/>
      <c r="ODM48" s="1477"/>
      <c r="ODN48" s="1477"/>
      <c r="ODO48" s="1477"/>
      <c r="ODP48" s="1477"/>
      <c r="ODQ48" s="1477"/>
      <c r="ODR48" s="1477"/>
      <c r="ODS48" s="1477"/>
      <c r="ODT48" s="1477"/>
      <c r="ODU48" s="1477"/>
      <c r="ODV48" s="1477"/>
      <c r="ODW48" s="1477"/>
      <c r="ODX48" s="1477"/>
      <c r="ODY48" s="1477"/>
      <c r="ODZ48" s="1477"/>
      <c r="OEA48" s="1477"/>
      <c r="OEB48" s="1477"/>
      <c r="OEC48" s="1477"/>
      <c r="OED48" s="1477"/>
      <c r="OEE48" s="1477"/>
      <c r="OEF48" s="1477"/>
      <c r="OEG48" s="1477"/>
      <c r="OEH48" s="1477"/>
      <c r="OEI48" s="1477"/>
      <c r="OEJ48" s="1477"/>
      <c r="OEK48" s="1477"/>
      <c r="OEL48" s="1477"/>
      <c r="OEM48" s="1477"/>
      <c r="OEN48" s="1477"/>
      <c r="OEO48" s="1477"/>
      <c r="OEP48" s="1477"/>
      <c r="OEQ48" s="1477"/>
      <c r="OER48" s="1477"/>
      <c r="OES48" s="1477"/>
      <c r="OET48" s="1477"/>
      <c r="OEU48" s="1477"/>
      <c r="OEV48" s="1477"/>
      <c r="OEW48" s="1477"/>
      <c r="OEX48" s="1477"/>
      <c r="OEY48" s="1477"/>
      <c r="OEZ48" s="1477"/>
      <c r="OFA48" s="1477"/>
      <c r="OFB48" s="1477"/>
      <c r="OFC48" s="1477"/>
      <c r="OFD48" s="1477"/>
      <c r="OFE48" s="1477"/>
      <c r="OFF48" s="1477"/>
      <c r="OFG48" s="1477"/>
      <c r="OFH48" s="1477"/>
      <c r="OFI48" s="1477"/>
      <c r="OFJ48" s="1477"/>
      <c r="OFK48" s="1477"/>
      <c r="OFL48" s="1477"/>
      <c r="OFM48" s="1477"/>
      <c r="OFN48" s="1477"/>
      <c r="OFO48" s="1477"/>
      <c r="OFP48" s="1477"/>
      <c r="OFQ48" s="1477"/>
      <c r="OFR48" s="1477"/>
      <c r="OFS48" s="1477"/>
      <c r="OFT48" s="1477"/>
      <c r="OFU48" s="1477"/>
      <c r="OFV48" s="1477"/>
      <c r="OFW48" s="1477"/>
      <c r="OFX48" s="1477"/>
      <c r="OFY48" s="1477"/>
      <c r="OFZ48" s="1477"/>
      <c r="OGA48" s="1477"/>
      <c r="OGB48" s="1477"/>
      <c r="OGC48" s="1477"/>
      <c r="OGD48" s="1477"/>
      <c r="OGE48" s="1477"/>
      <c r="OGF48" s="1477"/>
      <c r="OGG48" s="1477"/>
      <c r="OGH48" s="1477"/>
      <c r="OGI48" s="1477"/>
      <c r="OGJ48" s="1477"/>
      <c r="OGK48" s="1477"/>
      <c r="OGL48" s="1477"/>
      <c r="OGM48" s="1477"/>
      <c r="OGN48" s="1477"/>
      <c r="OGO48" s="1477"/>
      <c r="OGP48" s="1477"/>
      <c r="OGQ48" s="1477"/>
      <c r="OGR48" s="1477"/>
      <c r="OGS48" s="1477"/>
      <c r="OGT48" s="1477"/>
      <c r="OGU48" s="1477"/>
      <c r="OGV48" s="1477"/>
      <c r="OGW48" s="1477"/>
      <c r="OGX48" s="1477"/>
      <c r="OGY48" s="1477"/>
      <c r="OGZ48" s="1477"/>
      <c r="OHA48" s="1477"/>
      <c r="OHB48" s="1477"/>
      <c r="OHC48" s="1477"/>
      <c r="OHD48" s="1477"/>
      <c r="OHE48" s="1477"/>
      <c r="OHF48" s="1477"/>
      <c r="OHG48" s="1477"/>
      <c r="OHH48" s="1477"/>
      <c r="OHI48" s="1477"/>
      <c r="OHJ48" s="1477"/>
      <c r="OHK48" s="1477"/>
      <c r="OHL48" s="1477"/>
      <c r="OHM48" s="1477"/>
      <c r="OHN48" s="1477"/>
      <c r="OHO48" s="1477"/>
      <c r="OHP48" s="1477"/>
      <c r="OHQ48" s="1477"/>
      <c r="OHR48" s="1477"/>
      <c r="OHS48" s="1477"/>
      <c r="OHT48" s="1477"/>
      <c r="OHU48" s="1477"/>
      <c r="OHV48" s="1477"/>
      <c r="OHW48" s="1477"/>
      <c r="OHX48" s="1477"/>
      <c r="OHY48" s="1477"/>
      <c r="OHZ48" s="1477"/>
      <c r="OIA48" s="1477"/>
      <c r="OIB48" s="1477"/>
      <c r="OIC48" s="1477"/>
      <c r="OID48" s="1477"/>
      <c r="OIE48" s="1477"/>
      <c r="OIF48" s="1477"/>
      <c r="OIG48" s="1477"/>
      <c r="OIH48" s="1477"/>
      <c r="OII48" s="1477"/>
      <c r="OIJ48" s="1477"/>
      <c r="OIK48" s="1477"/>
      <c r="OIL48" s="1477"/>
      <c r="OIM48" s="1477"/>
      <c r="OIN48" s="1477"/>
      <c r="OIO48" s="1477"/>
      <c r="OIP48" s="1477"/>
      <c r="OIQ48" s="1477"/>
      <c r="OIR48" s="1477"/>
      <c r="OIS48" s="1477"/>
      <c r="OIT48" s="1477"/>
      <c r="OIU48" s="1477"/>
      <c r="OIV48" s="1477"/>
      <c r="OIW48" s="1477"/>
      <c r="OIX48" s="1477"/>
      <c r="OIY48" s="1477"/>
      <c r="OIZ48" s="1477"/>
      <c r="OJA48" s="1477"/>
      <c r="OJB48" s="1477"/>
      <c r="OJC48" s="1477"/>
      <c r="OJD48" s="1477"/>
      <c r="OJE48" s="1477"/>
      <c r="OJF48" s="1477"/>
      <c r="OJG48" s="1477"/>
      <c r="OJH48" s="1477"/>
      <c r="OJI48" s="1477"/>
      <c r="OJJ48" s="1477"/>
      <c r="OJK48" s="1477"/>
      <c r="OJL48" s="1477"/>
      <c r="OJM48" s="1477"/>
      <c r="OJN48" s="1477"/>
      <c r="OJO48" s="1477"/>
      <c r="OJP48" s="1477"/>
      <c r="OJQ48" s="1477"/>
      <c r="OJR48" s="1477"/>
      <c r="OJS48" s="1477"/>
      <c r="OJT48" s="1477"/>
      <c r="OJU48" s="1477"/>
      <c r="OJV48" s="1477"/>
      <c r="OJW48" s="1477"/>
      <c r="OJX48" s="1477"/>
      <c r="OJY48" s="1477"/>
      <c r="OJZ48" s="1477"/>
      <c r="OKA48" s="1477"/>
      <c r="OKB48" s="1477"/>
      <c r="OKC48" s="1477"/>
      <c r="OKD48" s="1477"/>
      <c r="OKE48" s="1477"/>
      <c r="OKF48" s="1477"/>
      <c r="OKG48" s="1477"/>
      <c r="OKH48" s="1477"/>
      <c r="OKI48" s="1477"/>
      <c r="OKJ48" s="1477"/>
      <c r="OKK48" s="1477"/>
      <c r="OKL48" s="1477"/>
      <c r="OKM48" s="1477"/>
      <c r="OKN48" s="1477"/>
      <c r="OKO48" s="1477"/>
      <c r="OKP48" s="1477"/>
      <c r="OKQ48" s="1477"/>
      <c r="OKR48" s="1477"/>
      <c r="OKS48" s="1477"/>
      <c r="OKT48" s="1477"/>
      <c r="OKU48" s="1477"/>
      <c r="OKV48" s="1477"/>
      <c r="OKW48" s="1477"/>
      <c r="OKX48" s="1477"/>
      <c r="OKY48" s="1477"/>
      <c r="OKZ48" s="1477"/>
      <c r="OLA48" s="1477"/>
      <c r="OLB48" s="1477"/>
      <c r="OLC48" s="1477"/>
      <c r="OLD48" s="1477"/>
      <c r="OLE48" s="1477"/>
      <c r="OLF48" s="1477"/>
      <c r="OLG48" s="1477"/>
      <c r="OLH48" s="1477"/>
      <c r="OLI48" s="1477"/>
      <c r="OLJ48" s="1477"/>
      <c r="OLK48" s="1477"/>
      <c r="OLL48" s="1477"/>
      <c r="OLM48" s="1477"/>
      <c r="OLN48" s="1477"/>
      <c r="OLO48" s="1477"/>
      <c r="OLP48" s="1477"/>
      <c r="OLQ48" s="1477"/>
      <c r="OLR48" s="1477"/>
      <c r="OLS48" s="1477"/>
      <c r="OLT48" s="1477"/>
      <c r="OLU48" s="1477"/>
      <c r="OLV48" s="1477"/>
      <c r="OLW48" s="1477"/>
      <c r="OLX48" s="1477"/>
      <c r="OLY48" s="1477"/>
      <c r="OLZ48" s="1477"/>
      <c r="OMA48" s="1477"/>
      <c r="OMB48" s="1477"/>
      <c r="OMC48" s="1477"/>
      <c r="OMD48" s="1477"/>
      <c r="OME48" s="1477"/>
      <c r="OMF48" s="1477"/>
      <c r="OMG48" s="1477"/>
      <c r="OMH48" s="1477"/>
      <c r="OMI48" s="1477"/>
      <c r="OMJ48" s="1477"/>
      <c r="OMK48" s="1477"/>
      <c r="OML48" s="1477"/>
      <c r="OMM48" s="1477"/>
      <c r="OMN48" s="1477"/>
      <c r="OMO48" s="1477"/>
      <c r="OMP48" s="1477"/>
      <c r="OMQ48" s="1477"/>
      <c r="OMR48" s="1477"/>
      <c r="OMS48" s="1477"/>
      <c r="OMT48" s="1477"/>
      <c r="OMU48" s="1477"/>
      <c r="OMV48" s="1477"/>
      <c r="OMW48" s="1477"/>
      <c r="OMX48" s="1477"/>
      <c r="OMY48" s="1477"/>
      <c r="OMZ48" s="1477"/>
      <c r="ONA48" s="1477"/>
      <c r="ONB48" s="1477"/>
      <c r="ONC48" s="1477"/>
      <c r="OND48" s="1477"/>
      <c r="ONE48" s="1477"/>
      <c r="ONF48" s="1477"/>
      <c r="ONG48" s="1477"/>
      <c r="ONH48" s="1477"/>
      <c r="ONI48" s="1477"/>
      <c r="ONJ48" s="1477"/>
      <c r="ONK48" s="1477"/>
      <c r="ONL48" s="1477"/>
      <c r="ONM48" s="1477"/>
      <c r="ONN48" s="1477"/>
      <c r="ONO48" s="1477"/>
      <c r="ONP48" s="1477"/>
      <c r="ONQ48" s="1477"/>
      <c r="ONR48" s="1477"/>
      <c r="ONS48" s="1477"/>
      <c r="ONT48" s="1477"/>
      <c r="ONU48" s="1477"/>
      <c r="ONV48" s="1477"/>
      <c r="ONW48" s="1477"/>
      <c r="ONX48" s="1477"/>
      <c r="ONY48" s="1477"/>
      <c r="ONZ48" s="1477"/>
      <c r="OOA48" s="1477"/>
      <c r="OOB48" s="1477"/>
      <c r="OOC48" s="1477"/>
      <c r="OOD48" s="1477"/>
      <c r="OOE48" s="1477"/>
      <c r="OOF48" s="1477"/>
      <c r="OOG48" s="1477"/>
      <c r="OOH48" s="1477"/>
      <c r="OOI48" s="1477"/>
      <c r="OOJ48" s="1477"/>
      <c r="OOK48" s="1477"/>
      <c r="OOL48" s="1477"/>
      <c r="OOM48" s="1477"/>
      <c r="OON48" s="1477"/>
      <c r="OOO48" s="1477"/>
      <c r="OOP48" s="1477"/>
      <c r="OOQ48" s="1477"/>
      <c r="OOR48" s="1477"/>
      <c r="OOS48" s="1477"/>
      <c r="OOT48" s="1477"/>
      <c r="OOU48" s="1477"/>
      <c r="OOV48" s="1477"/>
      <c r="OOW48" s="1477"/>
      <c r="OOX48" s="1477"/>
      <c r="OOY48" s="1477"/>
      <c r="OOZ48" s="1477"/>
      <c r="OPA48" s="1477"/>
      <c r="OPB48" s="1477"/>
      <c r="OPC48" s="1477"/>
      <c r="OPD48" s="1477"/>
      <c r="OPE48" s="1477"/>
      <c r="OPF48" s="1477"/>
      <c r="OPG48" s="1477"/>
      <c r="OPH48" s="1477"/>
      <c r="OPI48" s="1477"/>
      <c r="OPJ48" s="1477"/>
      <c r="OPK48" s="1477"/>
      <c r="OPL48" s="1477"/>
      <c r="OPM48" s="1477"/>
      <c r="OPN48" s="1477"/>
      <c r="OPO48" s="1477"/>
      <c r="OPP48" s="1477"/>
      <c r="OPQ48" s="1477"/>
      <c r="OPR48" s="1477"/>
      <c r="OPS48" s="1477"/>
      <c r="OPT48" s="1477"/>
      <c r="OPU48" s="1477"/>
      <c r="OPV48" s="1477"/>
      <c r="OPW48" s="1477"/>
      <c r="OPX48" s="1477"/>
      <c r="OPY48" s="1477"/>
      <c r="OPZ48" s="1477"/>
      <c r="OQA48" s="1477"/>
      <c r="OQB48" s="1477"/>
      <c r="OQC48" s="1477"/>
      <c r="OQD48" s="1477"/>
      <c r="OQE48" s="1477"/>
      <c r="OQF48" s="1477"/>
      <c r="OQG48" s="1477"/>
      <c r="OQH48" s="1477"/>
      <c r="OQI48" s="1477"/>
      <c r="OQJ48" s="1477"/>
      <c r="OQK48" s="1477"/>
      <c r="OQL48" s="1477"/>
      <c r="OQM48" s="1477"/>
      <c r="OQN48" s="1477"/>
      <c r="OQO48" s="1477"/>
      <c r="OQP48" s="1477"/>
      <c r="OQQ48" s="1477"/>
      <c r="OQR48" s="1477"/>
      <c r="OQS48" s="1477"/>
      <c r="OQT48" s="1477"/>
      <c r="OQU48" s="1477"/>
      <c r="OQV48" s="1477"/>
      <c r="OQW48" s="1477"/>
      <c r="OQX48" s="1477"/>
      <c r="OQY48" s="1477"/>
      <c r="OQZ48" s="1477"/>
      <c r="ORA48" s="1477"/>
      <c r="ORB48" s="1477"/>
      <c r="ORC48" s="1477"/>
      <c r="ORD48" s="1477"/>
      <c r="ORE48" s="1477"/>
      <c r="ORF48" s="1477"/>
      <c r="ORG48" s="1477"/>
      <c r="ORH48" s="1477"/>
      <c r="ORI48" s="1477"/>
      <c r="ORJ48" s="1477"/>
      <c r="ORK48" s="1477"/>
      <c r="ORL48" s="1477"/>
      <c r="ORM48" s="1477"/>
      <c r="ORN48" s="1477"/>
      <c r="ORO48" s="1477"/>
      <c r="ORP48" s="1477"/>
      <c r="ORQ48" s="1477"/>
      <c r="ORR48" s="1477"/>
      <c r="ORS48" s="1477"/>
      <c r="ORT48" s="1477"/>
      <c r="ORU48" s="1477"/>
      <c r="ORV48" s="1477"/>
      <c r="ORW48" s="1477"/>
      <c r="ORX48" s="1477"/>
      <c r="ORY48" s="1477"/>
      <c r="ORZ48" s="1477"/>
      <c r="OSA48" s="1477"/>
      <c r="OSB48" s="1477"/>
      <c r="OSC48" s="1477"/>
      <c r="OSD48" s="1477"/>
      <c r="OSE48" s="1477"/>
      <c r="OSF48" s="1477"/>
      <c r="OSG48" s="1477"/>
      <c r="OSH48" s="1477"/>
      <c r="OSI48" s="1477"/>
      <c r="OSJ48" s="1477"/>
      <c r="OSK48" s="1477"/>
      <c r="OSL48" s="1477"/>
      <c r="OSM48" s="1477"/>
      <c r="OSN48" s="1477"/>
      <c r="OSO48" s="1477"/>
      <c r="OSP48" s="1477"/>
      <c r="OSQ48" s="1477"/>
      <c r="OSR48" s="1477"/>
      <c r="OSS48" s="1477"/>
      <c r="OST48" s="1477"/>
      <c r="OSU48" s="1477"/>
      <c r="OSV48" s="1477"/>
      <c r="OSW48" s="1477"/>
      <c r="OSX48" s="1477"/>
      <c r="OSY48" s="1477"/>
      <c r="OSZ48" s="1477"/>
      <c r="OTA48" s="1477"/>
      <c r="OTB48" s="1477"/>
      <c r="OTC48" s="1477"/>
      <c r="OTD48" s="1477"/>
      <c r="OTE48" s="1477"/>
      <c r="OTF48" s="1477"/>
      <c r="OTG48" s="1477"/>
      <c r="OTH48" s="1477"/>
      <c r="OTI48" s="1477"/>
      <c r="OTJ48" s="1477"/>
      <c r="OTK48" s="1477"/>
      <c r="OTL48" s="1477"/>
      <c r="OTM48" s="1477"/>
      <c r="OTN48" s="1477"/>
      <c r="OTO48" s="1477"/>
      <c r="OTP48" s="1477"/>
      <c r="OTQ48" s="1477"/>
      <c r="OTR48" s="1477"/>
      <c r="OTS48" s="1477"/>
      <c r="OTT48" s="1477"/>
      <c r="OTU48" s="1477"/>
      <c r="OTV48" s="1477"/>
      <c r="OTW48" s="1477"/>
      <c r="OTX48" s="1477"/>
      <c r="OTY48" s="1477"/>
      <c r="OTZ48" s="1477"/>
      <c r="OUA48" s="1477"/>
      <c r="OUB48" s="1477"/>
      <c r="OUC48" s="1477"/>
      <c r="OUD48" s="1477"/>
      <c r="OUE48" s="1477"/>
      <c r="OUF48" s="1477"/>
      <c r="OUG48" s="1477"/>
      <c r="OUH48" s="1477"/>
      <c r="OUI48" s="1477"/>
      <c r="OUJ48" s="1477"/>
      <c r="OUK48" s="1477"/>
      <c r="OUL48" s="1477"/>
      <c r="OUM48" s="1477"/>
      <c r="OUN48" s="1477"/>
      <c r="OUO48" s="1477"/>
      <c r="OUP48" s="1477"/>
      <c r="OUQ48" s="1477"/>
      <c r="OUR48" s="1477"/>
      <c r="OUS48" s="1477"/>
      <c r="OUT48" s="1477"/>
      <c r="OUU48" s="1477"/>
      <c r="OUV48" s="1477"/>
      <c r="OUW48" s="1477"/>
      <c r="OUX48" s="1477"/>
      <c r="OUY48" s="1477"/>
      <c r="OUZ48" s="1477"/>
      <c r="OVA48" s="1477"/>
      <c r="OVB48" s="1477"/>
      <c r="OVC48" s="1477"/>
      <c r="OVD48" s="1477"/>
      <c r="OVE48" s="1477"/>
      <c r="OVF48" s="1477"/>
      <c r="OVG48" s="1477"/>
      <c r="OVH48" s="1477"/>
      <c r="OVI48" s="1477"/>
      <c r="OVJ48" s="1477"/>
      <c r="OVK48" s="1477"/>
      <c r="OVL48" s="1477"/>
      <c r="OVM48" s="1477"/>
      <c r="OVN48" s="1477"/>
      <c r="OVO48" s="1477"/>
      <c r="OVP48" s="1477"/>
      <c r="OVQ48" s="1477"/>
      <c r="OVR48" s="1477"/>
      <c r="OVS48" s="1477"/>
      <c r="OVT48" s="1477"/>
      <c r="OVU48" s="1477"/>
      <c r="OVV48" s="1477"/>
      <c r="OVW48" s="1477"/>
      <c r="OVX48" s="1477"/>
      <c r="OVY48" s="1477"/>
      <c r="OVZ48" s="1477"/>
      <c r="OWA48" s="1477"/>
      <c r="OWB48" s="1477"/>
      <c r="OWC48" s="1477"/>
      <c r="OWD48" s="1477"/>
      <c r="OWE48" s="1477"/>
      <c r="OWF48" s="1477"/>
      <c r="OWG48" s="1477"/>
      <c r="OWH48" s="1477"/>
      <c r="OWI48" s="1477"/>
      <c r="OWJ48" s="1477"/>
      <c r="OWK48" s="1477"/>
      <c r="OWL48" s="1477"/>
      <c r="OWM48" s="1477"/>
      <c r="OWN48" s="1477"/>
      <c r="OWO48" s="1477"/>
      <c r="OWP48" s="1477"/>
      <c r="OWQ48" s="1477"/>
      <c r="OWR48" s="1477"/>
      <c r="OWS48" s="1477"/>
      <c r="OWT48" s="1477"/>
      <c r="OWU48" s="1477"/>
      <c r="OWV48" s="1477"/>
      <c r="OWW48" s="1477"/>
      <c r="OWX48" s="1477"/>
      <c r="OWY48" s="1477"/>
      <c r="OWZ48" s="1477"/>
      <c r="OXA48" s="1477"/>
      <c r="OXB48" s="1477"/>
      <c r="OXC48" s="1477"/>
      <c r="OXD48" s="1477"/>
      <c r="OXE48" s="1477"/>
      <c r="OXF48" s="1477"/>
      <c r="OXG48" s="1477"/>
      <c r="OXH48" s="1477"/>
      <c r="OXI48" s="1477"/>
      <c r="OXJ48" s="1477"/>
      <c r="OXK48" s="1477"/>
      <c r="OXL48" s="1477"/>
      <c r="OXM48" s="1477"/>
      <c r="OXN48" s="1477"/>
      <c r="OXO48" s="1477"/>
      <c r="OXP48" s="1477"/>
      <c r="OXQ48" s="1477"/>
      <c r="OXR48" s="1477"/>
      <c r="OXS48" s="1477"/>
      <c r="OXT48" s="1477"/>
      <c r="OXU48" s="1477"/>
      <c r="OXV48" s="1477"/>
      <c r="OXW48" s="1477"/>
      <c r="OXX48" s="1477"/>
      <c r="OXY48" s="1477"/>
      <c r="OXZ48" s="1477"/>
      <c r="OYA48" s="1477"/>
      <c r="OYB48" s="1477"/>
      <c r="OYC48" s="1477"/>
      <c r="OYD48" s="1477"/>
      <c r="OYE48" s="1477"/>
      <c r="OYF48" s="1477"/>
      <c r="OYG48" s="1477"/>
      <c r="OYH48" s="1477"/>
      <c r="OYI48" s="1477"/>
      <c r="OYJ48" s="1477"/>
      <c r="OYK48" s="1477"/>
      <c r="OYL48" s="1477"/>
      <c r="OYM48" s="1477"/>
      <c r="OYN48" s="1477"/>
      <c r="OYO48" s="1477"/>
      <c r="OYP48" s="1477"/>
      <c r="OYQ48" s="1477"/>
      <c r="OYR48" s="1477"/>
      <c r="OYS48" s="1477"/>
      <c r="OYT48" s="1477"/>
      <c r="OYU48" s="1477"/>
      <c r="OYV48" s="1477"/>
      <c r="OYW48" s="1477"/>
      <c r="OYX48" s="1477"/>
      <c r="OYY48" s="1477"/>
      <c r="OYZ48" s="1477"/>
      <c r="OZA48" s="1477"/>
      <c r="OZB48" s="1477"/>
      <c r="OZC48" s="1477"/>
      <c r="OZD48" s="1477"/>
      <c r="OZE48" s="1477"/>
      <c r="OZF48" s="1477"/>
      <c r="OZG48" s="1477"/>
      <c r="OZH48" s="1477"/>
      <c r="OZI48" s="1477"/>
      <c r="OZJ48" s="1477"/>
      <c r="OZK48" s="1477"/>
      <c r="OZL48" s="1477"/>
      <c r="OZM48" s="1477"/>
      <c r="OZN48" s="1477"/>
      <c r="OZO48" s="1477"/>
      <c r="OZP48" s="1477"/>
      <c r="OZQ48" s="1477"/>
      <c r="OZR48" s="1477"/>
      <c r="OZS48" s="1477"/>
      <c r="OZT48" s="1477"/>
      <c r="OZU48" s="1477"/>
      <c r="OZV48" s="1477"/>
      <c r="OZW48" s="1477"/>
      <c r="OZX48" s="1477"/>
      <c r="OZY48" s="1477"/>
      <c r="OZZ48" s="1477"/>
      <c r="PAA48" s="1477"/>
      <c r="PAB48" s="1477"/>
      <c r="PAC48" s="1477"/>
      <c r="PAD48" s="1477"/>
      <c r="PAE48" s="1477"/>
      <c r="PAF48" s="1477"/>
      <c r="PAG48" s="1477"/>
      <c r="PAH48" s="1477"/>
      <c r="PAI48" s="1477"/>
      <c r="PAJ48" s="1477"/>
      <c r="PAK48" s="1477"/>
      <c r="PAL48" s="1477"/>
      <c r="PAM48" s="1477"/>
      <c r="PAN48" s="1477"/>
      <c r="PAO48" s="1477"/>
      <c r="PAP48" s="1477"/>
      <c r="PAQ48" s="1477"/>
      <c r="PAR48" s="1477"/>
      <c r="PAS48" s="1477"/>
      <c r="PAT48" s="1477"/>
      <c r="PAU48" s="1477"/>
      <c r="PAV48" s="1477"/>
      <c r="PAW48" s="1477"/>
      <c r="PAX48" s="1477"/>
      <c r="PAY48" s="1477"/>
      <c r="PAZ48" s="1477"/>
      <c r="PBA48" s="1477"/>
      <c r="PBB48" s="1477"/>
      <c r="PBC48" s="1477"/>
      <c r="PBD48" s="1477"/>
      <c r="PBE48" s="1477"/>
      <c r="PBF48" s="1477"/>
      <c r="PBG48" s="1477"/>
      <c r="PBH48" s="1477"/>
      <c r="PBI48" s="1477"/>
      <c r="PBJ48" s="1477"/>
      <c r="PBK48" s="1477"/>
      <c r="PBL48" s="1477"/>
      <c r="PBM48" s="1477"/>
      <c r="PBN48" s="1477"/>
      <c r="PBO48" s="1477"/>
      <c r="PBP48" s="1477"/>
      <c r="PBQ48" s="1477"/>
      <c r="PBR48" s="1477"/>
      <c r="PBS48" s="1477"/>
      <c r="PBT48" s="1477"/>
      <c r="PBU48" s="1477"/>
      <c r="PBV48" s="1477"/>
      <c r="PBW48" s="1477"/>
      <c r="PBX48" s="1477"/>
      <c r="PBY48" s="1477"/>
      <c r="PBZ48" s="1477"/>
      <c r="PCA48" s="1477"/>
      <c r="PCB48" s="1477"/>
      <c r="PCC48" s="1477"/>
      <c r="PCD48" s="1477"/>
      <c r="PCE48" s="1477"/>
      <c r="PCF48" s="1477"/>
      <c r="PCG48" s="1477"/>
      <c r="PCH48" s="1477"/>
      <c r="PCI48" s="1477"/>
      <c r="PCJ48" s="1477"/>
      <c r="PCK48" s="1477"/>
      <c r="PCL48" s="1477"/>
      <c r="PCM48" s="1477"/>
      <c r="PCN48" s="1477"/>
      <c r="PCO48" s="1477"/>
      <c r="PCP48" s="1477"/>
      <c r="PCQ48" s="1477"/>
      <c r="PCR48" s="1477"/>
      <c r="PCS48" s="1477"/>
      <c r="PCT48" s="1477"/>
      <c r="PCU48" s="1477"/>
      <c r="PCV48" s="1477"/>
      <c r="PCW48" s="1477"/>
      <c r="PCX48" s="1477"/>
      <c r="PCY48" s="1477"/>
      <c r="PCZ48" s="1477"/>
      <c r="PDA48" s="1477"/>
      <c r="PDB48" s="1477"/>
      <c r="PDC48" s="1477"/>
      <c r="PDD48" s="1477"/>
      <c r="PDE48" s="1477"/>
      <c r="PDF48" s="1477"/>
      <c r="PDG48" s="1477"/>
      <c r="PDH48" s="1477"/>
      <c r="PDI48" s="1477"/>
      <c r="PDJ48" s="1477"/>
      <c r="PDK48" s="1477"/>
      <c r="PDL48" s="1477"/>
      <c r="PDM48" s="1477"/>
      <c r="PDN48" s="1477"/>
      <c r="PDO48" s="1477"/>
      <c r="PDP48" s="1477"/>
      <c r="PDQ48" s="1477"/>
      <c r="PDR48" s="1477"/>
      <c r="PDS48" s="1477"/>
      <c r="PDT48" s="1477"/>
      <c r="PDU48" s="1477"/>
      <c r="PDV48" s="1477"/>
      <c r="PDW48" s="1477"/>
      <c r="PDX48" s="1477"/>
      <c r="PDY48" s="1477"/>
      <c r="PDZ48" s="1477"/>
      <c r="PEA48" s="1477"/>
      <c r="PEB48" s="1477"/>
      <c r="PEC48" s="1477"/>
      <c r="PED48" s="1477"/>
      <c r="PEE48" s="1477"/>
      <c r="PEF48" s="1477"/>
      <c r="PEG48" s="1477"/>
      <c r="PEH48" s="1477"/>
      <c r="PEI48" s="1477"/>
      <c r="PEJ48" s="1477"/>
      <c r="PEK48" s="1477"/>
      <c r="PEL48" s="1477"/>
      <c r="PEM48" s="1477"/>
      <c r="PEN48" s="1477"/>
      <c r="PEO48" s="1477"/>
      <c r="PEP48" s="1477"/>
      <c r="PEQ48" s="1477"/>
      <c r="PER48" s="1477"/>
      <c r="PES48" s="1477"/>
      <c r="PET48" s="1477"/>
      <c r="PEU48" s="1477"/>
      <c r="PEV48" s="1477"/>
      <c r="PEW48" s="1477"/>
      <c r="PEX48" s="1477"/>
      <c r="PEY48" s="1477"/>
      <c r="PEZ48" s="1477"/>
      <c r="PFA48" s="1477"/>
      <c r="PFB48" s="1477"/>
      <c r="PFC48" s="1477"/>
      <c r="PFD48" s="1477"/>
      <c r="PFE48" s="1477"/>
      <c r="PFF48" s="1477"/>
      <c r="PFG48" s="1477"/>
      <c r="PFH48" s="1477"/>
      <c r="PFI48" s="1477"/>
      <c r="PFJ48" s="1477"/>
      <c r="PFK48" s="1477"/>
      <c r="PFL48" s="1477"/>
      <c r="PFM48" s="1477"/>
      <c r="PFN48" s="1477"/>
      <c r="PFO48" s="1477"/>
      <c r="PFP48" s="1477"/>
      <c r="PFQ48" s="1477"/>
      <c r="PFR48" s="1477"/>
      <c r="PFS48" s="1477"/>
      <c r="PFT48" s="1477"/>
      <c r="PFU48" s="1477"/>
      <c r="PFV48" s="1477"/>
      <c r="PFW48" s="1477"/>
      <c r="PFX48" s="1477"/>
      <c r="PFY48" s="1477"/>
      <c r="PFZ48" s="1477"/>
      <c r="PGA48" s="1477"/>
      <c r="PGB48" s="1477"/>
      <c r="PGC48" s="1477"/>
      <c r="PGD48" s="1477"/>
      <c r="PGE48" s="1477"/>
      <c r="PGF48" s="1477"/>
      <c r="PGG48" s="1477"/>
      <c r="PGH48" s="1477"/>
      <c r="PGI48" s="1477"/>
      <c r="PGJ48" s="1477"/>
      <c r="PGK48" s="1477"/>
      <c r="PGL48" s="1477"/>
      <c r="PGM48" s="1477"/>
      <c r="PGN48" s="1477"/>
      <c r="PGO48" s="1477"/>
      <c r="PGP48" s="1477"/>
      <c r="PGQ48" s="1477"/>
      <c r="PGR48" s="1477"/>
      <c r="PGS48" s="1477"/>
      <c r="PGT48" s="1477"/>
      <c r="PGU48" s="1477"/>
      <c r="PGV48" s="1477"/>
      <c r="PGW48" s="1477"/>
      <c r="PGX48" s="1477"/>
      <c r="PGY48" s="1477"/>
      <c r="PGZ48" s="1477"/>
      <c r="PHA48" s="1477"/>
      <c r="PHB48" s="1477"/>
      <c r="PHC48" s="1477"/>
      <c r="PHD48" s="1477"/>
      <c r="PHE48" s="1477"/>
      <c r="PHF48" s="1477"/>
      <c r="PHG48" s="1477"/>
      <c r="PHH48" s="1477"/>
      <c r="PHI48" s="1477"/>
      <c r="PHJ48" s="1477"/>
      <c r="PHK48" s="1477"/>
      <c r="PHL48" s="1477"/>
      <c r="PHM48" s="1477"/>
      <c r="PHN48" s="1477"/>
      <c r="PHO48" s="1477"/>
      <c r="PHP48" s="1477"/>
      <c r="PHQ48" s="1477"/>
      <c r="PHR48" s="1477"/>
      <c r="PHS48" s="1477"/>
      <c r="PHT48" s="1477"/>
      <c r="PHU48" s="1477"/>
      <c r="PHV48" s="1477"/>
      <c r="PHW48" s="1477"/>
      <c r="PHX48" s="1477"/>
      <c r="PHY48" s="1477"/>
      <c r="PHZ48" s="1477"/>
      <c r="PIA48" s="1477"/>
      <c r="PIB48" s="1477"/>
      <c r="PIC48" s="1477"/>
      <c r="PID48" s="1477"/>
      <c r="PIE48" s="1477"/>
      <c r="PIF48" s="1477"/>
      <c r="PIG48" s="1477"/>
      <c r="PIH48" s="1477"/>
      <c r="PII48" s="1477"/>
      <c r="PIJ48" s="1477"/>
      <c r="PIK48" s="1477"/>
      <c r="PIL48" s="1477"/>
      <c r="PIM48" s="1477"/>
      <c r="PIN48" s="1477"/>
      <c r="PIO48" s="1477"/>
      <c r="PIP48" s="1477"/>
      <c r="PIQ48" s="1477"/>
      <c r="PIR48" s="1477"/>
      <c r="PIS48" s="1477"/>
      <c r="PIT48" s="1477"/>
      <c r="PIU48" s="1477"/>
      <c r="PIV48" s="1477"/>
      <c r="PIW48" s="1477"/>
      <c r="PIX48" s="1477"/>
      <c r="PIY48" s="1477"/>
      <c r="PIZ48" s="1477"/>
      <c r="PJA48" s="1477"/>
      <c r="PJB48" s="1477"/>
      <c r="PJC48" s="1477"/>
      <c r="PJD48" s="1477"/>
      <c r="PJE48" s="1477"/>
      <c r="PJF48" s="1477"/>
      <c r="PJG48" s="1477"/>
      <c r="PJH48" s="1477"/>
      <c r="PJI48" s="1477"/>
      <c r="PJJ48" s="1477"/>
      <c r="PJK48" s="1477"/>
      <c r="PJL48" s="1477"/>
      <c r="PJM48" s="1477"/>
      <c r="PJN48" s="1477"/>
      <c r="PJO48" s="1477"/>
      <c r="PJP48" s="1477"/>
      <c r="PJQ48" s="1477"/>
      <c r="PJR48" s="1477"/>
      <c r="PJS48" s="1477"/>
      <c r="PJT48" s="1477"/>
      <c r="PJU48" s="1477"/>
      <c r="PJV48" s="1477"/>
      <c r="PJW48" s="1477"/>
      <c r="PJX48" s="1477"/>
      <c r="PJY48" s="1477"/>
      <c r="PJZ48" s="1477"/>
      <c r="PKA48" s="1477"/>
      <c r="PKB48" s="1477"/>
      <c r="PKC48" s="1477"/>
      <c r="PKD48" s="1477"/>
      <c r="PKE48" s="1477"/>
      <c r="PKF48" s="1477"/>
      <c r="PKG48" s="1477"/>
      <c r="PKH48" s="1477"/>
      <c r="PKI48" s="1477"/>
      <c r="PKJ48" s="1477"/>
      <c r="PKK48" s="1477"/>
      <c r="PKL48" s="1477"/>
      <c r="PKM48" s="1477"/>
      <c r="PKN48" s="1477"/>
      <c r="PKO48" s="1477"/>
      <c r="PKP48" s="1477"/>
      <c r="PKQ48" s="1477"/>
      <c r="PKR48" s="1477"/>
      <c r="PKS48" s="1477"/>
      <c r="PKT48" s="1477"/>
      <c r="PKU48" s="1477"/>
      <c r="PKV48" s="1477"/>
      <c r="PKW48" s="1477"/>
      <c r="PKX48" s="1477"/>
      <c r="PKY48" s="1477"/>
      <c r="PKZ48" s="1477"/>
      <c r="PLA48" s="1477"/>
      <c r="PLB48" s="1477"/>
      <c r="PLC48" s="1477"/>
      <c r="PLD48" s="1477"/>
      <c r="PLE48" s="1477"/>
      <c r="PLF48" s="1477"/>
      <c r="PLG48" s="1477"/>
      <c r="PLH48" s="1477"/>
      <c r="PLI48" s="1477"/>
      <c r="PLJ48" s="1477"/>
      <c r="PLK48" s="1477"/>
      <c r="PLL48" s="1477"/>
      <c r="PLM48" s="1477"/>
      <c r="PLN48" s="1477"/>
      <c r="PLO48" s="1477"/>
      <c r="PLP48" s="1477"/>
      <c r="PLQ48" s="1477"/>
      <c r="PLR48" s="1477"/>
      <c r="PLS48" s="1477"/>
      <c r="PLT48" s="1477"/>
      <c r="PLU48" s="1477"/>
      <c r="PLV48" s="1477"/>
      <c r="PLW48" s="1477"/>
      <c r="PLX48" s="1477"/>
      <c r="PLY48" s="1477"/>
      <c r="PLZ48" s="1477"/>
      <c r="PMA48" s="1477"/>
      <c r="PMB48" s="1477"/>
      <c r="PMC48" s="1477"/>
      <c r="PMD48" s="1477"/>
      <c r="PME48" s="1477"/>
      <c r="PMF48" s="1477"/>
      <c r="PMG48" s="1477"/>
      <c r="PMH48" s="1477"/>
      <c r="PMI48" s="1477"/>
      <c r="PMJ48" s="1477"/>
      <c r="PMK48" s="1477"/>
      <c r="PML48" s="1477"/>
      <c r="PMM48" s="1477"/>
      <c r="PMN48" s="1477"/>
      <c r="PMO48" s="1477"/>
      <c r="PMP48" s="1477"/>
      <c r="PMQ48" s="1477"/>
      <c r="PMR48" s="1477"/>
      <c r="PMS48" s="1477"/>
      <c r="PMT48" s="1477"/>
      <c r="PMU48" s="1477"/>
      <c r="PMV48" s="1477"/>
      <c r="PMW48" s="1477"/>
      <c r="PMX48" s="1477"/>
      <c r="PMY48" s="1477"/>
      <c r="PMZ48" s="1477"/>
      <c r="PNA48" s="1477"/>
      <c r="PNB48" s="1477"/>
      <c r="PNC48" s="1477"/>
      <c r="PND48" s="1477"/>
      <c r="PNE48" s="1477"/>
      <c r="PNF48" s="1477"/>
      <c r="PNG48" s="1477"/>
      <c r="PNH48" s="1477"/>
      <c r="PNI48" s="1477"/>
      <c r="PNJ48" s="1477"/>
      <c r="PNK48" s="1477"/>
      <c r="PNL48" s="1477"/>
      <c r="PNM48" s="1477"/>
      <c r="PNN48" s="1477"/>
      <c r="PNO48" s="1477"/>
      <c r="PNP48" s="1477"/>
      <c r="PNQ48" s="1477"/>
      <c r="PNR48" s="1477"/>
      <c r="PNS48" s="1477"/>
      <c r="PNT48" s="1477"/>
      <c r="PNU48" s="1477"/>
      <c r="PNV48" s="1477"/>
      <c r="PNW48" s="1477"/>
      <c r="PNX48" s="1477"/>
      <c r="PNY48" s="1477"/>
      <c r="PNZ48" s="1477"/>
      <c r="POA48" s="1477"/>
      <c r="POB48" s="1477"/>
      <c r="POC48" s="1477"/>
      <c r="POD48" s="1477"/>
      <c r="POE48" s="1477"/>
      <c r="POF48" s="1477"/>
      <c r="POG48" s="1477"/>
      <c r="POH48" s="1477"/>
      <c r="POI48" s="1477"/>
      <c r="POJ48" s="1477"/>
      <c r="POK48" s="1477"/>
      <c r="POL48" s="1477"/>
      <c r="POM48" s="1477"/>
      <c r="PON48" s="1477"/>
      <c r="POO48" s="1477"/>
      <c r="POP48" s="1477"/>
      <c r="POQ48" s="1477"/>
      <c r="POR48" s="1477"/>
      <c r="POS48" s="1477"/>
      <c r="POT48" s="1477"/>
      <c r="POU48" s="1477"/>
      <c r="POV48" s="1477"/>
      <c r="POW48" s="1477"/>
      <c r="POX48" s="1477"/>
      <c r="POY48" s="1477"/>
      <c r="POZ48" s="1477"/>
      <c r="PPA48" s="1477"/>
      <c r="PPB48" s="1477"/>
      <c r="PPC48" s="1477"/>
      <c r="PPD48" s="1477"/>
      <c r="PPE48" s="1477"/>
      <c r="PPF48" s="1477"/>
      <c r="PPG48" s="1477"/>
      <c r="PPH48" s="1477"/>
      <c r="PPI48" s="1477"/>
      <c r="PPJ48" s="1477"/>
      <c r="PPK48" s="1477"/>
      <c r="PPL48" s="1477"/>
      <c r="PPM48" s="1477"/>
      <c r="PPN48" s="1477"/>
      <c r="PPO48" s="1477"/>
      <c r="PPP48" s="1477"/>
      <c r="PPQ48" s="1477"/>
      <c r="PPR48" s="1477"/>
      <c r="PPS48" s="1477"/>
      <c r="PPT48" s="1477"/>
      <c r="PPU48" s="1477"/>
      <c r="PPV48" s="1477"/>
      <c r="PPW48" s="1477"/>
      <c r="PPX48" s="1477"/>
      <c r="PPY48" s="1477"/>
      <c r="PPZ48" s="1477"/>
      <c r="PQA48" s="1477"/>
      <c r="PQB48" s="1477"/>
      <c r="PQC48" s="1477"/>
      <c r="PQD48" s="1477"/>
      <c r="PQE48" s="1477"/>
      <c r="PQF48" s="1477"/>
      <c r="PQG48" s="1477"/>
      <c r="PQH48" s="1477"/>
      <c r="PQI48" s="1477"/>
      <c r="PQJ48" s="1477"/>
      <c r="PQK48" s="1477"/>
      <c r="PQL48" s="1477"/>
      <c r="PQM48" s="1477"/>
      <c r="PQN48" s="1477"/>
      <c r="PQO48" s="1477"/>
      <c r="PQP48" s="1477"/>
      <c r="PQQ48" s="1477"/>
      <c r="PQR48" s="1477"/>
      <c r="PQS48" s="1477"/>
      <c r="PQT48" s="1477"/>
      <c r="PQU48" s="1477"/>
      <c r="PQV48" s="1477"/>
      <c r="PQW48" s="1477"/>
      <c r="PQX48" s="1477"/>
      <c r="PQY48" s="1477"/>
      <c r="PQZ48" s="1477"/>
      <c r="PRA48" s="1477"/>
      <c r="PRB48" s="1477"/>
      <c r="PRC48" s="1477"/>
      <c r="PRD48" s="1477"/>
      <c r="PRE48" s="1477"/>
      <c r="PRF48" s="1477"/>
      <c r="PRG48" s="1477"/>
      <c r="PRH48" s="1477"/>
      <c r="PRI48" s="1477"/>
      <c r="PRJ48" s="1477"/>
      <c r="PRK48" s="1477"/>
      <c r="PRL48" s="1477"/>
      <c r="PRM48" s="1477"/>
      <c r="PRN48" s="1477"/>
      <c r="PRO48" s="1477"/>
      <c r="PRP48" s="1477"/>
      <c r="PRQ48" s="1477"/>
      <c r="PRR48" s="1477"/>
      <c r="PRS48" s="1477"/>
      <c r="PRT48" s="1477"/>
      <c r="PRU48" s="1477"/>
      <c r="PRV48" s="1477"/>
      <c r="PRW48" s="1477"/>
      <c r="PRX48" s="1477"/>
      <c r="PRY48" s="1477"/>
      <c r="PRZ48" s="1477"/>
      <c r="PSA48" s="1477"/>
      <c r="PSB48" s="1477"/>
      <c r="PSC48" s="1477"/>
      <c r="PSD48" s="1477"/>
      <c r="PSE48" s="1477"/>
      <c r="PSF48" s="1477"/>
      <c r="PSG48" s="1477"/>
      <c r="PSH48" s="1477"/>
      <c r="PSI48" s="1477"/>
      <c r="PSJ48" s="1477"/>
      <c r="PSK48" s="1477"/>
      <c r="PSL48" s="1477"/>
      <c r="PSM48" s="1477"/>
      <c r="PSN48" s="1477"/>
      <c r="PSO48" s="1477"/>
      <c r="PSP48" s="1477"/>
      <c r="PSQ48" s="1477"/>
      <c r="PSR48" s="1477"/>
      <c r="PSS48" s="1477"/>
      <c r="PST48" s="1477"/>
      <c r="PSU48" s="1477"/>
      <c r="PSV48" s="1477"/>
      <c r="PSW48" s="1477"/>
      <c r="PSX48" s="1477"/>
      <c r="PSY48" s="1477"/>
      <c r="PSZ48" s="1477"/>
      <c r="PTA48" s="1477"/>
      <c r="PTB48" s="1477"/>
      <c r="PTC48" s="1477"/>
      <c r="PTD48" s="1477"/>
      <c r="PTE48" s="1477"/>
      <c r="PTF48" s="1477"/>
      <c r="PTG48" s="1477"/>
      <c r="PTH48" s="1477"/>
      <c r="PTI48" s="1477"/>
      <c r="PTJ48" s="1477"/>
      <c r="PTK48" s="1477"/>
      <c r="PTL48" s="1477"/>
      <c r="PTM48" s="1477"/>
      <c r="PTN48" s="1477"/>
      <c r="PTO48" s="1477"/>
      <c r="PTP48" s="1477"/>
      <c r="PTQ48" s="1477"/>
      <c r="PTR48" s="1477"/>
      <c r="PTS48" s="1477"/>
      <c r="PTT48" s="1477"/>
      <c r="PTU48" s="1477"/>
      <c r="PTV48" s="1477"/>
      <c r="PTW48" s="1477"/>
      <c r="PTX48" s="1477"/>
      <c r="PTY48" s="1477"/>
      <c r="PTZ48" s="1477"/>
      <c r="PUA48" s="1477"/>
      <c r="PUB48" s="1477"/>
      <c r="PUC48" s="1477"/>
      <c r="PUD48" s="1477"/>
      <c r="PUE48" s="1477"/>
      <c r="PUF48" s="1477"/>
      <c r="PUG48" s="1477"/>
      <c r="PUH48" s="1477"/>
      <c r="PUI48" s="1477"/>
      <c r="PUJ48" s="1477"/>
      <c r="PUK48" s="1477"/>
      <c r="PUL48" s="1477"/>
      <c r="PUM48" s="1477"/>
      <c r="PUN48" s="1477"/>
      <c r="PUO48" s="1477"/>
      <c r="PUP48" s="1477"/>
      <c r="PUQ48" s="1477"/>
      <c r="PUR48" s="1477"/>
      <c r="PUS48" s="1477"/>
      <c r="PUT48" s="1477"/>
      <c r="PUU48" s="1477"/>
      <c r="PUV48" s="1477"/>
      <c r="PUW48" s="1477"/>
      <c r="PUX48" s="1477"/>
      <c r="PUY48" s="1477"/>
      <c r="PUZ48" s="1477"/>
      <c r="PVA48" s="1477"/>
      <c r="PVB48" s="1477"/>
      <c r="PVC48" s="1477"/>
      <c r="PVD48" s="1477"/>
      <c r="PVE48" s="1477"/>
      <c r="PVF48" s="1477"/>
      <c r="PVG48" s="1477"/>
      <c r="PVH48" s="1477"/>
      <c r="PVI48" s="1477"/>
      <c r="PVJ48" s="1477"/>
      <c r="PVK48" s="1477"/>
      <c r="PVL48" s="1477"/>
      <c r="PVM48" s="1477"/>
      <c r="PVN48" s="1477"/>
      <c r="PVO48" s="1477"/>
      <c r="PVP48" s="1477"/>
      <c r="PVQ48" s="1477"/>
      <c r="PVR48" s="1477"/>
      <c r="PVS48" s="1477"/>
      <c r="PVT48" s="1477"/>
      <c r="PVU48" s="1477"/>
      <c r="PVV48" s="1477"/>
      <c r="PVW48" s="1477"/>
      <c r="PVX48" s="1477"/>
      <c r="PVY48" s="1477"/>
      <c r="PVZ48" s="1477"/>
      <c r="PWA48" s="1477"/>
      <c r="PWB48" s="1477"/>
      <c r="PWC48" s="1477"/>
      <c r="PWD48" s="1477"/>
      <c r="PWE48" s="1477"/>
      <c r="PWF48" s="1477"/>
      <c r="PWG48" s="1477"/>
      <c r="PWH48" s="1477"/>
      <c r="PWI48" s="1477"/>
      <c r="PWJ48" s="1477"/>
      <c r="PWK48" s="1477"/>
      <c r="PWL48" s="1477"/>
      <c r="PWM48" s="1477"/>
      <c r="PWN48" s="1477"/>
      <c r="PWO48" s="1477"/>
      <c r="PWP48" s="1477"/>
      <c r="PWQ48" s="1477"/>
      <c r="PWR48" s="1477"/>
      <c r="PWS48" s="1477"/>
      <c r="PWT48" s="1477"/>
      <c r="PWU48" s="1477"/>
      <c r="PWV48" s="1477"/>
      <c r="PWW48" s="1477"/>
      <c r="PWX48" s="1477"/>
      <c r="PWY48" s="1477"/>
      <c r="PWZ48" s="1477"/>
      <c r="PXA48" s="1477"/>
      <c r="PXB48" s="1477"/>
      <c r="PXC48" s="1477"/>
      <c r="PXD48" s="1477"/>
      <c r="PXE48" s="1477"/>
      <c r="PXF48" s="1477"/>
      <c r="PXG48" s="1477"/>
      <c r="PXH48" s="1477"/>
      <c r="PXI48" s="1477"/>
      <c r="PXJ48" s="1477"/>
      <c r="PXK48" s="1477"/>
      <c r="PXL48" s="1477"/>
      <c r="PXM48" s="1477"/>
      <c r="PXN48" s="1477"/>
      <c r="PXO48" s="1477"/>
      <c r="PXP48" s="1477"/>
      <c r="PXQ48" s="1477"/>
      <c r="PXR48" s="1477"/>
      <c r="PXS48" s="1477"/>
      <c r="PXT48" s="1477"/>
      <c r="PXU48" s="1477"/>
      <c r="PXV48" s="1477"/>
      <c r="PXW48" s="1477"/>
      <c r="PXX48" s="1477"/>
      <c r="PXY48" s="1477"/>
      <c r="PXZ48" s="1477"/>
      <c r="PYA48" s="1477"/>
      <c r="PYB48" s="1477"/>
      <c r="PYC48" s="1477"/>
      <c r="PYD48" s="1477"/>
      <c r="PYE48" s="1477"/>
      <c r="PYF48" s="1477"/>
      <c r="PYG48" s="1477"/>
      <c r="PYH48" s="1477"/>
      <c r="PYI48" s="1477"/>
      <c r="PYJ48" s="1477"/>
      <c r="PYK48" s="1477"/>
      <c r="PYL48" s="1477"/>
      <c r="PYM48" s="1477"/>
      <c r="PYN48" s="1477"/>
      <c r="PYO48" s="1477"/>
      <c r="PYP48" s="1477"/>
      <c r="PYQ48" s="1477"/>
      <c r="PYR48" s="1477"/>
      <c r="PYS48" s="1477"/>
      <c r="PYT48" s="1477"/>
      <c r="PYU48" s="1477"/>
      <c r="PYV48" s="1477"/>
      <c r="PYW48" s="1477"/>
      <c r="PYX48" s="1477"/>
      <c r="PYY48" s="1477"/>
      <c r="PYZ48" s="1477"/>
      <c r="PZA48" s="1477"/>
      <c r="PZB48" s="1477"/>
      <c r="PZC48" s="1477"/>
      <c r="PZD48" s="1477"/>
      <c r="PZE48" s="1477"/>
      <c r="PZF48" s="1477"/>
      <c r="PZG48" s="1477"/>
      <c r="PZH48" s="1477"/>
      <c r="PZI48" s="1477"/>
      <c r="PZJ48" s="1477"/>
      <c r="PZK48" s="1477"/>
      <c r="PZL48" s="1477"/>
      <c r="PZM48" s="1477"/>
      <c r="PZN48" s="1477"/>
      <c r="PZO48" s="1477"/>
      <c r="PZP48" s="1477"/>
      <c r="PZQ48" s="1477"/>
      <c r="PZR48" s="1477"/>
      <c r="PZS48" s="1477"/>
      <c r="PZT48" s="1477"/>
      <c r="PZU48" s="1477"/>
      <c r="PZV48" s="1477"/>
      <c r="PZW48" s="1477"/>
      <c r="PZX48" s="1477"/>
      <c r="PZY48" s="1477"/>
      <c r="PZZ48" s="1477"/>
      <c r="QAA48" s="1477"/>
      <c r="QAB48" s="1477"/>
      <c r="QAC48" s="1477"/>
      <c r="QAD48" s="1477"/>
      <c r="QAE48" s="1477"/>
      <c r="QAF48" s="1477"/>
      <c r="QAG48" s="1477"/>
      <c r="QAH48" s="1477"/>
      <c r="QAI48" s="1477"/>
      <c r="QAJ48" s="1477"/>
      <c r="QAK48" s="1477"/>
      <c r="QAL48" s="1477"/>
      <c r="QAM48" s="1477"/>
      <c r="QAN48" s="1477"/>
      <c r="QAO48" s="1477"/>
      <c r="QAP48" s="1477"/>
      <c r="QAQ48" s="1477"/>
      <c r="QAR48" s="1477"/>
      <c r="QAS48" s="1477"/>
      <c r="QAT48" s="1477"/>
      <c r="QAU48" s="1477"/>
      <c r="QAV48" s="1477"/>
      <c r="QAW48" s="1477"/>
      <c r="QAX48" s="1477"/>
      <c r="QAY48" s="1477"/>
      <c r="QAZ48" s="1477"/>
      <c r="QBA48" s="1477"/>
      <c r="QBB48" s="1477"/>
      <c r="QBC48" s="1477"/>
      <c r="QBD48" s="1477"/>
      <c r="QBE48" s="1477"/>
      <c r="QBF48" s="1477"/>
      <c r="QBG48" s="1477"/>
      <c r="QBH48" s="1477"/>
      <c r="QBI48" s="1477"/>
      <c r="QBJ48" s="1477"/>
      <c r="QBK48" s="1477"/>
      <c r="QBL48" s="1477"/>
      <c r="QBM48" s="1477"/>
      <c r="QBN48" s="1477"/>
      <c r="QBO48" s="1477"/>
      <c r="QBP48" s="1477"/>
      <c r="QBQ48" s="1477"/>
      <c r="QBR48" s="1477"/>
      <c r="QBS48" s="1477"/>
      <c r="QBT48" s="1477"/>
      <c r="QBU48" s="1477"/>
      <c r="QBV48" s="1477"/>
      <c r="QBW48" s="1477"/>
      <c r="QBX48" s="1477"/>
      <c r="QBY48" s="1477"/>
      <c r="QBZ48" s="1477"/>
      <c r="QCA48" s="1477"/>
      <c r="QCB48" s="1477"/>
      <c r="QCC48" s="1477"/>
      <c r="QCD48" s="1477"/>
      <c r="QCE48" s="1477"/>
      <c r="QCF48" s="1477"/>
      <c r="QCG48" s="1477"/>
      <c r="QCH48" s="1477"/>
      <c r="QCI48" s="1477"/>
      <c r="QCJ48" s="1477"/>
      <c r="QCK48" s="1477"/>
      <c r="QCL48" s="1477"/>
      <c r="QCM48" s="1477"/>
      <c r="QCN48" s="1477"/>
      <c r="QCO48" s="1477"/>
      <c r="QCP48" s="1477"/>
      <c r="QCQ48" s="1477"/>
      <c r="QCR48" s="1477"/>
      <c r="QCS48" s="1477"/>
      <c r="QCT48" s="1477"/>
      <c r="QCU48" s="1477"/>
      <c r="QCV48" s="1477"/>
      <c r="QCW48" s="1477"/>
      <c r="QCX48" s="1477"/>
      <c r="QCY48" s="1477"/>
      <c r="QCZ48" s="1477"/>
      <c r="QDA48" s="1477"/>
      <c r="QDB48" s="1477"/>
      <c r="QDC48" s="1477"/>
      <c r="QDD48" s="1477"/>
      <c r="QDE48" s="1477"/>
      <c r="QDF48" s="1477"/>
      <c r="QDG48" s="1477"/>
      <c r="QDH48" s="1477"/>
      <c r="QDI48" s="1477"/>
      <c r="QDJ48" s="1477"/>
      <c r="QDK48" s="1477"/>
      <c r="QDL48" s="1477"/>
      <c r="QDM48" s="1477"/>
      <c r="QDN48" s="1477"/>
      <c r="QDO48" s="1477"/>
      <c r="QDP48" s="1477"/>
      <c r="QDQ48" s="1477"/>
      <c r="QDR48" s="1477"/>
      <c r="QDS48" s="1477"/>
      <c r="QDT48" s="1477"/>
      <c r="QDU48" s="1477"/>
      <c r="QDV48" s="1477"/>
      <c r="QDW48" s="1477"/>
      <c r="QDX48" s="1477"/>
      <c r="QDY48" s="1477"/>
      <c r="QDZ48" s="1477"/>
      <c r="QEA48" s="1477"/>
      <c r="QEB48" s="1477"/>
      <c r="QEC48" s="1477"/>
      <c r="QED48" s="1477"/>
      <c r="QEE48" s="1477"/>
      <c r="QEF48" s="1477"/>
      <c r="QEG48" s="1477"/>
      <c r="QEH48" s="1477"/>
      <c r="QEI48" s="1477"/>
      <c r="QEJ48" s="1477"/>
      <c r="QEK48" s="1477"/>
      <c r="QEL48" s="1477"/>
      <c r="QEM48" s="1477"/>
      <c r="QEN48" s="1477"/>
      <c r="QEO48" s="1477"/>
      <c r="QEP48" s="1477"/>
      <c r="QEQ48" s="1477"/>
      <c r="QER48" s="1477"/>
      <c r="QES48" s="1477"/>
      <c r="QET48" s="1477"/>
      <c r="QEU48" s="1477"/>
      <c r="QEV48" s="1477"/>
      <c r="QEW48" s="1477"/>
      <c r="QEX48" s="1477"/>
      <c r="QEY48" s="1477"/>
      <c r="QEZ48" s="1477"/>
      <c r="QFA48" s="1477"/>
      <c r="QFB48" s="1477"/>
      <c r="QFC48" s="1477"/>
      <c r="QFD48" s="1477"/>
      <c r="QFE48" s="1477"/>
      <c r="QFF48" s="1477"/>
      <c r="QFG48" s="1477"/>
      <c r="QFH48" s="1477"/>
      <c r="QFI48" s="1477"/>
      <c r="QFJ48" s="1477"/>
      <c r="QFK48" s="1477"/>
      <c r="QFL48" s="1477"/>
      <c r="QFM48" s="1477"/>
      <c r="QFN48" s="1477"/>
      <c r="QFO48" s="1477"/>
      <c r="QFP48" s="1477"/>
      <c r="QFQ48" s="1477"/>
      <c r="QFR48" s="1477"/>
      <c r="QFS48" s="1477"/>
      <c r="QFT48" s="1477"/>
      <c r="QFU48" s="1477"/>
      <c r="QFV48" s="1477"/>
      <c r="QFW48" s="1477"/>
      <c r="QFX48" s="1477"/>
      <c r="QFY48" s="1477"/>
      <c r="QFZ48" s="1477"/>
      <c r="QGA48" s="1477"/>
      <c r="QGB48" s="1477"/>
      <c r="QGC48" s="1477"/>
      <c r="QGD48" s="1477"/>
      <c r="QGE48" s="1477"/>
      <c r="QGF48" s="1477"/>
      <c r="QGG48" s="1477"/>
      <c r="QGH48" s="1477"/>
      <c r="QGI48" s="1477"/>
      <c r="QGJ48" s="1477"/>
      <c r="QGK48" s="1477"/>
      <c r="QGL48" s="1477"/>
      <c r="QGM48" s="1477"/>
      <c r="QGN48" s="1477"/>
      <c r="QGO48" s="1477"/>
      <c r="QGP48" s="1477"/>
      <c r="QGQ48" s="1477"/>
      <c r="QGR48" s="1477"/>
      <c r="QGS48" s="1477"/>
      <c r="QGT48" s="1477"/>
      <c r="QGU48" s="1477"/>
      <c r="QGV48" s="1477"/>
      <c r="QGW48" s="1477"/>
      <c r="QGX48" s="1477"/>
      <c r="QGY48" s="1477"/>
      <c r="QGZ48" s="1477"/>
      <c r="QHA48" s="1477"/>
      <c r="QHB48" s="1477"/>
      <c r="QHC48" s="1477"/>
      <c r="QHD48" s="1477"/>
      <c r="QHE48" s="1477"/>
      <c r="QHF48" s="1477"/>
      <c r="QHG48" s="1477"/>
      <c r="QHH48" s="1477"/>
      <c r="QHI48" s="1477"/>
      <c r="QHJ48" s="1477"/>
      <c r="QHK48" s="1477"/>
      <c r="QHL48" s="1477"/>
      <c r="QHM48" s="1477"/>
      <c r="QHN48" s="1477"/>
      <c r="QHO48" s="1477"/>
      <c r="QHP48" s="1477"/>
      <c r="QHQ48" s="1477"/>
      <c r="QHR48" s="1477"/>
      <c r="QHS48" s="1477"/>
      <c r="QHT48" s="1477"/>
      <c r="QHU48" s="1477"/>
      <c r="QHV48" s="1477"/>
      <c r="QHW48" s="1477"/>
      <c r="QHX48" s="1477"/>
      <c r="QHY48" s="1477"/>
      <c r="QHZ48" s="1477"/>
      <c r="QIA48" s="1477"/>
      <c r="QIB48" s="1477"/>
      <c r="QIC48" s="1477"/>
      <c r="QID48" s="1477"/>
      <c r="QIE48" s="1477"/>
      <c r="QIF48" s="1477"/>
      <c r="QIG48" s="1477"/>
      <c r="QIH48" s="1477"/>
      <c r="QII48" s="1477"/>
      <c r="QIJ48" s="1477"/>
      <c r="QIK48" s="1477"/>
      <c r="QIL48" s="1477"/>
      <c r="QIM48" s="1477"/>
      <c r="QIN48" s="1477"/>
      <c r="QIO48" s="1477"/>
      <c r="QIP48" s="1477"/>
      <c r="QIQ48" s="1477"/>
      <c r="QIR48" s="1477"/>
      <c r="QIS48" s="1477"/>
      <c r="QIT48" s="1477"/>
      <c r="QIU48" s="1477"/>
      <c r="QIV48" s="1477"/>
      <c r="QIW48" s="1477"/>
      <c r="QIX48" s="1477"/>
      <c r="QIY48" s="1477"/>
      <c r="QIZ48" s="1477"/>
      <c r="QJA48" s="1477"/>
      <c r="QJB48" s="1477"/>
      <c r="QJC48" s="1477"/>
      <c r="QJD48" s="1477"/>
      <c r="QJE48" s="1477"/>
      <c r="QJF48" s="1477"/>
      <c r="QJG48" s="1477"/>
      <c r="QJH48" s="1477"/>
      <c r="QJI48" s="1477"/>
      <c r="QJJ48" s="1477"/>
      <c r="QJK48" s="1477"/>
      <c r="QJL48" s="1477"/>
      <c r="QJM48" s="1477"/>
      <c r="QJN48" s="1477"/>
      <c r="QJO48" s="1477"/>
      <c r="QJP48" s="1477"/>
      <c r="QJQ48" s="1477"/>
      <c r="QJR48" s="1477"/>
      <c r="QJS48" s="1477"/>
      <c r="QJT48" s="1477"/>
      <c r="QJU48" s="1477"/>
      <c r="QJV48" s="1477"/>
      <c r="QJW48" s="1477"/>
      <c r="QJX48" s="1477"/>
      <c r="QJY48" s="1477"/>
      <c r="QJZ48" s="1477"/>
      <c r="QKA48" s="1477"/>
      <c r="QKB48" s="1477"/>
      <c r="QKC48" s="1477"/>
      <c r="QKD48" s="1477"/>
      <c r="QKE48" s="1477"/>
      <c r="QKF48" s="1477"/>
      <c r="QKG48" s="1477"/>
      <c r="QKH48" s="1477"/>
      <c r="QKI48" s="1477"/>
      <c r="QKJ48" s="1477"/>
      <c r="QKK48" s="1477"/>
      <c r="QKL48" s="1477"/>
      <c r="QKM48" s="1477"/>
      <c r="QKN48" s="1477"/>
      <c r="QKO48" s="1477"/>
      <c r="QKP48" s="1477"/>
      <c r="QKQ48" s="1477"/>
      <c r="QKR48" s="1477"/>
      <c r="QKS48" s="1477"/>
      <c r="QKT48" s="1477"/>
      <c r="QKU48" s="1477"/>
      <c r="QKV48" s="1477"/>
      <c r="QKW48" s="1477"/>
      <c r="QKX48" s="1477"/>
      <c r="QKY48" s="1477"/>
      <c r="QKZ48" s="1477"/>
      <c r="QLA48" s="1477"/>
      <c r="QLB48" s="1477"/>
      <c r="QLC48" s="1477"/>
      <c r="QLD48" s="1477"/>
      <c r="QLE48" s="1477"/>
      <c r="QLF48" s="1477"/>
      <c r="QLG48" s="1477"/>
      <c r="QLH48" s="1477"/>
      <c r="QLI48" s="1477"/>
      <c r="QLJ48" s="1477"/>
      <c r="QLK48" s="1477"/>
      <c r="QLL48" s="1477"/>
      <c r="QLM48" s="1477"/>
      <c r="QLN48" s="1477"/>
      <c r="QLO48" s="1477"/>
      <c r="QLP48" s="1477"/>
      <c r="QLQ48" s="1477"/>
      <c r="QLR48" s="1477"/>
      <c r="QLS48" s="1477"/>
      <c r="QLT48" s="1477"/>
      <c r="QLU48" s="1477"/>
      <c r="QLV48" s="1477"/>
      <c r="QLW48" s="1477"/>
      <c r="QLX48" s="1477"/>
      <c r="QLY48" s="1477"/>
      <c r="QLZ48" s="1477"/>
      <c r="QMA48" s="1477"/>
      <c r="QMB48" s="1477"/>
      <c r="QMC48" s="1477"/>
      <c r="QMD48" s="1477"/>
      <c r="QME48" s="1477"/>
      <c r="QMF48" s="1477"/>
      <c r="QMG48" s="1477"/>
      <c r="QMH48" s="1477"/>
      <c r="QMI48" s="1477"/>
      <c r="QMJ48" s="1477"/>
      <c r="QMK48" s="1477"/>
      <c r="QML48" s="1477"/>
      <c r="QMM48" s="1477"/>
      <c r="QMN48" s="1477"/>
      <c r="QMO48" s="1477"/>
      <c r="QMP48" s="1477"/>
      <c r="QMQ48" s="1477"/>
      <c r="QMR48" s="1477"/>
      <c r="QMS48" s="1477"/>
      <c r="QMT48" s="1477"/>
      <c r="QMU48" s="1477"/>
      <c r="QMV48" s="1477"/>
      <c r="QMW48" s="1477"/>
      <c r="QMX48" s="1477"/>
      <c r="QMY48" s="1477"/>
      <c r="QMZ48" s="1477"/>
      <c r="QNA48" s="1477"/>
      <c r="QNB48" s="1477"/>
      <c r="QNC48" s="1477"/>
      <c r="QND48" s="1477"/>
      <c r="QNE48" s="1477"/>
      <c r="QNF48" s="1477"/>
      <c r="QNG48" s="1477"/>
      <c r="QNH48" s="1477"/>
      <c r="QNI48" s="1477"/>
      <c r="QNJ48" s="1477"/>
      <c r="QNK48" s="1477"/>
      <c r="QNL48" s="1477"/>
      <c r="QNM48" s="1477"/>
      <c r="QNN48" s="1477"/>
      <c r="QNO48" s="1477"/>
      <c r="QNP48" s="1477"/>
      <c r="QNQ48" s="1477"/>
      <c r="QNR48" s="1477"/>
      <c r="QNS48" s="1477"/>
      <c r="QNT48" s="1477"/>
      <c r="QNU48" s="1477"/>
      <c r="QNV48" s="1477"/>
      <c r="QNW48" s="1477"/>
      <c r="QNX48" s="1477"/>
      <c r="QNY48" s="1477"/>
      <c r="QNZ48" s="1477"/>
      <c r="QOA48" s="1477"/>
      <c r="QOB48" s="1477"/>
      <c r="QOC48" s="1477"/>
      <c r="QOD48" s="1477"/>
      <c r="QOE48" s="1477"/>
      <c r="QOF48" s="1477"/>
      <c r="QOG48" s="1477"/>
      <c r="QOH48" s="1477"/>
      <c r="QOI48" s="1477"/>
      <c r="QOJ48" s="1477"/>
      <c r="QOK48" s="1477"/>
      <c r="QOL48" s="1477"/>
      <c r="QOM48" s="1477"/>
      <c r="QON48" s="1477"/>
      <c r="QOO48" s="1477"/>
      <c r="QOP48" s="1477"/>
      <c r="QOQ48" s="1477"/>
      <c r="QOR48" s="1477"/>
      <c r="QOS48" s="1477"/>
      <c r="QOT48" s="1477"/>
      <c r="QOU48" s="1477"/>
      <c r="QOV48" s="1477"/>
      <c r="QOW48" s="1477"/>
      <c r="QOX48" s="1477"/>
      <c r="QOY48" s="1477"/>
      <c r="QOZ48" s="1477"/>
      <c r="QPA48" s="1477"/>
      <c r="QPB48" s="1477"/>
      <c r="QPC48" s="1477"/>
      <c r="QPD48" s="1477"/>
      <c r="QPE48" s="1477"/>
      <c r="QPF48" s="1477"/>
      <c r="QPG48" s="1477"/>
      <c r="QPH48" s="1477"/>
      <c r="QPI48" s="1477"/>
      <c r="QPJ48" s="1477"/>
      <c r="QPK48" s="1477"/>
      <c r="QPL48" s="1477"/>
      <c r="QPM48" s="1477"/>
      <c r="QPN48" s="1477"/>
      <c r="QPO48" s="1477"/>
      <c r="QPP48" s="1477"/>
      <c r="QPQ48" s="1477"/>
      <c r="QPR48" s="1477"/>
      <c r="QPS48" s="1477"/>
      <c r="QPT48" s="1477"/>
      <c r="QPU48" s="1477"/>
      <c r="QPV48" s="1477"/>
      <c r="QPW48" s="1477"/>
      <c r="QPX48" s="1477"/>
      <c r="QPY48" s="1477"/>
      <c r="QPZ48" s="1477"/>
      <c r="QQA48" s="1477"/>
      <c r="QQB48" s="1477"/>
      <c r="QQC48" s="1477"/>
      <c r="QQD48" s="1477"/>
      <c r="QQE48" s="1477"/>
      <c r="QQF48" s="1477"/>
      <c r="QQG48" s="1477"/>
      <c r="QQH48" s="1477"/>
      <c r="QQI48" s="1477"/>
      <c r="QQJ48" s="1477"/>
      <c r="QQK48" s="1477"/>
      <c r="QQL48" s="1477"/>
      <c r="QQM48" s="1477"/>
      <c r="QQN48" s="1477"/>
      <c r="QQO48" s="1477"/>
      <c r="QQP48" s="1477"/>
      <c r="QQQ48" s="1477"/>
      <c r="QQR48" s="1477"/>
      <c r="QQS48" s="1477"/>
      <c r="QQT48" s="1477"/>
      <c r="QQU48" s="1477"/>
      <c r="QQV48" s="1477"/>
      <c r="QQW48" s="1477"/>
      <c r="QQX48" s="1477"/>
      <c r="QQY48" s="1477"/>
      <c r="QQZ48" s="1477"/>
      <c r="QRA48" s="1477"/>
      <c r="QRB48" s="1477"/>
      <c r="QRC48" s="1477"/>
      <c r="QRD48" s="1477"/>
      <c r="QRE48" s="1477"/>
      <c r="QRF48" s="1477"/>
      <c r="QRG48" s="1477"/>
      <c r="QRH48" s="1477"/>
      <c r="QRI48" s="1477"/>
      <c r="QRJ48" s="1477"/>
      <c r="QRK48" s="1477"/>
      <c r="QRL48" s="1477"/>
      <c r="QRM48" s="1477"/>
      <c r="QRN48" s="1477"/>
      <c r="QRO48" s="1477"/>
      <c r="QRP48" s="1477"/>
      <c r="QRQ48" s="1477"/>
      <c r="QRR48" s="1477"/>
      <c r="QRS48" s="1477"/>
      <c r="QRT48" s="1477"/>
      <c r="QRU48" s="1477"/>
      <c r="QRV48" s="1477"/>
      <c r="QRW48" s="1477"/>
      <c r="QRX48" s="1477"/>
      <c r="QRY48" s="1477"/>
      <c r="QRZ48" s="1477"/>
      <c r="QSA48" s="1477"/>
      <c r="QSB48" s="1477"/>
      <c r="QSC48" s="1477"/>
      <c r="QSD48" s="1477"/>
      <c r="QSE48" s="1477"/>
      <c r="QSF48" s="1477"/>
      <c r="QSG48" s="1477"/>
      <c r="QSH48" s="1477"/>
      <c r="QSI48" s="1477"/>
      <c r="QSJ48" s="1477"/>
      <c r="QSK48" s="1477"/>
      <c r="QSL48" s="1477"/>
      <c r="QSM48" s="1477"/>
      <c r="QSN48" s="1477"/>
      <c r="QSO48" s="1477"/>
      <c r="QSP48" s="1477"/>
      <c r="QSQ48" s="1477"/>
      <c r="QSR48" s="1477"/>
      <c r="QSS48" s="1477"/>
      <c r="QST48" s="1477"/>
      <c r="QSU48" s="1477"/>
      <c r="QSV48" s="1477"/>
      <c r="QSW48" s="1477"/>
      <c r="QSX48" s="1477"/>
      <c r="QSY48" s="1477"/>
      <c r="QSZ48" s="1477"/>
      <c r="QTA48" s="1477"/>
      <c r="QTB48" s="1477"/>
      <c r="QTC48" s="1477"/>
      <c r="QTD48" s="1477"/>
      <c r="QTE48" s="1477"/>
      <c r="QTF48" s="1477"/>
      <c r="QTG48" s="1477"/>
      <c r="QTH48" s="1477"/>
      <c r="QTI48" s="1477"/>
      <c r="QTJ48" s="1477"/>
      <c r="QTK48" s="1477"/>
      <c r="QTL48" s="1477"/>
      <c r="QTM48" s="1477"/>
      <c r="QTN48" s="1477"/>
      <c r="QTO48" s="1477"/>
      <c r="QTP48" s="1477"/>
      <c r="QTQ48" s="1477"/>
      <c r="QTR48" s="1477"/>
      <c r="QTS48" s="1477"/>
      <c r="QTT48" s="1477"/>
      <c r="QTU48" s="1477"/>
      <c r="QTV48" s="1477"/>
      <c r="QTW48" s="1477"/>
      <c r="QTX48" s="1477"/>
      <c r="QTY48" s="1477"/>
      <c r="QTZ48" s="1477"/>
      <c r="QUA48" s="1477"/>
      <c r="QUB48" s="1477"/>
      <c r="QUC48" s="1477"/>
      <c r="QUD48" s="1477"/>
      <c r="QUE48" s="1477"/>
      <c r="QUF48" s="1477"/>
      <c r="QUG48" s="1477"/>
      <c r="QUH48" s="1477"/>
      <c r="QUI48" s="1477"/>
      <c r="QUJ48" s="1477"/>
      <c r="QUK48" s="1477"/>
      <c r="QUL48" s="1477"/>
      <c r="QUM48" s="1477"/>
      <c r="QUN48" s="1477"/>
      <c r="QUO48" s="1477"/>
      <c r="QUP48" s="1477"/>
      <c r="QUQ48" s="1477"/>
      <c r="QUR48" s="1477"/>
      <c r="QUS48" s="1477"/>
      <c r="QUT48" s="1477"/>
      <c r="QUU48" s="1477"/>
      <c r="QUV48" s="1477"/>
      <c r="QUW48" s="1477"/>
      <c r="QUX48" s="1477"/>
      <c r="QUY48" s="1477"/>
      <c r="QUZ48" s="1477"/>
      <c r="QVA48" s="1477"/>
      <c r="QVB48" s="1477"/>
      <c r="QVC48" s="1477"/>
      <c r="QVD48" s="1477"/>
      <c r="QVE48" s="1477"/>
      <c r="QVF48" s="1477"/>
      <c r="QVG48" s="1477"/>
      <c r="QVH48" s="1477"/>
      <c r="QVI48" s="1477"/>
      <c r="QVJ48" s="1477"/>
      <c r="QVK48" s="1477"/>
      <c r="QVL48" s="1477"/>
      <c r="QVM48" s="1477"/>
      <c r="QVN48" s="1477"/>
      <c r="QVO48" s="1477"/>
      <c r="QVP48" s="1477"/>
      <c r="QVQ48" s="1477"/>
      <c r="QVR48" s="1477"/>
      <c r="QVS48" s="1477"/>
      <c r="QVT48" s="1477"/>
      <c r="QVU48" s="1477"/>
      <c r="QVV48" s="1477"/>
      <c r="QVW48" s="1477"/>
      <c r="QVX48" s="1477"/>
      <c r="QVY48" s="1477"/>
      <c r="QVZ48" s="1477"/>
      <c r="QWA48" s="1477"/>
      <c r="QWB48" s="1477"/>
      <c r="QWC48" s="1477"/>
      <c r="QWD48" s="1477"/>
      <c r="QWE48" s="1477"/>
      <c r="QWF48" s="1477"/>
      <c r="QWG48" s="1477"/>
      <c r="QWH48" s="1477"/>
      <c r="QWI48" s="1477"/>
      <c r="QWJ48" s="1477"/>
      <c r="QWK48" s="1477"/>
      <c r="QWL48" s="1477"/>
      <c r="QWM48" s="1477"/>
      <c r="QWN48" s="1477"/>
      <c r="QWO48" s="1477"/>
      <c r="QWP48" s="1477"/>
      <c r="QWQ48" s="1477"/>
      <c r="QWR48" s="1477"/>
      <c r="QWS48" s="1477"/>
      <c r="QWT48" s="1477"/>
      <c r="QWU48" s="1477"/>
      <c r="QWV48" s="1477"/>
      <c r="QWW48" s="1477"/>
      <c r="QWX48" s="1477"/>
      <c r="QWY48" s="1477"/>
      <c r="QWZ48" s="1477"/>
      <c r="QXA48" s="1477"/>
      <c r="QXB48" s="1477"/>
      <c r="QXC48" s="1477"/>
      <c r="QXD48" s="1477"/>
      <c r="QXE48" s="1477"/>
      <c r="QXF48" s="1477"/>
      <c r="QXG48" s="1477"/>
      <c r="QXH48" s="1477"/>
      <c r="QXI48" s="1477"/>
      <c r="QXJ48" s="1477"/>
      <c r="QXK48" s="1477"/>
      <c r="QXL48" s="1477"/>
      <c r="QXM48" s="1477"/>
      <c r="QXN48" s="1477"/>
      <c r="QXO48" s="1477"/>
      <c r="QXP48" s="1477"/>
      <c r="QXQ48" s="1477"/>
      <c r="QXR48" s="1477"/>
      <c r="QXS48" s="1477"/>
      <c r="QXT48" s="1477"/>
      <c r="QXU48" s="1477"/>
      <c r="QXV48" s="1477"/>
      <c r="QXW48" s="1477"/>
      <c r="QXX48" s="1477"/>
      <c r="QXY48" s="1477"/>
      <c r="QXZ48" s="1477"/>
      <c r="QYA48" s="1477"/>
      <c r="QYB48" s="1477"/>
      <c r="QYC48" s="1477"/>
      <c r="QYD48" s="1477"/>
      <c r="QYE48" s="1477"/>
      <c r="QYF48" s="1477"/>
      <c r="QYG48" s="1477"/>
      <c r="QYH48" s="1477"/>
      <c r="QYI48" s="1477"/>
      <c r="QYJ48" s="1477"/>
      <c r="QYK48" s="1477"/>
      <c r="QYL48" s="1477"/>
      <c r="QYM48" s="1477"/>
      <c r="QYN48" s="1477"/>
      <c r="QYO48" s="1477"/>
      <c r="QYP48" s="1477"/>
      <c r="QYQ48" s="1477"/>
      <c r="QYR48" s="1477"/>
      <c r="QYS48" s="1477"/>
      <c r="QYT48" s="1477"/>
      <c r="QYU48" s="1477"/>
      <c r="QYV48" s="1477"/>
      <c r="QYW48" s="1477"/>
      <c r="QYX48" s="1477"/>
      <c r="QYY48" s="1477"/>
      <c r="QYZ48" s="1477"/>
      <c r="QZA48" s="1477"/>
      <c r="QZB48" s="1477"/>
      <c r="QZC48" s="1477"/>
      <c r="QZD48" s="1477"/>
      <c r="QZE48" s="1477"/>
      <c r="QZF48" s="1477"/>
      <c r="QZG48" s="1477"/>
      <c r="QZH48" s="1477"/>
      <c r="QZI48" s="1477"/>
      <c r="QZJ48" s="1477"/>
      <c r="QZK48" s="1477"/>
      <c r="QZL48" s="1477"/>
      <c r="QZM48" s="1477"/>
      <c r="QZN48" s="1477"/>
      <c r="QZO48" s="1477"/>
      <c r="QZP48" s="1477"/>
      <c r="QZQ48" s="1477"/>
      <c r="QZR48" s="1477"/>
      <c r="QZS48" s="1477"/>
      <c r="QZT48" s="1477"/>
      <c r="QZU48" s="1477"/>
      <c r="QZV48" s="1477"/>
      <c r="QZW48" s="1477"/>
      <c r="QZX48" s="1477"/>
      <c r="QZY48" s="1477"/>
      <c r="QZZ48" s="1477"/>
      <c r="RAA48" s="1477"/>
      <c r="RAB48" s="1477"/>
      <c r="RAC48" s="1477"/>
      <c r="RAD48" s="1477"/>
      <c r="RAE48" s="1477"/>
      <c r="RAF48" s="1477"/>
      <c r="RAG48" s="1477"/>
      <c r="RAH48" s="1477"/>
      <c r="RAI48" s="1477"/>
      <c r="RAJ48" s="1477"/>
      <c r="RAK48" s="1477"/>
      <c r="RAL48" s="1477"/>
      <c r="RAM48" s="1477"/>
      <c r="RAN48" s="1477"/>
      <c r="RAO48" s="1477"/>
      <c r="RAP48" s="1477"/>
      <c r="RAQ48" s="1477"/>
      <c r="RAR48" s="1477"/>
      <c r="RAS48" s="1477"/>
      <c r="RAT48" s="1477"/>
      <c r="RAU48" s="1477"/>
      <c r="RAV48" s="1477"/>
      <c r="RAW48" s="1477"/>
      <c r="RAX48" s="1477"/>
      <c r="RAY48" s="1477"/>
      <c r="RAZ48" s="1477"/>
      <c r="RBA48" s="1477"/>
      <c r="RBB48" s="1477"/>
      <c r="RBC48" s="1477"/>
      <c r="RBD48" s="1477"/>
      <c r="RBE48" s="1477"/>
      <c r="RBF48" s="1477"/>
      <c r="RBG48" s="1477"/>
      <c r="RBH48" s="1477"/>
      <c r="RBI48" s="1477"/>
      <c r="RBJ48" s="1477"/>
      <c r="RBK48" s="1477"/>
      <c r="RBL48" s="1477"/>
      <c r="RBM48" s="1477"/>
      <c r="RBN48" s="1477"/>
      <c r="RBO48" s="1477"/>
      <c r="RBP48" s="1477"/>
      <c r="RBQ48" s="1477"/>
      <c r="RBR48" s="1477"/>
      <c r="RBS48" s="1477"/>
      <c r="RBT48" s="1477"/>
      <c r="RBU48" s="1477"/>
      <c r="RBV48" s="1477"/>
      <c r="RBW48" s="1477"/>
      <c r="RBX48" s="1477"/>
      <c r="RBY48" s="1477"/>
      <c r="RBZ48" s="1477"/>
      <c r="RCA48" s="1477"/>
      <c r="RCB48" s="1477"/>
      <c r="RCC48" s="1477"/>
      <c r="RCD48" s="1477"/>
      <c r="RCE48" s="1477"/>
      <c r="RCF48" s="1477"/>
      <c r="RCG48" s="1477"/>
      <c r="RCH48" s="1477"/>
      <c r="RCI48" s="1477"/>
      <c r="RCJ48" s="1477"/>
      <c r="RCK48" s="1477"/>
      <c r="RCL48" s="1477"/>
      <c r="RCM48" s="1477"/>
      <c r="RCN48" s="1477"/>
      <c r="RCO48" s="1477"/>
      <c r="RCP48" s="1477"/>
      <c r="RCQ48" s="1477"/>
      <c r="RCR48" s="1477"/>
      <c r="RCS48" s="1477"/>
      <c r="RCT48" s="1477"/>
      <c r="RCU48" s="1477"/>
      <c r="RCV48" s="1477"/>
      <c r="RCW48" s="1477"/>
      <c r="RCX48" s="1477"/>
      <c r="RCY48" s="1477"/>
      <c r="RCZ48" s="1477"/>
      <c r="RDA48" s="1477"/>
      <c r="RDB48" s="1477"/>
      <c r="RDC48" s="1477"/>
      <c r="RDD48" s="1477"/>
      <c r="RDE48" s="1477"/>
      <c r="RDF48" s="1477"/>
      <c r="RDG48" s="1477"/>
      <c r="RDH48" s="1477"/>
      <c r="RDI48" s="1477"/>
      <c r="RDJ48" s="1477"/>
      <c r="RDK48" s="1477"/>
      <c r="RDL48" s="1477"/>
      <c r="RDM48" s="1477"/>
      <c r="RDN48" s="1477"/>
      <c r="RDO48" s="1477"/>
      <c r="RDP48" s="1477"/>
      <c r="RDQ48" s="1477"/>
      <c r="RDR48" s="1477"/>
      <c r="RDS48" s="1477"/>
      <c r="RDT48" s="1477"/>
      <c r="RDU48" s="1477"/>
      <c r="RDV48" s="1477"/>
      <c r="RDW48" s="1477"/>
      <c r="RDX48" s="1477"/>
      <c r="RDY48" s="1477"/>
      <c r="RDZ48" s="1477"/>
      <c r="REA48" s="1477"/>
      <c r="REB48" s="1477"/>
      <c r="REC48" s="1477"/>
      <c r="RED48" s="1477"/>
      <c r="REE48" s="1477"/>
      <c r="REF48" s="1477"/>
      <c r="REG48" s="1477"/>
      <c r="REH48" s="1477"/>
      <c r="REI48" s="1477"/>
      <c r="REJ48" s="1477"/>
      <c r="REK48" s="1477"/>
      <c r="REL48" s="1477"/>
      <c r="REM48" s="1477"/>
      <c r="REN48" s="1477"/>
      <c r="REO48" s="1477"/>
      <c r="REP48" s="1477"/>
      <c r="REQ48" s="1477"/>
      <c r="RER48" s="1477"/>
      <c r="RES48" s="1477"/>
      <c r="RET48" s="1477"/>
      <c r="REU48" s="1477"/>
      <c r="REV48" s="1477"/>
      <c r="REW48" s="1477"/>
      <c r="REX48" s="1477"/>
      <c r="REY48" s="1477"/>
      <c r="REZ48" s="1477"/>
      <c r="RFA48" s="1477"/>
      <c r="RFB48" s="1477"/>
      <c r="RFC48" s="1477"/>
      <c r="RFD48" s="1477"/>
      <c r="RFE48" s="1477"/>
      <c r="RFF48" s="1477"/>
      <c r="RFG48" s="1477"/>
      <c r="RFH48" s="1477"/>
      <c r="RFI48" s="1477"/>
      <c r="RFJ48" s="1477"/>
      <c r="RFK48" s="1477"/>
      <c r="RFL48" s="1477"/>
      <c r="RFM48" s="1477"/>
      <c r="RFN48" s="1477"/>
      <c r="RFO48" s="1477"/>
      <c r="RFP48" s="1477"/>
      <c r="RFQ48" s="1477"/>
      <c r="RFR48" s="1477"/>
      <c r="RFS48" s="1477"/>
      <c r="RFT48" s="1477"/>
      <c r="RFU48" s="1477"/>
      <c r="RFV48" s="1477"/>
      <c r="RFW48" s="1477"/>
      <c r="RFX48" s="1477"/>
      <c r="RFY48" s="1477"/>
      <c r="RFZ48" s="1477"/>
      <c r="RGA48" s="1477"/>
      <c r="RGB48" s="1477"/>
      <c r="RGC48" s="1477"/>
      <c r="RGD48" s="1477"/>
      <c r="RGE48" s="1477"/>
      <c r="RGF48" s="1477"/>
      <c r="RGG48" s="1477"/>
      <c r="RGH48" s="1477"/>
      <c r="RGI48" s="1477"/>
      <c r="RGJ48" s="1477"/>
      <c r="RGK48" s="1477"/>
      <c r="RGL48" s="1477"/>
      <c r="RGM48" s="1477"/>
      <c r="RGN48" s="1477"/>
      <c r="RGO48" s="1477"/>
      <c r="RGP48" s="1477"/>
      <c r="RGQ48" s="1477"/>
      <c r="RGR48" s="1477"/>
      <c r="RGS48" s="1477"/>
      <c r="RGT48" s="1477"/>
      <c r="RGU48" s="1477"/>
      <c r="RGV48" s="1477"/>
      <c r="RGW48" s="1477"/>
      <c r="RGX48" s="1477"/>
      <c r="RGY48" s="1477"/>
      <c r="RGZ48" s="1477"/>
      <c r="RHA48" s="1477"/>
      <c r="RHB48" s="1477"/>
      <c r="RHC48" s="1477"/>
      <c r="RHD48" s="1477"/>
      <c r="RHE48" s="1477"/>
      <c r="RHF48" s="1477"/>
      <c r="RHG48" s="1477"/>
      <c r="RHH48" s="1477"/>
      <c r="RHI48" s="1477"/>
      <c r="RHJ48" s="1477"/>
      <c r="RHK48" s="1477"/>
      <c r="RHL48" s="1477"/>
      <c r="RHM48" s="1477"/>
      <c r="RHN48" s="1477"/>
      <c r="RHO48" s="1477"/>
      <c r="RHP48" s="1477"/>
      <c r="RHQ48" s="1477"/>
      <c r="RHR48" s="1477"/>
      <c r="RHS48" s="1477"/>
      <c r="RHT48" s="1477"/>
      <c r="RHU48" s="1477"/>
      <c r="RHV48" s="1477"/>
      <c r="RHW48" s="1477"/>
      <c r="RHX48" s="1477"/>
      <c r="RHY48" s="1477"/>
      <c r="RHZ48" s="1477"/>
      <c r="RIA48" s="1477"/>
      <c r="RIB48" s="1477"/>
      <c r="RIC48" s="1477"/>
      <c r="RID48" s="1477"/>
      <c r="RIE48" s="1477"/>
      <c r="RIF48" s="1477"/>
      <c r="RIG48" s="1477"/>
      <c r="RIH48" s="1477"/>
      <c r="RII48" s="1477"/>
      <c r="RIJ48" s="1477"/>
      <c r="RIK48" s="1477"/>
      <c r="RIL48" s="1477"/>
      <c r="RIM48" s="1477"/>
      <c r="RIN48" s="1477"/>
      <c r="RIO48" s="1477"/>
      <c r="RIP48" s="1477"/>
      <c r="RIQ48" s="1477"/>
      <c r="RIR48" s="1477"/>
      <c r="RIS48" s="1477"/>
      <c r="RIT48" s="1477"/>
      <c r="RIU48" s="1477"/>
      <c r="RIV48" s="1477"/>
      <c r="RIW48" s="1477"/>
      <c r="RIX48" s="1477"/>
      <c r="RIY48" s="1477"/>
      <c r="RIZ48" s="1477"/>
      <c r="RJA48" s="1477"/>
      <c r="RJB48" s="1477"/>
      <c r="RJC48" s="1477"/>
      <c r="RJD48" s="1477"/>
      <c r="RJE48" s="1477"/>
      <c r="RJF48" s="1477"/>
      <c r="RJG48" s="1477"/>
      <c r="RJH48" s="1477"/>
      <c r="RJI48" s="1477"/>
      <c r="RJJ48" s="1477"/>
      <c r="RJK48" s="1477"/>
      <c r="RJL48" s="1477"/>
      <c r="RJM48" s="1477"/>
      <c r="RJN48" s="1477"/>
      <c r="RJO48" s="1477"/>
      <c r="RJP48" s="1477"/>
      <c r="RJQ48" s="1477"/>
      <c r="RJR48" s="1477"/>
      <c r="RJS48" s="1477"/>
      <c r="RJT48" s="1477"/>
      <c r="RJU48" s="1477"/>
      <c r="RJV48" s="1477"/>
      <c r="RJW48" s="1477"/>
      <c r="RJX48" s="1477"/>
      <c r="RJY48" s="1477"/>
      <c r="RJZ48" s="1477"/>
      <c r="RKA48" s="1477"/>
      <c r="RKB48" s="1477"/>
      <c r="RKC48" s="1477"/>
      <c r="RKD48" s="1477"/>
      <c r="RKE48" s="1477"/>
      <c r="RKF48" s="1477"/>
      <c r="RKG48" s="1477"/>
      <c r="RKH48" s="1477"/>
      <c r="RKI48" s="1477"/>
      <c r="RKJ48" s="1477"/>
      <c r="RKK48" s="1477"/>
      <c r="RKL48" s="1477"/>
      <c r="RKM48" s="1477"/>
      <c r="RKN48" s="1477"/>
      <c r="RKO48" s="1477"/>
      <c r="RKP48" s="1477"/>
      <c r="RKQ48" s="1477"/>
      <c r="RKR48" s="1477"/>
      <c r="RKS48" s="1477"/>
      <c r="RKT48" s="1477"/>
      <c r="RKU48" s="1477"/>
      <c r="RKV48" s="1477"/>
      <c r="RKW48" s="1477"/>
      <c r="RKX48" s="1477"/>
      <c r="RKY48" s="1477"/>
      <c r="RKZ48" s="1477"/>
      <c r="RLA48" s="1477"/>
      <c r="RLB48" s="1477"/>
      <c r="RLC48" s="1477"/>
      <c r="RLD48" s="1477"/>
      <c r="RLE48" s="1477"/>
      <c r="RLF48" s="1477"/>
      <c r="RLG48" s="1477"/>
      <c r="RLH48" s="1477"/>
      <c r="RLI48" s="1477"/>
      <c r="RLJ48" s="1477"/>
      <c r="RLK48" s="1477"/>
      <c r="RLL48" s="1477"/>
      <c r="RLM48" s="1477"/>
      <c r="RLN48" s="1477"/>
      <c r="RLO48" s="1477"/>
      <c r="RLP48" s="1477"/>
      <c r="RLQ48" s="1477"/>
      <c r="RLR48" s="1477"/>
      <c r="RLS48" s="1477"/>
      <c r="RLT48" s="1477"/>
      <c r="RLU48" s="1477"/>
      <c r="RLV48" s="1477"/>
      <c r="RLW48" s="1477"/>
      <c r="RLX48" s="1477"/>
      <c r="RLY48" s="1477"/>
      <c r="RLZ48" s="1477"/>
      <c r="RMA48" s="1477"/>
      <c r="RMB48" s="1477"/>
      <c r="RMC48" s="1477"/>
      <c r="RMD48" s="1477"/>
      <c r="RME48" s="1477"/>
      <c r="RMF48" s="1477"/>
      <c r="RMG48" s="1477"/>
      <c r="RMH48" s="1477"/>
      <c r="RMI48" s="1477"/>
      <c r="RMJ48" s="1477"/>
      <c r="RMK48" s="1477"/>
      <c r="RML48" s="1477"/>
      <c r="RMM48" s="1477"/>
      <c r="RMN48" s="1477"/>
      <c r="RMO48" s="1477"/>
      <c r="RMP48" s="1477"/>
      <c r="RMQ48" s="1477"/>
      <c r="RMR48" s="1477"/>
      <c r="RMS48" s="1477"/>
      <c r="RMT48" s="1477"/>
      <c r="RMU48" s="1477"/>
      <c r="RMV48" s="1477"/>
      <c r="RMW48" s="1477"/>
      <c r="RMX48" s="1477"/>
      <c r="RMY48" s="1477"/>
      <c r="RMZ48" s="1477"/>
      <c r="RNA48" s="1477"/>
      <c r="RNB48" s="1477"/>
      <c r="RNC48" s="1477"/>
      <c r="RND48" s="1477"/>
      <c r="RNE48" s="1477"/>
      <c r="RNF48" s="1477"/>
      <c r="RNG48" s="1477"/>
      <c r="RNH48" s="1477"/>
      <c r="RNI48" s="1477"/>
      <c r="RNJ48" s="1477"/>
      <c r="RNK48" s="1477"/>
      <c r="RNL48" s="1477"/>
      <c r="RNM48" s="1477"/>
      <c r="RNN48" s="1477"/>
      <c r="RNO48" s="1477"/>
      <c r="RNP48" s="1477"/>
      <c r="RNQ48" s="1477"/>
      <c r="RNR48" s="1477"/>
      <c r="RNS48" s="1477"/>
      <c r="RNT48" s="1477"/>
      <c r="RNU48" s="1477"/>
      <c r="RNV48" s="1477"/>
      <c r="RNW48" s="1477"/>
      <c r="RNX48" s="1477"/>
      <c r="RNY48" s="1477"/>
      <c r="RNZ48" s="1477"/>
      <c r="ROA48" s="1477"/>
      <c r="ROB48" s="1477"/>
      <c r="ROC48" s="1477"/>
      <c r="ROD48" s="1477"/>
      <c r="ROE48" s="1477"/>
      <c r="ROF48" s="1477"/>
      <c r="ROG48" s="1477"/>
      <c r="ROH48" s="1477"/>
      <c r="ROI48" s="1477"/>
      <c r="ROJ48" s="1477"/>
      <c r="ROK48" s="1477"/>
      <c r="ROL48" s="1477"/>
      <c r="ROM48" s="1477"/>
      <c r="RON48" s="1477"/>
      <c r="ROO48" s="1477"/>
      <c r="ROP48" s="1477"/>
      <c r="ROQ48" s="1477"/>
      <c r="ROR48" s="1477"/>
      <c r="ROS48" s="1477"/>
      <c r="ROT48" s="1477"/>
      <c r="ROU48" s="1477"/>
      <c r="ROV48" s="1477"/>
      <c r="ROW48" s="1477"/>
      <c r="ROX48" s="1477"/>
      <c r="ROY48" s="1477"/>
      <c r="ROZ48" s="1477"/>
      <c r="RPA48" s="1477"/>
      <c r="RPB48" s="1477"/>
      <c r="RPC48" s="1477"/>
      <c r="RPD48" s="1477"/>
      <c r="RPE48" s="1477"/>
      <c r="RPF48" s="1477"/>
      <c r="RPG48" s="1477"/>
      <c r="RPH48" s="1477"/>
      <c r="RPI48" s="1477"/>
      <c r="RPJ48" s="1477"/>
      <c r="RPK48" s="1477"/>
      <c r="RPL48" s="1477"/>
      <c r="RPM48" s="1477"/>
      <c r="RPN48" s="1477"/>
      <c r="RPO48" s="1477"/>
      <c r="RPP48" s="1477"/>
      <c r="RPQ48" s="1477"/>
      <c r="RPR48" s="1477"/>
      <c r="RPS48" s="1477"/>
      <c r="RPT48" s="1477"/>
      <c r="RPU48" s="1477"/>
      <c r="RPV48" s="1477"/>
      <c r="RPW48" s="1477"/>
      <c r="RPX48" s="1477"/>
      <c r="RPY48" s="1477"/>
      <c r="RPZ48" s="1477"/>
      <c r="RQA48" s="1477"/>
      <c r="RQB48" s="1477"/>
      <c r="RQC48" s="1477"/>
      <c r="RQD48" s="1477"/>
      <c r="RQE48" s="1477"/>
      <c r="RQF48" s="1477"/>
      <c r="RQG48" s="1477"/>
      <c r="RQH48" s="1477"/>
      <c r="RQI48" s="1477"/>
      <c r="RQJ48" s="1477"/>
      <c r="RQK48" s="1477"/>
      <c r="RQL48" s="1477"/>
      <c r="RQM48" s="1477"/>
      <c r="RQN48" s="1477"/>
      <c r="RQO48" s="1477"/>
      <c r="RQP48" s="1477"/>
      <c r="RQQ48" s="1477"/>
      <c r="RQR48" s="1477"/>
      <c r="RQS48" s="1477"/>
      <c r="RQT48" s="1477"/>
      <c r="RQU48" s="1477"/>
      <c r="RQV48" s="1477"/>
      <c r="RQW48" s="1477"/>
      <c r="RQX48" s="1477"/>
      <c r="RQY48" s="1477"/>
      <c r="RQZ48" s="1477"/>
      <c r="RRA48" s="1477"/>
      <c r="RRB48" s="1477"/>
      <c r="RRC48" s="1477"/>
      <c r="RRD48" s="1477"/>
      <c r="RRE48" s="1477"/>
      <c r="RRF48" s="1477"/>
      <c r="RRG48" s="1477"/>
      <c r="RRH48" s="1477"/>
      <c r="RRI48" s="1477"/>
      <c r="RRJ48" s="1477"/>
      <c r="RRK48" s="1477"/>
      <c r="RRL48" s="1477"/>
      <c r="RRM48" s="1477"/>
      <c r="RRN48" s="1477"/>
      <c r="RRO48" s="1477"/>
      <c r="RRP48" s="1477"/>
      <c r="RRQ48" s="1477"/>
      <c r="RRR48" s="1477"/>
      <c r="RRS48" s="1477"/>
      <c r="RRT48" s="1477"/>
      <c r="RRU48" s="1477"/>
      <c r="RRV48" s="1477"/>
      <c r="RRW48" s="1477"/>
      <c r="RRX48" s="1477"/>
      <c r="RRY48" s="1477"/>
      <c r="RRZ48" s="1477"/>
      <c r="RSA48" s="1477"/>
      <c r="RSB48" s="1477"/>
      <c r="RSC48" s="1477"/>
      <c r="RSD48" s="1477"/>
      <c r="RSE48" s="1477"/>
      <c r="RSF48" s="1477"/>
      <c r="RSG48" s="1477"/>
      <c r="RSH48" s="1477"/>
      <c r="RSI48" s="1477"/>
      <c r="RSJ48" s="1477"/>
      <c r="RSK48" s="1477"/>
      <c r="RSL48" s="1477"/>
      <c r="RSM48" s="1477"/>
      <c r="RSN48" s="1477"/>
      <c r="RSO48" s="1477"/>
      <c r="RSP48" s="1477"/>
      <c r="RSQ48" s="1477"/>
      <c r="RSR48" s="1477"/>
      <c r="RSS48" s="1477"/>
      <c r="RST48" s="1477"/>
      <c r="RSU48" s="1477"/>
      <c r="RSV48" s="1477"/>
      <c r="RSW48" s="1477"/>
      <c r="RSX48" s="1477"/>
      <c r="RSY48" s="1477"/>
      <c r="RSZ48" s="1477"/>
      <c r="RTA48" s="1477"/>
      <c r="RTB48" s="1477"/>
      <c r="RTC48" s="1477"/>
      <c r="RTD48" s="1477"/>
      <c r="RTE48" s="1477"/>
      <c r="RTF48" s="1477"/>
      <c r="RTG48" s="1477"/>
      <c r="RTH48" s="1477"/>
      <c r="RTI48" s="1477"/>
      <c r="RTJ48" s="1477"/>
      <c r="RTK48" s="1477"/>
      <c r="RTL48" s="1477"/>
      <c r="RTM48" s="1477"/>
      <c r="RTN48" s="1477"/>
      <c r="RTO48" s="1477"/>
      <c r="RTP48" s="1477"/>
      <c r="RTQ48" s="1477"/>
      <c r="RTR48" s="1477"/>
      <c r="RTS48" s="1477"/>
      <c r="RTT48" s="1477"/>
      <c r="RTU48" s="1477"/>
      <c r="RTV48" s="1477"/>
      <c r="RTW48" s="1477"/>
      <c r="RTX48" s="1477"/>
      <c r="RTY48" s="1477"/>
      <c r="RTZ48" s="1477"/>
      <c r="RUA48" s="1477"/>
      <c r="RUB48" s="1477"/>
      <c r="RUC48" s="1477"/>
      <c r="RUD48" s="1477"/>
      <c r="RUE48" s="1477"/>
      <c r="RUF48" s="1477"/>
      <c r="RUG48" s="1477"/>
      <c r="RUH48" s="1477"/>
      <c r="RUI48" s="1477"/>
      <c r="RUJ48" s="1477"/>
      <c r="RUK48" s="1477"/>
      <c r="RUL48" s="1477"/>
      <c r="RUM48" s="1477"/>
      <c r="RUN48" s="1477"/>
      <c r="RUO48" s="1477"/>
      <c r="RUP48" s="1477"/>
      <c r="RUQ48" s="1477"/>
      <c r="RUR48" s="1477"/>
      <c r="RUS48" s="1477"/>
      <c r="RUT48" s="1477"/>
      <c r="RUU48" s="1477"/>
      <c r="RUV48" s="1477"/>
      <c r="RUW48" s="1477"/>
      <c r="RUX48" s="1477"/>
      <c r="RUY48" s="1477"/>
      <c r="RUZ48" s="1477"/>
      <c r="RVA48" s="1477"/>
      <c r="RVB48" s="1477"/>
      <c r="RVC48" s="1477"/>
      <c r="RVD48" s="1477"/>
      <c r="RVE48" s="1477"/>
      <c r="RVF48" s="1477"/>
      <c r="RVG48" s="1477"/>
      <c r="RVH48" s="1477"/>
      <c r="RVI48" s="1477"/>
      <c r="RVJ48" s="1477"/>
      <c r="RVK48" s="1477"/>
      <c r="RVL48" s="1477"/>
      <c r="RVM48" s="1477"/>
      <c r="RVN48" s="1477"/>
      <c r="RVO48" s="1477"/>
      <c r="RVP48" s="1477"/>
      <c r="RVQ48" s="1477"/>
      <c r="RVR48" s="1477"/>
      <c r="RVS48" s="1477"/>
      <c r="RVT48" s="1477"/>
      <c r="RVU48" s="1477"/>
      <c r="RVV48" s="1477"/>
      <c r="RVW48" s="1477"/>
      <c r="RVX48" s="1477"/>
      <c r="RVY48" s="1477"/>
      <c r="RVZ48" s="1477"/>
      <c r="RWA48" s="1477"/>
      <c r="RWB48" s="1477"/>
      <c r="RWC48" s="1477"/>
      <c r="RWD48" s="1477"/>
      <c r="RWE48" s="1477"/>
      <c r="RWF48" s="1477"/>
      <c r="RWG48" s="1477"/>
      <c r="RWH48" s="1477"/>
      <c r="RWI48" s="1477"/>
      <c r="RWJ48" s="1477"/>
      <c r="RWK48" s="1477"/>
      <c r="RWL48" s="1477"/>
      <c r="RWM48" s="1477"/>
      <c r="RWN48" s="1477"/>
      <c r="RWO48" s="1477"/>
      <c r="RWP48" s="1477"/>
      <c r="RWQ48" s="1477"/>
      <c r="RWR48" s="1477"/>
      <c r="RWS48" s="1477"/>
      <c r="RWT48" s="1477"/>
      <c r="RWU48" s="1477"/>
      <c r="RWV48" s="1477"/>
      <c r="RWW48" s="1477"/>
      <c r="RWX48" s="1477"/>
      <c r="RWY48" s="1477"/>
      <c r="RWZ48" s="1477"/>
      <c r="RXA48" s="1477"/>
      <c r="RXB48" s="1477"/>
      <c r="RXC48" s="1477"/>
      <c r="RXD48" s="1477"/>
      <c r="RXE48" s="1477"/>
      <c r="RXF48" s="1477"/>
      <c r="RXG48" s="1477"/>
      <c r="RXH48" s="1477"/>
      <c r="RXI48" s="1477"/>
      <c r="RXJ48" s="1477"/>
      <c r="RXK48" s="1477"/>
      <c r="RXL48" s="1477"/>
      <c r="RXM48" s="1477"/>
      <c r="RXN48" s="1477"/>
      <c r="RXO48" s="1477"/>
      <c r="RXP48" s="1477"/>
      <c r="RXQ48" s="1477"/>
      <c r="RXR48" s="1477"/>
      <c r="RXS48" s="1477"/>
      <c r="RXT48" s="1477"/>
      <c r="RXU48" s="1477"/>
      <c r="RXV48" s="1477"/>
      <c r="RXW48" s="1477"/>
      <c r="RXX48" s="1477"/>
      <c r="RXY48" s="1477"/>
      <c r="RXZ48" s="1477"/>
      <c r="RYA48" s="1477"/>
      <c r="RYB48" s="1477"/>
      <c r="RYC48" s="1477"/>
      <c r="RYD48" s="1477"/>
      <c r="RYE48" s="1477"/>
      <c r="RYF48" s="1477"/>
      <c r="RYG48" s="1477"/>
      <c r="RYH48" s="1477"/>
      <c r="RYI48" s="1477"/>
      <c r="RYJ48" s="1477"/>
      <c r="RYK48" s="1477"/>
      <c r="RYL48" s="1477"/>
      <c r="RYM48" s="1477"/>
      <c r="RYN48" s="1477"/>
      <c r="RYO48" s="1477"/>
      <c r="RYP48" s="1477"/>
      <c r="RYQ48" s="1477"/>
      <c r="RYR48" s="1477"/>
      <c r="RYS48" s="1477"/>
      <c r="RYT48" s="1477"/>
      <c r="RYU48" s="1477"/>
      <c r="RYV48" s="1477"/>
      <c r="RYW48" s="1477"/>
      <c r="RYX48" s="1477"/>
      <c r="RYY48" s="1477"/>
      <c r="RYZ48" s="1477"/>
      <c r="RZA48" s="1477"/>
      <c r="RZB48" s="1477"/>
      <c r="RZC48" s="1477"/>
      <c r="RZD48" s="1477"/>
      <c r="RZE48" s="1477"/>
      <c r="RZF48" s="1477"/>
      <c r="RZG48" s="1477"/>
      <c r="RZH48" s="1477"/>
      <c r="RZI48" s="1477"/>
      <c r="RZJ48" s="1477"/>
      <c r="RZK48" s="1477"/>
      <c r="RZL48" s="1477"/>
      <c r="RZM48" s="1477"/>
      <c r="RZN48" s="1477"/>
      <c r="RZO48" s="1477"/>
      <c r="RZP48" s="1477"/>
      <c r="RZQ48" s="1477"/>
      <c r="RZR48" s="1477"/>
      <c r="RZS48" s="1477"/>
      <c r="RZT48" s="1477"/>
      <c r="RZU48" s="1477"/>
      <c r="RZV48" s="1477"/>
      <c r="RZW48" s="1477"/>
      <c r="RZX48" s="1477"/>
      <c r="RZY48" s="1477"/>
      <c r="RZZ48" s="1477"/>
      <c r="SAA48" s="1477"/>
      <c r="SAB48" s="1477"/>
      <c r="SAC48" s="1477"/>
      <c r="SAD48" s="1477"/>
      <c r="SAE48" s="1477"/>
      <c r="SAF48" s="1477"/>
      <c r="SAG48" s="1477"/>
      <c r="SAH48" s="1477"/>
      <c r="SAI48" s="1477"/>
      <c r="SAJ48" s="1477"/>
      <c r="SAK48" s="1477"/>
      <c r="SAL48" s="1477"/>
      <c r="SAM48" s="1477"/>
      <c r="SAN48" s="1477"/>
      <c r="SAO48" s="1477"/>
      <c r="SAP48" s="1477"/>
      <c r="SAQ48" s="1477"/>
      <c r="SAR48" s="1477"/>
      <c r="SAS48" s="1477"/>
      <c r="SAT48" s="1477"/>
      <c r="SAU48" s="1477"/>
      <c r="SAV48" s="1477"/>
      <c r="SAW48" s="1477"/>
      <c r="SAX48" s="1477"/>
      <c r="SAY48" s="1477"/>
      <c r="SAZ48" s="1477"/>
      <c r="SBA48" s="1477"/>
      <c r="SBB48" s="1477"/>
      <c r="SBC48" s="1477"/>
      <c r="SBD48" s="1477"/>
      <c r="SBE48" s="1477"/>
      <c r="SBF48" s="1477"/>
      <c r="SBG48" s="1477"/>
      <c r="SBH48" s="1477"/>
      <c r="SBI48" s="1477"/>
      <c r="SBJ48" s="1477"/>
      <c r="SBK48" s="1477"/>
      <c r="SBL48" s="1477"/>
      <c r="SBM48" s="1477"/>
      <c r="SBN48" s="1477"/>
      <c r="SBO48" s="1477"/>
      <c r="SBP48" s="1477"/>
      <c r="SBQ48" s="1477"/>
      <c r="SBR48" s="1477"/>
      <c r="SBS48" s="1477"/>
      <c r="SBT48" s="1477"/>
      <c r="SBU48" s="1477"/>
      <c r="SBV48" s="1477"/>
      <c r="SBW48" s="1477"/>
      <c r="SBX48" s="1477"/>
      <c r="SBY48" s="1477"/>
      <c r="SBZ48" s="1477"/>
      <c r="SCA48" s="1477"/>
      <c r="SCB48" s="1477"/>
      <c r="SCC48" s="1477"/>
      <c r="SCD48" s="1477"/>
      <c r="SCE48" s="1477"/>
      <c r="SCF48" s="1477"/>
      <c r="SCG48" s="1477"/>
      <c r="SCH48" s="1477"/>
      <c r="SCI48" s="1477"/>
      <c r="SCJ48" s="1477"/>
      <c r="SCK48" s="1477"/>
      <c r="SCL48" s="1477"/>
      <c r="SCM48" s="1477"/>
      <c r="SCN48" s="1477"/>
      <c r="SCO48" s="1477"/>
      <c r="SCP48" s="1477"/>
      <c r="SCQ48" s="1477"/>
      <c r="SCR48" s="1477"/>
      <c r="SCS48" s="1477"/>
      <c r="SCT48" s="1477"/>
      <c r="SCU48" s="1477"/>
      <c r="SCV48" s="1477"/>
      <c r="SCW48" s="1477"/>
      <c r="SCX48" s="1477"/>
      <c r="SCY48" s="1477"/>
      <c r="SCZ48" s="1477"/>
      <c r="SDA48" s="1477"/>
      <c r="SDB48" s="1477"/>
      <c r="SDC48" s="1477"/>
      <c r="SDD48" s="1477"/>
      <c r="SDE48" s="1477"/>
      <c r="SDF48" s="1477"/>
      <c r="SDG48" s="1477"/>
      <c r="SDH48" s="1477"/>
      <c r="SDI48" s="1477"/>
      <c r="SDJ48" s="1477"/>
      <c r="SDK48" s="1477"/>
      <c r="SDL48" s="1477"/>
      <c r="SDM48" s="1477"/>
      <c r="SDN48" s="1477"/>
      <c r="SDO48" s="1477"/>
      <c r="SDP48" s="1477"/>
      <c r="SDQ48" s="1477"/>
      <c r="SDR48" s="1477"/>
      <c r="SDS48" s="1477"/>
      <c r="SDT48" s="1477"/>
      <c r="SDU48" s="1477"/>
      <c r="SDV48" s="1477"/>
      <c r="SDW48" s="1477"/>
      <c r="SDX48" s="1477"/>
      <c r="SDY48" s="1477"/>
      <c r="SDZ48" s="1477"/>
      <c r="SEA48" s="1477"/>
      <c r="SEB48" s="1477"/>
      <c r="SEC48" s="1477"/>
      <c r="SED48" s="1477"/>
      <c r="SEE48" s="1477"/>
      <c r="SEF48" s="1477"/>
      <c r="SEG48" s="1477"/>
      <c r="SEH48" s="1477"/>
      <c r="SEI48" s="1477"/>
      <c r="SEJ48" s="1477"/>
      <c r="SEK48" s="1477"/>
      <c r="SEL48" s="1477"/>
      <c r="SEM48" s="1477"/>
      <c r="SEN48" s="1477"/>
      <c r="SEO48" s="1477"/>
      <c r="SEP48" s="1477"/>
      <c r="SEQ48" s="1477"/>
      <c r="SER48" s="1477"/>
      <c r="SES48" s="1477"/>
      <c r="SET48" s="1477"/>
      <c r="SEU48" s="1477"/>
      <c r="SEV48" s="1477"/>
      <c r="SEW48" s="1477"/>
      <c r="SEX48" s="1477"/>
      <c r="SEY48" s="1477"/>
      <c r="SEZ48" s="1477"/>
      <c r="SFA48" s="1477"/>
      <c r="SFB48" s="1477"/>
      <c r="SFC48" s="1477"/>
      <c r="SFD48" s="1477"/>
      <c r="SFE48" s="1477"/>
      <c r="SFF48" s="1477"/>
      <c r="SFG48" s="1477"/>
      <c r="SFH48" s="1477"/>
      <c r="SFI48" s="1477"/>
      <c r="SFJ48" s="1477"/>
      <c r="SFK48" s="1477"/>
      <c r="SFL48" s="1477"/>
      <c r="SFM48" s="1477"/>
      <c r="SFN48" s="1477"/>
      <c r="SFO48" s="1477"/>
      <c r="SFP48" s="1477"/>
      <c r="SFQ48" s="1477"/>
      <c r="SFR48" s="1477"/>
      <c r="SFS48" s="1477"/>
      <c r="SFT48" s="1477"/>
      <c r="SFU48" s="1477"/>
      <c r="SFV48" s="1477"/>
      <c r="SFW48" s="1477"/>
      <c r="SFX48" s="1477"/>
      <c r="SFY48" s="1477"/>
      <c r="SFZ48" s="1477"/>
      <c r="SGA48" s="1477"/>
      <c r="SGB48" s="1477"/>
      <c r="SGC48" s="1477"/>
      <c r="SGD48" s="1477"/>
      <c r="SGE48" s="1477"/>
      <c r="SGF48" s="1477"/>
      <c r="SGG48" s="1477"/>
      <c r="SGH48" s="1477"/>
      <c r="SGI48" s="1477"/>
      <c r="SGJ48" s="1477"/>
      <c r="SGK48" s="1477"/>
      <c r="SGL48" s="1477"/>
      <c r="SGM48" s="1477"/>
      <c r="SGN48" s="1477"/>
      <c r="SGO48" s="1477"/>
      <c r="SGP48" s="1477"/>
      <c r="SGQ48" s="1477"/>
      <c r="SGR48" s="1477"/>
      <c r="SGS48" s="1477"/>
      <c r="SGT48" s="1477"/>
      <c r="SGU48" s="1477"/>
      <c r="SGV48" s="1477"/>
      <c r="SGW48" s="1477"/>
      <c r="SGX48" s="1477"/>
      <c r="SGY48" s="1477"/>
      <c r="SGZ48" s="1477"/>
      <c r="SHA48" s="1477"/>
      <c r="SHB48" s="1477"/>
      <c r="SHC48" s="1477"/>
      <c r="SHD48" s="1477"/>
      <c r="SHE48" s="1477"/>
      <c r="SHF48" s="1477"/>
      <c r="SHG48" s="1477"/>
      <c r="SHH48" s="1477"/>
      <c r="SHI48" s="1477"/>
      <c r="SHJ48" s="1477"/>
      <c r="SHK48" s="1477"/>
      <c r="SHL48" s="1477"/>
      <c r="SHM48" s="1477"/>
      <c r="SHN48" s="1477"/>
      <c r="SHO48" s="1477"/>
      <c r="SHP48" s="1477"/>
      <c r="SHQ48" s="1477"/>
      <c r="SHR48" s="1477"/>
      <c r="SHS48" s="1477"/>
      <c r="SHT48" s="1477"/>
      <c r="SHU48" s="1477"/>
      <c r="SHV48" s="1477"/>
      <c r="SHW48" s="1477"/>
      <c r="SHX48" s="1477"/>
      <c r="SHY48" s="1477"/>
      <c r="SHZ48" s="1477"/>
      <c r="SIA48" s="1477"/>
      <c r="SIB48" s="1477"/>
      <c r="SIC48" s="1477"/>
      <c r="SID48" s="1477"/>
      <c r="SIE48" s="1477"/>
      <c r="SIF48" s="1477"/>
      <c r="SIG48" s="1477"/>
      <c r="SIH48" s="1477"/>
      <c r="SII48" s="1477"/>
      <c r="SIJ48" s="1477"/>
      <c r="SIK48" s="1477"/>
      <c r="SIL48" s="1477"/>
      <c r="SIM48" s="1477"/>
      <c r="SIN48" s="1477"/>
      <c r="SIO48" s="1477"/>
      <c r="SIP48" s="1477"/>
      <c r="SIQ48" s="1477"/>
      <c r="SIR48" s="1477"/>
      <c r="SIS48" s="1477"/>
      <c r="SIT48" s="1477"/>
      <c r="SIU48" s="1477"/>
      <c r="SIV48" s="1477"/>
      <c r="SIW48" s="1477"/>
      <c r="SIX48" s="1477"/>
      <c r="SIY48" s="1477"/>
      <c r="SIZ48" s="1477"/>
      <c r="SJA48" s="1477"/>
      <c r="SJB48" s="1477"/>
      <c r="SJC48" s="1477"/>
      <c r="SJD48" s="1477"/>
      <c r="SJE48" s="1477"/>
      <c r="SJF48" s="1477"/>
      <c r="SJG48" s="1477"/>
      <c r="SJH48" s="1477"/>
      <c r="SJI48" s="1477"/>
      <c r="SJJ48" s="1477"/>
      <c r="SJK48" s="1477"/>
      <c r="SJL48" s="1477"/>
      <c r="SJM48" s="1477"/>
      <c r="SJN48" s="1477"/>
      <c r="SJO48" s="1477"/>
      <c r="SJP48" s="1477"/>
      <c r="SJQ48" s="1477"/>
      <c r="SJR48" s="1477"/>
      <c r="SJS48" s="1477"/>
      <c r="SJT48" s="1477"/>
      <c r="SJU48" s="1477"/>
      <c r="SJV48" s="1477"/>
      <c r="SJW48" s="1477"/>
      <c r="SJX48" s="1477"/>
      <c r="SJY48" s="1477"/>
      <c r="SJZ48" s="1477"/>
      <c r="SKA48" s="1477"/>
      <c r="SKB48" s="1477"/>
      <c r="SKC48" s="1477"/>
      <c r="SKD48" s="1477"/>
      <c r="SKE48" s="1477"/>
      <c r="SKF48" s="1477"/>
      <c r="SKG48" s="1477"/>
      <c r="SKH48" s="1477"/>
      <c r="SKI48" s="1477"/>
      <c r="SKJ48" s="1477"/>
      <c r="SKK48" s="1477"/>
      <c r="SKL48" s="1477"/>
      <c r="SKM48" s="1477"/>
      <c r="SKN48" s="1477"/>
      <c r="SKO48" s="1477"/>
      <c r="SKP48" s="1477"/>
      <c r="SKQ48" s="1477"/>
      <c r="SKR48" s="1477"/>
      <c r="SKS48" s="1477"/>
      <c r="SKT48" s="1477"/>
      <c r="SKU48" s="1477"/>
      <c r="SKV48" s="1477"/>
      <c r="SKW48" s="1477"/>
      <c r="SKX48" s="1477"/>
      <c r="SKY48" s="1477"/>
      <c r="SKZ48" s="1477"/>
      <c r="SLA48" s="1477"/>
      <c r="SLB48" s="1477"/>
      <c r="SLC48" s="1477"/>
      <c r="SLD48" s="1477"/>
      <c r="SLE48" s="1477"/>
      <c r="SLF48" s="1477"/>
      <c r="SLG48" s="1477"/>
      <c r="SLH48" s="1477"/>
      <c r="SLI48" s="1477"/>
      <c r="SLJ48" s="1477"/>
      <c r="SLK48" s="1477"/>
      <c r="SLL48" s="1477"/>
      <c r="SLM48" s="1477"/>
      <c r="SLN48" s="1477"/>
      <c r="SLO48" s="1477"/>
      <c r="SLP48" s="1477"/>
      <c r="SLQ48" s="1477"/>
      <c r="SLR48" s="1477"/>
      <c r="SLS48" s="1477"/>
      <c r="SLT48" s="1477"/>
      <c r="SLU48" s="1477"/>
      <c r="SLV48" s="1477"/>
      <c r="SLW48" s="1477"/>
      <c r="SLX48" s="1477"/>
      <c r="SLY48" s="1477"/>
      <c r="SLZ48" s="1477"/>
      <c r="SMA48" s="1477"/>
      <c r="SMB48" s="1477"/>
      <c r="SMC48" s="1477"/>
      <c r="SMD48" s="1477"/>
      <c r="SME48" s="1477"/>
      <c r="SMF48" s="1477"/>
      <c r="SMG48" s="1477"/>
      <c r="SMH48" s="1477"/>
      <c r="SMI48" s="1477"/>
      <c r="SMJ48" s="1477"/>
      <c r="SMK48" s="1477"/>
      <c r="SML48" s="1477"/>
      <c r="SMM48" s="1477"/>
      <c r="SMN48" s="1477"/>
      <c r="SMO48" s="1477"/>
      <c r="SMP48" s="1477"/>
      <c r="SMQ48" s="1477"/>
      <c r="SMR48" s="1477"/>
      <c r="SMS48" s="1477"/>
      <c r="SMT48" s="1477"/>
      <c r="SMU48" s="1477"/>
      <c r="SMV48" s="1477"/>
      <c r="SMW48" s="1477"/>
      <c r="SMX48" s="1477"/>
      <c r="SMY48" s="1477"/>
      <c r="SMZ48" s="1477"/>
      <c r="SNA48" s="1477"/>
      <c r="SNB48" s="1477"/>
      <c r="SNC48" s="1477"/>
      <c r="SND48" s="1477"/>
      <c r="SNE48" s="1477"/>
      <c r="SNF48" s="1477"/>
      <c r="SNG48" s="1477"/>
      <c r="SNH48" s="1477"/>
      <c r="SNI48" s="1477"/>
      <c r="SNJ48" s="1477"/>
      <c r="SNK48" s="1477"/>
      <c r="SNL48" s="1477"/>
      <c r="SNM48" s="1477"/>
      <c r="SNN48" s="1477"/>
      <c r="SNO48" s="1477"/>
      <c r="SNP48" s="1477"/>
      <c r="SNQ48" s="1477"/>
      <c r="SNR48" s="1477"/>
      <c r="SNS48" s="1477"/>
      <c r="SNT48" s="1477"/>
      <c r="SNU48" s="1477"/>
      <c r="SNV48" s="1477"/>
      <c r="SNW48" s="1477"/>
      <c r="SNX48" s="1477"/>
      <c r="SNY48" s="1477"/>
      <c r="SNZ48" s="1477"/>
      <c r="SOA48" s="1477"/>
      <c r="SOB48" s="1477"/>
      <c r="SOC48" s="1477"/>
      <c r="SOD48" s="1477"/>
      <c r="SOE48" s="1477"/>
      <c r="SOF48" s="1477"/>
      <c r="SOG48" s="1477"/>
      <c r="SOH48" s="1477"/>
      <c r="SOI48" s="1477"/>
      <c r="SOJ48" s="1477"/>
      <c r="SOK48" s="1477"/>
      <c r="SOL48" s="1477"/>
      <c r="SOM48" s="1477"/>
      <c r="SON48" s="1477"/>
      <c r="SOO48" s="1477"/>
      <c r="SOP48" s="1477"/>
      <c r="SOQ48" s="1477"/>
      <c r="SOR48" s="1477"/>
      <c r="SOS48" s="1477"/>
      <c r="SOT48" s="1477"/>
      <c r="SOU48" s="1477"/>
      <c r="SOV48" s="1477"/>
      <c r="SOW48" s="1477"/>
      <c r="SOX48" s="1477"/>
      <c r="SOY48" s="1477"/>
      <c r="SOZ48" s="1477"/>
      <c r="SPA48" s="1477"/>
      <c r="SPB48" s="1477"/>
      <c r="SPC48" s="1477"/>
      <c r="SPD48" s="1477"/>
      <c r="SPE48" s="1477"/>
      <c r="SPF48" s="1477"/>
      <c r="SPG48" s="1477"/>
      <c r="SPH48" s="1477"/>
      <c r="SPI48" s="1477"/>
      <c r="SPJ48" s="1477"/>
      <c r="SPK48" s="1477"/>
      <c r="SPL48" s="1477"/>
      <c r="SPM48" s="1477"/>
      <c r="SPN48" s="1477"/>
      <c r="SPO48" s="1477"/>
      <c r="SPP48" s="1477"/>
      <c r="SPQ48" s="1477"/>
      <c r="SPR48" s="1477"/>
      <c r="SPS48" s="1477"/>
      <c r="SPT48" s="1477"/>
      <c r="SPU48" s="1477"/>
      <c r="SPV48" s="1477"/>
      <c r="SPW48" s="1477"/>
      <c r="SPX48" s="1477"/>
      <c r="SPY48" s="1477"/>
      <c r="SPZ48" s="1477"/>
      <c r="SQA48" s="1477"/>
      <c r="SQB48" s="1477"/>
      <c r="SQC48" s="1477"/>
      <c r="SQD48" s="1477"/>
      <c r="SQE48" s="1477"/>
      <c r="SQF48" s="1477"/>
      <c r="SQG48" s="1477"/>
      <c r="SQH48" s="1477"/>
      <c r="SQI48" s="1477"/>
      <c r="SQJ48" s="1477"/>
      <c r="SQK48" s="1477"/>
      <c r="SQL48" s="1477"/>
      <c r="SQM48" s="1477"/>
      <c r="SQN48" s="1477"/>
      <c r="SQO48" s="1477"/>
      <c r="SQP48" s="1477"/>
      <c r="SQQ48" s="1477"/>
      <c r="SQR48" s="1477"/>
      <c r="SQS48" s="1477"/>
      <c r="SQT48" s="1477"/>
      <c r="SQU48" s="1477"/>
      <c r="SQV48" s="1477"/>
      <c r="SQW48" s="1477"/>
      <c r="SQX48" s="1477"/>
      <c r="SQY48" s="1477"/>
      <c r="SQZ48" s="1477"/>
      <c r="SRA48" s="1477"/>
      <c r="SRB48" s="1477"/>
      <c r="SRC48" s="1477"/>
      <c r="SRD48" s="1477"/>
      <c r="SRE48" s="1477"/>
      <c r="SRF48" s="1477"/>
      <c r="SRG48" s="1477"/>
      <c r="SRH48" s="1477"/>
      <c r="SRI48" s="1477"/>
      <c r="SRJ48" s="1477"/>
      <c r="SRK48" s="1477"/>
      <c r="SRL48" s="1477"/>
      <c r="SRM48" s="1477"/>
      <c r="SRN48" s="1477"/>
      <c r="SRO48" s="1477"/>
      <c r="SRP48" s="1477"/>
      <c r="SRQ48" s="1477"/>
      <c r="SRR48" s="1477"/>
      <c r="SRS48" s="1477"/>
      <c r="SRT48" s="1477"/>
      <c r="SRU48" s="1477"/>
      <c r="SRV48" s="1477"/>
      <c r="SRW48" s="1477"/>
      <c r="SRX48" s="1477"/>
      <c r="SRY48" s="1477"/>
      <c r="SRZ48" s="1477"/>
      <c r="SSA48" s="1477"/>
      <c r="SSB48" s="1477"/>
      <c r="SSC48" s="1477"/>
      <c r="SSD48" s="1477"/>
      <c r="SSE48" s="1477"/>
      <c r="SSF48" s="1477"/>
      <c r="SSG48" s="1477"/>
      <c r="SSH48" s="1477"/>
      <c r="SSI48" s="1477"/>
      <c r="SSJ48" s="1477"/>
      <c r="SSK48" s="1477"/>
      <c r="SSL48" s="1477"/>
      <c r="SSM48" s="1477"/>
      <c r="SSN48" s="1477"/>
      <c r="SSO48" s="1477"/>
      <c r="SSP48" s="1477"/>
      <c r="SSQ48" s="1477"/>
      <c r="SSR48" s="1477"/>
      <c r="SSS48" s="1477"/>
      <c r="SST48" s="1477"/>
      <c r="SSU48" s="1477"/>
      <c r="SSV48" s="1477"/>
      <c r="SSW48" s="1477"/>
      <c r="SSX48" s="1477"/>
      <c r="SSY48" s="1477"/>
      <c r="SSZ48" s="1477"/>
      <c r="STA48" s="1477"/>
      <c r="STB48" s="1477"/>
      <c r="STC48" s="1477"/>
      <c r="STD48" s="1477"/>
      <c r="STE48" s="1477"/>
      <c r="STF48" s="1477"/>
      <c r="STG48" s="1477"/>
      <c r="STH48" s="1477"/>
      <c r="STI48" s="1477"/>
      <c r="STJ48" s="1477"/>
      <c r="STK48" s="1477"/>
      <c r="STL48" s="1477"/>
      <c r="STM48" s="1477"/>
      <c r="STN48" s="1477"/>
      <c r="STO48" s="1477"/>
      <c r="STP48" s="1477"/>
      <c r="STQ48" s="1477"/>
      <c r="STR48" s="1477"/>
      <c r="STS48" s="1477"/>
      <c r="STT48" s="1477"/>
      <c r="STU48" s="1477"/>
      <c r="STV48" s="1477"/>
      <c r="STW48" s="1477"/>
      <c r="STX48" s="1477"/>
      <c r="STY48" s="1477"/>
      <c r="STZ48" s="1477"/>
      <c r="SUA48" s="1477"/>
      <c r="SUB48" s="1477"/>
      <c r="SUC48" s="1477"/>
      <c r="SUD48" s="1477"/>
      <c r="SUE48" s="1477"/>
      <c r="SUF48" s="1477"/>
      <c r="SUG48" s="1477"/>
      <c r="SUH48" s="1477"/>
      <c r="SUI48" s="1477"/>
      <c r="SUJ48" s="1477"/>
      <c r="SUK48" s="1477"/>
      <c r="SUL48" s="1477"/>
      <c r="SUM48" s="1477"/>
      <c r="SUN48" s="1477"/>
      <c r="SUO48" s="1477"/>
      <c r="SUP48" s="1477"/>
      <c r="SUQ48" s="1477"/>
      <c r="SUR48" s="1477"/>
      <c r="SUS48" s="1477"/>
      <c r="SUT48" s="1477"/>
      <c r="SUU48" s="1477"/>
      <c r="SUV48" s="1477"/>
      <c r="SUW48" s="1477"/>
      <c r="SUX48" s="1477"/>
      <c r="SUY48" s="1477"/>
      <c r="SUZ48" s="1477"/>
      <c r="SVA48" s="1477"/>
      <c r="SVB48" s="1477"/>
      <c r="SVC48" s="1477"/>
      <c r="SVD48" s="1477"/>
      <c r="SVE48" s="1477"/>
      <c r="SVF48" s="1477"/>
      <c r="SVG48" s="1477"/>
      <c r="SVH48" s="1477"/>
      <c r="SVI48" s="1477"/>
      <c r="SVJ48" s="1477"/>
      <c r="SVK48" s="1477"/>
      <c r="SVL48" s="1477"/>
      <c r="SVM48" s="1477"/>
      <c r="SVN48" s="1477"/>
      <c r="SVO48" s="1477"/>
      <c r="SVP48" s="1477"/>
      <c r="SVQ48" s="1477"/>
      <c r="SVR48" s="1477"/>
      <c r="SVS48" s="1477"/>
      <c r="SVT48" s="1477"/>
      <c r="SVU48" s="1477"/>
      <c r="SVV48" s="1477"/>
      <c r="SVW48" s="1477"/>
      <c r="SVX48" s="1477"/>
      <c r="SVY48" s="1477"/>
      <c r="SVZ48" s="1477"/>
      <c r="SWA48" s="1477"/>
      <c r="SWB48" s="1477"/>
      <c r="SWC48" s="1477"/>
      <c r="SWD48" s="1477"/>
      <c r="SWE48" s="1477"/>
      <c r="SWF48" s="1477"/>
      <c r="SWG48" s="1477"/>
      <c r="SWH48" s="1477"/>
      <c r="SWI48" s="1477"/>
      <c r="SWJ48" s="1477"/>
      <c r="SWK48" s="1477"/>
      <c r="SWL48" s="1477"/>
      <c r="SWM48" s="1477"/>
      <c r="SWN48" s="1477"/>
      <c r="SWO48" s="1477"/>
      <c r="SWP48" s="1477"/>
      <c r="SWQ48" s="1477"/>
      <c r="SWR48" s="1477"/>
      <c r="SWS48" s="1477"/>
      <c r="SWT48" s="1477"/>
      <c r="SWU48" s="1477"/>
      <c r="SWV48" s="1477"/>
      <c r="SWW48" s="1477"/>
      <c r="SWX48" s="1477"/>
      <c r="SWY48" s="1477"/>
      <c r="SWZ48" s="1477"/>
      <c r="SXA48" s="1477"/>
      <c r="SXB48" s="1477"/>
      <c r="SXC48" s="1477"/>
      <c r="SXD48" s="1477"/>
      <c r="SXE48" s="1477"/>
      <c r="SXF48" s="1477"/>
      <c r="SXG48" s="1477"/>
      <c r="SXH48" s="1477"/>
      <c r="SXI48" s="1477"/>
      <c r="SXJ48" s="1477"/>
      <c r="SXK48" s="1477"/>
      <c r="SXL48" s="1477"/>
      <c r="SXM48" s="1477"/>
      <c r="SXN48" s="1477"/>
      <c r="SXO48" s="1477"/>
      <c r="SXP48" s="1477"/>
      <c r="SXQ48" s="1477"/>
      <c r="SXR48" s="1477"/>
      <c r="SXS48" s="1477"/>
      <c r="SXT48" s="1477"/>
      <c r="SXU48" s="1477"/>
      <c r="SXV48" s="1477"/>
      <c r="SXW48" s="1477"/>
      <c r="SXX48" s="1477"/>
      <c r="SXY48" s="1477"/>
      <c r="SXZ48" s="1477"/>
      <c r="SYA48" s="1477"/>
      <c r="SYB48" s="1477"/>
      <c r="SYC48" s="1477"/>
      <c r="SYD48" s="1477"/>
      <c r="SYE48" s="1477"/>
      <c r="SYF48" s="1477"/>
      <c r="SYG48" s="1477"/>
      <c r="SYH48" s="1477"/>
      <c r="SYI48" s="1477"/>
      <c r="SYJ48" s="1477"/>
      <c r="SYK48" s="1477"/>
      <c r="SYL48" s="1477"/>
      <c r="SYM48" s="1477"/>
      <c r="SYN48" s="1477"/>
      <c r="SYO48" s="1477"/>
      <c r="SYP48" s="1477"/>
      <c r="SYQ48" s="1477"/>
      <c r="SYR48" s="1477"/>
      <c r="SYS48" s="1477"/>
      <c r="SYT48" s="1477"/>
      <c r="SYU48" s="1477"/>
      <c r="SYV48" s="1477"/>
      <c r="SYW48" s="1477"/>
      <c r="SYX48" s="1477"/>
      <c r="SYY48" s="1477"/>
      <c r="SYZ48" s="1477"/>
      <c r="SZA48" s="1477"/>
      <c r="SZB48" s="1477"/>
      <c r="SZC48" s="1477"/>
      <c r="SZD48" s="1477"/>
      <c r="SZE48" s="1477"/>
      <c r="SZF48" s="1477"/>
      <c r="SZG48" s="1477"/>
      <c r="SZH48" s="1477"/>
      <c r="SZI48" s="1477"/>
      <c r="SZJ48" s="1477"/>
      <c r="SZK48" s="1477"/>
      <c r="SZL48" s="1477"/>
      <c r="SZM48" s="1477"/>
      <c r="SZN48" s="1477"/>
      <c r="SZO48" s="1477"/>
      <c r="SZP48" s="1477"/>
      <c r="SZQ48" s="1477"/>
      <c r="SZR48" s="1477"/>
      <c r="SZS48" s="1477"/>
      <c r="SZT48" s="1477"/>
      <c r="SZU48" s="1477"/>
      <c r="SZV48" s="1477"/>
      <c r="SZW48" s="1477"/>
      <c r="SZX48" s="1477"/>
      <c r="SZY48" s="1477"/>
      <c r="SZZ48" s="1477"/>
      <c r="TAA48" s="1477"/>
      <c r="TAB48" s="1477"/>
      <c r="TAC48" s="1477"/>
      <c r="TAD48" s="1477"/>
      <c r="TAE48" s="1477"/>
      <c r="TAF48" s="1477"/>
      <c r="TAG48" s="1477"/>
      <c r="TAH48" s="1477"/>
      <c r="TAI48" s="1477"/>
      <c r="TAJ48" s="1477"/>
      <c r="TAK48" s="1477"/>
      <c r="TAL48" s="1477"/>
      <c r="TAM48" s="1477"/>
      <c r="TAN48" s="1477"/>
      <c r="TAO48" s="1477"/>
      <c r="TAP48" s="1477"/>
      <c r="TAQ48" s="1477"/>
      <c r="TAR48" s="1477"/>
      <c r="TAS48" s="1477"/>
      <c r="TAT48" s="1477"/>
      <c r="TAU48" s="1477"/>
      <c r="TAV48" s="1477"/>
      <c r="TAW48" s="1477"/>
      <c r="TAX48" s="1477"/>
      <c r="TAY48" s="1477"/>
      <c r="TAZ48" s="1477"/>
      <c r="TBA48" s="1477"/>
      <c r="TBB48" s="1477"/>
      <c r="TBC48" s="1477"/>
      <c r="TBD48" s="1477"/>
      <c r="TBE48" s="1477"/>
      <c r="TBF48" s="1477"/>
      <c r="TBG48" s="1477"/>
      <c r="TBH48" s="1477"/>
      <c r="TBI48" s="1477"/>
      <c r="TBJ48" s="1477"/>
      <c r="TBK48" s="1477"/>
      <c r="TBL48" s="1477"/>
      <c r="TBM48" s="1477"/>
      <c r="TBN48" s="1477"/>
      <c r="TBO48" s="1477"/>
      <c r="TBP48" s="1477"/>
      <c r="TBQ48" s="1477"/>
      <c r="TBR48" s="1477"/>
      <c r="TBS48" s="1477"/>
      <c r="TBT48" s="1477"/>
      <c r="TBU48" s="1477"/>
      <c r="TBV48" s="1477"/>
      <c r="TBW48" s="1477"/>
      <c r="TBX48" s="1477"/>
      <c r="TBY48" s="1477"/>
      <c r="TBZ48" s="1477"/>
      <c r="TCA48" s="1477"/>
      <c r="TCB48" s="1477"/>
      <c r="TCC48" s="1477"/>
      <c r="TCD48" s="1477"/>
      <c r="TCE48" s="1477"/>
      <c r="TCF48" s="1477"/>
      <c r="TCG48" s="1477"/>
      <c r="TCH48" s="1477"/>
      <c r="TCI48" s="1477"/>
      <c r="TCJ48" s="1477"/>
      <c r="TCK48" s="1477"/>
      <c r="TCL48" s="1477"/>
      <c r="TCM48" s="1477"/>
      <c r="TCN48" s="1477"/>
      <c r="TCO48" s="1477"/>
      <c r="TCP48" s="1477"/>
      <c r="TCQ48" s="1477"/>
      <c r="TCR48" s="1477"/>
      <c r="TCS48" s="1477"/>
      <c r="TCT48" s="1477"/>
      <c r="TCU48" s="1477"/>
      <c r="TCV48" s="1477"/>
      <c r="TCW48" s="1477"/>
      <c r="TCX48" s="1477"/>
      <c r="TCY48" s="1477"/>
      <c r="TCZ48" s="1477"/>
      <c r="TDA48" s="1477"/>
      <c r="TDB48" s="1477"/>
      <c r="TDC48" s="1477"/>
      <c r="TDD48" s="1477"/>
      <c r="TDE48" s="1477"/>
      <c r="TDF48" s="1477"/>
      <c r="TDG48" s="1477"/>
      <c r="TDH48" s="1477"/>
      <c r="TDI48" s="1477"/>
      <c r="TDJ48" s="1477"/>
      <c r="TDK48" s="1477"/>
      <c r="TDL48" s="1477"/>
      <c r="TDM48" s="1477"/>
      <c r="TDN48" s="1477"/>
      <c r="TDO48" s="1477"/>
      <c r="TDP48" s="1477"/>
      <c r="TDQ48" s="1477"/>
      <c r="TDR48" s="1477"/>
      <c r="TDS48" s="1477"/>
      <c r="TDT48" s="1477"/>
      <c r="TDU48" s="1477"/>
      <c r="TDV48" s="1477"/>
      <c r="TDW48" s="1477"/>
      <c r="TDX48" s="1477"/>
      <c r="TDY48" s="1477"/>
      <c r="TDZ48" s="1477"/>
      <c r="TEA48" s="1477"/>
      <c r="TEB48" s="1477"/>
      <c r="TEC48" s="1477"/>
      <c r="TED48" s="1477"/>
      <c r="TEE48" s="1477"/>
      <c r="TEF48" s="1477"/>
      <c r="TEG48" s="1477"/>
      <c r="TEH48" s="1477"/>
      <c r="TEI48" s="1477"/>
      <c r="TEJ48" s="1477"/>
      <c r="TEK48" s="1477"/>
      <c r="TEL48" s="1477"/>
      <c r="TEM48" s="1477"/>
      <c r="TEN48" s="1477"/>
      <c r="TEO48" s="1477"/>
      <c r="TEP48" s="1477"/>
      <c r="TEQ48" s="1477"/>
      <c r="TER48" s="1477"/>
      <c r="TES48" s="1477"/>
      <c r="TET48" s="1477"/>
      <c r="TEU48" s="1477"/>
      <c r="TEV48" s="1477"/>
      <c r="TEW48" s="1477"/>
      <c r="TEX48" s="1477"/>
      <c r="TEY48" s="1477"/>
      <c r="TEZ48" s="1477"/>
      <c r="TFA48" s="1477"/>
      <c r="TFB48" s="1477"/>
      <c r="TFC48" s="1477"/>
      <c r="TFD48" s="1477"/>
      <c r="TFE48" s="1477"/>
      <c r="TFF48" s="1477"/>
      <c r="TFG48" s="1477"/>
      <c r="TFH48" s="1477"/>
      <c r="TFI48" s="1477"/>
      <c r="TFJ48" s="1477"/>
      <c r="TFK48" s="1477"/>
      <c r="TFL48" s="1477"/>
      <c r="TFM48" s="1477"/>
      <c r="TFN48" s="1477"/>
      <c r="TFO48" s="1477"/>
      <c r="TFP48" s="1477"/>
      <c r="TFQ48" s="1477"/>
      <c r="TFR48" s="1477"/>
      <c r="TFS48" s="1477"/>
      <c r="TFT48" s="1477"/>
      <c r="TFU48" s="1477"/>
      <c r="TFV48" s="1477"/>
      <c r="TFW48" s="1477"/>
      <c r="TFX48" s="1477"/>
      <c r="TFY48" s="1477"/>
      <c r="TFZ48" s="1477"/>
      <c r="TGA48" s="1477"/>
      <c r="TGB48" s="1477"/>
      <c r="TGC48" s="1477"/>
      <c r="TGD48" s="1477"/>
      <c r="TGE48" s="1477"/>
      <c r="TGF48" s="1477"/>
      <c r="TGG48" s="1477"/>
      <c r="TGH48" s="1477"/>
      <c r="TGI48" s="1477"/>
      <c r="TGJ48" s="1477"/>
      <c r="TGK48" s="1477"/>
      <c r="TGL48" s="1477"/>
      <c r="TGM48" s="1477"/>
      <c r="TGN48" s="1477"/>
      <c r="TGO48" s="1477"/>
      <c r="TGP48" s="1477"/>
      <c r="TGQ48" s="1477"/>
      <c r="TGR48" s="1477"/>
      <c r="TGS48" s="1477"/>
      <c r="TGT48" s="1477"/>
      <c r="TGU48" s="1477"/>
      <c r="TGV48" s="1477"/>
      <c r="TGW48" s="1477"/>
      <c r="TGX48" s="1477"/>
      <c r="TGY48" s="1477"/>
      <c r="TGZ48" s="1477"/>
      <c r="THA48" s="1477"/>
      <c r="THB48" s="1477"/>
      <c r="THC48" s="1477"/>
      <c r="THD48" s="1477"/>
      <c r="THE48" s="1477"/>
      <c r="THF48" s="1477"/>
      <c r="THG48" s="1477"/>
      <c r="THH48" s="1477"/>
      <c r="THI48" s="1477"/>
      <c r="THJ48" s="1477"/>
      <c r="THK48" s="1477"/>
      <c r="THL48" s="1477"/>
      <c r="THM48" s="1477"/>
      <c r="THN48" s="1477"/>
      <c r="THO48" s="1477"/>
      <c r="THP48" s="1477"/>
      <c r="THQ48" s="1477"/>
      <c r="THR48" s="1477"/>
      <c r="THS48" s="1477"/>
      <c r="THT48" s="1477"/>
      <c r="THU48" s="1477"/>
      <c r="THV48" s="1477"/>
      <c r="THW48" s="1477"/>
      <c r="THX48" s="1477"/>
      <c r="THY48" s="1477"/>
      <c r="THZ48" s="1477"/>
      <c r="TIA48" s="1477"/>
      <c r="TIB48" s="1477"/>
      <c r="TIC48" s="1477"/>
      <c r="TID48" s="1477"/>
      <c r="TIE48" s="1477"/>
      <c r="TIF48" s="1477"/>
      <c r="TIG48" s="1477"/>
      <c r="TIH48" s="1477"/>
      <c r="TII48" s="1477"/>
      <c r="TIJ48" s="1477"/>
      <c r="TIK48" s="1477"/>
      <c r="TIL48" s="1477"/>
      <c r="TIM48" s="1477"/>
      <c r="TIN48" s="1477"/>
      <c r="TIO48" s="1477"/>
      <c r="TIP48" s="1477"/>
      <c r="TIQ48" s="1477"/>
      <c r="TIR48" s="1477"/>
      <c r="TIS48" s="1477"/>
      <c r="TIT48" s="1477"/>
      <c r="TIU48" s="1477"/>
      <c r="TIV48" s="1477"/>
      <c r="TIW48" s="1477"/>
      <c r="TIX48" s="1477"/>
      <c r="TIY48" s="1477"/>
      <c r="TIZ48" s="1477"/>
      <c r="TJA48" s="1477"/>
      <c r="TJB48" s="1477"/>
      <c r="TJC48" s="1477"/>
      <c r="TJD48" s="1477"/>
      <c r="TJE48" s="1477"/>
      <c r="TJF48" s="1477"/>
      <c r="TJG48" s="1477"/>
      <c r="TJH48" s="1477"/>
      <c r="TJI48" s="1477"/>
      <c r="TJJ48" s="1477"/>
      <c r="TJK48" s="1477"/>
      <c r="TJL48" s="1477"/>
      <c r="TJM48" s="1477"/>
      <c r="TJN48" s="1477"/>
      <c r="TJO48" s="1477"/>
      <c r="TJP48" s="1477"/>
      <c r="TJQ48" s="1477"/>
      <c r="TJR48" s="1477"/>
      <c r="TJS48" s="1477"/>
      <c r="TJT48" s="1477"/>
      <c r="TJU48" s="1477"/>
      <c r="TJV48" s="1477"/>
      <c r="TJW48" s="1477"/>
      <c r="TJX48" s="1477"/>
      <c r="TJY48" s="1477"/>
      <c r="TJZ48" s="1477"/>
      <c r="TKA48" s="1477"/>
      <c r="TKB48" s="1477"/>
      <c r="TKC48" s="1477"/>
      <c r="TKD48" s="1477"/>
      <c r="TKE48" s="1477"/>
      <c r="TKF48" s="1477"/>
      <c r="TKG48" s="1477"/>
      <c r="TKH48" s="1477"/>
      <c r="TKI48" s="1477"/>
      <c r="TKJ48" s="1477"/>
      <c r="TKK48" s="1477"/>
      <c r="TKL48" s="1477"/>
      <c r="TKM48" s="1477"/>
      <c r="TKN48" s="1477"/>
      <c r="TKO48" s="1477"/>
      <c r="TKP48" s="1477"/>
      <c r="TKQ48" s="1477"/>
      <c r="TKR48" s="1477"/>
      <c r="TKS48" s="1477"/>
      <c r="TKT48" s="1477"/>
      <c r="TKU48" s="1477"/>
      <c r="TKV48" s="1477"/>
      <c r="TKW48" s="1477"/>
      <c r="TKX48" s="1477"/>
      <c r="TKY48" s="1477"/>
      <c r="TKZ48" s="1477"/>
      <c r="TLA48" s="1477"/>
      <c r="TLB48" s="1477"/>
      <c r="TLC48" s="1477"/>
      <c r="TLD48" s="1477"/>
      <c r="TLE48" s="1477"/>
      <c r="TLF48" s="1477"/>
      <c r="TLG48" s="1477"/>
      <c r="TLH48" s="1477"/>
      <c r="TLI48" s="1477"/>
      <c r="TLJ48" s="1477"/>
      <c r="TLK48" s="1477"/>
      <c r="TLL48" s="1477"/>
      <c r="TLM48" s="1477"/>
      <c r="TLN48" s="1477"/>
      <c r="TLO48" s="1477"/>
      <c r="TLP48" s="1477"/>
      <c r="TLQ48" s="1477"/>
      <c r="TLR48" s="1477"/>
      <c r="TLS48" s="1477"/>
      <c r="TLT48" s="1477"/>
      <c r="TLU48" s="1477"/>
      <c r="TLV48" s="1477"/>
      <c r="TLW48" s="1477"/>
      <c r="TLX48" s="1477"/>
      <c r="TLY48" s="1477"/>
      <c r="TLZ48" s="1477"/>
      <c r="TMA48" s="1477"/>
      <c r="TMB48" s="1477"/>
      <c r="TMC48" s="1477"/>
      <c r="TMD48" s="1477"/>
      <c r="TME48" s="1477"/>
      <c r="TMF48" s="1477"/>
      <c r="TMG48" s="1477"/>
      <c r="TMH48" s="1477"/>
      <c r="TMI48" s="1477"/>
      <c r="TMJ48" s="1477"/>
      <c r="TMK48" s="1477"/>
      <c r="TML48" s="1477"/>
      <c r="TMM48" s="1477"/>
      <c r="TMN48" s="1477"/>
      <c r="TMO48" s="1477"/>
      <c r="TMP48" s="1477"/>
      <c r="TMQ48" s="1477"/>
      <c r="TMR48" s="1477"/>
      <c r="TMS48" s="1477"/>
      <c r="TMT48" s="1477"/>
      <c r="TMU48" s="1477"/>
      <c r="TMV48" s="1477"/>
      <c r="TMW48" s="1477"/>
      <c r="TMX48" s="1477"/>
      <c r="TMY48" s="1477"/>
      <c r="TMZ48" s="1477"/>
      <c r="TNA48" s="1477"/>
      <c r="TNB48" s="1477"/>
      <c r="TNC48" s="1477"/>
      <c r="TND48" s="1477"/>
      <c r="TNE48" s="1477"/>
      <c r="TNF48" s="1477"/>
      <c r="TNG48" s="1477"/>
      <c r="TNH48" s="1477"/>
      <c r="TNI48" s="1477"/>
      <c r="TNJ48" s="1477"/>
      <c r="TNK48" s="1477"/>
      <c r="TNL48" s="1477"/>
      <c r="TNM48" s="1477"/>
      <c r="TNN48" s="1477"/>
      <c r="TNO48" s="1477"/>
      <c r="TNP48" s="1477"/>
      <c r="TNQ48" s="1477"/>
      <c r="TNR48" s="1477"/>
      <c r="TNS48" s="1477"/>
      <c r="TNT48" s="1477"/>
      <c r="TNU48" s="1477"/>
      <c r="TNV48" s="1477"/>
      <c r="TNW48" s="1477"/>
      <c r="TNX48" s="1477"/>
      <c r="TNY48" s="1477"/>
      <c r="TNZ48" s="1477"/>
      <c r="TOA48" s="1477"/>
      <c r="TOB48" s="1477"/>
      <c r="TOC48" s="1477"/>
      <c r="TOD48" s="1477"/>
      <c r="TOE48" s="1477"/>
      <c r="TOF48" s="1477"/>
      <c r="TOG48" s="1477"/>
      <c r="TOH48" s="1477"/>
      <c r="TOI48" s="1477"/>
      <c r="TOJ48" s="1477"/>
      <c r="TOK48" s="1477"/>
      <c r="TOL48" s="1477"/>
      <c r="TOM48" s="1477"/>
      <c r="TON48" s="1477"/>
      <c r="TOO48" s="1477"/>
      <c r="TOP48" s="1477"/>
      <c r="TOQ48" s="1477"/>
      <c r="TOR48" s="1477"/>
      <c r="TOS48" s="1477"/>
      <c r="TOT48" s="1477"/>
      <c r="TOU48" s="1477"/>
      <c r="TOV48" s="1477"/>
      <c r="TOW48" s="1477"/>
      <c r="TOX48" s="1477"/>
      <c r="TOY48" s="1477"/>
      <c r="TOZ48" s="1477"/>
      <c r="TPA48" s="1477"/>
      <c r="TPB48" s="1477"/>
      <c r="TPC48" s="1477"/>
      <c r="TPD48" s="1477"/>
      <c r="TPE48" s="1477"/>
      <c r="TPF48" s="1477"/>
      <c r="TPG48" s="1477"/>
      <c r="TPH48" s="1477"/>
      <c r="TPI48" s="1477"/>
      <c r="TPJ48" s="1477"/>
      <c r="TPK48" s="1477"/>
      <c r="TPL48" s="1477"/>
      <c r="TPM48" s="1477"/>
      <c r="TPN48" s="1477"/>
      <c r="TPO48" s="1477"/>
      <c r="TPP48" s="1477"/>
      <c r="TPQ48" s="1477"/>
      <c r="TPR48" s="1477"/>
      <c r="TPS48" s="1477"/>
      <c r="TPT48" s="1477"/>
      <c r="TPU48" s="1477"/>
      <c r="TPV48" s="1477"/>
      <c r="TPW48" s="1477"/>
      <c r="TPX48" s="1477"/>
      <c r="TPY48" s="1477"/>
      <c r="TPZ48" s="1477"/>
      <c r="TQA48" s="1477"/>
      <c r="TQB48" s="1477"/>
      <c r="TQC48" s="1477"/>
      <c r="TQD48" s="1477"/>
      <c r="TQE48" s="1477"/>
      <c r="TQF48" s="1477"/>
      <c r="TQG48" s="1477"/>
      <c r="TQH48" s="1477"/>
      <c r="TQI48" s="1477"/>
      <c r="TQJ48" s="1477"/>
      <c r="TQK48" s="1477"/>
      <c r="TQL48" s="1477"/>
      <c r="TQM48" s="1477"/>
      <c r="TQN48" s="1477"/>
      <c r="TQO48" s="1477"/>
      <c r="TQP48" s="1477"/>
      <c r="TQQ48" s="1477"/>
      <c r="TQR48" s="1477"/>
      <c r="TQS48" s="1477"/>
      <c r="TQT48" s="1477"/>
      <c r="TQU48" s="1477"/>
      <c r="TQV48" s="1477"/>
      <c r="TQW48" s="1477"/>
      <c r="TQX48" s="1477"/>
      <c r="TQY48" s="1477"/>
      <c r="TQZ48" s="1477"/>
      <c r="TRA48" s="1477"/>
      <c r="TRB48" s="1477"/>
      <c r="TRC48" s="1477"/>
      <c r="TRD48" s="1477"/>
      <c r="TRE48" s="1477"/>
      <c r="TRF48" s="1477"/>
      <c r="TRG48" s="1477"/>
      <c r="TRH48" s="1477"/>
      <c r="TRI48" s="1477"/>
      <c r="TRJ48" s="1477"/>
      <c r="TRK48" s="1477"/>
      <c r="TRL48" s="1477"/>
      <c r="TRM48" s="1477"/>
      <c r="TRN48" s="1477"/>
      <c r="TRO48" s="1477"/>
      <c r="TRP48" s="1477"/>
      <c r="TRQ48" s="1477"/>
      <c r="TRR48" s="1477"/>
      <c r="TRS48" s="1477"/>
      <c r="TRT48" s="1477"/>
      <c r="TRU48" s="1477"/>
      <c r="TRV48" s="1477"/>
      <c r="TRW48" s="1477"/>
      <c r="TRX48" s="1477"/>
      <c r="TRY48" s="1477"/>
      <c r="TRZ48" s="1477"/>
      <c r="TSA48" s="1477"/>
      <c r="TSB48" s="1477"/>
      <c r="TSC48" s="1477"/>
      <c r="TSD48" s="1477"/>
      <c r="TSE48" s="1477"/>
      <c r="TSF48" s="1477"/>
      <c r="TSG48" s="1477"/>
      <c r="TSH48" s="1477"/>
      <c r="TSI48" s="1477"/>
      <c r="TSJ48" s="1477"/>
      <c r="TSK48" s="1477"/>
      <c r="TSL48" s="1477"/>
      <c r="TSM48" s="1477"/>
      <c r="TSN48" s="1477"/>
      <c r="TSO48" s="1477"/>
      <c r="TSP48" s="1477"/>
      <c r="TSQ48" s="1477"/>
      <c r="TSR48" s="1477"/>
      <c r="TSS48" s="1477"/>
      <c r="TST48" s="1477"/>
      <c r="TSU48" s="1477"/>
      <c r="TSV48" s="1477"/>
      <c r="TSW48" s="1477"/>
      <c r="TSX48" s="1477"/>
      <c r="TSY48" s="1477"/>
      <c r="TSZ48" s="1477"/>
      <c r="TTA48" s="1477"/>
      <c r="TTB48" s="1477"/>
      <c r="TTC48" s="1477"/>
      <c r="TTD48" s="1477"/>
      <c r="TTE48" s="1477"/>
      <c r="TTF48" s="1477"/>
      <c r="TTG48" s="1477"/>
      <c r="TTH48" s="1477"/>
      <c r="TTI48" s="1477"/>
      <c r="TTJ48" s="1477"/>
      <c r="TTK48" s="1477"/>
      <c r="TTL48" s="1477"/>
      <c r="TTM48" s="1477"/>
      <c r="TTN48" s="1477"/>
      <c r="TTO48" s="1477"/>
      <c r="TTP48" s="1477"/>
      <c r="TTQ48" s="1477"/>
      <c r="TTR48" s="1477"/>
      <c r="TTS48" s="1477"/>
      <c r="TTT48" s="1477"/>
      <c r="TTU48" s="1477"/>
      <c r="TTV48" s="1477"/>
      <c r="TTW48" s="1477"/>
      <c r="TTX48" s="1477"/>
      <c r="TTY48" s="1477"/>
      <c r="TTZ48" s="1477"/>
      <c r="TUA48" s="1477"/>
      <c r="TUB48" s="1477"/>
      <c r="TUC48" s="1477"/>
      <c r="TUD48" s="1477"/>
      <c r="TUE48" s="1477"/>
      <c r="TUF48" s="1477"/>
      <c r="TUG48" s="1477"/>
      <c r="TUH48" s="1477"/>
      <c r="TUI48" s="1477"/>
      <c r="TUJ48" s="1477"/>
      <c r="TUK48" s="1477"/>
      <c r="TUL48" s="1477"/>
      <c r="TUM48" s="1477"/>
      <c r="TUN48" s="1477"/>
      <c r="TUO48" s="1477"/>
      <c r="TUP48" s="1477"/>
      <c r="TUQ48" s="1477"/>
      <c r="TUR48" s="1477"/>
      <c r="TUS48" s="1477"/>
      <c r="TUT48" s="1477"/>
      <c r="TUU48" s="1477"/>
      <c r="TUV48" s="1477"/>
      <c r="TUW48" s="1477"/>
      <c r="TUX48" s="1477"/>
      <c r="TUY48" s="1477"/>
      <c r="TUZ48" s="1477"/>
      <c r="TVA48" s="1477"/>
      <c r="TVB48" s="1477"/>
      <c r="TVC48" s="1477"/>
      <c r="TVD48" s="1477"/>
      <c r="TVE48" s="1477"/>
      <c r="TVF48" s="1477"/>
      <c r="TVG48" s="1477"/>
      <c r="TVH48" s="1477"/>
      <c r="TVI48" s="1477"/>
      <c r="TVJ48" s="1477"/>
      <c r="TVK48" s="1477"/>
      <c r="TVL48" s="1477"/>
      <c r="TVM48" s="1477"/>
      <c r="TVN48" s="1477"/>
      <c r="TVO48" s="1477"/>
      <c r="TVP48" s="1477"/>
      <c r="TVQ48" s="1477"/>
      <c r="TVR48" s="1477"/>
      <c r="TVS48" s="1477"/>
      <c r="TVT48" s="1477"/>
      <c r="TVU48" s="1477"/>
      <c r="TVV48" s="1477"/>
      <c r="TVW48" s="1477"/>
      <c r="TVX48" s="1477"/>
      <c r="TVY48" s="1477"/>
      <c r="TVZ48" s="1477"/>
      <c r="TWA48" s="1477"/>
      <c r="TWB48" s="1477"/>
      <c r="TWC48" s="1477"/>
      <c r="TWD48" s="1477"/>
      <c r="TWE48" s="1477"/>
      <c r="TWF48" s="1477"/>
      <c r="TWG48" s="1477"/>
      <c r="TWH48" s="1477"/>
      <c r="TWI48" s="1477"/>
      <c r="TWJ48" s="1477"/>
      <c r="TWK48" s="1477"/>
      <c r="TWL48" s="1477"/>
      <c r="TWM48" s="1477"/>
      <c r="TWN48" s="1477"/>
      <c r="TWO48" s="1477"/>
      <c r="TWP48" s="1477"/>
      <c r="TWQ48" s="1477"/>
      <c r="TWR48" s="1477"/>
      <c r="TWS48" s="1477"/>
      <c r="TWT48" s="1477"/>
      <c r="TWU48" s="1477"/>
      <c r="TWV48" s="1477"/>
      <c r="TWW48" s="1477"/>
      <c r="TWX48" s="1477"/>
      <c r="TWY48" s="1477"/>
      <c r="TWZ48" s="1477"/>
      <c r="TXA48" s="1477"/>
      <c r="TXB48" s="1477"/>
      <c r="TXC48" s="1477"/>
      <c r="TXD48" s="1477"/>
      <c r="TXE48" s="1477"/>
      <c r="TXF48" s="1477"/>
      <c r="TXG48" s="1477"/>
      <c r="TXH48" s="1477"/>
      <c r="TXI48" s="1477"/>
      <c r="TXJ48" s="1477"/>
      <c r="TXK48" s="1477"/>
      <c r="TXL48" s="1477"/>
      <c r="TXM48" s="1477"/>
      <c r="TXN48" s="1477"/>
      <c r="TXO48" s="1477"/>
      <c r="TXP48" s="1477"/>
      <c r="TXQ48" s="1477"/>
      <c r="TXR48" s="1477"/>
      <c r="TXS48" s="1477"/>
      <c r="TXT48" s="1477"/>
      <c r="TXU48" s="1477"/>
      <c r="TXV48" s="1477"/>
      <c r="TXW48" s="1477"/>
      <c r="TXX48" s="1477"/>
      <c r="TXY48" s="1477"/>
      <c r="TXZ48" s="1477"/>
      <c r="TYA48" s="1477"/>
      <c r="TYB48" s="1477"/>
      <c r="TYC48" s="1477"/>
      <c r="TYD48" s="1477"/>
      <c r="TYE48" s="1477"/>
      <c r="TYF48" s="1477"/>
      <c r="TYG48" s="1477"/>
      <c r="TYH48" s="1477"/>
      <c r="TYI48" s="1477"/>
      <c r="TYJ48" s="1477"/>
      <c r="TYK48" s="1477"/>
      <c r="TYL48" s="1477"/>
      <c r="TYM48" s="1477"/>
      <c r="TYN48" s="1477"/>
      <c r="TYO48" s="1477"/>
      <c r="TYP48" s="1477"/>
      <c r="TYQ48" s="1477"/>
      <c r="TYR48" s="1477"/>
      <c r="TYS48" s="1477"/>
      <c r="TYT48" s="1477"/>
      <c r="TYU48" s="1477"/>
      <c r="TYV48" s="1477"/>
      <c r="TYW48" s="1477"/>
      <c r="TYX48" s="1477"/>
      <c r="TYY48" s="1477"/>
      <c r="TYZ48" s="1477"/>
      <c r="TZA48" s="1477"/>
      <c r="TZB48" s="1477"/>
      <c r="TZC48" s="1477"/>
      <c r="TZD48" s="1477"/>
      <c r="TZE48" s="1477"/>
      <c r="TZF48" s="1477"/>
      <c r="TZG48" s="1477"/>
      <c r="TZH48" s="1477"/>
      <c r="TZI48" s="1477"/>
      <c r="TZJ48" s="1477"/>
      <c r="TZK48" s="1477"/>
      <c r="TZL48" s="1477"/>
      <c r="TZM48" s="1477"/>
      <c r="TZN48" s="1477"/>
      <c r="TZO48" s="1477"/>
      <c r="TZP48" s="1477"/>
      <c r="TZQ48" s="1477"/>
      <c r="TZR48" s="1477"/>
      <c r="TZS48" s="1477"/>
      <c r="TZT48" s="1477"/>
      <c r="TZU48" s="1477"/>
      <c r="TZV48" s="1477"/>
      <c r="TZW48" s="1477"/>
      <c r="TZX48" s="1477"/>
      <c r="TZY48" s="1477"/>
      <c r="TZZ48" s="1477"/>
      <c r="UAA48" s="1477"/>
      <c r="UAB48" s="1477"/>
      <c r="UAC48" s="1477"/>
      <c r="UAD48" s="1477"/>
      <c r="UAE48" s="1477"/>
      <c r="UAF48" s="1477"/>
      <c r="UAG48" s="1477"/>
      <c r="UAH48" s="1477"/>
      <c r="UAI48" s="1477"/>
      <c r="UAJ48" s="1477"/>
      <c r="UAK48" s="1477"/>
      <c r="UAL48" s="1477"/>
      <c r="UAM48" s="1477"/>
      <c r="UAN48" s="1477"/>
      <c r="UAO48" s="1477"/>
      <c r="UAP48" s="1477"/>
      <c r="UAQ48" s="1477"/>
      <c r="UAR48" s="1477"/>
      <c r="UAS48" s="1477"/>
      <c r="UAT48" s="1477"/>
      <c r="UAU48" s="1477"/>
      <c r="UAV48" s="1477"/>
      <c r="UAW48" s="1477"/>
      <c r="UAX48" s="1477"/>
      <c r="UAY48" s="1477"/>
      <c r="UAZ48" s="1477"/>
      <c r="UBA48" s="1477"/>
      <c r="UBB48" s="1477"/>
      <c r="UBC48" s="1477"/>
      <c r="UBD48" s="1477"/>
      <c r="UBE48" s="1477"/>
      <c r="UBF48" s="1477"/>
      <c r="UBG48" s="1477"/>
      <c r="UBH48" s="1477"/>
      <c r="UBI48" s="1477"/>
      <c r="UBJ48" s="1477"/>
      <c r="UBK48" s="1477"/>
      <c r="UBL48" s="1477"/>
      <c r="UBM48" s="1477"/>
      <c r="UBN48" s="1477"/>
      <c r="UBO48" s="1477"/>
      <c r="UBP48" s="1477"/>
      <c r="UBQ48" s="1477"/>
      <c r="UBR48" s="1477"/>
      <c r="UBS48" s="1477"/>
      <c r="UBT48" s="1477"/>
      <c r="UBU48" s="1477"/>
      <c r="UBV48" s="1477"/>
      <c r="UBW48" s="1477"/>
      <c r="UBX48" s="1477"/>
      <c r="UBY48" s="1477"/>
      <c r="UBZ48" s="1477"/>
      <c r="UCA48" s="1477"/>
      <c r="UCB48" s="1477"/>
      <c r="UCC48" s="1477"/>
      <c r="UCD48" s="1477"/>
      <c r="UCE48" s="1477"/>
      <c r="UCF48" s="1477"/>
      <c r="UCG48" s="1477"/>
      <c r="UCH48" s="1477"/>
      <c r="UCI48" s="1477"/>
      <c r="UCJ48" s="1477"/>
      <c r="UCK48" s="1477"/>
      <c r="UCL48" s="1477"/>
      <c r="UCM48" s="1477"/>
      <c r="UCN48" s="1477"/>
      <c r="UCO48" s="1477"/>
      <c r="UCP48" s="1477"/>
      <c r="UCQ48" s="1477"/>
      <c r="UCR48" s="1477"/>
      <c r="UCS48" s="1477"/>
      <c r="UCT48" s="1477"/>
      <c r="UCU48" s="1477"/>
      <c r="UCV48" s="1477"/>
      <c r="UCW48" s="1477"/>
      <c r="UCX48" s="1477"/>
      <c r="UCY48" s="1477"/>
      <c r="UCZ48" s="1477"/>
      <c r="UDA48" s="1477"/>
      <c r="UDB48" s="1477"/>
      <c r="UDC48" s="1477"/>
      <c r="UDD48" s="1477"/>
      <c r="UDE48" s="1477"/>
      <c r="UDF48" s="1477"/>
      <c r="UDG48" s="1477"/>
      <c r="UDH48" s="1477"/>
      <c r="UDI48" s="1477"/>
      <c r="UDJ48" s="1477"/>
      <c r="UDK48" s="1477"/>
      <c r="UDL48" s="1477"/>
      <c r="UDM48" s="1477"/>
      <c r="UDN48" s="1477"/>
      <c r="UDO48" s="1477"/>
      <c r="UDP48" s="1477"/>
      <c r="UDQ48" s="1477"/>
      <c r="UDR48" s="1477"/>
      <c r="UDS48" s="1477"/>
      <c r="UDT48" s="1477"/>
      <c r="UDU48" s="1477"/>
      <c r="UDV48" s="1477"/>
      <c r="UDW48" s="1477"/>
      <c r="UDX48" s="1477"/>
      <c r="UDY48" s="1477"/>
      <c r="UDZ48" s="1477"/>
      <c r="UEA48" s="1477"/>
      <c r="UEB48" s="1477"/>
      <c r="UEC48" s="1477"/>
      <c r="UED48" s="1477"/>
      <c r="UEE48" s="1477"/>
      <c r="UEF48" s="1477"/>
      <c r="UEG48" s="1477"/>
      <c r="UEH48" s="1477"/>
      <c r="UEI48" s="1477"/>
      <c r="UEJ48" s="1477"/>
      <c r="UEK48" s="1477"/>
      <c r="UEL48" s="1477"/>
      <c r="UEM48" s="1477"/>
      <c r="UEN48" s="1477"/>
      <c r="UEO48" s="1477"/>
      <c r="UEP48" s="1477"/>
      <c r="UEQ48" s="1477"/>
      <c r="UER48" s="1477"/>
      <c r="UES48" s="1477"/>
      <c r="UET48" s="1477"/>
      <c r="UEU48" s="1477"/>
      <c r="UEV48" s="1477"/>
      <c r="UEW48" s="1477"/>
      <c r="UEX48" s="1477"/>
      <c r="UEY48" s="1477"/>
      <c r="UEZ48" s="1477"/>
      <c r="UFA48" s="1477"/>
      <c r="UFB48" s="1477"/>
      <c r="UFC48" s="1477"/>
      <c r="UFD48" s="1477"/>
      <c r="UFE48" s="1477"/>
      <c r="UFF48" s="1477"/>
      <c r="UFG48" s="1477"/>
      <c r="UFH48" s="1477"/>
      <c r="UFI48" s="1477"/>
      <c r="UFJ48" s="1477"/>
      <c r="UFK48" s="1477"/>
      <c r="UFL48" s="1477"/>
      <c r="UFM48" s="1477"/>
      <c r="UFN48" s="1477"/>
      <c r="UFO48" s="1477"/>
      <c r="UFP48" s="1477"/>
      <c r="UFQ48" s="1477"/>
      <c r="UFR48" s="1477"/>
      <c r="UFS48" s="1477"/>
      <c r="UFT48" s="1477"/>
      <c r="UFU48" s="1477"/>
      <c r="UFV48" s="1477"/>
      <c r="UFW48" s="1477"/>
      <c r="UFX48" s="1477"/>
      <c r="UFY48" s="1477"/>
      <c r="UFZ48" s="1477"/>
      <c r="UGA48" s="1477"/>
      <c r="UGB48" s="1477"/>
      <c r="UGC48" s="1477"/>
      <c r="UGD48" s="1477"/>
      <c r="UGE48" s="1477"/>
      <c r="UGF48" s="1477"/>
      <c r="UGG48" s="1477"/>
      <c r="UGH48" s="1477"/>
      <c r="UGI48" s="1477"/>
      <c r="UGJ48" s="1477"/>
      <c r="UGK48" s="1477"/>
      <c r="UGL48" s="1477"/>
      <c r="UGM48" s="1477"/>
      <c r="UGN48" s="1477"/>
      <c r="UGO48" s="1477"/>
      <c r="UGP48" s="1477"/>
      <c r="UGQ48" s="1477"/>
      <c r="UGR48" s="1477"/>
      <c r="UGS48" s="1477"/>
      <c r="UGT48" s="1477"/>
      <c r="UGU48" s="1477"/>
      <c r="UGV48" s="1477"/>
      <c r="UGW48" s="1477"/>
      <c r="UGX48" s="1477"/>
      <c r="UGY48" s="1477"/>
      <c r="UGZ48" s="1477"/>
      <c r="UHA48" s="1477"/>
      <c r="UHB48" s="1477"/>
      <c r="UHC48" s="1477"/>
      <c r="UHD48" s="1477"/>
      <c r="UHE48" s="1477"/>
      <c r="UHF48" s="1477"/>
      <c r="UHG48" s="1477"/>
      <c r="UHH48" s="1477"/>
      <c r="UHI48" s="1477"/>
      <c r="UHJ48" s="1477"/>
      <c r="UHK48" s="1477"/>
      <c r="UHL48" s="1477"/>
      <c r="UHM48" s="1477"/>
      <c r="UHN48" s="1477"/>
      <c r="UHO48" s="1477"/>
      <c r="UHP48" s="1477"/>
      <c r="UHQ48" s="1477"/>
      <c r="UHR48" s="1477"/>
      <c r="UHS48" s="1477"/>
      <c r="UHT48" s="1477"/>
      <c r="UHU48" s="1477"/>
      <c r="UHV48" s="1477"/>
      <c r="UHW48" s="1477"/>
      <c r="UHX48" s="1477"/>
      <c r="UHY48" s="1477"/>
      <c r="UHZ48" s="1477"/>
      <c r="UIA48" s="1477"/>
      <c r="UIB48" s="1477"/>
      <c r="UIC48" s="1477"/>
      <c r="UID48" s="1477"/>
      <c r="UIE48" s="1477"/>
      <c r="UIF48" s="1477"/>
      <c r="UIG48" s="1477"/>
      <c r="UIH48" s="1477"/>
      <c r="UII48" s="1477"/>
      <c r="UIJ48" s="1477"/>
      <c r="UIK48" s="1477"/>
      <c r="UIL48" s="1477"/>
      <c r="UIM48" s="1477"/>
      <c r="UIN48" s="1477"/>
      <c r="UIO48" s="1477"/>
      <c r="UIP48" s="1477"/>
      <c r="UIQ48" s="1477"/>
      <c r="UIR48" s="1477"/>
      <c r="UIS48" s="1477"/>
      <c r="UIT48" s="1477"/>
      <c r="UIU48" s="1477"/>
      <c r="UIV48" s="1477"/>
      <c r="UIW48" s="1477"/>
      <c r="UIX48" s="1477"/>
      <c r="UIY48" s="1477"/>
      <c r="UIZ48" s="1477"/>
      <c r="UJA48" s="1477"/>
      <c r="UJB48" s="1477"/>
      <c r="UJC48" s="1477"/>
      <c r="UJD48" s="1477"/>
      <c r="UJE48" s="1477"/>
      <c r="UJF48" s="1477"/>
      <c r="UJG48" s="1477"/>
      <c r="UJH48" s="1477"/>
      <c r="UJI48" s="1477"/>
      <c r="UJJ48" s="1477"/>
      <c r="UJK48" s="1477"/>
      <c r="UJL48" s="1477"/>
      <c r="UJM48" s="1477"/>
      <c r="UJN48" s="1477"/>
      <c r="UJO48" s="1477"/>
      <c r="UJP48" s="1477"/>
      <c r="UJQ48" s="1477"/>
      <c r="UJR48" s="1477"/>
      <c r="UJS48" s="1477"/>
      <c r="UJT48" s="1477"/>
      <c r="UJU48" s="1477"/>
      <c r="UJV48" s="1477"/>
      <c r="UJW48" s="1477"/>
      <c r="UJX48" s="1477"/>
      <c r="UJY48" s="1477"/>
      <c r="UJZ48" s="1477"/>
      <c r="UKA48" s="1477"/>
      <c r="UKB48" s="1477"/>
      <c r="UKC48" s="1477"/>
      <c r="UKD48" s="1477"/>
      <c r="UKE48" s="1477"/>
      <c r="UKF48" s="1477"/>
      <c r="UKG48" s="1477"/>
      <c r="UKH48" s="1477"/>
      <c r="UKI48" s="1477"/>
      <c r="UKJ48" s="1477"/>
      <c r="UKK48" s="1477"/>
      <c r="UKL48" s="1477"/>
      <c r="UKM48" s="1477"/>
      <c r="UKN48" s="1477"/>
      <c r="UKO48" s="1477"/>
      <c r="UKP48" s="1477"/>
      <c r="UKQ48" s="1477"/>
      <c r="UKR48" s="1477"/>
      <c r="UKS48" s="1477"/>
      <c r="UKT48" s="1477"/>
      <c r="UKU48" s="1477"/>
      <c r="UKV48" s="1477"/>
      <c r="UKW48" s="1477"/>
      <c r="UKX48" s="1477"/>
      <c r="UKY48" s="1477"/>
      <c r="UKZ48" s="1477"/>
      <c r="ULA48" s="1477"/>
      <c r="ULB48" s="1477"/>
      <c r="ULC48" s="1477"/>
      <c r="ULD48" s="1477"/>
      <c r="ULE48" s="1477"/>
      <c r="ULF48" s="1477"/>
      <c r="ULG48" s="1477"/>
      <c r="ULH48" s="1477"/>
      <c r="ULI48" s="1477"/>
      <c r="ULJ48" s="1477"/>
      <c r="ULK48" s="1477"/>
      <c r="ULL48" s="1477"/>
      <c r="ULM48" s="1477"/>
      <c r="ULN48" s="1477"/>
      <c r="ULO48" s="1477"/>
      <c r="ULP48" s="1477"/>
      <c r="ULQ48" s="1477"/>
      <c r="ULR48" s="1477"/>
      <c r="ULS48" s="1477"/>
      <c r="ULT48" s="1477"/>
      <c r="ULU48" s="1477"/>
      <c r="ULV48" s="1477"/>
      <c r="ULW48" s="1477"/>
      <c r="ULX48" s="1477"/>
      <c r="ULY48" s="1477"/>
      <c r="ULZ48" s="1477"/>
      <c r="UMA48" s="1477"/>
      <c r="UMB48" s="1477"/>
      <c r="UMC48" s="1477"/>
      <c r="UMD48" s="1477"/>
      <c r="UME48" s="1477"/>
      <c r="UMF48" s="1477"/>
      <c r="UMG48" s="1477"/>
      <c r="UMH48" s="1477"/>
      <c r="UMI48" s="1477"/>
      <c r="UMJ48" s="1477"/>
      <c r="UMK48" s="1477"/>
      <c r="UML48" s="1477"/>
      <c r="UMM48" s="1477"/>
      <c r="UMN48" s="1477"/>
      <c r="UMO48" s="1477"/>
      <c r="UMP48" s="1477"/>
      <c r="UMQ48" s="1477"/>
      <c r="UMR48" s="1477"/>
      <c r="UMS48" s="1477"/>
      <c r="UMT48" s="1477"/>
      <c r="UMU48" s="1477"/>
      <c r="UMV48" s="1477"/>
      <c r="UMW48" s="1477"/>
      <c r="UMX48" s="1477"/>
      <c r="UMY48" s="1477"/>
      <c r="UMZ48" s="1477"/>
      <c r="UNA48" s="1477"/>
      <c r="UNB48" s="1477"/>
      <c r="UNC48" s="1477"/>
      <c r="UND48" s="1477"/>
      <c r="UNE48" s="1477"/>
      <c r="UNF48" s="1477"/>
      <c r="UNG48" s="1477"/>
      <c r="UNH48" s="1477"/>
      <c r="UNI48" s="1477"/>
      <c r="UNJ48" s="1477"/>
      <c r="UNK48" s="1477"/>
      <c r="UNL48" s="1477"/>
      <c r="UNM48" s="1477"/>
      <c r="UNN48" s="1477"/>
      <c r="UNO48" s="1477"/>
      <c r="UNP48" s="1477"/>
      <c r="UNQ48" s="1477"/>
      <c r="UNR48" s="1477"/>
      <c r="UNS48" s="1477"/>
      <c r="UNT48" s="1477"/>
      <c r="UNU48" s="1477"/>
      <c r="UNV48" s="1477"/>
      <c r="UNW48" s="1477"/>
      <c r="UNX48" s="1477"/>
      <c r="UNY48" s="1477"/>
      <c r="UNZ48" s="1477"/>
      <c r="UOA48" s="1477"/>
      <c r="UOB48" s="1477"/>
      <c r="UOC48" s="1477"/>
      <c r="UOD48" s="1477"/>
      <c r="UOE48" s="1477"/>
      <c r="UOF48" s="1477"/>
      <c r="UOG48" s="1477"/>
      <c r="UOH48" s="1477"/>
      <c r="UOI48" s="1477"/>
      <c r="UOJ48" s="1477"/>
      <c r="UOK48" s="1477"/>
      <c r="UOL48" s="1477"/>
      <c r="UOM48" s="1477"/>
      <c r="UON48" s="1477"/>
      <c r="UOO48" s="1477"/>
      <c r="UOP48" s="1477"/>
      <c r="UOQ48" s="1477"/>
      <c r="UOR48" s="1477"/>
      <c r="UOS48" s="1477"/>
      <c r="UOT48" s="1477"/>
      <c r="UOU48" s="1477"/>
      <c r="UOV48" s="1477"/>
      <c r="UOW48" s="1477"/>
      <c r="UOX48" s="1477"/>
      <c r="UOY48" s="1477"/>
      <c r="UOZ48" s="1477"/>
      <c r="UPA48" s="1477"/>
      <c r="UPB48" s="1477"/>
      <c r="UPC48" s="1477"/>
      <c r="UPD48" s="1477"/>
      <c r="UPE48" s="1477"/>
      <c r="UPF48" s="1477"/>
      <c r="UPG48" s="1477"/>
      <c r="UPH48" s="1477"/>
      <c r="UPI48" s="1477"/>
      <c r="UPJ48" s="1477"/>
      <c r="UPK48" s="1477"/>
      <c r="UPL48" s="1477"/>
      <c r="UPM48" s="1477"/>
      <c r="UPN48" s="1477"/>
      <c r="UPO48" s="1477"/>
      <c r="UPP48" s="1477"/>
      <c r="UPQ48" s="1477"/>
      <c r="UPR48" s="1477"/>
      <c r="UPS48" s="1477"/>
      <c r="UPT48" s="1477"/>
      <c r="UPU48" s="1477"/>
      <c r="UPV48" s="1477"/>
      <c r="UPW48" s="1477"/>
      <c r="UPX48" s="1477"/>
      <c r="UPY48" s="1477"/>
      <c r="UPZ48" s="1477"/>
      <c r="UQA48" s="1477"/>
      <c r="UQB48" s="1477"/>
      <c r="UQC48" s="1477"/>
      <c r="UQD48" s="1477"/>
      <c r="UQE48" s="1477"/>
      <c r="UQF48" s="1477"/>
      <c r="UQG48" s="1477"/>
      <c r="UQH48" s="1477"/>
      <c r="UQI48" s="1477"/>
      <c r="UQJ48" s="1477"/>
      <c r="UQK48" s="1477"/>
      <c r="UQL48" s="1477"/>
      <c r="UQM48" s="1477"/>
      <c r="UQN48" s="1477"/>
      <c r="UQO48" s="1477"/>
      <c r="UQP48" s="1477"/>
      <c r="UQQ48" s="1477"/>
      <c r="UQR48" s="1477"/>
      <c r="UQS48" s="1477"/>
      <c r="UQT48" s="1477"/>
      <c r="UQU48" s="1477"/>
      <c r="UQV48" s="1477"/>
      <c r="UQW48" s="1477"/>
      <c r="UQX48" s="1477"/>
      <c r="UQY48" s="1477"/>
      <c r="UQZ48" s="1477"/>
      <c r="URA48" s="1477"/>
      <c r="URB48" s="1477"/>
      <c r="URC48" s="1477"/>
      <c r="URD48" s="1477"/>
      <c r="URE48" s="1477"/>
      <c r="URF48" s="1477"/>
      <c r="URG48" s="1477"/>
      <c r="URH48" s="1477"/>
      <c r="URI48" s="1477"/>
      <c r="URJ48" s="1477"/>
      <c r="URK48" s="1477"/>
      <c r="URL48" s="1477"/>
      <c r="URM48" s="1477"/>
      <c r="URN48" s="1477"/>
      <c r="URO48" s="1477"/>
      <c r="URP48" s="1477"/>
      <c r="URQ48" s="1477"/>
      <c r="URR48" s="1477"/>
      <c r="URS48" s="1477"/>
      <c r="URT48" s="1477"/>
      <c r="URU48" s="1477"/>
      <c r="URV48" s="1477"/>
      <c r="URW48" s="1477"/>
      <c r="URX48" s="1477"/>
      <c r="URY48" s="1477"/>
      <c r="URZ48" s="1477"/>
      <c r="USA48" s="1477"/>
      <c r="USB48" s="1477"/>
      <c r="USC48" s="1477"/>
      <c r="USD48" s="1477"/>
      <c r="USE48" s="1477"/>
      <c r="USF48" s="1477"/>
      <c r="USG48" s="1477"/>
      <c r="USH48" s="1477"/>
      <c r="USI48" s="1477"/>
      <c r="USJ48" s="1477"/>
      <c r="USK48" s="1477"/>
      <c r="USL48" s="1477"/>
      <c r="USM48" s="1477"/>
      <c r="USN48" s="1477"/>
      <c r="USO48" s="1477"/>
      <c r="USP48" s="1477"/>
      <c r="USQ48" s="1477"/>
      <c r="USR48" s="1477"/>
      <c r="USS48" s="1477"/>
      <c r="UST48" s="1477"/>
      <c r="USU48" s="1477"/>
      <c r="USV48" s="1477"/>
      <c r="USW48" s="1477"/>
      <c r="USX48" s="1477"/>
      <c r="USY48" s="1477"/>
      <c r="USZ48" s="1477"/>
      <c r="UTA48" s="1477"/>
      <c r="UTB48" s="1477"/>
      <c r="UTC48" s="1477"/>
      <c r="UTD48" s="1477"/>
      <c r="UTE48" s="1477"/>
      <c r="UTF48" s="1477"/>
      <c r="UTG48" s="1477"/>
      <c r="UTH48" s="1477"/>
      <c r="UTI48" s="1477"/>
      <c r="UTJ48" s="1477"/>
      <c r="UTK48" s="1477"/>
      <c r="UTL48" s="1477"/>
      <c r="UTM48" s="1477"/>
      <c r="UTN48" s="1477"/>
      <c r="UTO48" s="1477"/>
      <c r="UTP48" s="1477"/>
      <c r="UTQ48" s="1477"/>
      <c r="UTR48" s="1477"/>
      <c r="UTS48" s="1477"/>
      <c r="UTT48" s="1477"/>
      <c r="UTU48" s="1477"/>
      <c r="UTV48" s="1477"/>
      <c r="UTW48" s="1477"/>
      <c r="UTX48" s="1477"/>
      <c r="UTY48" s="1477"/>
      <c r="UTZ48" s="1477"/>
      <c r="UUA48" s="1477"/>
      <c r="UUB48" s="1477"/>
      <c r="UUC48" s="1477"/>
      <c r="UUD48" s="1477"/>
      <c r="UUE48" s="1477"/>
      <c r="UUF48" s="1477"/>
      <c r="UUG48" s="1477"/>
      <c r="UUH48" s="1477"/>
      <c r="UUI48" s="1477"/>
      <c r="UUJ48" s="1477"/>
      <c r="UUK48" s="1477"/>
      <c r="UUL48" s="1477"/>
      <c r="UUM48" s="1477"/>
      <c r="UUN48" s="1477"/>
      <c r="UUO48" s="1477"/>
      <c r="UUP48" s="1477"/>
      <c r="UUQ48" s="1477"/>
      <c r="UUR48" s="1477"/>
      <c r="UUS48" s="1477"/>
      <c r="UUT48" s="1477"/>
      <c r="UUU48" s="1477"/>
      <c r="UUV48" s="1477"/>
      <c r="UUW48" s="1477"/>
      <c r="UUX48" s="1477"/>
      <c r="UUY48" s="1477"/>
      <c r="UUZ48" s="1477"/>
      <c r="UVA48" s="1477"/>
      <c r="UVB48" s="1477"/>
      <c r="UVC48" s="1477"/>
      <c r="UVD48" s="1477"/>
      <c r="UVE48" s="1477"/>
      <c r="UVF48" s="1477"/>
      <c r="UVG48" s="1477"/>
      <c r="UVH48" s="1477"/>
      <c r="UVI48" s="1477"/>
      <c r="UVJ48" s="1477"/>
      <c r="UVK48" s="1477"/>
      <c r="UVL48" s="1477"/>
      <c r="UVM48" s="1477"/>
      <c r="UVN48" s="1477"/>
      <c r="UVO48" s="1477"/>
      <c r="UVP48" s="1477"/>
      <c r="UVQ48" s="1477"/>
      <c r="UVR48" s="1477"/>
      <c r="UVS48" s="1477"/>
      <c r="UVT48" s="1477"/>
      <c r="UVU48" s="1477"/>
      <c r="UVV48" s="1477"/>
      <c r="UVW48" s="1477"/>
      <c r="UVX48" s="1477"/>
      <c r="UVY48" s="1477"/>
      <c r="UVZ48" s="1477"/>
      <c r="UWA48" s="1477"/>
      <c r="UWB48" s="1477"/>
      <c r="UWC48" s="1477"/>
      <c r="UWD48" s="1477"/>
      <c r="UWE48" s="1477"/>
      <c r="UWF48" s="1477"/>
      <c r="UWG48" s="1477"/>
      <c r="UWH48" s="1477"/>
      <c r="UWI48" s="1477"/>
      <c r="UWJ48" s="1477"/>
      <c r="UWK48" s="1477"/>
      <c r="UWL48" s="1477"/>
      <c r="UWM48" s="1477"/>
      <c r="UWN48" s="1477"/>
      <c r="UWO48" s="1477"/>
      <c r="UWP48" s="1477"/>
      <c r="UWQ48" s="1477"/>
      <c r="UWR48" s="1477"/>
      <c r="UWS48" s="1477"/>
      <c r="UWT48" s="1477"/>
      <c r="UWU48" s="1477"/>
      <c r="UWV48" s="1477"/>
      <c r="UWW48" s="1477"/>
      <c r="UWX48" s="1477"/>
      <c r="UWY48" s="1477"/>
      <c r="UWZ48" s="1477"/>
      <c r="UXA48" s="1477"/>
      <c r="UXB48" s="1477"/>
      <c r="UXC48" s="1477"/>
      <c r="UXD48" s="1477"/>
      <c r="UXE48" s="1477"/>
      <c r="UXF48" s="1477"/>
      <c r="UXG48" s="1477"/>
      <c r="UXH48" s="1477"/>
      <c r="UXI48" s="1477"/>
      <c r="UXJ48" s="1477"/>
      <c r="UXK48" s="1477"/>
      <c r="UXL48" s="1477"/>
      <c r="UXM48" s="1477"/>
      <c r="UXN48" s="1477"/>
      <c r="UXO48" s="1477"/>
      <c r="UXP48" s="1477"/>
      <c r="UXQ48" s="1477"/>
      <c r="UXR48" s="1477"/>
      <c r="UXS48" s="1477"/>
      <c r="UXT48" s="1477"/>
      <c r="UXU48" s="1477"/>
      <c r="UXV48" s="1477"/>
      <c r="UXW48" s="1477"/>
      <c r="UXX48" s="1477"/>
      <c r="UXY48" s="1477"/>
      <c r="UXZ48" s="1477"/>
      <c r="UYA48" s="1477"/>
      <c r="UYB48" s="1477"/>
      <c r="UYC48" s="1477"/>
      <c r="UYD48" s="1477"/>
      <c r="UYE48" s="1477"/>
      <c r="UYF48" s="1477"/>
      <c r="UYG48" s="1477"/>
      <c r="UYH48" s="1477"/>
      <c r="UYI48" s="1477"/>
      <c r="UYJ48" s="1477"/>
      <c r="UYK48" s="1477"/>
      <c r="UYL48" s="1477"/>
      <c r="UYM48" s="1477"/>
      <c r="UYN48" s="1477"/>
      <c r="UYO48" s="1477"/>
      <c r="UYP48" s="1477"/>
      <c r="UYQ48" s="1477"/>
      <c r="UYR48" s="1477"/>
      <c r="UYS48" s="1477"/>
      <c r="UYT48" s="1477"/>
      <c r="UYU48" s="1477"/>
      <c r="UYV48" s="1477"/>
      <c r="UYW48" s="1477"/>
      <c r="UYX48" s="1477"/>
      <c r="UYY48" s="1477"/>
      <c r="UYZ48" s="1477"/>
      <c r="UZA48" s="1477"/>
      <c r="UZB48" s="1477"/>
      <c r="UZC48" s="1477"/>
      <c r="UZD48" s="1477"/>
      <c r="UZE48" s="1477"/>
      <c r="UZF48" s="1477"/>
      <c r="UZG48" s="1477"/>
      <c r="UZH48" s="1477"/>
      <c r="UZI48" s="1477"/>
      <c r="UZJ48" s="1477"/>
      <c r="UZK48" s="1477"/>
      <c r="UZL48" s="1477"/>
      <c r="UZM48" s="1477"/>
      <c r="UZN48" s="1477"/>
      <c r="UZO48" s="1477"/>
      <c r="UZP48" s="1477"/>
      <c r="UZQ48" s="1477"/>
      <c r="UZR48" s="1477"/>
      <c r="UZS48" s="1477"/>
      <c r="UZT48" s="1477"/>
      <c r="UZU48" s="1477"/>
      <c r="UZV48" s="1477"/>
      <c r="UZW48" s="1477"/>
      <c r="UZX48" s="1477"/>
      <c r="UZY48" s="1477"/>
      <c r="UZZ48" s="1477"/>
      <c r="VAA48" s="1477"/>
      <c r="VAB48" s="1477"/>
      <c r="VAC48" s="1477"/>
      <c r="VAD48" s="1477"/>
      <c r="VAE48" s="1477"/>
      <c r="VAF48" s="1477"/>
      <c r="VAG48" s="1477"/>
      <c r="VAH48" s="1477"/>
      <c r="VAI48" s="1477"/>
      <c r="VAJ48" s="1477"/>
      <c r="VAK48" s="1477"/>
      <c r="VAL48" s="1477"/>
      <c r="VAM48" s="1477"/>
      <c r="VAN48" s="1477"/>
      <c r="VAO48" s="1477"/>
      <c r="VAP48" s="1477"/>
      <c r="VAQ48" s="1477"/>
      <c r="VAR48" s="1477"/>
      <c r="VAS48" s="1477"/>
      <c r="VAT48" s="1477"/>
      <c r="VAU48" s="1477"/>
      <c r="VAV48" s="1477"/>
      <c r="VAW48" s="1477"/>
      <c r="VAX48" s="1477"/>
      <c r="VAY48" s="1477"/>
      <c r="VAZ48" s="1477"/>
      <c r="VBA48" s="1477"/>
      <c r="VBB48" s="1477"/>
      <c r="VBC48" s="1477"/>
      <c r="VBD48" s="1477"/>
      <c r="VBE48" s="1477"/>
      <c r="VBF48" s="1477"/>
      <c r="VBG48" s="1477"/>
      <c r="VBH48" s="1477"/>
      <c r="VBI48" s="1477"/>
      <c r="VBJ48" s="1477"/>
      <c r="VBK48" s="1477"/>
      <c r="VBL48" s="1477"/>
      <c r="VBM48" s="1477"/>
      <c r="VBN48" s="1477"/>
      <c r="VBO48" s="1477"/>
      <c r="VBP48" s="1477"/>
      <c r="VBQ48" s="1477"/>
      <c r="VBR48" s="1477"/>
      <c r="VBS48" s="1477"/>
      <c r="VBT48" s="1477"/>
      <c r="VBU48" s="1477"/>
      <c r="VBV48" s="1477"/>
      <c r="VBW48" s="1477"/>
      <c r="VBX48" s="1477"/>
      <c r="VBY48" s="1477"/>
      <c r="VBZ48" s="1477"/>
      <c r="VCA48" s="1477"/>
      <c r="VCB48" s="1477"/>
      <c r="VCC48" s="1477"/>
      <c r="VCD48" s="1477"/>
      <c r="VCE48" s="1477"/>
      <c r="VCF48" s="1477"/>
      <c r="VCG48" s="1477"/>
      <c r="VCH48" s="1477"/>
      <c r="VCI48" s="1477"/>
      <c r="VCJ48" s="1477"/>
      <c r="VCK48" s="1477"/>
      <c r="VCL48" s="1477"/>
      <c r="VCM48" s="1477"/>
      <c r="VCN48" s="1477"/>
      <c r="VCO48" s="1477"/>
      <c r="VCP48" s="1477"/>
      <c r="VCQ48" s="1477"/>
      <c r="VCR48" s="1477"/>
      <c r="VCS48" s="1477"/>
      <c r="VCT48" s="1477"/>
      <c r="VCU48" s="1477"/>
      <c r="VCV48" s="1477"/>
      <c r="VCW48" s="1477"/>
      <c r="VCX48" s="1477"/>
      <c r="VCY48" s="1477"/>
      <c r="VCZ48" s="1477"/>
      <c r="VDA48" s="1477"/>
      <c r="VDB48" s="1477"/>
      <c r="VDC48" s="1477"/>
      <c r="VDD48" s="1477"/>
      <c r="VDE48" s="1477"/>
      <c r="VDF48" s="1477"/>
      <c r="VDG48" s="1477"/>
      <c r="VDH48" s="1477"/>
      <c r="VDI48" s="1477"/>
      <c r="VDJ48" s="1477"/>
      <c r="VDK48" s="1477"/>
      <c r="VDL48" s="1477"/>
      <c r="VDM48" s="1477"/>
      <c r="VDN48" s="1477"/>
      <c r="VDO48" s="1477"/>
      <c r="VDP48" s="1477"/>
      <c r="VDQ48" s="1477"/>
      <c r="VDR48" s="1477"/>
      <c r="VDS48" s="1477"/>
      <c r="VDT48" s="1477"/>
      <c r="VDU48" s="1477"/>
      <c r="VDV48" s="1477"/>
      <c r="VDW48" s="1477"/>
      <c r="VDX48" s="1477"/>
      <c r="VDY48" s="1477"/>
      <c r="VDZ48" s="1477"/>
      <c r="VEA48" s="1477"/>
      <c r="VEB48" s="1477"/>
      <c r="VEC48" s="1477"/>
      <c r="VED48" s="1477"/>
      <c r="VEE48" s="1477"/>
      <c r="VEF48" s="1477"/>
      <c r="VEG48" s="1477"/>
      <c r="VEH48" s="1477"/>
      <c r="VEI48" s="1477"/>
      <c r="VEJ48" s="1477"/>
      <c r="VEK48" s="1477"/>
      <c r="VEL48" s="1477"/>
      <c r="VEM48" s="1477"/>
      <c r="VEN48" s="1477"/>
      <c r="VEO48" s="1477"/>
      <c r="VEP48" s="1477"/>
      <c r="VEQ48" s="1477"/>
      <c r="VER48" s="1477"/>
      <c r="VES48" s="1477"/>
      <c r="VET48" s="1477"/>
      <c r="VEU48" s="1477"/>
      <c r="VEV48" s="1477"/>
      <c r="VEW48" s="1477"/>
      <c r="VEX48" s="1477"/>
      <c r="VEY48" s="1477"/>
      <c r="VEZ48" s="1477"/>
      <c r="VFA48" s="1477"/>
      <c r="VFB48" s="1477"/>
      <c r="VFC48" s="1477"/>
      <c r="VFD48" s="1477"/>
      <c r="VFE48" s="1477"/>
      <c r="VFF48" s="1477"/>
      <c r="VFG48" s="1477"/>
      <c r="VFH48" s="1477"/>
      <c r="VFI48" s="1477"/>
      <c r="VFJ48" s="1477"/>
      <c r="VFK48" s="1477"/>
      <c r="VFL48" s="1477"/>
      <c r="VFM48" s="1477"/>
      <c r="VFN48" s="1477"/>
      <c r="VFO48" s="1477"/>
      <c r="VFP48" s="1477"/>
      <c r="VFQ48" s="1477"/>
      <c r="VFR48" s="1477"/>
      <c r="VFS48" s="1477"/>
      <c r="VFT48" s="1477"/>
      <c r="VFU48" s="1477"/>
      <c r="VFV48" s="1477"/>
      <c r="VFW48" s="1477"/>
      <c r="VFX48" s="1477"/>
      <c r="VFY48" s="1477"/>
      <c r="VFZ48" s="1477"/>
      <c r="VGA48" s="1477"/>
      <c r="VGB48" s="1477"/>
      <c r="VGC48" s="1477"/>
      <c r="VGD48" s="1477"/>
      <c r="VGE48" s="1477"/>
      <c r="VGF48" s="1477"/>
      <c r="VGG48" s="1477"/>
      <c r="VGH48" s="1477"/>
      <c r="VGI48" s="1477"/>
      <c r="VGJ48" s="1477"/>
      <c r="VGK48" s="1477"/>
      <c r="VGL48" s="1477"/>
      <c r="VGM48" s="1477"/>
      <c r="VGN48" s="1477"/>
      <c r="VGO48" s="1477"/>
      <c r="VGP48" s="1477"/>
      <c r="VGQ48" s="1477"/>
      <c r="VGR48" s="1477"/>
      <c r="VGS48" s="1477"/>
      <c r="VGT48" s="1477"/>
      <c r="VGU48" s="1477"/>
      <c r="VGV48" s="1477"/>
      <c r="VGW48" s="1477"/>
      <c r="VGX48" s="1477"/>
      <c r="VGY48" s="1477"/>
      <c r="VGZ48" s="1477"/>
      <c r="VHA48" s="1477"/>
      <c r="VHB48" s="1477"/>
      <c r="VHC48" s="1477"/>
      <c r="VHD48" s="1477"/>
      <c r="VHE48" s="1477"/>
      <c r="VHF48" s="1477"/>
      <c r="VHG48" s="1477"/>
      <c r="VHH48" s="1477"/>
      <c r="VHI48" s="1477"/>
      <c r="VHJ48" s="1477"/>
      <c r="VHK48" s="1477"/>
      <c r="VHL48" s="1477"/>
      <c r="VHM48" s="1477"/>
      <c r="VHN48" s="1477"/>
      <c r="VHO48" s="1477"/>
      <c r="VHP48" s="1477"/>
      <c r="VHQ48" s="1477"/>
      <c r="VHR48" s="1477"/>
      <c r="VHS48" s="1477"/>
      <c r="VHT48" s="1477"/>
      <c r="VHU48" s="1477"/>
      <c r="VHV48" s="1477"/>
      <c r="VHW48" s="1477"/>
      <c r="VHX48" s="1477"/>
      <c r="VHY48" s="1477"/>
      <c r="VHZ48" s="1477"/>
      <c r="VIA48" s="1477"/>
      <c r="VIB48" s="1477"/>
      <c r="VIC48" s="1477"/>
      <c r="VID48" s="1477"/>
      <c r="VIE48" s="1477"/>
      <c r="VIF48" s="1477"/>
      <c r="VIG48" s="1477"/>
      <c r="VIH48" s="1477"/>
      <c r="VII48" s="1477"/>
      <c r="VIJ48" s="1477"/>
      <c r="VIK48" s="1477"/>
      <c r="VIL48" s="1477"/>
      <c r="VIM48" s="1477"/>
      <c r="VIN48" s="1477"/>
      <c r="VIO48" s="1477"/>
      <c r="VIP48" s="1477"/>
      <c r="VIQ48" s="1477"/>
      <c r="VIR48" s="1477"/>
      <c r="VIS48" s="1477"/>
      <c r="VIT48" s="1477"/>
      <c r="VIU48" s="1477"/>
      <c r="VIV48" s="1477"/>
      <c r="VIW48" s="1477"/>
      <c r="VIX48" s="1477"/>
      <c r="VIY48" s="1477"/>
      <c r="VIZ48" s="1477"/>
      <c r="VJA48" s="1477"/>
      <c r="VJB48" s="1477"/>
      <c r="VJC48" s="1477"/>
      <c r="VJD48" s="1477"/>
      <c r="VJE48" s="1477"/>
      <c r="VJF48" s="1477"/>
      <c r="VJG48" s="1477"/>
      <c r="VJH48" s="1477"/>
      <c r="VJI48" s="1477"/>
      <c r="VJJ48" s="1477"/>
      <c r="VJK48" s="1477"/>
      <c r="VJL48" s="1477"/>
      <c r="VJM48" s="1477"/>
      <c r="VJN48" s="1477"/>
      <c r="VJO48" s="1477"/>
      <c r="VJP48" s="1477"/>
      <c r="VJQ48" s="1477"/>
      <c r="VJR48" s="1477"/>
      <c r="VJS48" s="1477"/>
      <c r="VJT48" s="1477"/>
      <c r="VJU48" s="1477"/>
      <c r="VJV48" s="1477"/>
      <c r="VJW48" s="1477"/>
      <c r="VJX48" s="1477"/>
      <c r="VJY48" s="1477"/>
      <c r="VJZ48" s="1477"/>
      <c r="VKA48" s="1477"/>
      <c r="VKB48" s="1477"/>
      <c r="VKC48" s="1477"/>
      <c r="VKD48" s="1477"/>
      <c r="VKE48" s="1477"/>
      <c r="VKF48" s="1477"/>
      <c r="VKG48" s="1477"/>
      <c r="VKH48" s="1477"/>
      <c r="VKI48" s="1477"/>
      <c r="VKJ48" s="1477"/>
      <c r="VKK48" s="1477"/>
      <c r="VKL48" s="1477"/>
      <c r="VKM48" s="1477"/>
      <c r="VKN48" s="1477"/>
      <c r="VKO48" s="1477"/>
      <c r="VKP48" s="1477"/>
      <c r="VKQ48" s="1477"/>
      <c r="VKR48" s="1477"/>
      <c r="VKS48" s="1477"/>
      <c r="VKT48" s="1477"/>
      <c r="VKU48" s="1477"/>
      <c r="VKV48" s="1477"/>
      <c r="VKW48" s="1477"/>
      <c r="VKX48" s="1477"/>
      <c r="VKY48" s="1477"/>
      <c r="VKZ48" s="1477"/>
      <c r="VLA48" s="1477"/>
      <c r="VLB48" s="1477"/>
      <c r="VLC48" s="1477"/>
      <c r="VLD48" s="1477"/>
      <c r="VLE48" s="1477"/>
      <c r="VLF48" s="1477"/>
      <c r="VLG48" s="1477"/>
      <c r="VLH48" s="1477"/>
      <c r="VLI48" s="1477"/>
      <c r="VLJ48" s="1477"/>
      <c r="VLK48" s="1477"/>
      <c r="VLL48" s="1477"/>
      <c r="VLM48" s="1477"/>
      <c r="VLN48" s="1477"/>
      <c r="VLO48" s="1477"/>
      <c r="VLP48" s="1477"/>
      <c r="VLQ48" s="1477"/>
      <c r="VLR48" s="1477"/>
      <c r="VLS48" s="1477"/>
      <c r="VLT48" s="1477"/>
      <c r="VLU48" s="1477"/>
      <c r="VLV48" s="1477"/>
      <c r="VLW48" s="1477"/>
      <c r="VLX48" s="1477"/>
      <c r="VLY48" s="1477"/>
      <c r="VLZ48" s="1477"/>
      <c r="VMA48" s="1477"/>
      <c r="VMB48" s="1477"/>
      <c r="VMC48" s="1477"/>
      <c r="VMD48" s="1477"/>
      <c r="VME48" s="1477"/>
      <c r="VMF48" s="1477"/>
      <c r="VMG48" s="1477"/>
      <c r="VMH48" s="1477"/>
      <c r="VMI48" s="1477"/>
      <c r="VMJ48" s="1477"/>
      <c r="VMK48" s="1477"/>
      <c r="VML48" s="1477"/>
      <c r="VMM48" s="1477"/>
      <c r="VMN48" s="1477"/>
      <c r="VMO48" s="1477"/>
      <c r="VMP48" s="1477"/>
      <c r="VMQ48" s="1477"/>
      <c r="VMR48" s="1477"/>
      <c r="VMS48" s="1477"/>
      <c r="VMT48" s="1477"/>
      <c r="VMU48" s="1477"/>
      <c r="VMV48" s="1477"/>
      <c r="VMW48" s="1477"/>
      <c r="VMX48" s="1477"/>
      <c r="VMY48" s="1477"/>
      <c r="VMZ48" s="1477"/>
      <c r="VNA48" s="1477"/>
      <c r="VNB48" s="1477"/>
      <c r="VNC48" s="1477"/>
      <c r="VND48" s="1477"/>
      <c r="VNE48" s="1477"/>
      <c r="VNF48" s="1477"/>
      <c r="VNG48" s="1477"/>
      <c r="VNH48" s="1477"/>
      <c r="VNI48" s="1477"/>
      <c r="VNJ48" s="1477"/>
      <c r="VNK48" s="1477"/>
      <c r="VNL48" s="1477"/>
      <c r="VNM48" s="1477"/>
      <c r="VNN48" s="1477"/>
      <c r="VNO48" s="1477"/>
      <c r="VNP48" s="1477"/>
      <c r="VNQ48" s="1477"/>
      <c r="VNR48" s="1477"/>
      <c r="VNS48" s="1477"/>
      <c r="VNT48" s="1477"/>
      <c r="VNU48" s="1477"/>
      <c r="VNV48" s="1477"/>
      <c r="VNW48" s="1477"/>
      <c r="VNX48" s="1477"/>
      <c r="VNY48" s="1477"/>
      <c r="VNZ48" s="1477"/>
      <c r="VOA48" s="1477"/>
      <c r="VOB48" s="1477"/>
      <c r="VOC48" s="1477"/>
      <c r="VOD48" s="1477"/>
      <c r="VOE48" s="1477"/>
      <c r="VOF48" s="1477"/>
      <c r="VOG48" s="1477"/>
      <c r="VOH48" s="1477"/>
      <c r="VOI48" s="1477"/>
      <c r="VOJ48" s="1477"/>
      <c r="VOK48" s="1477"/>
      <c r="VOL48" s="1477"/>
      <c r="VOM48" s="1477"/>
      <c r="VON48" s="1477"/>
      <c r="VOO48" s="1477"/>
      <c r="VOP48" s="1477"/>
      <c r="VOQ48" s="1477"/>
      <c r="VOR48" s="1477"/>
      <c r="VOS48" s="1477"/>
      <c r="VOT48" s="1477"/>
      <c r="VOU48" s="1477"/>
      <c r="VOV48" s="1477"/>
      <c r="VOW48" s="1477"/>
      <c r="VOX48" s="1477"/>
      <c r="VOY48" s="1477"/>
      <c r="VOZ48" s="1477"/>
      <c r="VPA48" s="1477"/>
      <c r="VPB48" s="1477"/>
      <c r="VPC48" s="1477"/>
      <c r="VPD48" s="1477"/>
      <c r="VPE48" s="1477"/>
      <c r="VPF48" s="1477"/>
      <c r="VPG48" s="1477"/>
      <c r="VPH48" s="1477"/>
      <c r="VPI48" s="1477"/>
      <c r="VPJ48" s="1477"/>
      <c r="VPK48" s="1477"/>
      <c r="VPL48" s="1477"/>
      <c r="VPM48" s="1477"/>
      <c r="VPN48" s="1477"/>
      <c r="VPO48" s="1477"/>
      <c r="VPP48" s="1477"/>
      <c r="VPQ48" s="1477"/>
      <c r="VPR48" s="1477"/>
      <c r="VPS48" s="1477"/>
      <c r="VPT48" s="1477"/>
      <c r="VPU48" s="1477"/>
      <c r="VPV48" s="1477"/>
      <c r="VPW48" s="1477"/>
      <c r="VPX48" s="1477"/>
      <c r="VPY48" s="1477"/>
      <c r="VPZ48" s="1477"/>
      <c r="VQA48" s="1477"/>
      <c r="VQB48" s="1477"/>
      <c r="VQC48" s="1477"/>
      <c r="VQD48" s="1477"/>
      <c r="VQE48" s="1477"/>
      <c r="VQF48" s="1477"/>
      <c r="VQG48" s="1477"/>
      <c r="VQH48" s="1477"/>
      <c r="VQI48" s="1477"/>
      <c r="VQJ48" s="1477"/>
      <c r="VQK48" s="1477"/>
      <c r="VQL48" s="1477"/>
      <c r="VQM48" s="1477"/>
      <c r="VQN48" s="1477"/>
      <c r="VQO48" s="1477"/>
      <c r="VQP48" s="1477"/>
      <c r="VQQ48" s="1477"/>
      <c r="VQR48" s="1477"/>
      <c r="VQS48" s="1477"/>
      <c r="VQT48" s="1477"/>
      <c r="VQU48" s="1477"/>
      <c r="VQV48" s="1477"/>
      <c r="VQW48" s="1477"/>
      <c r="VQX48" s="1477"/>
      <c r="VQY48" s="1477"/>
      <c r="VQZ48" s="1477"/>
      <c r="VRA48" s="1477"/>
      <c r="VRB48" s="1477"/>
      <c r="VRC48" s="1477"/>
      <c r="VRD48" s="1477"/>
      <c r="VRE48" s="1477"/>
      <c r="VRF48" s="1477"/>
      <c r="VRG48" s="1477"/>
      <c r="VRH48" s="1477"/>
      <c r="VRI48" s="1477"/>
      <c r="VRJ48" s="1477"/>
      <c r="VRK48" s="1477"/>
      <c r="VRL48" s="1477"/>
      <c r="VRM48" s="1477"/>
      <c r="VRN48" s="1477"/>
      <c r="VRO48" s="1477"/>
      <c r="VRP48" s="1477"/>
      <c r="VRQ48" s="1477"/>
      <c r="VRR48" s="1477"/>
      <c r="VRS48" s="1477"/>
      <c r="VRT48" s="1477"/>
      <c r="VRU48" s="1477"/>
      <c r="VRV48" s="1477"/>
      <c r="VRW48" s="1477"/>
      <c r="VRX48" s="1477"/>
      <c r="VRY48" s="1477"/>
      <c r="VRZ48" s="1477"/>
      <c r="VSA48" s="1477"/>
      <c r="VSB48" s="1477"/>
      <c r="VSC48" s="1477"/>
      <c r="VSD48" s="1477"/>
      <c r="VSE48" s="1477"/>
      <c r="VSF48" s="1477"/>
      <c r="VSG48" s="1477"/>
      <c r="VSH48" s="1477"/>
      <c r="VSI48" s="1477"/>
      <c r="VSJ48" s="1477"/>
      <c r="VSK48" s="1477"/>
      <c r="VSL48" s="1477"/>
      <c r="VSM48" s="1477"/>
      <c r="VSN48" s="1477"/>
      <c r="VSO48" s="1477"/>
      <c r="VSP48" s="1477"/>
      <c r="VSQ48" s="1477"/>
      <c r="VSR48" s="1477"/>
      <c r="VSS48" s="1477"/>
      <c r="VST48" s="1477"/>
      <c r="VSU48" s="1477"/>
      <c r="VSV48" s="1477"/>
      <c r="VSW48" s="1477"/>
      <c r="VSX48" s="1477"/>
      <c r="VSY48" s="1477"/>
      <c r="VSZ48" s="1477"/>
      <c r="VTA48" s="1477"/>
      <c r="VTB48" s="1477"/>
      <c r="VTC48" s="1477"/>
      <c r="VTD48" s="1477"/>
      <c r="VTE48" s="1477"/>
      <c r="VTF48" s="1477"/>
      <c r="VTG48" s="1477"/>
      <c r="VTH48" s="1477"/>
      <c r="VTI48" s="1477"/>
      <c r="VTJ48" s="1477"/>
      <c r="VTK48" s="1477"/>
      <c r="VTL48" s="1477"/>
      <c r="VTM48" s="1477"/>
      <c r="VTN48" s="1477"/>
      <c r="VTO48" s="1477"/>
      <c r="VTP48" s="1477"/>
      <c r="VTQ48" s="1477"/>
      <c r="VTR48" s="1477"/>
      <c r="VTS48" s="1477"/>
      <c r="VTT48" s="1477"/>
      <c r="VTU48" s="1477"/>
      <c r="VTV48" s="1477"/>
      <c r="VTW48" s="1477"/>
      <c r="VTX48" s="1477"/>
      <c r="VTY48" s="1477"/>
      <c r="VTZ48" s="1477"/>
      <c r="VUA48" s="1477"/>
      <c r="VUB48" s="1477"/>
      <c r="VUC48" s="1477"/>
      <c r="VUD48" s="1477"/>
      <c r="VUE48" s="1477"/>
      <c r="VUF48" s="1477"/>
      <c r="VUG48" s="1477"/>
      <c r="VUH48" s="1477"/>
      <c r="VUI48" s="1477"/>
      <c r="VUJ48" s="1477"/>
      <c r="VUK48" s="1477"/>
      <c r="VUL48" s="1477"/>
      <c r="VUM48" s="1477"/>
      <c r="VUN48" s="1477"/>
      <c r="VUO48" s="1477"/>
      <c r="VUP48" s="1477"/>
      <c r="VUQ48" s="1477"/>
      <c r="VUR48" s="1477"/>
      <c r="VUS48" s="1477"/>
      <c r="VUT48" s="1477"/>
      <c r="VUU48" s="1477"/>
      <c r="VUV48" s="1477"/>
      <c r="VUW48" s="1477"/>
      <c r="VUX48" s="1477"/>
      <c r="VUY48" s="1477"/>
      <c r="VUZ48" s="1477"/>
      <c r="VVA48" s="1477"/>
      <c r="VVB48" s="1477"/>
      <c r="VVC48" s="1477"/>
      <c r="VVD48" s="1477"/>
      <c r="VVE48" s="1477"/>
      <c r="VVF48" s="1477"/>
      <c r="VVG48" s="1477"/>
      <c r="VVH48" s="1477"/>
      <c r="VVI48" s="1477"/>
      <c r="VVJ48" s="1477"/>
      <c r="VVK48" s="1477"/>
      <c r="VVL48" s="1477"/>
      <c r="VVM48" s="1477"/>
      <c r="VVN48" s="1477"/>
      <c r="VVO48" s="1477"/>
      <c r="VVP48" s="1477"/>
      <c r="VVQ48" s="1477"/>
      <c r="VVR48" s="1477"/>
      <c r="VVS48" s="1477"/>
      <c r="VVT48" s="1477"/>
      <c r="VVU48" s="1477"/>
      <c r="VVV48" s="1477"/>
      <c r="VVW48" s="1477"/>
      <c r="VVX48" s="1477"/>
      <c r="VVY48" s="1477"/>
      <c r="VVZ48" s="1477"/>
      <c r="VWA48" s="1477"/>
      <c r="VWB48" s="1477"/>
      <c r="VWC48" s="1477"/>
      <c r="VWD48" s="1477"/>
      <c r="VWE48" s="1477"/>
      <c r="VWF48" s="1477"/>
      <c r="VWG48" s="1477"/>
      <c r="VWH48" s="1477"/>
      <c r="VWI48" s="1477"/>
      <c r="VWJ48" s="1477"/>
      <c r="VWK48" s="1477"/>
      <c r="VWL48" s="1477"/>
      <c r="VWM48" s="1477"/>
      <c r="VWN48" s="1477"/>
      <c r="VWO48" s="1477"/>
      <c r="VWP48" s="1477"/>
      <c r="VWQ48" s="1477"/>
      <c r="VWR48" s="1477"/>
      <c r="VWS48" s="1477"/>
      <c r="VWT48" s="1477"/>
      <c r="VWU48" s="1477"/>
      <c r="VWV48" s="1477"/>
      <c r="VWW48" s="1477"/>
      <c r="VWX48" s="1477"/>
      <c r="VWY48" s="1477"/>
      <c r="VWZ48" s="1477"/>
      <c r="VXA48" s="1477"/>
      <c r="VXB48" s="1477"/>
      <c r="VXC48" s="1477"/>
      <c r="VXD48" s="1477"/>
      <c r="VXE48" s="1477"/>
      <c r="VXF48" s="1477"/>
      <c r="VXG48" s="1477"/>
      <c r="VXH48" s="1477"/>
      <c r="VXI48" s="1477"/>
      <c r="VXJ48" s="1477"/>
      <c r="VXK48" s="1477"/>
      <c r="VXL48" s="1477"/>
      <c r="VXM48" s="1477"/>
      <c r="VXN48" s="1477"/>
      <c r="VXO48" s="1477"/>
      <c r="VXP48" s="1477"/>
      <c r="VXQ48" s="1477"/>
      <c r="VXR48" s="1477"/>
      <c r="VXS48" s="1477"/>
      <c r="VXT48" s="1477"/>
      <c r="VXU48" s="1477"/>
      <c r="VXV48" s="1477"/>
      <c r="VXW48" s="1477"/>
      <c r="VXX48" s="1477"/>
      <c r="VXY48" s="1477"/>
      <c r="VXZ48" s="1477"/>
      <c r="VYA48" s="1477"/>
      <c r="VYB48" s="1477"/>
      <c r="VYC48" s="1477"/>
      <c r="VYD48" s="1477"/>
      <c r="VYE48" s="1477"/>
      <c r="VYF48" s="1477"/>
      <c r="VYG48" s="1477"/>
      <c r="VYH48" s="1477"/>
      <c r="VYI48" s="1477"/>
      <c r="VYJ48" s="1477"/>
      <c r="VYK48" s="1477"/>
      <c r="VYL48" s="1477"/>
      <c r="VYM48" s="1477"/>
      <c r="VYN48" s="1477"/>
      <c r="VYO48" s="1477"/>
      <c r="VYP48" s="1477"/>
      <c r="VYQ48" s="1477"/>
      <c r="VYR48" s="1477"/>
      <c r="VYS48" s="1477"/>
      <c r="VYT48" s="1477"/>
      <c r="VYU48" s="1477"/>
      <c r="VYV48" s="1477"/>
      <c r="VYW48" s="1477"/>
      <c r="VYX48" s="1477"/>
      <c r="VYY48" s="1477"/>
      <c r="VYZ48" s="1477"/>
      <c r="VZA48" s="1477"/>
      <c r="VZB48" s="1477"/>
      <c r="VZC48" s="1477"/>
      <c r="VZD48" s="1477"/>
      <c r="VZE48" s="1477"/>
      <c r="VZF48" s="1477"/>
      <c r="VZG48" s="1477"/>
      <c r="VZH48" s="1477"/>
      <c r="VZI48" s="1477"/>
      <c r="VZJ48" s="1477"/>
      <c r="VZK48" s="1477"/>
      <c r="VZL48" s="1477"/>
      <c r="VZM48" s="1477"/>
      <c r="VZN48" s="1477"/>
      <c r="VZO48" s="1477"/>
      <c r="VZP48" s="1477"/>
      <c r="VZQ48" s="1477"/>
      <c r="VZR48" s="1477"/>
      <c r="VZS48" s="1477"/>
      <c r="VZT48" s="1477"/>
      <c r="VZU48" s="1477"/>
      <c r="VZV48" s="1477"/>
      <c r="VZW48" s="1477"/>
      <c r="VZX48" s="1477"/>
      <c r="VZY48" s="1477"/>
      <c r="VZZ48" s="1477"/>
      <c r="WAA48" s="1477"/>
      <c r="WAB48" s="1477"/>
      <c r="WAC48" s="1477"/>
      <c r="WAD48" s="1477"/>
      <c r="WAE48" s="1477"/>
      <c r="WAF48" s="1477"/>
      <c r="WAG48" s="1477"/>
      <c r="WAH48" s="1477"/>
      <c r="WAI48" s="1477"/>
      <c r="WAJ48" s="1477"/>
      <c r="WAK48" s="1477"/>
      <c r="WAL48" s="1477"/>
      <c r="WAM48" s="1477"/>
      <c r="WAN48" s="1477"/>
      <c r="WAO48" s="1477"/>
      <c r="WAP48" s="1477"/>
      <c r="WAQ48" s="1477"/>
      <c r="WAR48" s="1477"/>
      <c r="WAS48" s="1477"/>
      <c r="WAT48" s="1477"/>
      <c r="WAU48" s="1477"/>
      <c r="WAV48" s="1477"/>
      <c r="WAW48" s="1477"/>
      <c r="WAX48" s="1477"/>
      <c r="WAY48" s="1477"/>
      <c r="WAZ48" s="1477"/>
      <c r="WBA48" s="1477"/>
      <c r="WBB48" s="1477"/>
      <c r="WBC48" s="1477"/>
      <c r="WBD48" s="1477"/>
      <c r="WBE48" s="1477"/>
      <c r="WBF48" s="1477"/>
      <c r="WBG48" s="1477"/>
      <c r="WBH48" s="1477"/>
      <c r="WBI48" s="1477"/>
      <c r="WBJ48" s="1477"/>
      <c r="WBK48" s="1477"/>
      <c r="WBL48" s="1477"/>
      <c r="WBM48" s="1477"/>
      <c r="WBN48" s="1477"/>
      <c r="WBO48" s="1477"/>
      <c r="WBP48" s="1477"/>
      <c r="WBQ48" s="1477"/>
      <c r="WBR48" s="1477"/>
      <c r="WBS48" s="1477"/>
      <c r="WBT48" s="1477"/>
      <c r="WBU48" s="1477"/>
      <c r="WBV48" s="1477"/>
      <c r="WBW48" s="1477"/>
      <c r="WBX48" s="1477"/>
      <c r="WBY48" s="1477"/>
      <c r="WBZ48" s="1477"/>
      <c r="WCA48" s="1477"/>
      <c r="WCB48" s="1477"/>
      <c r="WCC48" s="1477"/>
      <c r="WCD48" s="1477"/>
      <c r="WCE48" s="1477"/>
      <c r="WCF48" s="1477"/>
      <c r="WCG48" s="1477"/>
      <c r="WCH48" s="1477"/>
      <c r="WCI48" s="1477"/>
      <c r="WCJ48" s="1477"/>
      <c r="WCK48" s="1477"/>
      <c r="WCL48" s="1477"/>
      <c r="WCM48" s="1477"/>
      <c r="WCN48" s="1477"/>
      <c r="WCO48" s="1477"/>
      <c r="WCP48" s="1477"/>
      <c r="WCQ48" s="1477"/>
      <c r="WCR48" s="1477"/>
      <c r="WCS48" s="1477"/>
      <c r="WCT48" s="1477"/>
      <c r="WCU48" s="1477"/>
      <c r="WCV48" s="1477"/>
      <c r="WCW48" s="1477"/>
      <c r="WCX48" s="1477"/>
      <c r="WCY48" s="1477"/>
      <c r="WCZ48" s="1477"/>
      <c r="WDA48" s="1477"/>
      <c r="WDB48" s="1477"/>
      <c r="WDC48" s="1477"/>
      <c r="WDD48" s="1477"/>
      <c r="WDE48" s="1477"/>
      <c r="WDF48" s="1477"/>
      <c r="WDG48" s="1477"/>
      <c r="WDH48" s="1477"/>
      <c r="WDI48" s="1477"/>
      <c r="WDJ48" s="1477"/>
      <c r="WDK48" s="1477"/>
      <c r="WDL48" s="1477"/>
      <c r="WDM48" s="1477"/>
      <c r="WDN48" s="1477"/>
      <c r="WDO48" s="1477"/>
      <c r="WDP48" s="1477"/>
      <c r="WDQ48" s="1477"/>
      <c r="WDR48" s="1477"/>
      <c r="WDS48" s="1477"/>
      <c r="WDT48" s="1477"/>
      <c r="WDU48" s="1477"/>
      <c r="WDV48" s="1477"/>
      <c r="WDW48" s="1477"/>
      <c r="WDX48" s="1477"/>
      <c r="WDY48" s="1477"/>
      <c r="WDZ48" s="1477"/>
      <c r="WEA48" s="1477"/>
      <c r="WEB48" s="1477"/>
      <c r="WEC48" s="1477"/>
      <c r="WED48" s="1477"/>
      <c r="WEE48" s="1477"/>
      <c r="WEF48" s="1477"/>
      <c r="WEG48" s="1477"/>
      <c r="WEH48" s="1477"/>
      <c r="WEI48" s="1477"/>
      <c r="WEJ48" s="1477"/>
      <c r="WEK48" s="1477"/>
      <c r="WEL48" s="1477"/>
      <c r="WEM48" s="1477"/>
      <c r="WEN48" s="1477"/>
      <c r="WEO48" s="1477"/>
      <c r="WEP48" s="1477"/>
      <c r="WEQ48" s="1477"/>
      <c r="WER48" s="1477"/>
      <c r="WES48" s="1477"/>
      <c r="WET48" s="1477"/>
      <c r="WEU48" s="1477"/>
      <c r="WEV48" s="1477"/>
      <c r="WEW48" s="1477"/>
      <c r="WEX48" s="1477"/>
      <c r="WEY48" s="1477"/>
      <c r="WEZ48" s="1477"/>
      <c r="WFA48" s="1477"/>
      <c r="WFB48" s="1477"/>
      <c r="WFC48" s="1477"/>
      <c r="WFD48" s="1477"/>
      <c r="WFE48" s="1477"/>
      <c r="WFF48" s="1477"/>
      <c r="WFG48" s="1477"/>
      <c r="WFH48" s="1477"/>
      <c r="WFI48" s="1477"/>
      <c r="WFJ48" s="1477"/>
      <c r="WFK48" s="1477"/>
      <c r="WFL48" s="1477"/>
      <c r="WFM48" s="1477"/>
      <c r="WFN48" s="1477"/>
      <c r="WFO48" s="1477"/>
      <c r="WFP48" s="1477"/>
      <c r="WFQ48" s="1477"/>
      <c r="WFR48" s="1477"/>
      <c r="WFS48" s="1477"/>
      <c r="WFT48" s="1477"/>
      <c r="WFU48" s="1477"/>
      <c r="WFV48" s="1477"/>
      <c r="WFW48" s="1477"/>
      <c r="WFX48" s="1477"/>
      <c r="WFY48" s="1477"/>
      <c r="WFZ48" s="1477"/>
      <c r="WGA48" s="1477"/>
      <c r="WGB48" s="1477"/>
      <c r="WGC48" s="1477"/>
      <c r="WGD48" s="1477"/>
      <c r="WGE48" s="1477"/>
      <c r="WGF48" s="1477"/>
      <c r="WGG48" s="1477"/>
      <c r="WGH48" s="1477"/>
      <c r="WGI48" s="1477"/>
      <c r="WGJ48" s="1477"/>
      <c r="WGK48" s="1477"/>
      <c r="WGL48" s="1477"/>
      <c r="WGM48" s="1477"/>
      <c r="WGN48" s="1477"/>
      <c r="WGO48" s="1477"/>
      <c r="WGP48" s="1477"/>
      <c r="WGQ48" s="1477"/>
      <c r="WGR48" s="1477"/>
      <c r="WGS48" s="1477"/>
      <c r="WGT48" s="1477"/>
      <c r="WGU48" s="1477"/>
      <c r="WGV48" s="1477"/>
      <c r="WGW48" s="1477"/>
      <c r="WGX48" s="1477"/>
      <c r="WGY48" s="1477"/>
      <c r="WGZ48" s="1477"/>
      <c r="WHA48" s="1477"/>
      <c r="WHB48" s="1477"/>
      <c r="WHC48" s="1477"/>
      <c r="WHD48" s="1477"/>
      <c r="WHE48" s="1477"/>
      <c r="WHF48" s="1477"/>
      <c r="WHG48" s="1477"/>
      <c r="WHH48" s="1477"/>
      <c r="WHI48" s="1477"/>
      <c r="WHJ48" s="1477"/>
      <c r="WHK48" s="1477"/>
      <c r="WHL48" s="1477"/>
      <c r="WHM48" s="1477"/>
      <c r="WHN48" s="1477"/>
      <c r="WHO48" s="1477"/>
      <c r="WHP48" s="1477"/>
      <c r="WHQ48" s="1477"/>
      <c r="WHR48" s="1477"/>
      <c r="WHS48" s="1477"/>
      <c r="WHT48" s="1477"/>
      <c r="WHU48" s="1477"/>
      <c r="WHV48" s="1477"/>
      <c r="WHW48" s="1477"/>
      <c r="WHX48" s="1477"/>
      <c r="WHY48" s="1477"/>
      <c r="WHZ48" s="1477"/>
      <c r="WIA48" s="1477"/>
      <c r="WIB48" s="1477"/>
      <c r="WIC48" s="1477"/>
      <c r="WID48" s="1477"/>
      <c r="WIE48" s="1477"/>
      <c r="WIF48" s="1477"/>
      <c r="WIG48" s="1477"/>
      <c r="WIH48" s="1477"/>
      <c r="WII48" s="1477"/>
      <c r="WIJ48" s="1477"/>
      <c r="WIK48" s="1477"/>
      <c r="WIL48" s="1477"/>
      <c r="WIM48" s="1477"/>
      <c r="WIN48" s="1477"/>
      <c r="WIO48" s="1477"/>
      <c r="WIP48" s="1477"/>
      <c r="WIQ48" s="1477"/>
      <c r="WIR48" s="1477"/>
      <c r="WIS48" s="1477"/>
      <c r="WIT48" s="1477"/>
      <c r="WIU48" s="1477"/>
      <c r="WIV48" s="1477"/>
      <c r="WIW48" s="1477"/>
      <c r="WIX48" s="1477"/>
      <c r="WIY48" s="1477"/>
      <c r="WIZ48" s="1477"/>
      <c r="WJA48" s="1477"/>
      <c r="WJB48" s="1477"/>
      <c r="WJC48" s="1477"/>
      <c r="WJD48" s="1477"/>
      <c r="WJE48" s="1477"/>
      <c r="WJF48" s="1477"/>
      <c r="WJG48" s="1477"/>
      <c r="WJH48" s="1477"/>
      <c r="WJI48" s="1477"/>
      <c r="WJJ48" s="1477"/>
      <c r="WJK48" s="1477"/>
      <c r="WJL48" s="1477"/>
      <c r="WJM48" s="1477"/>
      <c r="WJN48" s="1477"/>
      <c r="WJO48" s="1477"/>
      <c r="WJP48" s="1477"/>
      <c r="WJQ48" s="1477"/>
      <c r="WJR48" s="1477"/>
      <c r="WJS48" s="1477"/>
      <c r="WJT48" s="1477"/>
      <c r="WJU48" s="1477"/>
      <c r="WJV48" s="1477"/>
      <c r="WJW48" s="1477"/>
      <c r="WJX48" s="1477"/>
      <c r="WJY48" s="1477"/>
      <c r="WJZ48" s="1477"/>
      <c r="WKA48" s="1477"/>
      <c r="WKB48" s="1477"/>
      <c r="WKC48" s="1477"/>
      <c r="WKD48" s="1477"/>
      <c r="WKE48" s="1477"/>
      <c r="WKF48" s="1477"/>
      <c r="WKG48" s="1477"/>
      <c r="WKH48" s="1477"/>
      <c r="WKI48" s="1477"/>
      <c r="WKJ48" s="1477"/>
      <c r="WKK48" s="1477"/>
      <c r="WKL48" s="1477"/>
      <c r="WKM48" s="1477"/>
      <c r="WKN48" s="1477"/>
      <c r="WKO48" s="1477"/>
      <c r="WKP48" s="1477"/>
      <c r="WKQ48" s="1477"/>
      <c r="WKR48" s="1477"/>
      <c r="WKS48" s="1477"/>
      <c r="WKT48" s="1477"/>
      <c r="WKU48" s="1477"/>
      <c r="WKV48" s="1477"/>
      <c r="WKW48" s="1477"/>
      <c r="WKX48" s="1477"/>
      <c r="WKY48" s="1477"/>
      <c r="WKZ48" s="1477"/>
      <c r="WLA48" s="1477"/>
      <c r="WLB48" s="1477"/>
      <c r="WLC48" s="1477"/>
      <c r="WLD48" s="1477"/>
      <c r="WLE48" s="1477"/>
      <c r="WLF48" s="1477"/>
      <c r="WLG48" s="1477"/>
      <c r="WLH48" s="1477"/>
      <c r="WLI48" s="1477"/>
      <c r="WLJ48" s="1477"/>
      <c r="WLK48" s="1477"/>
      <c r="WLL48" s="1477"/>
      <c r="WLM48" s="1477"/>
      <c r="WLN48" s="1477"/>
      <c r="WLO48" s="1477"/>
      <c r="WLP48" s="1477"/>
      <c r="WLQ48" s="1477"/>
      <c r="WLR48" s="1477"/>
      <c r="WLS48" s="1477"/>
      <c r="WLT48" s="1477"/>
      <c r="WLU48" s="1477"/>
      <c r="WLV48" s="1477"/>
      <c r="WLW48" s="1477"/>
      <c r="WLX48" s="1477"/>
      <c r="WLY48" s="1477"/>
      <c r="WLZ48" s="1477"/>
      <c r="WMA48" s="1477"/>
      <c r="WMB48" s="1477"/>
      <c r="WMC48" s="1477"/>
      <c r="WMD48" s="1477"/>
      <c r="WME48" s="1477"/>
      <c r="WMF48" s="1477"/>
      <c r="WMG48" s="1477"/>
      <c r="WMH48" s="1477"/>
      <c r="WMI48" s="1477"/>
      <c r="WMJ48" s="1477"/>
      <c r="WMK48" s="1477"/>
      <c r="WML48" s="1477"/>
      <c r="WMM48" s="1477"/>
      <c r="WMN48" s="1477"/>
      <c r="WMO48" s="1477"/>
      <c r="WMP48" s="1477"/>
      <c r="WMQ48" s="1477"/>
      <c r="WMR48" s="1477"/>
      <c r="WMS48" s="1477"/>
      <c r="WMT48" s="1477"/>
      <c r="WMU48" s="1477"/>
      <c r="WMV48" s="1477"/>
      <c r="WMW48" s="1477"/>
      <c r="WMX48" s="1477"/>
      <c r="WMY48" s="1477"/>
      <c r="WMZ48" s="1477"/>
      <c r="WNA48" s="1477"/>
      <c r="WNB48" s="1477"/>
      <c r="WNC48" s="1477"/>
      <c r="WND48" s="1477"/>
      <c r="WNE48" s="1477"/>
      <c r="WNF48" s="1477"/>
      <c r="WNG48" s="1477"/>
      <c r="WNH48" s="1477"/>
      <c r="WNI48" s="1477"/>
      <c r="WNJ48" s="1477"/>
      <c r="WNK48" s="1477"/>
      <c r="WNL48" s="1477"/>
      <c r="WNM48" s="1477"/>
      <c r="WNN48" s="1477"/>
      <c r="WNO48" s="1477"/>
      <c r="WNP48" s="1477"/>
      <c r="WNQ48" s="1477"/>
      <c r="WNR48" s="1477"/>
      <c r="WNS48" s="1477"/>
      <c r="WNT48" s="1477"/>
      <c r="WNU48" s="1477"/>
      <c r="WNV48" s="1477"/>
      <c r="WNW48" s="1477"/>
      <c r="WNX48" s="1477"/>
      <c r="WNY48" s="1477"/>
      <c r="WNZ48" s="1477"/>
      <c r="WOA48" s="1477"/>
      <c r="WOB48" s="1477"/>
      <c r="WOC48" s="1477"/>
      <c r="WOD48" s="1477"/>
      <c r="WOE48" s="1477"/>
      <c r="WOF48" s="1477"/>
      <c r="WOG48" s="1477"/>
      <c r="WOH48" s="1477"/>
      <c r="WOI48" s="1477"/>
      <c r="WOJ48" s="1477"/>
      <c r="WOK48" s="1477"/>
      <c r="WOL48" s="1477"/>
      <c r="WOM48" s="1477"/>
      <c r="WON48" s="1477"/>
      <c r="WOO48" s="1477"/>
      <c r="WOP48" s="1477"/>
      <c r="WOQ48" s="1477"/>
      <c r="WOR48" s="1477"/>
      <c r="WOS48" s="1477"/>
      <c r="WOT48" s="1477"/>
      <c r="WOU48" s="1477"/>
      <c r="WOV48" s="1477"/>
      <c r="WOW48" s="1477"/>
      <c r="WOX48" s="1477"/>
      <c r="WOY48" s="1477"/>
      <c r="WOZ48" s="1477"/>
      <c r="WPA48" s="1477"/>
      <c r="WPB48" s="1477"/>
      <c r="WPC48" s="1477"/>
      <c r="WPD48" s="1477"/>
      <c r="WPE48" s="1477"/>
      <c r="WPF48" s="1477"/>
      <c r="WPG48" s="1477"/>
      <c r="WPH48" s="1477"/>
      <c r="WPI48" s="1477"/>
      <c r="WPJ48" s="1477"/>
      <c r="WPK48" s="1477"/>
      <c r="WPL48" s="1477"/>
      <c r="WPM48" s="1477"/>
      <c r="WPN48" s="1477"/>
      <c r="WPO48" s="1477"/>
      <c r="WPP48" s="1477"/>
      <c r="WPQ48" s="1477"/>
      <c r="WPR48" s="1477"/>
      <c r="WPS48" s="1477"/>
      <c r="WPT48" s="1477"/>
      <c r="WPU48" s="1477"/>
      <c r="WPV48" s="1477"/>
      <c r="WPW48" s="1477"/>
      <c r="WPX48" s="1477"/>
      <c r="WPY48" s="1477"/>
      <c r="WPZ48" s="1477"/>
      <c r="WQA48" s="1477"/>
      <c r="WQB48" s="1477"/>
      <c r="WQC48" s="1477"/>
      <c r="WQD48" s="1477"/>
      <c r="WQE48" s="1477"/>
      <c r="WQF48" s="1477"/>
      <c r="WQG48" s="1477"/>
      <c r="WQH48" s="1477"/>
      <c r="WQI48" s="1477"/>
      <c r="WQJ48" s="1477"/>
      <c r="WQK48" s="1477"/>
      <c r="WQL48" s="1477"/>
      <c r="WQM48" s="1477"/>
      <c r="WQN48" s="1477"/>
      <c r="WQO48" s="1477"/>
      <c r="WQP48" s="1477"/>
      <c r="WQQ48" s="1477"/>
      <c r="WQR48" s="1477"/>
      <c r="WQS48" s="1477"/>
      <c r="WQT48" s="1477"/>
      <c r="WQU48" s="1477"/>
      <c r="WQV48" s="1477"/>
      <c r="WQW48" s="1477"/>
      <c r="WQX48" s="1477"/>
      <c r="WQY48" s="1477"/>
      <c r="WQZ48" s="1477"/>
      <c r="WRA48" s="1477"/>
      <c r="WRB48" s="1477"/>
      <c r="WRC48" s="1477"/>
      <c r="WRD48" s="1477"/>
      <c r="WRE48" s="1477"/>
      <c r="WRF48" s="1477"/>
      <c r="WRG48" s="1477"/>
      <c r="WRH48" s="1477"/>
      <c r="WRI48" s="1477"/>
      <c r="WRJ48" s="1477"/>
      <c r="WRK48" s="1477"/>
      <c r="WRL48" s="1477"/>
      <c r="WRM48" s="1477"/>
      <c r="WRN48" s="1477"/>
      <c r="WRO48" s="1477"/>
      <c r="WRP48" s="1477"/>
      <c r="WRQ48" s="1477"/>
      <c r="WRR48" s="1477"/>
      <c r="WRS48" s="1477"/>
      <c r="WRT48" s="1477"/>
      <c r="WRU48" s="1477"/>
      <c r="WRV48" s="1477"/>
      <c r="WRW48" s="1477"/>
      <c r="WRX48" s="1477"/>
      <c r="WRY48" s="1477"/>
      <c r="WRZ48" s="1477"/>
      <c r="WSA48" s="1477"/>
      <c r="WSB48" s="1477"/>
      <c r="WSC48" s="1477"/>
      <c r="WSD48" s="1477"/>
      <c r="WSE48" s="1477"/>
      <c r="WSF48" s="1477"/>
      <c r="WSG48" s="1477"/>
      <c r="WSH48" s="1477"/>
      <c r="WSI48" s="1477"/>
      <c r="WSJ48" s="1477"/>
      <c r="WSK48" s="1477"/>
      <c r="WSL48" s="1477"/>
      <c r="WSM48" s="1477"/>
      <c r="WSN48" s="1477"/>
      <c r="WSO48" s="1477"/>
      <c r="WSP48" s="1477"/>
      <c r="WSQ48" s="1477"/>
      <c r="WSR48" s="1477"/>
      <c r="WSS48" s="1477"/>
      <c r="WST48" s="1477"/>
      <c r="WSU48" s="1477"/>
      <c r="WSV48" s="1477"/>
      <c r="WSW48" s="1477"/>
      <c r="WSX48" s="1477"/>
      <c r="WSY48" s="1477"/>
      <c r="WSZ48" s="1477"/>
      <c r="WTA48" s="1477"/>
      <c r="WTB48" s="1477"/>
      <c r="WTC48" s="1477"/>
      <c r="WTD48" s="1477"/>
      <c r="WTE48" s="1477"/>
      <c r="WTF48" s="1477"/>
      <c r="WTG48" s="1477"/>
      <c r="WTH48" s="1477"/>
      <c r="WTI48" s="1477"/>
      <c r="WTJ48" s="1477"/>
      <c r="WTK48" s="1477"/>
      <c r="WTL48" s="1477"/>
      <c r="WTM48" s="1477"/>
      <c r="WTN48" s="1477"/>
      <c r="WTO48" s="1477"/>
      <c r="WTP48" s="1477"/>
      <c r="WTQ48" s="1477"/>
      <c r="WTR48" s="1477"/>
      <c r="WTS48" s="1477"/>
      <c r="WTT48" s="1477"/>
      <c r="WTU48" s="1477"/>
      <c r="WTV48" s="1477"/>
      <c r="WTW48" s="1477"/>
      <c r="WTX48" s="1477"/>
      <c r="WTY48" s="1477"/>
      <c r="WTZ48" s="1477"/>
      <c r="WUA48" s="1477"/>
      <c r="WUB48" s="1477"/>
      <c r="WUC48" s="1477"/>
      <c r="WUD48" s="1477"/>
      <c r="WUE48" s="1477"/>
      <c r="WUF48" s="1477"/>
      <c r="WUG48" s="1477"/>
      <c r="WUH48" s="1477"/>
      <c r="WUI48" s="1477"/>
      <c r="WUJ48" s="1477"/>
      <c r="WUK48" s="1477"/>
      <c r="WUL48" s="1477"/>
      <c r="WUM48" s="1477"/>
      <c r="WUN48" s="1477"/>
      <c r="WUO48" s="1477"/>
      <c r="WUP48" s="1477"/>
      <c r="WUQ48" s="1477"/>
      <c r="WUR48" s="1477"/>
      <c r="WUS48" s="1477"/>
      <c r="WUT48" s="1477"/>
      <c r="WUU48" s="1477"/>
      <c r="WUV48" s="1477"/>
      <c r="WUW48" s="1477"/>
      <c r="WUX48" s="1477"/>
      <c r="WUY48" s="1477"/>
      <c r="WUZ48" s="1477"/>
      <c r="WVA48" s="1477"/>
      <c r="WVB48" s="1477"/>
      <c r="WVC48" s="1477"/>
      <c r="WVD48" s="1477"/>
      <c r="WVE48" s="1477"/>
      <c r="WVF48" s="1477"/>
      <c r="WVG48" s="1477"/>
      <c r="WVH48" s="1477"/>
      <c r="WVI48" s="1477"/>
      <c r="WVJ48" s="1477"/>
      <c r="WVK48" s="1477"/>
      <c r="WVL48" s="1477"/>
      <c r="WVM48" s="1477"/>
      <c r="WVN48" s="1477"/>
      <c r="WVO48" s="1477"/>
      <c r="WVP48" s="1477"/>
      <c r="WVQ48" s="1477"/>
      <c r="WVR48" s="1477"/>
      <c r="WVS48" s="1477"/>
      <c r="WVT48" s="1477"/>
      <c r="WVU48" s="1477"/>
      <c r="WVV48" s="1477"/>
      <c r="WVW48" s="1477"/>
      <c r="WVX48" s="1477"/>
      <c r="WVY48" s="1477"/>
      <c r="WVZ48" s="1477"/>
      <c r="WWA48" s="1477"/>
      <c r="WWB48" s="1477"/>
      <c r="WWC48" s="1477"/>
      <c r="WWD48" s="1477"/>
      <c r="WWE48" s="1477"/>
      <c r="WWF48" s="1477"/>
      <c r="WWG48" s="1477"/>
      <c r="WWH48" s="1477"/>
      <c r="WWI48" s="1477"/>
      <c r="WWJ48" s="1477"/>
      <c r="WWK48" s="1477"/>
      <c r="WWL48" s="1477"/>
      <c r="WWM48" s="1477"/>
      <c r="WWN48" s="1477"/>
      <c r="WWO48" s="1477"/>
      <c r="WWP48" s="1477"/>
      <c r="WWQ48" s="1477"/>
      <c r="WWR48" s="1477"/>
      <c r="WWS48" s="1477"/>
      <c r="WWT48" s="1477"/>
      <c r="WWU48" s="1477"/>
      <c r="WWV48" s="1477"/>
      <c r="WWW48" s="1477"/>
      <c r="WWX48" s="1477"/>
      <c r="WWY48" s="1477"/>
      <c r="WWZ48" s="1477"/>
      <c r="WXA48" s="1477"/>
      <c r="WXB48" s="1477"/>
      <c r="WXC48" s="1477"/>
      <c r="WXD48" s="1477"/>
      <c r="WXE48" s="1477"/>
      <c r="WXF48" s="1477"/>
      <c r="WXG48" s="1477"/>
      <c r="WXH48" s="1477"/>
      <c r="WXI48" s="1477"/>
      <c r="WXJ48" s="1477"/>
      <c r="WXK48" s="1477"/>
      <c r="WXL48" s="1477"/>
      <c r="WXM48" s="1477"/>
      <c r="WXN48" s="1477"/>
      <c r="WXO48" s="1477"/>
      <c r="WXP48" s="1477"/>
      <c r="WXQ48" s="1477"/>
      <c r="WXR48" s="1477"/>
      <c r="WXS48" s="1477"/>
      <c r="WXT48" s="1477"/>
      <c r="WXU48" s="1477"/>
      <c r="WXV48" s="1477"/>
      <c r="WXW48" s="1477"/>
      <c r="WXX48" s="1477"/>
      <c r="WXY48" s="1477"/>
      <c r="WXZ48" s="1477"/>
      <c r="WYA48" s="1477"/>
      <c r="WYB48" s="1477"/>
      <c r="WYC48" s="1477"/>
      <c r="WYD48" s="1477"/>
      <c r="WYE48" s="1477"/>
      <c r="WYF48" s="1477"/>
      <c r="WYG48" s="1477"/>
      <c r="WYH48" s="1477"/>
      <c r="WYI48" s="1477"/>
      <c r="WYJ48" s="1477"/>
      <c r="WYK48" s="1477"/>
      <c r="WYL48" s="1477"/>
      <c r="WYM48" s="1477"/>
      <c r="WYN48" s="1477"/>
      <c r="WYO48" s="1477"/>
      <c r="WYP48" s="1477"/>
      <c r="WYQ48" s="1477"/>
      <c r="WYR48" s="1477"/>
      <c r="WYS48" s="1477"/>
      <c r="WYT48" s="1477"/>
      <c r="WYU48" s="1477"/>
      <c r="WYV48" s="1477"/>
      <c r="WYW48" s="1477"/>
      <c r="WYX48" s="1477"/>
      <c r="WYY48" s="1477"/>
      <c r="WYZ48" s="1477"/>
      <c r="WZA48" s="1477"/>
      <c r="WZB48" s="1477"/>
      <c r="WZC48" s="1477"/>
      <c r="WZD48" s="1477"/>
      <c r="WZE48" s="1477"/>
      <c r="WZF48" s="1477"/>
      <c r="WZG48" s="1477"/>
      <c r="WZH48" s="1477"/>
      <c r="WZI48" s="1477"/>
      <c r="WZJ48" s="1477"/>
      <c r="WZK48" s="1477"/>
      <c r="WZL48" s="1477"/>
      <c r="WZM48" s="1477"/>
      <c r="WZN48" s="1477"/>
      <c r="WZO48" s="1477"/>
      <c r="WZP48" s="1477"/>
      <c r="WZQ48" s="1477"/>
      <c r="WZR48" s="1477"/>
      <c r="WZS48" s="1477"/>
      <c r="WZT48" s="1477"/>
      <c r="WZU48" s="1477"/>
      <c r="WZV48" s="1477"/>
      <c r="WZW48" s="1477"/>
      <c r="WZX48" s="1477"/>
      <c r="WZY48" s="1477"/>
      <c r="WZZ48" s="1477"/>
      <c r="XAA48" s="1477"/>
      <c r="XAB48" s="1477"/>
      <c r="XAC48" s="1477"/>
      <c r="XAD48" s="1477"/>
      <c r="XAE48" s="1477"/>
      <c r="XAF48" s="1477"/>
      <c r="XAG48" s="1477"/>
      <c r="XAH48" s="1477"/>
      <c r="XAI48" s="1477"/>
      <c r="XAJ48" s="1477"/>
      <c r="XAK48" s="1477"/>
      <c r="XAL48" s="1477"/>
      <c r="XAM48" s="1477"/>
      <c r="XAN48" s="1477"/>
      <c r="XAO48" s="1477"/>
      <c r="XAP48" s="1477"/>
      <c r="XAQ48" s="1477"/>
      <c r="XAR48" s="1477"/>
      <c r="XAS48" s="1477"/>
      <c r="XAT48" s="1477"/>
      <c r="XAU48" s="1477"/>
      <c r="XAV48" s="1477"/>
      <c r="XAW48" s="1477"/>
      <c r="XAX48" s="1477"/>
      <c r="XAY48" s="1477"/>
      <c r="XAZ48" s="1477"/>
      <c r="XBA48" s="1477"/>
      <c r="XBB48" s="1477"/>
      <c r="XBC48" s="1477"/>
      <c r="XBD48" s="1477"/>
      <c r="XBE48" s="1477"/>
      <c r="XBF48" s="1477"/>
      <c r="XBG48" s="1477"/>
      <c r="XBH48" s="1477"/>
      <c r="XBI48" s="1477"/>
      <c r="XBJ48" s="1477"/>
      <c r="XBK48" s="1477"/>
      <c r="XBL48" s="1477"/>
      <c r="XBM48" s="1477"/>
      <c r="XBN48" s="1477"/>
      <c r="XBO48" s="1477"/>
      <c r="XBP48" s="1477"/>
      <c r="XBQ48" s="1477"/>
      <c r="XBR48" s="1477"/>
      <c r="XBS48" s="1477"/>
      <c r="XBT48" s="1477"/>
      <c r="XBU48" s="1477"/>
      <c r="XBV48" s="1477"/>
      <c r="XBW48" s="1477"/>
      <c r="XBX48" s="1477"/>
      <c r="XBY48" s="1477"/>
      <c r="XBZ48" s="1477"/>
      <c r="XCA48" s="1477"/>
      <c r="XCB48" s="1477"/>
      <c r="XCC48" s="1477"/>
      <c r="XCD48" s="1477"/>
      <c r="XCE48" s="1477"/>
      <c r="XCF48" s="1477"/>
      <c r="XCG48" s="1477"/>
      <c r="XCH48" s="1477"/>
      <c r="XCI48" s="1477"/>
      <c r="XCJ48" s="1477"/>
      <c r="XCK48" s="1477"/>
      <c r="XCL48" s="1477"/>
      <c r="XCM48" s="1477"/>
      <c r="XCN48" s="1477"/>
      <c r="XCO48" s="1477"/>
      <c r="XCP48" s="1477"/>
      <c r="XCQ48" s="1477"/>
      <c r="XCR48" s="1477"/>
      <c r="XCS48" s="1477"/>
      <c r="XCT48" s="1477"/>
      <c r="XCU48" s="1477"/>
      <c r="XCV48" s="1477"/>
      <c r="XCW48" s="1477"/>
      <c r="XCX48" s="1477"/>
      <c r="XCY48" s="1477"/>
      <c r="XCZ48" s="1477"/>
      <c r="XDA48" s="1477"/>
      <c r="XDB48" s="1477"/>
      <c r="XDC48" s="1477"/>
      <c r="XDD48" s="1477"/>
      <c r="XDE48" s="1477"/>
      <c r="XDF48" s="1477"/>
      <c r="XDG48" s="1477"/>
      <c r="XDH48" s="1477"/>
      <c r="XDI48" s="1477"/>
      <c r="XDJ48" s="1477"/>
      <c r="XDK48" s="1477"/>
      <c r="XDL48" s="1477"/>
      <c r="XDM48" s="1477"/>
      <c r="XDN48" s="1477"/>
      <c r="XDO48" s="1477"/>
      <c r="XDP48" s="1477"/>
      <c r="XDQ48" s="1477"/>
      <c r="XDR48" s="1477"/>
      <c r="XDS48" s="1477"/>
      <c r="XDT48" s="1477"/>
      <c r="XDU48" s="1477"/>
      <c r="XDV48" s="1477"/>
      <c r="XDW48" s="1477"/>
      <c r="XDX48" s="1477"/>
      <c r="XDY48" s="1477"/>
      <c r="XDZ48" s="1477"/>
      <c r="XEA48" s="1477"/>
      <c r="XEB48" s="1477"/>
      <c r="XEC48" s="1477"/>
      <c r="XED48" s="1477"/>
      <c r="XEE48" s="1477"/>
      <c r="XEF48" s="1477"/>
      <c r="XEG48" s="1477"/>
      <c r="XEH48" s="1477"/>
      <c r="XEI48" s="1477"/>
      <c r="XEJ48" s="1477"/>
      <c r="XEK48" s="1477"/>
      <c r="XEL48" s="1477"/>
      <c r="XEM48" s="1477"/>
      <c r="XEN48" s="1477"/>
      <c r="XEO48" s="1477"/>
      <c r="XEP48" s="1477"/>
      <c r="XEQ48" s="1477"/>
      <c r="XER48" s="1477"/>
      <c r="XES48" s="1477"/>
      <c r="XET48" s="1477"/>
      <c r="XEU48" s="1477"/>
      <c r="XEV48" s="1477"/>
      <c r="XEW48" s="1477"/>
      <c r="XEX48" s="1477"/>
      <c r="XEY48" s="1477"/>
      <c r="XEZ48" s="1477"/>
      <c r="XFA48" s="1477"/>
      <c r="XFB48" s="1477"/>
      <c r="XFC48" s="1477"/>
      <c r="XFD48" s="1477"/>
    </row>
    <row r="49" spans="2:16384" ht="15" customHeight="1" x14ac:dyDescent="0.3">
      <c r="B49" s="58"/>
      <c r="C49" s="82"/>
      <c r="D49" s="58"/>
      <c r="E49" s="58"/>
      <c r="F49" s="58"/>
      <c r="G49" s="58"/>
      <c r="H49" s="58"/>
      <c r="I49" s="58"/>
      <c r="J49" s="458"/>
      <c r="K49" s="1477"/>
      <c r="L49" s="58"/>
      <c r="M49" s="458"/>
      <c r="N49" s="458"/>
      <c r="O49" s="458"/>
      <c r="P49" s="458"/>
      <c r="Q49" s="458"/>
      <c r="R49" s="1477"/>
      <c r="S49" s="1477"/>
      <c r="T49" s="1477"/>
      <c r="U49" s="1477"/>
      <c r="V49" s="1477"/>
      <c r="W49" s="1477"/>
      <c r="X49" s="1477"/>
      <c r="Y49" s="1477"/>
      <c r="Z49" s="1477"/>
      <c r="AA49" s="1477"/>
      <c r="AB49" s="1477"/>
      <c r="AC49" s="1477"/>
      <c r="AD49" s="1477"/>
      <c r="AE49" s="1477"/>
      <c r="AF49" s="1477"/>
      <c r="AG49" s="1477"/>
      <c r="AH49" s="1477"/>
      <c r="AI49" s="1477"/>
      <c r="AJ49" s="1477"/>
      <c r="AK49" s="1477"/>
      <c r="AL49" s="1477"/>
      <c r="AM49" s="1477"/>
      <c r="AN49" s="1477"/>
      <c r="AO49" s="1477"/>
      <c r="AP49" s="1477"/>
      <c r="AQ49" s="1477"/>
      <c r="AR49" s="1477"/>
      <c r="AS49" s="1477"/>
      <c r="AT49" s="1477"/>
      <c r="AU49" s="1477"/>
      <c r="AV49" s="1477"/>
      <c r="AW49" s="1477"/>
      <c r="AX49" s="1477"/>
      <c r="AY49" s="1477"/>
      <c r="AZ49" s="1477"/>
      <c r="BA49" s="1477"/>
      <c r="BB49" s="1477"/>
      <c r="BC49" s="1477"/>
      <c r="BD49" s="1477"/>
      <c r="BE49" s="1477"/>
      <c r="BF49" s="1477"/>
      <c r="BG49" s="1477"/>
      <c r="BH49" s="1477"/>
      <c r="BI49" s="1477"/>
      <c r="BJ49" s="1477"/>
      <c r="BK49" s="1477"/>
      <c r="BL49" s="1477"/>
      <c r="BM49" s="1477"/>
      <c r="BN49" s="1477"/>
      <c r="BO49" s="1477"/>
      <c r="BP49" s="1477"/>
      <c r="BQ49" s="1477"/>
      <c r="BR49" s="1477"/>
      <c r="BS49" s="1477"/>
      <c r="BT49" s="1477"/>
      <c r="BU49" s="1477"/>
      <c r="BV49" s="1477"/>
      <c r="BW49" s="1477"/>
      <c r="BX49" s="1477"/>
      <c r="BY49" s="1477"/>
      <c r="BZ49" s="1477"/>
      <c r="CA49" s="1477"/>
      <c r="CB49" s="1477"/>
      <c r="CC49" s="1477"/>
      <c r="CD49" s="1477"/>
      <c r="CE49" s="1477"/>
      <c r="CF49" s="1477"/>
      <c r="CG49" s="1477"/>
      <c r="CH49" s="1477"/>
      <c r="CI49" s="1477"/>
      <c r="CJ49" s="1477"/>
      <c r="CK49" s="1477"/>
      <c r="CL49" s="1477"/>
      <c r="CM49" s="1477"/>
      <c r="CN49" s="1477"/>
      <c r="CO49" s="1477"/>
      <c r="CP49" s="1477"/>
      <c r="CQ49" s="1477"/>
      <c r="CR49" s="1477"/>
      <c r="CS49" s="1477"/>
      <c r="CT49" s="1477"/>
      <c r="CU49" s="1477"/>
      <c r="CV49" s="1477"/>
      <c r="CW49" s="1477"/>
      <c r="CX49" s="1477"/>
      <c r="CY49" s="1477"/>
      <c r="CZ49" s="1477"/>
      <c r="DA49" s="1477"/>
      <c r="DB49" s="1477"/>
      <c r="DC49" s="1477"/>
      <c r="DD49" s="1477"/>
      <c r="DE49" s="1477"/>
      <c r="DF49" s="1477"/>
      <c r="DG49" s="1477"/>
      <c r="DH49" s="1477"/>
      <c r="DI49" s="1477"/>
      <c r="DJ49" s="1477"/>
      <c r="DK49" s="1477"/>
      <c r="DL49" s="1477"/>
      <c r="DM49" s="1477"/>
      <c r="DN49" s="1477"/>
      <c r="DO49" s="1477"/>
      <c r="DP49" s="1477"/>
      <c r="DQ49" s="1477"/>
      <c r="DR49" s="1477"/>
      <c r="DS49" s="1477"/>
      <c r="DT49" s="1477"/>
      <c r="DU49" s="1477"/>
      <c r="DV49" s="1477"/>
      <c r="DW49" s="1477"/>
      <c r="DX49" s="1477"/>
      <c r="DY49" s="1477"/>
      <c r="DZ49" s="1477"/>
      <c r="EA49" s="1477"/>
      <c r="EB49" s="1477"/>
      <c r="EC49" s="1477"/>
      <c r="ED49" s="1477"/>
      <c r="EE49" s="1477"/>
      <c r="EF49" s="1477"/>
      <c r="EG49" s="1477"/>
      <c r="EH49" s="1477"/>
      <c r="EI49" s="1477"/>
      <c r="EJ49" s="1477"/>
      <c r="EK49" s="1477"/>
      <c r="EL49" s="1477"/>
      <c r="EM49" s="1477"/>
      <c r="EN49" s="1477"/>
      <c r="EO49" s="1477"/>
      <c r="EP49" s="1477"/>
      <c r="EQ49" s="1477"/>
      <c r="ER49" s="1477"/>
      <c r="ES49" s="1477"/>
      <c r="ET49" s="1477"/>
      <c r="EU49" s="1477"/>
      <c r="EV49" s="1477"/>
      <c r="EW49" s="1477"/>
      <c r="EX49" s="1477"/>
      <c r="EY49" s="1477"/>
      <c r="EZ49" s="1477"/>
      <c r="FA49" s="1477"/>
      <c r="FB49" s="1477"/>
      <c r="FC49" s="1477"/>
      <c r="FD49" s="1477"/>
      <c r="FE49" s="1477"/>
      <c r="FF49" s="1477"/>
      <c r="FG49" s="1477"/>
      <c r="FH49" s="1477"/>
      <c r="FI49" s="1477"/>
      <c r="FJ49" s="1477"/>
      <c r="FK49" s="1477"/>
      <c r="FL49" s="1477"/>
      <c r="FM49" s="1477"/>
      <c r="FN49" s="1477"/>
      <c r="FO49" s="1477"/>
      <c r="FP49" s="1477"/>
      <c r="FQ49" s="1477"/>
      <c r="FR49" s="1477"/>
      <c r="FS49" s="1477"/>
      <c r="FT49" s="1477"/>
      <c r="FU49" s="1477"/>
      <c r="FV49" s="1477"/>
      <c r="FW49" s="1477"/>
      <c r="FX49" s="1477"/>
      <c r="FY49" s="1477"/>
      <c r="FZ49" s="1477"/>
      <c r="GA49" s="1477"/>
      <c r="GB49" s="1477"/>
      <c r="GC49" s="1477"/>
      <c r="GD49" s="1477"/>
      <c r="GE49" s="1477"/>
      <c r="GF49" s="1477"/>
      <c r="GG49" s="1477"/>
      <c r="GH49" s="1477"/>
      <c r="GI49" s="1477"/>
      <c r="GJ49" s="1477"/>
      <c r="GK49" s="1477"/>
      <c r="GL49" s="1477"/>
      <c r="GM49" s="1477"/>
      <c r="GN49" s="1477"/>
      <c r="GO49" s="1477"/>
      <c r="GP49" s="1477"/>
      <c r="GQ49" s="1477"/>
      <c r="GR49" s="1477"/>
      <c r="GS49" s="1477"/>
      <c r="GT49" s="1477"/>
      <c r="GU49" s="1477"/>
      <c r="GV49" s="1477"/>
      <c r="GW49" s="1477"/>
      <c r="GX49" s="1477"/>
      <c r="GY49" s="1477"/>
      <c r="GZ49" s="1477"/>
      <c r="HA49" s="1477"/>
      <c r="HB49" s="1477"/>
      <c r="HC49" s="1477"/>
      <c r="HD49" s="1477"/>
      <c r="HE49" s="1477"/>
      <c r="HF49" s="1477"/>
      <c r="HG49" s="1477"/>
      <c r="HH49" s="1477"/>
      <c r="HI49" s="1477"/>
      <c r="HJ49" s="1477"/>
      <c r="HK49" s="1477"/>
      <c r="HL49" s="1477"/>
      <c r="HM49" s="1477"/>
      <c r="HN49" s="1477"/>
      <c r="HO49" s="1477"/>
      <c r="HP49" s="1477"/>
      <c r="HQ49" s="1477"/>
      <c r="HR49" s="1477"/>
      <c r="HS49" s="1477"/>
      <c r="HT49" s="1477"/>
      <c r="HU49" s="1477"/>
      <c r="HV49" s="1477"/>
      <c r="HW49" s="1477"/>
      <c r="HX49" s="1477"/>
      <c r="HY49" s="1477"/>
      <c r="HZ49" s="1477"/>
      <c r="IA49" s="1477"/>
      <c r="IB49" s="1477"/>
      <c r="IC49" s="1477"/>
      <c r="ID49" s="1477"/>
      <c r="IE49" s="1477"/>
      <c r="IF49" s="1477"/>
      <c r="IG49" s="1477"/>
      <c r="IH49" s="1477"/>
      <c r="II49" s="1477"/>
      <c r="IJ49" s="1477"/>
      <c r="IK49" s="1477"/>
      <c r="IL49" s="1477"/>
      <c r="IM49" s="1477"/>
      <c r="IN49" s="1477"/>
      <c r="IO49" s="1477"/>
      <c r="IP49" s="1477"/>
      <c r="IQ49" s="1477"/>
      <c r="IR49" s="1477"/>
      <c r="IS49" s="1477"/>
      <c r="IT49" s="1477"/>
      <c r="IU49" s="1477"/>
      <c r="IV49" s="1477"/>
      <c r="IW49" s="1477"/>
      <c r="IX49" s="1477"/>
      <c r="IY49" s="1477"/>
      <c r="IZ49" s="1477"/>
      <c r="JA49" s="1477"/>
      <c r="JB49" s="1477"/>
      <c r="JC49" s="1477"/>
      <c r="JD49" s="1477"/>
      <c r="JE49" s="1477"/>
      <c r="JF49" s="1477"/>
      <c r="JG49" s="1477"/>
      <c r="JH49" s="1477"/>
      <c r="JI49" s="1477"/>
      <c r="JJ49" s="1477"/>
      <c r="JK49" s="1477"/>
      <c r="JL49" s="1477"/>
      <c r="JM49" s="1477"/>
      <c r="JN49" s="1477"/>
      <c r="JO49" s="1477"/>
      <c r="JP49" s="1477"/>
      <c r="JQ49" s="1477"/>
      <c r="JR49" s="1477"/>
      <c r="JS49" s="1477"/>
      <c r="JT49" s="1477"/>
      <c r="JU49" s="1477"/>
      <c r="JV49" s="1477"/>
      <c r="JW49" s="1477"/>
      <c r="JX49" s="1477"/>
      <c r="JY49" s="1477"/>
      <c r="JZ49" s="1477"/>
      <c r="KA49" s="1477"/>
      <c r="KB49" s="1477"/>
      <c r="KC49" s="1477"/>
      <c r="KD49" s="1477"/>
      <c r="KE49" s="1477"/>
      <c r="KF49" s="1477"/>
      <c r="KG49" s="1477"/>
      <c r="KH49" s="1477"/>
      <c r="KI49" s="1477"/>
      <c r="KJ49" s="1477"/>
      <c r="KK49" s="1477"/>
      <c r="KL49" s="1477"/>
      <c r="KM49" s="1477"/>
      <c r="KN49" s="1477"/>
      <c r="KO49" s="1477"/>
      <c r="KP49" s="1477"/>
      <c r="KQ49" s="1477"/>
      <c r="KR49" s="1477"/>
      <c r="KS49" s="1477"/>
      <c r="KT49" s="1477"/>
      <c r="KU49" s="1477"/>
      <c r="KV49" s="1477"/>
      <c r="KW49" s="1477"/>
      <c r="KX49" s="1477"/>
      <c r="KY49" s="1477"/>
      <c r="KZ49" s="1477"/>
      <c r="LA49" s="1477"/>
      <c r="LB49" s="1477"/>
      <c r="LC49" s="1477"/>
      <c r="LD49" s="1477"/>
      <c r="LE49" s="1477"/>
      <c r="LF49" s="1477"/>
      <c r="LG49" s="1477"/>
      <c r="LH49" s="1477"/>
      <c r="LI49" s="1477"/>
      <c r="LJ49" s="1477"/>
      <c r="LK49" s="1477"/>
      <c r="LL49" s="1477"/>
      <c r="LM49" s="1477"/>
      <c r="LN49" s="1477"/>
      <c r="LO49" s="1477"/>
      <c r="LP49" s="1477"/>
      <c r="LQ49" s="1477"/>
      <c r="LR49" s="1477"/>
      <c r="LS49" s="1477"/>
      <c r="LT49" s="1477"/>
      <c r="LU49" s="1477"/>
      <c r="LV49" s="1477"/>
      <c r="LW49" s="1477"/>
      <c r="LX49" s="1477"/>
      <c r="LY49" s="1477"/>
      <c r="LZ49" s="1477"/>
      <c r="MA49" s="1477"/>
      <c r="MB49" s="1477"/>
      <c r="MC49" s="1477"/>
      <c r="MD49" s="1477"/>
      <c r="ME49" s="1477"/>
      <c r="MF49" s="1477"/>
      <c r="MG49" s="1477"/>
      <c r="MH49" s="1477"/>
      <c r="MI49" s="1477"/>
      <c r="MJ49" s="1477"/>
      <c r="MK49" s="1477"/>
      <c r="ML49" s="1477"/>
      <c r="MM49" s="1477"/>
      <c r="MN49" s="1477"/>
      <c r="MO49" s="1477"/>
      <c r="MP49" s="1477"/>
      <c r="MQ49" s="1477"/>
      <c r="MR49" s="1477"/>
      <c r="MS49" s="1477"/>
      <c r="MT49" s="1477"/>
      <c r="MU49" s="1477"/>
      <c r="MV49" s="1477"/>
      <c r="MW49" s="1477"/>
      <c r="MX49" s="1477"/>
      <c r="MY49" s="1477"/>
      <c r="MZ49" s="1477"/>
      <c r="NA49" s="1477"/>
      <c r="NB49" s="1477"/>
      <c r="NC49" s="1477"/>
      <c r="ND49" s="1477"/>
      <c r="NE49" s="1477"/>
      <c r="NF49" s="1477"/>
      <c r="NG49" s="1477"/>
      <c r="NH49" s="1477"/>
      <c r="NI49" s="1477"/>
      <c r="NJ49" s="1477"/>
      <c r="NK49" s="1477"/>
      <c r="NL49" s="1477"/>
      <c r="NM49" s="1477"/>
      <c r="NN49" s="1477"/>
      <c r="NO49" s="1477"/>
      <c r="NP49" s="1477"/>
      <c r="NQ49" s="1477"/>
      <c r="NR49" s="1477"/>
      <c r="NS49" s="1477"/>
      <c r="NT49" s="1477"/>
      <c r="NU49" s="1477"/>
      <c r="NV49" s="1477"/>
      <c r="NW49" s="1477"/>
      <c r="NX49" s="1477"/>
      <c r="NY49" s="1477"/>
      <c r="NZ49" s="1477"/>
      <c r="OA49" s="1477"/>
      <c r="OB49" s="1477"/>
      <c r="OC49" s="1477"/>
      <c r="OD49" s="1477"/>
      <c r="OE49" s="1477"/>
      <c r="OF49" s="1477"/>
      <c r="OG49" s="1477"/>
      <c r="OH49" s="1477"/>
      <c r="OI49" s="1477"/>
      <c r="OJ49" s="1477"/>
      <c r="OK49" s="1477"/>
      <c r="OL49" s="1477"/>
      <c r="OM49" s="1477"/>
      <c r="ON49" s="1477"/>
      <c r="OO49" s="1477"/>
      <c r="OP49" s="1477"/>
      <c r="OQ49" s="1477"/>
      <c r="OR49" s="1477"/>
      <c r="OS49" s="1477"/>
      <c r="OT49" s="1477"/>
      <c r="OU49" s="1477"/>
      <c r="OV49" s="1477"/>
      <c r="OW49" s="1477"/>
      <c r="OX49" s="1477"/>
      <c r="OY49" s="1477"/>
      <c r="OZ49" s="1477"/>
      <c r="PA49" s="1477"/>
      <c r="PB49" s="1477"/>
      <c r="PC49" s="1477"/>
      <c r="PD49" s="1477"/>
      <c r="PE49" s="1477"/>
      <c r="PF49" s="1477"/>
      <c r="PG49" s="1477"/>
      <c r="PH49" s="1477"/>
      <c r="PI49" s="1477"/>
      <c r="PJ49" s="1477"/>
      <c r="PK49" s="1477"/>
      <c r="PL49" s="1477"/>
      <c r="PM49" s="1477"/>
      <c r="PN49" s="1477"/>
      <c r="PO49" s="1477"/>
      <c r="PP49" s="1477"/>
      <c r="PQ49" s="1477"/>
      <c r="PR49" s="1477"/>
      <c r="PS49" s="1477"/>
      <c r="PT49" s="1477"/>
      <c r="PU49" s="1477"/>
      <c r="PV49" s="1477"/>
      <c r="PW49" s="1477"/>
      <c r="PX49" s="1477"/>
      <c r="PY49" s="1477"/>
      <c r="PZ49" s="1477"/>
      <c r="QA49" s="1477"/>
      <c r="QB49" s="1477"/>
      <c r="QC49" s="1477"/>
      <c r="QD49" s="1477"/>
      <c r="QE49" s="1477"/>
      <c r="QF49" s="1477"/>
      <c r="QG49" s="1477"/>
      <c r="QH49" s="1477"/>
      <c r="QI49" s="1477"/>
      <c r="QJ49" s="1477"/>
      <c r="QK49" s="1477"/>
      <c r="QL49" s="1477"/>
      <c r="QM49" s="1477"/>
      <c r="QN49" s="1477"/>
      <c r="QO49" s="1477"/>
      <c r="QP49" s="1477"/>
      <c r="QQ49" s="1477"/>
      <c r="QR49" s="1477"/>
      <c r="QS49" s="1477"/>
      <c r="QT49" s="1477"/>
      <c r="QU49" s="1477"/>
      <c r="QV49" s="1477"/>
      <c r="QW49" s="1477"/>
      <c r="QX49" s="1477"/>
      <c r="QY49" s="1477"/>
      <c r="QZ49" s="1477"/>
      <c r="RA49" s="1477"/>
      <c r="RB49" s="1477"/>
      <c r="RC49" s="1477"/>
      <c r="RD49" s="1477"/>
      <c r="RE49" s="1477"/>
      <c r="RF49" s="1477"/>
      <c r="RG49" s="1477"/>
      <c r="RH49" s="1477"/>
      <c r="RI49" s="1477"/>
      <c r="RJ49" s="1477"/>
      <c r="RK49" s="1477"/>
      <c r="RL49" s="1477"/>
      <c r="RM49" s="1477"/>
      <c r="RN49" s="1477"/>
      <c r="RO49" s="1477"/>
      <c r="RP49" s="1477"/>
      <c r="RQ49" s="1477"/>
      <c r="RR49" s="1477"/>
      <c r="RS49" s="1477"/>
      <c r="RT49" s="1477"/>
      <c r="RU49" s="1477"/>
      <c r="RV49" s="1477"/>
      <c r="RW49" s="1477"/>
      <c r="RX49" s="1477"/>
      <c r="RY49" s="1477"/>
      <c r="RZ49" s="1477"/>
      <c r="SA49" s="1477"/>
      <c r="SB49" s="1477"/>
      <c r="SC49" s="1477"/>
      <c r="SD49" s="1477"/>
      <c r="SE49" s="1477"/>
      <c r="SF49" s="1477"/>
      <c r="SG49" s="1477"/>
      <c r="SH49" s="1477"/>
      <c r="SI49" s="1477"/>
      <c r="SJ49" s="1477"/>
      <c r="SK49" s="1477"/>
      <c r="SL49" s="1477"/>
      <c r="SM49" s="1477"/>
      <c r="SN49" s="1477"/>
      <c r="SO49" s="1477"/>
      <c r="SP49" s="1477"/>
      <c r="SQ49" s="1477"/>
      <c r="SR49" s="1477"/>
      <c r="SS49" s="1477"/>
      <c r="ST49" s="1477"/>
      <c r="SU49" s="1477"/>
      <c r="SV49" s="1477"/>
      <c r="SW49" s="1477"/>
      <c r="SX49" s="1477"/>
      <c r="SY49" s="1477"/>
      <c r="SZ49" s="1477"/>
      <c r="TA49" s="1477"/>
      <c r="TB49" s="1477"/>
      <c r="TC49" s="1477"/>
      <c r="TD49" s="1477"/>
      <c r="TE49" s="1477"/>
      <c r="TF49" s="1477"/>
      <c r="TG49" s="1477"/>
      <c r="TH49" s="1477"/>
      <c r="TI49" s="1477"/>
      <c r="TJ49" s="1477"/>
      <c r="TK49" s="1477"/>
      <c r="TL49" s="1477"/>
      <c r="TM49" s="1477"/>
      <c r="TN49" s="1477"/>
      <c r="TO49" s="1477"/>
      <c r="TP49" s="1477"/>
      <c r="TQ49" s="1477"/>
      <c r="TR49" s="1477"/>
      <c r="TS49" s="1477"/>
      <c r="TT49" s="1477"/>
      <c r="TU49" s="1477"/>
      <c r="TV49" s="1477"/>
      <c r="TW49" s="1477"/>
      <c r="TX49" s="1477"/>
      <c r="TY49" s="1477"/>
      <c r="TZ49" s="1477"/>
      <c r="UA49" s="1477"/>
      <c r="UB49" s="1477"/>
      <c r="UC49" s="1477"/>
      <c r="UD49" s="1477"/>
      <c r="UE49" s="1477"/>
      <c r="UF49" s="1477"/>
      <c r="UG49" s="1477"/>
      <c r="UH49" s="1477"/>
      <c r="UI49" s="1477"/>
      <c r="UJ49" s="1477"/>
      <c r="UK49" s="1477"/>
      <c r="UL49" s="1477"/>
      <c r="UM49" s="1477"/>
      <c r="UN49" s="1477"/>
      <c r="UO49" s="1477"/>
      <c r="UP49" s="1477"/>
      <c r="UQ49" s="1477"/>
      <c r="UR49" s="1477"/>
      <c r="US49" s="1477"/>
      <c r="UT49" s="1477"/>
      <c r="UU49" s="1477"/>
      <c r="UV49" s="1477"/>
      <c r="UW49" s="1477"/>
      <c r="UX49" s="1477"/>
      <c r="UY49" s="1477"/>
      <c r="UZ49" s="1477"/>
      <c r="VA49" s="1477"/>
      <c r="VB49" s="1477"/>
      <c r="VC49" s="1477"/>
      <c r="VD49" s="1477"/>
      <c r="VE49" s="1477"/>
      <c r="VF49" s="1477"/>
      <c r="VG49" s="1477"/>
      <c r="VH49" s="1477"/>
      <c r="VI49" s="1477"/>
      <c r="VJ49" s="1477"/>
      <c r="VK49" s="1477"/>
      <c r="VL49" s="1477"/>
      <c r="VM49" s="1477"/>
      <c r="VN49" s="1477"/>
      <c r="VO49" s="1477"/>
      <c r="VP49" s="1477"/>
      <c r="VQ49" s="1477"/>
      <c r="VR49" s="1477"/>
      <c r="VS49" s="1477"/>
      <c r="VT49" s="1477"/>
      <c r="VU49" s="1477"/>
      <c r="VV49" s="1477"/>
      <c r="VW49" s="1477"/>
      <c r="VX49" s="1477"/>
      <c r="VY49" s="1477"/>
      <c r="VZ49" s="1477"/>
      <c r="WA49" s="1477"/>
      <c r="WB49" s="1477"/>
      <c r="WC49" s="1477"/>
      <c r="WD49" s="1477"/>
      <c r="WE49" s="1477"/>
      <c r="WF49" s="1477"/>
      <c r="WG49" s="1477"/>
      <c r="WH49" s="1477"/>
      <c r="WI49" s="1477"/>
      <c r="WJ49" s="1477"/>
      <c r="WK49" s="1477"/>
      <c r="WL49" s="1477"/>
      <c r="WM49" s="1477"/>
      <c r="WN49" s="1477"/>
      <c r="WO49" s="1477"/>
      <c r="WP49" s="1477"/>
      <c r="WQ49" s="1477"/>
      <c r="WR49" s="1477"/>
      <c r="WS49" s="1477"/>
      <c r="WT49" s="1477"/>
      <c r="WU49" s="1477"/>
      <c r="WV49" s="1477"/>
      <c r="WW49" s="1477"/>
      <c r="WX49" s="1477"/>
      <c r="WY49" s="1477"/>
      <c r="WZ49" s="1477"/>
      <c r="XA49" s="1477"/>
      <c r="XB49" s="1477"/>
      <c r="XC49" s="1477"/>
      <c r="XD49" s="1477"/>
      <c r="XE49" s="1477"/>
      <c r="XF49" s="1477"/>
      <c r="XG49" s="1477"/>
      <c r="XH49" s="1477"/>
      <c r="XI49" s="1477"/>
      <c r="XJ49" s="1477"/>
      <c r="XK49" s="1477"/>
      <c r="XL49" s="1477"/>
      <c r="XM49" s="1477"/>
      <c r="XN49" s="1477"/>
      <c r="XO49" s="1477"/>
      <c r="XP49" s="1477"/>
      <c r="XQ49" s="1477"/>
      <c r="XR49" s="1477"/>
      <c r="XS49" s="1477"/>
      <c r="XT49" s="1477"/>
      <c r="XU49" s="1477"/>
      <c r="XV49" s="1477"/>
      <c r="XW49" s="1477"/>
      <c r="XX49" s="1477"/>
      <c r="XY49" s="1477"/>
      <c r="XZ49" s="1477"/>
      <c r="YA49" s="1477"/>
      <c r="YB49" s="1477"/>
      <c r="YC49" s="1477"/>
      <c r="YD49" s="1477"/>
      <c r="YE49" s="1477"/>
      <c r="YF49" s="1477"/>
      <c r="YG49" s="1477"/>
      <c r="YH49" s="1477"/>
      <c r="YI49" s="1477"/>
      <c r="YJ49" s="1477"/>
      <c r="YK49" s="1477"/>
      <c r="YL49" s="1477"/>
      <c r="YM49" s="1477"/>
      <c r="YN49" s="1477"/>
      <c r="YO49" s="1477"/>
      <c r="YP49" s="1477"/>
      <c r="YQ49" s="1477"/>
      <c r="YR49" s="1477"/>
      <c r="YS49" s="1477"/>
      <c r="YT49" s="1477"/>
      <c r="YU49" s="1477"/>
      <c r="YV49" s="1477"/>
      <c r="YW49" s="1477"/>
      <c r="YX49" s="1477"/>
      <c r="YY49" s="1477"/>
      <c r="YZ49" s="1477"/>
      <c r="ZA49" s="1477"/>
      <c r="ZB49" s="1477"/>
      <c r="ZC49" s="1477"/>
      <c r="ZD49" s="1477"/>
      <c r="ZE49" s="1477"/>
      <c r="ZF49" s="1477"/>
      <c r="ZG49" s="1477"/>
      <c r="ZH49" s="1477"/>
      <c r="ZI49" s="1477"/>
      <c r="ZJ49" s="1477"/>
      <c r="ZK49" s="1477"/>
      <c r="ZL49" s="1477"/>
      <c r="ZM49" s="1477"/>
      <c r="ZN49" s="1477"/>
      <c r="ZO49" s="1477"/>
      <c r="ZP49" s="1477"/>
      <c r="ZQ49" s="1477"/>
      <c r="ZR49" s="1477"/>
      <c r="ZS49" s="1477"/>
      <c r="ZT49" s="1477"/>
      <c r="ZU49" s="1477"/>
      <c r="ZV49" s="1477"/>
      <c r="ZW49" s="1477"/>
      <c r="ZX49" s="1477"/>
      <c r="ZY49" s="1477"/>
      <c r="ZZ49" s="1477"/>
      <c r="AAA49" s="1477"/>
      <c r="AAB49" s="1477"/>
      <c r="AAC49" s="1477"/>
      <c r="AAD49" s="1477"/>
      <c r="AAE49" s="1477"/>
      <c r="AAF49" s="1477"/>
      <c r="AAG49" s="1477"/>
      <c r="AAH49" s="1477"/>
      <c r="AAI49" s="1477"/>
      <c r="AAJ49" s="1477"/>
      <c r="AAK49" s="1477"/>
      <c r="AAL49" s="1477"/>
      <c r="AAM49" s="1477"/>
      <c r="AAN49" s="1477"/>
      <c r="AAO49" s="1477"/>
      <c r="AAP49" s="1477"/>
      <c r="AAQ49" s="1477"/>
      <c r="AAR49" s="1477"/>
      <c r="AAS49" s="1477"/>
      <c r="AAT49" s="1477"/>
      <c r="AAU49" s="1477"/>
      <c r="AAV49" s="1477"/>
      <c r="AAW49" s="1477"/>
      <c r="AAX49" s="1477"/>
      <c r="AAY49" s="1477"/>
      <c r="AAZ49" s="1477"/>
      <c r="ABA49" s="1477"/>
      <c r="ABB49" s="1477"/>
      <c r="ABC49" s="1477"/>
      <c r="ABD49" s="1477"/>
      <c r="ABE49" s="1477"/>
      <c r="ABF49" s="1477"/>
      <c r="ABG49" s="1477"/>
      <c r="ABH49" s="1477"/>
      <c r="ABI49" s="1477"/>
      <c r="ABJ49" s="1477"/>
      <c r="ABK49" s="1477"/>
      <c r="ABL49" s="1477"/>
      <c r="ABM49" s="1477"/>
      <c r="ABN49" s="1477"/>
      <c r="ABO49" s="1477"/>
      <c r="ABP49" s="1477"/>
      <c r="ABQ49" s="1477"/>
      <c r="ABR49" s="1477"/>
      <c r="ABS49" s="1477"/>
      <c r="ABT49" s="1477"/>
      <c r="ABU49" s="1477"/>
      <c r="ABV49" s="1477"/>
      <c r="ABW49" s="1477"/>
      <c r="ABX49" s="1477"/>
      <c r="ABY49" s="1477"/>
      <c r="ABZ49" s="1477"/>
      <c r="ACA49" s="1477"/>
      <c r="ACB49" s="1477"/>
      <c r="ACC49" s="1477"/>
      <c r="ACD49" s="1477"/>
      <c r="ACE49" s="1477"/>
      <c r="ACF49" s="1477"/>
      <c r="ACG49" s="1477"/>
      <c r="ACH49" s="1477"/>
      <c r="ACI49" s="1477"/>
      <c r="ACJ49" s="1477"/>
      <c r="ACK49" s="1477"/>
      <c r="ACL49" s="1477"/>
      <c r="ACM49" s="1477"/>
      <c r="ACN49" s="1477"/>
      <c r="ACO49" s="1477"/>
      <c r="ACP49" s="1477"/>
      <c r="ACQ49" s="1477"/>
      <c r="ACR49" s="1477"/>
      <c r="ACS49" s="1477"/>
      <c r="ACT49" s="1477"/>
      <c r="ACU49" s="1477"/>
      <c r="ACV49" s="1477"/>
      <c r="ACW49" s="1477"/>
      <c r="ACX49" s="1477"/>
      <c r="ACY49" s="1477"/>
      <c r="ACZ49" s="1477"/>
      <c r="ADA49" s="1477"/>
      <c r="ADB49" s="1477"/>
      <c r="ADC49" s="1477"/>
      <c r="ADD49" s="1477"/>
      <c r="ADE49" s="1477"/>
      <c r="ADF49" s="1477"/>
      <c r="ADG49" s="1477"/>
      <c r="ADH49" s="1477"/>
      <c r="ADI49" s="1477"/>
      <c r="ADJ49" s="1477"/>
      <c r="ADK49" s="1477"/>
      <c r="ADL49" s="1477"/>
      <c r="ADM49" s="1477"/>
      <c r="ADN49" s="1477"/>
      <c r="ADO49" s="1477"/>
      <c r="ADP49" s="1477"/>
      <c r="ADQ49" s="1477"/>
      <c r="ADR49" s="1477"/>
      <c r="ADS49" s="1477"/>
      <c r="ADT49" s="1477"/>
      <c r="ADU49" s="1477"/>
      <c r="ADV49" s="1477"/>
      <c r="ADW49" s="1477"/>
      <c r="ADX49" s="1477"/>
      <c r="ADY49" s="1477"/>
      <c r="ADZ49" s="1477"/>
      <c r="AEA49" s="1477"/>
      <c r="AEB49" s="1477"/>
      <c r="AEC49" s="1477"/>
      <c r="AED49" s="1477"/>
      <c r="AEE49" s="1477"/>
      <c r="AEF49" s="1477"/>
      <c r="AEG49" s="1477"/>
      <c r="AEH49" s="1477"/>
      <c r="AEI49" s="1477"/>
      <c r="AEJ49" s="1477"/>
      <c r="AEK49" s="1477"/>
      <c r="AEL49" s="1477"/>
      <c r="AEM49" s="1477"/>
      <c r="AEN49" s="1477"/>
      <c r="AEO49" s="1477"/>
      <c r="AEP49" s="1477"/>
      <c r="AEQ49" s="1477"/>
      <c r="AER49" s="1477"/>
      <c r="AES49" s="1477"/>
      <c r="AET49" s="1477"/>
      <c r="AEU49" s="1477"/>
      <c r="AEV49" s="1477"/>
      <c r="AEW49" s="1477"/>
      <c r="AEX49" s="1477"/>
      <c r="AEY49" s="1477"/>
      <c r="AEZ49" s="1477"/>
      <c r="AFA49" s="1477"/>
      <c r="AFB49" s="1477"/>
      <c r="AFC49" s="1477"/>
      <c r="AFD49" s="1477"/>
      <c r="AFE49" s="1477"/>
      <c r="AFF49" s="1477"/>
      <c r="AFG49" s="1477"/>
      <c r="AFH49" s="1477"/>
      <c r="AFI49" s="1477"/>
      <c r="AFJ49" s="1477"/>
      <c r="AFK49" s="1477"/>
      <c r="AFL49" s="1477"/>
      <c r="AFM49" s="1477"/>
      <c r="AFN49" s="1477"/>
      <c r="AFO49" s="1477"/>
      <c r="AFP49" s="1477"/>
      <c r="AFQ49" s="1477"/>
      <c r="AFR49" s="1477"/>
      <c r="AFS49" s="1477"/>
      <c r="AFT49" s="1477"/>
      <c r="AFU49" s="1477"/>
      <c r="AFV49" s="1477"/>
      <c r="AFW49" s="1477"/>
      <c r="AFX49" s="1477"/>
      <c r="AFY49" s="1477"/>
      <c r="AFZ49" s="1477"/>
      <c r="AGA49" s="1477"/>
      <c r="AGB49" s="1477"/>
      <c r="AGC49" s="1477"/>
      <c r="AGD49" s="1477"/>
      <c r="AGE49" s="1477"/>
      <c r="AGF49" s="1477"/>
      <c r="AGG49" s="1477"/>
      <c r="AGH49" s="1477"/>
      <c r="AGI49" s="1477"/>
      <c r="AGJ49" s="1477"/>
      <c r="AGK49" s="1477"/>
      <c r="AGL49" s="1477"/>
      <c r="AGM49" s="1477"/>
      <c r="AGN49" s="1477"/>
      <c r="AGO49" s="1477"/>
      <c r="AGP49" s="1477"/>
      <c r="AGQ49" s="1477"/>
      <c r="AGR49" s="1477"/>
      <c r="AGS49" s="1477"/>
      <c r="AGT49" s="1477"/>
      <c r="AGU49" s="1477"/>
      <c r="AGV49" s="1477"/>
      <c r="AGW49" s="1477"/>
      <c r="AGX49" s="1477"/>
      <c r="AGY49" s="1477"/>
      <c r="AGZ49" s="1477"/>
      <c r="AHA49" s="1477"/>
      <c r="AHB49" s="1477"/>
      <c r="AHC49" s="1477"/>
      <c r="AHD49" s="1477"/>
      <c r="AHE49" s="1477"/>
      <c r="AHF49" s="1477"/>
      <c r="AHG49" s="1477"/>
      <c r="AHH49" s="1477"/>
      <c r="AHI49" s="1477"/>
      <c r="AHJ49" s="1477"/>
      <c r="AHK49" s="1477"/>
      <c r="AHL49" s="1477"/>
      <c r="AHM49" s="1477"/>
      <c r="AHN49" s="1477"/>
      <c r="AHO49" s="1477"/>
      <c r="AHP49" s="1477"/>
      <c r="AHQ49" s="1477"/>
      <c r="AHR49" s="1477"/>
      <c r="AHS49" s="1477"/>
      <c r="AHT49" s="1477"/>
      <c r="AHU49" s="1477"/>
      <c r="AHV49" s="1477"/>
      <c r="AHW49" s="1477"/>
      <c r="AHX49" s="1477"/>
      <c r="AHY49" s="1477"/>
      <c r="AHZ49" s="1477"/>
      <c r="AIA49" s="1477"/>
      <c r="AIB49" s="1477"/>
      <c r="AIC49" s="1477"/>
      <c r="AID49" s="1477"/>
      <c r="AIE49" s="1477"/>
      <c r="AIF49" s="1477"/>
      <c r="AIG49" s="1477"/>
      <c r="AIH49" s="1477"/>
      <c r="AII49" s="1477"/>
      <c r="AIJ49" s="1477"/>
      <c r="AIK49" s="1477"/>
      <c r="AIL49" s="1477"/>
      <c r="AIM49" s="1477"/>
      <c r="AIN49" s="1477"/>
      <c r="AIO49" s="1477"/>
      <c r="AIP49" s="1477"/>
      <c r="AIQ49" s="1477"/>
      <c r="AIR49" s="1477"/>
      <c r="AIS49" s="1477"/>
      <c r="AIT49" s="1477"/>
      <c r="AIU49" s="1477"/>
      <c r="AIV49" s="1477"/>
      <c r="AIW49" s="1477"/>
      <c r="AIX49" s="1477"/>
      <c r="AIY49" s="1477"/>
      <c r="AIZ49" s="1477"/>
      <c r="AJA49" s="1477"/>
      <c r="AJB49" s="1477"/>
      <c r="AJC49" s="1477"/>
      <c r="AJD49" s="1477"/>
      <c r="AJE49" s="1477"/>
      <c r="AJF49" s="1477"/>
      <c r="AJG49" s="1477"/>
      <c r="AJH49" s="1477"/>
      <c r="AJI49" s="1477"/>
      <c r="AJJ49" s="1477"/>
      <c r="AJK49" s="1477"/>
      <c r="AJL49" s="1477"/>
      <c r="AJM49" s="1477"/>
      <c r="AJN49" s="1477"/>
      <c r="AJO49" s="1477"/>
      <c r="AJP49" s="1477"/>
      <c r="AJQ49" s="1477"/>
      <c r="AJR49" s="1477"/>
      <c r="AJS49" s="1477"/>
      <c r="AJT49" s="1477"/>
      <c r="AJU49" s="1477"/>
      <c r="AJV49" s="1477"/>
      <c r="AJW49" s="1477"/>
      <c r="AJX49" s="1477"/>
      <c r="AJY49" s="1477"/>
      <c r="AJZ49" s="1477"/>
      <c r="AKA49" s="1477"/>
      <c r="AKB49" s="1477"/>
      <c r="AKC49" s="1477"/>
      <c r="AKD49" s="1477"/>
      <c r="AKE49" s="1477"/>
      <c r="AKF49" s="1477"/>
      <c r="AKG49" s="1477"/>
      <c r="AKH49" s="1477"/>
      <c r="AKI49" s="1477"/>
      <c r="AKJ49" s="1477"/>
      <c r="AKK49" s="1477"/>
      <c r="AKL49" s="1477"/>
      <c r="AKM49" s="1477"/>
      <c r="AKN49" s="1477"/>
      <c r="AKO49" s="1477"/>
      <c r="AKP49" s="1477"/>
      <c r="AKQ49" s="1477"/>
      <c r="AKR49" s="1477"/>
      <c r="AKS49" s="1477"/>
      <c r="AKT49" s="1477"/>
      <c r="AKU49" s="1477"/>
      <c r="AKV49" s="1477"/>
      <c r="AKW49" s="1477"/>
      <c r="AKX49" s="1477"/>
      <c r="AKY49" s="1477"/>
      <c r="AKZ49" s="1477"/>
      <c r="ALA49" s="1477"/>
      <c r="ALB49" s="1477"/>
      <c r="ALC49" s="1477"/>
      <c r="ALD49" s="1477"/>
      <c r="ALE49" s="1477"/>
      <c r="ALF49" s="1477"/>
      <c r="ALG49" s="1477"/>
      <c r="ALH49" s="1477"/>
      <c r="ALI49" s="1477"/>
      <c r="ALJ49" s="1477"/>
      <c r="ALK49" s="1477"/>
      <c r="ALL49" s="1477"/>
      <c r="ALM49" s="1477"/>
      <c r="ALN49" s="1477"/>
      <c r="ALO49" s="1477"/>
      <c r="ALP49" s="1477"/>
      <c r="ALQ49" s="1477"/>
      <c r="ALR49" s="1477"/>
      <c r="ALS49" s="1477"/>
      <c r="ALT49" s="1477"/>
      <c r="ALU49" s="1477"/>
      <c r="ALV49" s="1477"/>
      <c r="ALW49" s="1477"/>
      <c r="ALX49" s="1477"/>
      <c r="ALY49" s="1477"/>
      <c r="ALZ49" s="1477"/>
      <c r="AMA49" s="1477"/>
      <c r="AMB49" s="1477"/>
      <c r="AMC49" s="1477"/>
      <c r="AMD49" s="1477"/>
      <c r="AME49" s="1477"/>
      <c r="AMF49" s="1477"/>
      <c r="AMG49" s="1477"/>
      <c r="AMH49" s="1477"/>
      <c r="AMI49" s="1477"/>
      <c r="AMJ49" s="1477"/>
      <c r="AMK49" s="1477"/>
      <c r="AML49" s="1477"/>
      <c r="AMM49" s="1477"/>
      <c r="AMN49" s="1477"/>
      <c r="AMO49" s="1477"/>
      <c r="AMP49" s="1477"/>
      <c r="AMQ49" s="1477"/>
      <c r="AMR49" s="1477"/>
      <c r="AMS49" s="1477"/>
      <c r="AMT49" s="1477"/>
      <c r="AMU49" s="1477"/>
      <c r="AMV49" s="1477"/>
      <c r="AMW49" s="1477"/>
      <c r="AMX49" s="1477"/>
      <c r="AMY49" s="1477"/>
      <c r="AMZ49" s="1477"/>
      <c r="ANA49" s="1477"/>
      <c r="ANB49" s="1477"/>
      <c r="ANC49" s="1477"/>
      <c r="AND49" s="1477"/>
      <c r="ANE49" s="1477"/>
      <c r="ANF49" s="1477"/>
      <c r="ANG49" s="1477"/>
      <c r="ANH49" s="1477"/>
      <c r="ANI49" s="1477"/>
      <c r="ANJ49" s="1477"/>
      <c r="ANK49" s="1477"/>
      <c r="ANL49" s="1477"/>
      <c r="ANM49" s="1477"/>
      <c r="ANN49" s="1477"/>
      <c r="ANO49" s="1477"/>
      <c r="ANP49" s="1477"/>
      <c r="ANQ49" s="1477"/>
      <c r="ANR49" s="1477"/>
      <c r="ANS49" s="1477"/>
      <c r="ANT49" s="1477"/>
      <c r="ANU49" s="1477"/>
      <c r="ANV49" s="1477"/>
      <c r="ANW49" s="1477"/>
      <c r="ANX49" s="1477"/>
      <c r="ANY49" s="1477"/>
      <c r="ANZ49" s="1477"/>
      <c r="AOA49" s="1477"/>
      <c r="AOB49" s="1477"/>
      <c r="AOC49" s="1477"/>
      <c r="AOD49" s="1477"/>
      <c r="AOE49" s="1477"/>
      <c r="AOF49" s="1477"/>
      <c r="AOG49" s="1477"/>
      <c r="AOH49" s="1477"/>
      <c r="AOI49" s="1477"/>
      <c r="AOJ49" s="1477"/>
      <c r="AOK49" s="1477"/>
      <c r="AOL49" s="1477"/>
      <c r="AOM49" s="1477"/>
      <c r="AON49" s="1477"/>
      <c r="AOO49" s="1477"/>
      <c r="AOP49" s="1477"/>
      <c r="AOQ49" s="1477"/>
      <c r="AOR49" s="1477"/>
      <c r="AOS49" s="1477"/>
      <c r="AOT49" s="1477"/>
      <c r="AOU49" s="1477"/>
      <c r="AOV49" s="1477"/>
      <c r="AOW49" s="1477"/>
      <c r="AOX49" s="1477"/>
      <c r="AOY49" s="1477"/>
      <c r="AOZ49" s="1477"/>
      <c r="APA49" s="1477"/>
      <c r="APB49" s="1477"/>
      <c r="APC49" s="1477"/>
      <c r="APD49" s="1477"/>
      <c r="APE49" s="1477"/>
      <c r="APF49" s="1477"/>
      <c r="APG49" s="1477"/>
      <c r="APH49" s="1477"/>
      <c r="API49" s="1477"/>
      <c r="APJ49" s="1477"/>
      <c r="APK49" s="1477"/>
      <c r="APL49" s="1477"/>
      <c r="APM49" s="1477"/>
      <c r="APN49" s="1477"/>
      <c r="APO49" s="1477"/>
      <c r="APP49" s="1477"/>
      <c r="APQ49" s="1477"/>
      <c r="APR49" s="1477"/>
      <c r="APS49" s="1477"/>
      <c r="APT49" s="1477"/>
      <c r="APU49" s="1477"/>
      <c r="APV49" s="1477"/>
      <c r="APW49" s="1477"/>
      <c r="APX49" s="1477"/>
      <c r="APY49" s="1477"/>
      <c r="APZ49" s="1477"/>
      <c r="AQA49" s="1477"/>
      <c r="AQB49" s="1477"/>
      <c r="AQC49" s="1477"/>
      <c r="AQD49" s="1477"/>
      <c r="AQE49" s="1477"/>
      <c r="AQF49" s="1477"/>
      <c r="AQG49" s="1477"/>
      <c r="AQH49" s="1477"/>
      <c r="AQI49" s="1477"/>
      <c r="AQJ49" s="1477"/>
      <c r="AQK49" s="1477"/>
      <c r="AQL49" s="1477"/>
      <c r="AQM49" s="1477"/>
      <c r="AQN49" s="1477"/>
      <c r="AQO49" s="1477"/>
      <c r="AQP49" s="1477"/>
      <c r="AQQ49" s="1477"/>
      <c r="AQR49" s="1477"/>
      <c r="AQS49" s="1477"/>
      <c r="AQT49" s="1477"/>
      <c r="AQU49" s="1477"/>
      <c r="AQV49" s="1477"/>
      <c r="AQW49" s="1477"/>
      <c r="AQX49" s="1477"/>
      <c r="AQY49" s="1477"/>
      <c r="AQZ49" s="1477"/>
      <c r="ARA49" s="1477"/>
      <c r="ARB49" s="1477"/>
      <c r="ARC49" s="1477"/>
      <c r="ARD49" s="1477"/>
      <c r="ARE49" s="1477"/>
      <c r="ARF49" s="1477"/>
      <c r="ARG49" s="1477"/>
      <c r="ARH49" s="1477"/>
      <c r="ARI49" s="1477"/>
      <c r="ARJ49" s="1477"/>
      <c r="ARK49" s="1477"/>
      <c r="ARL49" s="1477"/>
      <c r="ARM49" s="1477"/>
      <c r="ARN49" s="1477"/>
      <c r="ARO49" s="1477"/>
      <c r="ARP49" s="1477"/>
      <c r="ARQ49" s="1477"/>
      <c r="ARR49" s="1477"/>
      <c r="ARS49" s="1477"/>
      <c r="ART49" s="1477"/>
      <c r="ARU49" s="1477"/>
      <c r="ARV49" s="1477"/>
      <c r="ARW49" s="1477"/>
      <c r="ARX49" s="1477"/>
      <c r="ARY49" s="1477"/>
      <c r="ARZ49" s="1477"/>
      <c r="ASA49" s="1477"/>
      <c r="ASB49" s="1477"/>
      <c r="ASC49" s="1477"/>
      <c r="ASD49" s="1477"/>
      <c r="ASE49" s="1477"/>
      <c r="ASF49" s="1477"/>
      <c r="ASG49" s="1477"/>
      <c r="ASH49" s="1477"/>
      <c r="ASI49" s="1477"/>
      <c r="ASJ49" s="1477"/>
      <c r="ASK49" s="1477"/>
      <c r="ASL49" s="1477"/>
      <c r="ASM49" s="1477"/>
      <c r="ASN49" s="1477"/>
      <c r="ASO49" s="1477"/>
      <c r="ASP49" s="1477"/>
      <c r="ASQ49" s="1477"/>
      <c r="ASR49" s="1477"/>
      <c r="ASS49" s="1477"/>
      <c r="AST49" s="1477"/>
      <c r="ASU49" s="1477"/>
      <c r="ASV49" s="1477"/>
      <c r="ASW49" s="1477"/>
      <c r="ASX49" s="1477"/>
      <c r="ASY49" s="1477"/>
      <c r="ASZ49" s="1477"/>
      <c r="ATA49" s="1477"/>
      <c r="ATB49" s="1477"/>
      <c r="ATC49" s="1477"/>
      <c r="ATD49" s="1477"/>
      <c r="ATE49" s="1477"/>
      <c r="ATF49" s="1477"/>
      <c r="ATG49" s="1477"/>
      <c r="ATH49" s="1477"/>
      <c r="ATI49" s="1477"/>
      <c r="ATJ49" s="1477"/>
      <c r="ATK49" s="1477"/>
      <c r="ATL49" s="1477"/>
      <c r="ATM49" s="1477"/>
      <c r="ATN49" s="1477"/>
      <c r="ATO49" s="1477"/>
      <c r="ATP49" s="1477"/>
      <c r="ATQ49" s="1477"/>
      <c r="ATR49" s="1477"/>
      <c r="ATS49" s="1477"/>
      <c r="ATT49" s="1477"/>
      <c r="ATU49" s="1477"/>
      <c r="ATV49" s="1477"/>
      <c r="ATW49" s="1477"/>
      <c r="ATX49" s="1477"/>
      <c r="ATY49" s="1477"/>
      <c r="ATZ49" s="1477"/>
      <c r="AUA49" s="1477"/>
      <c r="AUB49" s="1477"/>
      <c r="AUC49" s="1477"/>
      <c r="AUD49" s="1477"/>
      <c r="AUE49" s="1477"/>
      <c r="AUF49" s="1477"/>
      <c r="AUG49" s="1477"/>
      <c r="AUH49" s="1477"/>
      <c r="AUI49" s="1477"/>
      <c r="AUJ49" s="1477"/>
      <c r="AUK49" s="1477"/>
      <c r="AUL49" s="1477"/>
      <c r="AUM49" s="1477"/>
      <c r="AUN49" s="1477"/>
      <c r="AUO49" s="1477"/>
      <c r="AUP49" s="1477"/>
      <c r="AUQ49" s="1477"/>
      <c r="AUR49" s="1477"/>
      <c r="AUS49" s="1477"/>
      <c r="AUT49" s="1477"/>
      <c r="AUU49" s="1477"/>
      <c r="AUV49" s="1477"/>
      <c r="AUW49" s="1477"/>
      <c r="AUX49" s="1477"/>
      <c r="AUY49" s="1477"/>
      <c r="AUZ49" s="1477"/>
      <c r="AVA49" s="1477"/>
      <c r="AVB49" s="1477"/>
      <c r="AVC49" s="1477"/>
      <c r="AVD49" s="1477"/>
      <c r="AVE49" s="1477"/>
      <c r="AVF49" s="1477"/>
      <c r="AVG49" s="1477"/>
      <c r="AVH49" s="1477"/>
      <c r="AVI49" s="1477"/>
      <c r="AVJ49" s="1477"/>
      <c r="AVK49" s="1477"/>
      <c r="AVL49" s="1477"/>
      <c r="AVM49" s="1477"/>
      <c r="AVN49" s="1477"/>
      <c r="AVO49" s="1477"/>
      <c r="AVP49" s="1477"/>
      <c r="AVQ49" s="1477"/>
      <c r="AVR49" s="1477"/>
      <c r="AVS49" s="1477"/>
      <c r="AVT49" s="1477"/>
      <c r="AVU49" s="1477"/>
      <c r="AVV49" s="1477"/>
      <c r="AVW49" s="1477"/>
      <c r="AVX49" s="1477"/>
      <c r="AVY49" s="1477"/>
      <c r="AVZ49" s="1477"/>
      <c r="AWA49" s="1477"/>
      <c r="AWB49" s="1477"/>
      <c r="AWC49" s="1477"/>
      <c r="AWD49" s="1477"/>
      <c r="AWE49" s="1477"/>
      <c r="AWF49" s="1477"/>
      <c r="AWG49" s="1477"/>
      <c r="AWH49" s="1477"/>
      <c r="AWI49" s="1477"/>
      <c r="AWJ49" s="1477"/>
      <c r="AWK49" s="1477"/>
      <c r="AWL49" s="1477"/>
      <c r="AWM49" s="1477"/>
      <c r="AWN49" s="1477"/>
      <c r="AWO49" s="1477"/>
      <c r="AWP49" s="1477"/>
      <c r="AWQ49" s="1477"/>
      <c r="AWR49" s="1477"/>
      <c r="AWS49" s="1477"/>
      <c r="AWT49" s="1477"/>
      <c r="AWU49" s="1477"/>
      <c r="AWV49" s="1477"/>
      <c r="AWW49" s="1477"/>
      <c r="AWX49" s="1477"/>
      <c r="AWY49" s="1477"/>
      <c r="AWZ49" s="1477"/>
      <c r="AXA49" s="1477"/>
      <c r="AXB49" s="1477"/>
      <c r="AXC49" s="1477"/>
      <c r="AXD49" s="1477"/>
      <c r="AXE49" s="1477"/>
      <c r="AXF49" s="1477"/>
      <c r="AXG49" s="1477"/>
      <c r="AXH49" s="1477"/>
      <c r="AXI49" s="1477"/>
      <c r="AXJ49" s="1477"/>
      <c r="AXK49" s="1477"/>
      <c r="AXL49" s="1477"/>
      <c r="AXM49" s="1477"/>
      <c r="AXN49" s="1477"/>
      <c r="AXO49" s="1477"/>
      <c r="AXP49" s="1477"/>
      <c r="AXQ49" s="1477"/>
      <c r="AXR49" s="1477"/>
      <c r="AXS49" s="1477"/>
      <c r="AXT49" s="1477"/>
      <c r="AXU49" s="1477"/>
      <c r="AXV49" s="1477"/>
      <c r="AXW49" s="1477"/>
      <c r="AXX49" s="1477"/>
      <c r="AXY49" s="1477"/>
      <c r="AXZ49" s="1477"/>
      <c r="AYA49" s="1477"/>
      <c r="AYB49" s="1477"/>
      <c r="AYC49" s="1477"/>
      <c r="AYD49" s="1477"/>
      <c r="AYE49" s="1477"/>
      <c r="AYF49" s="1477"/>
      <c r="AYG49" s="1477"/>
      <c r="AYH49" s="1477"/>
      <c r="AYI49" s="1477"/>
      <c r="AYJ49" s="1477"/>
      <c r="AYK49" s="1477"/>
      <c r="AYL49" s="1477"/>
      <c r="AYM49" s="1477"/>
      <c r="AYN49" s="1477"/>
      <c r="AYO49" s="1477"/>
      <c r="AYP49" s="1477"/>
      <c r="AYQ49" s="1477"/>
      <c r="AYR49" s="1477"/>
      <c r="AYS49" s="1477"/>
      <c r="AYT49" s="1477"/>
      <c r="AYU49" s="1477"/>
      <c r="AYV49" s="1477"/>
      <c r="AYW49" s="1477"/>
      <c r="AYX49" s="1477"/>
      <c r="AYY49" s="1477"/>
      <c r="AYZ49" s="1477"/>
      <c r="AZA49" s="1477"/>
      <c r="AZB49" s="1477"/>
      <c r="AZC49" s="1477"/>
      <c r="AZD49" s="1477"/>
      <c r="AZE49" s="1477"/>
      <c r="AZF49" s="1477"/>
      <c r="AZG49" s="1477"/>
      <c r="AZH49" s="1477"/>
      <c r="AZI49" s="1477"/>
      <c r="AZJ49" s="1477"/>
      <c r="AZK49" s="1477"/>
      <c r="AZL49" s="1477"/>
      <c r="AZM49" s="1477"/>
      <c r="AZN49" s="1477"/>
      <c r="AZO49" s="1477"/>
      <c r="AZP49" s="1477"/>
      <c r="AZQ49" s="1477"/>
      <c r="AZR49" s="1477"/>
      <c r="AZS49" s="1477"/>
      <c r="AZT49" s="1477"/>
      <c r="AZU49" s="1477"/>
      <c r="AZV49" s="1477"/>
      <c r="AZW49" s="1477"/>
      <c r="AZX49" s="1477"/>
      <c r="AZY49" s="1477"/>
      <c r="AZZ49" s="1477"/>
      <c r="BAA49" s="1477"/>
      <c r="BAB49" s="1477"/>
      <c r="BAC49" s="1477"/>
      <c r="BAD49" s="1477"/>
      <c r="BAE49" s="1477"/>
      <c r="BAF49" s="1477"/>
      <c r="BAG49" s="1477"/>
      <c r="BAH49" s="1477"/>
      <c r="BAI49" s="1477"/>
      <c r="BAJ49" s="1477"/>
      <c r="BAK49" s="1477"/>
      <c r="BAL49" s="1477"/>
      <c r="BAM49" s="1477"/>
      <c r="BAN49" s="1477"/>
      <c r="BAO49" s="1477"/>
      <c r="BAP49" s="1477"/>
      <c r="BAQ49" s="1477"/>
      <c r="BAR49" s="1477"/>
      <c r="BAS49" s="1477"/>
      <c r="BAT49" s="1477"/>
      <c r="BAU49" s="1477"/>
      <c r="BAV49" s="1477"/>
      <c r="BAW49" s="1477"/>
      <c r="BAX49" s="1477"/>
      <c r="BAY49" s="1477"/>
      <c r="BAZ49" s="1477"/>
      <c r="BBA49" s="1477"/>
      <c r="BBB49" s="1477"/>
      <c r="BBC49" s="1477"/>
      <c r="BBD49" s="1477"/>
      <c r="BBE49" s="1477"/>
      <c r="BBF49" s="1477"/>
      <c r="BBG49" s="1477"/>
      <c r="BBH49" s="1477"/>
      <c r="BBI49" s="1477"/>
      <c r="BBJ49" s="1477"/>
      <c r="BBK49" s="1477"/>
      <c r="BBL49" s="1477"/>
      <c r="BBM49" s="1477"/>
      <c r="BBN49" s="1477"/>
      <c r="BBO49" s="1477"/>
      <c r="BBP49" s="1477"/>
      <c r="BBQ49" s="1477"/>
      <c r="BBR49" s="1477"/>
      <c r="BBS49" s="1477"/>
      <c r="BBT49" s="1477"/>
      <c r="BBU49" s="1477"/>
      <c r="BBV49" s="1477"/>
      <c r="BBW49" s="1477"/>
      <c r="BBX49" s="1477"/>
      <c r="BBY49" s="1477"/>
      <c r="BBZ49" s="1477"/>
      <c r="BCA49" s="1477"/>
      <c r="BCB49" s="1477"/>
      <c r="BCC49" s="1477"/>
      <c r="BCD49" s="1477"/>
      <c r="BCE49" s="1477"/>
      <c r="BCF49" s="1477"/>
      <c r="BCG49" s="1477"/>
      <c r="BCH49" s="1477"/>
      <c r="BCI49" s="1477"/>
      <c r="BCJ49" s="1477"/>
      <c r="BCK49" s="1477"/>
      <c r="BCL49" s="1477"/>
      <c r="BCM49" s="1477"/>
      <c r="BCN49" s="1477"/>
      <c r="BCO49" s="1477"/>
      <c r="BCP49" s="1477"/>
      <c r="BCQ49" s="1477"/>
      <c r="BCR49" s="1477"/>
      <c r="BCS49" s="1477"/>
      <c r="BCT49" s="1477"/>
      <c r="BCU49" s="1477"/>
      <c r="BCV49" s="1477"/>
      <c r="BCW49" s="1477"/>
      <c r="BCX49" s="1477"/>
      <c r="BCY49" s="1477"/>
      <c r="BCZ49" s="1477"/>
      <c r="BDA49" s="1477"/>
      <c r="BDB49" s="1477"/>
      <c r="BDC49" s="1477"/>
      <c r="BDD49" s="1477"/>
      <c r="BDE49" s="1477"/>
      <c r="BDF49" s="1477"/>
      <c r="BDG49" s="1477"/>
      <c r="BDH49" s="1477"/>
      <c r="BDI49" s="1477"/>
      <c r="BDJ49" s="1477"/>
      <c r="BDK49" s="1477"/>
      <c r="BDL49" s="1477"/>
      <c r="BDM49" s="1477"/>
      <c r="BDN49" s="1477"/>
      <c r="BDO49" s="1477"/>
      <c r="BDP49" s="1477"/>
      <c r="BDQ49" s="1477"/>
      <c r="BDR49" s="1477"/>
      <c r="BDS49" s="1477"/>
      <c r="BDT49" s="1477"/>
      <c r="BDU49" s="1477"/>
      <c r="BDV49" s="1477"/>
      <c r="BDW49" s="1477"/>
      <c r="BDX49" s="1477"/>
      <c r="BDY49" s="1477"/>
      <c r="BDZ49" s="1477"/>
      <c r="BEA49" s="1477"/>
      <c r="BEB49" s="1477"/>
      <c r="BEC49" s="1477"/>
      <c r="BED49" s="1477"/>
      <c r="BEE49" s="1477"/>
      <c r="BEF49" s="1477"/>
      <c r="BEG49" s="1477"/>
      <c r="BEH49" s="1477"/>
      <c r="BEI49" s="1477"/>
      <c r="BEJ49" s="1477"/>
      <c r="BEK49" s="1477"/>
      <c r="BEL49" s="1477"/>
      <c r="BEM49" s="1477"/>
      <c r="BEN49" s="1477"/>
      <c r="BEO49" s="1477"/>
      <c r="BEP49" s="1477"/>
      <c r="BEQ49" s="1477"/>
      <c r="BER49" s="1477"/>
      <c r="BES49" s="1477"/>
      <c r="BET49" s="1477"/>
      <c r="BEU49" s="1477"/>
      <c r="BEV49" s="1477"/>
      <c r="BEW49" s="1477"/>
      <c r="BEX49" s="1477"/>
      <c r="BEY49" s="1477"/>
      <c r="BEZ49" s="1477"/>
      <c r="BFA49" s="1477"/>
      <c r="BFB49" s="1477"/>
      <c r="BFC49" s="1477"/>
      <c r="BFD49" s="1477"/>
      <c r="BFE49" s="1477"/>
      <c r="BFF49" s="1477"/>
      <c r="BFG49" s="1477"/>
      <c r="BFH49" s="1477"/>
      <c r="BFI49" s="1477"/>
      <c r="BFJ49" s="1477"/>
      <c r="BFK49" s="1477"/>
      <c r="BFL49" s="1477"/>
      <c r="BFM49" s="1477"/>
      <c r="BFN49" s="1477"/>
      <c r="BFO49" s="1477"/>
      <c r="BFP49" s="1477"/>
      <c r="BFQ49" s="1477"/>
      <c r="BFR49" s="1477"/>
      <c r="BFS49" s="1477"/>
      <c r="BFT49" s="1477"/>
      <c r="BFU49" s="1477"/>
      <c r="BFV49" s="1477"/>
      <c r="BFW49" s="1477"/>
      <c r="BFX49" s="1477"/>
      <c r="BFY49" s="1477"/>
      <c r="BFZ49" s="1477"/>
      <c r="BGA49" s="1477"/>
      <c r="BGB49" s="1477"/>
      <c r="BGC49" s="1477"/>
      <c r="BGD49" s="1477"/>
      <c r="BGE49" s="1477"/>
      <c r="BGF49" s="1477"/>
      <c r="BGG49" s="1477"/>
      <c r="BGH49" s="1477"/>
      <c r="BGI49" s="1477"/>
      <c r="BGJ49" s="1477"/>
      <c r="BGK49" s="1477"/>
      <c r="BGL49" s="1477"/>
      <c r="BGM49" s="1477"/>
      <c r="BGN49" s="1477"/>
      <c r="BGO49" s="1477"/>
      <c r="BGP49" s="1477"/>
      <c r="BGQ49" s="1477"/>
      <c r="BGR49" s="1477"/>
      <c r="BGS49" s="1477"/>
      <c r="BGT49" s="1477"/>
      <c r="BGU49" s="1477"/>
      <c r="BGV49" s="1477"/>
      <c r="BGW49" s="1477"/>
      <c r="BGX49" s="1477"/>
      <c r="BGY49" s="1477"/>
      <c r="BGZ49" s="1477"/>
      <c r="BHA49" s="1477"/>
      <c r="BHB49" s="1477"/>
      <c r="BHC49" s="1477"/>
      <c r="BHD49" s="1477"/>
      <c r="BHE49" s="1477"/>
      <c r="BHF49" s="1477"/>
      <c r="BHG49" s="1477"/>
      <c r="BHH49" s="1477"/>
      <c r="BHI49" s="1477"/>
      <c r="BHJ49" s="1477"/>
      <c r="BHK49" s="1477"/>
      <c r="BHL49" s="1477"/>
      <c r="BHM49" s="1477"/>
      <c r="BHN49" s="1477"/>
      <c r="BHO49" s="1477"/>
      <c r="BHP49" s="1477"/>
      <c r="BHQ49" s="1477"/>
      <c r="BHR49" s="1477"/>
      <c r="BHS49" s="1477"/>
      <c r="BHT49" s="1477"/>
      <c r="BHU49" s="1477"/>
      <c r="BHV49" s="1477"/>
      <c r="BHW49" s="1477"/>
      <c r="BHX49" s="1477"/>
      <c r="BHY49" s="1477"/>
      <c r="BHZ49" s="1477"/>
      <c r="BIA49" s="1477"/>
      <c r="BIB49" s="1477"/>
      <c r="BIC49" s="1477"/>
      <c r="BID49" s="1477"/>
      <c r="BIE49" s="1477"/>
      <c r="BIF49" s="1477"/>
      <c r="BIG49" s="1477"/>
      <c r="BIH49" s="1477"/>
      <c r="BII49" s="1477"/>
      <c r="BIJ49" s="1477"/>
      <c r="BIK49" s="1477"/>
      <c r="BIL49" s="1477"/>
      <c r="BIM49" s="1477"/>
      <c r="BIN49" s="1477"/>
      <c r="BIO49" s="1477"/>
      <c r="BIP49" s="1477"/>
      <c r="BIQ49" s="1477"/>
      <c r="BIR49" s="1477"/>
      <c r="BIS49" s="1477"/>
      <c r="BIT49" s="1477"/>
      <c r="BIU49" s="1477"/>
      <c r="BIV49" s="1477"/>
      <c r="BIW49" s="1477"/>
      <c r="BIX49" s="1477"/>
      <c r="BIY49" s="1477"/>
      <c r="BIZ49" s="1477"/>
      <c r="BJA49" s="1477"/>
      <c r="BJB49" s="1477"/>
      <c r="BJC49" s="1477"/>
      <c r="BJD49" s="1477"/>
      <c r="BJE49" s="1477"/>
      <c r="BJF49" s="1477"/>
      <c r="BJG49" s="1477"/>
      <c r="BJH49" s="1477"/>
      <c r="BJI49" s="1477"/>
      <c r="BJJ49" s="1477"/>
      <c r="BJK49" s="1477"/>
      <c r="BJL49" s="1477"/>
      <c r="BJM49" s="1477"/>
      <c r="BJN49" s="1477"/>
      <c r="BJO49" s="1477"/>
      <c r="BJP49" s="1477"/>
      <c r="BJQ49" s="1477"/>
      <c r="BJR49" s="1477"/>
      <c r="BJS49" s="1477"/>
      <c r="BJT49" s="1477"/>
      <c r="BJU49" s="1477"/>
      <c r="BJV49" s="1477"/>
      <c r="BJW49" s="1477"/>
      <c r="BJX49" s="1477"/>
      <c r="BJY49" s="1477"/>
      <c r="BJZ49" s="1477"/>
      <c r="BKA49" s="1477"/>
      <c r="BKB49" s="1477"/>
      <c r="BKC49" s="1477"/>
      <c r="BKD49" s="1477"/>
      <c r="BKE49" s="1477"/>
      <c r="BKF49" s="1477"/>
      <c r="BKG49" s="1477"/>
      <c r="BKH49" s="1477"/>
      <c r="BKI49" s="1477"/>
      <c r="BKJ49" s="1477"/>
      <c r="BKK49" s="1477"/>
      <c r="BKL49" s="1477"/>
      <c r="BKM49" s="1477"/>
      <c r="BKN49" s="1477"/>
      <c r="BKO49" s="1477"/>
      <c r="BKP49" s="1477"/>
      <c r="BKQ49" s="1477"/>
      <c r="BKR49" s="1477"/>
      <c r="BKS49" s="1477"/>
      <c r="BKT49" s="1477"/>
      <c r="BKU49" s="1477"/>
      <c r="BKV49" s="1477"/>
      <c r="BKW49" s="1477"/>
      <c r="BKX49" s="1477"/>
      <c r="BKY49" s="1477"/>
      <c r="BKZ49" s="1477"/>
      <c r="BLA49" s="1477"/>
      <c r="BLB49" s="1477"/>
      <c r="BLC49" s="1477"/>
      <c r="BLD49" s="1477"/>
      <c r="BLE49" s="1477"/>
      <c r="BLF49" s="1477"/>
      <c r="BLG49" s="1477"/>
      <c r="BLH49" s="1477"/>
      <c r="BLI49" s="1477"/>
      <c r="BLJ49" s="1477"/>
      <c r="BLK49" s="1477"/>
      <c r="BLL49" s="1477"/>
      <c r="BLM49" s="1477"/>
      <c r="BLN49" s="1477"/>
      <c r="BLO49" s="1477"/>
      <c r="BLP49" s="1477"/>
      <c r="BLQ49" s="1477"/>
      <c r="BLR49" s="1477"/>
      <c r="BLS49" s="1477"/>
      <c r="BLT49" s="1477"/>
      <c r="BLU49" s="1477"/>
      <c r="BLV49" s="1477"/>
      <c r="BLW49" s="1477"/>
      <c r="BLX49" s="1477"/>
      <c r="BLY49" s="1477"/>
      <c r="BLZ49" s="1477"/>
      <c r="BMA49" s="1477"/>
      <c r="BMB49" s="1477"/>
      <c r="BMC49" s="1477"/>
      <c r="BMD49" s="1477"/>
      <c r="BME49" s="1477"/>
      <c r="BMF49" s="1477"/>
      <c r="BMG49" s="1477"/>
      <c r="BMH49" s="1477"/>
      <c r="BMI49" s="1477"/>
      <c r="BMJ49" s="1477"/>
      <c r="BMK49" s="1477"/>
      <c r="BML49" s="1477"/>
      <c r="BMM49" s="1477"/>
      <c r="BMN49" s="1477"/>
      <c r="BMO49" s="1477"/>
      <c r="BMP49" s="1477"/>
      <c r="BMQ49" s="1477"/>
      <c r="BMR49" s="1477"/>
      <c r="BMS49" s="1477"/>
      <c r="BMT49" s="1477"/>
      <c r="BMU49" s="1477"/>
      <c r="BMV49" s="1477"/>
      <c r="BMW49" s="1477"/>
      <c r="BMX49" s="1477"/>
      <c r="BMY49" s="1477"/>
      <c r="BMZ49" s="1477"/>
      <c r="BNA49" s="1477"/>
      <c r="BNB49" s="1477"/>
      <c r="BNC49" s="1477"/>
      <c r="BND49" s="1477"/>
      <c r="BNE49" s="1477"/>
      <c r="BNF49" s="1477"/>
      <c r="BNG49" s="1477"/>
      <c r="BNH49" s="1477"/>
      <c r="BNI49" s="1477"/>
      <c r="BNJ49" s="1477"/>
      <c r="BNK49" s="1477"/>
      <c r="BNL49" s="1477"/>
      <c r="BNM49" s="1477"/>
      <c r="BNN49" s="1477"/>
      <c r="BNO49" s="1477"/>
      <c r="BNP49" s="1477"/>
      <c r="BNQ49" s="1477"/>
      <c r="BNR49" s="1477"/>
      <c r="BNS49" s="1477"/>
      <c r="BNT49" s="1477"/>
      <c r="BNU49" s="1477"/>
      <c r="BNV49" s="1477"/>
      <c r="BNW49" s="1477"/>
      <c r="BNX49" s="1477"/>
      <c r="BNY49" s="1477"/>
      <c r="BNZ49" s="1477"/>
      <c r="BOA49" s="1477"/>
      <c r="BOB49" s="1477"/>
      <c r="BOC49" s="1477"/>
      <c r="BOD49" s="1477"/>
      <c r="BOE49" s="1477"/>
      <c r="BOF49" s="1477"/>
      <c r="BOG49" s="1477"/>
      <c r="BOH49" s="1477"/>
      <c r="BOI49" s="1477"/>
      <c r="BOJ49" s="1477"/>
      <c r="BOK49" s="1477"/>
      <c r="BOL49" s="1477"/>
      <c r="BOM49" s="1477"/>
      <c r="BON49" s="1477"/>
      <c r="BOO49" s="1477"/>
      <c r="BOP49" s="1477"/>
      <c r="BOQ49" s="1477"/>
      <c r="BOR49" s="1477"/>
      <c r="BOS49" s="1477"/>
      <c r="BOT49" s="1477"/>
      <c r="BOU49" s="1477"/>
      <c r="BOV49" s="1477"/>
      <c r="BOW49" s="1477"/>
      <c r="BOX49" s="1477"/>
      <c r="BOY49" s="1477"/>
      <c r="BOZ49" s="1477"/>
      <c r="BPA49" s="1477"/>
      <c r="BPB49" s="1477"/>
      <c r="BPC49" s="1477"/>
      <c r="BPD49" s="1477"/>
      <c r="BPE49" s="1477"/>
      <c r="BPF49" s="1477"/>
      <c r="BPG49" s="1477"/>
      <c r="BPH49" s="1477"/>
      <c r="BPI49" s="1477"/>
      <c r="BPJ49" s="1477"/>
      <c r="BPK49" s="1477"/>
      <c r="BPL49" s="1477"/>
      <c r="BPM49" s="1477"/>
      <c r="BPN49" s="1477"/>
      <c r="BPO49" s="1477"/>
      <c r="BPP49" s="1477"/>
      <c r="BPQ49" s="1477"/>
      <c r="BPR49" s="1477"/>
      <c r="BPS49" s="1477"/>
      <c r="BPT49" s="1477"/>
      <c r="BPU49" s="1477"/>
      <c r="BPV49" s="1477"/>
      <c r="BPW49" s="1477"/>
      <c r="BPX49" s="1477"/>
      <c r="BPY49" s="1477"/>
      <c r="BPZ49" s="1477"/>
      <c r="BQA49" s="1477"/>
      <c r="BQB49" s="1477"/>
      <c r="BQC49" s="1477"/>
      <c r="BQD49" s="1477"/>
      <c r="BQE49" s="1477"/>
      <c r="BQF49" s="1477"/>
      <c r="BQG49" s="1477"/>
      <c r="BQH49" s="1477"/>
      <c r="BQI49" s="1477"/>
      <c r="BQJ49" s="1477"/>
      <c r="BQK49" s="1477"/>
      <c r="BQL49" s="1477"/>
      <c r="BQM49" s="1477"/>
      <c r="BQN49" s="1477"/>
      <c r="BQO49" s="1477"/>
      <c r="BQP49" s="1477"/>
      <c r="BQQ49" s="1477"/>
      <c r="BQR49" s="1477"/>
      <c r="BQS49" s="1477"/>
      <c r="BQT49" s="1477"/>
      <c r="BQU49" s="1477"/>
      <c r="BQV49" s="1477"/>
      <c r="BQW49" s="1477"/>
      <c r="BQX49" s="1477"/>
      <c r="BQY49" s="1477"/>
      <c r="BQZ49" s="1477"/>
      <c r="BRA49" s="1477"/>
      <c r="BRB49" s="1477"/>
      <c r="BRC49" s="1477"/>
      <c r="BRD49" s="1477"/>
      <c r="BRE49" s="1477"/>
      <c r="BRF49" s="1477"/>
      <c r="BRG49" s="1477"/>
      <c r="BRH49" s="1477"/>
      <c r="BRI49" s="1477"/>
      <c r="BRJ49" s="1477"/>
      <c r="BRK49" s="1477"/>
      <c r="BRL49" s="1477"/>
      <c r="BRM49" s="1477"/>
      <c r="BRN49" s="1477"/>
      <c r="BRO49" s="1477"/>
      <c r="BRP49" s="1477"/>
      <c r="BRQ49" s="1477"/>
      <c r="BRR49" s="1477"/>
      <c r="BRS49" s="1477"/>
      <c r="BRT49" s="1477"/>
      <c r="BRU49" s="1477"/>
      <c r="BRV49" s="1477"/>
      <c r="BRW49" s="1477"/>
      <c r="BRX49" s="1477"/>
      <c r="BRY49" s="1477"/>
      <c r="BRZ49" s="1477"/>
      <c r="BSA49" s="1477"/>
      <c r="BSB49" s="1477"/>
      <c r="BSC49" s="1477"/>
      <c r="BSD49" s="1477"/>
      <c r="BSE49" s="1477"/>
      <c r="BSF49" s="1477"/>
      <c r="BSG49" s="1477"/>
      <c r="BSH49" s="1477"/>
      <c r="BSI49" s="1477"/>
      <c r="BSJ49" s="1477"/>
      <c r="BSK49" s="1477"/>
      <c r="BSL49" s="1477"/>
      <c r="BSM49" s="1477"/>
      <c r="BSN49" s="1477"/>
      <c r="BSO49" s="1477"/>
      <c r="BSP49" s="1477"/>
      <c r="BSQ49" s="1477"/>
      <c r="BSR49" s="1477"/>
      <c r="BSS49" s="1477"/>
      <c r="BST49" s="1477"/>
      <c r="BSU49" s="1477"/>
      <c r="BSV49" s="1477"/>
      <c r="BSW49" s="1477"/>
      <c r="BSX49" s="1477"/>
      <c r="BSY49" s="1477"/>
      <c r="BSZ49" s="1477"/>
      <c r="BTA49" s="1477"/>
      <c r="BTB49" s="1477"/>
      <c r="BTC49" s="1477"/>
      <c r="BTD49" s="1477"/>
      <c r="BTE49" s="1477"/>
      <c r="BTF49" s="1477"/>
      <c r="BTG49" s="1477"/>
      <c r="BTH49" s="1477"/>
      <c r="BTI49" s="1477"/>
      <c r="BTJ49" s="1477"/>
      <c r="BTK49" s="1477"/>
      <c r="BTL49" s="1477"/>
      <c r="BTM49" s="1477"/>
      <c r="BTN49" s="1477"/>
      <c r="BTO49" s="1477"/>
      <c r="BTP49" s="1477"/>
      <c r="BTQ49" s="1477"/>
      <c r="BTR49" s="1477"/>
      <c r="BTS49" s="1477"/>
      <c r="BTT49" s="1477"/>
      <c r="BTU49" s="1477"/>
      <c r="BTV49" s="1477"/>
      <c r="BTW49" s="1477"/>
      <c r="BTX49" s="1477"/>
      <c r="BTY49" s="1477"/>
      <c r="BTZ49" s="1477"/>
      <c r="BUA49" s="1477"/>
      <c r="BUB49" s="1477"/>
      <c r="BUC49" s="1477"/>
      <c r="BUD49" s="1477"/>
      <c r="BUE49" s="1477"/>
      <c r="BUF49" s="1477"/>
      <c r="BUG49" s="1477"/>
      <c r="BUH49" s="1477"/>
      <c r="BUI49" s="1477"/>
      <c r="BUJ49" s="1477"/>
      <c r="BUK49" s="1477"/>
      <c r="BUL49" s="1477"/>
      <c r="BUM49" s="1477"/>
      <c r="BUN49" s="1477"/>
      <c r="BUO49" s="1477"/>
      <c r="BUP49" s="1477"/>
      <c r="BUQ49" s="1477"/>
      <c r="BUR49" s="1477"/>
      <c r="BUS49" s="1477"/>
      <c r="BUT49" s="1477"/>
      <c r="BUU49" s="1477"/>
      <c r="BUV49" s="1477"/>
      <c r="BUW49" s="1477"/>
      <c r="BUX49" s="1477"/>
      <c r="BUY49" s="1477"/>
      <c r="BUZ49" s="1477"/>
      <c r="BVA49" s="1477"/>
      <c r="BVB49" s="1477"/>
      <c r="BVC49" s="1477"/>
      <c r="BVD49" s="1477"/>
      <c r="BVE49" s="1477"/>
      <c r="BVF49" s="1477"/>
      <c r="BVG49" s="1477"/>
      <c r="BVH49" s="1477"/>
      <c r="BVI49" s="1477"/>
      <c r="BVJ49" s="1477"/>
      <c r="BVK49" s="1477"/>
      <c r="BVL49" s="1477"/>
      <c r="BVM49" s="1477"/>
      <c r="BVN49" s="1477"/>
      <c r="BVO49" s="1477"/>
      <c r="BVP49" s="1477"/>
      <c r="BVQ49" s="1477"/>
      <c r="BVR49" s="1477"/>
      <c r="BVS49" s="1477"/>
      <c r="BVT49" s="1477"/>
      <c r="BVU49" s="1477"/>
      <c r="BVV49" s="1477"/>
      <c r="BVW49" s="1477"/>
      <c r="BVX49" s="1477"/>
      <c r="BVY49" s="1477"/>
      <c r="BVZ49" s="1477"/>
      <c r="BWA49" s="1477"/>
      <c r="BWB49" s="1477"/>
      <c r="BWC49" s="1477"/>
      <c r="BWD49" s="1477"/>
      <c r="BWE49" s="1477"/>
      <c r="BWF49" s="1477"/>
      <c r="BWG49" s="1477"/>
      <c r="BWH49" s="1477"/>
      <c r="BWI49" s="1477"/>
      <c r="BWJ49" s="1477"/>
      <c r="BWK49" s="1477"/>
      <c r="BWL49" s="1477"/>
      <c r="BWM49" s="1477"/>
      <c r="BWN49" s="1477"/>
      <c r="BWO49" s="1477"/>
      <c r="BWP49" s="1477"/>
      <c r="BWQ49" s="1477"/>
      <c r="BWR49" s="1477"/>
      <c r="BWS49" s="1477"/>
      <c r="BWT49" s="1477"/>
      <c r="BWU49" s="1477"/>
      <c r="BWV49" s="1477"/>
      <c r="BWW49" s="1477"/>
      <c r="BWX49" s="1477"/>
      <c r="BWY49" s="1477"/>
      <c r="BWZ49" s="1477"/>
      <c r="BXA49" s="1477"/>
      <c r="BXB49" s="1477"/>
      <c r="BXC49" s="1477"/>
      <c r="BXD49" s="1477"/>
      <c r="BXE49" s="1477"/>
      <c r="BXF49" s="1477"/>
      <c r="BXG49" s="1477"/>
      <c r="BXH49" s="1477"/>
      <c r="BXI49" s="1477"/>
      <c r="BXJ49" s="1477"/>
      <c r="BXK49" s="1477"/>
      <c r="BXL49" s="1477"/>
      <c r="BXM49" s="1477"/>
      <c r="BXN49" s="1477"/>
      <c r="BXO49" s="1477"/>
      <c r="BXP49" s="1477"/>
      <c r="BXQ49" s="1477"/>
      <c r="BXR49" s="1477"/>
      <c r="BXS49" s="1477"/>
      <c r="BXT49" s="1477"/>
      <c r="BXU49" s="1477"/>
      <c r="BXV49" s="1477"/>
      <c r="BXW49" s="1477"/>
      <c r="BXX49" s="1477"/>
      <c r="BXY49" s="1477"/>
      <c r="BXZ49" s="1477"/>
      <c r="BYA49" s="1477"/>
      <c r="BYB49" s="1477"/>
      <c r="BYC49" s="1477"/>
      <c r="BYD49" s="1477"/>
      <c r="BYE49" s="1477"/>
      <c r="BYF49" s="1477"/>
      <c r="BYG49" s="1477"/>
      <c r="BYH49" s="1477"/>
      <c r="BYI49" s="1477"/>
      <c r="BYJ49" s="1477"/>
      <c r="BYK49" s="1477"/>
      <c r="BYL49" s="1477"/>
      <c r="BYM49" s="1477"/>
      <c r="BYN49" s="1477"/>
      <c r="BYO49" s="1477"/>
      <c r="BYP49" s="1477"/>
      <c r="BYQ49" s="1477"/>
      <c r="BYR49" s="1477"/>
      <c r="BYS49" s="1477"/>
      <c r="BYT49" s="1477"/>
      <c r="BYU49" s="1477"/>
      <c r="BYV49" s="1477"/>
      <c r="BYW49" s="1477"/>
      <c r="BYX49" s="1477"/>
      <c r="BYY49" s="1477"/>
      <c r="BYZ49" s="1477"/>
      <c r="BZA49" s="1477"/>
      <c r="BZB49" s="1477"/>
      <c r="BZC49" s="1477"/>
      <c r="BZD49" s="1477"/>
      <c r="BZE49" s="1477"/>
      <c r="BZF49" s="1477"/>
      <c r="BZG49" s="1477"/>
      <c r="BZH49" s="1477"/>
      <c r="BZI49" s="1477"/>
      <c r="BZJ49" s="1477"/>
      <c r="BZK49" s="1477"/>
      <c r="BZL49" s="1477"/>
      <c r="BZM49" s="1477"/>
      <c r="BZN49" s="1477"/>
      <c r="BZO49" s="1477"/>
      <c r="BZP49" s="1477"/>
      <c r="BZQ49" s="1477"/>
      <c r="BZR49" s="1477"/>
      <c r="BZS49" s="1477"/>
      <c r="BZT49" s="1477"/>
      <c r="BZU49" s="1477"/>
      <c r="BZV49" s="1477"/>
      <c r="BZW49" s="1477"/>
      <c r="BZX49" s="1477"/>
      <c r="BZY49" s="1477"/>
      <c r="BZZ49" s="1477"/>
      <c r="CAA49" s="1477"/>
      <c r="CAB49" s="1477"/>
      <c r="CAC49" s="1477"/>
      <c r="CAD49" s="1477"/>
      <c r="CAE49" s="1477"/>
      <c r="CAF49" s="1477"/>
      <c r="CAG49" s="1477"/>
      <c r="CAH49" s="1477"/>
      <c r="CAI49" s="1477"/>
      <c r="CAJ49" s="1477"/>
      <c r="CAK49" s="1477"/>
      <c r="CAL49" s="1477"/>
      <c r="CAM49" s="1477"/>
      <c r="CAN49" s="1477"/>
      <c r="CAO49" s="1477"/>
      <c r="CAP49" s="1477"/>
      <c r="CAQ49" s="1477"/>
      <c r="CAR49" s="1477"/>
      <c r="CAS49" s="1477"/>
      <c r="CAT49" s="1477"/>
      <c r="CAU49" s="1477"/>
      <c r="CAV49" s="1477"/>
      <c r="CAW49" s="1477"/>
      <c r="CAX49" s="1477"/>
      <c r="CAY49" s="1477"/>
      <c r="CAZ49" s="1477"/>
      <c r="CBA49" s="1477"/>
      <c r="CBB49" s="1477"/>
      <c r="CBC49" s="1477"/>
      <c r="CBD49" s="1477"/>
      <c r="CBE49" s="1477"/>
      <c r="CBF49" s="1477"/>
      <c r="CBG49" s="1477"/>
      <c r="CBH49" s="1477"/>
      <c r="CBI49" s="1477"/>
      <c r="CBJ49" s="1477"/>
      <c r="CBK49" s="1477"/>
      <c r="CBL49" s="1477"/>
      <c r="CBM49" s="1477"/>
      <c r="CBN49" s="1477"/>
      <c r="CBO49" s="1477"/>
      <c r="CBP49" s="1477"/>
      <c r="CBQ49" s="1477"/>
      <c r="CBR49" s="1477"/>
      <c r="CBS49" s="1477"/>
      <c r="CBT49" s="1477"/>
      <c r="CBU49" s="1477"/>
      <c r="CBV49" s="1477"/>
      <c r="CBW49" s="1477"/>
      <c r="CBX49" s="1477"/>
      <c r="CBY49" s="1477"/>
      <c r="CBZ49" s="1477"/>
      <c r="CCA49" s="1477"/>
      <c r="CCB49" s="1477"/>
      <c r="CCC49" s="1477"/>
      <c r="CCD49" s="1477"/>
      <c r="CCE49" s="1477"/>
      <c r="CCF49" s="1477"/>
      <c r="CCG49" s="1477"/>
      <c r="CCH49" s="1477"/>
      <c r="CCI49" s="1477"/>
      <c r="CCJ49" s="1477"/>
      <c r="CCK49" s="1477"/>
      <c r="CCL49" s="1477"/>
      <c r="CCM49" s="1477"/>
      <c r="CCN49" s="1477"/>
      <c r="CCO49" s="1477"/>
      <c r="CCP49" s="1477"/>
      <c r="CCQ49" s="1477"/>
      <c r="CCR49" s="1477"/>
      <c r="CCS49" s="1477"/>
      <c r="CCT49" s="1477"/>
      <c r="CCU49" s="1477"/>
      <c r="CCV49" s="1477"/>
      <c r="CCW49" s="1477"/>
      <c r="CCX49" s="1477"/>
      <c r="CCY49" s="1477"/>
      <c r="CCZ49" s="1477"/>
      <c r="CDA49" s="1477"/>
      <c r="CDB49" s="1477"/>
      <c r="CDC49" s="1477"/>
      <c r="CDD49" s="1477"/>
      <c r="CDE49" s="1477"/>
      <c r="CDF49" s="1477"/>
      <c r="CDG49" s="1477"/>
      <c r="CDH49" s="1477"/>
      <c r="CDI49" s="1477"/>
      <c r="CDJ49" s="1477"/>
      <c r="CDK49" s="1477"/>
      <c r="CDL49" s="1477"/>
      <c r="CDM49" s="1477"/>
      <c r="CDN49" s="1477"/>
      <c r="CDO49" s="1477"/>
      <c r="CDP49" s="1477"/>
      <c r="CDQ49" s="1477"/>
      <c r="CDR49" s="1477"/>
      <c r="CDS49" s="1477"/>
      <c r="CDT49" s="1477"/>
      <c r="CDU49" s="1477"/>
      <c r="CDV49" s="1477"/>
      <c r="CDW49" s="1477"/>
      <c r="CDX49" s="1477"/>
      <c r="CDY49" s="1477"/>
      <c r="CDZ49" s="1477"/>
      <c r="CEA49" s="1477"/>
      <c r="CEB49" s="1477"/>
      <c r="CEC49" s="1477"/>
      <c r="CED49" s="1477"/>
      <c r="CEE49" s="1477"/>
      <c r="CEF49" s="1477"/>
      <c r="CEG49" s="1477"/>
      <c r="CEH49" s="1477"/>
      <c r="CEI49" s="1477"/>
      <c r="CEJ49" s="1477"/>
      <c r="CEK49" s="1477"/>
      <c r="CEL49" s="1477"/>
      <c r="CEM49" s="1477"/>
      <c r="CEN49" s="1477"/>
      <c r="CEO49" s="1477"/>
      <c r="CEP49" s="1477"/>
      <c r="CEQ49" s="1477"/>
      <c r="CER49" s="1477"/>
      <c r="CES49" s="1477"/>
      <c r="CET49" s="1477"/>
      <c r="CEU49" s="1477"/>
      <c r="CEV49" s="1477"/>
      <c r="CEW49" s="1477"/>
      <c r="CEX49" s="1477"/>
      <c r="CEY49" s="1477"/>
      <c r="CEZ49" s="1477"/>
      <c r="CFA49" s="1477"/>
      <c r="CFB49" s="1477"/>
      <c r="CFC49" s="1477"/>
      <c r="CFD49" s="1477"/>
      <c r="CFE49" s="1477"/>
      <c r="CFF49" s="1477"/>
      <c r="CFG49" s="1477"/>
      <c r="CFH49" s="1477"/>
      <c r="CFI49" s="1477"/>
      <c r="CFJ49" s="1477"/>
      <c r="CFK49" s="1477"/>
      <c r="CFL49" s="1477"/>
      <c r="CFM49" s="1477"/>
      <c r="CFN49" s="1477"/>
      <c r="CFO49" s="1477"/>
      <c r="CFP49" s="1477"/>
      <c r="CFQ49" s="1477"/>
      <c r="CFR49" s="1477"/>
      <c r="CFS49" s="1477"/>
      <c r="CFT49" s="1477"/>
      <c r="CFU49" s="1477"/>
      <c r="CFV49" s="1477"/>
      <c r="CFW49" s="1477"/>
      <c r="CFX49" s="1477"/>
      <c r="CFY49" s="1477"/>
      <c r="CFZ49" s="1477"/>
      <c r="CGA49" s="1477"/>
      <c r="CGB49" s="1477"/>
      <c r="CGC49" s="1477"/>
      <c r="CGD49" s="1477"/>
      <c r="CGE49" s="1477"/>
      <c r="CGF49" s="1477"/>
      <c r="CGG49" s="1477"/>
      <c r="CGH49" s="1477"/>
      <c r="CGI49" s="1477"/>
      <c r="CGJ49" s="1477"/>
      <c r="CGK49" s="1477"/>
      <c r="CGL49" s="1477"/>
      <c r="CGM49" s="1477"/>
      <c r="CGN49" s="1477"/>
      <c r="CGO49" s="1477"/>
      <c r="CGP49" s="1477"/>
      <c r="CGQ49" s="1477"/>
      <c r="CGR49" s="1477"/>
      <c r="CGS49" s="1477"/>
      <c r="CGT49" s="1477"/>
      <c r="CGU49" s="1477"/>
      <c r="CGV49" s="1477"/>
      <c r="CGW49" s="1477"/>
      <c r="CGX49" s="1477"/>
      <c r="CGY49" s="1477"/>
      <c r="CGZ49" s="1477"/>
      <c r="CHA49" s="1477"/>
      <c r="CHB49" s="1477"/>
      <c r="CHC49" s="1477"/>
      <c r="CHD49" s="1477"/>
      <c r="CHE49" s="1477"/>
      <c r="CHF49" s="1477"/>
      <c r="CHG49" s="1477"/>
      <c r="CHH49" s="1477"/>
      <c r="CHI49" s="1477"/>
      <c r="CHJ49" s="1477"/>
      <c r="CHK49" s="1477"/>
      <c r="CHL49" s="1477"/>
      <c r="CHM49" s="1477"/>
      <c r="CHN49" s="1477"/>
      <c r="CHO49" s="1477"/>
      <c r="CHP49" s="1477"/>
      <c r="CHQ49" s="1477"/>
      <c r="CHR49" s="1477"/>
      <c r="CHS49" s="1477"/>
      <c r="CHT49" s="1477"/>
      <c r="CHU49" s="1477"/>
      <c r="CHV49" s="1477"/>
      <c r="CHW49" s="1477"/>
      <c r="CHX49" s="1477"/>
      <c r="CHY49" s="1477"/>
      <c r="CHZ49" s="1477"/>
      <c r="CIA49" s="1477"/>
      <c r="CIB49" s="1477"/>
      <c r="CIC49" s="1477"/>
      <c r="CID49" s="1477"/>
      <c r="CIE49" s="1477"/>
      <c r="CIF49" s="1477"/>
      <c r="CIG49" s="1477"/>
      <c r="CIH49" s="1477"/>
      <c r="CII49" s="1477"/>
      <c r="CIJ49" s="1477"/>
      <c r="CIK49" s="1477"/>
      <c r="CIL49" s="1477"/>
      <c r="CIM49" s="1477"/>
      <c r="CIN49" s="1477"/>
      <c r="CIO49" s="1477"/>
      <c r="CIP49" s="1477"/>
      <c r="CIQ49" s="1477"/>
      <c r="CIR49" s="1477"/>
      <c r="CIS49" s="1477"/>
      <c r="CIT49" s="1477"/>
      <c r="CIU49" s="1477"/>
      <c r="CIV49" s="1477"/>
      <c r="CIW49" s="1477"/>
      <c r="CIX49" s="1477"/>
      <c r="CIY49" s="1477"/>
      <c r="CIZ49" s="1477"/>
      <c r="CJA49" s="1477"/>
      <c r="CJB49" s="1477"/>
      <c r="CJC49" s="1477"/>
      <c r="CJD49" s="1477"/>
      <c r="CJE49" s="1477"/>
      <c r="CJF49" s="1477"/>
      <c r="CJG49" s="1477"/>
      <c r="CJH49" s="1477"/>
      <c r="CJI49" s="1477"/>
      <c r="CJJ49" s="1477"/>
      <c r="CJK49" s="1477"/>
      <c r="CJL49" s="1477"/>
      <c r="CJM49" s="1477"/>
      <c r="CJN49" s="1477"/>
      <c r="CJO49" s="1477"/>
      <c r="CJP49" s="1477"/>
      <c r="CJQ49" s="1477"/>
      <c r="CJR49" s="1477"/>
      <c r="CJS49" s="1477"/>
      <c r="CJT49" s="1477"/>
      <c r="CJU49" s="1477"/>
      <c r="CJV49" s="1477"/>
      <c r="CJW49" s="1477"/>
      <c r="CJX49" s="1477"/>
      <c r="CJY49" s="1477"/>
      <c r="CJZ49" s="1477"/>
      <c r="CKA49" s="1477"/>
      <c r="CKB49" s="1477"/>
      <c r="CKC49" s="1477"/>
      <c r="CKD49" s="1477"/>
      <c r="CKE49" s="1477"/>
      <c r="CKF49" s="1477"/>
      <c r="CKG49" s="1477"/>
      <c r="CKH49" s="1477"/>
      <c r="CKI49" s="1477"/>
      <c r="CKJ49" s="1477"/>
      <c r="CKK49" s="1477"/>
      <c r="CKL49" s="1477"/>
      <c r="CKM49" s="1477"/>
      <c r="CKN49" s="1477"/>
      <c r="CKO49" s="1477"/>
      <c r="CKP49" s="1477"/>
      <c r="CKQ49" s="1477"/>
      <c r="CKR49" s="1477"/>
      <c r="CKS49" s="1477"/>
      <c r="CKT49" s="1477"/>
      <c r="CKU49" s="1477"/>
      <c r="CKV49" s="1477"/>
      <c r="CKW49" s="1477"/>
      <c r="CKX49" s="1477"/>
      <c r="CKY49" s="1477"/>
      <c r="CKZ49" s="1477"/>
      <c r="CLA49" s="1477"/>
      <c r="CLB49" s="1477"/>
      <c r="CLC49" s="1477"/>
      <c r="CLD49" s="1477"/>
      <c r="CLE49" s="1477"/>
      <c r="CLF49" s="1477"/>
      <c r="CLG49" s="1477"/>
      <c r="CLH49" s="1477"/>
      <c r="CLI49" s="1477"/>
      <c r="CLJ49" s="1477"/>
      <c r="CLK49" s="1477"/>
      <c r="CLL49" s="1477"/>
      <c r="CLM49" s="1477"/>
      <c r="CLN49" s="1477"/>
      <c r="CLO49" s="1477"/>
      <c r="CLP49" s="1477"/>
      <c r="CLQ49" s="1477"/>
      <c r="CLR49" s="1477"/>
      <c r="CLS49" s="1477"/>
      <c r="CLT49" s="1477"/>
      <c r="CLU49" s="1477"/>
      <c r="CLV49" s="1477"/>
      <c r="CLW49" s="1477"/>
      <c r="CLX49" s="1477"/>
      <c r="CLY49" s="1477"/>
      <c r="CLZ49" s="1477"/>
      <c r="CMA49" s="1477"/>
      <c r="CMB49" s="1477"/>
      <c r="CMC49" s="1477"/>
      <c r="CMD49" s="1477"/>
      <c r="CME49" s="1477"/>
      <c r="CMF49" s="1477"/>
      <c r="CMG49" s="1477"/>
      <c r="CMH49" s="1477"/>
      <c r="CMI49" s="1477"/>
      <c r="CMJ49" s="1477"/>
      <c r="CMK49" s="1477"/>
      <c r="CML49" s="1477"/>
      <c r="CMM49" s="1477"/>
      <c r="CMN49" s="1477"/>
      <c r="CMO49" s="1477"/>
      <c r="CMP49" s="1477"/>
      <c r="CMQ49" s="1477"/>
      <c r="CMR49" s="1477"/>
      <c r="CMS49" s="1477"/>
      <c r="CMT49" s="1477"/>
      <c r="CMU49" s="1477"/>
      <c r="CMV49" s="1477"/>
      <c r="CMW49" s="1477"/>
      <c r="CMX49" s="1477"/>
      <c r="CMY49" s="1477"/>
      <c r="CMZ49" s="1477"/>
      <c r="CNA49" s="1477"/>
      <c r="CNB49" s="1477"/>
      <c r="CNC49" s="1477"/>
      <c r="CND49" s="1477"/>
      <c r="CNE49" s="1477"/>
      <c r="CNF49" s="1477"/>
      <c r="CNG49" s="1477"/>
      <c r="CNH49" s="1477"/>
      <c r="CNI49" s="1477"/>
      <c r="CNJ49" s="1477"/>
      <c r="CNK49" s="1477"/>
      <c r="CNL49" s="1477"/>
      <c r="CNM49" s="1477"/>
      <c r="CNN49" s="1477"/>
      <c r="CNO49" s="1477"/>
      <c r="CNP49" s="1477"/>
      <c r="CNQ49" s="1477"/>
      <c r="CNR49" s="1477"/>
      <c r="CNS49" s="1477"/>
      <c r="CNT49" s="1477"/>
      <c r="CNU49" s="1477"/>
      <c r="CNV49" s="1477"/>
      <c r="CNW49" s="1477"/>
      <c r="CNX49" s="1477"/>
      <c r="CNY49" s="1477"/>
      <c r="CNZ49" s="1477"/>
      <c r="COA49" s="1477"/>
      <c r="COB49" s="1477"/>
      <c r="COC49" s="1477"/>
      <c r="COD49" s="1477"/>
      <c r="COE49" s="1477"/>
      <c r="COF49" s="1477"/>
      <c r="COG49" s="1477"/>
      <c r="COH49" s="1477"/>
      <c r="COI49" s="1477"/>
      <c r="COJ49" s="1477"/>
      <c r="COK49" s="1477"/>
      <c r="COL49" s="1477"/>
      <c r="COM49" s="1477"/>
      <c r="CON49" s="1477"/>
      <c r="COO49" s="1477"/>
      <c r="COP49" s="1477"/>
      <c r="COQ49" s="1477"/>
      <c r="COR49" s="1477"/>
      <c r="COS49" s="1477"/>
      <c r="COT49" s="1477"/>
      <c r="COU49" s="1477"/>
      <c r="COV49" s="1477"/>
      <c r="COW49" s="1477"/>
      <c r="COX49" s="1477"/>
      <c r="COY49" s="1477"/>
      <c r="COZ49" s="1477"/>
      <c r="CPA49" s="1477"/>
      <c r="CPB49" s="1477"/>
      <c r="CPC49" s="1477"/>
      <c r="CPD49" s="1477"/>
      <c r="CPE49" s="1477"/>
      <c r="CPF49" s="1477"/>
      <c r="CPG49" s="1477"/>
      <c r="CPH49" s="1477"/>
      <c r="CPI49" s="1477"/>
      <c r="CPJ49" s="1477"/>
      <c r="CPK49" s="1477"/>
      <c r="CPL49" s="1477"/>
      <c r="CPM49" s="1477"/>
      <c r="CPN49" s="1477"/>
      <c r="CPO49" s="1477"/>
      <c r="CPP49" s="1477"/>
      <c r="CPQ49" s="1477"/>
      <c r="CPR49" s="1477"/>
      <c r="CPS49" s="1477"/>
      <c r="CPT49" s="1477"/>
      <c r="CPU49" s="1477"/>
      <c r="CPV49" s="1477"/>
      <c r="CPW49" s="1477"/>
      <c r="CPX49" s="1477"/>
      <c r="CPY49" s="1477"/>
      <c r="CPZ49" s="1477"/>
      <c r="CQA49" s="1477"/>
      <c r="CQB49" s="1477"/>
      <c r="CQC49" s="1477"/>
      <c r="CQD49" s="1477"/>
      <c r="CQE49" s="1477"/>
      <c r="CQF49" s="1477"/>
      <c r="CQG49" s="1477"/>
      <c r="CQH49" s="1477"/>
      <c r="CQI49" s="1477"/>
      <c r="CQJ49" s="1477"/>
      <c r="CQK49" s="1477"/>
      <c r="CQL49" s="1477"/>
      <c r="CQM49" s="1477"/>
      <c r="CQN49" s="1477"/>
      <c r="CQO49" s="1477"/>
      <c r="CQP49" s="1477"/>
      <c r="CQQ49" s="1477"/>
      <c r="CQR49" s="1477"/>
      <c r="CQS49" s="1477"/>
      <c r="CQT49" s="1477"/>
      <c r="CQU49" s="1477"/>
      <c r="CQV49" s="1477"/>
      <c r="CQW49" s="1477"/>
      <c r="CQX49" s="1477"/>
      <c r="CQY49" s="1477"/>
      <c r="CQZ49" s="1477"/>
      <c r="CRA49" s="1477"/>
      <c r="CRB49" s="1477"/>
      <c r="CRC49" s="1477"/>
      <c r="CRD49" s="1477"/>
      <c r="CRE49" s="1477"/>
      <c r="CRF49" s="1477"/>
      <c r="CRG49" s="1477"/>
      <c r="CRH49" s="1477"/>
      <c r="CRI49" s="1477"/>
      <c r="CRJ49" s="1477"/>
      <c r="CRK49" s="1477"/>
      <c r="CRL49" s="1477"/>
      <c r="CRM49" s="1477"/>
      <c r="CRN49" s="1477"/>
      <c r="CRO49" s="1477"/>
      <c r="CRP49" s="1477"/>
      <c r="CRQ49" s="1477"/>
      <c r="CRR49" s="1477"/>
      <c r="CRS49" s="1477"/>
      <c r="CRT49" s="1477"/>
      <c r="CRU49" s="1477"/>
      <c r="CRV49" s="1477"/>
      <c r="CRW49" s="1477"/>
      <c r="CRX49" s="1477"/>
      <c r="CRY49" s="1477"/>
      <c r="CRZ49" s="1477"/>
      <c r="CSA49" s="1477"/>
      <c r="CSB49" s="1477"/>
      <c r="CSC49" s="1477"/>
      <c r="CSD49" s="1477"/>
      <c r="CSE49" s="1477"/>
      <c r="CSF49" s="1477"/>
      <c r="CSG49" s="1477"/>
      <c r="CSH49" s="1477"/>
      <c r="CSI49" s="1477"/>
      <c r="CSJ49" s="1477"/>
      <c r="CSK49" s="1477"/>
      <c r="CSL49" s="1477"/>
      <c r="CSM49" s="1477"/>
      <c r="CSN49" s="1477"/>
      <c r="CSO49" s="1477"/>
      <c r="CSP49" s="1477"/>
      <c r="CSQ49" s="1477"/>
      <c r="CSR49" s="1477"/>
      <c r="CSS49" s="1477"/>
      <c r="CST49" s="1477"/>
      <c r="CSU49" s="1477"/>
      <c r="CSV49" s="1477"/>
      <c r="CSW49" s="1477"/>
      <c r="CSX49" s="1477"/>
      <c r="CSY49" s="1477"/>
      <c r="CSZ49" s="1477"/>
      <c r="CTA49" s="1477"/>
      <c r="CTB49" s="1477"/>
      <c r="CTC49" s="1477"/>
      <c r="CTD49" s="1477"/>
      <c r="CTE49" s="1477"/>
      <c r="CTF49" s="1477"/>
      <c r="CTG49" s="1477"/>
      <c r="CTH49" s="1477"/>
      <c r="CTI49" s="1477"/>
      <c r="CTJ49" s="1477"/>
      <c r="CTK49" s="1477"/>
      <c r="CTL49" s="1477"/>
      <c r="CTM49" s="1477"/>
      <c r="CTN49" s="1477"/>
      <c r="CTO49" s="1477"/>
      <c r="CTP49" s="1477"/>
      <c r="CTQ49" s="1477"/>
      <c r="CTR49" s="1477"/>
      <c r="CTS49" s="1477"/>
      <c r="CTT49" s="1477"/>
      <c r="CTU49" s="1477"/>
      <c r="CTV49" s="1477"/>
      <c r="CTW49" s="1477"/>
      <c r="CTX49" s="1477"/>
      <c r="CTY49" s="1477"/>
      <c r="CTZ49" s="1477"/>
      <c r="CUA49" s="1477"/>
      <c r="CUB49" s="1477"/>
      <c r="CUC49" s="1477"/>
      <c r="CUD49" s="1477"/>
      <c r="CUE49" s="1477"/>
      <c r="CUF49" s="1477"/>
      <c r="CUG49" s="1477"/>
      <c r="CUH49" s="1477"/>
      <c r="CUI49" s="1477"/>
      <c r="CUJ49" s="1477"/>
      <c r="CUK49" s="1477"/>
      <c r="CUL49" s="1477"/>
      <c r="CUM49" s="1477"/>
      <c r="CUN49" s="1477"/>
      <c r="CUO49" s="1477"/>
      <c r="CUP49" s="1477"/>
      <c r="CUQ49" s="1477"/>
      <c r="CUR49" s="1477"/>
      <c r="CUS49" s="1477"/>
      <c r="CUT49" s="1477"/>
      <c r="CUU49" s="1477"/>
      <c r="CUV49" s="1477"/>
      <c r="CUW49" s="1477"/>
      <c r="CUX49" s="1477"/>
      <c r="CUY49" s="1477"/>
      <c r="CUZ49" s="1477"/>
      <c r="CVA49" s="1477"/>
      <c r="CVB49" s="1477"/>
      <c r="CVC49" s="1477"/>
      <c r="CVD49" s="1477"/>
      <c r="CVE49" s="1477"/>
      <c r="CVF49" s="1477"/>
      <c r="CVG49" s="1477"/>
      <c r="CVH49" s="1477"/>
      <c r="CVI49" s="1477"/>
      <c r="CVJ49" s="1477"/>
      <c r="CVK49" s="1477"/>
      <c r="CVL49" s="1477"/>
      <c r="CVM49" s="1477"/>
      <c r="CVN49" s="1477"/>
      <c r="CVO49" s="1477"/>
      <c r="CVP49" s="1477"/>
      <c r="CVQ49" s="1477"/>
      <c r="CVR49" s="1477"/>
      <c r="CVS49" s="1477"/>
      <c r="CVT49" s="1477"/>
      <c r="CVU49" s="1477"/>
      <c r="CVV49" s="1477"/>
      <c r="CVW49" s="1477"/>
      <c r="CVX49" s="1477"/>
      <c r="CVY49" s="1477"/>
      <c r="CVZ49" s="1477"/>
      <c r="CWA49" s="1477"/>
      <c r="CWB49" s="1477"/>
      <c r="CWC49" s="1477"/>
      <c r="CWD49" s="1477"/>
      <c r="CWE49" s="1477"/>
      <c r="CWF49" s="1477"/>
      <c r="CWG49" s="1477"/>
      <c r="CWH49" s="1477"/>
      <c r="CWI49" s="1477"/>
      <c r="CWJ49" s="1477"/>
      <c r="CWK49" s="1477"/>
      <c r="CWL49" s="1477"/>
      <c r="CWM49" s="1477"/>
      <c r="CWN49" s="1477"/>
      <c r="CWO49" s="1477"/>
      <c r="CWP49" s="1477"/>
      <c r="CWQ49" s="1477"/>
      <c r="CWR49" s="1477"/>
      <c r="CWS49" s="1477"/>
      <c r="CWT49" s="1477"/>
      <c r="CWU49" s="1477"/>
      <c r="CWV49" s="1477"/>
      <c r="CWW49" s="1477"/>
      <c r="CWX49" s="1477"/>
      <c r="CWY49" s="1477"/>
      <c r="CWZ49" s="1477"/>
      <c r="CXA49" s="1477"/>
      <c r="CXB49" s="1477"/>
      <c r="CXC49" s="1477"/>
      <c r="CXD49" s="1477"/>
      <c r="CXE49" s="1477"/>
      <c r="CXF49" s="1477"/>
      <c r="CXG49" s="1477"/>
      <c r="CXH49" s="1477"/>
      <c r="CXI49" s="1477"/>
      <c r="CXJ49" s="1477"/>
      <c r="CXK49" s="1477"/>
      <c r="CXL49" s="1477"/>
      <c r="CXM49" s="1477"/>
      <c r="CXN49" s="1477"/>
      <c r="CXO49" s="1477"/>
      <c r="CXP49" s="1477"/>
      <c r="CXQ49" s="1477"/>
      <c r="CXR49" s="1477"/>
      <c r="CXS49" s="1477"/>
      <c r="CXT49" s="1477"/>
      <c r="CXU49" s="1477"/>
      <c r="CXV49" s="1477"/>
      <c r="CXW49" s="1477"/>
      <c r="CXX49" s="1477"/>
      <c r="CXY49" s="1477"/>
      <c r="CXZ49" s="1477"/>
      <c r="CYA49" s="1477"/>
      <c r="CYB49" s="1477"/>
      <c r="CYC49" s="1477"/>
      <c r="CYD49" s="1477"/>
      <c r="CYE49" s="1477"/>
      <c r="CYF49" s="1477"/>
      <c r="CYG49" s="1477"/>
      <c r="CYH49" s="1477"/>
      <c r="CYI49" s="1477"/>
      <c r="CYJ49" s="1477"/>
      <c r="CYK49" s="1477"/>
      <c r="CYL49" s="1477"/>
      <c r="CYM49" s="1477"/>
      <c r="CYN49" s="1477"/>
      <c r="CYO49" s="1477"/>
      <c r="CYP49" s="1477"/>
      <c r="CYQ49" s="1477"/>
      <c r="CYR49" s="1477"/>
      <c r="CYS49" s="1477"/>
      <c r="CYT49" s="1477"/>
      <c r="CYU49" s="1477"/>
      <c r="CYV49" s="1477"/>
      <c r="CYW49" s="1477"/>
      <c r="CYX49" s="1477"/>
      <c r="CYY49" s="1477"/>
      <c r="CYZ49" s="1477"/>
      <c r="CZA49" s="1477"/>
      <c r="CZB49" s="1477"/>
      <c r="CZC49" s="1477"/>
      <c r="CZD49" s="1477"/>
      <c r="CZE49" s="1477"/>
      <c r="CZF49" s="1477"/>
      <c r="CZG49" s="1477"/>
      <c r="CZH49" s="1477"/>
      <c r="CZI49" s="1477"/>
      <c r="CZJ49" s="1477"/>
      <c r="CZK49" s="1477"/>
      <c r="CZL49" s="1477"/>
      <c r="CZM49" s="1477"/>
      <c r="CZN49" s="1477"/>
      <c r="CZO49" s="1477"/>
      <c r="CZP49" s="1477"/>
      <c r="CZQ49" s="1477"/>
      <c r="CZR49" s="1477"/>
      <c r="CZS49" s="1477"/>
      <c r="CZT49" s="1477"/>
      <c r="CZU49" s="1477"/>
      <c r="CZV49" s="1477"/>
      <c r="CZW49" s="1477"/>
      <c r="CZX49" s="1477"/>
      <c r="CZY49" s="1477"/>
      <c r="CZZ49" s="1477"/>
      <c r="DAA49" s="1477"/>
      <c r="DAB49" s="1477"/>
      <c r="DAC49" s="1477"/>
      <c r="DAD49" s="1477"/>
      <c r="DAE49" s="1477"/>
      <c r="DAF49" s="1477"/>
      <c r="DAG49" s="1477"/>
      <c r="DAH49" s="1477"/>
      <c r="DAI49" s="1477"/>
      <c r="DAJ49" s="1477"/>
      <c r="DAK49" s="1477"/>
      <c r="DAL49" s="1477"/>
      <c r="DAM49" s="1477"/>
      <c r="DAN49" s="1477"/>
      <c r="DAO49" s="1477"/>
      <c r="DAP49" s="1477"/>
      <c r="DAQ49" s="1477"/>
      <c r="DAR49" s="1477"/>
      <c r="DAS49" s="1477"/>
      <c r="DAT49" s="1477"/>
      <c r="DAU49" s="1477"/>
      <c r="DAV49" s="1477"/>
      <c r="DAW49" s="1477"/>
      <c r="DAX49" s="1477"/>
      <c r="DAY49" s="1477"/>
      <c r="DAZ49" s="1477"/>
      <c r="DBA49" s="1477"/>
      <c r="DBB49" s="1477"/>
      <c r="DBC49" s="1477"/>
      <c r="DBD49" s="1477"/>
      <c r="DBE49" s="1477"/>
      <c r="DBF49" s="1477"/>
      <c r="DBG49" s="1477"/>
      <c r="DBH49" s="1477"/>
      <c r="DBI49" s="1477"/>
      <c r="DBJ49" s="1477"/>
      <c r="DBK49" s="1477"/>
      <c r="DBL49" s="1477"/>
      <c r="DBM49" s="1477"/>
      <c r="DBN49" s="1477"/>
      <c r="DBO49" s="1477"/>
      <c r="DBP49" s="1477"/>
      <c r="DBQ49" s="1477"/>
      <c r="DBR49" s="1477"/>
      <c r="DBS49" s="1477"/>
      <c r="DBT49" s="1477"/>
      <c r="DBU49" s="1477"/>
      <c r="DBV49" s="1477"/>
      <c r="DBW49" s="1477"/>
      <c r="DBX49" s="1477"/>
      <c r="DBY49" s="1477"/>
      <c r="DBZ49" s="1477"/>
      <c r="DCA49" s="1477"/>
      <c r="DCB49" s="1477"/>
      <c r="DCC49" s="1477"/>
      <c r="DCD49" s="1477"/>
      <c r="DCE49" s="1477"/>
      <c r="DCF49" s="1477"/>
      <c r="DCG49" s="1477"/>
      <c r="DCH49" s="1477"/>
      <c r="DCI49" s="1477"/>
      <c r="DCJ49" s="1477"/>
      <c r="DCK49" s="1477"/>
      <c r="DCL49" s="1477"/>
      <c r="DCM49" s="1477"/>
      <c r="DCN49" s="1477"/>
      <c r="DCO49" s="1477"/>
      <c r="DCP49" s="1477"/>
      <c r="DCQ49" s="1477"/>
      <c r="DCR49" s="1477"/>
      <c r="DCS49" s="1477"/>
      <c r="DCT49" s="1477"/>
      <c r="DCU49" s="1477"/>
      <c r="DCV49" s="1477"/>
      <c r="DCW49" s="1477"/>
      <c r="DCX49" s="1477"/>
      <c r="DCY49" s="1477"/>
      <c r="DCZ49" s="1477"/>
      <c r="DDA49" s="1477"/>
      <c r="DDB49" s="1477"/>
      <c r="DDC49" s="1477"/>
      <c r="DDD49" s="1477"/>
      <c r="DDE49" s="1477"/>
      <c r="DDF49" s="1477"/>
      <c r="DDG49" s="1477"/>
      <c r="DDH49" s="1477"/>
      <c r="DDI49" s="1477"/>
      <c r="DDJ49" s="1477"/>
      <c r="DDK49" s="1477"/>
      <c r="DDL49" s="1477"/>
      <c r="DDM49" s="1477"/>
      <c r="DDN49" s="1477"/>
      <c r="DDO49" s="1477"/>
      <c r="DDP49" s="1477"/>
      <c r="DDQ49" s="1477"/>
      <c r="DDR49" s="1477"/>
      <c r="DDS49" s="1477"/>
      <c r="DDT49" s="1477"/>
      <c r="DDU49" s="1477"/>
      <c r="DDV49" s="1477"/>
      <c r="DDW49" s="1477"/>
      <c r="DDX49" s="1477"/>
      <c r="DDY49" s="1477"/>
      <c r="DDZ49" s="1477"/>
      <c r="DEA49" s="1477"/>
      <c r="DEB49" s="1477"/>
      <c r="DEC49" s="1477"/>
      <c r="DED49" s="1477"/>
      <c r="DEE49" s="1477"/>
      <c r="DEF49" s="1477"/>
      <c r="DEG49" s="1477"/>
      <c r="DEH49" s="1477"/>
      <c r="DEI49" s="1477"/>
      <c r="DEJ49" s="1477"/>
      <c r="DEK49" s="1477"/>
      <c r="DEL49" s="1477"/>
      <c r="DEM49" s="1477"/>
      <c r="DEN49" s="1477"/>
      <c r="DEO49" s="1477"/>
      <c r="DEP49" s="1477"/>
      <c r="DEQ49" s="1477"/>
      <c r="DER49" s="1477"/>
      <c r="DES49" s="1477"/>
      <c r="DET49" s="1477"/>
      <c r="DEU49" s="1477"/>
      <c r="DEV49" s="1477"/>
      <c r="DEW49" s="1477"/>
      <c r="DEX49" s="1477"/>
      <c r="DEY49" s="1477"/>
      <c r="DEZ49" s="1477"/>
      <c r="DFA49" s="1477"/>
      <c r="DFB49" s="1477"/>
      <c r="DFC49" s="1477"/>
      <c r="DFD49" s="1477"/>
      <c r="DFE49" s="1477"/>
      <c r="DFF49" s="1477"/>
      <c r="DFG49" s="1477"/>
      <c r="DFH49" s="1477"/>
      <c r="DFI49" s="1477"/>
      <c r="DFJ49" s="1477"/>
      <c r="DFK49" s="1477"/>
      <c r="DFL49" s="1477"/>
      <c r="DFM49" s="1477"/>
      <c r="DFN49" s="1477"/>
      <c r="DFO49" s="1477"/>
      <c r="DFP49" s="1477"/>
      <c r="DFQ49" s="1477"/>
      <c r="DFR49" s="1477"/>
      <c r="DFS49" s="1477"/>
      <c r="DFT49" s="1477"/>
      <c r="DFU49" s="1477"/>
      <c r="DFV49" s="1477"/>
      <c r="DFW49" s="1477"/>
      <c r="DFX49" s="1477"/>
      <c r="DFY49" s="1477"/>
      <c r="DFZ49" s="1477"/>
      <c r="DGA49" s="1477"/>
      <c r="DGB49" s="1477"/>
      <c r="DGC49" s="1477"/>
      <c r="DGD49" s="1477"/>
      <c r="DGE49" s="1477"/>
      <c r="DGF49" s="1477"/>
      <c r="DGG49" s="1477"/>
      <c r="DGH49" s="1477"/>
      <c r="DGI49" s="1477"/>
      <c r="DGJ49" s="1477"/>
      <c r="DGK49" s="1477"/>
      <c r="DGL49" s="1477"/>
      <c r="DGM49" s="1477"/>
      <c r="DGN49" s="1477"/>
      <c r="DGO49" s="1477"/>
      <c r="DGP49" s="1477"/>
      <c r="DGQ49" s="1477"/>
      <c r="DGR49" s="1477"/>
      <c r="DGS49" s="1477"/>
      <c r="DGT49" s="1477"/>
      <c r="DGU49" s="1477"/>
      <c r="DGV49" s="1477"/>
      <c r="DGW49" s="1477"/>
      <c r="DGX49" s="1477"/>
      <c r="DGY49" s="1477"/>
      <c r="DGZ49" s="1477"/>
      <c r="DHA49" s="1477"/>
      <c r="DHB49" s="1477"/>
      <c r="DHC49" s="1477"/>
      <c r="DHD49" s="1477"/>
      <c r="DHE49" s="1477"/>
      <c r="DHF49" s="1477"/>
      <c r="DHG49" s="1477"/>
      <c r="DHH49" s="1477"/>
      <c r="DHI49" s="1477"/>
      <c r="DHJ49" s="1477"/>
      <c r="DHK49" s="1477"/>
      <c r="DHL49" s="1477"/>
      <c r="DHM49" s="1477"/>
      <c r="DHN49" s="1477"/>
      <c r="DHO49" s="1477"/>
      <c r="DHP49" s="1477"/>
      <c r="DHQ49" s="1477"/>
      <c r="DHR49" s="1477"/>
      <c r="DHS49" s="1477"/>
      <c r="DHT49" s="1477"/>
      <c r="DHU49" s="1477"/>
      <c r="DHV49" s="1477"/>
      <c r="DHW49" s="1477"/>
      <c r="DHX49" s="1477"/>
      <c r="DHY49" s="1477"/>
      <c r="DHZ49" s="1477"/>
      <c r="DIA49" s="1477"/>
      <c r="DIB49" s="1477"/>
      <c r="DIC49" s="1477"/>
      <c r="DID49" s="1477"/>
      <c r="DIE49" s="1477"/>
      <c r="DIF49" s="1477"/>
      <c r="DIG49" s="1477"/>
      <c r="DIH49" s="1477"/>
      <c r="DII49" s="1477"/>
      <c r="DIJ49" s="1477"/>
      <c r="DIK49" s="1477"/>
      <c r="DIL49" s="1477"/>
      <c r="DIM49" s="1477"/>
      <c r="DIN49" s="1477"/>
      <c r="DIO49" s="1477"/>
      <c r="DIP49" s="1477"/>
      <c r="DIQ49" s="1477"/>
      <c r="DIR49" s="1477"/>
      <c r="DIS49" s="1477"/>
      <c r="DIT49" s="1477"/>
      <c r="DIU49" s="1477"/>
      <c r="DIV49" s="1477"/>
      <c r="DIW49" s="1477"/>
      <c r="DIX49" s="1477"/>
      <c r="DIY49" s="1477"/>
      <c r="DIZ49" s="1477"/>
      <c r="DJA49" s="1477"/>
      <c r="DJB49" s="1477"/>
      <c r="DJC49" s="1477"/>
      <c r="DJD49" s="1477"/>
      <c r="DJE49" s="1477"/>
      <c r="DJF49" s="1477"/>
      <c r="DJG49" s="1477"/>
      <c r="DJH49" s="1477"/>
      <c r="DJI49" s="1477"/>
      <c r="DJJ49" s="1477"/>
      <c r="DJK49" s="1477"/>
      <c r="DJL49" s="1477"/>
      <c r="DJM49" s="1477"/>
      <c r="DJN49" s="1477"/>
      <c r="DJO49" s="1477"/>
      <c r="DJP49" s="1477"/>
      <c r="DJQ49" s="1477"/>
      <c r="DJR49" s="1477"/>
      <c r="DJS49" s="1477"/>
      <c r="DJT49" s="1477"/>
      <c r="DJU49" s="1477"/>
      <c r="DJV49" s="1477"/>
      <c r="DJW49" s="1477"/>
      <c r="DJX49" s="1477"/>
      <c r="DJY49" s="1477"/>
      <c r="DJZ49" s="1477"/>
      <c r="DKA49" s="1477"/>
      <c r="DKB49" s="1477"/>
      <c r="DKC49" s="1477"/>
      <c r="DKD49" s="1477"/>
      <c r="DKE49" s="1477"/>
      <c r="DKF49" s="1477"/>
      <c r="DKG49" s="1477"/>
      <c r="DKH49" s="1477"/>
      <c r="DKI49" s="1477"/>
      <c r="DKJ49" s="1477"/>
      <c r="DKK49" s="1477"/>
      <c r="DKL49" s="1477"/>
      <c r="DKM49" s="1477"/>
      <c r="DKN49" s="1477"/>
      <c r="DKO49" s="1477"/>
      <c r="DKP49" s="1477"/>
      <c r="DKQ49" s="1477"/>
      <c r="DKR49" s="1477"/>
      <c r="DKS49" s="1477"/>
      <c r="DKT49" s="1477"/>
      <c r="DKU49" s="1477"/>
      <c r="DKV49" s="1477"/>
      <c r="DKW49" s="1477"/>
      <c r="DKX49" s="1477"/>
      <c r="DKY49" s="1477"/>
      <c r="DKZ49" s="1477"/>
      <c r="DLA49" s="1477"/>
      <c r="DLB49" s="1477"/>
      <c r="DLC49" s="1477"/>
      <c r="DLD49" s="1477"/>
      <c r="DLE49" s="1477"/>
      <c r="DLF49" s="1477"/>
      <c r="DLG49" s="1477"/>
      <c r="DLH49" s="1477"/>
      <c r="DLI49" s="1477"/>
      <c r="DLJ49" s="1477"/>
      <c r="DLK49" s="1477"/>
      <c r="DLL49" s="1477"/>
      <c r="DLM49" s="1477"/>
      <c r="DLN49" s="1477"/>
      <c r="DLO49" s="1477"/>
      <c r="DLP49" s="1477"/>
      <c r="DLQ49" s="1477"/>
      <c r="DLR49" s="1477"/>
      <c r="DLS49" s="1477"/>
      <c r="DLT49" s="1477"/>
      <c r="DLU49" s="1477"/>
      <c r="DLV49" s="1477"/>
      <c r="DLW49" s="1477"/>
      <c r="DLX49" s="1477"/>
      <c r="DLY49" s="1477"/>
      <c r="DLZ49" s="1477"/>
      <c r="DMA49" s="1477"/>
      <c r="DMB49" s="1477"/>
      <c r="DMC49" s="1477"/>
      <c r="DMD49" s="1477"/>
      <c r="DME49" s="1477"/>
      <c r="DMF49" s="1477"/>
      <c r="DMG49" s="1477"/>
      <c r="DMH49" s="1477"/>
      <c r="DMI49" s="1477"/>
      <c r="DMJ49" s="1477"/>
      <c r="DMK49" s="1477"/>
      <c r="DML49" s="1477"/>
      <c r="DMM49" s="1477"/>
      <c r="DMN49" s="1477"/>
      <c r="DMO49" s="1477"/>
      <c r="DMP49" s="1477"/>
      <c r="DMQ49" s="1477"/>
      <c r="DMR49" s="1477"/>
      <c r="DMS49" s="1477"/>
      <c r="DMT49" s="1477"/>
      <c r="DMU49" s="1477"/>
      <c r="DMV49" s="1477"/>
      <c r="DMW49" s="1477"/>
      <c r="DMX49" s="1477"/>
      <c r="DMY49" s="1477"/>
      <c r="DMZ49" s="1477"/>
      <c r="DNA49" s="1477"/>
      <c r="DNB49" s="1477"/>
      <c r="DNC49" s="1477"/>
      <c r="DND49" s="1477"/>
      <c r="DNE49" s="1477"/>
      <c r="DNF49" s="1477"/>
      <c r="DNG49" s="1477"/>
      <c r="DNH49" s="1477"/>
      <c r="DNI49" s="1477"/>
      <c r="DNJ49" s="1477"/>
      <c r="DNK49" s="1477"/>
      <c r="DNL49" s="1477"/>
      <c r="DNM49" s="1477"/>
      <c r="DNN49" s="1477"/>
      <c r="DNO49" s="1477"/>
      <c r="DNP49" s="1477"/>
      <c r="DNQ49" s="1477"/>
      <c r="DNR49" s="1477"/>
      <c r="DNS49" s="1477"/>
      <c r="DNT49" s="1477"/>
      <c r="DNU49" s="1477"/>
      <c r="DNV49" s="1477"/>
      <c r="DNW49" s="1477"/>
      <c r="DNX49" s="1477"/>
      <c r="DNY49" s="1477"/>
      <c r="DNZ49" s="1477"/>
      <c r="DOA49" s="1477"/>
      <c r="DOB49" s="1477"/>
      <c r="DOC49" s="1477"/>
      <c r="DOD49" s="1477"/>
      <c r="DOE49" s="1477"/>
      <c r="DOF49" s="1477"/>
      <c r="DOG49" s="1477"/>
      <c r="DOH49" s="1477"/>
      <c r="DOI49" s="1477"/>
      <c r="DOJ49" s="1477"/>
      <c r="DOK49" s="1477"/>
      <c r="DOL49" s="1477"/>
      <c r="DOM49" s="1477"/>
      <c r="DON49" s="1477"/>
      <c r="DOO49" s="1477"/>
      <c r="DOP49" s="1477"/>
      <c r="DOQ49" s="1477"/>
      <c r="DOR49" s="1477"/>
      <c r="DOS49" s="1477"/>
      <c r="DOT49" s="1477"/>
      <c r="DOU49" s="1477"/>
      <c r="DOV49" s="1477"/>
      <c r="DOW49" s="1477"/>
      <c r="DOX49" s="1477"/>
      <c r="DOY49" s="1477"/>
      <c r="DOZ49" s="1477"/>
      <c r="DPA49" s="1477"/>
      <c r="DPB49" s="1477"/>
      <c r="DPC49" s="1477"/>
      <c r="DPD49" s="1477"/>
      <c r="DPE49" s="1477"/>
      <c r="DPF49" s="1477"/>
      <c r="DPG49" s="1477"/>
      <c r="DPH49" s="1477"/>
      <c r="DPI49" s="1477"/>
      <c r="DPJ49" s="1477"/>
      <c r="DPK49" s="1477"/>
      <c r="DPL49" s="1477"/>
      <c r="DPM49" s="1477"/>
      <c r="DPN49" s="1477"/>
      <c r="DPO49" s="1477"/>
      <c r="DPP49" s="1477"/>
      <c r="DPQ49" s="1477"/>
      <c r="DPR49" s="1477"/>
      <c r="DPS49" s="1477"/>
      <c r="DPT49" s="1477"/>
      <c r="DPU49" s="1477"/>
      <c r="DPV49" s="1477"/>
      <c r="DPW49" s="1477"/>
      <c r="DPX49" s="1477"/>
      <c r="DPY49" s="1477"/>
      <c r="DPZ49" s="1477"/>
      <c r="DQA49" s="1477"/>
      <c r="DQB49" s="1477"/>
      <c r="DQC49" s="1477"/>
      <c r="DQD49" s="1477"/>
      <c r="DQE49" s="1477"/>
      <c r="DQF49" s="1477"/>
      <c r="DQG49" s="1477"/>
      <c r="DQH49" s="1477"/>
      <c r="DQI49" s="1477"/>
      <c r="DQJ49" s="1477"/>
      <c r="DQK49" s="1477"/>
      <c r="DQL49" s="1477"/>
      <c r="DQM49" s="1477"/>
      <c r="DQN49" s="1477"/>
      <c r="DQO49" s="1477"/>
      <c r="DQP49" s="1477"/>
      <c r="DQQ49" s="1477"/>
      <c r="DQR49" s="1477"/>
      <c r="DQS49" s="1477"/>
      <c r="DQT49" s="1477"/>
      <c r="DQU49" s="1477"/>
      <c r="DQV49" s="1477"/>
      <c r="DQW49" s="1477"/>
      <c r="DQX49" s="1477"/>
      <c r="DQY49" s="1477"/>
      <c r="DQZ49" s="1477"/>
      <c r="DRA49" s="1477"/>
      <c r="DRB49" s="1477"/>
      <c r="DRC49" s="1477"/>
      <c r="DRD49" s="1477"/>
      <c r="DRE49" s="1477"/>
      <c r="DRF49" s="1477"/>
      <c r="DRG49" s="1477"/>
      <c r="DRH49" s="1477"/>
      <c r="DRI49" s="1477"/>
      <c r="DRJ49" s="1477"/>
      <c r="DRK49" s="1477"/>
      <c r="DRL49" s="1477"/>
      <c r="DRM49" s="1477"/>
      <c r="DRN49" s="1477"/>
      <c r="DRO49" s="1477"/>
      <c r="DRP49" s="1477"/>
      <c r="DRQ49" s="1477"/>
      <c r="DRR49" s="1477"/>
      <c r="DRS49" s="1477"/>
      <c r="DRT49" s="1477"/>
      <c r="DRU49" s="1477"/>
      <c r="DRV49" s="1477"/>
      <c r="DRW49" s="1477"/>
      <c r="DRX49" s="1477"/>
      <c r="DRY49" s="1477"/>
      <c r="DRZ49" s="1477"/>
      <c r="DSA49" s="1477"/>
      <c r="DSB49" s="1477"/>
      <c r="DSC49" s="1477"/>
      <c r="DSD49" s="1477"/>
      <c r="DSE49" s="1477"/>
      <c r="DSF49" s="1477"/>
      <c r="DSG49" s="1477"/>
      <c r="DSH49" s="1477"/>
      <c r="DSI49" s="1477"/>
      <c r="DSJ49" s="1477"/>
      <c r="DSK49" s="1477"/>
      <c r="DSL49" s="1477"/>
      <c r="DSM49" s="1477"/>
      <c r="DSN49" s="1477"/>
      <c r="DSO49" s="1477"/>
      <c r="DSP49" s="1477"/>
      <c r="DSQ49" s="1477"/>
      <c r="DSR49" s="1477"/>
      <c r="DSS49" s="1477"/>
      <c r="DST49" s="1477"/>
      <c r="DSU49" s="1477"/>
      <c r="DSV49" s="1477"/>
      <c r="DSW49" s="1477"/>
      <c r="DSX49" s="1477"/>
      <c r="DSY49" s="1477"/>
      <c r="DSZ49" s="1477"/>
      <c r="DTA49" s="1477"/>
      <c r="DTB49" s="1477"/>
      <c r="DTC49" s="1477"/>
      <c r="DTD49" s="1477"/>
      <c r="DTE49" s="1477"/>
      <c r="DTF49" s="1477"/>
      <c r="DTG49" s="1477"/>
      <c r="DTH49" s="1477"/>
      <c r="DTI49" s="1477"/>
      <c r="DTJ49" s="1477"/>
      <c r="DTK49" s="1477"/>
      <c r="DTL49" s="1477"/>
      <c r="DTM49" s="1477"/>
      <c r="DTN49" s="1477"/>
      <c r="DTO49" s="1477"/>
      <c r="DTP49" s="1477"/>
      <c r="DTQ49" s="1477"/>
      <c r="DTR49" s="1477"/>
      <c r="DTS49" s="1477"/>
      <c r="DTT49" s="1477"/>
      <c r="DTU49" s="1477"/>
      <c r="DTV49" s="1477"/>
      <c r="DTW49" s="1477"/>
      <c r="DTX49" s="1477"/>
      <c r="DTY49" s="1477"/>
      <c r="DTZ49" s="1477"/>
      <c r="DUA49" s="1477"/>
      <c r="DUB49" s="1477"/>
      <c r="DUC49" s="1477"/>
      <c r="DUD49" s="1477"/>
      <c r="DUE49" s="1477"/>
      <c r="DUF49" s="1477"/>
      <c r="DUG49" s="1477"/>
      <c r="DUH49" s="1477"/>
      <c r="DUI49" s="1477"/>
      <c r="DUJ49" s="1477"/>
      <c r="DUK49" s="1477"/>
      <c r="DUL49" s="1477"/>
      <c r="DUM49" s="1477"/>
      <c r="DUN49" s="1477"/>
      <c r="DUO49" s="1477"/>
      <c r="DUP49" s="1477"/>
      <c r="DUQ49" s="1477"/>
      <c r="DUR49" s="1477"/>
      <c r="DUS49" s="1477"/>
      <c r="DUT49" s="1477"/>
      <c r="DUU49" s="1477"/>
      <c r="DUV49" s="1477"/>
      <c r="DUW49" s="1477"/>
      <c r="DUX49" s="1477"/>
      <c r="DUY49" s="1477"/>
      <c r="DUZ49" s="1477"/>
      <c r="DVA49" s="1477"/>
      <c r="DVB49" s="1477"/>
      <c r="DVC49" s="1477"/>
      <c r="DVD49" s="1477"/>
      <c r="DVE49" s="1477"/>
      <c r="DVF49" s="1477"/>
      <c r="DVG49" s="1477"/>
      <c r="DVH49" s="1477"/>
      <c r="DVI49" s="1477"/>
      <c r="DVJ49" s="1477"/>
      <c r="DVK49" s="1477"/>
      <c r="DVL49" s="1477"/>
      <c r="DVM49" s="1477"/>
      <c r="DVN49" s="1477"/>
      <c r="DVO49" s="1477"/>
      <c r="DVP49" s="1477"/>
      <c r="DVQ49" s="1477"/>
      <c r="DVR49" s="1477"/>
      <c r="DVS49" s="1477"/>
      <c r="DVT49" s="1477"/>
      <c r="DVU49" s="1477"/>
      <c r="DVV49" s="1477"/>
      <c r="DVW49" s="1477"/>
      <c r="DVX49" s="1477"/>
      <c r="DVY49" s="1477"/>
      <c r="DVZ49" s="1477"/>
      <c r="DWA49" s="1477"/>
      <c r="DWB49" s="1477"/>
      <c r="DWC49" s="1477"/>
      <c r="DWD49" s="1477"/>
      <c r="DWE49" s="1477"/>
      <c r="DWF49" s="1477"/>
      <c r="DWG49" s="1477"/>
      <c r="DWH49" s="1477"/>
      <c r="DWI49" s="1477"/>
      <c r="DWJ49" s="1477"/>
      <c r="DWK49" s="1477"/>
      <c r="DWL49" s="1477"/>
      <c r="DWM49" s="1477"/>
      <c r="DWN49" s="1477"/>
      <c r="DWO49" s="1477"/>
      <c r="DWP49" s="1477"/>
      <c r="DWQ49" s="1477"/>
      <c r="DWR49" s="1477"/>
      <c r="DWS49" s="1477"/>
      <c r="DWT49" s="1477"/>
      <c r="DWU49" s="1477"/>
      <c r="DWV49" s="1477"/>
      <c r="DWW49" s="1477"/>
      <c r="DWX49" s="1477"/>
      <c r="DWY49" s="1477"/>
      <c r="DWZ49" s="1477"/>
      <c r="DXA49" s="1477"/>
      <c r="DXB49" s="1477"/>
      <c r="DXC49" s="1477"/>
      <c r="DXD49" s="1477"/>
      <c r="DXE49" s="1477"/>
      <c r="DXF49" s="1477"/>
      <c r="DXG49" s="1477"/>
      <c r="DXH49" s="1477"/>
      <c r="DXI49" s="1477"/>
      <c r="DXJ49" s="1477"/>
      <c r="DXK49" s="1477"/>
      <c r="DXL49" s="1477"/>
      <c r="DXM49" s="1477"/>
      <c r="DXN49" s="1477"/>
      <c r="DXO49" s="1477"/>
      <c r="DXP49" s="1477"/>
      <c r="DXQ49" s="1477"/>
      <c r="DXR49" s="1477"/>
      <c r="DXS49" s="1477"/>
      <c r="DXT49" s="1477"/>
      <c r="DXU49" s="1477"/>
      <c r="DXV49" s="1477"/>
      <c r="DXW49" s="1477"/>
      <c r="DXX49" s="1477"/>
      <c r="DXY49" s="1477"/>
      <c r="DXZ49" s="1477"/>
      <c r="DYA49" s="1477"/>
      <c r="DYB49" s="1477"/>
      <c r="DYC49" s="1477"/>
      <c r="DYD49" s="1477"/>
      <c r="DYE49" s="1477"/>
      <c r="DYF49" s="1477"/>
      <c r="DYG49" s="1477"/>
      <c r="DYH49" s="1477"/>
      <c r="DYI49" s="1477"/>
      <c r="DYJ49" s="1477"/>
      <c r="DYK49" s="1477"/>
      <c r="DYL49" s="1477"/>
      <c r="DYM49" s="1477"/>
      <c r="DYN49" s="1477"/>
      <c r="DYO49" s="1477"/>
      <c r="DYP49" s="1477"/>
      <c r="DYQ49" s="1477"/>
      <c r="DYR49" s="1477"/>
      <c r="DYS49" s="1477"/>
      <c r="DYT49" s="1477"/>
      <c r="DYU49" s="1477"/>
      <c r="DYV49" s="1477"/>
      <c r="DYW49" s="1477"/>
      <c r="DYX49" s="1477"/>
      <c r="DYY49" s="1477"/>
      <c r="DYZ49" s="1477"/>
      <c r="DZA49" s="1477"/>
      <c r="DZB49" s="1477"/>
      <c r="DZC49" s="1477"/>
      <c r="DZD49" s="1477"/>
      <c r="DZE49" s="1477"/>
      <c r="DZF49" s="1477"/>
      <c r="DZG49" s="1477"/>
      <c r="DZH49" s="1477"/>
      <c r="DZI49" s="1477"/>
      <c r="DZJ49" s="1477"/>
      <c r="DZK49" s="1477"/>
      <c r="DZL49" s="1477"/>
      <c r="DZM49" s="1477"/>
      <c r="DZN49" s="1477"/>
      <c r="DZO49" s="1477"/>
      <c r="DZP49" s="1477"/>
      <c r="DZQ49" s="1477"/>
      <c r="DZR49" s="1477"/>
      <c r="DZS49" s="1477"/>
      <c r="DZT49" s="1477"/>
      <c r="DZU49" s="1477"/>
      <c r="DZV49" s="1477"/>
      <c r="DZW49" s="1477"/>
      <c r="DZX49" s="1477"/>
      <c r="DZY49" s="1477"/>
      <c r="DZZ49" s="1477"/>
      <c r="EAA49" s="1477"/>
      <c r="EAB49" s="1477"/>
      <c r="EAC49" s="1477"/>
      <c r="EAD49" s="1477"/>
      <c r="EAE49" s="1477"/>
      <c r="EAF49" s="1477"/>
      <c r="EAG49" s="1477"/>
      <c r="EAH49" s="1477"/>
      <c r="EAI49" s="1477"/>
      <c r="EAJ49" s="1477"/>
      <c r="EAK49" s="1477"/>
      <c r="EAL49" s="1477"/>
      <c r="EAM49" s="1477"/>
      <c r="EAN49" s="1477"/>
      <c r="EAO49" s="1477"/>
      <c r="EAP49" s="1477"/>
      <c r="EAQ49" s="1477"/>
      <c r="EAR49" s="1477"/>
      <c r="EAS49" s="1477"/>
      <c r="EAT49" s="1477"/>
      <c r="EAU49" s="1477"/>
      <c r="EAV49" s="1477"/>
      <c r="EAW49" s="1477"/>
      <c r="EAX49" s="1477"/>
      <c r="EAY49" s="1477"/>
      <c r="EAZ49" s="1477"/>
      <c r="EBA49" s="1477"/>
      <c r="EBB49" s="1477"/>
      <c r="EBC49" s="1477"/>
      <c r="EBD49" s="1477"/>
      <c r="EBE49" s="1477"/>
      <c r="EBF49" s="1477"/>
      <c r="EBG49" s="1477"/>
      <c r="EBH49" s="1477"/>
      <c r="EBI49" s="1477"/>
      <c r="EBJ49" s="1477"/>
      <c r="EBK49" s="1477"/>
      <c r="EBL49" s="1477"/>
      <c r="EBM49" s="1477"/>
      <c r="EBN49" s="1477"/>
      <c r="EBO49" s="1477"/>
      <c r="EBP49" s="1477"/>
      <c r="EBQ49" s="1477"/>
      <c r="EBR49" s="1477"/>
      <c r="EBS49" s="1477"/>
      <c r="EBT49" s="1477"/>
      <c r="EBU49" s="1477"/>
      <c r="EBV49" s="1477"/>
      <c r="EBW49" s="1477"/>
      <c r="EBX49" s="1477"/>
      <c r="EBY49" s="1477"/>
      <c r="EBZ49" s="1477"/>
      <c r="ECA49" s="1477"/>
      <c r="ECB49" s="1477"/>
      <c r="ECC49" s="1477"/>
      <c r="ECD49" s="1477"/>
      <c r="ECE49" s="1477"/>
      <c r="ECF49" s="1477"/>
      <c r="ECG49" s="1477"/>
      <c r="ECH49" s="1477"/>
      <c r="ECI49" s="1477"/>
      <c r="ECJ49" s="1477"/>
      <c r="ECK49" s="1477"/>
      <c r="ECL49" s="1477"/>
      <c r="ECM49" s="1477"/>
      <c r="ECN49" s="1477"/>
      <c r="ECO49" s="1477"/>
      <c r="ECP49" s="1477"/>
      <c r="ECQ49" s="1477"/>
      <c r="ECR49" s="1477"/>
      <c r="ECS49" s="1477"/>
      <c r="ECT49" s="1477"/>
      <c r="ECU49" s="1477"/>
      <c r="ECV49" s="1477"/>
      <c r="ECW49" s="1477"/>
      <c r="ECX49" s="1477"/>
      <c r="ECY49" s="1477"/>
      <c r="ECZ49" s="1477"/>
      <c r="EDA49" s="1477"/>
      <c r="EDB49" s="1477"/>
      <c r="EDC49" s="1477"/>
      <c r="EDD49" s="1477"/>
      <c r="EDE49" s="1477"/>
      <c r="EDF49" s="1477"/>
      <c r="EDG49" s="1477"/>
      <c r="EDH49" s="1477"/>
      <c r="EDI49" s="1477"/>
      <c r="EDJ49" s="1477"/>
      <c r="EDK49" s="1477"/>
      <c r="EDL49" s="1477"/>
      <c r="EDM49" s="1477"/>
      <c r="EDN49" s="1477"/>
      <c r="EDO49" s="1477"/>
      <c r="EDP49" s="1477"/>
      <c r="EDQ49" s="1477"/>
      <c r="EDR49" s="1477"/>
      <c r="EDS49" s="1477"/>
      <c r="EDT49" s="1477"/>
      <c r="EDU49" s="1477"/>
      <c r="EDV49" s="1477"/>
      <c r="EDW49" s="1477"/>
      <c r="EDX49" s="1477"/>
      <c r="EDY49" s="1477"/>
      <c r="EDZ49" s="1477"/>
      <c r="EEA49" s="1477"/>
      <c r="EEB49" s="1477"/>
      <c r="EEC49" s="1477"/>
      <c r="EED49" s="1477"/>
      <c r="EEE49" s="1477"/>
      <c r="EEF49" s="1477"/>
      <c r="EEG49" s="1477"/>
      <c r="EEH49" s="1477"/>
      <c r="EEI49" s="1477"/>
      <c r="EEJ49" s="1477"/>
      <c r="EEK49" s="1477"/>
      <c r="EEL49" s="1477"/>
      <c r="EEM49" s="1477"/>
      <c r="EEN49" s="1477"/>
      <c r="EEO49" s="1477"/>
      <c r="EEP49" s="1477"/>
      <c r="EEQ49" s="1477"/>
      <c r="EER49" s="1477"/>
      <c r="EES49" s="1477"/>
      <c r="EET49" s="1477"/>
      <c r="EEU49" s="1477"/>
      <c r="EEV49" s="1477"/>
      <c r="EEW49" s="1477"/>
      <c r="EEX49" s="1477"/>
      <c r="EEY49" s="1477"/>
      <c r="EEZ49" s="1477"/>
      <c r="EFA49" s="1477"/>
      <c r="EFB49" s="1477"/>
      <c r="EFC49" s="1477"/>
      <c r="EFD49" s="1477"/>
      <c r="EFE49" s="1477"/>
      <c r="EFF49" s="1477"/>
      <c r="EFG49" s="1477"/>
      <c r="EFH49" s="1477"/>
      <c r="EFI49" s="1477"/>
      <c r="EFJ49" s="1477"/>
      <c r="EFK49" s="1477"/>
      <c r="EFL49" s="1477"/>
      <c r="EFM49" s="1477"/>
      <c r="EFN49" s="1477"/>
      <c r="EFO49" s="1477"/>
      <c r="EFP49" s="1477"/>
      <c r="EFQ49" s="1477"/>
      <c r="EFR49" s="1477"/>
      <c r="EFS49" s="1477"/>
      <c r="EFT49" s="1477"/>
      <c r="EFU49" s="1477"/>
      <c r="EFV49" s="1477"/>
      <c r="EFW49" s="1477"/>
      <c r="EFX49" s="1477"/>
      <c r="EFY49" s="1477"/>
      <c r="EFZ49" s="1477"/>
      <c r="EGA49" s="1477"/>
      <c r="EGB49" s="1477"/>
      <c r="EGC49" s="1477"/>
      <c r="EGD49" s="1477"/>
      <c r="EGE49" s="1477"/>
      <c r="EGF49" s="1477"/>
      <c r="EGG49" s="1477"/>
      <c r="EGH49" s="1477"/>
      <c r="EGI49" s="1477"/>
      <c r="EGJ49" s="1477"/>
      <c r="EGK49" s="1477"/>
      <c r="EGL49" s="1477"/>
      <c r="EGM49" s="1477"/>
      <c r="EGN49" s="1477"/>
      <c r="EGO49" s="1477"/>
      <c r="EGP49" s="1477"/>
      <c r="EGQ49" s="1477"/>
      <c r="EGR49" s="1477"/>
      <c r="EGS49" s="1477"/>
      <c r="EGT49" s="1477"/>
      <c r="EGU49" s="1477"/>
      <c r="EGV49" s="1477"/>
      <c r="EGW49" s="1477"/>
      <c r="EGX49" s="1477"/>
      <c r="EGY49" s="1477"/>
      <c r="EGZ49" s="1477"/>
      <c r="EHA49" s="1477"/>
      <c r="EHB49" s="1477"/>
      <c r="EHC49" s="1477"/>
      <c r="EHD49" s="1477"/>
      <c r="EHE49" s="1477"/>
      <c r="EHF49" s="1477"/>
      <c r="EHG49" s="1477"/>
      <c r="EHH49" s="1477"/>
      <c r="EHI49" s="1477"/>
      <c r="EHJ49" s="1477"/>
      <c r="EHK49" s="1477"/>
      <c r="EHL49" s="1477"/>
      <c r="EHM49" s="1477"/>
      <c r="EHN49" s="1477"/>
      <c r="EHO49" s="1477"/>
      <c r="EHP49" s="1477"/>
      <c r="EHQ49" s="1477"/>
      <c r="EHR49" s="1477"/>
      <c r="EHS49" s="1477"/>
      <c r="EHT49" s="1477"/>
      <c r="EHU49" s="1477"/>
      <c r="EHV49" s="1477"/>
      <c r="EHW49" s="1477"/>
      <c r="EHX49" s="1477"/>
      <c r="EHY49" s="1477"/>
      <c r="EHZ49" s="1477"/>
      <c r="EIA49" s="1477"/>
      <c r="EIB49" s="1477"/>
      <c r="EIC49" s="1477"/>
      <c r="EID49" s="1477"/>
      <c r="EIE49" s="1477"/>
      <c r="EIF49" s="1477"/>
      <c r="EIG49" s="1477"/>
      <c r="EIH49" s="1477"/>
      <c r="EII49" s="1477"/>
      <c r="EIJ49" s="1477"/>
      <c r="EIK49" s="1477"/>
      <c r="EIL49" s="1477"/>
      <c r="EIM49" s="1477"/>
      <c r="EIN49" s="1477"/>
      <c r="EIO49" s="1477"/>
      <c r="EIP49" s="1477"/>
      <c r="EIQ49" s="1477"/>
      <c r="EIR49" s="1477"/>
      <c r="EIS49" s="1477"/>
      <c r="EIT49" s="1477"/>
      <c r="EIU49" s="1477"/>
      <c r="EIV49" s="1477"/>
      <c r="EIW49" s="1477"/>
      <c r="EIX49" s="1477"/>
      <c r="EIY49" s="1477"/>
      <c r="EIZ49" s="1477"/>
      <c r="EJA49" s="1477"/>
      <c r="EJB49" s="1477"/>
      <c r="EJC49" s="1477"/>
      <c r="EJD49" s="1477"/>
      <c r="EJE49" s="1477"/>
      <c r="EJF49" s="1477"/>
      <c r="EJG49" s="1477"/>
      <c r="EJH49" s="1477"/>
      <c r="EJI49" s="1477"/>
      <c r="EJJ49" s="1477"/>
      <c r="EJK49" s="1477"/>
      <c r="EJL49" s="1477"/>
      <c r="EJM49" s="1477"/>
      <c r="EJN49" s="1477"/>
      <c r="EJO49" s="1477"/>
      <c r="EJP49" s="1477"/>
      <c r="EJQ49" s="1477"/>
      <c r="EJR49" s="1477"/>
      <c r="EJS49" s="1477"/>
      <c r="EJT49" s="1477"/>
      <c r="EJU49" s="1477"/>
      <c r="EJV49" s="1477"/>
      <c r="EJW49" s="1477"/>
      <c r="EJX49" s="1477"/>
      <c r="EJY49" s="1477"/>
      <c r="EJZ49" s="1477"/>
      <c r="EKA49" s="1477"/>
      <c r="EKB49" s="1477"/>
      <c r="EKC49" s="1477"/>
      <c r="EKD49" s="1477"/>
      <c r="EKE49" s="1477"/>
      <c r="EKF49" s="1477"/>
      <c r="EKG49" s="1477"/>
      <c r="EKH49" s="1477"/>
      <c r="EKI49" s="1477"/>
      <c r="EKJ49" s="1477"/>
      <c r="EKK49" s="1477"/>
      <c r="EKL49" s="1477"/>
      <c r="EKM49" s="1477"/>
      <c r="EKN49" s="1477"/>
      <c r="EKO49" s="1477"/>
      <c r="EKP49" s="1477"/>
      <c r="EKQ49" s="1477"/>
      <c r="EKR49" s="1477"/>
      <c r="EKS49" s="1477"/>
      <c r="EKT49" s="1477"/>
      <c r="EKU49" s="1477"/>
      <c r="EKV49" s="1477"/>
      <c r="EKW49" s="1477"/>
      <c r="EKX49" s="1477"/>
      <c r="EKY49" s="1477"/>
      <c r="EKZ49" s="1477"/>
      <c r="ELA49" s="1477"/>
      <c r="ELB49" s="1477"/>
      <c r="ELC49" s="1477"/>
      <c r="ELD49" s="1477"/>
      <c r="ELE49" s="1477"/>
      <c r="ELF49" s="1477"/>
      <c r="ELG49" s="1477"/>
      <c r="ELH49" s="1477"/>
      <c r="ELI49" s="1477"/>
      <c r="ELJ49" s="1477"/>
      <c r="ELK49" s="1477"/>
      <c r="ELL49" s="1477"/>
      <c r="ELM49" s="1477"/>
      <c r="ELN49" s="1477"/>
      <c r="ELO49" s="1477"/>
      <c r="ELP49" s="1477"/>
      <c r="ELQ49" s="1477"/>
      <c r="ELR49" s="1477"/>
      <c r="ELS49" s="1477"/>
      <c r="ELT49" s="1477"/>
      <c r="ELU49" s="1477"/>
      <c r="ELV49" s="1477"/>
      <c r="ELW49" s="1477"/>
      <c r="ELX49" s="1477"/>
      <c r="ELY49" s="1477"/>
      <c r="ELZ49" s="1477"/>
      <c r="EMA49" s="1477"/>
      <c r="EMB49" s="1477"/>
      <c r="EMC49" s="1477"/>
      <c r="EMD49" s="1477"/>
      <c r="EME49" s="1477"/>
      <c r="EMF49" s="1477"/>
      <c r="EMG49" s="1477"/>
      <c r="EMH49" s="1477"/>
      <c r="EMI49" s="1477"/>
      <c r="EMJ49" s="1477"/>
      <c r="EMK49" s="1477"/>
      <c r="EML49" s="1477"/>
      <c r="EMM49" s="1477"/>
      <c r="EMN49" s="1477"/>
      <c r="EMO49" s="1477"/>
      <c r="EMP49" s="1477"/>
      <c r="EMQ49" s="1477"/>
      <c r="EMR49" s="1477"/>
      <c r="EMS49" s="1477"/>
      <c r="EMT49" s="1477"/>
      <c r="EMU49" s="1477"/>
      <c r="EMV49" s="1477"/>
      <c r="EMW49" s="1477"/>
      <c r="EMX49" s="1477"/>
      <c r="EMY49" s="1477"/>
      <c r="EMZ49" s="1477"/>
      <c r="ENA49" s="1477"/>
      <c r="ENB49" s="1477"/>
      <c r="ENC49" s="1477"/>
      <c r="END49" s="1477"/>
      <c r="ENE49" s="1477"/>
      <c r="ENF49" s="1477"/>
      <c r="ENG49" s="1477"/>
      <c r="ENH49" s="1477"/>
      <c r="ENI49" s="1477"/>
      <c r="ENJ49" s="1477"/>
      <c r="ENK49" s="1477"/>
      <c r="ENL49" s="1477"/>
      <c r="ENM49" s="1477"/>
      <c r="ENN49" s="1477"/>
      <c r="ENO49" s="1477"/>
      <c r="ENP49" s="1477"/>
      <c r="ENQ49" s="1477"/>
      <c r="ENR49" s="1477"/>
      <c r="ENS49" s="1477"/>
      <c r="ENT49" s="1477"/>
      <c r="ENU49" s="1477"/>
      <c r="ENV49" s="1477"/>
      <c r="ENW49" s="1477"/>
      <c r="ENX49" s="1477"/>
      <c r="ENY49" s="1477"/>
      <c r="ENZ49" s="1477"/>
      <c r="EOA49" s="1477"/>
      <c r="EOB49" s="1477"/>
      <c r="EOC49" s="1477"/>
      <c r="EOD49" s="1477"/>
      <c r="EOE49" s="1477"/>
      <c r="EOF49" s="1477"/>
      <c r="EOG49" s="1477"/>
      <c r="EOH49" s="1477"/>
      <c r="EOI49" s="1477"/>
      <c r="EOJ49" s="1477"/>
      <c r="EOK49" s="1477"/>
      <c r="EOL49" s="1477"/>
      <c r="EOM49" s="1477"/>
      <c r="EON49" s="1477"/>
      <c r="EOO49" s="1477"/>
      <c r="EOP49" s="1477"/>
      <c r="EOQ49" s="1477"/>
      <c r="EOR49" s="1477"/>
      <c r="EOS49" s="1477"/>
      <c r="EOT49" s="1477"/>
      <c r="EOU49" s="1477"/>
      <c r="EOV49" s="1477"/>
      <c r="EOW49" s="1477"/>
      <c r="EOX49" s="1477"/>
      <c r="EOY49" s="1477"/>
      <c r="EOZ49" s="1477"/>
      <c r="EPA49" s="1477"/>
      <c r="EPB49" s="1477"/>
      <c r="EPC49" s="1477"/>
      <c r="EPD49" s="1477"/>
      <c r="EPE49" s="1477"/>
      <c r="EPF49" s="1477"/>
      <c r="EPG49" s="1477"/>
      <c r="EPH49" s="1477"/>
      <c r="EPI49" s="1477"/>
      <c r="EPJ49" s="1477"/>
      <c r="EPK49" s="1477"/>
      <c r="EPL49" s="1477"/>
      <c r="EPM49" s="1477"/>
      <c r="EPN49" s="1477"/>
      <c r="EPO49" s="1477"/>
      <c r="EPP49" s="1477"/>
      <c r="EPQ49" s="1477"/>
      <c r="EPR49" s="1477"/>
      <c r="EPS49" s="1477"/>
      <c r="EPT49" s="1477"/>
      <c r="EPU49" s="1477"/>
      <c r="EPV49" s="1477"/>
      <c r="EPW49" s="1477"/>
      <c r="EPX49" s="1477"/>
      <c r="EPY49" s="1477"/>
      <c r="EPZ49" s="1477"/>
      <c r="EQA49" s="1477"/>
      <c r="EQB49" s="1477"/>
      <c r="EQC49" s="1477"/>
      <c r="EQD49" s="1477"/>
      <c r="EQE49" s="1477"/>
      <c r="EQF49" s="1477"/>
      <c r="EQG49" s="1477"/>
      <c r="EQH49" s="1477"/>
      <c r="EQI49" s="1477"/>
      <c r="EQJ49" s="1477"/>
      <c r="EQK49" s="1477"/>
      <c r="EQL49" s="1477"/>
      <c r="EQM49" s="1477"/>
      <c r="EQN49" s="1477"/>
      <c r="EQO49" s="1477"/>
      <c r="EQP49" s="1477"/>
      <c r="EQQ49" s="1477"/>
      <c r="EQR49" s="1477"/>
      <c r="EQS49" s="1477"/>
      <c r="EQT49" s="1477"/>
      <c r="EQU49" s="1477"/>
      <c r="EQV49" s="1477"/>
      <c r="EQW49" s="1477"/>
      <c r="EQX49" s="1477"/>
      <c r="EQY49" s="1477"/>
      <c r="EQZ49" s="1477"/>
      <c r="ERA49" s="1477"/>
      <c r="ERB49" s="1477"/>
      <c r="ERC49" s="1477"/>
      <c r="ERD49" s="1477"/>
      <c r="ERE49" s="1477"/>
      <c r="ERF49" s="1477"/>
      <c r="ERG49" s="1477"/>
      <c r="ERH49" s="1477"/>
      <c r="ERI49" s="1477"/>
      <c r="ERJ49" s="1477"/>
      <c r="ERK49" s="1477"/>
      <c r="ERL49" s="1477"/>
      <c r="ERM49" s="1477"/>
      <c r="ERN49" s="1477"/>
      <c r="ERO49" s="1477"/>
      <c r="ERP49" s="1477"/>
      <c r="ERQ49" s="1477"/>
      <c r="ERR49" s="1477"/>
      <c r="ERS49" s="1477"/>
      <c r="ERT49" s="1477"/>
      <c r="ERU49" s="1477"/>
      <c r="ERV49" s="1477"/>
      <c r="ERW49" s="1477"/>
      <c r="ERX49" s="1477"/>
      <c r="ERY49" s="1477"/>
      <c r="ERZ49" s="1477"/>
      <c r="ESA49" s="1477"/>
      <c r="ESB49" s="1477"/>
      <c r="ESC49" s="1477"/>
      <c r="ESD49" s="1477"/>
      <c r="ESE49" s="1477"/>
      <c r="ESF49" s="1477"/>
      <c r="ESG49" s="1477"/>
      <c r="ESH49" s="1477"/>
      <c r="ESI49" s="1477"/>
      <c r="ESJ49" s="1477"/>
      <c r="ESK49" s="1477"/>
      <c r="ESL49" s="1477"/>
      <c r="ESM49" s="1477"/>
      <c r="ESN49" s="1477"/>
      <c r="ESO49" s="1477"/>
      <c r="ESP49" s="1477"/>
      <c r="ESQ49" s="1477"/>
      <c r="ESR49" s="1477"/>
      <c r="ESS49" s="1477"/>
      <c r="EST49" s="1477"/>
      <c r="ESU49" s="1477"/>
      <c r="ESV49" s="1477"/>
      <c r="ESW49" s="1477"/>
      <c r="ESX49" s="1477"/>
      <c r="ESY49" s="1477"/>
      <c r="ESZ49" s="1477"/>
      <c r="ETA49" s="1477"/>
      <c r="ETB49" s="1477"/>
      <c r="ETC49" s="1477"/>
      <c r="ETD49" s="1477"/>
      <c r="ETE49" s="1477"/>
      <c r="ETF49" s="1477"/>
      <c r="ETG49" s="1477"/>
      <c r="ETH49" s="1477"/>
      <c r="ETI49" s="1477"/>
      <c r="ETJ49" s="1477"/>
      <c r="ETK49" s="1477"/>
      <c r="ETL49" s="1477"/>
      <c r="ETM49" s="1477"/>
      <c r="ETN49" s="1477"/>
      <c r="ETO49" s="1477"/>
      <c r="ETP49" s="1477"/>
      <c r="ETQ49" s="1477"/>
      <c r="ETR49" s="1477"/>
      <c r="ETS49" s="1477"/>
      <c r="ETT49" s="1477"/>
      <c r="ETU49" s="1477"/>
      <c r="ETV49" s="1477"/>
      <c r="ETW49" s="1477"/>
      <c r="ETX49" s="1477"/>
      <c r="ETY49" s="1477"/>
      <c r="ETZ49" s="1477"/>
      <c r="EUA49" s="1477"/>
      <c r="EUB49" s="1477"/>
      <c r="EUC49" s="1477"/>
      <c r="EUD49" s="1477"/>
      <c r="EUE49" s="1477"/>
      <c r="EUF49" s="1477"/>
      <c r="EUG49" s="1477"/>
      <c r="EUH49" s="1477"/>
      <c r="EUI49" s="1477"/>
      <c r="EUJ49" s="1477"/>
      <c r="EUK49" s="1477"/>
      <c r="EUL49" s="1477"/>
      <c r="EUM49" s="1477"/>
      <c r="EUN49" s="1477"/>
      <c r="EUO49" s="1477"/>
      <c r="EUP49" s="1477"/>
      <c r="EUQ49" s="1477"/>
      <c r="EUR49" s="1477"/>
      <c r="EUS49" s="1477"/>
      <c r="EUT49" s="1477"/>
      <c r="EUU49" s="1477"/>
      <c r="EUV49" s="1477"/>
      <c r="EUW49" s="1477"/>
      <c r="EUX49" s="1477"/>
      <c r="EUY49" s="1477"/>
      <c r="EUZ49" s="1477"/>
      <c r="EVA49" s="1477"/>
      <c r="EVB49" s="1477"/>
      <c r="EVC49" s="1477"/>
      <c r="EVD49" s="1477"/>
      <c r="EVE49" s="1477"/>
      <c r="EVF49" s="1477"/>
      <c r="EVG49" s="1477"/>
      <c r="EVH49" s="1477"/>
      <c r="EVI49" s="1477"/>
      <c r="EVJ49" s="1477"/>
      <c r="EVK49" s="1477"/>
      <c r="EVL49" s="1477"/>
      <c r="EVM49" s="1477"/>
      <c r="EVN49" s="1477"/>
      <c r="EVO49" s="1477"/>
      <c r="EVP49" s="1477"/>
      <c r="EVQ49" s="1477"/>
      <c r="EVR49" s="1477"/>
      <c r="EVS49" s="1477"/>
      <c r="EVT49" s="1477"/>
      <c r="EVU49" s="1477"/>
      <c r="EVV49" s="1477"/>
      <c r="EVW49" s="1477"/>
      <c r="EVX49" s="1477"/>
      <c r="EVY49" s="1477"/>
      <c r="EVZ49" s="1477"/>
      <c r="EWA49" s="1477"/>
      <c r="EWB49" s="1477"/>
      <c r="EWC49" s="1477"/>
      <c r="EWD49" s="1477"/>
      <c r="EWE49" s="1477"/>
      <c r="EWF49" s="1477"/>
      <c r="EWG49" s="1477"/>
      <c r="EWH49" s="1477"/>
      <c r="EWI49" s="1477"/>
      <c r="EWJ49" s="1477"/>
      <c r="EWK49" s="1477"/>
      <c r="EWL49" s="1477"/>
      <c r="EWM49" s="1477"/>
      <c r="EWN49" s="1477"/>
      <c r="EWO49" s="1477"/>
      <c r="EWP49" s="1477"/>
      <c r="EWQ49" s="1477"/>
      <c r="EWR49" s="1477"/>
      <c r="EWS49" s="1477"/>
      <c r="EWT49" s="1477"/>
      <c r="EWU49" s="1477"/>
      <c r="EWV49" s="1477"/>
      <c r="EWW49" s="1477"/>
      <c r="EWX49" s="1477"/>
      <c r="EWY49" s="1477"/>
      <c r="EWZ49" s="1477"/>
      <c r="EXA49" s="1477"/>
      <c r="EXB49" s="1477"/>
      <c r="EXC49" s="1477"/>
      <c r="EXD49" s="1477"/>
      <c r="EXE49" s="1477"/>
      <c r="EXF49" s="1477"/>
      <c r="EXG49" s="1477"/>
      <c r="EXH49" s="1477"/>
      <c r="EXI49" s="1477"/>
      <c r="EXJ49" s="1477"/>
      <c r="EXK49" s="1477"/>
      <c r="EXL49" s="1477"/>
      <c r="EXM49" s="1477"/>
      <c r="EXN49" s="1477"/>
      <c r="EXO49" s="1477"/>
      <c r="EXP49" s="1477"/>
      <c r="EXQ49" s="1477"/>
      <c r="EXR49" s="1477"/>
      <c r="EXS49" s="1477"/>
      <c r="EXT49" s="1477"/>
      <c r="EXU49" s="1477"/>
      <c r="EXV49" s="1477"/>
      <c r="EXW49" s="1477"/>
      <c r="EXX49" s="1477"/>
      <c r="EXY49" s="1477"/>
      <c r="EXZ49" s="1477"/>
      <c r="EYA49" s="1477"/>
      <c r="EYB49" s="1477"/>
      <c r="EYC49" s="1477"/>
      <c r="EYD49" s="1477"/>
      <c r="EYE49" s="1477"/>
      <c r="EYF49" s="1477"/>
      <c r="EYG49" s="1477"/>
      <c r="EYH49" s="1477"/>
      <c r="EYI49" s="1477"/>
      <c r="EYJ49" s="1477"/>
      <c r="EYK49" s="1477"/>
      <c r="EYL49" s="1477"/>
      <c r="EYM49" s="1477"/>
      <c r="EYN49" s="1477"/>
      <c r="EYO49" s="1477"/>
      <c r="EYP49" s="1477"/>
      <c r="EYQ49" s="1477"/>
      <c r="EYR49" s="1477"/>
      <c r="EYS49" s="1477"/>
      <c r="EYT49" s="1477"/>
      <c r="EYU49" s="1477"/>
      <c r="EYV49" s="1477"/>
      <c r="EYW49" s="1477"/>
      <c r="EYX49" s="1477"/>
      <c r="EYY49" s="1477"/>
      <c r="EYZ49" s="1477"/>
      <c r="EZA49" s="1477"/>
      <c r="EZB49" s="1477"/>
      <c r="EZC49" s="1477"/>
      <c r="EZD49" s="1477"/>
      <c r="EZE49" s="1477"/>
      <c r="EZF49" s="1477"/>
      <c r="EZG49" s="1477"/>
      <c r="EZH49" s="1477"/>
      <c r="EZI49" s="1477"/>
      <c r="EZJ49" s="1477"/>
      <c r="EZK49" s="1477"/>
      <c r="EZL49" s="1477"/>
      <c r="EZM49" s="1477"/>
      <c r="EZN49" s="1477"/>
      <c r="EZO49" s="1477"/>
      <c r="EZP49" s="1477"/>
      <c r="EZQ49" s="1477"/>
      <c r="EZR49" s="1477"/>
      <c r="EZS49" s="1477"/>
      <c r="EZT49" s="1477"/>
      <c r="EZU49" s="1477"/>
      <c r="EZV49" s="1477"/>
      <c r="EZW49" s="1477"/>
      <c r="EZX49" s="1477"/>
      <c r="EZY49" s="1477"/>
      <c r="EZZ49" s="1477"/>
      <c r="FAA49" s="1477"/>
      <c r="FAB49" s="1477"/>
      <c r="FAC49" s="1477"/>
      <c r="FAD49" s="1477"/>
      <c r="FAE49" s="1477"/>
      <c r="FAF49" s="1477"/>
      <c r="FAG49" s="1477"/>
      <c r="FAH49" s="1477"/>
      <c r="FAI49" s="1477"/>
      <c r="FAJ49" s="1477"/>
      <c r="FAK49" s="1477"/>
      <c r="FAL49" s="1477"/>
      <c r="FAM49" s="1477"/>
      <c r="FAN49" s="1477"/>
      <c r="FAO49" s="1477"/>
      <c r="FAP49" s="1477"/>
      <c r="FAQ49" s="1477"/>
      <c r="FAR49" s="1477"/>
      <c r="FAS49" s="1477"/>
      <c r="FAT49" s="1477"/>
      <c r="FAU49" s="1477"/>
      <c r="FAV49" s="1477"/>
      <c r="FAW49" s="1477"/>
      <c r="FAX49" s="1477"/>
      <c r="FAY49" s="1477"/>
      <c r="FAZ49" s="1477"/>
      <c r="FBA49" s="1477"/>
      <c r="FBB49" s="1477"/>
      <c r="FBC49" s="1477"/>
      <c r="FBD49" s="1477"/>
      <c r="FBE49" s="1477"/>
      <c r="FBF49" s="1477"/>
      <c r="FBG49" s="1477"/>
      <c r="FBH49" s="1477"/>
      <c r="FBI49" s="1477"/>
      <c r="FBJ49" s="1477"/>
      <c r="FBK49" s="1477"/>
      <c r="FBL49" s="1477"/>
      <c r="FBM49" s="1477"/>
      <c r="FBN49" s="1477"/>
      <c r="FBO49" s="1477"/>
      <c r="FBP49" s="1477"/>
      <c r="FBQ49" s="1477"/>
      <c r="FBR49" s="1477"/>
      <c r="FBS49" s="1477"/>
      <c r="FBT49" s="1477"/>
      <c r="FBU49" s="1477"/>
      <c r="FBV49" s="1477"/>
      <c r="FBW49" s="1477"/>
      <c r="FBX49" s="1477"/>
      <c r="FBY49" s="1477"/>
      <c r="FBZ49" s="1477"/>
      <c r="FCA49" s="1477"/>
      <c r="FCB49" s="1477"/>
      <c r="FCC49" s="1477"/>
      <c r="FCD49" s="1477"/>
      <c r="FCE49" s="1477"/>
      <c r="FCF49" s="1477"/>
      <c r="FCG49" s="1477"/>
      <c r="FCH49" s="1477"/>
      <c r="FCI49" s="1477"/>
      <c r="FCJ49" s="1477"/>
      <c r="FCK49" s="1477"/>
      <c r="FCL49" s="1477"/>
      <c r="FCM49" s="1477"/>
      <c r="FCN49" s="1477"/>
      <c r="FCO49" s="1477"/>
      <c r="FCP49" s="1477"/>
      <c r="FCQ49" s="1477"/>
      <c r="FCR49" s="1477"/>
      <c r="FCS49" s="1477"/>
      <c r="FCT49" s="1477"/>
      <c r="FCU49" s="1477"/>
      <c r="FCV49" s="1477"/>
      <c r="FCW49" s="1477"/>
      <c r="FCX49" s="1477"/>
      <c r="FCY49" s="1477"/>
      <c r="FCZ49" s="1477"/>
      <c r="FDA49" s="1477"/>
      <c r="FDB49" s="1477"/>
      <c r="FDC49" s="1477"/>
      <c r="FDD49" s="1477"/>
      <c r="FDE49" s="1477"/>
      <c r="FDF49" s="1477"/>
      <c r="FDG49" s="1477"/>
      <c r="FDH49" s="1477"/>
      <c r="FDI49" s="1477"/>
      <c r="FDJ49" s="1477"/>
      <c r="FDK49" s="1477"/>
      <c r="FDL49" s="1477"/>
      <c r="FDM49" s="1477"/>
      <c r="FDN49" s="1477"/>
      <c r="FDO49" s="1477"/>
      <c r="FDP49" s="1477"/>
      <c r="FDQ49" s="1477"/>
      <c r="FDR49" s="1477"/>
      <c r="FDS49" s="1477"/>
      <c r="FDT49" s="1477"/>
      <c r="FDU49" s="1477"/>
      <c r="FDV49" s="1477"/>
      <c r="FDW49" s="1477"/>
      <c r="FDX49" s="1477"/>
      <c r="FDY49" s="1477"/>
      <c r="FDZ49" s="1477"/>
      <c r="FEA49" s="1477"/>
      <c r="FEB49" s="1477"/>
      <c r="FEC49" s="1477"/>
      <c r="FED49" s="1477"/>
      <c r="FEE49" s="1477"/>
      <c r="FEF49" s="1477"/>
      <c r="FEG49" s="1477"/>
      <c r="FEH49" s="1477"/>
      <c r="FEI49" s="1477"/>
      <c r="FEJ49" s="1477"/>
      <c r="FEK49" s="1477"/>
      <c r="FEL49" s="1477"/>
      <c r="FEM49" s="1477"/>
      <c r="FEN49" s="1477"/>
      <c r="FEO49" s="1477"/>
      <c r="FEP49" s="1477"/>
      <c r="FEQ49" s="1477"/>
      <c r="FER49" s="1477"/>
      <c r="FES49" s="1477"/>
      <c r="FET49" s="1477"/>
      <c r="FEU49" s="1477"/>
      <c r="FEV49" s="1477"/>
      <c r="FEW49" s="1477"/>
      <c r="FEX49" s="1477"/>
      <c r="FEY49" s="1477"/>
      <c r="FEZ49" s="1477"/>
      <c r="FFA49" s="1477"/>
      <c r="FFB49" s="1477"/>
      <c r="FFC49" s="1477"/>
      <c r="FFD49" s="1477"/>
      <c r="FFE49" s="1477"/>
      <c r="FFF49" s="1477"/>
      <c r="FFG49" s="1477"/>
      <c r="FFH49" s="1477"/>
      <c r="FFI49" s="1477"/>
      <c r="FFJ49" s="1477"/>
      <c r="FFK49" s="1477"/>
      <c r="FFL49" s="1477"/>
      <c r="FFM49" s="1477"/>
      <c r="FFN49" s="1477"/>
      <c r="FFO49" s="1477"/>
      <c r="FFP49" s="1477"/>
      <c r="FFQ49" s="1477"/>
      <c r="FFR49" s="1477"/>
      <c r="FFS49" s="1477"/>
      <c r="FFT49" s="1477"/>
      <c r="FFU49" s="1477"/>
      <c r="FFV49" s="1477"/>
      <c r="FFW49" s="1477"/>
      <c r="FFX49" s="1477"/>
      <c r="FFY49" s="1477"/>
      <c r="FFZ49" s="1477"/>
      <c r="FGA49" s="1477"/>
      <c r="FGB49" s="1477"/>
      <c r="FGC49" s="1477"/>
      <c r="FGD49" s="1477"/>
      <c r="FGE49" s="1477"/>
      <c r="FGF49" s="1477"/>
      <c r="FGG49" s="1477"/>
      <c r="FGH49" s="1477"/>
      <c r="FGI49" s="1477"/>
      <c r="FGJ49" s="1477"/>
      <c r="FGK49" s="1477"/>
      <c r="FGL49" s="1477"/>
      <c r="FGM49" s="1477"/>
      <c r="FGN49" s="1477"/>
      <c r="FGO49" s="1477"/>
      <c r="FGP49" s="1477"/>
      <c r="FGQ49" s="1477"/>
      <c r="FGR49" s="1477"/>
      <c r="FGS49" s="1477"/>
      <c r="FGT49" s="1477"/>
      <c r="FGU49" s="1477"/>
      <c r="FGV49" s="1477"/>
      <c r="FGW49" s="1477"/>
      <c r="FGX49" s="1477"/>
      <c r="FGY49" s="1477"/>
      <c r="FGZ49" s="1477"/>
      <c r="FHA49" s="1477"/>
      <c r="FHB49" s="1477"/>
      <c r="FHC49" s="1477"/>
      <c r="FHD49" s="1477"/>
      <c r="FHE49" s="1477"/>
      <c r="FHF49" s="1477"/>
      <c r="FHG49" s="1477"/>
      <c r="FHH49" s="1477"/>
      <c r="FHI49" s="1477"/>
      <c r="FHJ49" s="1477"/>
      <c r="FHK49" s="1477"/>
      <c r="FHL49" s="1477"/>
      <c r="FHM49" s="1477"/>
      <c r="FHN49" s="1477"/>
      <c r="FHO49" s="1477"/>
      <c r="FHP49" s="1477"/>
      <c r="FHQ49" s="1477"/>
      <c r="FHR49" s="1477"/>
      <c r="FHS49" s="1477"/>
      <c r="FHT49" s="1477"/>
      <c r="FHU49" s="1477"/>
      <c r="FHV49" s="1477"/>
      <c r="FHW49" s="1477"/>
      <c r="FHX49" s="1477"/>
      <c r="FHY49" s="1477"/>
      <c r="FHZ49" s="1477"/>
      <c r="FIA49" s="1477"/>
      <c r="FIB49" s="1477"/>
      <c r="FIC49" s="1477"/>
      <c r="FID49" s="1477"/>
      <c r="FIE49" s="1477"/>
      <c r="FIF49" s="1477"/>
      <c r="FIG49" s="1477"/>
      <c r="FIH49" s="1477"/>
      <c r="FII49" s="1477"/>
      <c r="FIJ49" s="1477"/>
      <c r="FIK49" s="1477"/>
      <c r="FIL49" s="1477"/>
      <c r="FIM49" s="1477"/>
      <c r="FIN49" s="1477"/>
      <c r="FIO49" s="1477"/>
      <c r="FIP49" s="1477"/>
      <c r="FIQ49" s="1477"/>
      <c r="FIR49" s="1477"/>
      <c r="FIS49" s="1477"/>
      <c r="FIT49" s="1477"/>
      <c r="FIU49" s="1477"/>
      <c r="FIV49" s="1477"/>
      <c r="FIW49" s="1477"/>
      <c r="FIX49" s="1477"/>
      <c r="FIY49" s="1477"/>
      <c r="FIZ49" s="1477"/>
      <c r="FJA49" s="1477"/>
      <c r="FJB49" s="1477"/>
      <c r="FJC49" s="1477"/>
      <c r="FJD49" s="1477"/>
      <c r="FJE49" s="1477"/>
      <c r="FJF49" s="1477"/>
      <c r="FJG49" s="1477"/>
      <c r="FJH49" s="1477"/>
      <c r="FJI49" s="1477"/>
      <c r="FJJ49" s="1477"/>
      <c r="FJK49" s="1477"/>
      <c r="FJL49" s="1477"/>
      <c r="FJM49" s="1477"/>
      <c r="FJN49" s="1477"/>
      <c r="FJO49" s="1477"/>
      <c r="FJP49" s="1477"/>
      <c r="FJQ49" s="1477"/>
      <c r="FJR49" s="1477"/>
      <c r="FJS49" s="1477"/>
      <c r="FJT49" s="1477"/>
      <c r="FJU49" s="1477"/>
      <c r="FJV49" s="1477"/>
      <c r="FJW49" s="1477"/>
      <c r="FJX49" s="1477"/>
      <c r="FJY49" s="1477"/>
      <c r="FJZ49" s="1477"/>
      <c r="FKA49" s="1477"/>
      <c r="FKB49" s="1477"/>
      <c r="FKC49" s="1477"/>
      <c r="FKD49" s="1477"/>
      <c r="FKE49" s="1477"/>
      <c r="FKF49" s="1477"/>
      <c r="FKG49" s="1477"/>
      <c r="FKH49" s="1477"/>
      <c r="FKI49" s="1477"/>
      <c r="FKJ49" s="1477"/>
      <c r="FKK49" s="1477"/>
      <c r="FKL49" s="1477"/>
      <c r="FKM49" s="1477"/>
      <c r="FKN49" s="1477"/>
      <c r="FKO49" s="1477"/>
      <c r="FKP49" s="1477"/>
      <c r="FKQ49" s="1477"/>
      <c r="FKR49" s="1477"/>
      <c r="FKS49" s="1477"/>
      <c r="FKT49" s="1477"/>
      <c r="FKU49" s="1477"/>
      <c r="FKV49" s="1477"/>
      <c r="FKW49" s="1477"/>
      <c r="FKX49" s="1477"/>
      <c r="FKY49" s="1477"/>
      <c r="FKZ49" s="1477"/>
      <c r="FLA49" s="1477"/>
      <c r="FLB49" s="1477"/>
      <c r="FLC49" s="1477"/>
      <c r="FLD49" s="1477"/>
      <c r="FLE49" s="1477"/>
      <c r="FLF49" s="1477"/>
      <c r="FLG49" s="1477"/>
      <c r="FLH49" s="1477"/>
      <c r="FLI49" s="1477"/>
      <c r="FLJ49" s="1477"/>
      <c r="FLK49" s="1477"/>
      <c r="FLL49" s="1477"/>
      <c r="FLM49" s="1477"/>
      <c r="FLN49" s="1477"/>
      <c r="FLO49" s="1477"/>
      <c r="FLP49" s="1477"/>
      <c r="FLQ49" s="1477"/>
      <c r="FLR49" s="1477"/>
      <c r="FLS49" s="1477"/>
      <c r="FLT49" s="1477"/>
      <c r="FLU49" s="1477"/>
      <c r="FLV49" s="1477"/>
      <c r="FLW49" s="1477"/>
      <c r="FLX49" s="1477"/>
      <c r="FLY49" s="1477"/>
      <c r="FLZ49" s="1477"/>
      <c r="FMA49" s="1477"/>
      <c r="FMB49" s="1477"/>
      <c r="FMC49" s="1477"/>
      <c r="FMD49" s="1477"/>
      <c r="FME49" s="1477"/>
      <c r="FMF49" s="1477"/>
      <c r="FMG49" s="1477"/>
      <c r="FMH49" s="1477"/>
      <c r="FMI49" s="1477"/>
      <c r="FMJ49" s="1477"/>
      <c r="FMK49" s="1477"/>
      <c r="FML49" s="1477"/>
      <c r="FMM49" s="1477"/>
      <c r="FMN49" s="1477"/>
      <c r="FMO49" s="1477"/>
      <c r="FMP49" s="1477"/>
      <c r="FMQ49" s="1477"/>
      <c r="FMR49" s="1477"/>
      <c r="FMS49" s="1477"/>
      <c r="FMT49" s="1477"/>
      <c r="FMU49" s="1477"/>
      <c r="FMV49" s="1477"/>
      <c r="FMW49" s="1477"/>
      <c r="FMX49" s="1477"/>
      <c r="FMY49" s="1477"/>
      <c r="FMZ49" s="1477"/>
      <c r="FNA49" s="1477"/>
      <c r="FNB49" s="1477"/>
      <c r="FNC49" s="1477"/>
      <c r="FND49" s="1477"/>
      <c r="FNE49" s="1477"/>
      <c r="FNF49" s="1477"/>
      <c r="FNG49" s="1477"/>
      <c r="FNH49" s="1477"/>
      <c r="FNI49" s="1477"/>
      <c r="FNJ49" s="1477"/>
      <c r="FNK49" s="1477"/>
      <c r="FNL49" s="1477"/>
      <c r="FNM49" s="1477"/>
      <c r="FNN49" s="1477"/>
      <c r="FNO49" s="1477"/>
      <c r="FNP49" s="1477"/>
      <c r="FNQ49" s="1477"/>
      <c r="FNR49" s="1477"/>
      <c r="FNS49" s="1477"/>
      <c r="FNT49" s="1477"/>
      <c r="FNU49" s="1477"/>
      <c r="FNV49" s="1477"/>
      <c r="FNW49" s="1477"/>
      <c r="FNX49" s="1477"/>
      <c r="FNY49" s="1477"/>
      <c r="FNZ49" s="1477"/>
      <c r="FOA49" s="1477"/>
      <c r="FOB49" s="1477"/>
      <c r="FOC49" s="1477"/>
      <c r="FOD49" s="1477"/>
      <c r="FOE49" s="1477"/>
      <c r="FOF49" s="1477"/>
      <c r="FOG49" s="1477"/>
      <c r="FOH49" s="1477"/>
      <c r="FOI49" s="1477"/>
      <c r="FOJ49" s="1477"/>
      <c r="FOK49" s="1477"/>
      <c r="FOL49" s="1477"/>
      <c r="FOM49" s="1477"/>
      <c r="FON49" s="1477"/>
      <c r="FOO49" s="1477"/>
      <c r="FOP49" s="1477"/>
      <c r="FOQ49" s="1477"/>
      <c r="FOR49" s="1477"/>
      <c r="FOS49" s="1477"/>
      <c r="FOT49" s="1477"/>
      <c r="FOU49" s="1477"/>
      <c r="FOV49" s="1477"/>
      <c r="FOW49" s="1477"/>
      <c r="FOX49" s="1477"/>
      <c r="FOY49" s="1477"/>
      <c r="FOZ49" s="1477"/>
      <c r="FPA49" s="1477"/>
      <c r="FPB49" s="1477"/>
      <c r="FPC49" s="1477"/>
      <c r="FPD49" s="1477"/>
      <c r="FPE49" s="1477"/>
      <c r="FPF49" s="1477"/>
      <c r="FPG49" s="1477"/>
      <c r="FPH49" s="1477"/>
      <c r="FPI49" s="1477"/>
      <c r="FPJ49" s="1477"/>
      <c r="FPK49" s="1477"/>
      <c r="FPL49" s="1477"/>
      <c r="FPM49" s="1477"/>
      <c r="FPN49" s="1477"/>
      <c r="FPO49" s="1477"/>
      <c r="FPP49" s="1477"/>
      <c r="FPQ49" s="1477"/>
      <c r="FPR49" s="1477"/>
      <c r="FPS49" s="1477"/>
      <c r="FPT49" s="1477"/>
      <c r="FPU49" s="1477"/>
      <c r="FPV49" s="1477"/>
      <c r="FPW49" s="1477"/>
      <c r="FPX49" s="1477"/>
      <c r="FPY49" s="1477"/>
      <c r="FPZ49" s="1477"/>
      <c r="FQA49" s="1477"/>
      <c r="FQB49" s="1477"/>
      <c r="FQC49" s="1477"/>
      <c r="FQD49" s="1477"/>
      <c r="FQE49" s="1477"/>
      <c r="FQF49" s="1477"/>
      <c r="FQG49" s="1477"/>
      <c r="FQH49" s="1477"/>
      <c r="FQI49" s="1477"/>
      <c r="FQJ49" s="1477"/>
      <c r="FQK49" s="1477"/>
      <c r="FQL49" s="1477"/>
      <c r="FQM49" s="1477"/>
      <c r="FQN49" s="1477"/>
      <c r="FQO49" s="1477"/>
      <c r="FQP49" s="1477"/>
      <c r="FQQ49" s="1477"/>
      <c r="FQR49" s="1477"/>
      <c r="FQS49" s="1477"/>
      <c r="FQT49" s="1477"/>
      <c r="FQU49" s="1477"/>
      <c r="FQV49" s="1477"/>
      <c r="FQW49" s="1477"/>
      <c r="FQX49" s="1477"/>
      <c r="FQY49" s="1477"/>
      <c r="FQZ49" s="1477"/>
      <c r="FRA49" s="1477"/>
      <c r="FRB49" s="1477"/>
      <c r="FRC49" s="1477"/>
      <c r="FRD49" s="1477"/>
      <c r="FRE49" s="1477"/>
      <c r="FRF49" s="1477"/>
      <c r="FRG49" s="1477"/>
      <c r="FRH49" s="1477"/>
      <c r="FRI49" s="1477"/>
      <c r="FRJ49" s="1477"/>
      <c r="FRK49" s="1477"/>
      <c r="FRL49" s="1477"/>
      <c r="FRM49" s="1477"/>
      <c r="FRN49" s="1477"/>
      <c r="FRO49" s="1477"/>
      <c r="FRP49" s="1477"/>
      <c r="FRQ49" s="1477"/>
      <c r="FRR49" s="1477"/>
      <c r="FRS49" s="1477"/>
      <c r="FRT49" s="1477"/>
      <c r="FRU49" s="1477"/>
      <c r="FRV49" s="1477"/>
      <c r="FRW49" s="1477"/>
      <c r="FRX49" s="1477"/>
      <c r="FRY49" s="1477"/>
      <c r="FRZ49" s="1477"/>
      <c r="FSA49" s="1477"/>
      <c r="FSB49" s="1477"/>
      <c r="FSC49" s="1477"/>
      <c r="FSD49" s="1477"/>
      <c r="FSE49" s="1477"/>
      <c r="FSF49" s="1477"/>
      <c r="FSG49" s="1477"/>
      <c r="FSH49" s="1477"/>
      <c r="FSI49" s="1477"/>
      <c r="FSJ49" s="1477"/>
      <c r="FSK49" s="1477"/>
      <c r="FSL49" s="1477"/>
      <c r="FSM49" s="1477"/>
      <c r="FSN49" s="1477"/>
      <c r="FSO49" s="1477"/>
      <c r="FSP49" s="1477"/>
      <c r="FSQ49" s="1477"/>
      <c r="FSR49" s="1477"/>
      <c r="FSS49" s="1477"/>
      <c r="FST49" s="1477"/>
      <c r="FSU49" s="1477"/>
      <c r="FSV49" s="1477"/>
      <c r="FSW49" s="1477"/>
      <c r="FSX49" s="1477"/>
      <c r="FSY49" s="1477"/>
      <c r="FSZ49" s="1477"/>
      <c r="FTA49" s="1477"/>
      <c r="FTB49" s="1477"/>
      <c r="FTC49" s="1477"/>
      <c r="FTD49" s="1477"/>
      <c r="FTE49" s="1477"/>
      <c r="FTF49" s="1477"/>
      <c r="FTG49" s="1477"/>
      <c r="FTH49" s="1477"/>
      <c r="FTI49" s="1477"/>
      <c r="FTJ49" s="1477"/>
      <c r="FTK49" s="1477"/>
      <c r="FTL49" s="1477"/>
      <c r="FTM49" s="1477"/>
      <c r="FTN49" s="1477"/>
      <c r="FTO49" s="1477"/>
      <c r="FTP49" s="1477"/>
      <c r="FTQ49" s="1477"/>
      <c r="FTR49" s="1477"/>
      <c r="FTS49" s="1477"/>
      <c r="FTT49" s="1477"/>
      <c r="FTU49" s="1477"/>
      <c r="FTV49" s="1477"/>
      <c r="FTW49" s="1477"/>
      <c r="FTX49" s="1477"/>
      <c r="FTY49" s="1477"/>
      <c r="FTZ49" s="1477"/>
      <c r="FUA49" s="1477"/>
      <c r="FUB49" s="1477"/>
      <c r="FUC49" s="1477"/>
      <c r="FUD49" s="1477"/>
      <c r="FUE49" s="1477"/>
      <c r="FUF49" s="1477"/>
      <c r="FUG49" s="1477"/>
      <c r="FUH49" s="1477"/>
      <c r="FUI49" s="1477"/>
      <c r="FUJ49" s="1477"/>
      <c r="FUK49" s="1477"/>
      <c r="FUL49" s="1477"/>
      <c r="FUM49" s="1477"/>
      <c r="FUN49" s="1477"/>
      <c r="FUO49" s="1477"/>
      <c r="FUP49" s="1477"/>
      <c r="FUQ49" s="1477"/>
      <c r="FUR49" s="1477"/>
      <c r="FUS49" s="1477"/>
      <c r="FUT49" s="1477"/>
      <c r="FUU49" s="1477"/>
      <c r="FUV49" s="1477"/>
      <c r="FUW49" s="1477"/>
      <c r="FUX49" s="1477"/>
      <c r="FUY49" s="1477"/>
      <c r="FUZ49" s="1477"/>
      <c r="FVA49" s="1477"/>
      <c r="FVB49" s="1477"/>
      <c r="FVC49" s="1477"/>
      <c r="FVD49" s="1477"/>
      <c r="FVE49" s="1477"/>
      <c r="FVF49" s="1477"/>
      <c r="FVG49" s="1477"/>
      <c r="FVH49" s="1477"/>
      <c r="FVI49" s="1477"/>
      <c r="FVJ49" s="1477"/>
      <c r="FVK49" s="1477"/>
      <c r="FVL49" s="1477"/>
      <c r="FVM49" s="1477"/>
      <c r="FVN49" s="1477"/>
      <c r="FVO49" s="1477"/>
      <c r="FVP49" s="1477"/>
      <c r="FVQ49" s="1477"/>
      <c r="FVR49" s="1477"/>
      <c r="FVS49" s="1477"/>
      <c r="FVT49" s="1477"/>
      <c r="FVU49" s="1477"/>
      <c r="FVV49" s="1477"/>
      <c r="FVW49" s="1477"/>
      <c r="FVX49" s="1477"/>
      <c r="FVY49" s="1477"/>
      <c r="FVZ49" s="1477"/>
      <c r="FWA49" s="1477"/>
      <c r="FWB49" s="1477"/>
      <c r="FWC49" s="1477"/>
      <c r="FWD49" s="1477"/>
      <c r="FWE49" s="1477"/>
      <c r="FWF49" s="1477"/>
      <c r="FWG49" s="1477"/>
      <c r="FWH49" s="1477"/>
      <c r="FWI49" s="1477"/>
      <c r="FWJ49" s="1477"/>
      <c r="FWK49" s="1477"/>
      <c r="FWL49" s="1477"/>
      <c r="FWM49" s="1477"/>
      <c r="FWN49" s="1477"/>
      <c r="FWO49" s="1477"/>
      <c r="FWP49" s="1477"/>
      <c r="FWQ49" s="1477"/>
      <c r="FWR49" s="1477"/>
      <c r="FWS49" s="1477"/>
      <c r="FWT49" s="1477"/>
      <c r="FWU49" s="1477"/>
      <c r="FWV49" s="1477"/>
      <c r="FWW49" s="1477"/>
      <c r="FWX49" s="1477"/>
      <c r="FWY49" s="1477"/>
      <c r="FWZ49" s="1477"/>
      <c r="FXA49" s="1477"/>
      <c r="FXB49" s="1477"/>
      <c r="FXC49" s="1477"/>
      <c r="FXD49" s="1477"/>
      <c r="FXE49" s="1477"/>
      <c r="FXF49" s="1477"/>
      <c r="FXG49" s="1477"/>
      <c r="FXH49" s="1477"/>
      <c r="FXI49" s="1477"/>
      <c r="FXJ49" s="1477"/>
      <c r="FXK49" s="1477"/>
      <c r="FXL49" s="1477"/>
      <c r="FXM49" s="1477"/>
      <c r="FXN49" s="1477"/>
      <c r="FXO49" s="1477"/>
      <c r="FXP49" s="1477"/>
      <c r="FXQ49" s="1477"/>
      <c r="FXR49" s="1477"/>
      <c r="FXS49" s="1477"/>
      <c r="FXT49" s="1477"/>
      <c r="FXU49" s="1477"/>
      <c r="FXV49" s="1477"/>
      <c r="FXW49" s="1477"/>
      <c r="FXX49" s="1477"/>
      <c r="FXY49" s="1477"/>
      <c r="FXZ49" s="1477"/>
      <c r="FYA49" s="1477"/>
      <c r="FYB49" s="1477"/>
      <c r="FYC49" s="1477"/>
      <c r="FYD49" s="1477"/>
      <c r="FYE49" s="1477"/>
      <c r="FYF49" s="1477"/>
      <c r="FYG49" s="1477"/>
      <c r="FYH49" s="1477"/>
      <c r="FYI49" s="1477"/>
      <c r="FYJ49" s="1477"/>
      <c r="FYK49" s="1477"/>
      <c r="FYL49" s="1477"/>
      <c r="FYM49" s="1477"/>
      <c r="FYN49" s="1477"/>
      <c r="FYO49" s="1477"/>
      <c r="FYP49" s="1477"/>
      <c r="FYQ49" s="1477"/>
      <c r="FYR49" s="1477"/>
      <c r="FYS49" s="1477"/>
      <c r="FYT49" s="1477"/>
      <c r="FYU49" s="1477"/>
      <c r="FYV49" s="1477"/>
      <c r="FYW49" s="1477"/>
      <c r="FYX49" s="1477"/>
      <c r="FYY49" s="1477"/>
      <c r="FYZ49" s="1477"/>
      <c r="FZA49" s="1477"/>
      <c r="FZB49" s="1477"/>
      <c r="FZC49" s="1477"/>
      <c r="FZD49" s="1477"/>
      <c r="FZE49" s="1477"/>
      <c r="FZF49" s="1477"/>
      <c r="FZG49" s="1477"/>
      <c r="FZH49" s="1477"/>
      <c r="FZI49" s="1477"/>
      <c r="FZJ49" s="1477"/>
      <c r="FZK49" s="1477"/>
      <c r="FZL49" s="1477"/>
      <c r="FZM49" s="1477"/>
      <c r="FZN49" s="1477"/>
      <c r="FZO49" s="1477"/>
      <c r="FZP49" s="1477"/>
      <c r="FZQ49" s="1477"/>
      <c r="FZR49" s="1477"/>
      <c r="FZS49" s="1477"/>
      <c r="FZT49" s="1477"/>
      <c r="FZU49" s="1477"/>
      <c r="FZV49" s="1477"/>
      <c r="FZW49" s="1477"/>
      <c r="FZX49" s="1477"/>
      <c r="FZY49" s="1477"/>
      <c r="FZZ49" s="1477"/>
      <c r="GAA49" s="1477"/>
      <c r="GAB49" s="1477"/>
      <c r="GAC49" s="1477"/>
      <c r="GAD49" s="1477"/>
      <c r="GAE49" s="1477"/>
      <c r="GAF49" s="1477"/>
      <c r="GAG49" s="1477"/>
      <c r="GAH49" s="1477"/>
      <c r="GAI49" s="1477"/>
      <c r="GAJ49" s="1477"/>
      <c r="GAK49" s="1477"/>
      <c r="GAL49" s="1477"/>
      <c r="GAM49" s="1477"/>
      <c r="GAN49" s="1477"/>
      <c r="GAO49" s="1477"/>
      <c r="GAP49" s="1477"/>
      <c r="GAQ49" s="1477"/>
      <c r="GAR49" s="1477"/>
      <c r="GAS49" s="1477"/>
      <c r="GAT49" s="1477"/>
      <c r="GAU49" s="1477"/>
      <c r="GAV49" s="1477"/>
      <c r="GAW49" s="1477"/>
      <c r="GAX49" s="1477"/>
      <c r="GAY49" s="1477"/>
      <c r="GAZ49" s="1477"/>
      <c r="GBA49" s="1477"/>
      <c r="GBB49" s="1477"/>
      <c r="GBC49" s="1477"/>
      <c r="GBD49" s="1477"/>
      <c r="GBE49" s="1477"/>
      <c r="GBF49" s="1477"/>
      <c r="GBG49" s="1477"/>
      <c r="GBH49" s="1477"/>
      <c r="GBI49" s="1477"/>
      <c r="GBJ49" s="1477"/>
      <c r="GBK49" s="1477"/>
      <c r="GBL49" s="1477"/>
      <c r="GBM49" s="1477"/>
      <c r="GBN49" s="1477"/>
      <c r="GBO49" s="1477"/>
      <c r="GBP49" s="1477"/>
      <c r="GBQ49" s="1477"/>
      <c r="GBR49" s="1477"/>
      <c r="GBS49" s="1477"/>
      <c r="GBT49" s="1477"/>
      <c r="GBU49" s="1477"/>
      <c r="GBV49" s="1477"/>
      <c r="GBW49" s="1477"/>
      <c r="GBX49" s="1477"/>
      <c r="GBY49" s="1477"/>
      <c r="GBZ49" s="1477"/>
      <c r="GCA49" s="1477"/>
      <c r="GCB49" s="1477"/>
      <c r="GCC49" s="1477"/>
      <c r="GCD49" s="1477"/>
      <c r="GCE49" s="1477"/>
      <c r="GCF49" s="1477"/>
      <c r="GCG49" s="1477"/>
      <c r="GCH49" s="1477"/>
      <c r="GCI49" s="1477"/>
      <c r="GCJ49" s="1477"/>
      <c r="GCK49" s="1477"/>
      <c r="GCL49" s="1477"/>
      <c r="GCM49" s="1477"/>
      <c r="GCN49" s="1477"/>
      <c r="GCO49" s="1477"/>
      <c r="GCP49" s="1477"/>
      <c r="GCQ49" s="1477"/>
      <c r="GCR49" s="1477"/>
      <c r="GCS49" s="1477"/>
      <c r="GCT49" s="1477"/>
      <c r="GCU49" s="1477"/>
      <c r="GCV49" s="1477"/>
      <c r="GCW49" s="1477"/>
      <c r="GCX49" s="1477"/>
      <c r="GCY49" s="1477"/>
      <c r="GCZ49" s="1477"/>
      <c r="GDA49" s="1477"/>
      <c r="GDB49" s="1477"/>
      <c r="GDC49" s="1477"/>
      <c r="GDD49" s="1477"/>
      <c r="GDE49" s="1477"/>
      <c r="GDF49" s="1477"/>
      <c r="GDG49" s="1477"/>
      <c r="GDH49" s="1477"/>
      <c r="GDI49" s="1477"/>
      <c r="GDJ49" s="1477"/>
      <c r="GDK49" s="1477"/>
      <c r="GDL49" s="1477"/>
      <c r="GDM49" s="1477"/>
      <c r="GDN49" s="1477"/>
      <c r="GDO49" s="1477"/>
      <c r="GDP49" s="1477"/>
      <c r="GDQ49" s="1477"/>
      <c r="GDR49" s="1477"/>
      <c r="GDS49" s="1477"/>
      <c r="GDT49" s="1477"/>
      <c r="GDU49" s="1477"/>
      <c r="GDV49" s="1477"/>
      <c r="GDW49" s="1477"/>
      <c r="GDX49" s="1477"/>
      <c r="GDY49" s="1477"/>
      <c r="GDZ49" s="1477"/>
      <c r="GEA49" s="1477"/>
      <c r="GEB49" s="1477"/>
      <c r="GEC49" s="1477"/>
      <c r="GED49" s="1477"/>
      <c r="GEE49" s="1477"/>
      <c r="GEF49" s="1477"/>
      <c r="GEG49" s="1477"/>
      <c r="GEH49" s="1477"/>
      <c r="GEI49" s="1477"/>
      <c r="GEJ49" s="1477"/>
      <c r="GEK49" s="1477"/>
      <c r="GEL49" s="1477"/>
      <c r="GEM49" s="1477"/>
      <c r="GEN49" s="1477"/>
      <c r="GEO49" s="1477"/>
      <c r="GEP49" s="1477"/>
      <c r="GEQ49" s="1477"/>
      <c r="GER49" s="1477"/>
      <c r="GES49" s="1477"/>
      <c r="GET49" s="1477"/>
      <c r="GEU49" s="1477"/>
      <c r="GEV49" s="1477"/>
      <c r="GEW49" s="1477"/>
      <c r="GEX49" s="1477"/>
      <c r="GEY49" s="1477"/>
      <c r="GEZ49" s="1477"/>
      <c r="GFA49" s="1477"/>
      <c r="GFB49" s="1477"/>
      <c r="GFC49" s="1477"/>
      <c r="GFD49" s="1477"/>
      <c r="GFE49" s="1477"/>
      <c r="GFF49" s="1477"/>
      <c r="GFG49" s="1477"/>
      <c r="GFH49" s="1477"/>
      <c r="GFI49" s="1477"/>
      <c r="GFJ49" s="1477"/>
      <c r="GFK49" s="1477"/>
      <c r="GFL49" s="1477"/>
      <c r="GFM49" s="1477"/>
      <c r="GFN49" s="1477"/>
      <c r="GFO49" s="1477"/>
      <c r="GFP49" s="1477"/>
      <c r="GFQ49" s="1477"/>
      <c r="GFR49" s="1477"/>
      <c r="GFS49" s="1477"/>
      <c r="GFT49" s="1477"/>
      <c r="GFU49" s="1477"/>
      <c r="GFV49" s="1477"/>
      <c r="GFW49" s="1477"/>
      <c r="GFX49" s="1477"/>
      <c r="GFY49" s="1477"/>
      <c r="GFZ49" s="1477"/>
      <c r="GGA49" s="1477"/>
      <c r="GGB49" s="1477"/>
      <c r="GGC49" s="1477"/>
      <c r="GGD49" s="1477"/>
      <c r="GGE49" s="1477"/>
      <c r="GGF49" s="1477"/>
      <c r="GGG49" s="1477"/>
      <c r="GGH49" s="1477"/>
      <c r="GGI49" s="1477"/>
      <c r="GGJ49" s="1477"/>
      <c r="GGK49" s="1477"/>
      <c r="GGL49" s="1477"/>
      <c r="GGM49" s="1477"/>
      <c r="GGN49" s="1477"/>
      <c r="GGO49" s="1477"/>
      <c r="GGP49" s="1477"/>
      <c r="GGQ49" s="1477"/>
      <c r="GGR49" s="1477"/>
      <c r="GGS49" s="1477"/>
      <c r="GGT49" s="1477"/>
      <c r="GGU49" s="1477"/>
      <c r="GGV49" s="1477"/>
      <c r="GGW49" s="1477"/>
      <c r="GGX49" s="1477"/>
      <c r="GGY49" s="1477"/>
      <c r="GGZ49" s="1477"/>
      <c r="GHA49" s="1477"/>
      <c r="GHB49" s="1477"/>
      <c r="GHC49" s="1477"/>
      <c r="GHD49" s="1477"/>
      <c r="GHE49" s="1477"/>
      <c r="GHF49" s="1477"/>
      <c r="GHG49" s="1477"/>
      <c r="GHH49" s="1477"/>
      <c r="GHI49" s="1477"/>
      <c r="GHJ49" s="1477"/>
      <c r="GHK49" s="1477"/>
      <c r="GHL49" s="1477"/>
      <c r="GHM49" s="1477"/>
      <c r="GHN49" s="1477"/>
      <c r="GHO49" s="1477"/>
      <c r="GHP49" s="1477"/>
      <c r="GHQ49" s="1477"/>
      <c r="GHR49" s="1477"/>
      <c r="GHS49" s="1477"/>
      <c r="GHT49" s="1477"/>
      <c r="GHU49" s="1477"/>
      <c r="GHV49" s="1477"/>
      <c r="GHW49" s="1477"/>
      <c r="GHX49" s="1477"/>
      <c r="GHY49" s="1477"/>
      <c r="GHZ49" s="1477"/>
      <c r="GIA49" s="1477"/>
      <c r="GIB49" s="1477"/>
      <c r="GIC49" s="1477"/>
      <c r="GID49" s="1477"/>
      <c r="GIE49" s="1477"/>
      <c r="GIF49" s="1477"/>
      <c r="GIG49" s="1477"/>
      <c r="GIH49" s="1477"/>
      <c r="GII49" s="1477"/>
      <c r="GIJ49" s="1477"/>
      <c r="GIK49" s="1477"/>
      <c r="GIL49" s="1477"/>
      <c r="GIM49" s="1477"/>
      <c r="GIN49" s="1477"/>
      <c r="GIO49" s="1477"/>
      <c r="GIP49" s="1477"/>
      <c r="GIQ49" s="1477"/>
      <c r="GIR49" s="1477"/>
      <c r="GIS49" s="1477"/>
      <c r="GIT49" s="1477"/>
      <c r="GIU49" s="1477"/>
      <c r="GIV49" s="1477"/>
      <c r="GIW49" s="1477"/>
      <c r="GIX49" s="1477"/>
      <c r="GIY49" s="1477"/>
      <c r="GIZ49" s="1477"/>
      <c r="GJA49" s="1477"/>
      <c r="GJB49" s="1477"/>
      <c r="GJC49" s="1477"/>
      <c r="GJD49" s="1477"/>
      <c r="GJE49" s="1477"/>
      <c r="GJF49" s="1477"/>
      <c r="GJG49" s="1477"/>
      <c r="GJH49" s="1477"/>
      <c r="GJI49" s="1477"/>
      <c r="GJJ49" s="1477"/>
      <c r="GJK49" s="1477"/>
      <c r="GJL49" s="1477"/>
      <c r="GJM49" s="1477"/>
      <c r="GJN49" s="1477"/>
      <c r="GJO49" s="1477"/>
      <c r="GJP49" s="1477"/>
      <c r="GJQ49" s="1477"/>
      <c r="GJR49" s="1477"/>
      <c r="GJS49" s="1477"/>
      <c r="GJT49" s="1477"/>
      <c r="GJU49" s="1477"/>
      <c r="GJV49" s="1477"/>
      <c r="GJW49" s="1477"/>
      <c r="GJX49" s="1477"/>
      <c r="GJY49" s="1477"/>
      <c r="GJZ49" s="1477"/>
      <c r="GKA49" s="1477"/>
      <c r="GKB49" s="1477"/>
      <c r="GKC49" s="1477"/>
      <c r="GKD49" s="1477"/>
      <c r="GKE49" s="1477"/>
      <c r="GKF49" s="1477"/>
      <c r="GKG49" s="1477"/>
      <c r="GKH49" s="1477"/>
      <c r="GKI49" s="1477"/>
      <c r="GKJ49" s="1477"/>
      <c r="GKK49" s="1477"/>
      <c r="GKL49" s="1477"/>
      <c r="GKM49" s="1477"/>
      <c r="GKN49" s="1477"/>
      <c r="GKO49" s="1477"/>
      <c r="GKP49" s="1477"/>
      <c r="GKQ49" s="1477"/>
      <c r="GKR49" s="1477"/>
      <c r="GKS49" s="1477"/>
      <c r="GKT49" s="1477"/>
      <c r="GKU49" s="1477"/>
      <c r="GKV49" s="1477"/>
      <c r="GKW49" s="1477"/>
      <c r="GKX49" s="1477"/>
      <c r="GKY49" s="1477"/>
      <c r="GKZ49" s="1477"/>
      <c r="GLA49" s="1477"/>
      <c r="GLB49" s="1477"/>
      <c r="GLC49" s="1477"/>
      <c r="GLD49" s="1477"/>
      <c r="GLE49" s="1477"/>
      <c r="GLF49" s="1477"/>
      <c r="GLG49" s="1477"/>
      <c r="GLH49" s="1477"/>
      <c r="GLI49" s="1477"/>
      <c r="GLJ49" s="1477"/>
      <c r="GLK49" s="1477"/>
      <c r="GLL49" s="1477"/>
      <c r="GLM49" s="1477"/>
      <c r="GLN49" s="1477"/>
      <c r="GLO49" s="1477"/>
      <c r="GLP49" s="1477"/>
      <c r="GLQ49" s="1477"/>
      <c r="GLR49" s="1477"/>
      <c r="GLS49" s="1477"/>
      <c r="GLT49" s="1477"/>
      <c r="GLU49" s="1477"/>
      <c r="GLV49" s="1477"/>
      <c r="GLW49" s="1477"/>
      <c r="GLX49" s="1477"/>
      <c r="GLY49" s="1477"/>
      <c r="GLZ49" s="1477"/>
      <c r="GMA49" s="1477"/>
      <c r="GMB49" s="1477"/>
      <c r="GMC49" s="1477"/>
      <c r="GMD49" s="1477"/>
      <c r="GME49" s="1477"/>
      <c r="GMF49" s="1477"/>
      <c r="GMG49" s="1477"/>
      <c r="GMH49" s="1477"/>
      <c r="GMI49" s="1477"/>
      <c r="GMJ49" s="1477"/>
      <c r="GMK49" s="1477"/>
      <c r="GML49" s="1477"/>
      <c r="GMM49" s="1477"/>
      <c r="GMN49" s="1477"/>
      <c r="GMO49" s="1477"/>
      <c r="GMP49" s="1477"/>
      <c r="GMQ49" s="1477"/>
      <c r="GMR49" s="1477"/>
      <c r="GMS49" s="1477"/>
      <c r="GMT49" s="1477"/>
      <c r="GMU49" s="1477"/>
      <c r="GMV49" s="1477"/>
      <c r="GMW49" s="1477"/>
      <c r="GMX49" s="1477"/>
      <c r="GMY49" s="1477"/>
      <c r="GMZ49" s="1477"/>
      <c r="GNA49" s="1477"/>
      <c r="GNB49" s="1477"/>
      <c r="GNC49" s="1477"/>
      <c r="GND49" s="1477"/>
      <c r="GNE49" s="1477"/>
      <c r="GNF49" s="1477"/>
      <c r="GNG49" s="1477"/>
      <c r="GNH49" s="1477"/>
      <c r="GNI49" s="1477"/>
      <c r="GNJ49" s="1477"/>
      <c r="GNK49" s="1477"/>
      <c r="GNL49" s="1477"/>
      <c r="GNM49" s="1477"/>
      <c r="GNN49" s="1477"/>
      <c r="GNO49" s="1477"/>
      <c r="GNP49" s="1477"/>
      <c r="GNQ49" s="1477"/>
      <c r="GNR49" s="1477"/>
      <c r="GNS49" s="1477"/>
      <c r="GNT49" s="1477"/>
      <c r="GNU49" s="1477"/>
      <c r="GNV49" s="1477"/>
      <c r="GNW49" s="1477"/>
      <c r="GNX49" s="1477"/>
      <c r="GNY49" s="1477"/>
      <c r="GNZ49" s="1477"/>
      <c r="GOA49" s="1477"/>
      <c r="GOB49" s="1477"/>
      <c r="GOC49" s="1477"/>
      <c r="GOD49" s="1477"/>
      <c r="GOE49" s="1477"/>
      <c r="GOF49" s="1477"/>
      <c r="GOG49" s="1477"/>
      <c r="GOH49" s="1477"/>
      <c r="GOI49" s="1477"/>
      <c r="GOJ49" s="1477"/>
      <c r="GOK49" s="1477"/>
      <c r="GOL49" s="1477"/>
      <c r="GOM49" s="1477"/>
      <c r="GON49" s="1477"/>
      <c r="GOO49" s="1477"/>
      <c r="GOP49" s="1477"/>
      <c r="GOQ49" s="1477"/>
      <c r="GOR49" s="1477"/>
      <c r="GOS49" s="1477"/>
      <c r="GOT49" s="1477"/>
      <c r="GOU49" s="1477"/>
      <c r="GOV49" s="1477"/>
      <c r="GOW49" s="1477"/>
      <c r="GOX49" s="1477"/>
      <c r="GOY49" s="1477"/>
      <c r="GOZ49" s="1477"/>
      <c r="GPA49" s="1477"/>
      <c r="GPB49" s="1477"/>
      <c r="GPC49" s="1477"/>
      <c r="GPD49" s="1477"/>
      <c r="GPE49" s="1477"/>
      <c r="GPF49" s="1477"/>
      <c r="GPG49" s="1477"/>
      <c r="GPH49" s="1477"/>
      <c r="GPI49" s="1477"/>
      <c r="GPJ49" s="1477"/>
      <c r="GPK49" s="1477"/>
      <c r="GPL49" s="1477"/>
      <c r="GPM49" s="1477"/>
      <c r="GPN49" s="1477"/>
      <c r="GPO49" s="1477"/>
      <c r="GPP49" s="1477"/>
      <c r="GPQ49" s="1477"/>
      <c r="GPR49" s="1477"/>
      <c r="GPS49" s="1477"/>
      <c r="GPT49" s="1477"/>
      <c r="GPU49" s="1477"/>
      <c r="GPV49" s="1477"/>
      <c r="GPW49" s="1477"/>
      <c r="GPX49" s="1477"/>
      <c r="GPY49" s="1477"/>
      <c r="GPZ49" s="1477"/>
      <c r="GQA49" s="1477"/>
      <c r="GQB49" s="1477"/>
      <c r="GQC49" s="1477"/>
      <c r="GQD49" s="1477"/>
      <c r="GQE49" s="1477"/>
      <c r="GQF49" s="1477"/>
      <c r="GQG49" s="1477"/>
      <c r="GQH49" s="1477"/>
      <c r="GQI49" s="1477"/>
      <c r="GQJ49" s="1477"/>
      <c r="GQK49" s="1477"/>
      <c r="GQL49" s="1477"/>
      <c r="GQM49" s="1477"/>
      <c r="GQN49" s="1477"/>
      <c r="GQO49" s="1477"/>
      <c r="GQP49" s="1477"/>
      <c r="GQQ49" s="1477"/>
      <c r="GQR49" s="1477"/>
      <c r="GQS49" s="1477"/>
      <c r="GQT49" s="1477"/>
      <c r="GQU49" s="1477"/>
      <c r="GQV49" s="1477"/>
      <c r="GQW49" s="1477"/>
      <c r="GQX49" s="1477"/>
      <c r="GQY49" s="1477"/>
      <c r="GQZ49" s="1477"/>
      <c r="GRA49" s="1477"/>
      <c r="GRB49" s="1477"/>
      <c r="GRC49" s="1477"/>
      <c r="GRD49" s="1477"/>
      <c r="GRE49" s="1477"/>
      <c r="GRF49" s="1477"/>
      <c r="GRG49" s="1477"/>
      <c r="GRH49" s="1477"/>
      <c r="GRI49" s="1477"/>
      <c r="GRJ49" s="1477"/>
      <c r="GRK49" s="1477"/>
      <c r="GRL49" s="1477"/>
      <c r="GRM49" s="1477"/>
      <c r="GRN49" s="1477"/>
      <c r="GRO49" s="1477"/>
      <c r="GRP49" s="1477"/>
      <c r="GRQ49" s="1477"/>
      <c r="GRR49" s="1477"/>
      <c r="GRS49" s="1477"/>
      <c r="GRT49" s="1477"/>
      <c r="GRU49" s="1477"/>
      <c r="GRV49" s="1477"/>
      <c r="GRW49" s="1477"/>
      <c r="GRX49" s="1477"/>
      <c r="GRY49" s="1477"/>
      <c r="GRZ49" s="1477"/>
      <c r="GSA49" s="1477"/>
      <c r="GSB49" s="1477"/>
      <c r="GSC49" s="1477"/>
      <c r="GSD49" s="1477"/>
      <c r="GSE49" s="1477"/>
      <c r="GSF49" s="1477"/>
      <c r="GSG49" s="1477"/>
      <c r="GSH49" s="1477"/>
      <c r="GSI49" s="1477"/>
      <c r="GSJ49" s="1477"/>
      <c r="GSK49" s="1477"/>
      <c r="GSL49" s="1477"/>
      <c r="GSM49" s="1477"/>
      <c r="GSN49" s="1477"/>
      <c r="GSO49" s="1477"/>
      <c r="GSP49" s="1477"/>
      <c r="GSQ49" s="1477"/>
      <c r="GSR49" s="1477"/>
      <c r="GSS49" s="1477"/>
      <c r="GST49" s="1477"/>
      <c r="GSU49" s="1477"/>
      <c r="GSV49" s="1477"/>
      <c r="GSW49" s="1477"/>
      <c r="GSX49" s="1477"/>
      <c r="GSY49" s="1477"/>
      <c r="GSZ49" s="1477"/>
      <c r="GTA49" s="1477"/>
      <c r="GTB49" s="1477"/>
      <c r="GTC49" s="1477"/>
      <c r="GTD49" s="1477"/>
      <c r="GTE49" s="1477"/>
      <c r="GTF49" s="1477"/>
      <c r="GTG49" s="1477"/>
      <c r="GTH49" s="1477"/>
      <c r="GTI49" s="1477"/>
      <c r="GTJ49" s="1477"/>
      <c r="GTK49" s="1477"/>
      <c r="GTL49" s="1477"/>
      <c r="GTM49" s="1477"/>
      <c r="GTN49" s="1477"/>
      <c r="GTO49" s="1477"/>
      <c r="GTP49" s="1477"/>
      <c r="GTQ49" s="1477"/>
      <c r="GTR49" s="1477"/>
      <c r="GTS49" s="1477"/>
      <c r="GTT49" s="1477"/>
      <c r="GTU49" s="1477"/>
      <c r="GTV49" s="1477"/>
      <c r="GTW49" s="1477"/>
      <c r="GTX49" s="1477"/>
      <c r="GTY49" s="1477"/>
      <c r="GTZ49" s="1477"/>
      <c r="GUA49" s="1477"/>
      <c r="GUB49" s="1477"/>
      <c r="GUC49" s="1477"/>
      <c r="GUD49" s="1477"/>
      <c r="GUE49" s="1477"/>
      <c r="GUF49" s="1477"/>
      <c r="GUG49" s="1477"/>
      <c r="GUH49" s="1477"/>
      <c r="GUI49" s="1477"/>
      <c r="GUJ49" s="1477"/>
      <c r="GUK49" s="1477"/>
      <c r="GUL49" s="1477"/>
      <c r="GUM49" s="1477"/>
      <c r="GUN49" s="1477"/>
      <c r="GUO49" s="1477"/>
      <c r="GUP49" s="1477"/>
      <c r="GUQ49" s="1477"/>
      <c r="GUR49" s="1477"/>
      <c r="GUS49" s="1477"/>
      <c r="GUT49" s="1477"/>
      <c r="GUU49" s="1477"/>
      <c r="GUV49" s="1477"/>
      <c r="GUW49" s="1477"/>
      <c r="GUX49" s="1477"/>
      <c r="GUY49" s="1477"/>
      <c r="GUZ49" s="1477"/>
      <c r="GVA49" s="1477"/>
      <c r="GVB49" s="1477"/>
      <c r="GVC49" s="1477"/>
      <c r="GVD49" s="1477"/>
      <c r="GVE49" s="1477"/>
      <c r="GVF49" s="1477"/>
      <c r="GVG49" s="1477"/>
      <c r="GVH49" s="1477"/>
      <c r="GVI49" s="1477"/>
      <c r="GVJ49" s="1477"/>
      <c r="GVK49" s="1477"/>
      <c r="GVL49" s="1477"/>
      <c r="GVM49" s="1477"/>
      <c r="GVN49" s="1477"/>
      <c r="GVO49" s="1477"/>
      <c r="GVP49" s="1477"/>
      <c r="GVQ49" s="1477"/>
      <c r="GVR49" s="1477"/>
      <c r="GVS49" s="1477"/>
      <c r="GVT49" s="1477"/>
      <c r="GVU49" s="1477"/>
      <c r="GVV49" s="1477"/>
      <c r="GVW49" s="1477"/>
      <c r="GVX49" s="1477"/>
      <c r="GVY49" s="1477"/>
      <c r="GVZ49" s="1477"/>
      <c r="GWA49" s="1477"/>
      <c r="GWB49" s="1477"/>
      <c r="GWC49" s="1477"/>
      <c r="GWD49" s="1477"/>
      <c r="GWE49" s="1477"/>
      <c r="GWF49" s="1477"/>
      <c r="GWG49" s="1477"/>
      <c r="GWH49" s="1477"/>
      <c r="GWI49" s="1477"/>
      <c r="GWJ49" s="1477"/>
      <c r="GWK49" s="1477"/>
      <c r="GWL49" s="1477"/>
      <c r="GWM49" s="1477"/>
      <c r="GWN49" s="1477"/>
      <c r="GWO49" s="1477"/>
      <c r="GWP49" s="1477"/>
      <c r="GWQ49" s="1477"/>
      <c r="GWR49" s="1477"/>
      <c r="GWS49" s="1477"/>
      <c r="GWT49" s="1477"/>
      <c r="GWU49" s="1477"/>
      <c r="GWV49" s="1477"/>
      <c r="GWW49" s="1477"/>
      <c r="GWX49" s="1477"/>
      <c r="GWY49" s="1477"/>
      <c r="GWZ49" s="1477"/>
      <c r="GXA49" s="1477"/>
      <c r="GXB49" s="1477"/>
      <c r="GXC49" s="1477"/>
      <c r="GXD49" s="1477"/>
      <c r="GXE49" s="1477"/>
      <c r="GXF49" s="1477"/>
      <c r="GXG49" s="1477"/>
      <c r="GXH49" s="1477"/>
      <c r="GXI49" s="1477"/>
      <c r="GXJ49" s="1477"/>
      <c r="GXK49" s="1477"/>
      <c r="GXL49" s="1477"/>
      <c r="GXM49" s="1477"/>
      <c r="GXN49" s="1477"/>
      <c r="GXO49" s="1477"/>
      <c r="GXP49" s="1477"/>
      <c r="GXQ49" s="1477"/>
      <c r="GXR49" s="1477"/>
      <c r="GXS49" s="1477"/>
      <c r="GXT49" s="1477"/>
      <c r="GXU49" s="1477"/>
      <c r="GXV49" s="1477"/>
      <c r="GXW49" s="1477"/>
      <c r="GXX49" s="1477"/>
      <c r="GXY49" s="1477"/>
      <c r="GXZ49" s="1477"/>
      <c r="GYA49" s="1477"/>
      <c r="GYB49" s="1477"/>
      <c r="GYC49" s="1477"/>
      <c r="GYD49" s="1477"/>
      <c r="GYE49" s="1477"/>
      <c r="GYF49" s="1477"/>
      <c r="GYG49" s="1477"/>
      <c r="GYH49" s="1477"/>
      <c r="GYI49" s="1477"/>
      <c r="GYJ49" s="1477"/>
      <c r="GYK49" s="1477"/>
      <c r="GYL49" s="1477"/>
      <c r="GYM49" s="1477"/>
      <c r="GYN49" s="1477"/>
      <c r="GYO49" s="1477"/>
      <c r="GYP49" s="1477"/>
      <c r="GYQ49" s="1477"/>
      <c r="GYR49" s="1477"/>
      <c r="GYS49" s="1477"/>
      <c r="GYT49" s="1477"/>
      <c r="GYU49" s="1477"/>
      <c r="GYV49" s="1477"/>
      <c r="GYW49" s="1477"/>
      <c r="GYX49" s="1477"/>
      <c r="GYY49" s="1477"/>
      <c r="GYZ49" s="1477"/>
      <c r="GZA49" s="1477"/>
      <c r="GZB49" s="1477"/>
      <c r="GZC49" s="1477"/>
      <c r="GZD49" s="1477"/>
      <c r="GZE49" s="1477"/>
      <c r="GZF49" s="1477"/>
      <c r="GZG49" s="1477"/>
      <c r="GZH49" s="1477"/>
      <c r="GZI49" s="1477"/>
      <c r="GZJ49" s="1477"/>
      <c r="GZK49" s="1477"/>
      <c r="GZL49" s="1477"/>
      <c r="GZM49" s="1477"/>
      <c r="GZN49" s="1477"/>
      <c r="GZO49" s="1477"/>
      <c r="GZP49" s="1477"/>
      <c r="GZQ49" s="1477"/>
      <c r="GZR49" s="1477"/>
      <c r="GZS49" s="1477"/>
      <c r="GZT49" s="1477"/>
      <c r="GZU49" s="1477"/>
      <c r="GZV49" s="1477"/>
      <c r="GZW49" s="1477"/>
      <c r="GZX49" s="1477"/>
      <c r="GZY49" s="1477"/>
      <c r="GZZ49" s="1477"/>
      <c r="HAA49" s="1477"/>
      <c r="HAB49" s="1477"/>
      <c r="HAC49" s="1477"/>
      <c r="HAD49" s="1477"/>
      <c r="HAE49" s="1477"/>
      <c r="HAF49" s="1477"/>
      <c r="HAG49" s="1477"/>
      <c r="HAH49" s="1477"/>
      <c r="HAI49" s="1477"/>
      <c r="HAJ49" s="1477"/>
      <c r="HAK49" s="1477"/>
      <c r="HAL49" s="1477"/>
      <c r="HAM49" s="1477"/>
      <c r="HAN49" s="1477"/>
      <c r="HAO49" s="1477"/>
      <c r="HAP49" s="1477"/>
      <c r="HAQ49" s="1477"/>
      <c r="HAR49" s="1477"/>
      <c r="HAS49" s="1477"/>
      <c r="HAT49" s="1477"/>
      <c r="HAU49" s="1477"/>
      <c r="HAV49" s="1477"/>
      <c r="HAW49" s="1477"/>
      <c r="HAX49" s="1477"/>
      <c r="HAY49" s="1477"/>
      <c r="HAZ49" s="1477"/>
      <c r="HBA49" s="1477"/>
      <c r="HBB49" s="1477"/>
      <c r="HBC49" s="1477"/>
      <c r="HBD49" s="1477"/>
      <c r="HBE49" s="1477"/>
      <c r="HBF49" s="1477"/>
      <c r="HBG49" s="1477"/>
      <c r="HBH49" s="1477"/>
      <c r="HBI49" s="1477"/>
      <c r="HBJ49" s="1477"/>
      <c r="HBK49" s="1477"/>
      <c r="HBL49" s="1477"/>
      <c r="HBM49" s="1477"/>
      <c r="HBN49" s="1477"/>
      <c r="HBO49" s="1477"/>
      <c r="HBP49" s="1477"/>
      <c r="HBQ49" s="1477"/>
      <c r="HBR49" s="1477"/>
      <c r="HBS49" s="1477"/>
      <c r="HBT49" s="1477"/>
      <c r="HBU49" s="1477"/>
      <c r="HBV49" s="1477"/>
      <c r="HBW49" s="1477"/>
      <c r="HBX49" s="1477"/>
      <c r="HBY49" s="1477"/>
      <c r="HBZ49" s="1477"/>
      <c r="HCA49" s="1477"/>
      <c r="HCB49" s="1477"/>
      <c r="HCC49" s="1477"/>
      <c r="HCD49" s="1477"/>
      <c r="HCE49" s="1477"/>
      <c r="HCF49" s="1477"/>
      <c r="HCG49" s="1477"/>
      <c r="HCH49" s="1477"/>
      <c r="HCI49" s="1477"/>
      <c r="HCJ49" s="1477"/>
      <c r="HCK49" s="1477"/>
      <c r="HCL49" s="1477"/>
      <c r="HCM49" s="1477"/>
      <c r="HCN49" s="1477"/>
      <c r="HCO49" s="1477"/>
      <c r="HCP49" s="1477"/>
      <c r="HCQ49" s="1477"/>
      <c r="HCR49" s="1477"/>
      <c r="HCS49" s="1477"/>
      <c r="HCT49" s="1477"/>
      <c r="HCU49" s="1477"/>
      <c r="HCV49" s="1477"/>
      <c r="HCW49" s="1477"/>
      <c r="HCX49" s="1477"/>
      <c r="HCY49" s="1477"/>
      <c r="HCZ49" s="1477"/>
      <c r="HDA49" s="1477"/>
      <c r="HDB49" s="1477"/>
      <c r="HDC49" s="1477"/>
      <c r="HDD49" s="1477"/>
      <c r="HDE49" s="1477"/>
      <c r="HDF49" s="1477"/>
      <c r="HDG49" s="1477"/>
      <c r="HDH49" s="1477"/>
      <c r="HDI49" s="1477"/>
      <c r="HDJ49" s="1477"/>
      <c r="HDK49" s="1477"/>
      <c r="HDL49" s="1477"/>
      <c r="HDM49" s="1477"/>
      <c r="HDN49" s="1477"/>
      <c r="HDO49" s="1477"/>
      <c r="HDP49" s="1477"/>
      <c r="HDQ49" s="1477"/>
      <c r="HDR49" s="1477"/>
      <c r="HDS49" s="1477"/>
      <c r="HDT49" s="1477"/>
      <c r="HDU49" s="1477"/>
      <c r="HDV49" s="1477"/>
      <c r="HDW49" s="1477"/>
      <c r="HDX49" s="1477"/>
      <c r="HDY49" s="1477"/>
      <c r="HDZ49" s="1477"/>
      <c r="HEA49" s="1477"/>
      <c r="HEB49" s="1477"/>
      <c r="HEC49" s="1477"/>
      <c r="HED49" s="1477"/>
      <c r="HEE49" s="1477"/>
      <c r="HEF49" s="1477"/>
      <c r="HEG49" s="1477"/>
      <c r="HEH49" s="1477"/>
      <c r="HEI49" s="1477"/>
      <c r="HEJ49" s="1477"/>
      <c r="HEK49" s="1477"/>
      <c r="HEL49" s="1477"/>
      <c r="HEM49" s="1477"/>
      <c r="HEN49" s="1477"/>
      <c r="HEO49" s="1477"/>
      <c r="HEP49" s="1477"/>
      <c r="HEQ49" s="1477"/>
      <c r="HER49" s="1477"/>
      <c r="HES49" s="1477"/>
      <c r="HET49" s="1477"/>
      <c r="HEU49" s="1477"/>
      <c r="HEV49" s="1477"/>
      <c r="HEW49" s="1477"/>
      <c r="HEX49" s="1477"/>
      <c r="HEY49" s="1477"/>
      <c r="HEZ49" s="1477"/>
      <c r="HFA49" s="1477"/>
      <c r="HFB49" s="1477"/>
      <c r="HFC49" s="1477"/>
      <c r="HFD49" s="1477"/>
      <c r="HFE49" s="1477"/>
      <c r="HFF49" s="1477"/>
      <c r="HFG49" s="1477"/>
      <c r="HFH49" s="1477"/>
      <c r="HFI49" s="1477"/>
      <c r="HFJ49" s="1477"/>
      <c r="HFK49" s="1477"/>
      <c r="HFL49" s="1477"/>
      <c r="HFM49" s="1477"/>
      <c r="HFN49" s="1477"/>
      <c r="HFO49" s="1477"/>
      <c r="HFP49" s="1477"/>
      <c r="HFQ49" s="1477"/>
      <c r="HFR49" s="1477"/>
      <c r="HFS49" s="1477"/>
      <c r="HFT49" s="1477"/>
      <c r="HFU49" s="1477"/>
      <c r="HFV49" s="1477"/>
      <c r="HFW49" s="1477"/>
      <c r="HFX49" s="1477"/>
      <c r="HFY49" s="1477"/>
      <c r="HFZ49" s="1477"/>
      <c r="HGA49" s="1477"/>
      <c r="HGB49" s="1477"/>
      <c r="HGC49" s="1477"/>
      <c r="HGD49" s="1477"/>
      <c r="HGE49" s="1477"/>
      <c r="HGF49" s="1477"/>
      <c r="HGG49" s="1477"/>
      <c r="HGH49" s="1477"/>
      <c r="HGI49" s="1477"/>
      <c r="HGJ49" s="1477"/>
      <c r="HGK49" s="1477"/>
      <c r="HGL49" s="1477"/>
      <c r="HGM49" s="1477"/>
      <c r="HGN49" s="1477"/>
      <c r="HGO49" s="1477"/>
      <c r="HGP49" s="1477"/>
      <c r="HGQ49" s="1477"/>
      <c r="HGR49" s="1477"/>
      <c r="HGS49" s="1477"/>
      <c r="HGT49" s="1477"/>
      <c r="HGU49" s="1477"/>
      <c r="HGV49" s="1477"/>
      <c r="HGW49" s="1477"/>
      <c r="HGX49" s="1477"/>
      <c r="HGY49" s="1477"/>
      <c r="HGZ49" s="1477"/>
      <c r="HHA49" s="1477"/>
      <c r="HHB49" s="1477"/>
      <c r="HHC49" s="1477"/>
      <c r="HHD49" s="1477"/>
      <c r="HHE49" s="1477"/>
      <c r="HHF49" s="1477"/>
      <c r="HHG49" s="1477"/>
      <c r="HHH49" s="1477"/>
      <c r="HHI49" s="1477"/>
      <c r="HHJ49" s="1477"/>
      <c r="HHK49" s="1477"/>
      <c r="HHL49" s="1477"/>
      <c r="HHM49" s="1477"/>
      <c r="HHN49" s="1477"/>
      <c r="HHO49" s="1477"/>
      <c r="HHP49" s="1477"/>
      <c r="HHQ49" s="1477"/>
      <c r="HHR49" s="1477"/>
      <c r="HHS49" s="1477"/>
      <c r="HHT49" s="1477"/>
      <c r="HHU49" s="1477"/>
      <c r="HHV49" s="1477"/>
      <c r="HHW49" s="1477"/>
      <c r="HHX49" s="1477"/>
      <c r="HHY49" s="1477"/>
      <c r="HHZ49" s="1477"/>
      <c r="HIA49" s="1477"/>
      <c r="HIB49" s="1477"/>
      <c r="HIC49" s="1477"/>
      <c r="HID49" s="1477"/>
      <c r="HIE49" s="1477"/>
      <c r="HIF49" s="1477"/>
      <c r="HIG49" s="1477"/>
      <c r="HIH49" s="1477"/>
      <c r="HII49" s="1477"/>
      <c r="HIJ49" s="1477"/>
      <c r="HIK49" s="1477"/>
      <c r="HIL49" s="1477"/>
      <c r="HIM49" s="1477"/>
      <c r="HIN49" s="1477"/>
      <c r="HIO49" s="1477"/>
      <c r="HIP49" s="1477"/>
      <c r="HIQ49" s="1477"/>
      <c r="HIR49" s="1477"/>
      <c r="HIS49" s="1477"/>
      <c r="HIT49" s="1477"/>
      <c r="HIU49" s="1477"/>
      <c r="HIV49" s="1477"/>
      <c r="HIW49" s="1477"/>
      <c r="HIX49" s="1477"/>
      <c r="HIY49" s="1477"/>
      <c r="HIZ49" s="1477"/>
      <c r="HJA49" s="1477"/>
      <c r="HJB49" s="1477"/>
      <c r="HJC49" s="1477"/>
      <c r="HJD49" s="1477"/>
      <c r="HJE49" s="1477"/>
      <c r="HJF49" s="1477"/>
      <c r="HJG49" s="1477"/>
      <c r="HJH49" s="1477"/>
      <c r="HJI49" s="1477"/>
      <c r="HJJ49" s="1477"/>
      <c r="HJK49" s="1477"/>
      <c r="HJL49" s="1477"/>
      <c r="HJM49" s="1477"/>
      <c r="HJN49" s="1477"/>
      <c r="HJO49" s="1477"/>
      <c r="HJP49" s="1477"/>
      <c r="HJQ49" s="1477"/>
      <c r="HJR49" s="1477"/>
      <c r="HJS49" s="1477"/>
      <c r="HJT49" s="1477"/>
      <c r="HJU49" s="1477"/>
      <c r="HJV49" s="1477"/>
      <c r="HJW49" s="1477"/>
      <c r="HJX49" s="1477"/>
      <c r="HJY49" s="1477"/>
      <c r="HJZ49" s="1477"/>
      <c r="HKA49" s="1477"/>
      <c r="HKB49" s="1477"/>
      <c r="HKC49" s="1477"/>
      <c r="HKD49" s="1477"/>
      <c r="HKE49" s="1477"/>
      <c r="HKF49" s="1477"/>
      <c r="HKG49" s="1477"/>
      <c r="HKH49" s="1477"/>
      <c r="HKI49" s="1477"/>
      <c r="HKJ49" s="1477"/>
      <c r="HKK49" s="1477"/>
      <c r="HKL49" s="1477"/>
      <c r="HKM49" s="1477"/>
      <c r="HKN49" s="1477"/>
      <c r="HKO49" s="1477"/>
      <c r="HKP49" s="1477"/>
      <c r="HKQ49" s="1477"/>
      <c r="HKR49" s="1477"/>
      <c r="HKS49" s="1477"/>
      <c r="HKT49" s="1477"/>
      <c r="HKU49" s="1477"/>
      <c r="HKV49" s="1477"/>
      <c r="HKW49" s="1477"/>
      <c r="HKX49" s="1477"/>
      <c r="HKY49" s="1477"/>
      <c r="HKZ49" s="1477"/>
      <c r="HLA49" s="1477"/>
      <c r="HLB49" s="1477"/>
      <c r="HLC49" s="1477"/>
      <c r="HLD49" s="1477"/>
      <c r="HLE49" s="1477"/>
      <c r="HLF49" s="1477"/>
      <c r="HLG49" s="1477"/>
      <c r="HLH49" s="1477"/>
      <c r="HLI49" s="1477"/>
      <c r="HLJ49" s="1477"/>
      <c r="HLK49" s="1477"/>
      <c r="HLL49" s="1477"/>
      <c r="HLM49" s="1477"/>
      <c r="HLN49" s="1477"/>
      <c r="HLO49" s="1477"/>
      <c r="HLP49" s="1477"/>
      <c r="HLQ49" s="1477"/>
      <c r="HLR49" s="1477"/>
      <c r="HLS49" s="1477"/>
      <c r="HLT49" s="1477"/>
      <c r="HLU49" s="1477"/>
      <c r="HLV49" s="1477"/>
      <c r="HLW49" s="1477"/>
      <c r="HLX49" s="1477"/>
      <c r="HLY49" s="1477"/>
      <c r="HLZ49" s="1477"/>
      <c r="HMA49" s="1477"/>
      <c r="HMB49" s="1477"/>
      <c r="HMC49" s="1477"/>
      <c r="HMD49" s="1477"/>
      <c r="HME49" s="1477"/>
      <c r="HMF49" s="1477"/>
      <c r="HMG49" s="1477"/>
      <c r="HMH49" s="1477"/>
      <c r="HMI49" s="1477"/>
      <c r="HMJ49" s="1477"/>
      <c r="HMK49" s="1477"/>
      <c r="HML49" s="1477"/>
      <c r="HMM49" s="1477"/>
      <c r="HMN49" s="1477"/>
      <c r="HMO49" s="1477"/>
      <c r="HMP49" s="1477"/>
      <c r="HMQ49" s="1477"/>
      <c r="HMR49" s="1477"/>
      <c r="HMS49" s="1477"/>
      <c r="HMT49" s="1477"/>
      <c r="HMU49" s="1477"/>
      <c r="HMV49" s="1477"/>
      <c r="HMW49" s="1477"/>
      <c r="HMX49" s="1477"/>
      <c r="HMY49" s="1477"/>
      <c r="HMZ49" s="1477"/>
      <c r="HNA49" s="1477"/>
      <c r="HNB49" s="1477"/>
      <c r="HNC49" s="1477"/>
      <c r="HND49" s="1477"/>
      <c r="HNE49" s="1477"/>
      <c r="HNF49" s="1477"/>
      <c r="HNG49" s="1477"/>
      <c r="HNH49" s="1477"/>
      <c r="HNI49" s="1477"/>
      <c r="HNJ49" s="1477"/>
      <c r="HNK49" s="1477"/>
      <c r="HNL49" s="1477"/>
      <c r="HNM49" s="1477"/>
      <c r="HNN49" s="1477"/>
      <c r="HNO49" s="1477"/>
      <c r="HNP49" s="1477"/>
      <c r="HNQ49" s="1477"/>
      <c r="HNR49" s="1477"/>
      <c r="HNS49" s="1477"/>
      <c r="HNT49" s="1477"/>
      <c r="HNU49" s="1477"/>
      <c r="HNV49" s="1477"/>
      <c r="HNW49" s="1477"/>
      <c r="HNX49" s="1477"/>
      <c r="HNY49" s="1477"/>
      <c r="HNZ49" s="1477"/>
      <c r="HOA49" s="1477"/>
      <c r="HOB49" s="1477"/>
      <c r="HOC49" s="1477"/>
      <c r="HOD49" s="1477"/>
      <c r="HOE49" s="1477"/>
      <c r="HOF49" s="1477"/>
      <c r="HOG49" s="1477"/>
      <c r="HOH49" s="1477"/>
      <c r="HOI49" s="1477"/>
      <c r="HOJ49" s="1477"/>
      <c r="HOK49" s="1477"/>
      <c r="HOL49" s="1477"/>
      <c r="HOM49" s="1477"/>
      <c r="HON49" s="1477"/>
      <c r="HOO49" s="1477"/>
      <c r="HOP49" s="1477"/>
      <c r="HOQ49" s="1477"/>
      <c r="HOR49" s="1477"/>
      <c r="HOS49" s="1477"/>
      <c r="HOT49" s="1477"/>
      <c r="HOU49" s="1477"/>
      <c r="HOV49" s="1477"/>
      <c r="HOW49" s="1477"/>
      <c r="HOX49" s="1477"/>
      <c r="HOY49" s="1477"/>
      <c r="HOZ49" s="1477"/>
      <c r="HPA49" s="1477"/>
      <c r="HPB49" s="1477"/>
      <c r="HPC49" s="1477"/>
      <c r="HPD49" s="1477"/>
      <c r="HPE49" s="1477"/>
      <c r="HPF49" s="1477"/>
      <c r="HPG49" s="1477"/>
      <c r="HPH49" s="1477"/>
      <c r="HPI49" s="1477"/>
      <c r="HPJ49" s="1477"/>
      <c r="HPK49" s="1477"/>
      <c r="HPL49" s="1477"/>
      <c r="HPM49" s="1477"/>
      <c r="HPN49" s="1477"/>
      <c r="HPO49" s="1477"/>
      <c r="HPP49" s="1477"/>
      <c r="HPQ49" s="1477"/>
      <c r="HPR49" s="1477"/>
      <c r="HPS49" s="1477"/>
      <c r="HPT49" s="1477"/>
      <c r="HPU49" s="1477"/>
      <c r="HPV49" s="1477"/>
      <c r="HPW49" s="1477"/>
      <c r="HPX49" s="1477"/>
      <c r="HPY49" s="1477"/>
      <c r="HPZ49" s="1477"/>
      <c r="HQA49" s="1477"/>
      <c r="HQB49" s="1477"/>
      <c r="HQC49" s="1477"/>
      <c r="HQD49" s="1477"/>
      <c r="HQE49" s="1477"/>
      <c r="HQF49" s="1477"/>
      <c r="HQG49" s="1477"/>
      <c r="HQH49" s="1477"/>
      <c r="HQI49" s="1477"/>
      <c r="HQJ49" s="1477"/>
      <c r="HQK49" s="1477"/>
      <c r="HQL49" s="1477"/>
      <c r="HQM49" s="1477"/>
      <c r="HQN49" s="1477"/>
      <c r="HQO49" s="1477"/>
      <c r="HQP49" s="1477"/>
      <c r="HQQ49" s="1477"/>
      <c r="HQR49" s="1477"/>
      <c r="HQS49" s="1477"/>
      <c r="HQT49" s="1477"/>
      <c r="HQU49" s="1477"/>
      <c r="HQV49" s="1477"/>
      <c r="HQW49" s="1477"/>
      <c r="HQX49" s="1477"/>
      <c r="HQY49" s="1477"/>
      <c r="HQZ49" s="1477"/>
      <c r="HRA49" s="1477"/>
      <c r="HRB49" s="1477"/>
      <c r="HRC49" s="1477"/>
      <c r="HRD49" s="1477"/>
      <c r="HRE49" s="1477"/>
      <c r="HRF49" s="1477"/>
      <c r="HRG49" s="1477"/>
      <c r="HRH49" s="1477"/>
      <c r="HRI49" s="1477"/>
      <c r="HRJ49" s="1477"/>
      <c r="HRK49" s="1477"/>
      <c r="HRL49" s="1477"/>
      <c r="HRM49" s="1477"/>
      <c r="HRN49" s="1477"/>
      <c r="HRO49" s="1477"/>
      <c r="HRP49" s="1477"/>
      <c r="HRQ49" s="1477"/>
      <c r="HRR49" s="1477"/>
      <c r="HRS49" s="1477"/>
      <c r="HRT49" s="1477"/>
      <c r="HRU49" s="1477"/>
      <c r="HRV49" s="1477"/>
      <c r="HRW49" s="1477"/>
      <c r="HRX49" s="1477"/>
      <c r="HRY49" s="1477"/>
      <c r="HRZ49" s="1477"/>
      <c r="HSA49" s="1477"/>
      <c r="HSB49" s="1477"/>
      <c r="HSC49" s="1477"/>
      <c r="HSD49" s="1477"/>
      <c r="HSE49" s="1477"/>
      <c r="HSF49" s="1477"/>
      <c r="HSG49" s="1477"/>
      <c r="HSH49" s="1477"/>
      <c r="HSI49" s="1477"/>
      <c r="HSJ49" s="1477"/>
      <c r="HSK49" s="1477"/>
      <c r="HSL49" s="1477"/>
      <c r="HSM49" s="1477"/>
      <c r="HSN49" s="1477"/>
      <c r="HSO49" s="1477"/>
      <c r="HSP49" s="1477"/>
      <c r="HSQ49" s="1477"/>
      <c r="HSR49" s="1477"/>
      <c r="HSS49" s="1477"/>
      <c r="HST49" s="1477"/>
      <c r="HSU49" s="1477"/>
      <c r="HSV49" s="1477"/>
      <c r="HSW49" s="1477"/>
      <c r="HSX49" s="1477"/>
      <c r="HSY49" s="1477"/>
      <c r="HSZ49" s="1477"/>
      <c r="HTA49" s="1477"/>
      <c r="HTB49" s="1477"/>
      <c r="HTC49" s="1477"/>
      <c r="HTD49" s="1477"/>
      <c r="HTE49" s="1477"/>
      <c r="HTF49" s="1477"/>
      <c r="HTG49" s="1477"/>
      <c r="HTH49" s="1477"/>
      <c r="HTI49" s="1477"/>
      <c r="HTJ49" s="1477"/>
      <c r="HTK49" s="1477"/>
      <c r="HTL49" s="1477"/>
      <c r="HTM49" s="1477"/>
      <c r="HTN49" s="1477"/>
      <c r="HTO49" s="1477"/>
      <c r="HTP49" s="1477"/>
      <c r="HTQ49" s="1477"/>
      <c r="HTR49" s="1477"/>
      <c r="HTS49" s="1477"/>
      <c r="HTT49" s="1477"/>
      <c r="HTU49" s="1477"/>
      <c r="HTV49" s="1477"/>
      <c r="HTW49" s="1477"/>
      <c r="HTX49" s="1477"/>
      <c r="HTY49" s="1477"/>
      <c r="HTZ49" s="1477"/>
      <c r="HUA49" s="1477"/>
      <c r="HUB49" s="1477"/>
      <c r="HUC49" s="1477"/>
      <c r="HUD49" s="1477"/>
      <c r="HUE49" s="1477"/>
      <c r="HUF49" s="1477"/>
      <c r="HUG49" s="1477"/>
      <c r="HUH49" s="1477"/>
      <c r="HUI49" s="1477"/>
      <c r="HUJ49" s="1477"/>
      <c r="HUK49" s="1477"/>
      <c r="HUL49" s="1477"/>
      <c r="HUM49" s="1477"/>
      <c r="HUN49" s="1477"/>
      <c r="HUO49" s="1477"/>
      <c r="HUP49" s="1477"/>
      <c r="HUQ49" s="1477"/>
      <c r="HUR49" s="1477"/>
      <c r="HUS49" s="1477"/>
      <c r="HUT49" s="1477"/>
      <c r="HUU49" s="1477"/>
      <c r="HUV49" s="1477"/>
      <c r="HUW49" s="1477"/>
      <c r="HUX49" s="1477"/>
      <c r="HUY49" s="1477"/>
      <c r="HUZ49" s="1477"/>
      <c r="HVA49" s="1477"/>
      <c r="HVB49" s="1477"/>
      <c r="HVC49" s="1477"/>
      <c r="HVD49" s="1477"/>
      <c r="HVE49" s="1477"/>
      <c r="HVF49" s="1477"/>
      <c r="HVG49" s="1477"/>
      <c r="HVH49" s="1477"/>
      <c r="HVI49" s="1477"/>
      <c r="HVJ49" s="1477"/>
      <c r="HVK49" s="1477"/>
      <c r="HVL49" s="1477"/>
      <c r="HVM49" s="1477"/>
      <c r="HVN49" s="1477"/>
      <c r="HVO49" s="1477"/>
      <c r="HVP49" s="1477"/>
      <c r="HVQ49" s="1477"/>
      <c r="HVR49" s="1477"/>
      <c r="HVS49" s="1477"/>
      <c r="HVT49" s="1477"/>
      <c r="HVU49" s="1477"/>
      <c r="HVV49" s="1477"/>
      <c r="HVW49" s="1477"/>
      <c r="HVX49" s="1477"/>
      <c r="HVY49" s="1477"/>
      <c r="HVZ49" s="1477"/>
      <c r="HWA49" s="1477"/>
      <c r="HWB49" s="1477"/>
      <c r="HWC49" s="1477"/>
      <c r="HWD49" s="1477"/>
      <c r="HWE49" s="1477"/>
      <c r="HWF49" s="1477"/>
      <c r="HWG49" s="1477"/>
      <c r="HWH49" s="1477"/>
      <c r="HWI49" s="1477"/>
      <c r="HWJ49" s="1477"/>
      <c r="HWK49" s="1477"/>
      <c r="HWL49" s="1477"/>
      <c r="HWM49" s="1477"/>
      <c r="HWN49" s="1477"/>
      <c r="HWO49" s="1477"/>
      <c r="HWP49" s="1477"/>
      <c r="HWQ49" s="1477"/>
      <c r="HWR49" s="1477"/>
      <c r="HWS49" s="1477"/>
      <c r="HWT49" s="1477"/>
      <c r="HWU49" s="1477"/>
      <c r="HWV49" s="1477"/>
      <c r="HWW49" s="1477"/>
      <c r="HWX49" s="1477"/>
      <c r="HWY49" s="1477"/>
      <c r="HWZ49" s="1477"/>
      <c r="HXA49" s="1477"/>
      <c r="HXB49" s="1477"/>
      <c r="HXC49" s="1477"/>
      <c r="HXD49" s="1477"/>
      <c r="HXE49" s="1477"/>
      <c r="HXF49" s="1477"/>
      <c r="HXG49" s="1477"/>
      <c r="HXH49" s="1477"/>
      <c r="HXI49" s="1477"/>
      <c r="HXJ49" s="1477"/>
      <c r="HXK49" s="1477"/>
      <c r="HXL49" s="1477"/>
      <c r="HXM49" s="1477"/>
      <c r="HXN49" s="1477"/>
      <c r="HXO49" s="1477"/>
      <c r="HXP49" s="1477"/>
      <c r="HXQ49" s="1477"/>
      <c r="HXR49" s="1477"/>
      <c r="HXS49" s="1477"/>
      <c r="HXT49" s="1477"/>
      <c r="HXU49" s="1477"/>
      <c r="HXV49" s="1477"/>
      <c r="HXW49" s="1477"/>
      <c r="HXX49" s="1477"/>
      <c r="HXY49" s="1477"/>
      <c r="HXZ49" s="1477"/>
      <c r="HYA49" s="1477"/>
      <c r="HYB49" s="1477"/>
      <c r="HYC49" s="1477"/>
      <c r="HYD49" s="1477"/>
      <c r="HYE49" s="1477"/>
      <c r="HYF49" s="1477"/>
      <c r="HYG49" s="1477"/>
      <c r="HYH49" s="1477"/>
      <c r="HYI49" s="1477"/>
      <c r="HYJ49" s="1477"/>
      <c r="HYK49" s="1477"/>
      <c r="HYL49" s="1477"/>
      <c r="HYM49" s="1477"/>
      <c r="HYN49" s="1477"/>
      <c r="HYO49" s="1477"/>
      <c r="HYP49" s="1477"/>
      <c r="HYQ49" s="1477"/>
      <c r="HYR49" s="1477"/>
      <c r="HYS49" s="1477"/>
      <c r="HYT49" s="1477"/>
      <c r="HYU49" s="1477"/>
      <c r="HYV49" s="1477"/>
      <c r="HYW49" s="1477"/>
      <c r="HYX49" s="1477"/>
      <c r="HYY49" s="1477"/>
      <c r="HYZ49" s="1477"/>
      <c r="HZA49" s="1477"/>
      <c r="HZB49" s="1477"/>
      <c r="HZC49" s="1477"/>
      <c r="HZD49" s="1477"/>
      <c r="HZE49" s="1477"/>
      <c r="HZF49" s="1477"/>
      <c r="HZG49" s="1477"/>
      <c r="HZH49" s="1477"/>
      <c r="HZI49" s="1477"/>
      <c r="HZJ49" s="1477"/>
      <c r="HZK49" s="1477"/>
      <c r="HZL49" s="1477"/>
      <c r="HZM49" s="1477"/>
      <c r="HZN49" s="1477"/>
      <c r="HZO49" s="1477"/>
      <c r="HZP49" s="1477"/>
      <c r="HZQ49" s="1477"/>
      <c r="HZR49" s="1477"/>
      <c r="HZS49" s="1477"/>
      <c r="HZT49" s="1477"/>
      <c r="HZU49" s="1477"/>
      <c r="HZV49" s="1477"/>
      <c r="HZW49" s="1477"/>
      <c r="HZX49" s="1477"/>
      <c r="HZY49" s="1477"/>
      <c r="HZZ49" s="1477"/>
      <c r="IAA49" s="1477"/>
      <c r="IAB49" s="1477"/>
      <c r="IAC49" s="1477"/>
      <c r="IAD49" s="1477"/>
      <c r="IAE49" s="1477"/>
      <c r="IAF49" s="1477"/>
      <c r="IAG49" s="1477"/>
      <c r="IAH49" s="1477"/>
      <c r="IAI49" s="1477"/>
      <c r="IAJ49" s="1477"/>
      <c r="IAK49" s="1477"/>
      <c r="IAL49" s="1477"/>
      <c r="IAM49" s="1477"/>
      <c r="IAN49" s="1477"/>
      <c r="IAO49" s="1477"/>
      <c r="IAP49" s="1477"/>
      <c r="IAQ49" s="1477"/>
      <c r="IAR49" s="1477"/>
      <c r="IAS49" s="1477"/>
      <c r="IAT49" s="1477"/>
      <c r="IAU49" s="1477"/>
      <c r="IAV49" s="1477"/>
      <c r="IAW49" s="1477"/>
      <c r="IAX49" s="1477"/>
      <c r="IAY49" s="1477"/>
      <c r="IAZ49" s="1477"/>
      <c r="IBA49" s="1477"/>
      <c r="IBB49" s="1477"/>
      <c r="IBC49" s="1477"/>
      <c r="IBD49" s="1477"/>
      <c r="IBE49" s="1477"/>
      <c r="IBF49" s="1477"/>
      <c r="IBG49" s="1477"/>
      <c r="IBH49" s="1477"/>
      <c r="IBI49" s="1477"/>
      <c r="IBJ49" s="1477"/>
      <c r="IBK49" s="1477"/>
      <c r="IBL49" s="1477"/>
      <c r="IBM49" s="1477"/>
      <c r="IBN49" s="1477"/>
      <c r="IBO49" s="1477"/>
      <c r="IBP49" s="1477"/>
      <c r="IBQ49" s="1477"/>
      <c r="IBR49" s="1477"/>
      <c r="IBS49" s="1477"/>
      <c r="IBT49" s="1477"/>
      <c r="IBU49" s="1477"/>
      <c r="IBV49" s="1477"/>
      <c r="IBW49" s="1477"/>
      <c r="IBX49" s="1477"/>
      <c r="IBY49" s="1477"/>
      <c r="IBZ49" s="1477"/>
      <c r="ICA49" s="1477"/>
      <c r="ICB49" s="1477"/>
      <c r="ICC49" s="1477"/>
      <c r="ICD49" s="1477"/>
      <c r="ICE49" s="1477"/>
      <c r="ICF49" s="1477"/>
      <c r="ICG49" s="1477"/>
      <c r="ICH49" s="1477"/>
      <c r="ICI49" s="1477"/>
      <c r="ICJ49" s="1477"/>
      <c r="ICK49" s="1477"/>
      <c r="ICL49" s="1477"/>
      <c r="ICM49" s="1477"/>
      <c r="ICN49" s="1477"/>
      <c r="ICO49" s="1477"/>
      <c r="ICP49" s="1477"/>
      <c r="ICQ49" s="1477"/>
      <c r="ICR49" s="1477"/>
      <c r="ICS49" s="1477"/>
      <c r="ICT49" s="1477"/>
      <c r="ICU49" s="1477"/>
      <c r="ICV49" s="1477"/>
      <c r="ICW49" s="1477"/>
      <c r="ICX49" s="1477"/>
      <c r="ICY49" s="1477"/>
      <c r="ICZ49" s="1477"/>
      <c r="IDA49" s="1477"/>
      <c r="IDB49" s="1477"/>
      <c r="IDC49" s="1477"/>
      <c r="IDD49" s="1477"/>
      <c r="IDE49" s="1477"/>
      <c r="IDF49" s="1477"/>
      <c r="IDG49" s="1477"/>
      <c r="IDH49" s="1477"/>
      <c r="IDI49" s="1477"/>
      <c r="IDJ49" s="1477"/>
      <c r="IDK49" s="1477"/>
      <c r="IDL49" s="1477"/>
      <c r="IDM49" s="1477"/>
      <c r="IDN49" s="1477"/>
      <c r="IDO49" s="1477"/>
      <c r="IDP49" s="1477"/>
      <c r="IDQ49" s="1477"/>
      <c r="IDR49" s="1477"/>
      <c r="IDS49" s="1477"/>
      <c r="IDT49" s="1477"/>
      <c r="IDU49" s="1477"/>
      <c r="IDV49" s="1477"/>
      <c r="IDW49" s="1477"/>
      <c r="IDX49" s="1477"/>
      <c r="IDY49" s="1477"/>
      <c r="IDZ49" s="1477"/>
      <c r="IEA49" s="1477"/>
      <c r="IEB49" s="1477"/>
      <c r="IEC49" s="1477"/>
      <c r="IED49" s="1477"/>
      <c r="IEE49" s="1477"/>
      <c r="IEF49" s="1477"/>
      <c r="IEG49" s="1477"/>
      <c r="IEH49" s="1477"/>
      <c r="IEI49" s="1477"/>
      <c r="IEJ49" s="1477"/>
      <c r="IEK49" s="1477"/>
      <c r="IEL49" s="1477"/>
      <c r="IEM49" s="1477"/>
      <c r="IEN49" s="1477"/>
      <c r="IEO49" s="1477"/>
      <c r="IEP49" s="1477"/>
      <c r="IEQ49" s="1477"/>
      <c r="IER49" s="1477"/>
      <c r="IES49" s="1477"/>
      <c r="IET49" s="1477"/>
      <c r="IEU49" s="1477"/>
      <c r="IEV49" s="1477"/>
      <c r="IEW49" s="1477"/>
      <c r="IEX49" s="1477"/>
      <c r="IEY49" s="1477"/>
      <c r="IEZ49" s="1477"/>
      <c r="IFA49" s="1477"/>
      <c r="IFB49" s="1477"/>
      <c r="IFC49" s="1477"/>
      <c r="IFD49" s="1477"/>
      <c r="IFE49" s="1477"/>
      <c r="IFF49" s="1477"/>
      <c r="IFG49" s="1477"/>
      <c r="IFH49" s="1477"/>
      <c r="IFI49" s="1477"/>
      <c r="IFJ49" s="1477"/>
      <c r="IFK49" s="1477"/>
      <c r="IFL49" s="1477"/>
      <c r="IFM49" s="1477"/>
      <c r="IFN49" s="1477"/>
      <c r="IFO49" s="1477"/>
      <c r="IFP49" s="1477"/>
      <c r="IFQ49" s="1477"/>
      <c r="IFR49" s="1477"/>
      <c r="IFS49" s="1477"/>
      <c r="IFT49" s="1477"/>
      <c r="IFU49" s="1477"/>
      <c r="IFV49" s="1477"/>
      <c r="IFW49" s="1477"/>
      <c r="IFX49" s="1477"/>
      <c r="IFY49" s="1477"/>
      <c r="IFZ49" s="1477"/>
      <c r="IGA49" s="1477"/>
      <c r="IGB49" s="1477"/>
      <c r="IGC49" s="1477"/>
      <c r="IGD49" s="1477"/>
      <c r="IGE49" s="1477"/>
      <c r="IGF49" s="1477"/>
      <c r="IGG49" s="1477"/>
      <c r="IGH49" s="1477"/>
      <c r="IGI49" s="1477"/>
      <c r="IGJ49" s="1477"/>
      <c r="IGK49" s="1477"/>
      <c r="IGL49" s="1477"/>
      <c r="IGM49" s="1477"/>
      <c r="IGN49" s="1477"/>
      <c r="IGO49" s="1477"/>
      <c r="IGP49" s="1477"/>
      <c r="IGQ49" s="1477"/>
      <c r="IGR49" s="1477"/>
      <c r="IGS49" s="1477"/>
      <c r="IGT49" s="1477"/>
      <c r="IGU49" s="1477"/>
      <c r="IGV49" s="1477"/>
      <c r="IGW49" s="1477"/>
      <c r="IGX49" s="1477"/>
      <c r="IGY49" s="1477"/>
      <c r="IGZ49" s="1477"/>
      <c r="IHA49" s="1477"/>
      <c r="IHB49" s="1477"/>
      <c r="IHC49" s="1477"/>
      <c r="IHD49" s="1477"/>
      <c r="IHE49" s="1477"/>
      <c r="IHF49" s="1477"/>
      <c r="IHG49" s="1477"/>
      <c r="IHH49" s="1477"/>
      <c r="IHI49" s="1477"/>
      <c r="IHJ49" s="1477"/>
      <c r="IHK49" s="1477"/>
      <c r="IHL49" s="1477"/>
      <c r="IHM49" s="1477"/>
      <c r="IHN49" s="1477"/>
      <c r="IHO49" s="1477"/>
      <c r="IHP49" s="1477"/>
      <c r="IHQ49" s="1477"/>
      <c r="IHR49" s="1477"/>
      <c r="IHS49" s="1477"/>
      <c r="IHT49" s="1477"/>
      <c r="IHU49" s="1477"/>
      <c r="IHV49" s="1477"/>
      <c r="IHW49" s="1477"/>
      <c r="IHX49" s="1477"/>
      <c r="IHY49" s="1477"/>
      <c r="IHZ49" s="1477"/>
      <c r="IIA49" s="1477"/>
      <c r="IIB49" s="1477"/>
      <c r="IIC49" s="1477"/>
      <c r="IID49" s="1477"/>
      <c r="IIE49" s="1477"/>
      <c r="IIF49" s="1477"/>
      <c r="IIG49" s="1477"/>
      <c r="IIH49" s="1477"/>
      <c r="III49" s="1477"/>
      <c r="IIJ49" s="1477"/>
      <c r="IIK49" s="1477"/>
      <c r="IIL49" s="1477"/>
      <c r="IIM49" s="1477"/>
      <c r="IIN49" s="1477"/>
      <c r="IIO49" s="1477"/>
      <c r="IIP49" s="1477"/>
      <c r="IIQ49" s="1477"/>
      <c r="IIR49" s="1477"/>
      <c r="IIS49" s="1477"/>
      <c r="IIT49" s="1477"/>
      <c r="IIU49" s="1477"/>
      <c r="IIV49" s="1477"/>
      <c r="IIW49" s="1477"/>
      <c r="IIX49" s="1477"/>
      <c r="IIY49" s="1477"/>
      <c r="IIZ49" s="1477"/>
      <c r="IJA49" s="1477"/>
      <c r="IJB49" s="1477"/>
      <c r="IJC49" s="1477"/>
      <c r="IJD49" s="1477"/>
      <c r="IJE49" s="1477"/>
      <c r="IJF49" s="1477"/>
      <c r="IJG49" s="1477"/>
      <c r="IJH49" s="1477"/>
      <c r="IJI49" s="1477"/>
      <c r="IJJ49" s="1477"/>
      <c r="IJK49" s="1477"/>
      <c r="IJL49" s="1477"/>
      <c r="IJM49" s="1477"/>
      <c r="IJN49" s="1477"/>
      <c r="IJO49" s="1477"/>
      <c r="IJP49" s="1477"/>
      <c r="IJQ49" s="1477"/>
      <c r="IJR49" s="1477"/>
      <c r="IJS49" s="1477"/>
      <c r="IJT49" s="1477"/>
      <c r="IJU49" s="1477"/>
      <c r="IJV49" s="1477"/>
      <c r="IJW49" s="1477"/>
      <c r="IJX49" s="1477"/>
      <c r="IJY49" s="1477"/>
      <c r="IJZ49" s="1477"/>
      <c r="IKA49" s="1477"/>
      <c r="IKB49" s="1477"/>
      <c r="IKC49" s="1477"/>
      <c r="IKD49" s="1477"/>
      <c r="IKE49" s="1477"/>
      <c r="IKF49" s="1477"/>
      <c r="IKG49" s="1477"/>
      <c r="IKH49" s="1477"/>
      <c r="IKI49" s="1477"/>
      <c r="IKJ49" s="1477"/>
      <c r="IKK49" s="1477"/>
      <c r="IKL49" s="1477"/>
      <c r="IKM49" s="1477"/>
      <c r="IKN49" s="1477"/>
      <c r="IKO49" s="1477"/>
      <c r="IKP49" s="1477"/>
      <c r="IKQ49" s="1477"/>
      <c r="IKR49" s="1477"/>
      <c r="IKS49" s="1477"/>
      <c r="IKT49" s="1477"/>
      <c r="IKU49" s="1477"/>
      <c r="IKV49" s="1477"/>
      <c r="IKW49" s="1477"/>
      <c r="IKX49" s="1477"/>
      <c r="IKY49" s="1477"/>
      <c r="IKZ49" s="1477"/>
      <c r="ILA49" s="1477"/>
      <c r="ILB49" s="1477"/>
      <c r="ILC49" s="1477"/>
      <c r="ILD49" s="1477"/>
      <c r="ILE49" s="1477"/>
      <c r="ILF49" s="1477"/>
      <c r="ILG49" s="1477"/>
      <c r="ILH49" s="1477"/>
      <c r="ILI49" s="1477"/>
      <c r="ILJ49" s="1477"/>
      <c r="ILK49" s="1477"/>
      <c r="ILL49" s="1477"/>
      <c r="ILM49" s="1477"/>
      <c r="ILN49" s="1477"/>
      <c r="ILO49" s="1477"/>
      <c r="ILP49" s="1477"/>
      <c r="ILQ49" s="1477"/>
      <c r="ILR49" s="1477"/>
      <c r="ILS49" s="1477"/>
      <c r="ILT49" s="1477"/>
      <c r="ILU49" s="1477"/>
      <c r="ILV49" s="1477"/>
      <c r="ILW49" s="1477"/>
      <c r="ILX49" s="1477"/>
      <c r="ILY49" s="1477"/>
      <c r="ILZ49" s="1477"/>
      <c r="IMA49" s="1477"/>
      <c r="IMB49" s="1477"/>
      <c r="IMC49" s="1477"/>
      <c r="IMD49" s="1477"/>
      <c r="IME49" s="1477"/>
      <c r="IMF49" s="1477"/>
      <c r="IMG49" s="1477"/>
      <c r="IMH49" s="1477"/>
      <c r="IMI49" s="1477"/>
      <c r="IMJ49" s="1477"/>
      <c r="IMK49" s="1477"/>
      <c r="IML49" s="1477"/>
      <c r="IMM49" s="1477"/>
      <c r="IMN49" s="1477"/>
      <c r="IMO49" s="1477"/>
      <c r="IMP49" s="1477"/>
      <c r="IMQ49" s="1477"/>
      <c r="IMR49" s="1477"/>
      <c r="IMS49" s="1477"/>
      <c r="IMT49" s="1477"/>
      <c r="IMU49" s="1477"/>
      <c r="IMV49" s="1477"/>
      <c r="IMW49" s="1477"/>
      <c r="IMX49" s="1477"/>
      <c r="IMY49" s="1477"/>
      <c r="IMZ49" s="1477"/>
      <c r="INA49" s="1477"/>
      <c r="INB49" s="1477"/>
      <c r="INC49" s="1477"/>
      <c r="IND49" s="1477"/>
      <c r="INE49" s="1477"/>
      <c r="INF49" s="1477"/>
      <c r="ING49" s="1477"/>
      <c r="INH49" s="1477"/>
      <c r="INI49" s="1477"/>
      <c r="INJ49" s="1477"/>
      <c r="INK49" s="1477"/>
      <c r="INL49" s="1477"/>
      <c r="INM49" s="1477"/>
      <c r="INN49" s="1477"/>
      <c r="INO49" s="1477"/>
      <c r="INP49" s="1477"/>
      <c r="INQ49" s="1477"/>
      <c r="INR49" s="1477"/>
      <c r="INS49" s="1477"/>
      <c r="INT49" s="1477"/>
      <c r="INU49" s="1477"/>
      <c r="INV49" s="1477"/>
      <c r="INW49" s="1477"/>
      <c r="INX49" s="1477"/>
      <c r="INY49" s="1477"/>
      <c r="INZ49" s="1477"/>
      <c r="IOA49" s="1477"/>
      <c r="IOB49" s="1477"/>
      <c r="IOC49" s="1477"/>
      <c r="IOD49" s="1477"/>
      <c r="IOE49" s="1477"/>
      <c r="IOF49" s="1477"/>
      <c r="IOG49" s="1477"/>
      <c r="IOH49" s="1477"/>
      <c r="IOI49" s="1477"/>
      <c r="IOJ49" s="1477"/>
      <c r="IOK49" s="1477"/>
      <c r="IOL49" s="1477"/>
      <c r="IOM49" s="1477"/>
      <c r="ION49" s="1477"/>
      <c r="IOO49" s="1477"/>
      <c r="IOP49" s="1477"/>
      <c r="IOQ49" s="1477"/>
      <c r="IOR49" s="1477"/>
      <c r="IOS49" s="1477"/>
      <c r="IOT49" s="1477"/>
      <c r="IOU49" s="1477"/>
      <c r="IOV49" s="1477"/>
      <c r="IOW49" s="1477"/>
      <c r="IOX49" s="1477"/>
      <c r="IOY49" s="1477"/>
      <c r="IOZ49" s="1477"/>
      <c r="IPA49" s="1477"/>
      <c r="IPB49" s="1477"/>
      <c r="IPC49" s="1477"/>
      <c r="IPD49" s="1477"/>
      <c r="IPE49" s="1477"/>
      <c r="IPF49" s="1477"/>
      <c r="IPG49" s="1477"/>
      <c r="IPH49" s="1477"/>
      <c r="IPI49" s="1477"/>
      <c r="IPJ49" s="1477"/>
      <c r="IPK49" s="1477"/>
      <c r="IPL49" s="1477"/>
      <c r="IPM49" s="1477"/>
      <c r="IPN49" s="1477"/>
      <c r="IPO49" s="1477"/>
      <c r="IPP49" s="1477"/>
      <c r="IPQ49" s="1477"/>
      <c r="IPR49" s="1477"/>
      <c r="IPS49" s="1477"/>
      <c r="IPT49" s="1477"/>
      <c r="IPU49" s="1477"/>
      <c r="IPV49" s="1477"/>
      <c r="IPW49" s="1477"/>
      <c r="IPX49" s="1477"/>
      <c r="IPY49" s="1477"/>
      <c r="IPZ49" s="1477"/>
      <c r="IQA49" s="1477"/>
      <c r="IQB49" s="1477"/>
      <c r="IQC49" s="1477"/>
      <c r="IQD49" s="1477"/>
      <c r="IQE49" s="1477"/>
      <c r="IQF49" s="1477"/>
      <c r="IQG49" s="1477"/>
      <c r="IQH49" s="1477"/>
      <c r="IQI49" s="1477"/>
      <c r="IQJ49" s="1477"/>
      <c r="IQK49" s="1477"/>
      <c r="IQL49" s="1477"/>
      <c r="IQM49" s="1477"/>
      <c r="IQN49" s="1477"/>
      <c r="IQO49" s="1477"/>
      <c r="IQP49" s="1477"/>
      <c r="IQQ49" s="1477"/>
      <c r="IQR49" s="1477"/>
      <c r="IQS49" s="1477"/>
      <c r="IQT49" s="1477"/>
      <c r="IQU49" s="1477"/>
      <c r="IQV49" s="1477"/>
      <c r="IQW49" s="1477"/>
      <c r="IQX49" s="1477"/>
      <c r="IQY49" s="1477"/>
      <c r="IQZ49" s="1477"/>
      <c r="IRA49" s="1477"/>
      <c r="IRB49" s="1477"/>
      <c r="IRC49" s="1477"/>
      <c r="IRD49" s="1477"/>
      <c r="IRE49" s="1477"/>
      <c r="IRF49" s="1477"/>
      <c r="IRG49" s="1477"/>
      <c r="IRH49" s="1477"/>
      <c r="IRI49" s="1477"/>
      <c r="IRJ49" s="1477"/>
      <c r="IRK49" s="1477"/>
      <c r="IRL49" s="1477"/>
      <c r="IRM49" s="1477"/>
      <c r="IRN49" s="1477"/>
      <c r="IRO49" s="1477"/>
      <c r="IRP49" s="1477"/>
      <c r="IRQ49" s="1477"/>
      <c r="IRR49" s="1477"/>
      <c r="IRS49" s="1477"/>
      <c r="IRT49" s="1477"/>
      <c r="IRU49" s="1477"/>
      <c r="IRV49" s="1477"/>
      <c r="IRW49" s="1477"/>
      <c r="IRX49" s="1477"/>
      <c r="IRY49" s="1477"/>
      <c r="IRZ49" s="1477"/>
      <c r="ISA49" s="1477"/>
      <c r="ISB49" s="1477"/>
      <c r="ISC49" s="1477"/>
      <c r="ISD49" s="1477"/>
      <c r="ISE49" s="1477"/>
      <c r="ISF49" s="1477"/>
      <c r="ISG49" s="1477"/>
      <c r="ISH49" s="1477"/>
      <c r="ISI49" s="1477"/>
      <c r="ISJ49" s="1477"/>
      <c r="ISK49" s="1477"/>
      <c r="ISL49" s="1477"/>
      <c r="ISM49" s="1477"/>
      <c r="ISN49" s="1477"/>
      <c r="ISO49" s="1477"/>
      <c r="ISP49" s="1477"/>
      <c r="ISQ49" s="1477"/>
      <c r="ISR49" s="1477"/>
      <c r="ISS49" s="1477"/>
      <c r="IST49" s="1477"/>
      <c r="ISU49" s="1477"/>
      <c r="ISV49" s="1477"/>
      <c r="ISW49" s="1477"/>
      <c r="ISX49" s="1477"/>
      <c r="ISY49" s="1477"/>
      <c r="ISZ49" s="1477"/>
      <c r="ITA49" s="1477"/>
      <c r="ITB49" s="1477"/>
      <c r="ITC49" s="1477"/>
      <c r="ITD49" s="1477"/>
      <c r="ITE49" s="1477"/>
      <c r="ITF49" s="1477"/>
      <c r="ITG49" s="1477"/>
      <c r="ITH49" s="1477"/>
      <c r="ITI49" s="1477"/>
      <c r="ITJ49" s="1477"/>
      <c r="ITK49" s="1477"/>
      <c r="ITL49" s="1477"/>
      <c r="ITM49" s="1477"/>
      <c r="ITN49" s="1477"/>
      <c r="ITO49" s="1477"/>
      <c r="ITP49" s="1477"/>
      <c r="ITQ49" s="1477"/>
      <c r="ITR49" s="1477"/>
      <c r="ITS49" s="1477"/>
      <c r="ITT49" s="1477"/>
      <c r="ITU49" s="1477"/>
      <c r="ITV49" s="1477"/>
      <c r="ITW49" s="1477"/>
      <c r="ITX49" s="1477"/>
      <c r="ITY49" s="1477"/>
      <c r="ITZ49" s="1477"/>
      <c r="IUA49" s="1477"/>
      <c r="IUB49" s="1477"/>
      <c r="IUC49" s="1477"/>
      <c r="IUD49" s="1477"/>
      <c r="IUE49" s="1477"/>
      <c r="IUF49" s="1477"/>
      <c r="IUG49" s="1477"/>
      <c r="IUH49" s="1477"/>
      <c r="IUI49" s="1477"/>
      <c r="IUJ49" s="1477"/>
      <c r="IUK49" s="1477"/>
      <c r="IUL49" s="1477"/>
      <c r="IUM49" s="1477"/>
      <c r="IUN49" s="1477"/>
      <c r="IUO49" s="1477"/>
      <c r="IUP49" s="1477"/>
      <c r="IUQ49" s="1477"/>
      <c r="IUR49" s="1477"/>
      <c r="IUS49" s="1477"/>
      <c r="IUT49" s="1477"/>
      <c r="IUU49" s="1477"/>
      <c r="IUV49" s="1477"/>
      <c r="IUW49" s="1477"/>
      <c r="IUX49" s="1477"/>
      <c r="IUY49" s="1477"/>
      <c r="IUZ49" s="1477"/>
      <c r="IVA49" s="1477"/>
      <c r="IVB49" s="1477"/>
      <c r="IVC49" s="1477"/>
      <c r="IVD49" s="1477"/>
      <c r="IVE49" s="1477"/>
      <c r="IVF49" s="1477"/>
      <c r="IVG49" s="1477"/>
      <c r="IVH49" s="1477"/>
      <c r="IVI49" s="1477"/>
      <c r="IVJ49" s="1477"/>
      <c r="IVK49" s="1477"/>
      <c r="IVL49" s="1477"/>
      <c r="IVM49" s="1477"/>
      <c r="IVN49" s="1477"/>
      <c r="IVO49" s="1477"/>
      <c r="IVP49" s="1477"/>
      <c r="IVQ49" s="1477"/>
      <c r="IVR49" s="1477"/>
      <c r="IVS49" s="1477"/>
      <c r="IVT49" s="1477"/>
      <c r="IVU49" s="1477"/>
      <c r="IVV49" s="1477"/>
      <c r="IVW49" s="1477"/>
      <c r="IVX49" s="1477"/>
      <c r="IVY49" s="1477"/>
      <c r="IVZ49" s="1477"/>
      <c r="IWA49" s="1477"/>
      <c r="IWB49" s="1477"/>
      <c r="IWC49" s="1477"/>
      <c r="IWD49" s="1477"/>
      <c r="IWE49" s="1477"/>
      <c r="IWF49" s="1477"/>
      <c r="IWG49" s="1477"/>
      <c r="IWH49" s="1477"/>
      <c r="IWI49" s="1477"/>
      <c r="IWJ49" s="1477"/>
      <c r="IWK49" s="1477"/>
      <c r="IWL49" s="1477"/>
      <c r="IWM49" s="1477"/>
      <c r="IWN49" s="1477"/>
      <c r="IWO49" s="1477"/>
      <c r="IWP49" s="1477"/>
      <c r="IWQ49" s="1477"/>
      <c r="IWR49" s="1477"/>
      <c r="IWS49" s="1477"/>
      <c r="IWT49" s="1477"/>
      <c r="IWU49" s="1477"/>
      <c r="IWV49" s="1477"/>
      <c r="IWW49" s="1477"/>
      <c r="IWX49" s="1477"/>
      <c r="IWY49" s="1477"/>
      <c r="IWZ49" s="1477"/>
      <c r="IXA49" s="1477"/>
      <c r="IXB49" s="1477"/>
      <c r="IXC49" s="1477"/>
      <c r="IXD49" s="1477"/>
      <c r="IXE49" s="1477"/>
      <c r="IXF49" s="1477"/>
      <c r="IXG49" s="1477"/>
      <c r="IXH49" s="1477"/>
      <c r="IXI49" s="1477"/>
      <c r="IXJ49" s="1477"/>
      <c r="IXK49" s="1477"/>
      <c r="IXL49" s="1477"/>
      <c r="IXM49" s="1477"/>
      <c r="IXN49" s="1477"/>
      <c r="IXO49" s="1477"/>
      <c r="IXP49" s="1477"/>
      <c r="IXQ49" s="1477"/>
      <c r="IXR49" s="1477"/>
      <c r="IXS49" s="1477"/>
      <c r="IXT49" s="1477"/>
      <c r="IXU49" s="1477"/>
      <c r="IXV49" s="1477"/>
      <c r="IXW49" s="1477"/>
      <c r="IXX49" s="1477"/>
      <c r="IXY49" s="1477"/>
      <c r="IXZ49" s="1477"/>
      <c r="IYA49" s="1477"/>
      <c r="IYB49" s="1477"/>
      <c r="IYC49" s="1477"/>
      <c r="IYD49" s="1477"/>
      <c r="IYE49" s="1477"/>
      <c r="IYF49" s="1477"/>
      <c r="IYG49" s="1477"/>
      <c r="IYH49" s="1477"/>
      <c r="IYI49" s="1477"/>
      <c r="IYJ49" s="1477"/>
      <c r="IYK49" s="1477"/>
      <c r="IYL49" s="1477"/>
      <c r="IYM49" s="1477"/>
      <c r="IYN49" s="1477"/>
      <c r="IYO49" s="1477"/>
      <c r="IYP49" s="1477"/>
      <c r="IYQ49" s="1477"/>
      <c r="IYR49" s="1477"/>
      <c r="IYS49" s="1477"/>
      <c r="IYT49" s="1477"/>
      <c r="IYU49" s="1477"/>
      <c r="IYV49" s="1477"/>
      <c r="IYW49" s="1477"/>
      <c r="IYX49" s="1477"/>
      <c r="IYY49" s="1477"/>
      <c r="IYZ49" s="1477"/>
      <c r="IZA49" s="1477"/>
      <c r="IZB49" s="1477"/>
      <c r="IZC49" s="1477"/>
      <c r="IZD49" s="1477"/>
      <c r="IZE49" s="1477"/>
      <c r="IZF49" s="1477"/>
      <c r="IZG49" s="1477"/>
      <c r="IZH49" s="1477"/>
      <c r="IZI49" s="1477"/>
      <c r="IZJ49" s="1477"/>
      <c r="IZK49" s="1477"/>
      <c r="IZL49" s="1477"/>
      <c r="IZM49" s="1477"/>
      <c r="IZN49" s="1477"/>
      <c r="IZO49" s="1477"/>
      <c r="IZP49" s="1477"/>
      <c r="IZQ49" s="1477"/>
      <c r="IZR49" s="1477"/>
      <c r="IZS49" s="1477"/>
      <c r="IZT49" s="1477"/>
      <c r="IZU49" s="1477"/>
      <c r="IZV49" s="1477"/>
      <c r="IZW49" s="1477"/>
      <c r="IZX49" s="1477"/>
      <c r="IZY49" s="1477"/>
      <c r="IZZ49" s="1477"/>
      <c r="JAA49" s="1477"/>
      <c r="JAB49" s="1477"/>
      <c r="JAC49" s="1477"/>
      <c r="JAD49" s="1477"/>
      <c r="JAE49" s="1477"/>
      <c r="JAF49" s="1477"/>
      <c r="JAG49" s="1477"/>
      <c r="JAH49" s="1477"/>
      <c r="JAI49" s="1477"/>
      <c r="JAJ49" s="1477"/>
      <c r="JAK49" s="1477"/>
      <c r="JAL49" s="1477"/>
      <c r="JAM49" s="1477"/>
      <c r="JAN49" s="1477"/>
      <c r="JAO49" s="1477"/>
      <c r="JAP49" s="1477"/>
      <c r="JAQ49" s="1477"/>
      <c r="JAR49" s="1477"/>
      <c r="JAS49" s="1477"/>
      <c r="JAT49" s="1477"/>
      <c r="JAU49" s="1477"/>
      <c r="JAV49" s="1477"/>
      <c r="JAW49" s="1477"/>
      <c r="JAX49" s="1477"/>
      <c r="JAY49" s="1477"/>
      <c r="JAZ49" s="1477"/>
      <c r="JBA49" s="1477"/>
      <c r="JBB49" s="1477"/>
      <c r="JBC49" s="1477"/>
      <c r="JBD49" s="1477"/>
      <c r="JBE49" s="1477"/>
      <c r="JBF49" s="1477"/>
      <c r="JBG49" s="1477"/>
      <c r="JBH49" s="1477"/>
      <c r="JBI49" s="1477"/>
      <c r="JBJ49" s="1477"/>
      <c r="JBK49" s="1477"/>
      <c r="JBL49" s="1477"/>
      <c r="JBM49" s="1477"/>
      <c r="JBN49" s="1477"/>
      <c r="JBO49" s="1477"/>
      <c r="JBP49" s="1477"/>
      <c r="JBQ49" s="1477"/>
      <c r="JBR49" s="1477"/>
      <c r="JBS49" s="1477"/>
      <c r="JBT49" s="1477"/>
      <c r="JBU49" s="1477"/>
      <c r="JBV49" s="1477"/>
      <c r="JBW49" s="1477"/>
      <c r="JBX49" s="1477"/>
      <c r="JBY49" s="1477"/>
      <c r="JBZ49" s="1477"/>
      <c r="JCA49" s="1477"/>
      <c r="JCB49" s="1477"/>
      <c r="JCC49" s="1477"/>
      <c r="JCD49" s="1477"/>
      <c r="JCE49" s="1477"/>
      <c r="JCF49" s="1477"/>
      <c r="JCG49" s="1477"/>
      <c r="JCH49" s="1477"/>
      <c r="JCI49" s="1477"/>
      <c r="JCJ49" s="1477"/>
      <c r="JCK49" s="1477"/>
      <c r="JCL49" s="1477"/>
      <c r="JCM49" s="1477"/>
      <c r="JCN49" s="1477"/>
      <c r="JCO49" s="1477"/>
      <c r="JCP49" s="1477"/>
      <c r="JCQ49" s="1477"/>
      <c r="JCR49" s="1477"/>
      <c r="JCS49" s="1477"/>
      <c r="JCT49" s="1477"/>
      <c r="JCU49" s="1477"/>
      <c r="JCV49" s="1477"/>
      <c r="JCW49" s="1477"/>
      <c r="JCX49" s="1477"/>
      <c r="JCY49" s="1477"/>
      <c r="JCZ49" s="1477"/>
      <c r="JDA49" s="1477"/>
      <c r="JDB49" s="1477"/>
      <c r="JDC49" s="1477"/>
      <c r="JDD49" s="1477"/>
      <c r="JDE49" s="1477"/>
      <c r="JDF49" s="1477"/>
      <c r="JDG49" s="1477"/>
      <c r="JDH49" s="1477"/>
      <c r="JDI49" s="1477"/>
      <c r="JDJ49" s="1477"/>
      <c r="JDK49" s="1477"/>
      <c r="JDL49" s="1477"/>
      <c r="JDM49" s="1477"/>
      <c r="JDN49" s="1477"/>
      <c r="JDO49" s="1477"/>
      <c r="JDP49" s="1477"/>
      <c r="JDQ49" s="1477"/>
      <c r="JDR49" s="1477"/>
      <c r="JDS49" s="1477"/>
      <c r="JDT49" s="1477"/>
      <c r="JDU49" s="1477"/>
      <c r="JDV49" s="1477"/>
      <c r="JDW49" s="1477"/>
      <c r="JDX49" s="1477"/>
      <c r="JDY49" s="1477"/>
      <c r="JDZ49" s="1477"/>
      <c r="JEA49" s="1477"/>
      <c r="JEB49" s="1477"/>
      <c r="JEC49" s="1477"/>
      <c r="JED49" s="1477"/>
      <c r="JEE49" s="1477"/>
      <c r="JEF49" s="1477"/>
      <c r="JEG49" s="1477"/>
      <c r="JEH49" s="1477"/>
      <c r="JEI49" s="1477"/>
      <c r="JEJ49" s="1477"/>
      <c r="JEK49" s="1477"/>
      <c r="JEL49" s="1477"/>
      <c r="JEM49" s="1477"/>
      <c r="JEN49" s="1477"/>
      <c r="JEO49" s="1477"/>
      <c r="JEP49" s="1477"/>
      <c r="JEQ49" s="1477"/>
      <c r="JER49" s="1477"/>
      <c r="JES49" s="1477"/>
      <c r="JET49" s="1477"/>
      <c r="JEU49" s="1477"/>
      <c r="JEV49" s="1477"/>
      <c r="JEW49" s="1477"/>
      <c r="JEX49" s="1477"/>
      <c r="JEY49" s="1477"/>
      <c r="JEZ49" s="1477"/>
      <c r="JFA49" s="1477"/>
      <c r="JFB49" s="1477"/>
      <c r="JFC49" s="1477"/>
      <c r="JFD49" s="1477"/>
      <c r="JFE49" s="1477"/>
      <c r="JFF49" s="1477"/>
      <c r="JFG49" s="1477"/>
      <c r="JFH49" s="1477"/>
      <c r="JFI49" s="1477"/>
      <c r="JFJ49" s="1477"/>
      <c r="JFK49" s="1477"/>
      <c r="JFL49" s="1477"/>
      <c r="JFM49" s="1477"/>
      <c r="JFN49" s="1477"/>
      <c r="JFO49" s="1477"/>
      <c r="JFP49" s="1477"/>
      <c r="JFQ49" s="1477"/>
      <c r="JFR49" s="1477"/>
      <c r="JFS49" s="1477"/>
      <c r="JFT49" s="1477"/>
      <c r="JFU49" s="1477"/>
      <c r="JFV49" s="1477"/>
      <c r="JFW49" s="1477"/>
      <c r="JFX49" s="1477"/>
      <c r="JFY49" s="1477"/>
      <c r="JFZ49" s="1477"/>
      <c r="JGA49" s="1477"/>
      <c r="JGB49" s="1477"/>
      <c r="JGC49" s="1477"/>
      <c r="JGD49" s="1477"/>
      <c r="JGE49" s="1477"/>
      <c r="JGF49" s="1477"/>
      <c r="JGG49" s="1477"/>
      <c r="JGH49" s="1477"/>
      <c r="JGI49" s="1477"/>
      <c r="JGJ49" s="1477"/>
      <c r="JGK49" s="1477"/>
      <c r="JGL49" s="1477"/>
      <c r="JGM49" s="1477"/>
      <c r="JGN49" s="1477"/>
      <c r="JGO49" s="1477"/>
      <c r="JGP49" s="1477"/>
      <c r="JGQ49" s="1477"/>
      <c r="JGR49" s="1477"/>
      <c r="JGS49" s="1477"/>
      <c r="JGT49" s="1477"/>
      <c r="JGU49" s="1477"/>
      <c r="JGV49" s="1477"/>
      <c r="JGW49" s="1477"/>
      <c r="JGX49" s="1477"/>
      <c r="JGY49" s="1477"/>
      <c r="JGZ49" s="1477"/>
      <c r="JHA49" s="1477"/>
      <c r="JHB49" s="1477"/>
      <c r="JHC49" s="1477"/>
      <c r="JHD49" s="1477"/>
      <c r="JHE49" s="1477"/>
      <c r="JHF49" s="1477"/>
      <c r="JHG49" s="1477"/>
      <c r="JHH49" s="1477"/>
      <c r="JHI49" s="1477"/>
      <c r="JHJ49" s="1477"/>
      <c r="JHK49" s="1477"/>
      <c r="JHL49" s="1477"/>
      <c r="JHM49" s="1477"/>
      <c r="JHN49" s="1477"/>
      <c r="JHO49" s="1477"/>
      <c r="JHP49" s="1477"/>
      <c r="JHQ49" s="1477"/>
      <c r="JHR49" s="1477"/>
      <c r="JHS49" s="1477"/>
      <c r="JHT49" s="1477"/>
      <c r="JHU49" s="1477"/>
      <c r="JHV49" s="1477"/>
      <c r="JHW49" s="1477"/>
      <c r="JHX49" s="1477"/>
      <c r="JHY49" s="1477"/>
      <c r="JHZ49" s="1477"/>
      <c r="JIA49" s="1477"/>
      <c r="JIB49" s="1477"/>
      <c r="JIC49" s="1477"/>
      <c r="JID49" s="1477"/>
      <c r="JIE49" s="1477"/>
      <c r="JIF49" s="1477"/>
      <c r="JIG49" s="1477"/>
      <c r="JIH49" s="1477"/>
      <c r="JII49" s="1477"/>
      <c r="JIJ49" s="1477"/>
      <c r="JIK49" s="1477"/>
      <c r="JIL49" s="1477"/>
      <c r="JIM49" s="1477"/>
      <c r="JIN49" s="1477"/>
      <c r="JIO49" s="1477"/>
      <c r="JIP49" s="1477"/>
      <c r="JIQ49" s="1477"/>
      <c r="JIR49" s="1477"/>
      <c r="JIS49" s="1477"/>
      <c r="JIT49" s="1477"/>
      <c r="JIU49" s="1477"/>
      <c r="JIV49" s="1477"/>
      <c r="JIW49" s="1477"/>
      <c r="JIX49" s="1477"/>
      <c r="JIY49" s="1477"/>
      <c r="JIZ49" s="1477"/>
      <c r="JJA49" s="1477"/>
      <c r="JJB49" s="1477"/>
      <c r="JJC49" s="1477"/>
      <c r="JJD49" s="1477"/>
      <c r="JJE49" s="1477"/>
      <c r="JJF49" s="1477"/>
      <c r="JJG49" s="1477"/>
      <c r="JJH49" s="1477"/>
      <c r="JJI49" s="1477"/>
      <c r="JJJ49" s="1477"/>
      <c r="JJK49" s="1477"/>
      <c r="JJL49" s="1477"/>
      <c r="JJM49" s="1477"/>
      <c r="JJN49" s="1477"/>
      <c r="JJO49" s="1477"/>
      <c r="JJP49" s="1477"/>
      <c r="JJQ49" s="1477"/>
      <c r="JJR49" s="1477"/>
      <c r="JJS49" s="1477"/>
      <c r="JJT49" s="1477"/>
      <c r="JJU49" s="1477"/>
      <c r="JJV49" s="1477"/>
      <c r="JJW49" s="1477"/>
      <c r="JJX49" s="1477"/>
      <c r="JJY49" s="1477"/>
      <c r="JJZ49" s="1477"/>
      <c r="JKA49" s="1477"/>
      <c r="JKB49" s="1477"/>
      <c r="JKC49" s="1477"/>
      <c r="JKD49" s="1477"/>
      <c r="JKE49" s="1477"/>
      <c r="JKF49" s="1477"/>
      <c r="JKG49" s="1477"/>
      <c r="JKH49" s="1477"/>
      <c r="JKI49" s="1477"/>
      <c r="JKJ49" s="1477"/>
      <c r="JKK49" s="1477"/>
      <c r="JKL49" s="1477"/>
      <c r="JKM49" s="1477"/>
      <c r="JKN49" s="1477"/>
      <c r="JKO49" s="1477"/>
      <c r="JKP49" s="1477"/>
      <c r="JKQ49" s="1477"/>
      <c r="JKR49" s="1477"/>
      <c r="JKS49" s="1477"/>
      <c r="JKT49" s="1477"/>
      <c r="JKU49" s="1477"/>
      <c r="JKV49" s="1477"/>
      <c r="JKW49" s="1477"/>
      <c r="JKX49" s="1477"/>
      <c r="JKY49" s="1477"/>
      <c r="JKZ49" s="1477"/>
      <c r="JLA49" s="1477"/>
      <c r="JLB49" s="1477"/>
      <c r="JLC49" s="1477"/>
      <c r="JLD49" s="1477"/>
      <c r="JLE49" s="1477"/>
      <c r="JLF49" s="1477"/>
      <c r="JLG49" s="1477"/>
      <c r="JLH49" s="1477"/>
      <c r="JLI49" s="1477"/>
      <c r="JLJ49" s="1477"/>
      <c r="JLK49" s="1477"/>
      <c r="JLL49" s="1477"/>
      <c r="JLM49" s="1477"/>
      <c r="JLN49" s="1477"/>
      <c r="JLO49" s="1477"/>
      <c r="JLP49" s="1477"/>
      <c r="JLQ49" s="1477"/>
      <c r="JLR49" s="1477"/>
      <c r="JLS49" s="1477"/>
      <c r="JLT49" s="1477"/>
      <c r="JLU49" s="1477"/>
      <c r="JLV49" s="1477"/>
      <c r="JLW49" s="1477"/>
      <c r="JLX49" s="1477"/>
      <c r="JLY49" s="1477"/>
      <c r="JLZ49" s="1477"/>
      <c r="JMA49" s="1477"/>
      <c r="JMB49" s="1477"/>
      <c r="JMC49" s="1477"/>
      <c r="JMD49" s="1477"/>
      <c r="JME49" s="1477"/>
      <c r="JMF49" s="1477"/>
      <c r="JMG49" s="1477"/>
      <c r="JMH49" s="1477"/>
      <c r="JMI49" s="1477"/>
      <c r="JMJ49" s="1477"/>
      <c r="JMK49" s="1477"/>
      <c r="JML49" s="1477"/>
      <c r="JMM49" s="1477"/>
      <c r="JMN49" s="1477"/>
      <c r="JMO49" s="1477"/>
      <c r="JMP49" s="1477"/>
      <c r="JMQ49" s="1477"/>
      <c r="JMR49" s="1477"/>
      <c r="JMS49" s="1477"/>
      <c r="JMT49" s="1477"/>
      <c r="JMU49" s="1477"/>
      <c r="JMV49" s="1477"/>
      <c r="JMW49" s="1477"/>
      <c r="JMX49" s="1477"/>
      <c r="JMY49" s="1477"/>
      <c r="JMZ49" s="1477"/>
      <c r="JNA49" s="1477"/>
      <c r="JNB49" s="1477"/>
      <c r="JNC49" s="1477"/>
      <c r="JND49" s="1477"/>
      <c r="JNE49" s="1477"/>
      <c r="JNF49" s="1477"/>
      <c r="JNG49" s="1477"/>
      <c r="JNH49" s="1477"/>
      <c r="JNI49" s="1477"/>
      <c r="JNJ49" s="1477"/>
      <c r="JNK49" s="1477"/>
      <c r="JNL49" s="1477"/>
      <c r="JNM49" s="1477"/>
      <c r="JNN49" s="1477"/>
      <c r="JNO49" s="1477"/>
      <c r="JNP49" s="1477"/>
      <c r="JNQ49" s="1477"/>
      <c r="JNR49" s="1477"/>
      <c r="JNS49" s="1477"/>
      <c r="JNT49" s="1477"/>
      <c r="JNU49" s="1477"/>
      <c r="JNV49" s="1477"/>
      <c r="JNW49" s="1477"/>
      <c r="JNX49" s="1477"/>
      <c r="JNY49" s="1477"/>
      <c r="JNZ49" s="1477"/>
      <c r="JOA49" s="1477"/>
      <c r="JOB49" s="1477"/>
      <c r="JOC49" s="1477"/>
      <c r="JOD49" s="1477"/>
      <c r="JOE49" s="1477"/>
      <c r="JOF49" s="1477"/>
      <c r="JOG49" s="1477"/>
      <c r="JOH49" s="1477"/>
      <c r="JOI49" s="1477"/>
      <c r="JOJ49" s="1477"/>
      <c r="JOK49" s="1477"/>
      <c r="JOL49" s="1477"/>
      <c r="JOM49" s="1477"/>
      <c r="JON49" s="1477"/>
      <c r="JOO49" s="1477"/>
      <c r="JOP49" s="1477"/>
      <c r="JOQ49" s="1477"/>
      <c r="JOR49" s="1477"/>
      <c r="JOS49" s="1477"/>
      <c r="JOT49" s="1477"/>
      <c r="JOU49" s="1477"/>
      <c r="JOV49" s="1477"/>
      <c r="JOW49" s="1477"/>
      <c r="JOX49" s="1477"/>
      <c r="JOY49" s="1477"/>
      <c r="JOZ49" s="1477"/>
      <c r="JPA49" s="1477"/>
      <c r="JPB49" s="1477"/>
      <c r="JPC49" s="1477"/>
      <c r="JPD49" s="1477"/>
      <c r="JPE49" s="1477"/>
      <c r="JPF49" s="1477"/>
      <c r="JPG49" s="1477"/>
      <c r="JPH49" s="1477"/>
      <c r="JPI49" s="1477"/>
      <c r="JPJ49" s="1477"/>
      <c r="JPK49" s="1477"/>
      <c r="JPL49" s="1477"/>
      <c r="JPM49" s="1477"/>
      <c r="JPN49" s="1477"/>
      <c r="JPO49" s="1477"/>
      <c r="JPP49" s="1477"/>
      <c r="JPQ49" s="1477"/>
      <c r="JPR49" s="1477"/>
      <c r="JPS49" s="1477"/>
      <c r="JPT49" s="1477"/>
      <c r="JPU49" s="1477"/>
      <c r="JPV49" s="1477"/>
      <c r="JPW49" s="1477"/>
      <c r="JPX49" s="1477"/>
      <c r="JPY49" s="1477"/>
      <c r="JPZ49" s="1477"/>
      <c r="JQA49" s="1477"/>
      <c r="JQB49" s="1477"/>
      <c r="JQC49" s="1477"/>
      <c r="JQD49" s="1477"/>
      <c r="JQE49" s="1477"/>
      <c r="JQF49" s="1477"/>
      <c r="JQG49" s="1477"/>
      <c r="JQH49" s="1477"/>
      <c r="JQI49" s="1477"/>
      <c r="JQJ49" s="1477"/>
      <c r="JQK49" s="1477"/>
      <c r="JQL49" s="1477"/>
      <c r="JQM49" s="1477"/>
      <c r="JQN49" s="1477"/>
      <c r="JQO49" s="1477"/>
      <c r="JQP49" s="1477"/>
      <c r="JQQ49" s="1477"/>
      <c r="JQR49" s="1477"/>
      <c r="JQS49" s="1477"/>
      <c r="JQT49" s="1477"/>
      <c r="JQU49" s="1477"/>
      <c r="JQV49" s="1477"/>
      <c r="JQW49" s="1477"/>
      <c r="JQX49" s="1477"/>
      <c r="JQY49" s="1477"/>
      <c r="JQZ49" s="1477"/>
      <c r="JRA49" s="1477"/>
      <c r="JRB49" s="1477"/>
      <c r="JRC49" s="1477"/>
      <c r="JRD49" s="1477"/>
      <c r="JRE49" s="1477"/>
      <c r="JRF49" s="1477"/>
      <c r="JRG49" s="1477"/>
      <c r="JRH49" s="1477"/>
      <c r="JRI49" s="1477"/>
      <c r="JRJ49" s="1477"/>
      <c r="JRK49" s="1477"/>
      <c r="JRL49" s="1477"/>
      <c r="JRM49" s="1477"/>
      <c r="JRN49" s="1477"/>
      <c r="JRO49" s="1477"/>
      <c r="JRP49" s="1477"/>
      <c r="JRQ49" s="1477"/>
      <c r="JRR49" s="1477"/>
      <c r="JRS49" s="1477"/>
      <c r="JRT49" s="1477"/>
      <c r="JRU49" s="1477"/>
      <c r="JRV49" s="1477"/>
      <c r="JRW49" s="1477"/>
      <c r="JRX49" s="1477"/>
      <c r="JRY49" s="1477"/>
      <c r="JRZ49" s="1477"/>
      <c r="JSA49" s="1477"/>
      <c r="JSB49" s="1477"/>
      <c r="JSC49" s="1477"/>
      <c r="JSD49" s="1477"/>
      <c r="JSE49" s="1477"/>
      <c r="JSF49" s="1477"/>
      <c r="JSG49" s="1477"/>
      <c r="JSH49" s="1477"/>
      <c r="JSI49" s="1477"/>
      <c r="JSJ49" s="1477"/>
      <c r="JSK49" s="1477"/>
      <c r="JSL49" s="1477"/>
      <c r="JSM49" s="1477"/>
      <c r="JSN49" s="1477"/>
      <c r="JSO49" s="1477"/>
      <c r="JSP49" s="1477"/>
      <c r="JSQ49" s="1477"/>
      <c r="JSR49" s="1477"/>
      <c r="JSS49" s="1477"/>
      <c r="JST49" s="1477"/>
      <c r="JSU49" s="1477"/>
      <c r="JSV49" s="1477"/>
      <c r="JSW49" s="1477"/>
      <c r="JSX49" s="1477"/>
      <c r="JSY49" s="1477"/>
      <c r="JSZ49" s="1477"/>
      <c r="JTA49" s="1477"/>
      <c r="JTB49" s="1477"/>
      <c r="JTC49" s="1477"/>
      <c r="JTD49" s="1477"/>
      <c r="JTE49" s="1477"/>
      <c r="JTF49" s="1477"/>
      <c r="JTG49" s="1477"/>
      <c r="JTH49" s="1477"/>
      <c r="JTI49" s="1477"/>
      <c r="JTJ49" s="1477"/>
      <c r="JTK49" s="1477"/>
      <c r="JTL49" s="1477"/>
      <c r="JTM49" s="1477"/>
      <c r="JTN49" s="1477"/>
      <c r="JTO49" s="1477"/>
      <c r="JTP49" s="1477"/>
      <c r="JTQ49" s="1477"/>
      <c r="JTR49" s="1477"/>
      <c r="JTS49" s="1477"/>
      <c r="JTT49" s="1477"/>
      <c r="JTU49" s="1477"/>
      <c r="JTV49" s="1477"/>
      <c r="JTW49" s="1477"/>
      <c r="JTX49" s="1477"/>
      <c r="JTY49" s="1477"/>
      <c r="JTZ49" s="1477"/>
      <c r="JUA49" s="1477"/>
      <c r="JUB49" s="1477"/>
      <c r="JUC49" s="1477"/>
      <c r="JUD49" s="1477"/>
      <c r="JUE49" s="1477"/>
      <c r="JUF49" s="1477"/>
      <c r="JUG49" s="1477"/>
      <c r="JUH49" s="1477"/>
      <c r="JUI49" s="1477"/>
      <c r="JUJ49" s="1477"/>
      <c r="JUK49" s="1477"/>
      <c r="JUL49" s="1477"/>
      <c r="JUM49" s="1477"/>
      <c r="JUN49" s="1477"/>
      <c r="JUO49" s="1477"/>
      <c r="JUP49" s="1477"/>
      <c r="JUQ49" s="1477"/>
      <c r="JUR49" s="1477"/>
      <c r="JUS49" s="1477"/>
      <c r="JUT49" s="1477"/>
      <c r="JUU49" s="1477"/>
      <c r="JUV49" s="1477"/>
      <c r="JUW49" s="1477"/>
      <c r="JUX49" s="1477"/>
      <c r="JUY49" s="1477"/>
      <c r="JUZ49" s="1477"/>
      <c r="JVA49" s="1477"/>
      <c r="JVB49" s="1477"/>
      <c r="JVC49" s="1477"/>
      <c r="JVD49" s="1477"/>
      <c r="JVE49" s="1477"/>
      <c r="JVF49" s="1477"/>
      <c r="JVG49" s="1477"/>
      <c r="JVH49" s="1477"/>
      <c r="JVI49" s="1477"/>
      <c r="JVJ49" s="1477"/>
      <c r="JVK49" s="1477"/>
      <c r="JVL49" s="1477"/>
      <c r="JVM49" s="1477"/>
      <c r="JVN49" s="1477"/>
      <c r="JVO49" s="1477"/>
      <c r="JVP49" s="1477"/>
      <c r="JVQ49" s="1477"/>
      <c r="JVR49" s="1477"/>
      <c r="JVS49" s="1477"/>
      <c r="JVT49" s="1477"/>
      <c r="JVU49" s="1477"/>
      <c r="JVV49" s="1477"/>
      <c r="JVW49" s="1477"/>
      <c r="JVX49" s="1477"/>
      <c r="JVY49" s="1477"/>
      <c r="JVZ49" s="1477"/>
      <c r="JWA49" s="1477"/>
      <c r="JWB49" s="1477"/>
      <c r="JWC49" s="1477"/>
      <c r="JWD49" s="1477"/>
      <c r="JWE49" s="1477"/>
      <c r="JWF49" s="1477"/>
      <c r="JWG49" s="1477"/>
      <c r="JWH49" s="1477"/>
      <c r="JWI49" s="1477"/>
      <c r="JWJ49" s="1477"/>
      <c r="JWK49" s="1477"/>
      <c r="JWL49" s="1477"/>
      <c r="JWM49" s="1477"/>
      <c r="JWN49" s="1477"/>
      <c r="JWO49" s="1477"/>
      <c r="JWP49" s="1477"/>
      <c r="JWQ49" s="1477"/>
      <c r="JWR49" s="1477"/>
      <c r="JWS49" s="1477"/>
      <c r="JWT49" s="1477"/>
      <c r="JWU49" s="1477"/>
      <c r="JWV49" s="1477"/>
      <c r="JWW49" s="1477"/>
      <c r="JWX49" s="1477"/>
      <c r="JWY49" s="1477"/>
      <c r="JWZ49" s="1477"/>
      <c r="JXA49" s="1477"/>
      <c r="JXB49" s="1477"/>
      <c r="JXC49" s="1477"/>
      <c r="JXD49" s="1477"/>
      <c r="JXE49" s="1477"/>
      <c r="JXF49" s="1477"/>
      <c r="JXG49" s="1477"/>
      <c r="JXH49" s="1477"/>
      <c r="JXI49" s="1477"/>
      <c r="JXJ49" s="1477"/>
      <c r="JXK49" s="1477"/>
      <c r="JXL49" s="1477"/>
      <c r="JXM49" s="1477"/>
      <c r="JXN49" s="1477"/>
      <c r="JXO49" s="1477"/>
      <c r="JXP49" s="1477"/>
      <c r="JXQ49" s="1477"/>
      <c r="JXR49" s="1477"/>
      <c r="JXS49" s="1477"/>
      <c r="JXT49" s="1477"/>
      <c r="JXU49" s="1477"/>
      <c r="JXV49" s="1477"/>
      <c r="JXW49" s="1477"/>
      <c r="JXX49" s="1477"/>
      <c r="JXY49" s="1477"/>
      <c r="JXZ49" s="1477"/>
      <c r="JYA49" s="1477"/>
      <c r="JYB49" s="1477"/>
      <c r="JYC49" s="1477"/>
      <c r="JYD49" s="1477"/>
      <c r="JYE49" s="1477"/>
      <c r="JYF49" s="1477"/>
      <c r="JYG49" s="1477"/>
      <c r="JYH49" s="1477"/>
      <c r="JYI49" s="1477"/>
      <c r="JYJ49" s="1477"/>
      <c r="JYK49" s="1477"/>
      <c r="JYL49" s="1477"/>
      <c r="JYM49" s="1477"/>
      <c r="JYN49" s="1477"/>
      <c r="JYO49" s="1477"/>
      <c r="JYP49" s="1477"/>
      <c r="JYQ49" s="1477"/>
      <c r="JYR49" s="1477"/>
      <c r="JYS49" s="1477"/>
      <c r="JYT49" s="1477"/>
      <c r="JYU49" s="1477"/>
      <c r="JYV49" s="1477"/>
      <c r="JYW49" s="1477"/>
      <c r="JYX49" s="1477"/>
      <c r="JYY49" s="1477"/>
      <c r="JYZ49" s="1477"/>
      <c r="JZA49" s="1477"/>
      <c r="JZB49" s="1477"/>
      <c r="JZC49" s="1477"/>
      <c r="JZD49" s="1477"/>
      <c r="JZE49" s="1477"/>
      <c r="JZF49" s="1477"/>
      <c r="JZG49" s="1477"/>
      <c r="JZH49" s="1477"/>
      <c r="JZI49" s="1477"/>
      <c r="JZJ49" s="1477"/>
      <c r="JZK49" s="1477"/>
      <c r="JZL49" s="1477"/>
      <c r="JZM49" s="1477"/>
      <c r="JZN49" s="1477"/>
      <c r="JZO49" s="1477"/>
      <c r="JZP49" s="1477"/>
      <c r="JZQ49" s="1477"/>
      <c r="JZR49" s="1477"/>
      <c r="JZS49" s="1477"/>
      <c r="JZT49" s="1477"/>
      <c r="JZU49" s="1477"/>
      <c r="JZV49" s="1477"/>
      <c r="JZW49" s="1477"/>
      <c r="JZX49" s="1477"/>
      <c r="JZY49" s="1477"/>
      <c r="JZZ49" s="1477"/>
      <c r="KAA49" s="1477"/>
      <c r="KAB49" s="1477"/>
      <c r="KAC49" s="1477"/>
      <c r="KAD49" s="1477"/>
      <c r="KAE49" s="1477"/>
      <c r="KAF49" s="1477"/>
      <c r="KAG49" s="1477"/>
      <c r="KAH49" s="1477"/>
      <c r="KAI49" s="1477"/>
      <c r="KAJ49" s="1477"/>
      <c r="KAK49" s="1477"/>
      <c r="KAL49" s="1477"/>
      <c r="KAM49" s="1477"/>
      <c r="KAN49" s="1477"/>
      <c r="KAO49" s="1477"/>
      <c r="KAP49" s="1477"/>
      <c r="KAQ49" s="1477"/>
      <c r="KAR49" s="1477"/>
      <c r="KAS49" s="1477"/>
      <c r="KAT49" s="1477"/>
      <c r="KAU49" s="1477"/>
      <c r="KAV49" s="1477"/>
      <c r="KAW49" s="1477"/>
      <c r="KAX49" s="1477"/>
      <c r="KAY49" s="1477"/>
      <c r="KAZ49" s="1477"/>
      <c r="KBA49" s="1477"/>
      <c r="KBB49" s="1477"/>
      <c r="KBC49" s="1477"/>
      <c r="KBD49" s="1477"/>
      <c r="KBE49" s="1477"/>
      <c r="KBF49" s="1477"/>
      <c r="KBG49" s="1477"/>
      <c r="KBH49" s="1477"/>
      <c r="KBI49" s="1477"/>
      <c r="KBJ49" s="1477"/>
      <c r="KBK49" s="1477"/>
      <c r="KBL49" s="1477"/>
      <c r="KBM49" s="1477"/>
      <c r="KBN49" s="1477"/>
      <c r="KBO49" s="1477"/>
      <c r="KBP49" s="1477"/>
      <c r="KBQ49" s="1477"/>
      <c r="KBR49" s="1477"/>
      <c r="KBS49" s="1477"/>
      <c r="KBT49" s="1477"/>
      <c r="KBU49" s="1477"/>
      <c r="KBV49" s="1477"/>
      <c r="KBW49" s="1477"/>
      <c r="KBX49" s="1477"/>
      <c r="KBY49" s="1477"/>
      <c r="KBZ49" s="1477"/>
      <c r="KCA49" s="1477"/>
      <c r="KCB49" s="1477"/>
      <c r="KCC49" s="1477"/>
      <c r="KCD49" s="1477"/>
      <c r="KCE49" s="1477"/>
      <c r="KCF49" s="1477"/>
      <c r="KCG49" s="1477"/>
      <c r="KCH49" s="1477"/>
      <c r="KCI49" s="1477"/>
      <c r="KCJ49" s="1477"/>
      <c r="KCK49" s="1477"/>
      <c r="KCL49" s="1477"/>
      <c r="KCM49" s="1477"/>
      <c r="KCN49" s="1477"/>
      <c r="KCO49" s="1477"/>
      <c r="KCP49" s="1477"/>
      <c r="KCQ49" s="1477"/>
      <c r="KCR49" s="1477"/>
      <c r="KCS49" s="1477"/>
      <c r="KCT49" s="1477"/>
      <c r="KCU49" s="1477"/>
      <c r="KCV49" s="1477"/>
      <c r="KCW49" s="1477"/>
      <c r="KCX49" s="1477"/>
      <c r="KCY49" s="1477"/>
      <c r="KCZ49" s="1477"/>
      <c r="KDA49" s="1477"/>
      <c r="KDB49" s="1477"/>
      <c r="KDC49" s="1477"/>
      <c r="KDD49" s="1477"/>
      <c r="KDE49" s="1477"/>
      <c r="KDF49" s="1477"/>
      <c r="KDG49" s="1477"/>
      <c r="KDH49" s="1477"/>
      <c r="KDI49" s="1477"/>
      <c r="KDJ49" s="1477"/>
      <c r="KDK49" s="1477"/>
      <c r="KDL49" s="1477"/>
      <c r="KDM49" s="1477"/>
      <c r="KDN49" s="1477"/>
      <c r="KDO49" s="1477"/>
      <c r="KDP49" s="1477"/>
      <c r="KDQ49" s="1477"/>
      <c r="KDR49" s="1477"/>
      <c r="KDS49" s="1477"/>
      <c r="KDT49" s="1477"/>
      <c r="KDU49" s="1477"/>
      <c r="KDV49" s="1477"/>
      <c r="KDW49" s="1477"/>
      <c r="KDX49" s="1477"/>
      <c r="KDY49" s="1477"/>
      <c r="KDZ49" s="1477"/>
      <c r="KEA49" s="1477"/>
      <c r="KEB49" s="1477"/>
      <c r="KEC49" s="1477"/>
      <c r="KED49" s="1477"/>
      <c r="KEE49" s="1477"/>
      <c r="KEF49" s="1477"/>
      <c r="KEG49" s="1477"/>
      <c r="KEH49" s="1477"/>
      <c r="KEI49" s="1477"/>
      <c r="KEJ49" s="1477"/>
      <c r="KEK49" s="1477"/>
      <c r="KEL49" s="1477"/>
      <c r="KEM49" s="1477"/>
      <c r="KEN49" s="1477"/>
      <c r="KEO49" s="1477"/>
      <c r="KEP49" s="1477"/>
      <c r="KEQ49" s="1477"/>
      <c r="KER49" s="1477"/>
      <c r="KES49" s="1477"/>
      <c r="KET49" s="1477"/>
      <c r="KEU49" s="1477"/>
      <c r="KEV49" s="1477"/>
      <c r="KEW49" s="1477"/>
      <c r="KEX49" s="1477"/>
      <c r="KEY49" s="1477"/>
      <c r="KEZ49" s="1477"/>
      <c r="KFA49" s="1477"/>
      <c r="KFB49" s="1477"/>
      <c r="KFC49" s="1477"/>
      <c r="KFD49" s="1477"/>
      <c r="KFE49" s="1477"/>
      <c r="KFF49" s="1477"/>
      <c r="KFG49" s="1477"/>
      <c r="KFH49" s="1477"/>
      <c r="KFI49" s="1477"/>
      <c r="KFJ49" s="1477"/>
      <c r="KFK49" s="1477"/>
      <c r="KFL49" s="1477"/>
      <c r="KFM49" s="1477"/>
      <c r="KFN49" s="1477"/>
      <c r="KFO49" s="1477"/>
      <c r="KFP49" s="1477"/>
      <c r="KFQ49" s="1477"/>
      <c r="KFR49" s="1477"/>
      <c r="KFS49" s="1477"/>
      <c r="KFT49" s="1477"/>
      <c r="KFU49" s="1477"/>
      <c r="KFV49" s="1477"/>
      <c r="KFW49" s="1477"/>
      <c r="KFX49" s="1477"/>
      <c r="KFY49" s="1477"/>
      <c r="KFZ49" s="1477"/>
      <c r="KGA49" s="1477"/>
      <c r="KGB49" s="1477"/>
      <c r="KGC49" s="1477"/>
      <c r="KGD49" s="1477"/>
      <c r="KGE49" s="1477"/>
      <c r="KGF49" s="1477"/>
      <c r="KGG49" s="1477"/>
      <c r="KGH49" s="1477"/>
      <c r="KGI49" s="1477"/>
      <c r="KGJ49" s="1477"/>
      <c r="KGK49" s="1477"/>
      <c r="KGL49" s="1477"/>
      <c r="KGM49" s="1477"/>
      <c r="KGN49" s="1477"/>
      <c r="KGO49" s="1477"/>
      <c r="KGP49" s="1477"/>
      <c r="KGQ49" s="1477"/>
      <c r="KGR49" s="1477"/>
      <c r="KGS49" s="1477"/>
      <c r="KGT49" s="1477"/>
      <c r="KGU49" s="1477"/>
      <c r="KGV49" s="1477"/>
      <c r="KGW49" s="1477"/>
      <c r="KGX49" s="1477"/>
      <c r="KGY49" s="1477"/>
      <c r="KGZ49" s="1477"/>
      <c r="KHA49" s="1477"/>
      <c r="KHB49" s="1477"/>
      <c r="KHC49" s="1477"/>
      <c r="KHD49" s="1477"/>
      <c r="KHE49" s="1477"/>
      <c r="KHF49" s="1477"/>
      <c r="KHG49" s="1477"/>
      <c r="KHH49" s="1477"/>
      <c r="KHI49" s="1477"/>
      <c r="KHJ49" s="1477"/>
      <c r="KHK49" s="1477"/>
      <c r="KHL49" s="1477"/>
      <c r="KHM49" s="1477"/>
      <c r="KHN49" s="1477"/>
      <c r="KHO49" s="1477"/>
      <c r="KHP49" s="1477"/>
      <c r="KHQ49" s="1477"/>
      <c r="KHR49" s="1477"/>
      <c r="KHS49" s="1477"/>
      <c r="KHT49" s="1477"/>
      <c r="KHU49" s="1477"/>
      <c r="KHV49" s="1477"/>
      <c r="KHW49" s="1477"/>
      <c r="KHX49" s="1477"/>
      <c r="KHY49" s="1477"/>
      <c r="KHZ49" s="1477"/>
      <c r="KIA49" s="1477"/>
      <c r="KIB49" s="1477"/>
      <c r="KIC49" s="1477"/>
      <c r="KID49" s="1477"/>
      <c r="KIE49" s="1477"/>
      <c r="KIF49" s="1477"/>
      <c r="KIG49" s="1477"/>
      <c r="KIH49" s="1477"/>
      <c r="KII49" s="1477"/>
      <c r="KIJ49" s="1477"/>
      <c r="KIK49" s="1477"/>
      <c r="KIL49" s="1477"/>
      <c r="KIM49" s="1477"/>
      <c r="KIN49" s="1477"/>
      <c r="KIO49" s="1477"/>
      <c r="KIP49" s="1477"/>
      <c r="KIQ49" s="1477"/>
      <c r="KIR49" s="1477"/>
      <c r="KIS49" s="1477"/>
      <c r="KIT49" s="1477"/>
      <c r="KIU49" s="1477"/>
      <c r="KIV49" s="1477"/>
      <c r="KIW49" s="1477"/>
      <c r="KIX49" s="1477"/>
      <c r="KIY49" s="1477"/>
      <c r="KIZ49" s="1477"/>
      <c r="KJA49" s="1477"/>
      <c r="KJB49" s="1477"/>
      <c r="KJC49" s="1477"/>
      <c r="KJD49" s="1477"/>
      <c r="KJE49" s="1477"/>
      <c r="KJF49" s="1477"/>
      <c r="KJG49" s="1477"/>
      <c r="KJH49" s="1477"/>
      <c r="KJI49" s="1477"/>
      <c r="KJJ49" s="1477"/>
      <c r="KJK49" s="1477"/>
      <c r="KJL49" s="1477"/>
      <c r="KJM49" s="1477"/>
      <c r="KJN49" s="1477"/>
      <c r="KJO49" s="1477"/>
      <c r="KJP49" s="1477"/>
      <c r="KJQ49" s="1477"/>
      <c r="KJR49" s="1477"/>
      <c r="KJS49" s="1477"/>
      <c r="KJT49" s="1477"/>
      <c r="KJU49" s="1477"/>
      <c r="KJV49" s="1477"/>
      <c r="KJW49" s="1477"/>
      <c r="KJX49" s="1477"/>
      <c r="KJY49" s="1477"/>
      <c r="KJZ49" s="1477"/>
      <c r="KKA49" s="1477"/>
      <c r="KKB49" s="1477"/>
      <c r="KKC49" s="1477"/>
      <c r="KKD49" s="1477"/>
      <c r="KKE49" s="1477"/>
      <c r="KKF49" s="1477"/>
      <c r="KKG49" s="1477"/>
      <c r="KKH49" s="1477"/>
      <c r="KKI49" s="1477"/>
      <c r="KKJ49" s="1477"/>
      <c r="KKK49" s="1477"/>
      <c r="KKL49" s="1477"/>
      <c r="KKM49" s="1477"/>
      <c r="KKN49" s="1477"/>
      <c r="KKO49" s="1477"/>
      <c r="KKP49" s="1477"/>
      <c r="KKQ49" s="1477"/>
      <c r="KKR49" s="1477"/>
      <c r="KKS49" s="1477"/>
      <c r="KKT49" s="1477"/>
      <c r="KKU49" s="1477"/>
      <c r="KKV49" s="1477"/>
      <c r="KKW49" s="1477"/>
      <c r="KKX49" s="1477"/>
      <c r="KKY49" s="1477"/>
      <c r="KKZ49" s="1477"/>
      <c r="KLA49" s="1477"/>
      <c r="KLB49" s="1477"/>
      <c r="KLC49" s="1477"/>
      <c r="KLD49" s="1477"/>
      <c r="KLE49" s="1477"/>
      <c r="KLF49" s="1477"/>
      <c r="KLG49" s="1477"/>
      <c r="KLH49" s="1477"/>
      <c r="KLI49" s="1477"/>
      <c r="KLJ49" s="1477"/>
      <c r="KLK49" s="1477"/>
      <c r="KLL49" s="1477"/>
      <c r="KLM49" s="1477"/>
      <c r="KLN49" s="1477"/>
      <c r="KLO49" s="1477"/>
      <c r="KLP49" s="1477"/>
      <c r="KLQ49" s="1477"/>
      <c r="KLR49" s="1477"/>
      <c r="KLS49" s="1477"/>
      <c r="KLT49" s="1477"/>
      <c r="KLU49" s="1477"/>
      <c r="KLV49" s="1477"/>
      <c r="KLW49" s="1477"/>
      <c r="KLX49" s="1477"/>
      <c r="KLY49" s="1477"/>
      <c r="KLZ49" s="1477"/>
      <c r="KMA49" s="1477"/>
      <c r="KMB49" s="1477"/>
      <c r="KMC49" s="1477"/>
      <c r="KMD49" s="1477"/>
      <c r="KME49" s="1477"/>
      <c r="KMF49" s="1477"/>
      <c r="KMG49" s="1477"/>
      <c r="KMH49" s="1477"/>
      <c r="KMI49" s="1477"/>
      <c r="KMJ49" s="1477"/>
      <c r="KMK49" s="1477"/>
      <c r="KML49" s="1477"/>
      <c r="KMM49" s="1477"/>
      <c r="KMN49" s="1477"/>
      <c r="KMO49" s="1477"/>
      <c r="KMP49" s="1477"/>
      <c r="KMQ49" s="1477"/>
      <c r="KMR49" s="1477"/>
      <c r="KMS49" s="1477"/>
      <c r="KMT49" s="1477"/>
      <c r="KMU49" s="1477"/>
      <c r="KMV49" s="1477"/>
      <c r="KMW49" s="1477"/>
      <c r="KMX49" s="1477"/>
      <c r="KMY49" s="1477"/>
      <c r="KMZ49" s="1477"/>
      <c r="KNA49" s="1477"/>
      <c r="KNB49" s="1477"/>
      <c r="KNC49" s="1477"/>
      <c r="KND49" s="1477"/>
      <c r="KNE49" s="1477"/>
      <c r="KNF49" s="1477"/>
      <c r="KNG49" s="1477"/>
      <c r="KNH49" s="1477"/>
      <c r="KNI49" s="1477"/>
      <c r="KNJ49" s="1477"/>
      <c r="KNK49" s="1477"/>
      <c r="KNL49" s="1477"/>
      <c r="KNM49" s="1477"/>
      <c r="KNN49" s="1477"/>
      <c r="KNO49" s="1477"/>
      <c r="KNP49" s="1477"/>
      <c r="KNQ49" s="1477"/>
      <c r="KNR49" s="1477"/>
      <c r="KNS49" s="1477"/>
      <c r="KNT49" s="1477"/>
      <c r="KNU49" s="1477"/>
      <c r="KNV49" s="1477"/>
      <c r="KNW49" s="1477"/>
      <c r="KNX49" s="1477"/>
      <c r="KNY49" s="1477"/>
      <c r="KNZ49" s="1477"/>
      <c r="KOA49" s="1477"/>
      <c r="KOB49" s="1477"/>
      <c r="KOC49" s="1477"/>
      <c r="KOD49" s="1477"/>
      <c r="KOE49" s="1477"/>
      <c r="KOF49" s="1477"/>
      <c r="KOG49" s="1477"/>
      <c r="KOH49" s="1477"/>
      <c r="KOI49" s="1477"/>
      <c r="KOJ49" s="1477"/>
      <c r="KOK49" s="1477"/>
      <c r="KOL49" s="1477"/>
      <c r="KOM49" s="1477"/>
      <c r="KON49" s="1477"/>
      <c r="KOO49" s="1477"/>
      <c r="KOP49" s="1477"/>
      <c r="KOQ49" s="1477"/>
      <c r="KOR49" s="1477"/>
      <c r="KOS49" s="1477"/>
      <c r="KOT49" s="1477"/>
      <c r="KOU49" s="1477"/>
      <c r="KOV49" s="1477"/>
      <c r="KOW49" s="1477"/>
      <c r="KOX49" s="1477"/>
      <c r="KOY49" s="1477"/>
      <c r="KOZ49" s="1477"/>
      <c r="KPA49" s="1477"/>
      <c r="KPB49" s="1477"/>
      <c r="KPC49" s="1477"/>
      <c r="KPD49" s="1477"/>
      <c r="KPE49" s="1477"/>
      <c r="KPF49" s="1477"/>
      <c r="KPG49" s="1477"/>
      <c r="KPH49" s="1477"/>
      <c r="KPI49" s="1477"/>
      <c r="KPJ49" s="1477"/>
      <c r="KPK49" s="1477"/>
      <c r="KPL49" s="1477"/>
      <c r="KPM49" s="1477"/>
      <c r="KPN49" s="1477"/>
      <c r="KPO49" s="1477"/>
      <c r="KPP49" s="1477"/>
      <c r="KPQ49" s="1477"/>
      <c r="KPR49" s="1477"/>
      <c r="KPS49" s="1477"/>
      <c r="KPT49" s="1477"/>
      <c r="KPU49" s="1477"/>
      <c r="KPV49" s="1477"/>
      <c r="KPW49" s="1477"/>
      <c r="KPX49" s="1477"/>
      <c r="KPY49" s="1477"/>
      <c r="KPZ49" s="1477"/>
      <c r="KQA49" s="1477"/>
      <c r="KQB49" s="1477"/>
      <c r="KQC49" s="1477"/>
      <c r="KQD49" s="1477"/>
      <c r="KQE49" s="1477"/>
      <c r="KQF49" s="1477"/>
      <c r="KQG49" s="1477"/>
      <c r="KQH49" s="1477"/>
      <c r="KQI49" s="1477"/>
      <c r="KQJ49" s="1477"/>
      <c r="KQK49" s="1477"/>
      <c r="KQL49" s="1477"/>
      <c r="KQM49" s="1477"/>
      <c r="KQN49" s="1477"/>
      <c r="KQO49" s="1477"/>
      <c r="KQP49" s="1477"/>
      <c r="KQQ49" s="1477"/>
      <c r="KQR49" s="1477"/>
      <c r="KQS49" s="1477"/>
      <c r="KQT49" s="1477"/>
      <c r="KQU49" s="1477"/>
      <c r="KQV49" s="1477"/>
      <c r="KQW49" s="1477"/>
      <c r="KQX49" s="1477"/>
      <c r="KQY49" s="1477"/>
      <c r="KQZ49" s="1477"/>
      <c r="KRA49" s="1477"/>
      <c r="KRB49" s="1477"/>
      <c r="KRC49" s="1477"/>
      <c r="KRD49" s="1477"/>
      <c r="KRE49" s="1477"/>
      <c r="KRF49" s="1477"/>
      <c r="KRG49" s="1477"/>
      <c r="KRH49" s="1477"/>
      <c r="KRI49" s="1477"/>
      <c r="KRJ49" s="1477"/>
      <c r="KRK49" s="1477"/>
      <c r="KRL49" s="1477"/>
      <c r="KRM49" s="1477"/>
      <c r="KRN49" s="1477"/>
      <c r="KRO49" s="1477"/>
      <c r="KRP49" s="1477"/>
      <c r="KRQ49" s="1477"/>
      <c r="KRR49" s="1477"/>
      <c r="KRS49" s="1477"/>
      <c r="KRT49" s="1477"/>
      <c r="KRU49" s="1477"/>
      <c r="KRV49" s="1477"/>
      <c r="KRW49" s="1477"/>
      <c r="KRX49" s="1477"/>
      <c r="KRY49" s="1477"/>
      <c r="KRZ49" s="1477"/>
      <c r="KSA49" s="1477"/>
      <c r="KSB49" s="1477"/>
      <c r="KSC49" s="1477"/>
      <c r="KSD49" s="1477"/>
      <c r="KSE49" s="1477"/>
      <c r="KSF49" s="1477"/>
      <c r="KSG49" s="1477"/>
      <c r="KSH49" s="1477"/>
      <c r="KSI49" s="1477"/>
      <c r="KSJ49" s="1477"/>
      <c r="KSK49" s="1477"/>
      <c r="KSL49" s="1477"/>
      <c r="KSM49" s="1477"/>
      <c r="KSN49" s="1477"/>
      <c r="KSO49" s="1477"/>
      <c r="KSP49" s="1477"/>
      <c r="KSQ49" s="1477"/>
      <c r="KSR49" s="1477"/>
      <c r="KSS49" s="1477"/>
      <c r="KST49" s="1477"/>
      <c r="KSU49" s="1477"/>
      <c r="KSV49" s="1477"/>
      <c r="KSW49" s="1477"/>
      <c r="KSX49" s="1477"/>
      <c r="KSY49" s="1477"/>
      <c r="KSZ49" s="1477"/>
      <c r="KTA49" s="1477"/>
      <c r="KTB49" s="1477"/>
      <c r="KTC49" s="1477"/>
      <c r="KTD49" s="1477"/>
      <c r="KTE49" s="1477"/>
      <c r="KTF49" s="1477"/>
      <c r="KTG49" s="1477"/>
      <c r="KTH49" s="1477"/>
      <c r="KTI49" s="1477"/>
      <c r="KTJ49" s="1477"/>
      <c r="KTK49" s="1477"/>
      <c r="KTL49" s="1477"/>
      <c r="KTM49" s="1477"/>
      <c r="KTN49" s="1477"/>
      <c r="KTO49" s="1477"/>
      <c r="KTP49" s="1477"/>
      <c r="KTQ49" s="1477"/>
      <c r="KTR49" s="1477"/>
      <c r="KTS49" s="1477"/>
      <c r="KTT49" s="1477"/>
      <c r="KTU49" s="1477"/>
      <c r="KTV49" s="1477"/>
      <c r="KTW49" s="1477"/>
      <c r="KTX49" s="1477"/>
      <c r="KTY49" s="1477"/>
      <c r="KTZ49" s="1477"/>
      <c r="KUA49" s="1477"/>
      <c r="KUB49" s="1477"/>
      <c r="KUC49" s="1477"/>
      <c r="KUD49" s="1477"/>
      <c r="KUE49" s="1477"/>
      <c r="KUF49" s="1477"/>
      <c r="KUG49" s="1477"/>
      <c r="KUH49" s="1477"/>
      <c r="KUI49" s="1477"/>
      <c r="KUJ49" s="1477"/>
      <c r="KUK49" s="1477"/>
      <c r="KUL49" s="1477"/>
      <c r="KUM49" s="1477"/>
      <c r="KUN49" s="1477"/>
      <c r="KUO49" s="1477"/>
      <c r="KUP49" s="1477"/>
      <c r="KUQ49" s="1477"/>
      <c r="KUR49" s="1477"/>
      <c r="KUS49" s="1477"/>
      <c r="KUT49" s="1477"/>
      <c r="KUU49" s="1477"/>
      <c r="KUV49" s="1477"/>
      <c r="KUW49" s="1477"/>
      <c r="KUX49" s="1477"/>
      <c r="KUY49" s="1477"/>
      <c r="KUZ49" s="1477"/>
      <c r="KVA49" s="1477"/>
      <c r="KVB49" s="1477"/>
      <c r="KVC49" s="1477"/>
      <c r="KVD49" s="1477"/>
      <c r="KVE49" s="1477"/>
      <c r="KVF49" s="1477"/>
      <c r="KVG49" s="1477"/>
      <c r="KVH49" s="1477"/>
      <c r="KVI49" s="1477"/>
      <c r="KVJ49" s="1477"/>
      <c r="KVK49" s="1477"/>
      <c r="KVL49" s="1477"/>
      <c r="KVM49" s="1477"/>
      <c r="KVN49" s="1477"/>
      <c r="KVO49" s="1477"/>
      <c r="KVP49" s="1477"/>
      <c r="KVQ49" s="1477"/>
      <c r="KVR49" s="1477"/>
      <c r="KVS49" s="1477"/>
      <c r="KVT49" s="1477"/>
      <c r="KVU49" s="1477"/>
      <c r="KVV49" s="1477"/>
      <c r="KVW49" s="1477"/>
      <c r="KVX49" s="1477"/>
      <c r="KVY49" s="1477"/>
      <c r="KVZ49" s="1477"/>
      <c r="KWA49" s="1477"/>
      <c r="KWB49" s="1477"/>
      <c r="KWC49" s="1477"/>
      <c r="KWD49" s="1477"/>
      <c r="KWE49" s="1477"/>
      <c r="KWF49" s="1477"/>
      <c r="KWG49" s="1477"/>
      <c r="KWH49" s="1477"/>
      <c r="KWI49" s="1477"/>
      <c r="KWJ49" s="1477"/>
      <c r="KWK49" s="1477"/>
      <c r="KWL49" s="1477"/>
      <c r="KWM49" s="1477"/>
      <c r="KWN49" s="1477"/>
      <c r="KWO49" s="1477"/>
      <c r="KWP49" s="1477"/>
      <c r="KWQ49" s="1477"/>
      <c r="KWR49" s="1477"/>
      <c r="KWS49" s="1477"/>
      <c r="KWT49" s="1477"/>
      <c r="KWU49" s="1477"/>
      <c r="KWV49" s="1477"/>
      <c r="KWW49" s="1477"/>
      <c r="KWX49" s="1477"/>
      <c r="KWY49" s="1477"/>
      <c r="KWZ49" s="1477"/>
      <c r="KXA49" s="1477"/>
      <c r="KXB49" s="1477"/>
      <c r="KXC49" s="1477"/>
      <c r="KXD49" s="1477"/>
      <c r="KXE49" s="1477"/>
      <c r="KXF49" s="1477"/>
      <c r="KXG49" s="1477"/>
      <c r="KXH49" s="1477"/>
      <c r="KXI49" s="1477"/>
      <c r="KXJ49" s="1477"/>
      <c r="KXK49" s="1477"/>
      <c r="KXL49" s="1477"/>
      <c r="KXM49" s="1477"/>
      <c r="KXN49" s="1477"/>
      <c r="KXO49" s="1477"/>
      <c r="KXP49" s="1477"/>
      <c r="KXQ49" s="1477"/>
      <c r="KXR49" s="1477"/>
      <c r="KXS49" s="1477"/>
      <c r="KXT49" s="1477"/>
      <c r="KXU49" s="1477"/>
      <c r="KXV49" s="1477"/>
      <c r="KXW49" s="1477"/>
      <c r="KXX49" s="1477"/>
      <c r="KXY49" s="1477"/>
      <c r="KXZ49" s="1477"/>
      <c r="KYA49" s="1477"/>
      <c r="KYB49" s="1477"/>
      <c r="KYC49" s="1477"/>
      <c r="KYD49" s="1477"/>
      <c r="KYE49" s="1477"/>
      <c r="KYF49" s="1477"/>
      <c r="KYG49" s="1477"/>
      <c r="KYH49" s="1477"/>
      <c r="KYI49" s="1477"/>
      <c r="KYJ49" s="1477"/>
      <c r="KYK49" s="1477"/>
      <c r="KYL49" s="1477"/>
      <c r="KYM49" s="1477"/>
      <c r="KYN49" s="1477"/>
      <c r="KYO49" s="1477"/>
      <c r="KYP49" s="1477"/>
      <c r="KYQ49" s="1477"/>
      <c r="KYR49" s="1477"/>
      <c r="KYS49" s="1477"/>
      <c r="KYT49" s="1477"/>
      <c r="KYU49" s="1477"/>
      <c r="KYV49" s="1477"/>
      <c r="KYW49" s="1477"/>
      <c r="KYX49" s="1477"/>
      <c r="KYY49" s="1477"/>
      <c r="KYZ49" s="1477"/>
      <c r="KZA49" s="1477"/>
      <c r="KZB49" s="1477"/>
      <c r="KZC49" s="1477"/>
      <c r="KZD49" s="1477"/>
      <c r="KZE49" s="1477"/>
      <c r="KZF49" s="1477"/>
      <c r="KZG49" s="1477"/>
      <c r="KZH49" s="1477"/>
      <c r="KZI49" s="1477"/>
      <c r="KZJ49" s="1477"/>
      <c r="KZK49" s="1477"/>
      <c r="KZL49" s="1477"/>
      <c r="KZM49" s="1477"/>
      <c r="KZN49" s="1477"/>
      <c r="KZO49" s="1477"/>
      <c r="KZP49" s="1477"/>
      <c r="KZQ49" s="1477"/>
      <c r="KZR49" s="1477"/>
      <c r="KZS49" s="1477"/>
      <c r="KZT49" s="1477"/>
      <c r="KZU49" s="1477"/>
      <c r="KZV49" s="1477"/>
      <c r="KZW49" s="1477"/>
      <c r="KZX49" s="1477"/>
      <c r="KZY49" s="1477"/>
      <c r="KZZ49" s="1477"/>
      <c r="LAA49" s="1477"/>
      <c r="LAB49" s="1477"/>
      <c r="LAC49" s="1477"/>
      <c r="LAD49" s="1477"/>
      <c r="LAE49" s="1477"/>
      <c r="LAF49" s="1477"/>
      <c r="LAG49" s="1477"/>
      <c r="LAH49" s="1477"/>
      <c r="LAI49" s="1477"/>
      <c r="LAJ49" s="1477"/>
      <c r="LAK49" s="1477"/>
      <c r="LAL49" s="1477"/>
      <c r="LAM49" s="1477"/>
      <c r="LAN49" s="1477"/>
      <c r="LAO49" s="1477"/>
      <c r="LAP49" s="1477"/>
      <c r="LAQ49" s="1477"/>
      <c r="LAR49" s="1477"/>
      <c r="LAS49" s="1477"/>
      <c r="LAT49" s="1477"/>
      <c r="LAU49" s="1477"/>
      <c r="LAV49" s="1477"/>
      <c r="LAW49" s="1477"/>
      <c r="LAX49" s="1477"/>
      <c r="LAY49" s="1477"/>
      <c r="LAZ49" s="1477"/>
      <c r="LBA49" s="1477"/>
      <c r="LBB49" s="1477"/>
      <c r="LBC49" s="1477"/>
      <c r="LBD49" s="1477"/>
      <c r="LBE49" s="1477"/>
      <c r="LBF49" s="1477"/>
      <c r="LBG49" s="1477"/>
      <c r="LBH49" s="1477"/>
      <c r="LBI49" s="1477"/>
      <c r="LBJ49" s="1477"/>
      <c r="LBK49" s="1477"/>
      <c r="LBL49" s="1477"/>
      <c r="LBM49" s="1477"/>
      <c r="LBN49" s="1477"/>
      <c r="LBO49" s="1477"/>
      <c r="LBP49" s="1477"/>
      <c r="LBQ49" s="1477"/>
      <c r="LBR49" s="1477"/>
      <c r="LBS49" s="1477"/>
      <c r="LBT49" s="1477"/>
      <c r="LBU49" s="1477"/>
      <c r="LBV49" s="1477"/>
      <c r="LBW49" s="1477"/>
      <c r="LBX49" s="1477"/>
      <c r="LBY49" s="1477"/>
      <c r="LBZ49" s="1477"/>
      <c r="LCA49" s="1477"/>
      <c r="LCB49" s="1477"/>
      <c r="LCC49" s="1477"/>
      <c r="LCD49" s="1477"/>
      <c r="LCE49" s="1477"/>
      <c r="LCF49" s="1477"/>
      <c r="LCG49" s="1477"/>
      <c r="LCH49" s="1477"/>
      <c r="LCI49" s="1477"/>
      <c r="LCJ49" s="1477"/>
      <c r="LCK49" s="1477"/>
      <c r="LCL49" s="1477"/>
      <c r="LCM49" s="1477"/>
      <c r="LCN49" s="1477"/>
      <c r="LCO49" s="1477"/>
      <c r="LCP49" s="1477"/>
      <c r="LCQ49" s="1477"/>
      <c r="LCR49" s="1477"/>
      <c r="LCS49" s="1477"/>
      <c r="LCT49" s="1477"/>
      <c r="LCU49" s="1477"/>
      <c r="LCV49" s="1477"/>
      <c r="LCW49" s="1477"/>
      <c r="LCX49" s="1477"/>
      <c r="LCY49" s="1477"/>
      <c r="LCZ49" s="1477"/>
      <c r="LDA49" s="1477"/>
      <c r="LDB49" s="1477"/>
      <c r="LDC49" s="1477"/>
      <c r="LDD49" s="1477"/>
      <c r="LDE49" s="1477"/>
      <c r="LDF49" s="1477"/>
      <c r="LDG49" s="1477"/>
      <c r="LDH49" s="1477"/>
      <c r="LDI49" s="1477"/>
      <c r="LDJ49" s="1477"/>
      <c r="LDK49" s="1477"/>
      <c r="LDL49" s="1477"/>
      <c r="LDM49" s="1477"/>
      <c r="LDN49" s="1477"/>
      <c r="LDO49" s="1477"/>
      <c r="LDP49" s="1477"/>
      <c r="LDQ49" s="1477"/>
      <c r="LDR49" s="1477"/>
      <c r="LDS49" s="1477"/>
      <c r="LDT49" s="1477"/>
      <c r="LDU49" s="1477"/>
      <c r="LDV49" s="1477"/>
      <c r="LDW49" s="1477"/>
      <c r="LDX49" s="1477"/>
      <c r="LDY49" s="1477"/>
      <c r="LDZ49" s="1477"/>
      <c r="LEA49" s="1477"/>
      <c r="LEB49" s="1477"/>
      <c r="LEC49" s="1477"/>
      <c r="LED49" s="1477"/>
      <c r="LEE49" s="1477"/>
      <c r="LEF49" s="1477"/>
      <c r="LEG49" s="1477"/>
      <c r="LEH49" s="1477"/>
      <c r="LEI49" s="1477"/>
      <c r="LEJ49" s="1477"/>
      <c r="LEK49" s="1477"/>
      <c r="LEL49" s="1477"/>
      <c r="LEM49" s="1477"/>
      <c r="LEN49" s="1477"/>
      <c r="LEO49" s="1477"/>
      <c r="LEP49" s="1477"/>
      <c r="LEQ49" s="1477"/>
      <c r="LER49" s="1477"/>
      <c r="LES49" s="1477"/>
      <c r="LET49" s="1477"/>
      <c r="LEU49" s="1477"/>
      <c r="LEV49" s="1477"/>
      <c r="LEW49" s="1477"/>
      <c r="LEX49" s="1477"/>
      <c r="LEY49" s="1477"/>
      <c r="LEZ49" s="1477"/>
      <c r="LFA49" s="1477"/>
      <c r="LFB49" s="1477"/>
      <c r="LFC49" s="1477"/>
      <c r="LFD49" s="1477"/>
      <c r="LFE49" s="1477"/>
      <c r="LFF49" s="1477"/>
      <c r="LFG49" s="1477"/>
      <c r="LFH49" s="1477"/>
      <c r="LFI49" s="1477"/>
      <c r="LFJ49" s="1477"/>
      <c r="LFK49" s="1477"/>
      <c r="LFL49" s="1477"/>
      <c r="LFM49" s="1477"/>
      <c r="LFN49" s="1477"/>
      <c r="LFO49" s="1477"/>
      <c r="LFP49" s="1477"/>
      <c r="LFQ49" s="1477"/>
      <c r="LFR49" s="1477"/>
      <c r="LFS49" s="1477"/>
      <c r="LFT49" s="1477"/>
      <c r="LFU49" s="1477"/>
      <c r="LFV49" s="1477"/>
      <c r="LFW49" s="1477"/>
      <c r="LFX49" s="1477"/>
      <c r="LFY49" s="1477"/>
      <c r="LFZ49" s="1477"/>
      <c r="LGA49" s="1477"/>
      <c r="LGB49" s="1477"/>
      <c r="LGC49" s="1477"/>
      <c r="LGD49" s="1477"/>
      <c r="LGE49" s="1477"/>
      <c r="LGF49" s="1477"/>
      <c r="LGG49" s="1477"/>
      <c r="LGH49" s="1477"/>
      <c r="LGI49" s="1477"/>
      <c r="LGJ49" s="1477"/>
      <c r="LGK49" s="1477"/>
      <c r="LGL49" s="1477"/>
      <c r="LGM49" s="1477"/>
      <c r="LGN49" s="1477"/>
      <c r="LGO49" s="1477"/>
      <c r="LGP49" s="1477"/>
      <c r="LGQ49" s="1477"/>
      <c r="LGR49" s="1477"/>
      <c r="LGS49" s="1477"/>
      <c r="LGT49" s="1477"/>
      <c r="LGU49" s="1477"/>
      <c r="LGV49" s="1477"/>
      <c r="LGW49" s="1477"/>
      <c r="LGX49" s="1477"/>
      <c r="LGY49" s="1477"/>
      <c r="LGZ49" s="1477"/>
      <c r="LHA49" s="1477"/>
      <c r="LHB49" s="1477"/>
      <c r="LHC49" s="1477"/>
      <c r="LHD49" s="1477"/>
      <c r="LHE49" s="1477"/>
      <c r="LHF49" s="1477"/>
      <c r="LHG49" s="1477"/>
      <c r="LHH49" s="1477"/>
      <c r="LHI49" s="1477"/>
      <c r="LHJ49" s="1477"/>
      <c r="LHK49" s="1477"/>
      <c r="LHL49" s="1477"/>
      <c r="LHM49" s="1477"/>
      <c r="LHN49" s="1477"/>
      <c r="LHO49" s="1477"/>
      <c r="LHP49" s="1477"/>
      <c r="LHQ49" s="1477"/>
      <c r="LHR49" s="1477"/>
      <c r="LHS49" s="1477"/>
      <c r="LHT49" s="1477"/>
      <c r="LHU49" s="1477"/>
      <c r="LHV49" s="1477"/>
      <c r="LHW49" s="1477"/>
      <c r="LHX49" s="1477"/>
      <c r="LHY49" s="1477"/>
      <c r="LHZ49" s="1477"/>
      <c r="LIA49" s="1477"/>
      <c r="LIB49" s="1477"/>
      <c r="LIC49" s="1477"/>
      <c r="LID49" s="1477"/>
      <c r="LIE49" s="1477"/>
      <c r="LIF49" s="1477"/>
      <c r="LIG49" s="1477"/>
      <c r="LIH49" s="1477"/>
      <c r="LII49" s="1477"/>
      <c r="LIJ49" s="1477"/>
      <c r="LIK49" s="1477"/>
      <c r="LIL49" s="1477"/>
      <c r="LIM49" s="1477"/>
      <c r="LIN49" s="1477"/>
      <c r="LIO49" s="1477"/>
      <c r="LIP49" s="1477"/>
      <c r="LIQ49" s="1477"/>
      <c r="LIR49" s="1477"/>
      <c r="LIS49" s="1477"/>
      <c r="LIT49" s="1477"/>
      <c r="LIU49" s="1477"/>
      <c r="LIV49" s="1477"/>
      <c r="LIW49" s="1477"/>
      <c r="LIX49" s="1477"/>
      <c r="LIY49" s="1477"/>
      <c r="LIZ49" s="1477"/>
      <c r="LJA49" s="1477"/>
      <c r="LJB49" s="1477"/>
      <c r="LJC49" s="1477"/>
      <c r="LJD49" s="1477"/>
      <c r="LJE49" s="1477"/>
      <c r="LJF49" s="1477"/>
      <c r="LJG49" s="1477"/>
      <c r="LJH49" s="1477"/>
      <c r="LJI49" s="1477"/>
      <c r="LJJ49" s="1477"/>
      <c r="LJK49" s="1477"/>
      <c r="LJL49" s="1477"/>
      <c r="LJM49" s="1477"/>
      <c r="LJN49" s="1477"/>
      <c r="LJO49" s="1477"/>
      <c r="LJP49" s="1477"/>
      <c r="LJQ49" s="1477"/>
      <c r="LJR49" s="1477"/>
      <c r="LJS49" s="1477"/>
      <c r="LJT49" s="1477"/>
      <c r="LJU49" s="1477"/>
      <c r="LJV49" s="1477"/>
      <c r="LJW49" s="1477"/>
      <c r="LJX49" s="1477"/>
      <c r="LJY49" s="1477"/>
      <c r="LJZ49" s="1477"/>
      <c r="LKA49" s="1477"/>
      <c r="LKB49" s="1477"/>
      <c r="LKC49" s="1477"/>
      <c r="LKD49" s="1477"/>
      <c r="LKE49" s="1477"/>
      <c r="LKF49" s="1477"/>
      <c r="LKG49" s="1477"/>
      <c r="LKH49" s="1477"/>
      <c r="LKI49" s="1477"/>
      <c r="LKJ49" s="1477"/>
      <c r="LKK49" s="1477"/>
      <c r="LKL49" s="1477"/>
      <c r="LKM49" s="1477"/>
      <c r="LKN49" s="1477"/>
      <c r="LKO49" s="1477"/>
      <c r="LKP49" s="1477"/>
      <c r="LKQ49" s="1477"/>
      <c r="LKR49" s="1477"/>
      <c r="LKS49" s="1477"/>
      <c r="LKT49" s="1477"/>
      <c r="LKU49" s="1477"/>
      <c r="LKV49" s="1477"/>
      <c r="LKW49" s="1477"/>
      <c r="LKX49" s="1477"/>
      <c r="LKY49" s="1477"/>
      <c r="LKZ49" s="1477"/>
      <c r="LLA49" s="1477"/>
      <c r="LLB49" s="1477"/>
      <c r="LLC49" s="1477"/>
      <c r="LLD49" s="1477"/>
      <c r="LLE49" s="1477"/>
      <c r="LLF49" s="1477"/>
      <c r="LLG49" s="1477"/>
      <c r="LLH49" s="1477"/>
      <c r="LLI49" s="1477"/>
      <c r="LLJ49" s="1477"/>
      <c r="LLK49" s="1477"/>
      <c r="LLL49" s="1477"/>
      <c r="LLM49" s="1477"/>
      <c r="LLN49" s="1477"/>
      <c r="LLO49" s="1477"/>
      <c r="LLP49" s="1477"/>
      <c r="LLQ49" s="1477"/>
      <c r="LLR49" s="1477"/>
      <c r="LLS49" s="1477"/>
      <c r="LLT49" s="1477"/>
      <c r="LLU49" s="1477"/>
      <c r="LLV49" s="1477"/>
      <c r="LLW49" s="1477"/>
      <c r="LLX49" s="1477"/>
      <c r="LLY49" s="1477"/>
      <c r="LLZ49" s="1477"/>
      <c r="LMA49" s="1477"/>
      <c r="LMB49" s="1477"/>
      <c r="LMC49" s="1477"/>
      <c r="LMD49" s="1477"/>
      <c r="LME49" s="1477"/>
      <c r="LMF49" s="1477"/>
      <c r="LMG49" s="1477"/>
      <c r="LMH49" s="1477"/>
      <c r="LMI49" s="1477"/>
      <c r="LMJ49" s="1477"/>
      <c r="LMK49" s="1477"/>
      <c r="LML49" s="1477"/>
      <c r="LMM49" s="1477"/>
      <c r="LMN49" s="1477"/>
      <c r="LMO49" s="1477"/>
      <c r="LMP49" s="1477"/>
      <c r="LMQ49" s="1477"/>
      <c r="LMR49" s="1477"/>
      <c r="LMS49" s="1477"/>
      <c r="LMT49" s="1477"/>
      <c r="LMU49" s="1477"/>
      <c r="LMV49" s="1477"/>
      <c r="LMW49" s="1477"/>
      <c r="LMX49" s="1477"/>
      <c r="LMY49" s="1477"/>
      <c r="LMZ49" s="1477"/>
      <c r="LNA49" s="1477"/>
      <c r="LNB49" s="1477"/>
      <c r="LNC49" s="1477"/>
      <c r="LND49" s="1477"/>
      <c r="LNE49" s="1477"/>
      <c r="LNF49" s="1477"/>
      <c r="LNG49" s="1477"/>
      <c r="LNH49" s="1477"/>
      <c r="LNI49" s="1477"/>
      <c r="LNJ49" s="1477"/>
      <c r="LNK49" s="1477"/>
      <c r="LNL49" s="1477"/>
      <c r="LNM49" s="1477"/>
      <c r="LNN49" s="1477"/>
      <c r="LNO49" s="1477"/>
      <c r="LNP49" s="1477"/>
      <c r="LNQ49" s="1477"/>
      <c r="LNR49" s="1477"/>
      <c r="LNS49" s="1477"/>
      <c r="LNT49" s="1477"/>
      <c r="LNU49" s="1477"/>
      <c r="LNV49" s="1477"/>
      <c r="LNW49" s="1477"/>
      <c r="LNX49" s="1477"/>
      <c r="LNY49" s="1477"/>
      <c r="LNZ49" s="1477"/>
      <c r="LOA49" s="1477"/>
      <c r="LOB49" s="1477"/>
      <c r="LOC49" s="1477"/>
      <c r="LOD49" s="1477"/>
      <c r="LOE49" s="1477"/>
      <c r="LOF49" s="1477"/>
      <c r="LOG49" s="1477"/>
      <c r="LOH49" s="1477"/>
      <c r="LOI49" s="1477"/>
      <c r="LOJ49" s="1477"/>
      <c r="LOK49" s="1477"/>
      <c r="LOL49" s="1477"/>
      <c r="LOM49" s="1477"/>
      <c r="LON49" s="1477"/>
      <c r="LOO49" s="1477"/>
      <c r="LOP49" s="1477"/>
      <c r="LOQ49" s="1477"/>
      <c r="LOR49" s="1477"/>
      <c r="LOS49" s="1477"/>
      <c r="LOT49" s="1477"/>
      <c r="LOU49" s="1477"/>
      <c r="LOV49" s="1477"/>
      <c r="LOW49" s="1477"/>
      <c r="LOX49" s="1477"/>
      <c r="LOY49" s="1477"/>
      <c r="LOZ49" s="1477"/>
      <c r="LPA49" s="1477"/>
      <c r="LPB49" s="1477"/>
      <c r="LPC49" s="1477"/>
      <c r="LPD49" s="1477"/>
      <c r="LPE49" s="1477"/>
      <c r="LPF49" s="1477"/>
      <c r="LPG49" s="1477"/>
      <c r="LPH49" s="1477"/>
      <c r="LPI49" s="1477"/>
      <c r="LPJ49" s="1477"/>
      <c r="LPK49" s="1477"/>
      <c r="LPL49" s="1477"/>
      <c r="LPM49" s="1477"/>
      <c r="LPN49" s="1477"/>
      <c r="LPO49" s="1477"/>
      <c r="LPP49" s="1477"/>
      <c r="LPQ49" s="1477"/>
      <c r="LPR49" s="1477"/>
      <c r="LPS49" s="1477"/>
      <c r="LPT49" s="1477"/>
      <c r="LPU49" s="1477"/>
      <c r="LPV49" s="1477"/>
      <c r="LPW49" s="1477"/>
      <c r="LPX49" s="1477"/>
      <c r="LPY49" s="1477"/>
      <c r="LPZ49" s="1477"/>
      <c r="LQA49" s="1477"/>
      <c r="LQB49" s="1477"/>
      <c r="LQC49" s="1477"/>
      <c r="LQD49" s="1477"/>
      <c r="LQE49" s="1477"/>
      <c r="LQF49" s="1477"/>
      <c r="LQG49" s="1477"/>
      <c r="LQH49" s="1477"/>
      <c r="LQI49" s="1477"/>
      <c r="LQJ49" s="1477"/>
      <c r="LQK49" s="1477"/>
      <c r="LQL49" s="1477"/>
      <c r="LQM49" s="1477"/>
      <c r="LQN49" s="1477"/>
      <c r="LQO49" s="1477"/>
      <c r="LQP49" s="1477"/>
      <c r="LQQ49" s="1477"/>
      <c r="LQR49" s="1477"/>
      <c r="LQS49" s="1477"/>
      <c r="LQT49" s="1477"/>
      <c r="LQU49" s="1477"/>
      <c r="LQV49" s="1477"/>
      <c r="LQW49" s="1477"/>
      <c r="LQX49" s="1477"/>
      <c r="LQY49" s="1477"/>
      <c r="LQZ49" s="1477"/>
      <c r="LRA49" s="1477"/>
      <c r="LRB49" s="1477"/>
      <c r="LRC49" s="1477"/>
      <c r="LRD49" s="1477"/>
      <c r="LRE49" s="1477"/>
      <c r="LRF49" s="1477"/>
      <c r="LRG49" s="1477"/>
      <c r="LRH49" s="1477"/>
      <c r="LRI49" s="1477"/>
      <c r="LRJ49" s="1477"/>
      <c r="LRK49" s="1477"/>
      <c r="LRL49" s="1477"/>
      <c r="LRM49" s="1477"/>
      <c r="LRN49" s="1477"/>
      <c r="LRO49" s="1477"/>
      <c r="LRP49" s="1477"/>
      <c r="LRQ49" s="1477"/>
      <c r="LRR49" s="1477"/>
      <c r="LRS49" s="1477"/>
      <c r="LRT49" s="1477"/>
      <c r="LRU49" s="1477"/>
      <c r="LRV49" s="1477"/>
      <c r="LRW49" s="1477"/>
      <c r="LRX49" s="1477"/>
      <c r="LRY49" s="1477"/>
      <c r="LRZ49" s="1477"/>
      <c r="LSA49" s="1477"/>
      <c r="LSB49" s="1477"/>
      <c r="LSC49" s="1477"/>
      <c r="LSD49" s="1477"/>
      <c r="LSE49" s="1477"/>
      <c r="LSF49" s="1477"/>
      <c r="LSG49" s="1477"/>
      <c r="LSH49" s="1477"/>
      <c r="LSI49" s="1477"/>
      <c r="LSJ49" s="1477"/>
      <c r="LSK49" s="1477"/>
      <c r="LSL49" s="1477"/>
      <c r="LSM49" s="1477"/>
      <c r="LSN49" s="1477"/>
      <c r="LSO49" s="1477"/>
      <c r="LSP49" s="1477"/>
      <c r="LSQ49" s="1477"/>
      <c r="LSR49" s="1477"/>
      <c r="LSS49" s="1477"/>
      <c r="LST49" s="1477"/>
      <c r="LSU49" s="1477"/>
      <c r="LSV49" s="1477"/>
      <c r="LSW49" s="1477"/>
      <c r="LSX49" s="1477"/>
      <c r="LSY49" s="1477"/>
      <c r="LSZ49" s="1477"/>
      <c r="LTA49" s="1477"/>
      <c r="LTB49" s="1477"/>
      <c r="LTC49" s="1477"/>
      <c r="LTD49" s="1477"/>
      <c r="LTE49" s="1477"/>
      <c r="LTF49" s="1477"/>
      <c r="LTG49" s="1477"/>
      <c r="LTH49" s="1477"/>
      <c r="LTI49" s="1477"/>
      <c r="LTJ49" s="1477"/>
      <c r="LTK49" s="1477"/>
      <c r="LTL49" s="1477"/>
      <c r="LTM49" s="1477"/>
      <c r="LTN49" s="1477"/>
      <c r="LTO49" s="1477"/>
      <c r="LTP49" s="1477"/>
      <c r="LTQ49" s="1477"/>
      <c r="LTR49" s="1477"/>
      <c r="LTS49" s="1477"/>
      <c r="LTT49" s="1477"/>
      <c r="LTU49" s="1477"/>
      <c r="LTV49" s="1477"/>
      <c r="LTW49" s="1477"/>
      <c r="LTX49" s="1477"/>
      <c r="LTY49" s="1477"/>
      <c r="LTZ49" s="1477"/>
      <c r="LUA49" s="1477"/>
      <c r="LUB49" s="1477"/>
      <c r="LUC49" s="1477"/>
      <c r="LUD49" s="1477"/>
      <c r="LUE49" s="1477"/>
      <c r="LUF49" s="1477"/>
      <c r="LUG49" s="1477"/>
      <c r="LUH49" s="1477"/>
      <c r="LUI49" s="1477"/>
      <c r="LUJ49" s="1477"/>
      <c r="LUK49" s="1477"/>
      <c r="LUL49" s="1477"/>
      <c r="LUM49" s="1477"/>
      <c r="LUN49" s="1477"/>
      <c r="LUO49" s="1477"/>
      <c r="LUP49" s="1477"/>
      <c r="LUQ49" s="1477"/>
      <c r="LUR49" s="1477"/>
      <c r="LUS49" s="1477"/>
      <c r="LUT49" s="1477"/>
      <c r="LUU49" s="1477"/>
      <c r="LUV49" s="1477"/>
      <c r="LUW49" s="1477"/>
      <c r="LUX49" s="1477"/>
      <c r="LUY49" s="1477"/>
      <c r="LUZ49" s="1477"/>
      <c r="LVA49" s="1477"/>
      <c r="LVB49" s="1477"/>
      <c r="LVC49" s="1477"/>
      <c r="LVD49" s="1477"/>
      <c r="LVE49" s="1477"/>
      <c r="LVF49" s="1477"/>
      <c r="LVG49" s="1477"/>
      <c r="LVH49" s="1477"/>
      <c r="LVI49" s="1477"/>
      <c r="LVJ49" s="1477"/>
      <c r="LVK49" s="1477"/>
      <c r="LVL49" s="1477"/>
      <c r="LVM49" s="1477"/>
      <c r="LVN49" s="1477"/>
      <c r="LVO49" s="1477"/>
      <c r="LVP49" s="1477"/>
      <c r="LVQ49" s="1477"/>
      <c r="LVR49" s="1477"/>
      <c r="LVS49" s="1477"/>
      <c r="LVT49" s="1477"/>
      <c r="LVU49" s="1477"/>
      <c r="LVV49" s="1477"/>
      <c r="LVW49" s="1477"/>
      <c r="LVX49" s="1477"/>
      <c r="LVY49" s="1477"/>
      <c r="LVZ49" s="1477"/>
      <c r="LWA49" s="1477"/>
      <c r="LWB49" s="1477"/>
      <c r="LWC49" s="1477"/>
      <c r="LWD49" s="1477"/>
      <c r="LWE49" s="1477"/>
      <c r="LWF49" s="1477"/>
      <c r="LWG49" s="1477"/>
      <c r="LWH49" s="1477"/>
      <c r="LWI49" s="1477"/>
      <c r="LWJ49" s="1477"/>
      <c r="LWK49" s="1477"/>
      <c r="LWL49" s="1477"/>
      <c r="LWM49" s="1477"/>
      <c r="LWN49" s="1477"/>
      <c r="LWO49" s="1477"/>
      <c r="LWP49" s="1477"/>
      <c r="LWQ49" s="1477"/>
      <c r="LWR49" s="1477"/>
      <c r="LWS49" s="1477"/>
      <c r="LWT49" s="1477"/>
      <c r="LWU49" s="1477"/>
      <c r="LWV49" s="1477"/>
      <c r="LWW49" s="1477"/>
      <c r="LWX49" s="1477"/>
      <c r="LWY49" s="1477"/>
      <c r="LWZ49" s="1477"/>
      <c r="LXA49" s="1477"/>
      <c r="LXB49" s="1477"/>
      <c r="LXC49" s="1477"/>
      <c r="LXD49" s="1477"/>
      <c r="LXE49" s="1477"/>
      <c r="LXF49" s="1477"/>
      <c r="LXG49" s="1477"/>
      <c r="LXH49" s="1477"/>
      <c r="LXI49" s="1477"/>
      <c r="LXJ49" s="1477"/>
      <c r="LXK49" s="1477"/>
      <c r="LXL49" s="1477"/>
      <c r="LXM49" s="1477"/>
      <c r="LXN49" s="1477"/>
      <c r="LXO49" s="1477"/>
      <c r="LXP49" s="1477"/>
      <c r="LXQ49" s="1477"/>
      <c r="LXR49" s="1477"/>
      <c r="LXS49" s="1477"/>
      <c r="LXT49" s="1477"/>
      <c r="LXU49" s="1477"/>
      <c r="LXV49" s="1477"/>
      <c r="LXW49" s="1477"/>
      <c r="LXX49" s="1477"/>
      <c r="LXY49" s="1477"/>
      <c r="LXZ49" s="1477"/>
      <c r="LYA49" s="1477"/>
      <c r="LYB49" s="1477"/>
      <c r="LYC49" s="1477"/>
      <c r="LYD49" s="1477"/>
      <c r="LYE49" s="1477"/>
      <c r="LYF49" s="1477"/>
      <c r="LYG49" s="1477"/>
      <c r="LYH49" s="1477"/>
      <c r="LYI49" s="1477"/>
      <c r="LYJ49" s="1477"/>
      <c r="LYK49" s="1477"/>
      <c r="LYL49" s="1477"/>
      <c r="LYM49" s="1477"/>
      <c r="LYN49" s="1477"/>
      <c r="LYO49" s="1477"/>
      <c r="LYP49" s="1477"/>
      <c r="LYQ49" s="1477"/>
      <c r="LYR49" s="1477"/>
      <c r="LYS49" s="1477"/>
      <c r="LYT49" s="1477"/>
      <c r="LYU49" s="1477"/>
      <c r="LYV49" s="1477"/>
      <c r="LYW49" s="1477"/>
      <c r="LYX49" s="1477"/>
      <c r="LYY49" s="1477"/>
      <c r="LYZ49" s="1477"/>
      <c r="LZA49" s="1477"/>
      <c r="LZB49" s="1477"/>
      <c r="LZC49" s="1477"/>
      <c r="LZD49" s="1477"/>
      <c r="LZE49" s="1477"/>
      <c r="LZF49" s="1477"/>
      <c r="LZG49" s="1477"/>
      <c r="LZH49" s="1477"/>
      <c r="LZI49" s="1477"/>
      <c r="LZJ49" s="1477"/>
      <c r="LZK49" s="1477"/>
      <c r="LZL49" s="1477"/>
      <c r="LZM49" s="1477"/>
      <c r="LZN49" s="1477"/>
      <c r="LZO49" s="1477"/>
      <c r="LZP49" s="1477"/>
      <c r="LZQ49" s="1477"/>
      <c r="LZR49" s="1477"/>
      <c r="LZS49" s="1477"/>
      <c r="LZT49" s="1477"/>
      <c r="LZU49" s="1477"/>
      <c r="LZV49" s="1477"/>
      <c r="LZW49" s="1477"/>
      <c r="LZX49" s="1477"/>
      <c r="LZY49" s="1477"/>
      <c r="LZZ49" s="1477"/>
      <c r="MAA49" s="1477"/>
      <c r="MAB49" s="1477"/>
      <c r="MAC49" s="1477"/>
      <c r="MAD49" s="1477"/>
      <c r="MAE49" s="1477"/>
      <c r="MAF49" s="1477"/>
      <c r="MAG49" s="1477"/>
      <c r="MAH49" s="1477"/>
      <c r="MAI49" s="1477"/>
      <c r="MAJ49" s="1477"/>
      <c r="MAK49" s="1477"/>
      <c r="MAL49" s="1477"/>
      <c r="MAM49" s="1477"/>
      <c r="MAN49" s="1477"/>
      <c r="MAO49" s="1477"/>
      <c r="MAP49" s="1477"/>
      <c r="MAQ49" s="1477"/>
      <c r="MAR49" s="1477"/>
      <c r="MAS49" s="1477"/>
      <c r="MAT49" s="1477"/>
      <c r="MAU49" s="1477"/>
      <c r="MAV49" s="1477"/>
      <c r="MAW49" s="1477"/>
      <c r="MAX49" s="1477"/>
      <c r="MAY49" s="1477"/>
      <c r="MAZ49" s="1477"/>
      <c r="MBA49" s="1477"/>
      <c r="MBB49" s="1477"/>
      <c r="MBC49" s="1477"/>
      <c r="MBD49" s="1477"/>
      <c r="MBE49" s="1477"/>
      <c r="MBF49" s="1477"/>
      <c r="MBG49" s="1477"/>
      <c r="MBH49" s="1477"/>
      <c r="MBI49" s="1477"/>
      <c r="MBJ49" s="1477"/>
      <c r="MBK49" s="1477"/>
      <c r="MBL49" s="1477"/>
      <c r="MBM49" s="1477"/>
      <c r="MBN49" s="1477"/>
      <c r="MBO49" s="1477"/>
      <c r="MBP49" s="1477"/>
      <c r="MBQ49" s="1477"/>
      <c r="MBR49" s="1477"/>
      <c r="MBS49" s="1477"/>
      <c r="MBT49" s="1477"/>
      <c r="MBU49" s="1477"/>
      <c r="MBV49" s="1477"/>
      <c r="MBW49" s="1477"/>
      <c r="MBX49" s="1477"/>
      <c r="MBY49" s="1477"/>
      <c r="MBZ49" s="1477"/>
      <c r="MCA49" s="1477"/>
      <c r="MCB49" s="1477"/>
      <c r="MCC49" s="1477"/>
      <c r="MCD49" s="1477"/>
      <c r="MCE49" s="1477"/>
      <c r="MCF49" s="1477"/>
      <c r="MCG49" s="1477"/>
      <c r="MCH49" s="1477"/>
      <c r="MCI49" s="1477"/>
      <c r="MCJ49" s="1477"/>
      <c r="MCK49" s="1477"/>
      <c r="MCL49" s="1477"/>
      <c r="MCM49" s="1477"/>
      <c r="MCN49" s="1477"/>
      <c r="MCO49" s="1477"/>
      <c r="MCP49" s="1477"/>
      <c r="MCQ49" s="1477"/>
      <c r="MCR49" s="1477"/>
      <c r="MCS49" s="1477"/>
      <c r="MCT49" s="1477"/>
      <c r="MCU49" s="1477"/>
      <c r="MCV49" s="1477"/>
      <c r="MCW49" s="1477"/>
      <c r="MCX49" s="1477"/>
      <c r="MCY49" s="1477"/>
      <c r="MCZ49" s="1477"/>
      <c r="MDA49" s="1477"/>
      <c r="MDB49" s="1477"/>
      <c r="MDC49" s="1477"/>
      <c r="MDD49" s="1477"/>
      <c r="MDE49" s="1477"/>
      <c r="MDF49" s="1477"/>
      <c r="MDG49" s="1477"/>
      <c r="MDH49" s="1477"/>
      <c r="MDI49" s="1477"/>
      <c r="MDJ49" s="1477"/>
      <c r="MDK49" s="1477"/>
      <c r="MDL49" s="1477"/>
      <c r="MDM49" s="1477"/>
      <c r="MDN49" s="1477"/>
      <c r="MDO49" s="1477"/>
      <c r="MDP49" s="1477"/>
      <c r="MDQ49" s="1477"/>
      <c r="MDR49" s="1477"/>
      <c r="MDS49" s="1477"/>
      <c r="MDT49" s="1477"/>
      <c r="MDU49" s="1477"/>
      <c r="MDV49" s="1477"/>
      <c r="MDW49" s="1477"/>
      <c r="MDX49" s="1477"/>
      <c r="MDY49" s="1477"/>
      <c r="MDZ49" s="1477"/>
      <c r="MEA49" s="1477"/>
      <c r="MEB49" s="1477"/>
      <c r="MEC49" s="1477"/>
      <c r="MED49" s="1477"/>
      <c r="MEE49" s="1477"/>
      <c r="MEF49" s="1477"/>
      <c r="MEG49" s="1477"/>
      <c r="MEH49" s="1477"/>
      <c r="MEI49" s="1477"/>
      <c r="MEJ49" s="1477"/>
      <c r="MEK49" s="1477"/>
      <c r="MEL49" s="1477"/>
      <c r="MEM49" s="1477"/>
      <c r="MEN49" s="1477"/>
      <c r="MEO49" s="1477"/>
      <c r="MEP49" s="1477"/>
      <c r="MEQ49" s="1477"/>
      <c r="MER49" s="1477"/>
      <c r="MES49" s="1477"/>
      <c r="MET49" s="1477"/>
      <c r="MEU49" s="1477"/>
      <c r="MEV49" s="1477"/>
      <c r="MEW49" s="1477"/>
      <c r="MEX49" s="1477"/>
      <c r="MEY49" s="1477"/>
      <c r="MEZ49" s="1477"/>
      <c r="MFA49" s="1477"/>
      <c r="MFB49" s="1477"/>
      <c r="MFC49" s="1477"/>
      <c r="MFD49" s="1477"/>
      <c r="MFE49" s="1477"/>
      <c r="MFF49" s="1477"/>
      <c r="MFG49" s="1477"/>
      <c r="MFH49" s="1477"/>
      <c r="MFI49" s="1477"/>
      <c r="MFJ49" s="1477"/>
      <c r="MFK49" s="1477"/>
      <c r="MFL49" s="1477"/>
      <c r="MFM49" s="1477"/>
      <c r="MFN49" s="1477"/>
      <c r="MFO49" s="1477"/>
      <c r="MFP49" s="1477"/>
      <c r="MFQ49" s="1477"/>
      <c r="MFR49" s="1477"/>
      <c r="MFS49" s="1477"/>
      <c r="MFT49" s="1477"/>
      <c r="MFU49" s="1477"/>
      <c r="MFV49" s="1477"/>
      <c r="MFW49" s="1477"/>
      <c r="MFX49" s="1477"/>
      <c r="MFY49" s="1477"/>
      <c r="MFZ49" s="1477"/>
      <c r="MGA49" s="1477"/>
      <c r="MGB49" s="1477"/>
      <c r="MGC49" s="1477"/>
      <c r="MGD49" s="1477"/>
      <c r="MGE49" s="1477"/>
      <c r="MGF49" s="1477"/>
      <c r="MGG49" s="1477"/>
      <c r="MGH49" s="1477"/>
      <c r="MGI49" s="1477"/>
      <c r="MGJ49" s="1477"/>
      <c r="MGK49" s="1477"/>
      <c r="MGL49" s="1477"/>
      <c r="MGM49" s="1477"/>
      <c r="MGN49" s="1477"/>
      <c r="MGO49" s="1477"/>
      <c r="MGP49" s="1477"/>
      <c r="MGQ49" s="1477"/>
      <c r="MGR49" s="1477"/>
      <c r="MGS49" s="1477"/>
      <c r="MGT49" s="1477"/>
      <c r="MGU49" s="1477"/>
      <c r="MGV49" s="1477"/>
      <c r="MGW49" s="1477"/>
      <c r="MGX49" s="1477"/>
      <c r="MGY49" s="1477"/>
      <c r="MGZ49" s="1477"/>
      <c r="MHA49" s="1477"/>
      <c r="MHB49" s="1477"/>
      <c r="MHC49" s="1477"/>
      <c r="MHD49" s="1477"/>
      <c r="MHE49" s="1477"/>
      <c r="MHF49" s="1477"/>
      <c r="MHG49" s="1477"/>
      <c r="MHH49" s="1477"/>
      <c r="MHI49" s="1477"/>
      <c r="MHJ49" s="1477"/>
      <c r="MHK49" s="1477"/>
      <c r="MHL49" s="1477"/>
      <c r="MHM49" s="1477"/>
      <c r="MHN49" s="1477"/>
      <c r="MHO49" s="1477"/>
      <c r="MHP49" s="1477"/>
      <c r="MHQ49" s="1477"/>
      <c r="MHR49" s="1477"/>
      <c r="MHS49" s="1477"/>
      <c r="MHT49" s="1477"/>
      <c r="MHU49" s="1477"/>
      <c r="MHV49" s="1477"/>
      <c r="MHW49" s="1477"/>
      <c r="MHX49" s="1477"/>
      <c r="MHY49" s="1477"/>
      <c r="MHZ49" s="1477"/>
      <c r="MIA49" s="1477"/>
      <c r="MIB49" s="1477"/>
      <c r="MIC49" s="1477"/>
      <c r="MID49" s="1477"/>
      <c r="MIE49" s="1477"/>
      <c r="MIF49" s="1477"/>
      <c r="MIG49" s="1477"/>
      <c r="MIH49" s="1477"/>
      <c r="MII49" s="1477"/>
      <c r="MIJ49" s="1477"/>
      <c r="MIK49" s="1477"/>
      <c r="MIL49" s="1477"/>
      <c r="MIM49" s="1477"/>
      <c r="MIN49" s="1477"/>
      <c r="MIO49" s="1477"/>
      <c r="MIP49" s="1477"/>
      <c r="MIQ49" s="1477"/>
      <c r="MIR49" s="1477"/>
      <c r="MIS49" s="1477"/>
      <c r="MIT49" s="1477"/>
      <c r="MIU49" s="1477"/>
      <c r="MIV49" s="1477"/>
      <c r="MIW49" s="1477"/>
      <c r="MIX49" s="1477"/>
      <c r="MIY49" s="1477"/>
      <c r="MIZ49" s="1477"/>
      <c r="MJA49" s="1477"/>
      <c r="MJB49" s="1477"/>
      <c r="MJC49" s="1477"/>
      <c r="MJD49" s="1477"/>
      <c r="MJE49" s="1477"/>
      <c r="MJF49" s="1477"/>
      <c r="MJG49" s="1477"/>
      <c r="MJH49" s="1477"/>
      <c r="MJI49" s="1477"/>
      <c r="MJJ49" s="1477"/>
      <c r="MJK49" s="1477"/>
      <c r="MJL49" s="1477"/>
      <c r="MJM49" s="1477"/>
      <c r="MJN49" s="1477"/>
      <c r="MJO49" s="1477"/>
      <c r="MJP49" s="1477"/>
      <c r="MJQ49" s="1477"/>
      <c r="MJR49" s="1477"/>
      <c r="MJS49" s="1477"/>
      <c r="MJT49" s="1477"/>
      <c r="MJU49" s="1477"/>
      <c r="MJV49" s="1477"/>
      <c r="MJW49" s="1477"/>
      <c r="MJX49" s="1477"/>
      <c r="MJY49" s="1477"/>
      <c r="MJZ49" s="1477"/>
      <c r="MKA49" s="1477"/>
      <c r="MKB49" s="1477"/>
      <c r="MKC49" s="1477"/>
      <c r="MKD49" s="1477"/>
      <c r="MKE49" s="1477"/>
      <c r="MKF49" s="1477"/>
      <c r="MKG49" s="1477"/>
      <c r="MKH49" s="1477"/>
      <c r="MKI49" s="1477"/>
      <c r="MKJ49" s="1477"/>
      <c r="MKK49" s="1477"/>
      <c r="MKL49" s="1477"/>
      <c r="MKM49" s="1477"/>
      <c r="MKN49" s="1477"/>
      <c r="MKO49" s="1477"/>
      <c r="MKP49" s="1477"/>
      <c r="MKQ49" s="1477"/>
      <c r="MKR49" s="1477"/>
      <c r="MKS49" s="1477"/>
      <c r="MKT49" s="1477"/>
      <c r="MKU49" s="1477"/>
      <c r="MKV49" s="1477"/>
      <c r="MKW49" s="1477"/>
      <c r="MKX49" s="1477"/>
      <c r="MKY49" s="1477"/>
      <c r="MKZ49" s="1477"/>
      <c r="MLA49" s="1477"/>
      <c r="MLB49" s="1477"/>
      <c r="MLC49" s="1477"/>
      <c r="MLD49" s="1477"/>
      <c r="MLE49" s="1477"/>
      <c r="MLF49" s="1477"/>
      <c r="MLG49" s="1477"/>
      <c r="MLH49" s="1477"/>
      <c r="MLI49" s="1477"/>
      <c r="MLJ49" s="1477"/>
      <c r="MLK49" s="1477"/>
      <c r="MLL49" s="1477"/>
      <c r="MLM49" s="1477"/>
      <c r="MLN49" s="1477"/>
      <c r="MLO49" s="1477"/>
      <c r="MLP49" s="1477"/>
      <c r="MLQ49" s="1477"/>
      <c r="MLR49" s="1477"/>
      <c r="MLS49" s="1477"/>
      <c r="MLT49" s="1477"/>
      <c r="MLU49" s="1477"/>
      <c r="MLV49" s="1477"/>
      <c r="MLW49" s="1477"/>
      <c r="MLX49" s="1477"/>
      <c r="MLY49" s="1477"/>
      <c r="MLZ49" s="1477"/>
      <c r="MMA49" s="1477"/>
      <c r="MMB49" s="1477"/>
      <c r="MMC49" s="1477"/>
      <c r="MMD49" s="1477"/>
      <c r="MME49" s="1477"/>
      <c r="MMF49" s="1477"/>
      <c r="MMG49" s="1477"/>
      <c r="MMH49" s="1477"/>
      <c r="MMI49" s="1477"/>
      <c r="MMJ49" s="1477"/>
      <c r="MMK49" s="1477"/>
      <c r="MML49" s="1477"/>
      <c r="MMM49" s="1477"/>
      <c r="MMN49" s="1477"/>
      <c r="MMO49" s="1477"/>
      <c r="MMP49" s="1477"/>
      <c r="MMQ49" s="1477"/>
      <c r="MMR49" s="1477"/>
      <c r="MMS49" s="1477"/>
      <c r="MMT49" s="1477"/>
      <c r="MMU49" s="1477"/>
      <c r="MMV49" s="1477"/>
      <c r="MMW49" s="1477"/>
      <c r="MMX49" s="1477"/>
      <c r="MMY49" s="1477"/>
      <c r="MMZ49" s="1477"/>
      <c r="MNA49" s="1477"/>
      <c r="MNB49" s="1477"/>
      <c r="MNC49" s="1477"/>
      <c r="MND49" s="1477"/>
      <c r="MNE49" s="1477"/>
      <c r="MNF49" s="1477"/>
      <c r="MNG49" s="1477"/>
      <c r="MNH49" s="1477"/>
      <c r="MNI49" s="1477"/>
      <c r="MNJ49" s="1477"/>
      <c r="MNK49" s="1477"/>
      <c r="MNL49" s="1477"/>
      <c r="MNM49" s="1477"/>
      <c r="MNN49" s="1477"/>
      <c r="MNO49" s="1477"/>
      <c r="MNP49" s="1477"/>
      <c r="MNQ49" s="1477"/>
      <c r="MNR49" s="1477"/>
      <c r="MNS49" s="1477"/>
      <c r="MNT49" s="1477"/>
      <c r="MNU49" s="1477"/>
      <c r="MNV49" s="1477"/>
      <c r="MNW49" s="1477"/>
      <c r="MNX49" s="1477"/>
      <c r="MNY49" s="1477"/>
      <c r="MNZ49" s="1477"/>
      <c r="MOA49" s="1477"/>
      <c r="MOB49" s="1477"/>
      <c r="MOC49" s="1477"/>
      <c r="MOD49" s="1477"/>
      <c r="MOE49" s="1477"/>
      <c r="MOF49" s="1477"/>
      <c r="MOG49" s="1477"/>
      <c r="MOH49" s="1477"/>
      <c r="MOI49" s="1477"/>
      <c r="MOJ49" s="1477"/>
      <c r="MOK49" s="1477"/>
      <c r="MOL49" s="1477"/>
      <c r="MOM49" s="1477"/>
      <c r="MON49" s="1477"/>
      <c r="MOO49" s="1477"/>
      <c r="MOP49" s="1477"/>
      <c r="MOQ49" s="1477"/>
      <c r="MOR49" s="1477"/>
      <c r="MOS49" s="1477"/>
      <c r="MOT49" s="1477"/>
      <c r="MOU49" s="1477"/>
      <c r="MOV49" s="1477"/>
      <c r="MOW49" s="1477"/>
      <c r="MOX49" s="1477"/>
      <c r="MOY49" s="1477"/>
      <c r="MOZ49" s="1477"/>
      <c r="MPA49" s="1477"/>
      <c r="MPB49" s="1477"/>
      <c r="MPC49" s="1477"/>
      <c r="MPD49" s="1477"/>
      <c r="MPE49" s="1477"/>
      <c r="MPF49" s="1477"/>
      <c r="MPG49" s="1477"/>
      <c r="MPH49" s="1477"/>
      <c r="MPI49" s="1477"/>
      <c r="MPJ49" s="1477"/>
      <c r="MPK49" s="1477"/>
      <c r="MPL49" s="1477"/>
      <c r="MPM49" s="1477"/>
      <c r="MPN49" s="1477"/>
      <c r="MPO49" s="1477"/>
      <c r="MPP49" s="1477"/>
      <c r="MPQ49" s="1477"/>
      <c r="MPR49" s="1477"/>
      <c r="MPS49" s="1477"/>
      <c r="MPT49" s="1477"/>
      <c r="MPU49" s="1477"/>
      <c r="MPV49" s="1477"/>
      <c r="MPW49" s="1477"/>
      <c r="MPX49" s="1477"/>
      <c r="MPY49" s="1477"/>
      <c r="MPZ49" s="1477"/>
      <c r="MQA49" s="1477"/>
      <c r="MQB49" s="1477"/>
      <c r="MQC49" s="1477"/>
      <c r="MQD49" s="1477"/>
      <c r="MQE49" s="1477"/>
      <c r="MQF49" s="1477"/>
      <c r="MQG49" s="1477"/>
      <c r="MQH49" s="1477"/>
      <c r="MQI49" s="1477"/>
      <c r="MQJ49" s="1477"/>
      <c r="MQK49" s="1477"/>
      <c r="MQL49" s="1477"/>
      <c r="MQM49" s="1477"/>
      <c r="MQN49" s="1477"/>
      <c r="MQO49" s="1477"/>
      <c r="MQP49" s="1477"/>
      <c r="MQQ49" s="1477"/>
      <c r="MQR49" s="1477"/>
      <c r="MQS49" s="1477"/>
      <c r="MQT49" s="1477"/>
      <c r="MQU49" s="1477"/>
      <c r="MQV49" s="1477"/>
      <c r="MQW49" s="1477"/>
      <c r="MQX49" s="1477"/>
      <c r="MQY49" s="1477"/>
      <c r="MQZ49" s="1477"/>
      <c r="MRA49" s="1477"/>
      <c r="MRB49" s="1477"/>
      <c r="MRC49" s="1477"/>
      <c r="MRD49" s="1477"/>
      <c r="MRE49" s="1477"/>
      <c r="MRF49" s="1477"/>
      <c r="MRG49" s="1477"/>
      <c r="MRH49" s="1477"/>
      <c r="MRI49" s="1477"/>
      <c r="MRJ49" s="1477"/>
      <c r="MRK49" s="1477"/>
      <c r="MRL49" s="1477"/>
      <c r="MRM49" s="1477"/>
      <c r="MRN49" s="1477"/>
      <c r="MRO49" s="1477"/>
      <c r="MRP49" s="1477"/>
      <c r="MRQ49" s="1477"/>
      <c r="MRR49" s="1477"/>
      <c r="MRS49" s="1477"/>
      <c r="MRT49" s="1477"/>
      <c r="MRU49" s="1477"/>
      <c r="MRV49" s="1477"/>
      <c r="MRW49" s="1477"/>
      <c r="MRX49" s="1477"/>
      <c r="MRY49" s="1477"/>
      <c r="MRZ49" s="1477"/>
      <c r="MSA49" s="1477"/>
      <c r="MSB49" s="1477"/>
      <c r="MSC49" s="1477"/>
      <c r="MSD49" s="1477"/>
      <c r="MSE49" s="1477"/>
      <c r="MSF49" s="1477"/>
      <c r="MSG49" s="1477"/>
      <c r="MSH49" s="1477"/>
      <c r="MSI49" s="1477"/>
      <c r="MSJ49" s="1477"/>
      <c r="MSK49" s="1477"/>
      <c r="MSL49" s="1477"/>
      <c r="MSM49" s="1477"/>
      <c r="MSN49" s="1477"/>
      <c r="MSO49" s="1477"/>
      <c r="MSP49" s="1477"/>
      <c r="MSQ49" s="1477"/>
      <c r="MSR49" s="1477"/>
      <c r="MSS49" s="1477"/>
      <c r="MST49" s="1477"/>
      <c r="MSU49" s="1477"/>
      <c r="MSV49" s="1477"/>
      <c r="MSW49" s="1477"/>
      <c r="MSX49" s="1477"/>
      <c r="MSY49" s="1477"/>
      <c r="MSZ49" s="1477"/>
      <c r="MTA49" s="1477"/>
      <c r="MTB49" s="1477"/>
      <c r="MTC49" s="1477"/>
      <c r="MTD49" s="1477"/>
      <c r="MTE49" s="1477"/>
      <c r="MTF49" s="1477"/>
      <c r="MTG49" s="1477"/>
      <c r="MTH49" s="1477"/>
      <c r="MTI49" s="1477"/>
      <c r="MTJ49" s="1477"/>
      <c r="MTK49" s="1477"/>
      <c r="MTL49" s="1477"/>
      <c r="MTM49" s="1477"/>
      <c r="MTN49" s="1477"/>
      <c r="MTO49" s="1477"/>
      <c r="MTP49" s="1477"/>
      <c r="MTQ49" s="1477"/>
      <c r="MTR49" s="1477"/>
      <c r="MTS49" s="1477"/>
      <c r="MTT49" s="1477"/>
      <c r="MTU49" s="1477"/>
      <c r="MTV49" s="1477"/>
      <c r="MTW49" s="1477"/>
      <c r="MTX49" s="1477"/>
      <c r="MTY49" s="1477"/>
      <c r="MTZ49" s="1477"/>
      <c r="MUA49" s="1477"/>
      <c r="MUB49" s="1477"/>
      <c r="MUC49" s="1477"/>
      <c r="MUD49" s="1477"/>
      <c r="MUE49" s="1477"/>
      <c r="MUF49" s="1477"/>
      <c r="MUG49" s="1477"/>
      <c r="MUH49" s="1477"/>
      <c r="MUI49" s="1477"/>
      <c r="MUJ49" s="1477"/>
      <c r="MUK49" s="1477"/>
      <c r="MUL49" s="1477"/>
      <c r="MUM49" s="1477"/>
      <c r="MUN49" s="1477"/>
      <c r="MUO49" s="1477"/>
      <c r="MUP49" s="1477"/>
      <c r="MUQ49" s="1477"/>
      <c r="MUR49" s="1477"/>
      <c r="MUS49" s="1477"/>
      <c r="MUT49" s="1477"/>
      <c r="MUU49" s="1477"/>
      <c r="MUV49" s="1477"/>
      <c r="MUW49" s="1477"/>
      <c r="MUX49" s="1477"/>
      <c r="MUY49" s="1477"/>
      <c r="MUZ49" s="1477"/>
      <c r="MVA49" s="1477"/>
      <c r="MVB49" s="1477"/>
      <c r="MVC49" s="1477"/>
      <c r="MVD49" s="1477"/>
      <c r="MVE49" s="1477"/>
      <c r="MVF49" s="1477"/>
      <c r="MVG49" s="1477"/>
      <c r="MVH49" s="1477"/>
      <c r="MVI49" s="1477"/>
      <c r="MVJ49" s="1477"/>
      <c r="MVK49" s="1477"/>
      <c r="MVL49" s="1477"/>
      <c r="MVM49" s="1477"/>
      <c r="MVN49" s="1477"/>
      <c r="MVO49" s="1477"/>
      <c r="MVP49" s="1477"/>
      <c r="MVQ49" s="1477"/>
      <c r="MVR49" s="1477"/>
      <c r="MVS49" s="1477"/>
      <c r="MVT49" s="1477"/>
      <c r="MVU49" s="1477"/>
      <c r="MVV49" s="1477"/>
      <c r="MVW49" s="1477"/>
      <c r="MVX49" s="1477"/>
      <c r="MVY49" s="1477"/>
      <c r="MVZ49" s="1477"/>
      <c r="MWA49" s="1477"/>
      <c r="MWB49" s="1477"/>
      <c r="MWC49" s="1477"/>
      <c r="MWD49" s="1477"/>
      <c r="MWE49" s="1477"/>
      <c r="MWF49" s="1477"/>
      <c r="MWG49" s="1477"/>
      <c r="MWH49" s="1477"/>
      <c r="MWI49" s="1477"/>
      <c r="MWJ49" s="1477"/>
      <c r="MWK49" s="1477"/>
      <c r="MWL49" s="1477"/>
      <c r="MWM49" s="1477"/>
      <c r="MWN49" s="1477"/>
      <c r="MWO49" s="1477"/>
      <c r="MWP49" s="1477"/>
      <c r="MWQ49" s="1477"/>
      <c r="MWR49" s="1477"/>
      <c r="MWS49" s="1477"/>
      <c r="MWT49" s="1477"/>
      <c r="MWU49" s="1477"/>
      <c r="MWV49" s="1477"/>
      <c r="MWW49" s="1477"/>
      <c r="MWX49" s="1477"/>
      <c r="MWY49" s="1477"/>
      <c r="MWZ49" s="1477"/>
      <c r="MXA49" s="1477"/>
      <c r="MXB49" s="1477"/>
      <c r="MXC49" s="1477"/>
      <c r="MXD49" s="1477"/>
      <c r="MXE49" s="1477"/>
      <c r="MXF49" s="1477"/>
      <c r="MXG49" s="1477"/>
      <c r="MXH49" s="1477"/>
      <c r="MXI49" s="1477"/>
      <c r="MXJ49" s="1477"/>
      <c r="MXK49" s="1477"/>
      <c r="MXL49" s="1477"/>
      <c r="MXM49" s="1477"/>
      <c r="MXN49" s="1477"/>
      <c r="MXO49" s="1477"/>
      <c r="MXP49" s="1477"/>
      <c r="MXQ49" s="1477"/>
      <c r="MXR49" s="1477"/>
      <c r="MXS49" s="1477"/>
      <c r="MXT49" s="1477"/>
      <c r="MXU49" s="1477"/>
      <c r="MXV49" s="1477"/>
      <c r="MXW49" s="1477"/>
      <c r="MXX49" s="1477"/>
      <c r="MXY49" s="1477"/>
      <c r="MXZ49" s="1477"/>
      <c r="MYA49" s="1477"/>
      <c r="MYB49" s="1477"/>
      <c r="MYC49" s="1477"/>
      <c r="MYD49" s="1477"/>
      <c r="MYE49" s="1477"/>
      <c r="MYF49" s="1477"/>
      <c r="MYG49" s="1477"/>
      <c r="MYH49" s="1477"/>
      <c r="MYI49" s="1477"/>
      <c r="MYJ49" s="1477"/>
      <c r="MYK49" s="1477"/>
      <c r="MYL49" s="1477"/>
      <c r="MYM49" s="1477"/>
      <c r="MYN49" s="1477"/>
      <c r="MYO49" s="1477"/>
      <c r="MYP49" s="1477"/>
      <c r="MYQ49" s="1477"/>
      <c r="MYR49" s="1477"/>
      <c r="MYS49" s="1477"/>
      <c r="MYT49" s="1477"/>
      <c r="MYU49" s="1477"/>
      <c r="MYV49" s="1477"/>
      <c r="MYW49" s="1477"/>
      <c r="MYX49" s="1477"/>
      <c r="MYY49" s="1477"/>
      <c r="MYZ49" s="1477"/>
      <c r="MZA49" s="1477"/>
      <c r="MZB49" s="1477"/>
      <c r="MZC49" s="1477"/>
      <c r="MZD49" s="1477"/>
      <c r="MZE49" s="1477"/>
      <c r="MZF49" s="1477"/>
      <c r="MZG49" s="1477"/>
      <c r="MZH49" s="1477"/>
      <c r="MZI49" s="1477"/>
      <c r="MZJ49" s="1477"/>
      <c r="MZK49" s="1477"/>
      <c r="MZL49" s="1477"/>
      <c r="MZM49" s="1477"/>
      <c r="MZN49" s="1477"/>
      <c r="MZO49" s="1477"/>
      <c r="MZP49" s="1477"/>
      <c r="MZQ49" s="1477"/>
      <c r="MZR49" s="1477"/>
      <c r="MZS49" s="1477"/>
      <c r="MZT49" s="1477"/>
      <c r="MZU49" s="1477"/>
      <c r="MZV49" s="1477"/>
      <c r="MZW49" s="1477"/>
      <c r="MZX49" s="1477"/>
      <c r="MZY49" s="1477"/>
      <c r="MZZ49" s="1477"/>
      <c r="NAA49" s="1477"/>
      <c r="NAB49" s="1477"/>
      <c r="NAC49" s="1477"/>
      <c r="NAD49" s="1477"/>
      <c r="NAE49" s="1477"/>
      <c r="NAF49" s="1477"/>
      <c r="NAG49" s="1477"/>
      <c r="NAH49" s="1477"/>
      <c r="NAI49" s="1477"/>
      <c r="NAJ49" s="1477"/>
      <c r="NAK49" s="1477"/>
      <c r="NAL49" s="1477"/>
      <c r="NAM49" s="1477"/>
      <c r="NAN49" s="1477"/>
      <c r="NAO49" s="1477"/>
      <c r="NAP49" s="1477"/>
      <c r="NAQ49" s="1477"/>
      <c r="NAR49" s="1477"/>
      <c r="NAS49" s="1477"/>
      <c r="NAT49" s="1477"/>
      <c r="NAU49" s="1477"/>
      <c r="NAV49" s="1477"/>
      <c r="NAW49" s="1477"/>
      <c r="NAX49" s="1477"/>
      <c r="NAY49" s="1477"/>
      <c r="NAZ49" s="1477"/>
      <c r="NBA49" s="1477"/>
      <c r="NBB49" s="1477"/>
      <c r="NBC49" s="1477"/>
      <c r="NBD49" s="1477"/>
      <c r="NBE49" s="1477"/>
      <c r="NBF49" s="1477"/>
      <c r="NBG49" s="1477"/>
      <c r="NBH49" s="1477"/>
      <c r="NBI49" s="1477"/>
      <c r="NBJ49" s="1477"/>
      <c r="NBK49" s="1477"/>
      <c r="NBL49" s="1477"/>
      <c r="NBM49" s="1477"/>
      <c r="NBN49" s="1477"/>
      <c r="NBO49" s="1477"/>
      <c r="NBP49" s="1477"/>
      <c r="NBQ49" s="1477"/>
      <c r="NBR49" s="1477"/>
      <c r="NBS49" s="1477"/>
      <c r="NBT49" s="1477"/>
      <c r="NBU49" s="1477"/>
      <c r="NBV49" s="1477"/>
      <c r="NBW49" s="1477"/>
      <c r="NBX49" s="1477"/>
      <c r="NBY49" s="1477"/>
      <c r="NBZ49" s="1477"/>
      <c r="NCA49" s="1477"/>
      <c r="NCB49" s="1477"/>
      <c r="NCC49" s="1477"/>
      <c r="NCD49" s="1477"/>
      <c r="NCE49" s="1477"/>
      <c r="NCF49" s="1477"/>
      <c r="NCG49" s="1477"/>
      <c r="NCH49" s="1477"/>
      <c r="NCI49" s="1477"/>
      <c r="NCJ49" s="1477"/>
      <c r="NCK49" s="1477"/>
      <c r="NCL49" s="1477"/>
      <c r="NCM49" s="1477"/>
      <c r="NCN49" s="1477"/>
      <c r="NCO49" s="1477"/>
      <c r="NCP49" s="1477"/>
      <c r="NCQ49" s="1477"/>
      <c r="NCR49" s="1477"/>
      <c r="NCS49" s="1477"/>
      <c r="NCT49" s="1477"/>
      <c r="NCU49" s="1477"/>
      <c r="NCV49" s="1477"/>
      <c r="NCW49" s="1477"/>
      <c r="NCX49" s="1477"/>
      <c r="NCY49" s="1477"/>
      <c r="NCZ49" s="1477"/>
      <c r="NDA49" s="1477"/>
      <c r="NDB49" s="1477"/>
      <c r="NDC49" s="1477"/>
      <c r="NDD49" s="1477"/>
      <c r="NDE49" s="1477"/>
      <c r="NDF49" s="1477"/>
      <c r="NDG49" s="1477"/>
      <c r="NDH49" s="1477"/>
      <c r="NDI49" s="1477"/>
      <c r="NDJ49" s="1477"/>
      <c r="NDK49" s="1477"/>
      <c r="NDL49" s="1477"/>
      <c r="NDM49" s="1477"/>
      <c r="NDN49" s="1477"/>
      <c r="NDO49" s="1477"/>
      <c r="NDP49" s="1477"/>
      <c r="NDQ49" s="1477"/>
      <c r="NDR49" s="1477"/>
      <c r="NDS49" s="1477"/>
      <c r="NDT49" s="1477"/>
      <c r="NDU49" s="1477"/>
      <c r="NDV49" s="1477"/>
      <c r="NDW49" s="1477"/>
      <c r="NDX49" s="1477"/>
      <c r="NDY49" s="1477"/>
      <c r="NDZ49" s="1477"/>
      <c r="NEA49" s="1477"/>
      <c r="NEB49" s="1477"/>
      <c r="NEC49" s="1477"/>
      <c r="NED49" s="1477"/>
      <c r="NEE49" s="1477"/>
      <c r="NEF49" s="1477"/>
      <c r="NEG49" s="1477"/>
      <c r="NEH49" s="1477"/>
      <c r="NEI49" s="1477"/>
      <c r="NEJ49" s="1477"/>
      <c r="NEK49" s="1477"/>
      <c r="NEL49" s="1477"/>
      <c r="NEM49" s="1477"/>
      <c r="NEN49" s="1477"/>
      <c r="NEO49" s="1477"/>
      <c r="NEP49" s="1477"/>
      <c r="NEQ49" s="1477"/>
      <c r="NER49" s="1477"/>
      <c r="NES49" s="1477"/>
      <c r="NET49" s="1477"/>
      <c r="NEU49" s="1477"/>
      <c r="NEV49" s="1477"/>
      <c r="NEW49" s="1477"/>
      <c r="NEX49" s="1477"/>
      <c r="NEY49" s="1477"/>
      <c r="NEZ49" s="1477"/>
      <c r="NFA49" s="1477"/>
      <c r="NFB49" s="1477"/>
      <c r="NFC49" s="1477"/>
      <c r="NFD49" s="1477"/>
      <c r="NFE49" s="1477"/>
      <c r="NFF49" s="1477"/>
      <c r="NFG49" s="1477"/>
      <c r="NFH49" s="1477"/>
      <c r="NFI49" s="1477"/>
      <c r="NFJ49" s="1477"/>
      <c r="NFK49" s="1477"/>
      <c r="NFL49" s="1477"/>
      <c r="NFM49" s="1477"/>
      <c r="NFN49" s="1477"/>
      <c r="NFO49" s="1477"/>
      <c r="NFP49" s="1477"/>
      <c r="NFQ49" s="1477"/>
      <c r="NFR49" s="1477"/>
      <c r="NFS49" s="1477"/>
      <c r="NFT49" s="1477"/>
      <c r="NFU49" s="1477"/>
      <c r="NFV49" s="1477"/>
      <c r="NFW49" s="1477"/>
      <c r="NFX49" s="1477"/>
      <c r="NFY49" s="1477"/>
      <c r="NFZ49" s="1477"/>
      <c r="NGA49" s="1477"/>
      <c r="NGB49" s="1477"/>
      <c r="NGC49" s="1477"/>
      <c r="NGD49" s="1477"/>
      <c r="NGE49" s="1477"/>
      <c r="NGF49" s="1477"/>
      <c r="NGG49" s="1477"/>
      <c r="NGH49" s="1477"/>
      <c r="NGI49" s="1477"/>
      <c r="NGJ49" s="1477"/>
      <c r="NGK49" s="1477"/>
      <c r="NGL49" s="1477"/>
      <c r="NGM49" s="1477"/>
      <c r="NGN49" s="1477"/>
      <c r="NGO49" s="1477"/>
      <c r="NGP49" s="1477"/>
      <c r="NGQ49" s="1477"/>
      <c r="NGR49" s="1477"/>
      <c r="NGS49" s="1477"/>
      <c r="NGT49" s="1477"/>
      <c r="NGU49" s="1477"/>
      <c r="NGV49" s="1477"/>
      <c r="NGW49" s="1477"/>
      <c r="NGX49" s="1477"/>
      <c r="NGY49" s="1477"/>
      <c r="NGZ49" s="1477"/>
      <c r="NHA49" s="1477"/>
      <c r="NHB49" s="1477"/>
      <c r="NHC49" s="1477"/>
      <c r="NHD49" s="1477"/>
      <c r="NHE49" s="1477"/>
      <c r="NHF49" s="1477"/>
      <c r="NHG49" s="1477"/>
      <c r="NHH49" s="1477"/>
      <c r="NHI49" s="1477"/>
      <c r="NHJ49" s="1477"/>
      <c r="NHK49" s="1477"/>
      <c r="NHL49" s="1477"/>
      <c r="NHM49" s="1477"/>
      <c r="NHN49" s="1477"/>
      <c r="NHO49" s="1477"/>
      <c r="NHP49" s="1477"/>
      <c r="NHQ49" s="1477"/>
      <c r="NHR49" s="1477"/>
      <c r="NHS49" s="1477"/>
      <c r="NHT49" s="1477"/>
      <c r="NHU49" s="1477"/>
      <c r="NHV49" s="1477"/>
      <c r="NHW49" s="1477"/>
      <c r="NHX49" s="1477"/>
      <c r="NHY49" s="1477"/>
      <c r="NHZ49" s="1477"/>
      <c r="NIA49" s="1477"/>
      <c r="NIB49" s="1477"/>
      <c r="NIC49" s="1477"/>
      <c r="NID49" s="1477"/>
      <c r="NIE49" s="1477"/>
      <c r="NIF49" s="1477"/>
      <c r="NIG49" s="1477"/>
      <c r="NIH49" s="1477"/>
      <c r="NII49" s="1477"/>
      <c r="NIJ49" s="1477"/>
      <c r="NIK49" s="1477"/>
      <c r="NIL49" s="1477"/>
      <c r="NIM49" s="1477"/>
      <c r="NIN49" s="1477"/>
      <c r="NIO49" s="1477"/>
      <c r="NIP49" s="1477"/>
      <c r="NIQ49" s="1477"/>
      <c r="NIR49" s="1477"/>
      <c r="NIS49" s="1477"/>
      <c r="NIT49" s="1477"/>
      <c r="NIU49" s="1477"/>
      <c r="NIV49" s="1477"/>
      <c r="NIW49" s="1477"/>
      <c r="NIX49" s="1477"/>
      <c r="NIY49" s="1477"/>
      <c r="NIZ49" s="1477"/>
      <c r="NJA49" s="1477"/>
      <c r="NJB49" s="1477"/>
      <c r="NJC49" s="1477"/>
      <c r="NJD49" s="1477"/>
      <c r="NJE49" s="1477"/>
      <c r="NJF49" s="1477"/>
      <c r="NJG49" s="1477"/>
      <c r="NJH49" s="1477"/>
      <c r="NJI49" s="1477"/>
      <c r="NJJ49" s="1477"/>
      <c r="NJK49" s="1477"/>
      <c r="NJL49" s="1477"/>
      <c r="NJM49" s="1477"/>
      <c r="NJN49" s="1477"/>
      <c r="NJO49" s="1477"/>
      <c r="NJP49" s="1477"/>
      <c r="NJQ49" s="1477"/>
      <c r="NJR49" s="1477"/>
      <c r="NJS49" s="1477"/>
      <c r="NJT49" s="1477"/>
      <c r="NJU49" s="1477"/>
      <c r="NJV49" s="1477"/>
      <c r="NJW49" s="1477"/>
      <c r="NJX49" s="1477"/>
      <c r="NJY49" s="1477"/>
      <c r="NJZ49" s="1477"/>
      <c r="NKA49" s="1477"/>
      <c r="NKB49" s="1477"/>
      <c r="NKC49" s="1477"/>
      <c r="NKD49" s="1477"/>
      <c r="NKE49" s="1477"/>
      <c r="NKF49" s="1477"/>
      <c r="NKG49" s="1477"/>
      <c r="NKH49" s="1477"/>
      <c r="NKI49" s="1477"/>
      <c r="NKJ49" s="1477"/>
      <c r="NKK49" s="1477"/>
      <c r="NKL49" s="1477"/>
      <c r="NKM49" s="1477"/>
      <c r="NKN49" s="1477"/>
      <c r="NKO49" s="1477"/>
      <c r="NKP49" s="1477"/>
      <c r="NKQ49" s="1477"/>
      <c r="NKR49" s="1477"/>
      <c r="NKS49" s="1477"/>
      <c r="NKT49" s="1477"/>
      <c r="NKU49" s="1477"/>
      <c r="NKV49" s="1477"/>
      <c r="NKW49" s="1477"/>
      <c r="NKX49" s="1477"/>
      <c r="NKY49" s="1477"/>
      <c r="NKZ49" s="1477"/>
      <c r="NLA49" s="1477"/>
      <c r="NLB49" s="1477"/>
      <c r="NLC49" s="1477"/>
      <c r="NLD49" s="1477"/>
      <c r="NLE49" s="1477"/>
      <c r="NLF49" s="1477"/>
      <c r="NLG49" s="1477"/>
      <c r="NLH49" s="1477"/>
      <c r="NLI49" s="1477"/>
      <c r="NLJ49" s="1477"/>
      <c r="NLK49" s="1477"/>
      <c r="NLL49" s="1477"/>
      <c r="NLM49" s="1477"/>
      <c r="NLN49" s="1477"/>
      <c r="NLO49" s="1477"/>
      <c r="NLP49" s="1477"/>
      <c r="NLQ49" s="1477"/>
      <c r="NLR49" s="1477"/>
      <c r="NLS49" s="1477"/>
      <c r="NLT49" s="1477"/>
      <c r="NLU49" s="1477"/>
      <c r="NLV49" s="1477"/>
      <c r="NLW49" s="1477"/>
      <c r="NLX49" s="1477"/>
      <c r="NLY49" s="1477"/>
      <c r="NLZ49" s="1477"/>
      <c r="NMA49" s="1477"/>
      <c r="NMB49" s="1477"/>
      <c r="NMC49" s="1477"/>
      <c r="NMD49" s="1477"/>
      <c r="NME49" s="1477"/>
      <c r="NMF49" s="1477"/>
      <c r="NMG49" s="1477"/>
      <c r="NMH49" s="1477"/>
      <c r="NMI49" s="1477"/>
      <c r="NMJ49" s="1477"/>
      <c r="NMK49" s="1477"/>
      <c r="NML49" s="1477"/>
      <c r="NMM49" s="1477"/>
      <c r="NMN49" s="1477"/>
      <c r="NMO49" s="1477"/>
      <c r="NMP49" s="1477"/>
      <c r="NMQ49" s="1477"/>
      <c r="NMR49" s="1477"/>
      <c r="NMS49" s="1477"/>
      <c r="NMT49" s="1477"/>
      <c r="NMU49" s="1477"/>
      <c r="NMV49" s="1477"/>
      <c r="NMW49" s="1477"/>
      <c r="NMX49" s="1477"/>
      <c r="NMY49" s="1477"/>
      <c r="NMZ49" s="1477"/>
      <c r="NNA49" s="1477"/>
      <c r="NNB49" s="1477"/>
      <c r="NNC49" s="1477"/>
      <c r="NND49" s="1477"/>
      <c r="NNE49" s="1477"/>
      <c r="NNF49" s="1477"/>
      <c r="NNG49" s="1477"/>
      <c r="NNH49" s="1477"/>
      <c r="NNI49" s="1477"/>
      <c r="NNJ49" s="1477"/>
      <c r="NNK49" s="1477"/>
      <c r="NNL49" s="1477"/>
      <c r="NNM49" s="1477"/>
      <c r="NNN49" s="1477"/>
      <c r="NNO49" s="1477"/>
      <c r="NNP49" s="1477"/>
      <c r="NNQ49" s="1477"/>
      <c r="NNR49" s="1477"/>
      <c r="NNS49" s="1477"/>
      <c r="NNT49" s="1477"/>
      <c r="NNU49" s="1477"/>
      <c r="NNV49" s="1477"/>
      <c r="NNW49" s="1477"/>
      <c r="NNX49" s="1477"/>
      <c r="NNY49" s="1477"/>
      <c r="NNZ49" s="1477"/>
      <c r="NOA49" s="1477"/>
      <c r="NOB49" s="1477"/>
      <c r="NOC49" s="1477"/>
      <c r="NOD49" s="1477"/>
      <c r="NOE49" s="1477"/>
      <c r="NOF49" s="1477"/>
      <c r="NOG49" s="1477"/>
      <c r="NOH49" s="1477"/>
      <c r="NOI49" s="1477"/>
      <c r="NOJ49" s="1477"/>
      <c r="NOK49" s="1477"/>
      <c r="NOL49" s="1477"/>
      <c r="NOM49" s="1477"/>
      <c r="NON49" s="1477"/>
      <c r="NOO49" s="1477"/>
      <c r="NOP49" s="1477"/>
      <c r="NOQ49" s="1477"/>
      <c r="NOR49" s="1477"/>
      <c r="NOS49" s="1477"/>
      <c r="NOT49" s="1477"/>
      <c r="NOU49" s="1477"/>
      <c r="NOV49" s="1477"/>
      <c r="NOW49" s="1477"/>
      <c r="NOX49" s="1477"/>
      <c r="NOY49" s="1477"/>
      <c r="NOZ49" s="1477"/>
      <c r="NPA49" s="1477"/>
      <c r="NPB49" s="1477"/>
      <c r="NPC49" s="1477"/>
      <c r="NPD49" s="1477"/>
      <c r="NPE49" s="1477"/>
      <c r="NPF49" s="1477"/>
      <c r="NPG49" s="1477"/>
      <c r="NPH49" s="1477"/>
      <c r="NPI49" s="1477"/>
      <c r="NPJ49" s="1477"/>
      <c r="NPK49" s="1477"/>
      <c r="NPL49" s="1477"/>
      <c r="NPM49" s="1477"/>
      <c r="NPN49" s="1477"/>
      <c r="NPO49" s="1477"/>
      <c r="NPP49" s="1477"/>
      <c r="NPQ49" s="1477"/>
      <c r="NPR49" s="1477"/>
      <c r="NPS49" s="1477"/>
      <c r="NPT49" s="1477"/>
      <c r="NPU49" s="1477"/>
      <c r="NPV49" s="1477"/>
      <c r="NPW49" s="1477"/>
      <c r="NPX49" s="1477"/>
      <c r="NPY49" s="1477"/>
      <c r="NPZ49" s="1477"/>
      <c r="NQA49" s="1477"/>
      <c r="NQB49" s="1477"/>
      <c r="NQC49" s="1477"/>
      <c r="NQD49" s="1477"/>
      <c r="NQE49" s="1477"/>
      <c r="NQF49" s="1477"/>
      <c r="NQG49" s="1477"/>
      <c r="NQH49" s="1477"/>
      <c r="NQI49" s="1477"/>
      <c r="NQJ49" s="1477"/>
      <c r="NQK49" s="1477"/>
      <c r="NQL49" s="1477"/>
      <c r="NQM49" s="1477"/>
      <c r="NQN49" s="1477"/>
      <c r="NQO49" s="1477"/>
      <c r="NQP49" s="1477"/>
      <c r="NQQ49" s="1477"/>
      <c r="NQR49" s="1477"/>
      <c r="NQS49" s="1477"/>
      <c r="NQT49" s="1477"/>
      <c r="NQU49" s="1477"/>
      <c r="NQV49" s="1477"/>
      <c r="NQW49" s="1477"/>
      <c r="NQX49" s="1477"/>
      <c r="NQY49" s="1477"/>
      <c r="NQZ49" s="1477"/>
      <c r="NRA49" s="1477"/>
      <c r="NRB49" s="1477"/>
      <c r="NRC49" s="1477"/>
      <c r="NRD49" s="1477"/>
      <c r="NRE49" s="1477"/>
      <c r="NRF49" s="1477"/>
      <c r="NRG49" s="1477"/>
      <c r="NRH49" s="1477"/>
      <c r="NRI49" s="1477"/>
      <c r="NRJ49" s="1477"/>
      <c r="NRK49" s="1477"/>
      <c r="NRL49" s="1477"/>
      <c r="NRM49" s="1477"/>
      <c r="NRN49" s="1477"/>
      <c r="NRO49" s="1477"/>
      <c r="NRP49" s="1477"/>
      <c r="NRQ49" s="1477"/>
      <c r="NRR49" s="1477"/>
      <c r="NRS49" s="1477"/>
      <c r="NRT49" s="1477"/>
      <c r="NRU49" s="1477"/>
      <c r="NRV49" s="1477"/>
      <c r="NRW49" s="1477"/>
      <c r="NRX49" s="1477"/>
      <c r="NRY49" s="1477"/>
      <c r="NRZ49" s="1477"/>
      <c r="NSA49" s="1477"/>
      <c r="NSB49" s="1477"/>
      <c r="NSC49" s="1477"/>
      <c r="NSD49" s="1477"/>
      <c r="NSE49" s="1477"/>
      <c r="NSF49" s="1477"/>
      <c r="NSG49" s="1477"/>
      <c r="NSH49" s="1477"/>
      <c r="NSI49" s="1477"/>
      <c r="NSJ49" s="1477"/>
      <c r="NSK49" s="1477"/>
      <c r="NSL49" s="1477"/>
      <c r="NSM49" s="1477"/>
      <c r="NSN49" s="1477"/>
      <c r="NSO49" s="1477"/>
      <c r="NSP49" s="1477"/>
      <c r="NSQ49" s="1477"/>
      <c r="NSR49" s="1477"/>
      <c r="NSS49" s="1477"/>
      <c r="NST49" s="1477"/>
      <c r="NSU49" s="1477"/>
      <c r="NSV49" s="1477"/>
      <c r="NSW49" s="1477"/>
      <c r="NSX49" s="1477"/>
      <c r="NSY49" s="1477"/>
      <c r="NSZ49" s="1477"/>
      <c r="NTA49" s="1477"/>
      <c r="NTB49" s="1477"/>
      <c r="NTC49" s="1477"/>
      <c r="NTD49" s="1477"/>
      <c r="NTE49" s="1477"/>
      <c r="NTF49" s="1477"/>
      <c r="NTG49" s="1477"/>
      <c r="NTH49" s="1477"/>
      <c r="NTI49" s="1477"/>
      <c r="NTJ49" s="1477"/>
      <c r="NTK49" s="1477"/>
      <c r="NTL49" s="1477"/>
      <c r="NTM49" s="1477"/>
      <c r="NTN49" s="1477"/>
      <c r="NTO49" s="1477"/>
      <c r="NTP49" s="1477"/>
      <c r="NTQ49" s="1477"/>
      <c r="NTR49" s="1477"/>
      <c r="NTS49" s="1477"/>
      <c r="NTT49" s="1477"/>
      <c r="NTU49" s="1477"/>
      <c r="NTV49" s="1477"/>
      <c r="NTW49" s="1477"/>
      <c r="NTX49" s="1477"/>
      <c r="NTY49" s="1477"/>
      <c r="NTZ49" s="1477"/>
      <c r="NUA49" s="1477"/>
      <c r="NUB49" s="1477"/>
      <c r="NUC49" s="1477"/>
      <c r="NUD49" s="1477"/>
      <c r="NUE49" s="1477"/>
      <c r="NUF49" s="1477"/>
      <c r="NUG49" s="1477"/>
      <c r="NUH49" s="1477"/>
      <c r="NUI49" s="1477"/>
      <c r="NUJ49" s="1477"/>
      <c r="NUK49" s="1477"/>
      <c r="NUL49" s="1477"/>
      <c r="NUM49" s="1477"/>
      <c r="NUN49" s="1477"/>
      <c r="NUO49" s="1477"/>
      <c r="NUP49" s="1477"/>
      <c r="NUQ49" s="1477"/>
      <c r="NUR49" s="1477"/>
      <c r="NUS49" s="1477"/>
      <c r="NUT49" s="1477"/>
      <c r="NUU49" s="1477"/>
      <c r="NUV49" s="1477"/>
      <c r="NUW49" s="1477"/>
      <c r="NUX49" s="1477"/>
      <c r="NUY49" s="1477"/>
      <c r="NUZ49" s="1477"/>
      <c r="NVA49" s="1477"/>
      <c r="NVB49" s="1477"/>
      <c r="NVC49" s="1477"/>
      <c r="NVD49" s="1477"/>
      <c r="NVE49" s="1477"/>
      <c r="NVF49" s="1477"/>
      <c r="NVG49" s="1477"/>
      <c r="NVH49" s="1477"/>
      <c r="NVI49" s="1477"/>
      <c r="NVJ49" s="1477"/>
      <c r="NVK49" s="1477"/>
      <c r="NVL49" s="1477"/>
      <c r="NVM49" s="1477"/>
      <c r="NVN49" s="1477"/>
      <c r="NVO49" s="1477"/>
      <c r="NVP49" s="1477"/>
      <c r="NVQ49" s="1477"/>
      <c r="NVR49" s="1477"/>
      <c r="NVS49" s="1477"/>
      <c r="NVT49" s="1477"/>
      <c r="NVU49" s="1477"/>
      <c r="NVV49" s="1477"/>
      <c r="NVW49" s="1477"/>
      <c r="NVX49" s="1477"/>
      <c r="NVY49" s="1477"/>
      <c r="NVZ49" s="1477"/>
      <c r="NWA49" s="1477"/>
      <c r="NWB49" s="1477"/>
      <c r="NWC49" s="1477"/>
      <c r="NWD49" s="1477"/>
      <c r="NWE49" s="1477"/>
      <c r="NWF49" s="1477"/>
      <c r="NWG49" s="1477"/>
      <c r="NWH49" s="1477"/>
      <c r="NWI49" s="1477"/>
      <c r="NWJ49" s="1477"/>
      <c r="NWK49" s="1477"/>
      <c r="NWL49" s="1477"/>
      <c r="NWM49" s="1477"/>
      <c r="NWN49" s="1477"/>
      <c r="NWO49" s="1477"/>
      <c r="NWP49" s="1477"/>
      <c r="NWQ49" s="1477"/>
      <c r="NWR49" s="1477"/>
      <c r="NWS49" s="1477"/>
      <c r="NWT49" s="1477"/>
      <c r="NWU49" s="1477"/>
      <c r="NWV49" s="1477"/>
      <c r="NWW49" s="1477"/>
      <c r="NWX49" s="1477"/>
      <c r="NWY49" s="1477"/>
      <c r="NWZ49" s="1477"/>
      <c r="NXA49" s="1477"/>
      <c r="NXB49" s="1477"/>
      <c r="NXC49" s="1477"/>
      <c r="NXD49" s="1477"/>
      <c r="NXE49" s="1477"/>
      <c r="NXF49" s="1477"/>
      <c r="NXG49" s="1477"/>
      <c r="NXH49" s="1477"/>
      <c r="NXI49" s="1477"/>
      <c r="NXJ49" s="1477"/>
      <c r="NXK49" s="1477"/>
      <c r="NXL49" s="1477"/>
      <c r="NXM49" s="1477"/>
      <c r="NXN49" s="1477"/>
      <c r="NXO49" s="1477"/>
      <c r="NXP49" s="1477"/>
      <c r="NXQ49" s="1477"/>
      <c r="NXR49" s="1477"/>
      <c r="NXS49" s="1477"/>
      <c r="NXT49" s="1477"/>
      <c r="NXU49" s="1477"/>
      <c r="NXV49" s="1477"/>
      <c r="NXW49" s="1477"/>
      <c r="NXX49" s="1477"/>
      <c r="NXY49" s="1477"/>
      <c r="NXZ49" s="1477"/>
      <c r="NYA49" s="1477"/>
      <c r="NYB49" s="1477"/>
      <c r="NYC49" s="1477"/>
      <c r="NYD49" s="1477"/>
      <c r="NYE49" s="1477"/>
      <c r="NYF49" s="1477"/>
      <c r="NYG49" s="1477"/>
      <c r="NYH49" s="1477"/>
      <c r="NYI49" s="1477"/>
      <c r="NYJ49" s="1477"/>
      <c r="NYK49" s="1477"/>
      <c r="NYL49" s="1477"/>
      <c r="NYM49" s="1477"/>
      <c r="NYN49" s="1477"/>
      <c r="NYO49" s="1477"/>
      <c r="NYP49" s="1477"/>
      <c r="NYQ49" s="1477"/>
      <c r="NYR49" s="1477"/>
      <c r="NYS49" s="1477"/>
      <c r="NYT49" s="1477"/>
      <c r="NYU49" s="1477"/>
      <c r="NYV49" s="1477"/>
      <c r="NYW49" s="1477"/>
      <c r="NYX49" s="1477"/>
      <c r="NYY49" s="1477"/>
      <c r="NYZ49" s="1477"/>
      <c r="NZA49" s="1477"/>
      <c r="NZB49" s="1477"/>
      <c r="NZC49" s="1477"/>
      <c r="NZD49" s="1477"/>
      <c r="NZE49" s="1477"/>
      <c r="NZF49" s="1477"/>
      <c r="NZG49" s="1477"/>
      <c r="NZH49" s="1477"/>
      <c r="NZI49" s="1477"/>
      <c r="NZJ49" s="1477"/>
      <c r="NZK49" s="1477"/>
      <c r="NZL49" s="1477"/>
      <c r="NZM49" s="1477"/>
      <c r="NZN49" s="1477"/>
      <c r="NZO49" s="1477"/>
      <c r="NZP49" s="1477"/>
      <c r="NZQ49" s="1477"/>
      <c r="NZR49" s="1477"/>
      <c r="NZS49" s="1477"/>
      <c r="NZT49" s="1477"/>
      <c r="NZU49" s="1477"/>
      <c r="NZV49" s="1477"/>
      <c r="NZW49" s="1477"/>
      <c r="NZX49" s="1477"/>
      <c r="NZY49" s="1477"/>
      <c r="NZZ49" s="1477"/>
      <c r="OAA49" s="1477"/>
      <c r="OAB49" s="1477"/>
      <c r="OAC49" s="1477"/>
      <c r="OAD49" s="1477"/>
      <c r="OAE49" s="1477"/>
      <c r="OAF49" s="1477"/>
      <c r="OAG49" s="1477"/>
      <c r="OAH49" s="1477"/>
      <c r="OAI49" s="1477"/>
      <c r="OAJ49" s="1477"/>
      <c r="OAK49" s="1477"/>
      <c r="OAL49" s="1477"/>
      <c r="OAM49" s="1477"/>
      <c r="OAN49" s="1477"/>
      <c r="OAO49" s="1477"/>
      <c r="OAP49" s="1477"/>
      <c r="OAQ49" s="1477"/>
      <c r="OAR49" s="1477"/>
      <c r="OAS49" s="1477"/>
      <c r="OAT49" s="1477"/>
      <c r="OAU49" s="1477"/>
      <c r="OAV49" s="1477"/>
      <c r="OAW49" s="1477"/>
      <c r="OAX49" s="1477"/>
      <c r="OAY49" s="1477"/>
      <c r="OAZ49" s="1477"/>
      <c r="OBA49" s="1477"/>
      <c r="OBB49" s="1477"/>
      <c r="OBC49" s="1477"/>
      <c r="OBD49" s="1477"/>
      <c r="OBE49" s="1477"/>
      <c r="OBF49" s="1477"/>
      <c r="OBG49" s="1477"/>
      <c r="OBH49" s="1477"/>
      <c r="OBI49" s="1477"/>
      <c r="OBJ49" s="1477"/>
      <c r="OBK49" s="1477"/>
      <c r="OBL49" s="1477"/>
      <c r="OBM49" s="1477"/>
      <c r="OBN49" s="1477"/>
      <c r="OBO49" s="1477"/>
      <c r="OBP49" s="1477"/>
      <c r="OBQ49" s="1477"/>
      <c r="OBR49" s="1477"/>
      <c r="OBS49" s="1477"/>
      <c r="OBT49" s="1477"/>
      <c r="OBU49" s="1477"/>
      <c r="OBV49" s="1477"/>
      <c r="OBW49" s="1477"/>
      <c r="OBX49" s="1477"/>
      <c r="OBY49" s="1477"/>
      <c r="OBZ49" s="1477"/>
      <c r="OCA49" s="1477"/>
      <c r="OCB49" s="1477"/>
      <c r="OCC49" s="1477"/>
      <c r="OCD49" s="1477"/>
      <c r="OCE49" s="1477"/>
      <c r="OCF49" s="1477"/>
      <c r="OCG49" s="1477"/>
      <c r="OCH49" s="1477"/>
      <c r="OCI49" s="1477"/>
      <c r="OCJ49" s="1477"/>
      <c r="OCK49" s="1477"/>
      <c r="OCL49" s="1477"/>
      <c r="OCM49" s="1477"/>
      <c r="OCN49" s="1477"/>
      <c r="OCO49" s="1477"/>
      <c r="OCP49" s="1477"/>
      <c r="OCQ49" s="1477"/>
      <c r="OCR49" s="1477"/>
      <c r="OCS49" s="1477"/>
      <c r="OCT49" s="1477"/>
      <c r="OCU49" s="1477"/>
      <c r="OCV49" s="1477"/>
      <c r="OCW49" s="1477"/>
      <c r="OCX49" s="1477"/>
      <c r="OCY49" s="1477"/>
      <c r="OCZ49" s="1477"/>
      <c r="ODA49" s="1477"/>
      <c r="ODB49" s="1477"/>
      <c r="ODC49" s="1477"/>
      <c r="ODD49" s="1477"/>
      <c r="ODE49" s="1477"/>
      <c r="ODF49" s="1477"/>
      <c r="ODG49" s="1477"/>
      <c r="ODH49" s="1477"/>
      <c r="ODI49" s="1477"/>
      <c r="ODJ49" s="1477"/>
      <c r="ODK49" s="1477"/>
      <c r="ODL49" s="1477"/>
      <c r="ODM49" s="1477"/>
      <c r="ODN49" s="1477"/>
      <c r="ODO49" s="1477"/>
      <c r="ODP49" s="1477"/>
      <c r="ODQ49" s="1477"/>
      <c r="ODR49" s="1477"/>
      <c r="ODS49" s="1477"/>
      <c r="ODT49" s="1477"/>
      <c r="ODU49" s="1477"/>
      <c r="ODV49" s="1477"/>
      <c r="ODW49" s="1477"/>
      <c r="ODX49" s="1477"/>
      <c r="ODY49" s="1477"/>
      <c r="ODZ49" s="1477"/>
      <c r="OEA49" s="1477"/>
      <c r="OEB49" s="1477"/>
      <c r="OEC49" s="1477"/>
      <c r="OED49" s="1477"/>
      <c r="OEE49" s="1477"/>
      <c r="OEF49" s="1477"/>
      <c r="OEG49" s="1477"/>
      <c r="OEH49" s="1477"/>
      <c r="OEI49" s="1477"/>
      <c r="OEJ49" s="1477"/>
      <c r="OEK49" s="1477"/>
      <c r="OEL49" s="1477"/>
      <c r="OEM49" s="1477"/>
      <c r="OEN49" s="1477"/>
      <c r="OEO49" s="1477"/>
      <c r="OEP49" s="1477"/>
      <c r="OEQ49" s="1477"/>
      <c r="OER49" s="1477"/>
      <c r="OES49" s="1477"/>
      <c r="OET49" s="1477"/>
      <c r="OEU49" s="1477"/>
      <c r="OEV49" s="1477"/>
      <c r="OEW49" s="1477"/>
      <c r="OEX49" s="1477"/>
      <c r="OEY49" s="1477"/>
      <c r="OEZ49" s="1477"/>
      <c r="OFA49" s="1477"/>
      <c r="OFB49" s="1477"/>
      <c r="OFC49" s="1477"/>
      <c r="OFD49" s="1477"/>
      <c r="OFE49" s="1477"/>
      <c r="OFF49" s="1477"/>
      <c r="OFG49" s="1477"/>
      <c r="OFH49" s="1477"/>
      <c r="OFI49" s="1477"/>
      <c r="OFJ49" s="1477"/>
      <c r="OFK49" s="1477"/>
      <c r="OFL49" s="1477"/>
      <c r="OFM49" s="1477"/>
      <c r="OFN49" s="1477"/>
      <c r="OFO49" s="1477"/>
      <c r="OFP49" s="1477"/>
      <c r="OFQ49" s="1477"/>
      <c r="OFR49" s="1477"/>
      <c r="OFS49" s="1477"/>
      <c r="OFT49" s="1477"/>
      <c r="OFU49" s="1477"/>
      <c r="OFV49" s="1477"/>
      <c r="OFW49" s="1477"/>
      <c r="OFX49" s="1477"/>
      <c r="OFY49" s="1477"/>
      <c r="OFZ49" s="1477"/>
      <c r="OGA49" s="1477"/>
      <c r="OGB49" s="1477"/>
      <c r="OGC49" s="1477"/>
      <c r="OGD49" s="1477"/>
      <c r="OGE49" s="1477"/>
      <c r="OGF49" s="1477"/>
      <c r="OGG49" s="1477"/>
      <c r="OGH49" s="1477"/>
      <c r="OGI49" s="1477"/>
      <c r="OGJ49" s="1477"/>
      <c r="OGK49" s="1477"/>
      <c r="OGL49" s="1477"/>
      <c r="OGM49" s="1477"/>
      <c r="OGN49" s="1477"/>
      <c r="OGO49" s="1477"/>
      <c r="OGP49" s="1477"/>
      <c r="OGQ49" s="1477"/>
      <c r="OGR49" s="1477"/>
      <c r="OGS49" s="1477"/>
      <c r="OGT49" s="1477"/>
      <c r="OGU49" s="1477"/>
      <c r="OGV49" s="1477"/>
      <c r="OGW49" s="1477"/>
      <c r="OGX49" s="1477"/>
      <c r="OGY49" s="1477"/>
      <c r="OGZ49" s="1477"/>
      <c r="OHA49" s="1477"/>
      <c r="OHB49" s="1477"/>
      <c r="OHC49" s="1477"/>
      <c r="OHD49" s="1477"/>
      <c r="OHE49" s="1477"/>
      <c r="OHF49" s="1477"/>
      <c r="OHG49" s="1477"/>
      <c r="OHH49" s="1477"/>
      <c r="OHI49" s="1477"/>
      <c r="OHJ49" s="1477"/>
      <c r="OHK49" s="1477"/>
      <c r="OHL49" s="1477"/>
      <c r="OHM49" s="1477"/>
      <c r="OHN49" s="1477"/>
      <c r="OHO49" s="1477"/>
      <c r="OHP49" s="1477"/>
      <c r="OHQ49" s="1477"/>
      <c r="OHR49" s="1477"/>
      <c r="OHS49" s="1477"/>
      <c r="OHT49" s="1477"/>
      <c r="OHU49" s="1477"/>
      <c r="OHV49" s="1477"/>
      <c r="OHW49" s="1477"/>
      <c r="OHX49" s="1477"/>
      <c r="OHY49" s="1477"/>
      <c r="OHZ49" s="1477"/>
      <c r="OIA49" s="1477"/>
      <c r="OIB49" s="1477"/>
      <c r="OIC49" s="1477"/>
      <c r="OID49" s="1477"/>
      <c r="OIE49" s="1477"/>
      <c r="OIF49" s="1477"/>
      <c r="OIG49" s="1477"/>
      <c r="OIH49" s="1477"/>
      <c r="OII49" s="1477"/>
      <c r="OIJ49" s="1477"/>
      <c r="OIK49" s="1477"/>
      <c r="OIL49" s="1477"/>
      <c r="OIM49" s="1477"/>
      <c r="OIN49" s="1477"/>
      <c r="OIO49" s="1477"/>
      <c r="OIP49" s="1477"/>
      <c r="OIQ49" s="1477"/>
      <c r="OIR49" s="1477"/>
      <c r="OIS49" s="1477"/>
      <c r="OIT49" s="1477"/>
      <c r="OIU49" s="1477"/>
      <c r="OIV49" s="1477"/>
      <c r="OIW49" s="1477"/>
      <c r="OIX49" s="1477"/>
      <c r="OIY49" s="1477"/>
      <c r="OIZ49" s="1477"/>
      <c r="OJA49" s="1477"/>
      <c r="OJB49" s="1477"/>
      <c r="OJC49" s="1477"/>
      <c r="OJD49" s="1477"/>
      <c r="OJE49" s="1477"/>
      <c r="OJF49" s="1477"/>
      <c r="OJG49" s="1477"/>
      <c r="OJH49" s="1477"/>
      <c r="OJI49" s="1477"/>
      <c r="OJJ49" s="1477"/>
      <c r="OJK49" s="1477"/>
      <c r="OJL49" s="1477"/>
      <c r="OJM49" s="1477"/>
      <c r="OJN49" s="1477"/>
      <c r="OJO49" s="1477"/>
      <c r="OJP49" s="1477"/>
      <c r="OJQ49" s="1477"/>
      <c r="OJR49" s="1477"/>
      <c r="OJS49" s="1477"/>
      <c r="OJT49" s="1477"/>
      <c r="OJU49" s="1477"/>
      <c r="OJV49" s="1477"/>
      <c r="OJW49" s="1477"/>
      <c r="OJX49" s="1477"/>
      <c r="OJY49" s="1477"/>
      <c r="OJZ49" s="1477"/>
      <c r="OKA49" s="1477"/>
      <c r="OKB49" s="1477"/>
      <c r="OKC49" s="1477"/>
      <c r="OKD49" s="1477"/>
      <c r="OKE49" s="1477"/>
      <c r="OKF49" s="1477"/>
      <c r="OKG49" s="1477"/>
      <c r="OKH49" s="1477"/>
      <c r="OKI49" s="1477"/>
      <c r="OKJ49" s="1477"/>
      <c r="OKK49" s="1477"/>
      <c r="OKL49" s="1477"/>
      <c r="OKM49" s="1477"/>
      <c r="OKN49" s="1477"/>
      <c r="OKO49" s="1477"/>
      <c r="OKP49" s="1477"/>
      <c r="OKQ49" s="1477"/>
      <c r="OKR49" s="1477"/>
      <c r="OKS49" s="1477"/>
      <c r="OKT49" s="1477"/>
      <c r="OKU49" s="1477"/>
      <c r="OKV49" s="1477"/>
      <c r="OKW49" s="1477"/>
      <c r="OKX49" s="1477"/>
      <c r="OKY49" s="1477"/>
      <c r="OKZ49" s="1477"/>
      <c r="OLA49" s="1477"/>
      <c r="OLB49" s="1477"/>
      <c r="OLC49" s="1477"/>
      <c r="OLD49" s="1477"/>
      <c r="OLE49" s="1477"/>
      <c r="OLF49" s="1477"/>
      <c r="OLG49" s="1477"/>
      <c r="OLH49" s="1477"/>
      <c r="OLI49" s="1477"/>
      <c r="OLJ49" s="1477"/>
      <c r="OLK49" s="1477"/>
      <c r="OLL49" s="1477"/>
      <c r="OLM49" s="1477"/>
      <c r="OLN49" s="1477"/>
      <c r="OLO49" s="1477"/>
      <c r="OLP49" s="1477"/>
      <c r="OLQ49" s="1477"/>
      <c r="OLR49" s="1477"/>
      <c r="OLS49" s="1477"/>
      <c r="OLT49" s="1477"/>
      <c r="OLU49" s="1477"/>
      <c r="OLV49" s="1477"/>
      <c r="OLW49" s="1477"/>
      <c r="OLX49" s="1477"/>
      <c r="OLY49" s="1477"/>
      <c r="OLZ49" s="1477"/>
      <c r="OMA49" s="1477"/>
      <c r="OMB49" s="1477"/>
      <c r="OMC49" s="1477"/>
      <c r="OMD49" s="1477"/>
      <c r="OME49" s="1477"/>
      <c r="OMF49" s="1477"/>
      <c r="OMG49" s="1477"/>
      <c r="OMH49" s="1477"/>
      <c r="OMI49" s="1477"/>
      <c r="OMJ49" s="1477"/>
      <c r="OMK49" s="1477"/>
      <c r="OML49" s="1477"/>
      <c r="OMM49" s="1477"/>
      <c r="OMN49" s="1477"/>
      <c r="OMO49" s="1477"/>
      <c r="OMP49" s="1477"/>
      <c r="OMQ49" s="1477"/>
      <c r="OMR49" s="1477"/>
      <c r="OMS49" s="1477"/>
      <c r="OMT49" s="1477"/>
      <c r="OMU49" s="1477"/>
      <c r="OMV49" s="1477"/>
      <c r="OMW49" s="1477"/>
      <c r="OMX49" s="1477"/>
      <c r="OMY49" s="1477"/>
      <c r="OMZ49" s="1477"/>
      <c r="ONA49" s="1477"/>
      <c r="ONB49" s="1477"/>
      <c r="ONC49" s="1477"/>
      <c r="OND49" s="1477"/>
      <c r="ONE49" s="1477"/>
      <c r="ONF49" s="1477"/>
      <c r="ONG49" s="1477"/>
      <c r="ONH49" s="1477"/>
      <c r="ONI49" s="1477"/>
      <c r="ONJ49" s="1477"/>
      <c r="ONK49" s="1477"/>
      <c r="ONL49" s="1477"/>
      <c r="ONM49" s="1477"/>
      <c r="ONN49" s="1477"/>
      <c r="ONO49" s="1477"/>
      <c r="ONP49" s="1477"/>
      <c r="ONQ49" s="1477"/>
      <c r="ONR49" s="1477"/>
      <c r="ONS49" s="1477"/>
      <c r="ONT49" s="1477"/>
      <c r="ONU49" s="1477"/>
      <c r="ONV49" s="1477"/>
      <c r="ONW49" s="1477"/>
      <c r="ONX49" s="1477"/>
      <c r="ONY49" s="1477"/>
      <c r="ONZ49" s="1477"/>
      <c r="OOA49" s="1477"/>
      <c r="OOB49" s="1477"/>
      <c r="OOC49" s="1477"/>
      <c r="OOD49" s="1477"/>
      <c r="OOE49" s="1477"/>
      <c r="OOF49" s="1477"/>
      <c r="OOG49" s="1477"/>
      <c r="OOH49" s="1477"/>
      <c r="OOI49" s="1477"/>
      <c r="OOJ49" s="1477"/>
      <c r="OOK49" s="1477"/>
      <c r="OOL49" s="1477"/>
      <c r="OOM49" s="1477"/>
      <c r="OON49" s="1477"/>
      <c r="OOO49" s="1477"/>
      <c r="OOP49" s="1477"/>
      <c r="OOQ49" s="1477"/>
      <c r="OOR49" s="1477"/>
      <c r="OOS49" s="1477"/>
      <c r="OOT49" s="1477"/>
      <c r="OOU49" s="1477"/>
      <c r="OOV49" s="1477"/>
      <c r="OOW49" s="1477"/>
      <c r="OOX49" s="1477"/>
      <c r="OOY49" s="1477"/>
      <c r="OOZ49" s="1477"/>
      <c r="OPA49" s="1477"/>
      <c r="OPB49" s="1477"/>
      <c r="OPC49" s="1477"/>
      <c r="OPD49" s="1477"/>
      <c r="OPE49" s="1477"/>
      <c r="OPF49" s="1477"/>
      <c r="OPG49" s="1477"/>
      <c r="OPH49" s="1477"/>
      <c r="OPI49" s="1477"/>
      <c r="OPJ49" s="1477"/>
      <c r="OPK49" s="1477"/>
      <c r="OPL49" s="1477"/>
      <c r="OPM49" s="1477"/>
      <c r="OPN49" s="1477"/>
      <c r="OPO49" s="1477"/>
      <c r="OPP49" s="1477"/>
      <c r="OPQ49" s="1477"/>
      <c r="OPR49" s="1477"/>
      <c r="OPS49" s="1477"/>
      <c r="OPT49" s="1477"/>
      <c r="OPU49" s="1477"/>
      <c r="OPV49" s="1477"/>
      <c r="OPW49" s="1477"/>
      <c r="OPX49" s="1477"/>
      <c r="OPY49" s="1477"/>
      <c r="OPZ49" s="1477"/>
      <c r="OQA49" s="1477"/>
      <c r="OQB49" s="1477"/>
      <c r="OQC49" s="1477"/>
      <c r="OQD49" s="1477"/>
      <c r="OQE49" s="1477"/>
      <c r="OQF49" s="1477"/>
      <c r="OQG49" s="1477"/>
      <c r="OQH49" s="1477"/>
      <c r="OQI49" s="1477"/>
      <c r="OQJ49" s="1477"/>
      <c r="OQK49" s="1477"/>
      <c r="OQL49" s="1477"/>
      <c r="OQM49" s="1477"/>
      <c r="OQN49" s="1477"/>
      <c r="OQO49" s="1477"/>
      <c r="OQP49" s="1477"/>
      <c r="OQQ49" s="1477"/>
      <c r="OQR49" s="1477"/>
      <c r="OQS49" s="1477"/>
      <c r="OQT49" s="1477"/>
      <c r="OQU49" s="1477"/>
      <c r="OQV49" s="1477"/>
      <c r="OQW49" s="1477"/>
      <c r="OQX49" s="1477"/>
      <c r="OQY49" s="1477"/>
      <c r="OQZ49" s="1477"/>
      <c r="ORA49" s="1477"/>
      <c r="ORB49" s="1477"/>
      <c r="ORC49" s="1477"/>
      <c r="ORD49" s="1477"/>
      <c r="ORE49" s="1477"/>
      <c r="ORF49" s="1477"/>
      <c r="ORG49" s="1477"/>
      <c r="ORH49" s="1477"/>
      <c r="ORI49" s="1477"/>
      <c r="ORJ49" s="1477"/>
      <c r="ORK49" s="1477"/>
      <c r="ORL49" s="1477"/>
      <c r="ORM49" s="1477"/>
      <c r="ORN49" s="1477"/>
      <c r="ORO49" s="1477"/>
      <c r="ORP49" s="1477"/>
      <c r="ORQ49" s="1477"/>
      <c r="ORR49" s="1477"/>
      <c r="ORS49" s="1477"/>
      <c r="ORT49" s="1477"/>
      <c r="ORU49" s="1477"/>
      <c r="ORV49" s="1477"/>
      <c r="ORW49" s="1477"/>
      <c r="ORX49" s="1477"/>
      <c r="ORY49" s="1477"/>
      <c r="ORZ49" s="1477"/>
      <c r="OSA49" s="1477"/>
      <c r="OSB49" s="1477"/>
      <c r="OSC49" s="1477"/>
      <c r="OSD49" s="1477"/>
      <c r="OSE49" s="1477"/>
      <c r="OSF49" s="1477"/>
      <c r="OSG49" s="1477"/>
      <c r="OSH49" s="1477"/>
      <c r="OSI49" s="1477"/>
      <c r="OSJ49" s="1477"/>
      <c r="OSK49" s="1477"/>
      <c r="OSL49" s="1477"/>
      <c r="OSM49" s="1477"/>
      <c r="OSN49" s="1477"/>
      <c r="OSO49" s="1477"/>
      <c r="OSP49" s="1477"/>
      <c r="OSQ49" s="1477"/>
      <c r="OSR49" s="1477"/>
      <c r="OSS49" s="1477"/>
      <c r="OST49" s="1477"/>
      <c r="OSU49" s="1477"/>
      <c r="OSV49" s="1477"/>
      <c r="OSW49" s="1477"/>
      <c r="OSX49" s="1477"/>
      <c r="OSY49" s="1477"/>
      <c r="OSZ49" s="1477"/>
      <c r="OTA49" s="1477"/>
      <c r="OTB49" s="1477"/>
      <c r="OTC49" s="1477"/>
      <c r="OTD49" s="1477"/>
      <c r="OTE49" s="1477"/>
      <c r="OTF49" s="1477"/>
      <c r="OTG49" s="1477"/>
      <c r="OTH49" s="1477"/>
      <c r="OTI49" s="1477"/>
      <c r="OTJ49" s="1477"/>
      <c r="OTK49" s="1477"/>
      <c r="OTL49" s="1477"/>
      <c r="OTM49" s="1477"/>
      <c r="OTN49" s="1477"/>
      <c r="OTO49" s="1477"/>
      <c r="OTP49" s="1477"/>
      <c r="OTQ49" s="1477"/>
      <c r="OTR49" s="1477"/>
      <c r="OTS49" s="1477"/>
      <c r="OTT49" s="1477"/>
      <c r="OTU49" s="1477"/>
      <c r="OTV49" s="1477"/>
      <c r="OTW49" s="1477"/>
      <c r="OTX49" s="1477"/>
      <c r="OTY49" s="1477"/>
      <c r="OTZ49" s="1477"/>
      <c r="OUA49" s="1477"/>
      <c r="OUB49" s="1477"/>
      <c r="OUC49" s="1477"/>
      <c r="OUD49" s="1477"/>
      <c r="OUE49" s="1477"/>
      <c r="OUF49" s="1477"/>
      <c r="OUG49" s="1477"/>
      <c r="OUH49" s="1477"/>
      <c r="OUI49" s="1477"/>
      <c r="OUJ49" s="1477"/>
      <c r="OUK49" s="1477"/>
      <c r="OUL49" s="1477"/>
      <c r="OUM49" s="1477"/>
      <c r="OUN49" s="1477"/>
      <c r="OUO49" s="1477"/>
      <c r="OUP49" s="1477"/>
      <c r="OUQ49" s="1477"/>
      <c r="OUR49" s="1477"/>
      <c r="OUS49" s="1477"/>
      <c r="OUT49" s="1477"/>
      <c r="OUU49" s="1477"/>
      <c r="OUV49" s="1477"/>
      <c r="OUW49" s="1477"/>
      <c r="OUX49" s="1477"/>
      <c r="OUY49" s="1477"/>
      <c r="OUZ49" s="1477"/>
      <c r="OVA49" s="1477"/>
      <c r="OVB49" s="1477"/>
      <c r="OVC49" s="1477"/>
      <c r="OVD49" s="1477"/>
      <c r="OVE49" s="1477"/>
      <c r="OVF49" s="1477"/>
      <c r="OVG49" s="1477"/>
      <c r="OVH49" s="1477"/>
      <c r="OVI49" s="1477"/>
      <c r="OVJ49" s="1477"/>
      <c r="OVK49" s="1477"/>
      <c r="OVL49" s="1477"/>
      <c r="OVM49" s="1477"/>
      <c r="OVN49" s="1477"/>
      <c r="OVO49" s="1477"/>
      <c r="OVP49" s="1477"/>
      <c r="OVQ49" s="1477"/>
      <c r="OVR49" s="1477"/>
      <c r="OVS49" s="1477"/>
      <c r="OVT49" s="1477"/>
      <c r="OVU49" s="1477"/>
      <c r="OVV49" s="1477"/>
      <c r="OVW49" s="1477"/>
      <c r="OVX49" s="1477"/>
      <c r="OVY49" s="1477"/>
      <c r="OVZ49" s="1477"/>
      <c r="OWA49" s="1477"/>
      <c r="OWB49" s="1477"/>
      <c r="OWC49" s="1477"/>
      <c r="OWD49" s="1477"/>
      <c r="OWE49" s="1477"/>
      <c r="OWF49" s="1477"/>
      <c r="OWG49" s="1477"/>
      <c r="OWH49" s="1477"/>
      <c r="OWI49" s="1477"/>
      <c r="OWJ49" s="1477"/>
      <c r="OWK49" s="1477"/>
      <c r="OWL49" s="1477"/>
      <c r="OWM49" s="1477"/>
      <c r="OWN49" s="1477"/>
      <c r="OWO49" s="1477"/>
      <c r="OWP49" s="1477"/>
      <c r="OWQ49" s="1477"/>
      <c r="OWR49" s="1477"/>
      <c r="OWS49" s="1477"/>
      <c r="OWT49" s="1477"/>
      <c r="OWU49" s="1477"/>
      <c r="OWV49" s="1477"/>
      <c r="OWW49" s="1477"/>
      <c r="OWX49" s="1477"/>
      <c r="OWY49" s="1477"/>
      <c r="OWZ49" s="1477"/>
      <c r="OXA49" s="1477"/>
      <c r="OXB49" s="1477"/>
      <c r="OXC49" s="1477"/>
      <c r="OXD49" s="1477"/>
      <c r="OXE49" s="1477"/>
      <c r="OXF49" s="1477"/>
      <c r="OXG49" s="1477"/>
      <c r="OXH49" s="1477"/>
      <c r="OXI49" s="1477"/>
      <c r="OXJ49" s="1477"/>
      <c r="OXK49" s="1477"/>
      <c r="OXL49" s="1477"/>
      <c r="OXM49" s="1477"/>
      <c r="OXN49" s="1477"/>
      <c r="OXO49" s="1477"/>
      <c r="OXP49" s="1477"/>
      <c r="OXQ49" s="1477"/>
      <c r="OXR49" s="1477"/>
      <c r="OXS49" s="1477"/>
      <c r="OXT49" s="1477"/>
      <c r="OXU49" s="1477"/>
      <c r="OXV49" s="1477"/>
      <c r="OXW49" s="1477"/>
      <c r="OXX49" s="1477"/>
      <c r="OXY49" s="1477"/>
      <c r="OXZ49" s="1477"/>
      <c r="OYA49" s="1477"/>
      <c r="OYB49" s="1477"/>
      <c r="OYC49" s="1477"/>
      <c r="OYD49" s="1477"/>
      <c r="OYE49" s="1477"/>
      <c r="OYF49" s="1477"/>
      <c r="OYG49" s="1477"/>
      <c r="OYH49" s="1477"/>
      <c r="OYI49" s="1477"/>
      <c r="OYJ49" s="1477"/>
      <c r="OYK49" s="1477"/>
      <c r="OYL49" s="1477"/>
      <c r="OYM49" s="1477"/>
      <c r="OYN49" s="1477"/>
      <c r="OYO49" s="1477"/>
      <c r="OYP49" s="1477"/>
      <c r="OYQ49" s="1477"/>
      <c r="OYR49" s="1477"/>
      <c r="OYS49" s="1477"/>
      <c r="OYT49" s="1477"/>
      <c r="OYU49" s="1477"/>
      <c r="OYV49" s="1477"/>
      <c r="OYW49" s="1477"/>
      <c r="OYX49" s="1477"/>
      <c r="OYY49" s="1477"/>
      <c r="OYZ49" s="1477"/>
      <c r="OZA49" s="1477"/>
      <c r="OZB49" s="1477"/>
      <c r="OZC49" s="1477"/>
      <c r="OZD49" s="1477"/>
      <c r="OZE49" s="1477"/>
      <c r="OZF49" s="1477"/>
      <c r="OZG49" s="1477"/>
      <c r="OZH49" s="1477"/>
      <c r="OZI49" s="1477"/>
      <c r="OZJ49" s="1477"/>
      <c r="OZK49" s="1477"/>
      <c r="OZL49" s="1477"/>
      <c r="OZM49" s="1477"/>
      <c r="OZN49" s="1477"/>
      <c r="OZO49" s="1477"/>
      <c r="OZP49" s="1477"/>
      <c r="OZQ49" s="1477"/>
      <c r="OZR49" s="1477"/>
      <c r="OZS49" s="1477"/>
      <c r="OZT49" s="1477"/>
      <c r="OZU49" s="1477"/>
      <c r="OZV49" s="1477"/>
      <c r="OZW49" s="1477"/>
      <c r="OZX49" s="1477"/>
      <c r="OZY49" s="1477"/>
      <c r="OZZ49" s="1477"/>
      <c r="PAA49" s="1477"/>
      <c r="PAB49" s="1477"/>
      <c r="PAC49" s="1477"/>
      <c r="PAD49" s="1477"/>
      <c r="PAE49" s="1477"/>
      <c r="PAF49" s="1477"/>
      <c r="PAG49" s="1477"/>
      <c r="PAH49" s="1477"/>
      <c r="PAI49" s="1477"/>
      <c r="PAJ49" s="1477"/>
      <c r="PAK49" s="1477"/>
      <c r="PAL49" s="1477"/>
      <c r="PAM49" s="1477"/>
      <c r="PAN49" s="1477"/>
      <c r="PAO49" s="1477"/>
      <c r="PAP49" s="1477"/>
      <c r="PAQ49" s="1477"/>
      <c r="PAR49" s="1477"/>
      <c r="PAS49" s="1477"/>
      <c r="PAT49" s="1477"/>
      <c r="PAU49" s="1477"/>
      <c r="PAV49" s="1477"/>
      <c r="PAW49" s="1477"/>
      <c r="PAX49" s="1477"/>
      <c r="PAY49" s="1477"/>
      <c r="PAZ49" s="1477"/>
      <c r="PBA49" s="1477"/>
      <c r="PBB49" s="1477"/>
      <c r="PBC49" s="1477"/>
      <c r="PBD49" s="1477"/>
      <c r="PBE49" s="1477"/>
      <c r="PBF49" s="1477"/>
      <c r="PBG49" s="1477"/>
      <c r="PBH49" s="1477"/>
      <c r="PBI49" s="1477"/>
      <c r="PBJ49" s="1477"/>
      <c r="PBK49" s="1477"/>
      <c r="PBL49" s="1477"/>
      <c r="PBM49" s="1477"/>
      <c r="PBN49" s="1477"/>
      <c r="PBO49" s="1477"/>
      <c r="PBP49" s="1477"/>
      <c r="PBQ49" s="1477"/>
      <c r="PBR49" s="1477"/>
      <c r="PBS49" s="1477"/>
      <c r="PBT49" s="1477"/>
      <c r="PBU49" s="1477"/>
      <c r="PBV49" s="1477"/>
      <c r="PBW49" s="1477"/>
      <c r="PBX49" s="1477"/>
      <c r="PBY49" s="1477"/>
      <c r="PBZ49" s="1477"/>
      <c r="PCA49" s="1477"/>
      <c r="PCB49" s="1477"/>
      <c r="PCC49" s="1477"/>
      <c r="PCD49" s="1477"/>
      <c r="PCE49" s="1477"/>
      <c r="PCF49" s="1477"/>
      <c r="PCG49" s="1477"/>
      <c r="PCH49" s="1477"/>
      <c r="PCI49" s="1477"/>
      <c r="PCJ49" s="1477"/>
      <c r="PCK49" s="1477"/>
      <c r="PCL49" s="1477"/>
      <c r="PCM49" s="1477"/>
      <c r="PCN49" s="1477"/>
      <c r="PCO49" s="1477"/>
      <c r="PCP49" s="1477"/>
      <c r="PCQ49" s="1477"/>
      <c r="PCR49" s="1477"/>
      <c r="PCS49" s="1477"/>
      <c r="PCT49" s="1477"/>
      <c r="PCU49" s="1477"/>
      <c r="PCV49" s="1477"/>
      <c r="PCW49" s="1477"/>
      <c r="PCX49" s="1477"/>
      <c r="PCY49" s="1477"/>
      <c r="PCZ49" s="1477"/>
      <c r="PDA49" s="1477"/>
      <c r="PDB49" s="1477"/>
      <c r="PDC49" s="1477"/>
      <c r="PDD49" s="1477"/>
      <c r="PDE49" s="1477"/>
      <c r="PDF49" s="1477"/>
      <c r="PDG49" s="1477"/>
      <c r="PDH49" s="1477"/>
      <c r="PDI49" s="1477"/>
      <c r="PDJ49" s="1477"/>
      <c r="PDK49" s="1477"/>
      <c r="PDL49" s="1477"/>
      <c r="PDM49" s="1477"/>
      <c r="PDN49" s="1477"/>
      <c r="PDO49" s="1477"/>
      <c r="PDP49" s="1477"/>
      <c r="PDQ49" s="1477"/>
      <c r="PDR49" s="1477"/>
      <c r="PDS49" s="1477"/>
      <c r="PDT49" s="1477"/>
      <c r="PDU49" s="1477"/>
      <c r="PDV49" s="1477"/>
      <c r="PDW49" s="1477"/>
      <c r="PDX49" s="1477"/>
      <c r="PDY49" s="1477"/>
      <c r="PDZ49" s="1477"/>
      <c r="PEA49" s="1477"/>
      <c r="PEB49" s="1477"/>
      <c r="PEC49" s="1477"/>
      <c r="PED49" s="1477"/>
      <c r="PEE49" s="1477"/>
      <c r="PEF49" s="1477"/>
      <c r="PEG49" s="1477"/>
      <c r="PEH49" s="1477"/>
      <c r="PEI49" s="1477"/>
      <c r="PEJ49" s="1477"/>
      <c r="PEK49" s="1477"/>
      <c r="PEL49" s="1477"/>
      <c r="PEM49" s="1477"/>
      <c r="PEN49" s="1477"/>
      <c r="PEO49" s="1477"/>
      <c r="PEP49" s="1477"/>
      <c r="PEQ49" s="1477"/>
      <c r="PER49" s="1477"/>
      <c r="PES49" s="1477"/>
      <c r="PET49" s="1477"/>
      <c r="PEU49" s="1477"/>
      <c r="PEV49" s="1477"/>
      <c r="PEW49" s="1477"/>
      <c r="PEX49" s="1477"/>
      <c r="PEY49" s="1477"/>
      <c r="PEZ49" s="1477"/>
      <c r="PFA49" s="1477"/>
      <c r="PFB49" s="1477"/>
      <c r="PFC49" s="1477"/>
      <c r="PFD49" s="1477"/>
      <c r="PFE49" s="1477"/>
      <c r="PFF49" s="1477"/>
      <c r="PFG49" s="1477"/>
      <c r="PFH49" s="1477"/>
      <c r="PFI49" s="1477"/>
      <c r="PFJ49" s="1477"/>
      <c r="PFK49" s="1477"/>
      <c r="PFL49" s="1477"/>
      <c r="PFM49" s="1477"/>
      <c r="PFN49" s="1477"/>
      <c r="PFO49" s="1477"/>
      <c r="PFP49" s="1477"/>
      <c r="PFQ49" s="1477"/>
      <c r="PFR49" s="1477"/>
      <c r="PFS49" s="1477"/>
      <c r="PFT49" s="1477"/>
      <c r="PFU49" s="1477"/>
      <c r="PFV49" s="1477"/>
      <c r="PFW49" s="1477"/>
      <c r="PFX49" s="1477"/>
      <c r="PFY49" s="1477"/>
      <c r="PFZ49" s="1477"/>
      <c r="PGA49" s="1477"/>
      <c r="PGB49" s="1477"/>
      <c r="PGC49" s="1477"/>
      <c r="PGD49" s="1477"/>
      <c r="PGE49" s="1477"/>
      <c r="PGF49" s="1477"/>
      <c r="PGG49" s="1477"/>
      <c r="PGH49" s="1477"/>
      <c r="PGI49" s="1477"/>
      <c r="PGJ49" s="1477"/>
      <c r="PGK49" s="1477"/>
      <c r="PGL49" s="1477"/>
      <c r="PGM49" s="1477"/>
      <c r="PGN49" s="1477"/>
      <c r="PGO49" s="1477"/>
      <c r="PGP49" s="1477"/>
      <c r="PGQ49" s="1477"/>
      <c r="PGR49" s="1477"/>
      <c r="PGS49" s="1477"/>
      <c r="PGT49" s="1477"/>
      <c r="PGU49" s="1477"/>
      <c r="PGV49" s="1477"/>
      <c r="PGW49" s="1477"/>
      <c r="PGX49" s="1477"/>
      <c r="PGY49" s="1477"/>
      <c r="PGZ49" s="1477"/>
      <c r="PHA49" s="1477"/>
      <c r="PHB49" s="1477"/>
      <c r="PHC49" s="1477"/>
      <c r="PHD49" s="1477"/>
      <c r="PHE49" s="1477"/>
      <c r="PHF49" s="1477"/>
      <c r="PHG49" s="1477"/>
      <c r="PHH49" s="1477"/>
      <c r="PHI49" s="1477"/>
      <c r="PHJ49" s="1477"/>
      <c r="PHK49" s="1477"/>
      <c r="PHL49" s="1477"/>
      <c r="PHM49" s="1477"/>
      <c r="PHN49" s="1477"/>
      <c r="PHO49" s="1477"/>
      <c r="PHP49" s="1477"/>
      <c r="PHQ49" s="1477"/>
      <c r="PHR49" s="1477"/>
      <c r="PHS49" s="1477"/>
      <c r="PHT49" s="1477"/>
      <c r="PHU49" s="1477"/>
      <c r="PHV49" s="1477"/>
      <c r="PHW49" s="1477"/>
      <c r="PHX49" s="1477"/>
      <c r="PHY49" s="1477"/>
      <c r="PHZ49" s="1477"/>
      <c r="PIA49" s="1477"/>
      <c r="PIB49" s="1477"/>
      <c r="PIC49" s="1477"/>
      <c r="PID49" s="1477"/>
      <c r="PIE49" s="1477"/>
      <c r="PIF49" s="1477"/>
      <c r="PIG49" s="1477"/>
      <c r="PIH49" s="1477"/>
      <c r="PII49" s="1477"/>
      <c r="PIJ49" s="1477"/>
      <c r="PIK49" s="1477"/>
      <c r="PIL49" s="1477"/>
      <c r="PIM49" s="1477"/>
      <c r="PIN49" s="1477"/>
      <c r="PIO49" s="1477"/>
      <c r="PIP49" s="1477"/>
      <c r="PIQ49" s="1477"/>
      <c r="PIR49" s="1477"/>
      <c r="PIS49" s="1477"/>
      <c r="PIT49" s="1477"/>
      <c r="PIU49" s="1477"/>
      <c r="PIV49" s="1477"/>
      <c r="PIW49" s="1477"/>
      <c r="PIX49" s="1477"/>
      <c r="PIY49" s="1477"/>
      <c r="PIZ49" s="1477"/>
      <c r="PJA49" s="1477"/>
      <c r="PJB49" s="1477"/>
      <c r="PJC49" s="1477"/>
      <c r="PJD49" s="1477"/>
      <c r="PJE49" s="1477"/>
      <c r="PJF49" s="1477"/>
      <c r="PJG49" s="1477"/>
      <c r="PJH49" s="1477"/>
      <c r="PJI49" s="1477"/>
      <c r="PJJ49" s="1477"/>
      <c r="PJK49" s="1477"/>
      <c r="PJL49" s="1477"/>
      <c r="PJM49" s="1477"/>
      <c r="PJN49" s="1477"/>
      <c r="PJO49" s="1477"/>
      <c r="PJP49" s="1477"/>
      <c r="PJQ49" s="1477"/>
      <c r="PJR49" s="1477"/>
      <c r="PJS49" s="1477"/>
      <c r="PJT49" s="1477"/>
      <c r="PJU49" s="1477"/>
      <c r="PJV49" s="1477"/>
      <c r="PJW49" s="1477"/>
      <c r="PJX49" s="1477"/>
      <c r="PJY49" s="1477"/>
      <c r="PJZ49" s="1477"/>
      <c r="PKA49" s="1477"/>
      <c r="PKB49" s="1477"/>
      <c r="PKC49" s="1477"/>
      <c r="PKD49" s="1477"/>
      <c r="PKE49" s="1477"/>
      <c r="PKF49" s="1477"/>
      <c r="PKG49" s="1477"/>
      <c r="PKH49" s="1477"/>
      <c r="PKI49" s="1477"/>
      <c r="PKJ49" s="1477"/>
      <c r="PKK49" s="1477"/>
      <c r="PKL49" s="1477"/>
      <c r="PKM49" s="1477"/>
      <c r="PKN49" s="1477"/>
      <c r="PKO49" s="1477"/>
      <c r="PKP49" s="1477"/>
      <c r="PKQ49" s="1477"/>
      <c r="PKR49" s="1477"/>
      <c r="PKS49" s="1477"/>
      <c r="PKT49" s="1477"/>
      <c r="PKU49" s="1477"/>
      <c r="PKV49" s="1477"/>
      <c r="PKW49" s="1477"/>
      <c r="PKX49" s="1477"/>
      <c r="PKY49" s="1477"/>
      <c r="PKZ49" s="1477"/>
      <c r="PLA49" s="1477"/>
      <c r="PLB49" s="1477"/>
      <c r="PLC49" s="1477"/>
      <c r="PLD49" s="1477"/>
      <c r="PLE49" s="1477"/>
      <c r="PLF49" s="1477"/>
      <c r="PLG49" s="1477"/>
      <c r="PLH49" s="1477"/>
      <c r="PLI49" s="1477"/>
      <c r="PLJ49" s="1477"/>
      <c r="PLK49" s="1477"/>
      <c r="PLL49" s="1477"/>
      <c r="PLM49" s="1477"/>
      <c r="PLN49" s="1477"/>
      <c r="PLO49" s="1477"/>
      <c r="PLP49" s="1477"/>
      <c r="PLQ49" s="1477"/>
      <c r="PLR49" s="1477"/>
      <c r="PLS49" s="1477"/>
      <c r="PLT49" s="1477"/>
      <c r="PLU49" s="1477"/>
      <c r="PLV49" s="1477"/>
      <c r="PLW49" s="1477"/>
      <c r="PLX49" s="1477"/>
      <c r="PLY49" s="1477"/>
      <c r="PLZ49" s="1477"/>
      <c r="PMA49" s="1477"/>
      <c r="PMB49" s="1477"/>
      <c r="PMC49" s="1477"/>
      <c r="PMD49" s="1477"/>
      <c r="PME49" s="1477"/>
      <c r="PMF49" s="1477"/>
      <c r="PMG49" s="1477"/>
      <c r="PMH49" s="1477"/>
      <c r="PMI49" s="1477"/>
      <c r="PMJ49" s="1477"/>
      <c r="PMK49" s="1477"/>
      <c r="PML49" s="1477"/>
      <c r="PMM49" s="1477"/>
      <c r="PMN49" s="1477"/>
      <c r="PMO49" s="1477"/>
      <c r="PMP49" s="1477"/>
      <c r="PMQ49" s="1477"/>
      <c r="PMR49" s="1477"/>
      <c r="PMS49" s="1477"/>
      <c r="PMT49" s="1477"/>
      <c r="PMU49" s="1477"/>
      <c r="PMV49" s="1477"/>
      <c r="PMW49" s="1477"/>
      <c r="PMX49" s="1477"/>
      <c r="PMY49" s="1477"/>
      <c r="PMZ49" s="1477"/>
      <c r="PNA49" s="1477"/>
      <c r="PNB49" s="1477"/>
      <c r="PNC49" s="1477"/>
      <c r="PND49" s="1477"/>
      <c r="PNE49" s="1477"/>
      <c r="PNF49" s="1477"/>
      <c r="PNG49" s="1477"/>
      <c r="PNH49" s="1477"/>
      <c r="PNI49" s="1477"/>
      <c r="PNJ49" s="1477"/>
      <c r="PNK49" s="1477"/>
      <c r="PNL49" s="1477"/>
      <c r="PNM49" s="1477"/>
      <c r="PNN49" s="1477"/>
      <c r="PNO49" s="1477"/>
      <c r="PNP49" s="1477"/>
      <c r="PNQ49" s="1477"/>
      <c r="PNR49" s="1477"/>
      <c r="PNS49" s="1477"/>
      <c r="PNT49" s="1477"/>
      <c r="PNU49" s="1477"/>
      <c r="PNV49" s="1477"/>
      <c r="PNW49" s="1477"/>
      <c r="PNX49" s="1477"/>
      <c r="PNY49" s="1477"/>
      <c r="PNZ49" s="1477"/>
      <c r="POA49" s="1477"/>
      <c r="POB49" s="1477"/>
      <c r="POC49" s="1477"/>
      <c r="POD49" s="1477"/>
      <c r="POE49" s="1477"/>
      <c r="POF49" s="1477"/>
      <c r="POG49" s="1477"/>
      <c r="POH49" s="1477"/>
      <c r="POI49" s="1477"/>
      <c r="POJ49" s="1477"/>
      <c r="POK49" s="1477"/>
      <c r="POL49" s="1477"/>
      <c r="POM49" s="1477"/>
      <c r="PON49" s="1477"/>
      <c r="POO49" s="1477"/>
      <c r="POP49" s="1477"/>
      <c r="POQ49" s="1477"/>
      <c r="POR49" s="1477"/>
      <c r="POS49" s="1477"/>
      <c r="POT49" s="1477"/>
      <c r="POU49" s="1477"/>
      <c r="POV49" s="1477"/>
      <c r="POW49" s="1477"/>
      <c r="POX49" s="1477"/>
      <c r="POY49" s="1477"/>
      <c r="POZ49" s="1477"/>
      <c r="PPA49" s="1477"/>
      <c r="PPB49" s="1477"/>
      <c r="PPC49" s="1477"/>
      <c r="PPD49" s="1477"/>
      <c r="PPE49" s="1477"/>
      <c r="PPF49" s="1477"/>
      <c r="PPG49" s="1477"/>
      <c r="PPH49" s="1477"/>
      <c r="PPI49" s="1477"/>
      <c r="PPJ49" s="1477"/>
      <c r="PPK49" s="1477"/>
      <c r="PPL49" s="1477"/>
      <c r="PPM49" s="1477"/>
      <c r="PPN49" s="1477"/>
      <c r="PPO49" s="1477"/>
      <c r="PPP49" s="1477"/>
      <c r="PPQ49" s="1477"/>
      <c r="PPR49" s="1477"/>
      <c r="PPS49" s="1477"/>
      <c r="PPT49" s="1477"/>
      <c r="PPU49" s="1477"/>
      <c r="PPV49" s="1477"/>
      <c r="PPW49" s="1477"/>
      <c r="PPX49" s="1477"/>
      <c r="PPY49" s="1477"/>
      <c r="PPZ49" s="1477"/>
      <c r="PQA49" s="1477"/>
      <c r="PQB49" s="1477"/>
      <c r="PQC49" s="1477"/>
      <c r="PQD49" s="1477"/>
      <c r="PQE49" s="1477"/>
      <c r="PQF49" s="1477"/>
      <c r="PQG49" s="1477"/>
      <c r="PQH49" s="1477"/>
      <c r="PQI49" s="1477"/>
      <c r="PQJ49" s="1477"/>
      <c r="PQK49" s="1477"/>
      <c r="PQL49" s="1477"/>
      <c r="PQM49" s="1477"/>
      <c r="PQN49" s="1477"/>
      <c r="PQO49" s="1477"/>
      <c r="PQP49" s="1477"/>
      <c r="PQQ49" s="1477"/>
      <c r="PQR49" s="1477"/>
      <c r="PQS49" s="1477"/>
      <c r="PQT49" s="1477"/>
      <c r="PQU49" s="1477"/>
      <c r="PQV49" s="1477"/>
      <c r="PQW49" s="1477"/>
      <c r="PQX49" s="1477"/>
      <c r="PQY49" s="1477"/>
      <c r="PQZ49" s="1477"/>
      <c r="PRA49" s="1477"/>
      <c r="PRB49" s="1477"/>
      <c r="PRC49" s="1477"/>
      <c r="PRD49" s="1477"/>
      <c r="PRE49" s="1477"/>
      <c r="PRF49" s="1477"/>
      <c r="PRG49" s="1477"/>
      <c r="PRH49" s="1477"/>
      <c r="PRI49" s="1477"/>
      <c r="PRJ49" s="1477"/>
      <c r="PRK49" s="1477"/>
      <c r="PRL49" s="1477"/>
      <c r="PRM49" s="1477"/>
      <c r="PRN49" s="1477"/>
      <c r="PRO49" s="1477"/>
      <c r="PRP49" s="1477"/>
      <c r="PRQ49" s="1477"/>
      <c r="PRR49" s="1477"/>
      <c r="PRS49" s="1477"/>
      <c r="PRT49" s="1477"/>
      <c r="PRU49" s="1477"/>
      <c r="PRV49" s="1477"/>
      <c r="PRW49" s="1477"/>
      <c r="PRX49" s="1477"/>
      <c r="PRY49" s="1477"/>
      <c r="PRZ49" s="1477"/>
      <c r="PSA49" s="1477"/>
      <c r="PSB49" s="1477"/>
      <c r="PSC49" s="1477"/>
      <c r="PSD49" s="1477"/>
      <c r="PSE49" s="1477"/>
      <c r="PSF49" s="1477"/>
      <c r="PSG49" s="1477"/>
      <c r="PSH49" s="1477"/>
      <c r="PSI49" s="1477"/>
      <c r="PSJ49" s="1477"/>
      <c r="PSK49" s="1477"/>
      <c r="PSL49" s="1477"/>
      <c r="PSM49" s="1477"/>
      <c r="PSN49" s="1477"/>
      <c r="PSO49" s="1477"/>
      <c r="PSP49" s="1477"/>
      <c r="PSQ49" s="1477"/>
      <c r="PSR49" s="1477"/>
      <c r="PSS49" s="1477"/>
      <c r="PST49" s="1477"/>
      <c r="PSU49" s="1477"/>
      <c r="PSV49" s="1477"/>
      <c r="PSW49" s="1477"/>
      <c r="PSX49" s="1477"/>
      <c r="PSY49" s="1477"/>
      <c r="PSZ49" s="1477"/>
      <c r="PTA49" s="1477"/>
      <c r="PTB49" s="1477"/>
      <c r="PTC49" s="1477"/>
      <c r="PTD49" s="1477"/>
      <c r="PTE49" s="1477"/>
      <c r="PTF49" s="1477"/>
      <c r="PTG49" s="1477"/>
      <c r="PTH49" s="1477"/>
      <c r="PTI49" s="1477"/>
      <c r="PTJ49" s="1477"/>
      <c r="PTK49" s="1477"/>
      <c r="PTL49" s="1477"/>
      <c r="PTM49" s="1477"/>
      <c r="PTN49" s="1477"/>
      <c r="PTO49" s="1477"/>
      <c r="PTP49" s="1477"/>
      <c r="PTQ49" s="1477"/>
      <c r="PTR49" s="1477"/>
      <c r="PTS49" s="1477"/>
      <c r="PTT49" s="1477"/>
      <c r="PTU49" s="1477"/>
      <c r="PTV49" s="1477"/>
      <c r="PTW49" s="1477"/>
      <c r="PTX49" s="1477"/>
      <c r="PTY49" s="1477"/>
      <c r="PTZ49" s="1477"/>
      <c r="PUA49" s="1477"/>
      <c r="PUB49" s="1477"/>
      <c r="PUC49" s="1477"/>
      <c r="PUD49" s="1477"/>
      <c r="PUE49" s="1477"/>
      <c r="PUF49" s="1477"/>
      <c r="PUG49" s="1477"/>
      <c r="PUH49" s="1477"/>
      <c r="PUI49" s="1477"/>
      <c r="PUJ49" s="1477"/>
      <c r="PUK49" s="1477"/>
      <c r="PUL49" s="1477"/>
      <c r="PUM49" s="1477"/>
      <c r="PUN49" s="1477"/>
      <c r="PUO49" s="1477"/>
      <c r="PUP49" s="1477"/>
      <c r="PUQ49" s="1477"/>
      <c r="PUR49" s="1477"/>
      <c r="PUS49" s="1477"/>
      <c r="PUT49" s="1477"/>
      <c r="PUU49" s="1477"/>
      <c r="PUV49" s="1477"/>
      <c r="PUW49" s="1477"/>
      <c r="PUX49" s="1477"/>
      <c r="PUY49" s="1477"/>
      <c r="PUZ49" s="1477"/>
      <c r="PVA49" s="1477"/>
      <c r="PVB49" s="1477"/>
      <c r="PVC49" s="1477"/>
      <c r="PVD49" s="1477"/>
      <c r="PVE49" s="1477"/>
      <c r="PVF49" s="1477"/>
      <c r="PVG49" s="1477"/>
      <c r="PVH49" s="1477"/>
      <c r="PVI49" s="1477"/>
      <c r="PVJ49" s="1477"/>
      <c r="PVK49" s="1477"/>
      <c r="PVL49" s="1477"/>
      <c r="PVM49" s="1477"/>
      <c r="PVN49" s="1477"/>
      <c r="PVO49" s="1477"/>
      <c r="PVP49" s="1477"/>
      <c r="PVQ49" s="1477"/>
      <c r="PVR49" s="1477"/>
      <c r="PVS49" s="1477"/>
      <c r="PVT49" s="1477"/>
      <c r="PVU49" s="1477"/>
      <c r="PVV49" s="1477"/>
      <c r="PVW49" s="1477"/>
      <c r="PVX49" s="1477"/>
      <c r="PVY49" s="1477"/>
      <c r="PVZ49" s="1477"/>
      <c r="PWA49" s="1477"/>
      <c r="PWB49" s="1477"/>
      <c r="PWC49" s="1477"/>
      <c r="PWD49" s="1477"/>
      <c r="PWE49" s="1477"/>
      <c r="PWF49" s="1477"/>
      <c r="PWG49" s="1477"/>
      <c r="PWH49" s="1477"/>
      <c r="PWI49" s="1477"/>
      <c r="PWJ49" s="1477"/>
      <c r="PWK49" s="1477"/>
      <c r="PWL49" s="1477"/>
      <c r="PWM49" s="1477"/>
      <c r="PWN49" s="1477"/>
      <c r="PWO49" s="1477"/>
      <c r="PWP49" s="1477"/>
      <c r="PWQ49" s="1477"/>
      <c r="PWR49" s="1477"/>
      <c r="PWS49" s="1477"/>
      <c r="PWT49" s="1477"/>
      <c r="PWU49" s="1477"/>
      <c r="PWV49" s="1477"/>
      <c r="PWW49" s="1477"/>
      <c r="PWX49" s="1477"/>
      <c r="PWY49" s="1477"/>
      <c r="PWZ49" s="1477"/>
      <c r="PXA49" s="1477"/>
      <c r="PXB49" s="1477"/>
      <c r="PXC49" s="1477"/>
      <c r="PXD49" s="1477"/>
      <c r="PXE49" s="1477"/>
      <c r="PXF49" s="1477"/>
      <c r="PXG49" s="1477"/>
      <c r="PXH49" s="1477"/>
      <c r="PXI49" s="1477"/>
      <c r="PXJ49" s="1477"/>
      <c r="PXK49" s="1477"/>
      <c r="PXL49" s="1477"/>
      <c r="PXM49" s="1477"/>
      <c r="PXN49" s="1477"/>
      <c r="PXO49" s="1477"/>
      <c r="PXP49" s="1477"/>
      <c r="PXQ49" s="1477"/>
      <c r="PXR49" s="1477"/>
      <c r="PXS49" s="1477"/>
      <c r="PXT49" s="1477"/>
      <c r="PXU49" s="1477"/>
      <c r="PXV49" s="1477"/>
      <c r="PXW49" s="1477"/>
      <c r="PXX49" s="1477"/>
      <c r="PXY49" s="1477"/>
      <c r="PXZ49" s="1477"/>
      <c r="PYA49" s="1477"/>
      <c r="PYB49" s="1477"/>
      <c r="PYC49" s="1477"/>
      <c r="PYD49" s="1477"/>
      <c r="PYE49" s="1477"/>
      <c r="PYF49" s="1477"/>
      <c r="PYG49" s="1477"/>
      <c r="PYH49" s="1477"/>
      <c r="PYI49" s="1477"/>
      <c r="PYJ49" s="1477"/>
      <c r="PYK49" s="1477"/>
      <c r="PYL49" s="1477"/>
      <c r="PYM49" s="1477"/>
      <c r="PYN49" s="1477"/>
      <c r="PYO49" s="1477"/>
      <c r="PYP49" s="1477"/>
      <c r="PYQ49" s="1477"/>
      <c r="PYR49" s="1477"/>
      <c r="PYS49" s="1477"/>
      <c r="PYT49" s="1477"/>
      <c r="PYU49" s="1477"/>
      <c r="PYV49" s="1477"/>
      <c r="PYW49" s="1477"/>
      <c r="PYX49" s="1477"/>
      <c r="PYY49" s="1477"/>
      <c r="PYZ49" s="1477"/>
      <c r="PZA49" s="1477"/>
      <c r="PZB49" s="1477"/>
      <c r="PZC49" s="1477"/>
      <c r="PZD49" s="1477"/>
      <c r="PZE49" s="1477"/>
      <c r="PZF49" s="1477"/>
      <c r="PZG49" s="1477"/>
      <c r="PZH49" s="1477"/>
      <c r="PZI49" s="1477"/>
      <c r="PZJ49" s="1477"/>
      <c r="PZK49" s="1477"/>
      <c r="PZL49" s="1477"/>
      <c r="PZM49" s="1477"/>
      <c r="PZN49" s="1477"/>
      <c r="PZO49" s="1477"/>
      <c r="PZP49" s="1477"/>
      <c r="PZQ49" s="1477"/>
      <c r="PZR49" s="1477"/>
      <c r="PZS49" s="1477"/>
      <c r="PZT49" s="1477"/>
      <c r="PZU49" s="1477"/>
      <c r="PZV49" s="1477"/>
      <c r="PZW49" s="1477"/>
      <c r="PZX49" s="1477"/>
      <c r="PZY49" s="1477"/>
      <c r="PZZ49" s="1477"/>
      <c r="QAA49" s="1477"/>
      <c r="QAB49" s="1477"/>
      <c r="QAC49" s="1477"/>
      <c r="QAD49" s="1477"/>
      <c r="QAE49" s="1477"/>
      <c r="QAF49" s="1477"/>
      <c r="QAG49" s="1477"/>
      <c r="QAH49" s="1477"/>
      <c r="QAI49" s="1477"/>
      <c r="QAJ49" s="1477"/>
      <c r="QAK49" s="1477"/>
      <c r="QAL49" s="1477"/>
      <c r="QAM49" s="1477"/>
      <c r="QAN49" s="1477"/>
      <c r="QAO49" s="1477"/>
      <c r="QAP49" s="1477"/>
      <c r="QAQ49" s="1477"/>
      <c r="QAR49" s="1477"/>
      <c r="QAS49" s="1477"/>
      <c r="QAT49" s="1477"/>
      <c r="QAU49" s="1477"/>
      <c r="QAV49" s="1477"/>
      <c r="QAW49" s="1477"/>
      <c r="QAX49" s="1477"/>
      <c r="QAY49" s="1477"/>
      <c r="QAZ49" s="1477"/>
      <c r="QBA49" s="1477"/>
      <c r="QBB49" s="1477"/>
      <c r="QBC49" s="1477"/>
      <c r="QBD49" s="1477"/>
      <c r="QBE49" s="1477"/>
      <c r="QBF49" s="1477"/>
      <c r="QBG49" s="1477"/>
      <c r="QBH49" s="1477"/>
      <c r="QBI49" s="1477"/>
      <c r="QBJ49" s="1477"/>
      <c r="QBK49" s="1477"/>
      <c r="QBL49" s="1477"/>
      <c r="QBM49" s="1477"/>
      <c r="QBN49" s="1477"/>
      <c r="QBO49" s="1477"/>
      <c r="QBP49" s="1477"/>
      <c r="QBQ49" s="1477"/>
      <c r="QBR49" s="1477"/>
      <c r="QBS49" s="1477"/>
      <c r="QBT49" s="1477"/>
      <c r="QBU49" s="1477"/>
      <c r="QBV49" s="1477"/>
      <c r="QBW49" s="1477"/>
      <c r="QBX49" s="1477"/>
      <c r="QBY49" s="1477"/>
      <c r="QBZ49" s="1477"/>
      <c r="QCA49" s="1477"/>
      <c r="QCB49" s="1477"/>
      <c r="QCC49" s="1477"/>
      <c r="QCD49" s="1477"/>
      <c r="QCE49" s="1477"/>
      <c r="QCF49" s="1477"/>
      <c r="QCG49" s="1477"/>
      <c r="QCH49" s="1477"/>
      <c r="QCI49" s="1477"/>
      <c r="QCJ49" s="1477"/>
      <c r="QCK49" s="1477"/>
      <c r="QCL49" s="1477"/>
      <c r="QCM49" s="1477"/>
      <c r="QCN49" s="1477"/>
      <c r="QCO49" s="1477"/>
      <c r="QCP49" s="1477"/>
      <c r="QCQ49" s="1477"/>
      <c r="QCR49" s="1477"/>
      <c r="QCS49" s="1477"/>
      <c r="QCT49" s="1477"/>
      <c r="QCU49" s="1477"/>
      <c r="QCV49" s="1477"/>
      <c r="QCW49" s="1477"/>
      <c r="QCX49" s="1477"/>
      <c r="QCY49" s="1477"/>
      <c r="QCZ49" s="1477"/>
      <c r="QDA49" s="1477"/>
      <c r="QDB49" s="1477"/>
      <c r="QDC49" s="1477"/>
      <c r="QDD49" s="1477"/>
      <c r="QDE49" s="1477"/>
      <c r="QDF49" s="1477"/>
      <c r="QDG49" s="1477"/>
      <c r="QDH49" s="1477"/>
      <c r="QDI49" s="1477"/>
      <c r="QDJ49" s="1477"/>
      <c r="QDK49" s="1477"/>
      <c r="QDL49" s="1477"/>
      <c r="QDM49" s="1477"/>
      <c r="QDN49" s="1477"/>
      <c r="QDO49" s="1477"/>
      <c r="QDP49" s="1477"/>
      <c r="QDQ49" s="1477"/>
      <c r="QDR49" s="1477"/>
      <c r="QDS49" s="1477"/>
      <c r="QDT49" s="1477"/>
      <c r="QDU49" s="1477"/>
      <c r="QDV49" s="1477"/>
      <c r="QDW49" s="1477"/>
      <c r="QDX49" s="1477"/>
      <c r="QDY49" s="1477"/>
      <c r="QDZ49" s="1477"/>
      <c r="QEA49" s="1477"/>
      <c r="QEB49" s="1477"/>
      <c r="QEC49" s="1477"/>
      <c r="QED49" s="1477"/>
      <c r="QEE49" s="1477"/>
      <c r="QEF49" s="1477"/>
      <c r="QEG49" s="1477"/>
      <c r="QEH49" s="1477"/>
      <c r="QEI49" s="1477"/>
      <c r="QEJ49" s="1477"/>
      <c r="QEK49" s="1477"/>
      <c r="QEL49" s="1477"/>
      <c r="QEM49" s="1477"/>
      <c r="QEN49" s="1477"/>
      <c r="QEO49" s="1477"/>
      <c r="QEP49" s="1477"/>
      <c r="QEQ49" s="1477"/>
      <c r="QER49" s="1477"/>
      <c r="QES49" s="1477"/>
      <c r="QET49" s="1477"/>
      <c r="QEU49" s="1477"/>
      <c r="QEV49" s="1477"/>
      <c r="QEW49" s="1477"/>
      <c r="QEX49" s="1477"/>
      <c r="QEY49" s="1477"/>
      <c r="QEZ49" s="1477"/>
      <c r="QFA49" s="1477"/>
      <c r="QFB49" s="1477"/>
      <c r="QFC49" s="1477"/>
      <c r="QFD49" s="1477"/>
      <c r="QFE49" s="1477"/>
      <c r="QFF49" s="1477"/>
      <c r="QFG49" s="1477"/>
      <c r="QFH49" s="1477"/>
      <c r="QFI49" s="1477"/>
      <c r="QFJ49" s="1477"/>
      <c r="QFK49" s="1477"/>
      <c r="QFL49" s="1477"/>
      <c r="QFM49" s="1477"/>
      <c r="QFN49" s="1477"/>
      <c r="QFO49" s="1477"/>
      <c r="QFP49" s="1477"/>
      <c r="QFQ49" s="1477"/>
      <c r="QFR49" s="1477"/>
      <c r="QFS49" s="1477"/>
      <c r="QFT49" s="1477"/>
      <c r="QFU49" s="1477"/>
      <c r="QFV49" s="1477"/>
      <c r="QFW49" s="1477"/>
      <c r="QFX49" s="1477"/>
      <c r="QFY49" s="1477"/>
      <c r="QFZ49" s="1477"/>
      <c r="QGA49" s="1477"/>
      <c r="QGB49" s="1477"/>
      <c r="QGC49" s="1477"/>
      <c r="QGD49" s="1477"/>
      <c r="QGE49" s="1477"/>
      <c r="QGF49" s="1477"/>
      <c r="QGG49" s="1477"/>
      <c r="QGH49" s="1477"/>
      <c r="QGI49" s="1477"/>
      <c r="QGJ49" s="1477"/>
      <c r="QGK49" s="1477"/>
      <c r="QGL49" s="1477"/>
      <c r="QGM49" s="1477"/>
      <c r="QGN49" s="1477"/>
      <c r="QGO49" s="1477"/>
      <c r="QGP49" s="1477"/>
      <c r="QGQ49" s="1477"/>
      <c r="QGR49" s="1477"/>
      <c r="QGS49" s="1477"/>
      <c r="QGT49" s="1477"/>
      <c r="QGU49" s="1477"/>
      <c r="QGV49" s="1477"/>
      <c r="QGW49" s="1477"/>
      <c r="QGX49" s="1477"/>
      <c r="QGY49" s="1477"/>
      <c r="QGZ49" s="1477"/>
      <c r="QHA49" s="1477"/>
      <c r="QHB49" s="1477"/>
      <c r="QHC49" s="1477"/>
      <c r="QHD49" s="1477"/>
      <c r="QHE49" s="1477"/>
      <c r="QHF49" s="1477"/>
      <c r="QHG49" s="1477"/>
      <c r="QHH49" s="1477"/>
      <c r="QHI49" s="1477"/>
      <c r="QHJ49" s="1477"/>
      <c r="QHK49" s="1477"/>
      <c r="QHL49" s="1477"/>
      <c r="QHM49" s="1477"/>
      <c r="QHN49" s="1477"/>
      <c r="QHO49" s="1477"/>
      <c r="QHP49" s="1477"/>
      <c r="QHQ49" s="1477"/>
      <c r="QHR49" s="1477"/>
      <c r="QHS49" s="1477"/>
      <c r="QHT49" s="1477"/>
      <c r="QHU49" s="1477"/>
      <c r="QHV49" s="1477"/>
      <c r="QHW49" s="1477"/>
      <c r="QHX49" s="1477"/>
      <c r="QHY49" s="1477"/>
      <c r="QHZ49" s="1477"/>
      <c r="QIA49" s="1477"/>
      <c r="QIB49" s="1477"/>
      <c r="QIC49" s="1477"/>
      <c r="QID49" s="1477"/>
      <c r="QIE49" s="1477"/>
      <c r="QIF49" s="1477"/>
      <c r="QIG49" s="1477"/>
      <c r="QIH49" s="1477"/>
      <c r="QII49" s="1477"/>
      <c r="QIJ49" s="1477"/>
      <c r="QIK49" s="1477"/>
      <c r="QIL49" s="1477"/>
      <c r="QIM49" s="1477"/>
      <c r="QIN49" s="1477"/>
      <c r="QIO49" s="1477"/>
      <c r="QIP49" s="1477"/>
      <c r="QIQ49" s="1477"/>
      <c r="QIR49" s="1477"/>
      <c r="QIS49" s="1477"/>
      <c r="QIT49" s="1477"/>
      <c r="QIU49" s="1477"/>
      <c r="QIV49" s="1477"/>
      <c r="QIW49" s="1477"/>
      <c r="QIX49" s="1477"/>
      <c r="QIY49" s="1477"/>
      <c r="QIZ49" s="1477"/>
      <c r="QJA49" s="1477"/>
      <c r="QJB49" s="1477"/>
      <c r="QJC49" s="1477"/>
      <c r="QJD49" s="1477"/>
      <c r="QJE49" s="1477"/>
      <c r="QJF49" s="1477"/>
      <c r="QJG49" s="1477"/>
      <c r="QJH49" s="1477"/>
      <c r="QJI49" s="1477"/>
      <c r="QJJ49" s="1477"/>
      <c r="QJK49" s="1477"/>
      <c r="QJL49" s="1477"/>
      <c r="QJM49" s="1477"/>
      <c r="QJN49" s="1477"/>
      <c r="QJO49" s="1477"/>
      <c r="QJP49" s="1477"/>
      <c r="QJQ49" s="1477"/>
      <c r="QJR49" s="1477"/>
      <c r="QJS49" s="1477"/>
      <c r="QJT49" s="1477"/>
      <c r="QJU49" s="1477"/>
      <c r="QJV49" s="1477"/>
      <c r="QJW49" s="1477"/>
      <c r="QJX49" s="1477"/>
      <c r="QJY49" s="1477"/>
      <c r="QJZ49" s="1477"/>
      <c r="QKA49" s="1477"/>
      <c r="QKB49" s="1477"/>
      <c r="QKC49" s="1477"/>
      <c r="QKD49" s="1477"/>
      <c r="QKE49" s="1477"/>
      <c r="QKF49" s="1477"/>
      <c r="QKG49" s="1477"/>
      <c r="QKH49" s="1477"/>
      <c r="QKI49" s="1477"/>
      <c r="QKJ49" s="1477"/>
      <c r="QKK49" s="1477"/>
      <c r="QKL49" s="1477"/>
      <c r="QKM49" s="1477"/>
      <c r="QKN49" s="1477"/>
      <c r="QKO49" s="1477"/>
      <c r="QKP49" s="1477"/>
      <c r="QKQ49" s="1477"/>
      <c r="QKR49" s="1477"/>
      <c r="QKS49" s="1477"/>
      <c r="QKT49" s="1477"/>
      <c r="QKU49" s="1477"/>
      <c r="QKV49" s="1477"/>
      <c r="QKW49" s="1477"/>
      <c r="QKX49" s="1477"/>
      <c r="QKY49" s="1477"/>
      <c r="QKZ49" s="1477"/>
      <c r="QLA49" s="1477"/>
      <c r="QLB49" s="1477"/>
      <c r="QLC49" s="1477"/>
      <c r="QLD49" s="1477"/>
      <c r="QLE49" s="1477"/>
      <c r="QLF49" s="1477"/>
      <c r="QLG49" s="1477"/>
      <c r="QLH49" s="1477"/>
      <c r="QLI49" s="1477"/>
      <c r="QLJ49" s="1477"/>
      <c r="QLK49" s="1477"/>
      <c r="QLL49" s="1477"/>
      <c r="QLM49" s="1477"/>
      <c r="QLN49" s="1477"/>
      <c r="QLO49" s="1477"/>
      <c r="QLP49" s="1477"/>
      <c r="QLQ49" s="1477"/>
      <c r="QLR49" s="1477"/>
      <c r="QLS49" s="1477"/>
      <c r="QLT49" s="1477"/>
      <c r="QLU49" s="1477"/>
      <c r="QLV49" s="1477"/>
      <c r="QLW49" s="1477"/>
      <c r="QLX49" s="1477"/>
      <c r="QLY49" s="1477"/>
      <c r="QLZ49" s="1477"/>
      <c r="QMA49" s="1477"/>
      <c r="QMB49" s="1477"/>
      <c r="QMC49" s="1477"/>
      <c r="QMD49" s="1477"/>
      <c r="QME49" s="1477"/>
      <c r="QMF49" s="1477"/>
      <c r="QMG49" s="1477"/>
      <c r="QMH49" s="1477"/>
      <c r="QMI49" s="1477"/>
      <c r="QMJ49" s="1477"/>
      <c r="QMK49" s="1477"/>
      <c r="QML49" s="1477"/>
      <c r="QMM49" s="1477"/>
      <c r="QMN49" s="1477"/>
      <c r="QMO49" s="1477"/>
      <c r="QMP49" s="1477"/>
      <c r="QMQ49" s="1477"/>
      <c r="QMR49" s="1477"/>
      <c r="QMS49" s="1477"/>
      <c r="QMT49" s="1477"/>
      <c r="QMU49" s="1477"/>
      <c r="QMV49" s="1477"/>
      <c r="QMW49" s="1477"/>
      <c r="QMX49" s="1477"/>
      <c r="QMY49" s="1477"/>
      <c r="QMZ49" s="1477"/>
      <c r="QNA49" s="1477"/>
      <c r="QNB49" s="1477"/>
      <c r="QNC49" s="1477"/>
      <c r="QND49" s="1477"/>
      <c r="QNE49" s="1477"/>
      <c r="QNF49" s="1477"/>
      <c r="QNG49" s="1477"/>
      <c r="QNH49" s="1477"/>
      <c r="QNI49" s="1477"/>
      <c r="QNJ49" s="1477"/>
      <c r="QNK49" s="1477"/>
      <c r="QNL49" s="1477"/>
      <c r="QNM49" s="1477"/>
      <c r="QNN49" s="1477"/>
      <c r="QNO49" s="1477"/>
      <c r="QNP49" s="1477"/>
      <c r="QNQ49" s="1477"/>
      <c r="QNR49" s="1477"/>
      <c r="QNS49" s="1477"/>
      <c r="QNT49" s="1477"/>
      <c r="QNU49" s="1477"/>
      <c r="QNV49" s="1477"/>
      <c r="QNW49" s="1477"/>
      <c r="QNX49" s="1477"/>
      <c r="QNY49" s="1477"/>
      <c r="QNZ49" s="1477"/>
      <c r="QOA49" s="1477"/>
      <c r="QOB49" s="1477"/>
      <c r="QOC49" s="1477"/>
      <c r="QOD49" s="1477"/>
      <c r="QOE49" s="1477"/>
      <c r="QOF49" s="1477"/>
      <c r="QOG49" s="1477"/>
      <c r="QOH49" s="1477"/>
      <c r="QOI49" s="1477"/>
      <c r="QOJ49" s="1477"/>
      <c r="QOK49" s="1477"/>
      <c r="QOL49" s="1477"/>
      <c r="QOM49" s="1477"/>
      <c r="QON49" s="1477"/>
      <c r="QOO49" s="1477"/>
      <c r="QOP49" s="1477"/>
      <c r="QOQ49" s="1477"/>
      <c r="QOR49" s="1477"/>
      <c r="QOS49" s="1477"/>
      <c r="QOT49" s="1477"/>
      <c r="QOU49" s="1477"/>
      <c r="QOV49" s="1477"/>
      <c r="QOW49" s="1477"/>
      <c r="QOX49" s="1477"/>
      <c r="QOY49" s="1477"/>
      <c r="QOZ49" s="1477"/>
      <c r="QPA49" s="1477"/>
      <c r="QPB49" s="1477"/>
      <c r="QPC49" s="1477"/>
      <c r="QPD49" s="1477"/>
      <c r="QPE49" s="1477"/>
      <c r="QPF49" s="1477"/>
      <c r="QPG49" s="1477"/>
      <c r="QPH49" s="1477"/>
      <c r="QPI49" s="1477"/>
      <c r="QPJ49" s="1477"/>
      <c r="QPK49" s="1477"/>
      <c r="QPL49" s="1477"/>
      <c r="QPM49" s="1477"/>
      <c r="QPN49" s="1477"/>
      <c r="QPO49" s="1477"/>
      <c r="QPP49" s="1477"/>
      <c r="QPQ49" s="1477"/>
      <c r="QPR49" s="1477"/>
      <c r="QPS49" s="1477"/>
      <c r="QPT49" s="1477"/>
      <c r="QPU49" s="1477"/>
      <c r="QPV49" s="1477"/>
      <c r="QPW49" s="1477"/>
      <c r="QPX49" s="1477"/>
      <c r="QPY49" s="1477"/>
      <c r="QPZ49" s="1477"/>
      <c r="QQA49" s="1477"/>
      <c r="QQB49" s="1477"/>
      <c r="QQC49" s="1477"/>
      <c r="QQD49" s="1477"/>
      <c r="QQE49" s="1477"/>
      <c r="QQF49" s="1477"/>
      <c r="QQG49" s="1477"/>
      <c r="QQH49" s="1477"/>
      <c r="QQI49" s="1477"/>
      <c r="QQJ49" s="1477"/>
      <c r="QQK49" s="1477"/>
      <c r="QQL49" s="1477"/>
      <c r="QQM49" s="1477"/>
      <c r="QQN49" s="1477"/>
      <c r="QQO49" s="1477"/>
      <c r="QQP49" s="1477"/>
      <c r="QQQ49" s="1477"/>
      <c r="QQR49" s="1477"/>
      <c r="QQS49" s="1477"/>
      <c r="QQT49" s="1477"/>
      <c r="QQU49" s="1477"/>
      <c r="QQV49" s="1477"/>
      <c r="QQW49" s="1477"/>
      <c r="QQX49" s="1477"/>
      <c r="QQY49" s="1477"/>
      <c r="QQZ49" s="1477"/>
      <c r="QRA49" s="1477"/>
      <c r="QRB49" s="1477"/>
      <c r="QRC49" s="1477"/>
      <c r="QRD49" s="1477"/>
      <c r="QRE49" s="1477"/>
      <c r="QRF49" s="1477"/>
      <c r="QRG49" s="1477"/>
      <c r="QRH49" s="1477"/>
      <c r="QRI49" s="1477"/>
      <c r="QRJ49" s="1477"/>
      <c r="QRK49" s="1477"/>
      <c r="QRL49" s="1477"/>
      <c r="QRM49" s="1477"/>
      <c r="QRN49" s="1477"/>
      <c r="QRO49" s="1477"/>
      <c r="QRP49" s="1477"/>
      <c r="QRQ49" s="1477"/>
      <c r="QRR49" s="1477"/>
      <c r="QRS49" s="1477"/>
      <c r="QRT49" s="1477"/>
      <c r="QRU49" s="1477"/>
      <c r="QRV49" s="1477"/>
      <c r="QRW49" s="1477"/>
      <c r="QRX49" s="1477"/>
      <c r="QRY49" s="1477"/>
      <c r="QRZ49" s="1477"/>
      <c r="QSA49" s="1477"/>
      <c r="QSB49" s="1477"/>
      <c r="QSC49" s="1477"/>
      <c r="QSD49" s="1477"/>
      <c r="QSE49" s="1477"/>
      <c r="QSF49" s="1477"/>
      <c r="QSG49" s="1477"/>
      <c r="QSH49" s="1477"/>
      <c r="QSI49" s="1477"/>
      <c r="QSJ49" s="1477"/>
      <c r="QSK49" s="1477"/>
      <c r="QSL49" s="1477"/>
      <c r="QSM49" s="1477"/>
      <c r="QSN49" s="1477"/>
      <c r="QSO49" s="1477"/>
      <c r="QSP49" s="1477"/>
      <c r="QSQ49" s="1477"/>
      <c r="QSR49" s="1477"/>
      <c r="QSS49" s="1477"/>
      <c r="QST49" s="1477"/>
      <c r="QSU49" s="1477"/>
      <c r="QSV49" s="1477"/>
      <c r="QSW49" s="1477"/>
      <c r="QSX49" s="1477"/>
      <c r="QSY49" s="1477"/>
      <c r="QSZ49" s="1477"/>
      <c r="QTA49" s="1477"/>
      <c r="QTB49" s="1477"/>
      <c r="QTC49" s="1477"/>
      <c r="QTD49" s="1477"/>
      <c r="QTE49" s="1477"/>
      <c r="QTF49" s="1477"/>
      <c r="QTG49" s="1477"/>
      <c r="QTH49" s="1477"/>
      <c r="QTI49" s="1477"/>
      <c r="QTJ49" s="1477"/>
      <c r="QTK49" s="1477"/>
      <c r="QTL49" s="1477"/>
      <c r="QTM49" s="1477"/>
      <c r="QTN49" s="1477"/>
      <c r="QTO49" s="1477"/>
      <c r="QTP49" s="1477"/>
      <c r="QTQ49" s="1477"/>
      <c r="QTR49" s="1477"/>
      <c r="QTS49" s="1477"/>
      <c r="QTT49" s="1477"/>
      <c r="QTU49" s="1477"/>
      <c r="QTV49" s="1477"/>
      <c r="QTW49" s="1477"/>
      <c r="QTX49" s="1477"/>
      <c r="QTY49" s="1477"/>
      <c r="QTZ49" s="1477"/>
      <c r="QUA49" s="1477"/>
      <c r="QUB49" s="1477"/>
      <c r="QUC49" s="1477"/>
      <c r="QUD49" s="1477"/>
      <c r="QUE49" s="1477"/>
      <c r="QUF49" s="1477"/>
      <c r="QUG49" s="1477"/>
      <c r="QUH49" s="1477"/>
      <c r="QUI49" s="1477"/>
      <c r="QUJ49" s="1477"/>
      <c r="QUK49" s="1477"/>
      <c r="QUL49" s="1477"/>
      <c r="QUM49" s="1477"/>
      <c r="QUN49" s="1477"/>
      <c r="QUO49" s="1477"/>
      <c r="QUP49" s="1477"/>
      <c r="QUQ49" s="1477"/>
      <c r="QUR49" s="1477"/>
      <c r="QUS49" s="1477"/>
      <c r="QUT49" s="1477"/>
      <c r="QUU49" s="1477"/>
      <c r="QUV49" s="1477"/>
      <c r="QUW49" s="1477"/>
      <c r="QUX49" s="1477"/>
      <c r="QUY49" s="1477"/>
      <c r="QUZ49" s="1477"/>
      <c r="QVA49" s="1477"/>
      <c r="QVB49" s="1477"/>
      <c r="QVC49" s="1477"/>
      <c r="QVD49" s="1477"/>
      <c r="QVE49" s="1477"/>
      <c r="QVF49" s="1477"/>
      <c r="QVG49" s="1477"/>
      <c r="QVH49" s="1477"/>
      <c r="QVI49" s="1477"/>
      <c r="QVJ49" s="1477"/>
      <c r="QVK49" s="1477"/>
      <c r="QVL49" s="1477"/>
      <c r="QVM49" s="1477"/>
      <c r="QVN49" s="1477"/>
      <c r="QVO49" s="1477"/>
      <c r="QVP49" s="1477"/>
      <c r="QVQ49" s="1477"/>
      <c r="QVR49" s="1477"/>
      <c r="QVS49" s="1477"/>
      <c r="QVT49" s="1477"/>
      <c r="QVU49" s="1477"/>
      <c r="QVV49" s="1477"/>
      <c r="QVW49" s="1477"/>
      <c r="QVX49" s="1477"/>
      <c r="QVY49" s="1477"/>
      <c r="QVZ49" s="1477"/>
      <c r="QWA49" s="1477"/>
      <c r="QWB49" s="1477"/>
      <c r="QWC49" s="1477"/>
      <c r="QWD49" s="1477"/>
      <c r="QWE49" s="1477"/>
      <c r="QWF49" s="1477"/>
      <c r="QWG49" s="1477"/>
      <c r="QWH49" s="1477"/>
      <c r="QWI49" s="1477"/>
      <c r="QWJ49" s="1477"/>
      <c r="QWK49" s="1477"/>
      <c r="QWL49" s="1477"/>
      <c r="QWM49" s="1477"/>
      <c r="QWN49" s="1477"/>
      <c r="QWO49" s="1477"/>
      <c r="QWP49" s="1477"/>
      <c r="QWQ49" s="1477"/>
      <c r="QWR49" s="1477"/>
      <c r="QWS49" s="1477"/>
      <c r="QWT49" s="1477"/>
      <c r="QWU49" s="1477"/>
      <c r="QWV49" s="1477"/>
      <c r="QWW49" s="1477"/>
      <c r="QWX49" s="1477"/>
      <c r="QWY49" s="1477"/>
      <c r="QWZ49" s="1477"/>
      <c r="QXA49" s="1477"/>
      <c r="QXB49" s="1477"/>
      <c r="QXC49" s="1477"/>
      <c r="QXD49" s="1477"/>
      <c r="QXE49" s="1477"/>
      <c r="QXF49" s="1477"/>
      <c r="QXG49" s="1477"/>
      <c r="QXH49" s="1477"/>
      <c r="QXI49" s="1477"/>
      <c r="QXJ49" s="1477"/>
      <c r="QXK49" s="1477"/>
      <c r="QXL49" s="1477"/>
      <c r="QXM49" s="1477"/>
      <c r="QXN49" s="1477"/>
      <c r="QXO49" s="1477"/>
      <c r="QXP49" s="1477"/>
      <c r="QXQ49" s="1477"/>
      <c r="QXR49" s="1477"/>
      <c r="QXS49" s="1477"/>
      <c r="QXT49" s="1477"/>
      <c r="QXU49" s="1477"/>
      <c r="QXV49" s="1477"/>
      <c r="QXW49" s="1477"/>
      <c r="QXX49" s="1477"/>
      <c r="QXY49" s="1477"/>
      <c r="QXZ49" s="1477"/>
      <c r="QYA49" s="1477"/>
      <c r="QYB49" s="1477"/>
      <c r="QYC49" s="1477"/>
      <c r="QYD49" s="1477"/>
      <c r="QYE49" s="1477"/>
      <c r="QYF49" s="1477"/>
      <c r="QYG49" s="1477"/>
      <c r="QYH49" s="1477"/>
      <c r="QYI49" s="1477"/>
      <c r="QYJ49" s="1477"/>
      <c r="QYK49" s="1477"/>
      <c r="QYL49" s="1477"/>
      <c r="QYM49" s="1477"/>
      <c r="QYN49" s="1477"/>
      <c r="QYO49" s="1477"/>
      <c r="QYP49" s="1477"/>
      <c r="QYQ49" s="1477"/>
      <c r="QYR49" s="1477"/>
      <c r="QYS49" s="1477"/>
      <c r="QYT49" s="1477"/>
      <c r="QYU49" s="1477"/>
      <c r="QYV49" s="1477"/>
      <c r="QYW49" s="1477"/>
      <c r="QYX49" s="1477"/>
      <c r="QYY49" s="1477"/>
      <c r="QYZ49" s="1477"/>
      <c r="QZA49" s="1477"/>
      <c r="QZB49" s="1477"/>
      <c r="QZC49" s="1477"/>
      <c r="QZD49" s="1477"/>
      <c r="QZE49" s="1477"/>
      <c r="QZF49" s="1477"/>
      <c r="QZG49" s="1477"/>
      <c r="QZH49" s="1477"/>
      <c r="QZI49" s="1477"/>
      <c r="QZJ49" s="1477"/>
      <c r="QZK49" s="1477"/>
      <c r="QZL49" s="1477"/>
      <c r="QZM49" s="1477"/>
      <c r="QZN49" s="1477"/>
      <c r="QZO49" s="1477"/>
      <c r="QZP49" s="1477"/>
      <c r="QZQ49" s="1477"/>
      <c r="QZR49" s="1477"/>
      <c r="QZS49" s="1477"/>
      <c r="QZT49" s="1477"/>
      <c r="QZU49" s="1477"/>
      <c r="QZV49" s="1477"/>
      <c r="QZW49" s="1477"/>
      <c r="QZX49" s="1477"/>
      <c r="QZY49" s="1477"/>
      <c r="QZZ49" s="1477"/>
      <c r="RAA49" s="1477"/>
      <c r="RAB49" s="1477"/>
      <c r="RAC49" s="1477"/>
      <c r="RAD49" s="1477"/>
      <c r="RAE49" s="1477"/>
      <c r="RAF49" s="1477"/>
      <c r="RAG49" s="1477"/>
      <c r="RAH49" s="1477"/>
      <c r="RAI49" s="1477"/>
      <c r="RAJ49" s="1477"/>
      <c r="RAK49" s="1477"/>
      <c r="RAL49" s="1477"/>
      <c r="RAM49" s="1477"/>
      <c r="RAN49" s="1477"/>
      <c r="RAO49" s="1477"/>
      <c r="RAP49" s="1477"/>
      <c r="RAQ49" s="1477"/>
      <c r="RAR49" s="1477"/>
      <c r="RAS49" s="1477"/>
      <c r="RAT49" s="1477"/>
      <c r="RAU49" s="1477"/>
      <c r="RAV49" s="1477"/>
      <c r="RAW49" s="1477"/>
      <c r="RAX49" s="1477"/>
      <c r="RAY49" s="1477"/>
      <c r="RAZ49" s="1477"/>
      <c r="RBA49" s="1477"/>
      <c r="RBB49" s="1477"/>
      <c r="RBC49" s="1477"/>
      <c r="RBD49" s="1477"/>
      <c r="RBE49" s="1477"/>
      <c r="RBF49" s="1477"/>
      <c r="RBG49" s="1477"/>
      <c r="RBH49" s="1477"/>
      <c r="RBI49" s="1477"/>
      <c r="RBJ49" s="1477"/>
      <c r="RBK49" s="1477"/>
      <c r="RBL49" s="1477"/>
      <c r="RBM49" s="1477"/>
      <c r="RBN49" s="1477"/>
      <c r="RBO49" s="1477"/>
      <c r="RBP49" s="1477"/>
      <c r="RBQ49" s="1477"/>
      <c r="RBR49" s="1477"/>
      <c r="RBS49" s="1477"/>
      <c r="RBT49" s="1477"/>
      <c r="RBU49" s="1477"/>
      <c r="RBV49" s="1477"/>
      <c r="RBW49" s="1477"/>
      <c r="RBX49" s="1477"/>
      <c r="RBY49" s="1477"/>
      <c r="RBZ49" s="1477"/>
      <c r="RCA49" s="1477"/>
      <c r="RCB49" s="1477"/>
      <c r="RCC49" s="1477"/>
      <c r="RCD49" s="1477"/>
      <c r="RCE49" s="1477"/>
      <c r="RCF49" s="1477"/>
      <c r="RCG49" s="1477"/>
      <c r="RCH49" s="1477"/>
      <c r="RCI49" s="1477"/>
      <c r="RCJ49" s="1477"/>
      <c r="RCK49" s="1477"/>
      <c r="RCL49" s="1477"/>
      <c r="RCM49" s="1477"/>
      <c r="RCN49" s="1477"/>
      <c r="RCO49" s="1477"/>
      <c r="RCP49" s="1477"/>
      <c r="RCQ49" s="1477"/>
      <c r="RCR49" s="1477"/>
      <c r="RCS49" s="1477"/>
      <c r="RCT49" s="1477"/>
      <c r="RCU49" s="1477"/>
      <c r="RCV49" s="1477"/>
      <c r="RCW49" s="1477"/>
      <c r="RCX49" s="1477"/>
      <c r="RCY49" s="1477"/>
      <c r="RCZ49" s="1477"/>
      <c r="RDA49" s="1477"/>
      <c r="RDB49" s="1477"/>
      <c r="RDC49" s="1477"/>
      <c r="RDD49" s="1477"/>
      <c r="RDE49" s="1477"/>
      <c r="RDF49" s="1477"/>
      <c r="RDG49" s="1477"/>
      <c r="RDH49" s="1477"/>
      <c r="RDI49" s="1477"/>
      <c r="RDJ49" s="1477"/>
      <c r="RDK49" s="1477"/>
      <c r="RDL49" s="1477"/>
      <c r="RDM49" s="1477"/>
      <c r="RDN49" s="1477"/>
      <c r="RDO49" s="1477"/>
      <c r="RDP49" s="1477"/>
      <c r="RDQ49" s="1477"/>
      <c r="RDR49" s="1477"/>
      <c r="RDS49" s="1477"/>
      <c r="RDT49" s="1477"/>
      <c r="RDU49" s="1477"/>
      <c r="RDV49" s="1477"/>
      <c r="RDW49" s="1477"/>
      <c r="RDX49" s="1477"/>
      <c r="RDY49" s="1477"/>
      <c r="RDZ49" s="1477"/>
      <c r="REA49" s="1477"/>
      <c r="REB49" s="1477"/>
      <c r="REC49" s="1477"/>
      <c r="RED49" s="1477"/>
      <c r="REE49" s="1477"/>
      <c r="REF49" s="1477"/>
      <c r="REG49" s="1477"/>
      <c r="REH49" s="1477"/>
      <c r="REI49" s="1477"/>
      <c r="REJ49" s="1477"/>
      <c r="REK49" s="1477"/>
      <c r="REL49" s="1477"/>
      <c r="REM49" s="1477"/>
      <c r="REN49" s="1477"/>
      <c r="REO49" s="1477"/>
      <c r="REP49" s="1477"/>
      <c r="REQ49" s="1477"/>
      <c r="RER49" s="1477"/>
      <c r="RES49" s="1477"/>
      <c r="RET49" s="1477"/>
      <c r="REU49" s="1477"/>
      <c r="REV49" s="1477"/>
      <c r="REW49" s="1477"/>
      <c r="REX49" s="1477"/>
      <c r="REY49" s="1477"/>
      <c r="REZ49" s="1477"/>
      <c r="RFA49" s="1477"/>
      <c r="RFB49" s="1477"/>
      <c r="RFC49" s="1477"/>
      <c r="RFD49" s="1477"/>
      <c r="RFE49" s="1477"/>
      <c r="RFF49" s="1477"/>
      <c r="RFG49" s="1477"/>
      <c r="RFH49" s="1477"/>
      <c r="RFI49" s="1477"/>
      <c r="RFJ49" s="1477"/>
      <c r="RFK49" s="1477"/>
      <c r="RFL49" s="1477"/>
      <c r="RFM49" s="1477"/>
      <c r="RFN49" s="1477"/>
      <c r="RFO49" s="1477"/>
      <c r="RFP49" s="1477"/>
      <c r="RFQ49" s="1477"/>
      <c r="RFR49" s="1477"/>
      <c r="RFS49" s="1477"/>
      <c r="RFT49" s="1477"/>
      <c r="RFU49" s="1477"/>
      <c r="RFV49" s="1477"/>
      <c r="RFW49" s="1477"/>
      <c r="RFX49" s="1477"/>
      <c r="RFY49" s="1477"/>
      <c r="RFZ49" s="1477"/>
      <c r="RGA49" s="1477"/>
      <c r="RGB49" s="1477"/>
      <c r="RGC49" s="1477"/>
      <c r="RGD49" s="1477"/>
      <c r="RGE49" s="1477"/>
      <c r="RGF49" s="1477"/>
      <c r="RGG49" s="1477"/>
      <c r="RGH49" s="1477"/>
      <c r="RGI49" s="1477"/>
      <c r="RGJ49" s="1477"/>
      <c r="RGK49" s="1477"/>
      <c r="RGL49" s="1477"/>
      <c r="RGM49" s="1477"/>
      <c r="RGN49" s="1477"/>
      <c r="RGO49" s="1477"/>
      <c r="RGP49" s="1477"/>
      <c r="RGQ49" s="1477"/>
      <c r="RGR49" s="1477"/>
      <c r="RGS49" s="1477"/>
      <c r="RGT49" s="1477"/>
      <c r="RGU49" s="1477"/>
      <c r="RGV49" s="1477"/>
      <c r="RGW49" s="1477"/>
      <c r="RGX49" s="1477"/>
      <c r="RGY49" s="1477"/>
      <c r="RGZ49" s="1477"/>
      <c r="RHA49" s="1477"/>
      <c r="RHB49" s="1477"/>
      <c r="RHC49" s="1477"/>
      <c r="RHD49" s="1477"/>
      <c r="RHE49" s="1477"/>
      <c r="RHF49" s="1477"/>
      <c r="RHG49" s="1477"/>
      <c r="RHH49" s="1477"/>
      <c r="RHI49" s="1477"/>
      <c r="RHJ49" s="1477"/>
      <c r="RHK49" s="1477"/>
      <c r="RHL49" s="1477"/>
      <c r="RHM49" s="1477"/>
      <c r="RHN49" s="1477"/>
      <c r="RHO49" s="1477"/>
      <c r="RHP49" s="1477"/>
      <c r="RHQ49" s="1477"/>
      <c r="RHR49" s="1477"/>
      <c r="RHS49" s="1477"/>
      <c r="RHT49" s="1477"/>
      <c r="RHU49" s="1477"/>
      <c r="RHV49" s="1477"/>
      <c r="RHW49" s="1477"/>
      <c r="RHX49" s="1477"/>
      <c r="RHY49" s="1477"/>
      <c r="RHZ49" s="1477"/>
      <c r="RIA49" s="1477"/>
      <c r="RIB49" s="1477"/>
      <c r="RIC49" s="1477"/>
      <c r="RID49" s="1477"/>
      <c r="RIE49" s="1477"/>
      <c r="RIF49" s="1477"/>
      <c r="RIG49" s="1477"/>
      <c r="RIH49" s="1477"/>
      <c r="RII49" s="1477"/>
      <c r="RIJ49" s="1477"/>
      <c r="RIK49" s="1477"/>
      <c r="RIL49" s="1477"/>
      <c r="RIM49" s="1477"/>
      <c r="RIN49" s="1477"/>
      <c r="RIO49" s="1477"/>
      <c r="RIP49" s="1477"/>
      <c r="RIQ49" s="1477"/>
      <c r="RIR49" s="1477"/>
      <c r="RIS49" s="1477"/>
      <c r="RIT49" s="1477"/>
      <c r="RIU49" s="1477"/>
      <c r="RIV49" s="1477"/>
      <c r="RIW49" s="1477"/>
      <c r="RIX49" s="1477"/>
      <c r="RIY49" s="1477"/>
      <c r="RIZ49" s="1477"/>
      <c r="RJA49" s="1477"/>
      <c r="RJB49" s="1477"/>
      <c r="RJC49" s="1477"/>
      <c r="RJD49" s="1477"/>
      <c r="RJE49" s="1477"/>
      <c r="RJF49" s="1477"/>
      <c r="RJG49" s="1477"/>
      <c r="RJH49" s="1477"/>
      <c r="RJI49" s="1477"/>
      <c r="RJJ49" s="1477"/>
      <c r="RJK49" s="1477"/>
      <c r="RJL49" s="1477"/>
      <c r="RJM49" s="1477"/>
      <c r="RJN49" s="1477"/>
      <c r="RJO49" s="1477"/>
      <c r="RJP49" s="1477"/>
      <c r="RJQ49" s="1477"/>
      <c r="RJR49" s="1477"/>
      <c r="RJS49" s="1477"/>
      <c r="RJT49" s="1477"/>
      <c r="RJU49" s="1477"/>
      <c r="RJV49" s="1477"/>
      <c r="RJW49" s="1477"/>
      <c r="RJX49" s="1477"/>
      <c r="RJY49" s="1477"/>
      <c r="RJZ49" s="1477"/>
      <c r="RKA49" s="1477"/>
      <c r="RKB49" s="1477"/>
      <c r="RKC49" s="1477"/>
      <c r="RKD49" s="1477"/>
      <c r="RKE49" s="1477"/>
      <c r="RKF49" s="1477"/>
      <c r="RKG49" s="1477"/>
      <c r="RKH49" s="1477"/>
      <c r="RKI49" s="1477"/>
      <c r="RKJ49" s="1477"/>
      <c r="RKK49" s="1477"/>
      <c r="RKL49" s="1477"/>
      <c r="RKM49" s="1477"/>
      <c r="RKN49" s="1477"/>
      <c r="RKO49" s="1477"/>
      <c r="RKP49" s="1477"/>
      <c r="RKQ49" s="1477"/>
      <c r="RKR49" s="1477"/>
      <c r="RKS49" s="1477"/>
      <c r="RKT49" s="1477"/>
      <c r="RKU49" s="1477"/>
      <c r="RKV49" s="1477"/>
      <c r="RKW49" s="1477"/>
      <c r="RKX49" s="1477"/>
      <c r="RKY49" s="1477"/>
      <c r="RKZ49" s="1477"/>
      <c r="RLA49" s="1477"/>
      <c r="RLB49" s="1477"/>
      <c r="RLC49" s="1477"/>
      <c r="RLD49" s="1477"/>
      <c r="RLE49" s="1477"/>
      <c r="RLF49" s="1477"/>
      <c r="RLG49" s="1477"/>
      <c r="RLH49" s="1477"/>
      <c r="RLI49" s="1477"/>
      <c r="RLJ49" s="1477"/>
      <c r="RLK49" s="1477"/>
      <c r="RLL49" s="1477"/>
      <c r="RLM49" s="1477"/>
      <c r="RLN49" s="1477"/>
      <c r="RLO49" s="1477"/>
      <c r="RLP49" s="1477"/>
      <c r="RLQ49" s="1477"/>
      <c r="RLR49" s="1477"/>
      <c r="RLS49" s="1477"/>
      <c r="RLT49" s="1477"/>
      <c r="RLU49" s="1477"/>
      <c r="RLV49" s="1477"/>
      <c r="RLW49" s="1477"/>
      <c r="RLX49" s="1477"/>
      <c r="RLY49" s="1477"/>
      <c r="RLZ49" s="1477"/>
      <c r="RMA49" s="1477"/>
      <c r="RMB49" s="1477"/>
      <c r="RMC49" s="1477"/>
      <c r="RMD49" s="1477"/>
      <c r="RME49" s="1477"/>
      <c r="RMF49" s="1477"/>
      <c r="RMG49" s="1477"/>
      <c r="RMH49" s="1477"/>
      <c r="RMI49" s="1477"/>
      <c r="RMJ49" s="1477"/>
      <c r="RMK49" s="1477"/>
      <c r="RML49" s="1477"/>
      <c r="RMM49" s="1477"/>
      <c r="RMN49" s="1477"/>
      <c r="RMO49" s="1477"/>
      <c r="RMP49" s="1477"/>
      <c r="RMQ49" s="1477"/>
      <c r="RMR49" s="1477"/>
      <c r="RMS49" s="1477"/>
      <c r="RMT49" s="1477"/>
      <c r="RMU49" s="1477"/>
      <c r="RMV49" s="1477"/>
      <c r="RMW49" s="1477"/>
      <c r="RMX49" s="1477"/>
      <c r="RMY49" s="1477"/>
      <c r="RMZ49" s="1477"/>
      <c r="RNA49" s="1477"/>
      <c r="RNB49" s="1477"/>
      <c r="RNC49" s="1477"/>
      <c r="RND49" s="1477"/>
      <c r="RNE49" s="1477"/>
      <c r="RNF49" s="1477"/>
      <c r="RNG49" s="1477"/>
      <c r="RNH49" s="1477"/>
      <c r="RNI49" s="1477"/>
      <c r="RNJ49" s="1477"/>
      <c r="RNK49" s="1477"/>
      <c r="RNL49" s="1477"/>
      <c r="RNM49" s="1477"/>
      <c r="RNN49" s="1477"/>
      <c r="RNO49" s="1477"/>
      <c r="RNP49" s="1477"/>
      <c r="RNQ49" s="1477"/>
      <c r="RNR49" s="1477"/>
      <c r="RNS49" s="1477"/>
      <c r="RNT49" s="1477"/>
      <c r="RNU49" s="1477"/>
      <c r="RNV49" s="1477"/>
      <c r="RNW49" s="1477"/>
      <c r="RNX49" s="1477"/>
      <c r="RNY49" s="1477"/>
      <c r="RNZ49" s="1477"/>
      <c r="ROA49" s="1477"/>
      <c r="ROB49" s="1477"/>
      <c r="ROC49" s="1477"/>
      <c r="ROD49" s="1477"/>
      <c r="ROE49" s="1477"/>
      <c r="ROF49" s="1477"/>
      <c r="ROG49" s="1477"/>
      <c r="ROH49" s="1477"/>
      <c r="ROI49" s="1477"/>
      <c r="ROJ49" s="1477"/>
      <c r="ROK49" s="1477"/>
      <c r="ROL49" s="1477"/>
      <c r="ROM49" s="1477"/>
      <c r="RON49" s="1477"/>
      <c r="ROO49" s="1477"/>
      <c r="ROP49" s="1477"/>
      <c r="ROQ49" s="1477"/>
      <c r="ROR49" s="1477"/>
      <c r="ROS49" s="1477"/>
      <c r="ROT49" s="1477"/>
      <c r="ROU49" s="1477"/>
      <c r="ROV49" s="1477"/>
      <c r="ROW49" s="1477"/>
      <c r="ROX49" s="1477"/>
      <c r="ROY49" s="1477"/>
      <c r="ROZ49" s="1477"/>
      <c r="RPA49" s="1477"/>
      <c r="RPB49" s="1477"/>
      <c r="RPC49" s="1477"/>
      <c r="RPD49" s="1477"/>
      <c r="RPE49" s="1477"/>
      <c r="RPF49" s="1477"/>
      <c r="RPG49" s="1477"/>
      <c r="RPH49" s="1477"/>
      <c r="RPI49" s="1477"/>
      <c r="RPJ49" s="1477"/>
      <c r="RPK49" s="1477"/>
      <c r="RPL49" s="1477"/>
      <c r="RPM49" s="1477"/>
      <c r="RPN49" s="1477"/>
      <c r="RPO49" s="1477"/>
      <c r="RPP49" s="1477"/>
      <c r="RPQ49" s="1477"/>
      <c r="RPR49" s="1477"/>
      <c r="RPS49" s="1477"/>
      <c r="RPT49" s="1477"/>
      <c r="RPU49" s="1477"/>
      <c r="RPV49" s="1477"/>
      <c r="RPW49" s="1477"/>
      <c r="RPX49" s="1477"/>
      <c r="RPY49" s="1477"/>
      <c r="RPZ49" s="1477"/>
      <c r="RQA49" s="1477"/>
      <c r="RQB49" s="1477"/>
      <c r="RQC49" s="1477"/>
      <c r="RQD49" s="1477"/>
      <c r="RQE49" s="1477"/>
      <c r="RQF49" s="1477"/>
      <c r="RQG49" s="1477"/>
      <c r="RQH49" s="1477"/>
      <c r="RQI49" s="1477"/>
      <c r="RQJ49" s="1477"/>
      <c r="RQK49" s="1477"/>
      <c r="RQL49" s="1477"/>
      <c r="RQM49" s="1477"/>
      <c r="RQN49" s="1477"/>
      <c r="RQO49" s="1477"/>
      <c r="RQP49" s="1477"/>
      <c r="RQQ49" s="1477"/>
      <c r="RQR49" s="1477"/>
      <c r="RQS49" s="1477"/>
      <c r="RQT49" s="1477"/>
      <c r="RQU49" s="1477"/>
      <c r="RQV49" s="1477"/>
      <c r="RQW49" s="1477"/>
      <c r="RQX49" s="1477"/>
      <c r="RQY49" s="1477"/>
      <c r="RQZ49" s="1477"/>
      <c r="RRA49" s="1477"/>
      <c r="RRB49" s="1477"/>
      <c r="RRC49" s="1477"/>
      <c r="RRD49" s="1477"/>
      <c r="RRE49" s="1477"/>
      <c r="RRF49" s="1477"/>
      <c r="RRG49" s="1477"/>
      <c r="RRH49" s="1477"/>
      <c r="RRI49" s="1477"/>
      <c r="RRJ49" s="1477"/>
      <c r="RRK49" s="1477"/>
      <c r="RRL49" s="1477"/>
      <c r="RRM49" s="1477"/>
      <c r="RRN49" s="1477"/>
      <c r="RRO49" s="1477"/>
      <c r="RRP49" s="1477"/>
      <c r="RRQ49" s="1477"/>
      <c r="RRR49" s="1477"/>
      <c r="RRS49" s="1477"/>
      <c r="RRT49" s="1477"/>
      <c r="RRU49" s="1477"/>
      <c r="RRV49" s="1477"/>
      <c r="RRW49" s="1477"/>
      <c r="RRX49" s="1477"/>
      <c r="RRY49" s="1477"/>
      <c r="RRZ49" s="1477"/>
      <c r="RSA49" s="1477"/>
      <c r="RSB49" s="1477"/>
      <c r="RSC49" s="1477"/>
      <c r="RSD49" s="1477"/>
      <c r="RSE49" s="1477"/>
      <c r="RSF49" s="1477"/>
      <c r="RSG49" s="1477"/>
      <c r="RSH49" s="1477"/>
      <c r="RSI49" s="1477"/>
      <c r="RSJ49" s="1477"/>
      <c r="RSK49" s="1477"/>
      <c r="RSL49" s="1477"/>
      <c r="RSM49" s="1477"/>
      <c r="RSN49" s="1477"/>
      <c r="RSO49" s="1477"/>
      <c r="RSP49" s="1477"/>
      <c r="RSQ49" s="1477"/>
      <c r="RSR49" s="1477"/>
      <c r="RSS49" s="1477"/>
      <c r="RST49" s="1477"/>
      <c r="RSU49" s="1477"/>
      <c r="RSV49" s="1477"/>
      <c r="RSW49" s="1477"/>
      <c r="RSX49" s="1477"/>
      <c r="RSY49" s="1477"/>
      <c r="RSZ49" s="1477"/>
      <c r="RTA49" s="1477"/>
      <c r="RTB49" s="1477"/>
      <c r="RTC49" s="1477"/>
      <c r="RTD49" s="1477"/>
      <c r="RTE49" s="1477"/>
      <c r="RTF49" s="1477"/>
      <c r="RTG49" s="1477"/>
      <c r="RTH49" s="1477"/>
      <c r="RTI49" s="1477"/>
      <c r="RTJ49" s="1477"/>
      <c r="RTK49" s="1477"/>
      <c r="RTL49" s="1477"/>
      <c r="RTM49" s="1477"/>
      <c r="RTN49" s="1477"/>
      <c r="RTO49" s="1477"/>
      <c r="RTP49" s="1477"/>
      <c r="RTQ49" s="1477"/>
      <c r="RTR49" s="1477"/>
      <c r="RTS49" s="1477"/>
      <c r="RTT49" s="1477"/>
      <c r="RTU49" s="1477"/>
      <c r="RTV49" s="1477"/>
      <c r="RTW49" s="1477"/>
      <c r="RTX49" s="1477"/>
      <c r="RTY49" s="1477"/>
      <c r="RTZ49" s="1477"/>
      <c r="RUA49" s="1477"/>
      <c r="RUB49" s="1477"/>
      <c r="RUC49" s="1477"/>
      <c r="RUD49" s="1477"/>
      <c r="RUE49" s="1477"/>
      <c r="RUF49" s="1477"/>
      <c r="RUG49" s="1477"/>
      <c r="RUH49" s="1477"/>
      <c r="RUI49" s="1477"/>
      <c r="RUJ49" s="1477"/>
      <c r="RUK49" s="1477"/>
      <c r="RUL49" s="1477"/>
      <c r="RUM49" s="1477"/>
      <c r="RUN49" s="1477"/>
      <c r="RUO49" s="1477"/>
      <c r="RUP49" s="1477"/>
      <c r="RUQ49" s="1477"/>
      <c r="RUR49" s="1477"/>
      <c r="RUS49" s="1477"/>
      <c r="RUT49" s="1477"/>
      <c r="RUU49" s="1477"/>
      <c r="RUV49" s="1477"/>
      <c r="RUW49" s="1477"/>
      <c r="RUX49" s="1477"/>
      <c r="RUY49" s="1477"/>
      <c r="RUZ49" s="1477"/>
      <c r="RVA49" s="1477"/>
      <c r="RVB49" s="1477"/>
      <c r="RVC49" s="1477"/>
      <c r="RVD49" s="1477"/>
      <c r="RVE49" s="1477"/>
      <c r="RVF49" s="1477"/>
      <c r="RVG49" s="1477"/>
      <c r="RVH49" s="1477"/>
      <c r="RVI49" s="1477"/>
      <c r="RVJ49" s="1477"/>
      <c r="RVK49" s="1477"/>
      <c r="RVL49" s="1477"/>
      <c r="RVM49" s="1477"/>
      <c r="RVN49" s="1477"/>
      <c r="RVO49" s="1477"/>
      <c r="RVP49" s="1477"/>
      <c r="RVQ49" s="1477"/>
      <c r="RVR49" s="1477"/>
      <c r="RVS49" s="1477"/>
      <c r="RVT49" s="1477"/>
      <c r="RVU49" s="1477"/>
      <c r="RVV49" s="1477"/>
      <c r="RVW49" s="1477"/>
      <c r="RVX49" s="1477"/>
      <c r="RVY49" s="1477"/>
      <c r="RVZ49" s="1477"/>
      <c r="RWA49" s="1477"/>
      <c r="RWB49" s="1477"/>
      <c r="RWC49" s="1477"/>
      <c r="RWD49" s="1477"/>
      <c r="RWE49" s="1477"/>
      <c r="RWF49" s="1477"/>
      <c r="RWG49" s="1477"/>
      <c r="RWH49" s="1477"/>
      <c r="RWI49" s="1477"/>
      <c r="RWJ49" s="1477"/>
      <c r="RWK49" s="1477"/>
      <c r="RWL49" s="1477"/>
      <c r="RWM49" s="1477"/>
      <c r="RWN49" s="1477"/>
      <c r="RWO49" s="1477"/>
      <c r="RWP49" s="1477"/>
      <c r="RWQ49" s="1477"/>
      <c r="RWR49" s="1477"/>
      <c r="RWS49" s="1477"/>
      <c r="RWT49" s="1477"/>
      <c r="RWU49" s="1477"/>
      <c r="RWV49" s="1477"/>
      <c r="RWW49" s="1477"/>
      <c r="RWX49" s="1477"/>
      <c r="RWY49" s="1477"/>
      <c r="RWZ49" s="1477"/>
      <c r="RXA49" s="1477"/>
      <c r="RXB49" s="1477"/>
      <c r="RXC49" s="1477"/>
      <c r="RXD49" s="1477"/>
      <c r="RXE49" s="1477"/>
      <c r="RXF49" s="1477"/>
      <c r="RXG49" s="1477"/>
      <c r="RXH49" s="1477"/>
      <c r="RXI49" s="1477"/>
      <c r="RXJ49" s="1477"/>
      <c r="RXK49" s="1477"/>
      <c r="RXL49" s="1477"/>
      <c r="RXM49" s="1477"/>
      <c r="RXN49" s="1477"/>
      <c r="RXO49" s="1477"/>
      <c r="RXP49" s="1477"/>
      <c r="RXQ49" s="1477"/>
      <c r="RXR49" s="1477"/>
      <c r="RXS49" s="1477"/>
      <c r="RXT49" s="1477"/>
      <c r="RXU49" s="1477"/>
      <c r="RXV49" s="1477"/>
      <c r="RXW49" s="1477"/>
      <c r="RXX49" s="1477"/>
      <c r="RXY49" s="1477"/>
      <c r="RXZ49" s="1477"/>
      <c r="RYA49" s="1477"/>
      <c r="RYB49" s="1477"/>
      <c r="RYC49" s="1477"/>
      <c r="RYD49" s="1477"/>
      <c r="RYE49" s="1477"/>
      <c r="RYF49" s="1477"/>
      <c r="RYG49" s="1477"/>
      <c r="RYH49" s="1477"/>
      <c r="RYI49" s="1477"/>
      <c r="RYJ49" s="1477"/>
      <c r="RYK49" s="1477"/>
      <c r="RYL49" s="1477"/>
      <c r="RYM49" s="1477"/>
      <c r="RYN49" s="1477"/>
      <c r="RYO49" s="1477"/>
      <c r="RYP49" s="1477"/>
      <c r="RYQ49" s="1477"/>
      <c r="RYR49" s="1477"/>
      <c r="RYS49" s="1477"/>
      <c r="RYT49" s="1477"/>
      <c r="RYU49" s="1477"/>
      <c r="RYV49" s="1477"/>
      <c r="RYW49" s="1477"/>
      <c r="RYX49" s="1477"/>
      <c r="RYY49" s="1477"/>
      <c r="RYZ49" s="1477"/>
      <c r="RZA49" s="1477"/>
      <c r="RZB49" s="1477"/>
      <c r="RZC49" s="1477"/>
      <c r="RZD49" s="1477"/>
      <c r="RZE49" s="1477"/>
      <c r="RZF49" s="1477"/>
      <c r="RZG49" s="1477"/>
      <c r="RZH49" s="1477"/>
      <c r="RZI49" s="1477"/>
      <c r="RZJ49" s="1477"/>
      <c r="RZK49" s="1477"/>
      <c r="RZL49" s="1477"/>
      <c r="RZM49" s="1477"/>
      <c r="RZN49" s="1477"/>
      <c r="RZO49" s="1477"/>
      <c r="RZP49" s="1477"/>
      <c r="RZQ49" s="1477"/>
      <c r="RZR49" s="1477"/>
      <c r="RZS49" s="1477"/>
      <c r="RZT49" s="1477"/>
      <c r="RZU49" s="1477"/>
      <c r="RZV49" s="1477"/>
      <c r="RZW49" s="1477"/>
      <c r="RZX49" s="1477"/>
      <c r="RZY49" s="1477"/>
      <c r="RZZ49" s="1477"/>
      <c r="SAA49" s="1477"/>
      <c r="SAB49" s="1477"/>
      <c r="SAC49" s="1477"/>
      <c r="SAD49" s="1477"/>
      <c r="SAE49" s="1477"/>
      <c r="SAF49" s="1477"/>
      <c r="SAG49" s="1477"/>
      <c r="SAH49" s="1477"/>
      <c r="SAI49" s="1477"/>
      <c r="SAJ49" s="1477"/>
      <c r="SAK49" s="1477"/>
      <c r="SAL49" s="1477"/>
      <c r="SAM49" s="1477"/>
      <c r="SAN49" s="1477"/>
      <c r="SAO49" s="1477"/>
      <c r="SAP49" s="1477"/>
      <c r="SAQ49" s="1477"/>
      <c r="SAR49" s="1477"/>
      <c r="SAS49" s="1477"/>
      <c r="SAT49" s="1477"/>
      <c r="SAU49" s="1477"/>
      <c r="SAV49" s="1477"/>
      <c r="SAW49" s="1477"/>
      <c r="SAX49" s="1477"/>
      <c r="SAY49" s="1477"/>
      <c r="SAZ49" s="1477"/>
      <c r="SBA49" s="1477"/>
      <c r="SBB49" s="1477"/>
      <c r="SBC49" s="1477"/>
      <c r="SBD49" s="1477"/>
      <c r="SBE49" s="1477"/>
      <c r="SBF49" s="1477"/>
      <c r="SBG49" s="1477"/>
      <c r="SBH49" s="1477"/>
      <c r="SBI49" s="1477"/>
      <c r="SBJ49" s="1477"/>
      <c r="SBK49" s="1477"/>
      <c r="SBL49" s="1477"/>
      <c r="SBM49" s="1477"/>
      <c r="SBN49" s="1477"/>
      <c r="SBO49" s="1477"/>
      <c r="SBP49" s="1477"/>
      <c r="SBQ49" s="1477"/>
      <c r="SBR49" s="1477"/>
      <c r="SBS49" s="1477"/>
      <c r="SBT49" s="1477"/>
      <c r="SBU49" s="1477"/>
      <c r="SBV49" s="1477"/>
      <c r="SBW49" s="1477"/>
      <c r="SBX49" s="1477"/>
      <c r="SBY49" s="1477"/>
      <c r="SBZ49" s="1477"/>
      <c r="SCA49" s="1477"/>
      <c r="SCB49" s="1477"/>
      <c r="SCC49" s="1477"/>
      <c r="SCD49" s="1477"/>
      <c r="SCE49" s="1477"/>
      <c r="SCF49" s="1477"/>
      <c r="SCG49" s="1477"/>
      <c r="SCH49" s="1477"/>
      <c r="SCI49" s="1477"/>
      <c r="SCJ49" s="1477"/>
      <c r="SCK49" s="1477"/>
      <c r="SCL49" s="1477"/>
      <c r="SCM49" s="1477"/>
      <c r="SCN49" s="1477"/>
      <c r="SCO49" s="1477"/>
      <c r="SCP49" s="1477"/>
      <c r="SCQ49" s="1477"/>
      <c r="SCR49" s="1477"/>
      <c r="SCS49" s="1477"/>
      <c r="SCT49" s="1477"/>
      <c r="SCU49" s="1477"/>
      <c r="SCV49" s="1477"/>
      <c r="SCW49" s="1477"/>
      <c r="SCX49" s="1477"/>
      <c r="SCY49" s="1477"/>
      <c r="SCZ49" s="1477"/>
      <c r="SDA49" s="1477"/>
      <c r="SDB49" s="1477"/>
      <c r="SDC49" s="1477"/>
      <c r="SDD49" s="1477"/>
      <c r="SDE49" s="1477"/>
      <c r="SDF49" s="1477"/>
      <c r="SDG49" s="1477"/>
      <c r="SDH49" s="1477"/>
      <c r="SDI49" s="1477"/>
      <c r="SDJ49" s="1477"/>
      <c r="SDK49" s="1477"/>
      <c r="SDL49" s="1477"/>
      <c r="SDM49" s="1477"/>
      <c r="SDN49" s="1477"/>
      <c r="SDO49" s="1477"/>
      <c r="SDP49" s="1477"/>
      <c r="SDQ49" s="1477"/>
      <c r="SDR49" s="1477"/>
      <c r="SDS49" s="1477"/>
      <c r="SDT49" s="1477"/>
      <c r="SDU49" s="1477"/>
      <c r="SDV49" s="1477"/>
      <c r="SDW49" s="1477"/>
      <c r="SDX49" s="1477"/>
      <c r="SDY49" s="1477"/>
      <c r="SDZ49" s="1477"/>
      <c r="SEA49" s="1477"/>
      <c r="SEB49" s="1477"/>
      <c r="SEC49" s="1477"/>
      <c r="SED49" s="1477"/>
      <c r="SEE49" s="1477"/>
      <c r="SEF49" s="1477"/>
      <c r="SEG49" s="1477"/>
      <c r="SEH49" s="1477"/>
      <c r="SEI49" s="1477"/>
      <c r="SEJ49" s="1477"/>
      <c r="SEK49" s="1477"/>
      <c r="SEL49" s="1477"/>
      <c r="SEM49" s="1477"/>
      <c r="SEN49" s="1477"/>
      <c r="SEO49" s="1477"/>
      <c r="SEP49" s="1477"/>
      <c r="SEQ49" s="1477"/>
      <c r="SER49" s="1477"/>
      <c r="SES49" s="1477"/>
      <c r="SET49" s="1477"/>
      <c r="SEU49" s="1477"/>
      <c r="SEV49" s="1477"/>
      <c r="SEW49" s="1477"/>
      <c r="SEX49" s="1477"/>
      <c r="SEY49" s="1477"/>
      <c r="SEZ49" s="1477"/>
      <c r="SFA49" s="1477"/>
      <c r="SFB49" s="1477"/>
      <c r="SFC49" s="1477"/>
      <c r="SFD49" s="1477"/>
      <c r="SFE49" s="1477"/>
      <c r="SFF49" s="1477"/>
      <c r="SFG49" s="1477"/>
      <c r="SFH49" s="1477"/>
      <c r="SFI49" s="1477"/>
      <c r="SFJ49" s="1477"/>
      <c r="SFK49" s="1477"/>
      <c r="SFL49" s="1477"/>
      <c r="SFM49" s="1477"/>
      <c r="SFN49" s="1477"/>
      <c r="SFO49" s="1477"/>
      <c r="SFP49" s="1477"/>
      <c r="SFQ49" s="1477"/>
      <c r="SFR49" s="1477"/>
      <c r="SFS49" s="1477"/>
      <c r="SFT49" s="1477"/>
      <c r="SFU49" s="1477"/>
      <c r="SFV49" s="1477"/>
      <c r="SFW49" s="1477"/>
      <c r="SFX49" s="1477"/>
      <c r="SFY49" s="1477"/>
      <c r="SFZ49" s="1477"/>
      <c r="SGA49" s="1477"/>
      <c r="SGB49" s="1477"/>
      <c r="SGC49" s="1477"/>
      <c r="SGD49" s="1477"/>
      <c r="SGE49" s="1477"/>
      <c r="SGF49" s="1477"/>
      <c r="SGG49" s="1477"/>
      <c r="SGH49" s="1477"/>
      <c r="SGI49" s="1477"/>
      <c r="SGJ49" s="1477"/>
      <c r="SGK49" s="1477"/>
      <c r="SGL49" s="1477"/>
      <c r="SGM49" s="1477"/>
      <c r="SGN49" s="1477"/>
      <c r="SGO49" s="1477"/>
      <c r="SGP49" s="1477"/>
      <c r="SGQ49" s="1477"/>
      <c r="SGR49" s="1477"/>
      <c r="SGS49" s="1477"/>
      <c r="SGT49" s="1477"/>
      <c r="SGU49" s="1477"/>
      <c r="SGV49" s="1477"/>
      <c r="SGW49" s="1477"/>
      <c r="SGX49" s="1477"/>
      <c r="SGY49" s="1477"/>
      <c r="SGZ49" s="1477"/>
      <c r="SHA49" s="1477"/>
      <c r="SHB49" s="1477"/>
      <c r="SHC49" s="1477"/>
      <c r="SHD49" s="1477"/>
      <c r="SHE49" s="1477"/>
      <c r="SHF49" s="1477"/>
      <c r="SHG49" s="1477"/>
      <c r="SHH49" s="1477"/>
      <c r="SHI49" s="1477"/>
      <c r="SHJ49" s="1477"/>
      <c r="SHK49" s="1477"/>
      <c r="SHL49" s="1477"/>
      <c r="SHM49" s="1477"/>
      <c r="SHN49" s="1477"/>
      <c r="SHO49" s="1477"/>
      <c r="SHP49" s="1477"/>
      <c r="SHQ49" s="1477"/>
      <c r="SHR49" s="1477"/>
      <c r="SHS49" s="1477"/>
      <c r="SHT49" s="1477"/>
      <c r="SHU49" s="1477"/>
      <c r="SHV49" s="1477"/>
      <c r="SHW49" s="1477"/>
      <c r="SHX49" s="1477"/>
      <c r="SHY49" s="1477"/>
      <c r="SHZ49" s="1477"/>
      <c r="SIA49" s="1477"/>
      <c r="SIB49" s="1477"/>
      <c r="SIC49" s="1477"/>
      <c r="SID49" s="1477"/>
      <c r="SIE49" s="1477"/>
      <c r="SIF49" s="1477"/>
      <c r="SIG49" s="1477"/>
      <c r="SIH49" s="1477"/>
      <c r="SII49" s="1477"/>
      <c r="SIJ49" s="1477"/>
      <c r="SIK49" s="1477"/>
      <c r="SIL49" s="1477"/>
      <c r="SIM49" s="1477"/>
      <c r="SIN49" s="1477"/>
      <c r="SIO49" s="1477"/>
      <c r="SIP49" s="1477"/>
      <c r="SIQ49" s="1477"/>
      <c r="SIR49" s="1477"/>
      <c r="SIS49" s="1477"/>
      <c r="SIT49" s="1477"/>
      <c r="SIU49" s="1477"/>
      <c r="SIV49" s="1477"/>
      <c r="SIW49" s="1477"/>
      <c r="SIX49" s="1477"/>
      <c r="SIY49" s="1477"/>
      <c r="SIZ49" s="1477"/>
      <c r="SJA49" s="1477"/>
      <c r="SJB49" s="1477"/>
      <c r="SJC49" s="1477"/>
      <c r="SJD49" s="1477"/>
      <c r="SJE49" s="1477"/>
      <c r="SJF49" s="1477"/>
      <c r="SJG49" s="1477"/>
      <c r="SJH49" s="1477"/>
      <c r="SJI49" s="1477"/>
      <c r="SJJ49" s="1477"/>
      <c r="SJK49" s="1477"/>
      <c r="SJL49" s="1477"/>
      <c r="SJM49" s="1477"/>
      <c r="SJN49" s="1477"/>
      <c r="SJO49" s="1477"/>
      <c r="SJP49" s="1477"/>
      <c r="SJQ49" s="1477"/>
      <c r="SJR49" s="1477"/>
      <c r="SJS49" s="1477"/>
      <c r="SJT49" s="1477"/>
      <c r="SJU49" s="1477"/>
      <c r="SJV49" s="1477"/>
      <c r="SJW49" s="1477"/>
      <c r="SJX49" s="1477"/>
      <c r="SJY49" s="1477"/>
      <c r="SJZ49" s="1477"/>
      <c r="SKA49" s="1477"/>
      <c r="SKB49" s="1477"/>
      <c r="SKC49" s="1477"/>
      <c r="SKD49" s="1477"/>
      <c r="SKE49" s="1477"/>
      <c r="SKF49" s="1477"/>
      <c r="SKG49" s="1477"/>
      <c r="SKH49" s="1477"/>
      <c r="SKI49" s="1477"/>
      <c r="SKJ49" s="1477"/>
      <c r="SKK49" s="1477"/>
      <c r="SKL49" s="1477"/>
      <c r="SKM49" s="1477"/>
      <c r="SKN49" s="1477"/>
      <c r="SKO49" s="1477"/>
      <c r="SKP49" s="1477"/>
      <c r="SKQ49" s="1477"/>
      <c r="SKR49" s="1477"/>
      <c r="SKS49" s="1477"/>
      <c r="SKT49" s="1477"/>
      <c r="SKU49" s="1477"/>
      <c r="SKV49" s="1477"/>
      <c r="SKW49" s="1477"/>
      <c r="SKX49" s="1477"/>
      <c r="SKY49" s="1477"/>
      <c r="SKZ49" s="1477"/>
      <c r="SLA49" s="1477"/>
      <c r="SLB49" s="1477"/>
      <c r="SLC49" s="1477"/>
      <c r="SLD49" s="1477"/>
      <c r="SLE49" s="1477"/>
      <c r="SLF49" s="1477"/>
      <c r="SLG49" s="1477"/>
      <c r="SLH49" s="1477"/>
      <c r="SLI49" s="1477"/>
      <c r="SLJ49" s="1477"/>
      <c r="SLK49" s="1477"/>
      <c r="SLL49" s="1477"/>
      <c r="SLM49" s="1477"/>
      <c r="SLN49" s="1477"/>
      <c r="SLO49" s="1477"/>
      <c r="SLP49" s="1477"/>
      <c r="SLQ49" s="1477"/>
      <c r="SLR49" s="1477"/>
      <c r="SLS49" s="1477"/>
      <c r="SLT49" s="1477"/>
      <c r="SLU49" s="1477"/>
      <c r="SLV49" s="1477"/>
      <c r="SLW49" s="1477"/>
      <c r="SLX49" s="1477"/>
      <c r="SLY49" s="1477"/>
      <c r="SLZ49" s="1477"/>
      <c r="SMA49" s="1477"/>
      <c r="SMB49" s="1477"/>
      <c r="SMC49" s="1477"/>
      <c r="SMD49" s="1477"/>
      <c r="SME49" s="1477"/>
      <c r="SMF49" s="1477"/>
      <c r="SMG49" s="1477"/>
      <c r="SMH49" s="1477"/>
      <c r="SMI49" s="1477"/>
      <c r="SMJ49" s="1477"/>
      <c r="SMK49" s="1477"/>
      <c r="SML49" s="1477"/>
      <c r="SMM49" s="1477"/>
      <c r="SMN49" s="1477"/>
      <c r="SMO49" s="1477"/>
      <c r="SMP49" s="1477"/>
      <c r="SMQ49" s="1477"/>
      <c r="SMR49" s="1477"/>
      <c r="SMS49" s="1477"/>
      <c r="SMT49" s="1477"/>
      <c r="SMU49" s="1477"/>
      <c r="SMV49" s="1477"/>
      <c r="SMW49" s="1477"/>
      <c r="SMX49" s="1477"/>
      <c r="SMY49" s="1477"/>
      <c r="SMZ49" s="1477"/>
      <c r="SNA49" s="1477"/>
      <c r="SNB49" s="1477"/>
      <c r="SNC49" s="1477"/>
      <c r="SND49" s="1477"/>
      <c r="SNE49" s="1477"/>
      <c r="SNF49" s="1477"/>
      <c r="SNG49" s="1477"/>
      <c r="SNH49" s="1477"/>
      <c r="SNI49" s="1477"/>
      <c r="SNJ49" s="1477"/>
      <c r="SNK49" s="1477"/>
      <c r="SNL49" s="1477"/>
      <c r="SNM49" s="1477"/>
      <c r="SNN49" s="1477"/>
      <c r="SNO49" s="1477"/>
      <c r="SNP49" s="1477"/>
      <c r="SNQ49" s="1477"/>
      <c r="SNR49" s="1477"/>
      <c r="SNS49" s="1477"/>
      <c r="SNT49" s="1477"/>
      <c r="SNU49" s="1477"/>
      <c r="SNV49" s="1477"/>
      <c r="SNW49" s="1477"/>
      <c r="SNX49" s="1477"/>
      <c r="SNY49" s="1477"/>
      <c r="SNZ49" s="1477"/>
      <c r="SOA49" s="1477"/>
      <c r="SOB49" s="1477"/>
      <c r="SOC49" s="1477"/>
      <c r="SOD49" s="1477"/>
      <c r="SOE49" s="1477"/>
      <c r="SOF49" s="1477"/>
      <c r="SOG49" s="1477"/>
      <c r="SOH49" s="1477"/>
      <c r="SOI49" s="1477"/>
      <c r="SOJ49" s="1477"/>
      <c r="SOK49" s="1477"/>
      <c r="SOL49" s="1477"/>
      <c r="SOM49" s="1477"/>
      <c r="SON49" s="1477"/>
      <c r="SOO49" s="1477"/>
      <c r="SOP49" s="1477"/>
      <c r="SOQ49" s="1477"/>
      <c r="SOR49" s="1477"/>
      <c r="SOS49" s="1477"/>
      <c r="SOT49" s="1477"/>
      <c r="SOU49" s="1477"/>
      <c r="SOV49" s="1477"/>
      <c r="SOW49" s="1477"/>
      <c r="SOX49" s="1477"/>
      <c r="SOY49" s="1477"/>
      <c r="SOZ49" s="1477"/>
      <c r="SPA49" s="1477"/>
      <c r="SPB49" s="1477"/>
      <c r="SPC49" s="1477"/>
      <c r="SPD49" s="1477"/>
      <c r="SPE49" s="1477"/>
      <c r="SPF49" s="1477"/>
      <c r="SPG49" s="1477"/>
      <c r="SPH49" s="1477"/>
      <c r="SPI49" s="1477"/>
      <c r="SPJ49" s="1477"/>
      <c r="SPK49" s="1477"/>
      <c r="SPL49" s="1477"/>
      <c r="SPM49" s="1477"/>
      <c r="SPN49" s="1477"/>
      <c r="SPO49" s="1477"/>
      <c r="SPP49" s="1477"/>
      <c r="SPQ49" s="1477"/>
      <c r="SPR49" s="1477"/>
      <c r="SPS49" s="1477"/>
      <c r="SPT49" s="1477"/>
      <c r="SPU49" s="1477"/>
      <c r="SPV49" s="1477"/>
      <c r="SPW49" s="1477"/>
      <c r="SPX49" s="1477"/>
      <c r="SPY49" s="1477"/>
      <c r="SPZ49" s="1477"/>
      <c r="SQA49" s="1477"/>
      <c r="SQB49" s="1477"/>
      <c r="SQC49" s="1477"/>
      <c r="SQD49" s="1477"/>
      <c r="SQE49" s="1477"/>
      <c r="SQF49" s="1477"/>
      <c r="SQG49" s="1477"/>
      <c r="SQH49" s="1477"/>
      <c r="SQI49" s="1477"/>
      <c r="SQJ49" s="1477"/>
      <c r="SQK49" s="1477"/>
      <c r="SQL49" s="1477"/>
      <c r="SQM49" s="1477"/>
      <c r="SQN49" s="1477"/>
      <c r="SQO49" s="1477"/>
      <c r="SQP49" s="1477"/>
      <c r="SQQ49" s="1477"/>
      <c r="SQR49" s="1477"/>
      <c r="SQS49" s="1477"/>
      <c r="SQT49" s="1477"/>
      <c r="SQU49" s="1477"/>
      <c r="SQV49" s="1477"/>
      <c r="SQW49" s="1477"/>
      <c r="SQX49" s="1477"/>
      <c r="SQY49" s="1477"/>
      <c r="SQZ49" s="1477"/>
      <c r="SRA49" s="1477"/>
      <c r="SRB49" s="1477"/>
      <c r="SRC49" s="1477"/>
      <c r="SRD49" s="1477"/>
      <c r="SRE49" s="1477"/>
      <c r="SRF49" s="1477"/>
      <c r="SRG49" s="1477"/>
      <c r="SRH49" s="1477"/>
      <c r="SRI49" s="1477"/>
      <c r="SRJ49" s="1477"/>
      <c r="SRK49" s="1477"/>
      <c r="SRL49" s="1477"/>
      <c r="SRM49" s="1477"/>
      <c r="SRN49" s="1477"/>
      <c r="SRO49" s="1477"/>
      <c r="SRP49" s="1477"/>
      <c r="SRQ49" s="1477"/>
      <c r="SRR49" s="1477"/>
      <c r="SRS49" s="1477"/>
      <c r="SRT49" s="1477"/>
      <c r="SRU49" s="1477"/>
      <c r="SRV49" s="1477"/>
      <c r="SRW49" s="1477"/>
      <c r="SRX49" s="1477"/>
      <c r="SRY49" s="1477"/>
      <c r="SRZ49" s="1477"/>
      <c r="SSA49" s="1477"/>
      <c r="SSB49" s="1477"/>
      <c r="SSC49" s="1477"/>
      <c r="SSD49" s="1477"/>
      <c r="SSE49" s="1477"/>
      <c r="SSF49" s="1477"/>
      <c r="SSG49" s="1477"/>
      <c r="SSH49" s="1477"/>
      <c r="SSI49" s="1477"/>
      <c r="SSJ49" s="1477"/>
      <c r="SSK49" s="1477"/>
      <c r="SSL49" s="1477"/>
      <c r="SSM49" s="1477"/>
      <c r="SSN49" s="1477"/>
      <c r="SSO49" s="1477"/>
      <c r="SSP49" s="1477"/>
      <c r="SSQ49" s="1477"/>
      <c r="SSR49" s="1477"/>
      <c r="SSS49" s="1477"/>
      <c r="SST49" s="1477"/>
      <c r="SSU49" s="1477"/>
      <c r="SSV49" s="1477"/>
      <c r="SSW49" s="1477"/>
      <c r="SSX49" s="1477"/>
      <c r="SSY49" s="1477"/>
      <c r="SSZ49" s="1477"/>
      <c r="STA49" s="1477"/>
      <c r="STB49" s="1477"/>
      <c r="STC49" s="1477"/>
      <c r="STD49" s="1477"/>
      <c r="STE49" s="1477"/>
      <c r="STF49" s="1477"/>
      <c r="STG49" s="1477"/>
      <c r="STH49" s="1477"/>
      <c r="STI49" s="1477"/>
      <c r="STJ49" s="1477"/>
      <c r="STK49" s="1477"/>
      <c r="STL49" s="1477"/>
      <c r="STM49" s="1477"/>
      <c r="STN49" s="1477"/>
      <c r="STO49" s="1477"/>
      <c r="STP49" s="1477"/>
      <c r="STQ49" s="1477"/>
      <c r="STR49" s="1477"/>
      <c r="STS49" s="1477"/>
      <c r="STT49" s="1477"/>
      <c r="STU49" s="1477"/>
      <c r="STV49" s="1477"/>
      <c r="STW49" s="1477"/>
      <c r="STX49" s="1477"/>
      <c r="STY49" s="1477"/>
      <c r="STZ49" s="1477"/>
      <c r="SUA49" s="1477"/>
      <c r="SUB49" s="1477"/>
      <c r="SUC49" s="1477"/>
      <c r="SUD49" s="1477"/>
      <c r="SUE49" s="1477"/>
      <c r="SUF49" s="1477"/>
      <c r="SUG49" s="1477"/>
      <c r="SUH49" s="1477"/>
      <c r="SUI49" s="1477"/>
      <c r="SUJ49" s="1477"/>
      <c r="SUK49" s="1477"/>
      <c r="SUL49" s="1477"/>
      <c r="SUM49" s="1477"/>
      <c r="SUN49" s="1477"/>
      <c r="SUO49" s="1477"/>
      <c r="SUP49" s="1477"/>
      <c r="SUQ49" s="1477"/>
      <c r="SUR49" s="1477"/>
      <c r="SUS49" s="1477"/>
      <c r="SUT49" s="1477"/>
      <c r="SUU49" s="1477"/>
      <c r="SUV49" s="1477"/>
      <c r="SUW49" s="1477"/>
      <c r="SUX49" s="1477"/>
      <c r="SUY49" s="1477"/>
      <c r="SUZ49" s="1477"/>
      <c r="SVA49" s="1477"/>
      <c r="SVB49" s="1477"/>
      <c r="SVC49" s="1477"/>
      <c r="SVD49" s="1477"/>
      <c r="SVE49" s="1477"/>
      <c r="SVF49" s="1477"/>
      <c r="SVG49" s="1477"/>
      <c r="SVH49" s="1477"/>
      <c r="SVI49" s="1477"/>
      <c r="SVJ49" s="1477"/>
      <c r="SVK49" s="1477"/>
      <c r="SVL49" s="1477"/>
      <c r="SVM49" s="1477"/>
      <c r="SVN49" s="1477"/>
      <c r="SVO49" s="1477"/>
      <c r="SVP49" s="1477"/>
      <c r="SVQ49" s="1477"/>
      <c r="SVR49" s="1477"/>
      <c r="SVS49" s="1477"/>
      <c r="SVT49" s="1477"/>
      <c r="SVU49" s="1477"/>
      <c r="SVV49" s="1477"/>
      <c r="SVW49" s="1477"/>
      <c r="SVX49" s="1477"/>
      <c r="SVY49" s="1477"/>
      <c r="SVZ49" s="1477"/>
      <c r="SWA49" s="1477"/>
      <c r="SWB49" s="1477"/>
      <c r="SWC49" s="1477"/>
      <c r="SWD49" s="1477"/>
      <c r="SWE49" s="1477"/>
      <c r="SWF49" s="1477"/>
      <c r="SWG49" s="1477"/>
      <c r="SWH49" s="1477"/>
      <c r="SWI49" s="1477"/>
      <c r="SWJ49" s="1477"/>
      <c r="SWK49" s="1477"/>
      <c r="SWL49" s="1477"/>
      <c r="SWM49" s="1477"/>
      <c r="SWN49" s="1477"/>
      <c r="SWO49" s="1477"/>
      <c r="SWP49" s="1477"/>
      <c r="SWQ49" s="1477"/>
      <c r="SWR49" s="1477"/>
      <c r="SWS49" s="1477"/>
      <c r="SWT49" s="1477"/>
      <c r="SWU49" s="1477"/>
      <c r="SWV49" s="1477"/>
      <c r="SWW49" s="1477"/>
      <c r="SWX49" s="1477"/>
      <c r="SWY49" s="1477"/>
      <c r="SWZ49" s="1477"/>
      <c r="SXA49" s="1477"/>
      <c r="SXB49" s="1477"/>
      <c r="SXC49" s="1477"/>
      <c r="SXD49" s="1477"/>
      <c r="SXE49" s="1477"/>
      <c r="SXF49" s="1477"/>
      <c r="SXG49" s="1477"/>
      <c r="SXH49" s="1477"/>
      <c r="SXI49" s="1477"/>
      <c r="SXJ49" s="1477"/>
      <c r="SXK49" s="1477"/>
      <c r="SXL49" s="1477"/>
      <c r="SXM49" s="1477"/>
      <c r="SXN49" s="1477"/>
      <c r="SXO49" s="1477"/>
      <c r="SXP49" s="1477"/>
      <c r="SXQ49" s="1477"/>
      <c r="SXR49" s="1477"/>
      <c r="SXS49" s="1477"/>
      <c r="SXT49" s="1477"/>
      <c r="SXU49" s="1477"/>
      <c r="SXV49" s="1477"/>
      <c r="SXW49" s="1477"/>
      <c r="SXX49" s="1477"/>
      <c r="SXY49" s="1477"/>
      <c r="SXZ49" s="1477"/>
      <c r="SYA49" s="1477"/>
      <c r="SYB49" s="1477"/>
      <c r="SYC49" s="1477"/>
      <c r="SYD49" s="1477"/>
      <c r="SYE49" s="1477"/>
      <c r="SYF49" s="1477"/>
      <c r="SYG49" s="1477"/>
      <c r="SYH49" s="1477"/>
      <c r="SYI49" s="1477"/>
      <c r="SYJ49" s="1477"/>
      <c r="SYK49" s="1477"/>
      <c r="SYL49" s="1477"/>
      <c r="SYM49" s="1477"/>
      <c r="SYN49" s="1477"/>
      <c r="SYO49" s="1477"/>
      <c r="SYP49" s="1477"/>
      <c r="SYQ49" s="1477"/>
      <c r="SYR49" s="1477"/>
      <c r="SYS49" s="1477"/>
      <c r="SYT49" s="1477"/>
      <c r="SYU49" s="1477"/>
      <c r="SYV49" s="1477"/>
      <c r="SYW49" s="1477"/>
      <c r="SYX49" s="1477"/>
      <c r="SYY49" s="1477"/>
      <c r="SYZ49" s="1477"/>
      <c r="SZA49" s="1477"/>
      <c r="SZB49" s="1477"/>
      <c r="SZC49" s="1477"/>
      <c r="SZD49" s="1477"/>
      <c r="SZE49" s="1477"/>
      <c r="SZF49" s="1477"/>
      <c r="SZG49" s="1477"/>
      <c r="SZH49" s="1477"/>
      <c r="SZI49" s="1477"/>
      <c r="SZJ49" s="1477"/>
      <c r="SZK49" s="1477"/>
      <c r="SZL49" s="1477"/>
      <c r="SZM49" s="1477"/>
      <c r="SZN49" s="1477"/>
      <c r="SZO49" s="1477"/>
      <c r="SZP49" s="1477"/>
      <c r="SZQ49" s="1477"/>
      <c r="SZR49" s="1477"/>
      <c r="SZS49" s="1477"/>
      <c r="SZT49" s="1477"/>
      <c r="SZU49" s="1477"/>
      <c r="SZV49" s="1477"/>
      <c r="SZW49" s="1477"/>
      <c r="SZX49" s="1477"/>
      <c r="SZY49" s="1477"/>
      <c r="SZZ49" s="1477"/>
      <c r="TAA49" s="1477"/>
      <c r="TAB49" s="1477"/>
      <c r="TAC49" s="1477"/>
      <c r="TAD49" s="1477"/>
      <c r="TAE49" s="1477"/>
      <c r="TAF49" s="1477"/>
      <c r="TAG49" s="1477"/>
      <c r="TAH49" s="1477"/>
      <c r="TAI49" s="1477"/>
      <c r="TAJ49" s="1477"/>
      <c r="TAK49" s="1477"/>
      <c r="TAL49" s="1477"/>
      <c r="TAM49" s="1477"/>
      <c r="TAN49" s="1477"/>
      <c r="TAO49" s="1477"/>
      <c r="TAP49" s="1477"/>
      <c r="TAQ49" s="1477"/>
      <c r="TAR49" s="1477"/>
      <c r="TAS49" s="1477"/>
      <c r="TAT49" s="1477"/>
      <c r="TAU49" s="1477"/>
      <c r="TAV49" s="1477"/>
      <c r="TAW49" s="1477"/>
      <c r="TAX49" s="1477"/>
      <c r="TAY49" s="1477"/>
      <c r="TAZ49" s="1477"/>
      <c r="TBA49" s="1477"/>
      <c r="TBB49" s="1477"/>
      <c r="TBC49" s="1477"/>
      <c r="TBD49" s="1477"/>
      <c r="TBE49" s="1477"/>
      <c r="TBF49" s="1477"/>
      <c r="TBG49" s="1477"/>
      <c r="TBH49" s="1477"/>
      <c r="TBI49" s="1477"/>
      <c r="TBJ49" s="1477"/>
      <c r="TBK49" s="1477"/>
      <c r="TBL49" s="1477"/>
      <c r="TBM49" s="1477"/>
      <c r="TBN49" s="1477"/>
      <c r="TBO49" s="1477"/>
      <c r="TBP49" s="1477"/>
      <c r="TBQ49" s="1477"/>
      <c r="TBR49" s="1477"/>
      <c r="TBS49" s="1477"/>
      <c r="TBT49" s="1477"/>
      <c r="TBU49" s="1477"/>
      <c r="TBV49" s="1477"/>
      <c r="TBW49" s="1477"/>
      <c r="TBX49" s="1477"/>
      <c r="TBY49" s="1477"/>
      <c r="TBZ49" s="1477"/>
      <c r="TCA49" s="1477"/>
      <c r="TCB49" s="1477"/>
      <c r="TCC49" s="1477"/>
      <c r="TCD49" s="1477"/>
      <c r="TCE49" s="1477"/>
      <c r="TCF49" s="1477"/>
      <c r="TCG49" s="1477"/>
      <c r="TCH49" s="1477"/>
      <c r="TCI49" s="1477"/>
      <c r="TCJ49" s="1477"/>
      <c r="TCK49" s="1477"/>
      <c r="TCL49" s="1477"/>
      <c r="TCM49" s="1477"/>
      <c r="TCN49" s="1477"/>
      <c r="TCO49" s="1477"/>
      <c r="TCP49" s="1477"/>
      <c r="TCQ49" s="1477"/>
      <c r="TCR49" s="1477"/>
      <c r="TCS49" s="1477"/>
      <c r="TCT49" s="1477"/>
      <c r="TCU49" s="1477"/>
      <c r="TCV49" s="1477"/>
      <c r="TCW49" s="1477"/>
      <c r="TCX49" s="1477"/>
      <c r="TCY49" s="1477"/>
      <c r="TCZ49" s="1477"/>
      <c r="TDA49" s="1477"/>
      <c r="TDB49" s="1477"/>
      <c r="TDC49" s="1477"/>
      <c r="TDD49" s="1477"/>
      <c r="TDE49" s="1477"/>
      <c r="TDF49" s="1477"/>
      <c r="TDG49" s="1477"/>
      <c r="TDH49" s="1477"/>
      <c r="TDI49" s="1477"/>
      <c r="TDJ49" s="1477"/>
      <c r="TDK49" s="1477"/>
      <c r="TDL49" s="1477"/>
      <c r="TDM49" s="1477"/>
      <c r="TDN49" s="1477"/>
      <c r="TDO49" s="1477"/>
      <c r="TDP49" s="1477"/>
      <c r="TDQ49" s="1477"/>
      <c r="TDR49" s="1477"/>
      <c r="TDS49" s="1477"/>
      <c r="TDT49" s="1477"/>
      <c r="TDU49" s="1477"/>
      <c r="TDV49" s="1477"/>
      <c r="TDW49" s="1477"/>
      <c r="TDX49" s="1477"/>
      <c r="TDY49" s="1477"/>
      <c r="TDZ49" s="1477"/>
      <c r="TEA49" s="1477"/>
      <c r="TEB49" s="1477"/>
      <c r="TEC49" s="1477"/>
      <c r="TED49" s="1477"/>
      <c r="TEE49" s="1477"/>
      <c r="TEF49" s="1477"/>
      <c r="TEG49" s="1477"/>
      <c r="TEH49" s="1477"/>
      <c r="TEI49" s="1477"/>
      <c r="TEJ49" s="1477"/>
      <c r="TEK49" s="1477"/>
      <c r="TEL49" s="1477"/>
      <c r="TEM49" s="1477"/>
      <c r="TEN49" s="1477"/>
      <c r="TEO49" s="1477"/>
      <c r="TEP49" s="1477"/>
      <c r="TEQ49" s="1477"/>
      <c r="TER49" s="1477"/>
      <c r="TES49" s="1477"/>
      <c r="TET49" s="1477"/>
      <c r="TEU49" s="1477"/>
      <c r="TEV49" s="1477"/>
      <c r="TEW49" s="1477"/>
      <c r="TEX49" s="1477"/>
      <c r="TEY49" s="1477"/>
      <c r="TEZ49" s="1477"/>
      <c r="TFA49" s="1477"/>
      <c r="TFB49" s="1477"/>
      <c r="TFC49" s="1477"/>
      <c r="TFD49" s="1477"/>
      <c r="TFE49" s="1477"/>
      <c r="TFF49" s="1477"/>
      <c r="TFG49" s="1477"/>
      <c r="TFH49" s="1477"/>
      <c r="TFI49" s="1477"/>
      <c r="TFJ49" s="1477"/>
      <c r="TFK49" s="1477"/>
      <c r="TFL49" s="1477"/>
      <c r="TFM49" s="1477"/>
      <c r="TFN49" s="1477"/>
      <c r="TFO49" s="1477"/>
      <c r="TFP49" s="1477"/>
      <c r="TFQ49" s="1477"/>
      <c r="TFR49" s="1477"/>
      <c r="TFS49" s="1477"/>
      <c r="TFT49" s="1477"/>
      <c r="TFU49" s="1477"/>
      <c r="TFV49" s="1477"/>
      <c r="TFW49" s="1477"/>
      <c r="TFX49" s="1477"/>
      <c r="TFY49" s="1477"/>
      <c r="TFZ49" s="1477"/>
      <c r="TGA49" s="1477"/>
      <c r="TGB49" s="1477"/>
      <c r="TGC49" s="1477"/>
      <c r="TGD49" s="1477"/>
      <c r="TGE49" s="1477"/>
      <c r="TGF49" s="1477"/>
      <c r="TGG49" s="1477"/>
      <c r="TGH49" s="1477"/>
      <c r="TGI49" s="1477"/>
      <c r="TGJ49" s="1477"/>
      <c r="TGK49" s="1477"/>
      <c r="TGL49" s="1477"/>
      <c r="TGM49" s="1477"/>
      <c r="TGN49" s="1477"/>
      <c r="TGO49" s="1477"/>
      <c r="TGP49" s="1477"/>
      <c r="TGQ49" s="1477"/>
      <c r="TGR49" s="1477"/>
      <c r="TGS49" s="1477"/>
      <c r="TGT49" s="1477"/>
      <c r="TGU49" s="1477"/>
      <c r="TGV49" s="1477"/>
      <c r="TGW49" s="1477"/>
      <c r="TGX49" s="1477"/>
      <c r="TGY49" s="1477"/>
      <c r="TGZ49" s="1477"/>
      <c r="THA49" s="1477"/>
      <c r="THB49" s="1477"/>
      <c r="THC49" s="1477"/>
      <c r="THD49" s="1477"/>
      <c r="THE49" s="1477"/>
      <c r="THF49" s="1477"/>
      <c r="THG49" s="1477"/>
      <c r="THH49" s="1477"/>
      <c r="THI49" s="1477"/>
      <c r="THJ49" s="1477"/>
      <c r="THK49" s="1477"/>
      <c r="THL49" s="1477"/>
      <c r="THM49" s="1477"/>
      <c r="THN49" s="1477"/>
      <c r="THO49" s="1477"/>
      <c r="THP49" s="1477"/>
      <c r="THQ49" s="1477"/>
      <c r="THR49" s="1477"/>
      <c r="THS49" s="1477"/>
      <c r="THT49" s="1477"/>
      <c r="THU49" s="1477"/>
      <c r="THV49" s="1477"/>
      <c r="THW49" s="1477"/>
      <c r="THX49" s="1477"/>
      <c r="THY49" s="1477"/>
      <c r="THZ49" s="1477"/>
      <c r="TIA49" s="1477"/>
      <c r="TIB49" s="1477"/>
      <c r="TIC49" s="1477"/>
      <c r="TID49" s="1477"/>
      <c r="TIE49" s="1477"/>
      <c r="TIF49" s="1477"/>
      <c r="TIG49" s="1477"/>
      <c r="TIH49" s="1477"/>
      <c r="TII49" s="1477"/>
      <c r="TIJ49" s="1477"/>
      <c r="TIK49" s="1477"/>
      <c r="TIL49" s="1477"/>
      <c r="TIM49" s="1477"/>
      <c r="TIN49" s="1477"/>
      <c r="TIO49" s="1477"/>
      <c r="TIP49" s="1477"/>
      <c r="TIQ49" s="1477"/>
      <c r="TIR49" s="1477"/>
      <c r="TIS49" s="1477"/>
      <c r="TIT49" s="1477"/>
      <c r="TIU49" s="1477"/>
      <c r="TIV49" s="1477"/>
      <c r="TIW49" s="1477"/>
      <c r="TIX49" s="1477"/>
      <c r="TIY49" s="1477"/>
      <c r="TIZ49" s="1477"/>
      <c r="TJA49" s="1477"/>
      <c r="TJB49" s="1477"/>
      <c r="TJC49" s="1477"/>
      <c r="TJD49" s="1477"/>
      <c r="TJE49" s="1477"/>
      <c r="TJF49" s="1477"/>
      <c r="TJG49" s="1477"/>
      <c r="TJH49" s="1477"/>
      <c r="TJI49" s="1477"/>
      <c r="TJJ49" s="1477"/>
      <c r="TJK49" s="1477"/>
      <c r="TJL49" s="1477"/>
      <c r="TJM49" s="1477"/>
      <c r="TJN49" s="1477"/>
      <c r="TJO49" s="1477"/>
      <c r="TJP49" s="1477"/>
      <c r="TJQ49" s="1477"/>
      <c r="TJR49" s="1477"/>
      <c r="TJS49" s="1477"/>
      <c r="TJT49" s="1477"/>
      <c r="TJU49" s="1477"/>
      <c r="TJV49" s="1477"/>
      <c r="TJW49" s="1477"/>
      <c r="TJX49" s="1477"/>
      <c r="TJY49" s="1477"/>
      <c r="TJZ49" s="1477"/>
      <c r="TKA49" s="1477"/>
      <c r="TKB49" s="1477"/>
      <c r="TKC49" s="1477"/>
      <c r="TKD49" s="1477"/>
      <c r="TKE49" s="1477"/>
      <c r="TKF49" s="1477"/>
      <c r="TKG49" s="1477"/>
      <c r="TKH49" s="1477"/>
      <c r="TKI49" s="1477"/>
      <c r="TKJ49" s="1477"/>
      <c r="TKK49" s="1477"/>
      <c r="TKL49" s="1477"/>
      <c r="TKM49" s="1477"/>
      <c r="TKN49" s="1477"/>
      <c r="TKO49" s="1477"/>
      <c r="TKP49" s="1477"/>
      <c r="TKQ49" s="1477"/>
      <c r="TKR49" s="1477"/>
      <c r="TKS49" s="1477"/>
      <c r="TKT49" s="1477"/>
      <c r="TKU49" s="1477"/>
      <c r="TKV49" s="1477"/>
      <c r="TKW49" s="1477"/>
      <c r="TKX49" s="1477"/>
      <c r="TKY49" s="1477"/>
      <c r="TKZ49" s="1477"/>
      <c r="TLA49" s="1477"/>
      <c r="TLB49" s="1477"/>
      <c r="TLC49" s="1477"/>
      <c r="TLD49" s="1477"/>
      <c r="TLE49" s="1477"/>
      <c r="TLF49" s="1477"/>
      <c r="TLG49" s="1477"/>
      <c r="TLH49" s="1477"/>
      <c r="TLI49" s="1477"/>
      <c r="TLJ49" s="1477"/>
      <c r="TLK49" s="1477"/>
      <c r="TLL49" s="1477"/>
      <c r="TLM49" s="1477"/>
      <c r="TLN49" s="1477"/>
      <c r="TLO49" s="1477"/>
      <c r="TLP49" s="1477"/>
      <c r="TLQ49" s="1477"/>
      <c r="TLR49" s="1477"/>
      <c r="TLS49" s="1477"/>
      <c r="TLT49" s="1477"/>
      <c r="TLU49" s="1477"/>
      <c r="TLV49" s="1477"/>
      <c r="TLW49" s="1477"/>
      <c r="TLX49" s="1477"/>
      <c r="TLY49" s="1477"/>
      <c r="TLZ49" s="1477"/>
      <c r="TMA49" s="1477"/>
      <c r="TMB49" s="1477"/>
      <c r="TMC49" s="1477"/>
      <c r="TMD49" s="1477"/>
      <c r="TME49" s="1477"/>
      <c r="TMF49" s="1477"/>
      <c r="TMG49" s="1477"/>
      <c r="TMH49" s="1477"/>
      <c r="TMI49" s="1477"/>
      <c r="TMJ49" s="1477"/>
      <c r="TMK49" s="1477"/>
      <c r="TML49" s="1477"/>
      <c r="TMM49" s="1477"/>
      <c r="TMN49" s="1477"/>
      <c r="TMO49" s="1477"/>
      <c r="TMP49" s="1477"/>
      <c r="TMQ49" s="1477"/>
      <c r="TMR49" s="1477"/>
      <c r="TMS49" s="1477"/>
      <c r="TMT49" s="1477"/>
      <c r="TMU49" s="1477"/>
      <c r="TMV49" s="1477"/>
      <c r="TMW49" s="1477"/>
      <c r="TMX49" s="1477"/>
      <c r="TMY49" s="1477"/>
      <c r="TMZ49" s="1477"/>
      <c r="TNA49" s="1477"/>
      <c r="TNB49" s="1477"/>
      <c r="TNC49" s="1477"/>
      <c r="TND49" s="1477"/>
      <c r="TNE49" s="1477"/>
      <c r="TNF49" s="1477"/>
      <c r="TNG49" s="1477"/>
      <c r="TNH49" s="1477"/>
      <c r="TNI49" s="1477"/>
      <c r="TNJ49" s="1477"/>
      <c r="TNK49" s="1477"/>
      <c r="TNL49" s="1477"/>
      <c r="TNM49" s="1477"/>
      <c r="TNN49" s="1477"/>
      <c r="TNO49" s="1477"/>
      <c r="TNP49" s="1477"/>
      <c r="TNQ49" s="1477"/>
      <c r="TNR49" s="1477"/>
      <c r="TNS49" s="1477"/>
      <c r="TNT49" s="1477"/>
      <c r="TNU49" s="1477"/>
      <c r="TNV49" s="1477"/>
      <c r="TNW49" s="1477"/>
      <c r="TNX49" s="1477"/>
      <c r="TNY49" s="1477"/>
      <c r="TNZ49" s="1477"/>
      <c r="TOA49" s="1477"/>
      <c r="TOB49" s="1477"/>
      <c r="TOC49" s="1477"/>
      <c r="TOD49" s="1477"/>
      <c r="TOE49" s="1477"/>
      <c r="TOF49" s="1477"/>
      <c r="TOG49" s="1477"/>
      <c r="TOH49" s="1477"/>
      <c r="TOI49" s="1477"/>
      <c r="TOJ49" s="1477"/>
      <c r="TOK49" s="1477"/>
      <c r="TOL49" s="1477"/>
      <c r="TOM49" s="1477"/>
      <c r="TON49" s="1477"/>
      <c r="TOO49" s="1477"/>
      <c r="TOP49" s="1477"/>
      <c r="TOQ49" s="1477"/>
      <c r="TOR49" s="1477"/>
      <c r="TOS49" s="1477"/>
      <c r="TOT49" s="1477"/>
      <c r="TOU49" s="1477"/>
      <c r="TOV49" s="1477"/>
      <c r="TOW49" s="1477"/>
      <c r="TOX49" s="1477"/>
      <c r="TOY49" s="1477"/>
      <c r="TOZ49" s="1477"/>
      <c r="TPA49" s="1477"/>
      <c r="TPB49" s="1477"/>
      <c r="TPC49" s="1477"/>
      <c r="TPD49" s="1477"/>
      <c r="TPE49" s="1477"/>
      <c r="TPF49" s="1477"/>
      <c r="TPG49" s="1477"/>
      <c r="TPH49" s="1477"/>
      <c r="TPI49" s="1477"/>
      <c r="TPJ49" s="1477"/>
      <c r="TPK49" s="1477"/>
      <c r="TPL49" s="1477"/>
      <c r="TPM49" s="1477"/>
      <c r="TPN49" s="1477"/>
      <c r="TPO49" s="1477"/>
      <c r="TPP49" s="1477"/>
      <c r="TPQ49" s="1477"/>
      <c r="TPR49" s="1477"/>
      <c r="TPS49" s="1477"/>
      <c r="TPT49" s="1477"/>
      <c r="TPU49" s="1477"/>
      <c r="TPV49" s="1477"/>
      <c r="TPW49" s="1477"/>
      <c r="TPX49" s="1477"/>
      <c r="TPY49" s="1477"/>
      <c r="TPZ49" s="1477"/>
      <c r="TQA49" s="1477"/>
      <c r="TQB49" s="1477"/>
      <c r="TQC49" s="1477"/>
      <c r="TQD49" s="1477"/>
      <c r="TQE49" s="1477"/>
      <c r="TQF49" s="1477"/>
      <c r="TQG49" s="1477"/>
      <c r="TQH49" s="1477"/>
      <c r="TQI49" s="1477"/>
      <c r="TQJ49" s="1477"/>
      <c r="TQK49" s="1477"/>
      <c r="TQL49" s="1477"/>
      <c r="TQM49" s="1477"/>
      <c r="TQN49" s="1477"/>
      <c r="TQO49" s="1477"/>
      <c r="TQP49" s="1477"/>
      <c r="TQQ49" s="1477"/>
      <c r="TQR49" s="1477"/>
      <c r="TQS49" s="1477"/>
      <c r="TQT49" s="1477"/>
      <c r="TQU49" s="1477"/>
      <c r="TQV49" s="1477"/>
      <c r="TQW49" s="1477"/>
      <c r="TQX49" s="1477"/>
      <c r="TQY49" s="1477"/>
      <c r="TQZ49" s="1477"/>
      <c r="TRA49" s="1477"/>
      <c r="TRB49" s="1477"/>
      <c r="TRC49" s="1477"/>
      <c r="TRD49" s="1477"/>
      <c r="TRE49" s="1477"/>
      <c r="TRF49" s="1477"/>
      <c r="TRG49" s="1477"/>
      <c r="TRH49" s="1477"/>
      <c r="TRI49" s="1477"/>
      <c r="TRJ49" s="1477"/>
      <c r="TRK49" s="1477"/>
      <c r="TRL49" s="1477"/>
      <c r="TRM49" s="1477"/>
      <c r="TRN49" s="1477"/>
      <c r="TRO49" s="1477"/>
      <c r="TRP49" s="1477"/>
      <c r="TRQ49" s="1477"/>
      <c r="TRR49" s="1477"/>
      <c r="TRS49" s="1477"/>
      <c r="TRT49" s="1477"/>
      <c r="TRU49" s="1477"/>
      <c r="TRV49" s="1477"/>
      <c r="TRW49" s="1477"/>
      <c r="TRX49" s="1477"/>
      <c r="TRY49" s="1477"/>
      <c r="TRZ49" s="1477"/>
      <c r="TSA49" s="1477"/>
      <c r="TSB49" s="1477"/>
      <c r="TSC49" s="1477"/>
      <c r="TSD49" s="1477"/>
      <c r="TSE49" s="1477"/>
      <c r="TSF49" s="1477"/>
      <c r="TSG49" s="1477"/>
      <c r="TSH49" s="1477"/>
      <c r="TSI49" s="1477"/>
      <c r="TSJ49" s="1477"/>
      <c r="TSK49" s="1477"/>
      <c r="TSL49" s="1477"/>
      <c r="TSM49" s="1477"/>
      <c r="TSN49" s="1477"/>
      <c r="TSO49" s="1477"/>
      <c r="TSP49" s="1477"/>
      <c r="TSQ49" s="1477"/>
      <c r="TSR49" s="1477"/>
      <c r="TSS49" s="1477"/>
      <c r="TST49" s="1477"/>
      <c r="TSU49" s="1477"/>
      <c r="TSV49" s="1477"/>
      <c r="TSW49" s="1477"/>
      <c r="TSX49" s="1477"/>
      <c r="TSY49" s="1477"/>
      <c r="TSZ49" s="1477"/>
      <c r="TTA49" s="1477"/>
      <c r="TTB49" s="1477"/>
      <c r="TTC49" s="1477"/>
      <c r="TTD49" s="1477"/>
      <c r="TTE49" s="1477"/>
      <c r="TTF49" s="1477"/>
      <c r="TTG49" s="1477"/>
      <c r="TTH49" s="1477"/>
      <c r="TTI49" s="1477"/>
      <c r="TTJ49" s="1477"/>
      <c r="TTK49" s="1477"/>
      <c r="TTL49" s="1477"/>
      <c r="TTM49" s="1477"/>
      <c r="TTN49" s="1477"/>
      <c r="TTO49" s="1477"/>
      <c r="TTP49" s="1477"/>
      <c r="TTQ49" s="1477"/>
      <c r="TTR49" s="1477"/>
      <c r="TTS49" s="1477"/>
      <c r="TTT49" s="1477"/>
      <c r="TTU49" s="1477"/>
      <c r="TTV49" s="1477"/>
      <c r="TTW49" s="1477"/>
      <c r="TTX49" s="1477"/>
      <c r="TTY49" s="1477"/>
      <c r="TTZ49" s="1477"/>
      <c r="TUA49" s="1477"/>
      <c r="TUB49" s="1477"/>
      <c r="TUC49" s="1477"/>
      <c r="TUD49" s="1477"/>
      <c r="TUE49" s="1477"/>
      <c r="TUF49" s="1477"/>
      <c r="TUG49" s="1477"/>
      <c r="TUH49" s="1477"/>
      <c r="TUI49" s="1477"/>
      <c r="TUJ49" s="1477"/>
      <c r="TUK49" s="1477"/>
      <c r="TUL49" s="1477"/>
      <c r="TUM49" s="1477"/>
      <c r="TUN49" s="1477"/>
      <c r="TUO49" s="1477"/>
      <c r="TUP49" s="1477"/>
      <c r="TUQ49" s="1477"/>
      <c r="TUR49" s="1477"/>
      <c r="TUS49" s="1477"/>
      <c r="TUT49" s="1477"/>
      <c r="TUU49" s="1477"/>
      <c r="TUV49" s="1477"/>
      <c r="TUW49" s="1477"/>
      <c r="TUX49" s="1477"/>
      <c r="TUY49" s="1477"/>
      <c r="TUZ49" s="1477"/>
      <c r="TVA49" s="1477"/>
      <c r="TVB49" s="1477"/>
      <c r="TVC49" s="1477"/>
      <c r="TVD49" s="1477"/>
      <c r="TVE49" s="1477"/>
      <c r="TVF49" s="1477"/>
      <c r="TVG49" s="1477"/>
      <c r="TVH49" s="1477"/>
      <c r="TVI49" s="1477"/>
      <c r="TVJ49" s="1477"/>
      <c r="TVK49" s="1477"/>
      <c r="TVL49" s="1477"/>
      <c r="TVM49" s="1477"/>
      <c r="TVN49" s="1477"/>
      <c r="TVO49" s="1477"/>
      <c r="TVP49" s="1477"/>
      <c r="TVQ49" s="1477"/>
      <c r="TVR49" s="1477"/>
      <c r="TVS49" s="1477"/>
      <c r="TVT49" s="1477"/>
      <c r="TVU49" s="1477"/>
      <c r="TVV49" s="1477"/>
      <c r="TVW49" s="1477"/>
      <c r="TVX49" s="1477"/>
      <c r="TVY49" s="1477"/>
      <c r="TVZ49" s="1477"/>
      <c r="TWA49" s="1477"/>
      <c r="TWB49" s="1477"/>
      <c r="TWC49" s="1477"/>
      <c r="TWD49" s="1477"/>
      <c r="TWE49" s="1477"/>
      <c r="TWF49" s="1477"/>
      <c r="TWG49" s="1477"/>
      <c r="TWH49" s="1477"/>
      <c r="TWI49" s="1477"/>
      <c r="TWJ49" s="1477"/>
      <c r="TWK49" s="1477"/>
      <c r="TWL49" s="1477"/>
      <c r="TWM49" s="1477"/>
      <c r="TWN49" s="1477"/>
      <c r="TWO49" s="1477"/>
      <c r="TWP49" s="1477"/>
      <c r="TWQ49" s="1477"/>
      <c r="TWR49" s="1477"/>
      <c r="TWS49" s="1477"/>
      <c r="TWT49" s="1477"/>
      <c r="TWU49" s="1477"/>
      <c r="TWV49" s="1477"/>
      <c r="TWW49" s="1477"/>
      <c r="TWX49" s="1477"/>
      <c r="TWY49" s="1477"/>
      <c r="TWZ49" s="1477"/>
      <c r="TXA49" s="1477"/>
      <c r="TXB49" s="1477"/>
      <c r="TXC49" s="1477"/>
      <c r="TXD49" s="1477"/>
      <c r="TXE49" s="1477"/>
      <c r="TXF49" s="1477"/>
      <c r="TXG49" s="1477"/>
      <c r="TXH49" s="1477"/>
      <c r="TXI49" s="1477"/>
      <c r="TXJ49" s="1477"/>
      <c r="TXK49" s="1477"/>
      <c r="TXL49" s="1477"/>
      <c r="TXM49" s="1477"/>
      <c r="TXN49" s="1477"/>
      <c r="TXO49" s="1477"/>
      <c r="TXP49" s="1477"/>
      <c r="TXQ49" s="1477"/>
      <c r="TXR49" s="1477"/>
      <c r="TXS49" s="1477"/>
      <c r="TXT49" s="1477"/>
      <c r="TXU49" s="1477"/>
      <c r="TXV49" s="1477"/>
      <c r="TXW49" s="1477"/>
      <c r="TXX49" s="1477"/>
      <c r="TXY49" s="1477"/>
      <c r="TXZ49" s="1477"/>
      <c r="TYA49" s="1477"/>
      <c r="TYB49" s="1477"/>
      <c r="TYC49" s="1477"/>
      <c r="TYD49" s="1477"/>
      <c r="TYE49" s="1477"/>
      <c r="TYF49" s="1477"/>
      <c r="TYG49" s="1477"/>
      <c r="TYH49" s="1477"/>
      <c r="TYI49" s="1477"/>
      <c r="TYJ49" s="1477"/>
      <c r="TYK49" s="1477"/>
      <c r="TYL49" s="1477"/>
      <c r="TYM49" s="1477"/>
      <c r="TYN49" s="1477"/>
      <c r="TYO49" s="1477"/>
      <c r="TYP49" s="1477"/>
      <c r="TYQ49" s="1477"/>
      <c r="TYR49" s="1477"/>
      <c r="TYS49" s="1477"/>
      <c r="TYT49" s="1477"/>
      <c r="TYU49" s="1477"/>
      <c r="TYV49" s="1477"/>
      <c r="TYW49" s="1477"/>
      <c r="TYX49" s="1477"/>
      <c r="TYY49" s="1477"/>
      <c r="TYZ49" s="1477"/>
      <c r="TZA49" s="1477"/>
      <c r="TZB49" s="1477"/>
      <c r="TZC49" s="1477"/>
      <c r="TZD49" s="1477"/>
      <c r="TZE49" s="1477"/>
      <c r="TZF49" s="1477"/>
      <c r="TZG49" s="1477"/>
      <c r="TZH49" s="1477"/>
      <c r="TZI49" s="1477"/>
      <c r="TZJ49" s="1477"/>
      <c r="TZK49" s="1477"/>
      <c r="TZL49" s="1477"/>
      <c r="TZM49" s="1477"/>
      <c r="TZN49" s="1477"/>
      <c r="TZO49" s="1477"/>
      <c r="TZP49" s="1477"/>
      <c r="TZQ49" s="1477"/>
      <c r="TZR49" s="1477"/>
      <c r="TZS49" s="1477"/>
      <c r="TZT49" s="1477"/>
      <c r="TZU49" s="1477"/>
      <c r="TZV49" s="1477"/>
      <c r="TZW49" s="1477"/>
      <c r="TZX49" s="1477"/>
      <c r="TZY49" s="1477"/>
      <c r="TZZ49" s="1477"/>
      <c r="UAA49" s="1477"/>
      <c r="UAB49" s="1477"/>
      <c r="UAC49" s="1477"/>
      <c r="UAD49" s="1477"/>
      <c r="UAE49" s="1477"/>
      <c r="UAF49" s="1477"/>
      <c r="UAG49" s="1477"/>
      <c r="UAH49" s="1477"/>
      <c r="UAI49" s="1477"/>
      <c r="UAJ49" s="1477"/>
      <c r="UAK49" s="1477"/>
      <c r="UAL49" s="1477"/>
      <c r="UAM49" s="1477"/>
      <c r="UAN49" s="1477"/>
      <c r="UAO49" s="1477"/>
      <c r="UAP49" s="1477"/>
      <c r="UAQ49" s="1477"/>
      <c r="UAR49" s="1477"/>
      <c r="UAS49" s="1477"/>
      <c r="UAT49" s="1477"/>
      <c r="UAU49" s="1477"/>
      <c r="UAV49" s="1477"/>
      <c r="UAW49" s="1477"/>
      <c r="UAX49" s="1477"/>
      <c r="UAY49" s="1477"/>
      <c r="UAZ49" s="1477"/>
      <c r="UBA49" s="1477"/>
      <c r="UBB49" s="1477"/>
      <c r="UBC49" s="1477"/>
      <c r="UBD49" s="1477"/>
      <c r="UBE49" s="1477"/>
      <c r="UBF49" s="1477"/>
      <c r="UBG49" s="1477"/>
      <c r="UBH49" s="1477"/>
      <c r="UBI49" s="1477"/>
      <c r="UBJ49" s="1477"/>
      <c r="UBK49" s="1477"/>
      <c r="UBL49" s="1477"/>
      <c r="UBM49" s="1477"/>
      <c r="UBN49" s="1477"/>
      <c r="UBO49" s="1477"/>
      <c r="UBP49" s="1477"/>
      <c r="UBQ49" s="1477"/>
      <c r="UBR49" s="1477"/>
      <c r="UBS49" s="1477"/>
      <c r="UBT49" s="1477"/>
      <c r="UBU49" s="1477"/>
      <c r="UBV49" s="1477"/>
      <c r="UBW49" s="1477"/>
      <c r="UBX49" s="1477"/>
      <c r="UBY49" s="1477"/>
      <c r="UBZ49" s="1477"/>
      <c r="UCA49" s="1477"/>
      <c r="UCB49" s="1477"/>
      <c r="UCC49" s="1477"/>
      <c r="UCD49" s="1477"/>
      <c r="UCE49" s="1477"/>
      <c r="UCF49" s="1477"/>
      <c r="UCG49" s="1477"/>
      <c r="UCH49" s="1477"/>
      <c r="UCI49" s="1477"/>
      <c r="UCJ49" s="1477"/>
      <c r="UCK49" s="1477"/>
      <c r="UCL49" s="1477"/>
      <c r="UCM49" s="1477"/>
      <c r="UCN49" s="1477"/>
      <c r="UCO49" s="1477"/>
      <c r="UCP49" s="1477"/>
      <c r="UCQ49" s="1477"/>
      <c r="UCR49" s="1477"/>
      <c r="UCS49" s="1477"/>
      <c r="UCT49" s="1477"/>
      <c r="UCU49" s="1477"/>
      <c r="UCV49" s="1477"/>
      <c r="UCW49" s="1477"/>
      <c r="UCX49" s="1477"/>
      <c r="UCY49" s="1477"/>
      <c r="UCZ49" s="1477"/>
      <c r="UDA49" s="1477"/>
      <c r="UDB49" s="1477"/>
      <c r="UDC49" s="1477"/>
      <c r="UDD49" s="1477"/>
      <c r="UDE49" s="1477"/>
      <c r="UDF49" s="1477"/>
      <c r="UDG49" s="1477"/>
      <c r="UDH49" s="1477"/>
      <c r="UDI49" s="1477"/>
      <c r="UDJ49" s="1477"/>
      <c r="UDK49" s="1477"/>
      <c r="UDL49" s="1477"/>
      <c r="UDM49" s="1477"/>
      <c r="UDN49" s="1477"/>
      <c r="UDO49" s="1477"/>
      <c r="UDP49" s="1477"/>
      <c r="UDQ49" s="1477"/>
      <c r="UDR49" s="1477"/>
      <c r="UDS49" s="1477"/>
      <c r="UDT49" s="1477"/>
      <c r="UDU49" s="1477"/>
      <c r="UDV49" s="1477"/>
      <c r="UDW49" s="1477"/>
      <c r="UDX49" s="1477"/>
      <c r="UDY49" s="1477"/>
      <c r="UDZ49" s="1477"/>
      <c r="UEA49" s="1477"/>
      <c r="UEB49" s="1477"/>
      <c r="UEC49" s="1477"/>
      <c r="UED49" s="1477"/>
      <c r="UEE49" s="1477"/>
      <c r="UEF49" s="1477"/>
      <c r="UEG49" s="1477"/>
      <c r="UEH49" s="1477"/>
      <c r="UEI49" s="1477"/>
      <c r="UEJ49" s="1477"/>
      <c r="UEK49" s="1477"/>
      <c r="UEL49" s="1477"/>
      <c r="UEM49" s="1477"/>
      <c r="UEN49" s="1477"/>
      <c r="UEO49" s="1477"/>
      <c r="UEP49" s="1477"/>
      <c r="UEQ49" s="1477"/>
      <c r="UER49" s="1477"/>
      <c r="UES49" s="1477"/>
      <c r="UET49" s="1477"/>
      <c r="UEU49" s="1477"/>
      <c r="UEV49" s="1477"/>
      <c r="UEW49" s="1477"/>
      <c r="UEX49" s="1477"/>
      <c r="UEY49" s="1477"/>
      <c r="UEZ49" s="1477"/>
      <c r="UFA49" s="1477"/>
      <c r="UFB49" s="1477"/>
      <c r="UFC49" s="1477"/>
      <c r="UFD49" s="1477"/>
      <c r="UFE49" s="1477"/>
      <c r="UFF49" s="1477"/>
      <c r="UFG49" s="1477"/>
      <c r="UFH49" s="1477"/>
      <c r="UFI49" s="1477"/>
      <c r="UFJ49" s="1477"/>
      <c r="UFK49" s="1477"/>
      <c r="UFL49" s="1477"/>
      <c r="UFM49" s="1477"/>
      <c r="UFN49" s="1477"/>
      <c r="UFO49" s="1477"/>
      <c r="UFP49" s="1477"/>
      <c r="UFQ49" s="1477"/>
      <c r="UFR49" s="1477"/>
      <c r="UFS49" s="1477"/>
      <c r="UFT49" s="1477"/>
      <c r="UFU49" s="1477"/>
      <c r="UFV49" s="1477"/>
      <c r="UFW49" s="1477"/>
      <c r="UFX49" s="1477"/>
      <c r="UFY49" s="1477"/>
      <c r="UFZ49" s="1477"/>
      <c r="UGA49" s="1477"/>
      <c r="UGB49" s="1477"/>
      <c r="UGC49" s="1477"/>
      <c r="UGD49" s="1477"/>
      <c r="UGE49" s="1477"/>
      <c r="UGF49" s="1477"/>
      <c r="UGG49" s="1477"/>
      <c r="UGH49" s="1477"/>
      <c r="UGI49" s="1477"/>
      <c r="UGJ49" s="1477"/>
      <c r="UGK49" s="1477"/>
      <c r="UGL49" s="1477"/>
      <c r="UGM49" s="1477"/>
      <c r="UGN49" s="1477"/>
      <c r="UGO49" s="1477"/>
      <c r="UGP49" s="1477"/>
      <c r="UGQ49" s="1477"/>
      <c r="UGR49" s="1477"/>
      <c r="UGS49" s="1477"/>
      <c r="UGT49" s="1477"/>
      <c r="UGU49" s="1477"/>
      <c r="UGV49" s="1477"/>
      <c r="UGW49" s="1477"/>
      <c r="UGX49" s="1477"/>
      <c r="UGY49" s="1477"/>
      <c r="UGZ49" s="1477"/>
      <c r="UHA49" s="1477"/>
      <c r="UHB49" s="1477"/>
      <c r="UHC49" s="1477"/>
      <c r="UHD49" s="1477"/>
      <c r="UHE49" s="1477"/>
      <c r="UHF49" s="1477"/>
      <c r="UHG49" s="1477"/>
      <c r="UHH49" s="1477"/>
      <c r="UHI49" s="1477"/>
      <c r="UHJ49" s="1477"/>
      <c r="UHK49" s="1477"/>
      <c r="UHL49" s="1477"/>
      <c r="UHM49" s="1477"/>
      <c r="UHN49" s="1477"/>
      <c r="UHO49" s="1477"/>
      <c r="UHP49" s="1477"/>
      <c r="UHQ49" s="1477"/>
      <c r="UHR49" s="1477"/>
      <c r="UHS49" s="1477"/>
      <c r="UHT49" s="1477"/>
      <c r="UHU49" s="1477"/>
      <c r="UHV49" s="1477"/>
      <c r="UHW49" s="1477"/>
      <c r="UHX49" s="1477"/>
      <c r="UHY49" s="1477"/>
      <c r="UHZ49" s="1477"/>
      <c r="UIA49" s="1477"/>
      <c r="UIB49" s="1477"/>
      <c r="UIC49" s="1477"/>
      <c r="UID49" s="1477"/>
      <c r="UIE49" s="1477"/>
      <c r="UIF49" s="1477"/>
      <c r="UIG49" s="1477"/>
      <c r="UIH49" s="1477"/>
      <c r="UII49" s="1477"/>
      <c r="UIJ49" s="1477"/>
      <c r="UIK49" s="1477"/>
      <c r="UIL49" s="1477"/>
      <c r="UIM49" s="1477"/>
      <c r="UIN49" s="1477"/>
      <c r="UIO49" s="1477"/>
      <c r="UIP49" s="1477"/>
      <c r="UIQ49" s="1477"/>
      <c r="UIR49" s="1477"/>
      <c r="UIS49" s="1477"/>
      <c r="UIT49" s="1477"/>
      <c r="UIU49" s="1477"/>
      <c r="UIV49" s="1477"/>
      <c r="UIW49" s="1477"/>
      <c r="UIX49" s="1477"/>
      <c r="UIY49" s="1477"/>
      <c r="UIZ49" s="1477"/>
      <c r="UJA49" s="1477"/>
      <c r="UJB49" s="1477"/>
      <c r="UJC49" s="1477"/>
      <c r="UJD49" s="1477"/>
      <c r="UJE49" s="1477"/>
      <c r="UJF49" s="1477"/>
      <c r="UJG49" s="1477"/>
      <c r="UJH49" s="1477"/>
      <c r="UJI49" s="1477"/>
      <c r="UJJ49" s="1477"/>
      <c r="UJK49" s="1477"/>
      <c r="UJL49" s="1477"/>
      <c r="UJM49" s="1477"/>
      <c r="UJN49" s="1477"/>
      <c r="UJO49" s="1477"/>
      <c r="UJP49" s="1477"/>
      <c r="UJQ49" s="1477"/>
      <c r="UJR49" s="1477"/>
      <c r="UJS49" s="1477"/>
      <c r="UJT49" s="1477"/>
      <c r="UJU49" s="1477"/>
      <c r="UJV49" s="1477"/>
      <c r="UJW49" s="1477"/>
      <c r="UJX49" s="1477"/>
      <c r="UJY49" s="1477"/>
      <c r="UJZ49" s="1477"/>
      <c r="UKA49" s="1477"/>
      <c r="UKB49" s="1477"/>
      <c r="UKC49" s="1477"/>
      <c r="UKD49" s="1477"/>
      <c r="UKE49" s="1477"/>
      <c r="UKF49" s="1477"/>
      <c r="UKG49" s="1477"/>
      <c r="UKH49" s="1477"/>
      <c r="UKI49" s="1477"/>
      <c r="UKJ49" s="1477"/>
      <c r="UKK49" s="1477"/>
      <c r="UKL49" s="1477"/>
      <c r="UKM49" s="1477"/>
      <c r="UKN49" s="1477"/>
      <c r="UKO49" s="1477"/>
      <c r="UKP49" s="1477"/>
      <c r="UKQ49" s="1477"/>
      <c r="UKR49" s="1477"/>
      <c r="UKS49" s="1477"/>
      <c r="UKT49" s="1477"/>
      <c r="UKU49" s="1477"/>
      <c r="UKV49" s="1477"/>
      <c r="UKW49" s="1477"/>
      <c r="UKX49" s="1477"/>
      <c r="UKY49" s="1477"/>
      <c r="UKZ49" s="1477"/>
      <c r="ULA49" s="1477"/>
      <c r="ULB49" s="1477"/>
      <c r="ULC49" s="1477"/>
      <c r="ULD49" s="1477"/>
      <c r="ULE49" s="1477"/>
      <c r="ULF49" s="1477"/>
      <c r="ULG49" s="1477"/>
      <c r="ULH49" s="1477"/>
      <c r="ULI49" s="1477"/>
      <c r="ULJ49" s="1477"/>
      <c r="ULK49" s="1477"/>
      <c r="ULL49" s="1477"/>
      <c r="ULM49" s="1477"/>
      <c r="ULN49" s="1477"/>
      <c r="ULO49" s="1477"/>
      <c r="ULP49" s="1477"/>
      <c r="ULQ49" s="1477"/>
      <c r="ULR49" s="1477"/>
      <c r="ULS49" s="1477"/>
      <c r="ULT49" s="1477"/>
      <c r="ULU49" s="1477"/>
      <c r="ULV49" s="1477"/>
      <c r="ULW49" s="1477"/>
      <c r="ULX49" s="1477"/>
      <c r="ULY49" s="1477"/>
      <c r="ULZ49" s="1477"/>
      <c r="UMA49" s="1477"/>
      <c r="UMB49" s="1477"/>
      <c r="UMC49" s="1477"/>
      <c r="UMD49" s="1477"/>
      <c r="UME49" s="1477"/>
      <c r="UMF49" s="1477"/>
      <c r="UMG49" s="1477"/>
      <c r="UMH49" s="1477"/>
      <c r="UMI49" s="1477"/>
      <c r="UMJ49" s="1477"/>
      <c r="UMK49" s="1477"/>
      <c r="UML49" s="1477"/>
      <c r="UMM49" s="1477"/>
      <c r="UMN49" s="1477"/>
      <c r="UMO49" s="1477"/>
      <c r="UMP49" s="1477"/>
      <c r="UMQ49" s="1477"/>
      <c r="UMR49" s="1477"/>
      <c r="UMS49" s="1477"/>
      <c r="UMT49" s="1477"/>
      <c r="UMU49" s="1477"/>
      <c r="UMV49" s="1477"/>
      <c r="UMW49" s="1477"/>
      <c r="UMX49" s="1477"/>
      <c r="UMY49" s="1477"/>
      <c r="UMZ49" s="1477"/>
      <c r="UNA49" s="1477"/>
      <c r="UNB49" s="1477"/>
      <c r="UNC49" s="1477"/>
      <c r="UND49" s="1477"/>
      <c r="UNE49" s="1477"/>
      <c r="UNF49" s="1477"/>
      <c r="UNG49" s="1477"/>
      <c r="UNH49" s="1477"/>
      <c r="UNI49" s="1477"/>
      <c r="UNJ49" s="1477"/>
      <c r="UNK49" s="1477"/>
      <c r="UNL49" s="1477"/>
      <c r="UNM49" s="1477"/>
      <c r="UNN49" s="1477"/>
      <c r="UNO49" s="1477"/>
      <c r="UNP49" s="1477"/>
      <c r="UNQ49" s="1477"/>
      <c r="UNR49" s="1477"/>
      <c r="UNS49" s="1477"/>
      <c r="UNT49" s="1477"/>
      <c r="UNU49" s="1477"/>
      <c r="UNV49" s="1477"/>
      <c r="UNW49" s="1477"/>
      <c r="UNX49" s="1477"/>
      <c r="UNY49" s="1477"/>
      <c r="UNZ49" s="1477"/>
      <c r="UOA49" s="1477"/>
      <c r="UOB49" s="1477"/>
      <c r="UOC49" s="1477"/>
      <c r="UOD49" s="1477"/>
      <c r="UOE49" s="1477"/>
      <c r="UOF49" s="1477"/>
      <c r="UOG49" s="1477"/>
      <c r="UOH49" s="1477"/>
      <c r="UOI49" s="1477"/>
      <c r="UOJ49" s="1477"/>
      <c r="UOK49" s="1477"/>
      <c r="UOL49" s="1477"/>
      <c r="UOM49" s="1477"/>
      <c r="UON49" s="1477"/>
      <c r="UOO49" s="1477"/>
      <c r="UOP49" s="1477"/>
      <c r="UOQ49" s="1477"/>
      <c r="UOR49" s="1477"/>
      <c r="UOS49" s="1477"/>
      <c r="UOT49" s="1477"/>
      <c r="UOU49" s="1477"/>
      <c r="UOV49" s="1477"/>
      <c r="UOW49" s="1477"/>
      <c r="UOX49" s="1477"/>
      <c r="UOY49" s="1477"/>
      <c r="UOZ49" s="1477"/>
      <c r="UPA49" s="1477"/>
      <c r="UPB49" s="1477"/>
      <c r="UPC49" s="1477"/>
      <c r="UPD49" s="1477"/>
      <c r="UPE49" s="1477"/>
      <c r="UPF49" s="1477"/>
      <c r="UPG49" s="1477"/>
      <c r="UPH49" s="1477"/>
      <c r="UPI49" s="1477"/>
      <c r="UPJ49" s="1477"/>
      <c r="UPK49" s="1477"/>
      <c r="UPL49" s="1477"/>
      <c r="UPM49" s="1477"/>
      <c r="UPN49" s="1477"/>
      <c r="UPO49" s="1477"/>
      <c r="UPP49" s="1477"/>
      <c r="UPQ49" s="1477"/>
      <c r="UPR49" s="1477"/>
      <c r="UPS49" s="1477"/>
      <c r="UPT49" s="1477"/>
      <c r="UPU49" s="1477"/>
      <c r="UPV49" s="1477"/>
      <c r="UPW49" s="1477"/>
      <c r="UPX49" s="1477"/>
      <c r="UPY49" s="1477"/>
      <c r="UPZ49" s="1477"/>
      <c r="UQA49" s="1477"/>
      <c r="UQB49" s="1477"/>
      <c r="UQC49" s="1477"/>
      <c r="UQD49" s="1477"/>
      <c r="UQE49" s="1477"/>
      <c r="UQF49" s="1477"/>
      <c r="UQG49" s="1477"/>
      <c r="UQH49" s="1477"/>
      <c r="UQI49" s="1477"/>
      <c r="UQJ49" s="1477"/>
      <c r="UQK49" s="1477"/>
      <c r="UQL49" s="1477"/>
      <c r="UQM49" s="1477"/>
      <c r="UQN49" s="1477"/>
      <c r="UQO49" s="1477"/>
      <c r="UQP49" s="1477"/>
      <c r="UQQ49" s="1477"/>
      <c r="UQR49" s="1477"/>
      <c r="UQS49" s="1477"/>
      <c r="UQT49" s="1477"/>
      <c r="UQU49" s="1477"/>
      <c r="UQV49" s="1477"/>
      <c r="UQW49" s="1477"/>
      <c r="UQX49" s="1477"/>
      <c r="UQY49" s="1477"/>
      <c r="UQZ49" s="1477"/>
      <c r="URA49" s="1477"/>
      <c r="URB49" s="1477"/>
      <c r="URC49" s="1477"/>
      <c r="URD49" s="1477"/>
      <c r="URE49" s="1477"/>
      <c r="URF49" s="1477"/>
      <c r="URG49" s="1477"/>
      <c r="URH49" s="1477"/>
      <c r="URI49" s="1477"/>
      <c r="URJ49" s="1477"/>
      <c r="URK49" s="1477"/>
      <c r="URL49" s="1477"/>
      <c r="URM49" s="1477"/>
      <c r="URN49" s="1477"/>
      <c r="URO49" s="1477"/>
      <c r="URP49" s="1477"/>
      <c r="URQ49" s="1477"/>
      <c r="URR49" s="1477"/>
      <c r="URS49" s="1477"/>
      <c r="URT49" s="1477"/>
      <c r="URU49" s="1477"/>
      <c r="URV49" s="1477"/>
      <c r="URW49" s="1477"/>
      <c r="URX49" s="1477"/>
      <c r="URY49" s="1477"/>
      <c r="URZ49" s="1477"/>
      <c r="USA49" s="1477"/>
      <c r="USB49" s="1477"/>
      <c r="USC49" s="1477"/>
      <c r="USD49" s="1477"/>
      <c r="USE49" s="1477"/>
      <c r="USF49" s="1477"/>
      <c r="USG49" s="1477"/>
      <c r="USH49" s="1477"/>
      <c r="USI49" s="1477"/>
      <c r="USJ49" s="1477"/>
      <c r="USK49" s="1477"/>
      <c r="USL49" s="1477"/>
      <c r="USM49" s="1477"/>
      <c r="USN49" s="1477"/>
      <c r="USO49" s="1477"/>
      <c r="USP49" s="1477"/>
      <c r="USQ49" s="1477"/>
      <c r="USR49" s="1477"/>
      <c r="USS49" s="1477"/>
      <c r="UST49" s="1477"/>
      <c r="USU49" s="1477"/>
      <c r="USV49" s="1477"/>
      <c r="USW49" s="1477"/>
      <c r="USX49" s="1477"/>
      <c r="USY49" s="1477"/>
      <c r="USZ49" s="1477"/>
      <c r="UTA49" s="1477"/>
      <c r="UTB49" s="1477"/>
      <c r="UTC49" s="1477"/>
      <c r="UTD49" s="1477"/>
      <c r="UTE49" s="1477"/>
      <c r="UTF49" s="1477"/>
      <c r="UTG49" s="1477"/>
      <c r="UTH49" s="1477"/>
      <c r="UTI49" s="1477"/>
      <c r="UTJ49" s="1477"/>
      <c r="UTK49" s="1477"/>
      <c r="UTL49" s="1477"/>
      <c r="UTM49" s="1477"/>
      <c r="UTN49" s="1477"/>
      <c r="UTO49" s="1477"/>
      <c r="UTP49" s="1477"/>
      <c r="UTQ49" s="1477"/>
      <c r="UTR49" s="1477"/>
      <c r="UTS49" s="1477"/>
      <c r="UTT49" s="1477"/>
      <c r="UTU49" s="1477"/>
      <c r="UTV49" s="1477"/>
      <c r="UTW49" s="1477"/>
      <c r="UTX49" s="1477"/>
      <c r="UTY49" s="1477"/>
      <c r="UTZ49" s="1477"/>
      <c r="UUA49" s="1477"/>
      <c r="UUB49" s="1477"/>
      <c r="UUC49" s="1477"/>
      <c r="UUD49" s="1477"/>
      <c r="UUE49" s="1477"/>
      <c r="UUF49" s="1477"/>
      <c r="UUG49" s="1477"/>
      <c r="UUH49" s="1477"/>
      <c r="UUI49" s="1477"/>
      <c r="UUJ49" s="1477"/>
      <c r="UUK49" s="1477"/>
      <c r="UUL49" s="1477"/>
      <c r="UUM49" s="1477"/>
      <c r="UUN49" s="1477"/>
      <c r="UUO49" s="1477"/>
      <c r="UUP49" s="1477"/>
      <c r="UUQ49" s="1477"/>
      <c r="UUR49" s="1477"/>
      <c r="UUS49" s="1477"/>
      <c r="UUT49" s="1477"/>
      <c r="UUU49" s="1477"/>
      <c r="UUV49" s="1477"/>
      <c r="UUW49" s="1477"/>
      <c r="UUX49" s="1477"/>
      <c r="UUY49" s="1477"/>
      <c r="UUZ49" s="1477"/>
      <c r="UVA49" s="1477"/>
      <c r="UVB49" s="1477"/>
      <c r="UVC49" s="1477"/>
      <c r="UVD49" s="1477"/>
      <c r="UVE49" s="1477"/>
      <c r="UVF49" s="1477"/>
      <c r="UVG49" s="1477"/>
      <c r="UVH49" s="1477"/>
      <c r="UVI49" s="1477"/>
      <c r="UVJ49" s="1477"/>
      <c r="UVK49" s="1477"/>
      <c r="UVL49" s="1477"/>
      <c r="UVM49" s="1477"/>
      <c r="UVN49" s="1477"/>
      <c r="UVO49" s="1477"/>
      <c r="UVP49" s="1477"/>
      <c r="UVQ49" s="1477"/>
      <c r="UVR49" s="1477"/>
      <c r="UVS49" s="1477"/>
      <c r="UVT49" s="1477"/>
      <c r="UVU49" s="1477"/>
      <c r="UVV49" s="1477"/>
      <c r="UVW49" s="1477"/>
      <c r="UVX49" s="1477"/>
      <c r="UVY49" s="1477"/>
      <c r="UVZ49" s="1477"/>
      <c r="UWA49" s="1477"/>
      <c r="UWB49" s="1477"/>
      <c r="UWC49" s="1477"/>
      <c r="UWD49" s="1477"/>
      <c r="UWE49" s="1477"/>
      <c r="UWF49" s="1477"/>
      <c r="UWG49" s="1477"/>
      <c r="UWH49" s="1477"/>
      <c r="UWI49" s="1477"/>
      <c r="UWJ49" s="1477"/>
      <c r="UWK49" s="1477"/>
      <c r="UWL49" s="1477"/>
      <c r="UWM49" s="1477"/>
      <c r="UWN49" s="1477"/>
      <c r="UWO49" s="1477"/>
      <c r="UWP49" s="1477"/>
      <c r="UWQ49" s="1477"/>
      <c r="UWR49" s="1477"/>
      <c r="UWS49" s="1477"/>
      <c r="UWT49" s="1477"/>
      <c r="UWU49" s="1477"/>
      <c r="UWV49" s="1477"/>
      <c r="UWW49" s="1477"/>
      <c r="UWX49" s="1477"/>
      <c r="UWY49" s="1477"/>
      <c r="UWZ49" s="1477"/>
      <c r="UXA49" s="1477"/>
      <c r="UXB49" s="1477"/>
      <c r="UXC49" s="1477"/>
      <c r="UXD49" s="1477"/>
      <c r="UXE49" s="1477"/>
      <c r="UXF49" s="1477"/>
      <c r="UXG49" s="1477"/>
      <c r="UXH49" s="1477"/>
      <c r="UXI49" s="1477"/>
      <c r="UXJ49" s="1477"/>
      <c r="UXK49" s="1477"/>
      <c r="UXL49" s="1477"/>
      <c r="UXM49" s="1477"/>
      <c r="UXN49" s="1477"/>
      <c r="UXO49" s="1477"/>
      <c r="UXP49" s="1477"/>
      <c r="UXQ49" s="1477"/>
      <c r="UXR49" s="1477"/>
      <c r="UXS49" s="1477"/>
      <c r="UXT49" s="1477"/>
      <c r="UXU49" s="1477"/>
      <c r="UXV49" s="1477"/>
      <c r="UXW49" s="1477"/>
      <c r="UXX49" s="1477"/>
      <c r="UXY49" s="1477"/>
      <c r="UXZ49" s="1477"/>
      <c r="UYA49" s="1477"/>
      <c r="UYB49" s="1477"/>
      <c r="UYC49" s="1477"/>
      <c r="UYD49" s="1477"/>
      <c r="UYE49" s="1477"/>
      <c r="UYF49" s="1477"/>
      <c r="UYG49" s="1477"/>
      <c r="UYH49" s="1477"/>
      <c r="UYI49" s="1477"/>
      <c r="UYJ49" s="1477"/>
      <c r="UYK49" s="1477"/>
      <c r="UYL49" s="1477"/>
      <c r="UYM49" s="1477"/>
      <c r="UYN49" s="1477"/>
      <c r="UYO49" s="1477"/>
      <c r="UYP49" s="1477"/>
      <c r="UYQ49" s="1477"/>
      <c r="UYR49" s="1477"/>
      <c r="UYS49" s="1477"/>
      <c r="UYT49" s="1477"/>
      <c r="UYU49" s="1477"/>
      <c r="UYV49" s="1477"/>
      <c r="UYW49" s="1477"/>
      <c r="UYX49" s="1477"/>
      <c r="UYY49" s="1477"/>
      <c r="UYZ49" s="1477"/>
      <c r="UZA49" s="1477"/>
      <c r="UZB49" s="1477"/>
      <c r="UZC49" s="1477"/>
      <c r="UZD49" s="1477"/>
      <c r="UZE49" s="1477"/>
      <c r="UZF49" s="1477"/>
      <c r="UZG49" s="1477"/>
      <c r="UZH49" s="1477"/>
      <c r="UZI49" s="1477"/>
      <c r="UZJ49" s="1477"/>
      <c r="UZK49" s="1477"/>
      <c r="UZL49" s="1477"/>
      <c r="UZM49" s="1477"/>
      <c r="UZN49" s="1477"/>
      <c r="UZO49" s="1477"/>
      <c r="UZP49" s="1477"/>
      <c r="UZQ49" s="1477"/>
      <c r="UZR49" s="1477"/>
      <c r="UZS49" s="1477"/>
      <c r="UZT49" s="1477"/>
      <c r="UZU49" s="1477"/>
      <c r="UZV49" s="1477"/>
      <c r="UZW49" s="1477"/>
      <c r="UZX49" s="1477"/>
      <c r="UZY49" s="1477"/>
      <c r="UZZ49" s="1477"/>
      <c r="VAA49" s="1477"/>
      <c r="VAB49" s="1477"/>
      <c r="VAC49" s="1477"/>
      <c r="VAD49" s="1477"/>
      <c r="VAE49" s="1477"/>
      <c r="VAF49" s="1477"/>
      <c r="VAG49" s="1477"/>
      <c r="VAH49" s="1477"/>
      <c r="VAI49" s="1477"/>
      <c r="VAJ49" s="1477"/>
      <c r="VAK49" s="1477"/>
      <c r="VAL49" s="1477"/>
      <c r="VAM49" s="1477"/>
      <c r="VAN49" s="1477"/>
      <c r="VAO49" s="1477"/>
      <c r="VAP49" s="1477"/>
      <c r="VAQ49" s="1477"/>
      <c r="VAR49" s="1477"/>
      <c r="VAS49" s="1477"/>
      <c r="VAT49" s="1477"/>
      <c r="VAU49" s="1477"/>
      <c r="VAV49" s="1477"/>
      <c r="VAW49" s="1477"/>
      <c r="VAX49" s="1477"/>
      <c r="VAY49" s="1477"/>
      <c r="VAZ49" s="1477"/>
      <c r="VBA49" s="1477"/>
      <c r="VBB49" s="1477"/>
      <c r="VBC49" s="1477"/>
      <c r="VBD49" s="1477"/>
      <c r="VBE49" s="1477"/>
      <c r="VBF49" s="1477"/>
      <c r="VBG49" s="1477"/>
      <c r="VBH49" s="1477"/>
      <c r="VBI49" s="1477"/>
      <c r="VBJ49" s="1477"/>
      <c r="VBK49" s="1477"/>
      <c r="VBL49" s="1477"/>
      <c r="VBM49" s="1477"/>
      <c r="VBN49" s="1477"/>
      <c r="VBO49" s="1477"/>
      <c r="VBP49" s="1477"/>
      <c r="VBQ49" s="1477"/>
      <c r="VBR49" s="1477"/>
      <c r="VBS49" s="1477"/>
      <c r="VBT49" s="1477"/>
      <c r="VBU49" s="1477"/>
      <c r="VBV49" s="1477"/>
      <c r="VBW49" s="1477"/>
      <c r="VBX49" s="1477"/>
      <c r="VBY49" s="1477"/>
      <c r="VBZ49" s="1477"/>
      <c r="VCA49" s="1477"/>
      <c r="VCB49" s="1477"/>
      <c r="VCC49" s="1477"/>
      <c r="VCD49" s="1477"/>
      <c r="VCE49" s="1477"/>
      <c r="VCF49" s="1477"/>
      <c r="VCG49" s="1477"/>
      <c r="VCH49" s="1477"/>
      <c r="VCI49" s="1477"/>
      <c r="VCJ49" s="1477"/>
      <c r="VCK49" s="1477"/>
      <c r="VCL49" s="1477"/>
      <c r="VCM49" s="1477"/>
      <c r="VCN49" s="1477"/>
      <c r="VCO49" s="1477"/>
      <c r="VCP49" s="1477"/>
      <c r="VCQ49" s="1477"/>
      <c r="VCR49" s="1477"/>
      <c r="VCS49" s="1477"/>
      <c r="VCT49" s="1477"/>
      <c r="VCU49" s="1477"/>
      <c r="VCV49" s="1477"/>
      <c r="VCW49" s="1477"/>
      <c r="VCX49" s="1477"/>
      <c r="VCY49" s="1477"/>
      <c r="VCZ49" s="1477"/>
      <c r="VDA49" s="1477"/>
      <c r="VDB49" s="1477"/>
      <c r="VDC49" s="1477"/>
      <c r="VDD49" s="1477"/>
      <c r="VDE49" s="1477"/>
      <c r="VDF49" s="1477"/>
      <c r="VDG49" s="1477"/>
      <c r="VDH49" s="1477"/>
      <c r="VDI49" s="1477"/>
      <c r="VDJ49" s="1477"/>
      <c r="VDK49" s="1477"/>
      <c r="VDL49" s="1477"/>
      <c r="VDM49" s="1477"/>
      <c r="VDN49" s="1477"/>
      <c r="VDO49" s="1477"/>
      <c r="VDP49" s="1477"/>
      <c r="VDQ49" s="1477"/>
      <c r="VDR49" s="1477"/>
      <c r="VDS49" s="1477"/>
      <c r="VDT49" s="1477"/>
      <c r="VDU49" s="1477"/>
      <c r="VDV49" s="1477"/>
      <c r="VDW49" s="1477"/>
      <c r="VDX49" s="1477"/>
      <c r="VDY49" s="1477"/>
      <c r="VDZ49" s="1477"/>
      <c r="VEA49" s="1477"/>
      <c r="VEB49" s="1477"/>
      <c r="VEC49" s="1477"/>
      <c r="VED49" s="1477"/>
      <c r="VEE49" s="1477"/>
      <c r="VEF49" s="1477"/>
      <c r="VEG49" s="1477"/>
      <c r="VEH49" s="1477"/>
      <c r="VEI49" s="1477"/>
      <c r="VEJ49" s="1477"/>
      <c r="VEK49" s="1477"/>
      <c r="VEL49" s="1477"/>
      <c r="VEM49" s="1477"/>
      <c r="VEN49" s="1477"/>
      <c r="VEO49" s="1477"/>
      <c r="VEP49" s="1477"/>
      <c r="VEQ49" s="1477"/>
      <c r="VER49" s="1477"/>
      <c r="VES49" s="1477"/>
      <c r="VET49" s="1477"/>
      <c r="VEU49" s="1477"/>
      <c r="VEV49" s="1477"/>
      <c r="VEW49" s="1477"/>
      <c r="VEX49" s="1477"/>
      <c r="VEY49" s="1477"/>
      <c r="VEZ49" s="1477"/>
      <c r="VFA49" s="1477"/>
      <c r="VFB49" s="1477"/>
      <c r="VFC49" s="1477"/>
      <c r="VFD49" s="1477"/>
      <c r="VFE49" s="1477"/>
      <c r="VFF49" s="1477"/>
      <c r="VFG49" s="1477"/>
      <c r="VFH49" s="1477"/>
      <c r="VFI49" s="1477"/>
      <c r="VFJ49" s="1477"/>
      <c r="VFK49" s="1477"/>
      <c r="VFL49" s="1477"/>
      <c r="VFM49" s="1477"/>
      <c r="VFN49" s="1477"/>
      <c r="VFO49" s="1477"/>
      <c r="VFP49" s="1477"/>
      <c r="VFQ49" s="1477"/>
      <c r="VFR49" s="1477"/>
      <c r="VFS49" s="1477"/>
      <c r="VFT49" s="1477"/>
      <c r="VFU49" s="1477"/>
      <c r="VFV49" s="1477"/>
      <c r="VFW49" s="1477"/>
      <c r="VFX49" s="1477"/>
      <c r="VFY49" s="1477"/>
      <c r="VFZ49" s="1477"/>
      <c r="VGA49" s="1477"/>
      <c r="VGB49" s="1477"/>
      <c r="VGC49" s="1477"/>
      <c r="VGD49" s="1477"/>
      <c r="VGE49" s="1477"/>
      <c r="VGF49" s="1477"/>
      <c r="VGG49" s="1477"/>
      <c r="VGH49" s="1477"/>
      <c r="VGI49" s="1477"/>
      <c r="VGJ49" s="1477"/>
      <c r="VGK49" s="1477"/>
      <c r="VGL49" s="1477"/>
      <c r="VGM49" s="1477"/>
      <c r="VGN49" s="1477"/>
      <c r="VGO49" s="1477"/>
      <c r="VGP49" s="1477"/>
      <c r="VGQ49" s="1477"/>
      <c r="VGR49" s="1477"/>
      <c r="VGS49" s="1477"/>
      <c r="VGT49" s="1477"/>
      <c r="VGU49" s="1477"/>
      <c r="VGV49" s="1477"/>
      <c r="VGW49" s="1477"/>
      <c r="VGX49" s="1477"/>
      <c r="VGY49" s="1477"/>
      <c r="VGZ49" s="1477"/>
      <c r="VHA49" s="1477"/>
      <c r="VHB49" s="1477"/>
      <c r="VHC49" s="1477"/>
      <c r="VHD49" s="1477"/>
      <c r="VHE49" s="1477"/>
      <c r="VHF49" s="1477"/>
      <c r="VHG49" s="1477"/>
      <c r="VHH49" s="1477"/>
      <c r="VHI49" s="1477"/>
      <c r="VHJ49" s="1477"/>
      <c r="VHK49" s="1477"/>
      <c r="VHL49" s="1477"/>
      <c r="VHM49" s="1477"/>
      <c r="VHN49" s="1477"/>
      <c r="VHO49" s="1477"/>
      <c r="VHP49" s="1477"/>
      <c r="VHQ49" s="1477"/>
      <c r="VHR49" s="1477"/>
      <c r="VHS49" s="1477"/>
      <c r="VHT49" s="1477"/>
      <c r="VHU49" s="1477"/>
      <c r="VHV49" s="1477"/>
      <c r="VHW49" s="1477"/>
      <c r="VHX49" s="1477"/>
      <c r="VHY49" s="1477"/>
      <c r="VHZ49" s="1477"/>
      <c r="VIA49" s="1477"/>
      <c r="VIB49" s="1477"/>
      <c r="VIC49" s="1477"/>
      <c r="VID49" s="1477"/>
      <c r="VIE49" s="1477"/>
      <c r="VIF49" s="1477"/>
      <c r="VIG49" s="1477"/>
      <c r="VIH49" s="1477"/>
      <c r="VII49" s="1477"/>
      <c r="VIJ49" s="1477"/>
      <c r="VIK49" s="1477"/>
      <c r="VIL49" s="1477"/>
      <c r="VIM49" s="1477"/>
      <c r="VIN49" s="1477"/>
      <c r="VIO49" s="1477"/>
      <c r="VIP49" s="1477"/>
      <c r="VIQ49" s="1477"/>
      <c r="VIR49" s="1477"/>
      <c r="VIS49" s="1477"/>
      <c r="VIT49" s="1477"/>
      <c r="VIU49" s="1477"/>
      <c r="VIV49" s="1477"/>
      <c r="VIW49" s="1477"/>
      <c r="VIX49" s="1477"/>
      <c r="VIY49" s="1477"/>
      <c r="VIZ49" s="1477"/>
      <c r="VJA49" s="1477"/>
      <c r="VJB49" s="1477"/>
      <c r="VJC49" s="1477"/>
      <c r="VJD49" s="1477"/>
      <c r="VJE49" s="1477"/>
      <c r="VJF49" s="1477"/>
      <c r="VJG49" s="1477"/>
      <c r="VJH49" s="1477"/>
      <c r="VJI49" s="1477"/>
      <c r="VJJ49" s="1477"/>
      <c r="VJK49" s="1477"/>
      <c r="VJL49" s="1477"/>
      <c r="VJM49" s="1477"/>
      <c r="VJN49" s="1477"/>
      <c r="VJO49" s="1477"/>
      <c r="VJP49" s="1477"/>
      <c r="VJQ49" s="1477"/>
      <c r="VJR49" s="1477"/>
      <c r="VJS49" s="1477"/>
      <c r="VJT49" s="1477"/>
      <c r="VJU49" s="1477"/>
      <c r="VJV49" s="1477"/>
      <c r="VJW49" s="1477"/>
      <c r="VJX49" s="1477"/>
      <c r="VJY49" s="1477"/>
      <c r="VJZ49" s="1477"/>
      <c r="VKA49" s="1477"/>
      <c r="VKB49" s="1477"/>
      <c r="VKC49" s="1477"/>
      <c r="VKD49" s="1477"/>
      <c r="VKE49" s="1477"/>
      <c r="VKF49" s="1477"/>
      <c r="VKG49" s="1477"/>
      <c r="VKH49" s="1477"/>
      <c r="VKI49" s="1477"/>
      <c r="VKJ49" s="1477"/>
      <c r="VKK49" s="1477"/>
      <c r="VKL49" s="1477"/>
      <c r="VKM49" s="1477"/>
      <c r="VKN49" s="1477"/>
      <c r="VKO49" s="1477"/>
      <c r="VKP49" s="1477"/>
      <c r="VKQ49" s="1477"/>
      <c r="VKR49" s="1477"/>
      <c r="VKS49" s="1477"/>
      <c r="VKT49" s="1477"/>
      <c r="VKU49" s="1477"/>
      <c r="VKV49" s="1477"/>
      <c r="VKW49" s="1477"/>
      <c r="VKX49" s="1477"/>
      <c r="VKY49" s="1477"/>
      <c r="VKZ49" s="1477"/>
      <c r="VLA49" s="1477"/>
      <c r="VLB49" s="1477"/>
      <c r="VLC49" s="1477"/>
      <c r="VLD49" s="1477"/>
      <c r="VLE49" s="1477"/>
      <c r="VLF49" s="1477"/>
      <c r="VLG49" s="1477"/>
      <c r="VLH49" s="1477"/>
      <c r="VLI49" s="1477"/>
      <c r="VLJ49" s="1477"/>
      <c r="VLK49" s="1477"/>
      <c r="VLL49" s="1477"/>
      <c r="VLM49" s="1477"/>
      <c r="VLN49" s="1477"/>
      <c r="VLO49" s="1477"/>
      <c r="VLP49" s="1477"/>
      <c r="VLQ49" s="1477"/>
      <c r="VLR49" s="1477"/>
      <c r="VLS49" s="1477"/>
      <c r="VLT49" s="1477"/>
      <c r="VLU49" s="1477"/>
      <c r="VLV49" s="1477"/>
      <c r="VLW49" s="1477"/>
      <c r="VLX49" s="1477"/>
      <c r="VLY49" s="1477"/>
      <c r="VLZ49" s="1477"/>
      <c r="VMA49" s="1477"/>
      <c r="VMB49" s="1477"/>
      <c r="VMC49" s="1477"/>
      <c r="VMD49" s="1477"/>
      <c r="VME49" s="1477"/>
      <c r="VMF49" s="1477"/>
      <c r="VMG49" s="1477"/>
      <c r="VMH49" s="1477"/>
      <c r="VMI49" s="1477"/>
      <c r="VMJ49" s="1477"/>
      <c r="VMK49" s="1477"/>
      <c r="VML49" s="1477"/>
      <c r="VMM49" s="1477"/>
      <c r="VMN49" s="1477"/>
      <c r="VMO49" s="1477"/>
      <c r="VMP49" s="1477"/>
      <c r="VMQ49" s="1477"/>
      <c r="VMR49" s="1477"/>
      <c r="VMS49" s="1477"/>
      <c r="VMT49" s="1477"/>
      <c r="VMU49" s="1477"/>
      <c r="VMV49" s="1477"/>
      <c r="VMW49" s="1477"/>
      <c r="VMX49" s="1477"/>
      <c r="VMY49" s="1477"/>
      <c r="VMZ49" s="1477"/>
      <c r="VNA49" s="1477"/>
      <c r="VNB49" s="1477"/>
      <c r="VNC49" s="1477"/>
      <c r="VND49" s="1477"/>
      <c r="VNE49" s="1477"/>
      <c r="VNF49" s="1477"/>
      <c r="VNG49" s="1477"/>
      <c r="VNH49" s="1477"/>
      <c r="VNI49" s="1477"/>
      <c r="VNJ49" s="1477"/>
      <c r="VNK49" s="1477"/>
      <c r="VNL49" s="1477"/>
      <c r="VNM49" s="1477"/>
      <c r="VNN49" s="1477"/>
      <c r="VNO49" s="1477"/>
      <c r="VNP49" s="1477"/>
      <c r="VNQ49" s="1477"/>
      <c r="VNR49" s="1477"/>
      <c r="VNS49" s="1477"/>
      <c r="VNT49" s="1477"/>
      <c r="VNU49" s="1477"/>
      <c r="VNV49" s="1477"/>
      <c r="VNW49" s="1477"/>
      <c r="VNX49" s="1477"/>
      <c r="VNY49" s="1477"/>
      <c r="VNZ49" s="1477"/>
      <c r="VOA49" s="1477"/>
      <c r="VOB49" s="1477"/>
      <c r="VOC49" s="1477"/>
      <c r="VOD49" s="1477"/>
      <c r="VOE49" s="1477"/>
      <c r="VOF49" s="1477"/>
      <c r="VOG49" s="1477"/>
      <c r="VOH49" s="1477"/>
      <c r="VOI49" s="1477"/>
      <c r="VOJ49" s="1477"/>
      <c r="VOK49" s="1477"/>
      <c r="VOL49" s="1477"/>
      <c r="VOM49" s="1477"/>
      <c r="VON49" s="1477"/>
      <c r="VOO49" s="1477"/>
      <c r="VOP49" s="1477"/>
      <c r="VOQ49" s="1477"/>
      <c r="VOR49" s="1477"/>
      <c r="VOS49" s="1477"/>
      <c r="VOT49" s="1477"/>
      <c r="VOU49" s="1477"/>
      <c r="VOV49" s="1477"/>
      <c r="VOW49" s="1477"/>
      <c r="VOX49" s="1477"/>
      <c r="VOY49" s="1477"/>
      <c r="VOZ49" s="1477"/>
      <c r="VPA49" s="1477"/>
      <c r="VPB49" s="1477"/>
      <c r="VPC49" s="1477"/>
      <c r="VPD49" s="1477"/>
      <c r="VPE49" s="1477"/>
      <c r="VPF49" s="1477"/>
      <c r="VPG49" s="1477"/>
      <c r="VPH49" s="1477"/>
      <c r="VPI49" s="1477"/>
      <c r="VPJ49" s="1477"/>
      <c r="VPK49" s="1477"/>
      <c r="VPL49" s="1477"/>
      <c r="VPM49" s="1477"/>
      <c r="VPN49" s="1477"/>
      <c r="VPO49" s="1477"/>
      <c r="VPP49" s="1477"/>
      <c r="VPQ49" s="1477"/>
      <c r="VPR49" s="1477"/>
      <c r="VPS49" s="1477"/>
      <c r="VPT49" s="1477"/>
      <c r="VPU49" s="1477"/>
      <c r="VPV49" s="1477"/>
      <c r="VPW49" s="1477"/>
      <c r="VPX49" s="1477"/>
      <c r="VPY49" s="1477"/>
      <c r="VPZ49" s="1477"/>
      <c r="VQA49" s="1477"/>
      <c r="VQB49" s="1477"/>
      <c r="VQC49" s="1477"/>
      <c r="VQD49" s="1477"/>
      <c r="VQE49" s="1477"/>
      <c r="VQF49" s="1477"/>
      <c r="VQG49" s="1477"/>
      <c r="VQH49" s="1477"/>
      <c r="VQI49" s="1477"/>
      <c r="VQJ49" s="1477"/>
      <c r="VQK49" s="1477"/>
      <c r="VQL49" s="1477"/>
      <c r="VQM49" s="1477"/>
      <c r="VQN49" s="1477"/>
      <c r="VQO49" s="1477"/>
      <c r="VQP49" s="1477"/>
      <c r="VQQ49" s="1477"/>
      <c r="VQR49" s="1477"/>
      <c r="VQS49" s="1477"/>
      <c r="VQT49" s="1477"/>
      <c r="VQU49" s="1477"/>
      <c r="VQV49" s="1477"/>
      <c r="VQW49" s="1477"/>
      <c r="VQX49" s="1477"/>
      <c r="VQY49" s="1477"/>
      <c r="VQZ49" s="1477"/>
      <c r="VRA49" s="1477"/>
      <c r="VRB49" s="1477"/>
      <c r="VRC49" s="1477"/>
      <c r="VRD49" s="1477"/>
      <c r="VRE49" s="1477"/>
      <c r="VRF49" s="1477"/>
      <c r="VRG49" s="1477"/>
      <c r="VRH49" s="1477"/>
      <c r="VRI49" s="1477"/>
      <c r="VRJ49" s="1477"/>
      <c r="VRK49" s="1477"/>
      <c r="VRL49" s="1477"/>
      <c r="VRM49" s="1477"/>
      <c r="VRN49" s="1477"/>
      <c r="VRO49" s="1477"/>
      <c r="VRP49" s="1477"/>
      <c r="VRQ49" s="1477"/>
      <c r="VRR49" s="1477"/>
      <c r="VRS49" s="1477"/>
      <c r="VRT49" s="1477"/>
      <c r="VRU49" s="1477"/>
      <c r="VRV49" s="1477"/>
      <c r="VRW49" s="1477"/>
      <c r="VRX49" s="1477"/>
      <c r="VRY49" s="1477"/>
      <c r="VRZ49" s="1477"/>
      <c r="VSA49" s="1477"/>
      <c r="VSB49" s="1477"/>
      <c r="VSC49" s="1477"/>
      <c r="VSD49" s="1477"/>
      <c r="VSE49" s="1477"/>
      <c r="VSF49" s="1477"/>
      <c r="VSG49" s="1477"/>
      <c r="VSH49" s="1477"/>
      <c r="VSI49" s="1477"/>
      <c r="VSJ49" s="1477"/>
      <c r="VSK49" s="1477"/>
      <c r="VSL49" s="1477"/>
      <c r="VSM49" s="1477"/>
      <c r="VSN49" s="1477"/>
      <c r="VSO49" s="1477"/>
      <c r="VSP49" s="1477"/>
      <c r="VSQ49" s="1477"/>
      <c r="VSR49" s="1477"/>
      <c r="VSS49" s="1477"/>
      <c r="VST49" s="1477"/>
      <c r="VSU49" s="1477"/>
      <c r="VSV49" s="1477"/>
      <c r="VSW49" s="1477"/>
      <c r="VSX49" s="1477"/>
      <c r="VSY49" s="1477"/>
      <c r="VSZ49" s="1477"/>
      <c r="VTA49" s="1477"/>
      <c r="VTB49" s="1477"/>
      <c r="VTC49" s="1477"/>
      <c r="VTD49" s="1477"/>
      <c r="VTE49" s="1477"/>
      <c r="VTF49" s="1477"/>
      <c r="VTG49" s="1477"/>
      <c r="VTH49" s="1477"/>
      <c r="VTI49" s="1477"/>
      <c r="VTJ49" s="1477"/>
      <c r="VTK49" s="1477"/>
      <c r="VTL49" s="1477"/>
      <c r="VTM49" s="1477"/>
      <c r="VTN49" s="1477"/>
      <c r="VTO49" s="1477"/>
      <c r="VTP49" s="1477"/>
      <c r="VTQ49" s="1477"/>
      <c r="VTR49" s="1477"/>
      <c r="VTS49" s="1477"/>
      <c r="VTT49" s="1477"/>
      <c r="VTU49" s="1477"/>
      <c r="VTV49" s="1477"/>
      <c r="VTW49" s="1477"/>
      <c r="VTX49" s="1477"/>
      <c r="VTY49" s="1477"/>
      <c r="VTZ49" s="1477"/>
      <c r="VUA49" s="1477"/>
      <c r="VUB49" s="1477"/>
      <c r="VUC49" s="1477"/>
      <c r="VUD49" s="1477"/>
      <c r="VUE49" s="1477"/>
      <c r="VUF49" s="1477"/>
      <c r="VUG49" s="1477"/>
      <c r="VUH49" s="1477"/>
      <c r="VUI49" s="1477"/>
      <c r="VUJ49" s="1477"/>
      <c r="VUK49" s="1477"/>
      <c r="VUL49" s="1477"/>
      <c r="VUM49" s="1477"/>
      <c r="VUN49" s="1477"/>
      <c r="VUO49" s="1477"/>
      <c r="VUP49" s="1477"/>
      <c r="VUQ49" s="1477"/>
      <c r="VUR49" s="1477"/>
      <c r="VUS49" s="1477"/>
      <c r="VUT49" s="1477"/>
      <c r="VUU49" s="1477"/>
      <c r="VUV49" s="1477"/>
      <c r="VUW49" s="1477"/>
      <c r="VUX49" s="1477"/>
      <c r="VUY49" s="1477"/>
      <c r="VUZ49" s="1477"/>
      <c r="VVA49" s="1477"/>
      <c r="VVB49" s="1477"/>
      <c r="VVC49" s="1477"/>
      <c r="VVD49" s="1477"/>
      <c r="VVE49" s="1477"/>
      <c r="VVF49" s="1477"/>
      <c r="VVG49" s="1477"/>
      <c r="VVH49" s="1477"/>
      <c r="VVI49" s="1477"/>
      <c r="VVJ49" s="1477"/>
      <c r="VVK49" s="1477"/>
      <c r="VVL49" s="1477"/>
      <c r="VVM49" s="1477"/>
      <c r="VVN49" s="1477"/>
      <c r="VVO49" s="1477"/>
      <c r="VVP49" s="1477"/>
      <c r="VVQ49" s="1477"/>
      <c r="VVR49" s="1477"/>
      <c r="VVS49" s="1477"/>
      <c r="VVT49" s="1477"/>
      <c r="VVU49" s="1477"/>
      <c r="VVV49" s="1477"/>
      <c r="VVW49" s="1477"/>
      <c r="VVX49" s="1477"/>
      <c r="VVY49" s="1477"/>
      <c r="VVZ49" s="1477"/>
      <c r="VWA49" s="1477"/>
      <c r="VWB49" s="1477"/>
      <c r="VWC49" s="1477"/>
      <c r="VWD49" s="1477"/>
      <c r="VWE49" s="1477"/>
      <c r="VWF49" s="1477"/>
      <c r="VWG49" s="1477"/>
      <c r="VWH49" s="1477"/>
      <c r="VWI49" s="1477"/>
      <c r="VWJ49" s="1477"/>
      <c r="VWK49" s="1477"/>
      <c r="VWL49" s="1477"/>
      <c r="VWM49" s="1477"/>
      <c r="VWN49" s="1477"/>
      <c r="VWO49" s="1477"/>
      <c r="VWP49" s="1477"/>
      <c r="VWQ49" s="1477"/>
      <c r="VWR49" s="1477"/>
      <c r="VWS49" s="1477"/>
      <c r="VWT49" s="1477"/>
      <c r="VWU49" s="1477"/>
      <c r="VWV49" s="1477"/>
      <c r="VWW49" s="1477"/>
      <c r="VWX49" s="1477"/>
      <c r="VWY49" s="1477"/>
      <c r="VWZ49" s="1477"/>
      <c r="VXA49" s="1477"/>
      <c r="VXB49" s="1477"/>
      <c r="VXC49" s="1477"/>
      <c r="VXD49" s="1477"/>
      <c r="VXE49" s="1477"/>
      <c r="VXF49" s="1477"/>
      <c r="VXG49" s="1477"/>
      <c r="VXH49" s="1477"/>
      <c r="VXI49" s="1477"/>
      <c r="VXJ49" s="1477"/>
      <c r="VXK49" s="1477"/>
      <c r="VXL49" s="1477"/>
      <c r="VXM49" s="1477"/>
      <c r="VXN49" s="1477"/>
      <c r="VXO49" s="1477"/>
      <c r="VXP49" s="1477"/>
      <c r="VXQ49" s="1477"/>
      <c r="VXR49" s="1477"/>
      <c r="VXS49" s="1477"/>
      <c r="VXT49" s="1477"/>
      <c r="VXU49" s="1477"/>
      <c r="VXV49" s="1477"/>
      <c r="VXW49" s="1477"/>
      <c r="VXX49" s="1477"/>
      <c r="VXY49" s="1477"/>
      <c r="VXZ49" s="1477"/>
      <c r="VYA49" s="1477"/>
      <c r="VYB49" s="1477"/>
      <c r="VYC49" s="1477"/>
      <c r="VYD49" s="1477"/>
      <c r="VYE49" s="1477"/>
      <c r="VYF49" s="1477"/>
      <c r="VYG49" s="1477"/>
      <c r="VYH49" s="1477"/>
      <c r="VYI49" s="1477"/>
      <c r="VYJ49" s="1477"/>
      <c r="VYK49" s="1477"/>
      <c r="VYL49" s="1477"/>
      <c r="VYM49" s="1477"/>
      <c r="VYN49" s="1477"/>
      <c r="VYO49" s="1477"/>
      <c r="VYP49" s="1477"/>
      <c r="VYQ49" s="1477"/>
      <c r="VYR49" s="1477"/>
      <c r="VYS49" s="1477"/>
      <c r="VYT49" s="1477"/>
      <c r="VYU49" s="1477"/>
      <c r="VYV49" s="1477"/>
      <c r="VYW49" s="1477"/>
      <c r="VYX49" s="1477"/>
      <c r="VYY49" s="1477"/>
      <c r="VYZ49" s="1477"/>
      <c r="VZA49" s="1477"/>
      <c r="VZB49" s="1477"/>
      <c r="VZC49" s="1477"/>
      <c r="VZD49" s="1477"/>
      <c r="VZE49" s="1477"/>
      <c r="VZF49" s="1477"/>
      <c r="VZG49" s="1477"/>
      <c r="VZH49" s="1477"/>
      <c r="VZI49" s="1477"/>
      <c r="VZJ49" s="1477"/>
      <c r="VZK49" s="1477"/>
      <c r="VZL49" s="1477"/>
      <c r="VZM49" s="1477"/>
      <c r="VZN49" s="1477"/>
      <c r="VZO49" s="1477"/>
      <c r="VZP49" s="1477"/>
      <c r="VZQ49" s="1477"/>
      <c r="VZR49" s="1477"/>
      <c r="VZS49" s="1477"/>
      <c r="VZT49" s="1477"/>
      <c r="VZU49" s="1477"/>
      <c r="VZV49" s="1477"/>
      <c r="VZW49" s="1477"/>
      <c r="VZX49" s="1477"/>
      <c r="VZY49" s="1477"/>
      <c r="VZZ49" s="1477"/>
      <c r="WAA49" s="1477"/>
      <c r="WAB49" s="1477"/>
      <c r="WAC49" s="1477"/>
      <c r="WAD49" s="1477"/>
      <c r="WAE49" s="1477"/>
      <c r="WAF49" s="1477"/>
      <c r="WAG49" s="1477"/>
      <c r="WAH49" s="1477"/>
      <c r="WAI49" s="1477"/>
      <c r="WAJ49" s="1477"/>
      <c r="WAK49" s="1477"/>
      <c r="WAL49" s="1477"/>
      <c r="WAM49" s="1477"/>
      <c r="WAN49" s="1477"/>
      <c r="WAO49" s="1477"/>
      <c r="WAP49" s="1477"/>
      <c r="WAQ49" s="1477"/>
      <c r="WAR49" s="1477"/>
      <c r="WAS49" s="1477"/>
      <c r="WAT49" s="1477"/>
      <c r="WAU49" s="1477"/>
      <c r="WAV49" s="1477"/>
      <c r="WAW49" s="1477"/>
      <c r="WAX49" s="1477"/>
      <c r="WAY49" s="1477"/>
      <c r="WAZ49" s="1477"/>
      <c r="WBA49" s="1477"/>
      <c r="WBB49" s="1477"/>
      <c r="WBC49" s="1477"/>
      <c r="WBD49" s="1477"/>
      <c r="WBE49" s="1477"/>
      <c r="WBF49" s="1477"/>
      <c r="WBG49" s="1477"/>
      <c r="WBH49" s="1477"/>
      <c r="WBI49" s="1477"/>
      <c r="WBJ49" s="1477"/>
      <c r="WBK49" s="1477"/>
      <c r="WBL49" s="1477"/>
      <c r="WBM49" s="1477"/>
      <c r="WBN49" s="1477"/>
      <c r="WBO49" s="1477"/>
      <c r="WBP49" s="1477"/>
      <c r="WBQ49" s="1477"/>
      <c r="WBR49" s="1477"/>
      <c r="WBS49" s="1477"/>
      <c r="WBT49" s="1477"/>
      <c r="WBU49" s="1477"/>
      <c r="WBV49" s="1477"/>
      <c r="WBW49" s="1477"/>
      <c r="WBX49" s="1477"/>
      <c r="WBY49" s="1477"/>
      <c r="WBZ49" s="1477"/>
      <c r="WCA49" s="1477"/>
      <c r="WCB49" s="1477"/>
      <c r="WCC49" s="1477"/>
      <c r="WCD49" s="1477"/>
      <c r="WCE49" s="1477"/>
      <c r="WCF49" s="1477"/>
      <c r="WCG49" s="1477"/>
      <c r="WCH49" s="1477"/>
      <c r="WCI49" s="1477"/>
      <c r="WCJ49" s="1477"/>
      <c r="WCK49" s="1477"/>
      <c r="WCL49" s="1477"/>
      <c r="WCM49" s="1477"/>
      <c r="WCN49" s="1477"/>
      <c r="WCO49" s="1477"/>
      <c r="WCP49" s="1477"/>
      <c r="WCQ49" s="1477"/>
      <c r="WCR49" s="1477"/>
      <c r="WCS49" s="1477"/>
      <c r="WCT49" s="1477"/>
      <c r="WCU49" s="1477"/>
      <c r="WCV49" s="1477"/>
      <c r="WCW49" s="1477"/>
      <c r="WCX49" s="1477"/>
      <c r="WCY49" s="1477"/>
      <c r="WCZ49" s="1477"/>
      <c r="WDA49" s="1477"/>
      <c r="WDB49" s="1477"/>
      <c r="WDC49" s="1477"/>
      <c r="WDD49" s="1477"/>
      <c r="WDE49" s="1477"/>
      <c r="WDF49" s="1477"/>
      <c r="WDG49" s="1477"/>
      <c r="WDH49" s="1477"/>
      <c r="WDI49" s="1477"/>
      <c r="WDJ49" s="1477"/>
      <c r="WDK49" s="1477"/>
      <c r="WDL49" s="1477"/>
      <c r="WDM49" s="1477"/>
      <c r="WDN49" s="1477"/>
      <c r="WDO49" s="1477"/>
      <c r="WDP49" s="1477"/>
      <c r="WDQ49" s="1477"/>
      <c r="WDR49" s="1477"/>
      <c r="WDS49" s="1477"/>
      <c r="WDT49" s="1477"/>
      <c r="WDU49" s="1477"/>
      <c r="WDV49" s="1477"/>
      <c r="WDW49" s="1477"/>
      <c r="WDX49" s="1477"/>
      <c r="WDY49" s="1477"/>
      <c r="WDZ49" s="1477"/>
      <c r="WEA49" s="1477"/>
      <c r="WEB49" s="1477"/>
      <c r="WEC49" s="1477"/>
      <c r="WED49" s="1477"/>
      <c r="WEE49" s="1477"/>
      <c r="WEF49" s="1477"/>
      <c r="WEG49" s="1477"/>
      <c r="WEH49" s="1477"/>
      <c r="WEI49" s="1477"/>
      <c r="WEJ49" s="1477"/>
      <c r="WEK49" s="1477"/>
      <c r="WEL49" s="1477"/>
      <c r="WEM49" s="1477"/>
      <c r="WEN49" s="1477"/>
      <c r="WEO49" s="1477"/>
      <c r="WEP49" s="1477"/>
      <c r="WEQ49" s="1477"/>
      <c r="WER49" s="1477"/>
      <c r="WES49" s="1477"/>
      <c r="WET49" s="1477"/>
      <c r="WEU49" s="1477"/>
      <c r="WEV49" s="1477"/>
      <c r="WEW49" s="1477"/>
      <c r="WEX49" s="1477"/>
      <c r="WEY49" s="1477"/>
      <c r="WEZ49" s="1477"/>
      <c r="WFA49" s="1477"/>
      <c r="WFB49" s="1477"/>
      <c r="WFC49" s="1477"/>
      <c r="WFD49" s="1477"/>
      <c r="WFE49" s="1477"/>
      <c r="WFF49" s="1477"/>
      <c r="WFG49" s="1477"/>
      <c r="WFH49" s="1477"/>
      <c r="WFI49" s="1477"/>
      <c r="WFJ49" s="1477"/>
      <c r="WFK49" s="1477"/>
      <c r="WFL49" s="1477"/>
      <c r="WFM49" s="1477"/>
      <c r="WFN49" s="1477"/>
      <c r="WFO49" s="1477"/>
      <c r="WFP49" s="1477"/>
      <c r="WFQ49" s="1477"/>
      <c r="WFR49" s="1477"/>
      <c r="WFS49" s="1477"/>
      <c r="WFT49" s="1477"/>
      <c r="WFU49" s="1477"/>
      <c r="WFV49" s="1477"/>
      <c r="WFW49" s="1477"/>
      <c r="WFX49" s="1477"/>
      <c r="WFY49" s="1477"/>
      <c r="WFZ49" s="1477"/>
      <c r="WGA49" s="1477"/>
      <c r="WGB49" s="1477"/>
      <c r="WGC49" s="1477"/>
      <c r="WGD49" s="1477"/>
      <c r="WGE49" s="1477"/>
      <c r="WGF49" s="1477"/>
      <c r="WGG49" s="1477"/>
      <c r="WGH49" s="1477"/>
      <c r="WGI49" s="1477"/>
      <c r="WGJ49" s="1477"/>
      <c r="WGK49" s="1477"/>
      <c r="WGL49" s="1477"/>
      <c r="WGM49" s="1477"/>
      <c r="WGN49" s="1477"/>
      <c r="WGO49" s="1477"/>
      <c r="WGP49" s="1477"/>
      <c r="WGQ49" s="1477"/>
      <c r="WGR49" s="1477"/>
      <c r="WGS49" s="1477"/>
      <c r="WGT49" s="1477"/>
      <c r="WGU49" s="1477"/>
      <c r="WGV49" s="1477"/>
      <c r="WGW49" s="1477"/>
      <c r="WGX49" s="1477"/>
      <c r="WGY49" s="1477"/>
      <c r="WGZ49" s="1477"/>
      <c r="WHA49" s="1477"/>
      <c r="WHB49" s="1477"/>
      <c r="WHC49" s="1477"/>
      <c r="WHD49" s="1477"/>
      <c r="WHE49" s="1477"/>
      <c r="WHF49" s="1477"/>
      <c r="WHG49" s="1477"/>
      <c r="WHH49" s="1477"/>
      <c r="WHI49" s="1477"/>
      <c r="WHJ49" s="1477"/>
      <c r="WHK49" s="1477"/>
      <c r="WHL49" s="1477"/>
      <c r="WHM49" s="1477"/>
      <c r="WHN49" s="1477"/>
      <c r="WHO49" s="1477"/>
      <c r="WHP49" s="1477"/>
      <c r="WHQ49" s="1477"/>
      <c r="WHR49" s="1477"/>
      <c r="WHS49" s="1477"/>
      <c r="WHT49" s="1477"/>
      <c r="WHU49" s="1477"/>
      <c r="WHV49" s="1477"/>
      <c r="WHW49" s="1477"/>
      <c r="WHX49" s="1477"/>
      <c r="WHY49" s="1477"/>
      <c r="WHZ49" s="1477"/>
      <c r="WIA49" s="1477"/>
      <c r="WIB49" s="1477"/>
      <c r="WIC49" s="1477"/>
      <c r="WID49" s="1477"/>
      <c r="WIE49" s="1477"/>
      <c r="WIF49" s="1477"/>
      <c r="WIG49" s="1477"/>
      <c r="WIH49" s="1477"/>
      <c r="WII49" s="1477"/>
      <c r="WIJ49" s="1477"/>
      <c r="WIK49" s="1477"/>
      <c r="WIL49" s="1477"/>
      <c r="WIM49" s="1477"/>
      <c r="WIN49" s="1477"/>
      <c r="WIO49" s="1477"/>
      <c r="WIP49" s="1477"/>
      <c r="WIQ49" s="1477"/>
      <c r="WIR49" s="1477"/>
      <c r="WIS49" s="1477"/>
      <c r="WIT49" s="1477"/>
      <c r="WIU49" s="1477"/>
      <c r="WIV49" s="1477"/>
      <c r="WIW49" s="1477"/>
      <c r="WIX49" s="1477"/>
      <c r="WIY49" s="1477"/>
      <c r="WIZ49" s="1477"/>
      <c r="WJA49" s="1477"/>
      <c r="WJB49" s="1477"/>
      <c r="WJC49" s="1477"/>
      <c r="WJD49" s="1477"/>
      <c r="WJE49" s="1477"/>
      <c r="WJF49" s="1477"/>
      <c r="WJG49" s="1477"/>
      <c r="WJH49" s="1477"/>
      <c r="WJI49" s="1477"/>
      <c r="WJJ49" s="1477"/>
      <c r="WJK49" s="1477"/>
      <c r="WJL49" s="1477"/>
      <c r="WJM49" s="1477"/>
      <c r="WJN49" s="1477"/>
      <c r="WJO49" s="1477"/>
      <c r="WJP49" s="1477"/>
      <c r="WJQ49" s="1477"/>
      <c r="WJR49" s="1477"/>
      <c r="WJS49" s="1477"/>
      <c r="WJT49" s="1477"/>
      <c r="WJU49" s="1477"/>
      <c r="WJV49" s="1477"/>
      <c r="WJW49" s="1477"/>
      <c r="WJX49" s="1477"/>
      <c r="WJY49" s="1477"/>
      <c r="WJZ49" s="1477"/>
      <c r="WKA49" s="1477"/>
      <c r="WKB49" s="1477"/>
      <c r="WKC49" s="1477"/>
      <c r="WKD49" s="1477"/>
      <c r="WKE49" s="1477"/>
      <c r="WKF49" s="1477"/>
      <c r="WKG49" s="1477"/>
      <c r="WKH49" s="1477"/>
      <c r="WKI49" s="1477"/>
      <c r="WKJ49" s="1477"/>
      <c r="WKK49" s="1477"/>
      <c r="WKL49" s="1477"/>
      <c r="WKM49" s="1477"/>
      <c r="WKN49" s="1477"/>
      <c r="WKO49" s="1477"/>
      <c r="WKP49" s="1477"/>
      <c r="WKQ49" s="1477"/>
      <c r="WKR49" s="1477"/>
      <c r="WKS49" s="1477"/>
      <c r="WKT49" s="1477"/>
      <c r="WKU49" s="1477"/>
      <c r="WKV49" s="1477"/>
      <c r="WKW49" s="1477"/>
      <c r="WKX49" s="1477"/>
      <c r="WKY49" s="1477"/>
      <c r="WKZ49" s="1477"/>
      <c r="WLA49" s="1477"/>
      <c r="WLB49" s="1477"/>
      <c r="WLC49" s="1477"/>
      <c r="WLD49" s="1477"/>
      <c r="WLE49" s="1477"/>
      <c r="WLF49" s="1477"/>
      <c r="WLG49" s="1477"/>
      <c r="WLH49" s="1477"/>
      <c r="WLI49" s="1477"/>
      <c r="WLJ49" s="1477"/>
      <c r="WLK49" s="1477"/>
      <c r="WLL49" s="1477"/>
      <c r="WLM49" s="1477"/>
      <c r="WLN49" s="1477"/>
      <c r="WLO49" s="1477"/>
      <c r="WLP49" s="1477"/>
      <c r="WLQ49" s="1477"/>
      <c r="WLR49" s="1477"/>
      <c r="WLS49" s="1477"/>
      <c r="WLT49" s="1477"/>
      <c r="WLU49" s="1477"/>
      <c r="WLV49" s="1477"/>
      <c r="WLW49" s="1477"/>
      <c r="WLX49" s="1477"/>
      <c r="WLY49" s="1477"/>
      <c r="WLZ49" s="1477"/>
      <c r="WMA49" s="1477"/>
      <c r="WMB49" s="1477"/>
      <c r="WMC49" s="1477"/>
      <c r="WMD49" s="1477"/>
      <c r="WME49" s="1477"/>
      <c r="WMF49" s="1477"/>
      <c r="WMG49" s="1477"/>
      <c r="WMH49" s="1477"/>
      <c r="WMI49" s="1477"/>
      <c r="WMJ49" s="1477"/>
      <c r="WMK49" s="1477"/>
      <c r="WML49" s="1477"/>
      <c r="WMM49" s="1477"/>
      <c r="WMN49" s="1477"/>
      <c r="WMO49" s="1477"/>
      <c r="WMP49" s="1477"/>
      <c r="WMQ49" s="1477"/>
      <c r="WMR49" s="1477"/>
      <c r="WMS49" s="1477"/>
      <c r="WMT49" s="1477"/>
      <c r="WMU49" s="1477"/>
      <c r="WMV49" s="1477"/>
      <c r="WMW49" s="1477"/>
      <c r="WMX49" s="1477"/>
      <c r="WMY49" s="1477"/>
      <c r="WMZ49" s="1477"/>
      <c r="WNA49" s="1477"/>
      <c r="WNB49" s="1477"/>
      <c r="WNC49" s="1477"/>
      <c r="WND49" s="1477"/>
      <c r="WNE49" s="1477"/>
      <c r="WNF49" s="1477"/>
      <c r="WNG49" s="1477"/>
      <c r="WNH49" s="1477"/>
      <c r="WNI49" s="1477"/>
      <c r="WNJ49" s="1477"/>
      <c r="WNK49" s="1477"/>
      <c r="WNL49" s="1477"/>
      <c r="WNM49" s="1477"/>
      <c r="WNN49" s="1477"/>
      <c r="WNO49" s="1477"/>
      <c r="WNP49" s="1477"/>
      <c r="WNQ49" s="1477"/>
      <c r="WNR49" s="1477"/>
      <c r="WNS49" s="1477"/>
      <c r="WNT49" s="1477"/>
      <c r="WNU49" s="1477"/>
      <c r="WNV49" s="1477"/>
      <c r="WNW49" s="1477"/>
      <c r="WNX49" s="1477"/>
      <c r="WNY49" s="1477"/>
      <c r="WNZ49" s="1477"/>
      <c r="WOA49" s="1477"/>
      <c r="WOB49" s="1477"/>
      <c r="WOC49" s="1477"/>
      <c r="WOD49" s="1477"/>
      <c r="WOE49" s="1477"/>
      <c r="WOF49" s="1477"/>
      <c r="WOG49" s="1477"/>
      <c r="WOH49" s="1477"/>
      <c r="WOI49" s="1477"/>
      <c r="WOJ49" s="1477"/>
      <c r="WOK49" s="1477"/>
      <c r="WOL49" s="1477"/>
      <c r="WOM49" s="1477"/>
      <c r="WON49" s="1477"/>
      <c r="WOO49" s="1477"/>
      <c r="WOP49" s="1477"/>
      <c r="WOQ49" s="1477"/>
      <c r="WOR49" s="1477"/>
      <c r="WOS49" s="1477"/>
      <c r="WOT49" s="1477"/>
      <c r="WOU49" s="1477"/>
      <c r="WOV49" s="1477"/>
      <c r="WOW49" s="1477"/>
      <c r="WOX49" s="1477"/>
      <c r="WOY49" s="1477"/>
      <c r="WOZ49" s="1477"/>
      <c r="WPA49" s="1477"/>
      <c r="WPB49" s="1477"/>
      <c r="WPC49" s="1477"/>
      <c r="WPD49" s="1477"/>
      <c r="WPE49" s="1477"/>
      <c r="WPF49" s="1477"/>
      <c r="WPG49" s="1477"/>
      <c r="WPH49" s="1477"/>
      <c r="WPI49" s="1477"/>
      <c r="WPJ49" s="1477"/>
      <c r="WPK49" s="1477"/>
      <c r="WPL49" s="1477"/>
      <c r="WPM49" s="1477"/>
      <c r="WPN49" s="1477"/>
      <c r="WPO49" s="1477"/>
      <c r="WPP49" s="1477"/>
      <c r="WPQ49" s="1477"/>
      <c r="WPR49" s="1477"/>
      <c r="WPS49" s="1477"/>
      <c r="WPT49" s="1477"/>
      <c r="WPU49" s="1477"/>
      <c r="WPV49" s="1477"/>
      <c r="WPW49" s="1477"/>
      <c r="WPX49" s="1477"/>
      <c r="WPY49" s="1477"/>
      <c r="WPZ49" s="1477"/>
      <c r="WQA49" s="1477"/>
      <c r="WQB49" s="1477"/>
      <c r="WQC49" s="1477"/>
      <c r="WQD49" s="1477"/>
      <c r="WQE49" s="1477"/>
      <c r="WQF49" s="1477"/>
      <c r="WQG49" s="1477"/>
      <c r="WQH49" s="1477"/>
      <c r="WQI49" s="1477"/>
      <c r="WQJ49" s="1477"/>
      <c r="WQK49" s="1477"/>
      <c r="WQL49" s="1477"/>
      <c r="WQM49" s="1477"/>
      <c r="WQN49" s="1477"/>
      <c r="WQO49" s="1477"/>
      <c r="WQP49" s="1477"/>
      <c r="WQQ49" s="1477"/>
      <c r="WQR49" s="1477"/>
      <c r="WQS49" s="1477"/>
      <c r="WQT49" s="1477"/>
      <c r="WQU49" s="1477"/>
      <c r="WQV49" s="1477"/>
      <c r="WQW49" s="1477"/>
      <c r="WQX49" s="1477"/>
      <c r="WQY49" s="1477"/>
      <c r="WQZ49" s="1477"/>
      <c r="WRA49" s="1477"/>
      <c r="WRB49" s="1477"/>
      <c r="WRC49" s="1477"/>
      <c r="WRD49" s="1477"/>
      <c r="WRE49" s="1477"/>
      <c r="WRF49" s="1477"/>
      <c r="WRG49" s="1477"/>
      <c r="WRH49" s="1477"/>
      <c r="WRI49" s="1477"/>
      <c r="WRJ49" s="1477"/>
      <c r="WRK49" s="1477"/>
      <c r="WRL49" s="1477"/>
      <c r="WRM49" s="1477"/>
      <c r="WRN49" s="1477"/>
      <c r="WRO49" s="1477"/>
      <c r="WRP49" s="1477"/>
      <c r="WRQ49" s="1477"/>
      <c r="WRR49" s="1477"/>
      <c r="WRS49" s="1477"/>
      <c r="WRT49" s="1477"/>
      <c r="WRU49" s="1477"/>
      <c r="WRV49" s="1477"/>
      <c r="WRW49" s="1477"/>
      <c r="WRX49" s="1477"/>
      <c r="WRY49" s="1477"/>
      <c r="WRZ49" s="1477"/>
      <c r="WSA49" s="1477"/>
      <c r="WSB49" s="1477"/>
      <c r="WSC49" s="1477"/>
      <c r="WSD49" s="1477"/>
      <c r="WSE49" s="1477"/>
      <c r="WSF49" s="1477"/>
      <c r="WSG49" s="1477"/>
      <c r="WSH49" s="1477"/>
      <c r="WSI49" s="1477"/>
      <c r="WSJ49" s="1477"/>
      <c r="WSK49" s="1477"/>
      <c r="WSL49" s="1477"/>
      <c r="WSM49" s="1477"/>
      <c r="WSN49" s="1477"/>
      <c r="WSO49" s="1477"/>
      <c r="WSP49" s="1477"/>
      <c r="WSQ49" s="1477"/>
      <c r="WSR49" s="1477"/>
      <c r="WSS49" s="1477"/>
      <c r="WST49" s="1477"/>
      <c r="WSU49" s="1477"/>
      <c r="WSV49" s="1477"/>
      <c r="WSW49" s="1477"/>
      <c r="WSX49" s="1477"/>
      <c r="WSY49" s="1477"/>
      <c r="WSZ49" s="1477"/>
      <c r="WTA49" s="1477"/>
      <c r="WTB49" s="1477"/>
      <c r="WTC49" s="1477"/>
      <c r="WTD49" s="1477"/>
      <c r="WTE49" s="1477"/>
      <c r="WTF49" s="1477"/>
      <c r="WTG49" s="1477"/>
      <c r="WTH49" s="1477"/>
      <c r="WTI49" s="1477"/>
      <c r="WTJ49" s="1477"/>
      <c r="WTK49" s="1477"/>
      <c r="WTL49" s="1477"/>
      <c r="WTM49" s="1477"/>
      <c r="WTN49" s="1477"/>
      <c r="WTO49" s="1477"/>
      <c r="WTP49" s="1477"/>
      <c r="WTQ49" s="1477"/>
      <c r="WTR49" s="1477"/>
      <c r="WTS49" s="1477"/>
      <c r="WTT49" s="1477"/>
      <c r="WTU49" s="1477"/>
      <c r="WTV49" s="1477"/>
      <c r="WTW49" s="1477"/>
      <c r="WTX49" s="1477"/>
      <c r="WTY49" s="1477"/>
      <c r="WTZ49" s="1477"/>
      <c r="WUA49" s="1477"/>
      <c r="WUB49" s="1477"/>
      <c r="WUC49" s="1477"/>
      <c r="WUD49" s="1477"/>
      <c r="WUE49" s="1477"/>
      <c r="WUF49" s="1477"/>
      <c r="WUG49" s="1477"/>
      <c r="WUH49" s="1477"/>
      <c r="WUI49" s="1477"/>
      <c r="WUJ49" s="1477"/>
      <c r="WUK49" s="1477"/>
      <c r="WUL49" s="1477"/>
      <c r="WUM49" s="1477"/>
      <c r="WUN49" s="1477"/>
      <c r="WUO49" s="1477"/>
      <c r="WUP49" s="1477"/>
      <c r="WUQ49" s="1477"/>
      <c r="WUR49" s="1477"/>
      <c r="WUS49" s="1477"/>
      <c r="WUT49" s="1477"/>
      <c r="WUU49" s="1477"/>
      <c r="WUV49" s="1477"/>
      <c r="WUW49" s="1477"/>
      <c r="WUX49" s="1477"/>
      <c r="WUY49" s="1477"/>
      <c r="WUZ49" s="1477"/>
      <c r="WVA49" s="1477"/>
      <c r="WVB49" s="1477"/>
      <c r="WVC49" s="1477"/>
      <c r="WVD49" s="1477"/>
      <c r="WVE49" s="1477"/>
      <c r="WVF49" s="1477"/>
      <c r="WVG49" s="1477"/>
      <c r="WVH49" s="1477"/>
      <c r="WVI49" s="1477"/>
      <c r="WVJ49" s="1477"/>
      <c r="WVK49" s="1477"/>
      <c r="WVL49" s="1477"/>
      <c r="WVM49" s="1477"/>
      <c r="WVN49" s="1477"/>
      <c r="WVO49" s="1477"/>
      <c r="WVP49" s="1477"/>
      <c r="WVQ49" s="1477"/>
      <c r="WVR49" s="1477"/>
      <c r="WVS49" s="1477"/>
      <c r="WVT49" s="1477"/>
      <c r="WVU49" s="1477"/>
      <c r="WVV49" s="1477"/>
      <c r="WVW49" s="1477"/>
      <c r="WVX49" s="1477"/>
      <c r="WVY49" s="1477"/>
      <c r="WVZ49" s="1477"/>
      <c r="WWA49" s="1477"/>
      <c r="WWB49" s="1477"/>
      <c r="WWC49" s="1477"/>
      <c r="WWD49" s="1477"/>
      <c r="WWE49" s="1477"/>
      <c r="WWF49" s="1477"/>
      <c r="WWG49" s="1477"/>
      <c r="WWH49" s="1477"/>
      <c r="WWI49" s="1477"/>
      <c r="WWJ49" s="1477"/>
      <c r="WWK49" s="1477"/>
      <c r="WWL49" s="1477"/>
      <c r="WWM49" s="1477"/>
      <c r="WWN49" s="1477"/>
      <c r="WWO49" s="1477"/>
      <c r="WWP49" s="1477"/>
      <c r="WWQ49" s="1477"/>
      <c r="WWR49" s="1477"/>
      <c r="WWS49" s="1477"/>
      <c r="WWT49" s="1477"/>
      <c r="WWU49" s="1477"/>
      <c r="WWV49" s="1477"/>
      <c r="WWW49" s="1477"/>
      <c r="WWX49" s="1477"/>
      <c r="WWY49" s="1477"/>
      <c r="WWZ49" s="1477"/>
      <c r="WXA49" s="1477"/>
      <c r="WXB49" s="1477"/>
      <c r="WXC49" s="1477"/>
      <c r="WXD49" s="1477"/>
      <c r="WXE49" s="1477"/>
      <c r="WXF49" s="1477"/>
      <c r="WXG49" s="1477"/>
      <c r="WXH49" s="1477"/>
      <c r="WXI49" s="1477"/>
      <c r="WXJ49" s="1477"/>
      <c r="WXK49" s="1477"/>
      <c r="WXL49" s="1477"/>
      <c r="WXM49" s="1477"/>
      <c r="WXN49" s="1477"/>
      <c r="WXO49" s="1477"/>
      <c r="WXP49" s="1477"/>
      <c r="WXQ49" s="1477"/>
      <c r="WXR49" s="1477"/>
      <c r="WXS49" s="1477"/>
      <c r="WXT49" s="1477"/>
      <c r="WXU49" s="1477"/>
      <c r="WXV49" s="1477"/>
      <c r="WXW49" s="1477"/>
      <c r="WXX49" s="1477"/>
      <c r="WXY49" s="1477"/>
      <c r="WXZ49" s="1477"/>
      <c r="WYA49" s="1477"/>
      <c r="WYB49" s="1477"/>
      <c r="WYC49" s="1477"/>
      <c r="WYD49" s="1477"/>
      <c r="WYE49" s="1477"/>
      <c r="WYF49" s="1477"/>
      <c r="WYG49" s="1477"/>
      <c r="WYH49" s="1477"/>
      <c r="WYI49" s="1477"/>
      <c r="WYJ49" s="1477"/>
      <c r="WYK49" s="1477"/>
      <c r="WYL49" s="1477"/>
      <c r="WYM49" s="1477"/>
      <c r="WYN49" s="1477"/>
      <c r="WYO49" s="1477"/>
      <c r="WYP49" s="1477"/>
      <c r="WYQ49" s="1477"/>
      <c r="WYR49" s="1477"/>
      <c r="WYS49" s="1477"/>
      <c r="WYT49" s="1477"/>
      <c r="WYU49" s="1477"/>
      <c r="WYV49" s="1477"/>
      <c r="WYW49" s="1477"/>
      <c r="WYX49" s="1477"/>
      <c r="WYY49" s="1477"/>
      <c r="WYZ49" s="1477"/>
      <c r="WZA49" s="1477"/>
      <c r="WZB49" s="1477"/>
      <c r="WZC49" s="1477"/>
      <c r="WZD49" s="1477"/>
      <c r="WZE49" s="1477"/>
      <c r="WZF49" s="1477"/>
      <c r="WZG49" s="1477"/>
      <c r="WZH49" s="1477"/>
      <c r="WZI49" s="1477"/>
      <c r="WZJ49" s="1477"/>
      <c r="WZK49" s="1477"/>
      <c r="WZL49" s="1477"/>
      <c r="WZM49" s="1477"/>
      <c r="WZN49" s="1477"/>
      <c r="WZO49" s="1477"/>
      <c r="WZP49" s="1477"/>
      <c r="WZQ49" s="1477"/>
      <c r="WZR49" s="1477"/>
      <c r="WZS49" s="1477"/>
      <c r="WZT49" s="1477"/>
      <c r="WZU49" s="1477"/>
      <c r="WZV49" s="1477"/>
      <c r="WZW49" s="1477"/>
      <c r="WZX49" s="1477"/>
      <c r="WZY49" s="1477"/>
      <c r="WZZ49" s="1477"/>
      <c r="XAA49" s="1477"/>
      <c r="XAB49" s="1477"/>
      <c r="XAC49" s="1477"/>
      <c r="XAD49" s="1477"/>
      <c r="XAE49" s="1477"/>
      <c r="XAF49" s="1477"/>
      <c r="XAG49" s="1477"/>
      <c r="XAH49" s="1477"/>
      <c r="XAI49" s="1477"/>
      <c r="XAJ49" s="1477"/>
      <c r="XAK49" s="1477"/>
      <c r="XAL49" s="1477"/>
      <c r="XAM49" s="1477"/>
      <c r="XAN49" s="1477"/>
      <c r="XAO49" s="1477"/>
      <c r="XAP49" s="1477"/>
      <c r="XAQ49" s="1477"/>
      <c r="XAR49" s="1477"/>
      <c r="XAS49" s="1477"/>
      <c r="XAT49" s="1477"/>
      <c r="XAU49" s="1477"/>
      <c r="XAV49" s="1477"/>
      <c r="XAW49" s="1477"/>
      <c r="XAX49" s="1477"/>
      <c r="XAY49" s="1477"/>
      <c r="XAZ49" s="1477"/>
      <c r="XBA49" s="1477"/>
      <c r="XBB49" s="1477"/>
      <c r="XBC49" s="1477"/>
      <c r="XBD49" s="1477"/>
      <c r="XBE49" s="1477"/>
      <c r="XBF49" s="1477"/>
      <c r="XBG49" s="1477"/>
      <c r="XBH49" s="1477"/>
      <c r="XBI49" s="1477"/>
      <c r="XBJ49" s="1477"/>
      <c r="XBK49" s="1477"/>
      <c r="XBL49" s="1477"/>
      <c r="XBM49" s="1477"/>
      <c r="XBN49" s="1477"/>
      <c r="XBO49" s="1477"/>
      <c r="XBP49" s="1477"/>
      <c r="XBQ49" s="1477"/>
      <c r="XBR49" s="1477"/>
      <c r="XBS49" s="1477"/>
      <c r="XBT49" s="1477"/>
      <c r="XBU49" s="1477"/>
      <c r="XBV49" s="1477"/>
      <c r="XBW49" s="1477"/>
      <c r="XBX49" s="1477"/>
      <c r="XBY49" s="1477"/>
      <c r="XBZ49" s="1477"/>
      <c r="XCA49" s="1477"/>
      <c r="XCB49" s="1477"/>
      <c r="XCC49" s="1477"/>
      <c r="XCD49" s="1477"/>
      <c r="XCE49" s="1477"/>
      <c r="XCF49" s="1477"/>
      <c r="XCG49" s="1477"/>
      <c r="XCH49" s="1477"/>
      <c r="XCI49" s="1477"/>
      <c r="XCJ49" s="1477"/>
      <c r="XCK49" s="1477"/>
      <c r="XCL49" s="1477"/>
      <c r="XCM49" s="1477"/>
      <c r="XCN49" s="1477"/>
      <c r="XCO49" s="1477"/>
      <c r="XCP49" s="1477"/>
      <c r="XCQ49" s="1477"/>
      <c r="XCR49" s="1477"/>
      <c r="XCS49" s="1477"/>
      <c r="XCT49" s="1477"/>
      <c r="XCU49" s="1477"/>
      <c r="XCV49" s="1477"/>
      <c r="XCW49" s="1477"/>
      <c r="XCX49" s="1477"/>
      <c r="XCY49" s="1477"/>
      <c r="XCZ49" s="1477"/>
      <c r="XDA49" s="1477"/>
      <c r="XDB49" s="1477"/>
      <c r="XDC49" s="1477"/>
      <c r="XDD49" s="1477"/>
      <c r="XDE49" s="1477"/>
      <c r="XDF49" s="1477"/>
      <c r="XDG49" s="1477"/>
      <c r="XDH49" s="1477"/>
      <c r="XDI49" s="1477"/>
      <c r="XDJ49" s="1477"/>
      <c r="XDK49" s="1477"/>
      <c r="XDL49" s="1477"/>
      <c r="XDM49" s="1477"/>
      <c r="XDN49" s="1477"/>
      <c r="XDO49" s="1477"/>
      <c r="XDP49" s="1477"/>
      <c r="XDQ49" s="1477"/>
      <c r="XDR49" s="1477"/>
      <c r="XDS49" s="1477"/>
      <c r="XDT49" s="1477"/>
      <c r="XDU49" s="1477"/>
      <c r="XDV49" s="1477"/>
      <c r="XDW49" s="1477"/>
      <c r="XDX49" s="1477"/>
      <c r="XDY49" s="1477"/>
      <c r="XDZ49" s="1477"/>
      <c r="XEA49" s="1477"/>
      <c r="XEB49" s="1477"/>
      <c r="XEC49" s="1477"/>
      <c r="XED49" s="1477"/>
      <c r="XEE49" s="1477"/>
      <c r="XEF49" s="1477"/>
      <c r="XEG49" s="1477"/>
      <c r="XEH49" s="1477"/>
      <c r="XEI49" s="1477"/>
      <c r="XEJ49" s="1477"/>
      <c r="XEK49" s="1477"/>
      <c r="XEL49" s="1477"/>
      <c r="XEM49" s="1477"/>
      <c r="XEN49" s="1477"/>
      <c r="XEO49" s="1477"/>
      <c r="XEP49" s="1477"/>
      <c r="XEQ49" s="1477"/>
      <c r="XER49" s="1477"/>
      <c r="XES49" s="1477"/>
      <c r="XET49" s="1477"/>
      <c r="XEU49" s="1477"/>
      <c r="XEV49" s="1477"/>
      <c r="XEW49" s="1477"/>
      <c r="XEX49" s="1477"/>
      <c r="XEY49" s="1477"/>
      <c r="XEZ49" s="1477"/>
      <c r="XFA49" s="1477"/>
      <c r="XFB49" s="1477"/>
      <c r="XFC49" s="1477"/>
      <c r="XFD49" s="1477"/>
    </row>
    <row r="50" spans="2:16384" ht="15" customHeight="1" x14ac:dyDescent="0.2">
      <c r="B50" s="459"/>
      <c r="C50" s="459"/>
      <c r="D50" s="459"/>
      <c r="E50" s="459"/>
      <c r="F50" s="459"/>
      <c r="G50" s="459"/>
      <c r="H50" s="459"/>
      <c r="I50" s="459"/>
      <c r="J50" s="459"/>
      <c r="K50" s="459"/>
      <c r="L50" s="459"/>
      <c r="M50" s="459"/>
      <c r="N50" s="459"/>
      <c r="O50" s="459"/>
      <c r="P50" s="459"/>
      <c r="Q50" s="459"/>
    </row>
    <row r="51" spans="2:16384" ht="15" customHeight="1" x14ac:dyDescent="0.25">
      <c r="M51" s="723"/>
      <c r="N51" s="723"/>
      <c r="O51" s="723"/>
    </row>
    <row r="52" spans="2:16384" ht="15" customHeight="1" x14ac:dyDescent="0.25">
      <c r="M52" s="723"/>
      <c r="N52" s="723"/>
      <c r="O52" s="723"/>
    </row>
    <row r="53" spans="2:16384" ht="15" customHeight="1" x14ac:dyDescent="0.25">
      <c r="M53" s="723"/>
      <c r="N53" s="723"/>
      <c r="O53" s="723"/>
    </row>
    <row r="54" spans="2:16384" ht="15" customHeight="1" x14ac:dyDescent="0.25">
      <c r="M54" s="723"/>
      <c r="N54" s="723"/>
      <c r="O54" s="723"/>
    </row>
    <row r="55" spans="2:16384" ht="15" customHeight="1" x14ac:dyDescent="0.25">
      <c r="M55" s="723"/>
      <c r="N55" s="723"/>
      <c r="O55" s="723"/>
    </row>
    <row r="56" spans="2:16384" ht="15" customHeight="1" x14ac:dyDescent="0.25">
      <c r="M56" s="723"/>
      <c r="N56" s="723"/>
      <c r="O56" s="723"/>
    </row>
    <row r="57" spans="2:16384" ht="15" customHeight="1" x14ac:dyDescent="0.25">
      <c r="M57" s="723"/>
      <c r="N57" s="723"/>
      <c r="O57" s="723"/>
    </row>
    <row r="58" spans="2:16384" ht="15" customHeight="1" x14ac:dyDescent="0.25">
      <c r="M58" s="723"/>
      <c r="N58" s="723"/>
      <c r="O58" s="723"/>
    </row>
    <row r="59" spans="2:16384" ht="15" customHeight="1" x14ac:dyDescent="0.25">
      <c r="M59" s="723"/>
      <c r="N59" s="723"/>
      <c r="O59" s="723"/>
    </row>
    <row r="60" spans="2:16384" ht="15" customHeight="1" x14ac:dyDescent="0.25">
      <c r="M60" s="723"/>
      <c r="N60" s="723"/>
      <c r="O60" s="723"/>
    </row>
    <row r="61" spans="2:16384" ht="15" customHeight="1" x14ac:dyDescent="0.25">
      <c r="M61" s="723"/>
      <c r="N61" s="723"/>
      <c r="O61" s="723"/>
    </row>
    <row r="62" spans="2:16384" ht="15" customHeight="1" x14ac:dyDescent="0.25">
      <c r="M62" s="723"/>
      <c r="N62" s="723"/>
      <c r="O62" s="723"/>
    </row>
    <row r="63" spans="2:16384" ht="15" customHeight="1" x14ac:dyDescent="0.25">
      <c r="M63" s="723"/>
      <c r="N63" s="723"/>
      <c r="O63" s="723"/>
    </row>
    <row r="64" spans="2:16384" ht="15" customHeight="1" x14ac:dyDescent="0.25">
      <c r="M64" s="723"/>
      <c r="N64" s="723"/>
      <c r="O64" s="723"/>
    </row>
    <row r="65" spans="13:15" ht="15" customHeight="1" x14ac:dyDescent="0.25">
      <c r="M65" s="723"/>
      <c r="N65" s="723"/>
      <c r="O65" s="723"/>
    </row>
    <row r="66" spans="13:15" ht="15" customHeight="1" x14ac:dyDescent="0.25">
      <c r="M66" s="723"/>
      <c r="N66" s="723"/>
      <c r="O66" s="723"/>
    </row>
    <row r="67" spans="13:15" ht="15" customHeight="1" x14ac:dyDescent="0.25">
      <c r="M67" s="723"/>
      <c r="N67" s="723"/>
      <c r="O67" s="723"/>
    </row>
    <row r="68" spans="13:15" ht="15" customHeight="1" x14ac:dyDescent="0.25">
      <c r="M68" s="723"/>
      <c r="N68" s="723"/>
      <c r="O68" s="723"/>
    </row>
    <row r="69" spans="13:15" ht="15" customHeight="1" x14ac:dyDescent="0.25">
      <c r="M69" s="723"/>
      <c r="N69" s="723"/>
      <c r="O69" s="723"/>
    </row>
    <row r="70" spans="13:15" ht="15" customHeight="1" x14ac:dyDescent="0.25">
      <c r="M70" s="723"/>
      <c r="N70" s="723"/>
      <c r="O70" s="723"/>
    </row>
    <row r="71" spans="13:15" ht="15" customHeight="1" x14ac:dyDescent="0.25">
      <c r="M71" s="723"/>
      <c r="N71" s="723"/>
      <c r="O71" s="723"/>
    </row>
    <row r="72" spans="13:15" ht="15" customHeight="1" x14ac:dyDescent="0.25">
      <c r="M72" s="723"/>
      <c r="N72" s="723"/>
      <c r="O72" s="723"/>
    </row>
    <row r="73" spans="13:15" ht="15" customHeight="1" x14ac:dyDescent="0.25">
      <c r="M73" s="723"/>
      <c r="N73" s="723"/>
      <c r="O73" s="723"/>
    </row>
    <row r="74" spans="13:15" ht="15" customHeight="1" x14ac:dyDescent="0.25">
      <c r="M74" s="723"/>
      <c r="N74" s="723"/>
      <c r="O74" s="723"/>
    </row>
    <row r="75" spans="13:15" ht="15" customHeight="1" x14ac:dyDescent="0.25">
      <c r="M75" s="723"/>
      <c r="N75" s="723"/>
      <c r="O75" s="723"/>
    </row>
    <row r="76" spans="13:15" ht="15" customHeight="1" x14ac:dyDescent="0.25">
      <c r="M76" s="723"/>
      <c r="N76" s="723"/>
      <c r="O76" s="723"/>
    </row>
    <row r="77" spans="13:15" ht="15" customHeight="1" x14ac:dyDescent="0.25">
      <c r="M77" s="723"/>
      <c r="N77" s="723"/>
      <c r="O77" s="723"/>
    </row>
    <row r="78" spans="13:15" ht="15" customHeight="1" x14ac:dyDescent="0.25">
      <c r="M78" s="723"/>
      <c r="N78" s="723"/>
      <c r="O78" s="723"/>
    </row>
    <row r="79" spans="13:15" ht="15" customHeight="1" x14ac:dyDescent="0.25">
      <c r="M79" s="723"/>
      <c r="N79" s="723"/>
      <c r="O79" s="723"/>
    </row>
    <row r="80" spans="13:15" ht="15" customHeight="1" x14ac:dyDescent="0.25">
      <c r="M80" s="723"/>
      <c r="N80" s="723"/>
      <c r="O80" s="723"/>
    </row>
    <row r="81" spans="13:15" ht="15" customHeight="1" x14ac:dyDescent="0.25">
      <c r="M81" s="723"/>
      <c r="N81" s="723"/>
      <c r="O81" s="723"/>
    </row>
    <row r="82" spans="13:15" ht="15" customHeight="1" x14ac:dyDescent="0.25">
      <c r="M82" s="723"/>
      <c r="N82" s="723"/>
      <c r="O82" s="723"/>
    </row>
    <row r="83" spans="13:15" ht="15" customHeight="1" x14ac:dyDescent="0.25">
      <c r="M83" s="723"/>
      <c r="N83" s="723"/>
      <c r="O83" s="723"/>
    </row>
    <row r="84" spans="13:15" ht="15" customHeight="1" x14ac:dyDescent="0.25">
      <c r="M84" s="723"/>
      <c r="N84" s="723"/>
      <c r="O84" s="723"/>
    </row>
    <row r="85" spans="13:15" ht="15" customHeight="1" x14ac:dyDescent="0.25">
      <c r="M85" s="723"/>
      <c r="N85" s="723"/>
      <c r="O85" s="723"/>
    </row>
    <row r="86" spans="13:15" ht="15" customHeight="1" x14ac:dyDescent="0.25">
      <c r="M86" s="723"/>
      <c r="N86" s="723"/>
      <c r="O86" s="723"/>
    </row>
    <row r="87" spans="13:15" ht="15" customHeight="1" x14ac:dyDescent="0.25">
      <c r="M87" s="723"/>
      <c r="N87" s="723"/>
      <c r="O87" s="723"/>
    </row>
    <row r="88" spans="13:15" ht="15" customHeight="1" x14ac:dyDescent="0.25">
      <c r="M88" s="723"/>
      <c r="N88" s="723"/>
      <c r="O88" s="723"/>
    </row>
    <row r="89" spans="13:15" ht="15" customHeight="1" x14ac:dyDescent="0.25">
      <c r="M89" s="723"/>
      <c r="N89" s="723"/>
      <c r="O89" s="723"/>
    </row>
    <row r="90" spans="13:15" ht="15" customHeight="1" x14ac:dyDescent="0.25">
      <c r="M90" s="723"/>
      <c r="N90" s="723"/>
      <c r="O90" s="723"/>
    </row>
    <row r="91" spans="13:15" ht="15" customHeight="1" x14ac:dyDescent="0.25">
      <c r="M91" s="723"/>
      <c r="N91" s="723"/>
      <c r="O91" s="723"/>
    </row>
  </sheetData>
  <autoFilter ref="A16:K41">
    <filterColumn colId="0">
      <customFilters>
        <customFilter operator="notEqual" val=" "/>
      </customFilters>
    </filterColumn>
    <filterColumn colId="3" showButton="0"/>
  </autoFilter>
  <mergeCells count="50">
    <mergeCell ref="B7:K7"/>
    <mergeCell ref="B4:K4"/>
    <mergeCell ref="M4:O4"/>
    <mergeCell ref="B5:K5"/>
    <mergeCell ref="M5:O5"/>
    <mergeCell ref="B6:K6"/>
    <mergeCell ref="D18:E18"/>
    <mergeCell ref="B8:K8"/>
    <mergeCell ref="B9:K9"/>
    <mergeCell ref="M9:O9"/>
    <mergeCell ref="B10:K10"/>
    <mergeCell ref="B11:K11"/>
    <mergeCell ref="B12:K12"/>
    <mergeCell ref="B13:K13"/>
    <mergeCell ref="M13:O13"/>
    <mergeCell ref="C15:J15"/>
    <mergeCell ref="D16:E16"/>
    <mergeCell ref="D17:E17"/>
    <mergeCell ref="B30:K30"/>
    <mergeCell ref="D19:E19"/>
    <mergeCell ref="D20:E20"/>
    <mergeCell ref="D21:E21"/>
    <mergeCell ref="D22:E22"/>
    <mergeCell ref="D23:E23"/>
    <mergeCell ref="D24:E24"/>
    <mergeCell ref="D25:E25"/>
    <mergeCell ref="D26:E26"/>
    <mergeCell ref="D27:E27"/>
    <mergeCell ref="D28:E28"/>
    <mergeCell ref="D29:E29"/>
    <mergeCell ref="K37:K38"/>
    <mergeCell ref="C38:E38"/>
    <mergeCell ref="B31:K31"/>
    <mergeCell ref="B34:K34"/>
    <mergeCell ref="B35:K35"/>
    <mergeCell ref="C36:E36"/>
    <mergeCell ref="F36:H36"/>
    <mergeCell ref="I36:J36"/>
    <mergeCell ref="C41:E41"/>
    <mergeCell ref="F41:H41"/>
    <mergeCell ref="I41:J41"/>
    <mergeCell ref="B37:B38"/>
    <mergeCell ref="C37:E37"/>
    <mergeCell ref="F37:H37"/>
    <mergeCell ref="I37:J38"/>
    <mergeCell ref="C39:E39"/>
    <mergeCell ref="I39:J39"/>
    <mergeCell ref="C40:E40"/>
    <mergeCell ref="F40:H40"/>
    <mergeCell ref="I40:J40"/>
  </mergeCells>
  <printOptions horizontalCentered="1"/>
  <pageMargins left="0.39370078740157483" right="0.39370078740157483" top="0.39370078740157483" bottom="0.39370078740157483" header="0.31496062992125984" footer="0.31496062992125984"/>
  <pageSetup paperSize="9" scale="65" fitToHeight="5" orientation="portrait" blackAndWhite="1"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view="pageBreakPreview" topLeftCell="B43" zoomScaleNormal="100" zoomScaleSheetLayoutView="100" workbookViewId="0">
      <selection activeCell="B45" sqref="B45:G52"/>
    </sheetView>
  </sheetViews>
  <sheetFormatPr defaultRowHeight="12.75" x14ac:dyDescent="0.2"/>
  <cols>
    <col min="1" max="1" width="3.7109375" style="225" customWidth="1"/>
    <col min="2" max="2" width="26.85546875" style="225" customWidth="1"/>
    <col min="3" max="3" width="18.42578125" style="225" customWidth="1"/>
    <col min="4" max="4" width="9.7109375" style="226" customWidth="1"/>
    <col min="5" max="5" width="9.5703125" style="225" bestFit="1" customWidth="1"/>
    <col min="6" max="6" width="9.140625" style="225"/>
    <col min="7" max="7" width="12.85546875" style="225" customWidth="1"/>
    <col min="8" max="256" width="9.140625" style="225"/>
    <col min="257" max="257" width="3.7109375" style="225" customWidth="1"/>
    <col min="258" max="258" width="26.85546875" style="225" customWidth="1"/>
    <col min="259" max="259" width="18.42578125" style="225" customWidth="1"/>
    <col min="260" max="260" width="9.7109375" style="225" customWidth="1"/>
    <col min="261" max="261" width="9.5703125" style="225" bestFit="1" customWidth="1"/>
    <col min="262" max="262" width="9.140625" style="225"/>
    <col min="263" max="263" width="12.85546875" style="225" customWidth="1"/>
    <col min="264" max="512" width="9.140625" style="225"/>
    <col min="513" max="513" width="3.7109375" style="225" customWidth="1"/>
    <col min="514" max="514" width="26.85546875" style="225" customWidth="1"/>
    <col min="515" max="515" width="18.42578125" style="225" customWidth="1"/>
    <col min="516" max="516" width="9.7109375" style="225" customWidth="1"/>
    <col min="517" max="517" width="9.5703125" style="225" bestFit="1" customWidth="1"/>
    <col min="518" max="518" width="9.140625" style="225"/>
    <col min="519" max="519" width="12.85546875" style="225" customWidth="1"/>
    <col min="520" max="768" width="9.140625" style="225"/>
    <col min="769" max="769" width="3.7109375" style="225" customWidth="1"/>
    <col min="770" max="770" width="26.85546875" style="225" customWidth="1"/>
    <col min="771" max="771" width="18.42578125" style="225" customWidth="1"/>
    <col min="772" max="772" width="9.7109375" style="225" customWidth="1"/>
    <col min="773" max="773" width="9.5703125" style="225" bestFit="1" customWidth="1"/>
    <col min="774" max="774" width="9.140625" style="225"/>
    <col min="775" max="775" width="12.85546875" style="225" customWidth="1"/>
    <col min="776" max="1024" width="9.140625" style="225"/>
    <col min="1025" max="1025" width="3.7109375" style="225" customWidth="1"/>
    <col min="1026" max="1026" width="26.85546875" style="225" customWidth="1"/>
    <col min="1027" max="1027" width="18.42578125" style="225" customWidth="1"/>
    <col min="1028" max="1028" width="9.7109375" style="225" customWidth="1"/>
    <col min="1029" max="1029" width="9.5703125" style="225" bestFit="1" customWidth="1"/>
    <col min="1030" max="1030" width="9.140625" style="225"/>
    <col min="1031" max="1031" width="12.85546875" style="225" customWidth="1"/>
    <col min="1032" max="1280" width="9.140625" style="225"/>
    <col min="1281" max="1281" width="3.7109375" style="225" customWidth="1"/>
    <col min="1282" max="1282" width="26.85546875" style="225" customWidth="1"/>
    <col min="1283" max="1283" width="18.42578125" style="225" customWidth="1"/>
    <col min="1284" max="1284" width="9.7109375" style="225" customWidth="1"/>
    <col min="1285" max="1285" width="9.5703125" style="225" bestFit="1" customWidth="1"/>
    <col min="1286" max="1286" width="9.140625" style="225"/>
    <col min="1287" max="1287" width="12.85546875" style="225" customWidth="1"/>
    <col min="1288" max="1536" width="9.140625" style="225"/>
    <col min="1537" max="1537" width="3.7109375" style="225" customWidth="1"/>
    <col min="1538" max="1538" width="26.85546875" style="225" customWidth="1"/>
    <col min="1539" max="1539" width="18.42578125" style="225" customWidth="1"/>
    <col min="1540" max="1540" width="9.7109375" style="225" customWidth="1"/>
    <col min="1541" max="1541" width="9.5703125" style="225" bestFit="1" customWidth="1"/>
    <col min="1542" max="1542" width="9.140625" style="225"/>
    <col min="1543" max="1543" width="12.85546875" style="225" customWidth="1"/>
    <col min="1544" max="1792" width="9.140625" style="225"/>
    <col min="1793" max="1793" width="3.7109375" style="225" customWidth="1"/>
    <col min="1794" max="1794" width="26.85546875" style="225" customWidth="1"/>
    <col min="1795" max="1795" width="18.42578125" style="225" customWidth="1"/>
    <col min="1796" max="1796" width="9.7109375" style="225" customWidth="1"/>
    <col min="1797" max="1797" width="9.5703125" style="225" bestFit="1" customWidth="1"/>
    <col min="1798" max="1798" width="9.140625" style="225"/>
    <col min="1799" max="1799" width="12.85546875" style="225" customWidth="1"/>
    <col min="1800" max="2048" width="9.140625" style="225"/>
    <col min="2049" max="2049" width="3.7109375" style="225" customWidth="1"/>
    <col min="2050" max="2050" width="26.85546875" style="225" customWidth="1"/>
    <col min="2051" max="2051" width="18.42578125" style="225" customWidth="1"/>
    <col min="2052" max="2052" width="9.7109375" style="225" customWidth="1"/>
    <col min="2053" max="2053" width="9.5703125" style="225" bestFit="1" customWidth="1"/>
    <col min="2054" max="2054" width="9.140625" style="225"/>
    <col min="2055" max="2055" width="12.85546875" style="225" customWidth="1"/>
    <col min="2056" max="2304" width="9.140625" style="225"/>
    <col min="2305" max="2305" width="3.7109375" style="225" customWidth="1"/>
    <col min="2306" max="2306" width="26.85546875" style="225" customWidth="1"/>
    <col min="2307" max="2307" width="18.42578125" style="225" customWidth="1"/>
    <col min="2308" max="2308" width="9.7109375" style="225" customWidth="1"/>
    <col min="2309" max="2309" width="9.5703125" style="225" bestFit="1" customWidth="1"/>
    <col min="2310" max="2310" width="9.140625" style="225"/>
    <col min="2311" max="2311" width="12.85546875" style="225" customWidth="1"/>
    <col min="2312" max="2560" width="9.140625" style="225"/>
    <col min="2561" max="2561" width="3.7109375" style="225" customWidth="1"/>
    <col min="2562" max="2562" width="26.85546875" style="225" customWidth="1"/>
    <col min="2563" max="2563" width="18.42578125" style="225" customWidth="1"/>
    <col min="2564" max="2564" width="9.7109375" style="225" customWidth="1"/>
    <col min="2565" max="2565" width="9.5703125" style="225" bestFit="1" customWidth="1"/>
    <col min="2566" max="2566" width="9.140625" style="225"/>
    <col min="2567" max="2567" width="12.85546875" style="225" customWidth="1"/>
    <col min="2568" max="2816" width="9.140625" style="225"/>
    <col min="2817" max="2817" width="3.7109375" style="225" customWidth="1"/>
    <col min="2818" max="2818" width="26.85546875" style="225" customWidth="1"/>
    <col min="2819" max="2819" width="18.42578125" style="225" customWidth="1"/>
    <col min="2820" max="2820" width="9.7109375" style="225" customWidth="1"/>
    <col min="2821" max="2821" width="9.5703125" style="225" bestFit="1" customWidth="1"/>
    <col min="2822" max="2822" width="9.140625" style="225"/>
    <col min="2823" max="2823" width="12.85546875" style="225" customWidth="1"/>
    <col min="2824" max="3072" width="9.140625" style="225"/>
    <col min="3073" max="3073" width="3.7109375" style="225" customWidth="1"/>
    <col min="3074" max="3074" width="26.85546875" style="225" customWidth="1"/>
    <col min="3075" max="3075" width="18.42578125" style="225" customWidth="1"/>
    <col min="3076" max="3076" width="9.7109375" style="225" customWidth="1"/>
    <col min="3077" max="3077" width="9.5703125" style="225" bestFit="1" customWidth="1"/>
    <col min="3078" max="3078" width="9.140625" style="225"/>
    <col min="3079" max="3079" width="12.85546875" style="225" customWidth="1"/>
    <col min="3080" max="3328" width="9.140625" style="225"/>
    <col min="3329" max="3329" width="3.7109375" style="225" customWidth="1"/>
    <col min="3330" max="3330" width="26.85546875" style="225" customWidth="1"/>
    <col min="3331" max="3331" width="18.42578125" style="225" customWidth="1"/>
    <col min="3332" max="3332" width="9.7109375" style="225" customWidth="1"/>
    <col min="3333" max="3333" width="9.5703125" style="225" bestFit="1" customWidth="1"/>
    <col min="3334" max="3334" width="9.140625" style="225"/>
    <col min="3335" max="3335" width="12.85546875" style="225" customWidth="1"/>
    <col min="3336" max="3584" width="9.140625" style="225"/>
    <col min="3585" max="3585" width="3.7109375" style="225" customWidth="1"/>
    <col min="3586" max="3586" width="26.85546875" style="225" customWidth="1"/>
    <col min="3587" max="3587" width="18.42578125" style="225" customWidth="1"/>
    <col min="3588" max="3588" width="9.7109375" style="225" customWidth="1"/>
    <col min="3589" max="3589" width="9.5703125" style="225" bestFit="1" customWidth="1"/>
    <col min="3590" max="3590" width="9.140625" style="225"/>
    <col min="3591" max="3591" width="12.85546875" style="225" customWidth="1"/>
    <col min="3592" max="3840" width="9.140625" style="225"/>
    <col min="3841" max="3841" width="3.7109375" style="225" customWidth="1"/>
    <col min="3842" max="3842" width="26.85546875" style="225" customWidth="1"/>
    <col min="3843" max="3843" width="18.42578125" style="225" customWidth="1"/>
    <col min="3844" max="3844" width="9.7109375" style="225" customWidth="1"/>
    <col min="3845" max="3845" width="9.5703125" style="225" bestFit="1" customWidth="1"/>
    <col min="3846" max="3846" width="9.140625" style="225"/>
    <col min="3847" max="3847" width="12.85546875" style="225" customWidth="1"/>
    <col min="3848" max="4096" width="9.140625" style="225"/>
    <col min="4097" max="4097" width="3.7109375" style="225" customWidth="1"/>
    <col min="4098" max="4098" width="26.85546875" style="225" customWidth="1"/>
    <col min="4099" max="4099" width="18.42578125" style="225" customWidth="1"/>
    <col min="4100" max="4100" width="9.7109375" style="225" customWidth="1"/>
    <col min="4101" max="4101" width="9.5703125" style="225" bestFit="1" customWidth="1"/>
    <col min="4102" max="4102" width="9.140625" style="225"/>
    <col min="4103" max="4103" width="12.85546875" style="225" customWidth="1"/>
    <col min="4104" max="4352" width="9.140625" style="225"/>
    <col min="4353" max="4353" width="3.7109375" style="225" customWidth="1"/>
    <col min="4354" max="4354" width="26.85546875" style="225" customWidth="1"/>
    <col min="4355" max="4355" width="18.42578125" style="225" customWidth="1"/>
    <col min="4356" max="4356" width="9.7109375" style="225" customWidth="1"/>
    <col min="4357" max="4357" width="9.5703125" style="225" bestFit="1" customWidth="1"/>
    <col min="4358" max="4358" width="9.140625" style="225"/>
    <col min="4359" max="4359" width="12.85546875" style="225" customWidth="1"/>
    <col min="4360" max="4608" width="9.140625" style="225"/>
    <col min="4609" max="4609" width="3.7109375" style="225" customWidth="1"/>
    <col min="4610" max="4610" width="26.85546875" style="225" customWidth="1"/>
    <col min="4611" max="4611" width="18.42578125" style="225" customWidth="1"/>
    <col min="4612" max="4612" width="9.7109375" style="225" customWidth="1"/>
    <col min="4613" max="4613" width="9.5703125" style="225" bestFit="1" customWidth="1"/>
    <col min="4614" max="4614" width="9.140625" style="225"/>
    <col min="4615" max="4615" width="12.85546875" style="225" customWidth="1"/>
    <col min="4616" max="4864" width="9.140625" style="225"/>
    <col min="4865" max="4865" width="3.7109375" style="225" customWidth="1"/>
    <col min="4866" max="4866" width="26.85546875" style="225" customWidth="1"/>
    <col min="4867" max="4867" width="18.42578125" style="225" customWidth="1"/>
    <col min="4868" max="4868" width="9.7109375" style="225" customWidth="1"/>
    <col min="4869" max="4869" width="9.5703125" style="225" bestFit="1" customWidth="1"/>
    <col min="4870" max="4870" width="9.140625" style="225"/>
    <col min="4871" max="4871" width="12.85546875" style="225" customWidth="1"/>
    <col min="4872" max="5120" width="9.140625" style="225"/>
    <col min="5121" max="5121" width="3.7109375" style="225" customWidth="1"/>
    <col min="5122" max="5122" width="26.85546875" style="225" customWidth="1"/>
    <col min="5123" max="5123" width="18.42578125" style="225" customWidth="1"/>
    <col min="5124" max="5124" width="9.7109375" style="225" customWidth="1"/>
    <col min="5125" max="5125" width="9.5703125" style="225" bestFit="1" customWidth="1"/>
    <col min="5126" max="5126" width="9.140625" style="225"/>
    <col min="5127" max="5127" width="12.85546875" style="225" customWidth="1"/>
    <col min="5128" max="5376" width="9.140625" style="225"/>
    <col min="5377" max="5377" width="3.7109375" style="225" customWidth="1"/>
    <col min="5378" max="5378" width="26.85546875" style="225" customWidth="1"/>
    <col min="5379" max="5379" width="18.42578125" style="225" customWidth="1"/>
    <col min="5380" max="5380" width="9.7109375" style="225" customWidth="1"/>
    <col min="5381" max="5381" width="9.5703125" style="225" bestFit="1" customWidth="1"/>
    <col min="5382" max="5382" width="9.140625" style="225"/>
    <col min="5383" max="5383" width="12.85546875" style="225" customWidth="1"/>
    <col min="5384" max="5632" width="9.140625" style="225"/>
    <col min="5633" max="5633" width="3.7109375" style="225" customWidth="1"/>
    <col min="5634" max="5634" width="26.85546875" style="225" customWidth="1"/>
    <col min="5635" max="5635" width="18.42578125" style="225" customWidth="1"/>
    <col min="5636" max="5636" width="9.7109375" style="225" customWidth="1"/>
    <col min="5637" max="5637" width="9.5703125" style="225" bestFit="1" customWidth="1"/>
    <col min="5638" max="5638" width="9.140625" style="225"/>
    <col min="5639" max="5639" width="12.85546875" style="225" customWidth="1"/>
    <col min="5640" max="5888" width="9.140625" style="225"/>
    <col min="5889" max="5889" width="3.7109375" style="225" customWidth="1"/>
    <col min="5890" max="5890" width="26.85546875" style="225" customWidth="1"/>
    <col min="5891" max="5891" width="18.42578125" style="225" customWidth="1"/>
    <col min="5892" max="5892" width="9.7109375" style="225" customWidth="1"/>
    <col min="5893" max="5893" width="9.5703125" style="225" bestFit="1" customWidth="1"/>
    <col min="5894" max="5894" width="9.140625" style="225"/>
    <col min="5895" max="5895" width="12.85546875" style="225" customWidth="1"/>
    <col min="5896" max="6144" width="9.140625" style="225"/>
    <col min="6145" max="6145" width="3.7109375" style="225" customWidth="1"/>
    <col min="6146" max="6146" width="26.85546875" style="225" customWidth="1"/>
    <col min="6147" max="6147" width="18.42578125" style="225" customWidth="1"/>
    <col min="6148" max="6148" width="9.7109375" style="225" customWidth="1"/>
    <col min="6149" max="6149" width="9.5703125" style="225" bestFit="1" customWidth="1"/>
    <col min="6150" max="6150" width="9.140625" style="225"/>
    <col min="6151" max="6151" width="12.85546875" style="225" customWidth="1"/>
    <col min="6152" max="6400" width="9.140625" style="225"/>
    <col min="6401" max="6401" width="3.7109375" style="225" customWidth="1"/>
    <col min="6402" max="6402" width="26.85546875" style="225" customWidth="1"/>
    <col min="6403" max="6403" width="18.42578125" style="225" customWidth="1"/>
    <col min="6404" max="6404" width="9.7109375" style="225" customWidth="1"/>
    <col min="6405" max="6405" width="9.5703125" style="225" bestFit="1" customWidth="1"/>
    <col min="6406" max="6406" width="9.140625" style="225"/>
    <col min="6407" max="6407" width="12.85546875" style="225" customWidth="1"/>
    <col min="6408" max="6656" width="9.140625" style="225"/>
    <col min="6657" max="6657" width="3.7109375" style="225" customWidth="1"/>
    <col min="6658" max="6658" width="26.85546875" style="225" customWidth="1"/>
    <col min="6659" max="6659" width="18.42578125" style="225" customWidth="1"/>
    <col min="6660" max="6660" width="9.7109375" style="225" customWidth="1"/>
    <col min="6661" max="6661" width="9.5703125" style="225" bestFit="1" customWidth="1"/>
    <col min="6662" max="6662" width="9.140625" style="225"/>
    <col min="6663" max="6663" width="12.85546875" style="225" customWidth="1"/>
    <col min="6664" max="6912" width="9.140625" style="225"/>
    <col min="6913" max="6913" width="3.7109375" style="225" customWidth="1"/>
    <col min="6914" max="6914" width="26.85546875" style="225" customWidth="1"/>
    <col min="6915" max="6915" width="18.42578125" style="225" customWidth="1"/>
    <col min="6916" max="6916" width="9.7109375" style="225" customWidth="1"/>
    <col min="6917" max="6917" width="9.5703125" style="225" bestFit="1" customWidth="1"/>
    <col min="6918" max="6918" width="9.140625" style="225"/>
    <col min="6919" max="6919" width="12.85546875" style="225" customWidth="1"/>
    <col min="6920" max="7168" width="9.140625" style="225"/>
    <col min="7169" max="7169" width="3.7109375" style="225" customWidth="1"/>
    <col min="7170" max="7170" width="26.85546875" style="225" customWidth="1"/>
    <col min="7171" max="7171" width="18.42578125" style="225" customWidth="1"/>
    <col min="7172" max="7172" width="9.7109375" style="225" customWidth="1"/>
    <col min="7173" max="7173" width="9.5703125" style="225" bestFit="1" customWidth="1"/>
    <col min="7174" max="7174" width="9.140625" style="225"/>
    <col min="7175" max="7175" width="12.85546875" style="225" customWidth="1"/>
    <col min="7176" max="7424" width="9.140625" style="225"/>
    <col min="7425" max="7425" width="3.7109375" style="225" customWidth="1"/>
    <col min="7426" max="7426" width="26.85546875" style="225" customWidth="1"/>
    <col min="7427" max="7427" width="18.42578125" style="225" customWidth="1"/>
    <col min="7428" max="7428" width="9.7109375" style="225" customWidth="1"/>
    <col min="7429" max="7429" width="9.5703125" style="225" bestFit="1" customWidth="1"/>
    <col min="7430" max="7430" width="9.140625" style="225"/>
    <col min="7431" max="7431" width="12.85546875" style="225" customWidth="1"/>
    <col min="7432" max="7680" width="9.140625" style="225"/>
    <col min="7681" max="7681" width="3.7109375" style="225" customWidth="1"/>
    <col min="7682" max="7682" width="26.85546875" style="225" customWidth="1"/>
    <col min="7683" max="7683" width="18.42578125" style="225" customWidth="1"/>
    <col min="7684" max="7684" width="9.7109375" style="225" customWidth="1"/>
    <col min="7685" max="7685" width="9.5703125" style="225" bestFit="1" customWidth="1"/>
    <col min="7686" max="7686" width="9.140625" style="225"/>
    <col min="7687" max="7687" width="12.85546875" style="225" customWidth="1"/>
    <col min="7688" max="7936" width="9.140625" style="225"/>
    <col min="7937" max="7937" width="3.7109375" style="225" customWidth="1"/>
    <col min="7938" max="7938" width="26.85546875" style="225" customWidth="1"/>
    <col min="7939" max="7939" width="18.42578125" style="225" customWidth="1"/>
    <col min="7940" max="7940" width="9.7109375" style="225" customWidth="1"/>
    <col min="7941" max="7941" width="9.5703125" style="225" bestFit="1" customWidth="1"/>
    <col min="7942" max="7942" width="9.140625" style="225"/>
    <col min="7943" max="7943" width="12.85546875" style="225" customWidth="1"/>
    <col min="7944" max="8192" width="9.140625" style="225"/>
    <col min="8193" max="8193" width="3.7109375" style="225" customWidth="1"/>
    <col min="8194" max="8194" width="26.85546875" style="225" customWidth="1"/>
    <col min="8195" max="8195" width="18.42578125" style="225" customWidth="1"/>
    <col min="8196" max="8196" width="9.7109375" style="225" customWidth="1"/>
    <col min="8197" max="8197" width="9.5703125" style="225" bestFit="1" customWidth="1"/>
    <col min="8198" max="8198" width="9.140625" style="225"/>
    <col min="8199" max="8199" width="12.85546875" style="225" customWidth="1"/>
    <col min="8200" max="8448" width="9.140625" style="225"/>
    <col min="8449" max="8449" width="3.7109375" style="225" customWidth="1"/>
    <col min="8450" max="8450" width="26.85546875" style="225" customWidth="1"/>
    <col min="8451" max="8451" width="18.42578125" style="225" customWidth="1"/>
    <col min="8452" max="8452" width="9.7109375" style="225" customWidth="1"/>
    <col min="8453" max="8453" width="9.5703125" style="225" bestFit="1" customWidth="1"/>
    <col min="8454" max="8454" width="9.140625" style="225"/>
    <col min="8455" max="8455" width="12.85546875" style="225" customWidth="1"/>
    <col min="8456" max="8704" width="9.140625" style="225"/>
    <col min="8705" max="8705" width="3.7109375" style="225" customWidth="1"/>
    <col min="8706" max="8706" width="26.85546875" style="225" customWidth="1"/>
    <col min="8707" max="8707" width="18.42578125" style="225" customWidth="1"/>
    <col min="8708" max="8708" width="9.7109375" style="225" customWidth="1"/>
    <col min="8709" max="8709" width="9.5703125" style="225" bestFit="1" customWidth="1"/>
    <col min="8710" max="8710" width="9.140625" style="225"/>
    <col min="8711" max="8711" width="12.85546875" style="225" customWidth="1"/>
    <col min="8712" max="8960" width="9.140625" style="225"/>
    <col min="8961" max="8961" width="3.7109375" style="225" customWidth="1"/>
    <col min="8962" max="8962" width="26.85546875" style="225" customWidth="1"/>
    <col min="8963" max="8963" width="18.42578125" style="225" customWidth="1"/>
    <col min="8964" max="8964" width="9.7109375" style="225" customWidth="1"/>
    <col min="8965" max="8965" width="9.5703125" style="225" bestFit="1" customWidth="1"/>
    <col min="8966" max="8966" width="9.140625" style="225"/>
    <col min="8967" max="8967" width="12.85546875" style="225" customWidth="1"/>
    <col min="8968" max="9216" width="9.140625" style="225"/>
    <col min="9217" max="9217" width="3.7109375" style="225" customWidth="1"/>
    <col min="9218" max="9218" width="26.85546875" style="225" customWidth="1"/>
    <col min="9219" max="9219" width="18.42578125" style="225" customWidth="1"/>
    <col min="9220" max="9220" width="9.7109375" style="225" customWidth="1"/>
    <col min="9221" max="9221" width="9.5703125" style="225" bestFit="1" customWidth="1"/>
    <col min="9222" max="9222" width="9.140625" style="225"/>
    <col min="9223" max="9223" width="12.85546875" style="225" customWidth="1"/>
    <col min="9224" max="9472" width="9.140625" style="225"/>
    <col min="9473" max="9473" width="3.7109375" style="225" customWidth="1"/>
    <col min="9474" max="9474" width="26.85546875" style="225" customWidth="1"/>
    <col min="9475" max="9475" width="18.42578125" style="225" customWidth="1"/>
    <col min="9476" max="9476" width="9.7109375" style="225" customWidth="1"/>
    <col min="9477" max="9477" width="9.5703125" style="225" bestFit="1" customWidth="1"/>
    <col min="9478" max="9478" width="9.140625" style="225"/>
    <col min="9479" max="9479" width="12.85546875" style="225" customWidth="1"/>
    <col min="9480" max="9728" width="9.140625" style="225"/>
    <col min="9729" max="9729" width="3.7109375" style="225" customWidth="1"/>
    <col min="9730" max="9730" width="26.85546875" style="225" customWidth="1"/>
    <col min="9731" max="9731" width="18.42578125" style="225" customWidth="1"/>
    <col min="9732" max="9732" width="9.7109375" style="225" customWidth="1"/>
    <col min="9733" max="9733" width="9.5703125" style="225" bestFit="1" customWidth="1"/>
    <col min="9734" max="9734" width="9.140625" style="225"/>
    <col min="9735" max="9735" width="12.85546875" style="225" customWidth="1"/>
    <col min="9736" max="9984" width="9.140625" style="225"/>
    <col min="9985" max="9985" width="3.7109375" style="225" customWidth="1"/>
    <col min="9986" max="9986" width="26.85546875" style="225" customWidth="1"/>
    <col min="9987" max="9987" width="18.42578125" style="225" customWidth="1"/>
    <col min="9988" max="9988" width="9.7109375" style="225" customWidth="1"/>
    <col min="9989" max="9989" width="9.5703125" style="225" bestFit="1" customWidth="1"/>
    <col min="9990" max="9990" width="9.140625" style="225"/>
    <col min="9991" max="9991" width="12.85546875" style="225" customWidth="1"/>
    <col min="9992" max="10240" width="9.140625" style="225"/>
    <col min="10241" max="10241" width="3.7109375" style="225" customWidth="1"/>
    <col min="10242" max="10242" width="26.85546875" style="225" customWidth="1"/>
    <col min="10243" max="10243" width="18.42578125" style="225" customWidth="1"/>
    <col min="10244" max="10244" width="9.7109375" style="225" customWidth="1"/>
    <col min="10245" max="10245" width="9.5703125" style="225" bestFit="1" customWidth="1"/>
    <col min="10246" max="10246" width="9.140625" style="225"/>
    <col min="10247" max="10247" width="12.85546875" style="225" customWidth="1"/>
    <col min="10248" max="10496" width="9.140625" style="225"/>
    <col min="10497" max="10497" width="3.7109375" style="225" customWidth="1"/>
    <col min="10498" max="10498" width="26.85546875" style="225" customWidth="1"/>
    <col min="10499" max="10499" width="18.42578125" style="225" customWidth="1"/>
    <col min="10500" max="10500" width="9.7109375" style="225" customWidth="1"/>
    <col min="10501" max="10501" width="9.5703125" style="225" bestFit="1" customWidth="1"/>
    <col min="10502" max="10502" width="9.140625" style="225"/>
    <col min="10503" max="10503" width="12.85546875" style="225" customWidth="1"/>
    <col min="10504" max="10752" width="9.140625" style="225"/>
    <col min="10753" max="10753" width="3.7109375" style="225" customWidth="1"/>
    <col min="10754" max="10754" width="26.85546875" style="225" customWidth="1"/>
    <col min="10755" max="10755" width="18.42578125" style="225" customWidth="1"/>
    <col min="10756" max="10756" width="9.7109375" style="225" customWidth="1"/>
    <col min="10757" max="10757" width="9.5703125" style="225" bestFit="1" customWidth="1"/>
    <col min="10758" max="10758" width="9.140625" style="225"/>
    <col min="10759" max="10759" width="12.85546875" style="225" customWidth="1"/>
    <col min="10760" max="11008" width="9.140625" style="225"/>
    <col min="11009" max="11009" width="3.7109375" style="225" customWidth="1"/>
    <col min="11010" max="11010" width="26.85546875" style="225" customWidth="1"/>
    <col min="11011" max="11011" width="18.42578125" style="225" customWidth="1"/>
    <col min="11012" max="11012" width="9.7109375" style="225" customWidth="1"/>
    <col min="11013" max="11013" width="9.5703125" style="225" bestFit="1" customWidth="1"/>
    <col min="11014" max="11014" width="9.140625" style="225"/>
    <col min="11015" max="11015" width="12.85546875" style="225" customWidth="1"/>
    <col min="11016" max="11264" width="9.140625" style="225"/>
    <col min="11265" max="11265" width="3.7109375" style="225" customWidth="1"/>
    <col min="11266" max="11266" width="26.85546875" style="225" customWidth="1"/>
    <col min="11267" max="11267" width="18.42578125" style="225" customWidth="1"/>
    <col min="11268" max="11268" width="9.7109375" style="225" customWidth="1"/>
    <col min="11269" max="11269" width="9.5703125" style="225" bestFit="1" customWidth="1"/>
    <col min="11270" max="11270" width="9.140625" style="225"/>
    <col min="11271" max="11271" width="12.85546875" style="225" customWidth="1"/>
    <col min="11272" max="11520" width="9.140625" style="225"/>
    <col min="11521" max="11521" width="3.7109375" style="225" customWidth="1"/>
    <col min="11522" max="11522" width="26.85546875" style="225" customWidth="1"/>
    <col min="11523" max="11523" width="18.42578125" style="225" customWidth="1"/>
    <col min="11524" max="11524" width="9.7109375" style="225" customWidth="1"/>
    <col min="11525" max="11525" width="9.5703125" style="225" bestFit="1" customWidth="1"/>
    <col min="11526" max="11526" width="9.140625" style="225"/>
    <col min="11527" max="11527" width="12.85546875" style="225" customWidth="1"/>
    <col min="11528" max="11776" width="9.140625" style="225"/>
    <col min="11777" max="11777" width="3.7109375" style="225" customWidth="1"/>
    <col min="11778" max="11778" width="26.85546875" style="225" customWidth="1"/>
    <col min="11779" max="11779" width="18.42578125" style="225" customWidth="1"/>
    <col min="11780" max="11780" width="9.7109375" style="225" customWidth="1"/>
    <col min="11781" max="11781" width="9.5703125" style="225" bestFit="1" customWidth="1"/>
    <col min="11782" max="11782" width="9.140625" style="225"/>
    <col min="11783" max="11783" width="12.85546875" style="225" customWidth="1"/>
    <col min="11784" max="12032" width="9.140625" style="225"/>
    <col min="12033" max="12033" width="3.7109375" style="225" customWidth="1"/>
    <col min="12034" max="12034" width="26.85546875" style="225" customWidth="1"/>
    <col min="12035" max="12035" width="18.42578125" style="225" customWidth="1"/>
    <col min="12036" max="12036" width="9.7109375" style="225" customWidth="1"/>
    <col min="12037" max="12037" width="9.5703125" style="225" bestFit="1" customWidth="1"/>
    <col min="12038" max="12038" width="9.140625" style="225"/>
    <col min="12039" max="12039" width="12.85546875" style="225" customWidth="1"/>
    <col min="12040" max="12288" width="9.140625" style="225"/>
    <col min="12289" max="12289" width="3.7109375" style="225" customWidth="1"/>
    <col min="12290" max="12290" width="26.85546875" style="225" customWidth="1"/>
    <col min="12291" max="12291" width="18.42578125" style="225" customWidth="1"/>
    <col min="12292" max="12292" width="9.7109375" style="225" customWidth="1"/>
    <col min="12293" max="12293" width="9.5703125" style="225" bestFit="1" customWidth="1"/>
    <col min="12294" max="12294" width="9.140625" style="225"/>
    <col min="12295" max="12295" width="12.85546875" style="225" customWidth="1"/>
    <col min="12296" max="12544" width="9.140625" style="225"/>
    <col min="12545" max="12545" width="3.7109375" style="225" customWidth="1"/>
    <col min="12546" max="12546" width="26.85546875" style="225" customWidth="1"/>
    <col min="12547" max="12547" width="18.42578125" style="225" customWidth="1"/>
    <col min="12548" max="12548" width="9.7109375" style="225" customWidth="1"/>
    <col min="12549" max="12549" width="9.5703125" style="225" bestFit="1" customWidth="1"/>
    <col min="12550" max="12550" width="9.140625" style="225"/>
    <col min="12551" max="12551" width="12.85546875" style="225" customWidth="1"/>
    <col min="12552" max="12800" width="9.140625" style="225"/>
    <col min="12801" max="12801" width="3.7109375" style="225" customWidth="1"/>
    <col min="12802" max="12802" width="26.85546875" style="225" customWidth="1"/>
    <col min="12803" max="12803" width="18.42578125" style="225" customWidth="1"/>
    <col min="12804" max="12804" width="9.7109375" style="225" customWidth="1"/>
    <col min="12805" max="12805" width="9.5703125" style="225" bestFit="1" customWidth="1"/>
    <col min="12806" max="12806" width="9.140625" style="225"/>
    <col min="12807" max="12807" width="12.85546875" style="225" customWidth="1"/>
    <col min="12808" max="13056" width="9.140625" style="225"/>
    <col min="13057" max="13057" width="3.7109375" style="225" customWidth="1"/>
    <col min="13058" max="13058" width="26.85546875" style="225" customWidth="1"/>
    <col min="13059" max="13059" width="18.42578125" style="225" customWidth="1"/>
    <col min="13060" max="13060" width="9.7109375" style="225" customWidth="1"/>
    <col min="13061" max="13061" width="9.5703125" style="225" bestFit="1" customWidth="1"/>
    <col min="13062" max="13062" width="9.140625" style="225"/>
    <col min="13063" max="13063" width="12.85546875" style="225" customWidth="1"/>
    <col min="13064" max="13312" width="9.140625" style="225"/>
    <col min="13313" max="13313" width="3.7109375" style="225" customWidth="1"/>
    <col min="13314" max="13314" width="26.85546875" style="225" customWidth="1"/>
    <col min="13315" max="13315" width="18.42578125" style="225" customWidth="1"/>
    <col min="13316" max="13316" width="9.7109375" style="225" customWidth="1"/>
    <col min="13317" max="13317" width="9.5703125" style="225" bestFit="1" customWidth="1"/>
    <col min="13318" max="13318" width="9.140625" style="225"/>
    <col min="13319" max="13319" width="12.85546875" style="225" customWidth="1"/>
    <col min="13320" max="13568" width="9.140625" style="225"/>
    <col min="13569" max="13569" width="3.7109375" style="225" customWidth="1"/>
    <col min="13570" max="13570" width="26.85546875" style="225" customWidth="1"/>
    <col min="13571" max="13571" width="18.42578125" style="225" customWidth="1"/>
    <col min="13572" max="13572" width="9.7109375" style="225" customWidth="1"/>
    <col min="13573" max="13573" width="9.5703125" style="225" bestFit="1" customWidth="1"/>
    <col min="13574" max="13574" width="9.140625" style="225"/>
    <col min="13575" max="13575" width="12.85546875" style="225" customWidth="1"/>
    <col min="13576" max="13824" width="9.140625" style="225"/>
    <col min="13825" max="13825" width="3.7109375" style="225" customWidth="1"/>
    <col min="13826" max="13826" width="26.85546875" style="225" customWidth="1"/>
    <col min="13827" max="13827" width="18.42578125" style="225" customWidth="1"/>
    <col min="13828" max="13828" width="9.7109375" style="225" customWidth="1"/>
    <col min="13829" max="13829" width="9.5703125" style="225" bestFit="1" customWidth="1"/>
    <col min="13830" max="13830" width="9.140625" style="225"/>
    <col min="13831" max="13831" width="12.85546875" style="225" customWidth="1"/>
    <col min="13832" max="14080" width="9.140625" style="225"/>
    <col min="14081" max="14081" width="3.7109375" style="225" customWidth="1"/>
    <col min="14082" max="14082" width="26.85546875" style="225" customWidth="1"/>
    <col min="14083" max="14083" width="18.42578125" style="225" customWidth="1"/>
    <col min="14084" max="14084" width="9.7109375" style="225" customWidth="1"/>
    <col min="14085" max="14085" width="9.5703125" style="225" bestFit="1" customWidth="1"/>
    <col min="14086" max="14086" width="9.140625" style="225"/>
    <col min="14087" max="14087" width="12.85546875" style="225" customWidth="1"/>
    <col min="14088" max="14336" width="9.140625" style="225"/>
    <col min="14337" max="14337" width="3.7109375" style="225" customWidth="1"/>
    <col min="14338" max="14338" width="26.85546875" style="225" customWidth="1"/>
    <col min="14339" max="14339" width="18.42578125" style="225" customWidth="1"/>
    <col min="14340" max="14340" width="9.7109375" style="225" customWidth="1"/>
    <col min="14341" max="14341" width="9.5703125" style="225" bestFit="1" customWidth="1"/>
    <col min="14342" max="14342" width="9.140625" style="225"/>
    <col min="14343" max="14343" width="12.85546875" style="225" customWidth="1"/>
    <col min="14344" max="14592" width="9.140625" style="225"/>
    <col min="14593" max="14593" width="3.7109375" style="225" customWidth="1"/>
    <col min="14594" max="14594" width="26.85546875" style="225" customWidth="1"/>
    <col min="14595" max="14595" width="18.42578125" style="225" customWidth="1"/>
    <col min="14596" max="14596" width="9.7109375" style="225" customWidth="1"/>
    <col min="14597" max="14597" width="9.5703125" style="225" bestFit="1" customWidth="1"/>
    <col min="14598" max="14598" width="9.140625" style="225"/>
    <col min="14599" max="14599" width="12.85546875" style="225" customWidth="1"/>
    <col min="14600" max="14848" width="9.140625" style="225"/>
    <col min="14849" max="14849" width="3.7109375" style="225" customWidth="1"/>
    <col min="14850" max="14850" width="26.85546875" style="225" customWidth="1"/>
    <col min="14851" max="14851" width="18.42578125" style="225" customWidth="1"/>
    <col min="14852" max="14852" width="9.7109375" style="225" customWidth="1"/>
    <col min="14853" max="14853" width="9.5703125" style="225" bestFit="1" customWidth="1"/>
    <col min="14854" max="14854" width="9.140625" style="225"/>
    <col min="14855" max="14855" width="12.85546875" style="225" customWidth="1"/>
    <col min="14856" max="15104" width="9.140625" style="225"/>
    <col min="15105" max="15105" width="3.7109375" style="225" customWidth="1"/>
    <col min="15106" max="15106" width="26.85546875" style="225" customWidth="1"/>
    <col min="15107" max="15107" width="18.42578125" style="225" customWidth="1"/>
    <col min="15108" max="15108" width="9.7109375" style="225" customWidth="1"/>
    <col min="15109" max="15109" width="9.5703125" style="225" bestFit="1" customWidth="1"/>
    <col min="15110" max="15110" width="9.140625" style="225"/>
    <col min="15111" max="15111" width="12.85546875" style="225" customWidth="1"/>
    <col min="15112" max="15360" width="9.140625" style="225"/>
    <col min="15361" max="15361" width="3.7109375" style="225" customWidth="1"/>
    <col min="15362" max="15362" width="26.85546875" style="225" customWidth="1"/>
    <col min="15363" max="15363" width="18.42578125" style="225" customWidth="1"/>
    <col min="15364" max="15364" width="9.7109375" style="225" customWidth="1"/>
    <col min="15365" max="15365" width="9.5703125" style="225" bestFit="1" customWidth="1"/>
    <col min="15366" max="15366" width="9.140625" style="225"/>
    <col min="15367" max="15367" width="12.85546875" style="225" customWidth="1"/>
    <col min="15368" max="15616" width="9.140625" style="225"/>
    <col min="15617" max="15617" width="3.7109375" style="225" customWidth="1"/>
    <col min="15618" max="15618" width="26.85546875" style="225" customWidth="1"/>
    <col min="15619" max="15619" width="18.42578125" style="225" customWidth="1"/>
    <col min="15620" max="15620" width="9.7109375" style="225" customWidth="1"/>
    <col min="15621" max="15621" width="9.5703125" style="225" bestFit="1" customWidth="1"/>
    <col min="15622" max="15622" width="9.140625" style="225"/>
    <col min="15623" max="15623" width="12.85546875" style="225" customWidth="1"/>
    <col min="15624" max="15872" width="9.140625" style="225"/>
    <col min="15873" max="15873" width="3.7109375" style="225" customWidth="1"/>
    <col min="15874" max="15874" width="26.85546875" style="225" customWidth="1"/>
    <col min="15875" max="15875" width="18.42578125" style="225" customWidth="1"/>
    <col min="15876" max="15876" width="9.7109375" style="225" customWidth="1"/>
    <col min="15877" max="15877" width="9.5703125" style="225" bestFit="1" customWidth="1"/>
    <col min="15878" max="15878" width="9.140625" style="225"/>
    <col min="15879" max="15879" width="12.85546875" style="225" customWidth="1"/>
    <col min="15880" max="16128" width="9.140625" style="225"/>
    <col min="16129" max="16129" width="3.7109375" style="225" customWidth="1"/>
    <col min="16130" max="16130" width="26.85546875" style="225" customWidth="1"/>
    <col min="16131" max="16131" width="18.42578125" style="225" customWidth="1"/>
    <col min="16132" max="16132" width="9.7109375" style="225" customWidth="1"/>
    <col min="16133" max="16133" width="9.5703125" style="225" bestFit="1" customWidth="1"/>
    <col min="16134" max="16134" width="9.140625" style="225"/>
    <col min="16135" max="16135" width="12.85546875" style="225" customWidth="1"/>
    <col min="16136" max="16384" width="9.140625" style="225"/>
  </cols>
  <sheetData>
    <row r="1" spans="1:9" ht="15" x14ac:dyDescent="0.2">
      <c r="G1" s="716" t="s">
        <v>1279</v>
      </c>
      <c r="I1" s="774"/>
    </row>
    <row r="2" spans="1:9" ht="15" x14ac:dyDescent="0.2">
      <c r="G2" s="716" t="s">
        <v>1268</v>
      </c>
      <c r="I2" s="774"/>
    </row>
    <row r="3" spans="1:9" ht="15" x14ac:dyDescent="0.25">
      <c r="G3" s="716"/>
      <c r="H3" s="1497"/>
      <c r="I3" s="1497"/>
    </row>
    <row r="4" spans="1:9" ht="15" x14ac:dyDescent="0.25">
      <c r="D4" s="713"/>
      <c r="E4" s="2169"/>
      <c r="F4" s="2169"/>
      <c r="G4" s="2169"/>
    </row>
    <row r="5" spans="1:9" ht="15" x14ac:dyDescent="0.25">
      <c r="D5" s="2169"/>
      <c r="E5" s="2170"/>
      <c r="F5" s="2170"/>
      <c r="G5" s="2170"/>
    </row>
    <row r="6" spans="1:9" ht="19.5" customHeight="1" x14ac:dyDescent="0.25">
      <c r="A6" s="1981" t="s">
        <v>641</v>
      </c>
      <c r="B6" s="1982"/>
      <c r="C6" s="1982"/>
      <c r="D6" s="1982"/>
      <c r="E6" s="1982"/>
      <c r="F6" s="1982"/>
      <c r="G6" s="1982"/>
    </row>
    <row r="7" spans="1:9" ht="19.5" customHeight="1" x14ac:dyDescent="0.25">
      <c r="A7" s="2167" t="s">
        <v>1257</v>
      </c>
      <c r="B7" s="2168"/>
      <c r="C7" s="2168"/>
      <c r="D7" s="2168"/>
      <c r="E7" s="2168"/>
      <c r="F7" s="2168"/>
      <c r="G7" s="2168"/>
    </row>
    <row r="8" spans="1:9" ht="54.75" customHeight="1" x14ac:dyDescent="0.2">
      <c r="A8" s="2171" t="s">
        <v>1161</v>
      </c>
      <c r="B8" s="2172"/>
      <c r="C8" s="2172"/>
      <c r="D8" s="2172"/>
      <c r="E8" s="2172"/>
      <c r="F8" s="2172"/>
      <c r="G8" s="2172"/>
      <c r="H8" s="227"/>
      <c r="I8" s="227"/>
    </row>
    <row r="9" spans="1:9" ht="21" customHeight="1" x14ac:dyDescent="0.2">
      <c r="A9" s="2162" t="s">
        <v>530</v>
      </c>
      <c r="B9" s="2162" t="s">
        <v>531</v>
      </c>
      <c r="C9" s="2162" t="s">
        <v>532</v>
      </c>
      <c r="D9" s="2162" t="s">
        <v>534</v>
      </c>
      <c r="E9" s="2162"/>
      <c r="F9" s="2162"/>
      <c r="G9" s="2162" t="s">
        <v>634</v>
      </c>
    </row>
    <row r="10" spans="1:9" ht="25.5" customHeight="1" x14ac:dyDescent="0.2">
      <c r="A10" s="2162"/>
      <c r="B10" s="2162"/>
      <c r="C10" s="2162"/>
      <c r="D10" s="1422" t="s">
        <v>536</v>
      </c>
      <c r="E10" s="1422" t="s">
        <v>537</v>
      </c>
      <c r="F10" s="1422" t="s">
        <v>539</v>
      </c>
      <c r="G10" s="2162"/>
    </row>
    <row r="11" spans="1:9" x14ac:dyDescent="0.2">
      <c r="A11" s="1422">
        <v>1</v>
      </c>
      <c r="B11" s="1422">
        <v>2</v>
      </c>
      <c r="C11" s="1422">
        <v>3</v>
      </c>
      <c r="D11" s="2162">
        <v>4</v>
      </c>
      <c r="E11" s="2162"/>
      <c r="F11" s="2162"/>
      <c r="G11" s="1422">
        <v>5</v>
      </c>
    </row>
    <row r="12" spans="1:9" ht="56.25" customHeight="1" x14ac:dyDescent="0.2">
      <c r="A12" s="1422"/>
      <c r="B12" s="2163" t="s">
        <v>1258</v>
      </c>
      <c r="C12" s="2163"/>
      <c r="D12" s="2163"/>
      <c r="E12" s="2163"/>
      <c r="F12" s="2163"/>
      <c r="G12" s="2163"/>
    </row>
    <row r="13" spans="1:9" x14ac:dyDescent="0.2">
      <c r="A13" s="2162"/>
      <c r="B13" s="2164" t="s">
        <v>573</v>
      </c>
      <c r="C13" s="2164"/>
      <c r="D13" s="2164"/>
      <c r="E13" s="2164"/>
      <c r="F13" s="2164"/>
      <c r="G13" s="2164"/>
    </row>
    <row r="14" spans="1:9" ht="4.5" customHeight="1" x14ac:dyDescent="0.2">
      <c r="A14" s="2162"/>
      <c r="B14" s="2164"/>
      <c r="C14" s="2164"/>
      <c r="D14" s="2164"/>
      <c r="E14" s="2164"/>
      <c r="F14" s="2164"/>
      <c r="G14" s="2164"/>
    </row>
    <row r="15" spans="1:9" ht="47.25" customHeight="1" x14ac:dyDescent="0.2">
      <c r="A15" s="2165">
        <v>1</v>
      </c>
      <c r="B15" s="1423" t="s">
        <v>1170</v>
      </c>
      <c r="C15" s="1424" t="s">
        <v>683</v>
      </c>
      <c r="D15" s="1425"/>
      <c r="E15" s="1423"/>
      <c r="F15" s="1423"/>
      <c r="G15" s="1426"/>
    </row>
    <row r="16" spans="1:9" x14ac:dyDescent="0.2">
      <c r="A16" s="2165"/>
      <c r="B16" s="1423" t="s">
        <v>574</v>
      </c>
      <c r="C16" s="1424"/>
      <c r="D16" s="1424">
        <v>190</v>
      </c>
      <c r="E16" s="1424">
        <v>386.66</v>
      </c>
      <c r="F16" s="1427"/>
      <c r="G16" s="1430">
        <f t="shared" ref="G16:G24" si="0">D16*E16</f>
        <v>73465.400000000009</v>
      </c>
    </row>
    <row r="17" spans="1:16" x14ac:dyDescent="0.2">
      <c r="A17" s="2165"/>
      <c r="B17" s="1423" t="s">
        <v>575</v>
      </c>
      <c r="C17" s="1428"/>
      <c r="D17" s="1424">
        <v>0</v>
      </c>
      <c r="E17" s="1424">
        <v>428.95</v>
      </c>
      <c r="F17" s="1427"/>
      <c r="G17" s="1430">
        <f t="shared" si="0"/>
        <v>0</v>
      </c>
    </row>
    <row r="18" spans="1:16" ht="53.25" customHeight="1" x14ac:dyDescent="0.2">
      <c r="A18" s="1424">
        <v>2</v>
      </c>
      <c r="B18" s="1423" t="s">
        <v>1163</v>
      </c>
      <c r="C18" s="1424" t="s">
        <v>684</v>
      </c>
      <c r="D18" s="1429">
        <f>D16+D17</f>
        <v>190</v>
      </c>
      <c r="E18" s="1424">
        <v>16.11</v>
      </c>
      <c r="F18" s="1424"/>
      <c r="G18" s="1430">
        <f t="shared" si="0"/>
        <v>3060.9</v>
      </c>
    </row>
    <row r="19" spans="1:16" ht="53.25" customHeight="1" x14ac:dyDescent="0.2">
      <c r="A19" s="1413">
        <v>3</v>
      </c>
      <c r="B19" s="1414" t="s">
        <v>1032</v>
      </c>
      <c r="C19" s="1413" t="s">
        <v>1031</v>
      </c>
      <c r="D19" s="1080">
        <f>D18</f>
        <v>190</v>
      </c>
      <c r="E19" s="1413">
        <v>21.15</v>
      </c>
      <c r="F19" s="1413"/>
      <c r="G19" s="1093">
        <f t="shared" si="0"/>
        <v>4018.4999999999995</v>
      </c>
    </row>
    <row r="20" spans="1:16" ht="67.5" customHeight="1" x14ac:dyDescent="0.2">
      <c r="A20" s="1424">
        <v>4</v>
      </c>
      <c r="B20" s="1423" t="s">
        <v>685</v>
      </c>
      <c r="C20" s="1424" t="s">
        <v>686</v>
      </c>
      <c r="D20" s="1429">
        <v>19</v>
      </c>
      <c r="E20" s="1424">
        <v>1291.8900000000001</v>
      </c>
      <c r="F20" s="1424"/>
      <c r="G20" s="1430">
        <f t="shared" si="0"/>
        <v>24545.910000000003</v>
      </c>
    </row>
    <row r="21" spans="1:16" ht="52.5" customHeight="1" x14ac:dyDescent="0.2">
      <c r="A21" s="1424">
        <v>5</v>
      </c>
      <c r="B21" s="1423" t="s">
        <v>1164</v>
      </c>
      <c r="C21" s="1424" t="s">
        <v>1165</v>
      </c>
      <c r="D21" s="1429">
        <f>19*3*3</f>
        <v>171</v>
      </c>
      <c r="E21" s="1424">
        <v>230.59</v>
      </c>
      <c r="F21" s="1424"/>
      <c r="G21" s="1430">
        <f t="shared" si="0"/>
        <v>39430.89</v>
      </c>
      <c r="J21" s="228"/>
      <c r="K21" s="229"/>
      <c r="L21" s="228"/>
      <c r="M21" s="228"/>
      <c r="N21" s="230"/>
    </row>
    <row r="22" spans="1:16" ht="38.25" customHeight="1" x14ac:dyDescent="0.2">
      <c r="A22" s="1413">
        <v>6</v>
      </c>
      <c r="B22" s="1414" t="s">
        <v>941</v>
      </c>
      <c r="C22" s="1413" t="s">
        <v>1171</v>
      </c>
      <c r="D22" s="1080">
        <v>19</v>
      </c>
      <c r="E22" s="1413">
        <v>112.46</v>
      </c>
      <c r="F22" s="1413"/>
      <c r="G22" s="1093">
        <f t="shared" si="0"/>
        <v>2136.7399999999998</v>
      </c>
    </row>
    <row r="23" spans="1:16" ht="30.75" customHeight="1" x14ac:dyDescent="0.2">
      <c r="A23" s="1424">
        <v>7</v>
      </c>
      <c r="B23" s="1423" t="s">
        <v>1166</v>
      </c>
      <c r="C23" s="1424" t="s">
        <v>1172</v>
      </c>
      <c r="D23" s="1430">
        <f>SUM(G18:G21)</f>
        <v>71056.200000000012</v>
      </c>
      <c r="E23" s="1424">
        <v>0.1875</v>
      </c>
      <c r="F23" s="1424"/>
      <c r="G23" s="1430">
        <f t="shared" si="0"/>
        <v>13323.037500000002</v>
      </c>
    </row>
    <row r="24" spans="1:16" ht="26.45" customHeight="1" x14ac:dyDescent="0.2">
      <c r="A24" s="1424">
        <v>8</v>
      </c>
      <c r="B24" s="1423" t="s">
        <v>549</v>
      </c>
      <c r="C24" s="1424" t="s">
        <v>687</v>
      </c>
      <c r="D24" s="1430">
        <f>SUM(G18:G23)</f>
        <v>86515.977500000023</v>
      </c>
      <c r="E24" s="1424">
        <v>0.12</v>
      </c>
      <c r="F24" s="1424"/>
      <c r="G24" s="1430">
        <f t="shared" si="0"/>
        <v>10381.917300000003</v>
      </c>
    </row>
    <row r="25" spans="1:16" ht="15" customHeight="1" x14ac:dyDescent="0.2">
      <c r="A25" s="1424">
        <v>9</v>
      </c>
      <c r="B25" s="1431" t="s">
        <v>546</v>
      </c>
      <c r="C25" s="1423"/>
      <c r="D25" s="1425"/>
      <c r="E25" s="1423"/>
      <c r="F25" s="1423"/>
      <c r="G25" s="1432">
        <f>SUM(G16:G24)</f>
        <v>170363.2948</v>
      </c>
    </row>
    <row r="26" spans="1:16" x14ac:dyDescent="0.2">
      <c r="A26" s="2166"/>
      <c r="B26" s="2164" t="s">
        <v>576</v>
      </c>
      <c r="C26" s="2164"/>
      <c r="D26" s="2164"/>
      <c r="E26" s="2164"/>
      <c r="F26" s="2164"/>
      <c r="G26" s="2164"/>
    </row>
    <row r="27" spans="1:16" ht="4.5" customHeight="1" x14ac:dyDescent="0.2">
      <c r="A27" s="2166"/>
      <c r="B27" s="2164"/>
      <c r="C27" s="2164"/>
      <c r="D27" s="2164"/>
      <c r="E27" s="2164"/>
      <c r="F27" s="2164"/>
      <c r="G27" s="2164"/>
    </row>
    <row r="28" spans="1:16" ht="41.25" customHeight="1" x14ac:dyDescent="0.2">
      <c r="A28" s="1424">
        <v>10</v>
      </c>
      <c r="B28" s="1423" t="s">
        <v>1167</v>
      </c>
      <c r="C28" s="1424" t="s">
        <v>1168</v>
      </c>
      <c r="D28" s="1429">
        <f>D21</f>
        <v>171</v>
      </c>
      <c r="E28" s="1426">
        <v>557.96</v>
      </c>
      <c r="F28" s="1424"/>
      <c r="G28" s="1430">
        <f>D28*E28</f>
        <v>95411.16</v>
      </c>
      <c r="L28" s="228"/>
      <c r="M28" s="229"/>
      <c r="N28" s="228"/>
      <c r="O28" s="228"/>
      <c r="P28" s="230"/>
    </row>
    <row r="29" spans="1:16" ht="39.75" customHeight="1" x14ac:dyDescent="0.2">
      <c r="A29" s="1454" t="s">
        <v>1197</v>
      </c>
      <c r="B29" s="1444" t="s">
        <v>1195</v>
      </c>
      <c r="C29" s="1443" t="s">
        <v>1196</v>
      </c>
      <c r="D29" s="1429">
        <v>53</v>
      </c>
      <c r="E29" s="1426">
        <v>539</v>
      </c>
      <c r="F29" s="1443"/>
      <c r="G29" s="1430">
        <f>D29*E29</f>
        <v>28567</v>
      </c>
      <c r="L29" s="228"/>
      <c r="M29" s="229"/>
      <c r="N29" s="228"/>
      <c r="O29" s="228"/>
      <c r="P29" s="228"/>
    </row>
    <row r="30" spans="1:16" ht="27.75" customHeight="1" x14ac:dyDescent="0.2">
      <c r="A30" s="1424">
        <v>11</v>
      </c>
      <c r="B30" s="1423" t="s">
        <v>688</v>
      </c>
      <c r="C30" s="1424" t="s">
        <v>689</v>
      </c>
      <c r="D30" s="1429">
        <v>12</v>
      </c>
      <c r="E30" s="1426">
        <v>215.6</v>
      </c>
      <c r="F30" s="1424"/>
      <c r="G30" s="1430">
        <f>D30*E30</f>
        <v>2587.1999999999998</v>
      </c>
    </row>
    <row r="31" spans="1:16" ht="42" customHeight="1" x14ac:dyDescent="0.2">
      <c r="A31" s="1424">
        <v>12</v>
      </c>
      <c r="B31" s="1423" t="s">
        <v>577</v>
      </c>
      <c r="C31" s="1424" t="s">
        <v>690</v>
      </c>
      <c r="D31" s="1429">
        <v>3</v>
      </c>
      <c r="E31" s="1426">
        <v>138.6</v>
      </c>
      <c r="F31" s="1424"/>
      <c r="G31" s="1430">
        <f>D31*E31</f>
        <v>415.79999999999995</v>
      </c>
    </row>
    <row r="32" spans="1:16" ht="18" customHeight="1" x14ac:dyDescent="0.2">
      <c r="A32" s="1423"/>
      <c r="B32" s="1431" t="s">
        <v>578</v>
      </c>
      <c r="C32" s="1423"/>
      <c r="D32" s="1425"/>
      <c r="E32" s="1423"/>
      <c r="F32" s="1423"/>
      <c r="G32" s="1432">
        <f>SUM(G28:G31)</f>
        <v>126981.16</v>
      </c>
    </row>
    <row r="33" spans="1:12" ht="29.25" customHeight="1" x14ac:dyDescent="0.2">
      <c r="A33" s="1433"/>
      <c r="B33" s="2164" t="s">
        <v>579</v>
      </c>
      <c r="C33" s="2164"/>
      <c r="D33" s="2164"/>
      <c r="E33" s="2164"/>
      <c r="F33" s="2164"/>
      <c r="G33" s="2164"/>
    </row>
    <row r="34" spans="1:12" ht="75.75" customHeight="1" x14ac:dyDescent="0.2">
      <c r="A34" s="1416">
        <v>13</v>
      </c>
      <c r="B34" s="1417" t="s">
        <v>942</v>
      </c>
      <c r="C34" s="1416" t="s">
        <v>1173</v>
      </c>
      <c r="D34" s="1093">
        <v>5923.13</v>
      </c>
      <c r="E34" s="1093">
        <v>1.25</v>
      </c>
      <c r="F34" s="1093">
        <v>1</v>
      </c>
      <c r="G34" s="1093">
        <f>D34*E34*F34</f>
        <v>7403.9125000000004</v>
      </c>
    </row>
    <row r="35" spans="1:12" ht="68.25" customHeight="1" x14ac:dyDescent="0.2">
      <c r="A35" s="1424">
        <v>14</v>
      </c>
      <c r="B35" s="1423" t="s">
        <v>691</v>
      </c>
      <c r="C35" s="1424" t="s">
        <v>692</v>
      </c>
      <c r="D35" s="1430">
        <f>D18</f>
        <v>190</v>
      </c>
      <c r="E35" s="1430">
        <v>110.17</v>
      </c>
      <c r="F35" s="1430"/>
      <c r="G35" s="1430">
        <f>D35*E35</f>
        <v>20932.3</v>
      </c>
    </row>
    <row r="36" spans="1:12" ht="73.5" customHeight="1" x14ac:dyDescent="0.2">
      <c r="A36" s="1424">
        <v>15</v>
      </c>
      <c r="B36" s="1423" t="s">
        <v>693</v>
      </c>
      <c r="C36" s="1424" t="s">
        <v>694</v>
      </c>
      <c r="D36" s="1434">
        <f>D20</f>
        <v>19</v>
      </c>
      <c r="E36" s="1430">
        <v>351.83</v>
      </c>
      <c r="F36" s="1430"/>
      <c r="G36" s="1430">
        <f>D36*E36</f>
        <v>6684.7699999999995</v>
      </c>
      <c r="J36" s="228"/>
      <c r="K36" s="228"/>
    </row>
    <row r="37" spans="1:12" ht="18" customHeight="1" x14ac:dyDescent="0.2">
      <c r="A37" s="2165">
        <v>16</v>
      </c>
      <c r="B37" s="2166" t="s">
        <v>580</v>
      </c>
      <c r="C37" s="2165" t="s">
        <v>695</v>
      </c>
      <c r="D37" s="1430">
        <f>G28</f>
        <v>95411.16</v>
      </c>
      <c r="E37" s="1430">
        <v>0.2</v>
      </c>
      <c r="F37" s="1430"/>
      <c r="G37" s="1430">
        <f>D37*E37</f>
        <v>19082.232</v>
      </c>
      <c r="J37" s="229"/>
      <c r="K37" s="235"/>
    </row>
    <row r="38" spans="1:12" ht="18" customHeight="1" x14ac:dyDescent="0.2">
      <c r="A38" s="2165"/>
      <c r="B38" s="2166"/>
      <c r="C38" s="2165"/>
      <c r="D38" s="1430">
        <f>G30+G31+G29</f>
        <v>31570</v>
      </c>
      <c r="E38" s="1430">
        <v>0.15</v>
      </c>
      <c r="F38" s="1430"/>
      <c r="G38" s="1430">
        <f>D38*E38</f>
        <v>4735.5</v>
      </c>
    </row>
    <row r="39" spans="1:12" ht="43.5" customHeight="1" x14ac:dyDescent="0.2">
      <c r="A39" s="1424">
        <v>17</v>
      </c>
      <c r="B39" s="1423" t="s">
        <v>696</v>
      </c>
      <c r="C39" s="1424" t="s">
        <v>1169</v>
      </c>
      <c r="D39" s="1430">
        <f>SUM(G34:G38)</f>
        <v>58838.714500000002</v>
      </c>
      <c r="E39" s="1430">
        <v>0.32</v>
      </c>
      <c r="F39" s="1430"/>
      <c r="G39" s="1430">
        <f>D39*E39</f>
        <v>18828.388640000001</v>
      </c>
    </row>
    <row r="40" spans="1:12" ht="18" customHeight="1" x14ac:dyDescent="0.2">
      <c r="A40" s="1423"/>
      <c r="B40" s="1431" t="s">
        <v>581</v>
      </c>
      <c r="C40" s="1423"/>
      <c r="D40" s="1435"/>
      <c r="E40" s="1435"/>
      <c r="F40" s="1435"/>
      <c r="G40" s="1432">
        <f>SUM(G35:G39)</f>
        <v>70263.190640000001</v>
      </c>
    </row>
    <row r="41" spans="1:12" x14ac:dyDescent="0.2">
      <c r="A41" s="1423"/>
      <c r="B41" s="1431" t="s">
        <v>54</v>
      </c>
      <c r="C41" s="1423"/>
      <c r="D41" s="1435"/>
      <c r="E41" s="1435"/>
      <c r="F41" s="1435"/>
      <c r="G41" s="1432">
        <f>G25+G32+G40</f>
        <v>367607.64543999999</v>
      </c>
    </row>
    <row r="42" spans="1:12" ht="107.25" customHeight="1" x14ac:dyDescent="0.2">
      <c r="A42" s="1423">
        <v>18</v>
      </c>
      <c r="B42" s="1436" t="s">
        <v>938</v>
      </c>
      <c r="C42" s="1424" t="str">
        <f>ИЭИ!E50</f>
        <v xml:space="preserve"> с коэфф. пересчета на 4 квартал 2025 года в соответствии с Приложением к приказу Москомэкспертизы от 26.12.2024г. № МКЭ-ОД/24-185                                      </v>
      </c>
      <c r="D42" s="1435">
        <f>G41</f>
        <v>367607.64543999999</v>
      </c>
      <c r="E42" s="1437">
        <v>8.0150000000000006</v>
      </c>
      <c r="F42" s="1453">
        <v>1</v>
      </c>
      <c r="G42" s="1432">
        <f>D42*E42*F42</f>
        <v>2946375.2782016001</v>
      </c>
    </row>
    <row r="43" spans="1:12" ht="16.5" customHeight="1" x14ac:dyDescent="0.2">
      <c r="A43" s="1424"/>
      <c r="B43" s="1438" t="s">
        <v>697</v>
      </c>
      <c r="C43" s="1439"/>
      <c r="D43" s="1440"/>
      <c r="E43" s="1439"/>
      <c r="F43" s="1439"/>
      <c r="G43" s="1432">
        <f>G42</f>
        <v>2946375.2782016001</v>
      </c>
    </row>
    <row r="44" spans="1:12" ht="15" x14ac:dyDescent="0.25">
      <c r="A44" s="2161"/>
      <c r="B44" s="2161"/>
      <c r="C44" s="2161"/>
      <c r="D44" s="2161"/>
      <c r="E44" s="2161"/>
      <c r="F44" s="2161"/>
      <c r="G44" s="2161"/>
    </row>
    <row r="45" spans="1:12" s="60" customFormat="1" ht="12.75" customHeight="1" x14ac:dyDescent="0.3">
      <c r="B45" s="58"/>
      <c r="C45" s="82"/>
      <c r="D45" s="58"/>
      <c r="E45" s="58"/>
      <c r="F45" s="58"/>
      <c r="G45" s="58"/>
      <c r="H45" s="58"/>
      <c r="I45" s="58"/>
      <c r="J45" s="458"/>
      <c r="K45" s="458"/>
      <c r="L45" s="458"/>
    </row>
    <row r="46" spans="1:12" s="60" customFormat="1" ht="16.5" x14ac:dyDescent="0.3">
      <c r="B46" s="58"/>
      <c r="C46" s="82"/>
      <c r="D46" s="58"/>
      <c r="E46" s="58"/>
      <c r="F46" s="58"/>
      <c r="G46" s="58"/>
      <c r="H46" s="58"/>
      <c r="I46" s="58"/>
      <c r="J46" s="458"/>
      <c r="K46" s="458"/>
      <c r="L46" s="458"/>
    </row>
    <row r="47" spans="1:12" s="458" customFormat="1" ht="18.75" customHeight="1" x14ac:dyDescent="0.3">
      <c r="B47" s="58"/>
      <c r="C47" s="82"/>
      <c r="D47" s="58"/>
      <c r="E47" s="58"/>
      <c r="F47" s="58"/>
      <c r="G47" s="58"/>
      <c r="H47" s="58"/>
      <c r="I47" s="58"/>
      <c r="K47" s="58"/>
      <c r="L47" s="58"/>
    </row>
    <row r="48" spans="1:12" s="458" customFormat="1" ht="16.5" x14ac:dyDescent="0.3">
      <c r="B48" s="404"/>
      <c r="C48" s="60"/>
      <c r="D48" s="403"/>
      <c r="E48" s="60"/>
      <c r="G48" s="61"/>
      <c r="H48" s="61"/>
      <c r="I48" s="1475"/>
      <c r="J48" s="57"/>
      <c r="L48" s="1475"/>
    </row>
    <row r="49" spans="1:12" s="459" customFormat="1" ht="22.5" customHeight="1" x14ac:dyDescent="0.25">
      <c r="B49" s="403"/>
      <c r="C49" s="60"/>
      <c r="D49" s="60"/>
      <c r="E49" s="60"/>
      <c r="G49" s="403"/>
      <c r="H49" s="403"/>
      <c r="J49" s="460"/>
    </row>
    <row r="50" spans="1:12" s="459" customFormat="1" ht="16.5" customHeight="1" x14ac:dyDescent="0.25">
      <c r="B50" s="403"/>
      <c r="F50" s="58"/>
      <c r="G50" s="460"/>
      <c r="H50" s="460"/>
      <c r="I50" s="58"/>
      <c r="J50" s="460"/>
      <c r="K50" s="58"/>
      <c r="L50" s="58"/>
    </row>
    <row r="51" spans="1:12" ht="15" x14ac:dyDescent="0.25">
      <c r="A51" s="713"/>
      <c r="B51" s="1441"/>
      <c r="C51" s="1441"/>
      <c r="D51" s="1441"/>
      <c r="E51" s="1441"/>
      <c r="F51" s="1441"/>
      <c r="G51" s="1442"/>
    </row>
  </sheetData>
  <mergeCells count="22">
    <mergeCell ref="A7:G7"/>
    <mergeCell ref="E4:G4"/>
    <mergeCell ref="D5:G5"/>
    <mergeCell ref="A6:G6"/>
    <mergeCell ref="A8:G8"/>
    <mergeCell ref="A9:A10"/>
    <mergeCell ref="B9:B10"/>
    <mergeCell ref="C9:C10"/>
    <mergeCell ref="D9:F9"/>
    <mergeCell ref="G9:G10"/>
    <mergeCell ref="A44:G44"/>
    <mergeCell ref="D11:F11"/>
    <mergeCell ref="B12:G12"/>
    <mergeCell ref="A13:A14"/>
    <mergeCell ref="B13:G14"/>
    <mergeCell ref="A15:A17"/>
    <mergeCell ref="A26:A27"/>
    <mergeCell ref="B26:G27"/>
    <mergeCell ref="B33:G33"/>
    <mergeCell ref="A37:A38"/>
    <mergeCell ref="B37:B38"/>
    <mergeCell ref="C37:C38"/>
  </mergeCells>
  <pageMargins left="0.78740157480314965" right="0.39370078740157483" top="0.78740157480314965" bottom="0.78740157480314965" header="0" footer="0"/>
  <pageSetup paperSize="9" scale="94" fitToHeight="5" orientation="portrait" r:id="rId1"/>
  <headerFooter alignWithMargins="0"/>
  <rowBreaks count="1" manualBreakCount="1">
    <brk id="25"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view="pageBreakPreview" topLeftCell="A23" zoomScaleNormal="100" zoomScaleSheetLayoutView="100" workbookViewId="0">
      <selection activeCell="A31" sqref="A31:G38"/>
    </sheetView>
  </sheetViews>
  <sheetFormatPr defaultRowHeight="12.75" x14ac:dyDescent="0.2"/>
  <cols>
    <col min="1" max="1" width="4.140625" style="312" customWidth="1"/>
    <col min="2" max="2" width="40.28515625" style="312" customWidth="1"/>
    <col min="3" max="3" width="13" style="312" customWidth="1"/>
    <col min="4" max="4" width="10.85546875" style="312" customWidth="1"/>
    <col min="5" max="5" width="8.140625" style="312" customWidth="1"/>
    <col min="6" max="6" width="9.140625" style="312"/>
    <col min="7" max="7" width="15.85546875" style="312" customWidth="1"/>
    <col min="8" max="256" width="9.140625" style="312"/>
    <col min="257" max="257" width="4.140625" style="312" customWidth="1"/>
    <col min="258" max="258" width="40.28515625" style="312" customWidth="1"/>
    <col min="259" max="259" width="10.28515625" style="312" customWidth="1"/>
    <col min="260" max="260" width="9.140625" style="312"/>
    <col min="261" max="261" width="8.140625" style="312" customWidth="1"/>
    <col min="262" max="262" width="9.140625" style="312"/>
    <col min="263" max="263" width="15.85546875" style="312" customWidth="1"/>
    <col min="264" max="512" width="9.140625" style="312"/>
    <col min="513" max="513" width="4.140625" style="312" customWidth="1"/>
    <col min="514" max="514" width="40.28515625" style="312" customWidth="1"/>
    <col min="515" max="515" width="10.28515625" style="312" customWidth="1"/>
    <col min="516" max="516" width="9.140625" style="312"/>
    <col min="517" max="517" width="8.140625" style="312" customWidth="1"/>
    <col min="518" max="518" width="9.140625" style="312"/>
    <col min="519" max="519" width="15.85546875" style="312" customWidth="1"/>
    <col min="520" max="768" width="9.140625" style="312"/>
    <col min="769" max="769" width="4.140625" style="312" customWidth="1"/>
    <col min="770" max="770" width="40.28515625" style="312" customWidth="1"/>
    <col min="771" max="771" width="10.28515625" style="312" customWidth="1"/>
    <col min="772" max="772" width="9.140625" style="312"/>
    <col min="773" max="773" width="8.140625" style="312" customWidth="1"/>
    <col min="774" max="774" width="9.140625" style="312"/>
    <col min="775" max="775" width="15.85546875" style="312" customWidth="1"/>
    <col min="776" max="1024" width="9.140625" style="312"/>
    <col min="1025" max="1025" width="4.140625" style="312" customWidth="1"/>
    <col min="1026" max="1026" width="40.28515625" style="312" customWidth="1"/>
    <col min="1027" max="1027" width="10.28515625" style="312" customWidth="1"/>
    <col min="1028" max="1028" width="9.140625" style="312"/>
    <col min="1029" max="1029" width="8.140625" style="312" customWidth="1"/>
    <col min="1030" max="1030" width="9.140625" style="312"/>
    <col min="1031" max="1031" width="15.85546875" style="312" customWidth="1"/>
    <col min="1032" max="1280" width="9.140625" style="312"/>
    <col min="1281" max="1281" width="4.140625" style="312" customWidth="1"/>
    <col min="1282" max="1282" width="40.28515625" style="312" customWidth="1"/>
    <col min="1283" max="1283" width="10.28515625" style="312" customWidth="1"/>
    <col min="1284" max="1284" width="9.140625" style="312"/>
    <col min="1285" max="1285" width="8.140625" style="312" customWidth="1"/>
    <col min="1286" max="1286" width="9.140625" style="312"/>
    <col min="1287" max="1287" width="15.85546875" style="312" customWidth="1"/>
    <col min="1288" max="1536" width="9.140625" style="312"/>
    <col min="1537" max="1537" width="4.140625" style="312" customWidth="1"/>
    <col min="1538" max="1538" width="40.28515625" style="312" customWidth="1"/>
    <col min="1539" max="1539" width="10.28515625" style="312" customWidth="1"/>
    <col min="1540" max="1540" width="9.140625" style="312"/>
    <col min="1541" max="1541" width="8.140625" style="312" customWidth="1"/>
    <col min="1542" max="1542" width="9.140625" style="312"/>
    <col min="1543" max="1543" width="15.85546875" style="312" customWidth="1"/>
    <col min="1544" max="1792" width="9.140625" style="312"/>
    <col min="1793" max="1793" width="4.140625" style="312" customWidth="1"/>
    <col min="1794" max="1794" width="40.28515625" style="312" customWidth="1"/>
    <col min="1795" max="1795" width="10.28515625" style="312" customWidth="1"/>
    <col min="1796" max="1796" width="9.140625" style="312"/>
    <col min="1797" max="1797" width="8.140625" style="312" customWidth="1"/>
    <col min="1798" max="1798" width="9.140625" style="312"/>
    <col min="1799" max="1799" width="15.85546875" style="312" customWidth="1"/>
    <col min="1800" max="2048" width="9.140625" style="312"/>
    <col min="2049" max="2049" width="4.140625" style="312" customWidth="1"/>
    <col min="2050" max="2050" width="40.28515625" style="312" customWidth="1"/>
    <col min="2051" max="2051" width="10.28515625" style="312" customWidth="1"/>
    <col min="2052" max="2052" width="9.140625" style="312"/>
    <col min="2053" max="2053" width="8.140625" style="312" customWidth="1"/>
    <col min="2054" max="2054" width="9.140625" style="312"/>
    <col min="2055" max="2055" width="15.85546875" style="312" customWidth="1"/>
    <col min="2056" max="2304" width="9.140625" style="312"/>
    <col min="2305" max="2305" width="4.140625" style="312" customWidth="1"/>
    <col min="2306" max="2306" width="40.28515625" style="312" customWidth="1"/>
    <col min="2307" max="2307" width="10.28515625" style="312" customWidth="1"/>
    <col min="2308" max="2308" width="9.140625" style="312"/>
    <col min="2309" max="2309" width="8.140625" style="312" customWidth="1"/>
    <col min="2310" max="2310" width="9.140625" style="312"/>
    <col min="2311" max="2311" width="15.85546875" style="312" customWidth="1"/>
    <col min="2312" max="2560" width="9.140625" style="312"/>
    <col min="2561" max="2561" width="4.140625" style="312" customWidth="1"/>
    <col min="2562" max="2562" width="40.28515625" style="312" customWidth="1"/>
    <col min="2563" max="2563" width="10.28515625" style="312" customWidth="1"/>
    <col min="2564" max="2564" width="9.140625" style="312"/>
    <col min="2565" max="2565" width="8.140625" style="312" customWidth="1"/>
    <col min="2566" max="2566" width="9.140625" style="312"/>
    <col min="2567" max="2567" width="15.85546875" style="312" customWidth="1"/>
    <col min="2568" max="2816" width="9.140625" style="312"/>
    <col min="2817" max="2817" width="4.140625" style="312" customWidth="1"/>
    <col min="2818" max="2818" width="40.28515625" style="312" customWidth="1"/>
    <col min="2819" max="2819" width="10.28515625" style="312" customWidth="1"/>
    <col min="2820" max="2820" width="9.140625" style="312"/>
    <col min="2821" max="2821" width="8.140625" style="312" customWidth="1"/>
    <col min="2822" max="2822" width="9.140625" style="312"/>
    <col min="2823" max="2823" width="15.85546875" style="312" customWidth="1"/>
    <col min="2824" max="3072" width="9.140625" style="312"/>
    <col min="3073" max="3073" width="4.140625" style="312" customWidth="1"/>
    <col min="3074" max="3074" width="40.28515625" style="312" customWidth="1"/>
    <col min="3075" max="3075" width="10.28515625" style="312" customWidth="1"/>
    <col min="3076" max="3076" width="9.140625" style="312"/>
    <col min="3077" max="3077" width="8.140625" style="312" customWidth="1"/>
    <col min="3078" max="3078" width="9.140625" style="312"/>
    <col min="3079" max="3079" width="15.85546875" style="312" customWidth="1"/>
    <col min="3080" max="3328" width="9.140625" style="312"/>
    <col min="3329" max="3329" width="4.140625" style="312" customWidth="1"/>
    <col min="3330" max="3330" width="40.28515625" style="312" customWidth="1"/>
    <col min="3331" max="3331" width="10.28515625" style="312" customWidth="1"/>
    <col min="3332" max="3332" width="9.140625" style="312"/>
    <col min="3333" max="3333" width="8.140625" style="312" customWidth="1"/>
    <col min="3334" max="3334" width="9.140625" style="312"/>
    <col min="3335" max="3335" width="15.85546875" style="312" customWidth="1"/>
    <col min="3336" max="3584" width="9.140625" style="312"/>
    <col min="3585" max="3585" width="4.140625" style="312" customWidth="1"/>
    <col min="3586" max="3586" width="40.28515625" style="312" customWidth="1"/>
    <col min="3587" max="3587" width="10.28515625" style="312" customWidth="1"/>
    <col min="3588" max="3588" width="9.140625" style="312"/>
    <col min="3589" max="3589" width="8.140625" style="312" customWidth="1"/>
    <col min="3590" max="3590" width="9.140625" style="312"/>
    <col min="3591" max="3591" width="15.85546875" style="312" customWidth="1"/>
    <col min="3592" max="3840" width="9.140625" style="312"/>
    <col min="3841" max="3841" width="4.140625" style="312" customWidth="1"/>
    <col min="3842" max="3842" width="40.28515625" style="312" customWidth="1"/>
    <col min="3843" max="3843" width="10.28515625" style="312" customWidth="1"/>
    <col min="3844" max="3844" width="9.140625" style="312"/>
    <col min="3845" max="3845" width="8.140625" style="312" customWidth="1"/>
    <col min="3846" max="3846" width="9.140625" style="312"/>
    <col min="3847" max="3847" width="15.85546875" style="312" customWidth="1"/>
    <col min="3848" max="4096" width="9.140625" style="312"/>
    <col min="4097" max="4097" width="4.140625" style="312" customWidth="1"/>
    <col min="4098" max="4098" width="40.28515625" style="312" customWidth="1"/>
    <col min="4099" max="4099" width="10.28515625" style="312" customWidth="1"/>
    <col min="4100" max="4100" width="9.140625" style="312"/>
    <col min="4101" max="4101" width="8.140625" style="312" customWidth="1"/>
    <col min="4102" max="4102" width="9.140625" style="312"/>
    <col min="4103" max="4103" width="15.85546875" style="312" customWidth="1"/>
    <col min="4104" max="4352" width="9.140625" style="312"/>
    <col min="4353" max="4353" width="4.140625" style="312" customWidth="1"/>
    <col min="4354" max="4354" width="40.28515625" style="312" customWidth="1"/>
    <col min="4355" max="4355" width="10.28515625" style="312" customWidth="1"/>
    <col min="4356" max="4356" width="9.140625" style="312"/>
    <col min="4357" max="4357" width="8.140625" style="312" customWidth="1"/>
    <col min="4358" max="4358" width="9.140625" style="312"/>
    <col min="4359" max="4359" width="15.85546875" style="312" customWidth="1"/>
    <col min="4360" max="4608" width="9.140625" style="312"/>
    <col min="4609" max="4609" width="4.140625" style="312" customWidth="1"/>
    <col min="4610" max="4610" width="40.28515625" style="312" customWidth="1"/>
    <col min="4611" max="4611" width="10.28515625" style="312" customWidth="1"/>
    <col min="4612" max="4612" width="9.140625" style="312"/>
    <col min="4613" max="4613" width="8.140625" style="312" customWidth="1"/>
    <col min="4614" max="4614" width="9.140625" style="312"/>
    <col min="4615" max="4615" width="15.85546875" style="312" customWidth="1"/>
    <col min="4616" max="4864" width="9.140625" style="312"/>
    <col min="4865" max="4865" width="4.140625" style="312" customWidth="1"/>
    <col min="4866" max="4866" width="40.28515625" style="312" customWidth="1"/>
    <col min="4867" max="4867" width="10.28515625" style="312" customWidth="1"/>
    <col min="4868" max="4868" width="9.140625" style="312"/>
    <col min="4869" max="4869" width="8.140625" style="312" customWidth="1"/>
    <col min="4870" max="4870" width="9.140625" style="312"/>
    <col min="4871" max="4871" width="15.85546875" style="312" customWidth="1"/>
    <col min="4872" max="5120" width="9.140625" style="312"/>
    <col min="5121" max="5121" width="4.140625" style="312" customWidth="1"/>
    <col min="5122" max="5122" width="40.28515625" style="312" customWidth="1"/>
    <col min="5123" max="5123" width="10.28515625" style="312" customWidth="1"/>
    <col min="5124" max="5124" width="9.140625" style="312"/>
    <col min="5125" max="5125" width="8.140625" style="312" customWidth="1"/>
    <col min="5126" max="5126" width="9.140625" style="312"/>
    <col min="5127" max="5127" width="15.85546875" style="312" customWidth="1"/>
    <col min="5128" max="5376" width="9.140625" style="312"/>
    <col min="5377" max="5377" width="4.140625" style="312" customWidth="1"/>
    <col min="5378" max="5378" width="40.28515625" style="312" customWidth="1"/>
    <col min="5379" max="5379" width="10.28515625" style="312" customWidth="1"/>
    <col min="5380" max="5380" width="9.140625" style="312"/>
    <col min="5381" max="5381" width="8.140625" style="312" customWidth="1"/>
    <col min="5382" max="5382" width="9.140625" style="312"/>
    <col min="5383" max="5383" width="15.85546875" style="312" customWidth="1"/>
    <col min="5384" max="5632" width="9.140625" style="312"/>
    <col min="5633" max="5633" width="4.140625" style="312" customWidth="1"/>
    <col min="5634" max="5634" width="40.28515625" style="312" customWidth="1"/>
    <col min="5635" max="5635" width="10.28515625" style="312" customWidth="1"/>
    <col min="5636" max="5636" width="9.140625" style="312"/>
    <col min="5637" max="5637" width="8.140625" style="312" customWidth="1"/>
    <col min="5638" max="5638" width="9.140625" style="312"/>
    <col min="5639" max="5639" width="15.85546875" style="312" customWidth="1"/>
    <col min="5640" max="5888" width="9.140625" style="312"/>
    <col min="5889" max="5889" width="4.140625" style="312" customWidth="1"/>
    <col min="5890" max="5890" width="40.28515625" style="312" customWidth="1"/>
    <col min="5891" max="5891" width="10.28515625" style="312" customWidth="1"/>
    <col min="5892" max="5892" width="9.140625" style="312"/>
    <col min="5893" max="5893" width="8.140625" style="312" customWidth="1"/>
    <col min="5894" max="5894" width="9.140625" style="312"/>
    <col min="5895" max="5895" width="15.85546875" style="312" customWidth="1"/>
    <col min="5896" max="6144" width="9.140625" style="312"/>
    <col min="6145" max="6145" width="4.140625" style="312" customWidth="1"/>
    <col min="6146" max="6146" width="40.28515625" style="312" customWidth="1"/>
    <col min="6147" max="6147" width="10.28515625" style="312" customWidth="1"/>
    <col min="6148" max="6148" width="9.140625" style="312"/>
    <col min="6149" max="6149" width="8.140625" style="312" customWidth="1"/>
    <col min="6150" max="6150" width="9.140625" style="312"/>
    <col min="6151" max="6151" width="15.85546875" style="312" customWidth="1"/>
    <col min="6152" max="6400" width="9.140625" style="312"/>
    <col min="6401" max="6401" width="4.140625" style="312" customWidth="1"/>
    <col min="6402" max="6402" width="40.28515625" style="312" customWidth="1"/>
    <col min="6403" max="6403" width="10.28515625" style="312" customWidth="1"/>
    <col min="6404" max="6404" width="9.140625" style="312"/>
    <col min="6405" max="6405" width="8.140625" style="312" customWidth="1"/>
    <col min="6406" max="6406" width="9.140625" style="312"/>
    <col min="6407" max="6407" width="15.85546875" style="312" customWidth="1"/>
    <col min="6408" max="6656" width="9.140625" style="312"/>
    <col min="6657" max="6657" width="4.140625" style="312" customWidth="1"/>
    <col min="6658" max="6658" width="40.28515625" style="312" customWidth="1"/>
    <col min="6659" max="6659" width="10.28515625" style="312" customWidth="1"/>
    <col min="6660" max="6660" width="9.140625" style="312"/>
    <col min="6661" max="6661" width="8.140625" style="312" customWidth="1"/>
    <col min="6662" max="6662" width="9.140625" style="312"/>
    <col min="6663" max="6663" width="15.85546875" style="312" customWidth="1"/>
    <col min="6664" max="6912" width="9.140625" style="312"/>
    <col min="6913" max="6913" width="4.140625" style="312" customWidth="1"/>
    <col min="6914" max="6914" width="40.28515625" style="312" customWidth="1"/>
    <col min="6915" max="6915" width="10.28515625" style="312" customWidth="1"/>
    <col min="6916" max="6916" width="9.140625" style="312"/>
    <col min="6917" max="6917" width="8.140625" style="312" customWidth="1"/>
    <col min="6918" max="6918" width="9.140625" style="312"/>
    <col min="6919" max="6919" width="15.85546875" style="312" customWidth="1"/>
    <col min="6920" max="7168" width="9.140625" style="312"/>
    <col min="7169" max="7169" width="4.140625" style="312" customWidth="1"/>
    <col min="7170" max="7170" width="40.28515625" style="312" customWidth="1"/>
    <col min="7171" max="7171" width="10.28515625" style="312" customWidth="1"/>
    <col min="7172" max="7172" width="9.140625" style="312"/>
    <col min="7173" max="7173" width="8.140625" style="312" customWidth="1"/>
    <col min="7174" max="7174" width="9.140625" style="312"/>
    <col min="7175" max="7175" width="15.85546875" style="312" customWidth="1"/>
    <col min="7176" max="7424" width="9.140625" style="312"/>
    <col min="7425" max="7425" width="4.140625" style="312" customWidth="1"/>
    <col min="7426" max="7426" width="40.28515625" style="312" customWidth="1"/>
    <col min="7427" max="7427" width="10.28515625" style="312" customWidth="1"/>
    <col min="7428" max="7428" width="9.140625" style="312"/>
    <col min="7429" max="7429" width="8.140625" style="312" customWidth="1"/>
    <col min="7430" max="7430" width="9.140625" style="312"/>
    <col min="7431" max="7431" width="15.85546875" style="312" customWidth="1"/>
    <col min="7432" max="7680" width="9.140625" style="312"/>
    <col min="7681" max="7681" width="4.140625" style="312" customWidth="1"/>
    <col min="7682" max="7682" width="40.28515625" style="312" customWidth="1"/>
    <col min="7683" max="7683" width="10.28515625" style="312" customWidth="1"/>
    <col min="7684" max="7684" width="9.140625" style="312"/>
    <col min="7685" max="7685" width="8.140625" style="312" customWidth="1"/>
    <col min="7686" max="7686" width="9.140625" style="312"/>
    <col min="7687" max="7687" width="15.85546875" style="312" customWidth="1"/>
    <col min="7688" max="7936" width="9.140625" style="312"/>
    <col min="7937" max="7937" width="4.140625" style="312" customWidth="1"/>
    <col min="7938" max="7938" width="40.28515625" style="312" customWidth="1"/>
    <col min="7939" max="7939" width="10.28515625" style="312" customWidth="1"/>
    <col min="7940" max="7940" width="9.140625" style="312"/>
    <col min="7941" max="7941" width="8.140625" style="312" customWidth="1"/>
    <col min="7942" max="7942" width="9.140625" style="312"/>
    <col min="7943" max="7943" width="15.85546875" style="312" customWidth="1"/>
    <col min="7944" max="8192" width="9.140625" style="312"/>
    <col min="8193" max="8193" width="4.140625" style="312" customWidth="1"/>
    <col min="8194" max="8194" width="40.28515625" style="312" customWidth="1"/>
    <col min="8195" max="8195" width="10.28515625" style="312" customWidth="1"/>
    <col min="8196" max="8196" width="9.140625" style="312"/>
    <col min="8197" max="8197" width="8.140625" style="312" customWidth="1"/>
    <col min="8198" max="8198" width="9.140625" style="312"/>
    <col min="8199" max="8199" width="15.85546875" style="312" customWidth="1"/>
    <col min="8200" max="8448" width="9.140625" style="312"/>
    <col min="8449" max="8449" width="4.140625" style="312" customWidth="1"/>
    <col min="8450" max="8450" width="40.28515625" style="312" customWidth="1"/>
    <col min="8451" max="8451" width="10.28515625" style="312" customWidth="1"/>
    <col min="8452" max="8452" width="9.140625" style="312"/>
    <col min="8453" max="8453" width="8.140625" style="312" customWidth="1"/>
    <col min="8454" max="8454" width="9.140625" style="312"/>
    <col min="8455" max="8455" width="15.85546875" style="312" customWidth="1"/>
    <col min="8456" max="8704" width="9.140625" style="312"/>
    <col min="8705" max="8705" width="4.140625" style="312" customWidth="1"/>
    <col min="8706" max="8706" width="40.28515625" style="312" customWidth="1"/>
    <col min="8707" max="8707" width="10.28515625" style="312" customWidth="1"/>
    <col min="8708" max="8708" width="9.140625" style="312"/>
    <col min="8709" max="8709" width="8.140625" style="312" customWidth="1"/>
    <col min="8710" max="8710" width="9.140625" style="312"/>
    <col min="8711" max="8711" width="15.85546875" style="312" customWidth="1"/>
    <col min="8712" max="8960" width="9.140625" style="312"/>
    <col min="8961" max="8961" width="4.140625" style="312" customWidth="1"/>
    <col min="8962" max="8962" width="40.28515625" style="312" customWidth="1"/>
    <col min="8963" max="8963" width="10.28515625" style="312" customWidth="1"/>
    <col min="8964" max="8964" width="9.140625" style="312"/>
    <col min="8965" max="8965" width="8.140625" style="312" customWidth="1"/>
    <col min="8966" max="8966" width="9.140625" style="312"/>
    <col min="8967" max="8967" width="15.85546875" style="312" customWidth="1"/>
    <col min="8968" max="9216" width="9.140625" style="312"/>
    <col min="9217" max="9217" width="4.140625" style="312" customWidth="1"/>
    <col min="9218" max="9218" width="40.28515625" style="312" customWidth="1"/>
    <col min="9219" max="9219" width="10.28515625" style="312" customWidth="1"/>
    <col min="9220" max="9220" width="9.140625" style="312"/>
    <col min="9221" max="9221" width="8.140625" style="312" customWidth="1"/>
    <col min="9222" max="9222" width="9.140625" style="312"/>
    <col min="9223" max="9223" width="15.85546875" style="312" customWidth="1"/>
    <col min="9224" max="9472" width="9.140625" style="312"/>
    <col min="9473" max="9473" width="4.140625" style="312" customWidth="1"/>
    <col min="9474" max="9474" width="40.28515625" style="312" customWidth="1"/>
    <col min="9475" max="9475" width="10.28515625" style="312" customWidth="1"/>
    <col min="9476" max="9476" width="9.140625" style="312"/>
    <col min="9477" max="9477" width="8.140625" style="312" customWidth="1"/>
    <col min="9478" max="9478" width="9.140625" style="312"/>
    <col min="9479" max="9479" width="15.85546875" style="312" customWidth="1"/>
    <col min="9480" max="9728" width="9.140625" style="312"/>
    <col min="9729" max="9729" width="4.140625" style="312" customWidth="1"/>
    <col min="9730" max="9730" width="40.28515625" style="312" customWidth="1"/>
    <col min="9731" max="9731" width="10.28515625" style="312" customWidth="1"/>
    <col min="9732" max="9732" width="9.140625" style="312"/>
    <col min="9733" max="9733" width="8.140625" style="312" customWidth="1"/>
    <col min="9734" max="9734" width="9.140625" style="312"/>
    <col min="9735" max="9735" width="15.85546875" style="312" customWidth="1"/>
    <col min="9736" max="9984" width="9.140625" style="312"/>
    <col min="9985" max="9985" width="4.140625" style="312" customWidth="1"/>
    <col min="9986" max="9986" width="40.28515625" style="312" customWidth="1"/>
    <col min="9987" max="9987" width="10.28515625" style="312" customWidth="1"/>
    <col min="9988" max="9988" width="9.140625" style="312"/>
    <col min="9989" max="9989" width="8.140625" style="312" customWidth="1"/>
    <col min="9990" max="9990" width="9.140625" style="312"/>
    <col min="9991" max="9991" width="15.85546875" style="312" customWidth="1"/>
    <col min="9992" max="10240" width="9.140625" style="312"/>
    <col min="10241" max="10241" width="4.140625" style="312" customWidth="1"/>
    <col min="10242" max="10242" width="40.28515625" style="312" customWidth="1"/>
    <col min="10243" max="10243" width="10.28515625" style="312" customWidth="1"/>
    <col min="10244" max="10244" width="9.140625" style="312"/>
    <col min="10245" max="10245" width="8.140625" style="312" customWidth="1"/>
    <col min="10246" max="10246" width="9.140625" style="312"/>
    <col min="10247" max="10247" width="15.85546875" style="312" customWidth="1"/>
    <col min="10248" max="10496" width="9.140625" style="312"/>
    <col min="10497" max="10497" width="4.140625" style="312" customWidth="1"/>
    <col min="10498" max="10498" width="40.28515625" style="312" customWidth="1"/>
    <col min="10499" max="10499" width="10.28515625" style="312" customWidth="1"/>
    <col min="10500" max="10500" width="9.140625" style="312"/>
    <col min="10501" max="10501" width="8.140625" style="312" customWidth="1"/>
    <col min="10502" max="10502" width="9.140625" style="312"/>
    <col min="10503" max="10503" width="15.85546875" style="312" customWidth="1"/>
    <col min="10504" max="10752" width="9.140625" style="312"/>
    <col min="10753" max="10753" width="4.140625" style="312" customWidth="1"/>
    <col min="10754" max="10754" width="40.28515625" style="312" customWidth="1"/>
    <col min="10755" max="10755" width="10.28515625" style="312" customWidth="1"/>
    <col min="10756" max="10756" width="9.140625" style="312"/>
    <col min="10757" max="10757" width="8.140625" style="312" customWidth="1"/>
    <col min="10758" max="10758" width="9.140625" style="312"/>
    <col min="10759" max="10759" width="15.85546875" style="312" customWidth="1"/>
    <col min="10760" max="11008" width="9.140625" style="312"/>
    <col min="11009" max="11009" width="4.140625" style="312" customWidth="1"/>
    <col min="11010" max="11010" width="40.28515625" style="312" customWidth="1"/>
    <col min="11011" max="11011" width="10.28515625" style="312" customWidth="1"/>
    <col min="11012" max="11012" width="9.140625" style="312"/>
    <col min="11013" max="11013" width="8.140625" style="312" customWidth="1"/>
    <col min="11014" max="11014" width="9.140625" style="312"/>
    <col min="11015" max="11015" width="15.85546875" style="312" customWidth="1"/>
    <col min="11016" max="11264" width="9.140625" style="312"/>
    <col min="11265" max="11265" width="4.140625" style="312" customWidth="1"/>
    <col min="11266" max="11266" width="40.28515625" style="312" customWidth="1"/>
    <col min="11267" max="11267" width="10.28515625" style="312" customWidth="1"/>
    <col min="11268" max="11268" width="9.140625" style="312"/>
    <col min="11269" max="11269" width="8.140625" style="312" customWidth="1"/>
    <col min="11270" max="11270" width="9.140625" style="312"/>
    <col min="11271" max="11271" width="15.85546875" style="312" customWidth="1"/>
    <col min="11272" max="11520" width="9.140625" style="312"/>
    <col min="11521" max="11521" width="4.140625" style="312" customWidth="1"/>
    <col min="11522" max="11522" width="40.28515625" style="312" customWidth="1"/>
    <col min="11523" max="11523" width="10.28515625" style="312" customWidth="1"/>
    <col min="11524" max="11524" width="9.140625" style="312"/>
    <col min="11525" max="11525" width="8.140625" style="312" customWidth="1"/>
    <col min="11526" max="11526" width="9.140625" style="312"/>
    <col min="11527" max="11527" width="15.85546875" style="312" customWidth="1"/>
    <col min="11528" max="11776" width="9.140625" style="312"/>
    <col min="11777" max="11777" width="4.140625" style="312" customWidth="1"/>
    <col min="11778" max="11778" width="40.28515625" style="312" customWidth="1"/>
    <col min="11779" max="11779" width="10.28515625" style="312" customWidth="1"/>
    <col min="11780" max="11780" width="9.140625" style="312"/>
    <col min="11781" max="11781" width="8.140625" style="312" customWidth="1"/>
    <col min="11782" max="11782" width="9.140625" style="312"/>
    <col min="11783" max="11783" width="15.85546875" style="312" customWidth="1"/>
    <col min="11784" max="12032" width="9.140625" style="312"/>
    <col min="12033" max="12033" width="4.140625" style="312" customWidth="1"/>
    <col min="12034" max="12034" width="40.28515625" style="312" customWidth="1"/>
    <col min="12035" max="12035" width="10.28515625" style="312" customWidth="1"/>
    <col min="12036" max="12036" width="9.140625" style="312"/>
    <col min="12037" max="12037" width="8.140625" style="312" customWidth="1"/>
    <col min="12038" max="12038" width="9.140625" style="312"/>
    <col min="12039" max="12039" width="15.85546875" style="312" customWidth="1"/>
    <col min="12040" max="12288" width="9.140625" style="312"/>
    <col min="12289" max="12289" width="4.140625" style="312" customWidth="1"/>
    <col min="12290" max="12290" width="40.28515625" style="312" customWidth="1"/>
    <col min="12291" max="12291" width="10.28515625" style="312" customWidth="1"/>
    <col min="12292" max="12292" width="9.140625" style="312"/>
    <col min="12293" max="12293" width="8.140625" style="312" customWidth="1"/>
    <col min="12294" max="12294" width="9.140625" style="312"/>
    <col min="12295" max="12295" width="15.85546875" style="312" customWidth="1"/>
    <col min="12296" max="12544" width="9.140625" style="312"/>
    <col min="12545" max="12545" width="4.140625" style="312" customWidth="1"/>
    <col min="12546" max="12546" width="40.28515625" style="312" customWidth="1"/>
    <col min="12547" max="12547" width="10.28515625" style="312" customWidth="1"/>
    <col min="12548" max="12548" width="9.140625" style="312"/>
    <col min="12549" max="12549" width="8.140625" style="312" customWidth="1"/>
    <col min="12550" max="12550" width="9.140625" style="312"/>
    <col min="12551" max="12551" width="15.85546875" style="312" customWidth="1"/>
    <col min="12552" max="12800" width="9.140625" style="312"/>
    <col min="12801" max="12801" width="4.140625" style="312" customWidth="1"/>
    <col min="12802" max="12802" width="40.28515625" style="312" customWidth="1"/>
    <col min="12803" max="12803" width="10.28515625" style="312" customWidth="1"/>
    <col min="12804" max="12804" width="9.140625" style="312"/>
    <col min="12805" max="12805" width="8.140625" style="312" customWidth="1"/>
    <col min="12806" max="12806" width="9.140625" style="312"/>
    <col min="12807" max="12807" width="15.85546875" style="312" customWidth="1"/>
    <col min="12808" max="13056" width="9.140625" style="312"/>
    <col min="13057" max="13057" width="4.140625" style="312" customWidth="1"/>
    <col min="13058" max="13058" width="40.28515625" style="312" customWidth="1"/>
    <col min="13059" max="13059" width="10.28515625" style="312" customWidth="1"/>
    <col min="13060" max="13060" width="9.140625" style="312"/>
    <col min="13061" max="13061" width="8.140625" style="312" customWidth="1"/>
    <col min="13062" max="13062" width="9.140625" style="312"/>
    <col min="13063" max="13063" width="15.85546875" style="312" customWidth="1"/>
    <col min="13064" max="13312" width="9.140625" style="312"/>
    <col min="13313" max="13313" width="4.140625" style="312" customWidth="1"/>
    <col min="13314" max="13314" width="40.28515625" style="312" customWidth="1"/>
    <col min="13315" max="13315" width="10.28515625" style="312" customWidth="1"/>
    <col min="13316" max="13316" width="9.140625" style="312"/>
    <col min="13317" max="13317" width="8.140625" style="312" customWidth="1"/>
    <col min="13318" max="13318" width="9.140625" style="312"/>
    <col min="13319" max="13319" width="15.85546875" style="312" customWidth="1"/>
    <col min="13320" max="13568" width="9.140625" style="312"/>
    <col min="13569" max="13569" width="4.140625" style="312" customWidth="1"/>
    <col min="13570" max="13570" width="40.28515625" style="312" customWidth="1"/>
    <col min="13571" max="13571" width="10.28515625" style="312" customWidth="1"/>
    <col min="13572" max="13572" width="9.140625" style="312"/>
    <col min="13573" max="13573" width="8.140625" style="312" customWidth="1"/>
    <col min="13574" max="13574" width="9.140625" style="312"/>
    <col min="13575" max="13575" width="15.85546875" style="312" customWidth="1"/>
    <col min="13576" max="13824" width="9.140625" style="312"/>
    <col min="13825" max="13825" width="4.140625" style="312" customWidth="1"/>
    <col min="13826" max="13826" width="40.28515625" style="312" customWidth="1"/>
    <col min="13827" max="13827" width="10.28515625" style="312" customWidth="1"/>
    <col min="13828" max="13828" width="9.140625" style="312"/>
    <col min="13829" max="13829" width="8.140625" style="312" customWidth="1"/>
    <col min="13830" max="13830" width="9.140625" style="312"/>
    <col min="13831" max="13831" width="15.85546875" style="312" customWidth="1"/>
    <col min="13832" max="14080" width="9.140625" style="312"/>
    <col min="14081" max="14081" width="4.140625" style="312" customWidth="1"/>
    <col min="14082" max="14082" width="40.28515625" style="312" customWidth="1"/>
    <col min="14083" max="14083" width="10.28515625" style="312" customWidth="1"/>
    <col min="14084" max="14084" width="9.140625" style="312"/>
    <col min="14085" max="14085" width="8.140625" style="312" customWidth="1"/>
    <col min="14086" max="14086" width="9.140625" style="312"/>
    <col min="14087" max="14087" width="15.85546875" style="312" customWidth="1"/>
    <col min="14088" max="14336" width="9.140625" style="312"/>
    <col min="14337" max="14337" width="4.140625" style="312" customWidth="1"/>
    <col min="14338" max="14338" width="40.28515625" style="312" customWidth="1"/>
    <col min="14339" max="14339" width="10.28515625" style="312" customWidth="1"/>
    <col min="14340" max="14340" width="9.140625" style="312"/>
    <col min="14341" max="14341" width="8.140625" style="312" customWidth="1"/>
    <col min="14342" max="14342" width="9.140625" style="312"/>
    <col min="14343" max="14343" width="15.85546875" style="312" customWidth="1"/>
    <col min="14344" max="14592" width="9.140625" style="312"/>
    <col min="14593" max="14593" width="4.140625" style="312" customWidth="1"/>
    <col min="14594" max="14594" width="40.28515625" style="312" customWidth="1"/>
    <col min="14595" max="14595" width="10.28515625" style="312" customWidth="1"/>
    <col min="14596" max="14596" width="9.140625" style="312"/>
    <col min="14597" max="14597" width="8.140625" style="312" customWidth="1"/>
    <col min="14598" max="14598" width="9.140625" style="312"/>
    <col min="14599" max="14599" width="15.85546875" style="312" customWidth="1"/>
    <col min="14600" max="14848" width="9.140625" style="312"/>
    <col min="14849" max="14849" width="4.140625" style="312" customWidth="1"/>
    <col min="14850" max="14850" width="40.28515625" style="312" customWidth="1"/>
    <col min="14851" max="14851" width="10.28515625" style="312" customWidth="1"/>
    <col min="14852" max="14852" width="9.140625" style="312"/>
    <col min="14853" max="14853" width="8.140625" style="312" customWidth="1"/>
    <col min="14854" max="14854" width="9.140625" style="312"/>
    <col min="14855" max="14855" width="15.85546875" style="312" customWidth="1"/>
    <col min="14856" max="15104" width="9.140625" style="312"/>
    <col min="15105" max="15105" width="4.140625" style="312" customWidth="1"/>
    <col min="15106" max="15106" width="40.28515625" style="312" customWidth="1"/>
    <col min="15107" max="15107" width="10.28515625" style="312" customWidth="1"/>
    <col min="15108" max="15108" width="9.140625" style="312"/>
    <col min="15109" max="15109" width="8.140625" style="312" customWidth="1"/>
    <col min="15110" max="15110" width="9.140625" style="312"/>
    <col min="15111" max="15111" width="15.85546875" style="312" customWidth="1"/>
    <col min="15112" max="15360" width="9.140625" style="312"/>
    <col min="15361" max="15361" width="4.140625" style="312" customWidth="1"/>
    <col min="15362" max="15362" width="40.28515625" style="312" customWidth="1"/>
    <col min="15363" max="15363" width="10.28515625" style="312" customWidth="1"/>
    <col min="15364" max="15364" width="9.140625" style="312"/>
    <col min="15365" max="15365" width="8.140625" style="312" customWidth="1"/>
    <col min="15366" max="15366" width="9.140625" style="312"/>
    <col min="15367" max="15367" width="15.85546875" style="312" customWidth="1"/>
    <col min="15368" max="15616" width="9.140625" style="312"/>
    <col min="15617" max="15617" width="4.140625" style="312" customWidth="1"/>
    <col min="15618" max="15618" width="40.28515625" style="312" customWidth="1"/>
    <col min="15619" max="15619" width="10.28515625" style="312" customWidth="1"/>
    <col min="15620" max="15620" width="9.140625" style="312"/>
    <col min="15621" max="15621" width="8.140625" style="312" customWidth="1"/>
    <col min="15622" max="15622" width="9.140625" style="312"/>
    <col min="15623" max="15623" width="15.85546875" style="312" customWidth="1"/>
    <col min="15624" max="15872" width="9.140625" style="312"/>
    <col min="15873" max="15873" width="4.140625" style="312" customWidth="1"/>
    <col min="15874" max="15874" width="40.28515625" style="312" customWidth="1"/>
    <col min="15875" max="15875" width="10.28515625" style="312" customWidth="1"/>
    <col min="15876" max="15876" width="9.140625" style="312"/>
    <col min="15877" max="15877" width="8.140625" style="312" customWidth="1"/>
    <col min="15878" max="15878" width="9.140625" style="312"/>
    <col min="15879" max="15879" width="15.85546875" style="312" customWidth="1"/>
    <col min="15880" max="16128" width="9.140625" style="312"/>
    <col min="16129" max="16129" width="4.140625" style="312" customWidth="1"/>
    <col min="16130" max="16130" width="40.28515625" style="312" customWidth="1"/>
    <col min="16131" max="16131" width="10.28515625" style="312" customWidth="1"/>
    <col min="16132" max="16132" width="9.140625" style="312"/>
    <col min="16133" max="16133" width="8.140625" style="312" customWidth="1"/>
    <col min="16134" max="16134" width="9.140625" style="312"/>
    <col min="16135" max="16135" width="15.85546875" style="312" customWidth="1"/>
    <col min="16136" max="16384" width="9.140625" style="312"/>
  </cols>
  <sheetData>
    <row r="1" spans="1:17" ht="15" x14ac:dyDescent="0.2">
      <c r="G1" s="716" t="s">
        <v>1280</v>
      </c>
    </row>
    <row r="2" spans="1:17" ht="15" x14ac:dyDescent="0.2">
      <c r="G2" s="716" t="s">
        <v>1268</v>
      </c>
    </row>
    <row r="3" spans="1:17" ht="15" x14ac:dyDescent="0.2">
      <c r="G3" s="716"/>
    </row>
    <row r="4" spans="1:17" x14ac:dyDescent="0.2">
      <c r="F4" s="36"/>
    </row>
    <row r="5" spans="1:17" ht="15.75" x14ac:dyDescent="0.2">
      <c r="A5" s="76"/>
      <c r="B5" s="76"/>
      <c r="C5" s="76"/>
      <c r="D5" s="76"/>
      <c r="E5" s="76"/>
      <c r="F5" s="76"/>
      <c r="G5" s="76"/>
      <c r="H5" s="313"/>
    </row>
    <row r="6" spans="1:17" ht="22.5" customHeight="1" x14ac:dyDescent="0.2">
      <c r="A6" s="2175" t="s">
        <v>944</v>
      </c>
      <c r="B6" s="2175"/>
      <c r="C6" s="2175"/>
      <c r="D6" s="2175"/>
      <c r="E6" s="2175"/>
      <c r="F6" s="2175"/>
      <c r="G6" s="2175"/>
      <c r="H6" s="314"/>
    </row>
    <row r="7" spans="1:17" ht="30" customHeight="1" x14ac:dyDescent="0.2">
      <c r="A7" s="2174" t="s">
        <v>1259</v>
      </c>
      <c r="B7" s="2174"/>
      <c r="C7" s="2174"/>
      <c r="D7" s="2174"/>
      <c r="E7" s="2174"/>
      <c r="F7" s="2174"/>
      <c r="G7" s="2174"/>
      <c r="H7" s="315"/>
    </row>
    <row r="8" spans="1:17" ht="23.25" customHeight="1" x14ac:dyDescent="0.2">
      <c r="A8" s="457"/>
      <c r="B8" s="457"/>
      <c r="C8" s="457"/>
      <c r="D8" s="457"/>
      <c r="E8" s="457"/>
      <c r="F8" s="457"/>
      <c r="G8" s="457"/>
      <c r="H8" s="316"/>
    </row>
    <row r="9" spans="1:17" ht="75" customHeight="1" x14ac:dyDescent="0.2">
      <c r="A9" s="317" t="s">
        <v>77</v>
      </c>
      <c r="B9" s="457"/>
      <c r="C9" s="2173" t="str">
        <f>ГОЧС!H9</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D9" s="2173"/>
      <c r="E9" s="2173"/>
      <c r="F9" s="2173"/>
      <c r="G9" s="2173"/>
      <c r="H9" s="311"/>
    </row>
    <row r="10" spans="1:17" ht="24" customHeight="1" x14ac:dyDescent="0.2">
      <c r="A10" s="2186" t="s">
        <v>53</v>
      </c>
      <c r="B10" s="2186"/>
      <c r="C10" s="2020"/>
      <c r="D10" s="2020"/>
      <c r="E10" s="2020"/>
      <c r="F10" s="318"/>
      <c r="G10" s="318"/>
      <c r="H10" s="311"/>
      <c r="I10" s="311"/>
      <c r="J10" s="311"/>
      <c r="K10" s="311"/>
    </row>
    <row r="11" spans="1:17" ht="25.5" customHeight="1" x14ac:dyDescent="0.2">
      <c r="A11" s="2186" t="s">
        <v>52</v>
      </c>
      <c r="B11" s="2186"/>
      <c r="C11" s="217" t="s">
        <v>3</v>
      </c>
      <c r="D11" s="318"/>
      <c r="E11" s="318"/>
      <c r="F11" s="318"/>
      <c r="G11" s="318"/>
      <c r="H11" s="311"/>
      <c r="I11" s="311"/>
      <c r="J11" s="311"/>
      <c r="K11" s="311"/>
    </row>
    <row r="12" spans="1:17" ht="15" x14ac:dyDescent="0.2">
      <c r="A12" s="1478"/>
      <c r="B12" s="1478"/>
      <c r="C12" s="217"/>
      <c r="D12" s="318"/>
      <c r="E12" s="318"/>
      <c r="F12" s="318"/>
      <c r="G12" s="318"/>
      <c r="H12" s="311"/>
      <c r="I12" s="311"/>
      <c r="J12" s="311"/>
      <c r="K12" s="311"/>
    </row>
    <row r="13" spans="1:17" s="221" customFormat="1" ht="56.25" customHeight="1" thickBot="1" x14ac:dyDescent="0.3">
      <c r="A13" s="1941" t="s">
        <v>1260</v>
      </c>
      <c r="B13" s="1941"/>
      <c r="C13" s="1941"/>
      <c r="D13" s="1941"/>
      <c r="E13" s="1941"/>
      <c r="F13" s="1941"/>
      <c r="G13" s="1941"/>
      <c r="H13" s="319"/>
      <c r="I13" s="319"/>
      <c r="J13" s="319"/>
      <c r="K13" s="319"/>
      <c r="L13" s="319"/>
      <c r="M13" s="319"/>
      <c r="N13" s="319"/>
      <c r="O13" s="319"/>
      <c r="P13" s="319"/>
      <c r="Q13" s="319"/>
    </row>
    <row r="14" spans="1:17" ht="26.25" x14ac:dyDescent="0.25">
      <c r="A14" s="320" t="s">
        <v>78</v>
      </c>
      <c r="B14" s="321" t="s">
        <v>49</v>
      </c>
      <c r="C14" s="321" t="s">
        <v>79</v>
      </c>
      <c r="D14" s="322" t="s">
        <v>80</v>
      </c>
      <c r="E14" s="322" t="s">
        <v>81</v>
      </c>
      <c r="F14" s="323" t="s">
        <v>46</v>
      </c>
      <c r="G14" s="324" t="s">
        <v>82</v>
      </c>
      <c r="H14" s="325"/>
    </row>
    <row r="15" spans="1:17" ht="15.75" x14ac:dyDescent="0.25">
      <c r="A15" s="326">
        <v>1</v>
      </c>
      <c r="B15" s="327">
        <v>2</v>
      </c>
      <c r="C15" s="327">
        <v>3</v>
      </c>
      <c r="D15" s="327">
        <v>4</v>
      </c>
      <c r="E15" s="327">
        <v>5</v>
      </c>
      <c r="F15" s="327">
        <v>6</v>
      </c>
      <c r="G15" s="328">
        <v>7</v>
      </c>
      <c r="H15" s="325"/>
    </row>
    <row r="16" spans="1:17" ht="47.25" hidden="1" customHeight="1" x14ac:dyDescent="0.25">
      <c r="A16" s="2176"/>
      <c r="B16" s="2177"/>
      <c r="C16" s="2177"/>
      <c r="D16" s="2177"/>
      <c r="E16" s="2177"/>
      <c r="F16" s="2177"/>
      <c r="G16" s="2178"/>
      <c r="H16" s="325"/>
    </row>
    <row r="17" spans="1:12" ht="74.25" customHeight="1" x14ac:dyDescent="0.25">
      <c r="A17" s="2179">
        <v>1</v>
      </c>
      <c r="B17" s="329" t="s">
        <v>83</v>
      </c>
      <c r="C17" s="330"/>
      <c r="D17" s="330"/>
      <c r="E17" s="331"/>
      <c r="F17" s="331"/>
      <c r="G17" s="332"/>
      <c r="H17" s="325"/>
    </row>
    <row r="18" spans="1:12" ht="25.5" customHeight="1" x14ac:dyDescent="0.25">
      <c r="A18" s="2180"/>
      <c r="B18" s="333" t="s">
        <v>84</v>
      </c>
      <c r="C18" s="334" t="s">
        <v>525</v>
      </c>
      <c r="D18" s="334" t="s">
        <v>85</v>
      </c>
      <c r="E18" s="331">
        <v>7.4</v>
      </c>
      <c r="F18" s="331">
        <f>F19*10</f>
        <v>120</v>
      </c>
      <c r="G18" s="335">
        <f>7.4*F18</f>
        <v>888</v>
      </c>
      <c r="H18" s="325"/>
    </row>
    <row r="19" spans="1:12" ht="27" customHeight="1" x14ac:dyDescent="0.25">
      <c r="A19" s="2181"/>
      <c r="B19" s="333" t="s">
        <v>86</v>
      </c>
      <c r="C19" s="334" t="s">
        <v>526</v>
      </c>
      <c r="D19" s="334" t="s">
        <v>87</v>
      </c>
      <c r="E19" s="331">
        <v>4.0999999999999996</v>
      </c>
      <c r="F19" s="1391">
        <v>12</v>
      </c>
      <c r="G19" s="335">
        <f>4.1*F19</f>
        <v>49.199999999999996</v>
      </c>
      <c r="H19" s="325"/>
    </row>
    <row r="20" spans="1:12" ht="54" customHeight="1" x14ac:dyDescent="0.25">
      <c r="A20" s="336">
        <v>2</v>
      </c>
      <c r="B20" s="333" t="s">
        <v>88</v>
      </c>
      <c r="C20" s="334" t="s">
        <v>527</v>
      </c>
      <c r="D20" s="334" t="s">
        <v>89</v>
      </c>
      <c r="E20" s="337">
        <v>12.1</v>
      </c>
      <c r="F20" s="338">
        <f>F19*450</f>
        <v>5400</v>
      </c>
      <c r="G20" s="339">
        <f>E20*F20</f>
        <v>65340</v>
      </c>
      <c r="H20" s="325"/>
    </row>
    <row r="21" spans="1:12" ht="66" customHeight="1" x14ac:dyDescent="0.25">
      <c r="A21" s="336">
        <v>3</v>
      </c>
      <c r="B21" s="333" t="s">
        <v>90</v>
      </c>
      <c r="C21" s="334" t="s">
        <v>528</v>
      </c>
      <c r="D21" s="334" t="s">
        <v>89</v>
      </c>
      <c r="E21" s="337">
        <v>13.6</v>
      </c>
      <c r="F21" s="338">
        <f>F20</f>
        <v>5400</v>
      </c>
      <c r="G21" s="339">
        <f>E21*F21</f>
        <v>73440</v>
      </c>
      <c r="H21" s="325"/>
    </row>
    <row r="22" spans="1:12" ht="15.75" x14ac:dyDescent="0.25">
      <c r="A22" s="336">
        <v>4</v>
      </c>
      <c r="B22" s="340" t="s">
        <v>91</v>
      </c>
      <c r="C22" s="341"/>
      <c r="D22" s="341"/>
      <c r="E22" s="342"/>
      <c r="F22" s="342"/>
      <c r="G22" s="343">
        <f>SUM(G18:G21)</f>
        <v>139717.20000000001</v>
      </c>
      <c r="H22" s="325"/>
    </row>
    <row r="23" spans="1:12" ht="73.5" customHeight="1" x14ac:dyDescent="0.25">
      <c r="A23" s="336">
        <v>5</v>
      </c>
      <c r="B23" s="333" t="s">
        <v>92</v>
      </c>
      <c r="C23" s="344" t="s">
        <v>93</v>
      </c>
      <c r="D23" s="334" t="s">
        <v>94</v>
      </c>
      <c r="E23" s="331">
        <v>11.94</v>
      </c>
      <c r="F23" s="331"/>
      <c r="G23" s="335">
        <f>G22*E23/100</f>
        <v>16682.233680000001</v>
      </c>
      <c r="H23" s="325"/>
    </row>
    <row r="24" spans="1:12" ht="15.75" x14ac:dyDescent="0.25">
      <c r="A24" s="336">
        <v>6</v>
      </c>
      <c r="B24" s="340" t="s">
        <v>95</v>
      </c>
      <c r="C24" s="341"/>
      <c r="D24" s="341"/>
      <c r="E24" s="342"/>
      <c r="F24" s="342"/>
      <c r="G24" s="343">
        <f>G23+G22</f>
        <v>156399.43368000002</v>
      </c>
      <c r="H24" s="325"/>
    </row>
    <row r="25" spans="1:12" ht="25.5" x14ac:dyDescent="0.25">
      <c r="A25" s="336">
        <v>7</v>
      </c>
      <c r="B25" s="333" t="s">
        <v>96</v>
      </c>
      <c r="C25" s="344" t="s">
        <v>97</v>
      </c>
      <c r="D25" s="334" t="s">
        <v>98</v>
      </c>
      <c r="E25" s="331">
        <v>1.1200000000000001</v>
      </c>
      <c r="F25" s="331">
        <v>4</v>
      </c>
      <c r="G25" s="335">
        <f>G24*E25/100*F25</f>
        <v>7006.694628864002</v>
      </c>
      <c r="H25" s="325"/>
    </row>
    <row r="26" spans="1:12" ht="15.75" x14ac:dyDescent="0.25">
      <c r="A26" s="336"/>
      <c r="B26" s="333"/>
      <c r="C26" s="330"/>
      <c r="D26" s="330"/>
      <c r="E26" s="331"/>
      <c r="F26" s="331"/>
      <c r="G26" s="335"/>
      <c r="H26" s="325"/>
    </row>
    <row r="27" spans="1:12" ht="15.75" x14ac:dyDescent="0.25">
      <c r="A27" s="2182" t="s">
        <v>99</v>
      </c>
      <c r="B27" s="2183"/>
      <c r="C27" s="345"/>
      <c r="D27" s="345"/>
      <c r="E27" s="342"/>
      <c r="F27" s="342"/>
      <c r="G27" s="343">
        <f>G24+G25</f>
        <v>163406.12830886402</v>
      </c>
      <c r="H27" s="325"/>
    </row>
    <row r="28" spans="1:12" ht="15.75" x14ac:dyDescent="0.25">
      <c r="A28" s="336"/>
      <c r="B28" s="333"/>
      <c r="C28" s="330"/>
      <c r="D28" s="330"/>
      <c r="E28" s="331"/>
      <c r="F28" s="331"/>
      <c r="G28" s="346"/>
      <c r="H28" s="325"/>
    </row>
    <row r="29" spans="1:12" ht="67.5" customHeight="1" x14ac:dyDescent="0.25">
      <c r="A29" s="347">
        <v>8</v>
      </c>
      <c r="B29" s="348" t="s">
        <v>798</v>
      </c>
      <c r="C29" s="2184" t="str">
        <f>ИГИ!C42</f>
        <v xml:space="preserve"> с коэфф. пересчета на 4 квартал 2025 года в соответствии с Приложением к приказу Москомэкспертизы от 26.12.2024г. № МКЭ-ОД/24-185                                      </v>
      </c>
      <c r="D29" s="2185"/>
      <c r="E29" s="327"/>
      <c r="F29" s="349">
        <v>8.0150000000000006</v>
      </c>
      <c r="G29" s="350">
        <f>G27*F29</f>
        <v>1309700.1183955453</v>
      </c>
      <c r="H29" s="325"/>
    </row>
    <row r="30" spans="1:12" ht="21" customHeight="1" x14ac:dyDescent="0.25">
      <c r="A30" s="351"/>
      <c r="B30" s="352"/>
      <c r="C30" s="353"/>
      <c r="D30" s="353"/>
      <c r="E30" s="354"/>
      <c r="F30" s="355"/>
      <c r="G30" s="356"/>
      <c r="H30" s="325"/>
    </row>
    <row r="31" spans="1:12" s="60" customFormat="1" ht="12.75" customHeight="1" x14ac:dyDescent="0.3">
      <c r="B31" s="58"/>
      <c r="C31" s="82"/>
      <c r="D31" s="58"/>
      <c r="E31" s="58"/>
      <c r="F31" s="58"/>
      <c r="G31" s="58"/>
      <c r="H31" s="58"/>
      <c r="I31" s="58"/>
      <c r="J31" s="458"/>
      <c r="K31" s="458"/>
      <c r="L31" s="458"/>
    </row>
    <row r="32" spans="1:12" s="60" customFormat="1" ht="16.5" x14ac:dyDescent="0.3">
      <c r="B32" s="58"/>
      <c r="C32" s="82"/>
      <c r="D32" s="58"/>
      <c r="E32" s="58"/>
      <c r="F32" s="58"/>
      <c r="G32" s="58"/>
      <c r="H32" s="58"/>
      <c r="I32" s="58"/>
      <c r="J32" s="458"/>
      <c r="K32" s="458"/>
      <c r="L32" s="458"/>
    </row>
    <row r="33" spans="1:256" s="458" customFormat="1" ht="18.75" customHeight="1" x14ac:dyDescent="0.3">
      <c r="B33" s="58"/>
      <c r="C33" s="82"/>
      <c r="D33" s="58"/>
      <c r="E33" s="58"/>
      <c r="F33" s="58"/>
      <c r="G33" s="58"/>
      <c r="H33" s="58"/>
      <c r="I33" s="58"/>
      <c r="K33" s="58"/>
      <c r="L33" s="58"/>
    </row>
    <row r="34" spans="1:256" s="458" customFormat="1" ht="16.5" x14ac:dyDescent="0.3">
      <c r="B34" s="404"/>
      <c r="C34" s="60"/>
      <c r="D34" s="403"/>
      <c r="E34" s="60"/>
      <c r="G34" s="61"/>
      <c r="H34" s="61"/>
      <c r="I34" s="1475"/>
      <c r="J34" s="57"/>
      <c r="L34" s="1475"/>
    </row>
    <row r="35" spans="1:256" s="459" customFormat="1" ht="22.5" customHeight="1" x14ac:dyDescent="0.25">
      <c r="B35" s="403"/>
      <c r="C35" s="60"/>
      <c r="D35" s="60"/>
      <c r="E35" s="60"/>
      <c r="G35" s="403"/>
      <c r="H35" s="403"/>
      <c r="J35" s="460"/>
    </row>
    <row r="36" spans="1:256" s="459" customFormat="1" ht="16.5" customHeight="1" x14ac:dyDescent="0.25">
      <c r="B36" s="403"/>
      <c r="F36" s="58"/>
      <c r="G36" s="460"/>
      <c r="H36" s="460"/>
      <c r="I36" s="58"/>
      <c r="J36" s="460"/>
      <c r="K36" s="58"/>
      <c r="L36" s="58"/>
    </row>
    <row r="37" spans="1:256" s="91" customFormat="1" ht="16.5" customHeight="1" x14ac:dyDescent="0.25">
      <c r="B37" s="403"/>
      <c r="C37" s="459"/>
      <c r="D37" s="459"/>
      <c r="E37" s="58"/>
      <c r="F37" s="460"/>
      <c r="G37" s="460"/>
      <c r="H37" s="56"/>
      <c r="I37" s="32"/>
      <c r="J37" s="56"/>
      <c r="L37" s="32"/>
    </row>
    <row r="38" spans="1:256" ht="15" x14ac:dyDescent="0.25">
      <c r="A38" s="78"/>
      <c r="B38" s="77"/>
      <c r="C38" s="78"/>
      <c r="D38" s="78"/>
      <c r="E38" s="78"/>
      <c r="F38" s="78"/>
      <c r="G38" s="77"/>
      <c r="H38" s="77"/>
      <c r="I38" s="77"/>
      <c r="J38" s="77"/>
      <c r="K38" s="77"/>
      <c r="L38" s="77"/>
      <c r="M38" s="77"/>
      <c r="N38" s="77"/>
      <c r="O38" s="77"/>
      <c r="P38" s="77"/>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c r="DM38" s="78"/>
      <c r="DN38" s="78"/>
      <c r="DO38" s="78"/>
      <c r="DP38" s="78"/>
      <c r="DQ38" s="78"/>
      <c r="DR38" s="78"/>
      <c r="DS38" s="78"/>
      <c r="DT38" s="78"/>
      <c r="DU38" s="78"/>
      <c r="DV38" s="78"/>
      <c r="DW38" s="78"/>
      <c r="DX38" s="78"/>
      <c r="DY38" s="78"/>
      <c r="DZ38" s="78"/>
      <c r="EA38" s="78"/>
      <c r="EB38" s="78"/>
      <c r="EC38" s="78"/>
      <c r="ED38" s="78"/>
      <c r="EE38" s="78"/>
      <c r="EF38" s="78"/>
      <c r="EG38" s="78"/>
      <c r="EH38" s="78"/>
      <c r="EI38" s="78"/>
      <c r="EJ38" s="78"/>
      <c r="EK38" s="78"/>
      <c r="EL38" s="78"/>
      <c r="EM38" s="78"/>
      <c r="EN38" s="78"/>
      <c r="EO38" s="78"/>
      <c r="EP38" s="78"/>
      <c r="EQ38" s="78"/>
      <c r="ER38" s="78"/>
      <c r="ES38" s="78"/>
      <c r="ET38" s="78"/>
      <c r="EU38" s="78"/>
      <c r="EV38" s="78"/>
      <c r="EW38" s="78"/>
      <c r="EX38" s="78"/>
      <c r="EY38" s="78"/>
      <c r="EZ38" s="78"/>
      <c r="FA38" s="78"/>
      <c r="FB38" s="78"/>
      <c r="FC38" s="78"/>
      <c r="FD38" s="78"/>
      <c r="FE38" s="78"/>
      <c r="FF38" s="78"/>
      <c r="FG38" s="78"/>
      <c r="FH38" s="78"/>
      <c r="FI38" s="78"/>
      <c r="FJ38" s="78"/>
      <c r="FK38" s="78"/>
      <c r="FL38" s="78"/>
      <c r="FM38" s="78"/>
      <c r="FN38" s="78"/>
      <c r="FO38" s="78"/>
      <c r="FP38" s="78"/>
      <c r="FQ38" s="78"/>
      <c r="FR38" s="78"/>
      <c r="FS38" s="78"/>
      <c r="FT38" s="78"/>
      <c r="FU38" s="78"/>
      <c r="FV38" s="78"/>
      <c r="FW38" s="78"/>
      <c r="FX38" s="78"/>
      <c r="FY38" s="78"/>
      <c r="FZ38" s="78"/>
      <c r="GA38" s="78"/>
      <c r="GB38" s="78"/>
      <c r="GC38" s="78"/>
      <c r="GD38" s="78"/>
      <c r="GE38" s="78"/>
      <c r="GF38" s="78"/>
      <c r="GG38" s="78"/>
      <c r="GH38" s="78"/>
      <c r="GI38" s="78"/>
      <c r="GJ38" s="78"/>
      <c r="GK38" s="78"/>
      <c r="GL38" s="78"/>
      <c r="GM38" s="78"/>
      <c r="GN38" s="78"/>
      <c r="GO38" s="78"/>
      <c r="GP38" s="78"/>
      <c r="GQ38" s="78"/>
      <c r="GR38" s="78"/>
      <c r="GS38" s="78"/>
      <c r="GT38" s="78"/>
      <c r="GU38" s="78"/>
      <c r="GV38" s="78"/>
      <c r="GW38" s="78"/>
      <c r="GX38" s="78"/>
      <c r="GY38" s="78"/>
      <c r="GZ38" s="78"/>
      <c r="HA38" s="78"/>
      <c r="HB38" s="78"/>
      <c r="HC38" s="78"/>
      <c r="HD38" s="78"/>
      <c r="HE38" s="78"/>
      <c r="HF38" s="78"/>
      <c r="HG38" s="78"/>
      <c r="HH38" s="78"/>
      <c r="HI38" s="78"/>
      <c r="HJ38" s="78"/>
      <c r="HK38" s="78"/>
      <c r="HL38" s="78"/>
      <c r="HM38" s="78"/>
      <c r="HN38" s="78"/>
      <c r="HO38" s="78"/>
      <c r="HP38" s="78"/>
      <c r="HQ38" s="78"/>
      <c r="HR38" s="78"/>
      <c r="HS38" s="78"/>
      <c r="HT38" s="78"/>
      <c r="HU38" s="78"/>
      <c r="HV38" s="78"/>
      <c r="HW38" s="78"/>
      <c r="HX38" s="78"/>
      <c r="HY38" s="78"/>
      <c r="HZ38" s="78"/>
      <c r="IA38" s="78"/>
      <c r="IB38" s="78"/>
      <c r="IC38" s="78"/>
      <c r="ID38" s="78"/>
      <c r="IE38" s="78"/>
      <c r="IF38" s="78"/>
      <c r="IG38" s="78"/>
      <c r="IH38" s="78"/>
      <c r="II38" s="78"/>
      <c r="IJ38" s="78"/>
      <c r="IK38" s="78"/>
      <c r="IL38" s="78"/>
      <c r="IM38" s="78"/>
      <c r="IN38" s="78"/>
      <c r="IO38" s="78"/>
      <c r="IP38" s="78"/>
      <c r="IQ38" s="78"/>
      <c r="IR38" s="78"/>
      <c r="IS38" s="78"/>
      <c r="IT38" s="78"/>
      <c r="IU38" s="78"/>
      <c r="IV38" s="78"/>
    </row>
  </sheetData>
  <mergeCells count="11">
    <mergeCell ref="A27:B27"/>
    <mergeCell ref="C29:D29"/>
    <mergeCell ref="C10:E10"/>
    <mergeCell ref="A13:G13"/>
    <mergeCell ref="A10:B10"/>
    <mergeCell ref="A11:B11"/>
    <mergeCell ref="C9:G9"/>
    <mergeCell ref="A7:G7"/>
    <mergeCell ref="A6:G6"/>
    <mergeCell ref="A16:G16"/>
    <mergeCell ref="A17:A19"/>
  </mergeCells>
  <printOptions horizontalCentered="1"/>
  <pageMargins left="0.59055118110236227" right="0.15748031496062992" top="0.19685039370078741" bottom="0.19685039370078741" header="0.15748031496062992" footer="0.15748031496062992"/>
  <pageSetup paperSize="9" scale="8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VY69"/>
  <sheetViews>
    <sheetView showZeros="0" view="pageBreakPreview" zoomScaleNormal="90" zoomScaleSheetLayoutView="100" workbookViewId="0">
      <selection activeCell="A32" sqref="A32:Q39"/>
    </sheetView>
  </sheetViews>
  <sheetFormatPr defaultColWidth="8.85546875" defaultRowHeight="15" x14ac:dyDescent="0.25"/>
  <cols>
    <col min="1" max="1" width="3.85546875" style="357" customWidth="1"/>
    <col min="2" max="2" width="7.5703125" style="308" customWidth="1"/>
    <col min="3" max="3" width="6" style="308" customWidth="1"/>
    <col min="4" max="4" width="9.42578125" style="308" customWidth="1"/>
    <col min="5" max="5" width="5" style="308" customWidth="1"/>
    <col min="6" max="6" width="6.5703125" style="308" customWidth="1"/>
    <col min="7" max="7" width="8.5703125" style="308" customWidth="1"/>
    <col min="8" max="8" width="6" style="308" customWidth="1"/>
    <col min="9" max="9" width="16" style="308" customWidth="1"/>
    <col min="10" max="10" width="2.140625" style="308" customWidth="1"/>
    <col min="11" max="11" width="6.7109375" style="308" customWidth="1"/>
    <col min="12" max="12" width="2.5703125" style="308" customWidth="1"/>
    <col min="13" max="13" width="6.85546875" style="308" customWidth="1"/>
    <col min="14" max="14" width="2.85546875" style="308" customWidth="1"/>
    <col min="15" max="15" width="6.42578125" style="308" customWidth="1"/>
    <col min="16" max="16" width="2.7109375" style="308" customWidth="1"/>
    <col min="17" max="17" width="13.42578125" style="308" customWidth="1"/>
    <col min="18" max="256" width="8.85546875" style="308"/>
    <col min="257" max="257" width="3.85546875" style="308" customWidth="1"/>
    <col min="258" max="258" width="7.5703125" style="308" customWidth="1"/>
    <col min="259" max="259" width="6" style="308" customWidth="1"/>
    <col min="260" max="260" width="9.42578125" style="308" customWidth="1"/>
    <col min="261" max="261" width="5" style="308" customWidth="1"/>
    <col min="262" max="262" width="6.5703125" style="308" customWidth="1"/>
    <col min="263" max="263" width="8.5703125" style="308" customWidth="1"/>
    <col min="264" max="264" width="6" style="308" customWidth="1"/>
    <col min="265" max="265" width="12.7109375" style="308" customWidth="1"/>
    <col min="266" max="266" width="2.140625" style="308" customWidth="1"/>
    <col min="267" max="267" width="6.7109375" style="308" customWidth="1"/>
    <col min="268" max="268" width="2.5703125" style="308" customWidth="1"/>
    <col min="269" max="269" width="6.85546875" style="308" customWidth="1"/>
    <col min="270" max="270" width="2.85546875" style="308" customWidth="1"/>
    <col min="271" max="271" width="6.42578125" style="308" customWidth="1"/>
    <col min="272" max="272" width="1.7109375" style="308" customWidth="1"/>
    <col min="273" max="273" width="13.42578125" style="308" customWidth="1"/>
    <col min="274" max="512" width="8.85546875" style="308"/>
    <col min="513" max="513" width="3.85546875" style="308" customWidth="1"/>
    <col min="514" max="514" width="7.5703125" style="308" customWidth="1"/>
    <col min="515" max="515" width="6" style="308" customWidth="1"/>
    <col min="516" max="516" width="9.42578125" style="308" customWidth="1"/>
    <col min="517" max="517" width="5" style="308" customWidth="1"/>
    <col min="518" max="518" width="6.5703125" style="308" customWidth="1"/>
    <col min="519" max="519" width="8.5703125" style="308" customWidth="1"/>
    <col min="520" max="520" width="6" style="308" customWidth="1"/>
    <col min="521" max="521" width="12.7109375" style="308" customWidth="1"/>
    <col min="522" max="522" width="2.140625" style="308" customWidth="1"/>
    <col min="523" max="523" width="6.7109375" style="308" customWidth="1"/>
    <col min="524" max="524" width="2.5703125" style="308" customWidth="1"/>
    <col min="525" max="525" width="6.85546875" style="308" customWidth="1"/>
    <col min="526" max="526" width="2.85546875" style="308" customWidth="1"/>
    <col min="527" max="527" width="6.42578125" style="308" customWidth="1"/>
    <col min="528" max="528" width="1.7109375" style="308" customWidth="1"/>
    <col min="529" max="529" width="13.42578125" style="308" customWidth="1"/>
    <col min="530" max="768" width="8.85546875" style="308"/>
    <col min="769" max="769" width="3.85546875" style="308" customWidth="1"/>
    <col min="770" max="770" width="7.5703125" style="308" customWidth="1"/>
    <col min="771" max="771" width="6" style="308" customWidth="1"/>
    <col min="772" max="772" width="9.42578125" style="308" customWidth="1"/>
    <col min="773" max="773" width="5" style="308" customWidth="1"/>
    <col min="774" max="774" width="6.5703125" style="308" customWidth="1"/>
    <col min="775" max="775" width="8.5703125" style="308" customWidth="1"/>
    <col min="776" max="776" width="6" style="308" customWidth="1"/>
    <col min="777" max="777" width="12.7109375" style="308" customWidth="1"/>
    <col min="778" max="778" width="2.140625" style="308" customWidth="1"/>
    <col min="779" max="779" width="6.7109375" style="308" customWidth="1"/>
    <col min="780" max="780" width="2.5703125" style="308" customWidth="1"/>
    <col min="781" max="781" width="6.85546875" style="308" customWidth="1"/>
    <col min="782" max="782" width="2.85546875" style="308" customWidth="1"/>
    <col min="783" max="783" width="6.42578125" style="308" customWidth="1"/>
    <col min="784" max="784" width="1.7109375" style="308" customWidth="1"/>
    <col min="785" max="785" width="13.42578125" style="308" customWidth="1"/>
    <col min="786" max="1024" width="8.85546875" style="308"/>
    <col min="1025" max="1025" width="3.85546875" style="308" customWidth="1"/>
    <col min="1026" max="1026" width="7.5703125" style="308" customWidth="1"/>
    <col min="1027" max="1027" width="6" style="308" customWidth="1"/>
    <col min="1028" max="1028" width="9.42578125" style="308" customWidth="1"/>
    <col min="1029" max="1029" width="5" style="308" customWidth="1"/>
    <col min="1030" max="1030" width="6.5703125" style="308" customWidth="1"/>
    <col min="1031" max="1031" width="8.5703125" style="308" customWidth="1"/>
    <col min="1032" max="1032" width="6" style="308" customWidth="1"/>
    <col min="1033" max="1033" width="12.7109375" style="308" customWidth="1"/>
    <col min="1034" max="1034" width="2.140625" style="308" customWidth="1"/>
    <col min="1035" max="1035" width="6.7109375" style="308" customWidth="1"/>
    <col min="1036" max="1036" width="2.5703125" style="308" customWidth="1"/>
    <col min="1037" max="1037" width="6.85546875" style="308" customWidth="1"/>
    <col min="1038" max="1038" width="2.85546875" style="308" customWidth="1"/>
    <col min="1039" max="1039" width="6.42578125" style="308" customWidth="1"/>
    <col min="1040" max="1040" width="1.7109375" style="308" customWidth="1"/>
    <col min="1041" max="1041" width="13.42578125" style="308" customWidth="1"/>
    <col min="1042" max="1280" width="8.85546875" style="308"/>
    <col min="1281" max="1281" width="3.85546875" style="308" customWidth="1"/>
    <col min="1282" max="1282" width="7.5703125" style="308" customWidth="1"/>
    <col min="1283" max="1283" width="6" style="308" customWidth="1"/>
    <col min="1284" max="1284" width="9.42578125" style="308" customWidth="1"/>
    <col min="1285" max="1285" width="5" style="308" customWidth="1"/>
    <col min="1286" max="1286" width="6.5703125" style="308" customWidth="1"/>
    <col min="1287" max="1287" width="8.5703125" style="308" customWidth="1"/>
    <col min="1288" max="1288" width="6" style="308" customWidth="1"/>
    <col min="1289" max="1289" width="12.7109375" style="308" customWidth="1"/>
    <col min="1290" max="1290" width="2.140625" style="308" customWidth="1"/>
    <col min="1291" max="1291" width="6.7109375" style="308" customWidth="1"/>
    <col min="1292" max="1292" width="2.5703125" style="308" customWidth="1"/>
    <col min="1293" max="1293" width="6.85546875" style="308" customWidth="1"/>
    <col min="1294" max="1294" width="2.85546875" style="308" customWidth="1"/>
    <col min="1295" max="1295" width="6.42578125" style="308" customWidth="1"/>
    <col min="1296" max="1296" width="1.7109375" style="308" customWidth="1"/>
    <col min="1297" max="1297" width="13.42578125" style="308" customWidth="1"/>
    <col min="1298" max="1536" width="8.85546875" style="308"/>
    <col min="1537" max="1537" width="3.85546875" style="308" customWidth="1"/>
    <col min="1538" max="1538" width="7.5703125" style="308" customWidth="1"/>
    <col min="1539" max="1539" width="6" style="308" customWidth="1"/>
    <col min="1540" max="1540" width="9.42578125" style="308" customWidth="1"/>
    <col min="1541" max="1541" width="5" style="308" customWidth="1"/>
    <col min="1542" max="1542" width="6.5703125" style="308" customWidth="1"/>
    <col min="1543" max="1543" width="8.5703125" style="308" customWidth="1"/>
    <col min="1544" max="1544" width="6" style="308" customWidth="1"/>
    <col min="1545" max="1545" width="12.7109375" style="308" customWidth="1"/>
    <col min="1546" max="1546" width="2.140625" style="308" customWidth="1"/>
    <col min="1547" max="1547" width="6.7109375" style="308" customWidth="1"/>
    <col min="1548" max="1548" width="2.5703125" style="308" customWidth="1"/>
    <col min="1549" max="1549" width="6.85546875" style="308" customWidth="1"/>
    <col min="1550" max="1550" width="2.85546875" style="308" customWidth="1"/>
    <col min="1551" max="1551" width="6.42578125" style="308" customWidth="1"/>
    <col min="1552" max="1552" width="1.7109375" style="308" customWidth="1"/>
    <col min="1553" max="1553" width="13.42578125" style="308" customWidth="1"/>
    <col min="1554" max="1792" width="8.85546875" style="308"/>
    <col min="1793" max="1793" width="3.85546875" style="308" customWidth="1"/>
    <col min="1794" max="1794" width="7.5703125" style="308" customWidth="1"/>
    <col min="1795" max="1795" width="6" style="308" customWidth="1"/>
    <col min="1796" max="1796" width="9.42578125" style="308" customWidth="1"/>
    <col min="1797" max="1797" width="5" style="308" customWidth="1"/>
    <col min="1798" max="1798" width="6.5703125" style="308" customWidth="1"/>
    <col min="1799" max="1799" width="8.5703125" style="308" customWidth="1"/>
    <col min="1800" max="1800" width="6" style="308" customWidth="1"/>
    <col min="1801" max="1801" width="12.7109375" style="308" customWidth="1"/>
    <col min="1802" max="1802" width="2.140625" style="308" customWidth="1"/>
    <col min="1803" max="1803" width="6.7109375" style="308" customWidth="1"/>
    <col min="1804" max="1804" width="2.5703125" style="308" customWidth="1"/>
    <col min="1805" max="1805" width="6.85546875" style="308" customWidth="1"/>
    <col min="1806" max="1806" width="2.85546875" style="308" customWidth="1"/>
    <col min="1807" max="1807" width="6.42578125" style="308" customWidth="1"/>
    <col min="1808" max="1808" width="1.7109375" style="308" customWidth="1"/>
    <col min="1809" max="1809" width="13.42578125" style="308" customWidth="1"/>
    <col min="1810" max="2048" width="8.85546875" style="308"/>
    <col min="2049" max="2049" width="3.85546875" style="308" customWidth="1"/>
    <col min="2050" max="2050" width="7.5703125" style="308" customWidth="1"/>
    <col min="2051" max="2051" width="6" style="308" customWidth="1"/>
    <col min="2052" max="2052" width="9.42578125" style="308" customWidth="1"/>
    <col min="2053" max="2053" width="5" style="308" customWidth="1"/>
    <col min="2054" max="2054" width="6.5703125" style="308" customWidth="1"/>
    <col min="2055" max="2055" width="8.5703125" style="308" customWidth="1"/>
    <col min="2056" max="2056" width="6" style="308" customWidth="1"/>
    <col min="2057" max="2057" width="12.7109375" style="308" customWidth="1"/>
    <col min="2058" max="2058" width="2.140625" style="308" customWidth="1"/>
    <col min="2059" max="2059" width="6.7109375" style="308" customWidth="1"/>
    <col min="2060" max="2060" width="2.5703125" style="308" customWidth="1"/>
    <col min="2061" max="2061" width="6.85546875" style="308" customWidth="1"/>
    <col min="2062" max="2062" width="2.85546875" style="308" customWidth="1"/>
    <col min="2063" max="2063" width="6.42578125" style="308" customWidth="1"/>
    <col min="2064" max="2064" width="1.7109375" style="308" customWidth="1"/>
    <col min="2065" max="2065" width="13.42578125" style="308" customWidth="1"/>
    <col min="2066" max="2304" width="8.85546875" style="308"/>
    <col min="2305" max="2305" width="3.85546875" style="308" customWidth="1"/>
    <col min="2306" max="2306" width="7.5703125" style="308" customWidth="1"/>
    <col min="2307" max="2307" width="6" style="308" customWidth="1"/>
    <col min="2308" max="2308" width="9.42578125" style="308" customWidth="1"/>
    <col min="2309" max="2309" width="5" style="308" customWidth="1"/>
    <col min="2310" max="2310" width="6.5703125" style="308" customWidth="1"/>
    <col min="2311" max="2311" width="8.5703125" style="308" customWidth="1"/>
    <col min="2312" max="2312" width="6" style="308" customWidth="1"/>
    <col min="2313" max="2313" width="12.7109375" style="308" customWidth="1"/>
    <col min="2314" max="2314" width="2.140625" style="308" customWidth="1"/>
    <col min="2315" max="2315" width="6.7109375" style="308" customWidth="1"/>
    <col min="2316" max="2316" width="2.5703125" style="308" customWidth="1"/>
    <col min="2317" max="2317" width="6.85546875" style="308" customWidth="1"/>
    <col min="2318" max="2318" width="2.85546875" style="308" customWidth="1"/>
    <col min="2319" max="2319" width="6.42578125" style="308" customWidth="1"/>
    <col min="2320" max="2320" width="1.7109375" style="308" customWidth="1"/>
    <col min="2321" max="2321" width="13.42578125" style="308" customWidth="1"/>
    <col min="2322" max="2560" width="8.85546875" style="308"/>
    <col min="2561" max="2561" width="3.85546875" style="308" customWidth="1"/>
    <col min="2562" max="2562" width="7.5703125" style="308" customWidth="1"/>
    <col min="2563" max="2563" width="6" style="308" customWidth="1"/>
    <col min="2564" max="2564" width="9.42578125" style="308" customWidth="1"/>
    <col min="2565" max="2565" width="5" style="308" customWidth="1"/>
    <col min="2566" max="2566" width="6.5703125" style="308" customWidth="1"/>
    <col min="2567" max="2567" width="8.5703125" style="308" customWidth="1"/>
    <col min="2568" max="2568" width="6" style="308" customWidth="1"/>
    <col min="2569" max="2569" width="12.7109375" style="308" customWidth="1"/>
    <col min="2570" max="2570" width="2.140625" style="308" customWidth="1"/>
    <col min="2571" max="2571" width="6.7109375" style="308" customWidth="1"/>
    <col min="2572" max="2572" width="2.5703125" style="308" customWidth="1"/>
    <col min="2573" max="2573" width="6.85546875" style="308" customWidth="1"/>
    <col min="2574" max="2574" width="2.85546875" style="308" customWidth="1"/>
    <col min="2575" max="2575" width="6.42578125" style="308" customWidth="1"/>
    <col min="2576" max="2576" width="1.7109375" style="308" customWidth="1"/>
    <col min="2577" max="2577" width="13.42578125" style="308" customWidth="1"/>
    <col min="2578" max="2816" width="8.85546875" style="308"/>
    <col min="2817" max="2817" width="3.85546875" style="308" customWidth="1"/>
    <col min="2818" max="2818" width="7.5703125" style="308" customWidth="1"/>
    <col min="2819" max="2819" width="6" style="308" customWidth="1"/>
    <col min="2820" max="2820" width="9.42578125" style="308" customWidth="1"/>
    <col min="2821" max="2821" width="5" style="308" customWidth="1"/>
    <col min="2822" max="2822" width="6.5703125" style="308" customWidth="1"/>
    <col min="2823" max="2823" width="8.5703125" style="308" customWidth="1"/>
    <col min="2824" max="2824" width="6" style="308" customWidth="1"/>
    <col min="2825" max="2825" width="12.7109375" style="308" customWidth="1"/>
    <col min="2826" max="2826" width="2.140625" style="308" customWidth="1"/>
    <col min="2827" max="2827" width="6.7109375" style="308" customWidth="1"/>
    <col min="2828" max="2828" width="2.5703125" style="308" customWidth="1"/>
    <col min="2829" max="2829" width="6.85546875" style="308" customWidth="1"/>
    <col min="2830" max="2830" width="2.85546875" style="308" customWidth="1"/>
    <col min="2831" max="2831" width="6.42578125" style="308" customWidth="1"/>
    <col min="2832" max="2832" width="1.7109375" style="308" customWidth="1"/>
    <col min="2833" max="2833" width="13.42578125" style="308" customWidth="1"/>
    <col min="2834" max="3072" width="8.85546875" style="308"/>
    <col min="3073" max="3073" width="3.85546875" style="308" customWidth="1"/>
    <col min="3074" max="3074" width="7.5703125" style="308" customWidth="1"/>
    <col min="3075" max="3075" width="6" style="308" customWidth="1"/>
    <col min="3076" max="3076" width="9.42578125" style="308" customWidth="1"/>
    <col min="3077" max="3077" width="5" style="308" customWidth="1"/>
    <col min="3078" max="3078" width="6.5703125" style="308" customWidth="1"/>
    <col min="3079" max="3079" width="8.5703125" style="308" customWidth="1"/>
    <col min="3080" max="3080" width="6" style="308" customWidth="1"/>
    <col min="3081" max="3081" width="12.7109375" style="308" customWidth="1"/>
    <col min="3082" max="3082" width="2.140625" style="308" customWidth="1"/>
    <col min="3083" max="3083" width="6.7109375" style="308" customWidth="1"/>
    <col min="3084" max="3084" width="2.5703125" style="308" customWidth="1"/>
    <col min="3085" max="3085" width="6.85546875" style="308" customWidth="1"/>
    <col min="3086" max="3086" width="2.85546875" style="308" customWidth="1"/>
    <col min="3087" max="3087" width="6.42578125" style="308" customWidth="1"/>
    <col min="3088" max="3088" width="1.7109375" style="308" customWidth="1"/>
    <col min="3089" max="3089" width="13.42578125" style="308" customWidth="1"/>
    <col min="3090" max="3328" width="8.85546875" style="308"/>
    <col min="3329" max="3329" width="3.85546875" style="308" customWidth="1"/>
    <col min="3330" max="3330" width="7.5703125" style="308" customWidth="1"/>
    <col min="3331" max="3331" width="6" style="308" customWidth="1"/>
    <col min="3332" max="3332" width="9.42578125" style="308" customWidth="1"/>
    <col min="3333" max="3333" width="5" style="308" customWidth="1"/>
    <col min="3334" max="3334" width="6.5703125" style="308" customWidth="1"/>
    <col min="3335" max="3335" width="8.5703125" style="308" customWidth="1"/>
    <col min="3336" max="3336" width="6" style="308" customWidth="1"/>
    <col min="3337" max="3337" width="12.7109375" style="308" customWidth="1"/>
    <col min="3338" max="3338" width="2.140625" style="308" customWidth="1"/>
    <col min="3339" max="3339" width="6.7109375" style="308" customWidth="1"/>
    <col min="3340" max="3340" width="2.5703125" style="308" customWidth="1"/>
    <col min="3341" max="3341" width="6.85546875" style="308" customWidth="1"/>
    <col min="3342" max="3342" width="2.85546875" style="308" customWidth="1"/>
    <col min="3343" max="3343" width="6.42578125" style="308" customWidth="1"/>
    <col min="3344" max="3344" width="1.7109375" style="308" customWidth="1"/>
    <col min="3345" max="3345" width="13.42578125" style="308" customWidth="1"/>
    <col min="3346" max="3584" width="8.85546875" style="308"/>
    <col min="3585" max="3585" width="3.85546875" style="308" customWidth="1"/>
    <col min="3586" max="3586" width="7.5703125" style="308" customWidth="1"/>
    <col min="3587" max="3587" width="6" style="308" customWidth="1"/>
    <col min="3588" max="3588" width="9.42578125" style="308" customWidth="1"/>
    <col min="3589" max="3589" width="5" style="308" customWidth="1"/>
    <col min="3590" max="3590" width="6.5703125" style="308" customWidth="1"/>
    <col min="3591" max="3591" width="8.5703125" style="308" customWidth="1"/>
    <col min="3592" max="3592" width="6" style="308" customWidth="1"/>
    <col min="3593" max="3593" width="12.7109375" style="308" customWidth="1"/>
    <col min="3594" max="3594" width="2.140625" style="308" customWidth="1"/>
    <col min="3595" max="3595" width="6.7109375" style="308" customWidth="1"/>
    <col min="3596" max="3596" width="2.5703125" style="308" customWidth="1"/>
    <col min="3597" max="3597" width="6.85546875" style="308" customWidth="1"/>
    <col min="3598" max="3598" width="2.85546875" style="308" customWidth="1"/>
    <col min="3599" max="3599" width="6.42578125" style="308" customWidth="1"/>
    <col min="3600" max="3600" width="1.7109375" style="308" customWidth="1"/>
    <col min="3601" max="3601" width="13.42578125" style="308" customWidth="1"/>
    <col min="3602" max="3840" width="8.85546875" style="308"/>
    <col min="3841" max="3841" width="3.85546875" style="308" customWidth="1"/>
    <col min="3842" max="3842" width="7.5703125" style="308" customWidth="1"/>
    <col min="3843" max="3843" width="6" style="308" customWidth="1"/>
    <col min="3844" max="3844" width="9.42578125" style="308" customWidth="1"/>
    <col min="3845" max="3845" width="5" style="308" customWidth="1"/>
    <col min="3846" max="3846" width="6.5703125" style="308" customWidth="1"/>
    <col min="3847" max="3847" width="8.5703125" style="308" customWidth="1"/>
    <col min="3848" max="3848" width="6" style="308" customWidth="1"/>
    <col min="3849" max="3849" width="12.7109375" style="308" customWidth="1"/>
    <col min="3850" max="3850" width="2.140625" style="308" customWidth="1"/>
    <col min="3851" max="3851" width="6.7109375" style="308" customWidth="1"/>
    <col min="3852" max="3852" width="2.5703125" style="308" customWidth="1"/>
    <col min="3853" max="3853" width="6.85546875" style="308" customWidth="1"/>
    <col min="3854" max="3854" width="2.85546875" style="308" customWidth="1"/>
    <col min="3855" max="3855" width="6.42578125" style="308" customWidth="1"/>
    <col min="3856" max="3856" width="1.7109375" style="308" customWidth="1"/>
    <col min="3857" max="3857" width="13.42578125" style="308" customWidth="1"/>
    <col min="3858" max="4096" width="8.85546875" style="308"/>
    <col min="4097" max="4097" width="3.85546875" style="308" customWidth="1"/>
    <col min="4098" max="4098" width="7.5703125" style="308" customWidth="1"/>
    <col min="4099" max="4099" width="6" style="308" customWidth="1"/>
    <col min="4100" max="4100" width="9.42578125" style="308" customWidth="1"/>
    <col min="4101" max="4101" width="5" style="308" customWidth="1"/>
    <col min="4102" max="4102" width="6.5703125" style="308" customWidth="1"/>
    <col min="4103" max="4103" width="8.5703125" style="308" customWidth="1"/>
    <col min="4104" max="4104" width="6" style="308" customWidth="1"/>
    <col min="4105" max="4105" width="12.7109375" style="308" customWidth="1"/>
    <col min="4106" max="4106" width="2.140625" style="308" customWidth="1"/>
    <col min="4107" max="4107" width="6.7109375" style="308" customWidth="1"/>
    <col min="4108" max="4108" width="2.5703125" style="308" customWidth="1"/>
    <col min="4109" max="4109" width="6.85546875" style="308" customWidth="1"/>
    <col min="4110" max="4110" width="2.85546875" style="308" customWidth="1"/>
    <col min="4111" max="4111" width="6.42578125" style="308" customWidth="1"/>
    <col min="4112" max="4112" width="1.7109375" style="308" customWidth="1"/>
    <col min="4113" max="4113" width="13.42578125" style="308" customWidth="1"/>
    <col min="4114" max="4352" width="8.85546875" style="308"/>
    <col min="4353" max="4353" width="3.85546875" style="308" customWidth="1"/>
    <col min="4354" max="4354" width="7.5703125" style="308" customWidth="1"/>
    <col min="4355" max="4355" width="6" style="308" customWidth="1"/>
    <col min="4356" max="4356" width="9.42578125" style="308" customWidth="1"/>
    <col min="4357" max="4357" width="5" style="308" customWidth="1"/>
    <col min="4358" max="4358" width="6.5703125" style="308" customWidth="1"/>
    <col min="4359" max="4359" width="8.5703125" style="308" customWidth="1"/>
    <col min="4360" max="4360" width="6" style="308" customWidth="1"/>
    <col min="4361" max="4361" width="12.7109375" style="308" customWidth="1"/>
    <col min="4362" max="4362" width="2.140625" style="308" customWidth="1"/>
    <col min="4363" max="4363" width="6.7109375" style="308" customWidth="1"/>
    <col min="4364" max="4364" width="2.5703125" style="308" customWidth="1"/>
    <col min="4365" max="4365" width="6.85546875" style="308" customWidth="1"/>
    <col min="4366" max="4366" width="2.85546875" style="308" customWidth="1"/>
    <col min="4367" max="4367" width="6.42578125" style="308" customWidth="1"/>
    <col min="4368" max="4368" width="1.7109375" style="308" customWidth="1"/>
    <col min="4369" max="4369" width="13.42578125" style="308" customWidth="1"/>
    <col min="4370" max="4608" width="8.85546875" style="308"/>
    <col min="4609" max="4609" width="3.85546875" style="308" customWidth="1"/>
    <col min="4610" max="4610" width="7.5703125" style="308" customWidth="1"/>
    <col min="4611" max="4611" width="6" style="308" customWidth="1"/>
    <col min="4612" max="4612" width="9.42578125" style="308" customWidth="1"/>
    <col min="4613" max="4613" width="5" style="308" customWidth="1"/>
    <col min="4614" max="4614" width="6.5703125" style="308" customWidth="1"/>
    <col min="4615" max="4615" width="8.5703125" style="308" customWidth="1"/>
    <col min="4616" max="4616" width="6" style="308" customWidth="1"/>
    <col min="4617" max="4617" width="12.7109375" style="308" customWidth="1"/>
    <col min="4618" max="4618" width="2.140625" style="308" customWidth="1"/>
    <col min="4619" max="4619" width="6.7109375" style="308" customWidth="1"/>
    <col min="4620" max="4620" width="2.5703125" style="308" customWidth="1"/>
    <col min="4621" max="4621" width="6.85546875" style="308" customWidth="1"/>
    <col min="4622" max="4622" width="2.85546875" style="308" customWidth="1"/>
    <col min="4623" max="4623" width="6.42578125" style="308" customWidth="1"/>
    <col min="4624" max="4624" width="1.7109375" style="308" customWidth="1"/>
    <col min="4625" max="4625" width="13.42578125" style="308" customWidth="1"/>
    <col min="4626" max="4864" width="8.85546875" style="308"/>
    <col min="4865" max="4865" width="3.85546875" style="308" customWidth="1"/>
    <col min="4866" max="4866" width="7.5703125" style="308" customWidth="1"/>
    <col min="4867" max="4867" width="6" style="308" customWidth="1"/>
    <col min="4868" max="4868" width="9.42578125" style="308" customWidth="1"/>
    <col min="4869" max="4869" width="5" style="308" customWidth="1"/>
    <col min="4870" max="4870" width="6.5703125" style="308" customWidth="1"/>
    <col min="4871" max="4871" width="8.5703125" style="308" customWidth="1"/>
    <col min="4872" max="4872" width="6" style="308" customWidth="1"/>
    <col min="4873" max="4873" width="12.7109375" style="308" customWidth="1"/>
    <col min="4874" max="4874" width="2.140625" style="308" customWidth="1"/>
    <col min="4875" max="4875" width="6.7109375" style="308" customWidth="1"/>
    <col min="4876" max="4876" width="2.5703125" style="308" customWidth="1"/>
    <col min="4877" max="4877" width="6.85546875" style="308" customWidth="1"/>
    <col min="4878" max="4878" width="2.85546875" style="308" customWidth="1"/>
    <col min="4879" max="4879" width="6.42578125" style="308" customWidth="1"/>
    <col min="4880" max="4880" width="1.7109375" style="308" customWidth="1"/>
    <col min="4881" max="4881" width="13.42578125" style="308" customWidth="1"/>
    <col min="4882" max="5120" width="8.85546875" style="308"/>
    <col min="5121" max="5121" width="3.85546875" style="308" customWidth="1"/>
    <col min="5122" max="5122" width="7.5703125" style="308" customWidth="1"/>
    <col min="5123" max="5123" width="6" style="308" customWidth="1"/>
    <col min="5124" max="5124" width="9.42578125" style="308" customWidth="1"/>
    <col min="5125" max="5125" width="5" style="308" customWidth="1"/>
    <col min="5126" max="5126" width="6.5703125" style="308" customWidth="1"/>
    <col min="5127" max="5127" width="8.5703125" style="308" customWidth="1"/>
    <col min="5128" max="5128" width="6" style="308" customWidth="1"/>
    <col min="5129" max="5129" width="12.7109375" style="308" customWidth="1"/>
    <col min="5130" max="5130" width="2.140625" style="308" customWidth="1"/>
    <col min="5131" max="5131" width="6.7109375" style="308" customWidth="1"/>
    <col min="5132" max="5132" width="2.5703125" style="308" customWidth="1"/>
    <col min="5133" max="5133" width="6.85546875" style="308" customWidth="1"/>
    <col min="5134" max="5134" width="2.85546875" style="308" customWidth="1"/>
    <col min="5135" max="5135" width="6.42578125" style="308" customWidth="1"/>
    <col min="5136" max="5136" width="1.7109375" style="308" customWidth="1"/>
    <col min="5137" max="5137" width="13.42578125" style="308" customWidth="1"/>
    <col min="5138" max="5376" width="8.85546875" style="308"/>
    <col min="5377" max="5377" width="3.85546875" style="308" customWidth="1"/>
    <col min="5378" max="5378" width="7.5703125" style="308" customWidth="1"/>
    <col min="5379" max="5379" width="6" style="308" customWidth="1"/>
    <col min="5380" max="5380" width="9.42578125" style="308" customWidth="1"/>
    <col min="5381" max="5381" width="5" style="308" customWidth="1"/>
    <col min="5382" max="5382" width="6.5703125" style="308" customWidth="1"/>
    <col min="5383" max="5383" width="8.5703125" style="308" customWidth="1"/>
    <col min="5384" max="5384" width="6" style="308" customWidth="1"/>
    <col min="5385" max="5385" width="12.7109375" style="308" customWidth="1"/>
    <col min="5386" max="5386" width="2.140625" style="308" customWidth="1"/>
    <col min="5387" max="5387" width="6.7109375" style="308" customWidth="1"/>
    <col min="5388" max="5388" width="2.5703125" style="308" customWidth="1"/>
    <col min="5389" max="5389" width="6.85546875" style="308" customWidth="1"/>
    <col min="5390" max="5390" width="2.85546875" style="308" customWidth="1"/>
    <col min="5391" max="5391" width="6.42578125" style="308" customWidth="1"/>
    <col min="5392" max="5392" width="1.7109375" style="308" customWidth="1"/>
    <col min="5393" max="5393" width="13.42578125" style="308" customWidth="1"/>
    <col min="5394" max="5632" width="8.85546875" style="308"/>
    <col min="5633" max="5633" width="3.85546875" style="308" customWidth="1"/>
    <col min="5634" max="5634" width="7.5703125" style="308" customWidth="1"/>
    <col min="5635" max="5635" width="6" style="308" customWidth="1"/>
    <col min="5636" max="5636" width="9.42578125" style="308" customWidth="1"/>
    <col min="5637" max="5637" width="5" style="308" customWidth="1"/>
    <col min="5638" max="5638" width="6.5703125" style="308" customWidth="1"/>
    <col min="5639" max="5639" width="8.5703125" style="308" customWidth="1"/>
    <col min="5640" max="5640" width="6" style="308" customWidth="1"/>
    <col min="5641" max="5641" width="12.7109375" style="308" customWidth="1"/>
    <col min="5642" max="5642" width="2.140625" style="308" customWidth="1"/>
    <col min="5643" max="5643" width="6.7109375" style="308" customWidth="1"/>
    <col min="5644" max="5644" width="2.5703125" style="308" customWidth="1"/>
    <col min="5645" max="5645" width="6.85546875" style="308" customWidth="1"/>
    <col min="5646" max="5646" width="2.85546875" style="308" customWidth="1"/>
    <col min="5647" max="5647" width="6.42578125" style="308" customWidth="1"/>
    <col min="5648" max="5648" width="1.7109375" style="308" customWidth="1"/>
    <col min="5649" max="5649" width="13.42578125" style="308" customWidth="1"/>
    <col min="5650" max="5888" width="8.85546875" style="308"/>
    <col min="5889" max="5889" width="3.85546875" style="308" customWidth="1"/>
    <col min="5890" max="5890" width="7.5703125" style="308" customWidth="1"/>
    <col min="5891" max="5891" width="6" style="308" customWidth="1"/>
    <col min="5892" max="5892" width="9.42578125" style="308" customWidth="1"/>
    <col min="5893" max="5893" width="5" style="308" customWidth="1"/>
    <col min="5894" max="5894" width="6.5703125" style="308" customWidth="1"/>
    <col min="5895" max="5895" width="8.5703125" style="308" customWidth="1"/>
    <col min="5896" max="5896" width="6" style="308" customWidth="1"/>
    <col min="5897" max="5897" width="12.7109375" style="308" customWidth="1"/>
    <col min="5898" max="5898" width="2.140625" style="308" customWidth="1"/>
    <col min="5899" max="5899" width="6.7109375" style="308" customWidth="1"/>
    <col min="5900" max="5900" width="2.5703125" style="308" customWidth="1"/>
    <col min="5901" max="5901" width="6.85546875" style="308" customWidth="1"/>
    <col min="5902" max="5902" width="2.85546875" style="308" customWidth="1"/>
    <col min="5903" max="5903" width="6.42578125" style="308" customWidth="1"/>
    <col min="5904" max="5904" width="1.7109375" style="308" customWidth="1"/>
    <col min="5905" max="5905" width="13.42578125" style="308" customWidth="1"/>
    <col min="5906" max="6144" width="8.85546875" style="308"/>
    <col min="6145" max="6145" width="3.85546875" style="308" customWidth="1"/>
    <col min="6146" max="6146" width="7.5703125" style="308" customWidth="1"/>
    <col min="6147" max="6147" width="6" style="308" customWidth="1"/>
    <col min="6148" max="6148" width="9.42578125" style="308" customWidth="1"/>
    <col min="6149" max="6149" width="5" style="308" customWidth="1"/>
    <col min="6150" max="6150" width="6.5703125" style="308" customWidth="1"/>
    <col min="6151" max="6151" width="8.5703125" style="308" customWidth="1"/>
    <col min="6152" max="6152" width="6" style="308" customWidth="1"/>
    <col min="6153" max="6153" width="12.7109375" style="308" customWidth="1"/>
    <col min="6154" max="6154" width="2.140625" style="308" customWidth="1"/>
    <col min="6155" max="6155" width="6.7109375" style="308" customWidth="1"/>
    <col min="6156" max="6156" width="2.5703125" style="308" customWidth="1"/>
    <col min="6157" max="6157" width="6.85546875" style="308" customWidth="1"/>
    <col min="6158" max="6158" width="2.85546875" style="308" customWidth="1"/>
    <col min="6159" max="6159" width="6.42578125" style="308" customWidth="1"/>
    <col min="6160" max="6160" width="1.7109375" style="308" customWidth="1"/>
    <col min="6161" max="6161" width="13.42578125" style="308" customWidth="1"/>
    <col min="6162" max="6400" width="8.85546875" style="308"/>
    <col min="6401" max="6401" width="3.85546875" style="308" customWidth="1"/>
    <col min="6402" max="6402" width="7.5703125" style="308" customWidth="1"/>
    <col min="6403" max="6403" width="6" style="308" customWidth="1"/>
    <col min="6404" max="6404" width="9.42578125" style="308" customWidth="1"/>
    <col min="6405" max="6405" width="5" style="308" customWidth="1"/>
    <col min="6406" max="6406" width="6.5703125" style="308" customWidth="1"/>
    <col min="6407" max="6407" width="8.5703125" style="308" customWidth="1"/>
    <col min="6408" max="6408" width="6" style="308" customWidth="1"/>
    <col min="6409" max="6409" width="12.7109375" style="308" customWidth="1"/>
    <col min="6410" max="6410" width="2.140625" style="308" customWidth="1"/>
    <col min="6411" max="6411" width="6.7109375" style="308" customWidth="1"/>
    <col min="6412" max="6412" width="2.5703125" style="308" customWidth="1"/>
    <col min="6413" max="6413" width="6.85546875" style="308" customWidth="1"/>
    <col min="6414" max="6414" width="2.85546875" style="308" customWidth="1"/>
    <col min="6415" max="6415" width="6.42578125" style="308" customWidth="1"/>
    <col min="6416" max="6416" width="1.7109375" style="308" customWidth="1"/>
    <col min="6417" max="6417" width="13.42578125" style="308" customWidth="1"/>
    <col min="6418" max="6656" width="8.85546875" style="308"/>
    <col min="6657" max="6657" width="3.85546875" style="308" customWidth="1"/>
    <col min="6658" max="6658" width="7.5703125" style="308" customWidth="1"/>
    <col min="6659" max="6659" width="6" style="308" customWidth="1"/>
    <col min="6660" max="6660" width="9.42578125" style="308" customWidth="1"/>
    <col min="6661" max="6661" width="5" style="308" customWidth="1"/>
    <col min="6662" max="6662" width="6.5703125" style="308" customWidth="1"/>
    <col min="6663" max="6663" width="8.5703125" style="308" customWidth="1"/>
    <col min="6664" max="6664" width="6" style="308" customWidth="1"/>
    <col min="6665" max="6665" width="12.7109375" style="308" customWidth="1"/>
    <col min="6666" max="6666" width="2.140625" style="308" customWidth="1"/>
    <col min="6667" max="6667" width="6.7109375" style="308" customWidth="1"/>
    <col min="6668" max="6668" width="2.5703125" style="308" customWidth="1"/>
    <col min="6669" max="6669" width="6.85546875" style="308" customWidth="1"/>
    <col min="6670" max="6670" width="2.85546875" style="308" customWidth="1"/>
    <col min="6671" max="6671" width="6.42578125" style="308" customWidth="1"/>
    <col min="6672" max="6672" width="1.7109375" style="308" customWidth="1"/>
    <col min="6673" max="6673" width="13.42578125" style="308" customWidth="1"/>
    <col min="6674" max="6912" width="8.85546875" style="308"/>
    <col min="6913" max="6913" width="3.85546875" style="308" customWidth="1"/>
    <col min="6914" max="6914" width="7.5703125" style="308" customWidth="1"/>
    <col min="6915" max="6915" width="6" style="308" customWidth="1"/>
    <col min="6916" max="6916" width="9.42578125" style="308" customWidth="1"/>
    <col min="6917" max="6917" width="5" style="308" customWidth="1"/>
    <col min="6918" max="6918" width="6.5703125" style="308" customWidth="1"/>
    <col min="6919" max="6919" width="8.5703125" style="308" customWidth="1"/>
    <col min="6920" max="6920" width="6" style="308" customWidth="1"/>
    <col min="6921" max="6921" width="12.7109375" style="308" customWidth="1"/>
    <col min="6922" max="6922" width="2.140625" style="308" customWidth="1"/>
    <col min="6923" max="6923" width="6.7109375" style="308" customWidth="1"/>
    <col min="6924" max="6924" width="2.5703125" style="308" customWidth="1"/>
    <col min="6925" max="6925" width="6.85546875" style="308" customWidth="1"/>
    <col min="6926" max="6926" width="2.85546875" style="308" customWidth="1"/>
    <col min="6927" max="6927" width="6.42578125" style="308" customWidth="1"/>
    <col min="6928" max="6928" width="1.7109375" style="308" customWidth="1"/>
    <col min="6929" max="6929" width="13.42578125" style="308" customWidth="1"/>
    <col min="6930" max="7168" width="8.85546875" style="308"/>
    <col min="7169" max="7169" width="3.85546875" style="308" customWidth="1"/>
    <col min="7170" max="7170" width="7.5703125" style="308" customWidth="1"/>
    <col min="7171" max="7171" width="6" style="308" customWidth="1"/>
    <col min="7172" max="7172" width="9.42578125" style="308" customWidth="1"/>
    <col min="7173" max="7173" width="5" style="308" customWidth="1"/>
    <col min="7174" max="7174" width="6.5703125" style="308" customWidth="1"/>
    <col min="7175" max="7175" width="8.5703125" style="308" customWidth="1"/>
    <col min="7176" max="7176" width="6" style="308" customWidth="1"/>
    <col min="7177" max="7177" width="12.7109375" style="308" customWidth="1"/>
    <col min="7178" max="7178" width="2.140625" style="308" customWidth="1"/>
    <col min="7179" max="7179" width="6.7109375" style="308" customWidth="1"/>
    <col min="7180" max="7180" width="2.5703125" style="308" customWidth="1"/>
    <col min="7181" max="7181" width="6.85546875" style="308" customWidth="1"/>
    <col min="7182" max="7182" width="2.85546875" style="308" customWidth="1"/>
    <col min="7183" max="7183" width="6.42578125" style="308" customWidth="1"/>
    <col min="7184" max="7184" width="1.7109375" style="308" customWidth="1"/>
    <col min="7185" max="7185" width="13.42578125" style="308" customWidth="1"/>
    <col min="7186" max="7424" width="8.85546875" style="308"/>
    <col min="7425" max="7425" width="3.85546875" style="308" customWidth="1"/>
    <col min="7426" max="7426" width="7.5703125" style="308" customWidth="1"/>
    <col min="7427" max="7427" width="6" style="308" customWidth="1"/>
    <col min="7428" max="7428" width="9.42578125" style="308" customWidth="1"/>
    <col min="7429" max="7429" width="5" style="308" customWidth="1"/>
    <col min="7430" max="7430" width="6.5703125" style="308" customWidth="1"/>
    <col min="7431" max="7431" width="8.5703125" style="308" customWidth="1"/>
    <col min="7432" max="7432" width="6" style="308" customWidth="1"/>
    <col min="7433" max="7433" width="12.7109375" style="308" customWidth="1"/>
    <col min="7434" max="7434" width="2.140625" style="308" customWidth="1"/>
    <col min="7435" max="7435" width="6.7109375" style="308" customWidth="1"/>
    <col min="7436" max="7436" width="2.5703125" style="308" customWidth="1"/>
    <col min="7437" max="7437" width="6.85546875" style="308" customWidth="1"/>
    <col min="7438" max="7438" width="2.85546875" style="308" customWidth="1"/>
    <col min="7439" max="7439" width="6.42578125" style="308" customWidth="1"/>
    <col min="7440" max="7440" width="1.7109375" style="308" customWidth="1"/>
    <col min="7441" max="7441" width="13.42578125" style="308" customWidth="1"/>
    <col min="7442" max="7680" width="8.85546875" style="308"/>
    <col min="7681" max="7681" width="3.85546875" style="308" customWidth="1"/>
    <col min="7682" max="7682" width="7.5703125" style="308" customWidth="1"/>
    <col min="7683" max="7683" width="6" style="308" customWidth="1"/>
    <col min="7684" max="7684" width="9.42578125" style="308" customWidth="1"/>
    <col min="7685" max="7685" width="5" style="308" customWidth="1"/>
    <col min="7686" max="7686" width="6.5703125" style="308" customWidth="1"/>
    <col min="7687" max="7687" width="8.5703125" style="308" customWidth="1"/>
    <col min="7688" max="7688" width="6" style="308" customWidth="1"/>
    <col min="7689" max="7689" width="12.7109375" style="308" customWidth="1"/>
    <col min="7690" max="7690" width="2.140625" style="308" customWidth="1"/>
    <col min="7691" max="7691" width="6.7109375" style="308" customWidth="1"/>
    <col min="7692" max="7692" width="2.5703125" style="308" customWidth="1"/>
    <col min="7693" max="7693" width="6.85546875" style="308" customWidth="1"/>
    <col min="7694" max="7694" width="2.85546875" style="308" customWidth="1"/>
    <col min="7695" max="7695" width="6.42578125" style="308" customWidth="1"/>
    <col min="7696" max="7696" width="1.7109375" style="308" customWidth="1"/>
    <col min="7697" max="7697" width="13.42578125" style="308" customWidth="1"/>
    <col min="7698" max="7936" width="8.85546875" style="308"/>
    <col min="7937" max="7937" width="3.85546875" style="308" customWidth="1"/>
    <col min="7938" max="7938" width="7.5703125" style="308" customWidth="1"/>
    <col min="7939" max="7939" width="6" style="308" customWidth="1"/>
    <col min="7940" max="7940" width="9.42578125" style="308" customWidth="1"/>
    <col min="7941" max="7941" width="5" style="308" customWidth="1"/>
    <col min="7942" max="7942" width="6.5703125" style="308" customWidth="1"/>
    <col min="7943" max="7943" width="8.5703125" style="308" customWidth="1"/>
    <col min="7944" max="7944" width="6" style="308" customWidth="1"/>
    <col min="7945" max="7945" width="12.7109375" style="308" customWidth="1"/>
    <col min="7946" max="7946" width="2.140625" style="308" customWidth="1"/>
    <col min="7947" max="7947" width="6.7109375" style="308" customWidth="1"/>
    <col min="7948" max="7948" width="2.5703125" style="308" customWidth="1"/>
    <col min="7949" max="7949" width="6.85546875" style="308" customWidth="1"/>
    <col min="7950" max="7950" width="2.85546875" style="308" customWidth="1"/>
    <col min="7951" max="7951" width="6.42578125" style="308" customWidth="1"/>
    <col min="7952" max="7952" width="1.7109375" style="308" customWidth="1"/>
    <col min="7953" max="7953" width="13.42578125" style="308" customWidth="1"/>
    <col min="7954" max="8192" width="8.85546875" style="308"/>
    <col min="8193" max="8193" width="3.85546875" style="308" customWidth="1"/>
    <col min="8194" max="8194" width="7.5703125" style="308" customWidth="1"/>
    <col min="8195" max="8195" width="6" style="308" customWidth="1"/>
    <col min="8196" max="8196" width="9.42578125" style="308" customWidth="1"/>
    <col min="8197" max="8197" width="5" style="308" customWidth="1"/>
    <col min="8198" max="8198" width="6.5703125" style="308" customWidth="1"/>
    <col min="8199" max="8199" width="8.5703125" style="308" customWidth="1"/>
    <col min="8200" max="8200" width="6" style="308" customWidth="1"/>
    <col min="8201" max="8201" width="12.7109375" style="308" customWidth="1"/>
    <col min="8202" max="8202" width="2.140625" style="308" customWidth="1"/>
    <col min="8203" max="8203" width="6.7109375" style="308" customWidth="1"/>
    <col min="8204" max="8204" width="2.5703125" style="308" customWidth="1"/>
    <col min="8205" max="8205" width="6.85546875" style="308" customWidth="1"/>
    <col min="8206" max="8206" width="2.85546875" style="308" customWidth="1"/>
    <col min="8207" max="8207" width="6.42578125" style="308" customWidth="1"/>
    <col min="8208" max="8208" width="1.7109375" style="308" customWidth="1"/>
    <col min="8209" max="8209" width="13.42578125" style="308" customWidth="1"/>
    <col min="8210" max="8448" width="8.85546875" style="308"/>
    <col min="8449" max="8449" width="3.85546875" style="308" customWidth="1"/>
    <col min="8450" max="8450" width="7.5703125" style="308" customWidth="1"/>
    <col min="8451" max="8451" width="6" style="308" customWidth="1"/>
    <col min="8452" max="8452" width="9.42578125" style="308" customWidth="1"/>
    <col min="8453" max="8453" width="5" style="308" customWidth="1"/>
    <col min="8454" max="8454" width="6.5703125" style="308" customWidth="1"/>
    <col min="8455" max="8455" width="8.5703125" style="308" customWidth="1"/>
    <col min="8456" max="8456" width="6" style="308" customWidth="1"/>
    <col min="8457" max="8457" width="12.7109375" style="308" customWidth="1"/>
    <col min="8458" max="8458" width="2.140625" style="308" customWidth="1"/>
    <col min="8459" max="8459" width="6.7109375" style="308" customWidth="1"/>
    <col min="8460" max="8460" width="2.5703125" style="308" customWidth="1"/>
    <col min="8461" max="8461" width="6.85546875" style="308" customWidth="1"/>
    <col min="8462" max="8462" width="2.85546875" style="308" customWidth="1"/>
    <col min="8463" max="8463" width="6.42578125" style="308" customWidth="1"/>
    <col min="8464" max="8464" width="1.7109375" style="308" customWidth="1"/>
    <col min="8465" max="8465" width="13.42578125" style="308" customWidth="1"/>
    <col min="8466" max="8704" width="8.85546875" style="308"/>
    <col min="8705" max="8705" width="3.85546875" style="308" customWidth="1"/>
    <col min="8706" max="8706" width="7.5703125" style="308" customWidth="1"/>
    <col min="8707" max="8707" width="6" style="308" customWidth="1"/>
    <col min="8708" max="8708" width="9.42578125" style="308" customWidth="1"/>
    <col min="8709" max="8709" width="5" style="308" customWidth="1"/>
    <col min="8710" max="8710" width="6.5703125" style="308" customWidth="1"/>
    <col min="8711" max="8711" width="8.5703125" style="308" customWidth="1"/>
    <col min="8712" max="8712" width="6" style="308" customWidth="1"/>
    <col min="8713" max="8713" width="12.7109375" style="308" customWidth="1"/>
    <col min="8714" max="8714" width="2.140625" style="308" customWidth="1"/>
    <col min="8715" max="8715" width="6.7109375" style="308" customWidth="1"/>
    <col min="8716" max="8716" width="2.5703125" style="308" customWidth="1"/>
    <col min="8717" max="8717" width="6.85546875" style="308" customWidth="1"/>
    <col min="8718" max="8718" width="2.85546875" style="308" customWidth="1"/>
    <col min="8719" max="8719" width="6.42578125" style="308" customWidth="1"/>
    <col min="8720" max="8720" width="1.7109375" style="308" customWidth="1"/>
    <col min="8721" max="8721" width="13.42578125" style="308" customWidth="1"/>
    <col min="8722" max="8960" width="8.85546875" style="308"/>
    <col min="8961" max="8961" width="3.85546875" style="308" customWidth="1"/>
    <col min="8962" max="8962" width="7.5703125" style="308" customWidth="1"/>
    <col min="8963" max="8963" width="6" style="308" customWidth="1"/>
    <col min="8964" max="8964" width="9.42578125" style="308" customWidth="1"/>
    <col min="8965" max="8965" width="5" style="308" customWidth="1"/>
    <col min="8966" max="8966" width="6.5703125" style="308" customWidth="1"/>
    <col min="8967" max="8967" width="8.5703125" style="308" customWidth="1"/>
    <col min="8968" max="8968" width="6" style="308" customWidth="1"/>
    <col min="8969" max="8969" width="12.7109375" style="308" customWidth="1"/>
    <col min="8970" max="8970" width="2.140625" style="308" customWidth="1"/>
    <col min="8971" max="8971" width="6.7109375" style="308" customWidth="1"/>
    <col min="8972" max="8972" width="2.5703125" style="308" customWidth="1"/>
    <col min="8973" max="8973" width="6.85546875" style="308" customWidth="1"/>
    <col min="8974" max="8974" width="2.85546875" style="308" customWidth="1"/>
    <col min="8975" max="8975" width="6.42578125" style="308" customWidth="1"/>
    <col min="8976" max="8976" width="1.7109375" style="308" customWidth="1"/>
    <col min="8977" max="8977" width="13.42578125" style="308" customWidth="1"/>
    <col min="8978" max="9216" width="8.85546875" style="308"/>
    <col min="9217" max="9217" width="3.85546875" style="308" customWidth="1"/>
    <col min="9218" max="9218" width="7.5703125" style="308" customWidth="1"/>
    <col min="9219" max="9219" width="6" style="308" customWidth="1"/>
    <col min="9220" max="9220" width="9.42578125" style="308" customWidth="1"/>
    <col min="9221" max="9221" width="5" style="308" customWidth="1"/>
    <col min="9222" max="9222" width="6.5703125" style="308" customWidth="1"/>
    <col min="9223" max="9223" width="8.5703125" style="308" customWidth="1"/>
    <col min="9224" max="9224" width="6" style="308" customWidth="1"/>
    <col min="9225" max="9225" width="12.7109375" style="308" customWidth="1"/>
    <col min="9226" max="9226" width="2.140625" style="308" customWidth="1"/>
    <col min="9227" max="9227" width="6.7109375" style="308" customWidth="1"/>
    <col min="9228" max="9228" width="2.5703125" style="308" customWidth="1"/>
    <col min="9229" max="9229" width="6.85546875" style="308" customWidth="1"/>
    <col min="9230" max="9230" width="2.85546875" style="308" customWidth="1"/>
    <col min="9231" max="9231" width="6.42578125" style="308" customWidth="1"/>
    <col min="9232" max="9232" width="1.7109375" style="308" customWidth="1"/>
    <col min="9233" max="9233" width="13.42578125" style="308" customWidth="1"/>
    <col min="9234" max="9472" width="8.85546875" style="308"/>
    <col min="9473" max="9473" width="3.85546875" style="308" customWidth="1"/>
    <col min="9474" max="9474" width="7.5703125" style="308" customWidth="1"/>
    <col min="9475" max="9475" width="6" style="308" customWidth="1"/>
    <col min="9476" max="9476" width="9.42578125" style="308" customWidth="1"/>
    <col min="9477" max="9477" width="5" style="308" customWidth="1"/>
    <col min="9478" max="9478" width="6.5703125" style="308" customWidth="1"/>
    <col min="9479" max="9479" width="8.5703125" style="308" customWidth="1"/>
    <col min="9480" max="9480" width="6" style="308" customWidth="1"/>
    <col min="9481" max="9481" width="12.7109375" style="308" customWidth="1"/>
    <col min="9482" max="9482" width="2.140625" style="308" customWidth="1"/>
    <col min="9483" max="9483" width="6.7109375" style="308" customWidth="1"/>
    <col min="9484" max="9484" width="2.5703125" style="308" customWidth="1"/>
    <col min="9485" max="9485" width="6.85546875" style="308" customWidth="1"/>
    <col min="9486" max="9486" width="2.85546875" style="308" customWidth="1"/>
    <col min="9487" max="9487" width="6.42578125" style="308" customWidth="1"/>
    <col min="9488" max="9488" width="1.7109375" style="308" customWidth="1"/>
    <col min="9489" max="9489" width="13.42578125" style="308" customWidth="1"/>
    <col min="9490" max="9728" width="8.85546875" style="308"/>
    <col min="9729" max="9729" width="3.85546875" style="308" customWidth="1"/>
    <col min="9730" max="9730" width="7.5703125" style="308" customWidth="1"/>
    <col min="9731" max="9731" width="6" style="308" customWidth="1"/>
    <col min="9732" max="9732" width="9.42578125" style="308" customWidth="1"/>
    <col min="9733" max="9733" width="5" style="308" customWidth="1"/>
    <col min="9734" max="9734" width="6.5703125" style="308" customWidth="1"/>
    <col min="9735" max="9735" width="8.5703125" style="308" customWidth="1"/>
    <col min="9736" max="9736" width="6" style="308" customWidth="1"/>
    <col min="9737" max="9737" width="12.7109375" style="308" customWidth="1"/>
    <col min="9738" max="9738" width="2.140625" style="308" customWidth="1"/>
    <col min="9739" max="9739" width="6.7109375" style="308" customWidth="1"/>
    <col min="9740" max="9740" width="2.5703125" style="308" customWidth="1"/>
    <col min="9741" max="9741" width="6.85546875" style="308" customWidth="1"/>
    <col min="9742" max="9742" width="2.85546875" style="308" customWidth="1"/>
    <col min="9743" max="9743" width="6.42578125" style="308" customWidth="1"/>
    <col min="9744" max="9744" width="1.7109375" style="308" customWidth="1"/>
    <col min="9745" max="9745" width="13.42578125" style="308" customWidth="1"/>
    <col min="9746" max="9984" width="8.85546875" style="308"/>
    <col min="9985" max="9985" width="3.85546875" style="308" customWidth="1"/>
    <col min="9986" max="9986" width="7.5703125" style="308" customWidth="1"/>
    <col min="9987" max="9987" width="6" style="308" customWidth="1"/>
    <col min="9988" max="9988" width="9.42578125" style="308" customWidth="1"/>
    <col min="9989" max="9989" width="5" style="308" customWidth="1"/>
    <col min="9990" max="9990" width="6.5703125" style="308" customWidth="1"/>
    <col min="9991" max="9991" width="8.5703125" style="308" customWidth="1"/>
    <col min="9992" max="9992" width="6" style="308" customWidth="1"/>
    <col min="9993" max="9993" width="12.7109375" style="308" customWidth="1"/>
    <col min="9994" max="9994" width="2.140625" style="308" customWidth="1"/>
    <col min="9995" max="9995" width="6.7109375" style="308" customWidth="1"/>
    <col min="9996" max="9996" width="2.5703125" style="308" customWidth="1"/>
    <col min="9997" max="9997" width="6.85546875" style="308" customWidth="1"/>
    <col min="9998" max="9998" width="2.85546875" style="308" customWidth="1"/>
    <col min="9999" max="9999" width="6.42578125" style="308" customWidth="1"/>
    <col min="10000" max="10000" width="1.7109375" style="308" customWidth="1"/>
    <col min="10001" max="10001" width="13.42578125" style="308" customWidth="1"/>
    <col min="10002" max="10240" width="8.85546875" style="308"/>
    <col min="10241" max="10241" width="3.85546875" style="308" customWidth="1"/>
    <col min="10242" max="10242" width="7.5703125" style="308" customWidth="1"/>
    <col min="10243" max="10243" width="6" style="308" customWidth="1"/>
    <col min="10244" max="10244" width="9.42578125" style="308" customWidth="1"/>
    <col min="10245" max="10245" width="5" style="308" customWidth="1"/>
    <col min="10246" max="10246" width="6.5703125" style="308" customWidth="1"/>
    <col min="10247" max="10247" width="8.5703125" style="308" customWidth="1"/>
    <col min="10248" max="10248" width="6" style="308" customWidth="1"/>
    <col min="10249" max="10249" width="12.7109375" style="308" customWidth="1"/>
    <col min="10250" max="10250" width="2.140625" style="308" customWidth="1"/>
    <col min="10251" max="10251" width="6.7109375" style="308" customWidth="1"/>
    <col min="10252" max="10252" width="2.5703125" style="308" customWidth="1"/>
    <col min="10253" max="10253" width="6.85546875" style="308" customWidth="1"/>
    <col min="10254" max="10254" width="2.85546875" style="308" customWidth="1"/>
    <col min="10255" max="10255" width="6.42578125" style="308" customWidth="1"/>
    <col min="10256" max="10256" width="1.7109375" style="308" customWidth="1"/>
    <col min="10257" max="10257" width="13.42578125" style="308" customWidth="1"/>
    <col min="10258" max="10496" width="8.85546875" style="308"/>
    <col min="10497" max="10497" width="3.85546875" style="308" customWidth="1"/>
    <col min="10498" max="10498" width="7.5703125" style="308" customWidth="1"/>
    <col min="10499" max="10499" width="6" style="308" customWidth="1"/>
    <col min="10500" max="10500" width="9.42578125" style="308" customWidth="1"/>
    <col min="10501" max="10501" width="5" style="308" customWidth="1"/>
    <col min="10502" max="10502" width="6.5703125" style="308" customWidth="1"/>
    <col min="10503" max="10503" width="8.5703125" style="308" customWidth="1"/>
    <col min="10504" max="10504" width="6" style="308" customWidth="1"/>
    <col min="10505" max="10505" width="12.7109375" style="308" customWidth="1"/>
    <col min="10506" max="10506" width="2.140625" style="308" customWidth="1"/>
    <col min="10507" max="10507" width="6.7109375" style="308" customWidth="1"/>
    <col min="10508" max="10508" width="2.5703125" style="308" customWidth="1"/>
    <col min="10509" max="10509" width="6.85546875" style="308" customWidth="1"/>
    <col min="10510" max="10510" width="2.85546875" style="308" customWidth="1"/>
    <col min="10511" max="10511" width="6.42578125" style="308" customWidth="1"/>
    <col min="10512" max="10512" width="1.7109375" style="308" customWidth="1"/>
    <col min="10513" max="10513" width="13.42578125" style="308" customWidth="1"/>
    <col min="10514" max="10752" width="8.85546875" style="308"/>
    <col min="10753" max="10753" width="3.85546875" style="308" customWidth="1"/>
    <col min="10754" max="10754" width="7.5703125" style="308" customWidth="1"/>
    <col min="10755" max="10755" width="6" style="308" customWidth="1"/>
    <col min="10756" max="10756" width="9.42578125" style="308" customWidth="1"/>
    <col min="10757" max="10757" width="5" style="308" customWidth="1"/>
    <col min="10758" max="10758" width="6.5703125" style="308" customWidth="1"/>
    <col min="10759" max="10759" width="8.5703125" style="308" customWidth="1"/>
    <col min="10760" max="10760" width="6" style="308" customWidth="1"/>
    <col min="10761" max="10761" width="12.7109375" style="308" customWidth="1"/>
    <col min="10762" max="10762" width="2.140625" style="308" customWidth="1"/>
    <col min="10763" max="10763" width="6.7109375" style="308" customWidth="1"/>
    <col min="10764" max="10764" width="2.5703125" style="308" customWidth="1"/>
    <col min="10765" max="10765" width="6.85546875" style="308" customWidth="1"/>
    <col min="10766" max="10766" width="2.85546875" style="308" customWidth="1"/>
    <col min="10767" max="10767" width="6.42578125" style="308" customWidth="1"/>
    <col min="10768" max="10768" width="1.7109375" style="308" customWidth="1"/>
    <col min="10769" max="10769" width="13.42578125" style="308" customWidth="1"/>
    <col min="10770" max="11008" width="8.85546875" style="308"/>
    <col min="11009" max="11009" width="3.85546875" style="308" customWidth="1"/>
    <col min="11010" max="11010" width="7.5703125" style="308" customWidth="1"/>
    <col min="11011" max="11011" width="6" style="308" customWidth="1"/>
    <col min="11012" max="11012" width="9.42578125" style="308" customWidth="1"/>
    <col min="11013" max="11013" width="5" style="308" customWidth="1"/>
    <col min="11014" max="11014" width="6.5703125" style="308" customWidth="1"/>
    <col min="11015" max="11015" width="8.5703125" style="308" customWidth="1"/>
    <col min="11016" max="11016" width="6" style="308" customWidth="1"/>
    <col min="11017" max="11017" width="12.7109375" style="308" customWidth="1"/>
    <col min="11018" max="11018" width="2.140625" style="308" customWidth="1"/>
    <col min="11019" max="11019" width="6.7109375" style="308" customWidth="1"/>
    <col min="11020" max="11020" width="2.5703125" style="308" customWidth="1"/>
    <col min="11021" max="11021" width="6.85546875" style="308" customWidth="1"/>
    <col min="11022" max="11022" width="2.85546875" style="308" customWidth="1"/>
    <col min="11023" max="11023" width="6.42578125" style="308" customWidth="1"/>
    <col min="11024" max="11024" width="1.7109375" style="308" customWidth="1"/>
    <col min="11025" max="11025" width="13.42578125" style="308" customWidth="1"/>
    <col min="11026" max="11264" width="8.85546875" style="308"/>
    <col min="11265" max="11265" width="3.85546875" style="308" customWidth="1"/>
    <col min="11266" max="11266" width="7.5703125" style="308" customWidth="1"/>
    <col min="11267" max="11267" width="6" style="308" customWidth="1"/>
    <col min="11268" max="11268" width="9.42578125" style="308" customWidth="1"/>
    <col min="11269" max="11269" width="5" style="308" customWidth="1"/>
    <col min="11270" max="11270" width="6.5703125" style="308" customWidth="1"/>
    <col min="11271" max="11271" width="8.5703125" style="308" customWidth="1"/>
    <col min="11272" max="11272" width="6" style="308" customWidth="1"/>
    <col min="11273" max="11273" width="12.7109375" style="308" customWidth="1"/>
    <col min="11274" max="11274" width="2.140625" style="308" customWidth="1"/>
    <col min="11275" max="11275" width="6.7109375" style="308" customWidth="1"/>
    <col min="11276" max="11276" width="2.5703125" style="308" customWidth="1"/>
    <col min="11277" max="11277" width="6.85546875" style="308" customWidth="1"/>
    <col min="11278" max="11278" width="2.85546875" style="308" customWidth="1"/>
    <col min="11279" max="11279" width="6.42578125" style="308" customWidth="1"/>
    <col min="11280" max="11280" width="1.7109375" style="308" customWidth="1"/>
    <col min="11281" max="11281" width="13.42578125" style="308" customWidth="1"/>
    <col min="11282" max="11520" width="8.85546875" style="308"/>
    <col min="11521" max="11521" width="3.85546875" style="308" customWidth="1"/>
    <col min="11522" max="11522" width="7.5703125" style="308" customWidth="1"/>
    <col min="11523" max="11523" width="6" style="308" customWidth="1"/>
    <col min="11524" max="11524" width="9.42578125" style="308" customWidth="1"/>
    <col min="11525" max="11525" width="5" style="308" customWidth="1"/>
    <col min="11526" max="11526" width="6.5703125" style="308" customWidth="1"/>
    <col min="11527" max="11527" width="8.5703125" style="308" customWidth="1"/>
    <col min="11528" max="11528" width="6" style="308" customWidth="1"/>
    <col min="11529" max="11529" width="12.7109375" style="308" customWidth="1"/>
    <col min="11530" max="11530" width="2.140625" style="308" customWidth="1"/>
    <col min="11531" max="11531" width="6.7109375" style="308" customWidth="1"/>
    <col min="11532" max="11532" width="2.5703125" style="308" customWidth="1"/>
    <col min="11533" max="11533" width="6.85546875" style="308" customWidth="1"/>
    <col min="11534" max="11534" width="2.85546875" style="308" customWidth="1"/>
    <col min="11535" max="11535" width="6.42578125" style="308" customWidth="1"/>
    <col min="11536" max="11536" width="1.7109375" style="308" customWidth="1"/>
    <col min="11537" max="11537" width="13.42578125" style="308" customWidth="1"/>
    <col min="11538" max="11776" width="8.85546875" style="308"/>
    <col min="11777" max="11777" width="3.85546875" style="308" customWidth="1"/>
    <col min="11778" max="11778" width="7.5703125" style="308" customWidth="1"/>
    <col min="11779" max="11779" width="6" style="308" customWidth="1"/>
    <col min="11780" max="11780" width="9.42578125" style="308" customWidth="1"/>
    <col min="11781" max="11781" width="5" style="308" customWidth="1"/>
    <col min="11782" max="11782" width="6.5703125" style="308" customWidth="1"/>
    <col min="11783" max="11783" width="8.5703125" style="308" customWidth="1"/>
    <col min="11784" max="11784" width="6" style="308" customWidth="1"/>
    <col min="11785" max="11785" width="12.7109375" style="308" customWidth="1"/>
    <col min="11786" max="11786" width="2.140625" style="308" customWidth="1"/>
    <col min="11787" max="11787" width="6.7109375" style="308" customWidth="1"/>
    <col min="11788" max="11788" width="2.5703125" style="308" customWidth="1"/>
    <col min="11789" max="11789" width="6.85546875" style="308" customWidth="1"/>
    <col min="11790" max="11790" width="2.85546875" style="308" customWidth="1"/>
    <col min="11791" max="11791" width="6.42578125" style="308" customWidth="1"/>
    <col min="11792" max="11792" width="1.7109375" style="308" customWidth="1"/>
    <col min="11793" max="11793" width="13.42578125" style="308" customWidth="1"/>
    <col min="11794" max="12032" width="8.85546875" style="308"/>
    <col min="12033" max="12033" width="3.85546875" style="308" customWidth="1"/>
    <col min="12034" max="12034" width="7.5703125" style="308" customWidth="1"/>
    <col min="12035" max="12035" width="6" style="308" customWidth="1"/>
    <col min="12036" max="12036" width="9.42578125" style="308" customWidth="1"/>
    <col min="12037" max="12037" width="5" style="308" customWidth="1"/>
    <col min="12038" max="12038" width="6.5703125" style="308" customWidth="1"/>
    <col min="12039" max="12039" width="8.5703125" style="308" customWidth="1"/>
    <col min="12040" max="12040" width="6" style="308" customWidth="1"/>
    <col min="12041" max="12041" width="12.7109375" style="308" customWidth="1"/>
    <col min="12042" max="12042" width="2.140625" style="308" customWidth="1"/>
    <col min="12043" max="12043" width="6.7109375" style="308" customWidth="1"/>
    <col min="12044" max="12044" width="2.5703125" style="308" customWidth="1"/>
    <col min="12045" max="12045" width="6.85546875" style="308" customWidth="1"/>
    <col min="12046" max="12046" width="2.85546875" style="308" customWidth="1"/>
    <col min="12047" max="12047" width="6.42578125" style="308" customWidth="1"/>
    <col min="12048" max="12048" width="1.7109375" style="308" customWidth="1"/>
    <col min="12049" max="12049" width="13.42578125" style="308" customWidth="1"/>
    <col min="12050" max="12288" width="8.85546875" style="308"/>
    <col min="12289" max="12289" width="3.85546875" style="308" customWidth="1"/>
    <col min="12290" max="12290" width="7.5703125" style="308" customWidth="1"/>
    <col min="12291" max="12291" width="6" style="308" customWidth="1"/>
    <col min="12292" max="12292" width="9.42578125" style="308" customWidth="1"/>
    <col min="12293" max="12293" width="5" style="308" customWidth="1"/>
    <col min="12294" max="12294" width="6.5703125" style="308" customWidth="1"/>
    <col min="12295" max="12295" width="8.5703125" style="308" customWidth="1"/>
    <col min="12296" max="12296" width="6" style="308" customWidth="1"/>
    <col min="12297" max="12297" width="12.7109375" style="308" customWidth="1"/>
    <col min="12298" max="12298" width="2.140625" style="308" customWidth="1"/>
    <col min="12299" max="12299" width="6.7109375" style="308" customWidth="1"/>
    <col min="12300" max="12300" width="2.5703125" style="308" customWidth="1"/>
    <col min="12301" max="12301" width="6.85546875" style="308" customWidth="1"/>
    <col min="12302" max="12302" width="2.85546875" style="308" customWidth="1"/>
    <col min="12303" max="12303" width="6.42578125" style="308" customWidth="1"/>
    <col min="12304" max="12304" width="1.7109375" style="308" customWidth="1"/>
    <col min="12305" max="12305" width="13.42578125" style="308" customWidth="1"/>
    <col min="12306" max="12544" width="8.85546875" style="308"/>
    <col min="12545" max="12545" width="3.85546875" style="308" customWidth="1"/>
    <col min="12546" max="12546" width="7.5703125" style="308" customWidth="1"/>
    <col min="12547" max="12547" width="6" style="308" customWidth="1"/>
    <col min="12548" max="12548" width="9.42578125" style="308" customWidth="1"/>
    <col min="12549" max="12549" width="5" style="308" customWidth="1"/>
    <col min="12550" max="12550" width="6.5703125" style="308" customWidth="1"/>
    <col min="12551" max="12551" width="8.5703125" style="308" customWidth="1"/>
    <col min="12552" max="12552" width="6" style="308" customWidth="1"/>
    <col min="12553" max="12553" width="12.7109375" style="308" customWidth="1"/>
    <col min="12554" max="12554" width="2.140625" style="308" customWidth="1"/>
    <col min="12555" max="12555" width="6.7109375" style="308" customWidth="1"/>
    <col min="12556" max="12556" width="2.5703125" style="308" customWidth="1"/>
    <col min="12557" max="12557" width="6.85546875" style="308" customWidth="1"/>
    <col min="12558" max="12558" width="2.85546875" style="308" customWidth="1"/>
    <col min="12559" max="12559" width="6.42578125" style="308" customWidth="1"/>
    <col min="12560" max="12560" width="1.7109375" style="308" customWidth="1"/>
    <col min="12561" max="12561" width="13.42578125" style="308" customWidth="1"/>
    <col min="12562" max="12800" width="8.85546875" style="308"/>
    <col min="12801" max="12801" width="3.85546875" style="308" customWidth="1"/>
    <col min="12802" max="12802" width="7.5703125" style="308" customWidth="1"/>
    <col min="12803" max="12803" width="6" style="308" customWidth="1"/>
    <col min="12804" max="12804" width="9.42578125" style="308" customWidth="1"/>
    <col min="12805" max="12805" width="5" style="308" customWidth="1"/>
    <col min="12806" max="12806" width="6.5703125" style="308" customWidth="1"/>
    <col min="12807" max="12807" width="8.5703125" style="308" customWidth="1"/>
    <col min="12808" max="12808" width="6" style="308" customWidth="1"/>
    <col min="12809" max="12809" width="12.7109375" style="308" customWidth="1"/>
    <col min="12810" max="12810" width="2.140625" style="308" customWidth="1"/>
    <col min="12811" max="12811" width="6.7109375" style="308" customWidth="1"/>
    <col min="12812" max="12812" width="2.5703125" style="308" customWidth="1"/>
    <col min="12813" max="12813" width="6.85546875" style="308" customWidth="1"/>
    <col min="12814" max="12814" width="2.85546875" style="308" customWidth="1"/>
    <col min="12815" max="12815" width="6.42578125" style="308" customWidth="1"/>
    <col min="12816" max="12816" width="1.7109375" style="308" customWidth="1"/>
    <col min="12817" max="12817" width="13.42578125" style="308" customWidth="1"/>
    <col min="12818" max="13056" width="8.85546875" style="308"/>
    <col min="13057" max="13057" width="3.85546875" style="308" customWidth="1"/>
    <col min="13058" max="13058" width="7.5703125" style="308" customWidth="1"/>
    <col min="13059" max="13059" width="6" style="308" customWidth="1"/>
    <col min="13060" max="13060" width="9.42578125" style="308" customWidth="1"/>
    <col min="13061" max="13061" width="5" style="308" customWidth="1"/>
    <col min="13062" max="13062" width="6.5703125" style="308" customWidth="1"/>
    <col min="13063" max="13063" width="8.5703125" style="308" customWidth="1"/>
    <col min="13064" max="13064" width="6" style="308" customWidth="1"/>
    <col min="13065" max="13065" width="12.7109375" style="308" customWidth="1"/>
    <col min="13066" max="13066" width="2.140625" style="308" customWidth="1"/>
    <col min="13067" max="13067" width="6.7109375" style="308" customWidth="1"/>
    <col min="13068" max="13068" width="2.5703125" style="308" customWidth="1"/>
    <col min="13069" max="13069" width="6.85546875" style="308" customWidth="1"/>
    <col min="13070" max="13070" width="2.85546875" style="308" customWidth="1"/>
    <col min="13071" max="13071" width="6.42578125" style="308" customWidth="1"/>
    <col min="13072" max="13072" width="1.7109375" style="308" customWidth="1"/>
    <col min="13073" max="13073" width="13.42578125" style="308" customWidth="1"/>
    <col min="13074" max="13312" width="8.85546875" style="308"/>
    <col min="13313" max="13313" width="3.85546875" style="308" customWidth="1"/>
    <col min="13314" max="13314" width="7.5703125" style="308" customWidth="1"/>
    <col min="13315" max="13315" width="6" style="308" customWidth="1"/>
    <col min="13316" max="13316" width="9.42578125" style="308" customWidth="1"/>
    <col min="13317" max="13317" width="5" style="308" customWidth="1"/>
    <col min="13318" max="13318" width="6.5703125" style="308" customWidth="1"/>
    <col min="13319" max="13319" width="8.5703125" style="308" customWidth="1"/>
    <col min="13320" max="13320" width="6" style="308" customWidth="1"/>
    <col min="13321" max="13321" width="12.7109375" style="308" customWidth="1"/>
    <col min="13322" max="13322" width="2.140625" style="308" customWidth="1"/>
    <col min="13323" max="13323" width="6.7109375" style="308" customWidth="1"/>
    <col min="13324" max="13324" width="2.5703125" style="308" customWidth="1"/>
    <col min="13325" max="13325" width="6.85546875" style="308" customWidth="1"/>
    <col min="13326" max="13326" width="2.85546875" style="308" customWidth="1"/>
    <col min="13327" max="13327" width="6.42578125" style="308" customWidth="1"/>
    <col min="13328" max="13328" width="1.7109375" style="308" customWidth="1"/>
    <col min="13329" max="13329" width="13.42578125" style="308" customWidth="1"/>
    <col min="13330" max="13568" width="8.85546875" style="308"/>
    <col min="13569" max="13569" width="3.85546875" style="308" customWidth="1"/>
    <col min="13570" max="13570" width="7.5703125" style="308" customWidth="1"/>
    <col min="13571" max="13571" width="6" style="308" customWidth="1"/>
    <col min="13572" max="13572" width="9.42578125" style="308" customWidth="1"/>
    <col min="13573" max="13573" width="5" style="308" customWidth="1"/>
    <col min="13574" max="13574" width="6.5703125" style="308" customWidth="1"/>
    <col min="13575" max="13575" width="8.5703125" style="308" customWidth="1"/>
    <col min="13576" max="13576" width="6" style="308" customWidth="1"/>
    <col min="13577" max="13577" width="12.7109375" style="308" customWidth="1"/>
    <col min="13578" max="13578" width="2.140625" style="308" customWidth="1"/>
    <col min="13579" max="13579" width="6.7109375" style="308" customWidth="1"/>
    <col min="13580" max="13580" width="2.5703125" style="308" customWidth="1"/>
    <col min="13581" max="13581" width="6.85546875" style="308" customWidth="1"/>
    <col min="13582" max="13582" width="2.85546875" style="308" customWidth="1"/>
    <col min="13583" max="13583" width="6.42578125" style="308" customWidth="1"/>
    <col min="13584" max="13584" width="1.7109375" style="308" customWidth="1"/>
    <col min="13585" max="13585" width="13.42578125" style="308" customWidth="1"/>
    <col min="13586" max="13824" width="8.85546875" style="308"/>
    <col min="13825" max="13825" width="3.85546875" style="308" customWidth="1"/>
    <col min="13826" max="13826" width="7.5703125" style="308" customWidth="1"/>
    <col min="13827" max="13827" width="6" style="308" customWidth="1"/>
    <col min="13828" max="13828" width="9.42578125" style="308" customWidth="1"/>
    <col min="13829" max="13829" width="5" style="308" customWidth="1"/>
    <col min="13830" max="13830" width="6.5703125" style="308" customWidth="1"/>
    <col min="13831" max="13831" width="8.5703125" style="308" customWidth="1"/>
    <col min="13832" max="13832" width="6" style="308" customWidth="1"/>
    <col min="13833" max="13833" width="12.7109375" style="308" customWidth="1"/>
    <col min="13834" max="13834" width="2.140625" style="308" customWidth="1"/>
    <col min="13835" max="13835" width="6.7109375" style="308" customWidth="1"/>
    <col min="13836" max="13836" width="2.5703125" style="308" customWidth="1"/>
    <col min="13837" max="13837" width="6.85546875" style="308" customWidth="1"/>
    <col min="13838" max="13838" width="2.85546875" style="308" customWidth="1"/>
    <col min="13839" max="13839" width="6.42578125" style="308" customWidth="1"/>
    <col min="13840" max="13840" width="1.7109375" style="308" customWidth="1"/>
    <col min="13841" max="13841" width="13.42578125" style="308" customWidth="1"/>
    <col min="13842" max="14080" width="8.85546875" style="308"/>
    <col min="14081" max="14081" width="3.85546875" style="308" customWidth="1"/>
    <col min="14082" max="14082" width="7.5703125" style="308" customWidth="1"/>
    <col min="14083" max="14083" width="6" style="308" customWidth="1"/>
    <col min="14084" max="14084" width="9.42578125" style="308" customWidth="1"/>
    <col min="14085" max="14085" width="5" style="308" customWidth="1"/>
    <col min="14086" max="14086" width="6.5703125" style="308" customWidth="1"/>
    <col min="14087" max="14087" width="8.5703125" style="308" customWidth="1"/>
    <col min="14088" max="14088" width="6" style="308" customWidth="1"/>
    <col min="14089" max="14089" width="12.7109375" style="308" customWidth="1"/>
    <col min="14090" max="14090" width="2.140625" style="308" customWidth="1"/>
    <col min="14091" max="14091" width="6.7109375" style="308" customWidth="1"/>
    <col min="14092" max="14092" width="2.5703125" style="308" customWidth="1"/>
    <col min="14093" max="14093" width="6.85546875" style="308" customWidth="1"/>
    <col min="14094" max="14094" width="2.85546875" style="308" customWidth="1"/>
    <col min="14095" max="14095" width="6.42578125" style="308" customWidth="1"/>
    <col min="14096" max="14096" width="1.7109375" style="308" customWidth="1"/>
    <col min="14097" max="14097" width="13.42578125" style="308" customWidth="1"/>
    <col min="14098" max="14336" width="8.85546875" style="308"/>
    <col min="14337" max="14337" width="3.85546875" style="308" customWidth="1"/>
    <col min="14338" max="14338" width="7.5703125" style="308" customWidth="1"/>
    <col min="14339" max="14339" width="6" style="308" customWidth="1"/>
    <col min="14340" max="14340" width="9.42578125" style="308" customWidth="1"/>
    <col min="14341" max="14341" width="5" style="308" customWidth="1"/>
    <col min="14342" max="14342" width="6.5703125" style="308" customWidth="1"/>
    <col min="14343" max="14343" width="8.5703125" style="308" customWidth="1"/>
    <col min="14344" max="14344" width="6" style="308" customWidth="1"/>
    <col min="14345" max="14345" width="12.7109375" style="308" customWidth="1"/>
    <col min="14346" max="14346" width="2.140625" style="308" customWidth="1"/>
    <col min="14347" max="14347" width="6.7109375" style="308" customWidth="1"/>
    <col min="14348" max="14348" width="2.5703125" style="308" customWidth="1"/>
    <col min="14349" max="14349" width="6.85546875" style="308" customWidth="1"/>
    <col min="14350" max="14350" width="2.85546875" style="308" customWidth="1"/>
    <col min="14351" max="14351" width="6.42578125" style="308" customWidth="1"/>
    <col min="14352" max="14352" width="1.7109375" style="308" customWidth="1"/>
    <col min="14353" max="14353" width="13.42578125" style="308" customWidth="1"/>
    <col min="14354" max="14592" width="8.85546875" style="308"/>
    <col min="14593" max="14593" width="3.85546875" style="308" customWidth="1"/>
    <col min="14594" max="14594" width="7.5703125" style="308" customWidth="1"/>
    <col min="14595" max="14595" width="6" style="308" customWidth="1"/>
    <col min="14596" max="14596" width="9.42578125" style="308" customWidth="1"/>
    <col min="14597" max="14597" width="5" style="308" customWidth="1"/>
    <col min="14598" max="14598" width="6.5703125" style="308" customWidth="1"/>
    <col min="14599" max="14599" width="8.5703125" style="308" customWidth="1"/>
    <col min="14600" max="14600" width="6" style="308" customWidth="1"/>
    <col min="14601" max="14601" width="12.7109375" style="308" customWidth="1"/>
    <col min="14602" max="14602" width="2.140625" style="308" customWidth="1"/>
    <col min="14603" max="14603" width="6.7109375" style="308" customWidth="1"/>
    <col min="14604" max="14604" width="2.5703125" style="308" customWidth="1"/>
    <col min="14605" max="14605" width="6.85546875" style="308" customWidth="1"/>
    <col min="14606" max="14606" width="2.85546875" style="308" customWidth="1"/>
    <col min="14607" max="14607" width="6.42578125" style="308" customWidth="1"/>
    <col min="14608" max="14608" width="1.7109375" style="308" customWidth="1"/>
    <col min="14609" max="14609" width="13.42578125" style="308" customWidth="1"/>
    <col min="14610" max="14848" width="8.85546875" style="308"/>
    <col min="14849" max="14849" width="3.85546875" style="308" customWidth="1"/>
    <col min="14850" max="14850" width="7.5703125" style="308" customWidth="1"/>
    <col min="14851" max="14851" width="6" style="308" customWidth="1"/>
    <col min="14852" max="14852" width="9.42578125" style="308" customWidth="1"/>
    <col min="14853" max="14853" width="5" style="308" customWidth="1"/>
    <col min="14854" max="14854" width="6.5703125" style="308" customWidth="1"/>
    <col min="14855" max="14855" width="8.5703125" style="308" customWidth="1"/>
    <col min="14856" max="14856" width="6" style="308" customWidth="1"/>
    <col min="14857" max="14857" width="12.7109375" style="308" customWidth="1"/>
    <col min="14858" max="14858" width="2.140625" style="308" customWidth="1"/>
    <col min="14859" max="14859" width="6.7109375" style="308" customWidth="1"/>
    <col min="14860" max="14860" width="2.5703125" style="308" customWidth="1"/>
    <col min="14861" max="14861" width="6.85546875" style="308" customWidth="1"/>
    <col min="14862" max="14862" width="2.85546875" style="308" customWidth="1"/>
    <col min="14863" max="14863" width="6.42578125" style="308" customWidth="1"/>
    <col min="14864" max="14864" width="1.7109375" style="308" customWidth="1"/>
    <col min="14865" max="14865" width="13.42578125" style="308" customWidth="1"/>
    <col min="14866" max="15104" width="8.85546875" style="308"/>
    <col min="15105" max="15105" width="3.85546875" style="308" customWidth="1"/>
    <col min="15106" max="15106" width="7.5703125" style="308" customWidth="1"/>
    <col min="15107" max="15107" width="6" style="308" customWidth="1"/>
    <col min="15108" max="15108" width="9.42578125" style="308" customWidth="1"/>
    <col min="15109" max="15109" width="5" style="308" customWidth="1"/>
    <col min="15110" max="15110" width="6.5703125" style="308" customWidth="1"/>
    <col min="15111" max="15111" width="8.5703125" style="308" customWidth="1"/>
    <col min="15112" max="15112" width="6" style="308" customWidth="1"/>
    <col min="15113" max="15113" width="12.7109375" style="308" customWidth="1"/>
    <col min="15114" max="15114" width="2.140625" style="308" customWidth="1"/>
    <col min="15115" max="15115" width="6.7109375" style="308" customWidth="1"/>
    <col min="15116" max="15116" width="2.5703125" style="308" customWidth="1"/>
    <col min="15117" max="15117" width="6.85546875" style="308" customWidth="1"/>
    <col min="15118" max="15118" width="2.85546875" style="308" customWidth="1"/>
    <col min="15119" max="15119" width="6.42578125" style="308" customWidth="1"/>
    <col min="15120" max="15120" width="1.7109375" style="308" customWidth="1"/>
    <col min="15121" max="15121" width="13.42578125" style="308" customWidth="1"/>
    <col min="15122" max="15360" width="8.85546875" style="308"/>
    <col min="15361" max="15361" width="3.85546875" style="308" customWidth="1"/>
    <col min="15362" max="15362" width="7.5703125" style="308" customWidth="1"/>
    <col min="15363" max="15363" width="6" style="308" customWidth="1"/>
    <col min="15364" max="15364" width="9.42578125" style="308" customWidth="1"/>
    <col min="15365" max="15365" width="5" style="308" customWidth="1"/>
    <col min="15366" max="15366" width="6.5703125" style="308" customWidth="1"/>
    <col min="15367" max="15367" width="8.5703125" style="308" customWidth="1"/>
    <col min="15368" max="15368" width="6" style="308" customWidth="1"/>
    <col min="15369" max="15369" width="12.7109375" style="308" customWidth="1"/>
    <col min="15370" max="15370" width="2.140625" style="308" customWidth="1"/>
    <col min="15371" max="15371" width="6.7109375" style="308" customWidth="1"/>
    <col min="15372" max="15372" width="2.5703125" style="308" customWidth="1"/>
    <col min="15373" max="15373" width="6.85546875" style="308" customWidth="1"/>
    <col min="15374" max="15374" width="2.85546875" style="308" customWidth="1"/>
    <col min="15375" max="15375" width="6.42578125" style="308" customWidth="1"/>
    <col min="15376" max="15376" width="1.7109375" style="308" customWidth="1"/>
    <col min="15377" max="15377" width="13.42578125" style="308" customWidth="1"/>
    <col min="15378" max="15616" width="8.85546875" style="308"/>
    <col min="15617" max="15617" width="3.85546875" style="308" customWidth="1"/>
    <col min="15618" max="15618" width="7.5703125" style="308" customWidth="1"/>
    <col min="15619" max="15619" width="6" style="308" customWidth="1"/>
    <col min="15620" max="15620" width="9.42578125" style="308" customWidth="1"/>
    <col min="15621" max="15621" width="5" style="308" customWidth="1"/>
    <col min="15622" max="15622" width="6.5703125" style="308" customWidth="1"/>
    <col min="15623" max="15623" width="8.5703125" style="308" customWidth="1"/>
    <col min="15624" max="15624" width="6" style="308" customWidth="1"/>
    <col min="15625" max="15625" width="12.7109375" style="308" customWidth="1"/>
    <col min="15626" max="15626" width="2.140625" style="308" customWidth="1"/>
    <col min="15627" max="15627" width="6.7109375" style="308" customWidth="1"/>
    <col min="15628" max="15628" width="2.5703125" style="308" customWidth="1"/>
    <col min="15629" max="15629" width="6.85546875" style="308" customWidth="1"/>
    <col min="15630" max="15630" width="2.85546875" style="308" customWidth="1"/>
    <col min="15631" max="15631" width="6.42578125" style="308" customWidth="1"/>
    <col min="15632" max="15632" width="1.7109375" style="308" customWidth="1"/>
    <col min="15633" max="15633" width="13.42578125" style="308" customWidth="1"/>
    <col min="15634" max="15872" width="8.85546875" style="308"/>
    <col min="15873" max="15873" width="3.85546875" style="308" customWidth="1"/>
    <col min="15874" max="15874" width="7.5703125" style="308" customWidth="1"/>
    <col min="15875" max="15875" width="6" style="308" customWidth="1"/>
    <col min="15876" max="15876" width="9.42578125" style="308" customWidth="1"/>
    <col min="15877" max="15877" width="5" style="308" customWidth="1"/>
    <col min="15878" max="15878" width="6.5703125" style="308" customWidth="1"/>
    <col min="15879" max="15879" width="8.5703125" style="308" customWidth="1"/>
    <col min="15880" max="15880" width="6" style="308" customWidth="1"/>
    <col min="15881" max="15881" width="12.7109375" style="308" customWidth="1"/>
    <col min="15882" max="15882" width="2.140625" style="308" customWidth="1"/>
    <col min="15883" max="15883" width="6.7109375" style="308" customWidth="1"/>
    <col min="15884" max="15884" width="2.5703125" style="308" customWidth="1"/>
    <col min="15885" max="15885" width="6.85546875" style="308" customWidth="1"/>
    <col min="15886" max="15886" width="2.85546875" style="308" customWidth="1"/>
    <col min="15887" max="15887" width="6.42578125" style="308" customWidth="1"/>
    <col min="15888" max="15888" width="1.7109375" style="308" customWidth="1"/>
    <col min="15889" max="15889" width="13.42578125" style="308" customWidth="1"/>
    <col min="15890" max="16128" width="8.85546875" style="308"/>
    <col min="16129" max="16129" width="3.85546875" style="308" customWidth="1"/>
    <col min="16130" max="16130" width="7.5703125" style="308" customWidth="1"/>
    <col min="16131" max="16131" width="6" style="308" customWidth="1"/>
    <col min="16132" max="16132" width="9.42578125" style="308" customWidth="1"/>
    <col min="16133" max="16133" width="5" style="308" customWidth="1"/>
    <col min="16134" max="16134" width="6.5703125" style="308" customWidth="1"/>
    <col min="16135" max="16135" width="8.5703125" style="308" customWidth="1"/>
    <col min="16136" max="16136" width="6" style="308" customWidth="1"/>
    <col min="16137" max="16137" width="12.7109375" style="308" customWidth="1"/>
    <col min="16138" max="16138" width="2.140625" style="308" customWidth="1"/>
    <col min="16139" max="16139" width="6.7109375" style="308" customWidth="1"/>
    <col min="16140" max="16140" width="2.5703125" style="308" customWidth="1"/>
    <col min="16141" max="16141" width="6.85546875" style="308" customWidth="1"/>
    <col min="16142" max="16142" width="2.85546875" style="308" customWidth="1"/>
    <col min="16143" max="16143" width="6.42578125" style="308" customWidth="1"/>
    <col min="16144" max="16144" width="1.7109375" style="308" customWidth="1"/>
    <col min="16145" max="16145" width="13.42578125" style="308" customWidth="1"/>
    <col min="16146" max="16384" width="8.85546875" style="308"/>
  </cols>
  <sheetData>
    <row r="1" spans="1:19" x14ac:dyDescent="0.25">
      <c r="O1" s="214"/>
      <c r="P1" s="358"/>
      <c r="Q1" s="716" t="s">
        <v>1281</v>
      </c>
    </row>
    <row r="2" spans="1:19" x14ac:dyDescent="0.25">
      <c r="O2" s="214"/>
      <c r="P2" s="358"/>
      <c r="Q2" s="716" t="s">
        <v>1268</v>
      </c>
    </row>
    <row r="3" spans="1:19" x14ac:dyDescent="0.25">
      <c r="O3" s="214"/>
      <c r="P3" s="358"/>
      <c r="Q3" s="716"/>
    </row>
    <row r="4" spans="1:19" ht="15.75" customHeight="1" x14ac:dyDescent="0.25">
      <c r="B4" s="2190"/>
      <c r="C4" s="2190"/>
      <c r="D4" s="2190"/>
      <c r="E4" s="2190"/>
      <c r="F4" s="2190"/>
      <c r="G4" s="2190"/>
      <c r="H4" s="2190"/>
      <c r="I4" s="2190"/>
      <c r="J4" s="359"/>
      <c r="K4" s="359"/>
      <c r="L4" s="359"/>
      <c r="N4" s="359"/>
      <c r="O4" s="215"/>
      <c r="P4" s="358"/>
    </row>
    <row r="5" spans="1:19" x14ac:dyDescent="0.25">
      <c r="M5" s="215"/>
    </row>
    <row r="6" spans="1:19" ht="15.75" customHeight="1" x14ac:dyDescent="0.25">
      <c r="A6" s="2193" t="s">
        <v>945</v>
      </c>
      <c r="B6" s="2193"/>
      <c r="C6" s="2193"/>
      <c r="D6" s="2193"/>
      <c r="E6" s="2193"/>
      <c r="F6" s="2193"/>
      <c r="G6" s="2193"/>
      <c r="H6" s="2193"/>
      <c r="I6" s="2193"/>
      <c r="J6" s="2193"/>
      <c r="K6" s="2193"/>
      <c r="L6" s="2193"/>
      <c r="M6" s="2193"/>
      <c r="N6" s="2193"/>
      <c r="O6" s="2193"/>
      <c r="P6" s="2193"/>
      <c r="Q6" s="2193"/>
    </row>
    <row r="7" spans="1:19" x14ac:dyDescent="0.25">
      <c r="A7" s="1947" t="s">
        <v>1261</v>
      </c>
      <c r="B7" s="1947"/>
      <c r="C7" s="1947"/>
      <c r="D7" s="1947"/>
      <c r="E7" s="1947"/>
      <c r="F7" s="1947"/>
      <c r="G7" s="1947"/>
      <c r="H7" s="1947"/>
      <c r="I7" s="1947"/>
      <c r="J7" s="1947"/>
      <c r="K7" s="1947"/>
      <c r="L7" s="1947"/>
      <c r="M7" s="1947"/>
      <c r="N7" s="1947"/>
      <c r="O7" s="1947"/>
      <c r="P7" s="1947"/>
      <c r="Q7" s="1947"/>
    </row>
    <row r="8" spans="1:19" ht="12.75" customHeight="1" x14ac:dyDescent="0.25">
      <c r="B8" s="2191" t="s">
        <v>0</v>
      </c>
      <c r="C8" s="2191"/>
      <c r="D8" s="2191"/>
      <c r="E8" s="2191"/>
      <c r="F8" s="2191"/>
      <c r="G8" s="2191"/>
      <c r="H8" s="2197" t="str">
        <f>ГОЧС!H9</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I8" s="2197"/>
      <c r="J8" s="2197"/>
      <c r="K8" s="2197"/>
      <c r="L8" s="2197"/>
      <c r="M8" s="2197"/>
      <c r="N8" s="2197"/>
      <c r="O8" s="2197"/>
      <c r="P8" s="2197"/>
      <c r="Q8" s="2197"/>
      <c r="R8" s="150"/>
      <c r="S8" s="150"/>
    </row>
    <row r="9" spans="1:19" ht="12.75" customHeight="1" x14ac:dyDescent="0.25">
      <c r="B9" s="2191"/>
      <c r="C9" s="2191"/>
      <c r="D9" s="2191"/>
      <c r="E9" s="2191"/>
      <c r="F9" s="2191"/>
      <c r="G9" s="2191"/>
      <c r="H9" s="2197"/>
      <c r="I9" s="2197"/>
      <c r="J9" s="2197"/>
      <c r="K9" s="2197"/>
      <c r="L9" s="2197"/>
      <c r="M9" s="2197"/>
      <c r="N9" s="2197"/>
      <c r="O9" s="2197"/>
      <c r="P9" s="2197"/>
      <c r="Q9" s="2197"/>
      <c r="R9" s="150"/>
      <c r="S9" s="150"/>
    </row>
    <row r="10" spans="1:19" ht="36" customHeight="1" x14ac:dyDescent="0.25">
      <c r="B10" s="2191"/>
      <c r="C10" s="2191"/>
      <c r="D10" s="2191"/>
      <c r="E10" s="2191"/>
      <c r="F10" s="2191"/>
      <c r="G10" s="2191"/>
      <c r="H10" s="2197"/>
      <c r="I10" s="2197"/>
      <c r="J10" s="2197"/>
      <c r="K10" s="2197"/>
      <c r="L10" s="2197"/>
      <c r="M10" s="2197"/>
      <c r="N10" s="2197"/>
      <c r="O10" s="2197"/>
      <c r="P10" s="2197"/>
      <c r="Q10" s="2197"/>
      <c r="R10" s="150"/>
      <c r="S10" s="150"/>
    </row>
    <row r="11" spans="1:19" ht="40.5" customHeight="1" x14ac:dyDescent="0.25">
      <c r="B11" s="2191"/>
      <c r="C11" s="2191"/>
      <c r="D11" s="2191"/>
      <c r="E11" s="2191"/>
      <c r="F11" s="2191"/>
      <c r="G11" s="2191"/>
      <c r="H11" s="2197"/>
      <c r="I11" s="2197"/>
      <c r="J11" s="2197"/>
      <c r="K11" s="2197"/>
      <c r="L11" s="2197"/>
      <c r="M11" s="2197"/>
      <c r="N11" s="2197"/>
      <c r="O11" s="2197"/>
      <c r="P11" s="2197"/>
      <c r="Q11" s="2197"/>
      <c r="R11" s="150"/>
      <c r="S11" s="150"/>
    </row>
    <row r="12" spans="1:19" ht="14.25" customHeight="1" x14ac:dyDescent="0.25">
      <c r="B12" s="2192" t="s">
        <v>1</v>
      </c>
      <c r="C12" s="2192"/>
      <c r="D12" s="2192"/>
      <c r="E12" s="2192"/>
      <c r="F12" s="2192"/>
      <c r="G12" s="2192"/>
      <c r="H12" s="361"/>
      <c r="I12" s="1945"/>
      <c r="J12" s="1945"/>
      <c r="K12" s="1945"/>
      <c r="L12" s="1945"/>
      <c r="M12" s="1945"/>
      <c r="N12" s="1945"/>
      <c r="O12" s="1945"/>
      <c r="P12" s="1945"/>
      <c r="Q12" s="1945"/>
    </row>
    <row r="13" spans="1:19" ht="12.75" customHeight="1" x14ac:dyDescent="0.25">
      <c r="J13" s="150"/>
      <c r="K13" s="150"/>
      <c r="L13" s="150"/>
      <c r="M13" s="150"/>
      <c r="N13" s="150"/>
      <c r="O13" s="150"/>
      <c r="P13" s="150"/>
      <c r="Q13" s="150"/>
    </row>
    <row r="14" spans="1:19" ht="16.5" customHeight="1" x14ac:dyDescent="0.25">
      <c r="B14" s="2192" t="s">
        <v>2</v>
      </c>
      <c r="C14" s="2192"/>
      <c r="D14" s="2192"/>
      <c r="E14" s="2192"/>
      <c r="F14" s="2192"/>
      <c r="G14" s="2192"/>
      <c r="H14" s="361"/>
      <c r="I14" s="2194" t="s">
        <v>3</v>
      </c>
      <c r="J14" s="2194"/>
      <c r="K14" s="2194"/>
      <c r="L14" s="362"/>
      <c r="M14" s="362"/>
      <c r="N14" s="362"/>
      <c r="O14" s="362"/>
      <c r="P14" s="362"/>
      <c r="Q14" s="362"/>
    </row>
    <row r="15" spans="1:19" x14ac:dyDescent="0.25">
      <c r="B15" s="361"/>
      <c r="C15" s="361"/>
      <c r="D15" s="361"/>
      <c r="E15" s="361"/>
      <c r="F15" s="361"/>
      <c r="G15" s="361"/>
      <c r="H15" s="361"/>
      <c r="I15" s="360"/>
      <c r="J15" s="360"/>
      <c r="K15" s="360"/>
      <c r="L15" s="362"/>
      <c r="M15" s="362"/>
      <c r="N15" s="362"/>
      <c r="O15" s="362"/>
      <c r="P15" s="362"/>
      <c r="Q15" s="362"/>
    </row>
    <row r="16" spans="1:19" ht="59.25" customHeight="1" x14ac:dyDescent="0.25">
      <c r="A16" s="2189" t="s">
        <v>1262</v>
      </c>
      <c r="B16" s="2189"/>
      <c r="C16" s="2189"/>
      <c r="D16" s="2189"/>
      <c r="E16" s="2189"/>
      <c r="F16" s="2189"/>
      <c r="G16" s="2189"/>
      <c r="H16" s="2189"/>
      <c r="I16" s="2189"/>
      <c r="J16" s="2189"/>
      <c r="K16" s="2189"/>
      <c r="L16" s="2189"/>
      <c r="M16" s="2189"/>
      <c r="N16" s="2189"/>
      <c r="O16" s="2189"/>
      <c r="P16" s="2189"/>
      <c r="Q16" s="2189"/>
    </row>
    <row r="17" spans="1:21" ht="18.75" customHeight="1" x14ac:dyDescent="0.25">
      <c r="B17" s="363"/>
      <c r="C17" s="363"/>
      <c r="D17" s="363"/>
      <c r="E17" s="363"/>
      <c r="F17" s="363"/>
      <c r="G17" s="363"/>
      <c r="H17" s="363"/>
      <c r="I17" s="363"/>
      <c r="J17" s="363"/>
      <c r="K17" s="363"/>
      <c r="L17" s="363"/>
      <c r="M17" s="363"/>
      <c r="N17" s="363"/>
      <c r="O17" s="363"/>
      <c r="P17" s="363"/>
      <c r="Q17" s="363"/>
    </row>
    <row r="18" spans="1:21" ht="13.5" customHeight="1" x14ac:dyDescent="0.25">
      <c r="A18" s="2187" t="s">
        <v>13</v>
      </c>
      <c r="B18" s="2195" t="s">
        <v>14</v>
      </c>
      <c r="C18" s="2195"/>
      <c r="D18" s="2195"/>
      <c r="E18" s="2195"/>
      <c r="F18" s="2187" t="s">
        <v>15</v>
      </c>
      <c r="G18" s="2187"/>
      <c r="H18" s="2187"/>
      <c r="I18" s="2187"/>
      <c r="J18" s="2187" t="s">
        <v>16</v>
      </c>
      <c r="K18" s="2187"/>
      <c r="L18" s="2187"/>
      <c r="M18" s="2187"/>
      <c r="N18" s="2187"/>
      <c r="O18" s="2187"/>
      <c r="P18" s="2187"/>
      <c r="Q18" s="2187" t="s">
        <v>17</v>
      </c>
    </row>
    <row r="19" spans="1:21" x14ac:dyDescent="0.25">
      <c r="A19" s="2188"/>
      <c r="B19" s="2196"/>
      <c r="C19" s="2196"/>
      <c r="D19" s="2196"/>
      <c r="E19" s="2196"/>
      <c r="F19" s="2188"/>
      <c r="G19" s="2188"/>
      <c r="H19" s="2188"/>
      <c r="I19" s="2188"/>
      <c r="J19" s="2188"/>
      <c r="K19" s="2188"/>
      <c r="L19" s="2188"/>
      <c r="M19" s="2188"/>
      <c r="N19" s="2188"/>
      <c r="O19" s="2188"/>
      <c r="P19" s="2188"/>
      <c r="Q19" s="2188"/>
    </row>
    <row r="20" spans="1:21" x14ac:dyDescent="0.25">
      <c r="A20" s="2188"/>
      <c r="B20" s="2196"/>
      <c r="C20" s="2196"/>
      <c r="D20" s="2196"/>
      <c r="E20" s="2196"/>
      <c r="F20" s="2188"/>
      <c r="G20" s="2188"/>
      <c r="H20" s="2188"/>
      <c r="I20" s="2188"/>
      <c r="J20" s="2188"/>
      <c r="K20" s="2188"/>
      <c r="L20" s="2188"/>
      <c r="M20" s="2188"/>
      <c r="N20" s="2188"/>
      <c r="O20" s="2188"/>
      <c r="P20" s="2188"/>
      <c r="Q20" s="2188"/>
    </row>
    <row r="21" spans="1:21" x14ac:dyDescent="0.25">
      <c r="A21" s="364">
        <v>1</v>
      </c>
      <c r="B21" s="2199">
        <v>2</v>
      </c>
      <c r="C21" s="2199"/>
      <c r="D21" s="2199"/>
      <c r="E21" s="2199"/>
      <c r="F21" s="2200">
        <v>3</v>
      </c>
      <c r="G21" s="2200"/>
      <c r="H21" s="2200"/>
      <c r="I21" s="2200"/>
      <c r="J21" s="2200">
        <v>4</v>
      </c>
      <c r="K21" s="2200"/>
      <c r="L21" s="2200"/>
      <c r="M21" s="2200"/>
      <c r="N21" s="2200"/>
      <c r="O21" s="2200"/>
      <c r="P21" s="2200"/>
      <c r="Q21" s="365">
        <v>5</v>
      </c>
    </row>
    <row r="22" spans="1:21" ht="28.5" customHeight="1" x14ac:dyDescent="0.25">
      <c r="A22" s="366">
        <v>1</v>
      </c>
      <c r="B22" s="2201" t="s">
        <v>100</v>
      </c>
      <c r="C22" s="2202"/>
      <c r="D22" s="2202"/>
      <c r="E22" s="2203"/>
      <c r="F22" s="367" t="s">
        <v>37</v>
      </c>
      <c r="G22" s="357">
        <v>48.48</v>
      </c>
      <c r="H22" s="368" t="s">
        <v>101</v>
      </c>
      <c r="I22" s="368" t="s">
        <v>102</v>
      </c>
      <c r="J22" s="369"/>
      <c r="K22" s="286">
        <f>G22</f>
        <v>48.48</v>
      </c>
      <c r="L22" s="286" t="s">
        <v>25</v>
      </c>
      <c r="M22" s="370">
        <f>G23</f>
        <v>0.47999999999999993</v>
      </c>
      <c r="N22" s="286" t="s">
        <v>25</v>
      </c>
      <c r="O22" s="371">
        <v>1</v>
      </c>
      <c r="P22" s="372" t="s">
        <v>25</v>
      </c>
      <c r="Q22" s="373">
        <f>K22*M22*O22*K23*M23*O23*K24</f>
        <v>546303.72343679995</v>
      </c>
    </row>
    <row r="23" spans="1:21" ht="105" x14ac:dyDescent="0.25">
      <c r="A23" s="374"/>
      <c r="B23" s="2204"/>
      <c r="C23" s="2205"/>
      <c r="D23" s="2205"/>
      <c r="E23" s="2206"/>
      <c r="F23" s="375" t="s">
        <v>45</v>
      </c>
      <c r="G23" s="814">
        <f>(1.1+10.9+26.9+4.3+4.8)/100</f>
        <v>0.47999999999999993</v>
      </c>
      <c r="H23" s="368" t="s">
        <v>797</v>
      </c>
      <c r="I23" s="368" t="s">
        <v>103</v>
      </c>
      <c r="J23" s="286" t="s">
        <v>25</v>
      </c>
      <c r="K23" s="377">
        <f>G25</f>
        <v>8.0150000000000006</v>
      </c>
      <c r="L23" s="286" t="s">
        <v>25</v>
      </c>
      <c r="M23" s="378">
        <f>G26</f>
        <v>1.1499999999999999</v>
      </c>
      <c r="N23" s="286" t="s">
        <v>25</v>
      </c>
      <c r="O23" s="379" t="str">
        <f>G27</f>
        <v>2547</v>
      </c>
      <c r="P23" s="368" t="s">
        <v>25</v>
      </c>
      <c r="Q23" s="380"/>
      <c r="S23" s="381">
        <f>6.1+18.9+5.1+8+15.7</f>
        <v>53.8</v>
      </c>
      <c r="T23" s="382"/>
    </row>
    <row r="24" spans="1:21" x14ac:dyDescent="0.25">
      <c r="A24" s="374"/>
      <c r="B24" s="2204"/>
      <c r="C24" s="2205"/>
      <c r="D24" s="2205"/>
      <c r="E24" s="2206"/>
      <c r="F24" s="375"/>
      <c r="G24" s="305"/>
      <c r="H24" s="368"/>
      <c r="I24" s="368" t="s">
        <v>104</v>
      </c>
      <c r="J24" s="369" t="s">
        <v>25</v>
      </c>
      <c r="K24" s="286">
        <v>1</v>
      </c>
      <c r="L24" s="286"/>
      <c r="M24" s="286"/>
      <c r="N24" s="286"/>
      <c r="O24" s="286"/>
      <c r="P24" s="368"/>
      <c r="Q24" s="373"/>
      <c r="S24" s="381"/>
      <c r="T24" s="382"/>
    </row>
    <row r="25" spans="1:21" ht="30" x14ac:dyDescent="0.25">
      <c r="A25" s="374"/>
      <c r="B25" s="2204"/>
      <c r="C25" s="2205"/>
      <c r="D25" s="2205"/>
      <c r="E25" s="2206"/>
      <c r="F25" s="383" t="s">
        <v>105</v>
      </c>
      <c r="G25" s="305">
        <v>8.0150000000000006</v>
      </c>
      <c r="H25" s="384"/>
      <c r="I25" s="385"/>
      <c r="J25" s="369"/>
      <c r="K25" s="286"/>
      <c r="L25" s="286"/>
      <c r="M25" s="286"/>
      <c r="N25" s="286"/>
      <c r="O25" s="286"/>
      <c r="P25" s="368"/>
      <c r="Q25" s="373"/>
      <c r="S25" s="381"/>
      <c r="T25" s="382"/>
    </row>
    <row r="26" spans="1:21" ht="30" x14ac:dyDescent="0.25">
      <c r="A26" s="374"/>
      <c r="B26" s="2204"/>
      <c r="C26" s="2205"/>
      <c r="D26" s="2205"/>
      <c r="E26" s="2206"/>
      <c r="F26" s="375" t="s">
        <v>45</v>
      </c>
      <c r="G26" s="376">
        <v>1.1499999999999999</v>
      </c>
      <c r="H26" s="368" t="s">
        <v>106</v>
      </c>
      <c r="I26" s="385" t="s">
        <v>107</v>
      </c>
      <c r="J26" s="369"/>
      <c r="K26" s="286"/>
      <c r="L26" s="286"/>
      <c r="M26" s="286"/>
      <c r="N26" s="286"/>
      <c r="O26" s="286"/>
      <c r="P26" s="368"/>
      <c r="Q26" s="373"/>
      <c r="S26" s="381"/>
      <c r="T26" s="382"/>
    </row>
    <row r="27" spans="1:21" x14ac:dyDescent="0.25">
      <c r="A27" s="374"/>
      <c r="B27" s="2204"/>
      <c r="C27" s="2205"/>
      <c r="D27" s="2205"/>
      <c r="E27" s="2206"/>
      <c r="F27" s="375" t="s">
        <v>108</v>
      </c>
      <c r="G27" s="386" t="s">
        <v>1162</v>
      </c>
      <c r="H27" s="384"/>
      <c r="I27" s="368" t="s">
        <v>109</v>
      </c>
      <c r="J27" s="369"/>
      <c r="K27" s="286"/>
      <c r="L27" s="286"/>
      <c r="M27" s="286"/>
      <c r="N27" s="286"/>
      <c r="O27" s="286"/>
      <c r="P27" s="368"/>
      <c r="Q27" s="373"/>
      <c r="S27" s="381"/>
      <c r="T27" s="382"/>
    </row>
    <row r="28" spans="1:21" x14ac:dyDescent="0.25">
      <c r="A28" s="387"/>
      <c r="B28" s="2207"/>
      <c r="C28" s="2208"/>
      <c r="D28" s="2208"/>
      <c r="E28" s="2209"/>
      <c r="F28" s="388"/>
      <c r="G28" s="389"/>
      <c r="H28" s="390"/>
      <c r="I28" s="391"/>
      <c r="J28" s="392"/>
      <c r="K28" s="393"/>
      <c r="L28" s="393"/>
      <c r="M28" s="393"/>
      <c r="N28" s="393"/>
      <c r="O28" s="393"/>
      <c r="P28" s="394"/>
      <c r="Q28" s="395"/>
      <c r="S28" s="381"/>
      <c r="T28" s="382"/>
    </row>
    <row r="29" spans="1:21" ht="19.5" customHeight="1" x14ac:dyDescent="0.25">
      <c r="B29" s="286"/>
      <c r="C29" s="2210" t="s">
        <v>54</v>
      </c>
      <c r="D29" s="2210"/>
      <c r="E29" s="2210"/>
      <c r="I29" s="357"/>
      <c r="J29" s="286"/>
      <c r="K29" s="357"/>
      <c r="L29" s="286"/>
      <c r="M29" s="357"/>
      <c r="N29" s="286"/>
      <c r="O29" s="286"/>
      <c r="P29" s="396"/>
      <c r="Q29" s="815">
        <f>Q22</f>
        <v>546303.72343679995</v>
      </c>
      <c r="S29" s="381"/>
      <c r="T29" s="382"/>
    </row>
    <row r="30" spans="1:21" x14ac:dyDescent="0.25">
      <c r="A30" s="397"/>
      <c r="B30" s="398"/>
      <c r="C30" s="398"/>
      <c r="D30" s="398"/>
      <c r="E30" s="398"/>
      <c r="F30" s="399"/>
      <c r="G30" s="399"/>
      <c r="H30" s="399"/>
      <c r="I30" s="397"/>
      <c r="J30" s="397"/>
      <c r="K30" s="397"/>
      <c r="L30" s="398"/>
      <c r="M30" s="397"/>
      <c r="N30" s="398"/>
      <c r="O30" s="398"/>
      <c r="P30" s="398"/>
      <c r="Q30" s="400"/>
      <c r="S30" s="381"/>
      <c r="T30" s="382"/>
    </row>
    <row r="31" spans="1:21" x14ac:dyDescent="0.25">
      <c r="B31" s="360"/>
      <c r="C31" s="360"/>
      <c r="D31" s="360"/>
      <c r="E31" s="360"/>
      <c r="G31" s="2211" t="s">
        <v>41</v>
      </c>
      <c r="H31" s="2211"/>
      <c r="I31" s="2211"/>
      <c r="J31" s="2211"/>
      <c r="K31" s="2211"/>
      <c r="L31" s="2211"/>
      <c r="M31" s="2211"/>
      <c r="N31" s="2211"/>
      <c r="O31" s="2211"/>
      <c r="P31" s="2211"/>
      <c r="Q31" s="310">
        <f>Q29</f>
        <v>546303.72343679995</v>
      </c>
    </row>
    <row r="32" spans="1:21" x14ac:dyDescent="0.25">
      <c r="B32" s="401"/>
      <c r="C32" s="246"/>
      <c r="D32" s="246"/>
      <c r="E32" s="360"/>
      <c r="J32" s="357"/>
      <c r="K32" s="286"/>
      <c r="Q32" s="286"/>
      <c r="S32" s="381"/>
      <c r="T32" s="382"/>
      <c r="U32" s="382"/>
    </row>
    <row r="33" spans="1:17" s="26" customFormat="1" ht="12.75" customHeight="1" x14ac:dyDescent="0.3">
      <c r="B33" s="24"/>
      <c r="C33" s="82"/>
      <c r="D33" s="58"/>
      <c r="E33" s="58"/>
      <c r="F33" s="58"/>
      <c r="G33" s="58"/>
      <c r="H33" s="58"/>
      <c r="I33" s="58"/>
      <c r="J33" s="83"/>
      <c r="K33" s="83"/>
      <c r="L33" s="83"/>
    </row>
    <row r="34" spans="1:17" s="26" customFormat="1" ht="16.5" x14ac:dyDescent="0.3">
      <c r="B34" s="24"/>
      <c r="C34" s="82"/>
      <c r="D34" s="58"/>
      <c r="E34" s="58"/>
      <c r="F34" s="58"/>
      <c r="G34" s="58"/>
      <c r="H34" s="58"/>
      <c r="I34" s="58"/>
      <c r="J34" s="83"/>
      <c r="K34" s="83"/>
      <c r="L34" s="83"/>
    </row>
    <row r="35" spans="1:17" s="83" customFormat="1" ht="18.75" customHeight="1" x14ac:dyDescent="0.3">
      <c r="B35" s="32"/>
      <c r="C35" s="84"/>
      <c r="D35" s="32"/>
      <c r="E35" s="32"/>
      <c r="F35" s="32"/>
      <c r="G35" s="32"/>
      <c r="H35" s="32"/>
      <c r="I35" s="32"/>
      <c r="J35" s="85"/>
      <c r="L35" s="32"/>
      <c r="N35" s="32"/>
    </row>
    <row r="36" spans="1:17" s="85" customFormat="1" ht="17.25" x14ac:dyDescent="0.25">
      <c r="B36" s="27"/>
      <c r="C36" s="86"/>
      <c r="D36" s="87"/>
      <c r="E36" s="86"/>
      <c r="F36" s="88"/>
      <c r="G36" s="88"/>
      <c r="H36" s="88"/>
      <c r="I36" s="89"/>
      <c r="J36" s="90"/>
      <c r="K36" s="89"/>
      <c r="L36" s="89"/>
    </row>
    <row r="37" spans="1:17" s="93" customFormat="1" ht="22.5" customHeight="1" x14ac:dyDescent="0.25">
      <c r="B37" s="28"/>
      <c r="C37" s="33"/>
      <c r="D37" s="86"/>
      <c r="E37" s="33"/>
      <c r="F37" s="87"/>
      <c r="G37" s="87"/>
      <c r="H37" s="87"/>
      <c r="I37" s="91"/>
      <c r="J37" s="92"/>
      <c r="K37" s="91"/>
      <c r="L37" s="91"/>
    </row>
    <row r="38" spans="1:17" s="91" customFormat="1" ht="16.5" customHeight="1" x14ac:dyDescent="0.25">
      <c r="B38" s="34"/>
      <c r="F38" s="56"/>
      <c r="G38" s="56"/>
      <c r="H38" s="56"/>
      <c r="I38" s="32"/>
      <c r="J38" s="56"/>
      <c r="K38" s="1498"/>
      <c r="L38" s="1498"/>
      <c r="M38" s="1498"/>
      <c r="N38" s="32"/>
      <c r="O38" s="1498"/>
      <c r="P38" s="1498"/>
      <c r="Q38" s="1498"/>
    </row>
    <row r="39" spans="1:17" s="60" customFormat="1" ht="16.5" customHeight="1" x14ac:dyDescent="0.25">
      <c r="B39" s="403"/>
      <c r="J39" s="403"/>
      <c r="K39" s="403"/>
      <c r="L39" s="403"/>
      <c r="M39" s="403"/>
      <c r="N39" s="403"/>
      <c r="O39" s="403"/>
      <c r="P39" s="403"/>
      <c r="Q39" s="403"/>
    </row>
    <row r="40" spans="1:17" x14ac:dyDescent="0.25">
      <c r="A40" s="2192"/>
      <c r="B40" s="2192"/>
      <c r="C40" s="2192"/>
      <c r="D40" s="2192"/>
      <c r="E40" s="2192"/>
      <c r="F40" s="2192"/>
      <c r="G40" s="2192"/>
      <c r="H40" s="361"/>
      <c r="K40" s="2198"/>
      <c r="L40" s="2198"/>
      <c r="M40" s="2198"/>
      <c r="N40" s="2198"/>
      <c r="O40" s="2198"/>
      <c r="P40" s="2198"/>
      <c r="Q40" s="2198"/>
    </row>
    <row r="41" spans="1:17" s="60" customFormat="1" x14ac:dyDescent="0.25">
      <c r="B41" s="403"/>
      <c r="L41" s="402"/>
    </row>
    <row r="42" spans="1:17" s="60" customFormat="1" ht="16.5" customHeight="1" x14ac:dyDescent="0.25">
      <c r="B42" s="403"/>
      <c r="J42" s="403"/>
      <c r="K42" s="403"/>
      <c r="L42" s="403"/>
      <c r="M42" s="403"/>
      <c r="N42" s="403"/>
      <c r="O42" s="403"/>
      <c r="P42" s="403"/>
      <c r="Q42" s="403"/>
    </row>
    <row r="43" spans="1:17" x14ac:dyDescent="0.25">
      <c r="A43" s="2192"/>
      <c r="B43" s="2192"/>
      <c r="C43" s="2192"/>
      <c r="D43" s="2192"/>
      <c r="E43" s="2192"/>
      <c r="F43" s="2192"/>
      <c r="G43" s="2192"/>
      <c r="H43" s="361"/>
      <c r="K43" s="357"/>
      <c r="L43" s="357"/>
      <c r="M43" s="357"/>
      <c r="N43" s="357"/>
      <c r="O43" s="357"/>
      <c r="P43" s="357"/>
      <c r="Q43" s="357"/>
    </row>
    <row r="44" spans="1:17" x14ac:dyDescent="0.25">
      <c r="K44" s="357"/>
      <c r="L44" s="357"/>
      <c r="M44" s="357"/>
      <c r="N44" s="357"/>
      <c r="O44" s="357"/>
      <c r="P44" s="357"/>
      <c r="Q44" s="357"/>
    </row>
    <row r="45" spans="1:17" x14ac:dyDescent="0.25">
      <c r="K45" s="357"/>
      <c r="L45" s="357"/>
      <c r="M45" s="357"/>
      <c r="N45" s="357"/>
      <c r="O45" s="357"/>
      <c r="P45" s="357"/>
      <c r="Q45" s="357"/>
    </row>
    <row r="46" spans="1:17" x14ac:dyDescent="0.25">
      <c r="C46" s="2198"/>
      <c r="D46" s="2198"/>
      <c r="E46" s="2198"/>
      <c r="K46" s="2198"/>
      <c r="L46" s="2198"/>
      <c r="M46" s="2198"/>
      <c r="N46" s="2198"/>
      <c r="O46" s="2198"/>
      <c r="P46" s="2198"/>
      <c r="Q46" s="357"/>
    </row>
    <row r="47" spans="1:17" x14ac:dyDescent="0.25">
      <c r="C47" s="358"/>
      <c r="D47" s="358"/>
      <c r="K47" s="405"/>
      <c r="L47" s="357"/>
      <c r="M47" s="357"/>
      <c r="N47" s="357"/>
      <c r="O47" s="357"/>
      <c r="P47" s="357"/>
      <c r="Q47" s="357"/>
    </row>
    <row r="54" spans="2:16145" s="357" customFormat="1" ht="12" customHeight="1" x14ac:dyDescent="0.25">
      <c r="B54" s="308"/>
      <c r="C54" s="308"/>
      <c r="D54" s="308"/>
      <c r="E54" s="308"/>
      <c r="F54" s="308"/>
      <c r="G54" s="308"/>
      <c r="H54" s="308"/>
      <c r="I54" s="308"/>
      <c r="J54" s="308"/>
      <c r="K54" s="308"/>
      <c r="L54" s="308"/>
      <c r="M54" s="308"/>
      <c r="N54" s="308"/>
      <c r="O54" s="308"/>
      <c r="P54" s="308"/>
      <c r="Q54" s="308"/>
      <c r="R54" s="308"/>
      <c r="S54" s="308"/>
      <c r="T54" s="308"/>
      <c r="U54" s="308"/>
      <c r="V54" s="308"/>
      <c r="W54" s="308"/>
      <c r="X54" s="308"/>
      <c r="Y54" s="308"/>
      <c r="Z54" s="308"/>
      <c r="AA54" s="308"/>
      <c r="AB54" s="308"/>
      <c r="AC54" s="308"/>
      <c r="AD54" s="308"/>
      <c r="AE54" s="308"/>
      <c r="AF54" s="308"/>
      <c r="AG54" s="308"/>
      <c r="AH54" s="308"/>
      <c r="AI54" s="308"/>
      <c r="AJ54" s="308"/>
      <c r="AK54" s="308"/>
      <c r="AL54" s="308"/>
      <c r="AM54" s="308"/>
      <c r="AN54" s="308"/>
      <c r="AO54" s="308"/>
      <c r="AP54" s="308"/>
      <c r="AQ54" s="308"/>
      <c r="AR54" s="308"/>
      <c r="AS54" s="308"/>
      <c r="AT54" s="308"/>
      <c r="AU54" s="308"/>
      <c r="AV54" s="308"/>
      <c r="AW54" s="308"/>
      <c r="AX54" s="308"/>
      <c r="AY54" s="308"/>
      <c r="AZ54" s="308"/>
      <c r="BA54" s="308"/>
      <c r="BB54" s="308"/>
      <c r="BC54" s="308"/>
      <c r="BD54" s="308"/>
      <c r="BE54" s="308"/>
      <c r="BF54" s="308"/>
      <c r="BG54" s="308"/>
      <c r="BH54" s="308"/>
      <c r="BI54" s="308"/>
      <c r="BJ54" s="308"/>
      <c r="BK54" s="308"/>
      <c r="BL54" s="308"/>
      <c r="BM54" s="308"/>
      <c r="BN54" s="308"/>
      <c r="BO54" s="308"/>
      <c r="BP54" s="308"/>
      <c r="BQ54" s="308"/>
      <c r="BR54" s="308"/>
      <c r="BS54" s="308"/>
      <c r="BT54" s="308"/>
      <c r="BU54" s="308"/>
      <c r="BV54" s="308"/>
      <c r="BW54" s="308"/>
      <c r="BX54" s="308"/>
      <c r="BY54" s="308"/>
      <c r="BZ54" s="308"/>
      <c r="CA54" s="308"/>
      <c r="CB54" s="308"/>
      <c r="CC54" s="308"/>
      <c r="CD54" s="308"/>
      <c r="CE54" s="308"/>
      <c r="CF54" s="308"/>
      <c r="CG54" s="308"/>
      <c r="CH54" s="308"/>
      <c r="CI54" s="308"/>
      <c r="CJ54" s="308"/>
      <c r="CK54" s="308"/>
      <c r="CL54" s="308"/>
      <c r="CM54" s="308"/>
      <c r="CN54" s="308"/>
      <c r="CO54" s="308"/>
      <c r="CP54" s="308"/>
      <c r="CQ54" s="308"/>
      <c r="CR54" s="308"/>
      <c r="CS54" s="308"/>
      <c r="CT54" s="308"/>
      <c r="CU54" s="308"/>
      <c r="CV54" s="308"/>
      <c r="CW54" s="308"/>
      <c r="CX54" s="308"/>
      <c r="CY54" s="308"/>
      <c r="CZ54" s="308"/>
      <c r="DA54" s="308"/>
      <c r="DB54" s="308"/>
      <c r="DC54" s="308"/>
      <c r="DD54" s="308"/>
      <c r="DE54" s="308"/>
      <c r="DF54" s="308"/>
      <c r="DG54" s="308"/>
      <c r="DH54" s="308"/>
      <c r="DI54" s="308"/>
      <c r="DJ54" s="308"/>
      <c r="DK54" s="308"/>
      <c r="DL54" s="308"/>
      <c r="DM54" s="308"/>
      <c r="DN54" s="308"/>
      <c r="DO54" s="308"/>
      <c r="DP54" s="308"/>
      <c r="DQ54" s="308"/>
      <c r="DR54" s="308"/>
      <c r="DS54" s="308"/>
      <c r="DT54" s="308"/>
      <c r="DU54" s="308"/>
      <c r="DV54" s="308"/>
      <c r="DW54" s="308"/>
      <c r="DX54" s="308"/>
      <c r="DY54" s="308"/>
      <c r="DZ54" s="308"/>
      <c r="EA54" s="308"/>
      <c r="EB54" s="308"/>
      <c r="EC54" s="308"/>
      <c r="ED54" s="308"/>
      <c r="EE54" s="308"/>
      <c r="EF54" s="308"/>
      <c r="EG54" s="308"/>
      <c r="EH54" s="308"/>
      <c r="EI54" s="308"/>
      <c r="EJ54" s="308"/>
      <c r="EK54" s="308"/>
      <c r="EL54" s="308"/>
      <c r="EM54" s="308"/>
      <c r="EN54" s="308"/>
      <c r="EO54" s="308"/>
      <c r="EP54" s="308"/>
      <c r="EQ54" s="308"/>
      <c r="ER54" s="308"/>
      <c r="ES54" s="308"/>
      <c r="ET54" s="308"/>
      <c r="EU54" s="308"/>
      <c r="EV54" s="308"/>
      <c r="EW54" s="308"/>
      <c r="EX54" s="308"/>
      <c r="EY54" s="308"/>
      <c r="EZ54" s="308"/>
      <c r="FA54" s="308"/>
      <c r="FB54" s="308"/>
      <c r="FC54" s="308"/>
      <c r="FD54" s="308"/>
      <c r="FE54" s="308"/>
      <c r="FF54" s="308"/>
      <c r="FG54" s="308"/>
      <c r="FH54" s="308"/>
      <c r="FI54" s="308"/>
      <c r="FJ54" s="308"/>
      <c r="FK54" s="308"/>
      <c r="FL54" s="308"/>
      <c r="FM54" s="308"/>
      <c r="FN54" s="308"/>
      <c r="FO54" s="308"/>
      <c r="FP54" s="308"/>
      <c r="FQ54" s="308"/>
      <c r="FR54" s="308"/>
      <c r="FS54" s="308"/>
      <c r="FT54" s="308"/>
      <c r="FU54" s="308"/>
      <c r="FV54" s="308"/>
      <c r="FW54" s="308"/>
      <c r="FX54" s="308"/>
      <c r="FY54" s="308"/>
      <c r="FZ54" s="308"/>
      <c r="GA54" s="308"/>
      <c r="GB54" s="308"/>
      <c r="GC54" s="308"/>
      <c r="GD54" s="308"/>
      <c r="GE54" s="308"/>
      <c r="GF54" s="308"/>
      <c r="GG54" s="308"/>
      <c r="GH54" s="308"/>
      <c r="GI54" s="308"/>
      <c r="GJ54" s="308"/>
      <c r="GK54" s="308"/>
      <c r="GL54" s="308"/>
      <c r="GM54" s="308"/>
      <c r="GN54" s="308"/>
      <c r="GO54" s="308"/>
      <c r="GP54" s="308"/>
      <c r="GQ54" s="308"/>
      <c r="GR54" s="308"/>
      <c r="GS54" s="308"/>
      <c r="GT54" s="308"/>
      <c r="GU54" s="308"/>
      <c r="GV54" s="308"/>
      <c r="GW54" s="308"/>
      <c r="GX54" s="308"/>
      <c r="GY54" s="308"/>
      <c r="GZ54" s="308"/>
      <c r="HA54" s="308"/>
      <c r="HB54" s="308"/>
      <c r="HC54" s="308"/>
      <c r="HD54" s="308"/>
      <c r="HE54" s="308"/>
      <c r="HF54" s="308"/>
      <c r="HG54" s="308"/>
      <c r="HH54" s="308"/>
      <c r="HI54" s="308"/>
      <c r="HJ54" s="308"/>
      <c r="HK54" s="308"/>
      <c r="HL54" s="308"/>
      <c r="HM54" s="308"/>
      <c r="HN54" s="308"/>
      <c r="HO54" s="308"/>
      <c r="HP54" s="308"/>
      <c r="HQ54" s="308"/>
      <c r="HR54" s="308"/>
      <c r="HS54" s="308"/>
      <c r="HT54" s="308"/>
      <c r="HU54" s="308"/>
      <c r="HV54" s="308"/>
      <c r="HW54" s="308"/>
      <c r="HX54" s="308"/>
      <c r="HY54" s="308"/>
      <c r="HZ54" s="308"/>
      <c r="IA54" s="308"/>
      <c r="IB54" s="308"/>
      <c r="IC54" s="308"/>
      <c r="ID54" s="308"/>
      <c r="IE54" s="308"/>
      <c r="IF54" s="308"/>
      <c r="IG54" s="308"/>
      <c r="IH54" s="308"/>
      <c r="II54" s="308"/>
      <c r="IJ54" s="308"/>
      <c r="IK54" s="308"/>
      <c r="IL54" s="308"/>
      <c r="IM54" s="308"/>
      <c r="IN54" s="308"/>
      <c r="IO54" s="308"/>
      <c r="IP54" s="308"/>
      <c r="IQ54" s="308"/>
      <c r="IR54" s="308"/>
      <c r="IS54" s="308"/>
      <c r="IT54" s="308"/>
      <c r="IU54" s="308"/>
      <c r="IV54" s="308"/>
      <c r="IW54" s="308"/>
      <c r="IX54" s="308"/>
      <c r="IY54" s="308"/>
      <c r="IZ54" s="308"/>
      <c r="JA54" s="308"/>
      <c r="JB54" s="308"/>
      <c r="JC54" s="308"/>
      <c r="JD54" s="308"/>
      <c r="JE54" s="308"/>
      <c r="JF54" s="308"/>
      <c r="JG54" s="308"/>
      <c r="JH54" s="308"/>
      <c r="JI54" s="308"/>
      <c r="JJ54" s="308"/>
      <c r="JK54" s="308"/>
      <c r="JL54" s="308"/>
      <c r="JM54" s="308"/>
      <c r="JN54" s="308"/>
      <c r="JO54" s="308"/>
      <c r="JP54" s="308"/>
      <c r="JQ54" s="308"/>
      <c r="JR54" s="308"/>
      <c r="JS54" s="308"/>
      <c r="JT54" s="308"/>
      <c r="JU54" s="308"/>
      <c r="JV54" s="308"/>
      <c r="JW54" s="308"/>
      <c r="JX54" s="308"/>
      <c r="JY54" s="308"/>
      <c r="JZ54" s="308"/>
      <c r="KA54" s="308"/>
      <c r="KB54" s="308"/>
      <c r="KC54" s="308"/>
      <c r="KD54" s="308"/>
      <c r="KE54" s="308"/>
      <c r="KF54" s="308"/>
      <c r="KG54" s="308"/>
      <c r="KH54" s="308"/>
      <c r="KI54" s="308"/>
      <c r="KJ54" s="308"/>
      <c r="KK54" s="308"/>
      <c r="KL54" s="308"/>
      <c r="KM54" s="308"/>
      <c r="KN54" s="308"/>
      <c r="KO54" s="308"/>
      <c r="KP54" s="308"/>
      <c r="KQ54" s="308"/>
      <c r="KR54" s="308"/>
      <c r="KS54" s="308"/>
      <c r="KT54" s="308"/>
      <c r="KU54" s="308"/>
      <c r="KV54" s="308"/>
      <c r="KW54" s="308"/>
      <c r="KX54" s="308"/>
      <c r="KY54" s="308"/>
      <c r="KZ54" s="308"/>
      <c r="LA54" s="308"/>
      <c r="LB54" s="308"/>
      <c r="LC54" s="308"/>
      <c r="LD54" s="308"/>
      <c r="LE54" s="308"/>
      <c r="LF54" s="308"/>
      <c r="LG54" s="308"/>
      <c r="LH54" s="308"/>
      <c r="LI54" s="308"/>
      <c r="LJ54" s="308"/>
      <c r="LK54" s="308"/>
      <c r="LL54" s="308"/>
      <c r="LM54" s="308"/>
      <c r="LN54" s="308"/>
      <c r="LO54" s="308"/>
      <c r="LP54" s="308"/>
      <c r="LQ54" s="308"/>
      <c r="LR54" s="308"/>
      <c r="LS54" s="308"/>
      <c r="LT54" s="308"/>
      <c r="LU54" s="308"/>
      <c r="LV54" s="308"/>
      <c r="LW54" s="308"/>
      <c r="LX54" s="308"/>
      <c r="LY54" s="308"/>
      <c r="LZ54" s="308"/>
      <c r="MA54" s="308"/>
      <c r="MB54" s="308"/>
      <c r="MC54" s="308"/>
      <c r="MD54" s="308"/>
      <c r="ME54" s="308"/>
      <c r="MF54" s="308"/>
      <c r="MG54" s="308"/>
      <c r="MH54" s="308"/>
      <c r="MI54" s="308"/>
      <c r="MJ54" s="308"/>
      <c r="MK54" s="308"/>
      <c r="ML54" s="308"/>
      <c r="MM54" s="308"/>
      <c r="MN54" s="308"/>
      <c r="MO54" s="308"/>
      <c r="MP54" s="308"/>
      <c r="MQ54" s="308"/>
      <c r="MR54" s="308"/>
      <c r="MS54" s="308"/>
      <c r="MT54" s="308"/>
      <c r="MU54" s="308"/>
      <c r="MV54" s="308"/>
      <c r="MW54" s="308"/>
      <c r="MX54" s="308"/>
      <c r="MY54" s="308"/>
      <c r="MZ54" s="308"/>
      <c r="NA54" s="308"/>
      <c r="NB54" s="308"/>
      <c r="NC54" s="308"/>
      <c r="ND54" s="308"/>
      <c r="NE54" s="308"/>
      <c r="NF54" s="308"/>
      <c r="NG54" s="308"/>
      <c r="NH54" s="308"/>
      <c r="NI54" s="308"/>
      <c r="NJ54" s="308"/>
      <c r="NK54" s="308"/>
      <c r="NL54" s="308"/>
      <c r="NM54" s="308"/>
      <c r="NN54" s="308"/>
      <c r="NO54" s="308"/>
      <c r="NP54" s="308"/>
      <c r="NQ54" s="308"/>
      <c r="NR54" s="308"/>
      <c r="NS54" s="308"/>
      <c r="NT54" s="308"/>
      <c r="NU54" s="308"/>
      <c r="NV54" s="308"/>
      <c r="NW54" s="308"/>
      <c r="NX54" s="308"/>
      <c r="NY54" s="308"/>
      <c r="NZ54" s="308"/>
      <c r="OA54" s="308"/>
      <c r="OB54" s="308"/>
      <c r="OC54" s="308"/>
      <c r="OD54" s="308"/>
      <c r="OE54" s="308"/>
      <c r="OF54" s="308"/>
      <c r="OG54" s="308"/>
      <c r="OH54" s="308"/>
      <c r="OI54" s="308"/>
      <c r="OJ54" s="308"/>
      <c r="OK54" s="308"/>
      <c r="OL54" s="308"/>
      <c r="OM54" s="308"/>
      <c r="ON54" s="308"/>
      <c r="OO54" s="308"/>
      <c r="OP54" s="308"/>
      <c r="OQ54" s="308"/>
      <c r="OR54" s="308"/>
      <c r="OS54" s="308"/>
      <c r="OT54" s="308"/>
      <c r="OU54" s="308"/>
      <c r="OV54" s="308"/>
      <c r="OW54" s="308"/>
      <c r="OX54" s="308"/>
      <c r="OY54" s="308"/>
      <c r="OZ54" s="308"/>
      <c r="PA54" s="308"/>
      <c r="PB54" s="308"/>
      <c r="PC54" s="308"/>
      <c r="PD54" s="308"/>
      <c r="PE54" s="308"/>
      <c r="PF54" s="308"/>
      <c r="PG54" s="308"/>
      <c r="PH54" s="308"/>
      <c r="PI54" s="308"/>
      <c r="PJ54" s="308"/>
      <c r="PK54" s="308"/>
      <c r="PL54" s="308"/>
      <c r="PM54" s="308"/>
      <c r="PN54" s="308"/>
      <c r="PO54" s="308"/>
      <c r="PP54" s="308"/>
      <c r="PQ54" s="308"/>
      <c r="PR54" s="308"/>
      <c r="PS54" s="308"/>
      <c r="PT54" s="308"/>
      <c r="PU54" s="308"/>
      <c r="PV54" s="308"/>
      <c r="PW54" s="308"/>
      <c r="PX54" s="308"/>
      <c r="PY54" s="308"/>
      <c r="PZ54" s="308"/>
      <c r="QA54" s="308"/>
      <c r="QB54" s="308"/>
      <c r="QC54" s="308"/>
      <c r="QD54" s="308"/>
      <c r="QE54" s="308"/>
      <c r="QF54" s="308"/>
      <c r="QG54" s="308"/>
      <c r="QH54" s="308"/>
      <c r="QI54" s="308"/>
      <c r="QJ54" s="308"/>
      <c r="QK54" s="308"/>
      <c r="QL54" s="308"/>
      <c r="QM54" s="308"/>
      <c r="QN54" s="308"/>
      <c r="QO54" s="308"/>
      <c r="QP54" s="308"/>
      <c r="QQ54" s="308"/>
      <c r="QR54" s="308"/>
      <c r="QS54" s="308"/>
      <c r="QT54" s="308"/>
      <c r="QU54" s="308"/>
      <c r="QV54" s="308"/>
      <c r="QW54" s="308"/>
      <c r="QX54" s="308"/>
      <c r="QY54" s="308"/>
      <c r="QZ54" s="308"/>
      <c r="RA54" s="308"/>
      <c r="RB54" s="308"/>
      <c r="RC54" s="308"/>
      <c r="RD54" s="308"/>
      <c r="RE54" s="308"/>
      <c r="RF54" s="308"/>
      <c r="RG54" s="308"/>
      <c r="RH54" s="308"/>
      <c r="RI54" s="308"/>
      <c r="RJ54" s="308"/>
      <c r="RK54" s="308"/>
      <c r="RL54" s="308"/>
      <c r="RM54" s="308"/>
      <c r="RN54" s="308"/>
      <c r="RO54" s="308"/>
      <c r="RP54" s="308"/>
      <c r="RQ54" s="308"/>
      <c r="RR54" s="308"/>
      <c r="RS54" s="308"/>
      <c r="RT54" s="308"/>
      <c r="RU54" s="308"/>
      <c r="RV54" s="308"/>
      <c r="RW54" s="308"/>
      <c r="RX54" s="308"/>
      <c r="RY54" s="308"/>
      <c r="RZ54" s="308"/>
      <c r="SA54" s="308"/>
      <c r="SB54" s="308"/>
      <c r="SC54" s="308"/>
      <c r="SD54" s="308"/>
      <c r="SE54" s="308"/>
      <c r="SF54" s="308"/>
      <c r="SG54" s="308"/>
      <c r="SH54" s="308"/>
      <c r="SI54" s="308"/>
      <c r="SJ54" s="308"/>
      <c r="SK54" s="308"/>
      <c r="SL54" s="308"/>
      <c r="SM54" s="308"/>
      <c r="SN54" s="308"/>
      <c r="SO54" s="308"/>
      <c r="SP54" s="308"/>
      <c r="SQ54" s="308"/>
      <c r="SR54" s="308"/>
      <c r="SS54" s="308"/>
      <c r="ST54" s="308"/>
      <c r="SU54" s="308"/>
      <c r="SV54" s="308"/>
      <c r="SW54" s="308"/>
      <c r="SX54" s="308"/>
      <c r="SY54" s="308"/>
      <c r="SZ54" s="308"/>
      <c r="TA54" s="308"/>
      <c r="TB54" s="308"/>
      <c r="TC54" s="308"/>
      <c r="TD54" s="308"/>
      <c r="TE54" s="308"/>
      <c r="TF54" s="308"/>
      <c r="TG54" s="308"/>
      <c r="TH54" s="308"/>
      <c r="TI54" s="308"/>
      <c r="TJ54" s="308"/>
      <c r="TK54" s="308"/>
      <c r="TL54" s="308"/>
      <c r="TM54" s="308"/>
      <c r="TN54" s="308"/>
      <c r="TO54" s="308"/>
      <c r="TP54" s="308"/>
      <c r="TQ54" s="308"/>
      <c r="TR54" s="308"/>
      <c r="TS54" s="308"/>
      <c r="TT54" s="308"/>
      <c r="TU54" s="308"/>
      <c r="TV54" s="308"/>
      <c r="TW54" s="308"/>
      <c r="TX54" s="308"/>
      <c r="TY54" s="308"/>
      <c r="TZ54" s="308"/>
      <c r="UA54" s="308"/>
      <c r="UB54" s="308"/>
      <c r="UC54" s="308"/>
      <c r="UD54" s="308"/>
      <c r="UE54" s="308"/>
      <c r="UF54" s="308"/>
      <c r="UG54" s="308"/>
      <c r="UH54" s="308"/>
      <c r="UI54" s="308"/>
      <c r="UJ54" s="308"/>
      <c r="UK54" s="308"/>
      <c r="UL54" s="308"/>
      <c r="UM54" s="308"/>
      <c r="UN54" s="308"/>
      <c r="UO54" s="308"/>
      <c r="UP54" s="308"/>
      <c r="UQ54" s="308"/>
      <c r="UR54" s="308"/>
      <c r="US54" s="308"/>
      <c r="UT54" s="308"/>
      <c r="UU54" s="308"/>
      <c r="UV54" s="308"/>
      <c r="UW54" s="308"/>
      <c r="UX54" s="308"/>
      <c r="UY54" s="308"/>
      <c r="UZ54" s="308"/>
      <c r="VA54" s="308"/>
      <c r="VB54" s="308"/>
      <c r="VC54" s="308"/>
      <c r="VD54" s="308"/>
      <c r="VE54" s="308"/>
      <c r="VF54" s="308"/>
      <c r="VG54" s="308"/>
      <c r="VH54" s="308"/>
      <c r="VI54" s="308"/>
      <c r="VJ54" s="308"/>
      <c r="VK54" s="308"/>
      <c r="VL54" s="308"/>
      <c r="VM54" s="308"/>
      <c r="VN54" s="308"/>
      <c r="VO54" s="308"/>
      <c r="VP54" s="308"/>
      <c r="VQ54" s="308"/>
      <c r="VR54" s="308"/>
      <c r="VS54" s="308"/>
      <c r="VT54" s="308"/>
      <c r="VU54" s="308"/>
      <c r="VV54" s="308"/>
      <c r="VW54" s="308"/>
      <c r="VX54" s="308"/>
      <c r="VY54" s="308"/>
      <c r="VZ54" s="308"/>
      <c r="WA54" s="308"/>
      <c r="WB54" s="308"/>
      <c r="WC54" s="308"/>
      <c r="WD54" s="308"/>
      <c r="WE54" s="308"/>
      <c r="WF54" s="308"/>
      <c r="WG54" s="308"/>
      <c r="WH54" s="308"/>
      <c r="WI54" s="308"/>
      <c r="WJ54" s="308"/>
      <c r="WK54" s="308"/>
      <c r="WL54" s="308"/>
      <c r="WM54" s="308"/>
      <c r="WN54" s="308"/>
      <c r="WO54" s="308"/>
      <c r="WP54" s="308"/>
      <c r="WQ54" s="308"/>
      <c r="WR54" s="308"/>
      <c r="WS54" s="308"/>
      <c r="WT54" s="308"/>
      <c r="WU54" s="308"/>
      <c r="WV54" s="308"/>
      <c r="WW54" s="308"/>
      <c r="WX54" s="308"/>
      <c r="WY54" s="308"/>
      <c r="WZ54" s="308"/>
      <c r="XA54" s="308"/>
      <c r="XB54" s="308"/>
      <c r="XC54" s="308"/>
      <c r="XD54" s="308"/>
      <c r="XE54" s="308"/>
      <c r="XF54" s="308"/>
      <c r="XG54" s="308"/>
      <c r="XH54" s="308"/>
      <c r="XI54" s="308"/>
      <c r="XJ54" s="308"/>
      <c r="XK54" s="308"/>
      <c r="XL54" s="308"/>
      <c r="XM54" s="308"/>
      <c r="XN54" s="308"/>
      <c r="XO54" s="308"/>
      <c r="XP54" s="308"/>
      <c r="XQ54" s="308"/>
      <c r="XR54" s="308"/>
      <c r="XS54" s="308"/>
      <c r="XT54" s="308"/>
      <c r="XU54" s="308"/>
      <c r="XV54" s="308"/>
      <c r="XW54" s="308"/>
      <c r="XX54" s="308"/>
      <c r="XY54" s="308"/>
      <c r="XZ54" s="308"/>
      <c r="YA54" s="308"/>
      <c r="YB54" s="308"/>
      <c r="YC54" s="308"/>
      <c r="YD54" s="308"/>
      <c r="YE54" s="308"/>
      <c r="YF54" s="308"/>
      <c r="YG54" s="308"/>
      <c r="YH54" s="308"/>
      <c r="YI54" s="308"/>
      <c r="YJ54" s="308"/>
      <c r="YK54" s="308"/>
      <c r="YL54" s="308"/>
      <c r="YM54" s="308"/>
      <c r="YN54" s="308"/>
      <c r="YO54" s="308"/>
      <c r="YP54" s="308"/>
      <c r="YQ54" s="308"/>
      <c r="YR54" s="308"/>
      <c r="YS54" s="308"/>
      <c r="YT54" s="308"/>
      <c r="YU54" s="308"/>
      <c r="YV54" s="308"/>
      <c r="YW54" s="308"/>
      <c r="YX54" s="308"/>
      <c r="YY54" s="308"/>
      <c r="YZ54" s="308"/>
      <c r="ZA54" s="308"/>
      <c r="ZB54" s="308"/>
      <c r="ZC54" s="308"/>
      <c r="ZD54" s="308"/>
      <c r="ZE54" s="308"/>
      <c r="ZF54" s="308"/>
      <c r="ZG54" s="308"/>
      <c r="ZH54" s="308"/>
      <c r="ZI54" s="308"/>
      <c r="ZJ54" s="308"/>
      <c r="ZK54" s="308"/>
      <c r="ZL54" s="308"/>
      <c r="ZM54" s="308"/>
      <c r="ZN54" s="308"/>
      <c r="ZO54" s="308"/>
      <c r="ZP54" s="308"/>
      <c r="ZQ54" s="308"/>
      <c r="ZR54" s="308"/>
      <c r="ZS54" s="308"/>
      <c r="ZT54" s="308"/>
      <c r="ZU54" s="308"/>
      <c r="ZV54" s="308"/>
      <c r="ZW54" s="308"/>
      <c r="ZX54" s="308"/>
      <c r="ZY54" s="308"/>
      <c r="ZZ54" s="308"/>
      <c r="AAA54" s="308"/>
      <c r="AAB54" s="308"/>
      <c r="AAC54" s="308"/>
      <c r="AAD54" s="308"/>
      <c r="AAE54" s="308"/>
      <c r="AAF54" s="308"/>
      <c r="AAG54" s="308"/>
      <c r="AAH54" s="308"/>
      <c r="AAI54" s="308"/>
      <c r="AAJ54" s="308"/>
      <c r="AAK54" s="308"/>
      <c r="AAL54" s="308"/>
      <c r="AAM54" s="308"/>
      <c r="AAN54" s="308"/>
      <c r="AAO54" s="308"/>
      <c r="AAP54" s="308"/>
      <c r="AAQ54" s="308"/>
      <c r="AAR54" s="308"/>
      <c r="AAS54" s="308"/>
      <c r="AAT54" s="308"/>
      <c r="AAU54" s="308"/>
      <c r="AAV54" s="308"/>
      <c r="AAW54" s="308"/>
      <c r="AAX54" s="308"/>
      <c r="AAY54" s="308"/>
      <c r="AAZ54" s="308"/>
      <c r="ABA54" s="308"/>
      <c r="ABB54" s="308"/>
      <c r="ABC54" s="308"/>
      <c r="ABD54" s="308"/>
      <c r="ABE54" s="308"/>
      <c r="ABF54" s="308"/>
      <c r="ABG54" s="308"/>
      <c r="ABH54" s="308"/>
      <c r="ABI54" s="308"/>
      <c r="ABJ54" s="308"/>
      <c r="ABK54" s="308"/>
      <c r="ABL54" s="308"/>
      <c r="ABM54" s="308"/>
      <c r="ABN54" s="308"/>
      <c r="ABO54" s="308"/>
      <c r="ABP54" s="308"/>
      <c r="ABQ54" s="308"/>
      <c r="ABR54" s="308"/>
      <c r="ABS54" s="308"/>
      <c r="ABT54" s="308"/>
      <c r="ABU54" s="308"/>
      <c r="ABV54" s="308"/>
      <c r="ABW54" s="308"/>
      <c r="ABX54" s="308"/>
      <c r="ABY54" s="308"/>
      <c r="ABZ54" s="308"/>
      <c r="ACA54" s="308"/>
      <c r="ACB54" s="308"/>
      <c r="ACC54" s="308"/>
      <c r="ACD54" s="308"/>
      <c r="ACE54" s="308"/>
      <c r="ACF54" s="308"/>
      <c r="ACG54" s="308"/>
      <c r="ACH54" s="308"/>
      <c r="ACI54" s="308"/>
      <c r="ACJ54" s="308"/>
      <c r="ACK54" s="308"/>
      <c r="ACL54" s="308"/>
      <c r="ACM54" s="308"/>
      <c r="ACN54" s="308"/>
      <c r="ACO54" s="308"/>
      <c r="ACP54" s="308"/>
      <c r="ACQ54" s="308"/>
      <c r="ACR54" s="308"/>
      <c r="ACS54" s="308"/>
      <c r="ACT54" s="308"/>
      <c r="ACU54" s="308"/>
      <c r="ACV54" s="308"/>
      <c r="ACW54" s="308"/>
      <c r="ACX54" s="308"/>
      <c r="ACY54" s="308"/>
      <c r="ACZ54" s="308"/>
      <c r="ADA54" s="308"/>
      <c r="ADB54" s="308"/>
      <c r="ADC54" s="308"/>
      <c r="ADD54" s="308"/>
      <c r="ADE54" s="308"/>
      <c r="ADF54" s="308"/>
      <c r="ADG54" s="308"/>
      <c r="ADH54" s="308"/>
      <c r="ADI54" s="308"/>
      <c r="ADJ54" s="308"/>
      <c r="ADK54" s="308"/>
      <c r="ADL54" s="308"/>
      <c r="ADM54" s="308"/>
      <c r="ADN54" s="308"/>
      <c r="ADO54" s="308"/>
      <c r="ADP54" s="308"/>
      <c r="ADQ54" s="308"/>
      <c r="ADR54" s="308"/>
      <c r="ADS54" s="308"/>
      <c r="ADT54" s="308"/>
      <c r="ADU54" s="308"/>
      <c r="ADV54" s="308"/>
      <c r="ADW54" s="308"/>
      <c r="ADX54" s="308"/>
      <c r="ADY54" s="308"/>
      <c r="ADZ54" s="308"/>
      <c r="AEA54" s="308"/>
      <c r="AEB54" s="308"/>
      <c r="AEC54" s="308"/>
      <c r="AED54" s="308"/>
      <c r="AEE54" s="308"/>
      <c r="AEF54" s="308"/>
      <c r="AEG54" s="308"/>
      <c r="AEH54" s="308"/>
      <c r="AEI54" s="308"/>
      <c r="AEJ54" s="308"/>
      <c r="AEK54" s="308"/>
      <c r="AEL54" s="308"/>
      <c r="AEM54" s="308"/>
      <c r="AEN54" s="308"/>
      <c r="AEO54" s="308"/>
      <c r="AEP54" s="308"/>
      <c r="AEQ54" s="308"/>
      <c r="AER54" s="308"/>
      <c r="AES54" s="308"/>
      <c r="AET54" s="308"/>
      <c r="AEU54" s="308"/>
      <c r="AEV54" s="308"/>
      <c r="AEW54" s="308"/>
      <c r="AEX54" s="308"/>
      <c r="AEY54" s="308"/>
      <c r="AEZ54" s="308"/>
      <c r="AFA54" s="308"/>
      <c r="AFB54" s="308"/>
      <c r="AFC54" s="308"/>
      <c r="AFD54" s="308"/>
      <c r="AFE54" s="308"/>
      <c r="AFF54" s="308"/>
      <c r="AFG54" s="308"/>
      <c r="AFH54" s="308"/>
      <c r="AFI54" s="308"/>
      <c r="AFJ54" s="308"/>
      <c r="AFK54" s="308"/>
      <c r="AFL54" s="308"/>
      <c r="AFM54" s="308"/>
      <c r="AFN54" s="308"/>
      <c r="AFO54" s="308"/>
      <c r="AFP54" s="308"/>
      <c r="AFQ54" s="308"/>
      <c r="AFR54" s="308"/>
      <c r="AFS54" s="308"/>
      <c r="AFT54" s="308"/>
      <c r="AFU54" s="308"/>
      <c r="AFV54" s="308"/>
      <c r="AFW54" s="308"/>
      <c r="AFX54" s="308"/>
      <c r="AFY54" s="308"/>
      <c r="AFZ54" s="308"/>
      <c r="AGA54" s="308"/>
      <c r="AGB54" s="308"/>
      <c r="AGC54" s="308"/>
      <c r="AGD54" s="308"/>
      <c r="AGE54" s="308"/>
      <c r="AGF54" s="308"/>
      <c r="AGG54" s="308"/>
      <c r="AGH54" s="308"/>
      <c r="AGI54" s="308"/>
      <c r="AGJ54" s="308"/>
      <c r="AGK54" s="308"/>
      <c r="AGL54" s="308"/>
      <c r="AGM54" s="308"/>
      <c r="AGN54" s="308"/>
      <c r="AGO54" s="308"/>
      <c r="AGP54" s="308"/>
      <c r="AGQ54" s="308"/>
      <c r="AGR54" s="308"/>
      <c r="AGS54" s="308"/>
      <c r="AGT54" s="308"/>
      <c r="AGU54" s="308"/>
      <c r="AGV54" s="308"/>
      <c r="AGW54" s="308"/>
      <c r="AGX54" s="308"/>
      <c r="AGY54" s="308"/>
      <c r="AGZ54" s="308"/>
      <c r="AHA54" s="308"/>
      <c r="AHB54" s="308"/>
      <c r="AHC54" s="308"/>
      <c r="AHD54" s="308"/>
      <c r="AHE54" s="308"/>
      <c r="AHF54" s="308"/>
      <c r="AHG54" s="308"/>
      <c r="AHH54" s="308"/>
      <c r="AHI54" s="308"/>
      <c r="AHJ54" s="308"/>
      <c r="AHK54" s="308"/>
      <c r="AHL54" s="308"/>
      <c r="AHM54" s="308"/>
      <c r="AHN54" s="308"/>
      <c r="AHO54" s="308"/>
      <c r="AHP54" s="308"/>
      <c r="AHQ54" s="308"/>
      <c r="AHR54" s="308"/>
      <c r="AHS54" s="308"/>
      <c r="AHT54" s="308"/>
      <c r="AHU54" s="308"/>
      <c r="AHV54" s="308"/>
      <c r="AHW54" s="308"/>
      <c r="AHX54" s="308"/>
      <c r="AHY54" s="308"/>
      <c r="AHZ54" s="308"/>
      <c r="AIA54" s="308"/>
      <c r="AIB54" s="308"/>
      <c r="AIC54" s="308"/>
      <c r="AID54" s="308"/>
      <c r="AIE54" s="308"/>
      <c r="AIF54" s="308"/>
      <c r="AIG54" s="308"/>
      <c r="AIH54" s="308"/>
      <c r="AII54" s="308"/>
      <c r="AIJ54" s="308"/>
      <c r="AIK54" s="308"/>
      <c r="AIL54" s="308"/>
      <c r="AIM54" s="308"/>
      <c r="AIN54" s="308"/>
      <c r="AIO54" s="308"/>
      <c r="AIP54" s="308"/>
      <c r="AIQ54" s="308"/>
      <c r="AIR54" s="308"/>
      <c r="AIS54" s="308"/>
      <c r="AIT54" s="308"/>
      <c r="AIU54" s="308"/>
      <c r="AIV54" s="308"/>
      <c r="AIW54" s="308"/>
      <c r="AIX54" s="308"/>
      <c r="AIY54" s="308"/>
      <c r="AIZ54" s="308"/>
      <c r="AJA54" s="308"/>
      <c r="AJB54" s="308"/>
      <c r="AJC54" s="308"/>
      <c r="AJD54" s="308"/>
      <c r="AJE54" s="308"/>
      <c r="AJF54" s="308"/>
      <c r="AJG54" s="308"/>
      <c r="AJH54" s="308"/>
      <c r="AJI54" s="308"/>
      <c r="AJJ54" s="308"/>
      <c r="AJK54" s="308"/>
      <c r="AJL54" s="308"/>
      <c r="AJM54" s="308"/>
      <c r="AJN54" s="308"/>
      <c r="AJO54" s="308"/>
      <c r="AJP54" s="308"/>
      <c r="AJQ54" s="308"/>
      <c r="AJR54" s="308"/>
      <c r="AJS54" s="308"/>
      <c r="AJT54" s="308"/>
      <c r="AJU54" s="308"/>
      <c r="AJV54" s="308"/>
      <c r="AJW54" s="308"/>
      <c r="AJX54" s="308"/>
      <c r="AJY54" s="308"/>
      <c r="AJZ54" s="308"/>
      <c r="AKA54" s="308"/>
      <c r="AKB54" s="308"/>
      <c r="AKC54" s="308"/>
      <c r="AKD54" s="308"/>
      <c r="AKE54" s="308"/>
      <c r="AKF54" s="308"/>
      <c r="AKG54" s="308"/>
      <c r="AKH54" s="308"/>
      <c r="AKI54" s="308"/>
      <c r="AKJ54" s="308"/>
      <c r="AKK54" s="308"/>
      <c r="AKL54" s="308"/>
      <c r="AKM54" s="308"/>
      <c r="AKN54" s="308"/>
      <c r="AKO54" s="308"/>
      <c r="AKP54" s="308"/>
      <c r="AKQ54" s="308"/>
      <c r="AKR54" s="308"/>
      <c r="AKS54" s="308"/>
      <c r="AKT54" s="308"/>
      <c r="AKU54" s="308"/>
      <c r="AKV54" s="308"/>
      <c r="AKW54" s="308"/>
      <c r="AKX54" s="308"/>
      <c r="AKY54" s="308"/>
      <c r="AKZ54" s="308"/>
      <c r="ALA54" s="308"/>
      <c r="ALB54" s="308"/>
      <c r="ALC54" s="308"/>
      <c r="ALD54" s="308"/>
      <c r="ALE54" s="308"/>
      <c r="ALF54" s="308"/>
      <c r="ALG54" s="308"/>
      <c r="ALH54" s="308"/>
      <c r="ALI54" s="308"/>
      <c r="ALJ54" s="308"/>
      <c r="ALK54" s="308"/>
      <c r="ALL54" s="308"/>
      <c r="ALM54" s="308"/>
      <c r="ALN54" s="308"/>
      <c r="ALO54" s="308"/>
      <c r="ALP54" s="308"/>
      <c r="ALQ54" s="308"/>
      <c r="ALR54" s="308"/>
      <c r="ALS54" s="308"/>
      <c r="ALT54" s="308"/>
      <c r="ALU54" s="308"/>
      <c r="ALV54" s="308"/>
      <c r="ALW54" s="308"/>
      <c r="ALX54" s="308"/>
      <c r="ALY54" s="308"/>
      <c r="ALZ54" s="308"/>
      <c r="AMA54" s="308"/>
      <c r="AMB54" s="308"/>
      <c r="AMC54" s="308"/>
      <c r="AMD54" s="308"/>
      <c r="AME54" s="308"/>
      <c r="AMF54" s="308"/>
      <c r="AMG54" s="308"/>
      <c r="AMH54" s="308"/>
      <c r="AMI54" s="308"/>
      <c r="AMJ54" s="308"/>
      <c r="AMK54" s="308"/>
      <c r="AML54" s="308"/>
      <c r="AMM54" s="308"/>
      <c r="AMN54" s="308"/>
      <c r="AMO54" s="308"/>
      <c r="AMP54" s="308"/>
      <c r="AMQ54" s="308"/>
      <c r="AMR54" s="308"/>
      <c r="AMS54" s="308"/>
      <c r="AMT54" s="308"/>
      <c r="AMU54" s="308"/>
      <c r="AMV54" s="308"/>
      <c r="AMW54" s="308"/>
      <c r="AMX54" s="308"/>
      <c r="AMY54" s="308"/>
      <c r="AMZ54" s="308"/>
      <c r="ANA54" s="308"/>
      <c r="ANB54" s="308"/>
      <c r="ANC54" s="308"/>
      <c r="AND54" s="308"/>
      <c r="ANE54" s="308"/>
      <c r="ANF54" s="308"/>
      <c r="ANG54" s="308"/>
      <c r="ANH54" s="308"/>
      <c r="ANI54" s="308"/>
      <c r="ANJ54" s="308"/>
      <c r="ANK54" s="308"/>
      <c r="ANL54" s="308"/>
      <c r="ANM54" s="308"/>
      <c r="ANN54" s="308"/>
      <c r="ANO54" s="308"/>
      <c r="ANP54" s="308"/>
      <c r="ANQ54" s="308"/>
      <c r="ANR54" s="308"/>
      <c r="ANS54" s="308"/>
      <c r="ANT54" s="308"/>
      <c r="ANU54" s="308"/>
      <c r="ANV54" s="308"/>
      <c r="ANW54" s="308"/>
      <c r="ANX54" s="308"/>
      <c r="ANY54" s="308"/>
      <c r="ANZ54" s="308"/>
      <c r="AOA54" s="308"/>
      <c r="AOB54" s="308"/>
      <c r="AOC54" s="308"/>
      <c r="AOD54" s="308"/>
      <c r="AOE54" s="308"/>
      <c r="AOF54" s="308"/>
      <c r="AOG54" s="308"/>
      <c r="AOH54" s="308"/>
      <c r="AOI54" s="308"/>
      <c r="AOJ54" s="308"/>
      <c r="AOK54" s="308"/>
      <c r="AOL54" s="308"/>
      <c r="AOM54" s="308"/>
      <c r="AON54" s="308"/>
      <c r="AOO54" s="308"/>
      <c r="AOP54" s="308"/>
      <c r="AOQ54" s="308"/>
      <c r="AOR54" s="308"/>
      <c r="AOS54" s="308"/>
      <c r="AOT54" s="308"/>
      <c r="AOU54" s="308"/>
      <c r="AOV54" s="308"/>
      <c r="AOW54" s="308"/>
      <c r="AOX54" s="308"/>
      <c r="AOY54" s="308"/>
      <c r="AOZ54" s="308"/>
      <c r="APA54" s="308"/>
      <c r="APB54" s="308"/>
      <c r="APC54" s="308"/>
      <c r="APD54" s="308"/>
      <c r="APE54" s="308"/>
      <c r="APF54" s="308"/>
      <c r="APG54" s="308"/>
      <c r="APH54" s="308"/>
      <c r="API54" s="308"/>
      <c r="APJ54" s="308"/>
      <c r="APK54" s="308"/>
      <c r="APL54" s="308"/>
      <c r="APM54" s="308"/>
      <c r="APN54" s="308"/>
      <c r="APO54" s="308"/>
      <c r="APP54" s="308"/>
      <c r="APQ54" s="308"/>
      <c r="APR54" s="308"/>
      <c r="APS54" s="308"/>
      <c r="APT54" s="308"/>
      <c r="APU54" s="308"/>
      <c r="APV54" s="308"/>
      <c r="APW54" s="308"/>
      <c r="APX54" s="308"/>
      <c r="APY54" s="308"/>
      <c r="APZ54" s="308"/>
      <c r="AQA54" s="308"/>
      <c r="AQB54" s="308"/>
      <c r="AQC54" s="308"/>
      <c r="AQD54" s="308"/>
      <c r="AQE54" s="308"/>
      <c r="AQF54" s="308"/>
      <c r="AQG54" s="308"/>
      <c r="AQH54" s="308"/>
      <c r="AQI54" s="308"/>
      <c r="AQJ54" s="308"/>
      <c r="AQK54" s="308"/>
      <c r="AQL54" s="308"/>
      <c r="AQM54" s="308"/>
      <c r="AQN54" s="308"/>
      <c r="AQO54" s="308"/>
      <c r="AQP54" s="308"/>
      <c r="AQQ54" s="308"/>
      <c r="AQR54" s="308"/>
      <c r="AQS54" s="308"/>
      <c r="AQT54" s="308"/>
      <c r="AQU54" s="308"/>
      <c r="AQV54" s="308"/>
      <c r="AQW54" s="308"/>
      <c r="AQX54" s="308"/>
      <c r="AQY54" s="308"/>
      <c r="AQZ54" s="308"/>
      <c r="ARA54" s="308"/>
      <c r="ARB54" s="308"/>
      <c r="ARC54" s="308"/>
      <c r="ARD54" s="308"/>
      <c r="ARE54" s="308"/>
      <c r="ARF54" s="308"/>
      <c r="ARG54" s="308"/>
      <c r="ARH54" s="308"/>
      <c r="ARI54" s="308"/>
      <c r="ARJ54" s="308"/>
      <c r="ARK54" s="308"/>
      <c r="ARL54" s="308"/>
      <c r="ARM54" s="308"/>
      <c r="ARN54" s="308"/>
      <c r="ARO54" s="308"/>
      <c r="ARP54" s="308"/>
      <c r="ARQ54" s="308"/>
      <c r="ARR54" s="308"/>
      <c r="ARS54" s="308"/>
      <c r="ART54" s="308"/>
      <c r="ARU54" s="308"/>
      <c r="ARV54" s="308"/>
      <c r="ARW54" s="308"/>
      <c r="ARX54" s="308"/>
      <c r="ARY54" s="308"/>
      <c r="ARZ54" s="308"/>
      <c r="ASA54" s="308"/>
      <c r="ASB54" s="308"/>
      <c r="ASC54" s="308"/>
      <c r="ASD54" s="308"/>
      <c r="ASE54" s="308"/>
      <c r="ASF54" s="308"/>
      <c r="ASG54" s="308"/>
      <c r="ASH54" s="308"/>
      <c r="ASI54" s="308"/>
      <c r="ASJ54" s="308"/>
      <c r="ASK54" s="308"/>
      <c r="ASL54" s="308"/>
      <c r="ASM54" s="308"/>
      <c r="ASN54" s="308"/>
      <c r="ASO54" s="308"/>
      <c r="ASP54" s="308"/>
      <c r="ASQ54" s="308"/>
      <c r="ASR54" s="308"/>
      <c r="ASS54" s="308"/>
      <c r="AST54" s="308"/>
      <c r="ASU54" s="308"/>
      <c r="ASV54" s="308"/>
      <c r="ASW54" s="308"/>
      <c r="ASX54" s="308"/>
      <c r="ASY54" s="308"/>
      <c r="ASZ54" s="308"/>
      <c r="ATA54" s="308"/>
      <c r="ATB54" s="308"/>
      <c r="ATC54" s="308"/>
      <c r="ATD54" s="308"/>
      <c r="ATE54" s="308"/>
      <c r="ATF54" s="308"/>
      <c r="ATG54" s="308"/>
      <c r="ATH54" s="308"/>
      <c r="ATI54" s="308"/>
      <c r="ATJ54" s="308"/>
      <c r="ATK54" s="308"/>
      <c r="ATL54" s="308"/>
      <c r="ATM54" s="308"/>
      <c r="ATN54" s="308"/>
      <c r="ATO54" s="308"/>
      <c r="ATP54" s="308"/>
      <c r="ATQ54" s="308"/>
      <c r="ATR54" s="308"/>
      <c r="ATS54" s="308"/>
      <c r="ATT54" s="308"/>
      <c r="ATU54" s="308"/>
      <c r="ATV54" s="308"/>
      <c r="ATW54" s="308"/>
      <c r="ATX54" s="308"/>
      <c r="ATY54" s="308"/>
      <c r="ATZ54" s="308"/>
      <c r="AUA54" s="308"/>
      <c r="AUB54" s="308"/>
      <c r="AUC54" s="308"/>
      <c r="AUD54" s="308"/>
      <c r="AUE54" s="308"/>
      <c r="AUF54" s="308"/>
      <c r="AUG54" s="308"/>
      <c r="AUH54" s="308"/>
      <c r="AUI54" s="308"/>
      <c r="AUJ54" s="308"/>
      <c r="AUK54" s="308"/>
      <c r="AUL54" s="308"/>
      <c r="AUM54" s="308"/>
      <c r="AUN54" s="308"/>
      <c r="AUO54" s="308"/>
      <c r="AUP54" s="308"/>
      <c r="AUQ54" s="308"/>
      <c r="AUR54" s="308"/>
      <c r="AUS54" s="308"/>
      <c r="AUT54" s="308"/>
      <c r="AUU54" s="308"/>
      <c r="AUV54" s="308"/>
      <c r="AUW54" s="308"/>
      <c r="AUX54" s="308"/>
      <c r="AUY54" s="308"/>
      <c r="AUZ54" s="308"/>
      <c r="AVA54" s="308"/>
      <c r="AVB54" s="308"/>
      <c r="AVC54" s="308"/>
      <c r="AVD54" s="308"/>
      <c r="AVE54" s="308"/>
      <c r="AVF54" s="308"/>
      <c r="AVG54" s="308"/>
      <c r="AVH54" s="308"/>
      <c r="AVI54" s="308"/>
      <c r="AVJ54" s="308"/>
      <c r="AVK54" s="308"/>
      <c r="AVL54" s="308"/>
      <c r="AVM54" s="308"/>
      <c r="AVN54" s="308"/>
      <c r="AVO54" s="308"/>
      <c r="AVP54" s="308"/>
      <c r="AVQ54" s="308"/>
      <c r="AVR54" s="308"/>
      <c r="AVS54" s="308"/>
      <c r="AVT54" s="308"/>
      <c r="AVU54" s="308"/>
      <c r="AVV54" s="308"/>
      <c r="AVW54" s="308"/>
      <c r="AVX54" s="308"/>
      <c r="AVY54" s="308"/>
      <c r="AVZ54" s="308"/>
      <c r="AWA54" s="308"/>
      <c r="AWB54" s="308"/>
      <c r="AWC54" s="308"/>
      <c r="AWD54" s="308"/>
      <c r="AWE54" s="308"/>
      <c r="AWF54" s="308"/>
      <c r="AWG54" s="308"/>
      <c r="AWH54" s="308"/>
      <c r="AWI54" s="308"/>
      <c r="AWJ54" s="308"/>
      <c r="AWK54" s="308"/>
      <c r="AWL54" s="308"/>
      <c r="AWM54" s="308"/>
      <c r="AWN54" s="308"/>
      <c r="AWO54" s="308"/>
      <c r="AWP54" s="308"/>
      <c r="AWQ54" s="308"/>
      <c r="AWR54" s="308"/>
      <c r="AWS54" s="308"/>
      <c r="AWT54" s="308"/>
      <c r="AWU54" s="308"/>
      <c r="AWV54" s="308"/>
      <c r="AWW54" s="308"/>
      <c r="AWX54" s="308"/>
      <c r="AWY54" s="308"/>
      <c r="AWZ54" s="308"/>
      <c r="AXA54" s="308"/>
      <c r="AXB54" s="308"/>
      <c r="AXC54" s="308"/>
      <c r="AXD54" s="308"/>
      <c r="AXE54" s="308"/>
      <c r="AXF54" s="308"/>
      <c r="AXG54" s="308"/>
      <c r="AXH54" s="308"/>
      <c r="AXI54" s="308"/>
      <c r="AXJ54" s="308"/>
      <c r="AXK54" s="308"/>
      <c r="AXL54" s="308"/>
      <c r="AXM54" s="308"/>
      <c r="AXN54" s="308"/>
      <c r="AXO54" s="308"/>
      <c r="AXP54" s="308"/>
      <c r="AXQ54" s="308"/>
      <c r="AXR54" s="308"/>
      <c r="AXS54" s="308"/>
      <c r="AXT54" s="308"/>
      <c r="AXU54" s="308"/>
      <c r="AXV54" s="308"/>
      <c r="AXW54" s="308"/>
      <c r="AXX54" s="308"/>
      <c r="AXY54" s="308"/>
      <c r="AXZ54" s="308"/>
      <c r="AYA54" s="308"/>
      <c r="AYB54" s="308"/>
      <c r="AYC54" s="308"/>
      <c r="AYD54" s="308"/>
      <c r="AYE54" s="308"/>
      <c r="AYF54" s="308"/>
      <c r="AYG54" s="308"/>
      <c r="AYH54" s="308"/>
      <c r="AYI54" s="308"/>
      <c r="AYJ54" s="308"/>
      <c r="AYK54" s="308"/>
      <c r="AYL54" s="308"/>
      <c r="AYM54" s="308"/>
      <c r="AYN54" s="308"/>
      <c r="AYO54" s="308"/>
      <c r="AYP54" s="308"/>
      <c r="AYQ54" s="308"/>
      <c r="AYR54" s="308"/>
      <c r="AYS54" s="308"/>
      <c r="AYT54" s="308"/>
      <c r="AYU54" s="308"/>
      <c r="AYV54" s="308"/>
      <c r="AYW54" s="308"/>
      <c r="AYX54" s="308"/>
      <c r="AYY54" s="308"/>
      <c r="AYZ54" s="308"/>
      <c r="AZA54" s="308"/>
      <c r="AZB54" s="308"/>
      <c r="AZC54" s="308"/>
      <c r="AZD54" s="308"/>
      <c r="AZE54" s="308"/>
      <c r="AZF54" s="308"/>
      <c r="AZG54" s="308"/>
      <c r="AZH54" s="308"/>
      <c r="AZI54" s="308"/>
      <c r="AZJ54" s="308"/>
      <c r="AZK54" s="308"/>
      <c r="AZL54" s="308"/>
      <c r="AZM54" s="308"/>
      <c r="AZN54" s="308"/>
      <c r="AZO54" s="308"/>
      <c r="AZP54" s="308"/>
      <c r="AZQ54" s="308"/>
      <c r="AZR54" s="308"/>
      <c r="AZS54" s="308"/>
      <c r="AZT54" s="308"/>
      <c r="AZU54" s="308"/>
      <c r="AZV54" s="308"/>
      <c r="AZW54" s="308"/>
      <c r="AZX54" s="308"/>
      <c r="AZY54" s="308"/>
      <c r="AZZ54" s="308"/>
      <c r="BAA54" s="308"/>
      <c r="BAB54" s="308"/>
      <c r="BAC54" s="308"/>
      <c r="BAD54" s="308"/>
      <c r="BAE54" s="308"/>
      <c r="BAF54" s="308"/>
      <c r="BAG54" s="308"/>
      <c r="BAH54" s="308"/>
      <c r="BAI54" s="308"/>
      <c r="BAJ54" s="308"/>
      <c r="BAK54" s="308"/>
      <c r="BAL54" s="308"/>
      <c r="BAM54" s="308"/>
      <c r="BAN54" s="308"/>
      <c r="BAO54" s="308"/>
      <c r="BAP54" s="308"/>
      <c r="BAQ54" s="308"/>
      <c r="BAR54" s="308"/>
      <c r="BAS54" s="308"/>
      <c r="BAT54" s="308"/>
      <c r="BAU54" s="308"/>
      <c r="BAV54" s="308"/>
      <c r="BAW54" s="308"/>
      <c r="BAX54" s="308"/>
      <c r="BAY54" s="308"/>
      <c r="BAZ54" s="308"/>
      <c r="BBA54" s="308"/>
      <c r="BBB54" s="308"/>
      <c r="BBC54" s="308"/>
      <c r="BBD54" s="308"/>
      <c r="BBE54" s="308"/>
      <c r="BBF54" s="308"/>
      <c r="BBG54" s="308"/>
      <c r="BBH54" s="308"/>
      <c r="BBI54" s="308"/>
      <c r="BBJ54" s="308"/>
      <c r="BBK54" s="308"/>
      <c r="BBL54" s="308"/>
      <c r="BBM54" s="308"/>
      <c r="BBN54" s="308"/>
      <c r="BBO54" s="308"/>
      <c r="BBP54" s="308"/>
      <c r="BBQ54" s="308"/>
      <c r="BBR54" s="308"/>
      <c r="BBS54" s="308"/>
      <c r="BBT54" s="308"/>
      <c r="BBU54" s="308"/>
      <c r="BBV54" s="308"/>
      <c r="BBW54" s="308"/>
      <c r="BBX54" s="308"/>
      <c r="BBY54" s="308"/>
      <c r="BBZ54" s="308"/>
      <c r="BCA54" s="308"/>
      <c r="BCB54" s="308"/>
      <c r="BCC54" s="308"/>
      <c r="BCD54" s="308"/>
      <c r="BCE54" s="308"/>
      <c r="BCF54" s="308"/>
      <c r="BCG54" s="308"/>
      <c r="BCH54" s="308"/>
      <c r="BCI54" s="308"/>
      <c r="BCJ54" s="308"/>
      <c r="BCK54" s="308"/>
      <c r="BCL54" s="308"/>
      <c r="BCM54" s="308"/>
      <c r="BCN54" s="308"/>
      <c r="BCO54" s="308"/>
      <c r="BCP54" s="308"/>
      <c r="BCQ54" s="308"/>
      <c r="BCR54" s="308"/>
      <c r="BCS54" s="308"/>
      <c r="BCT54" s="308"/>
      <c r="BCU54" s="308"/>
      <c r="BCV54" s="308"/>
      <c r="BCW54" s="308"/>
      <c r="BCX54" s="308"/>
      <c r="BCY54" s="308"/>
      <c r="BCZ54" s="308"/>
      <c r="BDA54" s="308"/>
      <c r="BDB54" s="308"/>
      <c r="BDC54" s="308"/>
      <c r="BDD54" s="308"/>
      <c r="BDE54" s="308"/>
      <c r="BDF54" s="308"/>
      <c r="BDG54" s="308"/>
      <c r="BDH54" s="308"/>
      <c r="BDI54" s="308"/>
      <c r="BDJ54" s="308"/>
      <c r="BDK54" s="308"/>
      <c r="BDL54" s="308"/>
      <c r="BDM54" s="308"/>
      <c r="BDN54" s="308"/>
      <c r="BDO54" s="308"/>
      <c r="BDP54" s="308"/>
      <c r="BDQ54" s="308"/>
      <c r="BDR54" s="308"/>
      <c r="BDS54" s="308"/>
      <c r="BDT54" s="308"/>
      <c r="BDU54" s="308"/>
      <c r="BDV54" s="308"/>
      <c r="BDW54" s="308"/>
      <c r="BDX54" s="308"/>
      <c r="BDY54" s="308"/>
      <c r="BDZ54" s="308"/>
      <c r="BEA54" s="308"/>
      <c r="BEB54" s="308"/>
      <c r="BEC54" s="308"/>
      <c r="BED54" s="308"/>
      <c r="BEE54" s="308"/>
      <c r="BEF54" s="308"/>
      <c r="BEG54" s="308"/>
      <c r="BEH54" s="308"/>
      <c r="BEI54" s="308"/>
      <c r="BEJ54" s="308"/>
      <c r="BEK54" s="308"/>
      <c r="BEL54" s="308"/>
      <c r="BEM54" s="308"/>
      <c r="BEN54" s="308"/>
      <c r="BEO54" s="308"/>
      <c r="BEP54" s="308"/>
      <c r="BEQ54" s="308"/>
      <c r="BER54" s="308"/>
      <c r="BES54" s="308"/>
      <c r="BET54" s="308"/>
      <c r="BEU54" s="308"/>
      <c r="BEV54" s="308"/>
      <c r="BEW54" s="308"/>
      <c r="BEX54" s="308"/>
      <c r="BEY54" s="308"/>
      <c r="BEZ54" s="308"/>
      <c r="BFA54" s="308"/>
      <c r="BFB54" s="308"/>
      <c r="BFC54" s="308"/>
      <c r="BFD54" s="308"/>
      <c r="BFE54" s="308"/>
      <c r="BFF54" s="308"/>
      <c r="BFG54" s="308"/>
      <c r="BFH54" s="308"/>
      <c r="BFI54" s="308"/>
      <c r="BFJ54" s="308"/>
      <c r="BFK54" s="308"/>
      <c r="BFL54" s="308"/>
      <c r="BFM54" s="308"/>
      <c r="BFN54" s="308"/>
      <c r="BFO54" s="308"/>
      <c r="BFP54" s="308"/>
      <c r="BFQ54" s="308"/>
      <c r="BFR54" s="308"/>
      <c r="BFS54" s="308"/>
      <c r="BFT54" s="308"/>
      <c r="BFU54" s="308"/>
      <c r="BFV54" s="308"/>
      <c r="BFW54" s="308"/>
      <c r="BFX54" s="308"/>
      <c r="BFY54" s="308"/>
      <c r="BFZ54" s="308"/>
      <c r="BGA54" s="308"/>
      <c r="BGB54" s="308"/>
      <c r="BGC54" s="308"/>
      <c r="BGD54" s="308"/>
      <c r="BGE54" s="308"/>
      <c r="BGF54" s="308"/>
      <c r="BGG54" s="308"/>
      <c r="BGH54" s="308"/>
      <c r="BGI54" s="308"/>
      <c r="BGJ54" s="308"/>
      <c r="BGK54" s="308"/>
      <c r="BGL54" s="308"/>
      <c r="BGM54" s="308"/>
      <c r="BGN54" s="308"/>
      <c r="BGO54" s="308"/>
      <c r="BGP54" s="308"/>
      <c r="BGQ54" s="308"/>
      <c r="BGR54" s="308"/>
      <c r="BGS54" s="308"/>
      <c r="BGT54" s="308"/>
      <c r="BGU54" s="308"/>
      <c r="BGV54" s="308"/>
      <c r="BGW54" s="308"/>
      <c r="BGX54" s="308"/>
      <c r="BGY54" s="308"/>
      <c r="BGZ54" s="308"/>
      <c r="BHA54" s="308"/>
      <c r="BHB54" s="308"/>
      <c r="BHC54" s="308"/>
      <c r="BHD54" s="308"/>
      <c r="BHE54" s="308"/>
      <c r="BHF54" s="308"/>
      <c r="BHG54" s="308"/>
      <c r="BHH54" s="308"/>
      <c r="BHI54" s="308"/>
      <c r="BHJ54" s="308"/>
      <c r="BHK54" s="308"/>
      <c r="BHL54" s="308"/>
      <c r="BHM54" s="308"/>
      <c r="BHN54" s="308"/>
      <c r="BHO54" s="308"/>
      <c r="BHP54" s="308"/>
      <c r="BHQ54" s="308"/>
      <c r="BHR54" s="308"/>
      <c r="BHS54" s="308"/>
      <c r="BHT54" s="308"/>
      <c r="BHU54" s="308"/>
      <c r="BHV54" s="308"/>
      <c r="BHW54" s="308"/>
      <c r="BHX54" s="308"/>
      <c r="BHY54" s="308"/>
      <c r="BHZ54" s="308"/>
      <c r="BIA54" s="308"/>
      <c r="BIB54" s="308"/>
      <c r="BIC54" s="308"/>
      <c r="BID54" s="308"/>
      <c r="BIE54" s="308"/>
      <c r="BIF54" s="308"/>
      <c r="BIG54" s="308"/>
      <c r="BIH54" s="308"/>
      <c r="BII54" s="308"/>
      <c r="BIJ54" s="308"/>
      <c r="BIK54" s="308"/>
      <c r="BIL54" s="308"/>
      <c r="BIM54" s="308"/>
      <c r="BIN54" s="308"/>
      <c r="BIO54" s="308"/>
      <c r="BIP54" s="308"/>
      <c r="BIQ54" s="308"/>
      <c r="BIR54" s="308"/>
      <c r="BIS54" s="308"/>
      <c r="BIT54" s="308"/>
      <c r="BIU54" s="308"/>
      <c r="BIV54" s="308"/>
      <c r="BIW54" s="308"/>
      <c r="BIX54" s="308"/>
      <c r="BIY54" s="308"/>
      <c r="BIZ54" s="308"/>
      <c r="BJA54" s="308"/>
      <c r="BJB54" s="308"/>
      <c r="BJC54" s="308"/>
      <c r="BJD54" s="308"/>
      <c r="BJE54" s="308"/>
      <c r="BJF54" s="308"/>
      <c r="BJG54" s="308"/>
      <c r="BJH54" s="308"/>
      <c r="BJI54" s="308"/>
      <c r="BJJ54" s="308"/>
      <c r="BJK54" s="308"/>
      <c r="BJL54" s="308"/>
      <c r="BJM54" s="308"/>
      <c r="BJN54" s="308"/>
      <c r="BJO54" s="308"/>
      <c r="BJP54" s="308"/>
      <c r="BJQ54" s="308"/>
      <c r="BJR54" s="308"/>
      <c r="BJS54" s="308"/>
      <c r="BJT54" s="308"/>
      <c r="BJU54" s="308"/>
      <c r="BJV54" s="308"/>
      <c r="BJW54" s="308"/>
      <c r="BJX54" s="308"/>
      <c r="BJY54" s="308"/>
      <c r="BJZ54" s="308"/>
      <c r="BKA54" s="308"/>
      <c r="BKB54" s="308"/>
      <c r="BKC54" s="308"/>
      <c r="BKD54" s="308"/>
      <c r="BKE54" s="308"/>
      <c r="BKF54" s="308"/>
      <c r="BKG54" s="308"/>
      <c r="BKH54" s="308"/>
      <c r="BKI54" s="308"/>
      <c r="BKJ54" s="308"/>
      <c r="BKK54" s="308"/>
      <c r="BKL54" s="308"/>
      <c r="BKM54" s="308"/>
      <c r="BKN54" s="308"/>
      <c r="BKO54" s="308"/>
      <c r="BKP54" s="308"/>
      <c r="BKQ54" s="308"/>
      <c r="BKR54" s="308"/>
      <c r="BKS54" s="308"/>
      <c r="BKT54" s="308"/>
      <c r="BKU54" s="308"/>
      <c r="BKV54" s="308"/>
      <c r="BKW54" s="308"/>
      <c r="BKX54" s="308"/>
      <c r="BKY54" s="308"/>
      <c r="BKZ54" s="308"/>
      <c r="BLA54" s="308"/>
      <c r="BLB54" s="308"/>
      <c r="BLC54" s="308"/>
      <c r="BLD54" s="308"/>
      <c r="BLE54" s="308"/>
      <c r="BLF54" s="308"/>
      <c r="BLG54" s="308"/>
      <c r="BLH54" s="308"/>
      <c r="BLI54" s="308"/>
      <c r="BLJ54" s="308"/>
      <c r="BLK54" s="308"/>
      <c r="BLL54" s="308"/>
      <c r="BLM54" s="308"/>
      <c r="BLN54" s="308"/>
      <c r="BLO54" s="308"/>
      <c r="BLP54" s="308"/>
      <c r="BLQ54" s="308"/>
      <c r="BLR54" s="308"/>
      <c r="BLS54" s="308"/>
      <c r="BLT54" s="308"/>
      <c r="BLU54" s="308"/>
      <c r="BLV54" s="308"/>
      <c r="BLW54" s="308"/>
      <c r="BLX54" s="308"/>
      <c r="BLY54" s="308"/>
      <c r="BLZ54" s="308"/>
      <c r="BMA54" s="308"/>
      <c r="BMB54" s="308"/>
      <c r="BMC54" s="308"/>
      <c r="BMD54" s="308"/>
      <c r="BME54" s="308"/>
      <c r="BMF54" s="308"/>
      <c r="BMG54" s="308"/>
      <c r="BMH54" s="308"/>
      <c r="BMI54" s="308"/>
      <c r="BMJ54" s="308"/>
      <c r="BMK54" s="308"/>
      <c r="BML54" s="308"/>
      <c r="BMM54" s="308"/>
      <c r="BMN54" s="308"/>
      <c r="BMO54" s="308"/>
      <c r="BMP54" s="308"/>
      <c r="BMQ54" s="308"/>
      <c r="BMR54" s="308"/>
      <c r="BMS54" s="308"/>
      <c r="BMT54" s="308"/>
      <c r="BMU54" s="308"/>
      <c r="BMV54" s="308"/>
      <c r="BMW54" s="308"/>
      <c r="BMX54" s="308"/>
      <c r="BMY54" s="308"/>
      <c r="BMZ54" s="308"/>
      <c r="BNA54" s="308"/>
      <c r="BNB54" s="308"/>
      <c r="BNC54" s="308"/>
      <c r="BND54" s="308"/>
      <c r="BNE54" s="308"/>
      <c r="BNF54" s="308"/>
      <c r="BNG54" s="308"/>
      <c r="BNH54" s="308"/>
      <c r="BNI54" s="308"/>
      <c r="BNJ54" s="308"/>
      <c r="BNK54" s="308"/>
      <c r="BNL54" s="308"/>
      <c r="BNM54" s="308"/>
      <c r="BNN54" s="308"/>
      <c r="BNO54" s="308"/>
      <c r="BNP54" s="308"/>
      <c r="BNQ54" s="308"/>
      <c r="BNR54" s="308"/>
      <c r="BNS54" s="308"/>
      <c r="BNT54" s="308"/>
      <c r="BNU54" s="308"/>
      <c r="BNV54" s="308"/>
      <c r="BNW54" s="308"/>
      <c r="BNX54" s="308"/>
      <c r="BNY54" s="308"/>
      <c r="BNZ54" s="308"/>
      <c r="BOA54" s="308"/>
      <c r="BOB54" s="308"/>
      <c r="BOC54" s="308"/>
      <c r="BOD54" s="308"/>
      <c r="BOE54" s="308"/>
      <c r="BOF54" s="308"/>
      <c r="BOG54" s="308"/>
      <c r="BOH54" s="308"/>
      <c r="BOI54" s="308"/>
      <c r="BOJ54" s="308"/>
      <c r="BOK54" s="308"/>
      <c r="BOL54" s="308"/>
      <c r="BOM54" s="308"/>
      <c r="BON54" s="308"/>
      <c r="BOO54" s="308"/>
      <c r="BOP54" s="308"/>
      <c r="BOQ54" s="308"/>
      <c r="BOR54" s="308"/>
      <c r="BOS54" s="308"/>
      <c r="BOT54" s="308"/>
      <c r="BOU54" s="308"/>
      <c r="BOV54" s="308"/>
      <c r="BOW54" s="308"/>
      <c r="BOX54" s="308"/>
      <c r="BOY54" s="308"/>
      <c r="BOZ54" s="308"/>
      <c r="BPA54" s="308"/>
      <c r="BPB54" s="308"/>
      <c r="BPC54" s="308"/>
      <c r="BPD54" s="308"/>
      <c r="BPE54" s="308"/>
      <c r="BPF54" s="308"/>
      <c r="BPG54" s="308"/>
      <c r="BPH54" s="308"/>
      <c r="BPI54" s="308"/>
      <c r="BPJ54" s="308"/>
      <c r="BPK54" s="308"/>
      <c r="BPL54" s="308"/>
      <c r="BPM54" s="308"/>
      <c r="BPN54" s="308"/>
      <c r="BPO54" s="308"/>
      <c r="BPP54" s="308"/>
      <c r="BPQ54" s="308"/>
      <c r="BPR54" s="308"/>
      <c r="BPS54" s="308"/>
      <c r="BPT54" s="308"/>
      <c r="BPU54" s="308"/>
      <c r="BPV54" s="308"/>
      <c r="BPW54" s="308"/>
      <c r="BPX54" s="308"/>
      <c r="BPY54" s="308"/>
      <c r="BPZ54" s="308"/>
      <c r="BQA54" s="308"/>
      <c r="BQB54" s="308"/>
      <c r="BQC54" s="308"/>
      <c r="BQD54" s="308"/>
      <c r="BQE54" s="308"/>
      <c r="BQF54" s="308"/>
      <c r="BQG54" s="308"/>
      <c r="BQH54" s="308"/>
      <c r="BQI54" s="308"/>
      <c r="BQJ54" s="308"/>
      <c r="BQK54" s="308"/>
      <c r="BQL54" s="308"/>
      <c r="BQM54" s="308"/>
      <c r="BQN54" s="308"/>
      <c r="BQO54" s="308"/>
      <c r="BQP54" s="308"/>
      <c r="BQQ54" s="308"/>
      <c r="BQR54" s="308"/>
      <c r="BQS54" s="308"/>
      <c r="BQT54" s="308"/>
      <c r="BQU54" s="308"/>
      <c r="BQV54" s="308"/>
      <c r="BQW54" s="308"/>
      <c r="BQX54" s="308"/>
      <c r="BQY54" s="308"/>
      <c r="BQZ54" s="308"/>
      <c r="BRA54" s="308"/>
      <c r="BRB54" s="308"/>
      <c r="BRC54" s="308"/>
      <c r="BRD54" s="308"/>
      <c r="BRE54" s="308"/>
      <c r="BRF54" s="308"/>
      <c r="BRG54" s="308"/>
      <c r="BRH54" s="308"/>
      <c r="BRI54" s="308"/>
      <c r="BRJ54" s="308"/>
      <c r="BRK54" s="308"/>
      <c r="BRL54" s="308"/>
      <c r="BRM54" s="308"/>
      <c r="BRN54" s="308"/>
      <c r="BRO54" s="308"/>
      <c r="BRP54" s="308"/>
      <c r="BRQ54" s="308"/>
      <c r="BRR54" s="308"/>
      <c r="BRS54" s="308"/>
      <c r="BRT54" s="308"/>
      <c r="BRU54" s="308"/>
      <c r="BRV54" s="308"/>
      <c r="BRW54" s="308"/>
      <c r="BRX54" s="308"/>
      <c r="BRY54" s="308"/>
      <c r="BRZ54" s="308"/>
      <c r="BSA54" s="308"/>
      <c r="BSB54" s="308"/>
      <c r="BSC54" s="308"/>
      <c r="BSD54" s="308"/>
      <c r="BSE54" s="308"/>
      <c r="BSF54" s="308"/>
      <c r="BSG54" s="308"/>
      <c r="BSH54" s="308"/>
      <c r="BSI54" s="308"/>
      <c r="BSJ54" s="308"/>
      <c r="BSK54" s="308"/>
      <c r="BSL54" s="308"/>
      <c r="BSM54" s="308"/>
      <c r="BSN54" s="308"/>
      <c r="BSO54" s="308"/>
      <c r="BSP54" s="308"/>
      <c r="BSQ54" s="308"/>
      <c r="BSR54" s="308"/>
      <c r="BSS54" s="308"/>
      <c r="BST54" s="308"/>
      <c r="BSU54" s="308"/>
      <c r="BSV54" s="308"/>
      <c r="BSW54" s="308"/>
      <c r="BSX54" s="308"/>
      <c r="BSY54" s="308"/>
      <c r="BSZ54" s="308"/>
      <c r="BTA54" s="308"/>
      <c r="BTB54" s="308"/>
      <c r="BTC54" s="308"/>
      <c r="BTD54" s="308"/>
      <c r="BTE54" s="308"/>
      <c r="BTF54" s="308"/>
      <c r="BTG54" s="308"/>
      <c r="BTH54" s="308"/>
      <c r="BTI54" s="308"/>
      <c r="BTJ54" s="308"/>
      <c r="BTK54" s="308"/>
      <c r="BTL54" s="308"/>
      <c r="BTM54" s="308"/>
      <c r="BTN54" s="308"/>
      <c r="BTO54" s="308"/>
      <c r="BTP54" s="308"/>
      <c r="BTQ54" s="308"/>
      <c r="BTR54" s="308"/>
      <c r="BTS54" s="308"/>
      <c r="BTT54" s="308"/>
      <c r="BTU54" s="308"/>
      <c r="BTV54" s="308"/>
      <c r="BTW54" s="308"/>
      <c r="BTX54" s="308"/>
      <c r="BTY54" s="308"/>
      <c r="BTZ54" s="308"/>
      <c r="BUA54" s="308"/>
      <c r="BUB54" s="308"/>
      <c r="BUC54" s="308"/>
      <c r="BUD54" s="308"/>
      <c r="BUE54" s="308"/>
      <c r="BUF54" s="308"/>
      <c r="BUG54" s="308"/>
      <c r="BUH54" s="308"/>
      <c r="BUI54" s="308"/>
      <c r="BUJ54" s="308"/>
      <c r="BUK54" s="308"/>
      <c r="BUL54" s="308"/>
      <c r="BUM54" s="308"/>
      <c r="BUN54" s="308"/>
      <c r="BUO54" s="308"/>
      <c r="BUP54" s="308"/>
      <c r="BUQ54" s="308"/>
      <c r="BUR54" s="308"/>
      <c r="BUS54" s="308"/>
      <c r="BUT54" s="308"/>
      <c r="BUU54" s="308"/>
      <c r="BUV54" s="308"/>
      <c r="BUW54" s="308"/>
      <c r="BUX54" s="308"/>
      <c r="BUY54" s="308"/>
      <c r="BUZ54" s="308"/>
      <c r="BVA54" s="308"/>
      <c r="BVB54" s="308"/>
      <c r="BVC54" s="308"/>
      <c r="BVD54" s="308"/>
      <c r="BVE54" s="308"/>
      <c r="BVF54" s="308"/>
      <c r="BVG54" s="308"/>
      <c r="BVH54" s="308"/>
      <c r="BVI54" s="308"/>
      <c r="BVJ54" s="308"/>
      <c r="BVK54" s="308"/>
      <c r="BVL54" s="308"/>
      <c r="BVM54" s="308"/>
      <c r="BVN54" s="308"/>
      <c r="BVO54" s="308"/>
      <c r="BVP54" s="308"/>
      <c r="BVQ54" s="308"/>
      <c r="BVR54" s="308"/>
      <c r="BVS54" s="308"/>
      <c r="BVT54" s="308"/>
      <c r="BVU54" s="308"/>
      <c r="BVV54" s="308"/>
      <c r="BVW54" s="308"/>
      <c r="BVX54" s="308"/>
      <c r="BVY54" s="308"/>
      <c r="BVZ54" s="308"/>
      <c r="BWA54" s="308"/>
      <c r="BWB54" s="308"/>
      <c r="BWC54" s="308"/>
      <c r="BWD54" s="308"/>
      <c r="BWE54" s="308"/>
      <c r="BWF54" s="308"/>
      <c r="BWG54" s="308"/>
      <c r="BWH54" s="308"/>
      <c r="BWI54" s="308"/>
      <c r="BWJ54" s="308"/>
      <c r="BWK54" s="308"/>
      <c r="BWL54" s="308"/>
      <c r="BWM54" s="308"/>
      <c r="BWN54" s="308"/>
      <c r="BWO54" s="308"/>
      <c r="BWP54" s="308"/>
      <c r="BWQ54" s="308"/>
      <c r="BWR54" s="308"/>
      <c r="BWS54" s="308"/>
      <c r="BWT54" s="308"/>
      <c r="BWU54" s="308"/>
      <c r="BWV54" s="308"/>
      <c r="BWW54" s="308"/>
      <c r="BWX54" s="308"/>
      <c r="BWY54" s="308"/>
      <c r="BWZ54" s="308"/>
      <c r="BXA54" s="308"/>
      <c r="BXB54" s="308"/>
      <c r="BXC54" s="308"/>
      <c r="BXD54" s="308"/>
      <c r="BXE54" s="308"/>
      <c r="BXF54" s="308"/>
      <c r="BXG54" s="308"/>
      <c r="BXH54" s="308"/>
      <c r="BXI54" s="308"/>
      <c r="BXJ54" s="308"/>
      <c r="BXK54" s="308"/>
      <c r="BXL54" s="308"/>
      <c r="BXM54" s="308"/>
      <c r="BXN54" s="308"/>
      <c r="BXO54" s="308"/>
      <c r="BXP54" s="308"/>
      <c r="BXQ54" s="308"/>
      <c r="BXR54" s="308"/>
      <c r="BXS54" s="308"/>
      <c r="BXT54" s="308"/>
      <c r="BXU54" s="308"/>
      <c r="BXV54" s="308"/>
      <c r="BXW54" s="308"/>
      <c r="BXX54" s="308"/>
      <c r="BXY54" s="308"/>
      <c r="BXZ54" s="308"/>
      <c r="BYA54" s="308"/>
      <c r="BYB54" s="308"/>
      <c r="BYC54" s="308"/>
      <c r="BYD54" s="308"/>
      <c r="BYE54" s="308"/>
      <c r="BYF54" s="308"/>
      <c r="BYG54" s="308"/>
      <c r="BYH54" s="308"/>
      <c r="BYI54" s="308"/>
      <c r="BYJ54" s="308"/>
      <c r="BYK54" s="308"/>
      <c r="BYL54" s="308"/>
      <c r="BYM54" s="308"/>
      <c r="BYN54" s="308"/>
      <c r="BYO54" s="308"/>
      <c r="BYP54" s="308"/>
      <c r="BYQ54" s="308"/>
      <c r="BYR54" s="308"/>
      <c r="BYS54" s="308"/>
      <c r="BYT54" s="308"/>
      <c r="BYU54" s="308"/>
      <c r="BYV54" s="308"/>
      <c r="BYW54" s="308"/>
      <c r="BYX54" s="308"/>
      <c r="BYY54" s="308"/>
      <c r="BYZ54" s="308"/>
      <c r="BZA54" s="308"/>
      <c r="BZB54" s="308"/>
      <c r="BZC54" s="308"/>
      <c r="BZD54" s="308"/>
      <c r="BZE54" s="308"/>
      <c r="BZF54" s="308"/>
      <c r="BZG54" s="308"/>
      <c r="BZH54" s="308"/>
      <c r="BZI54" s="308"/>
      <c r="BZJ54" s="308"/>
      <c r="BZK54" s="308"/>
      <c r="BZL54" s="308"/>
      <c r="BZM54" s="308"/>
      <c r="BZN54" s="308"/>
      <c r="BZO54" s="308"/>
      <c r="BZP54" s="308"/>
      <c r="BZQ54" s="308"/>
      <c r="BZR54" s="308"/>
      <c r="BZS54" s="308"/>
      <c r="BZT54" s="308"/>
      <c r="BZU54" s="308"/>
      <c r="BZV54" s="308"/>
      <c r="BZW54" s="308"/>
      <c r="BZX54" s="308"/>
      <c r="BZY54" s="308"/>
      <c r="BZZ54" s="308"/>
      <c r="CAA54" s="308"/>
      <c r="CAB54" s="308"/>
      <c r="CAC54" s="308"/>
      <c r="CAD54" s="308"/>
      <c r="CAE54" s="308"/>
      <c r="CAF54" s="308"/>
      <c r="CAG54" s="308"/>
      <c r="CAH54" s="308"/>
      <c r="CAI54" s="308"/>
      <c r="CAJ54" s="308"/>
      <c r="CAK54" s="308"/>
      <c r="CAL54" s="308"/>
      <c r="CAM54" s="308"/>
      <c r="CAN54" s="308"/>
      <c r="CAO54" s="308"/>
      <c r="CAP54" s="308"/>
      <c r="CAQ54" s="308"/>
      <c r="CAR54" s="308"/>
      <c r="CAS54" s="308"/>
      <c r="CAT54" s="308"/>
      <c r="CAU54" s="308"/>
      <c r="CAV54" s="308"/>
      <c r="CAW54" s="308"/>
      <c r="CAX54" s="308"/>
      <c r="CAY54" s="308"/>
      <c r="CAZ54" s="308"/>
      <c r="CBA54" s="308"/>
      <c r="CBB54" s="308"/>
      <c r="CBC54" s="308"/>
      <c r="CBD54" s="308"/>
      <c r="CBE54" s="308"/>
      <c r="CBF54" s="308"/>
      <c r="CBG54" s="308"/>
      <c r="CBH54" s="308"/>
      <c r="CBI54" s="308"/>
      <c r="CBJ54" s="308"/>
      <c r="CBK54" s="308"/>
      <c r="CBL54" s="308"/>
      <c r="CBM54" s="308"/>
      <c r="CBN54" s="308"/>
      <c r="CBO54" s="308"/>
      <c r="CBP54" s="308"/>
      <c r="CBQ54" s="308"/>
      <c r="CBR54" s="308"/>
      <c r="CBS54" s="308"/>
      <c r="CBT54" s="308"/>
      <c r="CBU54" s="308"/>
      <c r="CBV54" s="308"/>
      <c r="CBW54" s="308"/>
      <c r="CBX54" s="308"/>
      <c r="CBY54" s="308"/>
      <c r="CBZ54" s="308"/>
      <c r="CCA54" s="308"/>
      <c r="CCB54" s="308"/>
      <c r="CCC54" s="308"/>
      <c r="CCD54" s="308"/>
      <c r="CCE54" s="308"/>
      <c r="CCF54" s="308"/>
      <c r="CCG54" s="308"/>
      <c r="CCH54" s="308"/>
      <c r="CCI54" s="308"/>
      <c r="CCJ54" s="308"/>
      <c r="CCK54" s="308"/>
      <c r="CCL54" s="308"/>
      <c r="CCM54" s="308"/>
      <c r="CCN54" s="308"/>
      <c r="CCO54" s="308"/>
      <c r="CCP54" s="308"/>
      <c r="CCQ54" s="308"/>
      <c r="CCR54" s="308"/>
      <c r="CCS54" s="308"/>
      <c r="CCT54" s="308"/>
      <c r="CCU54" s="308"/>
      <c r="CCV54" s="308"/>
      <c r="CCW54" s="308"/>
      <c r="CCX54" s="308"/>
      <c r="CCY54" s="308"/>
      <c r="CCZ54" s="308"/>
      <c r="CDA54" s="308"/>
      <c r="CDB54" s="308"/>
      <c r="CDC54" s="308"/>
      <c r="CDD54" s="308"/>
      <c r="CDE54" s="308"/>
      <c r="CDF54" s="308"/>
      <c r="CDG54" s="308"/>
      <c r="CDH54" s="308"/>
      <c r="CDI54" s="308"/>
      <c r="CDJ54" s="308"/>
      <c r="CDK54" s="308"/>
      <c r="CDL54" s="308"/>
      <c r="CDM54" s="308"/>
      <c r="CDN54" s="308"/>
      <c r="CDO54" s="308"/>
      <c r="CDP54" s="308"/>
      <c r="CDQ54" s="308"/>
      <c r="CDR54" s="308"/>
      <c r="CDS54" s="308"/>
      <c r="CDT54" s="308"/>
      <c r="CDU54" s="308"/>
      <c r="CDV54" s="308"/>
      <c r="CDW54" s="308"/>
      <c r="CDX54" s="308"/>
      <c r="CDY54" s="308"/>
      <c r="CDZ54" s="308"/>
      <c r="CEA54" s="308"/>
      <c r="CEB54" s="308"/>
      <c r="CEC54" s="308"/>
      <c r="CED54" s="308"/>
      <c r="CEE54" s="308"/>
      <c r="CEF54" s="308"/>
      <c r="CEG54" s="308"/>
      <c r="CEH54" s="308"/>
      <c r="CEI54" s="308"/>
      <c r="CEJ54" s="308"/>
      <c r="CEK54" s="308"/>
      <c r="CEL54" s="308"/>
      <c r="CEM54" s="308"/>
      <c r="CEN54" s="308"/>
      <c r="CEO54" s="308"/>
      <c r="CEP54" s="308"/>
      <c r="CEQ54" s="308"/>
      <c r="CER54" s="308"/>
      <c r="CES54" s="308"/>
      <c r="CET54" s="308"/>
      <c r="CEU54" s="308"/>
      <c r="CEV54" s="308"/>
      <c r="CEW54" s="308"/>
      <c r="CEX54" s="308"/>
      <c r="CEY54" s="308"/>
      <c r="CEZ54" s="308"/>
      <c r="CFA54" s="308"/>
      <c r="CFB54" s="308"/>
      <c r="CFC54" s="308"/>
      <c r="CFD54" s="308"/>
      <c r="CFE54" s="308"/>
      <c r="CFF54" s="308"/>
      <c r="CFG54" s="308"/>
      <c r="CFH54" s="308"/>
      <c r="CFI54" s="308"/>
      <c r="CFJ54" s="308"/>
      <c r="CFK54" s="308"/>
      <c r="CFL54" s="308"/>
      <c r="CFM54" s="308"/>
      <c r="CFN54" s="308"/>
      <c r="CFO54" s="308"/>
      <c r="CFP54" s="308"/>
      <c r="CFQ54" s="308"/>
      <c r="CFR54" s="308"/>
      <c r="CFS54" s="308"/>
      <c r="CFT54" s="308"/>
      <c r="CFU54" s="308"/>
      <c r="CFV54" s="308"/>
      <c r="CFW54" s="308"/>
      <c r="CFX54" s="308"/>
      <c r="CFY54" s="308"/>
      <c r="CFZ54" s="308"/>
      <c r="CGA54" s="308"/>
      <c r="CGB54" s="308"/>
      <c r="CGC54" s="308"/>
      <c r="CGD54" s="308"/>
      <c r="CGE54" s="308"/>
      <c r="CGF54" s="308"/>
      <c r="CGG54" s="308"/>
      <c r="CGH54" s="308"/>
      <c r="CGI54" s="308"/>
      <c r="CGJ54" s="308"/>
      <c r="CGK54" s="308"/>
      <c r="CGL54" s="308"/>
      <c r="CGM54" s="308"/>
      <c r="CGN54" s="308"/>
      <c r="CGO54" s="308"/>
      <c r="CGP54" s="308"/>
      <c r="CGQ54" s="308"/>
      <c r="CGR54" s="308"/>
      <c r="CGS54" s="308"/>
      <c r="CGT54" s="308"/>
      <c r="CGU54" s="308"/>
      <c r="CGV54" s="308"/>
      <c r="CGW54" s="308"/>
      <c r="CGX54" s="308"/>
      <c r="CGY54" s="308"/>
      <c r="CGZ54" s="308"/>
      <c r="CHA54" s="308"/>
      <c r="CHB54" s="308"/>
      <c r="CHC54" s="308"/>
      <c r="CHD54" s="308"/>
      <c r="CHE54" s="308"/>
      <c r="CHF54" s="308"/>
      <c r="CHG54" s="308"/>
      <c r="CHH54" s="308"/>
      <c r="CHI54" s="308"/>
      <c r="CHJ54" s="308"/>
      <c r="CHK54" s="308"/>
      <c r="CHL54" s="308"/>
      <c r="CHM54" s="308"/>
      <c r="CHN54" s="308"/>
      <c r="CHO54" s="308"/>
      <c r="CHP54" s="308"/>
      <c r="CHQ54" s="308"/>
      <c r="CHR54" s="308"/>
      <c r="CHS54" s="308"/>
      <c r="CHT54" s="308"/>
      <c r="CHU54" s="308"/>
      <c r="CHV54" s="308"/>
      <c r="CHW54" s="308"/>
      <c r="CHX54" s="308"/>
      <c r="CHY54" s="308"/>
      <c r="CHZ54" s="308"/>
      <c r="CIA54" s="308"/>
      <c r="CIB54" s="308"/>
      <c r="CIC54" s="308"/>
      <c r="CID54" s="308"/>
      <c r="CIE54" s="308"/>
      <c r="CIF54" s="308"/>
      <c r="CIG54" s="308"/>
      <c r="CIH54" s="308"/>
      <c r="CII54" s="308"/>
      <c r="CIJ54" s="308"/>
      <c r="CIK54" s="308"/>
      <c r="CIL54" s="308"/>
      <c r="CIM54" s="308"/>
      <c r="CIN54" s="308"/>
      <c r="CIO54" s="308"/>
      <c r="CIP54" s="308"/>
      <c r="CIQ54" s="308"/>
      <c r="CIR54" s="308"/>
      <c r="CIS54" s="308"/>
      <c r="CIT54" s="308"/>
      <c r="CIU54" s="308"/>
      <c r="CIV54" s="308"/>
      <c r="CIW54" s="308"/>
      <c r="CIX54" s="308"/>
      <c r="CIY54" s="308"/>
      <c r="CIZ54" s="308"/>
      <c r="CJA54" s="308"/>
      <c r="CJB54" s="308"/>
      <c r="CJC54" s="308"/>
      <c r="CJD54" s="308"/>
      <c r="CJE54" s="308"/>
      <c r="CJF54" s="308"/>
      <c r="CJG54" s="308"/>
      <c r="CJH54" s="308"/>
      <c r="CJI54" s="308"/>
      <c r="CJJ54" s="308"/>
      <c r="CJK54" s="308"/>
      <c r="CJL54" s="308"/>
      <c r="CJM54" s="308"/>
      <c r="CJN54" s="308"/>
      <c r="CJO54" s="308"/>
      <c r="CJP54" s="308"/>
      <c r="CJQ54" s="308"/>
      <c r="CJR54" s="308"/>
      <c r="CJS54" s="308"/>
      <c r="CJT54" s="308"/>
      <c r="CJU54" s="308"/>
      <c r="CJV54" s="308"/>
      <c r="CJW54" s="308"/>
      <c r="CJX54" s="308"/>
      <c r="CJY54" s="308"/>
      <c r="CJZ54" s="308"/>
      <c r="CKA54" s="308"/>
      <c r="CKB54" s="308"/>
      <c r="CKC54" s="308"/>
      <c r="CKD54" s="308"/>
      <c r="CKE54" s="308"/>
      <c r="CKF54" s="308"/>
      <c r="CKG54" s="308"/>
      <c r="CKH54" s="308"/>
      <c r="CKI54" s="308"/>
      <c r="CKJ54" s="308"/>
      <c r="CKK54" s="308"/>
      <c r="CKL54" s="308"/>
      <c r="CKM54" s="308"/>
      <c r="CKN54" s="308"/>
      <c r="CKO54" s="308"/>
      <c r="CKP54" s="308"/>
      <c r="CKQ54" s="308"/>
      <c r="CKR54" s="308"/>
      <c r="CKS54" s="308"/>
      <c r="CKT54" s="308"/>
      <c r="CKU54" s="308"/>
      <c r="CKV54" s="308"/>
      <c r="CKW54" s="308"/>
      <c r="CKX54" s="308"/>
      <c r="CKY54" s="308"/>
      <c r="CKZ54" s="308"/>
      <c r="CLA54" s="308"/>
      <c r="CLB54" s="308"/>
      <c r="CLC54" s="308"/>
      <c r="CLD54" s="308"/>
      <c r="CLE54" s="308"/>
      <c r="CLF54" s="308"/>
      <c r="CLG54" s="308"/>
      <c r="CLH54" s="308"/>
      <c r="CLI54" s="308"/>
      <c r="CLJ54" s="308"/>
      <c r="CLK54" s="308"/>
      <c r="CLL54" s="308"/>
      <c r="CLM54" s="308"/>
      <c r="CLN54" s="308"/>
      <c r="CLO54" s="308"/>
      <c r="CLP54" s="308"/>
      <c r="CLQ54" s="308"/>
      <c r="CLR54" s="308"/>
      <c r="CLS54" s="308"/>
      <c r="CLT54" s="308"/>
      <c r="CLU54" s="308"/>
      <c r="CLV54" s="308"/>
      <c r="CLW54" s="308"/>
      <c r="CLX54" s="308"/>
      <c r="CLY54" s="308"/>
      <c r="CLZ54" s="308"/>
      <c r="CMA54" s="308"/>
      <c r="CMB54" s="308"/>
      <c r="CMC54" s="308"/>
      <c r="CMD54" s="308"/>
      <c r="CME54" s="308"/>
      <c r="CMF54" s="308"/>
      <c r="CMG54" s="308"/>
      <c r="CMH54" s="308"/>
      <c r="CMI54" s="308"/>
      <c r="CMJ54" s="308"/>
      <c r="CMK54" s="308"/>
      <c r="CML54" s="308"/>
      <c r="CMM54" s="308"/>
      <c r="CMN54" s="308"/>
      <c r="CMO54" s="308"/>
      <c r="CMP54" s="308"/>
      <c r="CMQ54" s="308"/>
      <c r="CMR54" s="308"/>
      <c r="CMS54" s="308"/>
      <c r="CMT54" s="308"/>
      <c r="CMU54" s="308"/>
      <c r="CMV54" s="308"/>
      <c r="CMW54" s="308"/>
      <c r="CMX54" s="308"/>
      <c r="CMY54" s="308"/>
      <c r="CMZ54" s="308"/>
      <c r="CNA54" s="308"/>
      <c r="CNB54" s="308"/>
      <c r="CNC54" s="308"/>
      <c r="CND54" s="308"/>
      <c r="CNE54" s="308"/>
      <c r="CNF54" s="308"/>
      <c r="CNG54" s="308"/>
      <c r="CNH54" s="308"/>
      <c r="CNI54" s="308"/>
      <c r="CNJ54" s="308"/>
      <c r="CNK54" s="308"/>
      <c r="CNL54" s="308"/>
      <c r="CNM54" s="308"/>
      <c r="CNN54" s="308"/>
      <c r="CNO54" s="308"/>
      <c r="CNP54" s="308"/>
      <c r="CNQ54" s="308"/>
      <c r="CNR54" s="308"/>
      <c r="CNS54" s="308"/>
      <c r="CNT54" s="308"/>
      <c r="CNU54" s="308"/>
      <c r="CNV54" s="308"/>
      <c r="CNW54" s="308"/>
      <c r="CNX54" s="308"/>
      <c r="CNY54" s="308"/>
      <c r="CNZ54" s="308"/>
      <c r="COA54" s="308"/>
      <c r="COB54" s="308"/>
      <c r="COC54" s="308"/>
      <c r="COD54" s="308"/>
      <c r="COE54" s="308"/>
      <c r="COF54" s="308"/>
      <c r="COG54" s="308"/>
      <c r="COH54" s="308"/>
      <c r="COI54" s="308"/>
      <c r="COJ54" s="308"/>
      <c r="COK54" s="308"/>
      <c r="COL54" s="308"/>
      <c r="COM54" s="308"/>
      <c r="CON54" s="308"/>
      <c r="COO54" s="308"/>
      <c r="COP54" s="308"/>
      <c r="COQ54" s="308"/>
      <c r="COR54" s="308"/>
      <c r="COS54" s="308"/>
      <c r="COT54" s="308"/>
      <c r="COU54" s="308"/>
      <c r="COV54" s="308"/>
      <c r="COW54" s="308"/>
      <c r="COX54" s="308"/>
      <c r="COY54" s="308"/>
      <c r="COZ54" s="308"/>
      <c r="CPA54" s="308"/>
      <c r="CPB54" s="308"/>
      <c r="CPC54" s="308"/>
      <c r="CPD54" s="308"/>
      <c r="CPE54" s="308"/>
      <c r="CPF54" s="308"/>
      <c r="CPG54" s="308"/>
      <c r="CPH54" s="308"/>
      <c r="CPI54" s="308"/>
      <c r="CPJ54" s="308"/>
      <c r="CPK54" s="308"/>
      <c r="CPL54" s="308"/>
      <c r="CPM54" s="308"/>
      <c r="CPN54" s="308"/>
      <c r="CPO54" s="308"/>
      <c r="CPP54" s="308"/>
      <c r="CPQ54" s="308"/>
      <c r="CPR54" s="308"/>
      <c r="CPS54" s="308"/>
      <c r="CPT54" s="308"/>
      <c r="CPU54" s="308"/>
      <c r="CPV54" s="308"/>
      <c r="CPW54" s="308"/>
      <c r="CPX54" s="308"/>
      <c r="CPY54" s="308"/>
      <c r="CPZ54" s="308"/>
      <c r="CQA54" s="308"/>
      <c r="CQB54" s="308"/>
      <c r="CQC54" s="308"/>
      <c r="CQD54" s="308"/>
      <c r="CQE54" s="308"/>
      <c r="CQF54" s="308"/>
      <c r="CQG54" s="308"/>
      <c r="CQH54" s="308"/>
      <c r="CQI54" s="308"/>
      <c r="CQJ54" s="308"/>
      <c r="CQK54" s="308"/>
      <c r="CQL54" s="308"/>
      <c r="CQM54" s="308"/>
      <c r="CQN54" s="308"/>
      <c r="CQO54" s="308"/>
      <c r="CQP54" s="308"/>
      <c r="CQQ54" s="308"/>
      <c r="CQR54" s="308"/>
      <c r="CQS54" s="308"/>
      <c r="CQT54" s="308"/>
      <c r="CQU54" s="308"/>
      <c r="CQV54" s="308"/>
      <c r="CQW54" s="308"/>
      <c r="CQX54" s="308"/>
      <c r="CQY54" s="308"/>
      <c r="CQZ54" s="308"/>
      <c r="CRA54" s="308"/>
      <c r="CRB54" s="308"/>
      <c r="CRC54" s="308"/>
      <c r="CRD54" s="308"/>
      <c r="CRE54" s="308"/>
      <c r="CRF54" s="308"/>
      <c r="CRG54" s="308"/>
      <c r="CRH54" s="308"/>
      <c r="CRI54" s="308"/>
      <c r="CRJ54" s="308"/>
      <c r="CRK54" s="308"/>
      <c r="CRL54" s="308"/>
      <c r="CRM54" s="308"/>
      <c r="CRN54" s="308"/>
      <c r="CRO54" s="308"/>
      <c r="CRP54" s="308"/>
      <c r="CRQ54" s="308"/>
      <c r="CRR54" s="308"/>
      <c r="CRS54" s="308"/>
      <c r="CRT54" s="308"/>
      <c r="CRU54" s="308"/>
      <c r="CRV54" s="308"/>
      <c r="CRW54" s="308"/>
      <c r="CRX54" s="308"/>
      <c r="CRY54" s="308"/>
      <c r="CRZ54" s="308"/>
      <c r="CSA54" s="308"/>
      <c r="CSB54" s="308"/>
      <c r="CSC54" s="308"/>
      <c r="CSD54" s="308"/>
      <c r="CSE54" s="308"/>
      <c r="CSF54" s="308"/>
      <c r="CSG54" s="308"/>
      <c r="CSH54" s="308"/>
      <c r="CSI54" s="308"/>
      <c r="CSJ54" s="308"/>
      <c r="CSK54" s="308"/>
      <c r="CSL54" s="308"/>
      <c r="CSM54" s="308"/>
      <c r="CSN54" s="308"/>
      <c r="CSO54" s="308"/>
      <c r="CSP54" s="308"/>
      <c r="CSQ54" s="308"/>
      <c r="CSR54" s="308"/>
      <c r="CSS54" s="308"/>
      <c r="CST54" s="308"/>
      <c r="CSU54" s="308"/>
      <c r="CSV54" s="308"/>
      <c r="CSW54" s="308"/>
      <c r="CSX54" s="308"/>
      <c r="CSY54" s="308"/>
      <c r="CSZ54" s="308"/>
      <c r="CTA54" s="308"/>
      <c r="CTB54" s="308"/>
      <c r="CTC54" s="308"/>
      <c r="CTD54" s="308"/>
      <c r="CTE54" s="308"/>
      <c r="CTF54" s="308"/>
      <c r="CTG54" s="308"/>
      <c r="CTH54" s="308"/>
      <c r="CTI54" s="308"/>
      <c r="CTJ54" s="308"/>
      <c r="CTK54" s="308"/>
      <c r="CTL54" s="308"/>
      <c r="CTM54" s="308"/>
      <c r="CTN54" s="308"/>
      <c r="CTO54" s="308"/>
      <c r="CTP54" s="308"/>
      <c r="CTQ54" s="308"/>
      <c r="CTR54" s="308"/>
      <c r="CTS54" s="308"/>
      <c r="CTT54" s="308"/>
      <c r="CTU54" s="308"/>
      <c r="CTV54" s="308"/>
      <c r="CTW54" s="308"/>
      <c r="CTX54" s="308"/>
      <c r="CTY54" s="308"/>
      <c r="CTZ54" s="308"/>
      <c r="CUA54" s="308"/>
      <c r="CUB54" s="308"/>
      <c r="CUC54" s="308"/>
      <c r="CUD54" s="308"/>
      <c r="CUE54" s="308"/>
      <c r="CUF54" s="308"/>
      <c r="CUG54" s="308"/>
      <c r="CUH54" s="308"/>
      <c r="CUI54" s="308"/>
      <c r="CUJ54" s="308"/>
      <c r="CUK54" s="308"/>
      <c r="CUL54" s="308"/>
      <c r="CUM54" s="308"/>
      <c r="CUN54" s="308"/>
      <c r="CUO54" s="308"/>
      <c r="CUP54" s="308"/>
      <c r="CUQ54" s="308"/>
      <c r="CUR54" s="308"/>
      <c r="CUS54" s="308"/>
      <c r="CUT54" s="308"/>
      <c r="CUU54" s="308"/>
      <c r="CUV54" s="308"/>
      <c r="CUW54" s="308"/>
      <c r="CUX54" s="308"/>
      <c r="CUY54" s="308"/>
      <c r="CUZ54" s="308"/>
      <c r="CVA54" s="308"/>
      <c r="CVB54" s="308"/>
      <c r="CVC54" s="308"/>
      <c r="CVD54" s="308"/>
      <c r="CVE54" s="308"/>
      <c r="CVF54" s="308"/>
      <c r="CVG54" s="308"/>
      <c r="CVH54" s="308"/>
      <c r="CVI54" s="308"/>
      <c r="CVJ54" s="308"/>
      <c r="CVK54" s="308"/>
      <c r="CVL54" s="308"/>
      <c r="CVM54" s="308"/>
      <c r="CVN54" s="308"/>
      <c r="CVO54" s="308"/>
      <c r="CVP54" s="308"/>
      <c r="CVQ54" s="308"/>
      <c r="CVR54" s="308"/>
      <c r="CVS54" s="308"/>
      <c r="CVT54" s="308"/>
      <c r="CVU54" s="308"/>
      <c r="CVV54" s="308"/>
      <c r="CVW54" s="308"/>
      <c r="CVX54" s="308"/>
      <c r="CVY54" s="308"/>
      <c r="CVZ54" s="308"/>
      <c r="CWA54" s="308"/>
      <c r="CWB54" s="308"/>
      <c r="CWC54" s="308"/>
      <c r="CWD54" s="308"/>
      <c r="CWE54" s="308"/>
      <c r="CWF54" s="308"/>
      <c r="CWG54" s="308"/>
      <c r="CWH54" s="308"/>
      <c r="CWI54" s="308"/>
      <c r="CWJ54" s="308"/>
      <c r="CWK54" s="308"/>
      <c r="CWL54" s="308"/>
      <c r="CWM54" s="308"/>
      <c r="CWN54" s="308"/>
      <c r="CWO54" s="308"/>
      <c r="CWP54" s="308"/>
      <c r="CWQ54" s="308"/>
      <c r="CWR54" s="308"/>
      <c r="CWS54" s="308"/>
      <c r="CWT54" s="308"/>
      <c r="CWU54" s="308"/>
      <c r="CWV54" s="308"/>
      <c r="CWW54" s="308"/>
      <c r="CWX54" s="308"/>
      <c r="CWY54" s="308"/>
      <c r="CWZ54" s="308"/>
      <c r="CXA54" s="308"/>
      <c r="CXB54" s="308"/>
      <c r="CXC54" s="308"/>
      <c r="CXD54" s="308"/>
      <c r="CXE54" s="308"/>
      <c r="CXF54" s="308"/>
      <c r="CXG54" s="308"/>
      <c r="CXH54" s="308"/>
      <c r="CXI54" s="308"/>
      <c r="CXJ54" s="308"/>
      <c r="CXK54" s="308"/>
      <c r="CXL54" s="308"/>
      <c r="CXM54" s="308"/>
      <c r="CXN54" s="308"/>
      <c r="CXO54" s="308"/>
      <c r="CXP54" s="308"/>
      <c r="CXQ54" s="308"/>
      <c r="CXR54" s="308"/>
      <c r="CXS54" s="308"/>
      <c r="CXT54" s="308"/>
      <c r="CXU54" s="308"/>
      <c r="CXV54" s="308"/>
      <c r="CXW54" s="308"/>
      <c r="CXX54" s="308"/>
      <c r="CXY54" s="308"/>
      <c r="CXZ54" s="308"/>
      <c r="CYA54" s="308"/>
      <c r="CYB54" s="308"/>
      <c r="CYC54" s="308"/>
      <c r="CYD54" s="308"/>
      <c r="CYE54" s="308"/>
      <c r="CYF54" s="308"/>
      <c r="CYG54" s="308"/>
      <c r="CYH54" s="308"/>
      <c r="CYI54" s="308"/>
      <c r="CYJ54" s="308"/>
      <c r="CYK54" s="308"/>
      <c r="CYL54" s="308"/>
      <c r="CYM54" s="308"/>
      <c r="CYN54" s="308"/>
      <c r="CYO54" s="308"/>
      <c r="CYP54" s="308"/>
      <c r="CYQ54" s="308"/>
      <c r="CYR54" s="308"/>
      <c r="CYS54" s="308"/>
      <c r="CYT54" s="308"/>
      <c r="CYU54" s="308"/>
      <c r="CYV54" s="308"/>
      <c r="CYW54" s="308"/>
      <c r="CYX54" s="308"/>
      <c r="CYY54" s="308"/>
      <c r="CYZ54" s="308"/>
      <c r="CZA54" s="308"/>
      <c r="CZB54" s="308"/>
      <c r="CZC54" s="308"/>
      <c r="CZD54" s="308"/>
      <c r="CZE54" s="308"/>
      <c r="CZF54" s="308"/>
      <c r="CZG54" s="308"/>
      <c r="CZH54" s="308"/>
      <c r="CZI54" s="308"/>
      <c r="CZJ54" s="308"/>
      <c r="CZK54" s="308"/>
      <c r="CZL54" s="308"/>
      <c r="CZM54" s="308"/>
      <c r="CZN54" s="308"/>
      <c r="CZO54" s="308"/>
      <c r="CZP54" s="308"/>
      <c r="CZQ54" s="308"/>
      <c r="CZR54" s="308"/>
      <c r="CZS54" s="308"/>
      <c r="CZT54" s="308"/>
      <c r="CZU54" s="308"/>
      <c r="CZV54" s="308"/>
      <c r="CZW54" s="308"/>
      <c r="CZX54" s="308"/>
      <c r="CZY54" s="308"/>
      <c r="CZZ54" s="308"/>
      <c r="DAA54" s="308"/>
      <c r="DAB54" s="308"/>
      <c r="DAC54" s="308"/>
      <c r="DAD54" s="308"/>
      <c r="DAE54" s="308"/>
      <c r="DAF54" s="308"/>
      <c r="DAG54" s="308"/>
      <c r="DAH54" s="308"/>
      <c r="DAI54" s="308"/>
      <c r="DAJ54" s="308"/>
      <c r="DAK54" s="308"/>
      <c r="DAL54" s="308"/>
      <c r="DAM54" s="308"/>
      <c r="DAN54" s="308"/>
      <c r="DAO54" s="308"/>
      <c r="DAP54" s="308"/>
      <c r="DAQ54" s="308"/>
      <c r="DAR54" s="308"/>
      <c r="DAS54" s="308"/>
      <c r="DAT54" s="308"/>
      <c r="DAU54" s="308"/>
      <c r="DAV54" s="308"/>
      <c r="DAW54" s="308"/>
      <c r="DAX54" s="308"/>
      <c r="DAY54" s="308"/>
      <c r="DAZ54" s="308"/>
      <c r="DBA54" s="308"/>
      <c r="DBB54" s="308"/>
      <c r="DBC54" s="308"/>
      <c r="DBD54" s="308"/>
      <c r="DBE54" s="308"/>
      <c r="DBF54" s="308"/>
      <c r="DBG54" s="308"/>
      <c r="DBH54" s="308"/>
      <c r="DBI54" s="308"/>
      <c r="DBJ54" s="308"/>
      <c r="DBK54" s="308"/>
      <c r="DBL54" s="308"/>
      <c r="DBM54" s="308"/>
      <c r="DBN54" s="308"/>
      <c r="DBO54" s="308"/>
      <c r="DBP54" s="308"/>
      <c r="DBQ54" s="308"/>
      <c r="DBR54" s="308"/>
      <c r="DBS54" s="308"/>
      <c r="DBT54" s="308"/>
      <c r="DBU54" s="308"/>
      <c r="DBV54" s="308"/>
      <c r="DBW54" s="308"/>
      <c r="DBX54" s="308"/>
      <c r="DBY54" s="308"/>
      <c r="DBZ54" s="308"/>
      <c r="DCA54" s="308"/>
      <c r="DCB54" s="308"/>
      <c r="DCC54" s="308"/>
      <c r="DCD54" s="308"/>
      <c r="DCE54" s="308"/>
      <c r="DCF54" s="308"/>
      <c r="DCG54" s="308"/>
      <c r="DCH54" s="308"/>
      <c r="DCI54" s="308"/>
      <c r="DCJ54" s="308"/>
      <c r="DCK54" s="308"/>
      <c r="DCL54" s="308"/>
      <c r="DCM54" s="308"/>
      <c r="DCN54" s="308"/>
      <c r="DCO54" s="308"/>
      <c r="DCP54" s="308"/>
      <c r="DCQ54" s="308"/>
      <c r="DCR54" s="308"/>
      <c r="DCS54" s="308"/>
      <c r="DCT54" s="308"/>
      <c r="DCU54" s="308"/>
      <c r="DCV54" s="308"/>
      <c r="DCW54" s="308"/>
      <c r="DCX54" s="308"/>
      <c r="DCY54" s="308"/>
      <c r="DCZ54" s="308"/>
      <c r="DDA54" s="308"/>
      <c r="DDB54" s="308"/>
      <c r="DDC54" s="308"/>
      <c r="DDD54" s="308"/>
      <c r="DDE54" s="308"/>
      <c r="DDF54" s="308"/>
      <c r="DDG54" s="308"/>
      <c r="DDH54" s="308"/>
      <c r="DDI54" s="308"/>
      <c r="DDJ54" s="308"/>
      <c r="DDK54" s="308"/>
      <c r="DDL54" s="308"/>
      <c r="DDM54" s="308"/>
      <c r="DDN54" s="308"/>
      <c r="DDO54" s="308"/>
      <c r="DDP54" s="308"/>
      <c r="DDQ54" s="308"/>
      <c r="DDR54" s="308"/>
      <c r="DDS54" s="308"/>
      <c r="DDT54" s="308"/>
      <c r="DDU54" s="308"/>
      <c r="DDV54" s="308"/>
      <c r="DDW54" s="308"/>
      <c r="DDX54" s="308"/>
      <c r="DDY54" s="308"/>
      <c r="DDZ54" s="308"/>
      <c r="DEA54" s="308"/>
      <c r="DEB54" s="308"/>
      <c r="DEC54" s="308"/>
      <c r="DED54" s="308"/>
      <c r="DEE54" s="308"/>
      <c r="DEF54" s="308"/>
      <c r="DEG54" s="308"/>
      <c r="DEH54" s="308"/>
      <c r="DEI54" s="308"/>
      <c r="DEJ54" s="308"/>
      <c r="DEK54" s="308"/>
      <c r="DEL54" s="308"/>
      <c r="DEM54" s="308"/>
      <c r="DEN54" s="308"/>
      <c r="DEO54" s="308"/>
      <c r="DEP54" s="308"/>
      <c r="DEQ54" s="308"/>
      <c r="DER54" s="308"/>
      <c r="DES54" s="308"/>
      <c r="DET54" s="308"/>
      <c r="DEU54" s="308"/>
      <c r="DEV54" s="308"/>
      <c r="DEW54" s="308"/>
      <c r="DEX54" s="308"/>
      <c r="DEY54" s="308"/>
      <c r="DEZ54" s="308"/>
      <c r="DFA54" s="308"/>
      <c r="DFB54" s="308"/>
      <c r="DFC54" s="308"/>
      <c r="DFD54" s="308"/>
      <c r="DFE54" s="308"/>
      <c r="DFF54" s="308"/>
      <c r="DFG54" s="308"/>
      <c r="DFH54" s="308"/>
      <c r="DFI54" s="308"/>
      <c r="DFJ54" s="308"/>
      <c r="DFK54" s="308"/>
      <c r="DFL54" s="308"/>
      <c r="DFM54" s="308"/>
      <c r="DFN54" s="308"/>
      <c r="DFO54" s="308"/>
      <c r="DFP54" s="308"/>
      <c r="DFQ54" s="308"/>
      <c r="DFR54" s="308"/>
      <c r="DFS54" s="308"/>
      <c r="DFT54" s="308"/>
      <c r="DFU54" s="308"/>
      <c r="DFV54" s="308"/>
      <c r="DFW54" s="308"/>
      <c r="DFX54" s="308"/>
      <c r="DFY54" s="308"/>
      <c r="DFZ54" s="308"/>
      <c r="DGA54" s="308"/>
      <c r="DGB54" s="308"/>
      <c r="DGC54" s="308"/>
      <c r="DGD54" s="308"/>
      <c r="DGE54" s="308"/>
      <c r="DGF54" s="308"/>
      <c r="DGG54" s="308"/>
      <c r="DGH54" s="308"/>
      <c r="DGI54" s="308"/>
      <c r="DGJ54" s="308"/>
      <c r="DGK54" s="308"/>
      <c r="DGL54" s="308"/>
      <c r="DGM54" s="308"/>
      <c r="DGN54" s="308"/>
      <c r="DGO54" s="308"/>
      <c r="DGP54" s="308"/>
      <c r="DGQ54" s="308"/>
      <c r="DGR54" s="308"/>
      <c r="DGS54" s="308"/>
      <c r="DGT54" s="308"/>
      <c r="DGU54" s="308"/>
      <c r="DGV54" s="308"/>
      <c r="DGW54" s="308"/>
      <c r="DGX54" s="308"/>
      <c r="DGY54" s="308"/>
      <c r="DGZ54" s="308"/>
      <c r="DHA54" s="308"/>
      <c r="DHB54" s="308"/>
      <c r="DHC54" s="308"/>
      <c r="DHD54" s="308"/>
      <c r="DHE54" s="308"/>
      <c r="DHF54" s="308"/>
      <c r="DHG54" s="308"/>
      <c r="DHH54" s="308"/>
      <c r="DHI54" s="308"/>
      <c r="DHJ54" s="308"/>
      <c r="DHK54" s="308"/>
      <c r="DHL54" s="308"/>
      <c r="DHM54" s="308"/>
      <c r="DHN54" s="308"/>
      <c r="DHO54" s="308"/>
      <c r="DHP54" s="308"/>
      <c r="DHQ54" s="308"/>
      <c r="DHR54" s="308"/>
      <c r="DHS54" s="308"/>
      <c r="DHT54" s="308"/>
      <c r="DHU54" s="308"/>
      <c r="DHV54" s="308"/>
      <c r="DHW54" s="308"/>
      <c r="DHX54" s="308"/>
      <c r="DHY54" s="308"/>
      <c r="DHZ54" s="308"/>
      <c r="DIA54" s="308"/>
      <c r="DIB54" s="308"/>
      <c r="DIC54" s="308"/>
      <c r="DID54" s="308"/>
      <c r="DIE54" s="308"/>
      <c r="DIF54" s="308"/>
      <c r="DIG54" s="308"/>
      <c r="DIH54" s="308"/>
      <c r="DII54" s="308"/>
      <c r="DIJ54" s="308"/>
      <c r="DIK54" s="308"/>
      <c r="DIL54" s="308"/>
      <c r="DIM54" s="308"/>
      <c r="DIN54" s="308"/>
      <c r="DIO54" s="308"/>
      <c r="DIP54" s="308"/>
      <c r="DIQ54" s="308"/>
      <c r="DIR54" s="308"/>
      <c r="DIS54" s="308"/>
      <c r="DIT54" s="308"/>
      <c r="DIU54" s="308"/>
      <c r="DIV54" s="308"/>
      <c r="DIW54" s="308"/>
      <c r="DIX54" s="308"/>
      <c r="DIY54" s="308"/>
      <c r="DIZ54" s="308"/>
      <c r="DJA54" s="308"/>
      <c r="DJB54" s="308"/>
      <c r="DJC54" s="308"/>
      <c r="DJD54" s="308"/>
      <c r="DJE54" s="308"/>
      <c r="DJF54" s="308"/>
      <c r="DJG54" s="308"/>
      <c r="DJH54" s="308"/>
      <c r="DJI54" s="308"/>
      <c r="DJJ54" s="308"/>
      <c r="DJK54" s="308"/>
      <c r="DJL54" s="308"/>
      <c r="DJM54" s="308"/>
      <c r="DJN54" s="308"/>
      <c r="DJO54" s="308"/>
      <c r="DJP54" s="308"/>
      <c r="DJQ54" s="308"/>
      <c r="DJR54" s="308"/>
      <c r="DJS54" s="308"/>
      <c r="DJT54" s="308"/>
      <c r="DJU54" s="308"/>
      <c r="DJV54" s="308"/>
      <c r="DJW54" s="308"/>
      <c r="DJX54" s="308"/>
      <c r="DJY54" s="308"/>
      <c r="DJZ54" s="308"/>
      <c r="DKA54" s="308"/>
      <c r="DKB54" s="308"/>
      <c r="DKC54" s="308"/>
      <c r="DKD54" s="308"/>
      <c r="DKE54" s="308"/>
      <c r="DKF54" s="308"/>
      <c r="DKG54" s="308"/>
      <c r="DKH54" s="308"/>
      <c r="DKI54" s="308"/>
      <c r="DKJ54" s="308"/>
      <c r="DKK54" s="308"/>
      <c r="DKL54" s="308"/>
      <c r="DKM54" s="308"/>
      <c r="DKN54" s="308"/>
      <c r="DKO54" s="308"/>
      <c r="DKP54" s="308"/>
      <c r="DKQ54" s="308"/>
      <c r="DKR54" s="308"/>
      <c r="DKS54" s="308"/>
      <c r="DKT54" s="308"/>
      <c r="DKU54" s="308"/>
      <c r="DKV54" s="308"/>
      <c r="DKW54" s="308"/>
      <c r="DKX54" s="308"/>
      <c r="DKY54" s="308"/>
      <c r="DKZ54" s="308"/>
      <c r="DLA54" s="308"/>
      <c r="DLB54" s="308"/>
      <c r="DLC54" s="308"/>
      <c r="DLD54" s="308"/>
      <c r="DLE54" s="308"/>
      <c r="DLF54" s="308"/>
      <c r="DLG54" s="308"/>
      <c r="DLH54" s="308"/>
      <c r="DLI54" s="308"/>
      <c r="DLJ54" s="308"/>
      <c r="DLK54" s="308"/>
      <c r="DLL54" s="308"/>
      <c r="DLM54" s="308"/>
      <c r="DLN54" s="308"/>
      <c r="DLO54" s="308"/>
      <c r="DLP54" s="308"/>
      <c r="DLQ54" s="308"/>
      <c r="DLR54" s="308"/>
      <c r="DLS54" s="308"/>
      <c r="DLT54" s="308"/>
      <c r="DLU54" s="308"/>
      <c r="DLV54" s="308"/>
      <c r="DLW54" s="308"/>
      <c r="DLX54" s="308"/>
      <c r="DLY54" s="308"/>
      <c r="DLZ54" s="308"/>
      <c r="DMA54" s="308"/>
      <c r="DMB54" s="308"/>
      <c r="DMC54" s="308"/>
      <c r="DMD54" s="308"/>
      <c r="DME54" s="308"/>
      <c r="DMF54" s="308"/>
      <c r="DMG54" s="308"/>
      <c r="DMH54" s="308"/>
      <c r="DMI54" s="308"/>
      <c r="DMJ54" s="308"/>
      <c r="DMK54" s="308"/>
      <c r="DML54" s="308"/>
      <c r="DMM54" s="308"/>
      <c r="DMN54" s="308"/>
      <c r="DMO54" s="308"/>
      <c r="DMP54" s="308"/>
      <c r="DMQ54" s="308"/>
      <c r="DMR54" s="308"/>
      <c r="DMS54" s="308"/>
      <c r="DMT54" s="308"/>
      <c r="DMU54" s="308"/>
      <c r="DMV54" s="308"/>
      <c r="DMW54" s="308"/>
      <c r="DMX54" s="308"/>
      <c r="DMY54" s="308"/>
      <c r="DMZ54" s="308"/>
      <c r="DNA54" s="308"/>
      <c r="DNB54" s="308"/>
      <c r="DNC54" s="308"/>
      <c r="DND54" s="308"/>
      <c r="DNE54" s="308"/>
      <c r="DNF54" s="308"/>
      <c r="DNG54" s="308"/>
      <c r="DNH54" s="308"/>
      <c r="DNI54" s="308"/>
      <c r="DNJ54" s="308"/>
      <c r="DNK54" s="308"/>
      <c r="DNL54" s="308"/>
      <c r="DNM54" s="308"/>
      <c r="DNN54" s="308"/>
      <c r="DNO54" s="308"/>
      <c r="DNP54" s="308"/>
      <c r="DNQ54" s="308"/>
      <c r="DNR54" s="308"/>
      <c r="DNS54" s="308"/>
      <c r="DNT54" s="308"/>
      <c r="DNU54" s="308"/>
      <c r="DNV54" s="308"/>
      <c r="DNW54" s="308"/>
      <c r="DNX54" s="308"/>
      <c r="DNY54" s="308"/>
      <c r="DNZ54" s="308"/>
      <c r="DOA54" s="308"/>
      <c r="DOB54" s="308"/>
      <c r="DOC54" s="308"/>
      <c r="DOD54" s="308"/>
      <c r="DOE54" s="308"/>
      <c r="DOF54" s="308"/>
      <c r="DOG54" s="308"/>
      <c r="DOH54" s="308"/>
      <c r="DOI54" s="308"/>
      <c r="DOJ54" s="308"/>
      <c r="DOK54" s="308"/>
      <c r="DOL54" s="308"/>
      <c r="DOM54" s="308"/>
      <c r="DON54" s="308"/>
      <c r="DOO54" s="308"/>
      <c r="DOP54" s="308"/>
      <c r="DOQ54" s="308"/>
      <c r="DOR54" s="308"/>
      <c r="DOS54" s="308"/>
      <c r="DOT54" s="308"/>
      <c r="DOU54" s="308"/>
      <c r="DOV54" s="308"/>
      <c r="DOW54" s="308"/>
      <c r="DOX54" s="308"/>
      <c r="DOY54" s="308"/>
      <c r="DOZ54" s="308"/>
      <c r="DPA54" s="308"/>
      <c r="DPB54" s="308"/>
      <c r="DPC54" s="308"/>
      <c r="DPD54" s="308"/>
      <c r="DPE54" s="308"/>
      <c r="DPF54" s="308"/>
      <c r="DPG54" s="308"/>
      <c r="DPH54" s="308"/>
      <c r="DPI54" s="308"/>
      <c r="DPJ54" s="308"/>
      <c r="DPK54" s="308"/>
      <c r="DPL54" s="308"/>
      <c r="DPM54" s="308"/>
      <c r="DPN54" s="308"/>
      <c r="DPO54" s="308"/>
      <c r="DPP54" s="308"/>
      <c r="DPQ54" s="308"/>
      <c r="DPR54" s="308"/>
      <c r="DPS54" s="308"/>
      <c r="DPT54" s="308"/>
      <c r="DPU54" s="308"/>
      <c r="DPV54" s="308"/>
      <c r="DPW54" s="308"/>
      <c r="DPX54" s="308"/>
      <c r="DPY54" s="308"/>
      <c r="DPZ54" s="308"/>
      <c r="DQA54" s="308"/>
      <c r="DQB54" s="308"/>
      <c r="DQC54" s="308"/>
      <c r="DQD54" s="308"/>
      <c r="DQE54" s="308"/>
      <c r="DQF54" s="308"/>
      <c r="DQG54" s="308"/>
      <c r="DQH54" s="308"/>
      <c r="DQI54" s="308"/>
      <c r="DQJ54" s="308"/>
      <c r="DQK54" s="308"/>
      <c r="DQL54" s="308"/>
      <c r="DQM54" s="308"/>
      <c r="DQN54" s="308"/>
      <c r="DQO54" s="308"/>
      <c r="DQP54" s="308"/>
      <c r="DQQ54" s="308"/>
      <c r="DQR54" s="308"/>
      <c r="DQS54" s="308"/>
      <c r="DQT54" s="308"/>
      <c r="DQU54" s="308"/>
      <c r="DQV54" s="308"/>
      <c r="DQW54" s="308"/>
      <c r="DQX54" s="308"/>
      <c r="DQY54" s="308"/>
      <c r="DQZ54" s="308"/>
      <c r="DRA54" s="308"/>
      <c r="DRB54" s="308"/>
      <c r="DRC54" s="308"/>
      <c r="DRD54" s="308"/>
      <c r="DRE54" s="308"/>
      <c r="DRF54" s="308"/>
      <c r="DRG54" s="308"/>
      <c r="DRH54" s="308"/>
      <c r="DRI54" s="308"/>
      <c r="DRJ54" s="308"/>
      <c r="DRK54" s="308"/>
      <c r="DRL54" s="308"/>
      <c r="DRM54" s="308"/>
      <c r="DRN54" s="308"/>
      <c r="DRO54" s="308"/>
      <c r="DRP54" s="308"/>
      <c r="DRQ54" s="308"/>
      <c r="DRR54" s="308"/>
      <c r="DRS54" s="308"/>
      <c r="DRT54" s="308"/>
      <c r="DRU54" s="308"/>
      <c r="DRV54" s="308"/>
      <c r="DRW54" s="308"/>
      <c r="DRX54" s="308"/>
      <c r="DRY54" s="308"/>
      <c r="DRZ54" s="308"/>
      <c r="DSA54" s="308"/>
      <c r="DSB54" s="308"/>
      <c r="DSC54" s="308"/>
      <c r="DSD54" s="308"/>
      <c r="DSE54" s="308"/>
      <c r="DSF54" s="308"/>
      <c r="DSG54" s="308"/>
      <c r="DSH54" s="308"/>
      <c r="DSI54" s="308"/>
      <c r="DSJ54" s="308"/>
      <c r="DSK54" s="308"/>
      <c r="DSL54" s="308"/>
      <c r="DSM54" s="308"/>
      <c r="DSN54" s="308"/>
      <c r="DSO54" s="308"/>
      <c r="DSP54" s="308"/>
      <c r="DSQ54" s="308"/>
      <c r="DSR54" s="308"/>
      <c r="DSS54" s="308"/>
      <c r="DST54" s="308"/>
      <c r="DSU54" s="308"/>
      <c r="DSV54" s="308"/>
      <c r="DSW54" s="308"/>
      <c r="DSX54" s="308"/>
      <c r="DSY54" s="308"/>
      <c r="DSZ54" s="308"/>
      <c r="DTA54" s="308"/>
      <c r="DTB54" s="308"/>
      <c r="DTC54" s="308"/>
      <c r="DTD54" s="308"/>
      <c r="DTE54" s="308"/>
      <c r="DTF54" s="308"/>
      <c r="DTG54" s="308"/>
      <c r="DTH54" s="308"/>
      <c r="DTI54" s="308"/>
      <c r="DTJ54" s="308"/>
      <c r="DTK54" s="308"/>
      <c r="DTL54" s="308"/>
      <c r="DTM54" s="308"/>
      <c r="DTN54" s="308"/>
      <c r="DTO54" s="308"/>
      <c r="DTP54" s="308"/>
      <c r="DTQ54" s="308"/>
      <c r="DTR54" s="308"/>
      <c r="DTS54" s="308"/>
      <c r="DTT54" s="308"/>
      <c r="DTU54" s="308"/>
      <c r="DTV54" s="308"/>
      <c r="DTW54" s="308"/>
      <c r="DTX54" s="308"/>
      <c r="DTY54" s="308"/>
      <c r="DTZ54" s="308"/>
      <c r="DUA54" s="308"/>
      <c r="DUB54" s="308"/>
      <c r="DUC54" s="308"/>
      <c r="DUD54" s="308"/>
      <c r="DUE54" s="308"/>
      <c r="DUF54" s="308"/>
      <c r="DUG54" s="308"/>
      <c r="DUH54" s="308"/>
      <c r="DUI54" s="308"/>
      <c r="DUJ54" s="308"/>
      <c r="DUK54" s="308"/>
      <c r="DUL54" s="308"/>
      <c r="DUM54" s="308"/>
      <c r="DUN54" s="308"/>
      <c r="DUO54" s="308"/>
      <c r="DUP54" s="308"/>
      <c r="DUQ54" s="308"/>
      <c r="DUR54" s="308"/>
      <c r="DUS54" s="308"/>
      <c r="DUT54" s="308"/>
      <c r="DUU54" s="308"/>
      <c r="DUV54" s="308"/>
      <c r="DUW54" s="308"/>
      <c r="DUX54" s="308"/>
      <c r="DUY54" s="308"/>
      <c r="DUZ54" s="308"/>
      <c r="DVA54" s="308"/>
      <c r="DVB54" s="308"/>
      <c r="DVC54" s="308"/>
      <c r="DVD54" s="308"/>
      <c r="DVE54" s="308"/>
      <c r="DVF54" s="308"/>
      <c r="DVG54" s="308"/>
      <c r="DVH54" s="308"/>
      <c r="DVI54" s="308"/>
      <c r="DVJ54" s="308"/>
      <c r="DVK54" s="308"/>
      <c r="DVL54" s="308"/>
      <c r="DVM54" s="308"/>
      <c r="DVN54" s="308"/>
      <c r="DVO54" s="308"/>
      <c r="DVP54" s="308"/>
      <c r="DVQ54" s="308"/>
      <c r="DVR54" s="308"/>
      <c r="DVS54" s="308"/>
      <c r="DVT54" s="308"/>
      <c r="DVU54" s="308"/>
      <c r="DVV54" s="308"/>
      <c r="DVW54" s="308"/>
      <c r="DVX54" s="308"/>
      <c r="DVY54" s="308"/>
      <c r="DVZ54" s="308"/>
      <c r="DWA54" s="308"/>
      <c r="DWB54" s="308"/>
      <c r="DWC54" s="308"/>
      <c r="DWD54" s="308"/>
      <c r="DWE54" s="308"/>
      <c r="DWF54" s="308"/>
      <c r="DWG54" s="308"/>
      <c r="DWH54" s="308"/>
      <c r="DWI54" s="308"/>
      <c r="DWJ54" s="308"/>
      <c r="DWK54" s="308"/>
      <c r="DWL54" s="308"/>
      <c r="DWM54" s="308"/>
      <c r="DWN54" s="308"/>
      <c r="DWO54" s="308"/>
      <c r="DWP54" s="308"/>
      <c r="DWQ54" s="308"/>
      <c r="DWR54" s="308"/>
      <c r="DWS54" s="308"/>
      <c r="DWT54" s="308"/>
      <c r="DWU54" s="308"/>
      <c r="DWV54" s="308"/>
      <c r="DWW54" s="308"/>
      <c r="DWX54" s="308"/>
      <c r="DWY54" s="308"/>
      <c r="DWZ54" s="308"/>
      <c r="DXA54" s="308"/>
      <c r="DXB54" s="308"/>
      <c r="DXC54" s="308"/>
      <c r="DXD54" s="308"/>
      <c r="DXE54" s="308"/>
      <c r="DXF54" s="308"/>
      <c r="DXG54" s="308"/>
      <c r="DXH54" s="308"/>
      <c r="DXI54" s="308"/>
      <c r="DXJ54" s="308"/>
      <c r="DXK54" s="308"/>
      <c r="DXL54" s="308"/>
      <c r="DXM54" s="308"/>
      <c r="DXN54" s="308"/>
      <c r="DXO54" s="308"/>
      <c r="DXP54" s="308"/>
      <c r="DXQ54" s="308"/>
      <c r="DXR54" s="308"/>
      <c r="DXS54" s="308"/>
      <c r="DXT54" s="308"/>
      <c r="DXU54" s="308"/>
      <c r="DXV54" s="308"/>
      <c r="DXW54" s="308"/>
      <c r="DXX54" s="308"/>
      <c r="DXY54" s="308"/>
      <c r="DXZ54" s="308"/>
      <c r="DYA54" s="308"/>
      <c r="DYB54" s="308"/>
      <c r="DYC54" s="308"/>
      <c r="DYD54" s="308"/>
      <c r="DYE54" s="308"/>
      <c r="DYF54" s="308"/>
      <c r="DYG54" s="308"/>
      <c r="DYH54" s="308"/>
      <c r="DYI54" s="308"/>
      <c r="DYJ54" s="308"/>
      <c r="DYK54" s="308"/>
      <c r="DYL54" s="308"/>
      <c r="DYM54" s="308"/>
      <c r="DYN54" s="308"/>
      <c r="DYO54" s="308"/>
      <c r="DYP54" s="308"/>
      <c r="DYQ54" s="308"/>
      <c r="DYR54" s="308"/>
      <c r="DYS54" s="308"/>
      <c r="DYT54" s="308"/>
      <c r="DYU54" s="308"/>
      <c r="DYV54" s="308"/>
      <c r="DYW54" s="308"/>
      <c r="DYX54" s="308"/>
      <c r="DYY54" s="308"/>
      <c r="DYZ54" s="308"/>
      <c r="DZA54" s="308"/>
      <c r="DZB54" s="308"/>
      <c r="DZC54" s="308"/>
      <c r="DZD54" s="308"/>
      <c r="DZE54" s="308"/>
      <c r="DZF54" s="308"/>
      <c r="DZG54" s="308"/>
      <c r="DZH54" s="308"/>
      <c r="DZI54" s="308"/>
      <c r="DZJ54" s="308"/>
      <c r="DZK54" s="308"/>
      <c r="DZL54" s="308"/>
      <c r="DZM54" s="308"/>
      <c r="DZN54" s="308"/>
      <c r="DZO54" s="308"/>
      <c r="DZP54" s="308"/>
      <c r="DZQ54" s="308"/>
      <c r="DZR54" s="308"/>
      <c r="DZS54" s="308"/>
      <c r="DZT54" s="308"/>
      <c r="DZU54" s="308"/>
      <c r="DZV54" s="308"/>
      <c r="DZW54" s="308"/>
      <c r="DZX54" s="308"/>
      <c r="DZY54" s="308"/>
      <c r="DZZ54" s="308"/>
      <c r="EAA54" s="308"/>
      <c r="EAB54" s="308"/>
      <c r="EAC54" s="308"/>
      <c r="EAD54" s="308"/>
      <c r="EAE54" s="308"/>
      <c r="EAF54" s="308"/>
      <c r="EAG54" s="308"/>
      <c r="EAH54" s="308"/>
      <c r="EAI54" s="308"/>
      <c r="EAJ54" s="308"/>
      <c r="EAK54" s="308"/>
      <c r="EAL54" s="308"/>
      <c r="EAM54" s="308"/>
      <c r="EAN54" s="308"/>
      <c r="EAO54" s="308"/>
      <c r="EAP54" s="308"/>
      <c r="EAQ54" s="308"/>
      <c r="EAR54" s="308"/>
      <c r="EAS54" s="308"/>
      <c r="EAT54" s="308"/>
      <c r="EAU54" s="308"/>
      <c r="EAV54" s="308"/>
      <c r="EAW54" s="308"/>
      <c r="EAX54" s="308"/>
      <c r="EAY54" s="308"/>
      <c r="EAZ54" s="308"/>
      <c r="EBA54" s="308"/>
      <c r="EBB54" s="308"/>
      <c r="EBC54" s="308"/>
      <c r="EBD54" s="308"/>
      <c r="EBE54" s="308"/>
      <c r="EBF54" s="308"/>
      <c r="EBG54" s="308"/>
      <c r="EBH54" s="308"/>
      <c r="EBI54" s="308"/>
      <c r="EBJ54" s="308"/>
      <c r="EBK54" s="308"/>
      <c r="EBL54" s="308"/>
      <c r="EBM54" s="308"/>
      <c r="EBN54" s="308"/>
      <c r="EBO54" s="308"/>
      <c r="EBP54" s="308"/>
      <c r="EBQ54" s="308"/>
      <c r="EBR54" s="308"/>
      <c r="EBS54" s="308"/>
      <c r="EBT54" s="308"/>
      <c r="EBU54" s="308"/>
      <c r="EBV54" s="308"/>
      <c r="EBW54" s="308"/>
      <c r="EBX54" s="308"/>
      <c r="EBY54" s="308"/>
      <c r="EBZ54" s="308"/>
      <c r="ECA54" s="308"/>
      <c r="ECB54" s="308"/>
      <c r="ECC54" s="308"/>
      <c r="ECD54" s="308"/>
      <c r="ECE54" s="308"/>
      <c r="ECF54" s="308"/>
      <c r="ECG54" s="308"/>
      <c r="ECH54" s="308"/>
      <c r="ECI54" s="308"/>
      <c r="ECJ54" s="308"/>
      <c r="ECK54" s="308"/>
      <c r="ECL54" s="308"/>
      <c r="ECM54" s="308"/>
      <c r="ECN54" s="308"/>
      <c r="ECO54" s="308"/>
      <c r="ECP54" s="308"/>
      <c r="ECQ54" s="308"/>
      <c r="ECR54" s="308"/>
      <c r="ECS54" s="308"/>
      <c r="ECT54" s="308"/>
      <c r="ECU54" s="308"/>
      <c r="ECV54" s="308"/>
      <c r="ECW54" s="308"/>
      <c r="ECX54" s="308"/>
      <c r="ECY54" s="308"/>
      <c r="ECZ54" s="308"/>
      <c r="EDA54" s="308"/>
      <c r="EDB54" s="308"/>
      <c r="EDC54" s="308"/>
      <c r="EDD54" s="308"/>
      <c r="EDE54" s="308"/>
      <c r="EDF54" s="308"/>
      <c r="EDG54" s="308"/>
      <c r="EDH54" s="308"/>
      <c r="EDI54" s="308"/>
      <c r="EDJ54" s="308"/>
      <c r="EDK54" s="308"/>
      <c r="EDL54" s="308"/>
      <c r="EDM54" s="308"/>
      <c r="EDN54" s="308"/>
      <c r="EDO54" s="308"/>
      <c r="EDP54" s="308"/>
      <c r="EDQ54" s="308"/>
      <c r="EDR54" s="308"/>
      <c r="EDS54" s="308"/>
      <c r="EDT54" s="308"/>
      <c r="EDU54" s="308"/>
      <c r="EDV54" s="308"/>
      <c r="EDW54" s="308"/>
      <c r="EDX54" s="308"/>
      <c r="EDY54" s="308"/>
      <c r="EDZ54" s="308"/>
      <c r="EEA54" s="308"/>
      <c r="EEB54" s="308"/>
      <c r="EEC54" s="308"/>
      <c r="EED54" s="308"/>
      <c r="EEE54" s="308"/>
      <c r="EEF54" s="308"/>
      <c r="EEG54" s="308"/>
      <c r="EEH54" s="308"/>
      <c r="EEI54" s="308"/>
      <c r="EEJ54" s="308"/>
      <c r="EEK54" s="308"/>
      <c r="EEL54" s="308"/>
      <c r="EEM54" s="308"/>
      <c r="EEN54" s="308"/>
      <c r="EEO54" s="308"/>
      <c r="EEP54" s="308"/>
      <c r="EEQ54" s="308"/>
      <c r="EER54" s="308"/>
      <c r="EES54" s="308"/>
      <c r="EET54" s="308"/>
      <c r="EEU54" s="308"/>
      <c r="EEV54" s="308"/>
      <c r="EEW54" s="308"/>
      <c r="EEX54" s="308"/>
      <c r="EEY54" s="308"/>
      <c r="EEZ54" s="308"/>
      <c r="EFA54" s="308"/>
      <c r="EFB54" s="308"/>
      <c r="EFC54" s="308"/>
      <c r="EFD54" s="308"/>
      <c r="EFE54" s="308"/>
      <c r="EFF54" s="308"/>
      <c r="EFG54" s="308"/>
      <c r="EFH54" s="308"/>
      <c r="EFI54" s="308"/>
      <c r="EFJ54" s="308"/>
      <c r="EFK54" s="308"/>
      <c r="EFL54" s="308"/>
      <c r="EFM54" s="308"/>
      <c r="EFN54" s="308"/>
      <c r="EFO54" s="308"/>
      <c r="EFP54" s="308"/>
      <c r="EFQ54" s="308"/>
      <c r="EFR54" s="308"/>
      <c r="EFS54" s="308"/>
      <c r="EFT54" s="308"/>
      <c r="EFU54" s="308"/>
      <c r="EFV54" s="308"/>
      <c r="EFW54" s="308"/>
      <c r="EFX54" s="308"/>
      <c r="EFY54" s="308"/>
      <c r="EFZ54" s="308"/>
      <c r="EGA54" s="308"/>
      <c r="EGB54" s="308"/>
      <c r="EGC54" s="308"/>
      <c r="EGD54" s="308"/>
      <c r="EGE54" s="308"/>
      <c r="EGF54" s="308"/>
      <c r="EGG54" s="308"/>
      <c r="EGH54" s="308"/>
      <c r="EGI54" s="308"/>
      <c r="EGJ54" s="308"/>
      <c r="EGK54" s="308"/>
      <c r="EGL54" s="308"/>
      <c r="EGM54" s="308"/>
      <c r="EGN54" s="308"/>
      <c r="EGO54" s="308"/>
      <c r="EGP54" s="308"/>
      <c r="EGQ54" s="308"/>
      <c r="EGR54" s="308"/>
      <c r="EGS54" s="308"/>
      <c r="EGT54" s="308"/>
      <c r="EGU54" s="308"/>
      <c r="EGV54" s="308"/>
      <c r="EGW54" s="308"/>
      <c r="EGX54" s="308"/>
      <c r="EGY54" s="308"/>
      <c r="EGZ54" s="308"/>
      <c r="EHA54" s="308"/>
      <c r="EHB54" s="308"/>
      <c r="EHC54" s="308"/>
      <c r="EHD54" s="308"/>
      <c r="EHE54" s="308"/>
      <c r="EHF54" s="308"/>
      <c r="EHG54" s="308"/>
      <c r="EHH54" s="308"/>
      <c r="EHI54" s="308"/>
      <c r="EHJ54" s="308"/>
      <c r="EHK54" s="308"/>
      <c r="EHL54" s="308"/>
      <c r="EHM54" s="308"/>
      <c r="EHN54" s="308"/>
      <c r="EHO54" s="308"/>
      <c r="EHP54" s="308"/>
      <c r="EHQ54" s="308"/>
      <c r="EHR54" s="308"/>
      <c r="EHS54" s="308"/>
      <c r="EHT54" s="308"/>
      <c r="EHU54" s="308"/>
      <c r="EHV54" s="308"/>
      <c r="EHW54" s="308"/>
      <c r="EHX54" s="308"/>
      <c r="EHY54" s="308"/>
      <c r="EHZ54" s="308"/>
      <c r="EIA54" s="308"/>
      <c r="EIB54" s="308"/>
      <c r="EIC54" s="308"/>
      <c r="EID54" s="308"/>
      <c r="EIE54" s="308"/>
      <c r="EIF54" s="308"/>
      <c r="EIG54" s="308"/>
      <c r="EIH54" s="308"/>
      <c r="EII54" s="308"/>
      <c r="EIJ54" s="308"/>
      <c r="EIK54" s="308"/>
      <c r="EIL54" s="308"/>
      <c r="EIM54" s="308"/>
      <c r="EIN54" s="308"/>
      <c r="EIO54" s="308"/>
      <c r="EIP54" s="308"/>
      <c r="EIQ54" s="308"/>
      <c r="EIR54" s="308"/>
      <c r="EIS54" s="308"/>
      <c r="EIT54" s="308"/>
      <c r="EIU54" s="308"/>
      <c r="EIV54" s="308"/>
      <c r="EIW54" s="308"/>
      <c r="EIX54" s="308"/>
      <c r="EIY54" s="308"/>
      <c r="EIZ54" s="308"/>
      <c r="EJA54" s="308"/>
      <c r="EJB54" s="308"/>
      <c r="EJC54" s="308"/>
      <c r="EJD54" s="308"/>
      <c r="EJE54" s="308"/>
      <c r="EJF54" s="308"/>
      <c r="EJG54" s="308"/>
      <c r="EJH54" s="308"/>
      <c r="EJI54" s="308"/>
      <c r="EJJ54" s="308"/>
      <c r="EJK54" s="308"/>
      <c r="EJL54" s="308"/>
      <c r="EJM54" s="308"/>
      <c r="EJN54" s="308"/>
      <c r="EJO54" s="308"/>
      <c r="EJP54" s="308"/>
      <c r="EJQ54" s="308"/>
      <c r="EJR54" s="308"/>
      <c r="EJS54" s="308"/>
      <c r="EJT54" s="308"/>
      <c r="EJU54" s="308"/>
      <c r="EJV54" s="308"/>
      <c r="EJW54" s="308"/>
      <c r="EJX54" s="308"/>
      <c r="EJY54" s="308"/>
      <c r="EJZ54" s="308"/>
      <c r="EKA54" s="308"/>
      <c r="EKB54" s="308"/>
      <c r="EKC54" s="308"/>
      <c r="EKD54" s="308"/>
      <c r="EKE54" s="308"/>
      <c r="EKF54" s="308"/>
      <c r="EKG54" s="308"/>
      <c r="EKH54" s="308"/>
      <c r="EKI54" s="308"/>
      <c r="EKJ54" s="308"/>
      <c r="EKK54" s="308"/>
      <c r="EKL54" s="308"/>
      <c r="EKM54" s="308"/>
      <c r="EKN54" s="308"/>
      <c r="EKO54" s="308"/>
      <c r="EKP54" s="308"/>
      <c r="EKQ54" s="308"/>
      <c r="EKR54" s="308"/>
      <c r="EKS54" s="308"/>
      <c r="EKT54" s="308"/>
      <c r="EKU54" s="308"/>
      <c r="EKV54" s="308"/>
      <c r="EKW54" s="308"/>
      <c r="EKX54" s="308"/>
      <c r="EKY54" s="308"/>
      <c r="EKZ54" s="308"/>
      <c r="ELA54" s="308"/>
      <c r="ELB54" s="308"/>
      <c r="ELC54" s="308"/>
      <c r="ELD54" s="308"/>
      <c r="ELE54" s="308"/>
      <c r="ELF54" s="308"/>
      <c r="ELG54" s="308"/>
      <c r="ELH54" s="308"/>
      <c r="ELI54" s="308"/>
      <c r="ELJ54" s="308"/>
      <c r="ELK54" s="308"/>
      <c r="ELL54" s="308"/>
      <c r="ELM54" s="308"/>
      <c r="ELN54" s="308"/>
      <c r="ELO54" s="308"/>
      <c r="ELP54" s="308"/>
      <c r="ELQ54" s="308"/>
      <c r="ELR54" s="308"/>
      <c r="ELS54" s="308"/>
      <c r="ELT54" s="308"/>
      <c r="ELU54" s="308"/>
      <c r="ELV54" s="308"/>
      <c r="ELW54" s="308"/>
      <c r="ELX54" s="308"/>
      <c r="ELY54" s="308"/>
      <c r="ELZ54" s="308"/>
      <c r="EMA54" s="308"/>
      <c r="EMB54" s="308"/>
      <c r="EMC54" s="308"/>
      <c r="EMD54" s="308"/>
      <c r="EME54" s="308"/>
      <c r="EMF54" s="308"/>
      <c r="EMG54" s="308"/>
      <c r="EMH54" s="308"/>
      <c r="EMI54" s="308"/>
      <c r="EMJ54" s="308"/>
      <c r="EMK54" s="308"/>
      <c r="EML54" s="308"/>
      <c r="EMM54" s="308"/>
      <c r="EMN54" s="308"/>
      <c r="EMO54" s="308"/>
      <c r="EMP54" s="308"/>
      <c r="EMQ54" s="308"/>
      <c r="EMR54" s="308"/>
      <c r="EMS54" s="308"/>
      <c r="EMT54" s="308"/>
      <c r="EMU54" s="308"/>
      <c r="EMV54" s="308"/>
      <c r="EMW54" s="308"/>
      <c r="EMX54" s="308"/>
      <c r="EMY54" s="308"/>
      <c r="EMZ54" s="308"/>
      <c r="ENA54" s="308"/>
      <c r="ENB54" s="308"/>
      <c r="ENC54" s="308"/>
      <c r="END54" s="308"/>
      <c r="ENE54" s="308"/>
      <c r="ENF54" s="308"/>
      <c r="ENG54" s="308"/>
      <c r="ENH54" s="308"/>
      <c r="ENI54" s="308"/>
      <c r="ENJ54" s="308"/>
      <c r="ENK54" s="308"/>
      <c r="ENL54" s="308"/>
      <c r="ENM54" s="308"/>
      <c r="ENN54" s="308"/>
      <c r="ENO54" s="308"/>
      <c r="ENP54" s="308"/>
      <c r="ENQ54" s="308"/>
      <c r="ENR54" s="308"/>
      <c r="ENS54" s="308"/>
      <c r="ENT54" s="308"/>
      <c r="ENU54" s="308"/>
      <c r="ENV54" s="308"/>
      <c r="ENW54" s="308"/>
      <c r="ENX54" s="308"/>
      <c r="ENY54" s="308"/>
      <c r="ENZ54" s="308"/>
      <c r="EOA54" s="308"/>
      <c r="EOB54" s="308"/>
      <c r="EOC54" s="308"/>
      <c r="EOD54" s="308"/>
      <c r="EOE54" s="308"/>
      <c r="EOF54" s="308"/>
      <c r="EOG54" s="308"/>
      <c r="EOH54" s="308"/>
      <c r="EOI54" s="308"/>
      <c r="EOJ54" s="308"/>
      <c r="EOK54" s="308"/>
      <c r="EOL54" s="308"/>
      <c r="EOM54" s="308"/>
      <c r="EON54" s="308"/>
      <c r="EOO54" s="308"/>
      <c r="EOP54" s="308"/>
      <c r="EOQ54" s="308"/>
      <c r="EOR54" s="308"/>
      <c r="EOS54" s="308"/>
      <c r="EOT54" s="308"/>
      <c r="EOU54" s="308"/>
      <c r="EOV54" s="308"/>
      <c r="EOW54" s="308"/>
      <c r="EOX54" s="308"/>
      <c r="EOY54" s="308"/>
      <c r="EOZ54" s="308"/>
      <c r="EPA54" s="308"/>
      <c r="EPB54" s="308"/>
      <c r="EPC54" s="308"/>
      <c r="EPD54" s="308"/>
      <c r="EPE54" s="308"/>
      <c r="EPF54" s="308"/>
      <c r="EPG54" s="308"/>
      <c r="EPH54" s="308"/>
      <c r="EPI54" s="308"/>
      <c r="EPJ54" s="308"/>
      <c r="EPK54" s="308"/>
      <c r="EPL54" s="308"/>
      <c r="EPM54" s="308"/>
      <c r="EPN54" s="308"/>
      <c r="EPO54" s="308"/>
      <c r="EPP54" s="308"/>
      <c r="EPQ54" s="308"/>
      <c r="EPR54" s="308"/>
      <c r="EPS54" s="308"/>
      <c r="EPT54" s="308"/>
      <c r="EPU54" s="308"/>
      <c r="EPV54" s="308"/>
      <c r="EPW54" s="308"/>
      <c r="EPX54" s="308"/>
      <c r="EPY54" s="308"/>
      <c r="EPZ54" s="308"/>
      <c r="EQA54" s="308"/>
      <c r="EQB54" s="308"/>
      <c r="EQC54" s="308"/>
      <c r="EQD54" s="308"/>
      <c r="EQE54" s="308"/>
      <c r="EQF54" s="308"/>
      <c r="EQG54" s="308"/>
      <c r="EQH54" s="308"/>
      <c r="EQI54" s="308"/>
      <c r="EQJ54" s="308"/>
      <c r="EQK54" s="308"/>
      <c r="EQL54" s="308"/>
      <c r="EQM54" s="308"/>
      <c r="EQN54" s="308"/>
      <c r="EQO54" s="308"/>
      <c r="EQP54" s="308"/>
      <c r="EQQ54" s="308"/>
      <c r="EQR54" s="308"/>
      <c r="EQS54" s="308"/>
      <c r="EQT54" s="308"/>
      <c r="EQU54" s="308"/>
      <c r="EQV54" s="308"/>
      <c r="EQW54" s="308"/>
      <c r="EQX54" s="308"/>
      <c r="EQY54" s="308"/>
      <c r="EQZ54" s="308"/>
      <c r="ERA54" s="308"/>
      <c r="ERB54" s="308"/>
      <c r="ERC54" s="308"/>
      <c r="ERD54" s="308"/>
      <c r="ERE54" s="308"/>
      <c r="ERF54" s="308"/>
      <c r="ERG54" s="308"/>
      <c r="ERH54" s="308"/>
      <c r="ERI54" s="308"/>
      <c r="ERJ54" s="308"/>
      <c r="ERK54" s="308"/>
      <c r="ERL54" s="308"/>
      <c r="ERM54" s="308"/>
      <c r="ERN54" s="308"/>
      <c r="ERO54" s="308"/>
      <c r="ERP54" s="308"/>
      <c r="ERQ54" s="308"/>
      <c r="ERR54" s="308"/>
      <c r="ERS54" s="308"/>
      <c r="ERT54" s="308"/>
      <c r="ERU54" s="308"/>
      <c r="ERV54" s="308"/>
      <c r="ERW54" s="308"/>
      <c r="ERX54" s="308"/>
      <c r="ERY54" s="308"/>
      <c r="ERZ54" s="308"/>
      <c r="ESA54" s="308"/>
      <c r="ESB54" s="308"/>
      <c r="ESC54" s="308"/>
      <c r="ESD54" s="308"/>
      <c r="ESE54" s="308"/>
      <c r="ESF54" s="308"/>
      <c r="ESG54" s="308"/>
      <c r="ESH54" s="308"/>
      <c r="ESI54" s="308"/>
      <c r="ESJ54" s="308"/>
      <c r="ESK54" s="308"/>
      <c r="ESL54" s="308"/>
      <c r="ESM54" s="308"/>
      <c r="ESN54" s="308"/>
      <c r="ESO54" s="308"/>
      <c r="ESP54" s="308"/>
      <c r="ESQ54" s="308"/>
      <c r="ESR54" s="308"/>
      <c r="ESS54" s="308"/>
      <c r="EST54" s="308"/>
      <c r="ESU54" s="308"/>
      <c r="ESV54" s="308"/>
      <c r="ESW54" s="308"/>
      <c r="ESX54" s="308"/>
      <c r="ESY54" s="308"/>
      <c r="ESZ54" s="308"/>
      <c r="ETA54" s="308"/>
      <c r="ETB54" s="308"/>
      <c r="ETC54" s="308"/>
      <c r="ETD54" s="308"/>
      <c r="ETE54" s="308"/>
      <c r="ETF54" s="308"/>
      <c r="ETG54" s="308"/>
      <c r="ETH54" s="308"/>
      <c r="ETI54" s="308"/>
      <c r="ETJ54" s="308"/>
      <c r="ETK54" s="308"/>
      <c r="ETL54" s="308"/>
      <c r="ETM54" s="308"/>
      <c r="ETN54" s="308"/>
      <c r="ETO54" s="308"/>
      <c r="ETP54" s="308"/>
      <c r="ETQ54" s="308"/>
      <c r="ETR54" s="308"/>
      <c r="ETS54" s="308"/>
      <c r="ETT54" s="308"/>
      <c r="ETU54" s="308"/>
      <c r="ETV54" s="308"/>
      <c r="ETW54" s="308"/>
      <c r="ETX54" s="308"/>
      <c r="ETY54" s="308"/>
      <c r="ETZ54" s="308"/>
      <c r="EUA54" s="308"/>
      <c r="EUB54" s="308"/>
      <c r="EUC54" s="308"/>
      <c r="EUD54" s="308"/>
      <c r="EUE54" s="308"/>
      <c r="EUF54" s="308"/>
      <c r="EUG54" s="308"/>
      <c r="EUH54" s="308"/>
      <c r="EUI54" s="308"/>
      <c r="EUJ54" s="308"/>
      <c r="EUK54" s="308"/>
      <c r="EUL54" s="308"/>
      <c r="EUM54" s="308"/>
      <c r="EUN54" s="308"/>
      <c r="EUO54" s="308"/>
      <c r="EUP54" s="308"/>
      <c r="EUQ54" s="308"/>
      <c r="EUR54" s="308"/>
      <c r="EUS54" s="308"/>
      <c r="EUT54" s="308"/>
      <c r="EUU54" s="308"/>
      <c r="EUV54" s="308"/>
      <c r="EUW54" s="308"/>
      <c r="EUX54" s="308"/>
      <c r="EUY54" s="308"/>
      <c r="EUZ54" s="308"/>
      <c r="EVA54" s="308"/>
      <c r="EVB54" s="308"/>
      <c r="EVC54" s="308"/>
      <c r="EVD54" s="308"/>
      <c r="EVE54" s="308"/>
      <c r="EVF54" s="308"/>
      <c r="EVG54" s="308"/>
      <c r="EVH54" s="308"/>
      <c r="EVI54" s="308"/>
      <c r="EVJ54" s="308"/>
      <c r="EVK54" s="308"/>
      <c r="EVL54" s="308"/>
      <c r="EVM54" s="308"/>
      <c r="EVN54" s="308"/>
      <c r="EVO54" s="308"/>
      <c r="EVP54" s="308"/>
      <c r="EVQ54" s="308"/>
      <c r="EVR54" s="308"/>
      <c r="EVS54" s="308"/>
      <c r="EVT54" s="308"/>
      <c r="EVU54" s="308"/>
      <c r="EVV54" s="308"/>
      <c r="EVW54" s="308"/>
      <c r="EVX54" s="308"/>
      <c r="EVY54" s="308"/>
      <c r="EVZ54" s="308"/>
      <c r="EWA54" s="308"/>
      <c r="EWB54" s="308"/>
      <c r="EWC54" s="308"/>
      <c r="EWD54" s="308"/>
      <c r="EWE54" s="308"/>
      <c r="EWF54" s="308"/>
      <c r="EWG54" s="308"/>
      <c r="EWH54" s="308"/>
      <c r="EWI54" s="308"/>
      <c r="EWJ54" s="308"/>
      <c r="EWK54" s="308"/>
      <c r="EWL54" s="308"/>
      <c r="EWM54" s="308"/>
      <c r="EWN54" s="308"/>
      <c r="EWO54" s="308"/>
      <c r="EWP54" s="308"/>
      <c r="EWQ54" s="308"/>
      <c r="EWR54" s="308"/>
      <c r="EWS54" s="308"/>
      <c r="EWT54" s="308"/>
      <c r="EWU54" s="308"/>
      <c r="EWV54" s="308"/>
      <c r="EWW54" s="308"/>
      <c r="EWX54" s="308"/>
      <c r="EWY54" s="308"/>
      <c r="EWZ54" s="308"/>
      <c r="EXA54" s="308"/>
      <c r="EXB54" s="308"/>
      <c r="EXC54" s="308"/>
      <c r="EXD54" s="308"/>
      <c r="EXE54" s="308"/>
      <c r="EXF54" s="308"/>
      <c r="EXG54" s="308"/>
      <c r="EXH54" s="308"/>
      <c r="EXI54" s="308"/>
      <c r="EXJ54" s="308"/>
      <c r="EXK54" s="308"/>
      <c r="EXL54" s="308"/>
      <c r="EXM54" s="308"/>
      <c r="EXN54" s="308"/>
      <c r="EXO54" s="308"/>
      <c r="EXP54" s="308"/>
      <c r="EXQ54" s="308"/>
      <c r="EXR54" s="308"/>
      <c r="EXS54" s="308"/>
      <c r="EXT54" s="308"/>
      <c r="EXU54" s="308"/>
      <c r="EXV54" s="308"/>
      <c r="EXW54" s="308"/>
      <c r="EXX54" s="308"/>
      <c r="EXY54" s="308"/>
      <c r="EXZ54" s="308"/>
      <c r="EYA54" s="308"/>
      <c r="EYB54" s="308"/>
      <c r="EYC54" s="308"/>
      <c r="EYD54" s="308"/>
      <c r="EYE54" s="308"/>
      <c r="EYF54" s="308"/>
      <c r="EYG54" s="308"/>
      <c r="EYH54" s="308"/>
      <c r="EYI54" s="308"/>
      <c r="EYJ54" s="308"/>
      <c r="EYK54" s="308"/>
      <c r="EYL54" s="308"/>
      <c r="EYM54" s="308"/>
      <c r="EYN54" s="308"/>
      <c r="EYO54" s="308"/>
      <c r="EYP54" s="308"/>
      <c r="EYQ54" s="308"/>
      <c r="EYR54" s="308"/>
      <c r="EYS54" s="308"/>
      <c r="EYT54" s="308"/>
      <c r="EYU54" s="308"/>
      <c r="EYV54" s="308"/>
      <c r="EYW54" s="308"/>
      <c r="EYX54" s="308"/>
      <c r="EYY54" s="308"/>
      <c r="EYZ54" s="308"/>
      <c r="EZA54" s="308"/>
      <c r="EZB54" s="308"/>
      <c r="EZC54" s="308"/>
      <c r="EZD54" s="308"/>
      <c r="EZE54" s="308"/>
      <c r="EZF54" s="308"/>
      <c r="EZG54" s="308"/>
      <c r="EZH54" s="308"/>
      <c r="EZI54" s="308"/>
      <c r="EZJ54" s="308"/>
      <c r="EZK54" s="308"/>
      <c r="EZL54" s="308"/>
      <c r="EZM54" s="308"/>
      <c r="EZN54" s="308"/>
      <c r="EZO54" s="308"/>
      <c r="EZP54" s="308"/>
      <c r="EZQ54" s="308"/>
      <c r="EZR54" s="308"/>
      <c r="EZS54" s="308"/>
      <c r="EZT54" s="308"/>
      <c r="EZU54" s="308"/>
      <c r="EZV54" s="308"/>
      <c r="EZW54" s="308"/>
      <c r="EZX54" s="308"/>
      <c r="EZY54" s="308"/>
      <c r="EZZ54" s="308"/>
      <c r="FAA54" s="308"/>
      <c r="FAB54" s="308"/>
      <c r="FAC54" s="308"/>
      <c r="FAD54" s="308"/>
      <c r="FAE54" s="308"/>
      <c r="FAF54" s="308"/>
      <c r="FAG54" s="308"/>
      <c r="FAH54" s="308"/>
      <c r="FAI54" s="308"/>
      <c r="FAJ54" s="308"/>
      <c r="FAK54" s="308"/>
      <c r="FAL54" s="308"/>
      <c r="FAM54" s="308"/>
      <c r="FAN54" s="308"/>
      <c r="FAO54" s="308"/>
      <c r="FAP54" s="308"/>
      <c r="FAQ54" s="308"/>
      <c r="FAR54" s="308"/>
      <c r="FAS54" s="308"/>
      <c r="FAT54" s="308"/>
      <c r="FAU54" s="308"/>
      <c r="FAV54" s="308"/>
      <c r="FAW54" s="308"/>
      <c r="FAX54" s="308"/>
      <c r="FAY54" s="308"/>
      <c r="FAZ54" s="308"/>
      <c r="FBA54" s="308"/>
      <c r="FBB54" s="308"/>
      <c r="FBC54" s="308"/>
      <c r="FBD54" s="308"/>
      <c r="FBE54" s="308"/>
      <c r="FBF54" s="308"/>
      <c r="FBG54" s="308"/>
      <c r="FBH54" s="308"/>
      <c r="FBI54" s="308"/>
      <c r="FBJ54" s="308"/>
      <c r="FBK54" s="308"/>
      <c r="FBL54" s="308"/>
      <c r="FBM54" s="308"/>
      <c r="FBN54" s="308"/>
      <c r="FBO54" s="308"/>
      <c r="FBP54" s="308"/>
      <c r="FBQ54" s="308"/>
      <c r="FBR54" s="308"/>
      <c r="FBS54" s="308"/>
      <c r="FBT54" s="308"/>
      <c r="FBU54" s="308"/>
      <c r="FBV54" s="308"/>
      <c r="FBW54" s="308"/>
      <c r="FBX54" s="308"/>
      <c r="FBY54" s="308"/>
      <c r="FBZ54" s="308"/>
      <c r="FCA54" s="308"/>
      <c r="FCB54" s="308"/>
      <c r="FCC54" s="308"/>
      <c r="FCD54" s="308"/>
      <c r="FCE54" s="308"/>
      <c r="FCF54" s="308"/>
      <c r="FCG54" s="308"/>
      <c r="FCH54" s="308"/>
      <c r="FCI54" s="308"/>
      <c r="FCJ54" s="308"/>
      <c r="FCK54" s="308"/>
      <c r="FCL54" s="308"/>
      <c r="FCM54" s="308"/>
      <c r="FCN54" s="308"/>
      <c r="FCO54" s="308"/>
      <c r="FCP54" s="308"/>
      <c r="FCQ54" s="308"/>
      <c r="FCR54" s="308"/>
      <c r="FCS54" s="308"/>
      <c r="FCT54" s="308"/>
      <c r="FCU54" s="308"/>
      <c r="FCV54" s="308"/>
      <c r="FCW54" s="308"/>
      <c r="FCX54" s="308"/>
      <c r="FCY54" s="308"/>
      <c r="FCZ54" s="308"/>
      <c r="FDA54" s="308"/>
      <c r="FDB54" s="308"/>
      <c r="FDC54" s="308"/>
      <c r="FDD54" s="308"/>
      <c r="FDE54" s="308"/>
      <c r="FDF54" s="308"/>
      <c r="FDG54" s="308"/>
      <c r="FDH54" s="308"/>
      <c r="FDI54" s="308"/>
      <c r="FDJ54" s="308"/>
      <c r="FDK54" s="308"/>
      <c r="FDL54" s="308"/>
      <c r="FDM54" s="308"/>
      <c r="FDN54" s="308"/>
      <c r="FDO54" s="308"/>
      <c r="FDP54" s="308"/>
      <c r="FDQ54" s="308"/>
      <c r="FDR54" s="308"/>
      <c r="FDS54" s="308"/>
      <c r="FDT54" s="308"/>
      <c r="FDU54" s="308"/>
      <c r="FDV54" s="308"/>
      <c r="FDW54" s="308"/>
      <c r="FDX54" s="308"/>
      <c r="FDY54" s="308"/>
      <c r="FDZ54" s="308"/>
      <c r="FEA54" s="308"/>
      <c r="FEB54" s="308"/>
      <c r="FEC54" s="308"/>
      <c r="FED54" s="308"/>
      <c r="FEE54" s="308"/>
      <c r="FEF54" s="308"/>
      <c r="FEG54" s="308"/>
      <c r="FEH54" s="308"/>
      <c r="FEI54" s="308"/>
      <c r="FEJ54" s="308"/>
      <c r="FEK54" s="308"/>
      <c r="FEL54" s="308"/>
      <c r="FEM54" s="308"/>
      <c r="FEN54" s="308"/>
      <c r="FEO54" s="308"/>
      <c r="FEP54" s="308"/>
      <c r="FEQ54" s="308"/>
      <c r="FER54" s="308"/>
      <c r="FES54" s="308"/>
      <c r="FET54" s="308"/>
      <c r="FEU54" s="308"/>
      <c r="FEV54" s="308"/>
      <c r="FEW54" s="308"/>
      <c r="FEX54" s="308"/>
      <c r="FEY54" s="308"/>
      <c r="FEZ54" s="308"/>
      <c r="FFA54" s="308"/>
      <c r="FFB54" s="308"/>
      <c r="FFC54" s="308"/>
      <c r="FFD54" s="308"/>
      <c r="FFE54" s="308"/>
      <c r="FFF54" s="308"/>
      <c r="FFG54" s="308"/>
      <c r="FFH54" s="308"/>
      <c r="FFI54" s="308"/>
      <c r="FFJ54" s="308"/>
      <c r="FFK54" s="308"/>
      <c r="FFL54" s="308"/>
      <c r="FFM54" s="308"/>
      <c r="FFN54" s="308"/>
      <c r="FFO54" s="308"/>
      <c r="FFP54" s="308"/>
      <c r="FFQ54" s="308"/>
      <c r="FFR54" s="308"/>
      <c r="FFS54" s="308"/>
      <c r="FFT54" s="308"/>
      <c r="FFU54" s="308"/>
      <c r="FFV54" s="308"/>
      <c r="FFW54" s="308"/>
      <c r="FFX54" s="308"/>
      <c r="FFY54" s="308"/>
      <c r="FFZ54" s="308"/>
      <c r="FGA54" s="308"/>
      <c r="FGB54" s="308"/>
      <c r="FGC54" s="308"/>
      <c r="FGD54" s="308"/>
      <c r="FGE54" s="308"/>
      <c r="FGF54" s="308"/>
      <c r="FGG54" s="308"/>
      <c r="FGH54" s="308"/>
      <c r="FGI54" s="308"/>
      <c r="FGJ54" s="308"/>
      <c r="FGK54" s="308"/>
      <c r="FGL54" s="308"/>
      <c r="FGM54" s="308"/>
      <c r="FGN54" s="308"/>
      <c r="FGO54" s="308"/>
      <c r="FGP54" s="308"/>
      <c r="FGQ54" s="308"/>
      <c r="FGR54" s="308"/>
      <c r="FGS54" s="308"/>
      <c r="FGT54" s="308"/>
      <c r="FGU54" s="308"/>
      <c r="FGV54" s="308"/>
      <c r="FGW54" s="308"/>
      <c r="FGX54" s="308"/>
      <c r="FGY54" s="308"/>
      <c r="FGZ54" s="308"/>
      <c r="FHA54" s="308"/>
      <c r="FHB54" s="308"/>
      <c r="FHC54" s="308"/>
      <c r="FHD54" s="308"/>
      <c r="FHE54" s="308"/>
      <c r="FHF54" s="308"/>
      <c r="FHG54" s="308"/>
      <c r="FHH54" s="308"/>
      <c r="FHI54" s="308"/>
      <c r="FHJ54" s="308"/>
      <c r="FHK54" s="308"/>
      <c r="FHL54" s="308"/>
      <c r="FHM54" s="308"/>
      <c r="FHN54" s="308"/>
      <c r="FHO54" s="308"/>
      <c r="FHP54" s="308"/>
      <c r="FHQ54" s="308"/>
      <c r="FHR54" s="308"/>
      <c r="FHS54" s="308"/>
      <c r="FHT54" s="308"/>
      <c r="FHU54" s="308"/>
      <c r="FHV54" s="308"/>
      <c r="FHW54" s="308"/>
      <c r="FHX54" s="308"/>
      <c r="FHY54" s="308"/>
      <c r="FHZ54" s="308"/>
      <c r="FIA54" s="308"/>
      <c r="FIB54" s="308"/>
      <c r="FIC54" s="308"/>
      <c r="FID54" s="308"/>
      <c r="FIE54" s="308"/>
      <c r="FIF54" s="308"/>
      <c r="FIG54" s="308"/>
      <c r="FIH54" s="308"/>
      <c r="FII54" s="308"/>
      <c r="FIJ54" s="308"/>
      <c r="FIK54" s="308"/>
      <c r="FIL54" s="308"/>
      <c r="FIM54" s="308"/>
      <c r="FIN54" s="308"/>
      <c r="FIO54" s="308"/>
      <c r="FIP54" s="308"/>
      <c r="FIQ54" s="308"/>
      <c r="FIR54" s="308"/>
      <c r="FIS54" s="308"/>
      <c r="FIT54" s="308"/>
      <c r="FIU54" s="308"/>
      <c r="FIV54" s="308"/>
      <c r="FIW54" s="308"/>
      <c r="FIX54" s="308"/>
      <c r="FIY54" s="308"/>
      <c r="FIZ54" s="308"/>
      <c r="FJA54" s="308"/>
      <c r="FJB54" s="308"/>
      <c r="FJC54" s="308"/>
      <c r="FJD54" s="308"/>
      <c r="FJE54" s="308"/>
      <c r="FJF54" s="308"/>
      <c r="FJG54" s="308"/>
      <c r="FJH54" s="308"/>
      <c r="FJI54" s="308"/>
      <c r="FJJ54" s="308"/>
      <c r="FJK54" s="308"/>
      <c r="FJL54" s="308"/>
      <c r="FJM54" s="308"/>
      <c r="FJN54" s="308"/>
      <c r="FJO54" s="308"/>
      <c r="FJP54" s="308"/>
      <c r="FJQ54" s="308"/>
      <c r="FJR54" s="308"/>
      <c r="FJS54" s="308"/>
      <c r="FJT54" s="308"/>
      <c r="FJU54" s="308"/>
      <c r="FJV54" s="308"/>
      <c r="FJW54" s="308"/>
      <c r="FJX54" s="308"/>
      <c r="FJY54" s="308"/>
      <c r="FJZ54" s="308"/>
      <c r="FKA54" s="308"/>
      <c r="FKB54" s="308"/>
      <c r="FKC54" s="308"/>
      <c r="FKD54" s="308"/>
      <c r="FKE54" s="308"/>
      <c r="FKF54" s="308"/>
      <c r="FKG54" s="308"/>
      <c r="FKH54" s="308"/>
      <c r="FKI54" s="308"/>
      <c r="FKJ54" s="308"/>
      <c r="FKK54" s="308"/>
      <c r="FKL54" s="308"/>
      <c r="FKM54" s="308"/>
      <c r="FKN54" s="308"/>
      <c r="FKO54" s="308"/>
      <c r="FKP54" s="308"/>
      <c r="FKQ54" s="308"/>
      <c r="FKR54" s="308"/>
      <c r="FKS54" s="308"/>
      <c r="FKT54" s="308"/>
      <c r="FKU54" s="308"/>
      <c r="FKV54" s="308"/>
      <c r="FKW54" s="308"/>
      <c r="FKX54" s="308"/>
      <c r="FKY54" s="308"/>
      <c r="FKZ54" s="308"/>
      <c r="FLA54" s="308"/>
      <c r="FLB54" s="308"/>
      <c r="FLC54" s="308"/>
      <c r="FLD54" s="308"/>
      <c r="FLE54" s="308"/>
      <c r="FLF54" s="308"/>
      <c r="FLG54" s="308"/>
      <c r="FLH54" s="308"/>
      <c r="FLI54" s="308"/>
      <c r="FLJ54" s="308"/>
      <c r="FLK54" s="308"/>
      <c r="FLL54" s="308"/>
      <c r="FLM54" s="308"/>
      <c r="FLN54" s="308"/>
      <c r="FLO54" s="308"/>
      <c r="FLP54" s="308"/>
      <c r="FLQ54" s="308"/>
      <c r="FLR54" s="308"/>
      <c r="FLS54" s="308"/>
      <c r="FLT54" s="308"/>
      <c r="FLU54" s="308"/>
      <c r="FLV54" s="308"/>
      <c r="FLW54" s="308"/>
      <c r="FLX54" s="308"/>
      <c r="FLY54" s="308"/>
      <c r="FLZ54" s="308"/>
      <c r="FMA54" s="308"/>
      <c r="FMB54" s="308"/>
      <c r="FMC54" s="308"/>
      <c r="FMD54" s="308"/>
      <c r="FME54" s="308"/>
      <c r="FMF54" s="308"/>
      <c r="FMG54" s="308"/>
      <c r="FMH54" s="308"/>
      <c r="FMI54" s="308"/>
      <c r="FMJ54" s="308"/>
      <c r="FMK54" s="308"/>
      <c r="FML54" s="308"/>
      <c r="FMM54" s="308"/>
      <c r="FMN54" s="308"/>
      <c r="FMO54" s="308"/>
      <c r="FMP54" s="308"/>
      <c r="FMQ54" s="308"/>
      <c r="FMR54" s="308"/>
      <c r="FMS54" s="308"/>
      <c r="FMT54" s="308"/>
      <c r="FMU54" s="308"/>
      <c r="FMV54" s="308"/>
      <c r="FMW54" s="308"/>
      <c r="FMX54" s="308"/>
      <c r="FMY54" s="308"/>
      <c r="FMZ54" s="308"/>
      <c r="FNA54" s="308"/>
      <c r="FNB54" s="308"/>
      <c r="FNC54" s="308"/>
      <c r="FND54" s="308"/>
      <c r="FNE54" s="308"/>
      <c r="FNF54" s="308"/>
      <c r="FNG54" s="308"/>
      <c r="FNH54" s="308"/>
      <c r="FNI54" s="308"/>
      <c r="FNJ54" s="308"/>
      <c r="FNK54" s="308"/>
      <c r="FNL54" s="308"/>
      <c r="FNM54" s="308"/>
      <c r="FNN54" s="308"/>
      <c r="FNO54" s="308"/>
      <c r="FNP54" s="308"/>
      <c r="FNQ54" s="308"/>
      <c r="FNR54" s="308"/>
      <c r="FNS54" s="308"/>
      <c r="FNT54" s="308"/>
      <c r="FNU54" s="308"/>
      <c r="FNV54" s="308"/>
      <c r="FNW54" s="308"/>
      <c r="FNX54" s="308"/>
      <c r="FNY54" s="308"/>
      <c r="FNZ54" s="308"/>
      <c r="FOA54" s="308"/>
      <c r="FOB54" s="308"/>
      <c r="FOC54" s="308"/>
      <c r="FOD54" s="308"/>
      <c r="FOE54" s="308"/>
      <c r="FOF54" s="308"/>
      <c r="FOG54" s="308"/>
      <c r="FOH54" s="308"/>
      <c r="FOI54" s="308"/>
      <c r="FOJ54" s="308"/>
      <c r="FOK54" s="308"/>
      <c r="FOL54" s="308"/>
      <c r="FOM54" s="308"/>
      <c r="FON54" s="308"/>
      <c r="FOO54" s="308"/>
      <c r="FOP54" s="308"/>
      <c r="FOQ54" s="308"/>
      <c r="FOR54" s="308"/>
      <c r="FOS54" s="308"/>
      <c r="FOT54" s="308"/>
      <c r="FOU54" s="308"/>
      <c r="FOV54" s="308"/>
      <c r="FOW54" s="308"/>
      <c r="FOX54" s="308"/>
      <c r="FOY54" s="308"/>
      <c r="FOZ54" s="308"/>
      <c r="FPA54" s="308"/>
      <c r="FPB54" s="308"/>
      <c r="FPC54" s="308"/>
      <c r="FPD54" s="308"/>
      <c r="FPE54" s="308"/>
      <c r="FPF54" s="308"/>
      <c r="FPG54" s="308"/>
      <c r="FPH54" s="308"/>
      <c r="FPI54" s="308"/>
      <c r="FPJ54" s="308"/>
      <c r="FPK54" s="308"/>
      <c r="FPL54" s="308"/>
      <c r="FPM54" s="308"/>
      <c r="FPN54" s="308"/>
      <c r="FPO54" s="308"/>
      <c r="FPP54" s="308"/>
      <c r="FPQ54" s="308"/>
      <c r="FPR54" s="308"/>
      <c r="FPS54" s="308"/>
      <c r="FPT54" s="308"/>
      <c r="FPU54" s="308"/>
      <c r="FPV54" s="308"/>
      <c r="FPW54" s="308"/>
      <c r="FPX54" s="308"/>
      <c r="FPY54" s="308"/>
      <c r="FPZ54" s="308"/>
      <c r="FQA54" s="308"/>
      <c r="FQB54" s="308"/>
      <c r="FQC54" s="308"/>
      <c r="FQD54" s="308"/>
      <c r="FQE54" s="308"/>
      <c r="FQF54" s="308"/>
      <c r="FQG54" s="308"/>
      <c r="FQH54" s="308"/>
      <c r="FQI54" s="308"/>
      <c r="FQJ54" s="308"/>
      <c r="FQK54" s="308"/>
      <c r="FQL54" s="308"/>
      <c r="FQM54" s="308"/>
      <c r="FQN54" s="308"/>
      <c r="FQO54" s="308"/>
      <c r="FQP54" s="308"/>
      <c r="FQQ54" s="308"/>
      <c r="FQR54" s="308"/>
      <c r="FQS54" s="308"/>
      <c r="FQT54" s="308"/>
      <c r="FQU54" s="308"/>
      <c r="FQV54" s="308"/>
      <c r="FQW54" s="308"/>
      <c r="FQX54" s="308"/>
      <c r="FQY54" s="308"/>
      <c r="FQZ54" s="308"/>
      <c r="FRA54" s="308"/>
      <c r="FRB54" s="308"/>
      <c r="FRC54" s="308"/>
      <c r="FRD54" s="308"/>
      <c r="FRE54" s="308"/>
      <c r="FRF54" s="308"/>
      <c r="FRG54" s="308"/>
      <c r="FRH54" s="308"/>
      <c r="FRI54" s="308"/>
      <c r="FRJ54" s="308"/>
      <c r="FRK54" s="308"/>
      <c r="FRL54" s="308"/>
      <c r="FRM54" s="308"/>
      <c r="FRN54" s="308"/>
      <c r="FRO54" s="308"/>
      <c r="FRP54" s="308"/>
      <c r="FRQ54" s="308"/>
      <c r="FRR54" s="308"/>
      <c r="FRS54" s="308"/>
      <c r="FRT54" s="308"/>
      <c r="FRU54" s="308"/>
      <c r="FRV54" s="308"/>
      <c r="FRW54" s="308"/>
      <c r="FRX54" s="308"/>
      <c r="FRY54" s="308"/>
      <c r="FRZ54" s="308"/>
      <c r="FSA54" s="308"/>
      <c r="FSB54" s="308"/>
      <c r="FSC54" s="308"/>
      <c r="FSD54" s="308"/>
      <c r="FSE54" s="308"/>
      <c r="FSF54" s="308"/>
      <c r="FSG54" s="308"/>
      <c r="FSH54" s="308"/>
      <c r="FSI54" s="308"/>
      <c r="FSJ54" s="308"/>
      <c r="FSK54" s="308"/>
      <c r="FSL54" s="308"/>
      <c r="FSM54" s="308"/>
      <c r="FSN54" s="308"/>
      <c r="FSO54" s="308"/>
      <c r="FSP54" s="308"/>
      <c r="FSQ54" s="308"/>
      <c r="FSR54" s="308"/>
      <c r="FSS54" s="308"/>
      <c r="FST54" s="308"/>
      <c r="FSU54" s="308"/>
      <c r="FSV54" s="308"/>
      <c r="FSW54" s="308"/>
      <c r="FSX54" s="308"/>
      <c r="FSY54" s="308"/>
      <c r="FSZ54" s="308"/>
      <c r="FTA54" s="308"/>
      <c r="FTB54" s="308"/>
      <c r="FTC54" s="308"/>
      <c r="FTD54" s="308"/>
      <c r="FTE54" s="308"/>
      <c r="FTF54" s="308"/>
      <c r="FTG54" s="308"/>
      <c r="FTH54" s="308"/>
      <c r="FTI54" s="308"/>
      <c r="FTJ54" s="308"/>
      <c r="FTK54" s="308"/>
      <c r="FTL54" s="308"/>
      <c r="FTM54" s="308"/>
      <c r="FTN54" s="308"/>
      <c r="FTO54" s="308"/>
      <c r="FTP54" s="308"/>
      <c r="FTQ54" s="308"/>
      <c r="FTR54" s="308"/>
      <c r="FTS54" s="308"/>
      <c r="FTT54" s="308"/>
      <c r="FTU54" s="308"/>
      <c r="FTV54" s="308"/>
      <c r="FTW54" s="308"/>
      <c r="FTX54" s="308"/>
      <c r="FTY54" s="308"/>
      <c r="FTZ54" s="308"/>
      <c r="FUA54" s="308"/>
      <c r="FUB54" s="308"/>
      <c r="FUC54" s="308"/>
      <c r="FUD54" s="308"/>
      <c r="FUE54" s="308"/>
      <c r="FUF54" s="308"/>
      <c r="FUG54" s="308"/>
      <c r="FUH54" s="308"/>
      <c r="FUI54" s="308"/>
      <c r="FUJ54" s="308"/>
      <c r="FUK54" s="308"/>
      <c r="FUL54" s="308"/>
      <c r="FUM54" s="308"/>
      <c r="FUN54" s="308"/>
      <c r="FUO54" s="308"/>
      <c r="FUP54" s="308"/>
      <c r="FUQ54" s="308"/>
      <c r="FUR54" s="308"/>
      <c r="FUS54" s="308"/>
      <c r="FUT54" s="308"/>
      <c r="FUU54" s="308"/>
      <c r="FUV54" s="308"/>
      <c r="FUW54" s="308"/>
      <c r="FUX54" s="308"/>
      <c r="FUY54" s="308"/>
      <c r="FUZ54" s="308"/>
      <c r="FVA54" s="308"/>
      <c r="FVB54" s="308"/>
      <c r="FVC54" s="308"/>
      <c r="FVD54" s="308"/>
      <c r="FVE54" s="308"/>
      <c r="FVF54" s="308"/>
      <c r="FVG54" s="308"/>
      <c r="FVH54" s="308"/>
      <c r="FVI54" s="308"/>
      <c r="FVJ54" s="308"/>
      <c r="FVK54" s="308"/>
      <c r="FVL54" s="308"/>
      <c r="FVM54" s="308"/>
      <c r="FVN54" s="308"/>
      <c r="FVO54" s="308"/>
      <c r="FVP54" s="308"/>
      <c r="FVQ54" s="308"/>
      <c r="FVR54" s="308"/>
      <c r="FVS54" s="308"/>
      <c r="FVT54" s="308"/>
      <c r="FVU54" s="308"/>
      <c r="FVV54" s="308"/>
      <c r="FVW54" s="308"/>
      <c r="FVX54" s="308"/>
      <c r="FVY54" s="308"/>
      <c r="FVZ54" s="308"/>
      <c r="FWA54" s="308"/>
      <c r="FWB54" s="308"/>
      <c r="FWC54" s="308"/>
      <c r="FWD54" s="308"/>
      <c r="FWE54" s="308"/>
      <c r="FWF54" s="308"/>
      <c r="FWG54" s="308"/>
      <c r="FWH54" s="308"/>
      <c r="FWI54" s="308"/>
      <c r="FWJ54" s="308"/>
      <c r="FWK54" s="308"/>
      <c r="FWL54" s="308"/>
      <c r="FWM54" s="308"/>
      <c r="FWN54" s="308"/>
      <c r="FWO54" s="308"/>
      <c r="FWP54" s="308"/>
      <c r="FWQ54" s="308"/>
      <c r="FWR54" s="308"/>
      <c r="FWS54" s="308"/>
      <c r="FWT54" s="308"/>
      <c r="FWU54" s="308"/>
      <c r="FWV54" s="308"/>
      <c r="FWW54" s="308"/>
      <c r="FWX54" s="308"/>
      <c r="FWY54" s="308"/>
      <c r="FWZ54" s="308"/>
      <c r="FXA54" s="308"/>
      <c r="FXB54" s="308"/>
      <c r="FXC54" s="308"/>
      <c r="FXD54" s="308"/>
      <c r="FXE54" s="308"/>
      <c r="FXF54" s="308"/>
      <c r="FXG54" s="308"/>
      <c r="FXH54" s="308"/>
      <c r="FXI54" s="308"/>
      <c r="FXJ54" s="308"/>
      <c r="FXK54" s="308"/>
      <c r="FXL54" s="308"/>
      <c r="FXM54" s="308"/>
      <c r="FXN54" s="308"/>
      <c r="FXO54" s="308"/>
      <c r="FXP54" s="308"/>
      <c r="FXQ54" s="308"/>
      <c r="FXR54" s="308"/>
      <c r="FXS54" s="308"/>
      <c r="FXT54" s="308"/>
      <c r="FXU54" s="308"/>
      <c r="FXV54" s="308"/>
      <c r="FXW54" s="308"/>
      <c r="FXX54" s="308"/>
      <c r="FXY54" s="308"/>
      <c r="FXZ54" s="308"/>
      <c r="FYA54" s="308"/>
      <c r="FYB54" s="308"/>
      <c r="FYC54" s="308"/>
      <c r="FYD54" s="308"/>
      <c r="FYE54" s="308"/>
      <c r="FYF54" s="308"/>
      <c r="FYG54" s="308"/>
      <c r="FYH54" s="308"/>
      <c r="FYI54" s="308"/>
      <c r="FYJ54" s="308"/>
      <c r="FYK54" s="308"/>
      <c r="FYL54" s="308"/>
      <c r="FYM54" s="308"/>
      <c r="FYN54" s="308"/>
      <c r="FYO54" s="308"/>
      <c r="FYP54" s="308"/>
      <c r="FYQ54" s="308"/>
      <c r="FYR54" s="308"/>
      <c r="FYS54" s="308"/>
      <c r="FYT54" s="308"/>
      <c r="FYU54" s="308"/>
      <c r="FYV54" s="308"/>
      <c r="FYW54" s="308"/>
      <c r="FYX54" s="308"/>
      <c r="FYY54" s="308"/>
      <c r="FYZ54" s="308"/>
      <c r="FZA54" s="308"/>
      <c r="FZB54" s="308"/>
      <c r="FZC54" s="308"/>
      <c r="FZD54" s="308"/>
      <c r="FZE54" s="308"/>
      <c r="FZF54" s="308"/>
      <c r="FZG54" s="308"/>
      <c r="FZH54" s="308"/>
      <c r="FZI54" s="308"/>
      <c r="FZJ54" s="308"/>
      <c r="FZK54" s="308"/>
      <c r="FZL54" s="308"/>
      <c r="FZM54" s="308"/>
      <c r="FZN54" s="308"/>
      <c r="FZO54" s="308"/>
      <c r="FZP54" s="308"/>
      <c r="FZQ54" s="308"/>
      <c r="FZR54" s="308"/>
      <c r="FZS54" s="308"/>
      <c r="FZT54" s="308"/>
      <c r="FZU54" s="308"/>
      <c r="FZV54" s="308"/>
      <c r="FZW54" s="308"/>
      <c r="FZX54" s="308"/>
      <c r="FZY54" s="308"/>
      <c r="FZZ54" s="308"/>
      <c r="GAA54" s="308"/>
      <c r="GAB54" s="308"/>
      <c r="GAC54" s="308"/>
      <c r="GAD54" s="308"/>
      <c r="GAE54" s="308"/>
      <c r="GAF54" s="308"/>
      <c r="GAG54" s="308"/>
      <c r="GAH54" s="308"/>
      <c r="GAI54" s="308"/>
      <c r="GAJ54" s="308"/>
      <c r="GAK54" s="308"/>
      <c r="GAL54" s="308"/>
      <c r="GAM54" s="308"/>
      <c r="GAN54" s="308"/>
      <c r="GAO54" s="308"/>
      <c r="GAP54" s="308"/>
      <c r="GAQ54" s="308"/>
      <c r="GAR54" s="308"/>
      <c r="GAS54" s="308"/>
      <c r="GAT54" s="308"/>
      <c r="GAU54" s="308"/>
      <c r="GAV54" s="308"/>
      <c r="GAW54" s="308"/>
      <c r="GAX54" s="308"/>
      <c r="GAY54" s="308"/>
      <c r="GAZ54" s="308"/>
      <c r="GBA54" s="308"/>
      <c r="GBB54" s="308"/>
      <c r="GBC54" s="308"/>
      <c r="GBD54" s="308"/>
      <c r="GBE54" s="308"/>
      <c r="GBF54" s="308"/>
      <c r="GBG54" s="308"/>
      <c r="GBH54" s="308"/>
      <c r="GBI54" s="308"/>
      <c r="GBJ54" s="308"/>
      <c r="GBK54" s="308"/>
      <c r="GBL54" s="308"/>
      <c r="GBM54" s="308"/>
      <c r="GBN54" s="308"/>
      <c r="GBO54" s="308"/>
      <c r="GBP54" s="308"/>
      <c r="GBQ54" s="308"/>
      <c r="GBR54" s="308"/>
      <c r="GBS54" s="308"/>
      <c r="GBT54" s="308"/>
      <c r="GBU54" s="308"/>
      <c r="GBV54" s="308"/>
      <c r="GBW54" s="308"/>
      <c r="GBX54" s="308"/>
      <c r="GBY54" s="308"/>
      <c r="GBZ54" s="308"/>
      <c r="GCA54" s="308"/>
      <c r="GCB54" s="308"/>
      <c r="GCC54" s="308"/>
      <c r="GCD54" s="308"/>
      <c r="GCE54" s="308"/>
      <c r="GCF54" s="308"/>
      <c r="GCG54" s="308"/>
      <c r="GCH54" s="308"/>
      <c r="GCI54" s="308"/>
      <c r="GCJ54" s="308"/>
      <c r="GCK54" s="308"/>
      <c r="GCL54" s="308"/>
      <c r="GCM54" s="308"/>
      <c r="GCN54" s="308"/>
      <c r="GCO54" s="308"/>
      <c r="GCP54" s="308"/>
      <c r="GCQ54" s="308"/>
      <c r="GCR54" s="308"/>
      <c r="GCS54" s="308"/>
      <c r="GCT54" s="308"/>
      <c r="GCU54" s="308"/>
      <c r="GCV54" s="308"/>
      <c r="GCW54" s="308"/>
      <c r="GCX54" s="308"/>
      <c r="GCY54" s="308"/>
      <c r="GCZ54" s="308"/>
      <c r="GDA54" s="308"/>
      <c r="GDB54" s="308"/>
      <c r="GDC54" s="308"/>
      <c r="GDD54" s="308"/>
      <c r="GDE54" s="308"/>
      <c r="GDF54" s="308"/>
      <c r="GDG54" s="308"/>
      <c r="GDH54" s="308"/>
      <c r="GDI54" s="308"/>
      <c r="GDJ54" s="308"/>
      <c r="GDK54" s="308"/>
      <c r="GDL54" s="308"/>
      <c r="GDM54" s="308"/>
      <c r="GDN54" s="308"/>
      <c r="GDO54" s="308"/>
      <c r="GDP54" s="308"/>
      <c r="GDQ54" s="308"/>
      <c r="GDR54" s="308"/>
      <c r="GDS54" s="308"/>
      <c r="GDT54" s="308"/>
      <c r="GDU54" s="308"/>
      <c r="GDV54" s="308"/>
      <c r="GDW54" s="308"/>
      <c r="GDX54" s="308"/>
      <c r="GDY54" s="308"/>
      <c r="GDZ54" s="308"/>
      <c r="GEA54" s="308"/>
      <c r="GEB54" s="308"/>
      <c r="GEC54" s="308"/>
      <c r="GED54" s="308"/>
      <c r="GEE54" s="308"/>
      <c r="GEF54" s="308"/>
      <c r="GEG54" s="308"/>
      <c r="GEH54" s="308"/>
      <c r="GEI54" s="308"/>
      <c r="GEJ54" s="308"/>
      <c r="GEK54" s="308"/>
      <c r="GEL54" s="308"/>
      <c r="GEM54" s="308"/>
      <c r="GEN54" s="308"/>
      <c r="GEO54" s="308"/>
      <c r="GEP54" s="308"/>
      <c r="GEQ54" s="308"/>
      <c r="GER54" s="308"/>
      <c r="GES54" s="308"/>
      <c r="GET54" s="308"/>
      <c r="GEU54" s="308"/>
      <c r="GEV54" s="308"/>
      <c r="GEW54" s="308"/>
      <c r="GEX54" s="308"/>
      <c r="GEY54" s="308"/>
      <c r="GEZ54" s="308"/>
      <c r="GFA54" s="308"/>
      <c r="GFB54" s="308"/>
      <c r="GFC54" s="308"/>
      <c r="GFD54" s="308"/>
      <c r="GFE54" s="308"/>
      <c r="GFF54" s="308"/>
      <c r="GFG54" s="308"/>
      <c r="GFH54" s="308"/>
      <c r="GFI54" s="308"/>
      <c r="GFJ54" s="308"/>
      <c r="GFK54" s="308"/>
      <c r="GFL54" s="308"/>
      <c r="GFM54" s="308"/>
      <c r="GFN54" s="308"/>
      <c r="GFO54" s="308"/>
      <c r="GFP54" s="308"/>
      <c r="GFQ54" s="308"/>
      <c r="GFR54" s="308"/>
      <c r="GFS54" s="308"/>
      <c r="GFT54" s="308"/>
      <c r="GFU54" s="308"/>
      <c r="GFV54" s="308"/>
      <c r="GFW54" s="308"/>
      <c r="GFX54" s="308"/>
      <c r="GFY54" s="308"/>
      <c r="GFZ54" s="308"/>
      <c r="GGA54" s="308"/>
      <c r="GGB54" s="308"/>
      <c r="GGC54" s="308"/>
      <c r="GGD54" s="308"/>
      <c r="GGE54" s="308"/>
      <c r="GGF54" s="308"/>
      <c r="GGG54" s="308"/>
      <c r="GGH54" s="308"/>
      <c r="GGI54" s="308"/>
      <c r="GGJ54" s="308"/>
      <c r="GGK54" s="308"/>
      <c r="GGL54" s="308"/>
      <c r="GGM54" s="308"/>
      <c r="GGN54" s="308"/>
      <c r="GGO54" s="308"/>
      <c r="GGP54" s="308"/>
      <c r="GGQ54" s="308"/>
      <c r="GGR54" s="308"/>
      <c r="GGS54" s="308"/>
      <c r="GGT54" s="308"/>
      <c r="GGU54" s="308"/>
      <c r="GGV54" s="308"/>
      <c r="GGW54" s="308"/>
      <c r="GGX54" s="308"/>
      <c r="GGY54" s="308"/>
      <c r="GGZ54" s="308"/>
      <c r="GHA54" s="308"/>
      <c r="GHB54" s="308"/>
      <c r="GHC54" s="308"/>
      <c r="GHD54" s="308"/>
      <c r="GHE54" s="308"/>
      <c r="GHF54" s="308"/>
      <c r="GHG54" s="308"/>
      <c r="GHH54" s="308"/>
      <c r="GHI54" s="308"/>
      <c r="GHJ54" s="308"/>
      <c r="GHK54" s="308"/>
      <c r="GHL54" s="308"/>
      <c r="GHM54" s="308"/>
      <c r="GHN54" s="308"/>
      <c r="GHO54" s="308"/>
      <c r="GHP54" s="308"/>
      <c r="GHQ54" s="308"/>
      <c r="GHR54" s="308"/>
      <c r="GHS54" s="308"/>
      <c r="GHT54" s="308"/>
      <c r="GHU54" s="308"/>
      <c r="GHV54" s="308"/>
      <c r="GHW54" s="308"/>
      <c r="GHX54" s="308"/>
      <c r="GHY54" s="308"/>
      <c r="GHZ54" s="308"/>
      <c r="GIA54" s="308"/>
      <c r="GIB54" s="308"/>
      <c r="GIC54" s="308"/>
      <c r="GID54" s="308"/>
      <c r="GIE54" s="308"/>
      <c r="GIF54" s="308"/>
      <c r="GIG54" s="308"/>
      <c r="GIH54" s="308"/>
      <c r="GII54" s="308"/>
      <c r="GIJ54" s="308"/>
      <c r="GIK54" s="308"/>
      <c r="GIL54" s="308"/>
      <c r="GIM54" s="308"/>
      <c r="GIN54" s="308"/>
      <c r="GIO54" s="308"/>
      <c r="GIP54" s="308"/>
      <c r="GIQ54" s="308"/>
      <c r="GIR54" s="308"/>
      <c r="GIS54" s="308"/>
      <c r="GIT54" s="308"/>
      <c r="GIU54" s="308"/>
      <c r="GIV54" s="308"/>
      <c r="GIW54" s="308"/>
      <c r="GIX54" s="308"/>
      <c r="GIY54" s="308"/>
      <c r="GIZ54" s="308"/>
      <c r="GJA54" s="308"/>
      <c r="GJB54" s="308"/>
      <c r="GJC54" s="308"/>
      <c r="GJD54" s="308"/>
      <c r="GJE54" s="308"/>
      <c r="GJF54" s="308"/>
      <c r="GJG54" s="308"/>
      <c r="GJH54" s="308"/>
      <c r="GJI54" s="308"/>
      <c r="GJJ54" s="308"/>
      <c r="GJK54" s="308"/>
      <c r="GJL54" s="308"/>
      <c r="GJM54" s="308"/>
      <c r="GJN54" s="308"/>
      <c r="GJO54" s="308"/>
      <c r="GJP54" s="308"/>
      <c r="GJQ54" s="308"/>
      <c r="GJR54" s="308"/>
      <c r="GJS54" s="308"/>
      <c r="GJT54" s="308"/>
      <c r="GJU54" s="308"/>
      <c r="GJV54" s="308"/>
      <c r="GJW54" s="308"/>
      <c r="GJX54" s="308"/>
      <c r="GJY54" s="308"/>
      <c r="GJZ54" s="308"/>
      <c r="GKA54" s="308"/>
      <c r="GKB54" s="308"/>
      <c r="GKC54" s="308"/>
      <c r="GKD54" s="308"/>
      <c r="GKE54" s="308"/>
      <c r="GKF54" s="308"/>
      <c r="GKG54" s="308"/>
      <c r="GKH54" s="308"/>
      <c r="GKI54" s="308"/>
      <c r="GKJ54" s="308"/>
      <c r="GKK54" s="308"/>
      <c r="GKL54" s="308"/>
      <c r="GKM54" s="308"/>
      <c r="GKN54" s="308"/>
      <c r="GKO54" s="308"/>
      <c r="GKP54" s="308"/>
      <c r="GKQ54" s="308"/>
      <c r="GKR54" s="308"/>
      <c r="GKS54" s="308"/>
      <c r="GKT54" s="308"/>
      <c r="GKU54" s="308"/>
      <c r="GKV54" s="308"/>
      <c r="GKW54" s="308"/>
      <c r="GKX54" s="308"/>
      <c r="GKY54" s="308"/>
      <c r="GKZ54" s="308"/>
      <c r="GLA54" s="308"/>
      <c r="GLB54" s="308"/>
      <c r="GLC54" s="308"/>
      <c r="GLD54" s="308"/>
      <c r="GLE54" s="308"/>
      <c r="GLF54" s="308"/>
      <c r="GLG54" s="308"/>
      <c r="GLH54" s="308"/>
      <c r="GLI54" s="308"/>
      <c r="GLJ54" s="308"/>
      <c r="GLK54" s="308"/>
      <c r="GLL54" s="308"/>
      <c r="GLM54" s="308"/>
      <c r="GLN54" s="308"/>
      <c r="GLO54" s="308"/>
      <c r="GLP54" s="308"/>
      <c r="GLQ54" s="308"/>
      <c r="GLR54" s="308"/>
      <c r="GLS54" s="308"/>
      <c r="GLT54" s="308"/>
      <c r="GLU54" s="308"/>
      <c r="GLV54" s="308"/>
      <c r="GLW54" s="308"/>
      <c r="GLX54" s="308"/>
      <c r="GLY54" s="308"/>
      <c r="GLZ54" s="308"/>
      <c r="GMA54" s="308"/>
      <c r="GMB54" s="308"/>
      <c r="GMC54" s="308"/>
      <c r="GMD54" s="308"/>
      <c r="GME54" s="308"/>
      <c r="GMF54" s="308"/>
      <c r="GMG54" s="308"/>
      <c r="GMH54" s="308"/>
      <c r="GMI54" s="308"/>
      <c r="GMJ54" s="308"/>
      <c r="GMK54" s="308"/>
      <c r="GML54" s="308"/>
      <c r="GMM54" s="308"/>
      <c r="GMN54" s="308"/>
      <c r="GMO54" s="308"/>
      <c r="GMP54" s="308"/>
      <c r="GMQ54" s="308"/>
      <c r="GMR54" s="308"/>
      <c r="GMS54" s="308"/>
      <c r="GMT54" s="308"/>
      <c r="GMU54" s="308"/>
      <c r="GMV54" s="308"/>
      <c r="GMW54" s="308"/>
      <c r="GMX54" s="308"/>
      <c r="GMY54" s="308"/>
      <c r="GMZ54" s="308"/>
      <c r="GNA54" s="308"/>
      <c r="GNB54" s="308"/>
      <c r="GNC54" s="308"/>
      <c r="GND54" s="308"/>
      <c r="GNE54" s="308"/>
      <c r="GNF54" s="308"/>
      <c r="GNG54" s="308"/>
      <c r="GNH54" s="308"/>
      <c r="GNI54" s="308"/>
      <c r="GNJ54" s="308"/>
      <c r="GNK54" s="308"/>
      <c r="GNL54" s="308"/>
      <c r="GNM54" s="308"/>
      <c r="GNN54" s="308"/>
      <c r="GNO54" s="308"/>
      <c r="GNP54" s="308"/>
      <c r="GNQ54" s="308"/>
      <c r="GNR54" s="308"/>
      <c r="GNS54" s="308"/>
      <c r="GNT54" s="308"/>
      <c r="GNU54" s="308"/>
      <c r="GNV54" s="308"/>
      <c r="GNW54" s="308"/>
      <c r="GNX54" s="308"/>
      <c r="GNY54" s="308"/>
      <c r="GNZ54" s="308"/>
      <c r="GOA54" s="308"/>
      <c r="GOB54" s="308"/>
      <c r="GOC54" s="308"/>
      <c r="GOD54" s="308"/>
      <c r="GOE54" s="308"/>
      <c r="GOF54" s="308"/>
      <c r="GOG54" s="308"/>
      <c r="GOH54" s="308"/>
      <c r="GOI54" s="308"/>
      <c r="GOJ54" s="308"/>
      <c r="GOK54" s="308"/>
      <c r="GOL54" s="308"/>
      <c r="GOM54" s="308"/>
      <c r="GON54" s="308"/>
      <c r="GOO54" s="308"/>
      <c r="GOP54" s="308"/>
      <c r="GOQ54" s="308"/>
      <c r="GOR54" s="308"/>
      <c r="GOS54" s="308"/>
      <c r="GOT54" s="308"/>
      <c r="GOU54" s="308"/>
      <c r="GOV54" s="308"/>
      <c r="GOW54" s="308"/>
      <c r="GOX54" s="308"/>
      <c r="GOY54" s="308"/>
      <c r="GOZ54" s="308"/>
      <c r="GPA54" s="308"/>
      <c r="GPB54" s="308"/>
      <c r="GPC54" s="308"/>
      <c r="GPD54" s="308"/>
      <c r="GPE54" s="308"/>
      <c r="GPF54" s="308"/>
      <c r="GPG54" s="308"/>
      <c r="GPH54" s="308"/>
      <c r="GPI54" s="308"/>
      <c r="GPJ54" s="308"/>
      <c r="GPK54" s="308"/>
      <c r="GPL54" s="308"/>
      <c r="GPM54" s="308"/>
      <c r="GPN54" s="308"/>
      <c r="GPO54" s="308"/>
      <c r="GPP54" s="308"/>
      <c r="GPQ54" s="308"/>
      <c r="GPR54" s="308"/>
      <c r="GPS54" s="308"/>
      <c r="GPT54" s="308"/>
      <c r="GPU54" s="308"/>
      <c r="GPV54" s="308"/>
      <c r="GPW54" s="308"/>
      <c r="GPX54" s="308"/>
      <c r="GPY54" s="308"/>
      <c r="GPZ54" s="308"/>
      <c r="GQA54" s="308"/>
      <c r="GQB54" s="308"/>
      <c r="GQC54" s="308"/>
      <c r="GQD54" s="308"/>
      <c r="GQE54" s="308"/>
      <c r="GQF54" s="308"/>
      <c r="GQG54" s="308"/>
      <c r="GQH54" s="308"/>
      <c r="GQI54" s="308"/>
      <c r="GQJ54" s="308"/>
      <c r="GQK54" s="308"/>
      <c r="GQL54" s="308"/>
      <c r="GQM54" s="308"/>
      <c r="GQN54" s="308"/>
      <c r="GQO54" s="308"/>
      <c r="GQP54" s="308"/>
      <c r="GQQ54" s="308"/>
      <c r="GQR54" s="308"/>
      <c r="GQS54" s="308"/>
      <c r="GQT54" s="308"/>
      <c r="GQU54" s="308"/>
      <c r="GQV54" s="308"/>
      <c r="GQW54" s="308"/>
      <c r="GQX54" s="308"/>
      <c r="GQY54" s="308"/>
      <c r="GQZ54" s="308"/>
      <c r="GRA54" s="308"/>
      <c r="GRB54" s="308"/>
      <c r="GRC54" s="308"/>
      <c r="GRD54" s="308"/>
      <c r="GRE54" s="308"/>
      <c r="GRF54" s="308"/>
      <c r="GRG54" s="308"/>
      <c r="GRH54" s="308"/>
      <c r="GRI54" s="308"/>
      <c r="GRJ54" s="308"/>
      <c r="GRK54" s="308"/>
      <c r="GRL54" s="308"/>
      <c r="GRM54" s="308"/>
      <c r="GRN54" s="308"/>
      <c r="GRO54" s="308"/>
      <c r="GRP54" s="308"/>
      <c r="GRQ54" s="308"/>
      <c r="GRR54" s="308"/>
      <c r="GRS54" s="308"/>
      <c r="GRT54" s="308"/>
      <c r="GRU54" s="308"/>
      <c r="GRV54" s="308"/>
      <c r="GRW54" s="308"/>
      <c r="GRX54" s="308"/>
      <c r="GRY54" s="308"/>
      <c r="GRZ54" s="308"/>
      <c r="GSA54" s="308"/>
      <c r="GSB54" s="308"/>
      <c r="GSC54" s="308"/>
      <c r="GSD54" s="308"/>
      <c r="GSE54" s="308"/>
      <c r="GSF54" s="308"/>
      <c r="GSG54" s="308"/>
      <c r="GSH54" s="308"/>
      <c r="GSI54" s="308"/>
      <c r="GSJ54" s="308"/>
      <c r="GSK54" s="308"/>
      <c r="GSL54" s="308"/>
      <c r="GSM54" s="308"/>
      <c r="GSN54" s="308"/>
      <c r="GSO54" s="308"/>
      <c r="GSP54" s="308"/>
      <c r="GSQ54" s="308"/>
      <c r="GSR54" s="308"/>
      <c r="GSS54" s="308"/>
      <c r="GST54" s="308"/>
      <c r="GSU54" s="308"/>
      <c r="GSV54" s="308"/>
      <c r="GSW54" s="308"/>
      <c r="GSX54" s="308"/>
      <c r="GSY54" s="308"/>
      <c r="GSZ54" s="308"/>
      <c r="GTA54" s="308"/>
      <c r="GTB54" s="308"/>
      <c r="GTC54" s="308"/>
      <c r="GTD54" s="308"/>
      <c r="GTE54" s="308"/>
      <c r="GTF54" s="308"/>
      <c r="GTG54" s="308"/>
      <c r="GTH54" s="308"/>
      <c r="GTI54" s="308"/>
      <c r="GTJ54" s="308"/>
      <c r="GTK54" s="308"/>
      <c r="GTL54" s="308"/>
      <c r="GTM54" s="308"/>
      <c r="GTN54" s="308"/>
      <c r="GTO54" s="308"/>
      <c r="GTP54" s="308"/>
      <c r="GTQ54" s="308"/>
      <c r="GTR54" s="308"/>
      <c r="GTS54" s="308"/>
      <c r="GTT54" s="308"/>
      <c r="GTU54" s="308"/>
      <c r="GTV54" s="308"/>
      <c r="GTW54" s="308"/>
      <c r="GTX54" s="308"/>
      <c r="GTY54" s="308"/>
      <c r="GTZ54" s="308"/>
      <c r="GUA54" s="308"/>
      <c r="GUB54" s="308"/>
      <c r="GUC54" s="308"/>
      <c r="GUD54" s="308"/>
      <c r="GUE54" s="308"/>
      <c r="GUF54" s="308"/>
      <c r="GUG54" s="308"/>
      <c r="GUH54" s="308"/>
      <c r="GUI54" s="308"/>
      <c r="GUJ54" s="308"/>
      <c r="GUK54" s="308"/>
      <c r="GUL54" s="308"/>
      <c r="GUM54" s="308"/>
      <c r="GUN54" s="308"/>
      <c r="GUO54" s="308"/>
      <c r="GUP54" s="308"/>
      <c r="GUQ54" s="308"/>
      <c r="GUR54" s="308"/>
      <c r="GUS54" s="308"/>
      <c r="GUT54" s="308"/>
      <c r="GUU54" s="308"/>
      <c r="GUV54" s="308"/>
      <c r="GUW54" s="308"/>
      <c r="GUX54" s="308"/>
      <c r="GUY54" s="308"/>
      <c r="GUZ54" s="308"/>
      <c r="GVA54" s="308"/>
      <c r="GVB54" s="308"/>
      <c r="GVC54" s="308"/>
      <c r="GVD54" s="308"/>
      <c r="GVE54" s="308"/>
      <c r="GVF54" s="308"/>
      <c r="GVG54" s="308"/>
      <c r="GVH54" s="308"/>
      <c r="GVI54" s="308"/>
      <c r="GVJ54" s="308"/>
      <c r="GVK54" s="308"/>
      <c r="GVL54" s="308"/>
      <c r="GVM54" s="308"/>
      <c r="GVN54" s="308"/>
      <c r="GVO54" s="308"/>
      <c r="GVP54" s="308"/>
      <c r="GVQ54" s="308"/>
      <c r="GVR54" s="308"/>
      <c r="GVS54" s="308"/>
      <c r="GVT54" s="308"/>
      <c r="GVU54" s="308"/>
      <c r="GVV54" s="308"/>
      <c r="GVW54" s="308"/>
      <c r="GVX54" s="308"/>
      <c r="GVY54" s="308"/>
      <c r="GVZ54" s="308"/>
      <c r="GWA54" s="308"/>
      <c r="GWB54" s="308"/>
      <c r="GWC54" s="308"/>
      <c r="GWD54" s="308"/>
      <c r="GWE54" s="308"/>
      <c r="GWF54" s="308"/>
      <c r="GWG54" s="308"/>
      <c r="GWH54" s="308"/>
      <c r="GWI54" s="308"/>
      <c r="GWJ54" s="308"/>
      <c r="GWK54" s="308"/>
      <c r="GWL54" s="308"/>
      <c r="GWM54" s="308"/>
      <c r="GWN54" s="308"/>
      <c r="GWO54" s="308"/>
      <c r="GWP54" s="308"/>
      <c r="GWQ54" s="308"/>
      <c r="GWR54" s="308"/>
      <c r="GWS54" s="308"/>
      <c r="GWT54" s="308"/>
      <c r="GWU54" s="308"/>
      <c r="GWV54" s="308"/>
      <c r="GWW54" s="308"/>
      <c r="GWX54" s="308"/>
      <c r="GWY54" s="308"/>
      <c r="GWZ54" s="308"/>
      <c r="GXA54" s="308"/>
      <c r="GXB54" s="308"/>
      <c r="GXC54" s="308"/>
      <c r="GXD54" s="308"/>
      <c r="GXE54" s="308"/>
      <c r="GXF54" s="308"/>
      <c r="GXG54" s="308"/>
      <c r="GXH54" s="308"/>
      <c r="GXI54" s="308"/>
      <c r="GXJ54" s="308"/>
      <c r="GXK54" s="308"/>
      <c r="GXL54" s="308"/>
      <c r="GXM54" s="308"/>
      <c r="GXN54" s="308"/>
      <c r="GXO54" s="308"/>
      <c r="GXP54" s="308"/>
      <c r="GXQ54" s="308"/>
      <c r="GXR54" s="308"/>
      <c r="GXS54" s="308"/>
      <c r="GXT54" s="308"/>
      <c r="GXU54" s="308"/>
      <c r="GXV54" s="308"/>
      <c r="GXW54" s="308"/>
      <c r="GXX54" s="308"/>
      <c r="GXY54" s="308"/>
      <c r="GXZ54" s="308"/>
      <c r="GYA54" s="308"/>
      <c r="GYB54" s="308"/>
      <c r="GYC54" s="308"/>
      <c r="GYD54" s="308"/>
      <c r="GYE54" s="308"/>
      <c r="GYF54" s="308"/>
      <c r="GYG54" s="308"/>
      <c r="GYH54" s="308"/>
      <c r="GYI54" s="308"/>
      <c r="GYJ54" s="308"/>
      <c r="GYK54" s="308"/>
      <c r="GYL54" s="308"/>
      <c r="GYM54" s="308"/>
      <c r="GYN54" s="308"/>
      <c r="GYO54" s="308"/>
      <c r="GYP54" s="308"/>
      <c r="GYQ54" s="308"/>
      <c r="GYR54" s="308"/>
      <c r="GYS54" s="308"/>
      <c r="GYT54" s="308"/>
      <c r="GYU54" s="308"/>
      <c r="GYV54" s="308"/>
      <c r="GYW54" s="308"/>
      <c r="GYX54" s="308"/>
      <c r="GYY54" s="308"/>
      <c r="GYZ54" s="308"/>
      <c r="GZA54" s="308"/>
      <c r="GZB54" s="308"/>
      <c r="GZC54" s="308"/>
      <c r="GZD54" s="308"/>
      <c r="GZE54" s="308"/>
      <c r="GZF54" s="308"/>
      <c r="GZG54" s="308"/>
      <c r="GZH54" s="308"/>
      <c r="GZI54" s="308"/>
      <c r="GZJ54" s="308"/>
      <c r="GZK54" s="308"/>
      <c r="GZL54" s="308"/>
      <c r="GZM54" s="308"/>
      <c r="GZN54" s="308"/>
      <c r="GZO54" s="308"/>
      <c r="GZP54" s="308"/>
      <c r="GZQ54" s="308"/>
      <c r="GZR54" s="308"/>
      <c r="GZS54" s="308"/>
      <c r="GZT54" s="308"/>
      <c r="GZU54" s="308"/>
      <c r="GZV54" s="308"/>
      <c r="GZW54" s="308"/>
      <c r="GZX54" s="308"/>
      <c r="GZY54" s="308"/>
      <c r="GZZ54" s="308"/>
      <c r="HAA54" s="308"/>
      <c r="HAB54" s="308"/>
      <c r="HAC54" s="308"/>
      <c r="HAD54" s="308"/>
      <c r="HAE54" s="308"/>
      <c r="HAF54" s="308"/>
      <c r="HAG54" s="308"/>
      <c r="HAH54" s="308"/>
      <c r="HAI54" s="308"/>
      <c r="HAJ54" s="308"/>
      <c r="HAK54" s="308"/>
      <c r="HAL54" s="308"/>
      <c r="HAM54" s="308"/>
      <c r="HAN54" s="308"/>
      <c r="HAO54" s="308"/>
      <c r="HAP54" s="308"/>
      <c r="HAQ54" s="308"/>
      <c r="HAR54" s="308"/>
      <c r="HAS54" s="308"/>
      <c r="HAT54" s="308"/>
      <c r="HAU54" s="308"/>
      <c r="HAV54" s="308"/>
      <c r="HAW54" s="308"/>
      <c r="HAX54" s="308"/>
      <c r="HAY54" s="308"/>
      <c r="HAZ54" s="308"/>
      <c r="HBA54" s="308"/>
      <c r="HBB54" s="308"/>
      <c r="HBC54" s="308"/>
      <c r="HBD54" s="308"/>
      <c r="HBE54" s="308"/>
      <c r="HBF54" s="308"/>
      <c r="HBG54" s="308"/>
      <c r="HBH54" s="308"/>
      <c r="HBI54" s="308"/>
      <c r="HBJ54" s="308"/>
      <c r="HBK54" s="308"/>
      <c r="HBL54" s="308"/>
      <c r="HBM54" s="308"/>
      <c r="HBN54" s="308"/>
      <c r="HBO54" s="308"/>
      <c r="HBP54" s="308"/>
      <c r="HBQ54" s="308"/>
      <c r="HBR54" s="308"/>
      <c r="HBS54" s="308"/>
      <c r="HBT54" s="308"/>
      <c r="HBU54" s="308"/>
      <c r="HBV54" s="308"/>
      <c r="HBW54" s="308"/>
      <c r="HBX54" s="308"/>
      <c r="HBY54" s="308"/>
      <c r="HBZ54" s="308"/>
      <c r="HCA54" s="308"/>
      <c r="HCB54" s="308"/>
      <c r="HCC54" s="308"/>
      <c r="HCD54" s="308"/>
      <c r="HCE54" s="308"/>
      <c r="HCF54" s="308"/>
      <c r="HCG54" s="308"/>
      <c r="HCH54" s="308"/>
      <c r="HCI54" s="308"/>
      <c r="HCJ54" s="308"/>
      <c r="HCK54" s="308"/>
      <c r="HCL54" s="308"/>
      <c r="HCM54" s="308"/>
      <c r="HCN54" s="308"/>
      <c r="HCO54" s="308"/>
      <c r="HCP54" s="308"/>
      <c r="HCQ54" s="308"/>
      <c r="HCR54" s="308"/>
      <c r="HCS54" s="308"/>
      <c r="HCT54" s="308"/>
      <c r="HCU54" s="308"/>
      <c r="HCV54" s="308"/>
      <c r="HCW54" s="308"/>
      <c r="HCX54" s="308"/>
      <c r="HCY54" s="308"/>
      <c r="HCZ54" s="308"/>
      <c r="HDA54" s="308"/>
      <c r="HDB54" s="308"/>
      <c r="HDC54" s="308"/>
      <c r="HDD54" s="308"/>
      <c r="HDE54" s="308"/>
      <c r="HDF54" s="308"/>
      <c r="HDG54" s="308"/>
      <c r="HDH54" s="308"/>
      <c r="HDI54" s="308"/>
      <c r="HDJ54" s="308"/>
      <c r="HDK54" s="308"/>
      <c r="HDL54" s="308"/>
      <c r="HDM54" s="308"/>
      <c r="HDN54" s="308"/>
      <c r="HDO54" s="308"/>
      <c r="HDP54" s="308"/>
      <c r="HDQ54" s="308"/>
      <c r="HDR54" s="308"/>
      <c r="HDS54" s="308"/>
      <c r="HDT54" s="308"/>
      <c r="HDU54" s="308"/>
      <c r="HDV54" s="308"/>
      <c r="HDW54" s="308"/>
      <c r="HDX54" s="308"/>
      <c r="HDY54" s="308"/>
      <c r="HDZ54" s="308"/>
      <c r="HEA54" s="308"/>
      <c r="HEB54" s="308"/>
      <c r="HEC54" s="308"/>
      <c r="HED54" s="308"/>
      <c r="HEE54" s="308"/>
      <c r="HEF54" s="308"/>
      <c r="HEG54" s="308"/>
      <c r="HEH54" s="308"/>
      <c r="HEI54" s="308"/>
      <c r="HEJ54" s="308"/>
      <c r="HEK54" s="308"/>
      <c r="HEL54" s="308"/>
      <c r="HEM54" s="308"/>
      <c r="HEN54" s="308"/>
      <c r="HEO54" s="308"/>
      <c r="HEP54" s="308"/>
      <c r="HEQ54" s="308"/>
      <c r="HER54" s="308"/>
      <c r="HES54" s="308"/>
      <c r="HET54" s="308"/>
      <c r="HEU54" s="308"/>
      <c r="HEV54" s="308"/>
      <c r="HEW54" s="308"/>
      <c r="HEX54" s="308"/>
      <c r="HEY54" s="308"/>
      <c r="HEZ54" s="308"/>
      <c r="HFA54" s="308"/>
      <c r="HFB54" s="308"/>
      <c r="HFC54" s="308"/>
      <c r="HFD54" s="308"/>
      <c r="HFE54" s="308"/>
      <c r="HFF54" s="308"/>
      <c r="HFG54" s="308"/>
      <c r="HFH54" s="308"/>
      <c r="HFI54" s="308"/>
      <c r="HFJ54" s="308"/>
      <c r="HFK54" s="308"/>
      <c r="HFL54" s="308"/>
      <c r="HFM54" s="308"/>
      <c r="HFN54" s="308"/>
      <c r="HFO54" s="308"/>
      <c r="HFP54" s="308"/>
      <c r="HFQ54" s="308"/>
      <c r="HFR54" s="308"/>
      <c r="HFS54" s="308"/>
      <c r="HFT54" s="308"/>
      <c r="HFU54" s="308"/>
      <c r="HFV54" s="308"/>
      <c r="HFW54" s="308"/>
      <c r="HFX54" s="308"/>
      <c r="HFY54" s="308"/>
      <c r="HFZ54" s="308"/>
      <c r="HGA54" s="308"/>
      <c r="HGB54" s="308"/>
      <c r="HGC54" s="308"/>
      <c r="HGD54" s="308"/>
      <c r="HGE54" s="308"/>
      <c r="HGF54" s="308"/>
      <c r="HGG54" s="308"/>
      <c r="HGH54" s="308"/>
      <c r="HGI54" s="308"/>
      <c r="HGJ54" s="308"/>
      <c r="HGK54" s="308"/>
      <c r="HGL54" s="308"/>
      <c r="HGM54" s="308"/>
      <c r="HGN54" s="308"/>
      <c r="HGO54" s="308"/>
      <c r="HGP54" s="308"/>
      <c r="HGQ54" s="308"/>
      <c r="HGR54" s="308"/>
      <c r="HGS54" s="308"/>
      <c r="HGT54" s="308"/>
      <c r="HGU54" s="308"/>
      <c r="HGV54" s="308"/>
      <c r="HGW54" s="308"/>
      <c r="HGX54" s="308"/>
      <c r="HGY54" s="308"/>
      <c r="HGZ54" s="308"/>
      <c r="HHA54" s="308"/>
      <c r="HHB54" s="308"/>
      <c r="HHC54" s="308"/>
      <c r="HHD54" s="308"/>
      <c r="HHE54" s="308"/>
      <c r="HHF54" s="308"/>
      <c r="HHG54" s="308"/>
      <c r="HHH54" s="308"/>
      <c r="HHI54" s="308"/>
      <c r="HHJ54" s="308"/>
      <c r="HHK54" s="308"/>
      <c r="HHL54" s="308"/>
      <c r="HHM54" s="308"/>
      <c r="HHN54" s="308"/>
      <c r="HHO54" s="308"/>
      <c r="HHP54" s="308"/>
      <c r="HHQ54" s="308"/>
      <c r="HHR54" s="308"/>
      <c r="HHS54" s="308"/>
      <c r="HHT54" s="308"/>
      <c r="HHU54" s="308"/>
      <c r="HHV54" s="308"/>
      <c r="HHW54" s="308"/>
      <c r="HHX54" s="308"/>
      <c r="HHY54" s="308"/>
      <c r="HHZ54" s="308"/>
      <c r="HIA54" s="308"/>
      <c r="HIB54" s="308"/>
      <c r="HIC54" s="308"/>
      <c r="HID54" s="308"/>
      <c r="HIE54" s="308"/>
      <c r="HIF54" s="308"/>
      <c r="HIG54" s="308"/>
      <c r="HIH54" s="308"/>
      <c r="HII54" s="308"/>
      <c r="HIJ54" s="308"/>
      <c r="HIK54" s="308"/>
      <c r="HIL54" s="308"/>
      <c r="HIM54" s="308"/>
      <c r="HIN54" s="308"/>
      <c r="HIO54" s="308"/>
      <c r="HIP54" s="308"/>
      <c r="HIQ54" s="308"/>
      <c r="HIR54" s="308"/>
      <c r="HIS54" s="308"/>
      <c r="HIT54" s="308"/>
      <c r="HIU54" s="308"/>
      <c r="HIV54" s="308"/>
      <c r="HIW54" s="308"/>
      <c r="HIX54" s="308"/>
      <c r="HIY54" s="308"/>
      <c r="HIZ54" s="308"/>
      <c r="HJA54" s="308"/>
      <c r="HJB54" s="308"/>
      <c r="HJC54" s="308"/>
      <c r="HJD54" s="308"/>
      <c r="HJE54" s="308"/>
      <c r="HJF54" s="308"/>
      <c r="HJG54" s="308"/>
      <c r="HJH54" s="308"/>
      <c r="HJI54" s="308"/>
      <c r="HJJ54" s="308"/>
      <c r="HJK54" s="308"/>
      <c r="HJL54" s="308"/>
      <c r="HJM54" s="308"/>
      <c r="HJN54" s="308"/>
      <c r="HJO54" s="308"/>
      <c r="HJP54" s="308"/>
      <c r="HJQ54" s="308"/>
      <c r="HJR54" s="308"/>
      <c r="HJS54" s="308"/>
      <c r="HJT54" s="308"/>
      <c r="HJU54" s="308"/>
      <c r="HJV54" s="308"/>
      <c r="HJW54" s="308"/>
      <c r="HJX54" s="308"/>
      <c r="HJY54" s="308"/>
      <c r="HJZ54" s="308"/>
      <c r="HKA54" s="308"/>
      <c r="HKB54" s="308"/>
      <c r="HKC54" s="308"/>
      <c r="HKD54" s="308"/>
      <c r="HKE54" s="308"/>
      <c r="HKF54" s="308"/>
      <c r="HKG54" s="308"/>
      <c r="HKH54" s="308"/>
      <c r="HKI54" s="308"/>
      <c r="HKJ54" s="308"/>
      <c r="HKK54" s="308"/>
      <c r="HKL54" s="308"/>
      <c r="HKM54" s="308"/>
      <c r="HKN54" s="308"/>
      <c r="HKO54" s="308"/>
      <c r="HKP54" s="308"/>
      <c r="HKQ54" s="308"/>
      <c r="HKR54" s="308"/>
      <c r="HKS54" s="308"/>
      <c r="HKT54" s="308"/>
      <c r="HKU54" s="308"/>
      <c r="HKV54" s="308"/>
      <c r="HKW54" s="308"/>
      <c r="HKX54" s="308"/>
      <c r="HKY54" s="308"/>
      <c r="HKZ54" s="308"/>
      <c r="HLA54" s="308"/>
      <c r="HLB54" s="308"/>
      <c r="HLC54" s="308"/>
      <c r="HLD54" s="308"/>
      <c r="HLE54" s="308"/>
      <c r="HLF54" s="308"/>
      <c r="HLG54" s="308"/>
      <c r="HLH54" s="308"/>
      <c r="HLI54" s="308"/>
      <c r="HLJ54" s="308"/>
      <c r="HLK54" s="308"/>
      <c r="HLL54" s="308"/>
      <c r="HLM54" s="308"/>
      <c r="HLN54" s="308"/>
      <c r="HLO54" s="308"/>
      <c r="HLP54" s="308"/>
      <c r="HLQ54" s="308"/>
      <c r="HLR54" s="308"/>
      <c r="HLS54" s="308"/>
      <c r="HLT54" s="308"/>
      <c r="HLU54" s="308"/>
      <c r="HLV54" s="308"/>
      <c r="HLW54" s="308"/>
      <c r="HLX54" s="308"/>
      <c r="HLY54" s="308"/>
      <c r="HLZ54" s="308"/>
      <c r="HMA54" s="308"/>
      <c r="HMB54" s="308"/>
      <c r="HMC54" s="308"/>
      <c r="HMD54" s="308"/>
      <c r="HME54" s="308"/>
      <c r="HMF54" s="308"/>
      <c r="HMG54" s="308"/>
      <c r="HMH54" s="308"/>
      <c r="HMI54" s="308"/>
      <c r="HMJ54" s="308"/>
      <c r="HMK54" s="308"/>
      <c r="HML54" s="308"/>
      <c r="HMM54" s="308"/>
      <c r="HMN54" s="308"/>
      <c r="HMO54" s="308"/>
      <c r="HMP54" s="308"/>
      <c r="HMQ54" s="308"/>
      <c r="HMR54" s="308"/>
      <c r="HMS54" s="308"/>
      <c r="HMT54" s="308"/>
      <c r="HMU54" s="308"/>
      <c r="HMV54" s="308"/>
      <c r="HMW54" s="308"/>
      <c r="HMX54" s="308"/>
      <c r="HMY54" s="308"/>
      <c r="HMZ54" s="308"/>
      <c r="HNA54" s="308"/>
      <c r="HNB54" s="308"/>
      <c r="HNC54" s="308"/>
      <c r="HND54" s="308"/>
      <c r="HNE54" s="308"/>
      <c r="HNF54" s="308"/>
      <c r="HNG54" s="308"/>
      <c r="HNH54" s="308"/>
      <c r="HNI54" s="308"/>
      <c r="HNJ54" s="308"/>
      <c r="HNK54" s="308"/>
      <c r="HNL54" s="308"/>
      <c r="HNM54" s="308"/>
      <c r="HNN54" s="308"/>
      <c r="HNO54" s="308"/>
      <c r="HNP54" s="308"/>
      <c r="HNQ54" s="308"/>
      <c r="HNR54" s="308"/>
      <c r="HNS54" s="308"/>
      <c r="HNT54" s="308"/>
      <c r="HNU54" s="308"/>
      <c r="HNV54" s="308"/>
      <c r="HNW54" s="308"/>
      <c r="HNX54" s="308"/>
      <c r="HNY54" s="308"/>
      <c r="HNZ54" s="308"/>
      <c r="HOA54" s="308"/>
      <c r="HOB54" s="308"/>
      <c r="HOC54" s="308"/>
      <c r="HOD54" s="308"/>
      <c r="HOE54" s="308"/>
      <c r="HOF54" s="308"/>
      <c r="HOG54" s="308"/>
      <c r="HOH54" s="308"/>
      <c r="HOI54" s="308"/>
      <c r="HOJ54" s="308"/>
      <c r="HOK54" s="308"/>
      <c r="HOL54" s="308"/>
      <c r="HOM54" s="308"/>
      <c r="HON54" s="308"/>
      <c r="HOO54" s="308"/>
      <c r="HOP54" s="308"/>
      <c r="HOQ54" s="308"/>
      <c r="HOR54" s="308"/>
      <c r="HOS54" s="308"/>
      <c r="HOT54" s="308"/>
      <c r="HOU54" s="308"/>
      <c r="HOV54" s="308"/>
      <c r="HOW54" s="308"/>
      <c r="HOX54" s="308"/>
      <c r="HOY54" s="308"/>
      <c r="HOZ54" s="308"/>
      <c r="HPA54" s="308"/>
      <c r="HPB54" s="308"/>
      <c r="HPC54" s="308"/>
      <c r="HPD54" s="308"/>
      <c r="HPE54" s="308"/>
      <c r="HPF54" s="308"/>
      <c r="HPG54" s="308"/>
      <c r="HPH54" s="308"/>
      <c r="HPI54" s="308"/>
      <c r="HPJ54" s="308"/>
      <c r="HPK54" s="308"/>
      <c r="HPL54" s="308"/>
      <c r="HPM54" s="308"/>
      <c r="HPN54" s="308"/>
      <c r="HPO54" s="308"/>
      <c r="HPP54" s="308"/>
      <c r="HPQ54" s="308"/>
      <c r="HPR54" s="308"/>
      <c r="HPS54" s="308"/>
      <c r="HPT54" s="308"/>
      <c r="HPU54" s="308"/>
      <c r="HPV54" s="308"/>
      <c r="HPW54" s="308"/>
      <c r="HPX54" s="308"/>
      <c r="HPY54" s="308"/>
      <c r="HPZ54" s="308"/>
      <c r="HQA54" s="308"/>
      <c r="HQB54" s="308"/>
      <c r="HQC54" s="308"/>
      <c r="HQD54" s="308"/>
      <c r="HQE54" s="308"/>
      <c r="HQF54" s="308"/>
      <c r="HQG54" s="308"/>
      <c r="HQH54" s="308"/>
      <c r="HQI54" s="308"/>
      <c r="HQJ54" s="308"/>
      <c r="HQK54" s="308"/>
      <c r="HQL54" s="308"/>
      <c r="HQM54" s="308"/>
      <c r="HQN54" s="308"/>
      <c r="HQO54" s="308"/>
      <c r="HQP54" s="308"/>
      <c r="HQQ54" s="308"/>
      <c r="HQR54" s="308"/>
      <c r="HQS54" s="308"/>
      <c r="HQT54" s="308"/>
      <c r="HQU54" s="308"/>
      <c r="HQV54" s="308"/>
      <c r="HQW54" s="308"/>
      <c r="HQX54" s="308"/>
      <c r="HQY54" s="308"/>
      <c r="HQZ54" s="308"/>
      <c r="HRA54" s="308"/>
      <c r="HRB54" s="308"/>
      <c r="HRC54" s="308"/>
      <c r="HRD54" s="308"/>
      <c r="HRE54" s="308"/>
      <c r="HRF54" s="308"/>
      <c r="HRG54" s="308"/>
      <c r="HRH54" s="308"/>
      <c r="HRI54" s="308"/>
      <c r="HRJ54" s="308"/>
      <c r="HRK54" s="308"/>
      <c r="HRL54" s="308"/>
      <c r="HRM54" s="308"/>
      <c r="HRN54" s="308"/>
      <c r="HRO54" s="308"/>
      <c r="HRP54" s="308"/>
      <c r="HRQ54" s="308"/>
      <c r="HRR54" s="308"/>
      <c r="HRS54" s="308"/>
      <c r="HRT54" s="308"/>
      <c r="HRU54" s="308"/>
      <c r="HRV54" s="308"/>
      <c r="HRW54" s="308"/>
      <c r="HRX54" s="308"/>
      <c r="HRY54" s="308"/>
      <c r="HRZ54" s="308"/>
      <c r="HSA54" s="308"/>
      <c r="HSB54" s="308"/>
      <c r="HSC54" s="308"/>
      <c r="HSD54" s="308"/>
      <c r="HSE54" s="308"/>
      <c r="HSF54" s="308"/>
      <c r="HSG54" s="308"/>
      <c r="HSH54" s="308"/>
      <c r="HSI54" s="308"/>
      <c r="HSJ54" s="308"/>
      <c r="HSK54" s="308"/>
      <c r="HSL54" s="308"/>
      <c r="HSM54" s="308"/>
      <c r="HSN54" s="308"/>
      <c r="HSO54" s="308"/>
      <c r="HSP54" s="308"/>
      <c r="HSQ54" s="308"/>
      <c r="HSR54" s="308"/>
      <c r="HSS54" s="308"/>
      <c r="HST54" s="308"/>
      <c r="HSU54" s="308"/>
      <c r="HSV54" s="308"/>
      <c r="HSW54" s="308"/>
      <c r="HSX54" s="308"/>
      <c r="HSY54" s="308"/>
      <c r="HSZ54" s="308"/>
      <c r="HTA54" s="308"/>
      <c r="HTB54" s="308"/>
      <c r="HTC54" s="308"/>
      <c r="HTD54" s="308"/>
      <c r="HTE54" s="308"/>
      <c r="HTF54" s="308"/>
      <c r="HTG54" s="308"/>
      <c r="HTH54" s="308"/>
      <c r="HTI54" s="308"/>
      <c r="HTJ54" s="308"/>
      <c r="HTK54" s="308"/>
      <c r="HTL54" s="308"/>
      <c r="HTM54" s="308"/>
      <c r="HTN54" s="308"/>
      <c r="HTO54" s="308"/>
      <c r="HTP54" s="308"/>
      <c r="HTQ54" s="308"/>
      <c r="HTR54" s="308"/>
      <c r="HTS54" s="308"/>
      <c r="HTT54" s="308"/>
      <c r="HTU54" s="308"/>
      <c r="HTV54" s="308"/>
      <c r="HTW54" s="308"/>
      <c r="HTX54" s="308"/>
      <c r="HTY54" s="308"/>
      <c r="HTZ54" s="308"/>
      <c r="HUA54" s="308"/>
      <c r="HUB54" s="308"/>
      <c r="HUC54" s="308"/>
      <c r="HUD54" s="308"/>
      <c r="HUE54" s="308"/>
      <c r="HUF54" s="308"/>
      <c r="HUG54" s="308"/>
      <c r="HUH54" s="308"/>
      <c r="HUI54" s="308"/>
      <c r="HUJ54" s="308"/>
      <c r="HUK54" s="308"/>
      <c r="HUL54" s="308"/>
      <c r="HUM54" s="308"/>
      <c r="HUN54" s="308"/>
      <c r="HUO54" s="308"/>
      <c r="HUP54" s="308"/>
      <c r="HUQ54" s="308"/>
      <c r="HUR54" s="308"/>
      <c r="HUS54" s="308"/>
      <c r="HUT54" s="308"/>
      <c r="HUU54" s="308"/>
      <c r="HUV54" s="308"/>
      <c r="HUW54" s="308"/>
      <c r="HUX54" s="308"/>
      <c r="HUY54" s="308"/>
      <c r="HUZ54" s="308"/>
      <c r="HVA54" s="308"/>
      <c r="HVB54" s="308"/>
      <c r="HVC54" s="308"/>
      <c r="HVD54" s="308"/>
      <c r="HVE54" s="308"/>
      <c r="HVF54" s="308"/>
      <c r="HVG54" s="308"/>
      <c r="HVH54" s="308"/>
      <c r="HVI54" s="308"/>
      <c r="HVJ54" s="308"/>
      <c r="HVK54" s="308"/>
      <c r="HVL54" s="308"/>
      <c r="HVM54" s="308"/>
      <c r="HVN54" s="308"/>
      <c r="HVO54" s="308"/>
      <c r="HVP54" s="308"/>
      <c r="HVQ54" s="308"/>
      <c r="HVR54" s="308"/>
      <c r="HVS54" s="308"/>
      <c r="HVT54" s="308"/>
      <c r="HVU54" s="308"/>
      <c r="HVV54" s="308"/>
      <c r="HVW54" s="308"/>
      <c r="HVX54" s="308"/>
      <c r="HVY54" s="308"/>
      <c r="HVZ54" s="308"/>
      <c r="HWA54" s="308"/>
      <c r="HWB54" s="308"/>
      <c r="HWC54" s="308"/>
      <c r="HWD54" s="308"/>
      <c r="HWE54" s="308"/>
      <c r="HWF54" s="308"/>
      <c r="HWG54" s="308"/>
      <c r="HWH54" s="308"/>
      <c r="HWI54" s="308"/>
      <c r="HWJ54" s="308"/>
      <c r="HWK54" s="308"/>
      <c r="HWL54" s="308"/>
      <c r="HWM54" s="308"/>
      <c r="HWN54" s="308"/>
      <c r="HWO54" s="308"/>
      <c r="HWP54" s="308"/>
      <c r="HWQ54" s="308"/>
      <c r="HWR54" s="308"/>
      <c r="HWS54" s="308"/>
      <c r="HWT54" s="308"/>
      <c r="HWU54" s="308"/>
      <c r="HWV54" s="308"/>
      <c r="HWW54" s="308"/>
      <c r="HWX54" s="308"/>
      <c r="HWY54" s="308"/>
      <c r="HWZ54" s="308"/>
      <c r="HXA54" s="308"/>
      <c r="HXB54" s="308"/>
      <c r="HXC54" s="308"/>
      <c r="HXD54" s="308"/>
      <c r="HXE54" s="308"/>
      <c r="HXF54" s="308"/>
      <c r="HXG54" s="308"/>
      <c r="HXH54" s="308"/>
      <c r="HXI54" s="308"/>
      <c r="HXJ54" s="308"/>
      <c r="HXK54" s="308"/>
      <c r="HXL54" s="308"/>
      <c r="HXM54" s="308"/>
      <c r="HXN54" s="308"/>
      <c r="HXO54" s="308"/>
      <c r="HXP54" s="308"/>
      <c r="HXQ54" s="308"/>
      <c r="HXR54" s="308"/>
      <c r="HXS54" s="308"/>
      <c r="HXT54" s="308"/>
      <c r="HXU54" s="308"/>
      <c r="HXV54" s="308"/>
      <c r="HXW54" s="308"/>
      <c r="HXX54" s="308"/>
      <c r="HXY54" s="308"/>
      <c r="HXZ54" s="308"/>
      <c r="HYA54" s="308"/>
      <c r="HYB54" s="308"/>
      <c r="HYC54" s="308"/>
      <c r="HYD54" s="308"/>
      <c r="HYE54" s="308"/>
      <c r="HYF54" s="308"/>
      <c r="HYG54" s="308"/>
      <c r="HYH54" s="308"/>
      <c r="HYI54" s="308"/>
      <c r="HYJ54" s="308"/>
      <c r="HYK54" s="308"/>
      <c r="HYL54" s="308"/>
      <c r="HYM54" s="308"/>
      <c r="HYN54" s="308"/>
      <c r="HYO54" s="308"/>
      <c r="HYP54" s="308"/>
      <c r="HYQ54" s="308"/>
      <c r="HYR54" s="308"/>
      <c r="HYS54" s="308"/>
      <c r="HYT54" s="308"/>
      <c r="HYU54" s="308"/>
      <c r="HYV54" s="308"/>
      <c r="HYW54" s="308"/>
      <c r="HYX54" s="308"/>
      <c r="HYY54" s="308"/>
      <c r="HYZ54" s="308"/>
      <c r="HZA54" s="308"/>
      <c r="HZB54" s="308"/>
      <c r="HZC54" s="308"/>
      <c r="HZD54" s="308"/>
      <c r="HZE54" s="308"/>
      <c r="HZF54" s="308"/>
      <c r="HZG54" s="308"/>
      <c r="HZH54" s="308"/>
      <c r="HZI54" s="308"/>
      <c r="HZJ54" s="308"/>
      <c r="HZK54" s="308"/>
      <c r="HZL54" s="308"/>
      <c r="HZM54" s="308"/>
      <c r="HZN54" s="308"/>
      <c r="HZO54" s="308"/>
      <c r="HZP54" s="308"/>
      <c r="HZQ54" s="308"/>
      <c r="HZR54" s="308"/>
      <c r="HZS54" s="308"/>
      <c r="HZT54" s="308"/>
      <c r="HZU54" s="308"/>
      <c r="HZV54" s="308"/>
      <c r="HZW54" s="308"/>
      <c r="HZX54" s="308"/>
      <c r="HZY54" s="308"/>
      <c r="HZZ54" s="308"/>
      <c r="IAA54" s="308"/>
      <c r="IAB54" s="308"/>
      <c r="IAC54" s="308"/>
      <c r="IAD54" s="308"/>
      <c r="IAE54" s="308"/>
      <c r="IAF54" s="308"/>
      <c r="IAG54" s="308"/>
      <c r="IAH54" s="308"/>
      <c r="IAI54" s="308"/>
      <c r="IAJ54" s="308"/>
      <c r="IAK54" s="308"/>
      <c r="IAL54" s="308"/>
      <c r="IAM54" s="308"/>
      <c r="IAN54" s="308"/>
      <c r="IAO54" s="308"/>
      <c r="IAP54" s="308"/>
      <c r="IAQ54" s="308"/>
      <c r="IAR54" s="308"/>
      <c r="IAS54" s="308"/>
      <c r="IAT54" s="308"/>
      <c r="IAU54" s="308"/>
      <c r="IAV54" s="308"/>
      <c r="IAW54" s="308"/>
      <c r="IAX54" s="308"/>
      <c r="IAY54" s="308"/>
      <c r="IAZ54" s="308"/>
      <c r="IBA54" s="308"/>
      <c r="IBB54" s="308"/>
      <c r="IBC54" s="308"/>
      <c r="IBD54" s="308"/>
      <c r="IBE54" s="308"/>
      <c r="IBF54" s="308"/>
      <c r="IBG54" s="308"/>
      <c r="IBH54" s="308"/>
      <c r="IBI54" s="308"/>
      <c r="IBJ54" s="308"/>
      <c r="IBK54" s="308"/>
      <c r="IBL54" s="308"/>
      <c r="IBM54" s="308"/>
      <c r="IBN54" s="308"/>
      <c r="IBO54" s="308"/>
      <c r="IBP54" s="308"/>
      <c r="IBQ54" s="308"/>
      <c r="IBR54" s="308"/>
      <c r="IBS54" s="308"/>
      <c r="IBT54" s="308"/>
      <c r="IBU54" s="308"/>
      <c r="IBV54" s="308"/>
      <c r="IBW54" s="308"/>
      <c r="IBX54" s="308"/>
      <c r="IBY54" s="308"/>
      <c r="IBZ54" s="308"/>
      <c r="ICA54" s="308"/>
      <c r="ICB54" s="308"/>
      <c r="ICC54" s="308"/>
      <c r="ICD54" s="308"/>
      <c r="ICE54" s="308"/>
      <c r="ICF54" s="308"/>
      <c r="ICG54" s="308"/>
      <c r="ICH54" s="308"/>
      <c r="ICI54" s="308"/>
      <c r="ICJ54" s="308"/>
      <c r="ICK54" s="308"/>
      <c r="ICL54" s="308"/>
      <c r="ICM54" s="308"/>
      <c r="ICN54" s="308"/>
      <c r="ICO54" s="308"/>
      <c r="ICP54" s="308"/>
      <c r="ICQ54" s="308"/>
      <c r="ICR54" s="308"/>
      <c r="ICS54" s="308"/>
      <c r="ICT54" s="308"/>
      <c r="ICU54" s="308"/>
      <c r="ICV54" s="308"/>
      <c r="ICW54" s="308"/>
      <c r="ICX54" s="308"/>
      <c r="ICY54" s="308"/>
      <c r="ICZ54" s="308"/>
      <c r="IDA54" s="308"/>
      <c r="IDB54" s="308"/>
      <c r="IDC54" s="308"/>
      <c r="IDD54" s="308"/>
      <c r="IDE54" s="308"/>
      <c r="IDF54" s="308"/>
      <c r="IDG54" s="308"/>
      <c r="IDH54" s="308"/>
      <c r="IDI54" s="308"/>
      <c r="IDJ54" s="308"/>
      <c r="IDK54" s="308"/>
      <c r="IDL54" s="308"/>
      <c r="IDM54" s="308"/>
      <c r="IDN54" s="308"/>
      <c r="IDO54" s="308"/>
      <c r="IDP54" s="308"/>
      <c r="IDQ54" s="308"/>
      <c r="IDR54" s="308"/>
      <c r="IDS54" s="308"/>
      <c r="IDT54" s="308"/>
      <c r="IDU54" s="308"/>
      <c r="IDV54" s="308"/>
      <c r="IDW54" s="308"/>
      <c r="IDX54" s="308"/>
      <c r="IDY54" s="308"/>
      <c r="IDZ54" s="308"/>
      <c r="IEA54" s="308"/>
      <c r="IEB54" s="308"/>
      <c r="IEC54" s="308"/>
      <c r="IED54" s="308"/>
      <c r="IEE54" s="308"/>
      <c r="IEF54" s="308"/>
      <c r="IEG54" s="308"/>
      <c r="IEH54" s="308"/>
      <c r="IEI54" s="308"/>
      <c r="IEJ54" s="308"/>
      <c r="IEK54" s="308"/>
      <c r="IEL54" s="308"/>
      <c r="IEM54" s="308"/>
      <c r="IEN54" s="308"/>
      <c r="IEO54" s="308"/>
      <c r="IEP54" s="308"/>
      <c r="IEQ54" s="308"/>
      <c r="IER54" s="308"/>
      <c r="IES54" s="308"/>
      <c r="IET54" s="308"/>
      <c r="IEU54" s="308"/>
      <c r="IEV54" s="308"/>
      <c r="IEW54" s="308"/>
      <c r="IEX54" s="308"/>
      <c r="IEY54" s="308"/>
      <c r="IEZ54" s="308"/>
      <c r="IFA54" s="308"/>
      <c r="IFB54" s="308"/>
      <c r="IFC54" s="308"/>
      <c r="IFD54" s="308"/>
      <c r="IFE54" s="308"/>
      <c r="IFF54" s="308"/>
      <c r="IFG54" s="308"/>
      <c r="IFH54" s="308"/>
      <c r="IFI54" s="308"/>
      <c r="IFJ54" s="308"/>
      <c r="IFK54" s="308"/>
      <c r="IFL54" s="308"/>
      <c r="IFM54" s="308"/>
      <c r="IFN54" s="308"/>
      <c r="IFO54" s="308"/>
      <c r="IFP54" s="308"/>
      <c r="IFQ54" s="308"/>
      <c r="IFR54" s="308"/>
      <c r="IFS54" s="308"/>
      <c r="IFT54" s="308"/>
      <c r="IFU54" s="308"/>
      <c r="IFV54" s="308"/>
      <c r="IFW54" s="308"/>
      <c r="IFX54" s="308"/>
      <c r="IFY54" s="308"/>
      <c r="IFZ54" s="308"/>
      <c r="IGA54" s="308"/>
      <c r="IGB54" s="308"/>
      <c r="IGC54" s="308"/>
      <c r="IGD54" s="308"/>
      <c r="IGE54" s="308"/>
      <c r="IGF54" s="308"/>
      <c r="IGG54" s="308"/>
      <c r="IGH54" s="308"/>
      <c r="IGI54" s="308"/>
      <c r="IGJ54" s="308"/>
      <c r="IGK54" s="308"/>
      <c r="IGL54" s="308"/>
      <c r="IGM54" s="308"/>
      <c r="IGN54" s="308"/>
      <c r="IGO54" s="308"/>
      <c r="IGP54" s="308"/>
      <c r="IGQ54" s="308"/>
      <c r="IGR54" s="308"/>
      <c r="IGS54" s="308"/>
      <c r="IGT54" s="308"/>
      <c r="IGU54" s="308"/>
      <c r="IGV54" s="308"/>
      <c r="IGW54" s="308"/>
      <c r="IGX54" s="308"/>
      <c r="IGY54" s="308"/>
      <c r="IGZ54" s="308"/>
      <c r="IHA54" s="308"/>
      <c r="IHB54" s="308"/>
      <c r="IHC54" s="308"/>
      <c r="IHD54" s="308"/>
      <c r="IHE54" s="308"/>
      <c r="IHF54" s="308"/>
      <c r="IHG54" s="308"/>
      <c r="IHH54" s="308"/>
      <c r="IHI54" s="308"/>
      <c r="IHJ54" s="308"/>
      <c r="IHK54" s="308"/>
      <c r="IHL54" s="308"/>
      <c r="IHM54" s="308"/>
      <c r="IHN54" s="308"/>
      <c r="IHO54" s="308"/>
      <c r="IHP54" s="308"/>
      <c r="IHQ54" s="308"/>
      <c r="IHR54" s="308"/>
      <c r="IHS54" s="308"/>
      <c r="IHT54" s="308"/>
      <c r="IHU54" s="308"/>
      <c r="IHV54" s="308"/>
      <c r="IHW54" s="308"/>
      <c r="IHX54" s="308"/>
      <c r="IHY54" s="308"/>
      <c r="IHZ54" s="308"/>
      <c r="IIA54" s="308"/>
      <c r="IIB54" s="308"/>
      <c r="IIC54" s="308"/>
      <c r="IID54" s="308"/>
      <c r="IIE54" s="308"/>
      <c r="IIF54" s="308"/>
      <c r="IIG54" s="308"/>
      <c r="IIH54" s="308"/>
      <c r="III54" s="308"/>
      <c r="IIJ54" s="308"/>
      <c r="IIK54" s="308"/>
      <c r="IIL54" s="308"/>
      <c r="IIM54" s="308"/>
      <c r="IIN54" s="308"/>
      <c r="IIO54" s="308"/>
      <c r="IIP54" s="308"/>
      <c r="IIQ54" s="308"/>
      <c r="IIR54" s="308"/>
      <c r="IIS54" s="308"/>
      <c r="IIT54" s="308"/>
      <c r="IIU54" s="308"/>
      <c r="IIV54" s="308"/>
      <c r="IIW54" s="308"/>
      <c r="IIX54" s="308"/>
      <c r="IIY54" s="308"/>
      <c r="IIZ54" s="308"/>
      <c r="IJA54" s="308"/>
      <c r="IJB54" s="308"/>
      <c r="IJC54" s="308"/>
      <c r="IJD54" s="308"/>
      <c r="IJE54" s="308"/>
      <c r="IJF54" s="308"/>
      <c r="IJG54" s="308"/>
      <c r="IJH54" s="308"/>
      <c r="IJI54" s="308"/>
      <c r="IJJ54" s="308"/>
      <c r="IJK54" s="308"/>
      <c r="IJL54" s="308"/>
      <c r="IJM54" s="308"/>
      <c r="IJN54" s="308"/>
      <c r="IJO54" s="308"/>
      <c r="IJP54" s="308"/>
      <c r="IJQ54" s="308"/>
      <c r="IJR54" s="308"/>
      <c r="IJS54" s="308"/>
      <c r="IJT54" s="308"/>
      <c r="IJU54" s="308"/>
      <c r="IJV54" s="308"/>
      <c r="IJW54" s="308"/>
      <c r="IJX54" s="308"/>
      <c r="IJY54" s="308"/>
      <c r="IJZ54" s="308"/>
      <c r="IKA54" s="308"/>
      <c r="IKB54" s="308"/>
      <c r="IKC54" s="308"/>
      <c r="IKD54" s="308"/>
      <c r="IKE54" s="308"/>
      <c r="IKF54" s="308"/>
      <c r="IKG54" s="308"/>
      <c r="IKH54" s="308"/>
      <c r="IKI54" s="308"/>
      <c r="IKJ54" s="308"/>
      <c r="IKK54" s="308"/>
      <c r="IKL54" s="308"/>
      <c r="IKM54" s="308"/>
      <c r="IKN54" s="308"/>
      <c r="IKO54" s="308"/>
      <c r="IKP54" s="308"/>
      <c r="IKQ54" s="308"/>
      <c r="IKR54" s="308"/>
      <c r="IKS54" s="308"/>
      <c r="IKT54" s="308"/>
      <c r="IKU54" s="308"/>
      <c r="IKV54" s="308"/>
      <c r="IKW54" s="308"/>
      <c r="IKX54" s="308"/>
      <c r="IKY54" s="308"/>
      <c r="IKZ54" s="308"/>
      <c r="ILA54" s="308"/>
      <c r="ILB54" s="308"/>
      <c r="ILC54" s="308"/>
      <c r="ILD54" s="308"/>
      <c r="ILE54" s="308"/>
      <c r="ILF54" s="308"/>
      <c r="ILG54" s="308"/>
      <c r="ILH54" s="308"/>
      <c r="ILI54" s="308"/>
      <c r="ILJ54" s="308"/>
      <c r="ILK54" s="308"/>
      <c r="ILL54" s="308"/>
      <c r="ILM54" s="308"/>
      <c r="ILN54" s="308"/>
      <c r="ILO54" s="308"/>
      <c r="ILP54" s="308"/>
      <c r="ILQ54" s="308"/>
      <c r="ILR54" s="308"/>
      <c r="ILS54" s="308"/>
      <c r="ILT54" s="308"/>
      <c r="ILU54" s="308"/>
      <c r="ILV54" s="308"/>
      <c r="ILW54" s="308"/>
      <c r="ILX54" s="308"/>
      <c r="ILY54" s="308"/>
      <c r="ILZ54" s="308"/>
      <c r="IMA54" s="308"/>
      <c r="IMB54" s="308"/>
      <c r="IMC54" s="308"/>
      <c r="IMD54" s="308"/>
      <c r="IME54" s="308"/>
      <c r="IMF54" s="308"/>
      <c r="IMG54" s="308"/>
      <c r="IMH54" s="308"/>
      <c r="IMI54" s="308"/>
      <c r="IMJ54" s="308"/>
      <c r="IMK54" s="308"/>
      <c r="IML54" s="308"/>
      <c r="IMM54" s="308"/>
      <c r="IMN54" s="308"/>
      <c r="IMO54" s="308"/>
      <c r="IMP54" s="308"/>
      <c r="IMQ54" s="308"/>
      <c r="IMR54" s="308"/>
      <c r="IMS54" s="308"/>
      <c r="IMT54" s="308"/>
      <c r="IMU54" s="308"/>
      <c r="IMV54" s="308"/>
      <c r="IMW54" s="308"/>
      <c r="IMX54" s="308"/>
      <c r="IMY54" s="308"/>
      <c r="IMZ54" s="308"/>
      <c r="INA54" s="308"/>
      <c r="INB54" s="308"/>
      <c r="INC54" s="308"/>
      <c r="IND54" s="308"/>
      <c r="INE54" s="308"/>
      <c r="INF54" s="308"/>
      <c r="ING54" s="308"/>
      <c r="INH54" s="308"/>
      <c r="INI54" s="308"/>
      <c r="INJ54" s="308"/>
      <c r="INK54" s="308"/>
      <c r="INL54" s="308"/>
      <c r="INM54" s="308"/>
      <c r="INN54" s="308"/>
      <c r="INO54" s="308"/>
      <c r="INP54" s="308"/>
      <c r="INQ54" s="308"/>
      <c r="INR54" s="308"/>
      <c r="INS54" s="308"/>
      <c r="INT54" s="308"/>
      <c r="INU54" s="308"/>
      <c r="INV54" s="308"/>
      <c r="INW54" s="308"/>
      <c r="INX54" s="308"/>
      <c r="INY54" s="308"/>
      <c r="INZ54" s="308"/>
      <c r="IOA54" s="308"/>
      <c r="IOB54" s="308"/>
      <c r="IOC54" s="308"/>
      <c r="IOD54" s="308"/>
      <c r="IOE54" s="308"/>
      <c r="IOF54" s="308"/>
      <c r="IOG54" s="308"/>
      <c r="IOH54" s="308"/>
      <c r="IOI54" s="308"/>
      <c r="IOJ54" s="308"/>
      <c r="IOK54" s="308"/>
      <c r="IOL54" s="308"/>
      <c r="IOM54" s="308"/>
      <c r="ION54" s="308"/>
      <c r="IOO54" s="308"/>
      <c r="IOP54" s="308"/>
      <c r="IOQ54" s="308"/>
      <c r="IOR54" s="308"/>
      <c r="IOS54" s="308"/>
      <c r="IOT54" s="308"/>
      <c r="IOU54" s="308"/>
      <c r="IOV54" s="308"/>
      <c r="IOW54" s="308"/>
      <c r="IOX54" s="308"/>
      <c r="IOY54" s="308"/>
      <c r="IOZ54" s="308"/>
      <c r="IPA54" s="308"/>
      <c r="IPB54" s="308"/>
      <c r="IPC54" s="308"/>
      <c r="IPD54" s="308"/>
      <c r="IPE54" s="308"/>
      <c r="IPF54" s="308"/>
      <c r="IPG54" s="308"/>
      <c r="IPH54" s="308"/>
      <c r="IPI54" s="308"/>
      <c r="IPJ54" s="308"/>
      <c r="IPK54" s="308"/>
      <c r="IPL54" s="308"/>
      <c r="IPM54" s="308"/>
      <c r="IPN54" s="308"/>
      <c r="IPO54" s="308"/>
      <c r="IPP54" s="308"/>
      <c r="IPQ54" s="308"/>
      <c r="IPR54" s="308"/>
      <c r="IPS54" s="308"/>
      <c r="IPT54" s="308"/>
      <c r="IPU54" s="308"/>
      <c r="IPV54" s="308"/>
      <c r="IPW54" s="308"/>
      <c r="IPX54" s="308"/>
      <c r="IPY54" s="308"/>
      <c r="IPZ54" s="308"/>
      <c r="IQA54" s="308"/>
      <c r="IQB54" s="308"/>
      <c r="IQC54" s="308"/>
      <c r="IQD54" s="308"/>
      <c r="IQE54" s="308"/>
      <c r="IQF54" s="308"/>
      <c r="IQG54" s="308"/>
      <c r="IQH54" s="308"/>
      <c r="IQI54" s="308"/>
      <c r="IQJ54" s="308"/>
      <c r="IQK54" s="308"/>
      <c r="IQL54" s="308"/>
      <c r="IQM54" s="308"/>
      <c r="IQN54" s="308"/>
      <c r="IQO54" s="308"/>
      <c r="IQP54" s="308"/>
      <c r="IQQ54" s="308"/>
      <c r="IQR54" s="308"/>
      <c r="IQS54" s="308"/>
      <c r="IQT54" s="308"/>
      <c r="IQU54" s="308"/>
      <c r="IQV54" s="308"/>
      <c r="IQW54" s="308"/>
      <c r="IQX54" s="308"/>
      <c r="IQY54" s="308"/>
      <c r="IQZ54" s="308"/>
      <c r="IRA54" s="308"/>
      <c r="IRB54" s="308"/>
      <c r="IRC54" s="308"/>
      <c r="IRD54" s="308"/>
      <c r="IRE54" s="308"/>
      <c r="IRF54" s="308"/>
      <c r="IRG54" s="308"/>
      <c r="IRH54" s="308"/>
      <c r="IRI54" s="308"/>
      <c r="IRJ54" s="308"/>
      <c r="IRK54" s="308"/>
      <c r="IRL54" s="308"/>
      <c r="IRM54" s="308"/>
      <c r="IRN54" s="308"/>
      <c r="IRO54" s="308"/>
      <c r="IRP54" s="308"/>
      <c r="IRQ54" s="308"/>
      <c r="IRR54" s="308"/>
      <c r="IRS54" s="308"/>
      <c r="IRT54" s="308"/>
      <c r="IRU54" s="308"/>
      <c r="IRV54" s="308"/>
      <c r="IRW54" s="308"/>
      <c r="IRX54" s="308"/>
      <c r="IRY54" s="308"/>
      <c r="IRZ54" s="308"/>
      <c r="ISA54" s="308"/>
      <c r="ISB54" s="308"/>
      <c r="ISC54" s="308"/>
      <c r="ISD54" s="308"/>
      <c r="ISE54" s="308"/>
      <c r="ISF54" s="308"/>
      <c r="ISG54" s="308"/>
      <c r="ISH54" s="308"/>
      <c r="ISI54" s="308"/>
      <c r="ISJ54" s="308"/>
      <c r="ISK54" s="308"/>
      <c r="ISL54" s="308"/>
      <c r="ISM54" s="308"/>
      <c r="ISN54" s="308"/>
      <c r="ISO54" s="308"/>
      <c r="ISP54" s="308"/>
      <c r="ISQ54" s="308"/>
      <c r="ISR54" s="308"/>
      <c r="ISS54" s="308"/>
      <c r="IST54" s="308"/>
      <c r="ISU54" s="308"/>
      <c r="ISV54" s="308"/>
      <c r="ISW54" s="308"/>
      <c r="ISX54" s="308"/>
      <c r="ISY54" s="308"/>
      <c r="ISZ54" s="308"/>
      <c r="ITA54" s="308"/>
      <c r="ITB54" s="308"/>
      <c r="ITC54" s="308"/>
      <c r="ITD54" s="308"/>
      <c r="ITE54" s="308"/>
      <c r="ITF54" s="308"/>
      <c r="ITG54" s="308"/>
      <c r="ITH54" s="308"/>
      <c r="ITI54" s="308"/>
      <c r="ITJ54" s="308"/>
      <c r="ITK54" s="308"/>
      <c r="ITL54" s="308"/>
      <c r="ITM54" s="308"/>
      <c r="ITN54" s="308"/>
      <c r="ITO54" s="308"/>
      <c r="ITP54" s="308"/>
      <c r="ITQ54" s="308"/>
      <c r="ITR54" s="308"/>
      <c r="ITS54" s="308"/>
      <c r="ITT54" s="308"/>
      <c r="ITU54" s="308"/>
      <c r="ITV54" s="308"/>
      <c r="ITW54" s="308"/>
      <c r="ITX54" s="308"/>
      <c r="ITY54" s="308"/>
      <c r="ITZ54" s="308"/>
      <c r="IUA54" s="308"/>
      <c r="IUB54" s="308"/>
      <c r="IUC54" s="308"/>
      <c r="IUD54" s="308"/>
      <c r="IUE54" s="308"/>
      <c r="IUF54" s="308"/>
      <c r="IUG54" s="308"/>
      <c r="IUH54" s="308"/>
      <c r="IUI54" s="308"/>
      <c r="IUJ54" s="308"/>
      <c r="IUK54" s="308"/>
      <c r="IUL54" s="308"/>
      <c r="IUM54" s="308"/>
      <c r="IUN54" s="308"/>
      <c r="IUO54" s="308"/>
      <c r="IUP54" s="308"/>
      <c r="IUQ54" s="308"/>
      <c r="IUR54" s="308"/>
      <c r="IUS54" s="308"/>
      <c r="IUT54" s="308"/>
      <c r="IUU54" s="308"/>
      <c r="IUV54" s="308"/>
      <c r="IUW54" s="308"/>
      <c r="IUX54" s="308"/>
      <c r="IUY54" s="308"/>
      <c r="IUZ54" s="308"/>
      <c r="IVA54" s="308"/>
      <c r="IVB54" s="308"/>
      <c r="IVC54" s="308"/>
      <c r="IVD54" s="308"/>
      <c r="IVE54" s="308"/>
      <c r="IVF54" s="308"/>
      <c r="IVG54" s="308"/>
      <c r="IVH54" s="308"/>
      <c r="IVI54" s="308"/>
      <c r="IVJ54" s="308"/>
      <c r="IVK54" s="308"/>
      <c r="IVL54" s="308"/>
      <c r="IVM54" s="308"/>
      <c r="IVN54" s="308"/>
      <c r="IVO54" s="308"/>
      <c r="IVP54" s="308"/>
      <c r="IVQ54" s="308"/>
      <c r="IVR54" s="308"/>
      <c r="IVS54" s="308"/>
      <c r="IVT54" s="308"/>
      <c r="IVU54" s="308"/>
      <c r="IVV54" s="308"/>
      <c r="IVW54" s="308"/>
      <c r="IVX54" s="308"/>
      <c r="IVY54" s="308"/>
      <c r="IVZ54" s="308"/>
      <c r="IWA54" s="308"/>
      <c r="IWB54" s="308"/>
      <c r="IWC54" s="308"/>
      <c r="IWD54" s="308"/>
      <c r="IWE54" s="308"/>
      <c r="IWF54" s="308"/>
      <c r="IWG54" s="308"/>
      <c r="IWH54" s="308"/>
      <c r="IWI54" s="308"/>
      <c r="IWJ54" s="308"/>
      <c r="IWK54" s="308"/>
      <c r="IWL54" s="308"/>
      <c r="IWM54" s="308"/>
      <c r="IWN54" s="308"/>
      <c r="IWO54" s="308"/>
      <c r="IWP54" s="308"/>
      <c r="IWQ54" s="308"/>
      <c r="IWR54" s="308"/>
      <c r="IWS54" s="308"/>
      <c r="IWT54" s="308"/>
      <c r="IWU54" s="308"/>
      <c r="IWV54" s="308"/>
      <c r="IWW54" s="308"/>
      <c r="IWX54" s="308"/>
      <c r="IWY54" s="308"/>
      <c r="IWZ54" s="308"/>
      <c r="IXA54" s="308"/>
      <c r="IXB54" s="308"/>
      <c r="IXC54" s="308"/>
      <c r="IXD54" s="308"/>
      <c r="IXE54" s="308"/>
      <c r="IXF54" s="308"/>
      <c r="IXG54" s="308"/>
      <c r="IXH54" s="308"/>
      <c r="IXI54" s="308"/>
      <c r="IXJ54" s="308"/>
      <c r="IXK54" s="308"/>
      <c r="IXL54" s="308"/>
      <c r="IXM54" s="308"/>
      <c r="IXN54" s="308"/>
      <c r="IXO54" s="308"/>
      <c r="IXP54" s="308"/>
      <c r="IXQ54" s="308"/>
      <c r="IXR54" s="308"/>
      <c r="IXS54" s="308"/>
      <c r="IXT54" s="308"/>
      <c r="IXU54" s="308"/>
      <c r="IXV54" s="308"/>
      <c r="IXW54" s="308"/>
      <c r="IXX54" s="308"/>
      <c r="IXY54" s="308"/>
      <c r="IXZ54" s="308"/>
      <c r="IYA54" s="308"/>
      <c r="IYB54" s="308"/>
      <c r="IYC54" s="308"/>
      <c r="IYD54" s="308"/>
      <c r="IYE54" s="308"/>
      <c r="IYF54" s="308"/>
      <c r="IYG54" s="308"/>
      <c r="IYH54" s="308"/>
      <c r="IYI54" s="308"/>
      <c r="IYJ54" s="308"/>
      <c r="IYK54" s="308"/>
      <c r="IYL54" s="308"/>
      <c r="IYM54" s="308"/>
      <c r="IYN54" s="308"/>
      <c r="IYO54" s="308"/>
      <c r="IYP54" s="308"/>
      <c r="IYQ54" s="308"/>
      <c r="IYR54" s="308"/>
      <c r="IYS54" s="308"/>
      <c r="IYT54" s="308"/>
      <c r="IYU54" s="308"/>
      <c r="IYV54" s="308"/>
      <c r="IYW54" s="308"/>
      <c r="IYX54" s="308"/>
      <c r="IYY54" s="308"/>
      <c r="IYZ54" s="308"/>
      <c r="IZA54" s="308"/>
      <c r="IZB54" s="308"/>
      <c r="IZC54" s="308"/>
      <c r="IZD54" s="308"/>
      <c r="IZE54" s="308"/>
      <c r="IZF54" s="308"/>
      <c r="IZG54" s="308"/>
      <c r="IZH54" s="308"/>
      <c r="IZI54" s="308"/>
      <c r="IZJ54" s="308"/>
      <c r="IZK54" s="308"/>
      <c r="IZL54" s="308"/>
      <c r="IZM54" s="308"/>
      <c r="IZN54" s="308"/>
      <c r="IZO54" s="308"/>
      <c r="IZP54" s="308"/>
      <c r="IZQ54" s="308"/>
      <c r="IZR54" s="308"/>
      <c r="IZS54" s="308"/>
      <c r="IZT54" s="308"/>
      <c r="IZU54" s="308"/>
      <c r="IZV54" s="308"/>
      <c r="IZW54" s="308"/>
      <c r="IZX54" s="308"/>
      <c r="IZY54" s="308"/>
      <c r="IZZ54" s="308"/>
      <c r="JAA54" s="308"/>
      <c r="JAB54" s="308"/>
      <c r="JAC54" s="308"/>
      <c r="JAD54" s="308"/>
      <c r="JAE54" s="308"/>
      <c r="JAF54" s="308"/>
      <c r="JAG54" s="308"/>
      <c r="JAH54" s="308"/>
      <c r="JAI54" s="308"/>
      <c r="JAJ54" s="308"/>
      <c r="JAK54" s="308"/>
      <c r="JAL54" s="308"/>
      <c r="JAM54" s="308"/>
      <c r="JAN54" s="308"/>
      <c r="JAO54" s="308"/>
      <c r="JAP54" s="308"/>
      <c r="JAQ54" s="308"/>
      <c r="JAR54" s="308"/>
      <c r="JAS54" s="308"/>
      <c r="JAT54" s="308"/>
      <c r="JAU54" s="308"/>
      <c r="JAV54" s="308"/>
      <c r="JAW54" s="308"/>
      <c r="JAX54" s="308"/>
      <c r="JAY54" s="308"/>
      <c r="JAZ54" s="308"/>
      <c r="JBA54" s="308"/>
      <c r="JBB54" s="308"/>
      <c r="JBC54" s="308"/>
      <c r="JBD54" s="308"/>
      <c r="JBE54" s="308"/>
      <c r="JBF54" s="308"/>
      <c r="JBG54" s="308"/>
      <c r="JBH54" s="308"/>
      <c r="JBI54" s="308"/>
      <c r="JBJ54" s="308"/>
      <c r="JBK54" s="308"/>
      <c r="JBL54" s="308"/>
      <c r="JBM54" s="308"/>
      <c r="JBN54" s="308"/>
      <c r="JBO54" s="308"/>
      <c r="JBP54" s="308"/>
      <c r="JBQ54" s="308"/>
      <c r="JBR54" s="308"/>
      <c r="JBS54" s="308"/>
      <c r="JBT54" s="308"/>
      <c r="JBU54" s="308"/>
      <c r="JBV54" s="308"/>
      <c r="JBW54" s="308"/>
      <c r="JBX54" s="308"/>
      <c r="JBY54" s="308"/>
      <c r="JBZ54" s="308"/>
      <c r="JCA54" s="308"/>
      <c r="JCB54" s="308"/>
      <c r="JCC54" s="308"/>
      <c r="JCD54" s="308"/>
      <c r="JCE54" s="308"/>
      <c r="JCF54" s="308"/>
      <c r="JCG54" s="308"/>
      <c r="JCH54" s="308"/>
      <c r="JCI54" s="308"/>
      <c r="JCJ54" s="308"/>
      <c r="JCK54" s="308"/>
      <c r="JCL54" s="308"/>
      <c r="JCM54" s="308"/>
      <c r="JCN54" s="308"/>
      <c r="JCO54" s="308"/>
      <c r="JCP54" s="308"/>
      <c r="JCQ54" s="308"/>
      <c r="JCR54" s="308"/>
      <c r="JCS54" s="308"/>
      <c r="JCT54" s="308"/>
      <c r="JCU54" s="308"/>
      <c r="JCV54" s="308"/>
      <c r="JCW54" s="308"/>
      <c r="JCX54" s="308"/>
      <c r="JCY54" s="308"/>
      <c r="JCZ54" s="308"/>
      <c r="JDA54" s="308"/>
      <c r="JDB54" s="308"/>
      <c r="JDC54" s="308"/>
      <c r="JDD54" s="308"/>
      <c r="JDE54" s="308"/>
      <c r="JDF54" s="308"/>
      <c r="JDG54" s="308"/>
      <c r="JDH54" s="308"/>
      <c r="JDI54" s="308"/>
      <c r="JDJ54" s="308"/>
      <c r="JDK54" s="308"/>
      <c r="JDL54" s="308"/>
      <c r="JDM54" s="308"/>
      <c r="JDN54" s="308"/>
      <c r="JDO54" s="308"/>
      <c r="JDP54" s="308"/>
      <c r="JDQ54" s="308"/>
      <c r="JDR54" s="308"/>
      <c r="JDS54" s="308"/>
      <c r="JDT54" s="308"/>
      <c r="JDU54" s="308"/>
      <c r="JDV54" s="308"/>
      <c r="JDW54" s="308"/>
      <c r="JDX54" s="308"/>
      <c r="JDY54" s="308"/>
      <c r="JDZ54" s="308"/>
      <c r="JEA54" s="308"/>
      <c r="JEB54" s="308"/>
      <c r="JEC54" s="308"/>
      <c r="JED54" s="308"/>
      <c r="JEE54" s="308"/>
      <c r="JEF54" s="308"/>
      <c r="JEG54" s="308"/>
      <c r="JEH54" s="308"/>
      <c r="JEI54" s="308"/>
      <c r="JEJ54" s="308"/>
      <c r="JEK54" s="308"/>
      <c r="JEL54" s="308"/>
      <c r="JEM54" s="308"/>
      <c r="JEN54" s="308"/>
      <c r="JEO54" s="308"/>
      <c r="JEP54" s="308"/>
      <c r="JEQ54" s="308"/>
      <c r="JER54" s="308"/>
      <c r="JES54" s="308"/>
      <c r="JET54" s="308"/>
      <c r="JEU54" s="308"/>
      <c r="JEV54" s="308"/>
      <c r="JEW54" s="308"/>
      <c r="JEX54" s="308"/>
      <c r="JEY54" s="308"/>
      <c r="JEZ54" s="308"/>
      <c r="JFA54" s="308"/>
      <c r="JFB54" s="308"/>
      <c r="JFC54" s="308"/>
      <c r="JFD54" s="308"/>
      <c r="JFE54" s="308"/>
      <c r="JFF54" s="308"/>
      <c r="JFG54" s="308"/>
      <c r="JFH54" s="308"/>
      <c r="JFI54" s="308"/>
      <c r="JFJ54" s="308"/>
      <c r="JFK54" s="308"/>
      <c r="JFL54" s="308"/>
      <c r="JFM54" s="308"/>
      <c r="JFN54" s="308"/>
      <c r="JFO54" s="308"/>
      <c r="JFP54" s="308"/>
      <c r="JFQ54" s="308"/>
      <c r="JFR54" s="308"/>
      <c r="JFS54" s="308"/>
      <c r="JFT54" s="308"/>
      <c r="JFU54" s="308"/>
      <c r="JFV54" s="308"/>
      <c r="JFW54" s="308"/>
      <c r="JFX54" s="308"/>
      <c r="JFY54" s="308"/>
      <c r="JFZ54" s="308"/>
      <c r="JGA54" s="308"/>
      <c r="JGB54" s="308"/>
      <c r="JGC54" s="308"/>
      <c r="JGD54" s="308"/>
      <c r="JGE54" s="308"/>
      <c r="JGF54" s="308"/>
      <c r="JGG54" s="308"/>
      <c r="JGH54" s="308"/>
      <c r="JGI54" s="308"/>
      <c r="JGJ54" s="308"/>
      <c r="JGK54" s="308"/>
      <c r="JGL54" s="308"/>
      <c r="JGM54" s="308"/>
      <c r="JGN54" s="308"/>
      <c r="JGO54" s="308"/>
      <c r="JGP54" s="308"/>
      <c r="JGQ54" s="308"/>
      <c r="JGR54" s="308"/>
      <c r="JGS54" s="308"/>
      <c r="JGT54" s="308"/>
      <c r="JGU54" s="308"/>
      <c r="JGV54" s="308"/>
      <c r="JGW54" s="308"/>
      <c r="JGX54" s="308"/>
      <c r="JGY54" s="308"/>
      <c r="JGZ54" s="308"/>
      <c r="JHA54" s="308"/>
      <c r="JHB54" s="308"/>
      <c r="JHC54" s="308"/>
      <c r="JHD54" s="308"/>
      <c r="JHE54" s="308"/>
      <c r="JHF54" s="308"/>
      <c r="JHG54" s="308"/>
      <c r="JHH54" s="308"/>
      <c r="JHI54" s="308"/>
      <c r="JHJ54" s="308"/>
      <c r="JHK54" s="308"/>
      <c r="JHL54" s="308"/>
      <c r="JHM54" s="308"/>
      <c r="JHN54" s="308"/>
      <c r="JHO54" s="308"/>
      <c r="JHP54" s="308"/>
      <c r="JHQ54" s="308"/>
      <c r="JHR54" s="308"/>
      <c r="JHS54" s="308"/>
      <c r="JHT54" s="308"/>
      <c r="JHU54" s="308"/>
      <c r="JHV54" s="308"/>
      <c r="JHW54" s="308"/>
      <c r="JHX54" s="308"/>
      <c r="JHY54" s="308"/>
      <c r="JHZ54" s="308"/>
      <c r="JIA54" s="308"/>
      <c r="JIB54" s="308"/>
      <c r="JIC54" s="308"/>
      <c r="JID54" s="308"/>
      <c r="JIE54" s="308"/>
      <c r="JIF54" s="308"/>
      <c r="JIG54" s="308"/>
      <c r="JIH54" s="308"/>
      <c r="JII54" s="308"/>
      <c r="JIJ54" s="308"/>
      <c r="JIK54" s="308"/>
      <c r="JIL54" s="308"/>
      <c r="JIM54" s="308"/>
      <c r="JIN54" s="308"/>
      <c r="JIO54" s="308"/>
      <c r="JIP54" s="308"/>
      <c r="JIQ54" s="308"/>
      <c r="JIR54" s="308"/>
      <c r="JIS54" s="308"/>
      <c r="JIT54" s="308"/>
      <c r="JIU54" s="308"/>
      <c r="JIV54" s="308"/>
      <c r="JIW54" s="308"/>
      <c r="JIX54" s="308"/>
      <c r="JIY54" s="308"/>
      <c r="JIZ54" s="308"/>
      <c r="JJA54" s="308"/>
      <c r="JJB54" s="308"/>
      <c r="JJC54" s="308"/>
      <c r="JJD54" s="308"/>
      <c r="JJE54" s="308"/>
      <c r="JJF54" s="308"/>
      <c r="JJG54" s="308"/>
      <c r="JJH54" s="308"/>
      <c r="JJI54" s="308"/>
      <c r="JJJ54" s="308"/>
      <c r="JJK54" s="308"/>
      <c r="JJL54" s="308"/>
      <c r="JJM54" s="308"/>
      <c r="JJN54" s="308"/>
      <c r="JJO54" s="308"/>
      <c r="JJP54" s="308"/>
      <c r="JJQ54" s="308"/>
      <c r="JJR54" s="308"/>
      <c r="JJS54" s="308"/>
      <c r="JJT54" s="308"/>
      <c r="JJU54" s="308"/>
      <c r="JJV54" s="308"/>
      <c r="JJW54" s="308"/>
      <c r="JJX54" s="308"/>
      <c r="JJY54" s="308"/>
      <c r="JJZ54" s="308"/>
      <c r="JKA54" s="308"/>
      <c r="JKB54" s="308"/>
      <c r="JKC54" s="308"/>
      <c r="JKD54" s="308"/>
      <c r="JKE54" s="308"/>
      <c r="JKF54" s="308"/>
      <c r="JKG54" s="308"/>
      <c r="JKH54" s="308"/>
      <c r="JKI54" s="308"/>
      <c r="JKJ54" s="308"/>
      <c r="JKK54" s="308"/>
      <c r="JKL54" s="308"/>
      <c r="JKM54" s="308"/>
      <c r="JKN54" s="308"/>
      <c r="JKO54" s="308"/>
      <c r="JKP54" s="308"/>
      <c r="JKQ54" s="308"/>
      <c r="JKR54" s="308"/>
      <c r="JKS54" s="308"/>
      <c r="JKT54" s="308"/>
      <c r="JKU54" s="308"/>
      <c r="JKV54" s="308"/>
      <c r="JKW54" s="308"/>
      <c r="JKX54" s="308"/>
      <c r="JKY54" s="308"/>
      <c r="JKZ54" s="308"/>
      <c r="JLA54" s="308"/>
      <c r="JLB54" s="308"/>
      <c r="JLC54" s="308"/>
      <c r="JLD54" s="308"/>
      <c r="JLE54" s="308"/>
      <c r="JLF54" s="308"/>
      <c r="JLG54" s="308"/>
      <c r="JLH54" s="308"/>
      <c r="JLI54" s="308"/>
      <c r="JLJ54" s="308"/>
      <c r="JLK54" s="308"/>
      <c r="JLL54" s="308"/>
      <c r="JLM54" s="308"/>
      <c r="JLN54" s="308"/>
      <c r="JLO54" s="308"/>
      <c r="JLP54" s="308"/>
      <c r="JLQ54" s="308"/>
      <c r="JLR54" s="308"/>
      <c r="JLS54" s="308"/>
      <c r="JLT54" s="308"/>
      <c r="JLU54" s="308"/>
      <c r="JLV54" s="308"/>
      <c r="JLW54" s="308"/>
      <c r="JLX54" s="308"/>
      <c r="JLY54" s="308"/>
      <c r="JLZ54" s="308"/>
      <c r="JMA54" s="308"/>
      <c r="JMB54" s="308"/>
      <c r="JMC54" s="308"/>
      <c r="JMD54" s="308"/>
      <c r="JME54" s="308"/>
      <c r="JMF54" s="308"/>
      <c r="JMG54" s="308"/>
      <c r="JMH54" s="308"/>
      <c r="JMI54" s="308"/>
      <c r="JMJ54" s="308"/>
      <c r="JMK54" s="308"/>
      <c r="JML54" s="308"/>
      <c r="JMM54" s="308"/>
      <c r="JMN54" s="308"/>
      <c r="JMO54" s="308"/>
      <c r="JMP54" s="308"/>
      <c r="JMQ54" s="308"/>
      <c r="JMR54" s="308"/>
      <c r="JMS54" s="308"/>
      <c r="JMT54" s="308"/>
      <c r="JMU54" s="308"/>
      <c r="JMV54" s="308"/>
      <c r="JMW54" s="308"/>
      <c r="JMX54" s="308"/>
      <c r="JMY54" s="308"/>
      <c r="JMZ54" s="308"/>
      <c r="JNA54" s="308"/>
      <c r="JNB54" s="308"/>
      <c r="JNC54" s="308"/>
      <c r="JND54" s="308"/>
      <c r="JNE54" s="308"/>
      <c r="JNF54" s="308"/>
      <c r="JNG54" s="308"/>
      <c r="JNH54" s="308"/>
      <c r="JNI54" s="308"/>
      <c r="JNJ54" s="308"/>
      <c r="JNK54" s="308"/>
      <c r="JNL54" s="308"/>
      <c r="JNM54" s="308"/>
      <c r="JNN54" s="308"/>
      <c r="JNO54" s="308"/>
      <c r="JNP54" s="308"/>
      <c r="JNQ54" s="308"/>
      <c r="JNR54" s="308"/>
      <c r="JNS54" s="308"/>
      <c r="JNT54" s="308"/>
      <c r="JNU54" s="308"/>
      <c r="JNV54" s="308"/>
      <c r="JNW54" s="308"/>
      <c r="JNX54" s="308"/>
      <c r="JNY54" s="308"/>
      <c r="JNZ54" s="308"/>
      <c r="JOA54" s="308"/>
      <c r="JOB54" s="308"/>
      <c r="JOC54" s="308"/>
      <c r="JOD54" s="308"/>
      <c r="JOE54" s="308"/>
      <c r="JOF54" s="308"/>
      <c r="JOG54" s="308"/>
      <c r="JOH54" s="308"/>
      <c r="JOI54" s="308"/>
      <c r="JOJ54" s="308"/>
      <c r="JOK54" s="308"/>
      <c r="JOL54" s="308"/>
      <c r="JOM54" s="308"/>
      <c r="JON54" s="308"/>
      <c r="JOO54" s="308"/>
      <c r="JOP54" s="308"/>
      <c r="JOQ54" s="308"/>
      <c r="JOR54" s="308"/>
      <c r="JOS54" s="308"/>
      <c r="JOT54" s="308"/>
      <c r="JOU54" s="308"/>
      <c r="JOV54" s="308"/>
      <c r="JOW54" s="308"/>
      <c r="JOX54" s="308"/>
      <c r="JOY54" s="308"/>
      <c r="JOZ54" s="308"/>
      <c r="JPA54" s="308"/>
      <c r="JPB54" s="308"/>
      <c r="JPC54" s="308"/>
      <c r="JPD54" s="308"/>
      <c r="JPE54" s="308"/>
      <c r="JPF54" s="308"/>
      <c r="JPG54" s="308"/>
      <c r="JPH54" s="308"/>
      <c r="JPI54" s="308"/>
      <c r="JPJ54" s="308"/>
      <c r="JPK54" s="308"/>
      <c r="JPL54" s="308"/>
      <c r="JPM54" s="308"/>
      <c r="JPN54" s="308"/>
      <c r="JPO54" s="308"/>
      <c r="JPP54" s="308"/>
      <c r="JPQ54" s="308"/>
      <c r="JPR54" s="308"/>
      <c r="JPS54" s="308"/>
      <c r="JPT54" s="308"/>
      <c r="JPU54" s="308"/>
      <c r="JPV54" s="308"/>
      <c r="JPW54" s="308"/>
      <c r="JPX54" s="308"/>
      <c r="JPY54" s="308"/>
      <c r="JPZ54" s="308"/>
      <c r="JQA54" s="308"/>
      <c r="JQB54" s="308"/>
      <c r="JQC54" s="308"/>
      <c r="JQD54" s="308"/>
      <c r="JQE54" s="308"/>
      <c r="JQF54" s="308"/>
      <c r="JQG54" s="308"/>
      <c r="JQH54" s="308"/>
      <c r="JQI54" s="308"/>
      <c r="JQJ54" s="308"/>
      <c r="JQK54" s="308"/>
      <c r="JQL54" s="308"/>
      <c r="JQM54" s="308"/>
      <c r="JQN54" s="308"/>
      <c r="JQO54" s="308"/>
      <c r="JQP54" s="308"/>
      <c r="JQQ54" s="308"/>
      <c r="JQR54" s="308"/>
      <c r="JQS54" s="308"/>
      <c r="JQT54" s="308"/>
      <c r="JQU54" s="308"/>
      <c r="JQV54" s="308"/>
      <c r="JQW54" s="308"/>
      <c r="JQX54" s="308"/>
      <c r="JQY54" s="308"/>
      <c r="JQZ54" s="308"/>
      <c r="JRA54" s="308"/>
      <c r="JRB54" s="308"/>
      <c r="JRC54" s="308"/>
      <c r="JRD54" s="308"/>
      <c r="JRE54" s="308"/>
      <c r="JRF54" s="308"/>
      <c r="JRG54" s="308"/>
      <c r="JRH54" s="308"/>
      <c r="JRI54" s="308"/>
      <c r="JRJ54" s="308"/>
      <c r="JRK54" s="308"/>
      <c r="JRL54" s="308"/>
      <c r="JRM54" s="308"/>
      <c r="JRN54" s="308"/>
      <c r="JRO54" s="308"/>
      <c r="JRP54" s="308"/>
      <c r="JRQ54" s="308"/>
      <c r="JRR54" s="308"/>
      <c r="JRS54" s="308"/>
      <c r="JRT54" s="308"/>
      <c r="JRU54" s="308"/>
      <c r="JRV54" s="308"/>
      <c r="JRW54" s="308"/>
      <c r="JRX54" s="308"/>
      <c r="JRY54" s="308"/>
      <c r="JRZ54" s="308"/>
      <c r="JSA54" s="308"/>
      <c r="JSB54" s="308"/>
      <c r="JSC54" s="308"/>
      <c r="JSD54" s="308"/>
      <c r="JSE54" s="308"/>
      <c r="JSF54" s="308"/>
      <c r="JSG54" s="308"/>
      <c r="JSH54" s="308"/>
      <c r="JSI54" s="308"/>
      <c r="JSJ54" s="308"/>
      <c r="JSK54" s="308"/>
      <c r="JSL54" s="308"/>
      <c r="JSM54" s="308"/>
      <c r="JSN54" s="308"/>
      <c r="JSO54" s="308"/>
      <c r="JSP54" s="308"/>
      <c r="JSQ54" s="308"/>
      <c r="JSR54" s="308"/>
      <c r="JSS54" s="308"/>
      <c r="JST54" s="308"/>
      <c r="JSU54" s="308"/>
      <c r="JSV54" s="308"/>
      <c r="JSW54" s="308"/>
      <c r="JSX54" s="308"/>
      <c r="JSY54" s="308"/>
      <c r="JSZ54" s="308"/>
      <c r="JTA54" s="308"/>
      <c r="JTB54" s="308"/>
      <c r="JTC54" s="308"/>
      <c r="JTD54" s="308"/>
      <c r="JTE54" s="308"/>
      <c r="JTF54" s="308"/>
      <c r="JTG54" s="308"/>
      <c r="JTH54" s="308"/>
      <c r="JTI54" s="308"/>
      <c r="JTJ54" s="308"/>
      <c r="JTK54" s="308"/>
      <c r="JTL54" s="308"/>
      <c r="JTM54" s="308"/>
      <c r="JTN54" s="308"/>
      <c r="JTO54" s="308"/>
      <c r="JTP54" s="308"/>
      <c r="JTQ54" s="308"/>
      <c r="JTR54" s="308"/>
      <c r="JTS54" s="308"/>
      <c r="JTT54" s="308"/>
      <c r="JTU54" s="308"/>
      <c r="JTV54" s="308"/>
      <c r="JTW54" s="308"/>
      <c r="JTX54" s="308"/>
      <c r="JTY54" s="308"/>
      <c r="JTZ54" s="308"/>
      <c r="JUA54" s="308"/>
      <c r="JUB54" s="308"/>
      <c r="JUC54" s="308"/>
      <c r="JUD54" s="308"/>
      <c r="JUE54" s="308"/>
      <c r="JUF54" s="308"/>
      <c r="JUG54" s="308"/>
      <c r="JUH54" s="308"/>
      <c r="JUI54" s="308"/>
      <c r="JUJ54" s="308"/>
      <c r="JUK54" s="308"/>
      <c r="JUL54" s="308"/>
      <c r="JUM54" s="308"/>
      <c r="JUN54" s="308"/>
      <c r="JUO54" s="308"/>
      <c r="JUP54" s="308"/>
      <c r="JUQ54" s="308"/>
      <c r="JUR54" s="308"/>
      <c r="JUS54" s="308"/>
      <c r="JUT54" s="308"/>
      <c r="JUU54" s="308"/>
      <c r="JUV54" s="308"/>
      <c r="JUW54" s="308"/>
      <c r="JUX54" s="308"/>
      <c r="JUY54" s="308"/>
      <c r="JUZ54" s="308"/>
      <c r="JVA54" s="308"/>
      <c r="JVB54" s="308"/>
      <c r="JVC54" s="308"/>
      <c r="JVD54" s="308"/>
      <c r="JVE54" s="308"/>
      <c r="JVF54" s="308"/>
      <c r="JVG54" s="308"/>
      <c r="JVH54" s="308"/>
      <c r="JVI54" s="308"/>
      <c r="JVJ54" s="308"/>
      <c r="JVK54" s="308"/>
      <c r="JVL54" s="308"/>
      <c r="JVM54" s="308"/>
      <c r="JVN54" s="308"/>
      <c r="JVO54" s="308"/>
      <c r="JVP54" s="308"/>
      <c r="JVQ54" s="308"/>
      <c r="JVR54" s="308"/>
      <c r="JVS54" s="308"/>
      <c r="JVT54" s="308"/>
      <c r="JVU54" s="308"/>
      <c r="JVV54" s="308"/>
      <c r="JVW54" s="308"/>
      <c r="JVX54" s="308"/>
      <c r="JVY54" s="308"/>
      <c r="JVZ54" s="308"/>
      <c r="JWA54" s="308"/>
      <c r="JWB54" s="308"/>
      <c r="JWC54" s="308"/>
      <c r="JWD54" s="308"/>
      <c r="JWE54" s="308"/>
      <c r="JWF54" s="308"/>
      <c r="JWG54" s="308"/>
      <c r="JWH54" s="308"/>
      <c r="JWI54" s="308"/>
      <c r="JWJ54" s="308"/>
      <c r="JWK54" s="308"/>
      <c r="JWL54" s="308"/>
      <c r="JWM54" s="308"/>
      <c r="JWN54" s="308"/>
      <c r="JWO54" s="308"/>
      <c r="JWP54" s="308"/>
      <c r="JWQ54" s="308"/>
      <c r="JWR54" s="308"/>
      <c r="JWS54" s="308"/>
      <c r="JWT54" s="308"/>
      <c r="JWU54" s="308"/>
      <c r="JWV54" s="308"/>
      <c r="JWW54" s="308"/>
      <c r="JWX54" s="308"/>
      <c r="JWY54" s="308"/>
      <c r="JWZ54" s="308"/>
      <c r="JXA54" s="308"/>
      <c r="JXB54" s="308"/>
      <c r="JXC54" s="308"/>
      <c r="JXD54" s="308"/>
      <c r="JXE54" s="308"/>
      <c r="JXF54" s="308"/>
      <c r="JXG54" s="308"/>
      <c r="JXH54" s="308"/>
      <c r="JXI54" s="308"/>
      <c r="JXJ54" s="308"/>
      <c r="JXK54" s="308"/>
      <c r="JXL54" s="308"/>
      <c r="JXM54" s="308"/>
      <c r="JXN54" s="308"/>
      <c r="JXO54" s="308"/>
      <c r="JXP54" s="308"/>
      <c r="JXQ54" s="308"/>
      <c r="JXR54" s="308"/>
      <c r="JXS54" s="308"/>
      <c r="JXT54" s="308"/>
      <c r="JXU54" s="308"/>
      <c r="JXV54" s="308"/>
      <c r="JXW54" s="308"/>
      <c r="JXX54" s="308"/>
      <c r="JXY54" s="308"/>
      <c r="JXZ54" s="308"/>
      <c r="JYA54" s="308"/>
      <c r="JYB54" s="308"/>
      <c r="JYC54" s="308"/>
      <c r="JYD54" s="308"/>
      <c r="JYE54" s="308"/>
      <c r="JYF54" s="308"/>
      <c r="JYG54" s="308"/>
      <c r="JYH54" s="308"/>
      <c r="JYI54" s="308"/>
      <c r="JYJ54" s="308"/>
      <c r="JYK54" s="308"/>
      <c r="JYL54" s="308"/>
      <c r="JYM54" s="308"/>
      <c r="JYN54" s="308"/>
      <c r="JYO54" s="308"/>
      <c r="JYP54" s="308"/>
      <c r="JYQ54" s="308"/>
      <c r="JYR54" s="308"/>
      <c r="JYS54" s="308"/>
      <c r="JYT54" s="308"/>
      <c r="JYU54" s="308"/>
      <c r="JYV54" s="308"/>
      <c r="JYW54" s="308"/>
      <c r="JYX54" s="308"/>
      <c r="JYY54" s="308"/>
      <c r="JYZ54" s="308"/>
      <c r="JZA54" s="308"/>
      <c r="JZB54" s="308"/>
      <c r="JZC54" s="308"/>
      <c r="JZD54" s="308"/>
      <c r="JZE54" s="308"/>
      <c r="JZF54" s="308"/>
      <c r="JZG54" s="308"/>
      <c r="JZH54" s="308"/>
      <c r="JZI54" s="308"/>
      <c r="JZJ54" s="308"/>
      <c r="JZK54" s="308"/>
      <c r="JZL54" s="308"/>
      <c r="JZM54" s="308"/>
      <c r="JZN54" s="308"/>
      <c r="JZO54" s="308"/>
      <c r="JZP54" s="308"/>
      <c r="JZQ54" s="308"/>
      <c r="JZR54" s="308"/>
      <c r="JZS54" s="308"/>
      <c r="JZT54" s="308"/>
      <c r="JZU54" s="308"/>
      <c r="JZV54" s="308"/>
      <c r="JZW54" s="308"/>
      <c r="JZX54" s="308"/>
      <c r="JZY54" s="308"/>
      <c r="JZZ54" s="308"/>
      <c r="KAA54" s="308"/>
      <c r="KAB54" s="308"/>
      <c r="KAC54" s="308"/>
      <c r="KAD54" s="308"/>
      <c r="KAE54" s="308"/>
      <c r="KAF54" s="308"/>
      <c r="KAG54" s="308"/>
      <c r="KAH54" s="308"/>
      <c r="KAI54" s="308"/>
      <c r="KAJ54" s="308"/>
      <c r="KAK54" s="308"/>
      <c r="KAL54" s="308"/>
      <c r="KAM54" s="308"/>
      <c r="KAN54" s="308"/>
      <c r="KAO54" s="308"/>
      <c r="KAP54" s="308"/>
      <c r="KAQ54" s="308"/>
      <c r="KAR54" s="308"/>
      <c r="KAS54" s="308"/>
      <c r="KAT54" s="308"/>
      <c r="KAU54" s="308"/>
      <c r="KAV54" s="308"/>
      <c r="KAW54" s="308"/>
      <c r="KAX54" s="308"/>
      <c r="KAY54" s="308"/>
      <c r="KAZ54" s="308"/>
      <c r="KBA54" s="308"/>
      <c r="KBB54" s="308"/>
      <c r="KBC54" s="308"/>
      <c r="KBD54" s="308"/>
      <c r="KBE54" s="308"/>
      <c r="KBF54" s="308"/>
      <c r="KBG54" s="308"/>
      <c r="KBH54" s="308"/>
      <c r="KBI54" s="308"/>
      <c r="KBJ54" s="308"/>
      <c r="KBK54" s="308"/>
      <c r="KBL54" s="308"/>
      <c r="KBM54" s="308"/>
      <c r="KBN54" s="308"/>
      <c r="KBO54" s="308"/>
      <c r="KBP54" s="308"/>
      <c r="KBQ54" s="308"/>
      <c r="KBR54" s="308"/>
      <c r="KBS54" s="308"/>
      <c r="KBT54" s="308"/>
      <c r="KBU54" s="308"/>
      <c r="KBV54" s="308"/>
      <c r="KBW54" s="308"/>
      <c r="KBX54" s="308"/>
      <c r="KBY54" s="308"/>
      <c r="KBZ54" s="308"/>
      <c r="KCA54" s="308"/>
      <c r="KCB54" s="308"/>
      <c r="KCC54" s="308"/>
      <c r="KCD54" s="308"/>
      <c r="KCE54" s="308"/>
      <c r="KCF54" s="308"/>
      <c r="KCG54" s="308"/>
      <c r="KCH54" s="308"/>
      <c r="KCI54" s="308"/>
      <c r="KCJ54" s="308"/>
      <c r="KCK54" s="308"/>
      <c r="KCL54" s="308"/>
      <c r="KCM54" s="308"/>
      <c r="KCN54" s="308"/>
      <c r="KCO54" s="308"/>
      <c r="KCP54" s="308"/>
      <c r="KCQ54" s="308"/>
      <c r="KCR54" s="308"/>
      <c r="KCS54" s="308"/>
      <c r="KCT54" s="308"/>
      <c r="KCU54" s="308"/>
      <c r="KCV54" s="308"/>
      <c r="KCW54" s="308"/>
      <c r="KCX54" s="308"/>
      <c r="KCY54" s="308"/>
      <c r="KCZ54" s="308"/>
      <c r="KDA54" s="308"/>
      <c r="KDB54" s="308"/>
      <c r="KDC54" s="308"/>
      <c r="KDD54" s="308"/>
      <c r="KDE54" s="308"/>
      <c r="KDF54" s="308"/>
      <c r="KDG54" s="308"/>
      <c r="KDH54" s="308"/>
      <c r="KDI54" s="308"/>
      <c r="KDJ54" s="308"/>
      <c r="KDK54" s="308"/>
      <c r="KDL54" s="308"/>
      <c r="KDM54" s="308"/>
      <c r="KDN54" s="308"/>
      <c r="KDO54" s="308"/>
      <c r="KDP54" s="308"/>
      <c r="KDQ54" s="308"/>
      <c r="KDR54" s="308"/>
      <c r="KDS54" s="308"/>
      <c r="KDT54" s="308"/>
      <c r="KDU54" s="308"/>
      <c r="KDV54" s="308"/>
      <c r="KDW54" s="308"/>
      <c r="KDX54" s="308"/>
      <c r="KDY54" s="308"/>
      <c r="KDZ54" s="308"/>
      <c r="KEA54" s="308"/>
      <c r="KEB54" s="308"/>
      <c r="KEC54" s="308"/>
      <c r="KED54" s="308"/>
      <c r="KEE54" s="308"/>
      <c r="KEF54" s="308"/>
      <c r="KEG54" s="308"/>
      <c r="KEH54" s="308"/>
      <c r="KEI54" s="308"/>
      <c r="KEJ54" s="308"/>
      <c r="KEK54" s="308"/>
      <c r="KEL54" s="308"/>
      <c r="KEM54" s="308"/>
      <c r="KEN54" s="308"/>
      <c r="KEO54" s="308"/>
      <c r="KEP54" s="308"/>
      <c r="KEQ54" s="308"/>
      <c r="KER54" s="308"/>
      <c r="KES54" s="308"/>
      <c r="KET54" s="308"/>
      <c r="KEU54" s="308"/>
      <c r="KEV54" s="308"/>
      <c r="KEW54" s="308"/>
      <c r="KEX54" s="308"/>
      <c r="KEY54" s="308"/>
      <c r="KEZ54" s="308"/>
      <c r="KFA54" s="308"/>
      <c r="KFB54" s="308"/>
      <c r="KFC54" s="308"/>
      <c r="KFD54" s="308"/>
      <c r="KFE54" s="308"/>
      <c r="KFF54" s="308"/>
      <c r="KFG54" s="308"/>
      <c r="KFH54" s="308"/>
      <c r="KFI54" s="308"/>
      <c r="KFJ54" s="308"/>
      <c r="KFK54" s="308"/>
      <c r="KFL54" s="308"/>
      <c r="KFM54" s="308"/>
      <c r="KFN54" s="308"/>
      <c r="KFO54" s="308"/>
      <c r="KFP54" s="308"/>
      <c r="KFQ54" s="308"/>
      <c r="KFR54" s="308"/>
      <c r="KFS54" s="308"/>
      <c r="KFT54" s="308"/>
      <c r="KFU54" s="308"/>
      <c r="KFV54" s="308"/>
      <c r="KFW54" s="308"/>
      <c r="KFX54" s="308"/>
      <c r="KFY54" s="308"/>
      <c r="KFZ54" s="308"/>
      <c r="KGA54" s="308"/>
      <c r="KGB54" s="308"/>
      <c r="KGC54" s="308"/>
      <c r="KGD54" s="308"/>
      <c r="KGE54" s="308"/>
      <c r="KGF54" s="308"/>
      <c r="KGG54" s="308"/>
      <c r="KGH54" s="308"/>
      <c r="KGI54" s="308"/>
      <c r="KGJ54" s="308"/>
      <c r="KGK54" s="308"/>
      <c r="KGL54" s="308"/>
      <c r="KGM54" s="308"/>
      <c r="KGN54" s="308"/>
      <c r="KGO54" s="308"/>
      <c r="KGP54" s="308"/>
      <c r="KGQ54" s="308"/>
      <c r="KGR54" s="308"/>
      <c r="KGS54" s="308"/>
      <c r="KGT54" s="308"/>
      <c r="KGU54" s="308"/>
      <c r="KGV54" s="308"/>
      <c r="KGW54" s="308"/>
      <c r="KGX54" s="308"/>
      <c r="KGY54" s="308"/>
      <c r="KGZ54" s="308"/>
      <c r="KHA54" s="308"/>
      <c r="KHB54" s="308"/>
      <c r="KHC54" s="308"/>
      <c r="KHD54" s="308"/>
      <c r="KHE54" s="308"/>
      <c r="KHF54" s="308"/>
      <c r="KHG54" s="308"/>
      <c r="KHH54" s="308"/>
      <c r="KHI54" s="308"/>
      <c r="KHJ54" s="308"/>
      <c r="KHK54" s="308"/>
      <c r="KHL54" s="308"/>
      <c r="KHM54" s="308"/>
      <c r="KHN54" s="308"/>
      <c r="KHO54" s="308"/>
      <c r="KHP54" s="308"/>
      <c r="KHQ54" s="308"/>
      <c r="KHR54" s="308"/>
      <c r="KHS54" s="308"/>
      <c r="KHT54" s="308"/>
      <c r="KHU54" s="308"/>
      <c r="KHV54" s="308"/>
      <c r="KHW54" s="308"/>
      <c r="KHX54" s="308"/>
      <c r="KHY54" s="308"/>
      <c r="KHZ54" s="308"/>
      <c r="KIA54" s="308"/>
      <c r="KIB54" s="308"/>
      <c r="KIC54" s="308"/>
      <c r="KID54" s="308"/>
      <c r="KIE54" s="308"/>
      <c r="KIF54" s="308"/>
      <c r="KIG54" s="308"/>
      <c r="KIH54" s="308"/>
      <c r="KII54" s="308"/>
      <c r="KIJ54" s="308"/>
      <c r="KIK54" s="308"/>
      <c r="KIL54" s="308"/>
      <c r="KIM54" s="308"/>
      <c r="KIN54" s="308"/>
      <c r="KIO54" s="308"/>
      <c r="KIP54" s="308"/>
      <c r="KIQ54" s="308"/>
      <c r="KIR54" s="308"/>
      <c r="KIS54" s="308"/>
      <c r="KIT54" s="308"/>
      <c r="KIU54" s="308"/>
      <c r="KIV54" s="308"/>
      <c r="KIW54" s="308"/>
      <c r="KIX54" s="308"/>
      <c r="KIY54" s="308"/>
      <c r="KIZ54" s="308"/>
      <c r="KJA54" s="308"/>
      <c r="KJB54" s="308"/>
      <c r="KJC54" s="308"/>
      <c r="KJD54" s="308"/>
      <c r="KJE54" s="308"/>
      <c r="KJF54" s="308"/>
      <c r="KJG54" s="308"/>
      <c r="KJH54" s="308"/>
      <c r="KJI54" s="308"/>
      <c r="KJJ54" s="308"/>
      <c r="KJK54" s="308"/>
      <c r="KJL54" s="308"/>
      <c r="KJM54" s="308"/>
      <c r="KJN54" s="308"/>
      <c r="KJO54" s="308"/>
      <c r="KJP54" s="308"/>
      <c r="KJQ54" s="308"/>
      <c r="KJR54" s="308"/>
      <c r="KJS54" s="308"/>
      <c r="KJT54" s="308"/>
      <c r="KJU54" s="308"/>
      <c r="KJV54" s="308"/>
      <c r="KJW54" s="308"/>
      <c r="KJX54" s="308"/>
      <c r="KJY54" s="308"/>
      <c r="KJZ54" s="308"/>
      <c r="KKA54" s="308"/>
      <c r="KKB54" s="308"/>
      <c r="KKC54" s="308"/>
      <c r="KKD54" s="308"/>
      <c r="KKE54" s="308"/>
      <c r="KKF54" s="308"/>
      <c r="KKG54" s="308"/>
      <c r="KKH54" s="308"/>
      <c r="KKI54" s="308"/>
      <c r="KKJ54" s="308"/>
      <c r="KKK54" s="308"/>
      <c r="KKL54" s="308"/>
      <c r="KKM54" s="308"/>
      <c r="KKN54" s="308"/>
      <c r="KKO54" s="308"/>
      <c r="KKP54" s="308"/>
      <c r="KKQ54" s="308"/>
      <c r="KKR54" s="308"/>
      <c r="KKS54" s="308"/>
      <c r="KKT54" s="308"/>
      <c r="KKU54" s="308"/>
      <c r="KKV54" s="308"/>
      <c r="KKW54" s="308"/>
      <c r="KKX54" s="308"/>
      <c r="KKY54" s="308"/>
      <c r="KKZ54" s="308"/>
      <c r="KLA54" s="308"/>
      <c r="KLB54" s="308"/>
      <c r="KLC54" s="308"/>
      <c r="KLD54" s="308"/>
      <c r="KLE54" s="308"/>
      <c r="KLF54" s="308"/>
      <c r="KLG54" s="308"/>
      <c r="KLH54" s="308"/>
      <c r="KLI54" s="308"/>
      <c r="KLJ54" s="308"/>
      <c r="KLK54" s="308"/>
      <c r="KLL54" s="308"/>
      <c r="KLM54" s="308"/>
      <c r="KLN54" s="308"/>
      <c r="KLO54" s="308"/>
      <c r="KLP54" s="308"/>
      <c r="KLQ54" s="308"/>
      <c r="KLR54" s="308"/>
      <c r="KLS54" s="308"/>
      <c r="KLT54" s="308"/>
      <c r="KLU54" s="308"/>
      <c r="KLV54" s="308"/>
      <c r="KLW54" s="308"/>
      <c r="KLX54" s="308"/>
      <c r="KLY54" s="308"/>
      <c r="KLZ54" s="308"/>
      <c r="KMA54" s="308"/>
      <c r="KMB54" s="308"/>
      <c r="KMC54" s="308"/>
      <c r="KMD54" s="308"/>
      <c r="KME54" s="308"/>
      <c r="KMF54" s="308"/>
      <c r="KMG54" s="308"/>
      <c r="KMH54" s="308"/>
      <c r="KMI54" s="308"/>
      <c r="KMJ54" s="308"/>
      <c r="KMK54" s="308"/>
      <c r="KML54" s="308"/>
      <c r="KMM54" s="308"/>
      <c r="KMN54" s="308"/>
      <c r="KMO54" s="308"/>
      <c r="KMP54" s="308"/>
      <c r="KMQ54" s="308"/>
      <c r="KMR54" s="308"/>
      <c r="KMS54" s="308"/>
      <c r="KMT54" s="308"/>
      <c r="KMU54" s="308"/>
      <c r="KMV54" s="308"/>
      <c r="KMW54" s="308"/>
      <c r="KMX54" s="308"/>
      <c r="KMY54" s="308"/>
      <c r="KMZ54" s="308"/>
      <c r="KNA54" s="308"/>
      <c r="KNB54" s="308"/>
      <c r="KNC54" s="308"/>
      <c r="KND54" s="308"/>
      <c r="KNE54" s="308"/>
      <c r="KNF54" s="308"/>
      <c r="KNG54" s="308"/>
      <c r="KNH54" s="308"/>
      <c r="KNI54" s="308"/>
      <c r="KNJ54" s="308"/>
      <c r="KNK54" s="308"/>
      <c r="KNL54" s="308"/>
      <c r="KNM54" s="308"/>
      <c r="KNN54" s="308"/>
      <c r="KNO54" s="308"/>
      <c r="KNP54" s="308"/>
      <c r="KNQ54" s="308"/>
      <c r="KNR54" s="308"/>
      <c r="KNS54" s="308"/>
      <c r="KNT54" s="308"/>
      <c r="KNU54" s="308"/>
      <c r="KNV54" s="308"/>
      <c r="KNW54" s="308"/>
      <c r="KNX54" s="308"/>
      <c r="KNY54" s="308"/>
      <c r="KNZ54" s="308"/>
      <c r="KOA54" s="308"/>
      <c r="KOB54" s="308"/>
      <c r="KOC54" s="308"/>
      <c r="KOD54" s="308"/>
      <c r="KOE54" s="308"/>
      <c r="KOF54" s="308"/>
      <c r="KOG54" s="308"/>
      <c r="KOH54" s="308"/>
      <c r="KOI54" s="308"/>
      <c r="KOJ54" s="308"/>
      <c r="KOK54" s="308"/>
      <c r="KOL54" s="308"/>
      <c r="KOM54" s="308"/>
      <c r="KON54" s="308"/>
      <c r="KOO54" s="308"/>
      <c r="KOP54" s="308"/>
      <c r="KOQ54" s="308"/>
      <c r="KOR54" s="308"/>
      <c r="KOS54" s="308"/>
      <c r="KOT54" s="308"/>
      <c r="KOU54" s="308"/>
      <c r="KOV54" s="308"/>
      <c r="KOW54" s="308"/>
      <c r="KOX54" s="308"/>
      <c r="KOY54" s="308"/>
      <c r="KOZ54" s="308"/>
      <c r="KPA54" s="308"/>
      <c r="KPB54" s="308"/>
      <c r="KPC54" s="308"/>
      <c r="KPD54" s="308"/>
      <c r="KPE54" s="308"/>
      <c r="KPF54" s="308"/>
      <c r="KPG54" s="308"/>
      <c r="KPH54" s="308"/>
      <c r="KPI54" s="308"/>
      <c r="KPJ54" s="308"/>
      <c r="KPK54" s="308"/>
      <c r="KPL54" s="308"/>
      <c r="KPM54" s="308"/>
      <c r="KPN54" s="308"/>
      <c r="KPO54" s="308"/>
      <c r="KPP54" s="308"/>
      <c r="KPQ54" s="308"/>
      <c r="KPR54" s="308"/>
      <c r="KPS54" s="308"/>
      <c r="KPT54" s="308"/>
      <c r="KPU54" s="308"/>
      <c r="KPV54" s="308"/>
      <c r="KPW54" s="308"/>
      <c r="KPX54" s="308"/>
      <c r="KPY54" s="308"/>
      <c r="KPZ54" s="308"/>
      <c r="KQA54" s="308"/>
      <c r="KQB54" s="308"/>
      <c r="KQC54" s="308"/>
      <c r="KQD54" s="308"/>
      <c r="KQE54" s="308"/>
      <c r="KQF54" s="308"/>
      <c r="KQG54" s="308"/>
      <c r="KQH54" s="308"/>
      <c r="KQI54" s="308"/>
      <c r="KQJ54" s="308"/>
      <c r="KQK54" s="308"/>
      <c r="KQL54" s="308"/>
      <c r="KQM54" s="308"/>
      <c r="KQN54" s="308"/>
      <c r="KQO54" s="308"/>
      <c r="KQP54" s="308"/>
      <c r="KQQ54" s="308"/>
      <c r="KQR54" s="308"/>
      <c r="KQS54" s="308"/>
      <c r="KQT54" s="308"/>
      <c r="KQU54" s="308"/>
      <c r="KQV54" s="308"/>
      <c r="KQW54" s="308"/>
      <c r="KQX54" s="308"/>
      <c r="KQY54" s="308"/>
      <c r="KQZ54" s="308"/>
      <c r="KRA54" s="308"/>
      <c r="KRB54" s="308"/>
      <c r="KRC54" s="308"/>
      <c r="KRD54" s="308"/>
      <c r="KRE54" s="308"/>
      <c r="KRF54" s="308"/>
      <c r="KRG54" s="308"/>
      <c r="KRH54" s="308"/>
      <c r="KRI54" s="308"/>
      <c r="KRJ54" s="308"/>
      <c r="KRK54" s="308"/>
      <c r="KRL54" s="308"/>
      <c r="KRM54" s="308"/>
      <c r="KRN54" s="308"/>
      <c r="KRO54" s="308"/>
      <c r="KRP54" s="308"/>
      <c r="KRQ54" s="308"/>
      <c r="KRR54" s="308"/>
      <c r="KRS54" s="308"/>
      <c r="KRT54" s="308"/>
      <c r="KRU54" s="308"/>
      <c r="KRV54" s="308"/>
      <c r="KRW54" s="308"/>
      <c r="KRX54" s="308"/>
      <c r="KRY54" s="308"/>
      <c r="KRZ54" s="308"/>
      <c r="KSA54" s="308"/>
      <c r="KSB54" s="308"/>
      <c r="KSC54" s="308"/>
      <c r="KSD54" s="308"/>
      <c r="KSE54" s="308"/>
      <c r="KSF54" s="308"/>
      <c r="KSG54" s="308"/>
      <c r="KSH54" s="308"/>
      <c r="KSI54" s="308"/>
      <c r="KSJ54" s="308"/>
      <c r="KSK54" s="308"/>
      <c r="KSL54" s="308"/>
      <c r="KSM54" s="308"/>
      <c r="KSN54" s="308"/>
      <c r="KSO54" s="308"/>
      <c r="KSP54" s="308"/>
      <c r="KSQ54" s="308"/>
      <c r="KSR54" s="308"/>
      <c r="KSS54" s="308"/>
      <c r="KST54" s="308"/>
      <c r="KSU54" s="308"/>
      <c r="KSV54" s="308"/>
      <c r="KSW54" s="308"/>
      <c r="KSX54" s="308"/>
      <c r="KSY54" s="308"/>
      <c r="KSZ54" s="308"/>
      <c r="KTA54" s="308"/>
      <c r="KTB54" s="308"/>
      <c r="KTC54" s="308"/>
      <c r="KTD54" s="308"/>
      <c r="KTE54" s="308"/>
      <c r="KTF54" s="308"/>
      <c r="KTG54" s="308"/>
      <c r="KTH54" s="308"/>
      <c r="KTI54" s="308"/>
      <c r="KTJ54" s="308"/>
      <c r="KTK54" s="308"/>
      <c r="KTL54" s="308"/>
      <c r="KTM54" s="308"/>
      <c r="KTN54" s="308"/>
      <c r="KTO54" s="308"/>
      <c r="KTP54" s="308"/>
      <c r="KTQ54" s="308"/>
      <c r="KTR54" s="308"/>
      <c r="KTS54" s="308"/>
      <c r="KTT54" s="308"/>
      <c r="KTU54" s="308"/>
      <c r="KTV54" s="308"/>
      <c r="KTW54" s="308"/>
      <c r="KTX54" s="308"/>
      <c r="KTY54" s="308"/>
      <c r="KTZ54" s="308"/>
      <c r="KUA54" s="308"/>
      <c r="KUB54" s="308"/>
      <c r="KUC54" s="308"/>
      <c r="KUD54" s="308"/>
      <c r="KUE54" s="308"/>
      <c r="KUF54" s="308"/>
      <c r="KUG54" s="308"/>
      <c r="KUH54" s="308"/>
      <c r="KUI54" s="308"/>
      <c r="KUJ54" s="308"/>
      <c r="KUK54" s="308"/>
      <c r="KUL54" s="308"/>
      <c r="KUM54" s="308"/>
      <c r="KUN54" s="308"/>
      <c r="KUO54" s="308"/>
      <c r="KUP54" s="308"/>
      <c r="KUQ54" s="308"/>
      <c r="KUR54" s="308"/>
      <c r="KUS54" s="308"/>
      <c r="KUT54" s="308"/>
      <c r="KUU54" s="308"/>
      <c r="KUV54" s="308"/>
      <c r="KUW54" s="308"/>
      <c r="KUX54" s="308"/>
      <c r="KUY54" s="308"/>
      <c r="KUZ54" s="308"/>
      <c r="KVA54" s="308"/>
      <c r="KVB54" s="308"/>
      <c r="KVC54" s="308"/>
      <c r="KVD54" s="308"/>
      <c r="KVE54" s="308"/>
      <c r="KVF54" s="308"/>
      <c r="KVG54" s="308"/>
      <c r="KVH54" s="308"/>
      <c r="KVI54" s="308"/>
      <c r="KVJ54" s="308"/>
      <c r="KVK54" s="308"/>
      <c r="KVL54" s="308"/>
      <c r="KVM54" s="308"/>
      <c r="KVN54" s="308"/>
      <c r="KVO54" s="308"/>
      <c r="KVP54" s="308"/>
      <c r="KVQ54" s="308"/>
      <c r="KVR54" s="308"/>
      <c r="KVS54" s="308"/>
      <c r="KVT54" s="308"/>
      <c r="KVU54" s="308"/>
      <c r="KVV54" s="308"/>
      <c r="KVW54" s="308"/>
      <c r="KVX54" s="308"/>
      <c r="KVY54" s="308"/>
      <c r="KVZ54" s="308"/>
      <c r="KWA54" s="308"/>
      <c r="KWB54" s="308"/>
      <c r="KWC54" s="308"/>
      <c r="KWD54" s="308"/>
      <c r="KWE54" s="308"/>
      <c r="KWF54" s="308"/>
      <c r="KWG54" s="308"/>
      <c r="KWH54" s="308"/>
      <c r="KWI54" s="308"/>
      <c r="KWJ54" s="308"/>
      <c r="KWK54" s="308"/>
      <c r="KWL54" s="308"/>
      <c r="KWM54" s="308"/>
      <c r="KWN54" s="308"/>
      <c r="KWO54" s="308"/>
      <c r="KWP54" s="308"/>
      <c r="KWQ54" s="308"/>
      <c r="KWR54" s="308"/>
      <c r="KWS54" s="308"/>
      <c r="KWT54" s="308"/>
      <c r="KWU54" s="308"/>
      <c r="KWV54" s="308"/>
      <c r="KWW54" s="308"/>
      <c r="KWX54" s="308"/>
      <c r="KWY54" s="308"/>
      <c r="KWZ54" s="308"/>
      <c r="KXA54" s="308"/>
      <c r="KXB54" s="308"/>
      <c r="KXC54" s="308"/>
      <c r="KXD54" s="308"/>
      <c r="KXE54" s="308"/>
      <c r="KXF54" s="308"/>
      <c r="KXG54" s="308"/>
      <c r="KXH54" s="308"/>
      <c r="KXI54" s="308"/>
      <c r="KXJ54" s="308"/>
      <c r="KXK54" s="308"/>
      <c r="KXL54" s="308"/>
      <c r="KXM54" s="308"/>
      <c r="KXN54" s="308"/>
      <c r="KXO54" s="308"/>
      <c r="KXP54" s="308"/>
      <c r="KXQ54" s="308"/>
      <c r="KXR54" s="308"/>
      <c r="KXS54" s="308"/>
      <c r="KXT54" s="308"/>
      <c r="KXU54" s="308"/>
      <c r="KXV54" s="308"/>
      <c r="KXW54" s="308"/>
      <c r="KXX54" s="308"/>
      <c r="KXY54" s="308"/>
      <c r="KXZ54" s="308"/>
      <c r="KYA54" s="308"/>
      <c r="KYB54" s="308"/>
      <c r="KYC54" s="308"/>
      <c r="KYD54" s="308"/>
      <c r="KYE54" s="308"/>
      <c r="KYF54" s="308"/>
      <c r="KYG54" s="308"/>
      <c r="KYH54" s="308"/>
      <c r="KYI54" s="308"/>
      <c r="KYJ54" s="308"/>
      <c r="KYK54" s="308"/>
      <c r="KYL54" s="308"/>
      <c r="KYM54" s="308"/>
      <c r="KYN54" s="308"/>
      <c r="KYO54" s="308"/>
      <c r="KYP54" s="308"/>
      <c r="KYQ54" s="308"/>
      <c r="KYR54" s="308"/>
      <c r="KYS54" s="308"/>
      <c r="KYT54" s="308"/>
      <c r="KYU54" s="308"/>
      <c r="KYV54" s="308"/>
      <c r="KYW54" s="308"/>
      <c r="KYX54" s="308"/>
      <c r="KYY54" s="308"/>
      <c r="KYZ54" s="308"/>
      <c r="KZA54" s="308"/>
      <c r="KZB54" s="308"/>
      <c r="KZC54" s="308"/>
      <c r="KZD54" s="308"/>
      <c r="KZE54" s="308"/>
      <c r="KZF54" s="308"/>
      <c r="KZG54" s="308"/>
      <c r="KZH54" s="308"/>
      <c r="KZI54" s="308"/>
      <c r="KZJ54" s="308"/>
      <c r="KZK54" s="308"/>
      <c r="KZL54" s="308"/>
      <c r="KZM54" s="308"/>
      <c r="KZN54" s="308"/>
      <c r="KZO54" s="308"/>
      <c r="KZP54" s="308"/>
      <c r="KZQ54" s="308"/>
      <c r="KZR54" s="308"/>
      <c r="KZS54" s="308"/>
      <c r="KZT54" s="308"/>
      <c r="KZU54" s="308"/>
      <c r="KZV54" s="308"/>
      <c r="KZW54" s="308"/>
      <c r="KZX54" s="308"/>
      <c r="KZY54" s="308"/>
      <c r="KZZ54" s="308"/>
      <c r="LAA54" s="308"/>
      <c r="LAB54" s="308"/>
      <c r="LAC54" s="308"/>
      <c r="LAD54" s="308"/>
      <c r="LAE54" s="308"/>
      <c r="LAF54" s="308"/>
      <c r="LAG54" s="308"/>
      <c r="LAH54" s="308"/>
      <c r="LAI54" s="308"/>
      <c r="LAJ54" s="308"/>
      <c r="LAK54" s="308"/>
      <c r="LAL54" s="308"/>
      <c r="LAM54" s="308"/>
      <c r="LAN54" s="308"/>
      <c r="LAO54" s="308"/>
      <c r="LAP54" s="308"/>
      <c r="LAQ54" s="308"/>
      <c r="LAR54" s="308"/>
      <c r="LAS54" s="308"/>
      <c r="LAT54" s="308"/>
      <c r="LAU54" s="308"/>
      <c r="LAV54" s="308"/>
      <c r="LAW54" s="308"/>
      <c r="LAX54" s="308"/>
      <c r="LAY54" s="308"/>
      <c r="LAZ54" s="308"/>
      <c r="LBA54" s="308"/>
      <c r="LBB54" s="308"/>
      <c r="LBC54" s="308"/>
      <c r="LBD54" s="308"/>
      <c r="LBE54" s="308"/>
      <c r="LBF54" s="308"/>
      <c r="LBG54" s="308"/>
      <c r="LBH54" s="308"/>
      <c r="LBI54" s="308"/>
      <c r="LBJ54" s="308"/>
      <c r="LBK54" s="308"/>
      <c r="LBL54" s="308"/>
      <c r="LBM54" s="308"/>
      <c r="LBN54" s="308"/>
      <c r="LBO54" s="308"/>
      <c r="LBP54" s="308"/>
      <c r="LBQ54" s="308"/>
      <c r="LBR54" s="308"/>
      <c r="LBS54" s="308"/>
      <c r="LBT54" s="308"/>
      <c r="LBU54" s="308"/>
      <c r="LBV54" s="308"/>
      <c r="LBW54" s="308"/>
      <c r="LBX54" s="308"/>
      <c r="LBY54" s="308"/>
      <c r="LBZ54" s="308"/>
      <c r="LCA54" s="308"/>
      <c r="LCB54" s="308"/>
      <c r="LCC54" s="308"/>
      <c r="LCD54" s="308"/>
      <c r="LCE54" s="308"/>
      <c r="LCF54" s="308"/>
      <c r="LCG54" s="308"/>
      <c r="LCH54" s="308"/>
      <c r="LCI54" s="308"/>
      <c r="LCJ54" s="308"/>
      <c r="LCK54" s="308"/>
      <c r="LCL54" s="308"/>
      <c r="LCM54" s="308"/>
      <c r="LCN54" s="308"/>
      <c r="LCO54" s="308"/>
      <c r="LCP54" s="308"/>
      <c r="LCQ54" s="308"/>
      <c r="LCR54" s="308"/>
      <c r="LCS54" s="308"/>
      <c r="LCT54" s="308"/>
      <c r="LCU54" s="308"/>
      <c r="LCV54" s="308"/>
      <c r="LCW54" s="308"/>
      <c r="LCX54" s="308"/>
      <c r="LCY54" s="308"/>
      <c r="LCZ54" s="308"/>
      <c r="LDA54" s="308"/>
      <c r="LDB54" s="308"/>
      <c r="LDC54" s="308"/>
      <c r="LDD54" s="308"/>
      <c r="LDE54" s="308"/>
      <c r="LDF54" s="308"/>
      <c r="LDG54" s="308"/>
      <c r="LDH54" s="308"/>
      <c r="LDI54" s="308"/>
      <c r="LDJ54" s="308"/>
      <c r="LDK54" s="308"/>
      <c r="LDL54" s="308"/>
      <c r="LDM54" s="308"/>
      <c r="LDN54" s="308"/>
      <c r="LDO54" s="308"/>
      <c r="LDP54" s="308"/>
      <c r="LDQ54" s="308"/>
      <c r="LDR54" s="308"/>
      <c r="LDS54" s="308"/>
      <c r="LDT54" s="308"/>
      <c r="LDU54" s="308"/>
      <c r="LDV54" s="308"/>
      <c r="LDW54" s="308"/>
      <c r="LDX54" s="308"/>
      <c r="LDY54" s="308"/>
      <c r="LDZ54" s="308"/>
      <c r="LEA54" s="308"/>
      <c r="LEB54" s="308"/>
      <c r="LEC54" s="308"/>
      <c r="LED54" s="308"/>
      <c r="LEE54" s="308"/>
      <c r="LEF54" s="308"/>
      <c r="LEG54" s="308"/>
      <c r="LEH54" s="308"/>
      <c r="LEI54" s="308"/>
      <c r="LEJ54" s="308"/>
      <c r="LEK54" s="308"/>
      <c r="LEL54" s="308"/>
      <c r="LEM54" s="308"/>
      <c r="LEN54" s="308"/>
      <c r="LEO54" s="308"/>
      <c r="LEP54" s="308"/>
      <c r="LEQ54" s="308"/>
      <c r="LER54" s="308"/>
      <c r="LES54" s="308"/>
      <c r="LET54" s="308"/>
      <c r="LEU54" s="308"/>
      <c r="LEV54" s="308"/>
      <c r="LEW54" s="308"/>
      <c r="LEX54" s="308"/>
      <c r="LEY54" s="308"/>
      <c r="LEZ54" s="308"/>
      <c r="LFA54" s="308"/>
      <c r="LFB54" s="308"/>
      <c r="LFC54" s="308"/>
      <c r="LFD54" s="308"/>
      <c r="LFE54" s="308"/>
      <c r="LFF54" s="308"/>
      <c r="LFG54" s="308"/>
      <c r="LFH54" s="308"/>
      <c r="LFI54" s="308"/>
      <c r="LFJ54" s="308"/>
      <c r="LFK54" s="308"/>
      <c r="LFL54" s="308"/>
      <c r="LFM54" s="308"/>
      <c r="LFN54" s="308"/>
      <c r="LFO54" s="308"/>
      <c r="LFP54" s="308"/>
      <c r="LFQ54" s="308"/>
      <c r="LFR54" s="308"/>
      <c r="LFS54" s="308"/>
      <c r="LFT54" s="308"/>
      <c r="LFU54" s="308"/>
      <c r="LFV54" s="308"/>
      <c r="LFW54" s="308"/>
      <c r="LFX54" s="308"/>
      <c r="LFY54" s="308"/>
      <c r="LFZ54" s="308"/>
      <c r="LGA54" s="308"/>
      <c r="LGB54" s="308"/>
      <c r="LGC54" s="308"/>
      <c r="LGD54" s="308"/>
      <c r="LGE54" s="308"/>
      <c r="LGF54" s="308"/>
      <c r="LGG54" s="308"/>
      <c r="LGH54" s="308"/>
      <c r="LGI54" s="308"/>
      <c r="LGJ54" s="308"/>
      <c r="LGK54" s="308"/>
      <c r="LGL54" s="308"/>
      <c r="LGM54" s="308"/>
      <c r="LGN54" s="308"/>
      <c r="LGO54" s="308"/>
      <c r="LGP54" s="308"/>
      <c r="LGQ54" s="308"/>
      <c r="LGR54" s="308"/>
      <c r="LGS54" s="308"/>
      <c r="LGT54" s="308"/>
      <c r="LGU54" s="308"/>
      <c r="LGV54" s="308"/>
      <c r="LGW54" s="308"/>
      <c r="LGX54" s="308"/>
      <c r="LGY54" s="308"/>
      <c r="LGZ54" s="308"/>
      <c r="LHA54" s="308"/>
      <c r="LHB54" s="308"/>
      <c r="LHC54" s="308"/>
      <c r="LHD54" s="308"/>
      <c r="LHE54" s="308"/>
      <c r="LHF54" s="308"/>
      <c r="LHG54" s="308"/>
      <c r="LHH54" s="308"/>
      <c r="LHI54" s="308"/>
      <c r="LHJ54" s="308"/>
      <c r="LHK54" s="308"/>
      <c r="LHL54" s="308"/>
      <c r="LHM54" s="308"/>
      <c r="LHN54" s="308"/>
      <c r="LHO54" s="308"/>
      <c r="LHP54" s="308"/>
      <c r="LHQ54" s="308"/>
      <c r="LHR54" s="308"/>
      <c r="LHS54" s="308"/>
      <c r="LHT54" s="308"/>
      <c r="LHU54" s="308"/>
      <c r="LHV54" s="308"/>
      <c r="LHW54" s="308"/>
      <c r="LHX54" s="308"/>
      <c r="LHY54" s="308"/>
      <c r="LHZ54" s="308"/>
      <c r="LIA54" s="308"/>
      <c r="LIB54" s="308"/>
      <c r="LIC54" s="308"/>
      <c r="LID54" s="308"/>
      <c r="LIE54" s="308"/>
      <c r="LIF54" s="308"/>
      <c r="LIG54" s="308"/>
      <c r="LIH54" s="308"/>
      <c r="LII54" s="308"/>
      <c r="LIJ54" s="308"/>
      <c r="LIK54" s="308"/>
      <c r="LIL54" s="308"/>
      <c r="LIM54" s="308"/>
      <c r="LIN54" s="308"/>
      <c r="LIO54" s="308"/>
      <c r="LIP54" s="308"/>
      <c r="LIQ54" s="308"/>
      <c r="LIR54" s="308"/>
      <c r="LIS54" s="308"/>
      <c r="LIT54" s="308"/>
      <c r="LIU54" s="308"/>
      <c r="LIV54" s="308"/>
      <c r="LIW54" s="308"/>
      <c r="LIX54" s="308"/>
      <c r="LIY54" s="308"/>
      <c r="LIZ54" s="308"/>
      <c r="LJA54" s="308"/>
      <c r="LJB54" s="308"/>
      <c r="LJC54" s="308"/>
      <c r="LJD54" s="308"/>
      <c r="LJE54" s="308"/>
      <c r="LJF54" s="308"/>
      <c r="LJG54" s="308"/>
      <c r="LJH54" s="308"/>
      <c r="LJI54" s="308"/>
      <c r="LJJ54" s="308"/>
      <c r="LJK54" s="308"/>
      <c r="LJL54" s="308"/>
      <c r="LJM54" s="308"/>
      <c r="LJN54" s="308"/>
      <c r="LJO54" s="308"/>
      <c r="LJP54" s="308"/>
      <c r="LJQ54" s="308"/>
      <c r="LJR54" s="308"/>
      <c r="LJS54" s="308"/>
      <c r="LJT54" s="308"/>
      <c r="LJU54" s="308"/>
      <c r="LJV54" s="308"/>
      <c r="LJW54" s="308"/>
      <c r="LJX54" s="308"/>
      <c r="LJY54" s="308"/>
      <c r="LJZ54" s="308"/>
      <c r="LKA54" s="308"/>
      <c r="LKB54" s="308"/>
      <c r="LKC54" s="308"/>
      <c r="LKD54" s="308"/>
      <c r="LKE54" s="308"/>
      <c r="LKF54" s="308"/>
      <c r="LKG54" s="308"/>
      <c r="LKH54" s="308"/>
      <c r="LKI54" s="308"/>
      <c r="LKJ54" s="308"/>
      <c r="LKK54" s="308"/>
      <c r="LKL54" s="308"/>
      <c r="LKM54" s="308"/>
      <c r="LKN54" s="308"/>
      <c r="LKO54" s="308"/>
      <c r="LKP54" s="308"/>
      <c r="LKQ54" s="308"/>
      <c r="LKR54" s="308"/>
      <c r="LKS54" s="308"/>
      <c r="LKT54" s="308"/>
      <c r="LKU54" s="308"/>
      <c r="LKV54" s="308"/>
      <c r="LKW54" s="308"/>
      <c r="LKX54" s="308"/>
      <c r="LKY54" s="308"/>
      <c r="LKZ54" s="308"/>
      <c r="LLA54" s="308"/>
      <c r="LLB54" s="308"/>
      <c r="LLC54" s="308"/>
      <c r="LLD54" s="308"/>
      <c r="LLE54" s="308"/>
      <c r="LLF54" s="308"/>
      <c r="LLG54" s="308"/>
      <c r="LLH54" s="308"/>
      <c r="LLI54" s="308"/>
      <c r="LLJ54" s="308"/>
      <c r="LLK54" s="308"/>
      <c r="LLL54" s="308"/>
      <c r="LLM54" s="308"/>
      <c r="LLN54" s="308"/>
      <c r="LLO54" s="308"/>
      <c r="LLP54" s="308"/>
      <c r="LLQ54" s="308"/>
      <c r="LLR54" s="308"/>
      <c r="LLS54" s="308"/>
      <c r="LLT54" s="308"/>
      <c r="LLU54" s="308"/>
      <c r="LLV54" s="308"/>
      <c r="LLW54" s="308"/>
      <c r="LLX54" s="308"/>
      <c r="LLY54" s="308"/>
      <c r="LLZ54" s="308"/>
      <c r="LMA54" s="308"/>
      <c r="LMB54" s="308"/>
      <c r="LMC54" s="308"/>
      <c r="LMD54" s="308"/>
      <c r="LME54" s="308"/>
      <c r="LMF54" s="308"/>
      <c r="LMG54" s="308"/>
      <c r="LMH54" s="308"/>
      <c r="LMI54" s="308"/>
      <c r="LMJ54" s="308"/>
      <c r="LMK54" s="308"/>
      <c r="LML54" s="308"/>
      <c r="LMM54" s="308"/>
      <c r="LMN54" s="308"/>
      <c r="LMO54" s="308"/>
      <c r="LMP54" s="308"/>
      <c r="LMQ54" s="308"/>
      <c r="LMR54" s="308"/>
      <c r="LMS54" s="308"/>
      <c r="LMT54" s="308"/>
      <c r="LMU54" s="308"/>
      <c r="LMV54" s="308"/>
      <c r="LMW54" s="308"/>
      <c r="LMX54" s="308"/>
      <c r="LMY54" s="308"/>
      <c r="LMZ54" s="308"/>
      <c r="LNA54" s="308"/>
      <c r="LNB54" s="308"/>
      <c r="LNC54" s="308"/>
      <c r="LND54" s="308"/>
      <c r="LNE54" s="308"/>
      <c r="LNF54" s="308"/>
      <c r="LNG54" s="308"/>
      <c r="LNH54" s="308"/>
      <c r="LNI54" s="308"/>
      <c r="LNJ54" s="308"/>
      <c r="LNK54" s="308"/>
      <c r="LNL54" s="308"/>
      <c r="LNM54" s="308"/>
      <c r="LNN54" s="308"/>
      <c r="LNO54" s="308"/>
      <c r="LNP54" s="308"/>
      <c r="LNQ54" s="308"/>
      <c r="LNR54" s="308"/>
      <c r="LNS54" s="308"/>
      <c r="LNT54" s="308"/>
      <c r="LNU54" s="308"/>
      <c r="LNV54" s="308"/>
      <c r="LNW54" s="308"/>
      <c r="LNX54" s="308"/>
      <c r="LNY54" s="308"/>
      <c r="LNZ54" s="308"/>
      <c r="LOA54" s="308"/>
      <c r="LOB54" s="308"/>
      <c r="LOC54" s="308"/>
      <c r="LOD54" s="308"/>
      <c r="LOE54" s="308"/>
      <c r="LOF54" s="308"/>
      <c r="LOG54" s="308"/>
      <c r="LOH54" s="308"/>
      <c r="LOI54" s="308"/>
      <c r="LOJ54" s="308"/>
      <c r="LOK54" s="308"/>
      <c r="LOL54" s="308"/>
      <c r="LOM54" s="308"/>
      <c r="LON54" s="308"/>
      <c r="LOO54" s="308"/>
      <c r="LOP54" s="308"/>
      <c r="LOQ54" s="308"/>
      <c r="LOR54" s="308"/>
      <c r="LOS54" s="308"/>
      <c r="LOT54" s="308"/>
      <c r="LOU54" s="308"/>
      <c r="LOV54" s="308"/>
      <c r="LOW54" s="308"/>
      <c r="LOX54" s="308"/>
      <c r="LOY54" s="308"/>
      <c r="LOZ54" s="308"/>
      <c r="LPA54" s="308"/>
      <c r="LPB54" s="308"/>
      <c r="LPC54" s="308"/>
      <c r="LPD54" s="308"/>
      <c r="LPE54" s="308"/>
      <c r="LPF54" s="308"/>
      <c r="LPG54" s="308"/>
      <c r="LPH54" s="308"/>
      <c r="LPI54" s="308"/>
      <c r="LPJ54" s="308"/>
      <c r="LPK54" s="308"/>
      <c r="LPL54" s="308"/>
      <c r="LPM54" s="308"/>
      <c r="LPN54" s="308"/>
      <c r="LPO54" s="308"/>
      <c r="LPP54" s="308"/>
      <c r="LPQ54" s="308"/>
      <c r="LPR54" s="308"/>
      <c r="LPS54" s="308"/>
      <c r="LPT54" s="308"/>
      <c r="LPU54" s="308"/>
      <c r="LPV54" s="308"/>
      <c r="LPW54" s="308"/>
      <c r="LPX54" s="308"/>
      <c r="LPY54" s="308"/>
      <c r="LPZ54" s="308"/>
      <c r="LQA54" s="308"/>
      <c r="LQB54" s="308"/>
      <c r="LQC54" s="308"/>
      <c r="LQD54" s="308"/>
      <c r="LQE54" s="308"/>
      <c r="LQF54" s="308"/>
      <c r="LQG54" s="308"/>
      <c r="LQH54" s="308"/>
      <c r="LQI54" s="308"/>
      <c r="LQJ54" s="308"/>
      <c r="LQK54" s="308"/>
      <c r="LQL54" s="308"/>
      <c r="LQM54" s="308"/>
      <c r="LQN54" s="308"/>
      <c r="LQO54" s="308"/>
      <c r="LQP54" s="308"/>
      <c r="LQQ54" s="308"/>
      <c r="LQR54" s="308"/>
      <c r="LQS54" s="308"/>
      <c r="LQT54" s="308"/>
      <c r="LQU54" s="308"/>
      <c r="LQV54" s="308"/>
      <c r="LQW54" s="308"/>
      <c r="LQX54" s="308"/>
      <c r="LQY54" s="308"/>
      <c r="LQZ54" s="308"/>
      <c r="LRA54" s="308"/>
      <c r="LRB54" s="308"/>
      <c r="LRC54" s="308"/>
      <c r="LRD54" s="308"/>
      <c r="LRE54" s="308"/>
      <c r="LRF54" s="308"/>
      <c r="LRG54" s="308"/>
      <c r="LRH54" s="308"/>
      <c r="LRI54" s="308"/>
      <c r="LRJ54" s="308"/>
      <c r="LRK54" s="308"/>
      <c r="LRL54" s="308"/>
      <c r="LRM54" s="308"/>
      <c r="LRN54" s="308"/>
      <c r="LRO54" s="308"/>
      <c r="LRP54" s="308"/>
      <c r="LRQ54" s="308"/>
      <c r="LRR54" s="308"/>
      <c r="LRS54" s="308"/>
      <c r="LRT54" s="308"/>
      <c r="LRU54" s="308"/>
      <c r="LRV54" s="308"/>
      <c r="LRW54" s="308"/>
      <c r="LRX54" s="308"/>
      <c r="LRY54" s="308"/>
      <c r="LRZ54" s="308"/>
      <c r="LSA54" s="308"/>
      <c r="LSB54" s="308"/>
      <c r="LSC54" s="308"/>
      <c r="LSD54" s="308"/>
      <c r="LSE54" s="308"/>
      <c r="LSF54" s="308"/>
      <c r="LSG54" s="308"/>
      <c r="LSH54" s="308"/>
      <c r="LSI54" s="308"/>
      <c r="LSJ54" s="308"/>
      <c r="LSK54" s="308"/>
      <c r="LSL54" s="308"/>
      <c r="LSM54" s="308"/>
      <c r="LSN54" s="308"/>
      <c r="LSO54" s="308"/>
      <c r="LSP54" s="308"/>
      <c r="LSQ54" s="308"/>
      <c r="LSR54" s="308"/>
      <c r="LSS54" s="308"/>
      <c r="LST54" s="308"/>
      <c r="LSU54" s="308"/>
      <c r="LSV54" s="308"/>
      <c r="LSW54" s="308"/>
      <c r="LSX54" s="308"/>
      <c r="LSY54" s="308"/>
      <c r="LSZ54" s="308"/>
      <c r="LTA54" s="308"/>
      <c r="LTB54" s="308"/>
      <c r="LTC54" s="308"/>
      <c r="LTD54" s="308"/>
      <c r="LTE54" s="308"/>
      <c r="LTF54" s="308"/>
      <c r="LTG54" s="308"/>
      <c r="LTH54" s="308"/>
      <c r="LTI54" s="308"/>
      <c r="LTJ54" s="308"/>
      <c r="LTK54" s="308"/>
      <c r="LTL54" s="308"/>
      <c r="LTM54" s="308"/>
      <c r="LTN54" s="308"/>
      <c r="LTO54" s="308"/>
      <c r="LTP54" s="308"/>
      <c r="LTQ54" s="308"/>
      <c r="LTR54" s="308"/>
      <c r="LTS54" s="308"/>
      <c r="LTT54" s="308"/>
      <c r="LTU54" s="308"/>
      <c r="LTV54" s="308"/>
      <c r="LTW54" s="308"/>
      <c r="LTX54" s="308"/>
      <c r="LTY54" s="308"/>
      <c r="LTZ54" s="308"/>
      <c r="LUA54" s="308"/>
      <c r="LUB54" s="308"/>
      <c r="LUC54" s="308"/>
      <c r="LUD54" s="308"/>
      <c r="LUE54" s="308"/>
      <c r="LUF54" s="308"/>
      <c r="LUG54" s="308"/>
      <c r="LUH54" s="308"/>
      <c r="LUI54" s="308"/>
      <c r="LUJ54" s="308"/>
      <c r="LUK54" s="308"/>
      <c r="LUL54" s="308"/>
      <c r="LUM54" s="308"/>
      <c r="LUN54" s="308"/>
      <c r="LUO54" s="308"/>
      <c r="LUP54" s="308"/>
      <c r="LUQ54" s="308"/>
      <c r="LUR54" s="308"/>
      <c r="LUS54" s="308"/>
      <c r="LUT54" s="308"/>
      <c r="LUU54" s="308"/>
      <c r="LUV54" s="308"/>
      <c r="LUW54" s="308"/>
      <c r="LUX54" s="308"/>
      <c r="LUY54" s="308"/>
      <c r="LUZ54" s="308"/>
      <c r="LVA54" s="308"/>
      <c r="LVB54" s="308"/>
      <c r="LVC54" s="308"/>
      <c r="LVD54" s="308"/>
      <c r="LVE54" s="308"/>
      <c r="LVF54" s="308"/>
      <c r="LVG54" s="308"/>
      <c r="LVH54" s="308"/>
      <c r="LVI54" s="308"/>
      <c r="LVJ54" s="308"/>
      <c r="LVK54" s="308"/>
      <c r="LVL54" s="308"/>
      <c r="LVM54" s="308"/>
      <c r="LVN54" s="308"/>
      <c r="LVO54" s="308"/>
      <c r="LVP54" s="308"/>
      <c r="LVQ54" s="308"/>
      <c r="LVR54" s="308"/>
      <c r="LVS54" s="308"/>
      <c r="LVT54" s="308"/>
      <c r="LVU54" s="308"/>
      <c r="LVV54" s="308"/>
      <c r="LVW54" s="308"/>
      <c r="LVX54" s="308"/>
      <c r="LVY54" s="308"/>
      <c r="LVZ54" s="308"/>
      <c r="LWA54" s="308"/>
      <c r="LWB54" s="308"/>
      <c r="LWC54" s="308"/>
      <c r="LWD54" s="308"/>
      <c r="LWE54" s="308"/>
      <c r="LWF54" s="308"/>
      <c r="LWG54" s="308"/>
      <c r="LWH54" s="308"/>
      <c r="LWI54" s="308"/>
      <c r="LWJ54" s="308"/>
      <c r="LWK54" s="308"/>
      <c r="LWL54" s="308"/>
      <c r="LWM54" s="308"/>
      <c r="LWN54" s="308"/>
      <c r="LWO54" s="308"/>
      <c r="LWP54" s="308"/>
      <c r="LWQ54" s="308"/>
      <c r="LWR54" s="308"/>
      <c r="LWS54" s="308"/>
      <c r="LWT54" s="308"/>
      <c r="LWU54" s="308"/>
      <c r="LWV54" s="308"/>
      <c r="LWW54" s="308"/>
      <c r="LWX54" s="308"/>
      <c r="LWY54" s="308"/>
      <c r="LWZ54" s="308"/>
      <c r="LXA54" s="308"/>
      <c r="LXB54" s="308"/>
      <c r="LXC54" s="308"/>
      <c r="LXD54" s="308"/>
      <c r="LXE54" s="308"/>
      <c r="LXF54" s="308"/>
      <c r="LXG54" s="308"/>
      <c r="LXH54" s="308"/>
      <c r="LXI54" s="308"/>
      <c r="LXJ54" s="308"/>
      <c r="LXK54" s="308"/>
      <c r="LXL54" s="308"/>
      <c r="LXM54" s="308"/>
      <c r="LXN54" s="308"/>
      <c r="LXO54" s="308"/>
      <c r="LXP54" s="308"/>
      <c r="LXQ54" s="308"/>
      <c r="LXR54" s="308"/>
      <c r="LXS54" s="308"/>
      <c r="LXT54" s="308"/>
      <c r="LXU54" s="308"/>
      <c r="LXV54" s="308"/>
      <c r="LXW54" s="308"/>
      <c r="LXX54" s="308"/>
      <c r="LXY54" s="308"/>
      <c r="LXZ54" s="308"/>
      <c r="LYA54" s="308"/>
      <c r="LYB54" s="308"/>
      <c r="LYC54" s="308"/>
      <c r="LYD54" s="308"/>
      <c r="LYE54" s="308"/>
      <c r="LYF54" s="308"/>
      <c r="LYG54" s="308"/>
      <c r="LYH54" s="308"/>
      <c r="LYI54" s="308"/>
      <c r="LYJ54" s="308"/>
      <c r="LYK54" s="308"/>
      <c r="LYL54" s="308"/>
      <c r="LYM54" s="308"/>
      <c r="LYN54" s="308"/>
      <c r="LYO54" s="308"/>
      <c r="LYP54" s="308"/>
      <c r="LYQ54" s="308"/>
      <c r="LYR54" s="308"/>
      <c r="LYS54" s="308"/>
      <c r="LYT54" s="308"/>
      <c r="LYU54" s="308"/>
      <c r="LYV54" s="308"/>
      <c r="LYW54" s="308"/>
      <c r="LYX54" s="308"/>
      <c r="LYY54" s="308"/>
      <c r="LYZ54" s="308"/>
      <c r="LZA54" s="308"/>
      <c r="LZB54" s="308"/>
      <c r="LZC54" s="308"/>
      <c r="LZD54" s="308"/>
      <c r="LZE54" s="308"/>
      <c r="LZF54" s="308"/>
      <c r="LZG54" s="308"/>
      <c r="LZH54" s="308"/>
      <c r="LZI54" s="308"/>
      <c r="LZJ54" s="308"/>
      <c r="LZK54" s="308"/>
      <c r="LZL54" s="308"/>
      <c r="LZM54" s="308"/>
      <c r="LZN54" s="308"/>
      <c r="LZO54" s="308"/>
      <c r="LZP54" s="308"/>
      <c r="LZQ54" s="308"/>
      <c r="LZR54" s="308"/>
      <c r="LZS54" s="308"/>
      <c r="LZT54" s="308"/>
      <c r="LZU54" s="308"/>
      <c r="LZV54" s="308"/>
      <c r="LZW54" s="308"/>
      <c r="LZX54" s="308"/>
      <c r="LZY54" s="308"/>
      <c r="LZZ54" s="308"/>
      <c r="MAA54" s="308"/>
      <c r="MAB54" s="308"/>
      <c r="MAC54" s="308"/>
      <c r="MAD54" s="308"/>
      <c r="MAE54" s="308"/>
      <c r="MAF54" s="308"/>
      <c r="MAG54" s="308"/>
      <c r="MAH54" s="308"/>
      <c r="MAI54" s="308"/>
      <c r="MAJ54" s="308"/>
      <c r="MAK54" s="308"/>
      <c r="MAL54" s="308"/>
      <c r="MAM54" s="308"/>
      <c r="MAN54" s="308"/>
      <c r="MAO54" s="308"/>
      <c r="MAP54" s="308"/>
      <c r="MAQ54" s="308"/>
      <c r="MAR54" s="308"/>
      <c r="MAS54" s="308"/>
      <c r="MAT54" s="308"/>
      <c r="MAU54" s="308"/>
      <c r="MAV54" s="308"/>
      <c r="MAW54" s="308"/>
      <c r="MAX54" s="308"/>
      <c r="MAY54" s="308"/>
      <c r="MAZ54" s="308"/>
      <c r="MBA54" s="308"/>
      <c r="MBB54" s="308"/>
      <c r="MBC54" s="308"/>
      <c r="MBD54" s="308"/>
      <c r="MBE54" s="308"/>
      <c r="MBF54" s="308"/>
      <c r="MBG54" s="308"/>
      <c r="MBH54" s="308"/>
      <c r="MBI54" s="308"/>
      <c r="MBJ54" s="308"/>
      <c r="MBK54" s="308"/>
      <c r="MBL54" s="308"/>
      <c r="MBM54" s="308"/>
      <c r="MBN54" s="308"/>
      <c r="MBO54" s="308"/>
      <c r="MBP54" s="308"/>
      <c r="MBQ54" s="308"/>
      <c r="MBR54" s="308"/>
      <c r="MBS54" s="308"/>
      <c r="MBT54" s="308"/>
      <c r="MBU54" s="308"/>
      <c r="MBV54" s="308"/>
      <c r="MBW54" s="308"/>
      <c r="MBX54" s="308"/>
      <c r="MBY54" s="308"/>
      <c r="MBZ54" s="308"/>
      <c r="MCA54" s="308"/>
      <c r="MCB54" s="308"/>
      <c r="MCC54" s="308"/>
      <c r="MCD54" s="308"/>
      <c r="MCE54" s="308"/>
      <c r="MCF54" s="308"/>
      <c r="MCG54" s="308"/>
      <c r="MCH54" s="308"/>
      <c r="MCI54" s="308"/>
      <c r="MCJ54" s="308"/>
      <c r="MCK54" s="308"/>
      <c r="MCL54" s="308"/>
      <c r="MCM54" s="308"/>
      <c r="MCN54" s="308"/>
      <c r="MCO54" s="308"/>
      <c r="MCP54" s="308"/>
      <c r="MCQ54" s="308"/>
      <c r="MCR54" s="308"/>
      <c r="MCS54" s="308"/>
      <c r="MCT54" s="308"/>
      <c r="MCU54" s="308"/>
      <c r="MCV54" s="308"/>
      <c r="MCW54" s="308"/>
      <c r="MCX54" s="308"/>
      <c r="MCY54" s="308"/>
      <c r="MCZ54" s="308"/>
      <c r="MDA54" s="308"/>
      <c r="MDB54" s="308"/>
      <c r="MDC54" s="308"/>
      <c r="MDD54" s="308"/>
      <c r="MDE54" s="308"/>
      <c r="MDF54" s="308"/>
      <c r="MDG54" s="308"/>
      <c r="MDH54" s="308"/>
      <c r="MDI54" s="308"/>
      <c r="MDJ54" s="308"/>
      <c r="MDK54" s="308"/>
      <c r="MDL54" s="308"/>
      <c r="MDM54" s="308"/>
      <c r="MDN54" s="308"/>
      <c r="MDO54" s="308"/>
      <c r="MDP54" s="308"/>
      <c r="MDQ54" s="308"/>
      <c r="MDR54" s="308"/>
      <c r="MDS54" s="308"/>
      <c r="MDT54" s="308"/>
      <c r="MDU54" s="308"/>
      <c r="MDV54" s="308"/>
      <c r="MDW54" s="308"/>
      <c r="MDX54" s="308"/>
      <c r="MDY54" s="308"/>
      <c r="MDZ54" s="308"/>
      <c r="MEA54" s="308"/>
      <c r="MEB54" s="308"/>
      <c r="MEC54" s="308"/>
      <c r="MED54" s="308"/>
      <c r="MEE54" s="308"/>
      <c r="MEF54" s="308"/>
      <c r="MEG54" s="308"/>
      <c r="MEH54" s="308"/>
      <c r="MEI54" s="308"/>
      <c r="MEJ54" s="308"/>
      <c r="MEK54" s="308"/>
      <c r="MEL54" s="308"/>
      <c r="MEM54" s="308"/>
      <c r="MEN54" s="308"/>
      <c r="MEO54" s="308"/>
      <c r="MEP54" s="308"/>
      <c r="MEQ54" s="308"/>
      <c r="MER54" s="308"/>
      <c r="MES54" s="308"/>
      <c r="MET54" s="308"/>
      <c r="MEU54" s="308"/>
      <c r="MEV54" s="308"/>
      <c r="MEW54" s="308"/>
      <c r="MEX54" s="308"/>
      <c r="MEY54" s="308"/>
      <c r="MEZ54" s="308"/>
      <c r="MFA54" s="308"/>
      <c r="MFB54" s="308"/>
      <c r="MFC54" s="308"/>
      <c r="MFD54" s="308"/>
      <c r="MFE54" s="308"/>
      <c r="MFF54" s="308"/>
      <c r="MFG54" s="308"/>
      <c r="MFH54" s="308"/>
      <c r="MFI54" s="308"/>
      <c r="MFJ54" s="308"/>
      <c r="MFK54" s="308"/>
      <c r="MFL54" s="308"/>
      <c r="MFM54" s="308"/>
      <c r="MFN54" s="308"/>
      <c r="MFO54" s="308"/>
      <c r="MFP54" s="308"/>
      <c r="MFQ54" s="308"/>
      <c r="MFR54" s="308"/>
      <c r="MFS54" s="308"/>
      <c r="MFT54" s="308"/>
      <c r="MFU54" s="308"/>
      <c r="MFV54" s="308"/>
      <c r="MFW54" s="308"/>
      <c r="MFX54" s="308"/>
      <c r="MFY54" s="308"/>
      <c r="MFZ54" s="308"/>
      <c r="MGA54" s="308"/>
      <c r="MGB54" s="308"/>
      <c r="MGC54" s="308"/>
      <c r="MGD54" s="308"/>
      <c r="MGE54" s="308"/>
      <c r="MGF54" s="308"/>
      <c r="MGG54" s="308"/>
      <c r="MGH54" s="308"/>
      <c r="MGI54" s="308"/>
      <c r="MGJ54" s="308"/>
      <c r="MGK54" s="308"/>
      <c r="MGL54" s="308"/>
      <c r="MGM54" s="308"/>
      <c r="MGN54" s="308"/>
      <c r="MGO54" s="308"/>
      <c r="MGP54" s="308"/>
      <c r="MGQ54" s="308"/>
      <c r="MGR54" s="308"/>
      <c r="MGS54" s="308"/>
      <c r="MGT54" s="308"/>
      <c r="MGU54" s="308"/>
      <c r="MGV54" s="308"/>
      <c r="MGW54" s="308"/>
      <c r="MGX54" s="308"/>
      <c r="MGY54" s="308"/>
      <c r="MGZ54" s="308"/>
      <c r="MHA54" s="308"/>
      <c r="MHB54" s="308"/>
      <c r="MHC54" s="308"/>
      <c r="MHD54" s="308"/>
      <c r="MHE54" s="308"/>
      <c r="MHF54" s="308"/>
      <c r="MHG54" s="308"/>
      <c r="MHH54" s="308"/>
      <c r="MHI54" s="308"/>
      <c r="MHJ54" s="308"/>
      <c r="MHK54" s="308"/>
      <c r="MHL54" s="308"/>
      <c r="MHM54" s="308"/>
      <c r="MHN54" s="308"/>
      <c r="MHO54" s="308"/>
      <c r="MHP54" s="308"/>
      <c r="MHQ54" s="308"/>
      <c r="MHR54" s="308"/>
      <c r="MHS54" s="308"/>
      <c r="MHT54" s="308"/>
      <c r="MHU54" s="308"/>
      <c r="MHV54" s="308"/>
      <c r="MHW54" s="308"/>
      <c r="MHX54" s="308"/>
      <c r="MHY54" s="308"/>
      <c r="MHZ54" s="308"/>
      <c r="MIA54" s="308"/>
      <c r="MIB54" s="308"/>
      <c r="MIC54" s="308"/>
      <c r="MID54" s="308"/>
      <c r="MIE54" s="308"/>
      <c r="MIF54" s="308"/>
      <c r="MIG54" s="308"/>
      <c r="MIH54" s="308"/>
      <c r="MII54" s="308"/>
      <c r="MIJ54" s="308"/>
      <c r="MIK54" s="308"/>
      <c r="MIL54" s="308"/>
      <c r="MIM54" s="308"/>
      <c r="MIN54" s="308"/>
      <c r="MIO54" s="308"/>
      <c r="MIP54" s="308"/>
      <c r="MIQ54" s="308"/>
      <c r="MIR54" s="308"/>
      <c r="MIS54" s="308"/>
      <c r="MIT54" s="308"/>
      <c r="MIU54" s="308"/>
      <c r="MIV54" s="308"/>
      <c r="MIW54" s="308"/>
      <c r="MIX54" s="308"/>
      <c r="MIY54" s="308"/>
      <c r="MIZ54" s="308"/>
      <c r="MJA54" s="308"/>
      <c r="MJB54" s="308"/>
      <c r="MJC54" s="308"/>
      <c r="MJD54" s="308"/>
      <c r="MJE54" s="308"/>
      <c r="MJF54" s="308"/>
      <c r="MJG54" s="308"/>
      <c r="MJH54" s="308"/>
      <c r="MJI54" s="308"/>
      <c r="MJJ54" s="308"/>
      <c r="MJK54" s="308"/>
      <c r="MJL54" s="308"/>
      <c r="MJM54" s="308"/>
      <c r="MJN54" s="308"/>
      <c r="MJO54" s="308"/>
      <c r="MJP54" s="308"/>
      <c r="MJQ54" s="308"/>
      <c r="MJR54" s="308"/>
      <c r="MJS54" s="308"/>
      <c r="MJT54" s="308"/>
      <c r="MJU54" s="308"/>
      <c r="MJV54" s="308"/>
      <c r="MJW54" s="308"/>
      <c r="MJX54" s="308"/>
      <c r="MJY54" s="308"/>
      <c r="MJZ54" s="308"/>
      <c r="MKA54" s="308"/>
      <c r="MKB54" s="308"/>
      <c r="MKC54" s="308"/>
      <c r="MKD54" s="308"/>
      <c r="MKE54" s="308"/>
      <c r="MKF54" s="308"/>
      <c r="MKG54" s="308"/>
      <c r="MKH54" s="308"/>
      <c r="MKI54" s="308"/>
      <c r="MKJ54" s="308"/>
      <c r="MKK54" s="308"/>
      <c r="MKL54" s="308"/>
      <c r="MKM54" s="308"/>
      <c r="MKN54" s="308"/>
      <c r="MKO54" s="308"/>
      <c r="MKP54" s="308"/>
      <c r="MKQ54" s="308"/>
      <c r="MKR54" s="308"/>
      <c r="MKS54" s="308"/>
      <c r="MKT54" s="308"/>
      <c r="MKU54" s="308"/>
      <c r="MKV54" s="308"/>
      <c r="MKW54" s="308"/>
      <c r="MKX54" s="308"/>
      <c r="MKY54" s="308"/>
      <c r="MKZ54" s="308"/>
      <c r="MLA54" s="308"/>
      <c r="MLB54" s="308"/>
      <c r="MLC54" s="308"/>
      <c r="MLD54" s="308"/>
      <c r="MLE54" s="308"/>
      <c r="MLF54" s="308"/>
      <c r="MLG54" s="308"/>
      <c r="MLH54" s="308"/>
      <c r="MLI54" s="308"/>
      <c r="MLJ54" s="308"/>
      <c r="MLK54" s="308"/>
      <c r="MLL54" s="308"/>
      <c r="MLM54" s="308"/>
      <c r="MLN54" s="308"/>
      <c r="MLO54" s="308"/>
      <c r="MLP54" s="308"/>
      <c r="MLQ54" s="308"/>
      <c r="MLR54" s="308"/>
      <c r="MLS54" s="308"/>
      <c r="MLT54" s="308"/>
      <c r="MLU54" s="308"/>
      <c r="MLV54" s="308"/>
      <c r="MLW54" s="308"/>
      <c r="MLX54" s="308"/>
      <c r="MLY54" s="308"/>
      <c r="MLZ54" s="308"/>
      <c r="MMA54" s="308"/>
      <c r="MMB54" s="308"/>
      <c r="MMC54" s="308"/>
      <c r="MMD54" s="308"/>
      <c r="MME54" s="308"/>
      <c r="MMF54" s="308"/>
      <c r="MMG54" s="308"/>
      <c r="MMH54" s="308"/>
      <c r="MMI54" s="308"/>
      <c r="MMJ54" s="308"/>
      <c r="MMK54" s="308"/>
      <c r="MML54" s="308"/>
      <c r="MMM54" s="308"/>
      <c r="MMN54" s="308"/>
      <c r="MMO54" s="308"/>
      <c r="MMP54" s="308"/>
      <c r="MMQ54" s="308"/>
      <c r="MMR54" s="308"/>
      <c r="MMS54" s="308"/>
      <c r="MMT54" s="308"/>
      <c r="MMU54" s="308"/>
      <c r="MMV54" s="308"/>
      <c r="MMW54" s="308"/>
      <c r="MMX54" s="308"/>
      <c r="MMY54" s="308"/>
      <c r="MMZ54" s="308"/>
      <c r="MNA54" s="308"/>
      <c r="MNB54" s="308"/>
      <c r="MNC54" s="308"/>
      <c r="MND54" s="308"/>
      <c r="MNE54" s="308"/>
      <c r="MNF54" s="308"/>
      <c r="MNG54" s="308"/>
      <c r="MNH54" s="308"/>
      <c r="MNI54" s="308"/>
      <c r="MNJ54" s="308"/>
      <c r="MNK54" s="308"/>
      <c r="MNL54" s="308"/>
      <c r="MNM54" s="308"/>
      <c r="MNN54" s="308"/>
      <c r="MNO54" s="308"/>
      <c r="MNP54" s="308"/>
      <c r="MNQ54" s="308"/>
      <c r="MNR54" s="308"/>
      <c r="MNS54" s="308"/>
      <c r="MNT54" s="308"/>
      <c r="MNU54" s="308"/>
      <c r="MNV54" s="308"/>
      <c r="MNW54" s="308"/>
      <c r="MNX54" s="308"/>
      <c r="MNY54" s="308"/>
      <c r="MNZ54" s="308"/>
      <c r="MOA54" s="308"/>
      <c r="MOB54" s="308"/>
      <c r="MOC54" s="308"/>
      <c r="MOD54" s="308"/>
      <c r="MOE54" s="308"/>
      <c r="MOF54" s="308"/>
      <c r="MOG54" s="308"/>
      <c r="MOH54" s="308"/>
      <c r="MOI54" s="308"/>
      <c r="MOJ54" s="308"/>
      <c r="MOK54" s="308"/>
      <c r="MOL54" s="308"/>
      <c r="MOM54" s="308"/>
      <c r="MON54" s="308"/>
      <c r="MOO54" s="308"/>
      <c r="MOP54" s="308"/>
      <c r="MOQ54" s="308"/>
      <c r="MOR54" s="308"/>
      <c r="MOS54" s="308"/>
      <c r="MOT54" s="308"/>
      <c r="MOU54" s="308"/>
      <c r="MOV54" s="308"/>
      <c r="MOW54" s="308"/>
      <c r="MOX54" s="308"/>
      <c r="MOY54" s="308"/>
      <c r="MOZ54" s="308"/>
      <c r="MPA54" s="308"/>
      <c r="MPB54" s="308"/>
      <c r="MPC54" s="308"/>
      <c r="MPD54" s="308"/>
      <c r="MPE54" s="308"/>
      <c r="MPF54" s="308"/>
      <c r="MPG54" s="308"/>
      <c r="MPH54" s="308"/>
      <c r="MPI54" s="308"/>
      <c r="MPJ54" s="308"/>
      <c r="MPK54" s="308"/>
      <c r="MPL54" s="308"/>
      <c r="MPM54" s="308"/>
      <c r="MPN54" s="308"/>
      <c r="MPO54" s="308"/>
      <c r="MPP54" s="308"/>
      <c r="MPQ54" s="308"/>
      <c r="MPR54" s="308"/>
      <c r="MPS54" s="308"/>
      <c r="MPT54" s="308"/>
      <c r="MPU54" s="308"/>
      <c r="MPV54" s="308"/>
      <c r="MPW54" s="308"/>
      <c r="MPX54" s="308"/>
      <c r="MPY54" s="308"/>
      <c r="MPZ54" s="308"/>
      <c r="MQA54" s="308"/>
      <c r="MQB54" s="308"/>
      <c r="MQC54" s="308"/>
      <c r="MQD54" s="308"/>
      <c r="MQE54" s="308"/>
      <c r="MQF54" s="308"/>
      <c r="MQG54" s="308"/>
      <c r="MQH54" s="308"/>
      <c r="MQI54" s="308"/>
      <c r="MQJ54" s="308"/>
      <c r="MQK54" s="308"/>
      <c r="MQL54" s="308"/>
      <c r="MQM54" s="308"/>
      <c r="MQN54" s="308"/>
      <c r="MQO54" s="308"/>
      <c r="MQP54" s="308"/>
      <c r="MQQ54" s="308"/>
      <c r="MQR54" s="308"/>
      <c r="MQS54" s="308"/>
      <c r="MQT54" s="308"/>
      <c r="MQU54" s="308"/>
      <c r="MQV54" s="308"/>
      <c r="MQW54" s="308"/>
      <c r="MQX54" s="308"/>
      <c r="MQY54" s="308"/>
      <c r="MQZ54" s="308"/>
      <c r="MRA54" s="308"/>
      <c r="MRB54" s="308"/>
      <c r="MRC54" s="308"/>
      <c r="MRD54" s="308"/>
      <c r="MRE54" s="308"/>
      <c r="MRF54" s="308"/>
      <c r="MRG54" s="308"/>
      <c r="MRH54" s="308"/>
      <c r="MRI54" s="308"/>
      <c r="MRJ54" s="308"/>
      <c r="MRK54" s="308"/>
      <c r="MRL54" s="308"/>
      <c r="MRM54" s="308"/>
      <c r="MRN54" s="308"/>
      <c r="MRO54" s="308"/>
      <c r="MRP54" s="308"/>
      <c r="MRQ54" s="308"/>
      <c r="MRR54" s="308"/>
      <c r="MRS54" s="308"/>
      <c r="MRT54" s="308"/>
      <c r="MRU54" s="308"/>
      <c r="MRV54" s="308"/>
      <c r="MRW54" s="308"/>
      <c r="MRX54" s="308"/>
      <c r="MRY54" s="308"/>
      <c r="MRZ54" s="308"/>
      <c r="MSA54" s="308"/>
      <c r="MSB54" s="308"/>
      <c r="MSC54" s="308"/>
      <c r="MSD54" s="308"/>
      <c r="MSE54" s="308"/>
      <c r="MSF54" s="308"/>
      <c r="MSG54" s="308"/>
      <c r="MSH54" s="308"/>
      <c r="MSI54" s="308"/>
      <c r="MSJ54" s="308"/>
      <c r="MSK54" s="308"/>
      <c r="MSL54" s="308"/>
      <c r="MSM54" s="308"/>
      <c r="MSN54" s="308"/>
      <c r="MSO54" s="308"/>
      <c r="MSP54" s="308"/>
      <c r="MSQ54" s="308"/>
      <c r="MSR54" s="308"/>
      <c r="MSS54" s="308"/>
      <c r="MST54" s="308"/>
      <c r="MSU54" s="308"/>
      <c r="MSV54" s="308"/>
      <c r="MSW54" s="308"/>
      <c r="MSX54" s="308"/>
      <c r="MSY54" s="308"/>
      <c r="MSZ54" s="308"/>
      <c r="MTA54" s="308"/>
      <c r="MTB54" s="308"/>
      <c r="MTC54" s="308"/>
      <c r="MTD54" s="308"/>
      <c r="MTE54" s="308"/>
      <c r="MTF54" s="308"/>
      <c r="MTG54" s="308"/>
      <c r="MTH54" s="308"/>
      <c r="MTI54" s="308"/>
      <c r="MTJ54" s="308"/>
      <c r="MTK54" s="308"/>
      <c r="MTL54" s="308"/>
      <c r="MTM54" s="308"/>
      <c r="MTN54" s="308"/>
      <c r="MTO54" s="308"/>
      <c r="MTP54" s="308"/>
      <c r="MTQ54" s="308"/>
      <c r="MTR54" s="308"/>
      <c r="MTS54" s="308"/>
      <c r="MTT54" s="308"/>
      <c r="MTU54" s="308"/>
      <c r="MTV54" s="308"/>
      <c r="MTW54" s="308"/>
      <c r="MTX54" s="308"/>
      <c r="MTY54" s="308"/>
      <c r="MTZ54" s="308"/>
      <c r="MUA54" s="308"/>
      <c r="MUB54" s="308"/>
      <c r="MUC54" s="308"/>
      <c r="MUD54" s="308"/>
      <c r="MUE54" s="308"/>
      <c r="MUF54" s="308"/>
      <c r="MUG54" s="308"/>
      <c r="MUH54" s="308"/>
      <c r="MUI54" s="308"/>
      <c r="MUJ54" s="308"/>
      <c r="MUK54" s="308"/>
      <c r="MUL54" s="308"/>
      <c r="MUM54" s="308"/>
      <c r="MUN54" s="308"/>
      <c r="MUO54" s="308"/>
      <c r="MUP54" s="308"/>
      <c r="MUQ54" s="308"/>
      <c r="MUR54" s="308"/>
      <c r="MUS54" s="308"/>
      <c r="MUT54" s="308"/>
      <c r="MUU54" s="308"/>
      <c r="MUV54" s="308"/>
      <c r="MUW54" s="308"/>
      <c r="MUX54" s="308"/>
      <c r="MUY54" s="308"/>
      <c r="MUZ54" s="308"/>
      <c r="MVA54" s="308"/>
      <c r="MVB54" s="308"/>
      <c r="MVC54" s="308"/>
      <c r="MVD54" s="308"/>
      <c r="MVE54" s="308"/>
      <c r="MVF54" s="308"/>
      <c r="MVG54" s="308"/>
      <c r="MVH54" s="308"/>
      <c r="MVI54" s="308"/>
      <c r="MVJ54" s="308"/>
      <c r="MVK54" s="308"/>
      <c r="MVL54" s="308"/>
      <c r="MVM54" s="308"/>
      <c r="MVN54" s="308"/>
      <c r="MVO54" s="308"/>
      <c r="MVP54" s="308"/>
      <c r="MVQ54" s="308"/>
      <c r="MVR54" s="308"/>
      <c r="MVS54" s="308"/>
      <c r="MVT54" s="308"/>
      <c r="MVU54" s="308"/>
      <c r="MVV54" s="308"/>
      <c r="MVW54" s="308"/>
      <c r="MVX54" s="308"/>
      <c r="MVY54" s="308"/>
      <c r="MVZ54" s="308"/>
      <c r="MWA54" s="308"/>
      <c r="MWB54" s="308"/>
      <c r="MWC54" s="308"/>
      <c r="MWD54" s="308"/>
      <c r="MWE54" s="308"/>
      <c r="MWF54" s="308"/>
      <c r="MWG54" s="308"/>
      <c r="MWH54" s="308"/>
      <c r="MWI54" s="308"/>
      <c r="MWJ54" s="308"/>
      <c r="MWK54" s="308"/>
      <c r="MWL54" s="308"/>
      <c r="MWM54" s="308"/>
      <c r="MWN54" s="308"/>
      <c r="MWO54" s="308"/>
      <c r="MWP54" s="308"/>
      <c r="MWQ54" s="308"/>
      <c r="MWR54" s="308"/>
      <c r="MWS54" s="308"/>
      <c r="MWT54" s="308"/>
      <c r="MWU54" s="308"/>
      <c r="MWV54" s="308"/>
      <c r="MWW54" s="308"/>
      <c r="MWX54" s="308"/>
      <c r="MWY54" s="308"/>
      <c r="MWZ54" s="308"/>
      <c r="MXA54" s="308"/>
      <c r="MXB54" s="308"/>
      <c r="MXC54" s="308"/>
      <c r="MXD54" s="308"/>
      <c r="MXE54" s="308"/>
      <c r="MXF54" s="308"/>
      <c r="MXG54" s="308"/>
      <c r="MXH54" s="308"/>
      <c r="MXI54" s="308"/>
      <c r="MXJ54" s="308"/>
      <c r="MXK54" s="308"/>
      <c r="MXL54" s="308"/>
      <c r="MXM54" s="308"/>
      <c r="MXN54" s="308"/>
      <c r="MXO54" s="308"/>
      <c r="MXP54" s="308"/>
      <c r="MXQ54" s="308"/>
      <c r="MXR54" s="308"/>
      <c r="MXS54" s="308"/>
      <c r="MXT54" s="308"/>
      <c r="MXU54" s="308"/>
      <c r="MXV54" s="308"/>
      <c r="MXW54" s="308"/>
      <c r="MXX54" s="308"/>
      <c r="MXY54" s="308"/>
      <c r="MXZ54" s="308"/>
      <c r="MYA54" s="308"/>
      <c r="MYB54" s="308"/>
      <c r="MYC54" s="308"/>
      <c r="MYD54" s="308"/>
      <c r="MYE54" s="308"/>
      <c r="MYF54" s="308"/>
      <c r="MYG54" s="308"/>
      <c r="MYH54" s="308"/>
      <c r="MYI54" s="308"/>
      <c r="MYJ54" s="308"/>
      <c r="MYK54" s="308"/>
      <c r="MYL54" s="308"/>
      <c r="MYM54" s="308"/>
      <c r="MYN54" s="308"/>
      <c r="MYO54" s="308"/>
      <c r="MYP54" s="308"/>
      <c r="MYQ54" s="308"/>
      <c r="MYR54" s="308"/>
      <c r="MYS54" s="308"/>
      <c r="MYT54" s="308"/>
      <c r="MYU54" s="308"/>
      <c r="MYV54" s="308"/>
      <c r="MYW54" s="308"/>
      <c r="MYX54" s="308"/>
      <c r="MYY54" s="308"/>
      <c r="MYZ54" s="308"/>
      <c r="MZA54" s="308"/>
      <c r="MZB54" s="308"/>
      <c r="MZC54" s="308"/>
      <c r="MZD54" s="308"/>
      <c r="MZE54" s="308"/>
      <c r="MZF54" s="308"/>
      <c r="MZG54" s="308"/>
      <c r="MZH54" s="308"/>
      <c r="MZI54" s="308"/>
      <c r="MZJ54" s="308"/>
      <c r="MZK54" s="308"/>
      <c r="MZL54" s="308"/>
      <c r="MZM54" s="308"/>
      <c r="MZN54" s="308"/>
      <c r="MZO54" s="308"/>
      <c r="MZP54" s="308"/>
      <c r="MZQ54" s="308"/>
      <c r="MZR54" s="308"/>
      <c r="MZS54" s="308"/>
      <c r="MZT54" s="308"/>
      <c r="MZU54" s="308"/>
      <c r="MZV54" s="308"/>
      <c r="MZW54" s="308"/>
      <c r="MZX54" s="308"/>
      <c r="MZY54" s="308"/>
      <c r="MZZ54" s="308"/>
      <c r="NAA54" s="308"/>
      <c r="NAB54" s="308"/>
      <c r="NAC54" s="308"/>
      <c r="NAD54" s="308"/>
      <c r="NAE54" s="308"/>
      <c r="NAF54" s="308"/>
      <c r="NAG54" s="308"/>
      <c r="NAH54" s="308"/>
      <c r="NAI54" s="308"/>
      <c r="NAJ54" s="308"/>
      <c r="NAK54" s="308"/>
      <c r="NAL54" s="308"/>
      <c r="NAM54" s="308"/>
      <c r="NAN54" s="308"/>
      <c r="NAO54" s="308"/>
      <c r="NAP54" s="308"/>
      <c r="NAQ54" s="308"/>
      <c r="NAR54" s="308"/>
      <c r="NAS54" s="308"/>
      <c r="NAT54" s="308"/>
      <c r="NAU54" s="308"/>
      <c r="NAV54" s="308"/>
      <c r="NAW54" s="308"/>
      <c r="NAX54" s="308"/>
      <c r="NAY54" s="308"/>
      <c r="NAZ54" s="308"/>
      <c r="NBA54" s="308"/>
      <c r="NBB54" s="308"/>
      <c r="NBC54" s="308"/>
      <c r="NBD54" s="308"/>
      <c r="NBE54" s="308"/>
      <c r="NBF54" s="308"/>
      <c r="NBG54" s="308"/>
      <c r="NBH54" s="308"/>
      <c r="NBI54" s="308"/>
      <c r="NBJ54" s="308"/>
      <c r="NBK54" s="308"/>
      <c r="NBL54" s="308"/>
      <c r="NBM54" s="308"/>
      <c r="NBN54" s="308"/>
      <c r="NBO54" s="308"/>
      <c r="NBP54" s="308"/>
      <c r="NBQ54" s="308"/>
      <c r="NBR54" s="308"/>
      <c r="NBS54" s="308"/>
      <c r="NBT54" s="308"/>
      <c r="NBU54" s="308"/>
      <c r="NBV54" s="308"/>
      <c r="NBW54" s="308"/>
      <c r="NBX54" s="308"/>
      <c r="NBY54" s="308"/>
      <c r="NBZ54" s="308"/>
      <c r="NCA54" s="308"/>
      <c r="NCB54" s="308"/>
      <c r="NCC54" s="308"/>
      <c r="NCD54" s="308"/>
      <c r="NCE54" s="308"/>
      <c r="NCF54" s="308"/>
      <c r="NCG54" s="308"/>
      <c r="NCH54" s="308"/>
      <c r="NCI54" s="308"/>
      <c r="NCJ54" s="308"/>
      <c r="NCK54" s="308"/>
      <c r="NCL54" s="308"/>
      <c r="NCM54" s="308"/>
      <c r="NCN54" s="308"/>
      <c r="NCO54" s="308"/>
      <c r="NCP54" s="308"/>
      <c r="NCQ54" s="308"/>
      <c r="NCR54" s="308"/>
      <c r="NCS54" s="308"/>
      <c r="NCT54" s="308"/>
      <c r="NCU54" s="308"/>
      <c r="NCV54" s="308"/>
      <c r="NCW54" s="308"/>
      <c r="NCX54" s="308"/>
      <c r="NCY54" s="308"/>
      <c r="NCZ54" s="308"/>
      <c r="NDA54" s="308"/>
      <c r="NDB54" s="308"/>
      <c r="NDC54" s="308"/>
      <c r="NDD54" s="308"/>
      <c r="NDE54" s="308"/>
      <c r="NDF54" s="308"/>
      <c r="NDG54" s="308"/>
      <c r="NDH54" s="308"/>
      <c r="NDI54" s="308"/>
      <c r="NDJ54" s="308"/>
      <c r="NDK54" s="308"/>
      <c r="NDL54" s="308"/>
      <c r="NDM54" s="308"/>
      <c r="NDN54" s="308"/>
      <c r="NDO54" s="308"/>
      <c r="NDP54" s="308"/>
      <c r="NDQ54" s="308"/>
      <c r="NDR54" s="308"/>
      <c r="NDS54" s="308"/>
      <c r="NDT54" s="308"/>
      <c r="NDU54" s="308"/>
      <c r="NDV54" s="308"/>
      <c r="NDW54" s="308"/>
      <c r="NDX54" s="308"/>
      <c r="NDY54" s="308"/>
      <c r="NDZ54" s="308"/>
      <c r="NEA54" s="308"/>
      <c r="NEB54" s="308"/>
      <c r="NEC54" s="308"/>
      <c r="NED54" s="308"/>
      <c r="NEE54" s="308"/>
      <c r="NEF54" s="308"/>
      <c r="NEG54" s="308"/>
      <c r="NEH54" s="308"/>
      <c r="NEI54" s="308"/>
      <c r="NEJ54" s="308"/>
      <c r="NEK54" s="308"/>
      <c r="NEL54" s="308"/>
      <c r="NEM54" s="308"/>
      <c r="NEN54" s="308"/>
      <c r="NEO54" s="308"/>
      <c r="NEP54" s="308"/>
      <c r="NEQ54" s="308"/>
      <c r="NER54" s="308"/>
      <c r="NES54" s="308"/>
      <c r="NET54" s="308"/>
      <c r="NEU54" s="308"/>
      <c r="NEV54" s="308"/>
      <c r="NEW54" s="308"/>
      <c r="NEX54" s="308"/>
      <c r="NEY54" s="308"/>
      <c r="NEZ54" s="308"/>
      <c r="NFA54" s="308"/>
      <c r="NFB54" s="308"/>
      <c r="NFC54" s="308"/>
      <c r="NFD54" s="308"/>
      <c r="NFE54" s="308"/>
      <c r="NFF54" s="308"/>
      <c r="NFG54" s="308"/>
      <c r="NFH54" s="308"/>
      <c r="NFI54" s="308"/>
      <c r="NFJ54" s="308"/>
      <c r="NFK54" s="308"/>
      <c r="NFL54" s="308"/>
      <c r="NFM54" s="308"/>
      <c r="NFN54" s="308"/>
      <c r="NFO54" s="308"/>
      <c r="NFP54" s="308"/>
      <c r="NFQ54" s="308"/>
      <c r="NFR54" s="308"/>
      <c r="NFS54" s="308"/>
      <c r="NFT54" s="308"/>
      <c r="NFU54" s="308"/>
      <c r="NFV54" s="308"/>
      <c r="NFW54" s="308"/>
      <c r="NFX54" s="308"/>
      <c r="NFY54" s="308"/>
      <c r="NFZ54" s="308"/>
      <c r="NGA54" s="308"/>
      <c r="NGB54" s="308"/>
      <c r="NGC54" s="308"/>
      <c r="NGD54" s="308"/>
      <c r="NGE54" s="308"/>
      <c r="NGF54" s="308"/>
      <c r="NGG54" s="308"/>
      <c r="NGH54" s="308"/>
      <c r="NGI54" s="308"/>
      <c r="NGJ54" s="308"/>
      <c r="NGK54" s="308"/>
      <c r="NGL54" s="308"/>
      <c r="NGM54" s="308"/>
      <c r="NGN54" s="308"/>
      <c r="NGO54" s="308"/>
      <c r="NGP54" s="308"/>
      <c r="NGQ54" s="308"/>
      <c r="NGR54" s="308"/>
      <c r="NGS54" s="308"/>
      <c r="NGT54" s="308"/>
      <c r="NGU54" s="308"/>
      <c r="NGV54" s="308"/>
      <c r="NGW54" s="308"/>
      <c r="NGX54" s="308"/>
      <c r="NGY54" s="308"/>
      <c r="NGZ54" s="308"/>
      <c r="NHA54" s="308"/>
      <c r="NHB54" s="308"/>
      <c r="NHC54" s="308"/>
      <c r="NHD54" s="308"/>
      <c r="NHE54" s="308"/>
      <c r="NHF54" s="308"/>
      <c r="NHG54" s="308"/>
      <c r="NHH54" s="308"/>
      <c r="NHI54" s="308"/>
      <c r="NHJ54" s="308"/>
      <c r="NHK54" s="308"/>
      <c r="NHL54" s="308"/>
      <c r="NHM54" s="308"/>
      <c r="NHN54" s="308"/>
      <c r="NHO54" s="308"/>
      <c r="NHP54" s="308"/>
      <c r="NHQ54" s="308"/>
      <c r="NHR54" s="308"/>
      <c r="NHS54" s="308"/>
      <c r="NHT54" s="308"/>
      <c r="NHU54" s="308"/>
      <c r="NHV54" s="308"/>
      <c r="NHW54" s="308"/>
      <c r="NHX54" s="308"/>
      <c r="NHY54" s="308"/>
      <c r="NHZ54" s="308"/>
      <c r="NIA54" s="308"/>
      <c r="NIB54" s="308"/>
      <c r="NIC54" s="308"/>
      <c r="NID54" s="308"/>
      <c r="NIE54" s="308"/>
      <c r="NIF54" s="308"/>
      <c r="NIG54" s="308"/>
      <c r="NIH54" s="308"/>
      <c r="NII54" s="308"/>
      <c r="NIJ54" s="308"/>
      <c r="NIK54" s="308"/>
      <c r="NIL54" s="308"/>
      <c r="NIM54" s="308"/>
      <c r="NIN54" s="308"/>
      <c r="NIO54" s="308"/>
      <c r="NIP54" s="308"/>
      <c r="NIQ54" s="308"/>
      <c r="NIR54" s="308"/>
      <c r="NIS54" s="308"/>
      <c r="NIT54" s="308"/>
      <c r="NIU54" s="308"/>
      <c r="NIV54" s="308"/>
      <c r="NIW54" s="308"/>
      <c r="NIX54" s="308"/>
      <c r="NIY54" s="308"/>
      <c r="NIZ54" s="308"/>
      <c r="NJA54" s="308"/>
      <c r="NJB54" s="308"/>
      <c r="NJC54" s="308"/>
      <c r="NJD54" s="308"/>
      <c r="NJE54" s="308"/>
      <c r="NJF54" s="308"/>
      <c r="NJG54" s="308"/>
      <c r="NJH54" s="308"/>
      <c r="NJI54" s="308"/>
      <c r="NJJ54" s="308"/>
      <c r="NJK54" s="308"/>
      <c r="NJL54" s="308"/>
      <c r="NJM54" s="308"/>
      <c r="NJN54" s="308"/>
      <c r="NJO54" s="308"/>
      <c r="NJP54" s="308"/>
      <c r="NJQ54" s="308"/>
      <c r="NJR54" s="308"/>
      <c r="NJS54" s="308"/>
      <c r="NJT54" s="308"/>
      <c r="NJU54" s="308"/>
      <c r="NJV54" s="308"/>
      <c r="NJW54" s="308"/>
      <c r="NJX54" s="308"/>
      <c r="NJY54" s="308"/>
      <c r="NJZ54" s="308"/>
      <c r="NKA54" s="308"/>
      <c r="NKB54" s="308"/>
      <c r="NKC54" s="308"/>
      <c r="NKD54" s="308"/>
      <c r="NKE54" s="308"/>
      <c r="NKF54" s="308"/>
      <c r="NKG54" s="308"/>
      <c r="NKH54" s="308"/>
      <c r="NKI54" s="308"/>
      <c r="NKJ54" s="308"/>
      <c r="NKK54" s="308"/>
      <c r="NKL54" s="308"/>
      <c r="NKM54" s="308"/>
      <c r="NKN54" s="308"/>
      <c r="NKO54" s="308"/>
      <c r="NKP54" s="308"/>
      <c r="NKQ54" s="308"/>
      <c r="NKR54" s="308"/>
      <c r="NKS54" s="308"/>
      <c r="NKT54" s="308"/>
      <c r="NKU54" s="308"/>
      <c r="NKV54" s="308"/>
      <c r="NKW54" s="308"/>
      <c r="NKX54" s="308"/>
      <c r="NKY54" s="308"/>
      <c r="NKZ54" s="308"/>
      <c r="NLA54" s="308"/>
      <c r="NLB54" s="308"/>
      <c r="NLC54" s="308"/>
      <c r="NLD54" s="308"/>
      <c r="NLE54" s="308"/>
      <c r="NLF54" s="308"/>
      <c r="NLG54" s="308"/>
      <c r="NLH54" s="308"/>
      <c r="NLI54" s="308"/>
      <c r="NLJ54" s="308"/>
      <c r="NLK54" s="308"/>
      <c r="NLL54" s="308"/>
      <c r="NLM54" s="308"/>
      <c r="NLN54" s="308"/>
      <c r="NLO54" s="308"/>
      <c r="NLP54" s="308"/>
      <c r="NLQ54" s="308"/>
      <c r="NLR54" s="308"/>
      <c r="NLS54" s="308"/>
      <c r="NLT54" s="308"/>
      <c r="NLU54" s="308"/>
      <c r="NLV54" s="308"/>
      <c r="NLW54" s="308"/>
      <c r="NLX54" s="308"/>
      <c r="NLY54" s="308"/>
      <c r="NLZ54" s="308"/>
      <c r="NMA54" s="308"/>
      <c r="NMB54" s="308"/>
      <c r="NMC54" s="308"/>
      <c r="NMD54" s="308"/>
      <c r="NME54" s="308"/>
      <c r="NMF54" s="308"/>
      <c r="NMG54" s="308"/>
      <c r="NMH54" s="308"/>
      <c r="NMI54" s="308"/>
      <c r="NMJ54" s="308"/>
      <c r="NMK54" s="308"/>
      <c r="NML54" s="308"/>
      <c r="NMM54" s="308"/>
      <c r="NMN54" s="308"/>
      <c r="NMO54" s="308"/>
      <c r="NMP54" s="308"/>
      <c r="NMQ54" s="308"/>
      <c r="NMR54" s="308"/>
      <c r="NMS54" s="308"/>
      <c r="NMT54" s="308"/>
      <c r="NMU54" s="308"/>
      <c r="NMV54" s="308"/>
      <c r="NMW54" s="308"/>
      <c r="NMX54" s="308"/>
      <c r="NMY54" s="308"/>
      <c r="NMZ54" s="308"/>
      <c r="NNA54" s="308"/>
      <c r="NNB54" s="308"/>
      <c r="NNC54" s="308"/>
      <c r="NND54" s="308"/>
      <c r="NNE54" s="308"/>
      <c r="NNF54" s="308"/>
      <c r="NNG54" s="308"/>
      <c r="NNH54" s="308"/>
      <c r="NNI54" s="308"/>
      <c r="NNJ54" s="308"/>
      <c r="NNK54" s="308"/>
      <c r="NNL54" s="308"/>
      <c r="NNM54" s="308"/>
      <c r="NNN54" s="308"/>
      <c r="NNO54" s="308"/>
      <c r="NNP54" s="308"/>
      <c r="NNQ54" s="308"/>
      <c r="NNR54" s="308"/>
      <c r="NNS54" s="308"/>
      <c r="NNT54" s="308"/>
      <c r="NNU54" s="308"/>
      <c r="NNV54" s="308"/>
      <c r="NNW54" s="308"/>
      <c r="NNX54" s="308"/>
      <c r="NNY54" s="308"/>
      <c r="NNZ54" s="308"/>
      <c r="NOA54" s="308"/>
      <c r="NOB54" s="308"/>
      <c r="NOC54" s="308"/>
      <c r="NOD54" s="308"/>
      <c r="NOE54" s="308"/>
      <c r="NOF54" s="308"/>
      <c r="NOG54" s="308"/>
      <c r="NOH54" s="308"/>
      <c r="NOI54" s="308"/>
      <c r="NOJ54" s="308"/>
      <c r="NOK54" s="308"/>
      <c r="NOL54" s="308"/>
      <c r="NOM54" s="308"/>
      <c r="NON54" s="308"/>
      <c r="NOO54" s="308"/>
      <c r="NOP54" s="308"/>
      <c r="NOQ54" s="308"/>
      <c r="NOR54" s="308"/>
      <c r="NOS54" s="308"/>
      <c r="NOT54" s="308"/>
      <c r="NOU54" s="308"/>
      <c r="NOV54" s="308"/>
      <c r="NOW54" s="308"/>
      <c r="NOX54" s="308"/>
      <c r="NOY54" s="308"/>
      <c r="NOZ54" s="308"/>
      <c r="NPA54" s="308"/>
      <c r="NPB54" s="308"/>
      <c r="NPC54" s="308"/>
      <c r="NPD54" s="308"/>
      <c r="NPE54" s="308"/>
      <c r="NPF54" s="308"/>
      <c r="NPG54" s="308"/>
      <c r="NPH54" s="308"/>
      <c r="NPI54" s="308"/>
      <c r="NPJ54" s="308"/>
      <c r="NPK54" s="308"/>
      <c r="NPL54" s="308"/>
      <c r="NPM54" s="308"/>
      <c r="NPN54" s="308"/>
      <c r="NPO54" s="308"/>
      <c r="NPP54" s="308"/>
      <c r="NPQ54" s="308"/>
      <c r="NPR54" s="308"/>
      <c r="NPS54" s="308"/>
      <c r="NPT54" s="308"/>
      <c r="NPU54" s="308"/>
      <c r="NPV54" s="308"/>
      <c r="NPW54" s="308"/>
      <c r="NPX54" s="308"/>
      <c r="NPY54" s="308"/>
      <c r="NPZ54" s="308"/>
      <c r="NQA54" s="308"/>
      <c r="NQB54" s="308"/>
      <c r="NQC54" s="308"/>
      <c r="NQD54" s="308"/>
      <c r="NQE54" s="308"/>
      <c r="NQF54" s="308"/>
      <c r="NQG54" s="308"/>
      <c r="NQH54" s="308"/>
      <c r="NQI54" s="308"/>
      <c r="NQJ54" s="308"/>
      <c r="NQK54" s="308"/>
      <c r="NQL54" s="308"/>
      <c r="NQM54" s="308"/>
      <c r="NQN54" s="308"/>
      <c r="NQO54" s="308"/>
      <c r="NQP54" s="308"/>
      <c r="NQQ54" s="308"/>
      <c r="NQR54" s="308"/>
      <c r="NQS54" s="308"/>
      <c r="NQT54" s="308"/>
      <c r="NQU54" s="308"/>
      <c r="NQV54" s="308"/>
      <c r="NQW54" s="308"/>
      <c r="NQX54" s="308"/>
      <c r="NQY54" s="308"/>
      <c r="NQZ54" s="308"/>
      <c r="NRA54" s="308"/>
      <c r="NRB54" s="308"/>
      <c r="NRC54" s="308"/>
      <c r="NRD54" s="308"/>
      <c r="NRE54" s="308"/>
      <c r="NRF54" s="308"/>
      <c r="NRG54" s="308"/>
      <c r="NRH54" s="308"/>
      <c r="NRI54" s="308"/>
      <c r="NRJ54" s="308"/>
      <c r="NRK54" s="308"/>
      <c r="NRL54" s="308"/>
      <c r="NRM54" s="308"/>
      <c r="NRN54" s="308"/>
      <c r="NRO54" s="308"/>
      <c r="NRP54" s="308"/>
      <c r="NRQ54" s="308"/>
      <c r="NRR54" s="308"/>
      <c r="NRS54" s="308"/>
      <c r="NRT54" s="308"/>
      <c r="NRU54" s="308"/>
      <c r="NRV54" s="308"/>
      <c r="NRW54" s="308"/>
      <c r="NRX54" s="308"/>
      <c r="NRY54" s="308"/>
      <c r="NRZ54" s="308"/>
      <c r="NSA54" s="308"/>
      <c r="NSB54" s="308"/>
      <c r="NSC54" s="308"/>
      <c r="NSD54" s="308"/>
      <c r="NSE54" s="308"/>
      <c r="NSF54" s="308"/>
      <c r="NSG54" s="308"/>
      <c r="NSH54" s="308"/>
      <c r="NSI54" s="308"/>
      <c r="NSJ54" s="308"/>
      <c r="NSK54" s="308"/>
      <c r="NSL54" s="308"/>
      <c r="NSM54" s="308"/>
      <c r="NSN54" s="308"/>
      <c r="NSO54" s="308"/>
      <c r="NSP54" s="308"/>
      <c r="NSQ54" s="308"/>
      <c r="NSR54" s="308"/>
      <c r="NSS54" s="308"/>
      <c r="NST54" s="308"/>
      <c r="NSU54" s="308"/>
      <c r="NSV54" s="308"/>
      <c r="NSW54" s="308"/>
      <c r="NSX54" s="308"/>
      <c r="NSY54" s="308"/>
      <c r="NSZ54" s="308"/>
      <c r="NTA54" s="308"/>
      <c r="NTB54" s="308"/>
      <c r="NTC54" s="308"/>
      <c r="NTD54" s="308"/>
      <c r="NTE54" s="308"/>
      <c r="NTF54" s="308"/>
      <c r="NTG54" s="308"/>
      <c r="NTH54" s="308"/>
      <c r="NTI54" s="308"/>
      <c r="NTJ54" s="308"/>
      <c r="NTK54" s="308"/>
      <c r="NTL54" s="308"/>
      <c r="NTM54" s="308"/>
      <c r="NTN54" s="308"/>
      <c r="NTO54" s="308"/>
      <c r="NTP54" s="308"/>
      <c r="NTQ54" s="308"/>
      <c r="NTR54" s="308"/>
      <c r="NTS54" s="308"/>
      <c r="NTT54" s="308"/>
      <c r="NTU54" s="308"/>
      <c r="NTV54" s="308"/>
      <c r="NTW54" s="308"/>
      <c r="NTX54" s="308"/>
      <c r="NTY54" s="308"/>
      <c r="NTZ54" s="308"/>
      <c r="NUA54" s="308"/>
      <c r="NUB54" s="308"/>
      <c r="NUC54" s="308"/>
      <c r="NUD54" s="308"/>
      <c r="NUE54" s="308"/>
      <c r="NUF54" s="308"/>
      <c r="NUG54" s="308"/>
      <c r="NUH54" s="308"/>
      <c r="NUI54" s="308"/>
      <c r="NUJ54" s="308"/>
      <c r="NUK54" s="308"/>
      <c r="NUL54" s="308"/>
      <c r="NUM54" s="308"/>
      <c r="NUN54" s="308"/>
      <c r="NUO54" s="308"/>
      <c r="NUP54" s="308"/>
      <c r="NUQ54" s="308"/>
      <c r="NUR54" s="308"/>
      <c r="NUS54" s="308"/>
      <c r="NUT54" s="308"/>
      <c r="NUU54" s="308"/>
      <c r="NUV54" s="308"/>
      <c r="NUW54" s="308"/>
      <c r="NUX54" s="308"/>
      <c r="NUY54" s="308"/>
      <c r="NUZ54" s="308"/>
      <c r="NVA54" s="308"/>
      <c r="NVB54" s="308"/>
      <c r="NVC54" s="308"/>
      <c r="NVD54" s="308"/>
      <c r="NVE54" s="308"/>
      <c r="NVF54" s="308"/>
      <c r="NVG54" s="308"/>
      <c r="NVH54" s="308"/>
      <c r="NVI54" s="308"/>
      <c r="NVJ54" s="308"/>
      <c r="NVK54" s="308"/>
      <c r="NVL54" s="308"/>
      <c r="NVM54" s="308"/>
      <c r="NVN54" s="308"/>
      <c r="NVO54" s="308"/>
      <c r="NVP54" s="308"/>
      <c r="NVQ54" s="308"/>
      <c r="NVR54" s="308"/>
      <c r="NVS54" s="308"/>
      <c r="NVT54" s="308"/>
      <c r="NVU54" s="308"/>
      <c r="NVV54" s="308"/>
      <c r="NVW54" s="308"/>
      <c r="NVX54" s="308"/>
      <c r="NVY54" s="308"/>
      <c r="NVZ54" s="308"/>
      <c r="NWA54" s="308"/>
      <c r="NWB54" s="308"/>
      <c r="NWC54" s="308"/>
      <c r="NWD54" s="308"/>
      <c r="NWE54" s="308"/>
      <c r="NWF54" s="308"/>
      <c r="NWG54" s="308"/>
      <c r="NWH54" s="308"/>
      <c r="NWI54" s="308"/>
      <c r="NWJ54" s="308"/>
      <c r="NWK54" s="308"/>
      <c r="NWL54" s="308"/>
      <c r="NWM54" s="308"/>
      <c r="NWN54" s="308"/>
      <c r="NWO54" s="308"/>
      <c r="NWP54" s="308"/>
      <c r="NWQ54" s="308"/>
      <c r="NWR54" s="308"/>
      <c r="NWS54" s="308"/>
      <c r="NWT54" s="308"/>
      <c r="NWU54" s="308"/>
      <c r="NWV54" s="308"/>
      <c r="NWW54" s="308"/>
      <c r="NWX54" s="308"/>
      <c r="NWY54" s="308"/>
      <c r="NWZ54" s="308"/>
      <c r="NXA54" s="308"/>
      <c r="NXB54" s="308"/>
      <c r="NXC54" s="308"/>
      <c r="NXD54" s="308"/>
      <c r="NXE54" s="308"/>
      <c r="NXF54" s="308"/>
      <c r="NXG54" s="308"/>
      <c r="NXH54" s="308"/>
      <c r="NXI54" s="308"/>
      <c r="NXJ54" s="308"/>
      <c r="NXK54" s="308"/>
      <c r="NXL54" s="308"/>
      <c r="NXM54" s="308"/>
      <c r="NXN54" s="308"/>
      <c r="NXO54" s="308"/>
      <c r="NXP54" s="308"/>
      <c r="NXQ54" s="308"/>
      <c r="NXR54" s="308"/>
      <c r="NXS54" s="308"/>
      <c r="NXT54" s="308"/>
      <c r="NXU54" s="308"/>
      <c r="NXV54" s="308"/>
      <c r="NXW54" s="308"/>
      <c r="NXX54" s="308"/>
      <c r="NXY54" s="308"/>
      <c r="NXZ54" s="308"/>
      <c r="NYA54" s="308"/>
      <c r="NYB54" s="308"/>
      <c r="NYC54" s="308"/>
      <c r="NYD54" s="308"/>
      <c r="NYE54" s="308"/>
      <c r="NYF54" s="308"/>
      <c r="NYG54" s="308"/>
      <c r="NYH54" s="308"/>
      <c r="NYI54" s="308"/>
      <c r="NYJ54" s="308"/>
      <c r="NYK54" s="308"/>
      <c r="NYL54" s="308"/>
      <c r="NYM54" s="308"/>
      <c r="NYN54" s="308"/>
      <c r="NYO54" s="308"/>
      <c r="NYP54" s="308"/>
      <c r="NYQ54" s="308"/>
      <c r="NYR54" s="308"/>
      <c r="NYS54" s="308"/>
      <c r="NYT54" s="308"/>
      <c r="NYU54" s="308"/>
      <c r="NYV54" s="308"/>
      <c r="NYW54" s="308"/>
      <c r="NYX54" s="308"/>
      <c r="NYY54" s="308"/>
      <c r="NYZ54" s="308"/>
      <c r="NZA54" s="308"/>
      <c r="NZB54" s="308"/>
      <c r="NZC54" s="308"/>
      <c r="NZD54" s="308"/>
      <c r="NZE54" s="308"/>
      <c r="NZF54" s="308"/>
      <c r="NZG54" s="308"/>
      <c r="NZH54" s="308"/>
      <c r="NZI54" s="308"/>
      <c r="NZJ54" s="308"/>
      <c r="NZK54" s="308"/>
      <c r="NZL54" s="308"/>
      <c r="NZM54" s="308"/>
      <c r="NZN54" s="308"/>
      <c r="NZO54" s="308"/>
      <c r="NZP54" s="308"/>
      <c r="NZQ54" s="308"/>
      <c r="NZR54" s="308"/>
      <c r="NZS54" s="308"/>
      <c r="NZT54" s="308"/>
      <c r="NZU54" s="308"/>
      <c r="NZV54" s="308"/>
      <c r="NZW54" s="308"/>
      <c r="NZX54" s="308"/>
      <c r="NZY54" s="308"/>
      <c r="NZZ54" s="308"/>
      <c r="OAA54" s="308"/>
      <c r="OAB54" s="308"/>
      <c r="OAC54" s="308"/>
      <c r="OAD54" s="308"/>
      <c r="OAE54" s="308"/>
      <c r="OAF54" s="308"/>
      <c r="OAG54" s="308"/>
      <c r="OAH54" s="308"/>
      <c r="OAI54" s="308"/>
      <c r="OAJ54" s="308"/>
      <c r="OAK54" s="308"/>
      <c r="OAL54" s="308"/>
      <c r="OAM54" s="308"/>
      <c r="OAN54" s="308"/>
      <c r="OAO54" s="308"/>
      <c r="OAP54" s="308"/>
      <c r="OAQ54" s="308"/>
      <c r="OAR54" s="308"/>
      <c r="OAS54" s="308"/>
      <c r="OAT54" s="308"/>
      <c r="OAU54" s="308"/>
      <c r="OAV54" s="308"/>
      <c r="OAW54" s="308"/>
      <c r="OAX54" s="308"/>
      <c r="OAY54" s="308"/>
      <c r="OAZ54" s="308"/>
      <c r="OBA54" s="308"/>
      <c r="OBB54" s="308"/>
      <c r="OBC54" s="308"/>
      <c r="OBD54" s="308"/>
      <c r="OBE54" s="308"/>
      <c r="OBF54" s="308"/>
      <c r="OBG54" s="308"/>
      <c r="OBH54" s="308"/>
      <c r="OBI54" s="308"/>
      <c r="OBJ54" s="308"/>
      <c r="OBK54" s="308"/>
      <c r="OBL54" s="308"/>
      <c r="OBM54" s="308"/>
      <c r="OBN54" s="308"/>
      <c r="OBO54" s="308"/>
      <c r="OBP54" s="308"/>
      <c r="OBQ54" s="308"/>
      <c r="OBR54" s="308"/>
      <c r="OBS54" s="308"/>
      <c r="OBT54" s="308"/>
      <c r="OBU54" s="308"/>
      <c r="OBV54" s="308"/>
      <c r="OBW54" s="308"/>
      <c r="OBX54" s="308"/>
      <c r="OBY54" s="308"/>
      <c r="OBZ54" s="308"/>
      <c r="OCA54" s="308"/>
      <c r="OCB54" s="308"/>
      <c r="OCC54" s="308"/>
      <c r="OCD54" s="308"/>
      <c r="OCE54" s="308"/>
      <c r="OCF54" s="308"/>
      <c r="OCG54" s="308"/>
      <c r="OCH54" s="308"/>
      <c r="OCI54" s="308"/>
      <c r="OCJ54" s="308"/>
      <c r="OCK54" s="308"/>
      <c r="OCL54" s="308"/>
      <c r="OCM54" s="308"/>
      <c r="OCN54" s="308"/>
      <c r="OCO54" s="308"/>
      <c r="OCP54" s="308"/>
      <c r="OCQ54" s="308"/>
      <c r="OCR54" s="308"/>
      <c r="OCS54" s="308"/>
      <c r="OCT54" s="308"/>
      <c r="OCU54" s="308"/>
      <c r="OCV54" s="308"/>
      <c r="OCW54" s="308"/>
      <c r="OCX54" s="308"/>
      <c r="OCY54" s="308"/>
      <c r="OCZ54" s="308"/>
      <c r="ODA54" s="308"/>
      <c r="ODB54" s="308"/>
      <c r="ODC54" s="308"/>
      <c r="ODD54" s="308"/>
      <c r="ODE54" s="308"/>
      <c r="ODF54" s="308"/>
      <c r="ODG54" s="308"/>
      <c r="ODH54" s="308"/>
      <c r="ODI54" s="308"/>
      <c r="ODJ54" s="308"/>
      <c r="ODK54" s="308"/>
      <c r="ODL54" s="308"/>
      <c r="ODM54" s="308"/>
      <c r="ODN54" s="308"/>
      <c r="ODO54" s="308"/>
      <c r="ODP54" s="308"/>
      <c r="ODQ54" s="308"/>
      <c r="ODR54" s="308"/>
      <c r="ODS54" s="308"/>
      <c r="ODT54" s="308"/>
      <c r="ODU54" s="308"/>
      <c r="ODV54" s="308"/>
      <c r="ODW54" s="308"/>
      <c r="ODX54" s="308"/>
      <c r="ODY54" s="308"/>
      <c r="ODZ54" s="308"/>
      <c r="OEA54" s="308"/>
      <c r="OEB54" s="308"/>
      <c r="OEC54" s="308"/>
      <c r="OED54" s="308"/>
      <c r="OEE54" s="308"/>
      <c r="OEF54" s="308"/>
      <c r="OEG54" s="308"/>
      <c r="OEH54" s="308"/>
      <c r="OEI54" s="308"/>
      <c r="OEJ54" s="308"/>
      <c r="OEK54" s="308"/>
      <c r="OEL54" s="308"/>
      <c r="OEM54" s="308"/>
      <c r="OEN54" s="308"/>
      <c r="OEO54" s="308"/>
      <c r="OEP54" s="308"/>
      <c r="OEQ54" s="308"/>
      <c r="OER54" s="308"/>
      <c r="OES54" s="308"/>
      <c r="OET54" s="308"/>
      <c r="OEU54" s="308"/>
      <c r="OEV54" s="308"/>
      <c r="OEW54" s="308"/>
      <c r="OEX54" s="308"/>
      <c r="OEY54" s="308"/>
      <c r="OEZ54" s="308"/>
      <c r="OFA54" s="308"/>
      <c r="OFB54" s="308"/>
      <c r="OFC54" s="308"/>
      <c r="OFD54" s="308"/>
      <c r="OFE54" s="308"/>
      <c r="OFF54" s="308"/>
      <c r="OFG54" s="308"/>
      <c r="OFH54" s="308"/>
      <c r="OFI54" s="308"/>
      <c r="OFJ54" s="308"/>
      <c r="OFK54" s="308"/>
      <c r="OFL54" s="308"/>
      <c r="OFM54" s="308"/>
      <c r="OFN54" s="308"/>
      <c r="OFO54" s="308"/>
      <c r="OFP54" s="308"/>
      <c r="OFQ54" s="308"/>
      <c r="OFR54" s="308"/>
      <c r="OFS54" s="308"/>
      <c r="OFT54" s="308"/>
      <c r="OFU54" s="308"/>
      <c r="OFV54" s="308"/>
      <c r="OFW54" s="308"/>
      <c r="OFX54" s="308"/>
      <c r="OFY54" s="308"/>
      <c r="OFZ54" s="308"/>
      <c r="OGA54" s="308"/>
      <c r="OGB54" s="308"/>
      <c r="OGC54" s="308"/>
      <c r="OGD54" s="308"/>
      <c r="OGE54" s="308"/>
      <c r="OGF54" s="308"/>
      <c r="OGG54" s="308"/>
      <c r="OGH54" s="308"/>
      <c r="OGI54" s="308"/>
      <c r="OGJ54" s="308"/>
      <c r="OGK54" s="308"/>
      <c r="OGL54" s="308"/>
      <c r="OGM54" s="308"/>
      <c r="OGN54" s="308"/>
      <c r="OGO54" s="308"/>
      <c r="OGP54" s="308"/>
      <c r="OGQ54" s="308"/>
      <c r="OGR54" s="308"/>
      <c r="OGS54" s="308"/>
      <c r="OGT54" s="308"/>
      <c r="OGU54" s="308"/>
      <c r="OGV54" s="308"/>
      <c r="OGW54" s="308"/>
      <c r="OGX54" s="308"/>
      <c r="OGY54" s="308"/>
      <c r="OGZ54" s="308"/>
      <c r="OHA54" s="308"/>
      <c r="OHB54" s="308"/>
      <c r="OHC54" s="308"/>
      <c r="OHD54" s="308"/>
      <c r="OHE54" s="308"/>
      <c r="OHF54" s="308"/>
      <c r="OHG54" s="308"/>
      <c r="OHH54" s="308"/>
      <c r="OHI54" s="308"/>
      <c r="OHJ54" s="308"/>
      <c r="OHK54" s="308"/>
      <c r="OHL54" s="308"/>
      <c r="OHM54" s="308"/>
      <c r="OHN54" s="308"/>
      <c r="OHO54" s="308"/>
      <c r="OHP54" s="308"/>
      <c r="OHQ54" s="308"/>
      <c r="OHR54" s="308"/>
      <c r="OHS54" s="308"/>
      <c r="OHT54" s="308"/>
      <c r="OHU54" s="308"/>
      <c r="OHV54" s="308"/>
      <c r="OHW54" s="308"/>
      <c r="OHX54" s="308"/>
      <c r="OHY54" s="308"/>
      <c r="OHZ54" s="308"/>
      <c r="OIA54" s="308"/>
      <c r="OIB54" s="308"/>
      <c r="OIC54" s="308"/>
      <c r="OID54" s="308"/>
      <c r="OIE54" s="308"/>
      <c r="OIF54" s="308"/>
      <c r="OIG54" s="308"/>
      <c r="OIH54" s="308"/>
      <c r="OII54" s="308"/>
      <c r="OIJ54" s="308"/>
      <c r="OIK54" s="308"/>
      <c r="OIL54" s="308"/>
      <c r="OIM54" s="308"/>
      <c r="OIN54" s="308"/>
      <c r="OIO54" s="308"/>
      <c r="OIP54" s="308"/>
      <c r="OIQ54" s="308"/>
      <c r="OIR54" s="308"/>
      <c r="OIS54" s="308"/>
      <c r="OIT54" s="308"/>
      <c r="OIU54" s="308"/>
      <c r="OIV54" s="308"/>
      <c r="OIW54" s="308"/>
      <c r="OIX54" s="308"/>
      <c r="OIY54" s="308"/>
      <c r="OIZ54" s="308"/>
      <c r="OJA54" s="308"/>
      <c r="OJB54" s="308"/>
      <c r="OJC54" s="308"/>
      <c r="OJD54" s="308"/>
      <c r="OJE54" s="308"/>
      <c r="OJF54" s="308"/>
      <c r="OJG54" s="308"/>
      <c r="OJH54" s="308"/>
      <c r="OJI54" s="308"/>
      <c r="OJJ54" s="308"/>
      <c r="OJK54" s="308"/>
      <c r="OJL54" s="308"/>
      <c r="OJM54" s="308"/>
      <c r="OJN54" s="308"/>
      <c r="OJO54" s="308"/>
      <c r="OJP54" s="308"/>
      <c r="OJQ54" s="308"/>
      <c r="OJR54" s="308"/>
      <c r="OJS54" s="308"/>
      <c r="OJT54" s="308"/>
      <c r="OJU54" s="308"/>
      <c r="OJV54" s="308"/>
      <c r="OJW54" s="308"/>
      <c r="OJX54" s="308"/>
      <c r="OJY54" s="308"/>
      <c r="OJZ54" s="308"/>
      <c r="OKA54" s="308"/>
      <c r="OKB54" s="308"/>
      <c r="OKC54" s="308"/>
      <c r="OKD54" s="308"/>
      <c r="OKE54" s="308"/>
      <c r="OKF54" s="308"/>
      <c r="OKG54" s="308"/>
      <c r="OKH54" s="308"/>
      <c r="OKI54" s="308"/>
      <c r="OKJ54" s="308"/>
      <c r="OKK54" s="308"/>
      <c r="OKL54" s="308"/>
      <c r="OKM54" s="308"/>
      <c r="OKN54" s="308"/>
      <c r="OKO54" s="308"/>
      <c r="OKP54" s="308"/>
      <c r="OKQ54" s="308"/>
      <c r="OKR54" s="308"/>
      <c r="OKS54" s="308"/>
      <c r="OKT54" s="308"/>
      <c r="OKU54" s="308"/>
      <c r="OKV54" s="308"/>
      <c r="OKW54" s="308"/>
      <c r="OKX54" s="308"/>
      <c r="OKY54" s="308"/>
      <c r="OKZ54" s="308"/>
      <c r="OLA54" s="308"/>
      <c r="OLB54" s="308"/>
      <c r="OLC54" s="308"/>
      <c r="OLD54" s="308"/>
      <c r="OLE54" s="308"/>
      <c r="OLF54" s="308"/>
      <c r="OLG54" s="308"/>
      <c r="OLH54" s="308"/>
      <c r="OLI54" s="308"/>
      <c r="OLJ54" s="308"/>
      <c r="OLK54" s="308"/>
      <c r="OLL54" s="308"/>
      <c r="OLM54" s="308"/>
      <c r="OLN54" s="308"/>
      <c r="OLO54" s="308"/>
      <c r="OLP54" s="308"/>
      <c r="OLQ54" s="308"/>
      <c r="OLR54" s="308"/>
      <c r="OLS54" s="308"/>
      <c r="OLT54" s="308"/>
      <c r="OLU54" s="308"/>
      <c r="OLV54" s="308"/>
      <c r="OLW54" s="308"/>
      <c r="OLX54" s="308"/>
      <c r="OLY54" s="308"/>
      <c r="OLZ54" s="308"/>
      <c r="OMA54" s="308"/>
      <c r="OMB54" s="308"/>
      <c r="OMC54" s="308"/>
      <c r="OMD54" s="308"/>
      <c r="OME54" s="308"/>
      <c r="OMF54" s="308"/>
      <c r="OMG54" s="308"/>
      <c r="OMH54" s="308"/>
      <c r="OMI54" s="308"/>
      <c r="OMJ54" s="308"/>
      <c r="OMK54" s="308"/>
      <c r="OML54" s="308"/>
      <c r="OMM54" s="308"/>
      <c r="OMN54" s="308"/>
      <c r="OMO54" s="308"/>
      <c r="OMP54" s="308"/>
      <c r="OMQ54" s="308"/>
      <c r="OMR54" s="308"/>
      <c r="OMS54" s="308"/>
      <c r="OMT54" s="308"/>
      <c r="OMU54" s="308"/>
      <c r="OMV54" s="308"/>
      <c r="OMW54" s="308"/>
      <c r="OMX54" s="308"/>
      <c r="OMY54" s="308"/>
      <c r="OMZ54" s="308"/>
      <c r="ONA54" s="308"/>
      <c r="ONB54" s="308"/>
      <c r="ONC54" s="308"/>
      <c r="OND54" s="308"/>
      <c r="ONE54" s="308"/>
      <c r="ONF54" s="308"/>
      <c r="ONG54" s="308"/>
      <c r="ONH54" s="308"/>
      <c r="ONI54" s="308"/>
      <c r="ONJ54" s="308"/>
      <c r="ONK54" s="308"/>
      <c r="ONL54" s="308"/>
      <c r="ONM54" s="308"/>
      <c r="ONN54" s="308"/>
      <c r="ONO54" s="308"/>
      <c r="ONP54" s="308"/>
      <c r="ONQ54" s="308"/>
      <c r="ONR54" s="308"/>
      <c r="ONS54" s="308"/>
      <c r="ONT54" s="308"/>
      <c r="ONU54" s="308"/>
      <c r="ONV54" s="308"/>
      <c r="ONW54" s="308"/>
      <c r="ONX54" s="308"/>
      <c r="ONY54" s="308"/>
      <c r="ONZ54" s="308"/>
      <c r="OOA54" s="308"/>
      <c r="OOB54" s="308"/>
      <c r="OOC54" s="308"/>
      <c r="OOD54" s="308"/>
      <c r="OOE54" s="308"/>
      <c r="OOF54" s="308"/>
      <c r="OOG54" s="308"/>
      <c r="OOH54" s="308"/>
      <c r="OOI54" s="308"/>
      <c r="OOJ54" s="308"/>
      <c r="OOK54" s="308"/>
      <c r="OOL54" s="308"/>
      <c r="OOM54" s="308"/>
      <c r="OON54" s="308"/>
      <c r="OOO54" s="308"/>
      <c r="OOP54" s="308"/>
      <c r="OOQ54" s="308"/>
      <c r="OOR54" s="308"/>
      <c r="OOS54" s="308"/>
      <c r="OOT54" s="308"/>
      <c r="OOU54" s="308"/>
      <c r="OOV54" s="308"/>
      <c r="OOW54" s="308"/>
      <c r="OOX54" s="308"/>
      <c r="OOY54" s="308"/>
      <c r="OOZ54" s="308"/>
      <c r="OPA54" s="308"/>
      <c r="OPB54" s="308"/>
      <c r="OPC54" s="308"/>
      <c r="OPD54" s="308"/>
      <c r="OPE54" s="308"/>
      <c r="OPF54" s="308"/>
      <c r="OPG54" s="308"/>
      <c r="OPH54" s="308"/>
      <c r="OPI54" s="308"/>
      <c r="OPJ54" s="308"/>
      <c r="OPK54" s="308"/>
      <c r="OPL54" s="308"/>
      <c r="OPM54" s="308"/>
      <c r="OPN54" s="308"/>
      <c r="OPO54" s="308"/>
      <c r="OPP54" s="308"/>
      <c r="OPQ54" s="308"/>
      <c r="OPR54" s="308"/>
      <c r="OPS54" s="308"/>
      <c r="OPT54" s="308"/>
      <c r="OPU54" s="308"/>
      <c r="OPV54" s="308"/>
      <c r="OPW54" s="308"/>
      <c r="OPX54" s="308"/>
      <c r="OPY54" s="308"/>
      <c r="OPZ54" s="308"/>
      <c r="OQA54" s="308"/>
      <c r="OQB54" s="308"/>
      <c r="OQC54" s="308"/>
      <c r="OQD54" s="308"/>
      <c r="OQE54" s="308"/>
      <c r="OQF54" s="308"/>
      <c r="OQG54" s="308"/>
      <c r="OQH54" s="308"/>
      <c r="OQI54" s="308"/>
      <c r="OQJ54" s="308"/>
      <c r="OQK54" s="308"/>
      <c r="OQL54" s="308"/>
      <c r="OQM54" s="308"/>
      <c r="OQN54" s="308"/>
      <c r="OQO54" s="308"/>
      <c r="OQP54" s="308"/>
      <c r="OQQ54" s="308"/>
      <c r="OQR54" s="308"/>
      <c r="OQS54" s="308"/>
      <c r="OQT54" s="308"/>
      <c r="OQU54" s="308"/>
      <c r="OQV54" s="308"/>
      <c r="OQW54" s="308"/>
      <c r="OQX54" s="308"/>
      <c r="OQY54" s="308"/>
      <c r="OQZ54" s="308"/>
      <c r="ORA54" s="308"/>
      <c r="ORB54" s="308"/>
      <c r="ORC54" s="308"/>
      <c r="ORD54" s="308"/>
      <c r="ORE54" s="308"/>
      <c r="ORF54" s="308"/>
      <c r="ORG54" s="308"/>
      <c r="ORH54" s="308"/>
      <c r="ORI54" s="308"/>
      <c r="ORJ54" s="308"/>
      <c r="ORK54" s="308"/>
      <c r="ORL54" s="308"/>
      <c r="ORM54" s="308"/>
      <c r="ORN54" s="308"/>
      <c r="ORO54" s="308"/>
      <c r="ORP54" s="308"/>
      <c r="ORQ54" s="308"/>
      <c r="ORR54" s="308"/>
      <c r="ORS54" s="308"/>
      <c r="ORT54" s="308"/>
      <c r="ORU54" s="308"/>
      <c r="ORV54" s="308"/>
      <c r="ORW54" s="308"/>
      <c r="ORX54" s="308"/>
      <c r="ORY54" s="308"/>
      <c r="ORZ54" s="308"/>
      <c r="OSA54" s="308"/>
      <c r="OSB54" s="308"/>
      <c r="OSC54" s="308"/>
      <c r="OSD54" s="308"/>
      <c r="OSE54" s="308"/>
      <c r="OSF54" s="308"/>
      <c r="OSG54" s="308"/>
      <c r="OSH54" s="308"/>
      <c r="OSI54" s="308"/>
      <c r="OSJ54" s="308"/>
      <c r="OSK54" s="308"/>
      <c r="OSL54" s="308"/>
      <c r="OSM54" s="308"/>
      <c r="OSN54" s="308"/>
      <c r="OSO54" s="308"/>
      <c r="OSP54" s="308"/>
      <c r="OSQ54" s="308"/>
      <c r="OSR54" s="308"/>
      <c r="OSS54" s="308"/>
      <c r="OST54" s="308"/>
      <c r="OSU54" s="308"/>
      <c r="OSV54" s="308"/>
      <c r="OSW54" s="308"/>
      <c r="OSX54" s="308"/>
      <c r="OSY54" s="308"/>
      <c r="OSZ54" s="308"/>
      <c r="OTA54" s="308"/>
      <c r="OTB54" s="308"/>
      <c r="OTC54" s="308"/>
      <c r="OTD54" s="308"/>
      <c r="OTE54" s="308"/>
      <c r="OTF54" s="308"/>
      <c r="OTG54" s="308"/>
      <c r="OTH54" s="308"/>
      <c r="OTI54" s="308"/>
      <c r="OTJ54" s="308"/>
      <c r="OTK54" s="308"/>
      <c r="OTL54" s="308"/>
      <c r="OTM54" s="308"/>
      <c r="OTN54" s="308"/>
      <c r="OTO54" s="308"/>
      <c r="OTP54" s="308"/>
      <c r="OTQ54" s="308"/>
      <c r="OTR54" s="308"/>
      <c r="OTS54" s="308"/>
      <c r="OTT54" s="308"/>
      <c r="OTU54" s="308"/>
      <c r="OTV54" s="308"/>
      <c r="OTW54" s="308"/>
      <c r="OTX54" s="308"/>
      <c r="OTY54" s="308"/>
      <c r="OTZ54" s="308"/>
      <c r="OUA54" s="308"/>
      <c r="OUB54" s="308"/>
      <c r="OUC54" s="308"/>
      <c r="OUD54" s="308"/>
      <c r="OUE54" s="308"/>
      <c r="OUF54" s="308"/>
      <c r="OUG54" s="308"/>
      <c r="OUH54" s="308"/>
      <c r="OUI54" s="308"/>
      <c r="OUJ54" s="308"/>
      <c r="OUK54" s="308"/>
      <c r="OUL54" s="308"/>
      <c r="OUM54" s="308"/>
      <c r="OUN54" s="308"/>
      <c r="OUO54" s="308"/>
      <c r="OUP54" s="308"/>
      <c r="OUQ54" s="308"/>
      <c r="OUR54" s="308"/>
      <c r="OUS54" s="308"/>
      <c r="OUT54" s="308"/>
      <c r="OUU54" s="308"/>
      <c r="OUV54" s="308"/>
      <c r="OUW54" s="308"/>
      <c r="OUX54" s="308"/>
      <c r="OUY54" s="308"/>
      <c r="OUZ54" s="308"/>
      <c r="OVA54" s="308"/>
      <c r="OVB54" s="308"/>
      <c r="OVC54" s="308"/>
      <c r="OVD54" s="308"/>
      <c r="OVE54" s="308"/>
      <c r="OVF54" s="308"/>
      <c r="OVG54" s="308"/>
      <c r="OVH54" s="308"/>
      <c r="OVI54" s="308"/>
      <c r="OVJ54" s="308"/>
      <c r="OVK54" s="308"/>
      <c r="OVL54" s="308"/>
      <c r="OVM54" s="308"/>
      <c r="OVN54" s="308"/>
      <c r="OVO54" s="308"/>
      <c r="OVP54" s="308"/>
      <c r="OVQ54" s="308"/>
      <c r="OVR54" s="308"/>
      <c r="OVS54" s="308"/>
      <c r="OVT54" s="308"/>
      <c r="OVU54" s="308"/>
      <c r="OVV54" s="308"/>
      <c r="OVW54" s="308"/>
      <c r="OVX54" s="308"/>
      <c r="OVY54" s="308"/>
      <c r="OVZ54" s="308"/>
      <c r="OWA54" s="308"/>
      <c r="OWB54" s="308"/>
      <c r="OWC54" s="308"/>
      <c r="OWD54" s="308"/>
      <c r="OWE54" s="308"/>
      <c r="OWF54" s="308"/>
      <c r="OWG54" s="308"/>
      <c r="OWH54" s="308"/>
      <c r="OWI54" s="308"/>
      <c r="OWJ54" s="308"/>
      <c r="OWK54" s="308"/>
      <c r="OWL54" s="308"/>
      <c r="OWM54" s="308"/>
      <c r="OWN54" s="308"/>
      <c r="OWO54" s="308"/>
      <c r="OWP54" s="308"/>
      <c r="OWQ54" s="308"/>
      <c r="OWR54" s="308"/>
      <c r="OWS54" s="308"/>
      <c r="OWT54" s="308"/>
      <c r="OWU54" s="308"/>
      <c r="OWV54" s="308"/>
      <c r="OWW54" s="308"/>
      <c r="OWX54" s="308"/>
      <c r="OWY54" s="308"/>
      <c r="OWZ54" s="308"/>
      <c r="OXA54" s="308"/>
      <c r="OXB54" s="308"/>
      <c r="OXC54" s="308"/>
      <c r="OXD54" s="308"/>
      <c r="OXE54" s="308"/>
      <c r="OXF54" s="308"/>
      <c r="OXG54" s="308"/>
      <c r="OXH54" s="308"/>
      <c r="OXI54" s="308"/>
      <c r="OXJ54" s="308"/>
      <c r="OXK54" s="308"/>
      <c r="OXL54" s="308"/>
      <c r="OXM54" s="308"/>
      <c r="OXN54" s="308"/>
      <c r="OXO54" s="308"/>
      <c r="OXP54" s="308"/>
      <c r="OXQ54" s="308"/>
      <c r="OXR54" s="308"/>
      <c r="OXS54" s="308"/>
      <c r="OXT54" s="308"/>
      <c r="OXU54" s="308"/>
      <c r="OXV54" s="308"/>
      <c r="OXW54" s="308"/>
      <c r="OXX54" s="308"/>
      <c r="OXY54" s="308"/>
      <c r="OXZ54" s="308"/>
      <c r="OYA54" s="308"/>
      <c r="OYB54" s="308"/>
      <c r="OYC54" s="308"/>
      <c r="OYD54" s="308"/>
      <c r="OYE54" s="308"/>
      <c r="OYF54" s="308"/>
      <c r="OYG54" s="308"/>
      <c r="OYH54" s="308"/>
      <c r="OYI54" s="308"/>
      <c r="OYJ54" s="308"/>
      <c r="OYK54" s="308"/>
      <c r="OYL54" s="308"/>
      <c r="OYM54" s="308"/>
      <c r="OYN54" s="308"/>
      <c r="OYO54" s="308"/>
      <c r="OYP54" s="308"/>
      <c r="OYQ54" s="308"/>
      <c r="OYR54" s="308"/>
      <c r="OYS54" s="308"/>
      <c r="OYT54" s="308"/>
      <c r="OYU54" s="308"/>
      <c r="OYV54" s="308"/>
      <c r="OYW54" s="308"/>
      <c r="OYX54" s="308"/>
      <c r="OYY54" s="308"/>
      <c r="OYZ54" s="308"/>
      <c r="OZA54" s="308"/>
      <c r="OZB54" s="308"/>
      <c r="OZC54" s="308"/>
      <c r="OZD54" s="308"/>
      <c r="OZE54" s="308"/>
      <c r="OZF54" s="308"/>
      <c r="OZG54" s="308"/>
      <c r="OZH54" s="308"/>
      <c r="OZI54" s="308"/>
      <c r="OZJ54" s="308"/>
      <c r="OZK54" s="308"/>
      <c r="OZL54" s="308"/>
      <c r="OZM54" s="308"/>
      <c r="OZN54" s="308"/>
      <c r="OZO54" s="308"/>
      <c r="OZP54" s="308"/>
      <c r="OZQ54" s="308"/>
      <c r="OZR54" s="308"/>
      <c r="OZS54" s="308"/>
      <c r="OZT54" s="308"/>
      <c r="OZU54" s="308"/>
      <c r="OZV54" s="308"/>
      <c r="OZW54" s="308"/>
      <c r="OZX54" s="308"/>
      <c r="OZY54" s="308"/>
      <c r="OZZ54" s="308"/>
      <c r="PAA54" s="308"/>
      <c r="PAB54" s="308"/>
      <c r="PAC54" s="308"/>
      <c r="PAD54" s="308"/>
      <c r="PAE54" s="308"/>
      <c r="PAF54" s="308"/>
      <c r="PAG54" s="308"/>
      <c r="PAH54" s="308"/>
      <c r="PAI54" s="308"/>
      <c r="PAJ54" s="308"/>
      <c r="PAK54" s="308"/>
      <c r="PAL54" s="308"/>
      <c r="PAM54" s="308"/>
      <c r="PAN54" s="308"/>
      <c r="PAO54" s="308"/>
      <c r="PAP54" s="308"/>
      <c r="PAQ54" s="308"/>
      <c r="PAR54" s="308"/>
      <c r="PAS54" s="308"/>
      <c r="PAT54" s="308"/>
      <c r="PAU54" s="308"/>
      <c r="PAV54" s="308"/>
      <c r="PAW54" s="308"/>
      <c r="PAX54" s="308"/>
      <c r="PAY54" s="308"/>
      <c r="PAZ54" s="308"/>
      <c r="PBA54" s="308"/>
      <c r="PBB54" s="308"/>
      <c r="PBC54" s="308"/>
      <c r="PBD54" s="308"/>
      <c r="PBE54" s="308"/>
      <c r="PBF54" s="308"/>
      <c r="PBG54" s="308"/>
      <c r="PBH54" s="308"/>
      <c r="PBI54" s="308"/>
      <c r="PBJ54" s="308"/>
      <c r="PBK54" s="308"/>
      <c r="PBL54" s="308"/>
      <c r="PBM54" s="308"/>
      <c r="PBN54" s="308"/>
      <c r="PBO54" s="308"/>
      <c r="PBP54" s="308"/>
      <c r="PBQ54" s="308"/>
      <c r="PBR54" s="308"/>
      <c r="PBS54" s="308"/>
      <c r="PBT54" s="308"/>
      <c r="PBU54" s="308"/>
      <c r="PBV54" s="308"/>
      <c r="PBW54" s="308"/>
      <c r="PBX54" s="308"/>
      <c r="PBY54" s="308"/>
      <c r="PBZ54" s="308"/>
      <c r="PCA54" s="308"/>
      <c r="PCB54" s="308"/>
      <c r="PCC54" s="308"/>
      <c r="PCD54" s="308"/>
      <c r="PCE54" s="308"/>
      <c r="PCF54" s="308"/>
      <c r="PCG54" s="308"/>
      <c r="PCH54" s="308"/>
      <c r="PCI54" s="308"/>
      <c r="PCJ54" s="308"/>
      <c r="PCK54" s="308"/>
      <c r="PCL54" s="308"/>
      <c r="PCM54" s="308"/>
      <c r="PCN54" s="308"/>
      <c r="PCO54" s="308"/>
      <c r="PCP54" s="308"/>
      <c r="PCQ54" s="308"/>
      <c r="PCR54" s="308"/>
      <c r="PCS54" s="308"/>
      <c r="PCT54" s="308"/>
      <c r="PCU54" s="308"/>
      <c r="PCV54" s="308"/>
      <c r="PCW54" s="308"/>
      <c r="PCX54" s="308"/>
      <c r="PCY54" s="308"/>
      <c r="PCZ54" s="308"/>
      <c r="PDA54" s="308"/>
      <c r="PDB54" s="308"/>
      <c r="PDC54" s="308"/>
      <c r="PDD54" s="308"/>
      <c r="PDE54" s="308"/>
      <c r="PDF54" s="308"/>
      <c r="PDG54" s="308"/>
      <c r="PDH54" s="308"/>
      <c r="PDI54" s="308"/>
      <c r="PDJ54" s="308"/>
      <c r="PDK54" s="308"/>
      <c r="PDL54" s="308"/>
      <c r="PDM54" s="308"/>
      <c r="PDN54" s="308"/>
      <c r="PDO54" s="308"/>
      <c r="PDP54" s="308"/>
      <c r="PDQ54" s="308"/>
      <c r="PDR54" s="308"/>
      <c r="PDS54" s="308"/>
      <c r="PDT54" s="308"/>
      <c r="PDU54" s="308"/>
      <c r="PDV54" s="308"/>
      <c r="PDW54" s="308"/>
      <c r="PDX54" s="308"/>
      <c r="PDY54" s="308"/>
      <c r="PDZ54" s="308"/>
      <c r="PEA54" s="308"/>
      <c r="PEB54" s="308"/>
      <c r="PEC54" s="308"/>
      <c r="PED54" s="308"/>
      <c r="PEE54" s="308"/>
      <c r="PEF54" s="308"/>
      <c r="PEG54" s="308"/>
      <c r="PEH54" s="308"/>
      <c r="PEI54" s="308"/>
      <c r="PEJ54" s="308"/>
      <c r="PEK54" s="308"/>
      <c r="PEL54" s="308"/>
      <c r="PEM54" s="308"/>
      <c r="PEN54" s="308"/>
      <c r="PEO54" s="308"/>
      <c r="PEP54" s="308"/>
      <c r="PEQ54" s="308"/>
      <c r="PER54" s="308"/>
      <c r="PES54" s="308"/>
      <c r="PET54" s="308"/>
      <c r="PEU54" s="308"/>
      <c r="PEV54" s="308"/>
      <c r="PEW54" s="308"/>
      <c r="PEX54" s="308"/>
      <c r="PEY54" s="308"/>
      <c r="PEZ54" s="308"/>
      <c r="PFA54" s="308"/>
      <c r="PFB54" s="308"/>
      <c r="PFC54" s="308"/>
      <c r="PFD54" s="308"/>
      <c r="PFE54" s="308"/>
      <c r="PFF54" s="308"/>
      <c r="PFG54" s="308"/>
      <c r="PFH54" s="308"/>
      <c r="PFI54" s="308"/>
      <c r="PFJ54" s="308"/>
      <c r="PFK54" s="308"/>
      <c r="PFL54" s="308"/>
      <c r="PFM54" s="308"/>
      <c r="PFN54" s="308"/>
      <c r="PFO54" s="308"/>
      <c r="PFP54" s="308"/>
      <c r="PFQ54" s="308"/>
      <c r="PFR54" s="308"/>
      <c r="PFS54" s="308"/>
      <c r="PFT54" s="308"/>
      <c r="PFU54" s="308"/>
      <c r="PFV54" s="308"/>
      <c r="PFW54" s="308"/>
      <c r="PFX54" s="308"/>
      <c r="PFY54" s="308"/>
      <c r="PFZ54" s="308"/>
      <c r="PGA54" s="308"/>
      <c r="PGB54" s="308"/>
      <c r="PGC54" s="308"/>
      <c r="PGD54" s="308"/>
      <c r="PGE54" s="308"/>
      <c r="PGF54" s="308"/>
      <c r="PGG54" s="308"/>
      <c r="PGH54" s="308"/>
      <c r="PGI54" s="308"/>
      <c r="PGJ54" s="308"/>
      <c r="PGK54" s="308"/>
      <c r="PGL54" s="308"/>
      <c r="PGM54" s="308"/>
      <c r="PGN54" s="308"/>
      <c r="PGO54" s="308"/>
      <c r="PGP54" s="308"/>
      <c r="PGQ54" s="308"/>
      <c r="PGR54" s="308"/>
      <c r="PGS54" s="308"/>
      <c r="PGT54" s="308"/>
      <c r="PGU54" s="308"/>
      <c r="PGV54" s="308"/>
      <c r="PGW54" s="308"/>
      <c r="PGX54" s="308"/>
      <c r="PGY54" s="308"/>
      <c r="PGZ54" s="308"/>
      <c r="PHA54" s="308"/>
      <c r="PHB54" s="308"/>
      <c r="PHC54" s="308"/>
      <c r="PHD54" s="308"/>
      <c r="PHE54" s="308"/>
      <c r="PHF54" s="308"/>
      <c r="PHG54" s="308"/>
      <c r="PHH54" s="308"/>
      <c r="PHI54" s="308"/>
      <c r="PHJ54" s="308"/>
      <c r="PHK54" s="308"/>
      <c r="PHL54" s="308"/>
      <c r="PHM54" s="308"/>
      <c r="PHN54" s="308"/>
      <c r="PHO54" s="308"/>
      <c r="PHP54" s="308"/>
      <c r="PHQ54" s="308"/>
      <c r="PHR54" s="308"/>
      <c r="PHS54" s="308"/>
      <c r="PHT54" s="308"/>
      <c r="PHU54" s="308"/>
      <c r="PHV54" s="308"/>
      <c r="PHW54" s="308"/>
      <c r="PHX54" s="308"/>
      <c r="PHY54" s="308"/>
      <c r="PHZ54" s="308"/>
      <c r="PIA54" s="308"/>
      <c r="PIB54" s="308"/>
      <c r="PIC54" s="308"/>
      <c r="PID54" s="308"/>
      <c r="PIE54" s="308"/>
      <c r="PIF54" s="308"/>
      <c r="PIG54" s="308"/>
      <c r="PIH54" s="308"/>
      <c r="PII54" s="308"/>
      <c r="PIJ54" s="308"/>
      <c r="PIK54" s="308"/>
      <c r="PIL54" s="308"/>
      <c r="PIM54" s="308"/>
      <c r="PIN54" s="308"/>
      <c r="PIO54" s="308"/>
      <c r="PIP54" s="308"/>
      <c r="PIQ54" s="308"/>
      <c r="PIR54" s="308"/>
      <c r="PIS54" s="308"/>
      <c r="PIT54" s="308"/>
      <c r="PIU54" s="308"/>
      <c r="PIV54" s="308"/>
      <c r="PIW54" s="308"/>
      <c r="PIX54" s="308"/>
      <c r="PIY54" s="308"/>
      <c r="PIZ54" s="308"/>
      <c r="PJA54" s="308"/>
      <c r="PJB54" s="308"/>
      <c r="PJC54" s="308"/>
      <c r="PJD54" s="308"/>
      <c r="PJE54" s="308"/>
      <c r="PJF54" s="308"/>
      <c r="PJG54" s="308"/>
      <c r="PJH54" s="308"/>
      <c r="PJI54" s="308"/>
      <c r="PJJ54" s="308"/>
      <c r="PJK54" s="308"/>
      <c r="PJL54" s="308"/>
      <c r="PJM54" s="308"/>
      <c r="PJN54" s="308"/>
      <c r="PJO54" s="308"/>
      <c r="PJP54" s="308"/>
      <c r="PJQ54" s="308"/>
      <c r="PJR54" s="308"/>
      <c r="PJS54" s="308"/>
      <c r="PJT54" s="308"/>
      <c r="PJU54" s="308"/>
      <c r="PJV54" s="308"/>
      <c r="PJW54" s="308"/>
      <c r="PJX54" s="308"/>
      <c r="PJY54" s="308"/>
      <c r="PJZ54" s="308"/>
      <c r="PKA54" s="308"/>
      <c r="PKB54" s="308"/>
      <c r="PKC54" s="308"/>
      <c r="PKD54" s="308"/>
      <c r="PKE54" s="308"/>
      <c r="PKF54" s="308"/>
      <c r="PKG54" s="308"/>
      <c r="PKH54" s="308"/>
      <c r="PKI54" s="308"/>
      <c r="PKJ54" s="308"/>
      <c r="PKK54" s="308"/>
      <c r="PKL54" s="308"/>
      <c r="PKM54" s="308"/>
      <c r="PKN54" s="308"/>
      <c r="PKO54" s="308"/>
      <c r="PKP54" s="308"/>
      <c r="PKQ54" s="308"/>
      <c r="PKR54" s="308"/>
      <c r="PKS54" s="308"/>
      <c r="PKT54" s="308"/>
      <c r="PKU54" s="308"/>
      <c r="PKV54" s="308"/>
      <c r="PKW54" s="308"/>
      <c r="PKX54" s="308"/>
      <c r="PKY54" s="308"/>
      <c r="PKZ54" s="308"/>
      <c r="PLA54" s="308"/>
      <c r="PLB54" s="308"/>
      <c r="PLC54" s="308"/>
      <c r="PLD54" s="308"/>
      <c r="PLE54" s="308"/>
      <c r="PLF54" s="308"/>
      <c r="PLG54" s="308"/>
      <c r="PLH54" s="308"/>
      <c r="PLI54" s="308"/>
      <c r="PLJ54" s="308"/>
      <c r="PLK54" s="308"/>
      <c r="PLL54" s="308"/>
      <c r="PLM54" s="308"/>
      <c r="PLN54" s="308"/>
      <c r="PLO54" s="308"/>
      <c r="PLP54" s="308"/>
      <c r="PLQ54" s="308"/>
      <c r="PLR54" s="308"/>
      <c r="PLS54" s="308"/>
      <c r="PLT54" s="308"/>
      <c r="PLU54" s="308"/>
      <c r="PLV54" s="308"/>
      <c r="PLW54" s="308"/>
      <c r="PLX54" s="308"/>
      <c r="PLY54" s="308"/>
      <c r="PLZ54" s="308"/>
      <c r="PMA54" s="308"/>
      <c r="PMB54" s="308"/>
      <c r="PMC54" s="308"/>
      <c r="PMD54" s="308"/>
      <c r="PME54" s="308"/>
      <c r="PMF54" s="308"/>
      <c r="PMG54" s="308"/>
      <c r="PMH54" s="308"/>
      <c r="PMI54" s="308"/>
      <c r="PMJ54" s="308"/>
      <c r="PMK54" s="308"/>
      <c r="PML54" s="308"/>
      <c r="PMM54" s="308"/>
      <c r="PMN54" s="308"/>
      <c r="PMO54" s="308"/>
      <c r="PMP54" s="308"/>
      <c r="PMQ54" s="308"/>
      <c r="PMR54" s="308"/>
      <c r="PMS54" s="308"/>
      <c r="PMT54" s="308"/>
      <c r="PMU54" s="308"/>
      <c r="PMV54" s="308"/>
      <c r="PMW54" s="308"/>
      <c r="PMX54" s="308"/>
      <c r="PMY54" s="308"/>
      <c r="PMZ54" s="308"/>
      <c r="PNA54" s="308"/>
      <c r="PNB54" s="308"/>
      <c r="PNC54" s="308"/>
      <c r="PND54" s="308"/>
      <c r="PNE54" s="308"/>
      <c r="PNF54" s="308"/>
      <c r="PNG54" s="308"/>
      <c r="PNH54" s="308"/>
      <c r="PNI54" s="308"/>
      <c r="PNJ54" s="308"/>
      <c r="PNK54" s="308"/>
      <c r="PNL54" s="308"/>
      <c r="PNM54" s="308"/>
      <c r="PNN54" s="308"/>
      <c r="PNO54" s="308"/>
      <c r="PNP54" s="308"/>
      <c r="PNQ54" s="308"/>
      <c r="PNR54" s="308"/>
      <c r="PNS54" s="308"/>
      <c r="PNT54" s="308"/>
      <c r="PNU54" s="308"/>
      <c r="PNV54" s="308"/>
      <c r="PNW54" s="308"/>
      <c r="PNX54" s="308"/>
      <c r="PNY54" s="308"/>
      <c r="PNZ54" s="308"/>
      <c r="POA54" s="308"/>
      <c r="POB54" s="308"/>
      <c r="POC54" s="308"/>
      <c r="POD54" s="308"/>
      <c r="POE54" s="308"/>
      <c r="POF54" s="308"/>
      <c r="POG54" s="308"/>
      <c r="POH54" s="308"/>
      <c r="POI54" s="308"/>
      <c r="POJ54" s="308"/>
      <c r="POK54" s="308"/>
      <c r="POL54" s="308"/>
      <c r="POM54" s="308"/>
      <c r="PON54" s="308"/>
      <c r="POO54" s="308"/>
      <c r="POP54" s="308"/>
      <c r="POQ54" s="308"/>
      <c r="POR54" s="308"/>
      <c r="POS54" s="308"/>
      <c r="POT54" s="308"/>
      <c r="POU54" s="308"/>
      <c r="POV54" s="308"/>
      <c r="POW54" s="308"/>
      <c r="POX54" s="308"/>
      <c r="POY54" s="308"/>
      <c r="POZ54" s="308"/>
      <c r="PPA54" s="308"/>
      <c r="PPB54" s="308"/>
      <c r="PPC54" s="308"/>
      <c r="PPD54" s="308"/>
      <c r="PPE54" s="308"/>
      <c r="PPF54" s="308"/>
      <c r="PPG54" s="308"/>
      <c r="PPH54" s="308"/>
      <c r="PPI54" s="308"/>
      <c r="PPJ54" s="308"/>
      <c r="PPK54" s="308"/>
      <c r="PPL54" s="308"/>
      <c r="PPM54" s="308"/>
      <c r="PPN54" s="308"/>
      <c r="PPO54" s="308"/>
      <c r="PPP54" s="308"/>
      <c r="PPQ54" s="308"/>
      <c r="PPR54" s="308"/>
      <c r="PPS54" s="308"/>
      <c r="PPT54" s="308"/>
      <c r="PPU54" s="308"/>
      <c r="PPV54" s="308"/>
      <c r="PPW54" s="308"/>
      <c r="PPX54" s="308"/>
      <c r="PPY54" s="308"/>
      <c r="PPZ54" s="308"/>
      <c r="PQA54" s="308"/>
      <c r="PQB54" s="308"/>
      <c r="PQC54" s="308"/>
      <c r="PQD54" s="308"/>
      <c r="PQE54" s="308"/>
      <c r="PQF54" s="308"/>
      <c r="PQG54" s="308"/>
      <c r="PQH54" s="308"/>
      <c r="PQI54" s="308"/>
      <c r="PQJ54" s="308"/>
      <c r="PQK54" s="308"/>
      <c r="PQL54" s="308"/>
      <c r="PQM54" s="308"/>
      <c r="PQN54" s="308"/>
      <c r="PQO54" s="308"/>
      <c r="PQP54" s="308"/>
      <c r="PQQ54" s="308"/>
      <c r="PQR54" s="308"/>
      <c r="PQS54" s="308"/>
      <c r="PQT54" s="308"/>
      <c r="PQU54" s="308"/>
      <c r="PQV54" s="308"/>
      <c r="PQW54" s="308"/>
      <c r="PQX54" s="308"/>
      <c r="PQY54" s="308"/>
      <c r="PQZ54" s="308"/>
      <c r="PRA54" s="308"/>
      <c r="PRB54" s="308"/>
      <c r="PRC54" s="308"/>
      <c r="PRD54" s="308"/>
      <c r="PRE54" s="308"/>
      <c r="PRF54" s="308"/>
      <c r="PRG54" s="308"/>
      <c r="PRH54" s="308"/>
      <c r="PRI54" s="308"/>
      <c r="PRJ54" s="308"/>
      <c r="PRK54" s="308"/>
      <c r="PRL54" s="308"/>
      <c r="PRM54" s="308"/>
      <c r="PRN54" s="308"/>
      <c r="PRO54" s="308"/>
      <c r="PRP54" s="308"/>
      <c r="PRQ54" s="308"/>
      <c r="PRR54" s="308"/>
      <c r="PRS54" s="308"/>
      <c r="PRT54" s="308"/>
      <c r="PRU54" s="308"/>
      <c r="PRV54" s="308"/>
      <c r="PRW54" s="308"/>
      <c r="PRX54" s="308"/>
      <c r="PRY54" s="308"/>
      <c r="PRZ54" s="308"/>
      <c r="PSA54" s="308"/>
      <c r="PSB54" s="308"/>
      <c r="PSC54" s="308"/>
      <c r="PSD54" s="308"/>
      <c r="PSE54" s="308"/>
      <c r="PSF54" s="308"/>
      <c r="PSG54" s="308"/>
      <c r="PSH54" s="308"/>
      <c r="PSI54" s="308"/>
      <c r="PSJ54" s="308"/>
      <c r="PSK54" s="308"/>
      <c r="PSL54" s="308"/>
      <c r="PSM54" s="308"/>
      <c r="PSN54" s="308"/>
      <c r="PSO54" s="308"/>
      <c r="PSP54" s="308"/>
      <c r="PSQ54" s="308"/>
      <c r="PSR54" s="308"/>
      <c r="PSS54" s="308"/>
      <c r="PST54" s="308"/>
      <c r="PSU54" s="308"/>
      <c r="PSV54" s="308"/>
      <c r="PSW54" s="308"/>
      <c r="PSX54" s="308"/>
      <c r="PSY54" s="308"/>
      <c r="PSZ54" s="308"/>
      <c r="PTA54" s="308"/>
      <c r="PTB54" s="308"/>
      <c r="PTC54" s="308"/>
      <c r="PTD54" s="308"/>
      <c r="PTE54" s="308"/>
      <c r="PTF54" s="308"/>
      <c r="PTG54" s="308"/>
      <c r="PTH54" s="308"/>
      <c r="PTI54" s="308"/>
      <c r="PTJ54" s="308"/>
      <c r="PTK54" s="308"/>
      <c r="PTL54" s="308"/>
      <c r="PTM54" s="308"/>
      <c r="PTN54" s="308"/>
      <c r="PTO54" s="308"/>
      <c r="PTP54" s="308"/>
      <c r="PTQ54" s="308"/>
      <c r="PTR54" s="308"/>
      <c r="PTS54" s="308"/>
      <c r="PTT54" s="308"/>
      <c r="PTU54" s="308"/>
      <c r="PTV54" s="308"/>
      <c r="PTW54" s="308"/>
      <c r="PTX54" s="308"/>
      <c r="PTY54" s="308"/>
      <c r="PTZ54" s="308"/>
      <c r="PUA54" s="308"/>
      <c r="PUB54" s="308"/>
      <c r="PUC54" s="308"/>
      <c r="PUD54" s="308"/>
      <c r="PUE54" s="308"/>
      <c r="PUF54" s="308"/>
      <c r="PUG54" s="308"/>
      <c r="PUH54" s="308"/>
      <c r="PUI54" s="308"/>
      <c r="PUJ54" s="308"/>
      <c r="PUK54" s="308"/>
      <c r="PUL54" s="308"/>
      <c r="PUM54" s="308"/>
      <c r="PUN54" s="308"/>
      <c r="PUO54" s="308"/>
      <c r="PUP54" s="308"/>
      <c r="PUQ54" s="308"/>
      <c r="PUR54" s="308"/>
      <c r="PUS54" s="308"/>
      <c r="PUT54" s="308"/>
      <c r="PUU54" s="308"/>
      <c r="PUV54" s="308"/>
      <c r="PUW54" s="308"/>
      <c r="PUX54" s="308"/>
      <c r="PUY54" s="308"/>
      <c r="PUZ54" s="308"/>
      <c r="PVA54" s="308"/>
      <c r="PVB54" s="308"/>
      <c r="PVC54" s="308"/>
      <c r="PVD54" s="308"/>
      <c r="PVE54" s="308"/>
      <c r="PVF54" s="308"/>
      <c r="PVG54" s="308"/>
      <c r="PVH54" s="308"/>
      <c r="PVI54" s="308"/>
      <c r="PVJ54" s="308"/>
      <c r="PVK54" s="308"/>
      <c r="PVL54" s="308"/>
      <c r="PVM54" s="308"/>
      <c r="PVN54" s="308"/>
      <c r="PVO54" s="308"/>
      <c r="PVP54" s="308"/>
      <c r="PVQ54" s="308"/>
      <c r="PVR54" s="308"/>
      <c r="PVS54" s="308"/>
      <c r="PVT54" s="308"/>
      <c r="PVU54" s="308"/>
      <c r="PVV54" s="308"/>
      <c r="PVW54" s="308"/>
      <c r="PVX54" s="308"/>
      <c r="PVY54" s="308"/>
      <c r="PVZ54" s="308"/>
      <c r="PWA54" s="308"/>
      <c r="PWB54" s="308"/>
      <c r="PWC54" s="308"/>
      <c r="PWD54" s="308"/>
      <c r="PWE54" s="308"/>
      <c r="PWF54" s="308"/>
      <c r="PWG54" s="308"/>
      <c r="PWH54" s="308"/>
      <c r="PWI54" s="308"/>
      <c r="PWJ54" s="308"/>
      <c r="PWK54" s="308"/>
      <c r="PWL54" s="308"/>
      <c r="PWM54" s="308"/>
      <c r="PWN54" s="308"/>
      <c r="PWO54" s="308"/>
      <c r="PWP54" s="308"/>
      <c r="PWQ54" s="308"/>
      <c r="PWR54" s="308"/>
      <c r="PWS54" s="308"/>
      <c r="PWT54" s="308"/>
      <c r="PWU54" s="308"/>
      <c r="PWV54" s="308"/>
      <c r="PWW54" s="308"/>
      <c r="PWX54" s="308"/>
      <c r="PWY54" s="308"/>
      <c r="PWZ54" s="308"/>
      <c r="PXA54" s="308"/>
      <c r="PXB54" s="308"/>
      <c r="PXC54" s="308"/>
      <c r="PXD54" s="308"/>
      <c r="PXE54" s="308"/>
      <c r="PXF54" s="308"/>
      <c r="PXG54" s="308"/>
      <c r="PXH54" s="308"/>
      <c r="PXI54" s="308"/>
      <c r="PXJ54" s="308"/>
      <c r="PXK54" s="308"/>
      <c r="PXL54" s="308"/>
      <c r="PXM54" s="308"/>
      <c r="PXN54" s="308"/>
      <c r="PXO54" s="308"/>
      <c r="PXP54" s="308"/>
      <c r="PXQ54" s="308"/>
      <c r="PXR54" s="308"/>
      <c r="PXS54" s="308"/>
      <c r="PXT54" s="308"/>
      <c r="PXU54" s="308"/>
      <c r="PXV54" s="308"/>
      <c r="PXW54" s="308"/>
      <c r="PXX54" s="308"/>
      <c r="PXY54" s="308"/>
      <c r="PXZ54" s="308"/>
      <c r="PYA54" s="308"/>
      <c r="PYB54" s="308"/>
      <c r="PYC54" s="308"/>
      <c r="PYD54" s="308"/>
      <c r="PYE54" s="308"/>
      <c r="PYF54" s="308"/>
      <c r="PYG54" s="308"/>
      <c r="PYH54" s="308"/>
      <c r="PYI54" s="308"/>
      <c r="PYJ54" s="308"/>
      <c r="PYK54" s="308"/>
      <c r="PYL54" s="308"/>
      <c r="PYM54" s="308"/>
      <c r="PYN54" s="308"/>
      <c r="PYO54" s="308"/>
      <c r="PYP54" s="308"/>
      <c r="PYQ54" s="308"/>
      <c r="PYR54" s="308"/>
      <c r="PYS54" s="308"/>
      <c r="PYT54" s="308"/>
      <c r="PYU54" s="308"/>
      <c r="PYV54" s="308"/>
      <c r="PYW54" s="308"/>
      <c r="PYX54" s="308"/>
      <c r="PYY54" s="308"/>
      <c r="PYZ54" s="308"/>
      <c r="PZA54" s="308"/>
      <c r="PZB54" s="308"/>
      <c r="PZC54" s="308"/>
      <c r="PZD54" s="308"/>
      <c r="PZE54" s="308"/>
      <c r="PZF54" s="308"/>
      <c r="PZG54" s="308"/>
      <c r="PZH54" s="308"/>
      <c r="PZI54" s="308"/>
      <c r="PZJ54" s="308"/>
      <c r="PZK54" s="308"/>
      <c r="PZL54" s="308"/>
      <c r="PZM54" s="308"/>
      <c r="PZN54" s="308"/>
      <c r="PZO54" s="308"/>
      <c r="PZP54" s="308"/>
      <c r="PZQ54" s="308"/>
      <c r="PZR54" s="308"/>
      <c r="PZS54" s="308"/>
      <c r="PZT54" s="308"/>
      <c r="PZU54" s="308"/>
      <c r="PZV54" s="308"/>
      <c r="PZW54" s="308"/>
      <c r="PZX54" s="308"/>
      <c r="PZY54" s="308"/>
      <c r="PZZ54" s="308"/>
      <c r="QAA54" s="308"/>
      <c r="QAB54" s="308"/>
      <c r="QAC54" s="308"/>
      <c r="QAD54" s="308"/>
      <c r="QAE54" s="308"/>
      <c r="QAF54" s="308"/>
      <c r="QAG54" s="308"/>
      <c r="QAH54" s="308"/>
      <c r="QAI54" s="308"/>
      <c r="QAJ54" s="308"/>
      <c r="QAK54" s="308"/>
      <c r="QAL54" s="308"/>
      <c r="QAM54" s="308"/>
      <c r="QAN54" s="308"/>
      <c r="QAO54" s="308"/>
      <c r="QAP54" s="308"/>
      <c r="QAQ54" s="308"/>
      <c r="QAR54" s="308"/>
      <c r="QAS54" s="308"/>
      <c r="QAT54" s="308"/>
      <c r="QAU54" s="308"/>
      <c r="QAV54" s="308"/>
      <c r="QAW54" s="308"/>
      <c r="QAX54" s="308"/>
      <c r="QAY54" s="308"/>
      <c r="QAZ54" s="308"/>
      <c r="QBA54" s="308"/>
      <c r="QBB54" s="308"/>
      <c r="QBC54" s="308"/>
      <c r="QBD54" s="308"/>
      <c r="QBE54" s="308"/>
      <c r="QBF54" s="308"/>
      <c r="QBG54" s="308"/>
      <c r="QBH54" s="308"/>
      <c r="QBI54" s="308"/>
      <c r="QBJ54" s="308"/>
      <c r="QBK54" s="308"/>
      <c r="QBL54" s="308"/>
      <c r="QBM54" s="308"/>
      <c r="QBN54" s="308"/>
      <c r="QBO54" s="308"/>
      <c r="QBP54" s="308"/>
      <c r="QBQ54" s="308"/>
      <c r="QBR54" s="308"/>
      <c r="QBS54" s="308"/>
      <c r="QBT54" s="308"/>
      <c r="QBU54" s="308"/>
      <c r="QBV54" s="308"/>
      <c r="QBW54" s="308"/>
      <c r="QBX54" s="308"/>
      <c r="QBY54" s="308"/>
      <c r="QBZ54" s="308"/>
      <c r="QCA54" s="308"/>
      <c r="QCB54" s="308"/>
      <c r="QCC54" s="308"/>
      <c r="QCD54" s="308"/>
      <c r="QCE54" s="308"/>
      <c r="QCF54" s="308"/>
      <c r="QCG54" s="308"/>
      <c r="QCH54" s="308"/>
      <c r="QCI54" s="308"/>
      <c r="QCJ54" s="308"/>
      <c r="QCK54" s="308"/>
      <c r="QCL54" s="308"/>
      <c r="QCM54" s="308"/>
      <c r="QCN54" s="308"/>
      <c r="QCO54" s="308"/>
      <c r="QCP54" s="308"/>
      <c r="QCQ54" s="308"/>
      <c r="QCR54" s="308"/>
      <c r="QCS54" s="308"/>
      <c r="QCT54" s="308"/>
      <c r="QCU54" s="308"/>
      <c r="QCV54" s="308"/>
      <c r="QCW54" s="308"/>
      <c r="QCX54" s="308"/>
      <c r="QCY54" s="308"/>
      <c r="QCZ54" s="308"/>
      <c r="QDA54" s="308"/>
      <c r="QDB54" s="308"/>
      <c r="QDC54" s="308"/>
      <c r="QDD54" s="308"/>
      <c r="QDE54" s="308"/>
      <c r="QDF54" s="308"/>
      <c r="QDG54" s="308"/>
      <c r="QDH54" s="308"/>
      <c r="QDI54" s="308"/>
      <c r="QDJ54" s="308"/>
      <c r="QDK54" s="308"/>
      <c r="QDL54" s="308"/>
      <c r="QDM54" s="308"/>
      <c r="QDN54" s="308"/>
      <c r="QDO54" s="308"/>
      <c r="QDP54" s="308"/>
      <c r="QDQ54" s="308"/>
      <c r="QDR54" s="308"/>
      <c r="QDS54" s="308"/>
      <c r="QDT54" s="308"/>
      <c r="QDU54" s="308"/>
      <c r="QDV54" s="308"/>
      <c r="QDW54" s="308"/>
      <c r="QDX54" s="308"/>
      <c r="QDY54" s="308"/>
      <c r="QDZ54" s="308"/>
      <c r="QEA54" s="308"/>
      <c r="QEB54" s="308"/>
      <c r="QEC54" s="308"/>
      <c r="QED54" s="308"/>
      <c r="QEE54" s="308"/>
      <c r="QEF54" s="308"/>
      <c r="QEG54" s="308"/>
      <c r="QEH54" s="308"/>
      <c r="QEI54" s="308"/>
      <c r="QEJ54" s="308"/>
      <c r="QEK54" s="308"/>
      <c r="QEL54" s="308"/>
      <c r="QEM54" s="308"/>
      <c r="QEN54" s="308"/>
      <c r="QEO54" s="308"/>
      <c r="QEP54" s="308"/>
      <c r="QEQ54" s="308"/>
      <c r="QER54" s="308"/>
      <c r="QES54" s="308"/>
      <c r="QET54" s="308"/>
      <c r="QEU54" s="308"/>
      <c r="QEV54" s="308"/>
      <c r="QEW54" s="308"/>
      <c r="QEX54" s="308"/>
      <c r="QEY54" s="308"/>
      <c r="QEZ54" s="308"/>
      <c r="QFA54" s="308"/>
      <c r="QFB54" s="308"/>
      <c r="QFC54" s="308"/>
      <c r="QFD54" s="308"/>
      <c r="QFE54" s="308"/>
      <c r="QFF54" s="308"/>
      <c r="QFG54" s="308"/>
      <c r="QFH54" s="308"/>
      <c r="QFI54" s="308"/>
      <c r="QFJ54" s="308"/>
      <c r="QFK54" s="308"/>
      <c r="QFL54" s="308"/>
      <c r="QFM54" s="308"/>
      <c r="QFN54" s="308"/>
      <c r="QFO54" s="308"/>
      <c r="QFP54" s="308"/>
      <c r="QFQ54" s="308"/>
      <c r="QFR54" s="308"/>
      <c r="QFS54" s="308"/>
      <c r="QFT54" s="308"/>
      <c r="QFU54" s="308"/>
      <c r="QFV54" s="308"/>
      <c r="QFW54" s="308"/>
      <c r="QFX54" s="308"/>
      <c r="QFY54" s="308"/>
      <c r="QFZ54" s="308"/>
      <c r="QGA54" s="308"/>
      <c r="QGB54" s="308"/>
      <c r="QGC54" s="308"/>
      <c r="QGD54" s="308"/>
      <c r="QGE54" s="308"/>
      <c r="QGF54" s="308"/>
      <c r="QGG54" s="308"/>
      <c r="QGH54" s="308"/>
      <c r="QGI54" s="308"/>
      <c r="QGJ54" s="308"/>
      <c r="QGK54" s="308"/>
      <c r="QGL54" s="308"/>
      <c r="QGM54" s="308"/>
      <c r="QGN54" s="308"/>
      <c r="QGO54" s="308"/>
      <c r="QGP54" s="308"/>
      <c r="QGQ54" s="308"/>
      <c r="QGR54" s="308"/>
      <c r="QGS54" s="308"/>
      <c r="QGT54" s="308"/>
      <c r="QGU54" s="308"/>
      <c r="QGV54" s="308"/>
      <c r="QGW54" s="308"/>
      <c r="QGX54" s="308"/>
      <c r="QGY54" s="308"/>
      <c r="QGZ54" s="308"/>
      <c r="QHA54" s="308"/>
      <c r="QHB54" s="308"/>
      <c r="QHC54" s="308"/>
      <c r="QHD54" s="308"/>
      <c r="QHE54" s="308"/>
      <c r="QHF54" s="308"/>
      <c r="QHG54" s="308"/>
      <c r="QHH54" s="308"/>
      <c r="QHI54" s="308"/>
      <c r="QHJ54" s="308"/>
      <c r="QHK54" s="308"/>
      <c r="QHL54" s="308"/>
      <c r="QHM54" s="308"/>
      <c r="QHN54" s="308"/>
      <c r="QHO54" s="308"/>
      <c r="QHP54" s="308"/>
      <c r="QHQ54" s="308"/>
      <c r="QHR54" s="308"/>
      <c r="QHS54" s="308"/>
      <c r="QHT54" s="308"/>
      <c r="QHU54" s="308"/>
      <c r="QHV54" s="308"/>
      <c r="QHW54" s="308"/>
      <c r="QHX54" s="308"/>
      <c r="QHY54" s="308"/>
      <c r="QHZ54" s="308"/>
      <c r="QIA54" s="308"/>
      <c r="QIB54" s="308"/>
      <c r="QIC54" s="308"/>
      <c r="QID54" s="308"/>
      <c r="QIE54" s="308"/>
      <c r="QIF54" s="308"/>
      <c r="QIG54" s="308"/>
      <c r="QIH54" s="308"/>
      <c r="QII54" s="308"/>
      <c r="QIJ54" s="308"/>
      <c r="QIK54" s="308"/>
      <c r="QIL54" s="308"/>
      <c r="QIM54" s="308"/>
      <c r="QIN54" s="308"/>
      <c r="QIO54" s="308"/>
      <c r="QIP54" s="308"/>
      <c r="QIQ54" s="308"/>
      <c r="QIR54" s="308"/>
      <c r="QIS54" s="308"/>
      <c r="QIT54" s="308"/>
      <c r="QIU54" s="308"/>
      <c r="QIV54" s="308"/>
      <c r="QIW54" s="308"/>
      <c r="QIX54" s="308"/>
      <c r="QIY54" s="308"/>
      <c r="QIZ54" s="308"/>
      <c r="QJA54" s="308"/>
      <c r="QJB54" s="308"/>
      <c r="QJC54" s="308"/>
      <c r="QJD54" s="308"/>
      <c r="QJE54" s="308"/>
      <c r="QJF54" s="308"/>
      <c r="QJG54" s="308"/>
      <c r="QJH54" s="308"/>
      <c r="QJI54" s="308"/>
      <c r="QJJ54" s="308"/>
      <c r="QJK54" s="308"/>
      <c r="QJL54" s="308"/>
      <c r="QJM54" s="308"/>
      <c r="QJN54" s="308"/>
      <c r="QJO54" s="308"/>
      <c r="QJP54" s="308"/>
      <c r="QJQ54" s="308"/>
      <c r="QJR54" s="308"/>
      <c r="QJS54" s="308"/>
      <c r="QJT54" s="308"/>
      <c r="QJU54" s="308"/>
      <c r="QJV54" s="308"/>
      <c r="QJW54" s="308"/>
      <c r="QJX54" s="308"/>
      <c r="QJY54" s="308"/>
      <c r="QJZ54" s="308"/>
      <c r="QKA54" s="308"/>
      <c r="QKB54" s="308"/>
      <c r="QKC54" s="308"/>
      <c r="QKD54" s="308"/>
      <c r="QKE54" s="308"/>
      <c r="QKF54" s="308"/>
      <c r="QKG54" s="308"/>
      <c r="QKH54" s="308"/>
      <c r="QKI54" s="308"/>
      <c r="QKJ54" s="308"/>
      <c r="QKK54" s="308"/>
      <c r="QKL54" s="308"/>
      <c r="QKM54" s="308"/>
      <c r="QKN54" s="308"/>
      <c r="QKO54" s="308"/>
      <c r="QKP54" s="308"/>
      <c r="QKQ54" s="308"/>
      <c r="QKR54" s="308"/>
      <c r="QKS54" s="308"/>
      <c r="QKT54" s="308"/>
      <c r="QKU54" s="308"/>
      <c r="QKV54" s="308"/>
      <c r="QKW54" s="308"/>
      <c r="QKX54" s="308"/>
      <c r="QKY54" s="308"/>
      <c r="QKZ54" s="308"/>
      <c r="QLA54" s="308"/>
      <c r="QLB54" s="308"/>
      <c r="QLC54" s="308"/>
      <c r="QLD54" s="308"/>
      <c r="QLE54" s="308"/>
      <c r="QLF54" s="308"/>
      <c r="QLG54" s="308"/>
      <c r="QLH54" s="308"/>
      <c r="QLI54" s="308"/>
      <c r="QLJ54" s="308"/>
      <c r="QLK54" s="308"/>
      <c r="QLL54" s="308"/>
      <c r="QLM54" s="308"/>
      <c r="QLN54" s="308"/>
      <c r="QLO54" s="308"/>
      <c r="QLP54" s="308"/>
      <c r="QLQ54" s="308"/>
      <c r="QLR54" s="308"/>
      <c r="QLS54" s="308"/>
      <c r="QLT54" s="308"/>
      <c r="QLU54" s="308"/>
      <c r="QLV54" s="308"/>
      <c r="QLW54" s="308"/>
      <c r="QLX54" s="308"/>
      <c r="QLY54" s="308"/>
      <c r="QLZ54" s="308"/>
      <c r="QMA54" s="308"/>
      <c r="QMB54" s="308"/>
      <c r="QMC54" s="308"/>
      <c r="QMD54" s="308"/>
      <c r="QME54" s="308"/>
      <c r="QMF54" s="308"/>
      <c r="QMG54" s="308"/>
      <c r="QMH54" s="308"/>
      <c r="QMI54" s="308"/>
      <c r="QMJ54" s="308"/>
      <c r="QMK54" s="308"/>
      <c r="QML54" s="308"/>
      <c r="QMM54" s="308"/>
      <c r="QMN54" s="308"/>
      <c r="QMO54" s="308"/>
      <c r="QMP54" s="308"/>
      <c r="QMQ54" s="308"/>
      <c r="QMR54" s="308"/>
      <c r="QMS54" s="308"/>
      <c r="QMT54" s="308"/>
      <c r="QMU54" s="308"/>
      <c r="QMV54" s="308"/>
      <c r="QMW54" s="308"/>
      <c r="QMX54" s="308"/>
      <c r="QMY54" s="308"/>
      <c r="QMZ54" s="308"/>
      <c r="QNA54" s="308"/>
      <c r="QNB54" s="308"/>
      <c r="QNC54" s="308"/>
      <c r="QND54" s="308"/>
      <c r="QNE54" s="308"/>
      <c r="QNF54" s="308"/>
      <c r="QNG54" s="308"/>
      <c r="QNH54" s="308"/>
      <c r="QNI54" s="308"/>
      <c r="QNJ54" s="308"/>
      <c r="QNK54" s="308"/>
      <c r="QNL54" s="308"/>
      <c r="QNM54" s="308"/>
      <c r="QNN54" s="308"/>
      <c r="QNO54" s="308"/>
      <c r="QNP54" s="308"/>
      <c r="QNQ54" s="308"/>
      <c r="QNR54" s="308"/>
      <c r="QNS54" s="308"/>
      <c r="QNT54" s="308"/>
      <c r="QNU54" s="308"/>
      <c r="QNV54" s="308"/>
      <c r="QNW54" s="308"/>
      <c r="QNX54" s="308"/>
      <c r="QNY54" s="308"/>
      <c r="QNZ54" s="308"/>
      <c r="QOA54" s="308"/>
      <c r="QOB54" s="308"/>
      <c r="QOC54" s="308"/>
      <c r="QOD54" s="308"/>
      <c r="QOE54" s="308"/>
      <c r="QOF54" s="308"/>
      <c r="QOG54" s="308"/>
      <c r="QOH54" s="308"/>
      <c r="QOI54" s="308"/>
      <c r="QOJ54" s="308"/>
      <c r="QOK54" s="308"/>
      <c r="QOL54" s="308"/>
      <c r="QOM54" s="308"/>
      <c r="QON54" s="308"/>
      <c r="QOO54" s="308"/>
      <c r="QOP54" s="308"/>
      <c r="QOQ54" s="308"/>
      <c r="QOR54" s="308"/>
      <c r="QOS54" s="308"/>
      <c r="QOT54" s="308"/>
      <c r="QOU54" s="308"/>
      <c r="QOV54" s="308"/>
      <c r="QOW54" s="308"/>
      <c r="QOX54" s="308"/>
      <c r="QOY54" s="308"/>
      <c r="QOZ54" s="308"/>
      <c r="QPA54" s="308"/>
      <c r="QPB54" s="308"/>
      <c r="QPC54" s="308"/>
      <c r="QPD54" s="308"/>
      <c r="QPE54" s="308"/>
      <c r="QPF54" s="308"/>
      <c r="QPG54" s="308"/>
      <c r="QPH54" s="308"/>
      <c r="QPI54" s="308"/>
      <c r="QPJ54" s="308"/>
      <c r="QPK54" s="308"/>
      <c r="QPL54" s="308"/>
      <c r="QPM54" s="308"/>
      <c r="QPN54" s="308"/>
      <c r="QPO54" s="308"/>
      <c r="QPP54" s="308"/>
      <c r="QPQ54" s="308"/>
      <c r="QPR54" s="308"/>
      <c r="QPS54" s="308"/>
      <c r="QPT54" s="308"/>
      <c r="QPU54" s="308"/>
      <c r="QPV54" s="308"/>
      <c r="QPW54" s="308"/>
      <c r="QPX54" s="308"/>
      <c r="QPY54" s="308"/>
      <c r="QPZ54" s="308"/>
      <c r="QQA54" s="308"/>
      <c r="QQB54" s="308"/>
      <c r="QQC54" s="308"/>
      <c r="QQD54" s="308"/>
      <c r="QQE54" s="308"/>
      <c r="QQF54" s="308"/>
      <c r="QQG54" s="308"/>
      <c r="QQH54" s="308"/>
      <c r="QQI54" s="308"/>
      <c r="QQJ54" s="308"/>
      <c r="QQK54" s="308"/>
      <c r="QQL54" s="308"/>
      <c r="QQM54" s="308"/>
      <c r="QQN54" s="308"/>
      <c r="QQO54" s="308"/>
      <c r="QQP54" s="308"/>
      <c r="QQQ54" s="308"/>
      <c r="QQR54" s="308"/>
      <c r="QQS54" s="308"/>
      <c r="QQT54" s="308"/>
      <c r="QQU54" s="308"/>
      <c r="QQV54" s="308"/>
      <c r="QQW54" s="308"/>
      <c r="QQX54" s="308"/>
      <c r="QQY54" s="308"/>
      <c r="QQZ54" s="308"/>
      <c r="QRA54" s="308"/>
      <c r="QRB54" s="308"/>
      <c r="QRC54" s="308"/>
      <c r="QRD54" s="308"/>
      <c r="QRE54" s="308"/>
      <c r="QRF54" s="308"/>
      <c r="QRG54" s="308"/>
      <c r="QRH54" s="308"/>
      <c r="QRI54" s="308"/>
      <c r="QRJ54" s="308"/>
      <c r="QRK54" s="308"/>
      <c r="QRL54" s="308"/>
      <c r="QRM54" s="308"/>
      <c r="QRN54" s="308"/>
      <c r="QRO54" s="308"/>
      <c r="QRP54" s="308"/>
      <c r="QRQ54" s="308"/>
      <c r="QRR54" s="308"/>
      <c r="QRS54" s="308"/>
      <c r="QRT54" s="308"/>
      <c r="QRU54" s="308"/>
      <c r="QRV54" s="308"/>
      <c r="QRW54" s="308"/>
      <c r="QRX54" s="308"/>
      <c r="QRY54" s="308"/>
      <c r="QRZ54" s="308"/>
      <c r="QSA54" s="308"/>
      <c r="QSB54" s="308"/>
      <c r="QSC54" s="308"/>
      <c r="QSD54" s="308"/>
      <c r="QSE54" s="308"/>
      <c r="QSF54" s="308"/>
      <c r="QSG54" s="308"/>
      <c r="QSH54" s="308"/>
      <c r="QSI54" s="308"/>
      <c r="QSJ54" s="308"/>
      <c r="QSK54" s="308"/>
      <c r="QSL54" s="308"/>
      <c r="QSM54" s="308"/>
      <c r="QSN54" s="308"/>
      <c r="QSO54" s="308"/>
      <c r="QSP54" s="308"/>
      <c r="QSQ54" s="308"/>
      <c r="QSR54" s="308"/>
      <c r="QSS54" s="308"/>
      <c r="QST54" s="308"/>
      <c r="QSU54" s="308"/>
      <c r="QSV54" s="308"/>
      <c r="QSW54" s="308"/>
      <c r="QSX54" s="308"/>
      <c r="QSY54" s="308"/>
      <c r="QSZ54" s="308"/>
      <c r="QTA54" s="308"/>
      <c r="QTB54" s="308"/>
      <c r="QTC54" s="308"/>
      <c r="QTD54" s="308"/>
      <c r="QTE54" s="308"/>
      <c r="QTF54" s="308"/>
      <c r="QTG54" s="308"/>
      <c r="QTH54" s="308"/>
      <c r="QTI54" s="308"/>
      <c r="QTJ54" s="308"/>
      <c r="QTK54" s="308"/>
      <c r="QTL54" s="308"/>
      <c r="QTM54" s="308"/>
      <c r="QTN54" s="308"/>
      <c r="QTO54" s="308"/>
      <c r="QTP54" s="308"/>
      <c r="QTQ54" s="308"/>
      <c r="QTR54" s="308"/>
      <c r="QTS54" s="308"/>
      <c r="QTT54" s="308"/>
      <c r="QTU54" s="308"/>
      <c r="QTV54" s="308"/>
      <c r="QTW54" s="308"/>
      <c r="QTX54" s="308"/>
      <c r="QTY54" s="308"/>
      <c r="QTZ54" s="308"/>
      <c r="QUA54" s="308"/>
      <c r="QUB54" s="308"/>
      <c r="QUC54" s="308"/>
      <c r="QUD54" s="308"/>
      <c r="QUE54" s="308"/>
      <c r="QUF54" s="308"/>
      <c r="QUG54" s="308"/>
      <c r="QUH54" s="308"/>
      <c r="QUI54" s="308"/>
      <c r="QUJ54" s="308"/>
      <c r="QUK54" s="308"/>
      <c r="QUL54" s="308"/>
      <c r="QUM54" s="308"/>
      <c r="QUN54" s="308"/>
      <c r="QUO54" s="308"/>
      <c r="QUP54" s="308"/>
      <c r="QUQ54" s="308"/>
      <c r="QUR54" s="308"/>
      <c r="QUS54" s="308"/>
      <c r="QUT54" s="308"/>
      <c r="QUU54" s="308"/>
      <c r="QUV54" s="308"/>
      <c r="QUW54" s="308"/>
      <c r="QUX54" s="308"/>
      <c r="QUY54" s="308"/>
      <c r="QUZ54" s="308"/>
      <c r="QVA54" s="308"/>
      <c r="QVB54" s="308"/>
      <c r="QVC54" s="308"/>
      <c r="QVD54" s="308"/>
      <c r="QVE54" s="308"/>
      <c r="QVF54" s="308"/>
      <c r="QVG54" s="308"/>
      <c r="QVH54" s="308"/>
      <c r="QVI54" s="308"/>
      <c r="QVJ54" s="308"/>
      <c r="QVK54" s="308"/>
      <c r="QVL54" s="308"/>
      <c r="QVM54" s="308"/>
      <c r="QVN54" s="308"/>
      <c r="QVO54" s="308"/>
      <c r="QVP54" s="308"/>
      <c r="QVQ54" s="308"/>
      <c r="QVR54" s="308"/>
      <c r="QVS54" s="308"/>
      <c r="QVT54" s="308"/>
      <c r="QVU54" s="308"/>
      <c r="QVV54" s="308"/>
      <c r="QVW54" s="308"/>
      <c r="QVX54" s="308"/>
      <c r="QVY54" s="308"/>
      <c r="QVZ54" s="308"/>
      <c r="QWA54" s="308"/>
      <c r="QWB54" s="308"/>
      <c r="QWC54" s="308"/>
      <c r="QWD54" s="308"/>
      <c r="QWE54" s="308"/>
      <c r="QWF54" s="308"/>
      <c r="QWG54" s="308"/>
      <c r="QWH54" s="308"/>
      <c r="QWI54" s="308"/>
      <c r="QWJ54" s="308"/>
      <c r="QWK54" s="308"/>
      <c r="QWL54" s="308"/>
      <c r="QWM54" s="308"/>
      <c r="QWN54" s="308"/>
      <c r="QWO54" s="308"/>
      <c r="QWP54" s="308"/>
      <c r="QWQ54" s="308"/>
      <c r="QWR54" s="308"/>
      <c r="QWS54" s="308"/>
      <c r="QWT54" s="308"/>
      <c r="QWU54" s="308"/>
      <c r="QWV54" s="308"/>
      <c r="QWW54" s="308"/>
      <c r="QWX54" s="308"/>
      <c r="QWY54" s="308"/>
      <c r="QWZ54" s="308"/>
      <c r="QXA54" s="308"/>
      <c r="QXB54" s="308"/>
      <c r="QXC54" s="308"/>
      <c r="QXD54" s="308"/>
      <c r="QXE54" s="308"/>
      <c r="QXF54" s="308"/>
      <c r="QXG54" s="308"/>
      <c r="QXH54" s="308"/>
      <c r="QXI54" s="308"/>
      <c r="QXJ54" s="308"/>
      <c r="QXK54" s="308"/>
      <c r="QXL54" s="308"/>
      <c r="QXM54" s="308"/>
      <c r="QXN54" s="308"/>
      <c r="QXO54" s="308"/>
      <c r="QXP54" s="308"/>
      <c r="QXQ54" s="308"/>
      <c r="QXR54" s="308"/>
      <c r="QXS54" s="308"/>
      <c r="QXT54" s="308"/>
      <c r="QXU54" s="308"/>
      <c r="QXV54" s="308"/>
      <c r="QXW54" s="308"/>
      <c r="QXX54" s="308"/>
      <c r="QXY54" s="308"/>
      <c r="QXZ54" s="308"/>
      <c r="QYA54" s="308"/>
      <c r="QYB54" s="308"/>
      <c r="QYC54" s="308"/>
      <c r="QYD54" s="308"/>
      <c r="QYE54" s="308"/>
      <c r="QYF54" s="308"/>
      <c r="QYG54" s="308"/>
      <c r="QYH54" s="308"/>
      <c r="QYI54" s="308"/>
      <c r="QYJ54" s="308"/>
      <c r="QYK54" s="308"/>
      <c r="QYL54" s="308"/>
      <c r="QYM54" s="308"/>
      <c r="QYN54" s="308"/>
      <c r="QYO54" s="308"/>
      <c r="QYP54" s="308"/>
      <c r="QYQ54" s="308"/>
      <c r="QYR54" s="308"/>
      <c r="QYS54" s="308"/>
      <c r="QYT54" s="308"/>
      <c r="QYU54" s="308"/>
      <c r="QYV54" s="308"/>
      <c r="QYW54" s="308"/>
      <c r="QYX54" s="308"/>
      <c r="QYY54" s="308"/>
      <c r="QYZ54" s="308"/>
      <c r="QZA54" s="308"/>
      <c r="QZB54" s="308"/>
      <c r="QZC54" s="308"/>
      <c r="QZD54" s="308"/>
      <c r="QZE54" s="308"/>
      <c r="QZF54" s="308"/>
      <c r="QZG54" s="308"/>
      <c r="QZH54" s="308"/>
      <c r="QZI54" s="308"/>
      <c r="QZJ54" s="308"/>
      <c r="QZK54" s="308"/>
      <c r="QZL54" s="308"/>
      <c r="QZM54" s="308"/>
      <c r="QZN54" s="308"/>
      <c r="QZO54" s="308"/>
      <c r="QZP54" s="308"/>
      <c r="QZQ54" s="308"/>
      <c r="QZR54" s="308"/>
      <c r="QZS54" s="308"/>
      <c r="QZT54" s="308"/>
      <c r="QZU54" s="308"/>
      <c r="QZV54" s="308"/>
      <c r="QZW54" s="308"/>
      <c r="QZX54" s="308"/>
      <c r="QZY54" s="308"/>
      <c r="QZZ54" s="308"/>
      <c r="RAA54" s="308"/>
      <c r="RAB54" s="308"/>
      <c r="RAC54" s="308"/>
      <c r="RAD54" s="308"/>
      <c r="RAE54" s="308"/>
      <c r="RAF54" s="308"/>
      <c r="RAG54" s="308"/>
      <c r="RAH54" s="308"/>
      <c r="RAI54" s="308"/>
      <c r="RAJ54" s="308"/>
      <c r="RAK54" s="308"/>
      <c r="RAL54" s="308"/>
      <c r="RAM54" s="308"/>
      <c r="RAN54" s="308"/>
      <c r="RAO54" s="308"/>
      <c r="RAP54" s="308"/>
      <c r="RAQ54" s="308"/>
      <c r="RAR54" s="308"/>
      <c r="RAS54" s="308"/>
      <c r="RAT54" s="308"/>
      <c r="RAU54" s="308"/>
      <c r="RAV54" s="308"/>
      <c r="RAW54" s="308"/>
      <c r="RAX54" s="308"/>
      <c r="RAY54" s="308"/>
      <c r="RAZ54" s="308"/>
      <c r="RBA54" s="308"/>
      <c r="RBB54" s="308"/>
      <c r="RBC54" s="308"/>
      <c r="RBD54" s="308"/>
      <c r="RBE54" s="308"/>
      <c r="RBF54" s="308"/>
      <c r="RBG54" s="308"/>
      <c r="RBH54" s="308"/>
      <c r="RBI54" s="308"/>
      <c r="RBJ54" s="308"/>
      <c r="RBK54" s="308"/>
      <c r="RBL54" s="308"/>
      <c r="RBM54" s="308"/>
      <c r="RBN54" s="308"/>
      <c r="RBO54" s="308"/>
      <c r="RBP54" s="308"/>
      <c r="RBQ54" s="308"/>
      <c r="RBR54" s="308"/>
      <c r="RBS54" s="308"/>
      <c r="RBT54" s="308"/>
      <c r="RBU54" s="308"/>
      <c r="RBV54" s="308"/>
      <c r="RBW54" s="308"/>
      <c r="RBX54" s="308"/>
      <c r="RBY54" s="308"/>
      <c r="RBZ54" s="308"/>
      <c r="RCA54" s="308"/>
      <c r="RCB54" s="308"/>
      <c r="RCC54" s="308"/>
      <c r="RCD54" s="308"/>
      <c r="RCE54" s="308"/>
      <c r="RCF54" s="308"/>
      <c r="RCG54" s="308"/>
      <c r="RCH54" s="308"/>
      <c r="RCI54" s="308"/>
      <c r="RCJ54" s="308"/>
      <c r="RCK54" s="308"/>
      <c r="RCL54" s="308"/>
      <c r="RCM54" s="308"/>
      <c r="RCN54" s="308"/>
      <c r="RCO54" s="308"/>
      <c r="RCP54" s="308"/>
      <c r="RCQ54" s="308"/>
      <c r="RCR54" s="308"/>
      <c r="RCS54" s="308"/>
      <c r="RCT54" s="308"/>
      <c r="RCU54" s="308"/>
      <c r="RCV54" s="308"/>
      <c r="RCW54" s="308"/>
      <c r="RCX54" s="308"/>
      <c r="RCY54" s="308"/>
      <c r="RCZ54" s="308"/>
      <c r="RDA54" s="308"/>
      <c r="RDB54" s="308"/>
      <c r="RDC54" s="308"/>
      <c r="RDD54" s="308"/>
      <c r="RDE54" s="308"/>
      <c r="RDF54" s="308"/>
      <c r="RDG54" s="308"/>
      <c r="RDH54" s="308"/>
      <c r="RDI54" s="308"/>
      <c r="RDJ54" s="308"/>
      <c r="RDK54" s="308"/>
      <c r="RDL54" s="308"/>
      <c r="RDM54" s="308"/>
      <c r="RDN54" s="308"/>
      <c r="RDO54" s="308"/>
      <c r="RDP54" s="308"/>
      <c r="RDQ54" s="308"/>
      <c r="RDR54" s="308"/>
      <c r="RDS54" s="308"/>
      <c r="RDT54" s="308"/>
      <c r="RDU54" s="308"/>
      <c r="RDV54" s="308"/>
      <c r="RDW54" s="308"/>
      <c r="RDX54" s="308"/>
      <c r="RDY54" s="308"/>
      <c r="RDZ54" s="308"/>
      <c r="REA54" s="308"/>
      <c r="REB54" s="308"/>
      <c r="REC54" s="308"/>
      <c r="RED54" s="308"/>
      <c r="REE54" s="308"/>
      <c r="REF54" s="308"/>
      <c r="REG54" s="308"/>
      <c r="REH54" s="308"/>
      <c r="REI54" s="308"/>
      <c r="REJ54" s="308"/>
      <c r="REK54" s="308"/>
      <c r="REL54" s="308"/>
      <c r="REM54" s="308"/>
      <c r="REN54" s="308"/>
      <c r="REO54" s="308"/>
      <c r="REP54" s="308"/>
      <c r="REQ54" s="308"/>
      <c r="RER54" s="308"/>
      <c r="RES54" s="308"/>
      <c r="RET54" s="308"/>
      <c r="REU54" s="308"/>
      <c r="REV54" s="308"/>
      <c r="REW54" s="308"/>
      <c r="REX54" s="308"/>
      <c r="REY54" s="308"/>
      <c r="REZ54" s="308"/>
      <c r="RFA54" s="308"/>
      <c r="RFB54" s="308"/>
      <c r="RFC54" s="308"/>
      <c r="RFD54" s="308"/>
      <c r="RFE54" s="308"/>
      <c r="RFF54" s="308"/>
      <c r="RFG54" s="308"/>
      <c r="RFH54" s="308"/>
      <c r="RFI54" s="308"/>
      <c r="RFJ54" s="308"/>
      <c r="RFK54" s="308"/>
      <c r="RFL54" s="308"/>
      <c r="RFM54" s="308"/>
      <c r="RFN54" s="308"/>
      <c r="RFO54" s="308"/>
      <c r="RFP54" s="308"/>
      <c r="RFQ54" s="308"/>
      <c r="RFR54" s="308"/>
      <c r="RFS54" s="308"/>
      <c r="RFT54" s="308"/>
      <c r="RFU54" s="308"/>
      <c r="RFV54" s="308"/>
      <c r="RFW54" s="308"/>
      <c r="RFX54" s="308"/>
      <c r="RFY54" s="308"/>
      <c r="RFZ54" s="308"/>
      <c r="RGA54" s="308"/>
      <c r="RGB54" s="308"/>
      <c r="RGC54" s="308"/>
      <c r="RGD54" s="308"/>
      <c r="RGE54" s="308"/>
      <c r="RGF54" s="308"/>
      <c r="RGG54" s="308"/>
      <c r="RGH54" s="308"/>
      <c r="RGI54" s="308"/>
      <c r="RGJ54" s="308"/>
      <c r="RGK54" s="308"/>
      <c r="RGL54" s="308"/>
      <c r="RGM54" s="308"/>
      <c r="RGN54" s="308"/>
      <c r="RGO54" s="308"/>
      <c r="RGP54" s="308"/>
      <c r="RGQ54" s="308"/>
      <c r="RGR54" s="308"/>
      <c r="RGS54" s="308"/>
      <c r="RGT54" s="308"/>
      <c r="RGU54" s="308"/>
      <c r="RGV54" s="308"/>
      <c r="RGW54" s="308"/>
      <c r="RGX54" s="308"/>
      <c r="RGY54" s="308"/>
      <c r="RGZ54" s="308"/>
      <c r="RHA54" s="308"/>
      <c r="RHB54" s="308"/>
      <c r="RHC54" s="308"/>
      <c r="RHD54" s="308"/>
      <c r="RHE54" s="308"/>
      <c r="RHF54" s="308"/>
      <c r="RHG54" s="308"/>
      <c r="RHH54" s="308"/>
      <c r="RHI54" s="308"/>
      <c r="RHJ54" s="308"/>
      <c r="RHK54" s="308"/>
      <c r="RHL54" s="308"/>
      <c r="RHM54" s="308"/>
      <c r="RHN54" s="308"/>
      <c r="RHO54" s="308"/>
      <c r="RHP54" s="308"/>
      <c r="RHQ54" s="308"/>
      <c r="RHR54" s="308"/>
      <c r="RHS54" s="308"/>
      <c r="RHT54" s="308"/>
      <c r="RHU54" s="308"/>
      <c r="RHV54" s="308"/>
      <c r="RHW54" s="308"/>
      <c r="RHX54" s="308"/>
      <c r="RHY54" s="308"/>
      <c r="RHZ54" s="308"/>
      <c r="RIA54" s="308"/>
      <c r="RIB54" s="308"/>
      <c r="RIC54" s="308"/>
      <c r="RID54" s="308"/>
      <c r="RIE54" s="308"/>
      <c r="RIF54" s="308"/>
      <c r="RIG54" s="308"/>
      <c r="RIH54" s="308"/>
      <c r="RII54" s="308"/>
      <c r="RIJ54" s="308"/>
      <c r="RIK54" s="308"/>
      <c r="RIL54" s="308"/>
      <c r="RIM54" s="308"/>
      <c r="RIN54" s="308"/>
      <c r="RIO54" s="308"/>
      <c r="RIP54" s="308"/>
      <c r="RIQ54" s="308"/>
      <c r="RIR54" s="308"/>
      <c r="RIS54" s="308"/>
      <c r="RIT54" s="308"/>
      <c r="RIU54" s="308"/>
      <c r="RIV54" s="308"/>
      <c r="RIW54" s="308"/>
      <c r="RIX54" s="308"/>
      <c r="RIY54" s="308"/>
      <c r="RIZ54" s="308"/>
      <c r="RJA54" s="308"/>
      <c r="RJB54" s="308"/>
      <c r="RJC54" s="308"/>
      <c r="RJD54" s="308"/>
      <c r="RJE54" s="308"/>
      <c r="RJF54" s="308"/>
      <c r="RJG54" s="308"/>
      <c r="RJH54" s="308"/>
      <c r="RJI54" s="308"/>
      <c r="RJJ54" s="308"/>
      <c r="RJK54" s="308"/>
      <c r="RJL54" s="308"/>
      <c r="RJM54" s="308"/>
      <c r="RJN54" s="308"/>
      <c r="RJO54" s="308"/>
      <c r="RJP54" s="308"/>
      <c r="RJQ54" s="308"/>
      <c r="RJR54" s="308"/>
      <c r="RJS54" s="308"/>
      <c r="RJT54" s="308"/>
      <c r="RJU54" s="308"/>
      <c r="RJV54" s="308"/>
      <c r="RJW54" s="308"/>
      <c r="RJX54" s="308"/>
      <c r="RJY54" s="308"/>
      <c r="RJZ54" s="308"/>
      <c r="RKA54" s="308"/>
      <c r="RKB54" s="308"/>
      <c r="RKC54" s="308"/>
      <c r="RKD54" s="308"/>
      <c r="RKE54" s="308"/>
      <c r="RKF54" s="308"/>
      <c r="RKG54" s="308"/>
      <c r="RKH54" s="308"/>
      <c r="RKI54" s="308"/>
      <c r="RKJ54" s="308"/>
      <c r="RKK54" s="308"/>
      <c r="RKL54" s="308"/>
      <c r="RKM54" s="308"/>
      <c r="RKN54" s="308"/>
      <c r="RKO54" s="308"/>
      <c r="RKP54" s="308"/>
      <c r="RKQ54" s="308"/>
      <c r="RKR54" s="308"/>
      <c r="RKS54" s="308"/>
      <c r="RKT54" s="308"/>
      <c r="RKU54" s="308"/>
      <c r="RKV54" s="308"/>
      <c r="RKW54" s="308"/>
      <c r="RKX54" s="308"/>
      <c r="RKY54" s="308"/>
      <c r="RKZ54" s="308"/>
      <c r="RLA54" s="308"/>
      <c r="RLB54" s="308"/>
      <c r="RLC54" s="308"/>
      <c r="RLD54" s="308"/>
      <c r="RLE54" s="308"/>
      <c r="RLF54" s="308"/>
      <c r="RLG54" s="308"/>
      <c r="RLH54" s="308"/>
      <c r="RLI54" s="308"/>
      <c r="RLJ54" s="308"/>
      <c r="RLK54" s="308"/>
      <c r="RLL54" s="308"/>
      <c r="RLM54" s="308"/>
      <c r="RLN54" s="308"/>
      <c r="RLO54" s="308"/>
      <c r="RLP54" s="308"/>
      <c r="RLQ54" s="308"/>
      <c r="RLR54" s="308"/>
      <c r="RLS54" s="308"/>
      <c r="RLT54" s="308"/>
      <c r="RLU54" s="308"/>
      <c r="RLV54" s="308"/>
      <c r="RLW54" s="308"/>
      <c r="RLX54" s="308"/>
      <c r="RLY54" s="308"/>
      <c r="RLZ54" s="308"/>
      <c r="RMA54" s="308"/>
      <c r="RMB54" s="308"/>
      <c r="RMC54" s="308"/>
      <c r="RMD54" s="308"/>
      <c r="RME54" s="308"/>
      <c r="RMF54" s="308"/>
      <c r="RMG54" s="308"/>
      <c r="RMH54" s="308"/>
      <c r="RMI54" s="308"/>
      <c r="RMJ54" s="308"/>
      <c r="RMK54" s="308"/>
      <c r="RML54" s="308"/>
      <c r="RMM54" s="308"/>
      <c r="RMN54" s="308"/>
      <c r="RMO54" s="308"/>
      <c r="RMP54" s="308"/>
      <c r="RMQ54" s="308"/>
      <c r="RMR54" s="308"/>
      <c r="RMS54" s="308"/>
      <c r="RMT54" s="308"/>
      <c r="RMU54" s="308"/>
      <c r="RMV54" s="308"/>
      <c r="RMW54" s="308"/>
      <c r="RMX54" s="308"/>
      <c r="RMY54" s="308"/>
      <c r="RMZ54" s="308"/>
      <c r="RNA54" s="308"/>
      <c r="RNB54" s="308"/>
      <c r="RNC54" s="308"/>
      <c r="RND54" s="308"/>
      <c r="RNE54" s="308"/>
      <c r="RNF54" s="308"/>
      <c r="RNG54" s="308"/>
      <c r="RNH54" s="308"/>
      <c r="RNI54" s="308"/>
      <c r="RNJ54" s="308"/>
      <c r="RNK54" s="308"/>
      <c r="RNL54" s="308"/>
      <c r="RNM54" s="308"/>
      <c r="RNN54" s="308"/>
      <c r="RNO54" s="308"/>
      <c r="RNP54" s="308"/>
      <c r="RNQ54" s="308"/>
      <c r="RNR54" s="308"/>
      <c r="RNS54" s="308"/>
      <c r="RNT54" s="308"/>
      <c r="RNU54" s="308"/>
      <c r="RNV54" s="308"/>
      <c r="RNW54" s="308"/>
      <c r="RNX54" s="308"/>
      <c r="RNY54" s="308"/>
      <c r="RNZ54" s="308"/>
      <c r="ROA54" s="308"/>
      <c r="ROB54" s="308"/>
      <c r="ROC54" s="308"/>
      <c r="ROD54" s="308"/>
      <c r="ROE54" s="308"/>
      <c r="ROF54" s="308"/>
      <c r="ROG54" s="308"/>
      <c r="ROH54" s="308"/>
      <c r="ROI54" s="308"/>
      <c r="ROJ54" s="308"/>
      <c r="ROK54" s="308"/>
      <c r="ROL54" s="308"/>
      <c r="ROM54" s="308"/>
      <c r="RON54" s="308"/>
      <c r="ROO54" s="308"/>
      <c r="ROP54" s="308"/>
      <c r="ROQ54" s="308"/>
      <c r="ROR54" s="308"/>
      <c r="ROS54" s="308"/>
      <c r="ROT54" s="308"/>
      <c r="ROU54" s="308"/>
      <c r="ROV54" s="308"/>
      <c r="ROW54" s="308"/>
      <c r="ROX54" s="308"/>
      <c r="ROY54" s="308"/>
      <c r="ROZ54" s="308"/>
      <c r="RPA54" s="308"/>
      <c r="RPB54" s="308"/>
      <c r="RPC54" s="308"/>
      <c r="RPD54" s="308"/>
      <c r="RPE54" s="308"/>
      <c r="RPF54" s="308"/>
      <c r="RPG54" s="308"/>
      <c r="RPH54" s="308"/>
      <c r="RPI54" s="308"/>
      <c r="RPJ54" s="308"/>
      <c r="RPK54" s="308"/>
      <c r="RPL54" s="308"/>
      <c r="RPM54" s="308"/>
      <c r="RPN54" s="308"/>
      <c r="RPO54" s="308"/>
      <c r="RPP54" s="308"/>
      <c r="RPQ54" s="308"/>
      <c r="RPR54" s="308"/>
      <c r="RPS54" s="308"/>
      <c r="RPT54" s="308"/>
      <c r="RPU54" s="308"/>
      <c r="RPV54" s="308"/>
      <c r="RPW54" s="308"/>
      <c r="RPX54" s="308"/>
      <c r="RPY54" s="308"/>
      <c r="RPZ54" s="308"/>
      <c r="RQA54" s="308"/>
      <c r="RQB54" s="308"/>
      <c r="RQC54" s="308"/>
      <c r="RQD54" s="308"/>
      <c r="RQE54" s="308"/>
      <c r="RQF54" s="308"/>
      <c r="RQG54" s="308"/>
      <c r="RQH54" s="308"/>
      <c r="RQI54" s="308"/>
      <c r="RQJ54" s="308"/>
      <c r="RQK54" s="308"/>
      <c r="RQL54" s="308"/>
      <c r="RQM54" s="308"/>
      <c r="RQN54" s="308"/>
      <c r="RQO54" s="308"/>
      <c r="RQP54" s="308"/>
      <c r="RQQ54" s="308"/>
      <c r="RQR54" s="308"/>
      <c r="RQS54" s="308"/>
      <c r="RQT54" s="308"/>
      <c r="RQU54" s="308"/>
      <c r="RQV54" s="308"/>
      <c r="RQW54" s="308"/>
      <c r="RQX54" s="308"/>
      <c r="RQY54" s="308"/>
      <c r="RQZ54" s="308"/>
      <c r="RRA54" s="308"/>
      <c r="RRB54" s="308"/>
      <c r="RRC54" s="308"/>
      <c r="RRD54" s="308"/>
      <c r="RRE54" s="308"/>
      <c r="RRF54" s="308"/>
      <c r="RRG54" s="308"/>
      <c r="RRH54" s="308"/>
      <c r="RRI54" s="308"/>
      <c r="RRJ54" s="308"/>
      <c r="RRK54" s="308"/>
      <c r="RRL54" s="308"/>
      <c r="RRM54" s="308"/>
      <c r="RRN54" s="308"/>
      <c r="RRO54" s="308"/>
      <c r="RRP54" s="308"/>
      <c r="RRQ54" s="308"/>
      <c r="RRR54" s="308"/>
      <c r="RRS54" s="308"/>
      <c r="RRT54" s="308"/>
      <c r="RRU54" s="308"/>
      <c r="RRV54" s="308"/>
      <c r="RRW54" s="308"/>
      <c r="RRX54" s="308"/>
      <c r="RRY54" s="308"/>
      <c r="RRZ54" s="308"/>
      <c r="RSA54" s="308"/>
      <c r="RSB54" s="308"/>
      <c r="RSC54" s="308"/>
      <c r="RSD54" s="308"/>
      <c r="RSE54" s="308"/>
      <c r="RSF54" s="308"/>
      <c r="RSG54" s="308"/>
      <c r="RSH54" s="308"/>
      <c r="RSI54" s="308"/>
      <c r="RSJ54" s="308"/>
      <c r="RSK54" s="308"/>
      <c r="RSL54" s="308"/>
      <c r="RSM54" s="308"/>
      <c r="RSN54" s="308"/>
      <c r="RSO54" s="308"/>
      <c r="RSP54" s="308"/>
      <c r="RSQ54" s="308"/>
      <c r="RSR54" s="308"/>
      <c r="RSS54" s="308"/>
      <c r="RST54" s="308"/>
      <c r="RSU54" s="308"/>
      <c r="RSV54" s="308"/>
      <c r="RSW54" s="308"/>
      <c r="RSX54" s="308"/>
      <c r="RSY54" s="308"/>
      <c r="RSZ54" s="308"/>
      <c r="RTA54" s="308"/>
      <c r="RTB54" s="308"/>
      <c r="RTC54" s="308"/>
      <c r="RTD54" s="308"/>
      <c r="RTE54" s="308"/>
      <c r="RTF54" s="308"/>
      <c r="RTG54" s="308"/>
      <c r="RTH54" s="308"/>
      <c r="RTI54" s="308"/>
      <c r="RTJ54" s="308"/>
      <c r="RTK54" s="308"/>
      <c r="RTL54" s="308"/>
      <c r="RTM54" s="308"/>
      <c r="RTN54" s="308"/>
      <c r="RTO54" s="308"/>
      <c r="RTP54" s="308"/>
      <c r="RTQ54" s="308"/>
      <c r="RTR54" s="308"/>
      <c r="RTS54" s="308"/>
      <c r="RTT54" s="308"/>
      <c r="RTU54" s="308"/>
      <c r="RTV54" s="308"/>
      <c r="RTW54" s="308"/>
      <c r="RTX54" s="308"/>
      <c r="RTY54" s="308"/>
      <c r="RTZ54" s="308"/>
      <c r="RUA54" s="308"/>
      <c r="RUB54" s="308"/>
      <c r="RUC54" s="308"/>
      <c r="RUD54" s="308"/>
      <c r="RUE54" s="308"/>
      <c r="RUF54" s="308"/>
      <c r="RUG54" s="308"/>
      <c r="RUH54" s="308"/>
      <c r="RUI54" s="308"/>
      <c r="RUJ54" s="308"/>
      <c r="RUK54" s="308"/>
      <c r="RUL54" s="308"/>
      <c r="RUM54" s="308"/>
      <c r="RUN54" s="308"/>
      <c r="RUO54" s="308"/>
      <c r="RUP54" s="308"/>
      <c r="RUQ54" s="308"/>
      <c r="RUR54" s="308"/>
      <c r="RUS54" s="308"/>
      <c r="RUT54" s="308"/>
      <c r="RUU54" s="308"/>
      <c r="RUV54" s="308"/>
      <c r="RUW54" s="308"/>
      <c r="RUX54" s="308"/>
      <c r="RUY54" s="308"/>
      <c r="RUZ54" s="308"/>
      <c r="RVA54" s="308"/>
      <c r="RVB54" s="308"/>
      <c r="RVC54" s="308"/>
      <c r="RVD54" s="308"/>
      <c r="RVE54" s="308"/>
      <c r="RVF54" s="308"/>
      <c r="RVG54" s="308"/>
      <c r="RVH54" s="308"/>
      <c r="RVI54" s="308"/>
      <c r="RVJ54" s="308"/>
      <c r="RVK54" s="308"/>
      <c r="RVL54" s="308"/>
      <c r="RVM54" s="308"/>
      <c r="RVN54" s="308"/>
      <c r="RVO54" s="308"/>
      <c r="RVP54" s="308"/>
      <c r="RVQ54" s="308"/>
      <c r="RVR54" s="308"/>
      <c r="RVS54" s="308"/>
      <c r="RVT54" s="308"/>
      <c r="RVU54" s="308"/>
      <c r="RVV54" s="308"/>
      <c r="RVW54" s="308"/>
      <c r="RVX54" s="308"/>
      <c r="RVY54" s="308"/>
      <c r="RVZ54" s="308"/>
      <c r="RWA54" s="308"/>
      <c r="RWB54" s="308"/>
      <c r="RWC54" s="308"/>
      <c r="RWD54" s="308"/>
      <c r="RWE54" s="308"/>
      <c r="RWF54" s="308"/>
      <c r="RWG54" s="308"/>
      <c r="RWH54" s="308"/>
      <c r="RWI54" s="308"/>
      <c r="RWJ54" s="308"/>
      <c r="RWK54" s="308"/>
      <c r="RWL54" s="308"/>
      <c r="RWM54" s="308"/>
      <c r="RWN54" s="308"/>
      <c r="RWO54" s="308"/>
      <c r="RWP54" s="308"/>
      <c r="RWQ54" s="308"/>
      <c r="RWR54" s="308"/>
      <c r="RWS54" s="308"/>
      <c r="RWT54" s="308"/>
      <c r="RWU54" s="308"/>
      <c r="RWV54" s="308"/>
      <c r="RWW54" s="308"/>
      <c r="RWX54" s="308"/>
      <c r="RWY54" s="308"/>
      <c r="RWZ54" s="308"/>
      <c r="RXA54" s="308"/>
      <c r="RXB54" s="308"/>
      <c r="RXC54" s="308"/>
      <c r="RXD54" s="308"/>
      <c r="RXE54" s="308"/>
      <c r="RXF54" s="308"/>
      <c r="RXG54" s="308"/>
      <c r="RXH54" s="308"/>
      <c r="RXI54" s="308"/>
      <c r="RXJ54" s="308"/>
      <c r="RXK54" s="308"/>
      <c r="RXL54" s="308"/>
      <c r="RXM54" s="308"/>
      <c r="RXN54" s="308"/>
      <c r="RXO54" s="308"/>
      <c r="RXP54" s="308"/>
      <c r="RXQ54" s="308"/>
      <c r="RXR54" s="308"/>
      <c r="RXS54" s="308"/>
      <c r="RXT54" s="308"/>
      <c r="RXU54" s="308"/>
      <c r="RXV54" s="308"/>
      <c r="RXW54" s="308"/>
      <c r="RXX54" s="308"/>
      <c r="RXY54" s="308"/>
      <c r="RXZ54" s="308"/>
      <c r="RYA54" s="308"/>
      <c r="RYB54" s="308"/>
      <c r="RYC54" s="308"/>
      <c r="RYD54" s="308"/>
      <c r="RYE54" s="308"/>
      <c r="RYF54" s="308"/>
      <c r="RYG54" s="308"/>
      <c r="RYH54" s="308"/>
      <c r="RYI54" s="308"/>
      <c r="RYJ54" s="308"/>
      <c r="RYK54" s="308"/>
      <c r="RYL54" s="308"/>
      <c r="RYM54" s="308"/>
      <c r="RYN54" s="308"/>
      <c r="RYO54" s="308"/>
      <c r="RYP54" s="308"/>
      <c r="RYQ54" s="308"/>
      <c r="RYR54" s="308"/>
      <c r="RYS54" s="308"/>
      <c r="RYT54" s="308"/>
      <c r="RYU54" s="308"/>
      <c r="RYV54" s="308"/>
      <c r="RYW54" s="308"/>
      <c r="RYX54" s="308"/>
      <c r="RYY54" s="308"/>
      <c r="RYZ54" s="308"/>
      <c r="RZA54" s="308"/>
      <c r="RZB54" s="308"/>
      <c r="RZC54" s="308"/>
      <c r="RZD54" s="308"/>
      <c r="RZE54" s="308"/>
      <c r="RZF54" s="308"/>
      <c r="RZG54" s="308"/>
      <c r="RZH54" s="308"/>
      <c r="RZI54" s="308"/>
      <c r="RZJ54" s="308"/>
      <c r="RZK54" s="308"/>
      <c r="RZL54" s="308"/>
      <c r="RZM54" s="308"/>
      <c r="RZN54" s="308"/>
      <c r="RZO54" s="308"/>
      <c r="RZP54" s="308"/>
      <c r="RZQ54" s="308"/>
      <c r="RZR54" s="308"/>
      <c r="RZS54" s="308"/>
      <c r="RZT54" s="308"/>
      <c r="RZU54" s="308"/>
      <c r="RZV54" s="308"/>
      <c r="RZW54" s="308"/>
      <c r="RZX54" s="308"/>
      <c r="RZY54" s="308"/>
      <c r="RZZ54" s="308"/>
      <c r="SAA54" s="308"/>
      <c r="SAB54" s="308"/>
      <c r="SAC54" s="308"/>
      <c r="SAD54" s="308"/>
      <c r="SAE54" s="308"/>
      <c r="SAF54" s="308"/>
      <c r="SAG54" s="308"/>
      <c r="SAH54" s="308"/>
      <c r="SAI54" s="308"/>
      <c r="SAJ54" s="308"/>
      <c r="SAK54" s="308"/>
      <c r="SAL54" s="308"/>
      <c r="SAM54" s="308"/>
      <c r="SAN54" s="308"/>
      <c r="SAO54" s="308"/>
      <c r="SAP54" s="308"/>
      <c r="SAQ54" s="308"/>
      <c r="SAR54" s="308"/>
      <c r="SAS54" s="308"/>
      <c r="SAT54" s="308"/>
      <c r="SAU54" s="308"/>
      <c r="SAV54" s="308"/>
      <c r="SAW54" s="308"/>
      <c r="SAX54" s="308"/>
      <c r="SAY54" s="308"/>
      <c r="SAZ54" s="308"/>
      <c r="SBA54" s="308"/>
      <c r="SBB54" s="308"/>
      <c r="SBC54" s="308"/>
      <c r="SBD54" s="308"/>
      <c r="SBE54" s="308"/>
      <c r="SBF54" s="308"/>
      <c r="SBG54" s="308"/>
      <c r="SBH54" s="308"/>
      <c r="SBI54" s="308"/>
      <c r="SBJ54" s="308"/>
      <c r="SBK54" s="308"/>
      <c r="SBL54" s="308"/>
      <c r="SBM54" s="308"/>
      <c r="SBN54" s="308"/>
      <c r="SBO54" s="308"/>
      <c r="SBP54" s="308"/>
      <c r="SBQ54" s="308"/>
      <c r="SBR54" s="308"/>
      <c r="SBS54" s="308"/>
      <c r="SBT54" s="308"/>
      <c r="SBU54" s="308"/>
      <c r="SBV54" s="308"/>
      <c r="SBW54" s="308"/>
      <c r="SBX54" s="308"/>
      <c r="SBY54" s="308"/>
      <c r="SBZ54" s="308"/>
      <c r="SCA54" s="308"/>
      <c r="SCB54" s="308"/>
      <c r="SCC54" s="308"/>
      <c r="SCD54" s="308"/>
      <c r="SCE54" s="308"/>
      <c r="SCF54" s="308"/>
      <c r="SCG54" s="308"/>
      <c r="SCH54" s="308"/>
      <c r="SCI54" s="308"/>
      <c r="SCJ54" s="308"/>
      <c r="SCK54" s="308"/>
      <c r="SCL54" s="308"/>
      <c r="SCM54" s="308"/>
      <c r="SCN54" s="308"/>
      <c r="SCO54" s="308"/>
      <c r="SCP54" s="308"/>
      <c r="SCQ54" s="308"/>
      <c r="SCR54" s="308"/>
      <c r="SCS54" s="308"/>
      <c r="SCT54" s="308"/>
      <c r="SCU54" s="308"/>
      <c r="SCV54" s="308"/>
      <c r="SCW54" s="308"/>
      <c r="SCX54" s="308"/>
      <c r="SCY54" s="308"/>
      <c r="SCZ54" s="308"/>
      <c r="SDA54" s="308"/>
      <c r="SDB54" s="308"/>
      <c r="SDC54" s="308"/>
      <c r="SDD54" s="308"/>
      <c r="SDE54" s="308"/>
      <c r="SDF54" s="308"/>
      <c r="SDG54" s="308"/>
      <c r="SDH54" s="308"/>
      <c r="SDI54" s="308"/>
      <c r="SDJ54" s="308"/>
      <c r="SDK54" s="308"/>
      <c r="SDL54" s="308"/>
      <c r="SDM54" s="308"/>
      <c r="SDN54" s="308"/>
      <c r="SDO54" s="308"/>
      <c r="SDP54" s="308"/>
      <c r="SDQ54" s="308"/>
      <c r="SDR54" s="308"/>
      <c r="SDS54" s="308"/>
      <c r="SDT54" s="308"/>
      <c r="SDU54" s="308"/>
      <c r="SDV54" s="308"/>
      <c r="SDW54" s="308"/>
      <c r="SDX54" s="308"/>
      <c r="SDY54" s="308"/>
      <c r="SDZ54" s="308"/>
      <c r="SEA54" s="308"/>
      <c r="SEB54" s="308"/>
      <c r="SEC54" s="308"/>
      <c r="SED54" s="308"/>
      <c r="SEE54" s="308"/>
      <c r="SEF54" s="308"/>
      <c r="SEG54" s="308"/>
      <c r="SEH54" s="308"/>
      <c r="SEI54" s="308"/>
      <c r="SEJ54" s="308"/>
      <c r="SEK54" s="308"/>
      <c r="SEL54" s="308"/>
      <c r="SEM54" s="308"/>
      <c r="SEN54" s="308"/>
      <c r="SEO54" s="308"/>
      <c r="SEP54" s="308"/>
      <c r="SEQ54" s="308"/>
      <c r="SER54" s="308"/>
      <c r="SES54" s="308"/>
      <c r="SET54" s="308"/>
      <c r="SEU54" s="308"/>
      <c r="SEV54" s="308"/>
      <c r="SEW54" s="308"/>
      <c r="SEX54" s="308"/>
      <c r="SEY54" s="308"/>
      <c r="SEZ54" s="308"/>
      <c r="SFA54" s="308"/>
      <c r="SFB54" s="308"/>
      <c r="SFC54" s="308"/>
      <c r="SFD54" s="308"/>
      <c r="SFE54" s="308"/>
      <c r="SFF54" s="308"/>
      <c r="SFG54" s="308"/>
      <c r="SFH54" s="308"/>
      <c r="SFI54" s="308"/>
      <c r="SFJ54" s="308"/>
      <c r="SFK54" s="308"/>
      <c r="SFL54" s="308"/>
      <c r="SFM54" s="308"/>
      <c r="SFN54" s="308"/>
      <c r="SFO54" s="308"/>
      <c r="SFP54" s="308"/>
      <c r="SFQ54" s="308"/>
      <c r="SFR54" s="308"/>
      <c r="SFS54" s="308"/>
      <c r="SFT54" s="308"/>
      <c r="SFU54" s="308"/>
      <c r="SFV54" s="308"/>
      <c r="SFW54" s="308"/>
      <c r="SFX54" s="308"/>
      <c r="SFY54" s="308"/>
      <c r="SFZ54" s="308"/>
      <c r="SGA54" s="308"/>
      <c r="SGB54" s="308"/>
      <c r="SGC54" s="308"/>
      <c r="SGD54" s="308"/>
      <c r="SGE54" s="308"/>
      <c r="SGF54" s="308"/>
      <c r="SGG54" s="308"/>
      <c r="SGH54" s="308"/>
      <c r="SGI54" s="308"/>
      <c r="SGJ54" s="308"/>
      <c r="SGK54" s="308"/>
      <c r="SGL54" s="308"/>
      <c r="SGM54" s="308"/>
      <c r="SGN54" s="308"/>
      <c r="SGO54" s="308"/>
      <c r="SGP54" s="308"/>
      <c r="SGQ54" s="308"/>
      <c r="SGR54" s="308"/>
      <c r="SGS54" s="308"/>
      <c r="SGT54" s="308"/>
      <c r="SGU54" s="308"/>
      <c r="SGV54" s="308"/>
      <c r="SGW54" s="308"/>
      <c r="SGX54" s="308"/>
      <c r="SGY54" s="308"/>
      <c r="SGZ54" s="308"/>
      <c r="SHA54" s="308"/>
      <c r="SHB54" s="308"/>
      <c r="SHC54" s="308"/>
      <c r="SHD54" s="308"/>
      <c r="SHE54" s="308"/>
      <c r="SHF54" s="308"/>
      <c r="SHG54" s="308"/>
      <c r="SHH54" s="308"/>
      <c r="SHI54" s="308"/>
      <c r="SHJ54" s="308"/>
      <c r="SHK54" s="308"/>
      <c r="SHL54" s="308"/>
      <c r="SHM54" s="308"/>
      <c r="SHN54" s="308"/>
      <c r="SHO54" s="308"/>
      <c r="SHP54" s="308"/>
      <c r="SHQ54" s="308"/>
      <c r="SHR54" s="308"/>
      <c r="SHS54" s="308"/>
      <c r="SHT54" s="308"/>
      <c r="SHU54" s="308"/>
      <c r="SHV54" s="308"/>
      <c r="SHW54" s="308"/>
      <c r="SHX54" s="308"/>
      <c r="SHY54" s="308"/>
      <c r="SHZ54" s="308"/>
      <c r="SIA54" s="308"/>
      <c r="SIB54" s="308"/>
      <c r="SIC54" s="308"/>
      <c r="SID54" s="308"/>
      <c r="SIE54" s="308"/>
      <c r="SIF54" s="308"/>
      <c r="SIG54" s="308"/>
      <c r="SIH54" s="308"/>
      <c r="SII54" s="308"/>
      <c r="SIJ54" s="308"/>
      <c r="SIK54" s="308"/>
      <c r="SIL54" s="308"/>
      <c r="SIM54" s="308"/>
      <c r="SIN54" s="308"/>
      <c r="SIO54" s="308"/>
      <c r="SIP54" s="308"/>
      <c r="SIQ54" s="308"/>
      <c r="SIR54" s="308"/>
      <c r="SIS54" s="308"/>
      <c r="SIT54" s="308"/>
      <c r="SIU54" s="308"/>
      <c r="SIV54" s="308"/>
      <c r="SIW54" s="308"/>
      <c r="SIX54" s="308"/>
      <c r="SIY54" s="308"/>
      <c r="SIZ54" s="308"/>
      <c r="SJA54" s="308"/>
      <c r="SJB54" s="308"/>
      <c r="SJC54" s="308"/>
      <c r="SJD54" s="308"/>
      <c r="SJE54" s="308"/>
      <c r="SJF54" s="308"/>
      <c r="SJG54" s="308"/>
      <c r="SJH54" s="308"/>
      <c r="SJI54" s="308"/>
      <c r="SJJ54" s="308"/>
      <c r="SJK54" s="308"/>
      <c r="SJL54" s="308"/>
      <c r="SJM54" s="308"/>
      <c r="SJN54" s="308"/>
      <c r="SJO54" s="308"/>
      <c r="SJP54" s="308"/>
      <c r="SJQ54" s="308"/>
      <c r="SJR54" s="308"/>
      <c r="SJS54" s="308"/>
      <c r="SJT54" s="308"/>
      <c r="SJU54" s="308"/>
      <c r="SJV54" s="308"/>
      <c r="SJW54" s="308"/>
      <c r="SJX54" s="308"/>
      <c r="SJY54" s="308"/>
      <c r="SJZ54" s="308"/>
      <c r="SKA54" s="308"/>
      <c r="SKB54" s="308"/>
      <c r="SKC54" s="308"/>
      <c r="SKD54" s="308"/>
      <c r="SKE54" s="308"/>
      <c r="SKF54" s="308"/>
      <c r="SKG54" s="308"/>
      <c r="SKH54" s="308"/>
      <c r="SKI54" s="308"/>
      <c r="SKJ54" s="308"/>
      <c r="SKK54" s="308"/>
      <c r="SKL54" s="308"/>
      <c r="SKM54" s="308"/>
      <c r="SKN54" s="308"/>
      <c r="SKO54" s="308"/>
      <c r="SKP54" s="308"/>
      <c r="SKQ54" s="308"/>
      <c r="SKR54" s="308"/>
      <c r="SKS54" s="308"/>
      <c r="SKT54" s="308"/>
      <c r="SKU54" s="308"/>
      <c r="SKV54" s="308"/>
      <c r="SKW54" s="308"/>
      <c r="SKX54" s="308"/>
      <c r="SKY54" s="308"/>
      <c r="SKZ54" s="308"/>
      <c r="SLA54" s="308"/>
      <c r="SLB54" s="308"/>
      <c r="SLC54" s="308"/>
      <c r="SLD54" s="308"/>
      <c r="SLE54" s="308"/>
      <c r="SLF54" s="308"/>
      <c r="SLG54" s="308"/>
      <c r="SLH54" s="308"/>
      <c r="SLI54" s="308"/>
      <c r="SLJ54" s="308"/>
      <c r="SLK54" s="308"/>
      <c r="SLL54" s="308"/>
      <c r="SLM54" s="308"/>
      <c r="SLN54" s="308"/>
      <c r="SLO54" s="308"/>
      <c r="SLP54" s="308"/>
      <c r="SLQ54" s="308"/>
      <c r="SLR54" s="308"/>
      <c r="SLS54" s="308"/>
      <c r="SLT54" s="308"/>
      <c r="SLU54" s="308"/>
      <c r="SLV54" s="308"/>
      <c r="SLW54" s="308"/>
      <c r="SLX54" s="308"/>
      <c r="SLY54" s="308"/>
      <c r="SLZ54" s="308"/>
      <c r="SMA54" s="308"/>
      <c r="SMB54" s="308"/>
      <c r="SMC54" s="308"/>
      <c r="SMD54" s="308"/>
      <c r="SME54" s="308"/>
      <c r="SMF54" s="308"/>
      <c r="SMG54" s="308"/>
      <c r="SMH54" s="308"/>
      <c r="SMI54" s="308"/>
      <c r="SMJ54" s="308"/>
      <c r="SMK54" s="308"/>
      <c r="SML54" s="308"/>
      <c r="SMM54" s="308"/>
      <c r="SMN54" s="308"/>
      <c r="SMO54" s="308"/>
      <c r="SMP54" s="308"/>
      <c r="SMQ54" s="308"/>
      <c r="SMR54" s="308"/>
      <c r="SMS54" s="308"/>
      <c r="SMT54" s="308"/>
      <c r="SMU54" s="308"/>
      <c r="SMV54" s="308"/>
      <c r="SMW54" s="308"/>
      <c r="SMX54" s="308"/>
      <c r="SMY54" s="308"/>
      <c r="SMZ54" s="308"/>
      <c r="SNA54" s="308"/>
      <c r="SNB54" s="308"/>
      <c r="SNC54" s="308"/>
      <c r="SND54" s="308"/>
      <c r="SNE54" s="308"/>
      <c r="SNF54" s="308"/>
      <c r="SNG54" s="308"/>
      <c r="SNH54" s="308"/>
      <c r="SNI54" s="308"/>
      <c r="SNJ54" s="308"/>
      <c r="SNK54" s="308"/>
      <c r="SNL54" s="308"/>
      <c r="SNM54" s="308"/>
      <c r="SNN54" s="308"/>
      <c r="SNO54" s="308"/>
      <c r="SNP54" s="308"/>
      <c r="SNQ54" s="308"/>
      <c r="SNR54" s="308"/>
      <c r="SNS54" s="308"/>
      <c r="SNT54" s="308"/>
      <c r="SNU54" s="308"/>
      <c r="SNV54" s="308"/>
      <c r="SNW54" s="308"/>
      <c r="SNX54" s="308"/>
      <c r="SNY54" s="308"/>
      <c r="SNZ54" s="308"/>
      <c r="SOA54" s="308"/>
      <c r="SOB54" s="308"/>
      <c r="SOC54" s="308"/>
      <c r="SOD54" s="308"/>
      <c r="SOE54" s="308"/>
      <c r="SOF54" s="308"/>
      <c r="SOG54" s="308"/>
      <c r="SOH54" s="308"/>
      <c r="SOI54" s="308"/>
      <c r="SOJ54" s="308"/>
      <c r="SOK54" s="308"/>
      <c r="SOL54" s="308"/>
      <c r="SOM54" s="308"/>
      <c r="SON54" s="308"/>
      <c r="SOO54" s="308"/>
      <c r="SOP54" s="308"/>
      <c r="SOQ54" s="308"/>
      <c r="SOR54" s="308"/>
      <c r="SOS54" s="308"/>
      <c r="SOT54" s="308"/>
      <c r="SOU54" s="308"/>
      <c r="SOV54" s="308"/>
      <c r="SOW54" s="308"/>
      <c r="SOX54" s="308"/>
      <c r="SOY54" s="308"/>
      <c r="SOZ54" s="308"/>
      <c r="SPA54" s="308"/>
      <c r="SPB54" s="308"/>
      <c r="SPC54" s="308"/>
      <c r="SPD54" s="308"/>
      <c r="SPE54" s="308"/>
      <c r="SPF54" s="308"/>
      <c r="SPG54" s="308"/>
      <c r="SPH54" s="308"/>
      <c r="SPI54" s="308"/>
      <c r="SPJ54" s="308"/>
      <c r="SPK54" s="308"/>
      <c r="SPL54" s="308"/>
      <c r="SPM54" s="308"/>
      <c r="SPN54" s="308"/>
      <c r="SPO54" s="308"/>
      <c r="SPP54" s="308"/>
      <c r="SPQ54" s="308"/>
      <c r="SPR54" s="308"/>
      <c r="SPS54" s="308"/>
      <c r="SPT54" s="308"/>
      <c r="SPU54" s="308"/>
      <c r="SPV54" s="308"/>
      <c r="SPW54" s="308"/>
      <c r="SPX54" s="308"/>
      <c r="SPY54" s="308"/>
      <c r="SPZ54" s="308"/>
      <c r="SQA54" s="308"/>
      <c r="SQB54" s="308"/>
      <c r="SQC54" s="308"/>
      <c r="SQD54" s="308"/>
      <c r="SQE54" s="308"/>
      <c r="SQF54" s="308"/>
      <c r="SQG54" s="308"/>
      <c r="SQH54" s="308"/>
      <c r="SQI54" s="308"/>
      <c r="SQJ54" s="308"/>
      <c r="SQK54" s="308"/>
      <c r="SQL54" s="308"/>
      <c r="SQM54" s="308"/>
      <c r="SQN54" s="308"/>
      <c r="SQO54" s="308"/>
      <c r="SQP54" s="308"/>
      <c r="SQQ54" s="308"/>
      <c r="SQR54" s="308"/>
      <c r="SQS54" s="308"/>
      <c r="SQT54" s="308"/>
      <c r="SQU54" s="308"/>
      <c r="SQV54" s="308"/>
      <c r="SQW54" s="308"/>
      <c r="SQX54" s="308"/>
      <c r="SQY54" s="308"/>
      <c r="SQZ54" s="308"/>
      <c r="SRA54" s="308"/>
      <c r="SRB54" s="308"/>
      <c r="SRC54" s="308"/>
      <c r="SRD54" s="308"/>
      <c r="SRE54" s="308"/>
      <c r="SRF54" s="308"/>
      <c r="SRG54" s="308"/>
      <c r="SRH54" s="308"/>
      <c r="SRI54" s="308"/>
      <c r="SRJ54" s="308"/>
      <c r="SRK54" s="308"/>
      <c r="SRL54" s="308"/>
      <c r="SRM54" s="308"/>
      <c r="SRN54" s="308"/>
      <c r="SRO54" s="308"/>
      <c r="SRP54" s="308"/>
      <c r="SRQ54" s="308"/>
      <c r="SRR54" s="308"/>
      <c r="SRS54" s="308"/>
      <c r="SRT54" s="308"/>
      <c r="SRU54" s="308"/>
      <c r="SRV54" s="308"/>
      <c r="SRW54" s="308"/>
      <c r="SRX54" s="308"/>
      <c r="SRY54" s="308"/>
      <c r="SRZ54" s="308"/>
      <c r="SSA54" s="308"/>
      <c r="SSB54" s="308"/>
      <c r="SSC54" s="308"/>
      <c r="SSD54" s="308"/>
      <c r="SSE54" s="308"/>
      <c r="SSF54" s="308"/>
      <c r="SSG54" s="308"/>
      <c r="SSH54" s="308"/>
      <c r="SSI54" s="308"/>
      <c r="SSJ54" s="308"/>
      <c r="SSK54" s="308"/>
      <c r="SSL54" s="308"/>
      <c r="SSM54" s="308"/>
      <c r="SSN54" s="308"/>
      <c r="SSO54" s="308"/>
      <c r="SSP54" s="308"/>
      <c r="SSQ54" s="308"/>
      <c r="SSR54" s="308"/>
      <c r="SSS54" s="308"/>
      <c r="SST54" s="308"/>
      <c r="SSU54" s="308"/>
      <c r="SSV54" s="308"/>
      <c r="SSW54" s="308"/>
      <c r="SSX54" s="308"/>
      <c r="SSY54" s="308"/>
      <c r="SSZ54" s="308"/>
      <c r="STA54" s="308"/>
      <c r="STB54" s="308"/>
      <c r="STC54" s="308"/>
      <c r="STD54" s="308"/>
      <c r="STE54" s="308"/>
      <c r="STF54" s="308"/>
      <c r="STG54" s="308"/>
      <c r="STH54" s="308"/>
      <c r="STI54" s="308"/>
      <c r="STJ54" s="308"/>
      <c r="STK54" s="308"/>
      <c r="STL54" s="308"/>
      <c r="STM54" s="308"/>
      <c r="STN54" s="308"/>
      <c r="STO54" s="308"/>
      <c r="STP54" s="308"/>
      <c r="STQ54" s="308"/>
      <c r="STR54" s="308"/>
      <c r="STS54" s="308"/>
      <c r="STT54" s="308"/>
      <c r="STU54" s="308"/>
      <c r="STV54" s="308"/>
      <c r="STW54" s="308"/>
      <c r="STX54" s="308"/>
      <c r="STY54" s="308"/>
      <c r="STZ54" s="308"/>
      <c r="SUA54" s="308"/>
      <c r="SUB54" s="308"/>
      <c r="SUC54" s="308"/>
      <c r="SUD54" s="308"/>
      <c r="SUE54" s="308"/>
      <c r="SUF54" s="308"/>
      <c r="SUG54" s="308"/>
      <c r="SUH54" s="308"/>
      <c r="SUI54" s="308"/>
      <c r="SUJ54" s="308"/>
      <c r="SUK54" s="308"/>
      <c r="SUL54" s="308"/>
      <c r="SUM54" s="308"/>
      <c r="SUN54" s="308"/>
      <c r="SUO54" s="308"/>
      <c r="SUP54" s="308"/>
      <c r="SUQ54" s="308"/>
      <c r="SUR54" s="308"/>
      <c r="SUS54" s="308"/>
      <c r="SUT54" s="308"/>
      <c r="SUU54" s="308"/>
      <c r="SUV54" s="308"/>
      <c r="SUW54" s="308"/>
      <c r="SUX54" s="308"/>
      <c r="SUY54" s="308"/>
      <c r="SUZ54" s="308"/>
      <c r="SVA54" s="308"/>
      <c r="SVB54" s="308"/>
      <c r="SVC54" s="308"/>
      <c r="SVD54" s="308"/>
      <c r="SVE54" s="308"/>
      <c r="SVF54" s="308"/>
      <c r="SVG54" s="308"/>
      <c r="SVH54" s="308"/>
      <c r="SVI54" s="308"/>
      <c r="SVJ54" s="308"/>
      <c r="SVK54" s="308"/>
      <c r="SVL54" s="308"/>
      <c r="SVM54" s="308"/>
      <c r="SVN54" s="308"/>
      <c r="SVO54" s="308"/>
      <c r="SVP54" s="308"/>
      <c r="SVQ54" s="308"/>
      <c r="SVR54" s="308"/>
      <c r="SVS54" s="308"/>
      <c r="SVT54" s="308"/>
      <c r="SVU54" s="308"/>
      <c r="SVV54" s="308"/>
      <c r="SVW54" s="308"/>
      <c r="SVX54" s="308"/>
      <c r="SVY54" s="308"/>
      <c r="SVZ54" s="308"/>
      <c r="SWA54" s="308"/>
      <c r="SWB54" s="308"/>
      <c r="SWC54" s="308"/>
      <c r="SWD54" s="308"/>
      <c r="SWE54" s="308"/>
      <c r="SWF54" s="308"/>
      <c r="SWG54" s="308"/>
      <c r="SWH54" s="308"/>
      <c r="SWI54" s="308"/>
      <c r="SWJ54" s="308"/>
      <c r="SWK54" s="308"/>
      <c r="SWL54" s="308"/>
      <c r="SWM54" s="308"/>
      <c r="SWN54" s="308"/>
      <c r="SWO54" s="308"/>
      <c r="SWP54" s="308"/>
      <c r="SWQ54" s="308"/>
      <c r="SWR54" s="308"/>
      <c r="SWS54" s="308"/>
      <c r="SWT54" s="308"/>
      <c r="SWU54" s="308"/>
      <c r="SWV54" s="308"/>
      <c r="SWW54" s="308"/>
      <c r="SWX54" s="308"/>
      <c r="SWY54" s="308"/>
      <c r="SWZ54" s="308"/>
      <c r="SXA54" s="308"/>
      <c r="SXB54" s="308"/>
      <c r="SXC54" s="308"/>
      <c r="SXD54" s="308"/>
      <c r="SXE54" s="308"/>
      <c r="SXF54" s="308"/>
      <c r="SXG54" s="308"/>
      <c r="SXH54" s="308"/>
      <c r="SXI54" s="308"/>
      <c r="SXJ54" s="308"/>
      <c r="SXK54" s="308"/>
      <c r="SXL54" s="308"/>
      <c r="SXM54" s="308"/>
      <c r="SXN54" s="308"/>
      <c r="SXO54" s="308"/>
      <c r="SXP54" s="308"/>
      <c r="SXQ54" s="308"/>
      <c r="SXR54" s="308"/>
      <c r="SXS54" s="308"/>
      <c r="SXT54" s="308"/>
      <c r="SXU54" s="308"/>
      <c r="SXV54" s="308"/>
      <c r="SXW54" s="308"/>
      <c r="SXX54" s="308"/>
      <c r="SXY54" s="308"/>
      <c r="SXZ54" s="308"/>
      <c r="SYA54" s="308"/>
      <c r="SYB54" s="308"/>
      <c r="SYC54" s="308"/>
      <c r="SYD54" s="308"/>
      <c r="SYE54" s="308"/>
      <c r="SYF54" s="308"/>
      <c r="SYG54" s="308"/>
      <c r="SYH54" s="308"/>
      <c r="SYI54" s="308"/>
      <c r="SYJ54" s="308"/>
      <c r="SYK54" s="308"/>
      <c r="SYL54" s="308"/>
      <c r="SYM54" s="308"/>
      <c r="SYN54" s="308"/>
      <c r="SYO54" s="308"/>
      <c r="SYP54" s="308"/>
      <c r="SYQ54" s="308"/>
      <c r="SYR54" s="308"/>
      <c r="SYS54" s="308"/>
      <c r="SYT54" s="308"/>
      <c r="SYU54" s="308"/>
      <c r="SYV54" s="308"/>
      <c r="SYW54" s="308"/>
      <c r="SYX54" s="308"/>
      <c r="SYY54" s="308"/>
      <c r="SYZ54" s="308"/>
      <c r="SZA54" s="308"/>
      <c r="SZB54" s="308"/>
      <c r="SZC54" s="308"/>
      <c r="SZD54" s="308"/>
      <c r="SZE54" s="308"/>
      <c r="SZF54" s="308"/>
      <c r="SZG54" s="308"/>
      <c r="SZH54" s="308"/>
      <c r="SZI54" s="308"/>
      <c r="SZJ54" s="308"/>
      <c r="SZK54" s="308"/>
      <c r="SZL54" s="308"/>
      <c r="SZM54" s="308"/>
      <c r="SZN54" s="308"/>
      <c r="SZO54" s="308"/>
      <c r="SZP54" s="308"/>
      <c r="SZQ54" s="308"/>
      <c r="SZR54" s="308"/>
      <c r="SZS54" s="308"/>
      <c r="SZT54" s="308"/>
      <c r="SZU54" s="308"/>
      <c r="SZV54" s="308"/>
      <c r="SZW54" s="308"/>
      <c r="SZX54" s="308"/>
      <c r="SZY54" s="308"/>
      <c r="SZZ54" s="308"/>
      <c r="TAA54" s="308"/>
      <c r="TAB54" s="308"/>
      <c r="TAC54" s="308"/>
      <c r="TAD54" s="308"/>
      <c r="TAE54" s="308"/>
      <c r="TAF54" s="308"/>
      <c r="TAG54" s="308"/>
      <c r="TAH54" s="308"/>
      <c r="TAI54" s="308"/>
      <c r="TAJ54" s="308"/>
      <c r="TAK54" s="308"/>
      <c r="TAL54" s="308"/>
      <c r="TAM54" s="308"/>
      <c r="TAN54" s="308"/>
      <c r="TAO54" s="308"/>
      <c r="TAP54" s="308"/>
      <c r="TAQ54" s="308"/>
      <c r="TAR54" s="308"/>
      <c r="TAS54" s="308"/>
      <c r="TAT54" s="308"/>
      <c r="TAU54" s="308"/>
      <c r="TAV54" s="308"/>
      <c r="TAW54" s="308"/>
      <c r="TAX54" s="308"/>
      <c r="TAY54" s="308"/>
      <c r="TAZ54" s="308"/>
      <c r="TBA54" s="308"/>
      <c r="TBB54" s="308"/>
      <c r="TBC54" s="308"/>
      <c r="TBD54" s="308"/>
      <c r="TBE54" s="308"/>
      <c r="TBF54" s="308"/>
      <c r="TBG54" s="308"/>
      <c r="TBH54" s="308"/>
      <c r="TBI54" s="308"/>
      <c r="TBJ54" s="308"/>
      <c r="TBK54" s="308"/>
      <c r="TBL54" s="308"/>
      <c r="TBM54" s="308"/>
      <c r="TBN54" s="308"/>
      <c r="TBO54" s="308"/>
      <c r="TBP54" s="308"/>
      <c r="TBQ54" s="308"/>
      <c r="TBR54" s="308"/>
      <c r="TBS54" s="308"/>
      <c r="TBT54" s="308"/>
      <c r="TBU54" s="308"/>
      <c r="TBV54" s="308"/>
      <c r="TBW54" s="308"/>
      <c r="TBX54" s="308"/>
      <c r="TBY54" s="308"/>
      <c r="TBZ54" s="308"/>
      <c r="TCA54" s="308"/>
      <c r="TCB54" s="308"/>
      <c r="TCC54" s="308"/>
      <c r="TCD54" s="308"/>
      <c r="TCE54" s="308"/>
      <c r="TCF54" s="308"/>
      <c r="TCG54" s="308"/>
      <c r="TCH54" s="308"/>
      <c r="TCI54" s="308"/>
      <c r="TCJ54" s="308"/>
      <c r="TCK54" s="308"/>
      <c r="TCL54" s="308"/>
      <c r="TCM54" s="308"/>
      <c r="TCN54" s="308"/>
      <c r="TCO54" s="308"/>
      <c r="TCP54" s="308"/>
      <c r="TCQ54" s="308"/>
      <c r="TCR54" s="308"/>
      <c r="TCS54" s="308"/>
      <c r="TCT54" s="308"/>
      <c r="TCU54" s="308"/>
      <c r="TCV54" s="308"/>
      <c r="TCW54" s="308"/>
      <c r="TCX54" s="308"/>
      <c r="TCY54" s="308"/>
      <c r="TCZ54" s="308"/>
      <c r="TDA54" s="308"/>
      <c r="TDB54" s="308"/>
      <c r="TDC54" s="308"/>
      <c r="TDD54" s="308"/>
      <c r="TDE54" s="308"/>
      <c r="TDF54" s="308"/>
      <c r="TDG54" s="308"/>
      <c r="TDH54" s="308"/>
      <c r="TDI54" s="308"/>
      <c r="TDJ54" s="308"/>
      <c r="TDK54" s="308"/>
      <c r="TDL54" s="308"/>
      <c r="TDM54" s="308"/>
      <c r="TDN54" s="308"/>
      <c r="TDO54" s="308"/>
      <c r="TDP54" s="308"/>
      <c r="TDQ54" s="308"/>
      <c r="TDR54" s="308"/>
      <c r="TDS54" s="308"/>
      <c r="TDT54" s="308"/>
      <c r="TDU54" s="308"/>
      <c r="TDV54" s="308"/>
      <c r="TDW54" s="308"/>
      <c r="TDX54" s="308"/>
      <c r="TDY54" s="308"/>
      <c r="TDZ54" s="308"/>
      <c r="TEA54" s="308"/>
      <c r="TEB54" s="308"/>
      <c r="TEC54" s="308"/>
      <c r="TED54" s="308"/>
      <c r="TEE54" s="308"/>
      <c r="TEF54" s="308"/>
      <c r="TEG54" s="308"/>
      <c r="TEH54" s="308"/>
      <c r="TEI54" s="308"/>
      <c r="TEJ54" s="308"/>
      <c r="TEK54" s="308"/>
      <c r="TEL54" s="308"/>
      <c r="TEM54" s="308"/>
      <c r="TEN54" s="308"/>
      <c r="TEO54" s="308"/>
      <c r="TEP54" s="308"/>
      <c r="TEQ54" s="308"/>
      <c r="TER54" s="308"/>
      <c r="TES54" s="308"/>
      <c r="TET54" s="308"/>
      <c r="TEU54" s="308"/>
      <c r="TEV54" s="308"/>
      <c r="TEW54" s="308"/>
      <c r="TEX54" s="308"/>
      <c r="TEY54" s="308"/>
      <c r="TEZ54" s="308"/>
      <c r="TFA54" s="308"/>
      <c r="TFB54" s="308"/>
      <c r="TFC54" s="308"/>
      <c r="TFD54" s="308"/>
      <c r="TFE54" s="308"/>
      <c r="TFF54" s="308"/>
      <c r="TFG54" s="308"/>
      <c r="TFH54" s="308"/>
      <c r="TFI54" s="308"/>
      <c r="TFJ54" s="308"/>
      <c r="TFK54" s="308"/>
      <c r="TFL54" s="308"/>
      <c r="TFM54" s="308"/>
      <c r="TFN54" s="308"/>
      <c r="TFO54" s="308"/>
      <c r="TFP54" s="308"/>
      <c r="TFQ54" s="308"/>
      <c r="TFR54" s="308"/>
      <c r="TFS54" s="308"/>
      <c r="TFT54" s="308"/>
      <c r="TFU54" s="308"/>
      <c r="TFV54" s="308"/>
      <c r="TFW54" s="308"/>
      <c r="TFX54" s="308"/>
      <c r="TFY54" s="308"/>
      <c r="TFZ54" s="308"/>
      <c r="TGA54" s="308"/>
      <c r="TGB54" s="308"/>
      <c r="TGC54" s="308"/>
      <c r="TGD54" s="308"/>
      <c r="TGE54" s="308"/>
      <c r="TGF54" s="308"/>
      <c r="TGG54" s="308"/>
      <c r="TGH54" s="308"/>
      <c r="TGI54" s="308"/>
      <c r="TGJ54" s="308"/>
      <c r="TGK54" s="308"/>
      <c r="TGL54" s="308"/>
      <c r="TGM54" s="308"/>
      <c r="TGN54" s="308"/>
      <c r="TGO54" s="308"/>
      <c r="TGP54" s="308"/>
      <c r="TGQ54" s="308"/>
      <c r="TGR54" s="308"/>
      <c r="TGS54" s="308"/>
      <c r="TGT54" s="308"/>
      <c r="TGU54" s="308"/>
      <c r="TGV54" s="308"/>
      <c r="TGW54" s="308"/>
      <c r="TGX54" s="308"/>
      <c r="TGY54" s="308"/>
      <c r="TGZ54" s="308"/>
      <c r="THA54" s="308"/>
      <c r="THB54" s="308"/>
      <c r="THC54" s="308"/>
      <c r="THD54" s="308"/>
      <c r="THE54" s="308"/>
      <c r="THF54" s="308"/>
      <c r="THG54" s="308"/>
      <c r="THH54" s="308"/>
      <c r="THI54" s="308"/>
      <c r="THJ54" s="308"/>
      <c r="THK54" s="308"/>
      <c r="THL54" s="308"/>
      <c r="THM54" s="308"/>
      <c r="THN54" s="308"/>
      <c r="THO54" s="308"/>
      <c r="THP54" s="308"/>
      <c r="THQ54" s="308"/>
      <c r="THR54" s="308"/>
      <c r="THS54" s="308"/>
      <c r="THT54" s="308"/>
      <c r="THU54" s="308"/>
      <c r="THV54" s="308"/>
      <c r="THW54" s="308"/>
      <c r="THX54" s="308"/>
      <c r="THY54" s="308"/>
      <c r="THZ54" s="308"/>
      <c r="TIA54" s="308"/>
      <c r="TIB54" s="308"/>
      <c r="TIC54" s="308"/>
      <c r="TID54" s="308"/>
      <c r="TIE54" s="308"/>
      <c r="TIF54" s="308"/>
      <c r="TIG54" s="308"/>
      <c r="TIH54" s="308"/>
      <c r="TII54" s="308"/>
      <c r="TIJ54" s="308"/>
      <c r="TIK54" s="308"/>
      <c r="TIL54" s="308"/>
      <c r="TIM54" s="308"/>
      <c r="TIN54" s="308"/>
      <c r="TIO54" s="308"/>
      <c r="TIP54" s="308"/>
      <c r="TIQ54" s="308"/>
      <c r="TIR54" s="308"/>
      <c r="TIS54" s="308"/>
      <c r="TIT54" s="308"/>
      <c r="TIU54" s="308"/>
      <c r="TIV54" s="308"/>
      <c r="TIW54" s="308"/>
      <c r="TIX54" s="308"/>
      <c r="TIY54" s="308"/>
      <c r="TIZ54" s="308"/>
      <c r="TJA54" s="308"/>
      <c r="TJB54" s="308"/>
      <c r="TJC54" s="308"/>
      <c r="TJD54" s="308"/>
      <c r="TJE54" s="308"/>
      <c r="TJF54" s="308"/>
      <c r="TJG54" s="308"/>
      <c r="TJH54" s="308"/>
      <c r="TJI54" s="308"/>
      <c r="TJJ54" s="308"/>
      <c r="TJK54" s="308"/>
      <c r="TJL54" s="308"/>
      <c r="TJM54" s="308"/>
      <c r="TJN54" s="308"/>
      <c r="TJO54" s="308"/>
      <c r="TJP54" s="308"/>
      <c r="TJQ54" s="308"/>
      <c r="TJR54" s="308"/>
      <c r="TJS54" s="308"/>
      <c r="TJT54" s="308"/>
      <c r="TJU54" s="308"/>
      <c r="TJV54" s="308"/>
      <c r="TJW54" s="308"/>
      <c r="TJX54" s="308"/>
      <c r="TJY54" s="308"/>
      <c r="TJZ54" s="308"/>
      <c r="TKA54" s="308"/>
      <c r="TKB54" s="308"/>
      <c r="TKC54" s="308"/>
      <c r="TKD54" s="308"/>
      <c r="TKE54" s="308"/>
      <c r="TKF54" s="308"/>
      <c r="TKG54" s="308"/>
      <c r="TKH54" s="308"/>
      <c r="TKI54" s="308"/>
      <c r="TKJ54" s="308"/>
      <c r="TKK54" s="308"/>
      <c r="TKL54" s="308"/>
      <c r="TKM54" s="308"/>
      <c r="TKN54" s="308"/>
      <c r="TKO54" s="308"/>
      <c r="TKP54" s="308"/>
      <c r="TKQ54" s="308"/>
      <c r="TKR54" s="308"/>
      <c r="TKS54" s="308"/>
      <c r="TKT54" s="308"/>
      <c r="TKU54" s="308"/>
      <c r="TKV54" s="308"/>
      <c r="TKW54" s="308"/>
      <c r="TKX54" s="308"/>
      <c r="TKY54" s="308"/>
      <c r="TKZ54" s="308"/>
      <c r="TLA54" s="308"/>
      <c r="TLB54" s="308"/>
      <c r="TLC54" s="308"/>
      <c r="TLD54" s="308"/>
      <c r="TLE54" s="308"/>
      <c r="TLF54" s="308"/>
      <c r="TLG54" s="308"/>
      <c r="TLH54" s="308"/>
      <c r="TLI54" s="308"/>
      <c r="TLJ54" s="308"/>
      <c r="TLK54" s="308"/>
      <c r="TLL54" s="308"/>
      <c r="TLM54" s="308"/>
      <c r="TLN54" s="308"/>
      <c r="TLO54" s="308"/>
      <c r="TLP54" s="308"/>
      <c r="TLQ54" s="308"/>
      <c r="TLR54" s="308"/>
      <c r="TLS54" s="308"/>
      <c r="TLT54" s="308"/>
      <c r="TLU54" s="308"/>
      <c r="TLV54" s="308"/>
      <c r="TLW54" s="308"/>
      <c r="TLX54" s="308"/>
      <c r="TLY54" s="308"/>
      <c r="TLZ54" s="308"/>
      <c r="TMA54" s="308"/>
      <c r="TMB54" s="308"/>
      <c r="TMC54" s="308"/>
      <c r="TMD54" s="308"/>
      <c r="TME54" s="308"/>
      <c r="TMF54" s="308"/>
      <c r="TMG54" s="308"/>
      <c r="TMH54" s="308"/>
      <c r="TMI54" s="308"/>
      <c r="TMJ54" s="308"/>
      <c r="TMK54" s="308"/>
      <c r="TML54" s="308"/>
      <c r="TMM54" s="308"/>
      <c r="TMN54" s="308"/>
      <c r="TMO54" s="308"/>
      <c r="TMP54" s="308"/>
      <c r="TMQ54" s="308"/>
      <c r="TMR54" s="308"/>
      <c r="TMS54" s="308"/>
      <c r="TMT54" s="308"/>
      <c r="TMU54" s="308"/>
      <c r="TMV54" s="308"/>
      <c r="TMW54" s="308"/>
      <c r="TMX54" s="308"/>
      <c r="TMY54" s="308"/>
      <c r="TMZ54" s="308"/>
      <c r="TNA54" s="308"/>
      <c r="TNB54" s="308"/>
      <c r="TNC54" s="308"/>
      <c r="TND54" s="308"/>
      <c r="TNE54" s="308"/>
      <c r="TNF54" s="308"/>
      <c r="TNG54" s="308"/>
      <c r="TNH54" s="308"/>
      <c r="TNI54" s="308"/>
      <c r="TNJ54" s="308"/>
      <c r="TNK54" s="308"/>
      <c r="TNL54" s="308"/>
      <c r="TNM54" s="308"/>
      <c r="TNN54" s="308"/>
      <c r="TNO54" s="308"/>
      <c r="TNP54" s="308"/>
      <c r="TNQ54" s="308"/>
      <c r="TNR54" s="308"/>
      <c r="TNS54" s="308"/>
      <c r="TNT54" s="308"/>
      <c r="TNU54" s="308"/>
      <c r="TNV54" s="308"/>
      <c r="TNW54" s="308"/>
      <c r="TNX54" s="308"/>
      <c r="TNY54" s="308"/>
      <c r="TNZ54" s="308"/>
      <c r="TOA54" s="308"/>
      <c r="TOB54" s="308"/>
      <c r="TOC54" s="308"/>
      <c r="TOD54" s="308"/>
      <c r="TOE54" s="308"/>
      <c r="TOF54" s="308"/>
      <c r="TOG54" s="308"/>
      <c r="TOH54" s="308"/>
      <c r="TOI54" s="308"/>
      <c r="TOJ54" s="308"/>
      <c r="TOK54" s="308"/>
      <c r="TOL54" s="308"/>
      <c r="TOM54" s="308"/>
      <c r="TON54" s="308"/>
      <c r="TOO54" s="308"/>
      <c r="TOP54" s="308"/>
      <c r="TOQ54" s="308"/>
      <c r="TOR54" s="308"/>
      <c r="TOS54" s="308"/>
      <c r="TOT54" s="308"/>
      <c r="TOU54" s="308"/>
      <c r="TOV54" s="308"/>
      <c r="TOW54" s="308"/>
      <c r="TOX54" s="308"/>
      <c r="TOY54" s="308"/>
      <c r="TOZ54" s="308"/>
      <c r="TPA54" s="308"/>
      <c r="TPB54" s="308"/>
      <c r="TPC54" s="308"/>
      <c r="TPD54" s="308"/>
      <c r="TPE54" s="308"/>
      <c r="TPF54" s="308"/>
      <c r="TPG54" s="308"/>
      <c r="TPH54" s="308"/>
      <c r="TPI54" s="308"/>
      <c r="TPJ54" s="308"/>
      <c r="TPK54" s="308"/>
      <c r="TPL54" s="308"/>
      <c r="TPM54" s="308"/>
      <c r="TPN54" s="308"/>
      <c r="TPO54" s="308"/>
      <c r="TPP54" s="308"/>
      <c r="TPQ54" s="308"/>
      <c r="TPR54" s="308"/>
      <c r="TPS54" s="308"/>
      <c r="TPT54" s="308"/>
      <c r="TPU54" s="308"/>
      <c r="TPV54" s="308"/>
      <c r="TPW54" s="308"/>
      <c r="TPX54" s="308"/>
      <c r="TPY54" s="308"/>
      <c r="TPZ54" s="308"/>
      <c r="TQA54" s="308"/>
      <c r="TQB54" s="308"/>
      <c r="TQC54" s="308"/>
      <c r="TQD54" s="308"/>
      <c r="TQE54" s="308"/>
      <c r="TQF54" s="308"/>
      <c r="TQG54" s="308"/>
      <c r="TQH54" s="308"/>
      <c r="TQI54" s="308"/>
      <c r="TQJ54" s="308"/>
      <c r="TQK54" s="308"/>
      <c r="TQL54" s="308"/>
      <c r="TQM54" s="308"/>
      <c r="TQN54" s="308"/>
      <c r="TQO54" s="308"/>
      <c r="TQP54" s="308"/>
      <c r="TQQ54" s="308"/>
      <c r="TQR54" s="308"/>
      <c r="TQS54" s="308"/>
      <c r="TQT54" s="308"/>
      <c r="TQU54" s="308"/>
      <c r="TQV54" s="308"/>
      <c r="TQW54" s="308"/>
      <c r="TQX54" s="308"/>
      <c r="TQY54" s="308"/>
      <c r="TQZ54" s="308"/>
      <c r="TRA54" s="308"/>
      <c r="TRB54" s="308"/>
      <c r="TRC54" s="308"/>
      <c r="TRD54" s="308"/>
      <c r="TRE54" s="308"/>
      <c r="TRF54" s="308"/>
      <c r="TRG54" s="308"/>
      <c r="TRH54" s="308"/>
      <c r="TRI54" s="308"/>
      <c r="TRJ54" s="308"/>
      <c r="TRK54" s="308"/>
      <c r="TRL54" s="308"/>
      <c r="TRM54" s="308"/>
      <c r="TRN54" s="308"/>
      <c r="TRO54" s="308"/>
      <c r="TRP54" s="308"/>
      <c r="TRQ54" s="308"/>
      <c r="TRR54" s="308"/>
      <c r="TRS54" s="308"/>
      <c r="TRT54" s="308"/>
      <c r="TRU54" s="308"/>
      <c r="TRV54" s="308"/>
      <c r="TRW54" s="308"/>
      <c r="TRX54" s="308"/>
      <c r="TRY54" s="308"/>
      <c r="TRZ54" s="308"/>
      <c r="TSA54" s="308"/>
      <c r="TSB54" s="308"/>
      <c r="TSC54" s="308"/>
      <c r="TSD54" s="308"/>
      <c r="TSE54" s="308"/>
      <c r="TSF54" s="308"/>
      <c r="TSG54" s="308"/>
      <c r="TSH54" s="308"/>
      <c r="TSI54" s="308"/>
      <c r="TSJ54" s="308"/>
      <c r="TSK54" s="308"/>
      <c r="TSL54" s="308"/>
      <c r="TSM54" s="308"/>
      <c r="TSN54" s="308"/>
      <c r="TSO54" s="308"/>
      <c r="TSP54" s="308"/>
      <c r="TSQ54" s="308"/>
      <c r="TSR54" s="308"/>
      <c r="TSS54" s="308"/>
      <c r="TST54" s="308"/>
      <c r="TSU54" s="308"/>
      <c r="TSV54" s="308"/>
      <c r="TSW54" s="308"/>
      <c r="TSX54" s="308"/>
      <c r="TSY54" s="308"/>
      <c r="TSZ54" s="308"/>
      <c r="TTA54" s="308"/>
      <c r="TTB54" s="308"/>
      <c r="TTC54" s="308"/>
      <c r="TTD54" s="308"/>
      <c r="TTE54" s="308"/>
      <c r="TTF54" s="308"/>
      <c r="TTG54" s="308"/>
      <c r="TTH54" s="308"/>
      <c r="TTI54" s="308"/>
      <c r="TTJ54" s="308"/>
      <c r="TTK54" s="308"/>
      <c r="TTL54" s="308"/>
      <c r="TTM54" s="308"/>
      <c r="TTN54" s="308"/>
      <c r="TTO54" s="308"/>
      <c r="TTP54" s="308"/>
      <c r="TTQ54" s="308"/>
      <c r="TTR54" s="308"/>
      <c r="TTS54" s="308"/>
      <c r="TTT54" s="308"/>
      <c r="TTU54" s="308"/>
      <c r="TTV54" s="308"/>
      <c r="TTW54" s="308"/>
      <c r="TTX54" s="308"/>
      <c r="TTY54" s="308"/>
      <c r="TTZ54" s="308"/>
      <c r="TUA54" s="308"/>
      <c r="TUB54" s="308"/>
      <c r="TUC54" s="308"/>
      <c r="TUD54" s="308"/>
      <c r="TUE54" s="308"/>
      <c r="TUF54" s="308"/>
      <c r="TUG54" s="308"/>
      <c r="TUH54" s="308"/>
      <c r="TUI54" s="308"/>
      <c r="TUJ54" s="308"/>
      <c r="TUK54" s="308"/>
      <c r="TUL54" s="308"/>
      <c r="TUM54" s="308"/>
      <c r="TUN54" s="308"/>
      <c r="TUO54" s="308"/>
      <c r="TUP54" s="308"/>
      <c r="TUQ54" s="308"/>
      <c r="TUR54" s="308"/>
      <c r="TUS54" s="308"/>
      <c r="TUT54" s="308"/>
      <c r="TUU54" s="308"/>
      <c r="TUV54" s="308"/>
      <c r="TUW54" s="308"/>
      <c r="TUX54" s="308"/>
      <c r="TUY54" s="308"/>
      <c r="TUZ54" s="308"/>
      <c r="TVA54" s="308"/>
      <c r="TVB54" s="308"/>
      <c r="TVC54" s="308"/>
      <c r="TVD54" s="308"/>
      <c r="TVE54" s="308"/>
      <c r="TVF54" s="308"/>
      <c r="TVG54" s="308"/>
      <c r="TVH54" s="308"/>
      <c r="TVI54" s="308"/>
      <c r="TVJ54" s="308"/>
      <c r="TVK54" s="308"/>
      <c r="TVL54" s="308"/>
      <c r="TVM54" s="308"/>
      <c r="TVN54" s="308"/>
      <c r="TVO54" s="308"/>
      <c r="TVP54" s="308"/>
      <c r="TVQ54" s="308"/>
      <c r="TVR54" s="308"/>
      <c r="TVS54" s="308"/>
      <c r="TVT54" s="308"/>
      <c r="TVU54" s="308"/>
      <c r="TVV54" s="308"/>
      <c r="TVW54" s="308"/>
      <c r="TVX54" s="308"/>
      <c r="TVY54" s="308"/>
      <c r="TVZ54" s="308"/>
      <c r="TWA54" s="308"/>
      <c r="TWB54" s="308"/>
      <c r="TWC54" s="308"/>
      <c r="TWD54" s="308"/>
      <c r="TWE54" s="308"/>
      <c r="TWF54" s="308"/>
      <c r="TWG54" s="308"/>
      <c r="TWH54" s="308"/>
      <c r="TWI54" s="308"/>
      <c r="TWJ54" s="308"/>
      <c r="TWK54" s="308"/>
      <c r="TWL54" s="308"/>
      <c r="TWM54" s="308"/>
      <c r="TWN54" s="308"/>
      <c r="TWO54" s="308"/>
      <c r="TWP54" s="308"/>
      <c r="TWQ54" s="308"/>
      <c r="TWR54" s="308"/>
      <c r="TWS54" s="308"/>
      <c r="TWT54" s="308"/>
      <c r="TWU54" s="308"/>
      <c r="TWV54" s="308"/>
      <c r="TWW54" s="308"/>
      <c r="TWX54" s="308"/>
      <c r="TWY54" s="308"/>
      <c r="TWZ54" s="308"/>
      <c r="TXA54" s="308"/>
      <c r="TXB54" s="308"/>
      <c r="TXC54" s="308"/>
      <c r="TXD54" s="308"/>
      <c r="TXE54" s="308"/>
      <c r="TXF54" s="308"/>
      <c r="TXG54" s="308"/>
      <c r="TXH54" s="308"/>
      <c r="TXI54" s="308"/>
      <c r="TXJ54" s="308"/>
      <c r="TXK54" s="308"/>
      <c r="TXL54" s="308"/>
      <c r="TXM54" s="308"/>
      <c r="TXN54" s="308"/>
      <c r="TXO54" s="308"/>
      <c r="TXP54" s="308"/>
      <c r="TXQ54" s="308"/>
      <c r="TXR54" s="308"/>
      <c r="TXS54" s="308"/>
      <c r="TXT54" s="308"/>
      <c r="TXU54" s="308"/>
      <c r="TXV54" s="308"/>
      <c r="TXW54" s="308"/>
      <c r="TXX54" s="308"/>
      <c r="TXY54" s="308"/>
      <c r="TXZ54" s="308"/>
      <c r="TYA54" s="308"/>
      <c r="TYB54" s="308"/>
      <c r="TYC54" s="308"/>
      <c r="TYD54" s="308"/>
      <c r="TYE54" s="308"/>
      <c r="TYF54" s="308"/>
      <c r="TYG54" s="308"/>
      <c r="TYH54" s="308"/>
      <c r="TYI54" s="308"/>
      <c r="TYJ54" s="308"/>
      <c r="TYK54" s="308"/>
      <c r="TYL54" s="308"/>
      <c r="TYM54" s="308"/>
      <c r="TYN54" s="308"/>
      <c r="TYO54" s="308"/>
      <c r="TYP54" s="308"/>
      <c r="TYQ54" s="308"/>
      <c r="TYR54" s="308"/>
      <c r="TYS54" s="308"/>
      <c r="TYT54" s="308"/>
      <c r="TYU54" s="308"/>
      <c r="TYV54" s="308"/>
      <c r="TYW54" s="308"/>
      <c r="TYX54" s="308"/>
      <c r="TYY54" s="308"/>
      <c r="TYZ54" s="308"/>
      <c r="TZA54" s="308"/>
      <c r="TZB54" s="308"/>
      <c r="TZC54" s="308"/>
      <c r="TZD54" s="308"/>
      <c r="TZE54" s="308"/>
      <c r="TZF54" s="308"/>
      <c r="TZG54" s="308"/>
      <c r="TZH54" s="308"/>
      <c r="TZI54" s="308"/>
      <c r="TZJ54" s="308"/>
      <c r="TZK54" s="308"/>
      <c r="TZL54" s="308"/>
      <c r="TZM54" s="308"/>
      <c r="TZN54" s="308"/>
      <c r="TZO54" s="308"/>
      <c r="TZP54" s="308"/>
      <c r="TZQ54" s="308"/>
      <c r="TZR54" s="308"/>
      <c r="TZS54" s="308"/>
      <c r="TZT54" s="308"/>
      <c r="TZU54" s="308"/>
      <c r="TZV54" s="308"/>
      <c r="TZW54" s="308"/>
      <c r="TZX54" s="308"/>
      <c r="TZY54" s="308"/>
      <c r="TZZ54" s="308"/>
      <c r="UAA54" s="308"/>
      <c r="UAB54" s="308"/>
      <c r="UAC54" s="308"/>
      <c r="UAD54" s="308"/>
      <c r="UAE54" s="308"/>
      <c r="UAF54" s="308"/>
      <c r="UAG54" s="308"/>
      <c r="UAH54" s="308"/>
      <c r="UAI54" s="308"/>
      <c r="UAJ54" s="308"/>
      <c r="UAK54" s="308"/>
      <c r="UAL54" s="308"/>
      <c r="UAM54" s="308"/>
      <c r="UAN54" s="308"/>
      <c r="UAO54" s="308"/>
      <c r="UAP54" s="308"/>
      <c r="UAQ54" s="308"/>
      <c r="UAR54" s="308"/>
      <c r="UAS54" s="308"/>
      <c r="UAT54" s="308"/>
      <c r="UAU54" s="308"/>
      <c r="UAV54" s="308"/>
      <c r="UAW54" s="308"/>
      <c r="UAX54" s="308"/>
      <c r="UAY54" s="308"/>
      <c r="UAZ54" s="308"/>
      <c r="UBA54" s="308"/>
      <c r="UBB54" s="308"/>
      <c r="UBC54" s="308"/>
      <c r="UBD54" s="308"/>
      <c r="UBE54" s="308"/>
      <c r="UBF54" s="308"/>
      <c r="UBG54" s="308"/>
      <c r="UBH54" s="308"/>
      <c r="UBI54" s="308"/>
      <c r="UBJ54" s="308"/>
      <c r="UBK54" s="308"/>
      <c r="UBL54" s="308"/>
      <c r="UBM54" s="308"/>
      <c r="UBN54" s="308"/>
      <c r="UBO54" s="308"/>
      <c r="UBP54" s="308"/>
      <c r="UBQ54" s="308"/>
      <c r="UBR54" s="308"/>
      <c r="UBS54" s="308"/>
      <c r="UBT54" s="308"/>
      <c r="UBU54" s="308"/>
      <c r="UBV54" s="308"/>
      <c r="UBW54" s="308"/>
      <c r="UBX54" s="308"/>
      <c r="UBY54" s="308"/>
      <c r="UBZ54" s="308"/>
      <c r="UCA54" s="308"/>
      <c r="UCB54" s="308"/>
      <c r="UCC54" s="308"/>
      <c r="UCD54" s="308"/>
      <c r="UCE54" s="308"/>
      <c r="UCF54" s="308"/>
      <c r="UCG54" s="308"/>
      <c r="UCH54" s="308"/>
      <c r="UCI54" s="308"/>
      <c r="UCJ54" s="308"/>
      <c r="UCK54" s="308"/>
      <c r="UCL54" s="308"/>
      <c r="UCM54" s="308"/>
      <c r="UCN54" s="308"/>
      <c r="UCO54" s="308"/>
      <c r="UCP54" s="308"/>
      <c r="UCQ54" s="308"/>
      <c r="UCR54" s="308"/>
      <c r="UCS54" s="308"/>
      <c r="UCT54" s="308"/>
      <c r="UCU54" s="308"/>
      <c r="UCV54" s="308"/>
      <c r="UCW54" s="308"/>
      <c r="UCX54" s="308"/>
      <c r="UCY54" s="308"/>
      <c r="UCZ54" s="308"/>
      <c r="UDA54" s="308"/>
      <c r="UDB54" s="308"/>
      <c r="UDC54" s="308"/>
      <c r="UDD54" s="308"/>
      <c r="UDE54" s="308"/>
      <c r="UDF54" s="308"/>
      <c r="UDG54" s="308"/>
      <c r="UDH54" s="308"/>
      <c r="UDI54" s="308"/>
      <c r="UDJ54" s="308"/>
      <c r="UDK54" s="308"/>
      <c r="UDL54" s="308"/>
      <c r="UDM54" s="308"/>
      <c r="UDN54" s="308"/>
      <c r="UDO54" s="308"/>
      <c r="UDP54" s="308"/>
      <c r="UDQ54" s="308"/>
      <c r="UDR54" s="308"/>
      <c r="UDS54" s="308"/>
      <c r="UDT54" s="308"/>
      <c r="UDU54" s="308"/>
      <c r="UDV54" s="308"/>
      <c r="UDW54" s="308"/>
      <c r="UDX54" s="308"/>
      <c r="UDY54" s="308"/>
      <c r="UDZ54" s="308"/>
      <c r="UEA54" s="308"/>
      <c r="UEB54" s="308"/>
      <c r="UEC54" s="308"/>
      <c r="UED54" s="308"/>
      <c r="UEE54" s="308"/>
      <c r="UEF54" s="308"/>
      <c r="UEG54" s="308"/>
      <c r="UEH54" s="308"/>
      <c r="UEI54" s="308"/>
      <c r="UEJ54" s="308"/>
      <c r="UEK54" s="308"/>
      <c r="UEL54" s="308"/>
      <c r="UEM54" s="308"/>
      <c r="UEN54" s="308"/>
      <c r="UEO54" s="308"/>
      <c r="UEP54" s="308"/>
      <c r="UEQ54" s="308"/>
      <c r="UER54" s="308"/>
      <c r="UES54" s="308"/>
      <c r="UET54" s="308"/>
      <c r="UEU54" s="308"/>
      <c r="UEV54" s="308"/>
      <c r="UEW54" s="308"/>
      <c r="UEX54" s="308"/>
      <c r="UEY54" s="308"/>
      <c r="UEZ54" s="308"/>
      <c r="UFA54" s="308"/>
      <c r="UFB54" s="308"/>
      <c r="UFC54" s="308"/>
      <c r="UFD54" s="308"/>
      <c r="UFE54" s="308"/>
      <c r="UFF54" s="308"/>
      <c r="UFG54" s="308"/>
      <c r="UFH54" s="308"/>
      <c r="UFI54" s="308"/>
      <c r="UFJ54" s="308"/>
      <c r="UFK54" s="308"/>
      <c r="UFL54" s="308"/>
      <c r="UFM54" s="308"/>
      <c r="UFN54" s="308"/>
      <c r="UFO54" s="308"/>
      <c r="UFP54" s="308"/>
      <c r="UFQ54" s="308"/>
      <c r="UFR54" s="308"/>
      <c r="UFS54" s="308"/>
      <c r="UFT54" s="308"/>
      <c r="UFU54" s="308"/>
      <c r="UFV54" s="308"/>
      <c r="UFW54" s="308"/>
      <c r="UFX54" s="308"/>
      <c r="UFY54" s="308"/>
      <c r="UFZ54" s="308"/>
      <c r="UGA54" s="308"/>
      <c r="UGB54" s="308"/>
      <c r="UGC54" s="308"/>
      <c r="UGD54" s="308"/>
      <c r="UGE54" s="308"/>
      <c r="UGF54" s="308"/>
      <c r="UGG54" s="308"/>
      <c r="UGH54" s="308"/>
      <c r="UGI54" s="308"/>
      <c r="UGJ54" s="308"/>
      <c r="UGK54" s="308"/>
      <c r="UGL54" s="308"/>
      <c r="UGM54" s="308"/>
      <c r="UGN54" s="308"/>
      <c r="UGO54" s="308"/>
      <c r="UGP54" s="308"/>
      <c r="UGQ54" s="308"/>
      <c r="UGR54" s="308"/>
      <c r="UGS54" s="308"/>
      <c r="UGT54" s="308"/>
      <c r="UGU54" s="308"/>
      <c r="UGV54" s="308"/>
      <c r="UGW54" s="308"/>
      <c r="UGX54" s="308"/>
      <c r="UGY54" s="308"/>
      <c r="UGZ54" s="308"/>
      <c r="UHA54" s="308"/>
      <c r="UHB54" s="308"/>
      <c r="UHC54" s="308"/>
      <c r="UHD54" s="308"/>
      <c r="UHE54" s="308"/>
      <c r="UHF54" s="308"/>
      <c r="UHG54" s="308"/>
      <c r="UHH54" s="308"/>
      <c r="UHI54" s="308"/>
      <c r="UHJ54" s="308"/>
      <c r="UHK54" s="308"/>
      <c r="UHL54" s="308"/>
      <c r="UHM54" s="308"/>
      <c r="UHN54" s="308"/>
      <c r="UHO54" s="308"/>
      <c r="UHP54" s="308"/>
      <c r="UHQ54" s="308"/>
      <c r="UHR54" s="308"/>
      <c r="UHS54" s="308"/>
      <c r="UHT54" s="308"/>
      <c r="UHU54" s="308"/>
      <c r="UHV54" s="308"/>
      <c r="UHW54" s="308"/>
      <c r="UHX54" s="308"/>
      <c r="UHY54" s="308"/>
      <c r="UHZ54" s="308"/>
      <c r="UIA54" s="308"/>
      <c r="UIB54" s="308"/>
      <c r="UIC54" s="308"/>
      <c r="UID54" s="308"/>
      <c r="UIE54" s="308"/>
      <c r="UIF54" s="308"/>
      <c r="UIG54" s="308"/>
      <c r="UIH54" s="308"/>
      <c r="UII54" s="308"/>
      <c r="UIJ54" s="308"/>
      <c r="UIK54" s="308"/>
      <c r="UIL54" s="308"/>
      <c r="UIM54" s="308"/>
      <c r="UIN54" s="308"/>
      <c r="UIO54" s="308"/>
      <c r="UIP54" s="308"/>
      <c r="UIQ54" s="308"/>
      <c r="UIR54" s="308"/>
      <c r="UIS54" s="308"/>
      <c r="UIT54" s="308"/>
      <c r="UIU54" s="308"/>
      <c r="UIV54" s="308"/>
      <c r="UIW54" s="308"/>
      <c r="UIX54" s="308"/>
      <c r="UIY54" s="308"/>
      <c r="UIZ54" s="308"/>
      <c r="UJA54" s="308"/>
      <c r="UJB54" s="308"/>
      <c r="UJC54" s="308"/>
      <c r="UJD54" s="308"/>
      <c r="UJE54" s="308"/>
      <c r="UJF54" s="308"/>
      <c r="UJG54" s="308"/>
      <c r="UJH54" s="308"/>
      <c r="UJI54" s="308"/>
      <c r="UJJ54" s="308"/>
      <c r="UJK54" s="308"/>
      <c r="UJL54" s="308"/>
      <c r="UJM54" s="308"/>
      <c r="UJN54" s="308"/>
      <c r="UJO54" s="308"/>
      <c r="UJP54" s="308"/>
      <c r="UJQ54" s="308"/>
      <c r="UJR54" s="308"/>
      <c r="UJS54" s="308"/>
      <c r="UJT54" s="308"/>
      <c r="UJU54" s="308"/>
      <c r="UJV54" s="308"/>
      <c r="UJW54" s="308"/>
      <c r="UJX54" s="308"/>
      <c r="UJY54" s="308"/>
      <c r="UJZ54" s="308"/>
      <c r="UKA54" s="308"/>
      <c r="UKB54" s="308"/>
      <c r="UKC54" s="308"/>
      <c r="UKD54" s="308"/>
      <c r="UKE54" s="308"/>
      <c r="UKF54" s="308"/>
      <c r="UKG54" s="308"/>
      <c r="UKH54" s="308"/>
      <c r="UKI54" s="308"/>
      <c r="UKJ54" s="308"/>
      <c r="UKK54" s="308"/>
      <c r="UKL54" s="308"/>
      <c r="UKM54" s="308"/>
      <c r="UKN54" s="308"/>
      <c r="UKO54" s="308"/>
      <c r="UKP54" s="308"/>
      <c r="UKQ54" s="308"/>
      <c r="UKR54" s="308"/>
      <c r="UKS54" s="308"/>
      <c r="UKT54" s="308"/>
      <c r="UKU54" s="308"/>
      <c r="UKV54" s="308"/>
      <c r="UKW54" s="308"/>
      <c r="UKX54" s="308"/>
      <c r="UKY54" s="308"/>
      <c r="UKZ54" s="308"/>
      <c r="ULA54" s="308"/>
      <c r="ULB54" s="308"/>
      <c r="ULC54" s="308"/>
      <c r="ULD54" s="308"/>
      <c r="ULE54" s="308"/>
      <c r="ULF54" s="308"/>
      <c r="ULG54" s="308"/>
      <c r="ULH54" s="308"/>
      <c r="ULI54" s="308"/>
      <c r="ULJ54" s="308"/>
      <c r="ULK54" s="308"/>
      <c r="ULL54" s="308"/>
      <c r="ULM54" s="308"/>
      <c r="ULN54" s="308"/>
      <c r="ULO54" s="308"/>
      <c r="ULP54" s="308"/>
      <c r="ULQ54" s="308"/>
      <c r="ULR54" s="308"/>
      <c r="ULS54" s="308"/>
      <c r="ULT54" s="308"/>
      <c r="ULU54" s="308"/>
      <c r="ULV54" s="308"/>
      <c r="ULW54" s="308"/>
      <c r="ULX54" s="308"/>
      <c r="ULY54" s="308"/>
      <c r="ULZ54" s="308"/>
      <c r="UMA54" s="308"/>
      <c r="UMB54" s="308"/>
      <c r="UMC54" s="308"/>
      <c r="UMD54" s="308"/>
      <c r="UME54" s="308"/>
      <c r="UMF54" s="308"/>
      <c r="UMG54" s="308"/>
      <c r="UMH54" s="308"/>
      <c r="UMI54" s="308"/>
      <c r="UMJ54" s="308"/>
      <c r="UMK54" s="308"/>
      <c r="UML54" s="308"/>
      <c r="UMM54" s="308"/>
      <c r="UMN54" s="308"/>
      <c r="UMO54" s="308"/>
      <c r="UMP54" s="308"/>
      <c r="UMQ54" s="308"/>
      <c r="UMR54" s="308"/>
      <c r="UMS54" s="308"/>
      <c r="UMT54" s="308"/>
      <c r="UMU54" s="308"/>
      <c r="UMV54" s="308"/>
      <c r="UMW54" s="308"/>
      <c r="UMX54" s="308"/>
      <c r="UMY54" s="308"/>
      <c r="UMZ54" s="308"/>
      <c r="UNA54" s="308"/>
      <c r="UNB54" s="308"/>
      <c r="UNC54" s="308"/>
      <c r="UND54" s="308"/>
      <c r="UNE54" s="308"/>
      <c r="UNF54" s="308"/>
      <c r="UNG54" s="308"/>
      <c r="UNH54" s="308"/>
      <c r="UNI54" s="308"/>
      <c r="UNJ54" s="308"/>
      <c r="UNK54" s="308"/>
      <c r="UNL54" s="308"/>
      <c r="UNM54" s="308"/>
      <c r="UNN54" s="308"/>
      <c r="UNO54" s="308"/>
      <c r="UNP54" s="308"/>
      <c r="UNQ54" s="308"/>
      <c r="UNR54" s="308"/>
      <c r="UNS54" s="308"/>
      <c r="UNT54" s="308"/>
      <c r="UNU54" s="308"/>
      <c r="UNV54" s="308"/>
      <c r="UNW54" s="308"/>
      <c r="UNX54" s="308"/>
      <c r="UNY54" s="308"/>
      <c r="UNZ54" s="308"/>
      <c r="UOA54" s="308"/>
      <c r="UOB54" s="308"/>
      <c r="UOC54" s="308"/>
      <c r="UOD54" s="308"/>
      <c r="UOE54" s="308"/>
      <c r="UOF54" s="308"/>
      <c r="UOG54" s="308"/>
      <c r="UOH54" s="308"/>
      <c r="UOI54" s="308"/>
      <c r="UOJ54" s="308"/>
      <c r="UOK54" s="308"/>
      <c r="UOL54" s="308"/>
      <c r="UOM54" s="308"/>
      <c r="UON54" s="308"/>
      <c r="UOO54" s="308"/>
      <c r="UOP54" s="308"/>
      <c r="UOQ54" s="308"/>
      <c r="UOR54" s="308"/>
      <c r="UOS54" s="308"/>
      <c r="UOT54" s="308"/>
      <c r="UOU54" s="308"/>
      <c r="UOV54" s="308"/>
      <c r="UOW54" s="308"/>
      <c r="UOX54" s="308"/>
      <c r="UOY54" s="308"/>
      <c r="UOZ54" s="308"/>
      <c r="UPA54" s="308"/>
      <c r="UPB54" s="308"/>
      <c r="UPC54" s="308"/>
      <c r="UPD54" s="308"/>
      <c r="UPE54" s="308"/>
      <c r="UPF54" s="308"/>
      <c r="UPG54" s="308"/>
      <c r="UPH54" s="308"/>
      <c r="UPI54" s="308"/>
      <c r="UPJ54" s="308"/>
      <c r="UPK54" s="308"/>
      <c r="UPL54" s="308"/>
      <c r="UPM54" s="308"/>
      <c r="UPN54" s="308"/>
      <c r="UPO54" s="308"/>
      <c r="UPP54" s="308"/>
      <c r="UPQ54" s="308"/>
      <c r="UPR54" s="308"/>
      <c r="UPS54" s="308"/>
      <c r="UPT54" s="308"/>
      <c r="UPU54" s="308"/>
      <c r="UPV54" s="308"/>
      <c r="UPW54" s="308"/>
      <c r="UPX54" s="308"/>
      <c r="UPY54" s="308"/>
      <c r="UPZ54" s="308"/>
      <c r="UQA54" s="308"/>
      <c r="UQB54" s="308"/>
      <c r="UQC54" s="308"/>
      <c r="UQD54" s="308"/>
      <c r="UQE54" s="308"/>
      <c r="UQF54" s="308"/>
      <c r="UQG54" s="308"/>
      <c r="UQH54" s="308"/>
      <c r="UQI54" s="308"/>
      <c r="UQJ54" s="308"/>
      <c r="UQK54" s="308"/>
      <c r="UQL54" s="308"/>
      <c r="UQM54" s="308"/>
      <c r="UQN54" s="308"/>
      <c r="UQO54" s="308"/>
      <c r="UQP54" s="308"/>
      <c r="UQQ54" s="308"/>
      <c r="UQR54" s="308"/>
      <c r="UQS54" s="308"/>
      <c r="UQT54" s="308"/>
      <c r="UQU54" s="308"/>
      <c r="UQV54" s="308"/>
      <c r="UQW54" s="308"/>
      <c r="UQX54" s="308"/>
      <c r="UQY54" s="308"/>
      <c r="UQZ54" s="308"/>
      <c r="URA54" s="308"/>
      <c r="URB54" s="308"/>
      <c r="URC54" s="308"/>
      <c r="URD54" s="308"/>
      <c r="URE54" s="308"/>
      <c r="URF54" s="308"/>
      <c r="URG54" s="308"/>
      <c r="URH54" s="308"/>
      <c r="URI54" s="308"/>
      <c r="URJ54" s="308"/>
      <c r="URK54" s="308"/>
      <c r="URL54" s="308"/>
      <c r="URM54" s="308"/>
      <c r="URN54" s="308"/>
      <c r="URO54" s="308"/>
      <c r="URP54" s="308"/>
      <c r="URQ54" s="308"/>
      <c r="URR54" s="308"/>
      <c r="URS54" s="308"/>
      <c r="URT54" s="308"/>
      <c r="URU54" s="308"/>
      <c r="URV54" s="308"/>
      <c r="URW54" s="308"/>
      <c r="URX54" s="308"/>
      <c r="URY54" s="308"/>
      <c r="URZ54" s="308"/>
      <c r="USA54" s="308"/>
      <c r="USB54" s="308"/>
      <c r="USC54" s="308"/>
      <c r="USD54" s="308"/>
      <c r="USE54" s="308"/>
      <c r="USF54" s="308"/>
      <c r="USG54" s="308"/>
      <c r="USH54" s="308"/>
      <c r="USI54" s="308"/>
      <c r="USJ54" s="308"/>
      <c r="USK54" s="308"/>
      <c r="USL54" s="308"/>
      <c r="USM54" s="308"/>
      <c r="USN54" s="308"/>
      <c r="USO54" s="308"/>
      <c r="USP54" s="308"/>
      <c r="USQ54" s="308"/>
      <c r="USR54" s="308"/>
      <c r="USS54" s="308"/>
      <c r="UST54" s="308"/>
      <c r="USU54" s="308"/>
      <c r="USV54" s="308"/>
      <c r="USW54" s="308"/>
      <c r="USX54" s="308"/>
      <c r="USY54" s="308"/>
      <c r="USZ54" s="308"/>
      <c r="UTA54" s="308"/>
      <c r="UTB54" s="308"/>
      <c r="UTC54" s="308"/>
      <c r="UTD54" s="308"/>
      <c r="UTE54" s="308"/>
      <c r="UTF54" s="308"/>
      <c r="UTG54" s="308"/>
      <c r="UTH54" s="308"/>
      <c r="UTI54" s="308"/>
      <c r="UTJ54" s="308"/>
      <c r="UTK54" s="308"/>
      <c r="UTL54" s="308"/>
      <c r="UTM54" s="308"/>
      <c r="UTN54" s="308"/>
      <c r="UTO54" s="308"/>
      <c r="UTP54" s="308"/>
      <c r="UTQ54" s="308"/>
      <c r="UTR54" s="308"/>
      <c r="UTS54" s="308"/>
      <c r="UTT54" s="308"/>
      <c r="UTU54" s="308"/>
      <c r="UTV54" s="308"/>
      <c r="UTW54" s="308"/>
      <c r="UTX54" s="308"/>
      <c r="UTY54" s="308"/>
      <c r="UTZ54" s="308"/>
      <c r="UUA54" s="308"/>
      <c r="UUB54" s="308"/>
      <c r="UUC54" s="308"/>
      <c r="UUD54" s="308"/>
      <c r="UUE54" s="308"/>
      <c r="UUF54" s="308"/>
      <c r="UUG54" s="308"/>
      <c r="UUH54" s="308"/>
      <c r="UUI54" s="308"/>
      <c r="UUJ54" s="308"/>
      <c r="UUK54" s="308"/>
      <c r="UUL54" s="308"/>
      <c r="UUM54" s="308"/>
      <c r="UUN54" s="308"/>
      <c r="UUO54" s="308"/>
      <c r="UUP54" s="308"/>
      <c r="UUQ54" s="308"/>
      <c r="UUR54" s="308"/>
      <c r="UUS54" s="308"/>
      <c r="UUT54" s="308"/>
      <c r="UUU54" s="308"/>
      <c r="UUV54" s="308"/>
      <c r="UUW54" s="308"/>
      <c r="UUX54" s="308"/>
      <c r="UUY54" s="308"/>
      <c r="UUZ54" s="308"/>
      <c r="UVA54" s="308"/>
      <c r="UVB54" s="308"/>
      <c r="UVC54" s="308"/>
      <c r="UVD54" s="308"/>
      <c r="UVE54" s="308"/>
      <c r="UVF54" s="308"/>
      <c r="UVG54" s="308"/>
      <c r="UVH54" s="308"/>
      <c r="UVI54" s="308"/>
      <c r="UVJ54" s="308"/>
      <c r="UVK54" s="308"/>
      <c r="UVL54" s="308"/>
      <c r="UVM54" s="308"/>
      <c r="UVN54" s="308"/>
      <c r="UVO54" s="308"/>
      <c r="UVP54" s="308"/>
      <c r="UVQ54" s="308"/>
      <c r="UVR54" s="308"/>
      <c r="UVS54" s="308"/>
      <c r="UVT54" s="308"/>
      <c r="UVU54" s="308"/>
      <c r="UVV54" s="308"/>
      <c r="UVW54" s="308"/>
      <c r="UVX54" s="308"/>
      <c r="UVY54" s="308"/>
      <c r="UVZ54" s="308"/>
      <c r="UWA54" s="308"/>
      <c r="UWB54" s="308"/>
      <c r="UWC54" s="308"/>
      <c r="UWD54" s="308"/>
      <c r="UWE54" s="308"/>
      <c r="UWF54" s="308"/>
      <c r="UWG54" s="308"/>
      <c r="UWH54" s="308"/>
      <c r="UWI54" s="308"/>
      <c r="UWJ54" s="308"/>
      <c r="UWK54" s="308"/>
      <c r="UWL54" s="308"/>
      <c r="UWM54" s="308"/>
      <c r="UWN54" s="308"/>
      <c r="UWO54" s="308"/>
      <c r="UWP54" s="308"/>
      <c r="UWQ54" s="308"/>
      <c r="UWR54" s="308"/>
      <c r="UWS54" s="308"/>
      <c r="UWT54" s="308"/>
      <c r="UWU54" s="308"/>
      <c r="UWV54" s="308"/>
      <c r="UWW54" s="308"/>
      <c r="UWX54" s="308"/>
      <c r="UWY54" s="308"/>
      <c r="UWZ54" s="308"/>
      <c r="UXA54" s="308"/>
      <c r="UXB54" s="308"/>
      <c r="UXC54" s="308"/>
      <c r="UXD54" s="308"/>
      <c r="UXE54" s="308"/>
      <c r="UXF54" s="308"/>
      <c r="UXG54" s="308"/>
      <c r="UXH54" s="308"/>
      <c r="UXI54" s="308"/>
      <c r="UXJ54" s="308"/>
      <c r="UXK54" s="308"/>
      <c r="UXL54" s="308"/>
      <c r="UXM54" s="308"/>
      <c r="UXN54" s="308"/>
      <c r="UXO54" s="308"/>
      <c r="UXP54" s="308"/>
      <c r="UXQ54" s="308"/>
      <c r="UXR54" s="308"/>
      <c r="UXS54" s="308"/>
      <c r="UXT54" s="308"/>
      <c r="UXU54" s="308"/>
      <c r="UXV54" s="308"/>
      <c r="UXW54" s="308"/>
      <c r="UXX54" s="308"/>
      <c r="UXY54" s="308"/>
      <c r="UXZ54" s="308"/>
      <c r="UYA54" s="308"/>
      <c r="UYB54" s="308"/>
      <c r="UYC54" s="308"/>
      <c r="UYD54" s="308"/>
      <c r="UYE54" s="308"/>
      <c r="UYF54" s="308"/>
      <c r="UYG54" s="308"/>
      <c r="UYH54" s="308"/>
      <c r="UYI54" s="308"/>
      <c r="UYJ54" s="308"/>
      <c r="UYK54" s="308"/>
      <c r="UYL54" s="308"/>
      <c r="UYM54" s="308"/>
      <c r="UYN54" s="308"/>
      <c r="UYO54" s="308"/>
      <c r="UYP54" s="308"/>
      <c r="UYQ54" s="308"/>
      <c r="UYR54" s="308"/>
      <c r="UYS54" s="308"/>
      <c r="UYT54" s="308"/>
      <c r="UYU54" s="308"/>
      <c r="UYV54" s="308"/>
      <c r="UYW54" s="308"/>
      <c r="UYX54" s="308"/>
      <c r="UYY54" s="308"/>
      <c r="UYZ54" s="308"/>
      <c r="UZA54" s="308"/>
      <c r="UZB54" s="308"/>
      <c r="UZC54" s="308"/>
      <c r="UZD54" s="308"/>
      <c r="UZE54" s="308"/>
      <c r="UZF54" s="308"/>
      <c r="UZG54" s="308"/>
      <c r="UZH54" s="308"/>
      <c r="UZI54" s="308"/>
      <c r="UZJ54" s="308"/>
      <c r="UZK54" s="308"/>
      <c r="UZL54" s="308"/>
      <c r="UZM54" s="308"/>
      <c r="UZN54" s="308"/>
      <c r="UZO54" s="308"/>
      <c r="UZP54" s="308"/>
      <c r="UZQ54" s="308"/>
      <c r="UZR54" s="308"/>
      <c r="UZS54" s="308"/>
      <c r="UZT54" s="308"/>
      <c r="UZU54" s="308"/>
      <c r="UZV54" s="308"/>
      <c r="UZW54" s="308"/>
      <c r="UZX54" s="308"/>
      <c r="UZY54" s="308"/>
      <c r="UZZ54" s="308"/>
      <c r="VAA54" s="308"/>
      <c r="VAB54" s="308"/>
      <c r="VAC54" s="308"/>
      <c r="VAD54" s="308"/>
      <c r="VAE54" s="308"/>
      <c r="VAF54" s="308"/>
      <c r="VAG54" s="308"/>
      <c r="VAH54" s="308"/>
      <c r="VAI54" s="308"/>
      <c r="VAJ54" s="308"/>
      <c r="VAK54" s="308"/>
      <c r="VAL54" s="308"/>
      <c r="VAM54" s="308"/>
      <c r="VAN54" s="308"/>
      <c r="VAO54" s="308"/>
      <c r="VAP54" s="308"/>
      <c r="VAQ54" s="308"/>
      <c r="VAR54" s="308"/>
      <c r="VAS54" s="308"/>
      <c r="VAT54" s="308"/>
      <c r="VAU54" s="308"/>
      <c r="VAV54" s="308"/>
      <c r="VAW54" s="308"/>
      <c r="VAX54" s="308"/>
      <c r="VAY54" s="308"/>
      <c r="VAZ54" s="308"/>
      <c r="VBA54" s="308"/>
      <c r="VBB54" s="308"/>
      <c r="VBC54" s="308"/>
      <c r="VBD54" s="308"/>
      <c r="VBE54" s="308"/>
      <c r="VBF54" s="308"/>
      <c r="VBG54" s="308"/>
      <c r="VBH54" s="308"/>
      <c r="VBI54" s="308"/>
      <c r="VBJ54" s="308"/>
      <c r="VBK54" s="308"/>
      <c r="VBL54" s="308"/>
      <c r="VBM54" s="308"/>
      <c r="VBN54" s="308"/>
      <c r="VBO54" s="308"/>
      <c r="VBP54" s="308"/>
      <c r="VBQ54" s="308"/>
      <c r="VBR54" s="308"/>
      <c r="VBS54" s="308"/>
      <c r="VBT54" s="308"/>
      <c r="VBU54" s="308"/>
      <c r="VBV54" s="308"/>
      <c r="VBW54" s="308"/>
      <c r="VBX54" s="308"/>
      <c r="VBY54" s="308"/>
      <c r="VBZ54" s="308"/>
      <c r="VCA54" s="308"/>
      <c r="VCB54" s="308"/>
      <c r="VCC54" s="308"/>
      <c r="VCD54" s="308"/>
      <c r="VCE54" s="308"/>
      <c r="VCF54" s="308"/>
      <c r="VCG54" s="308"/>
      <c r="VCH54" s="308"/>
      <c r="VCI54" s="308"/>
      <c r="VCJ54" s="308"/>
      <c r="VCK54" s="308"/>
      <c r="VCL54" s="308"/>
      <c r="VCM54" s="308"/>
      <c r="VCN54" s="308"/>
      <c r="VCO54" s="308"/>
      <c r="VCP54" s="308"/>
      <c r="VCQ54" s="308"/>
      <c r="VCR54" s="308"/>
      <c r="VCS54" s="308"/>
      <c r="VCT54" s="308"/>
      <c r="VCU54" s="308"/>
      <c r="VCV54" s="308"/>
      <c r="VCW54" s="308"/>
      <c r="VCX54" s="308"/>
      <c r="VCY54" s="308"/>
      <c r="VCZ54" s="308"/>
      <c r="VDA54" s="308"/>
      <c r="VDB54" s="308"/>
      <c r="VDC54" s="308"/>
      <c r="VDD54" s="308"/>
      <c r="VDE54" s="308"/>
      <c r="VDF54" s="308"/>
      <c r="VDG54" s="308"/>
      <c r="VDH54" s="308"/>
      <c r="VDI54" s="308"/>
      <c r="VDJ54" s="308"/>
      <c r="VDK54" s="308"/>
      <c r="VDL54" s="308"/>
      <c r="VDM54" s="308"/>
      <c r="VDN54" s="308"/>
      <c r="VDO54" s="308"/>
      <c r="VDP54" s="308"/>
      <c r="VDQ54" s="308"/>
      <c r="VDR54" s="308"/>
      <c r="VDS54" s="308"/>
      <c r="VDT54" s="308"/>
      <c r="VDU54" s="308"/>
      <c r="VDV54" s="308"/>
      <c r="VDW54" s="308"/>
      <c r="VDX54" s="308"/>
      <c r="VDY54" s="308"/>
      <c r="VDZ54" s="308"/>
      <c r="VEA54" s="308"/>
      <c r="VEB54" s="308"/>
      <c r="VEC54" s="308"/>
      <c r="VED54" s="308"/>
      <c r="VEE54" s="308"/>
      <c r="VEF54" s="308"/>
      <c r="VEG54" s="308"/>
      <c r="VEH54" s="308"/>
      <c r="VEI54" s="308"/>
      <c r="VEJ54" s="308"/>
      <c r="VEK54" s="308"/>
      <c r="VEL54" s="308"/>
      <c r="VEM54" s="308"/>
      <c r="VEN54" s="308"/>
      <c r="VEO54" s="308"/>
      <c r="VEP54" s="308"/>
      <c r="VEQ54" s="308"/>
      <c r="VER54" s="308"/>
      <c r="VES54" s="308"/>
      <c r="VET54" s="308"/>
      <c r="VEU54" s="308"/>
      <c r="VEV54" s="308"/>
      <c r="VEW54" s="308"/>
      <c r="VEX54" s="308"/>
      <c r="VEY54" s="308"/>
      <c r="VEZ54" s="308"/>
      <c r="VFA54" s="308"/>
      <c r="VFB54" s="308"/>
      <c r="VFC54" s="308"/>
      <c r="VFD54" s="308"/>
      <c r="VFE54" s="308"/>
      <c r="VFF54" s="308"/>
      <c r="VFG54" s="308"/>
      <c r="VFH54" s="308"/>
      <c r="VFI54" s="308"/>
      <c r="VFJ54" s="308"/>
      <c r="VFK54" s="308"/>
      <c r="VFL54" s="308"/>
      <c r="VFM54" s="308"/>
      <c r="VFN54" s="308"/>
      <c r="VFO54" s="308"/>
      <c r="VFP54" s="308"/>
      <c r="VFQ54" s="308"/>
      <c r="VFR54" s="308"/>
      <c r="VFS54" s="308"/>
      <c r="VFT54" s="308"/>
      <c r="VFU54" s="308"/>
      <c r="VFV54" s="308"/>
      <c r="VFW54" s="308"/>
      <c r="VFX54" s="308"/>
      <c r="VFY54" s="308"/>
      <c r="VFZ54" s="308"/>
      <c r="VGA54" s="308"/>
      <c r="VGB54" s="308"/>
      <c r="VGC54" s="308"/>
      <c r="VGD54" s="308"/>
      <c r="VGE54" s="308"/>
      <c r="VGF54" s="308"/>
      <c r="VGG54" s="308"/>
      <c r="VGH54" s="308"/>
      <c r="VGI54" s="308"/>
      <c r="VGJ54" s="308"/>
      <c r="VGK54" s="308"/>
      <c r="VGL54" s="308"/>
      <c r="VGM54" s="308"/>
      <c r="VGN54" s="308"/>
      <c r="VGO54" s="308"/>
      <c r="VGP54" s="308"/>
      <c r="VGQ54" s="308"/>
      <c r="VGR54" s="308"/>
      <c r="VGS54" s="308"/>
      <c r="VGT54" s="308"/>
      <c r="VGU54" s="308"/>
      <c r="VGV54" s="308"/>
      <c r="VGW54" s="308"/>
      <c r="VGX54" s="308"/>
      <c r="VGY54" s="308"/>
      <c r="VGZ54" s="308"/>
      <c r="VHA54" s="308"/>
      <c r="VHB54" s="308"/>
      <c r="VHC54" s="308"/>
      <c r="VHD54" s="308"/>
      <c r="VHE54" s="308"/>
      <c r="VHF54" s="308"/>
      <c r="VHG54" s="308"/>
      <c r="VHH54" s="308"/>
      <c r="VHI54" s="308"/>
      <c r="VHJ54" s="308"/>
      <c r="VHK54" s="308"/>
      <c r="VHL54" s="308"/>
      <c r="VHM54" s="308"/>
      <c r="VHN54" s="308"/>
      <c r="VHO54" s="308"/>
      <c r="VHP54" s="308"/>
      <c r="VHQ54" s="308"/>
      <c r="VHR54" s="308"/>
      <c r="VHS54" s="308"/>
      <c r="VHT54" s="308"/>
      <c r="VHU54" s="308"/>
      <c r="VHV54" s="308"/>
      <c r="VHW54" s="308"/>
      <c r="VHX54" s="308"/>
      <c r="VHY54" s="308"/>
      <c r="VHZ54" s="308"/>
      <c r="VIA54" s="308"/>
      <c r="VIB54" s="308"/>
      <c r="VIC54" s="308"/>
      <c r="VID54" s="308"/>
      <c r="VIE54" s="308"/>
      <c r="VIF54" s="308"/>
      <c r="VIG54" s="308"/>
      <c r="VIH54" s="308"/>
      <c r="VII54" s="308"/>
      <c r="VIJ54" s="308"/>
      <c r="VIK54" s="308"/>
      <c r="VIL54" s="308"/>
      <c r="VIM54" s="308"/>
      <c r="VIN54" s="308"/>
      <c r="VIO54" s="308"/>
      <c r="VIP54" s="308"/>
      <c r="VIQ54" s="308"/>
      <c r="VIR54" s="308"/>
      <c r="VIS54" s="308"/>
      <c r="VIT54" s="308"/>
      <c r="VIU54" s="308"/>
      <c r="VIV54" s="308"/>
      <c r="VIW54" s="308"/>
      <c r="VIX54" s="308"/>
      <c r="VIY54" s="308"/>
      <c r="VIZ54" s="308"/>
      <c r="VJA54" s="308"/>
      <c r="VJB54" s="308"/>
      <c r="VJC54" s="308"/>
      <c r="VJD54" s="308"/>
      <c r="VJE54" s="308"/>
      <c r="VJF54" s="308"/>
      <c r="VJG54" s="308"/>
      <c r="VJH54" s="308"/>
      <c r="VJI54" s="308"/>
      <c r="VJJ54" s="308"/>
      <c r="VJK54" s="308"/>
      <c r="VJL54" s="308"/>
      <c r="VJM54" s="308"/>
      <c r="VJN54" s="308"/>
      <c r="VJO54" s="308"/>
      <c r="VJP54" s="308"/>
      <c r="VJQ54" s="308"/>
      <c r="VJR54" s="308"/>
      <c r="VJS54" s="308"/>
      <c r="VJT54" s="308"/>
      <c r="VJU54" s="308"/>
      <c r="VJV54" s="308"/>
      <c r="VJW54" s="308"/>
      <c r="VJX54" s="308"/>
      <c r="VJY54" s="308"/>
      <c r="VJZ54" s="308"/>
      <c r="VKA54" s="308"/>
      <c r="VKB54" s="308"/>
      <c r="VKC54" s="308"/>
      <c r="VKD54" s="308"/>
      <c r="VKE54" s="308"/>
      <c r="VKF54" s="308"/>
      <c r="VKG54" s="308"/>
      <c r="VKH54" s="308"/>
      <c r="VKI54" s="308"/>
      <c r="VKJ54" s="308"/>
      <c r="VKK54" s="308"/>
      <c r="VKL54" s="308"/>
      <c r="VKM54" s="308"/>
      <c r="VKN54" s="308"/>
      <c r="VKO54" s="308"/>
      <c r="VKP54" s="308"/>
      <c r="VKQ54" s="308"/>
      <c r="VKR54" s="308"/>
      <c r="VKS54" s="308"/>
      <c r="VKT54" s="308"/>
      <c r="VKU54" s="308"/>
      <c r="VKV54" s="308"/>
      <c r="VKW54" s="308"/>
      <c r="VKX54" s="308"/>
      <c r="VKY54" s="308"/>
      <c r="VKZ54" s="308"/>
      <c r="VLA54" s="308"/>
      <c r="VLB54" s="308"/>
      <c r="VLC54" s="308"/>
      <c r="VLD54" s="308"/>
      <c r="VLE54" s="308"/>
      <c r="VLF54" s="308"/>
      <c r="VLG54" s="308"/>
      <c r="VLH54" s="308"/>
      <c r="VLI54" s="308"/>
      <c r="VLJ54" s="308"/>
      <c r="VLK54" s="308"/>
      <c r="VLL54" s="308"/>
      <c r="VLM54" s="308"/>
      <c r="VLN54" s="308"/>
      <c r="VLO54" s="308"/>
      <c r="VLP54" s="308"/>
      <c r="VLQ54" s="308"/>
      <c r="VLR54" s="308"/>
      <c r="VLS54" s="308"/>
      <c r="VLT54" s="308"/>
      <c r="VLU54" s="308"/>
      <c r="VLV54" s="308"/>
      <c r="VLW54" s="308"/>
      <c r="VLX54" s="308"/>
      <c r="VLY54" s="308"/>
      <c r="VLZ54" s="308"/>
      <c r="VMA54" s="308"/>
      <c r="VMB54" s="308"/>
      <c r="VMC54" s="308"/>
      <c r="VMD54" s="308"/>
      <c r="VME54" s="308"/>
      <c r="VMF54" s="308"/>
      <c r="VMG54" s="308"/>
      <c r="VMH54" s="308"/>
      <c r="VMI54" s="308"/>
      <c r="VMJ54" s="308"/>
      <c r="VMK54" s="308"/>
      <c r="VML54" s="308"/>
      <c r="VMM54" s="308"/>
      <c r="VMN54" s="308"/>
      <c r="VMO54" s="308"/>
      <c r="VMP54" s="308"/>
      <c r="VMQ54" s="308"/>
      <c r="VMR54" s="308"/>
      <c r="VMS54" s="308"/>
      <c r="VMT54" s="308"/>
      <c r="VMU54" s="308"/>
      <c r="VMV54" s="308"/>
      <c r="VMW54" s="308"/>
      <c r="VMX54" s="308"/>
      <c r="VMY54" s="308"/>
      <c r="VMZ54" s="308"/>
      <c r="VNA54" s="308"/>
      <c r="VNB54" s="308"/>
      <c r="VNC54" s="308"/>
      <c r="VND54" s="308"/>
      <c r="VNE54" s="308"/>
      <c r="VNF54" s="308"/>
      <c r="VNG54" s="308"/>
      <c r="VNH54" s="308"/>
      <c r="VNI54" s="308"/>
      <c r="VNJ54" s="308"/>
      <c r="VNK54" s="308"/>
      <c r="VNL54" s="308"/>
      <c r="VNM54" s="308"/>
      <c r="VNN54" s="308"/>
      <c r="VNO54" s="308"/>
      <c r="VNP54" s="308"/>
      <c r="VNQ54" s="308"/>
      <c r="VNR54" s="308"/>
      <c r="VNS54" s="308"/>
      <c r="VNT54" s="308"/>
      <c r="VNU54" s="308"/>
      <c r="VNV54" s="308"/>
      <c r="VNW54" s="308"/>
      <c r="VNX54" s="308"/>
      <c r="VNY54" s="308"/>
      <c r="VNZ54" s="308"/>
      <c r="VOA54" s="308"/>
      <c r="VOB54" s="308"/>
      <c r="VOC54" s="308"/>
      <c r="VOD54" s="308"/>
      <c r="VOE54" s="308"/>
      <c r="VOF54" s="308"/>
      <c r="VOG54" s="308"/>
      <c r="VOH54" s="308"/>
      <c r="VOI54" s="308"/>
      <c r="VOJ54" s="308"/>
      <c r="VOK54" s="308"/>
      <c r="VOL54" s="308"/>
      <c r="VOM54" s="308"/>
      <c r="VON54" s="308"/>
      <c r="VOO54" s="308"/>
      <c r="VOP54" s="308"/>
      <c r="VOQ54" s="308"/>
      <c r="VOR54" s="308"/>
      <c r="VOS54" s="308"/>
      <c r="VOT54" s="308"/>
      <c r="VOU54" s="308"/>
      <c r="VOV54" s="308"/>
      <c r="VOW54" s="308"/>
      <c r="VOX54" s="308"/>
      <c r="VOY54" s="308"/>
      <c r="VOZ54" s="308"/>
      <c r="VPA54" s="308"/>
      <c r="VPB54" s="308"/>
      <c r="VPC54" s="308"/>
      <c r="VPD54" s="308"/>
      <c r="VPE54" s="308"/>
      <c r="VPF54" s="308"/>
      <c r="VPG54" s="308"/>
      <c r="VPH54" s="308"/>
      <c r="VPI54" s="308"/>
      <c r="VPJ54" s="308"/>
      <c r="VPK54" s="308"/>
      <c r="VPL54" s="308"/>
      <c r="VPM54" s="308"/>
      <c r="VPN54" s="308"/>
      <c r="VPO54" s="308"/>
      <c r="VPP54" s="308"/>
      <c r="VPQ54" s="308"/>
      <c r="VPR54" s="308"/>
      <c r="VPS54" s="308"/>
      <c r="VPT54" s="308"/>
      <c r="VPU54" s="308"/>
      <c r="VPV54" s="308"/>
      <c r="VPW54" s="308"/>
      <c r="VPX54" s="308"/>
      <c r="VPY54" s="308"/>
      <c r="VPZ54" s="308"/>
      <c r="VQA54" s="308"/>
      <c r="VQB54" s="308"/>
      <c r="VQC54" s="308"/>
      <c r="VQD54" s="308"/>
      <c r="VQE54" s="308"/>
      <c r="VQF54" s="308"/>
      <c r="VQG54" s="308"/>
      <c r="VQH54" s="308"/>
      <c r="VQI54" s="308"/>
      <c r="VQJ54" s="308"/>
      <c r="VQK54" s="308"/>
      <c r="VQL54" s="308"/>
      <c r="VQM54" s="308"/>
      <c r="VQN54" s="308"/>
      <c r="VQO54" s="308"/>
      <c r="VQP54" s="308"/>
      <c r="VQQ54" s="308"/>
      <c r="VQR54" s="308"/>
      <c r="VQS54" s="308"/>
      <c r="VQT54" s="308"/>
      <c r="VQU54" s="308"/>
      <c r="VQV54" s="308"/>
      <c r="VQW54" s="308"/>
      <c r="VQX54" s="308"/>
      <c r="VQY54" s="308"/>
      <c r="VQZ54" s="308"/>
      <c r="VRA54" s="308"/>
      <c r="VRB54" s="308"/>
      <c r="VRC54" s="308"/>
      <c r="VRD54" s="308"/>
      <c r="VRE54" s="308"/>
      <c r="VRF54" s="308"/>
      <c r="VRG54" s="308"/>
      <c r="VRH54" s="308"/>
      <c r="VRI54" s="308"/>
      <c r="VRJ54" s="308"/>
      <c r="VRK54" s="308"/>
      <c r="VRL54" s="308"/>
      <c r="VRM54" s="308"/>
      <c r="VRN54" s="308"/>
      <c r="VRO54" s="308"/>
      <c r="VRP54" s="308"/>
      <c r="VRQ54" s="308"/>
      <c r="VRR54" s="308"/>
      <c r="VRS54" s="308"/>
      <c r="VRT54" s="308"/>
      <c r="VRU54" s="308"/>
      <c r="VRV54" s="308"/>
      <c r="VRW54" s="308"/>
      <c r="VRX54" s="308"/>
      <c r="VRY54" s="308"/>
      <c r="VRZ54" s="308"/>
      <c r="VSA54" s="308"/>
      <c r="VSB54" s="308"/>
      <c r="VSC54" s="308"/>
      <c r="VSD54" s="308"/>
      <c r="VSE54" s="308"/>
      <c r="VSF54" s="308"/>
      <c r="VSG54" s="308"/>
      <c r="VSH54" s="308"/>
      <c r="VSI54" s="308"/>
      <c r="VSJ54" s="308"/>
      <c r="VSK54" s="308"/>
      <c r="VSL54" s="308"/>
      <c r="VSM54" s="308"/>
      <c r="VSN54" s="308"/>
      <c r="VSO54" s="308"/>
      <c r="VSP54" s="308"/>
      <c r="VSQ54" s="308"/>
      <c r="VSR54" s="308"/>
      <c r="VSS54" s="308"/>
      <c r="VST54" s="308"/>
      <c r="VSU54" s="308"/>
      <c r="VSV54" s="308"/>
      <c r="VSW54" s="308"/>
      <c r="VSX54" s="308"/>
      <c r="VSY54" s="308"/>
      <c r="VSZ54" s="308"/>
      <c r="VTA54" s="308"/>
      <c r="VTB54" s="308"/>
      <c r="VTC54" s="308"/>
      <c r="VTD54" s="308"/>
      <c r="VTE54" s="308"/>
      <c r="VTF54" s="308"/>
      <c r="VTG54" s="308"/>
      <c r="VTH54" s="308"/>
      <c r="VTI54" s="308"/>
      <c r="VTJ54" s="308"/>
      <c r="VTK54" s="308"/>
      <c r="VTL54" s="308"/>
      <c r="VTM54" s="308"/>
      <c r="VTN54" s="308"/>
      <c r="VTO54" s="308"/>
      <c r="VTP54" s="308"/>
      <c r="VTQ54" s="308"/>
      <c r="VTR54" s="308"/>
      <c r="VTS54" s="308"/>
      <c r="VTT54" s="308"/>
      <c r="VTU54" s="308"/>
      <c r="VTV54" s="308"/>
      <c r="VTW54" s="308"/>
      <c r="VTX54" s="308"/>
      <c r="VTY54" s="308"/>
      <c r="VTZ54" s="308"/>
      <c r="VUA54" s="308"/>
      <c r="VUB54" s="308"/>
      <c r="VUC54" s="308"/>
      <c r="VUD54" s="308"/>
      <c r="VUE54" s="308"/>
      <c r="VUF54" s="308"/>
      <c r="VUG54" s="308"/>
      <c r="VUH54" s="308"/>
      <c r="VUI54" s="308"/>
      <c r="VUJ54" s="308"/>
      <c r="VUK54" s="308"/>
      <c r="VUL54" s="308"/>
      <c r="VUM54" s="308"/>
      <c r="VUN54" s="308"/>
      <c r="VUO54" s="308"/>
      <c r="VUP54" s="308"/>
      <c r="VUQ54" s="308"/>
      <c r="VUR54" s="308"/>
      <c r="VUS54" s="308"/>
      <c r="VUT54" s="308"/>
      <c r="VUU54" s="308"/>
      <c r="VUV54" s="308"/>
      <c r="VUW54" s="308"/>
      <c r="VUX54" s="308"/>
      <c r="VUY54" s="308"/>
      <c r="VUZ54" s="308"/>
      <c r="VVA54" s="308"/>
      <c r="VVB54" s="308"/>
      <c r="VVC54" s="308"/>
      <c r="VVD54" s="308"/>
      <c r="VVE54" s="308"/>
      <c r="VVF54" s="308"/>
      <c r="VVG54" s="308"/>
      <c r="VVH54" s="308"/>
      <c r="VVI54" s="308"/>
      <c r="VVJ54" s="308"/>
      <c r="VVK54" s="308"/>
      <c r="VVL54" s="308"/>
      <c r="VVM54" s="308"/>
      <c r="VVN54" s="308"/>
      <c r="VVO54" s="308"/>
      <c r="VVP54" s="308"/>
      <c r="VVQ54" s="308"/>
      <c r="VVR54" s="308"/>
      <c r="VVS54" s="308"/>
      <c r="VVT54" s="308"/>
      <c r="VVU54" s="308"/>
      <c r="VVV54" s="308"/>
      <c r="VVW54" s="308"/>
      <c r="VVX54" s="308"/>
      <c r="VVY54" s="308"/>
      <c r="VVZ54" s="308"/>
      <c r="VWA54" s="308"/>
      <c r="VWB54" s="308"/>
      <c r="VWC54" s="308"/>
      <c r="VWD54" s="308"/>
      <c r="VWE54" s="308"/>
      <c r="VWF54" s="308"/>
      <c r="VWG54" s="308"/>
      <c r="VWH54" s="308"/>
      <c r="VWI54" s="308"/>
      <c r="VWJ54" s="308"/>
      <c r="VWK54" s="308"/>
      <c r="VWL54" s="308"/>
      <c r="VWM54" s="308"/>
      <c r="VWN54" s="308"/>
      <c r="VWO54" s="308"/>
      <c r="VWP54" s="308"/>
      <c r="VWQ54" s="308"/>
      <c r="VWR54" s="308"/>
      <c r="VWS54" s="308"/>
      <c r="VWT54" s="308"/>
      <c r="VWU54" s="308"/>
      <c r="VWV54" s="308"/>
      <c r="VWW54" s="308"/>
      <c r="VWX54" s="308"/>
      <c r="VWY54" s="308"/>
      <c r="VWZ54" s="308"/>
      <c r="VXA54" s="308"/>
      <c r="VXB54" s="308"/>
      <c r="VXC54" s="308"/>
      <c r="VXD54" s="308"/>
      <c r="VXE54" s="308"/>
      <c r="VXF54" s="308"/>
      <c r="VXG54" s="308"/>
      <c r="VXH54" s="308"/>
      <c r="VXI54" s="308"/>
      <c r="VXJ54" s="308"/>
      <c r="VXK54" s="308"/>
      <c r="VXL54" s="308"/>
      <c r="VXM54" s="308"/>
      <c r="VXN54" s="308"/>
      <c r="VXO54" s="308"/>
      <c r="VXP54" s="308"/>
      <c r="VXQ54" s="308"/>
      <c r="VXR54" s="308"/>
      <c r="VXS54" s="308"/>
      <c r="VXT54" s="308"/>
      <c r="VXU54" s="308"/>
      <c r="VXV54" s="308"/>
      <c r="VXW54" s="308"/>
      <c r="VXX54" s="308"/>
      <c r="VXY54" s="308"/>
      <c r="VXZ54" s="308"/>
      <c r="VYA54" s="308"/>
      <c r="VYB54" s="308"/>
      <c r="VYC54" s="308"/>
      <c r="VYD54" s="308"/>
      <c r="VYE54" s="308"/>
      <c r="VYF54" s="308"/>
      <c r="VYG54" s="308"/>
      <c r="VYH54" s="308"/>
      <c r="VYI54" s="308"/>
      <c r="VYJ54" s="308"/>
      <c r="VYK54" s="308"/>
      <c r="VYL54" s="308"/>
      <c r="VYM54" s="308"/>
      <c r="VYN54" s="308"/>
      <c r="VYO54" s="308"/>
      <c r="VYP54" s="308"/>
      <c r="VYQ54" s="308"/>
      <c r="VYR54" s="308"/>
      <c r="VYS54" s="308"/>
      <c r="VYT54" s="308"/>
      <c r="VYU54" s="308"/>
      <c r="VYV54" s="308"/>
      <c r="VYW54" s="308"/>
      <c r="VYX54" s="308"/>
      <c r="VYY54" s="308"/>
      <c r="VYZ54" s="308"/>
      <c r="VZA54" s="308"/>
      <c r="VZB54" s="308"/>
      <c r="VZC54" s="308"/>
      <c r="VZD54" s="308"/>
      <c r="VZE54" s="308"/>
      <c r="VZF54" s="308"/>
      <c r="VZG54" s="308"/>
      <c r="VZH54" s="308"/>
      <c r="VZI54" s="308"/>
      <c r="VZJ54" s="308"/>
      <c r="VZK54" s="308"/>
      <c r="VZL54" s="308"/>
      <c r="VZM54" s="308"/>
      <c r="VZN54" s="308"/>
      <c r="VZO54" s="308"/>
      <c r="VZP54" s="308"/>
      <c r="VZQ54" s="308"/>
      <c r="VZR54" s="308"/>
      <c r="VZS54" s="308"/>
      <c r="VZT54" s="308"/>
      <c r="VZU54" s="308"/>
      <c r="VZV54" s="308"/>
      <c r="VZW54" s="308"/>
      <c r="VZX54" s="308"/>
      <c r="VZY54" s="308"/>
      <c r="VZZ54" s="308"/>
      <c r="WAA54" s="308"/>
      <c r="WAB54" s="308"/>
      <c r="WAC54" s="308"/>
      <c r="WAD54" s="308"/>
      <c r="WAE54" s="308"/>
      <c r="WAF54" s="308"/>
      <c r="WAG54" s="308"/>
      <c r="WAH54" s="308"/>
      <c r="WAI54" s="308"/>
      <c r="WAJ54" s="308"/>
      <c r="WAK54" s="308"/>
      <c r="WAL54" s="308"/>
      <c r="WAM54" s="308"/>
      <c r="WAN54" s="308"/>
      <c r="WAO54" s="308"/>
      <c r="WAP54" s="308"/>
      <c r="WAQ54" s="308"/>
      <c r="WAR54" s="308"/>
      <c r="WAS54" s="308"/>
      <c r="WAT54" s="308"/>
      <c r="WAU54" s="308"/>
      <c r="WAV54" s="308"/>
      <c r="WAW54" s="308"/>
      <c r="WAX54" s="308"/>
      <c r="WAY54" s="308"/>
      <c r="WAZ54" s="308"/>
      <c r="WBA54" s="308"/>
      <c r="WBB54" s="308"/>
      <c r="WBC54" s="308"/>
      <c r="WBD54" s="308"/>
      <c r="WBE54" s="308"/>
      <c r="WBF54" s="308"/>
      <c r="WBG54" s="308"/>
      <c r="WBH54" s="308"/>
      <c r="WBI54" s="308"/>
      <c r="WBJ54" s="308"/>
      <c r="WBK54" s="308"/>
      <c r="WBL54" s="308"/>
      <c r="WBM54" s="308"/>
      <c r="WBN54" s="308"/>
      <c r="WBO54" s="308"/>
      <c r="WBP54" s="308"/>
      <c r="WBQ54" s="308"/>
      <c r="WBR54" s="308"/>
      <c r="WBS54" s="308"/>
      <c r="WBT54" s="308"/>
      <c r="WBU54" s="308"/>
      <c r="WBV54" s="308"/>
      <c r="WBW54" s="308"/>
      <c r="WBX54" s="308"/>
      <c r="WBY54" s="308"/>
      <c r="WBZ54" s="308"/>
      <c r="WCA54" s="308"/>
      <c r="WCB54" s="308"/>
      <c r="WCC54" s="308"/>
      <c r="WCD54" s="308"/>
      <c r="WCE54" s="308"/>
      <c r="WCF54" s="308"/>
      <c r="WCG54" s="308"/>
      <c r="WCH54" s="308"/>
      <c r="WCI54" s="308"/>
      <c r="WCJ54" s="308"/>
      <c r="WCK54" s="308"/>
      <c r="WCL54" s="308"/>
      <c r="WCM54" s="308"/>
      <c r="WCN54" s="308"/>
      <c r="WCO54" s="308"/>
      <c r="WCP54" s="308"/>
      <c r="WCQ54" s="308"/>
      <c r="WCR54" s="308"/>
      <c r="WCS54" s="308"/>
      <c r="WCT54" s="308"/>
      <c r="WCU54" s="308"/>
      <c r="WCV54" s="308"/>
      <c r="WCW54" s="308"/>
      <c r="WCX54" s="308"/>
      <c r="WCY54" s="308"/>
      <c r="WCZ54" s="308"/>
      <c r="WDA54" s="308"/>
      <c r="WDB54" s="308"/>
      <c r="WDC54" s="308"/>
      <c r="WDD54" s="308"/>
      <c r="WDE54" s="308"/>
      <c r="WDF54" s="308"/>
      <c r="WDG54" s="308"/>
      <c r="WDH54" s="308"/>
      <c r="WDI54" s="308"/>
      <c r="WDJ54" s="308"/>
      <c r="WDK54" s="308"/>
      <c r="WDL54" s="308"/>
      <c r="WDM54" s="308"/>
      <c r="WDN54" s="308"/>
      <c r="WDO54" s="308"/>
      <c r="WDP54" s="308"/>
      <c r="WDQ54" s="308"/>
      <c r="WDR54" s="308"/>
      <c r="WDS54" s="308"/>
      <c r="WDT54" s="308"/>
      <c r="WDU54" s="308"/>
      <c r="WDV54" s="308"/>
      <c r="WDW54" s="308"/>
      <c r="WDX54" s="308"/>
      <c r="WDY54" s="308"/>
      <c r="WDZ54" s="308"/>
      <c r="WEA54" s="308"/>
      <c r="WEB54" s="308"/>
      <c r="WEC54" s="308"/>
      <c r="WED54" s="308"/>
      <c r="WEE54" s="308"/>
      <c r="WEF54" s="308"/>
      <c r="WEG54" s="308"/>
      <c r="WEH54" s="308"/>
      <c r="WEI54" s="308"/>
      <c r="WEJ54" s="308"/>
      <c r="WEK54" s="308"/>
      <c r="WEL54" s="308"/>
      <c r="WEM54" s="308"/>
      <c r="WEN54" s="308"/>
      <c r="WEO54" s="308"/>
      <c r="WEP54" s="308"/>
      <c r="WEQ54" s="308"/>
      <c r="WER54" s="308"/>
      <c r="WES54" s="308"/>
      <c r="WET54" s="308"/>
      <c r="WEU54" s="308"/>
      <c r="WEV54" s="308"/>
      <c r="WEW54" s="308"/>
      <c r="WEX54" s="308"/>
      <c r="WEY54" s="308"/>
      <c r="WEZ54" s="308"/>
      <c r="WFA54" s="308"/>
      <c r="WFB54" s="308"/>
      <c r="WFC54" s="308"/>
      <c r="WFD54" s="308"/>
      <c r="WFE54" s="308"/>
      <c r="WFF54" s="308"/>
      <c r="WFG54" s="308"/>
      <c r="WFH54" s="308"/>
      <c r="WFI54" s="308"/>
      <c r="WFJ54" s="308"/>
      <c r="WFK54" s="308"/>
      <c r="WFL54" s="308"/>
      <c r="WFM54" s="308"/>
      <c r="WFN54" s="308"/>
      <c r="WFO54" s="308"/>
      <c r="WFP54" s="308"/>
      <c r="WFQ54" s="308"/>
      <c r="WFR54" s="308"/>
      <c r="WFS54" s="308"/>
      <c r="WFT54" s="308"/>
      <c r="WFU54" s="308"/>
      <c r="WFV54" s="308"/>
      <c r="WFW54" s="308"/>
      <c r="WFX54" s="308"/>
      <c r="WFY54" s="308"/>
      <c r="WFZ54" s="308"/>
      <c r="WGA54" s="308"/>
      <c r="WGB54" s="308"/>
      <c r="WGC54" s="308"/>
      <c r="WGD54" s="308"/>
      <c r="WGE54" s="308"/>
      <c r="WGF54" s="308"/>
      <c r="WGG54" s="308"/>
      <c r="WGH54" s="308"/>
      <c r="WGI54" s="308"/>
      <c r="WGJ54" s="308"/>
      <c r="WGK54" s="308"/>
      <c r="WGL54" s="308"/>
      <c r="WGM54" s="308"/>
      <c r="WGN54" s="308"/>
      <c r="WGO54" s="308"/>
      <c r="WGP54" s="308"/>
      <c r="WGQ54" s="308"/>
      <c r="WGR54" s="308"/>
      <c r="WGS54" s="308"/>
      <c r="WGT54" s="308"/>
      <c r="WGU54" s="308"/>
      <c r="WGV54" s="308"/>
      <c r="WGW54" s="308"/>
      <c r="WGX54" s="308"/>
      <c r="WGY54" s="308"/>
      <c r="WGZ54" s="308"/>
      <c r="WHA54" s="308"/>
      <c r="WHB54" s="308"/>
      <c r="WHC54" s="308"/>
      <c r="WHD54" s="308"/>
      <c r="WHE54" s="308"/>
      <c r="WHF54" s="308"/>
      <c r="WHG54" s="308"/>
      <c r="WHH54" s="308"/>
      <c r="WHI54" s="308"/>
      <c r="WHJ54" s="308"/>
      <c r="WHK54" s="308"/>
      <c r="WHL54" s="308"/>
      <c r="WHM54" s="308"/>
      <c r="WHN54" s="308"/>
      <c r="WHO54" s="308"/>
      <c r="WHP54" s="308"/>
      <c r="WHQ54" s="308"/>
      <c r="WHR54" s="308"/>
      <c r="WHS54" s="308"/>
      <c r="WHT54" s="308"/>
      <c r="WHU54" s="308"/>
      <c r="WHV54" s="308"/>
      <c r="WHW54" s="308"/>
      <c r="WHX54" s="308"/>
      <c r="WHY54" s="308"/>
      <c r="WHZ54" s="308"/>
      <c r="WIA54" s="308"/>
      <c r="WIB54" s="308"/>
      <c r="WIC54" s="308"/>
      <c r="WID54" s="308"/>
      <c r="WIE54" s="308"/>
      <c r="WIF54" s="308"/>
      <c r="WIG54" s="308"/>
      <c r="WIH54" s="308"/>
      <c r="WII54" s="308"/>
      <c r="WIJ54" s="308"/>
      <c r="WIK54" s="308"/>
      <c r="WIL54" s="308"/>
      <c r="WIM54" s="308"/>
      <c r="WIN54" s="308"/>
      <c r="WIO54" s="308"/>
      <c r="WIP54" s="308"/>
      <c r="WIQ54" s="308"/>
      <c r="WIR54" s="308"/>
      <c r="WIS54" s="308"/>
      <c r="WIT54" s="308"/>
      <c r="WIU54" s="308"/>
      <c r="WIV54" s="308"/>
      <c r="WIW54" s="308"/>
      <c r="WIX54" s="308"/>
      <c r="WIY54" s="308"/>
      <c r="WIZ54" s="308"/>
      <c r="WJA54" s="308"/>
      <c r="WJB54" s="308"/>
      <c r="WJC54" s="308"/>
      <c r="WJD54" s="308"/>
      <c r="WJE54" s="308"/>
      <c r="WJF54" s="308"/>
      <c r="WJG54" s="308"/>
      <c r="WJH54" s="308"/>
      <c r="WJI54" s="308"/>
      <c r="WJJ54" s="308"/>
      <c r="WJK54" s="308"/>
      <c r="WJL54" s="308"/>
      <c r="WJM54" s="308"/>
      <c r="WJN54" s="308"/>
      <c r="WJO54" s="308"/>
      <c r="WJP54" s="308"/>
      <c r="WJQ54" s="308"/>
      <c r="WJR54" s="308"/>
      <c r="WJS54" s="308"/>
      <c r="WJT54" s="308"/>
      <c r="WJU54" s="308"/>
      <c r="WJV54" s="308"/>
      <c r="WJW54" s="308"/>
      <c r="WJX54" s="308"/>
      <c r="WJY54" s="308"/>
      <c r="WJZ54" s="308"/>
      <c r="WKA54" s="308"/>
      <c r="WKB54" s="308"/>
      <c r="WKC54" s="308"/>
      <c r="WKD54" s="308"/>
      <c r="WKE54" s="308"/>
      <c r="WKF54" s="308"/>
      <c r="WKG54" s="308"/>
      <c r="WKH54" s="308"/>
      <c r="WKI54" s="308"/>
      <c r="WKJ54" s="308"/>
      <c r="WKK54" s="308"/>
      <c r="WKL54" s="308"/>
      <c r="WKM54" s="308"/>
      <c r="WKN54" s="308"/>
      <c r="WKO54" s="308"/>
      <c r="WKP54" s="308"/>
      <c r="WKQ54" s="308"/>
      <c r="WKR54" s="308"/>
      <c r="WKS54" s="308"/>
      <c r="WKT54" s="308"/>
      <c r="WKU54" s="308"/>
      <c r="WKV54" s="308"/>
      <c r="WKW54" s="308"/>
      <c r="WKX54" s="308"/>
      <c r="WKY54" s="308"/>
      <c r="WKZ54" s="308"/>
      <c r="WLA54" s="308"/>
      <c r="WLB54" s="308"/>
      <c r="WLC54" s="308"/>
      <c r="WLD54" s="308"/>
      <c r="WLE54" s="308"/>
      <c r="WLF54" s="308"/>
      <c r="WLG54" s="308"/>
      <c r="WLH54" s="308"/>
      <c r="WLI54" s="308"/>
      <c r="WLJ54" s="308"/>
      <c r="WLK54" s="308"/>
      <c r="WLL54" s="308"/>
      <c r="WLM54" s="308"/>
      <c r="WLN54" s="308"/>
      <c r="WLO54" s="308"/>
      <c r="WLP54" s="308"/>
      <c r="WLQ54" s="308"/>
      <c r="WLR54" s="308"/>
      <c r="WLS54" s="308"/>
      <c r="WLT54" s="308"/>
      <c r="WLU54" s="308"/>
      <c r="WLV54" s="308"/>
      <c r="WLW54" s="308"/>
      <c r="WLX54" s="308"/>
      <c r="WLY54" s="308"/>
      <c r="WLZ54" s="308"/>
      <c r="WMA54" s="308"/>
      <c r="WMB54" s="308"/>
      <c r="WMC54" s="308"/>
      <c r="WMD54" s="308"/>
      <c r="WME54" s="308"/>
      <c r="WMF54" s="308"/>
      <c r="WMG54" s="308"/>
      <c r="WMH54" s="308"/>
      <c r="WMI54" s="308"/>
      <c r="WMJ54" s="308"/>
      <c r="WMK54" s="308"/>
      <c r="WML54" s="308"/>
      <c r="WMM54" s="308"/>
      <c r="WMN54" s="308"/>
      <c r="WMO54" s="308"/>
      <c r="WMP54" s="308"/>
      <c r="WMQ54" s="308"/>
      <c r="WMR54" s="308"/>
      <c r="WMS54" s="308"/>
      <c r="WMT54" s="308"/>
      <c r="WMU54" s="308"/>
      <c r="WMV54" s="308"/>
      <c r="WMW54" s="308"/>
      <c r="WMX54" s="308"/>
      <c r="WMY54" s="308"/>
      <c r="WMZ54" s="308"/>
      <c r="WNA54" s="308"/>
      <c r="WNB54" s="308"/>
      <c r="WNC54" s="308"/>
      <c r="WND54" s="308"/>
      <c r="WNE54" s="308"/>
      <c r="WNF54" s="308"/>
      <c r="WNG54" s="308"/>
      <c r="WNH54" s="308"/>
      <c r="WNI54" s="308"/>
      <c r="WNJ54" s="308"/>
      <c r="WNK54" s="308"/>
      <c r="WNL54" s="308"/>
      <c r="WNM54" s="308"/>
      <c r="WNN54" s="308"/>
      <c r="WNO54" s="308"/>
      <c r="WNP54" s="308"/>
      <c r="WNQ54" s="308"/>
      <c r="WNR54" s="308"/>
      <c r="WNS54" s="308"/>
      <c r="WNT54" s="308"/>
      <c r="WNU54" s="308"/>
      <c r="WNV54" s="308"/>
      <c r="WNW54" s="308"/>
      <c r="WNX54" s="308"/>
      <c r="WNY54" s="308"/>
      <c r="WNZ54" s="308"/>
      <c r="WOA54" s="308"/>
      <c r="WOB54" s="308"/>
      <c r="WOC54" s="308"/>
      <c r="WOD54" s="308"/>
      <c r="WOE54" s="308"/>
      <c r="WOF54" s="308"/>
      <c r="WOG54" s="308"/>
      <c r="WOH54" s="308"/>
      <c r="WOI54" s="308"/>
      <c r="WOJ54" s="308"/>
      <c r="WOK54" s="308"/>
      <c r="WOL54" s="308"/>
      <c r="WOM54" s="308"/>
      <c r="WON54" s="308"/>
      <c r="WOO54" s="308"/>
      <c r="WOP54" s="308"/>
      <c r="WOQ54" s="308"/>
      <c r="WOR54" s="308"/>
      <c r="WOS54" s="308"/>
      <c r="WOT54" s="308"/>
      <c r="WOU54" s="308"/>
      <c r="WOV54" s="308"/>
      <c r="WOW54" s="308"/>
      <c r="WOX54" s="308"/>
      <c r="WOY54" s="308"/>
      <c r="WOZ54" s="308"/>
      <c r="WPA54" s="308"/>
      <c r="WPB54" s="308"/>
      <c r="WPC54" s="308"/>
      <c r="WPD54" s="308"/>
      <c r="WPE54" s="308"/>
      <c r="WPF54" s="308"/>
      <c r="WPG54" s="308"/>
      <c r="WPH54" s="308"/>
      <c r="WPI54" s="308"/>
      <c r="WPJ54" s="308"/>
      <c r="WPK54" s="308"/>
      <c r="WPL54" s="308"/>
      <c r="WPM54" s="308"/>
      <c r="WPN54" s="308"/>
      <c r="WPO54" s="308"/>
      <c r="WPP54" s="308"/>
      <c r="WPQ54" s="308"/>
      <c r="WPR54" s="308"/>
      <c r="WPS54" s="308"/>
      <c r="WPT54" s="308"/>
      <c r="WPU54" s="308"/>
      <c r="WPV54" s="308"/>
      <c r="WPW54" s="308"/>
      <c r="WPX54" s="308"/>
      <c r="WPY54" s="308"/>
      <c r="WPZ54" s="308"/>
      <c r="WQA54" s="308"/>
      <c r="WQB54" s="308"/>
      <c r="WQC54" s="308"/>
      <c r="WQD54" s="308"/>
      <c r="WQE54" s="308"/>
      <c r="WQF54" s="308"/>
      <c r="WQG54" s="308"/>
      <c r="WQH54" s="308"/>
      <c r="WQI54" s="308"/>
      <c r="WQJ54" s="308"/>
      <c r="WQK54" s="308"/>
      <c r="WQL54" s="308"/>
      <c r="WQM54" s="308"/>
      <c r="WQN54" s="308"/>
      <c r="WQO54" s="308"/>
      <c r="WQP54" s="308"/>
      <c r="WQQ54" s="308"/>
      <c r="WQR54" s="308"/>
      <c r="WQS54" s="308"/>
      <c r="WQT54" s="308"/>
      <c r="WQU54" s="308"/>
      <c r="WQV54" s="308"/>
      <c r="WQW54" s="308"/>
      <c r="WQX54" s="308"/>
      <c r="WQY54" s="308"/>
      <c r="WQZ54" s="308"/>
      <c r="WRA54" s="308"/>
      <c r="WRB54" s="308"/>
      <c r="WRC54" s="308"/>
      <c r="WRD54" s="308"/>
      <c r="WRE54" s="308"/>
      <c r="WRF54" s="308"/>
      <c r="WRG54" s="308"/>
      <c r="WRH54" s="308"/>
      <c r="WRI54" s="308"/>
      <c r="WRJ54" s="308"/>
      <c r="WRK54" s="308"/>
      <c r="WRL54" s="308"/>
      <c r="WRM54" s="308"/>
      <c r="WRN54" s="308"/>
      <c r="WRO54" s="308"/>
      <c r="WRP54" s="308"/>
      <c r="WRQ54" s="308"/>
      <c r="WRR54" s="308"/>
      <c r="WRS54" s="308"/>
      <c r="WRT54" s="308"/>
      <c r="WRU54" s="308"/>
      <c r="WRV54" s="308"/>
      <c r="WRW54" s="308"/>
      <c r="WRX54" s="308"/>
      <c r="WRY54" s="308"/>
      <c r="WRZ54" s="308"/>
      <c r="WSA54" s="308"/>
      <c r="WSB54" s="308"/>
      <c r="WSC54" s="308"/>
      <c r="WSD54" s="308"/>
      <c r="WSE54" s="308"/>
      <c r="WSF54" s="308"/>
      <c r="WSG54" s="308"/>
      <c r="WSH54" s="308"/>
      <c r="WSI54" s="308"/>
      <c r="WSJ54" s="308"/>
      <c r="WSK54" s="308"/>
      <c r="WSL54" s="308"/>
      <c r="WSM54" s="308"/>
      <c r="WSN54" s="308"/>
      <c r="WSO54" s="308"/>
      <c r="WSP54" s="308"/>
      <c r="WSQ54" s="308"/>
      <c r="WSR54" s="308"/>
      <c r="WSS54" s="308"/>
      <c r="WST54" s="308"/>
      <c r="WSU54" s="308"/>
      <c r="WSV54" s="308"/>
      <c r="WSW54" s="308"/>
      <c r="WSX54" s="308"/>
      <c r="WSY54" s="308"/>
      <c r="WSZ54" s="308"/>
      <c r="WTA54" s="308"/>
      <c r="WTB54" s="308"/>
      <c r="WTC54" s="308"/>
      <c r="WTD54" s="308"/>
      <c r="WTE54" s="308"/>
      <c r="WTF54" s="308"/>
      <c r="WTG54" s="308"/>
      <c r="WTH54" s="308"/>
      <c r="WTI54" s="308"/>
      <c r="WTJ54" s="308"/>
      <c r="WTK54" s="308"/>
      <c r="WTL54" s="308"/>
      <c r="WTM54" s="308"/>
      <c r="WTN54" s="308"/>
      <c r="WTO54" s="308"/>
      <c r="WTP54" s="308"/>
      <c r="WTQ54" s="308"/>
      <c r="WTR54" s="308"/>
      <c r="WTS54" s="308"/>
      <c r="WTT54" s="308"/>
      <c r="WTU54" s="308"/>
      <c r="WTV54" s="308"/>
      <c r="WTW54" s="308"/>
      <c r="WTX54" s="308"/>
      <c r="WTY54" s="308"/>
      <c r="WTZ54" s="308"/>
      <c r="WUA54" s="308"/>
      <c r="WUB54" s="308"/>
      <c r="WUC54" s="308"/>
      <c r="WUD54" s="308"/>
      <c r="WUE54" s="308"/>
      <c r="WUF54" s="308"/>
      <c r="WUG54" s="308"/>
      <c r="WUH54" s="308"/>
      <c r="WUI54" s="308"/>
      <c r="WUJ54" s="308"/>
      <c r="WUK54" s="308"/>
      <c r="WUL54" s="308"/>
      <c r="WUM54" s="308"/>
      <c r="WUN54" s="308"/>
      <c r="WUO54" s="308"/>
      <c r="WUP54" s="308"/>
      <c r="WUQ54" s="308"/>
      <c r="WUR54" s="308"/>
      <c r="WUS54" s="308"/>
      <c r="WUT54" s="308"/>
      <c r="WUU54" s="308"/>
      <c r="WUV54" s="308"/>
      <c r="WUW54" s="308"/>
      <c r="WUX54" s="308"/>
      <c r="WUY54" s="308"/>
      <c r="WUZ54" s="308"/>
      <c r="WVA54" s="308"/>
      <c r="WVB54" s="308"/>
      <c r="WVC54" s="308"/>
      <c r="WVD54" s="308"/>
      <c r="WVE54" s="308"/>
      <c r="WVF54" s="308"/>
      <c r="WVG54" s="308"/>
      <c r="WVH54" s="308"/>
      <c r="WVI54" s="308"/>
      <c r="WVJ54" s="308"/>
      <c r="WVK54" s="308"/>
      <c r="WVL54" s="308"/>
      <c r="WVM54" s="308"/>
      <c r="WVN54" s="308"/>
      <c r="WVO54" s="308"/>
      <c r="WVP54" s="308"/>
      <c r="WVQ54" s="308"/>
      <c r="WVR54" s="308"/>
      <c r="WVS54" s="308"/>
      <c r="WVT54" s="308"/>
      <c r="WVU54" s="308"/>
      <c r="WVV54" s="308"/>
      <c r="WVW54" s="308"/>
      <c r="WVX54" s="308"/>
      <c r="WVY54" s="308"/>
    </row>
    <row r="55" spans="2:16145" s="357" customFormat="1" ht="12" customHeight="1" x14ac:dyDescent="0.25">
      <c r="B55" s="308"/>
      <c r="C55" s="308"/>
      <c r="D55" s="308"/>
      <c r="E55" s="308"/>
      <c r="F55" s="308"/>
      <c r="G55" s="308"/>
      <c r="H55" s="308"/>
      <c r="I55" s="308"/>
      <c r="J55" s="308"/>
      <c r="K55" s="308"/>
      <c r="L55" s="308"/>
      <c r="M55" s="308"/>
      <c r="N55" s="308"/>
      <c r="O55" s="308"/>
      <c r="P55" s="308"/>
      <c r="Q55" s="308"/>
      <c r="R55" s="308"/>
      <c r="S55" s="308"/>
      <c r="T55" s="308"/>
      <c r="U55" s="308"/>
      <c r="V55" s="308"/>
      <c r="W55" s="308"/>
      <c r="X55" s="308"/>
      <c r="Y55" s="308"/>
      <c r="Z55" s="308"/>
      <c r="AA55" s="308"/>
      <c r="AB55" s="308"/>
      <c r="AC55" s="308"/>
      <c r="AD55" s="308"/>
      <c r="AE55" s="308"/>
      <c r="AF55" s="308"/>
      <c r="AG55" s="308"/>
      <c r="AH55" s="308"/>
      <c r="AI55" s="308"/>
      <c r="AJ55" s="308"/>
      <c r="AK55" s="308"/>
      <c r="AL55" s="308"/>
      <c r="AM55" s="308"/>
      <c r="AN55" s="308"/>
      <c r="AO55" s="308"/>
      <c r="AP55" s="308"/>
      <c r="AQ55" s="308"/>
      <c r="AR55" s="308"/>
      <c r="AS55" s="308"/>
      <c r="AT55" s="308"/>
      <c r="AU55" s="308"/>
      <c r="AV55" s="308"/>
      <c r="AW55" s="308"/>
      <c r="AX55" s="308"/>
      <c r="AY55" s="308"/>
      <c r="AZ55" s="308"/>
      <c r="BA55" s="308"/>
      <c r="BB55" s="308"/>
      <c r="BC55" s="308"/>
      <c r="BD55" s="308"/>
      <c r="BE55" s="308"/>
      <c r="BF55" s="308"/>
      <c r="BG55" s="308"/>
      <c r="BH55" s="308"/>
      <c r="BI55" s="308"/>
      <c r="BJ55" s="308"/>
      <c r="BK55" s="308"/>
      <c r="BL55" s="308"/>
      <c r="BM55" s="308"/>
      <c r="BN55" s="308"/>
      <c r="BO55" s="308"/>
      <c r="BP55" s="308"/>
      <c r="BQ55" s="308"/>
      <c r="BR55" s="308"/>
      <c r="BS55" s="308"/>
      <c r="BT55" s="308"/>
      <c r="BU55" s="308"/>
      <c r="BV55" s="308"/>
      <c r="BW55" s="308"/>
      <c r="BX55" s="308"/>
      <c r="BY55" s="308"/>
      <c r="BZ55" s="308"/>
      <c r="CA55" s="308"/>
      <c r="CB55" s="308"/>
      <c r="CC55" s="308"/>
      <c r="CD55" s="308"/>
      <c r="CE55" s="308"/>
      <c r="CF55" s="308"/>
      <c r="CG55" s="308"/>
      <c r="CH55" s="308"/>
      <c r="CI55" s="308"/>
      <c r="CJ55" s="308"/>
      <c r="CK55" s="308"/>
      <c r="CL55" s="308"/>
      <c r="CM55" s="308"/>
      <c r="CN55" s="308"/>
      <c r="CO55" s="308"/>
      <c r="CP55" s="308"/>
      <c r="CQ55" s="308"/>
      <c r="CR55" s="308"/>
      <c r="CS55" s="308"/>
      <c r="CT55" s="308"/>
      <c r="CU55" s="308"/>
      <c r="CV55" s="308"/>
      <c r="CW55" s="308"/>
      <c r="CX55" s="308"/>
      <c r="CY55" s="308"/>
      <c r="CZ55" s="308"/>
      <c r="DA55" s="308"/>
      <c r="DB55" s="308"/>
      <c r="DC55" s="308"/>
      <c r="DD55" s="308"/>
      <c r="DE55" s="308"/>
      <c r="DF55" s="308"/>
      <c r="DG55" s="308"/>
      <c r="DH55" s="308"/>
      <c r="DI55" s="308"/>
      <c r="DJ55" s="308"/>
      <c r="DK55" s="308"/>
      <c r="DL55" s="308"/>
      <c r="DM55" s="308"/>
      <c r="DN55" s="308"/>
      <c r="DO55" s="308"/>
      <c r="DP55" s="308"/>
      <c r="DQ55" s="308"/>
      <c r="DR55" s="308"/>
      <c r="DS55" s="308"/>
      <c r="DT55" s="308"/>
      <c r="DU55" s="308"/>
      <c r="DV55" s="308"/>
      <c r="DW55" s="308"/>
      <c r="DX55" s="308"/>
      <c r="DY55" s="308"/>
      <c r="DZ55" s="308"/>
      <c r="EA55" s="308"/>
      <c r="EB55" s="308"/>
      <c r="EC55" s="308"/>
      <c r="ED55" s="308"/>
      <c r="EE55" s="308"/>
      <c r="EF55" s="308"/>
      <c r="EG55" s="308"/>
      <c r="EH55" s="308"/>
      <c r="EI55" s="308"/>
      <c r="EJ55" s="308"/>
      <c r="EK55" s="308"/>
      <c r="EL55" s="308"/>
      <c r="EM55" s="308"/>
      <c r="EN55" s="308"/>
      <c r="EO55" s="308"/>
      <c r="EP55" s="308"/>
      <c r="EQ55" s="308"/>
      <c r="ER55" s="308"/>
      <c r="ES55" s="308"/>
      <c r="ET55" s="308"/>
      <c r="EU55" s="308"/>
      <c r="EV55" s="308"/>
      <c r="EW55" s="308"/>
      <c r="EX55" s="308"/>
      <c r="EY55" s="308"/>
      <c r="EZ55" s="308"/>
      <c r="FA55" s="308"/>
      <c r="FB55" s="308"/>
      <c r="FC55" s="308"/>
      <c r="FD55" s="308"/>
      <c r="FE55" s="308"/>
      <c r="FF55" s="308"/>
      <c r="FG55" s="308"/>
      <c r="FH55" s="308"/>
      <c r="FI55" s="308"/>
      <c r="FJ55" s="308"/>
      <c r="FK55" s="308"/>
      <c r="FL55" s="308"/>
      <c r="FM55" s="308"/>
      <c r="FN55" s="308"/>
      <c r="FO55" s="308"/>
      <c r="FP55" s="308"/>
      <c r="FQ55" s="308"/>
      <c r="FR55" s="308"/>
      <c r="FS55" s="308"/>
      <c r="FT55" s="308"/>
      <c r="FU55" s="308"/>
      <c r="FV55" s="308"/>
      <c r="FW55" s="308"/>
      <c r="FX55" s="308"/>
      <c r="FY55" s="308"/>
      <c r="FZ55" s="308"/>
      <c r="GA55" s="308"/>
      <c r="GB55" s="308"/>
      <c r="GC55" s="308"/>
      <c r="GD55" s="308"/>
      <c r="GE55" s="308"/>
      <c r="GF55" s="308"/>
      <c r="GG55" s="308"/>
      <c r="GH55" s="308"/>
      <c r="GI55" s="308"/>
      <c r="GJ55" s="308"/>
      <c r="GK55" s="308"/>
      <c r="GL55" s="308"/>
      <c r="GM55" s="308"/>
      <c r="GN55" s="308"/>
      <c r="GO55" s="308"/>
      <c r="GP55" s="308"/>
      <c r="GQ55" s="308"/>
      <c r="GR55" s="308"/>
      <c r="GS55" s="308"/>
      <c r="GT55" s="308"/>
      <c r="GU55" s="308"/>
      <c r="GV55" s="308"/>
      <c r="GW55" s="308"/>
      <c r="GX55" s="308"/>
      <c r="GY55" s="308"/>
      <c r="GZ55" s="308"/>
      <c r="HA55" s="308"/>
      <c r="HB55" s="308"/>
      <c r="HC55" s="308"/>
      <c r="HD55" s="308"/>
      <c r="HE55" s="308"/>
      <c r="HF55" s="308"/>
      <c r="HG55" s="308"/>
      <c r="HH55" s="308"/>
      <c r="HI55" s="308"/>
      <c r="HJ55" s="308"/>
      <c r="HK55" s="308"/>
      <c r="HL55" s="308"/>
      <c r="HM55" s="308"/>
      <c r="HN55" s="308"/>
      <c r="HO55" s="308"/>
      <c r="HP55" s="308"/>
      <c r="HQ55" s="308"/>
      <c r="HR55" s="308"/>
      <c r="HS55" s="308"/>
      <c r="HT55" s="308"/>
      <c r="HU55" s="308"/>
      <c r="HV55" s="308"/>
      <c r="HW55" s="308"/>
      <c r="HX55" s="308"/>
      <c r="HY55" s="308"/>
      <c r="HZ55" s="308"/>
      <c r="IA55" s="308"/>
      <c r="IB55" s="308"/>
      <c r="IC55" s="308"/>
      <c r="ID55" s="308"/>
      <c r="IE55" s="308"/>
      <c r="IF55" s="308"/>
      <c r="IG55" s="308"/>
      <c r="IH55" s="308"/>
      <c r="II55" s="308"/>
      <c r="IJ55" s="308"/>
      <c r="IK55" s="308"/>
      <c r="IL55" s="308"/>
      <c r="IM55" s="308"/>
      <c r="IN55" s="308"/>
      <c r="IO55" s="308"/>
      <c r="IP55" s="308"/>
      <c r="IQ55" s="308"/>
      <c r="IR55" s="308"/>
      <c r="IS55" s="308"/>
      <c r="IT55" s="308"/>
      <c r="IU55" s="308"/>
      <c r="IV55" s="308"/>
      <c r="IW55" s="308"/>
      <c r="IX55" s="308"/>
      <c r="IY55" s="308"/>
      <c r="IZ55" s="308"/>
      <c r="JA55" s="308"/>
      <c r="JB55" s="308"/>
      <c r="JC55" s="308"/>
      <c r="JD55" s="308"/>
      <c r="JE55" s="308"/>
      <c r="JF55" s="308"/>
      <c r="JG55" s="308"/>
      <c r="JH55" s="308"/>
      <c r="JI55" s="308"/>
      <c r="JJ55" s="308"/>
      <c r="JK55" s="308"/>
      <c r="JL55" s="308"/>
      <c r="JM55" s="308"/>
      <c r="JN55" s="308"/>
      <c r="JO55" s="308"/>
      <c r="JP55" s="308"/>
      <c r="JQ55" s="308"/>
      <c r="JR55" s="308"/>
      <c r="JS55" s="308"/>
      <c r="JT55" s="308"/>
      <c r="JU55" s="308"/>
      <c r="JV55" s="308"/>
      <c r="JW55" s="308"/>
      <c r="JX55" s="308"/>
      <c r="JY55" s="308"/>
      <c r="JZ55" s="308"/>
      <c r="KA55" s="308"/>
      <c r="KB55" s="308"/>
      <c r="KC55" s="308"/>
      <c r="KD55" s="308"/>
      <c r="KE55" s="308"/>
      <c r="KF55" s="308"/>
      <c r="KG55" s="308"/>
      <c r="KH55" s="308"/>
      <c r="KI55" s="308"/>
      <c r="KJ55" s="308"/>
      <c r="KK55" s="308"/>
      <c r="KL55" s="308"/>
      <c r="KM55" s="308"/>
      <c r="KN55" s="308"/>
      <c r="KO55" s="308"/>
      <c r="KP55" s="308"/>
      <c r="KQ55" s="308"/>
      <c r="KR55" s="308"/>
      <c r="KS55" s="308"/>
      <c r="KT55" s="308"/>
      <c r="KU55" s="308"/>
      <c r="KV55" s="308"/>
      <c r="KW55" s="308"/>
      <c r="KX55" s="308"/>
      <c r="KY55" s="308"/>
      <c r="KZ55" s="308"/>
      <c r="LA55" s="308"/>
      <c r="LB55" s="308"/>
      <c r="LC55" s="308"/>
      <c r="LD55" s="308"/>
      <c r="LE55" s="308"/>
      <c r="LF55" s="308"/>
      <c r="LG55" s="308"/>
      <c r="LH55" s="308"/>
      <c r="LI55" s="308"/>
      <c r="LJ55" s="308"/>
      <c r="LK55" s="308"/>
      <c r="LL55" s="308"/>
      <c r="LM55" s="308"/>
      <c r="LN55" s="308"/>
      <c r="LO55" s="308"/>
      <c r="LP55" s="308"/>
      <c r="LQ55" s="308"/>
      <c r="LR55" s="308"/>
      <c r="LS55" s="308"/>
      <c r="LT55" s="308"/>
      <c r="LU55" s="308"/>
      <c r="LV55" s="308"/>
      <c r="LW55" s="308"/>
      <c r="LX55" s="308"/>
      <c r="LY55" s="308"/>
      <c r="LZ55" s="308"/>
      <c r="MA55" s="308"/>
      <c r="MB55" s="308"/>
      <c r="MC55" s="308"/>
      <c r="MD55" s="308"/>
      <c r="ME55" s="308"/>
      <c r="MF55" s="308"/>
      <c r="MG55" s="308"/>
      <c r="MH55" s="308"/>
      <c r="MI55" s="308"/>
      <c r="MJ55" s="308"/>
      <c r="MK55" s="308"/>
      <c r="ML55" s="308"/>
      <c r="MM55" s="308"/>
      <c r="MN55" s="308"/>
      <c r="MO55" s="308"/>
      <c r="MP55" s="308"/>
      <c r="MQ55" s="308"/>
      <c r="MR55" s="308"/>
      <c r="MS55" s="308"/>
      <c r="MT55" s="308"/>
      <c r="MU55" s="308"/>
      <c r="MV55" s="308"/>
      <c r="MW55" s="308"/>
      <c r="MX55" s="308"/>
      <c r="MY55" s="308"/>
      <c r="MZ55" s="308"/>
      <c r="NA55" s="308"/>
      <c r="NB55" s="308"/>
      <c r="NC55" s="308"/>
      <c r="ND55" s="308"/>
      <c r="NE55" s="308"/>
      <c r="NF55" s="308"/>
      <c r="NG55" s="308"/>
      <c r="NH55" s="308"/>
      <c r="NI55" s="308"/>
      <c r="NJ55" s="308"/>
      <c r="NK55" s="308"/>
      <c r="NL55" s="308"/>
      <c r="NM55" s="308"/>
      <c r="NN55" s="308"/>
      <c r="NO55" s="308"/>
      <c r="NP55" s="308"/>
      <c r="NQ55" s="308"/>
      <c r="NR55" s="308"/>
      <c r="NS55" s="308"/>
      <c r="NT55" s="308"/>
      <c r="NU55" s="308"/>
      <c r="NV55" s="308"/>
      <c r="NW55" s="308"/>
      <c r="NX55" s="308"/>
      <c r="NY55" s="308"/>
      <c r="NZ55" s="308"/>
      <c r="OA55" s="308"/>
      <c r="OB55" s="308"/>
      <c r="OC55" s="308"/>
      <c r="OD55" s="308"/>
      <c r="OE55" s="308"/>
      <c r="OF55" s="308"/>
      <c r="OG55" s="308"/>
      <c r="OH55" s="308"/>
      <c r="OI55" s="308"/>
      <c r="OJ55" s="308"/>
      <c r="OK55" s="308"/>
      <c r="OL55" s="308"/>
      <c r="OM55" s="308"/>
      <c r="ON55" s="308"/>
      <c r="OO55" s="308"/>
      <c r="OP55" s="308"/>
      <c r="OQ55" s="308"/>
      <c r="OR55" s="308"/>
      <c r="OS55" s="308"/>
      <c r="OT55" s="308"/>
      <c r="OU55" s="308"/>
      <c r="OV55" s="308"/>
      <c r="OW55" s="308"/>
      <c r="OX55" s="308"/>
      <c r="OY55" s="308"/>
      <c r="OZ55" s="308"/>
      <c r="PA55" s="308"/>
      <c r="PB55" s="308"/>
      <c r="PC55" s="308"/>
      <c r="PD55" s="308"/>
      <c r="PE55" s="308"/>
      <c r="PF55" s="308"/>
      <c r="PG55" s="308"/>
      <c r="PH55" s="308"/>
      <c r="PI55" s="308"/>
      <c r="PJ55" s="308"/>
      <c r="PK55" s="308"/>
      <c r="PL55" s="308"/>
      <c r="PM55" s="308"/>
      <c r="PN55" s="308"/>
      <c r="PO55" s="308"/>
      <c r="PP55" s="308"/>
      <c r="PQ55" s="308"/>
      <c r="PR55" s="308"/>
      <c r="PS55" s="308"/>
      <c r="PT55" s="308"/>
      <c r="PU55" s="308"/>
      <c r="PV55" s="308"/>
      <c r="PW55" s="308"/>
      <c r="PX55" s="308"/>
      <c r="PY55" s="308"/>
      <c r="PZ55" s="308"/>
      <c r="QA55" s="308"/>
      <c r="QB55" s="308"/>
      <c r="QC55" s="308"/>
      <c r="QD55" s="308"/>
      <c r="QE55" s="308"/>
      <c r="QF55" s="308"/>
      <c r="QG55" s="308"/>
      <c r="QH55" s="308"/>
      <c r="QI55" s="308"/>
      <c r="QJ55" s="308"/>
      <c r="QK55" s="308"/>
      <c r="QL55" s="308"/>
      <c r="QM55" s="308"/>
      <c r="QN55" s="308"/>
      <c r="QO55" s="308"/>
      <c r="QP55" s="308"/>
      <c r="QQ55" s="308"/>
      <c r="QR55" s="308"/>
      <c r="QS55" s="308"/>
      <c r="QT55" s="308"/>
      <c r="QU55" s="308"/>
      <c r="QV55" s="308"/>
      <c r="QW55" s="308"/>
      <c r="QX55" s="308"/>
      <c r="QY55" s="308"/>
      <c r="QZ55" s="308"/>
      <c r="RA55" s="308"/>
      <c r="RB55" s="308"/>
      <c r="RC55" s="308"/>
      <c r="RD55" s="308"/>
      <c r="RE55" s="308"/>
      <c r="RF55" s="308"/>
      <c r="RG55" s="308"/>
      <c r="RH55" s="308"/>
      <c r="RI55" s="308"/>
      <c r="RJ55" s="308"/>
      <c r="RK55" s="308"/>
      <c r="RL55" s="308"/>
      <c r="RM55" s="308"/>
      <c r="RN55" s="308"/>
      <c r="RO55" s="308"/>
      <c r="RP55" s="308"/>
      <c r="RQ55" s="308"/>
      <c r="RR55" s="308"/>
      <c r="RS55" s="308"/>
      <c r="RT55" s="308"/>
      <c r="RU55" s="308"/>
      <c r="RV55" s="308"/>
      <c r="RW55" s="308"/>
      <c r="RX55" s="308"/>
      <c r="RY55" s="308"/>
      <c r="RZ55" s="308"/>
      <c r="SA55" s="308"/>
      <c r="SB55" s="308"/>
      <c r="SC55" s="308"/>
      <c r="SD55" s="308"/>
      <c r="SE55" s="308"/>
      <c r="SF55" s="308"/>
      <c r="SG55" s="308"/>
      <c r="SH55" s="308"/>
      <c r="SI55" s="308"/>
      <c r="SJ55" s="308"/>
      <c r="SK55" s="308"/>
      <c r="SL55" s="308"/>
      <c r="SM55" s="308"/>
      <c r="SN55" s="308"/>
      <c r="SO55" s="308"/>
      <c r="SP55" s="308"/>
      <c r="SQ55" s="308"/>
      <c r="SR55" s="308"/>
      <c r="SS55" s="308"/>
      <c r="ST55" s="308"/>
      <c r="SU55" s="308"/>
      <c r="SV55" s="308"/>
      <c r="SW55" s="308"/>
      <c r="SX55" s="308"/>
      <c r="SY55" s="308"/>
      <c r="SZ55" s="308"/>
      <c r="TA55" s="308"/>
      <c r="TB55" s="308"/>
      <c r="TC55" s="308"/>
      <c r="TD55" s="308"/>
      <c r="TE55" s="308"/>
      <c r="TF55" s="308"/>
      <c r="TG55" s="308"/>
      <c r="TH55" s="308"/>
      <c r="TI55" s="308"/>
      <c r="TJ55" s="308"/>
      <c r="TK55" s="308"/>
      <c r="TL55" s="308"/>
      <c r="TM55" s="308"/>
      <c r="TN55" s="308"/>
      <c r="TO55" s="308"/>
      <c r="TP55" s="308"/>
      <c r="TQ55" s="308"/>
      <c r="TR55" s="308"/>
      <c r="TS55" s="308"/>
      <c r="TT55" s="308"/>
      <c r="TU55" s="308"/>
      <c r="TV55" s="308"/>
      <c r="TW55" s="308"/>
      <c r="TX55" s="308"/>
      <c r="TY55" s="308"/>
      <c r="TZ55" s="308"/>
      <c r="UA55" s="308"/>
      <c r="UB55" s="308"/>
      <c r="UC55" s="308"/>
      <c r="UD55" s="308"/>
      <c r="UE55" s="308"/>
      <c r="UF55" s="308"/>
      <c r="UG55" s="308"/>
      <c r="UH55" s="308"/>
      <c r="UI55" s="308"/>
      <c r="UJ55" s="308"/>
      <c r="UK55" s="308"/>
      <c r="UL55" s="308"/>
      <c r="UM55" s="308"/>
      <c r="UN55" s="308"/>
      <c r="UO55" s="308"/>
      <c r="UP55" s="308"/>
      <c r="UQ55" s="308"/>
      <c r="UR55" s="308"/>
      <c r="US55" s="308"/>
      <c r="UT55" s="308"/>
      <c r="UU55" s="308"/>
      <c r="UV55" s="308"/>
      <c r="UW55" s="308"/>
      <c r="UX55" s="308"/>
      <c r="UY55" s="308"/>
      <c r="UZ55" s="308"/>
      <c r="VA55" s="308"/>
      <c r="VB55" s="308"/>
      <c r="VC55" s="308"/>
      <c r="VD55" s="308"/>
      <c r="VE55" s="308"/>
      <c r="VF55" s="308"/>
      <c r="VG55" s="308"/>
      <c r="VH55" s="308"/>
      <c r="VI55" s="308"/>
      <c r="VJ55" s="308"/>
      <c r="VK55" s="308"/>
      <c r="VL55" s="308"/>
      <c r="VM55" s="308"/>
      <c r="VN55" s="308"/>
      <c r="VO55" s="308"/>
      <c r="VP55" s="308"/>
      <c r="VQ55" s="308"/>
      <c r="VR55" s="308"/>
      <c r="VS55" s="308"/>
      <c r="VT55" s="308"/>
      <c r="VU55" s="308"/>
      <c r="VV55" s="308"/>
      <c r="VW55" s="308"/>
      <c r="VX55" s="308"/>
      <c r="VY55" s="308"/>
      <c r="VZ55" s="308"/>
      <c r="WA55" s="308"/>
      <c r="WB55" s="308"/>
      <c r="WC55" s="308"/>
      <c r="WD55" s="308"/>
      <c r="WE55" s="308"/>
      <c r="WF55" s="308"/>
      <c r="WG55" s="308"/>
      <c r="WH55" s="308"/>
      <c r="WI55" s="308"/>
      <c r="WJ55" s="308"/>
      <c r="WK55" s="308"/>
      <c r="WL55" s="308"/>
      <c r="WM55" s="308"/>
      <c r="WN55" s="308"/>
      <c r="WO55" s="308"/>
      <c r="WP55" s="308"/>
      <c r="WQ55" s="308"/>
      <c r="WR55" s="308"/>
      <c r="WS55" s="308"/>
      <c r="WT55" s="308"/>
      <c r="WU55" s="308"/>
      <c r="WV55" s="308"/>
      <c r="WW55" s="308"/>
      <c r="WX55" s="308"/>
      <c r="WY55" s="308"/>
      <c r="WZ55" s="308"/>
      <c r="XA55" s="308"/>
      <c r="XB55" s="308"/>
      <c r="XC55" s="308"/>
      <c r="XD55" s="308"/>
      <c r="XE55" s="308"/>
      <c r="XF55" s="308"/>
      <c r="XG55" s="308"/>
      <c r="XH55" s="308"/>
      <c r="XI55" s="308"/>
      <c r="XJ55" s="308"/>
      <c r="XK55" s="308"/>
      <c r="XL55" s="308"/>
      <c r="XM55" s="308"/>
      <c r="XN55" s="308"/>
      <c r="XO55" s="308"/>
      <c r="XP55" s="308"/>
      <c r="XQ55" s="308"/>
      <c r="XR55" s="308"/>
      <c r="XS55" s="308"/>
      <c r="XT55" s="308"/>
      <c r="XU55" s="308"/>
      <c r="XV55" s="308"/>
      <c r="XW55" s="308"/>
      <c r="XX55" s="308"/>
      <c r="XY55" s="308"/>
      <c r="XZ55" s="308"/>
      <c r="YA55" s="308"/>
      <c r="YB55" s="308"/>
      <c r="YC55" s="308"/>
      <c r="YD55" s="308"/>
      <c r="YE55" s="308"/>
      <c r="YF55" s="308"/>
      <c r="YG55" s="308"/>
      <c r="YH55" s="308"/>
      <c r="YI55" s="308"/>
      <c r="YJ55" s="308"/>
      <c r="YK55" s="308"/>
      <c r="YL55" s="308"/>
      <c r="YM55" s="308"/>
      <c r="YN55" s="308"/>
      <c r="YO55" s="308"/>
      <c r="YP55" s="308"/>
      <c r="YQ55" s="308"/>
      <c r="YR55" s="308"/>
      <c r="YS55" s="308"/>
      <c r="YT55" s="308"/>
      <c r="YU55" s="308"/>
      <c r="YV55" s="308"/>
      <c r="YW55" s="308"/>
      <c r="YX55" s="308"/>
      <c r="YY55" s="308"/>
      <c r="YZ55" s="308"/>
      <c r="ZA55" s="308"/>
      <c r="ZB55" s="308"/>
      <c r="ZC55" s="308"/>
      <c r="ZD55" s="308"/>
      <c r="ZE55" s="308"/>
      <c r="ZF55" s="308"/>
      <c r="ZG55" s="308"/>
      <c r="ZH55" s="308"/>
      <c r="ZI55" s="308"/>
      <c r="ZJ55" s="308"/>
      <c r="ZK55" s="308"/>
      <c r="ZL55" s="308"/>
      <c r="ZM55" s="308"/>
      <c r="ZN55" s="308"/>
      <c r="ZO55" s="308"/>
      <c r="ZP55" s="308"/>
      <c r="ZQ55" s="308"/>
      <c r="ZR55" s="308"/>
      <c r="ZS55" s="308"/>
      <c r="ZT55" s="308"/>
      <c r="ZU55" s="308"/>
      <c r="ZV55" s="308"/>
      <c r="ZW55" s="308"/>
      <c r="ZX55" s="308"/>
      <c r="ZY55" s="308"/>
      <c r="ZZ55" s="308"/>
      <c r="AAA55" s="308"/>
      <c r="AAB55" s="308"/>
      <c r="AAC55" s="308"/>
      <c r="AAD55" s="308"/>
      <c r="AAE55" s="308"/>
      <c r="AAF55" s="308"/>
      <c r="AAG55" s="308"/>
      <c r="AAH55" s="308"/>
      <c r="AAI55" s="308"/>
      <c r="AAJ55" s="308"/>
      <c r="AAK55" s="308"/>
      <c r="AAL55" s="308"/>
      <c r="AAM55" s="308"/>
      <c r="AAN55" s="308"/>
      <c r="AAO55" s="308"/>
      <c r="AAP55" s="308"/>
      <c r="AAQ55" s="308"/>
      <c r="AAR55" s="308"/>
      <c r="AAS55" s="308"/>
      <c r="AAT55" s="308"/>
      <c r="AAU55" s="308"/>
      <c r="AAV55" s="308"/>
      <c r="AAW55" s="308"/>
      <c r="AAX55" s="308"/>
      <c r="AAY55" s="308"/>
      <c r="AAZ55" s="308"/>
      <c r="ABA55" s="308"/>
      <c r="ABB55" s="308"/>
      <c r="ABC55" s="308"/>
      <c r="ABD55" s="308"/>
      <c r="ABE55" s="308"/>
      <c r="ABF55" s="308"/>
      <c r="ABG55" s="308"/>
      <c r="ABH55" s="308"/>
      <c r="ABI55" s="308"/>
      <c r="ABJ55" s="308"/>
      <c r="ABK55" s="308"/>
      <c r="ABL55" s="308"/>
      <c r="ABM55" s="308"/>
      <c r="ABN55" s="308"/>
      <c r="ABO55" s="308"/>
      <c r="ABP55" s="308"/>
      <c r="ABQ55" s="308"/>
      <c r="ABR55" s="308"/>
      <c r="ABS55" s="308"/>
      <c r="ABT55" s="308"/>
      <c r="ABU55" s="308"/>
      <c r="ABV55" s="308"/>
      <c r="ABW55" s="308"/>
      <c r="ABX55" s="308"/>
      <c r="ABY55" s="308"/>
      <c r="ABZ55" s="308"/>
      <c r="ACA55" s="308"/>
      <c r="ACB55" s="308"/>
      <c r="ACC55" s="308"/>
      <c r="ACD55" s="308"/>
      <c r="ACE55" s="308"/>
      <c r="ACF55" s="308"/>
      <c r="ACG55" s="308"/>
      <c r="ACH55" s="308"/>
      <c r="ACI55" s="308"/>
      <c r="ACJ55" s="308"/>
      <c r="ACK55" s="308"/>
      <c r="ACL55" s="308"/>
      <c r="ACM55" s="308"/>
      <c r="ACN55" s="308"/>
      <c r="ACO55" s="308"/>
      <c r="ACP55" s="308"/>
      <c r="ACQ55" s="308"/>
      <c r="ACR55" s="308"/>
      <c r="ACS55" s="308"/>
      <c r="ACT55" s="308"/>
      <c r="ACU55" s="308"/>
      <c r="ACV55" s="308"/>
      <c r="ACW55" s="308"/>
      <c r="ACX55" s="308"/>
      <c r="ACY55" s="308"/>
      <c r="ACZ55" s="308"/>
      <c r="ADA55" s="308"/>
      <c r="ADB55" s="308"/>
      <c r="ADC55" s="308"/>
      <c r="ADD55" s="308"/>
      <c r="ADE55" s="308"/>
      <c r="ADF55" s="308"/>
      <c r="ADG55" s="308"/>
      <c r="ADH55" s="308"/>
      <c r="ADI55" s="308"/>
      <c r="ADJ55" s="308"/>
      <c r="ADK55" s="308"/>
      <c r="ADL55" s="308"/>
      <c r="ADM55" s="308"/>
      <c r="ADN55" s="308"/>
      <c r="ADO55" s="308"/>
      <c r="ADP55" s="308"/>
      <c r="ADQ55" s="308"/>
      <c r="ADR55" s="308"/>
      <c r="ADS55" s="308"/>
      <c r="ADT55" s="308"/>
      <c r="ADU55" s="308"/>
      <c r="ADV55" s="308"/>
      <c r="ADW55" s="308"/>
      <c r="ADX55" s="308"/>
      <c r="ADY55" s="308"/>
      <c r="ADZ55" s="308"/>
      <c r="AEA55" s="308"/>
      <c r="AEB55" s="308"/>
      <c r="AEC55" s="308"/>
      <c r="AED55" s="308"/>
      <c r="AEE55" s="308"/>
      <c r="AEF55" s="308"/>
      <c r="AEG55" s="308"/>
      <c r="AEH55" s="308"/>
      <c r="AEI55" s="308"/>
      <c r="AEJ55" s="308"/>
      <c r="AEK55" s="308"/>
      <c r="AEL55" s="308"/>
      <c r="AEM55" s="308"/>
      <c r="AEN55" s="308"/>
      <c r="AEO55" s="308"/>
      <c r="AEP55" s="308"/>
      <c r="AEQ55" s="308"/>
      <c r="AER55" s="308"/>
      <c r="AES55" s="308"/>
      <c r="AET55" s="308"/>
      <c r="AEU55" s="308"/>
      <c r="AEV55" s="308"/>
      <c r="AEW55" s="308"/>
      <c r="AEX55" s="308"/>
      <c r="AEY55" s="308"/>
      <c r="AEZ55" s="308"/>
      <c r="AFA55" s="308"/>
      <c r="AFB55" s="308"/>
      <c r="AFC55" s="308"/>
      <c r="AFD55" s="308"/>
      <c r="AFE55" s="308"/>
      <c r="AFF55" s="308"/>
      <c r="AFG55" s="308"/>
      <c r="AFH55" s="308"/>
      <c r="AFI55" s="308"/>
      <c r="AFJ55" s="308"/>
      <c r="AFK55" s="308"/>
      <c r="AFL55" s="308"/>
      <c r="AFM55" s="308"/>
      <c r="AFN55" s="308"/>
      <c r="AFO55" s="308"/>
      <c r="AFP55" s="308"/>
      <c r="AFQ55" s="308"/>
      <c r="AFR55" s="308"/>
      <c r="AFS55" s="308"/>
      <c r="AFT55" s="308"/>
      <c r="AFU55" s="308"/>
      <c r="AFV55" s="308"/>
      <c r="AFW55" s="308"/>
      <c r="AFX55" s="308"/>
      <c r="AFY55" s="308"/>
      <c r="AFZ55" s="308"/>
      <c r="AGA55" s="308"/>
      <c r="AGB55" s="308"/>
      <c r="AGC55" s="308"/>
      <c r="AGD55" s="308"/>
      <c r="AGE55" s="308"/>
      <c r="AGF55" s="308"/>
      <c r="AGG55" s="308"/>
      <c r="AGH55" s="308"/>
      <c r="AGI55" s="308"/>
      <c r="AGJ55" s="308"/>
      <c r="AGK55" s="308"/>
      <c r="AGL55" s="308"/>
      <c r="AGM55" s="308"/>
      <c r="AGN55" s="308"/>
      <c r="AGO55" s="308"/>
      <c r="AGP55" s="308"/>
      <c r="AGQ55" s="308"/>
      <c r="AGR55" s="308"/>
      <c r="AGS55" s="308"/>
      <c r="AGT55" s="308"/>
      <c r="AGU55" s="308"/>
      <c r="AGV55" s="308"/>
      <c r="AGW55" s="308"/>
      <c r="AGX55" s="308"/>
      <c r="AGY55" s="308"/>
      <c r="AGZ55" s="308"/>
      <c r="AHA55" s="308"/>
      <c r="AHB55" s="308"/>
      <c r="AHC55" s="308"/>
      <c r="AHD55" s="308"/>
      <c r="AHE55" s="308"/>
      <c r="AHF55" s="308"/>
      <c r="AHG55" s="308"/>
      <c r="AHH55" s="308"/>
      <c r="AHI55" s="308"/>
      <c r="AHJ55" s="308"/>
      <c r="AHK55" s="308"/>
      <c r="AHL55" s="308"/>
      <c r="AHM55" s="308"/>
      <c r="AHN55" s="308"/>
      <c r="AHO55" s="308"/>
      <c r="AHP55" s="308"/>
      <c r="AHQ55" s="308"/>
      <c r="AHR55" s="308"/>
      <c r="AHS55" s="308"/>
      <c r="AHT55" s="308"/>
      <c r="AHU55" s="308"/>
      <c r="AHV55" s="308"/>
      <c r="AHW55" s="308"/>
      <c r="AHX55" s="308"/>
      <c r="AHY55" s="308"/>
      <c r="AHZ55" s="308"/>
      <c r="AIA55" s="308"/>
      <c r="AIB55" s="308"/>
      <c r="AIC55" s="308"/>
      <c r="AID55" s="308"/>
      <c r="AIE55" s="308"/>
      <c r="AIF55" s="308"/>
      <c r="AIG55" s="308"/>
      <c r="AIH55" s="308"/>
      <c r="AII55" s="308"/>
      <c r="AIJ55" s="308"/>
      <c r="AIK55" s="308"/>
      <c r="AIL55" s="308"/>
      <c r="AIM55" s="308"/>
      <c r="AIN55" s="308"/>
      <c r="AIO55" s="308"/>
      <c r="AIP55" s="308"/>
      <c r="AIQ55" s="308"/>
      <c r="AIR55" s="308"/>
      <c r="AIS55" s="308"/>
      <c r="AIT55" s="308"/>
      <c r="AIU55" s="308"/>
      <c r="AIV55" s="308"/>
      <c r="AIW55" s="308"/>
      <c r="AIX55" s="308"/>
      <c r="AIY55" s="308"/>
      <c r="AIZ55" s="308"/>
      <c r="AJA55" s="308"/>
      <c r="AJB55" s="308"/>
      <c r="AJC55" s="308"/>
      <c r="AJD55" s="308"/>
      <c r="AJE55" s="308"/>
      <c r="AJF55" s="308"/>
      <c r="AJG55" s="308"/>
      <c r="AJH55" s="308"/>
      <c r="AJI55" s="308"/>
      <c r="AJJ55" s="308"/>
      <c r="AJK55" s="308"/>
      <c r="AJL55" s="308"/>
      <c r="AJM55" s="308"/>
      <c r="AJN55" s="308"/>
      <c r="AJO55" s="308"/>
      <c r="AJP55" s="308"/>
      <c r="AJQ55" s="308"/>
      <c r="AJR55" s="308"/>
      <c r="AJS55" s="308"/>
      <c r="AJT55" s="308"/>
      <c r="AJU55" s="308"/>
      <c r="AJV55" s="308"/>
      <c r="AJW55" s="308"/>
      <c r="AJX55" s="308"/>
      <c r="AJY55" s="308"/>
      <c r="AJZ55" s="308"/>
      <c r="AKA55" s="308"/>
      <c r="AKB55" s="308"/>
      <c r="AKC55" s="308"/>
      <c r="AKD55" s="308"/>
      <c r="AKE55" s="308"/>
      <c r="AKF55" s="308"/>
      <c r="AKG55" s="308"/>
      <c r="AKH55" s="308"/>
      <c r="AKI55" s="308"/>
      <c r="AKJ55" s="308"/>
      <c r="AKK55" s="308"/>
      <c r="AKL55" s="308"/>
      <c r="AKM55" s="308"/>
      <c r="AKN55" s="308"/>
      <c r="AKO55" s="308"/>
      <c r="AKP55" s="308"/>
      <c r="AKQ55" s="308"/>
      <c r="AKR55" s="308"/>
      <c r="AKS55" s="308"/>
      <c r="AKT55" s="308"/>
      <c r="AKU55" s="308"/>
      <c r="AKV55" s="308"/>
      <c r="AKW55" s="308"/>
      <c r="AKX55" s="308"/>
      <c r="AKY55" s="308"/>
      <c r="AKZ55" s="308"/>
      <c r="ALA55" s="308"/>
      <c r="ALB55" s="308"/>
      <c r="ALC55" s="308"/>
      <c r="ALD55" s="308"/>
      <c r="ALE55" s="308"/>
      <c r="ALF55" s="308"/>
      <c r="ALG55" s="308"/>
      <c r="ALH55" s="308"/>
      <c r="ALI55" s="308"/>
      <c r="ALJ55" s="308"/>
      <c r="ALK55" s="308"/>
      <c r="ALL55" s="308"/>
      <c r="ALM55" s="308"/>
      <c r="ALN55" s="308"/>
      <c r="ALO55" s="308"/>
      <c r="ALP55" s="308"/>
      <c r="ALQ55" s="308"/>
      <c r="ALR55" s="308"/>
      <c r="ALS55" s="308"/>
      <c r="ALT55" s="308"/>
      <c r="ALU55" s="308"/>
      <c r="ALV55" s="308"/>
      <c r="ALW55" s="308"/>
      <c r="ALX55" s="308"/>
      <c r="ALY55" s="308"/>
      <c r="ALZ55" s="308"/>
      <c r="AMA55" s="308"/>
      <c r="AMB55" s="308"/>
      <c r="AMC55" s="308"/>
      <c r="AMD55" s="308"/>
      <c r="AME55" s="308"/>
      <c r="AMF55" s="308"/>
      <c r="AMG55" s="308"/>
      <c r="AMH55" s="308"/>
      <c r="AMI55" s="308"/>
      <c r="AMJ55" s="308"/>
      <c r="AMK55" s="308"/>
      <c r="AML55" s="308"/>
      <c r="AMM55" s="308"/>
      <c r="AMN55" s="308"/>
      <c r="AMO55" s="308"/>
      <c r="AMP55" s="308"/>
      <c r="AMQ55" s="308"/>
      <c r="AMR55" s="308"/>
      <c r="AMS55" s="308"/>
      <c r="AMT55" s="308"/>
      <c r="AMU55" s="308"/>
      <c r="AMV55" s="308"/>
      <c r="AMW55" s="308"/>
      <c r="AMX55" s="308"/>
      <c r="AMY55" s="308"/>
      <c r="AMZ55" s="308"/>
      <c r="ANA55" s="308"/>
      <c r="ANB55" s="308"/>
      <c r="ANC55" s="308"/>
      <c r="AND55" s="308"/>
      <c r="ANE55" s="308"/>
      <c r="ANF55" s="308"/>
      <c r="ANG55" s="308"/>
      <c r="ANH55" s="308"/>
      <c r="ANI55" s="308"/>
      <c r="ANJ55" s="308"/>
      <c r="ANK55" s="308"/>
      <c r="ANL55" s="308"/>
      <c r="ANM55" s="308"/>
      <c r="ANN55" s="308"/>
      <c r="ANO55" s="308"/>
      <c r="ANP55" s="308"/>
      <c r="ANQ55" s="308"/>
      <c r="ANR55" s="308"/>
      <c r="ANS55" s="308"/>
      <c r="ANT55" s="308"/>
      <c r="ANU55" s="308"/>
      <c r="ANV55" s="308"/>
      <c r="ANW55" s="308"/>
      <c r="ANX55" s="308"/>
      <c r="ANY55" s="308"/>
      <c r="ANZ55" s="308"/>
      <c r="AOA55" s="308"/>
      <c r="AOB55" s="308"/>
      <c r="AOC55" s="308"/>
      <c r="AOD55" s="308"/>
      <c r="AOE55" s="308"/>
      <c r="AOF55" s="308"/>
      <c r="AOG55" s="308"/>
      <c r="AOH55" s="308"/>
      <c r="AOI55" s="308"/>
      <c r="AOJ55" s="308"/>
      <c r="AOK55" s="308"/>
      <c r="AOL55" s="308"/>
      <c r="AOM55" s="308"/>
      <c r="AON55" s="308"/>
      <c r="AOO55" s="308"/>
      <c r="AOP55" s="308"/>
      <c r="AOQ55" s="308"/>
      <c r="AOR55" s="308"/>
      <c r="AOS55" s="308"/>
      <c r="AOT55" s="308"/>
      <c r="AOU55" s="308"/>
      <c r="AOV55" s="308"/>
      <c r="AOW55" s="308"/>
      <c r="AOX55" s="308"/>
      <c r="AOY55" s="308"/>
      <c r="AOZ55" s="308"/>
      <c r="APA55" s="308"/>
      <c r="APB55" s="308"/>
      <c r="APC55" s="308"/>
      <c r="APD55" s="308"/>
      <c r="APE55" s="308"/>
      <c r="APF55" s="308"/>
      <c r="APG55" s="308"/>
      <c r="APH55" s="308"/>
      <c r="API55" s="308"/>
      <c r="APJ55" s="308"/>
      <c r="APK55" s="308"/>
      <c r="APL55" s="308"/>
      <c r="APM55" s="308"/>
      <c r="APN55" s="308"/>
      <c r="APO55" s="308"/>
      <c r="APP55" s="308"/>
      <c r="APQ55" s="308"/>
      <c r="APR55" s="308"/>
      <c r="APS55" s="308"/>
      <c r="APT55" s="308"/>
      <c r="APU55" s="308"/>
      <c r="APV55" s="308"/>
      <c r="APW55" s="308"/>
      <c r="APX55" s="308"/>
      <c r="APY55" s="308"/>
      <c r="APZ55" s="308"/>
      <c r="AQA55" s="308"/>
      <c r="AQB55" s="308"/>
      <c r="AQC55" s="308"/>
      <c r="AQD55" s="308"/>
      <c r="AQE55" s="308"/>
      <c r="AQF55" s="308"/>
      <c r="AQG55" s="308"/>
      <c r="AQH55" s="308"/>
      <c r="AQI55" s="308"/>
      <c r="AQJ55" s="308"/>
      <c r="AQK55" s="308"/>
      <c r="AQL55" s="308"/>
      <c r="AQM55" s="308"/>
      <c r="AQN55" s="308"/>
      <c r="AQO55" s="308"/>
      <c r="AQP55" s="308"/>
      <c r="AQQ55" s="308"/>
      <c r="AQR55" s="308"/>
      <c r="AQS55" s="308"/>
      <c r="AQT55" s="308"/>
      <c r="AQU55" s="308"/>
      <c r="AQV55" s="308"/>
      <c r="AQW55" s="308"/>
      <c r="AQX55" s="308"/>
      <c r="AQY55" s="308"/>
      <c r="AQZ55" s="308"/>
      <c r="ARA55" s="308"/>
      <c r="ARB55" s="308"/>
      <c r="ARC55" s="308"/>
      <c r="ARD55" s="308"/>
      <c r="ARE55" s="308"/>
      <c r="ARF55" s="308"/>
      <c r="ARG55" s="308"/>
      <c r="ARH55" s="308"/>
      <c r="ARI55" s="308"/>
      <c r="ARJ55" s="308"/>
      <c r="ARK55" s="308"/>
      <c r="ARL55" s="308"/>
      <c r="ARM55" s="308"/>
      <c r="ARN55" s="308"/>
      <c r="ARO55" s="308"/>
      <c r="ARP55" s="308"/>
      <c r="ARQ55" s="308"/>
      <c r="ARR55" s="308"/>
      <c r="ARS55" s="308"/>
      <c r="ART55" s="308"/>
      <c r="ARU55" s="308"/>
      <c r="ARV55" s="308"/>
      <c r="ARW55" s="308"/>
      <c r="ARX55" s="308"/>
      <c r="ARY55" s="308"/>
      <c r="ARZ55" s="308"/>
      <c r="ASA55" s="308"/>
      <c r="ASB55" s="308"/>
      <c r="ASC55" s="308"/>
      <c r="ASD55" s="308"/>
      <c r="ASE55" s="308"/>
      <c r="ASF55" s="308"/>
      <c r="ASG55" s="308"/>
      <c r="ASH55" s="308"/>
      <c r="ASI55" s="308"/>
      <c r="ASJ55" s="308"/>
      <c r="ASK55" s="308"/>
      <c r="ASL55" s="308"/>
      <c r="ASM55" s="308"/>
      <c r="ASN55" s="308"/>
      <c r="ASO55" s="308"/>
      <c r="ASP55" s="308"/>
      <c r="ASQ55" s="308"/>
      <c r="ASR55" s="308"/>
      <c r="ASS55" s="308"/>
      <c r="AST55" s="308"/>
      <c r="ASU55" s="308"/>
      <c r="ASV55" s="308"/>
      <c r="ASW55" s="308"/>
      <c r="ASX55" s="308"/>
      <c r="ASY55" s="308"/>
      <c r="ASZ55" s="308"/>
      <c r="ATA55" s="308"/>
      <c r="ATB55" s="308"/>
      <c r="ATC55" s="308"/>
      <c r="ATD55" s="308"/>
      <c r="ATE55" s="308"/>
      <c r="ATF55" s="308"/>
      <c r="ATG55" s="308"/>
      <c r="ATH55" s="308"/>
      <c r="ATI55" s="308"/>
      <c r="ATJ55" s="308"/>
      <c r="ATK55" s="308"/>
      <c r="ATL55" s="308"/>
      <c r="ATM55" s="308"/>
      <c r="ATN55" s="308"/>
      <c r="ATO55" s="308"/>
      <c r="ATP55" s="308"/>
      <c r="ATQ55" s="308"/>
      <c r="ATR55" s="308"/>
      <c r="ATS55" s="308"/>
      <c r="ATT55" s="308"/>
      <c r="ATU55" s="308"/>
      <c r="ATV55" s="308"/>
      <c r="ATW55" s="308"/>
      <c r="ATX55" s="308"/>
      <c r="ATY55" s="308"/>
      <c r="ATZ55" s="308"/>
      <c r="AUA55" s="308"/>
      <c r="AUB55" s="308"/>
      <c r="AUC55" s="308"/>
      <c r="AUD55" s="308"/>
      <c r="AUE55" s="308"/>
      <c r="AUF55" s="308"/>
      <c r="AUG55" s="308"/>
      <c r="AUH55" s="308"/>
      <c r="AUI55" s="308"/>
      <c r="AUJ55" s="308"/>
      <c r="AUK55" s="308"/>
      <c r="AUL55" s="308"/>
      <c r="AUM55" s="308"/>
      <c r="AUN55" s="308"/>
      <c r="AUO55" s="308"/>
      <c r="AUP55" s="308"/>
      <c r="AUQ55" s="308"/>
      <c r="AUR55" s="308"/>
      <c r="AUS55" s="308"/>
      <c r="AUT55" s="308"/>
      <c r="AUU55" s="308"/>
      <c r="AUV55" s="308"/>
      <c r="AUW55" s="308"/>
      <c r="AUX55" s="308"/>
      <c r="AUY55" s="308"/>
      <c r="AUZ55" s="308"/>
      <c r="AVA55" s="308"/>
      <c r="AVB55" s="308"/>
      <c r="AVC55" s="308"/>
      <c r="AVD55" s="308"/>
      <c r="AVE55" s="308"/>
      <c r="AVF55" s="308"/>
      <c r="AVG55" s="308"/>
      <c r="AVH55" s="308"/>
      <c r="AVI55" s="308"/>
      <c r="AVJ55" s="308"/>
      <c r="AVK55" s="308"/>
      <c r="AVL55" s="308"/>
      <c r="AVM55" s="308"/>
      <c r="AVN55" s="308"/>
      <c r="AVO55" s="308"/>
      <c r="AVP55" s="308"/>
      <c r="AVQ55" s="308"/>
      <c r="AVR55" s="308"/>
      <c r="AVS55" s="308"/>
      <c r="AVT55" s="308"/>
      <c r="AVU55" s="308"/>
      <c r="AVV55" s="308"/>
      <c r="AVW55" s="308"/>
      <c r="AVX55" s="308"/>
      <c r="AVY55" s="308"/>
      <c r="AVZ55" s="308"/>
      <c r="AWA55" s="308"/>
      <c r="AWB55" s="308"/>
      <c r="AWC55" s="308"/>
      <c r="AWD55" s="308"/>
      <c r="AWE55" s="308"/>
      <c r="AWF55" s="308"/>
      <c r="AWG55" s="308"/>
      <c r="AWH55" s="308"/>
      <c r="AWI55" s="308"/>
      <c r="AWJ55" s="308"/>
      <c r="AWK55" s="308"/>
      <c r="AWL55" s="308"/>
      <c r="AWM55" s="308"/>
      <c r="AWN55" s="308"/>
      <c r="AWO55" s="308"/>
      <c r="AWP55" s="308"/>
      <c r="AWQ55" s="308"/>
      <c r="AWR55" s="308"/>
      <c r="AWS55" s="308"/>
      <c r="AWT55" s="308"/>
      <c r="AWU55" s="308"/>
      <c r="AWV55" s="308"/>
      <c r="AWW55" s="308"/>
      <c r="AWX55" s="308"/>
      <c r="AWY55" s="308"/>
      <c r="AWZ55" s="308"/>
      <c r="AXA55" s="308"/>
      <c r="AXB55" s="308"/>
      <c r="AXC55" s="308"/>
      <c r="AXD55" s="308"/>
      <c r="AXE55" s="308"/>
      <c r="AXF55" s="308"/>
      <c r="AXG55" s="308"/>
      <c r="AXH55" s="308"/>
      <c r="AXI55" s="308"/>
      <c r="AXJ55" s="308"/>
      <c r="AXK55" s="308"/>
      <c r="AXL55" s="308"/>
      <c r="AXM55" s="308"/>
      <c r="AXN55" s="308"/>
      <c r="AXO55" s="308"/>
      <c r="AXP55" s="308"/>
      <c r="AXQ55" s="308"/>
      <c r="AXR55" s="308"/>
      <c r="AXS55" s="308"/>
      <c r="AXT55" s="308"/>
      <c r="AXU55" s="308"/>
      <c r="AXV55" s="308"/>
      <c r="AXW55" s="308"/>
      <c r="AXX55" s="308"/>
      <c r="AXY55" s="308"/>
      <c r="AXZ55" s="308"/>
      <c r="AYA55" s="308"/>
      <c r="AYB55" s="308"/>
      <c r="AYC55" s="308"/>
      <c r="AYD55" s="308"/>
      <c r="AYE55" s="308"/>
      <c r="AYF55" s="308"/>
      <c r="AYG55" s="308"/>
      <c r="AYH55" s="308"/>
      <c r="AYI55" s="308"/>
      <c r="AYJ55" s="308"/>
      <c r="AYK55" s="308"/>
      <c r="AYL55" s="308"/>
      <c r="AYM55" s="308"/>
      <c r="AYN55" s="308"/>
      <c r="AYO55" s="308"/>
      <c r="AYP55" s="308"/>
      <c r="AYQ55" s="308"/>
      <c r="AYR55" s="308"/>
      <c r="AYS55" s="308"/>
      <c r="AYT55" s="308"/>
      <c r="AYU55" s="308"/>
      <c r="AYV55" s="308"/>
      <c r="AYW55" s="308"/>
      <c r="AYX55" s="308"/>
      <c r="AYY55" s="308"/>
      <c r="AYZ55" s="308"/>
      <c r="AZA55" s="308"/>
      <c r="AZB55" s="308"/>
      <c r="AZC55" s="308"/>
      <c r="AZD55" s="308"/>
      <c r="AZE55" s="308"/>
      <c r="AZF55" s="308"/>
      <c r="AZG55" s="308"/>
      <c r="AZH55" s="308"/>
      <c r="AZI55" s="308"/>
      <c r="AZJ55" s="308"/>
      <c r="AZK55" s="308"/>
      <c r="AZL55" s="308"/>
      <c r="AZM55" s="308"/>
      <c r="AZN55" s="308"/>
      <c r="AZO55" s="308"/>
      <c r="AZP55" s="308"/>
      <c r="AZQ55" s="308"/>
      <c r="AZR55" s="308"/>
      <c r="AZS55" s="308"/>
      <c r="AZT55" s="308"/>
      <c r="AZU55" s="308"/>
      <c r="AZV55" s="308"/>
      <c r="AZW55" s="308"/>
      <c r="AZX55" s="308"/>
      <c r="AZY55" s="308"/>
      <c r="AZZ55" s="308"/>
      <c r="BAA55" s="308"/>
      <c r="BAB55" s="308"/>
      <c r="BAC55" s="308"/>
      <c r="BAD55" s="308"/>
      <c r="BAE55" s="308"/>
      <c r="BAF55" s="308"/>
      <c r="BAG55" s="308"/>
      <c r="BAH55" s="308"/>
      <c r="BAI55" s="308"/>
      <c r="BAJ55" s="308"/>
      <c r="BAK55" s="308"/>
      <c r="BAL55" s="308"/>
      <c r="BAM55" s="308"/>
      <c r="BAN55" s="308"/>
      <c r="BAO55" s="308"/>
      <c r="BAP55" s="308"/>
      <c r="BAQ55" s="308"/>
      <c r="BAR55" s="308"/>
      <c r="BAS55" s="308"/>
      <c r="BAT55" s="308"/>
      <c r="BAU55" s="308"/>
      <c r="BAV55" s="308"/>
      <c r="BAW55" s="308"/>
      <c r="BAX55" s="308"/>
      <c r="BAY55" s="308"/>
      <c r="BAZ55" s="308"/>
      <c r="BBA55" s="308"/>
      <c r="BBB55" s="308"/>
      <c r="BBC55" s="308"/>
      <c r="BBD55" s="308"/>
      <c r="BBE55" s="308"/>
      <c r="BBF55" s="308"/>
      <c r="BBG55" s="308"/>
      <c r="BBH55" s="308"/>
      <c r="BBI55" s="308"/>
      <c r="BBJ55" s="308"/>
      <c r="BBK55" s="308"/>
      <c r="BBL55" s="308"/>
      <c r="BBM55" s="308"/>
      <c r="BBN55" s="308"/>
      <c r="BBO55" s="308"/>
      <c r="BBP55" s="308"/>
      <c r="BBQ55" s="308"/>
      <c r="BBR55" s="308"/>
      <c r="BBS55" s="308"/>
      <c r="BBT55" s="308"/>
      <c r="BBU55" s="308"/>
      <c r="BBV55" s="308"/>
      <c r="BBW55" s="308"/>
      <c r="BBX55" s="308"/>
      <c r="BBY55" s="308"/>
      <c r="BBZ55" s="308"/>
      <c r="BCA55" s="308"/>
      <c r="BCB55" s="308"/>
      <c r="BCC55" s="308"/>
      <c r="BCD55" s="308"/>
      <c r="BCE55" s="308"/>
      <c r="BCF55" s="308"/>
      <c r="BCG55" s="308"/>
      <c r="BCH55" s="308"/>
      <c r="BCI55" s="308"/>
      <c r="BCJ55" s="308"/>
      <c r="BCK55" s="308"/>
      <c r="BCL55" s="308"/>
      <c r="BCM55" s="308"/>
      <c r="BCN55" s="308"/>
      <c r="BCO55" s="308"/>
      <c r="BCP55" s="308"/>
      <c r="BCQ55" s="308"/>
      <c r="BCR55" s="308"/>
      <c r="BCS55" s="308"/>
      <c r="BCT55" s="308"/>
      <c r="BCU55" s="308"/>
      <c r="BCV55" s="308"/>
      <c r="BCW55" s="308"/>
      <c r="BCX55" s="308"/>
      <c r="BCY55" s="308"/>
      <c r="BCZ55" s="308"/>
      <c r="BDA55" s="308"/>
      <c r="BDB55" s="308"/>
      <c r="BDC55" s="308"/>
      <c r="BDD55" s="308"/>
      <c r="BDE55" s="308"/>
      <c r="BDF55" s="308"/>
      <c r="BDG55" s="308"/>
      <c r="BDH55" s="308"/>
      <c r="BDI55" s="308"/>
      <c r="BDJ55" s="308"/>
      <c r="BDK55" s="308"/>
      <c r="BDL55" s="308"/>
      <c r="BDM55" s="308"/>
      <c r="BDN55" s="308"/>
      <c r="BDO55" s="308"/>
      <c r="BDP55" s="308"/>
      <c r="BDQ55" s="308"/>
      <c r="BDR55" s="308"/>
      <c r="BDS55" s="308"/>
      <c r="BDT55" s="308"/>
      <c r="BDU55" s="308"/>
      <c r="BDV55" s="308"/>
      <c r="BDW55" s="308"/>
      <c r="BDX55" s="308"/>
      <c r="BDY55" s="308"/>
      <c r="BDZ55" s="308"/>
      <c r="BEA55" s="308"/>
      <c r="BEB55" s="308"/>
      <c r="BEC55" s="308"/>
      <c r="BED55" s="308"/>
      <c r="BEE55" s="308"/>
      <c r="BEF55" s="308"/>
      <c r="BEG55" s="308"/>
      <c r="BEH55" s="308"/>
      <c r="BEI55" s="308"/>
      <c r="BEJ55" s="308"/>
      <c r="BEK55" s="308"/>
      <c r="BEL55" s="308"/>
      <c r="BEM55" s="308"/>
      <c r="BEN55" s="308"/>
      <c r="BEO55" s="308"/>
      <c r="BEP55" s="308"/>
      <c r="BEQ55" s="308"/>
      <c r="BER55" s="308"/>
      <c r="BES55" s="308"/>
      <c r="BET55" s="308"/>
      <c r="BEU55" s="308"/>
      <c r="BEV55" s="308"/>
      <c r="BEW55" s="308"/>
      <c r="BEX55" s="308"/>
      <c r="BEY55" s="308"/>
      <c r="BEZ55" s="308"/>
      <c r="BFA55" s="308"/>
      <c r="BFB55" s="308"/>
      <c r="BFC55" s="308"/>
      <c r="BFD55" s="308"/>
      <c r="BFE55" s="308"/>
      <c r="BFF55" s="308"/>
      <c r="BFG55" s="308"/>
      <c r="BFH55" s="308"/>
      <c r="BFI55" s="308"/>
      <c r="BFJ55" s="308"/>
      <c r="BFK55" s="308"/>
      <c r="BFL55" s="308"/>
      <c r="BFM55" s="308"/>
      <c r="BFN55" s="308"/>
      <c r="BFO55" s="308"/>
      <c r="BFP55" s="308"/>
      <c r="BFQ55" s="308"/>
      <c r="BFR55" s="308"/>
      <c r="BFS55" s="308"/>
      <c r="BFT55" s="308"/>
      <c r="BFU55" s="308"/>
      <c r="BFV55" s="308"/>
      <c r="BFW55" s="308"/>
      <c r="BFX55" s="308"/>
      <c r="BFY55" s="308"/>
      <c r="BFZ55" s="308"/>
      <c r="BGA55" s="308"/>
      <c r="BGB55" s="308"/>
      <c r="BGC55" s="308"/>
      <c r="BGD55" s="308"/>
      <c r="BGE55" s="308"/>
      <c r="BGF55" s="308"/>
      <c r="BGG55" s="308"/>
      <c r="BGH55" s="308"/>
      <c r="BGI55" s="308"/>
      <c r="BGJ55" s="308"/>
      <c r="BGK55" s="308"/>
      <c r="BGL55" s="308"/>
      <c r="BGM55" s="308"/>
      <c r="BGN55" s="308"/>
      <c r="BGO55" s="308"/>
      <c r="BGP55" s="308"/>
      <c r="BGQ55" s="308"/>
      <c r="BGR55" s="308"/>
      <c r="BGS55" s="308"/>
      <c r="BGT55" s="308"/>
      <c r="BGU55" s="308"/>
      <c r="BGV55" s="308"/>
      <c r="BGW55" s="308"/>
      <c r="BGX55" s="308"/>
      <c r="BGY55" s="308"/>
      <c r="BGZ55" s="308"/>
      <c r="BHA55" s="308"/>
      <c r="BHB55" s="308"/>
      <c r="BHC55" s="308"/>
      <c r="BHD55" s="308"/>
      <c r="BHE55" s="308"/>
      <c r="BHF55" s="308"/>
      <c r="BHG55" s="308"/>
      <c r="BHH55" s="308"/>
      <c r="BHI55" s="308"/>
      <c r="BHJ55" s="308"/>
      <c r="BHK55" s="308"/>
      <c r="BHL55" s="308"/>
      <c r="BHM55" s="308"/>
      <c r="BHN55" s="308"/>
      <c r="BHO55" s="308"/>
      <c r="BHP55" s="308"/>
      <c r="BHQ55" s="308"/>
      <c r="BHR55" s="308"/>
      <c r="BHS55" s="308"/>
      <c r="BHT55" s="308"/>
      <c r="BHU55" s="308"/>
      <c r="BHV55" s="308"/>
      <c r="BHW55" s="308"/>
      <c r="BHX55" s="308"/>
      <c r="BHY55" s="308"/>
      <c r="BHZ55" s="308"/>
      <c r="BIA55" s="308"/>
      <c r="BIB55" s="308"/>
      <c r="BIC55" s="308"/>
      <c r="BID55" s="308"/>
      <c r="BIE55" s="308"/>
      <c r="BIF55" s="308"/>
      <c r="BIG55" s="308"/>
      <c r="BIH55" s="308"/>
      <c r="BII55" s="308"/>
      <c r="BIJ55" s="308"/>
      <c r="BIK55" s="308"/>
      <c r="BIL55" s="308"/>
      <c r="BIM55" s="308"/>
      <c r="BIN55" s="308"/>
      <c r="BIO55" s="308"/>
      <c r="BIP55" s="308"/>
      <c r="BIQ55" s="308"/>
      <c r="BIR55" s="308"/>
      <c r="BIS55" s="308"/>
      <c r="BIT55" s="308"/>
      <c r="BIU55" s="308"/>
      <c r="BIV55" s="308"/>
      <c r="BIW55" s="308"/>
      <c r="BIX55" s="308"/>
      <c r="BIY55" s="308"/>
      <c r="BIZ55" s="308"/>
      <c r="BJA55" s="308"/>
      <c r="BJB55" s="308"/>
      <c r="BJC55" s="308"/>
      <c r="BJD55" s="308"/>
      <c r="BJE55" s="308"/>
      <c r="BJF55" s="308"/>
      <c r="BJG55" s="308"/>
      <c r="BJH55" s="308"/>
      <c r="BJI55" s="308"/>
      <c r="BJJ55" s="308"/>
      <c r="BJK55" s="308"/>
      <c r="BJL55" s="308"/>
      <c r="BJM55" s="308"/>
      <c r="BJN55" s="308"/>
      <c r="BJO55" s="308"/>
      <c r="BJP55" s="308"/>
      <c r="BJQ55" s="308"/>
      <c r="BJR55" s="308"/>
      <c r="BJS55" s="308"/>
      <c r="BJT55" s="308"/>
      <c r="BJU55" s="308"/>
      <c r="BJV55" s="308"/>
      <c r="BJW55" s="308"/>
      <c r="BJX55" s="308"/>
      <c r="BJY55" s="308"/>
      <c r="BJZ55" s="308"/>
      <c r="BKA55" s="308"/>
      <c r="BKB55" s="308"/>
      <c r="BKC55" s="308"/>
      <c r="BKD55" s="308"/>
      <c r="BKE55" s="308"/>
      <c r="BKF55" s="308"/>
      <c r="BKG55" s="308"/>
      <c r="BKH55" s="308"/>
      <c r="BKI55" s="308"/>
      <c r="BKJ55" s="308"/>
      <c r="BKK55" s="308"/>
      <c r="BKL55" s="308"/>
      <c r="BKM55" s="308"/>
      <c r="BKN55" s="308"/>
      <c r="BKO55" s="308"/>
      <c r="BKP55" s="308"/>
      <c r="BKQ55" s="308"/>
      <c r="BKR55" s="308"/>
      <c r="BKS55" s="308"/>
      <c r="BKT55" s="308"/>
      <c r="BKU55" s="308"/>
      <c r="BKV55" s="308"/>
      <c r="BKW55" s="308"/>
      <c r="BKX55" s="308"/>
      <c r="BKY55" s="308"/>
      <c r="BKZ55" s="308"/>
      <c r="BLA55" s="308"/>
      <c r="BLB55" s="308"/>
      <c r="BLC55" s="308"/>
      <c r="BLD55" s="308"/>
      <c r="BLE55" s="308"/>
      <c r="BLF55" s="308"/>
      <c r="BLG55" s="308"/>
      <c r="BLH55" s="308"/>
      <c r="BLI55" s="308"/>
      <c r="BLJ55" s="308"/>
      <c r="BLK55" s="308"/>
      <c r="BLL55" s="308"/>
      <c r="BLM55" s="308"/>
      <c r="BLN55" s="308"/>
      <c r="BLO55" s="308"/>
      <c r="BLP55" s="308"/>
      <c r="BLQ55" s="308"/>
      <c r="BLR55" s="308"/>
      <c r="BLS55" s="308"/>
      <c r="BLT55" s="308"/>
      <c r="BLU55" s="308"/>
      <c r="BLV55" s="308"/>
      <c r="BLW55" s="308"/>
      <c r="BLX55" s="308"/>
      <c r="BLY55" s="308"/>
      <c r="BLZ55" s="308"/>
      <c r="BMA55" s="308"/>
      <c r="BMB55" s="308"/>
      <c r="BMC55" s="308"/>
      <c r="BMD55" s="308"/>
      <c r="BME55" s="308"/>
      <c r="BMF55" s="308"/>
      <c r="BMG55" s="308"/>
      <c r="BMH55" s="308"/>
      <c r="BMI55" s="308"/>
      <c r="BMJ55" s="308"/>
      <c r="BMK55" s="308"/>
      <c r="BML55" s="308"/>
      <c r="BMM55" s="308"/>
      <c r="BMN55" s="308"/>
      <c r="BMO55" s="308"/>
      <c r="BMP55" s="308"/>
      <c r="BMQ55" s="308"/>
      <c r="BMR55" s="308"/>
      <c r="BMS55" s="308"/>
      <c r="BMT55" s="308"/>
      <c r="BMU55" s="308"/>
      <c r="BMV55" s="308"/>
      <c r="BMW55" s="308"/>
      <c r="BMX55" s="308"/>
      <c r="BMY55" s="308"/>
      <c r="BMZ55" s="308"/>
      <c r="BNA55" s="308"/>
      <c r="BNB55" s="308"/>
      <c r="BNC55" s="308"/>
      <c r="BND55" s="308"/>
      <c r="BNE55" s="308"/>
      <c r="BNF55" s="308"/>
      <c r="BNG55" s="308"/>
      <c r="BNH55" s="308"/>
      <c r="BNI55" s="308"/>
      <c r="BNJ55" s="308"/>
      <c r="BNK55" s="308"/>
      <c r="BNL55" s="308"/>
      <c r="BNM55" s="308"/>
      <c r="BNN55" s="308"/>
      <c r="BNO55" s="308"/>
      <c r="BNP55" s="308"/>
      <c r="BNQ55" s="308"/>
      <c r="BNR55" s="308"/>
      <c r="BNS55" s="308"/>
      <c r="BNT55" s="308"/>
      <c r="BNU55" s="308"/>
      <c r="BNV55" s="308"/>
      <c r="BNW55" s="308"/>
      <c r="BNX55" s="308"/>
      <c r="BNY55" s="308"/>
      <c r="BNZ55" s="308"/>
      <c r="BOA55" s="308"/>
      <c r="BOB55" s="308"/>
      <c r="BOC55" s="308"/>
      <c r="BOD55" s="308"/>
      <c r="BOE55" s="308"/>
      <c r="BOF55" s="308"/>
      <c r="BOG55" s="308"/>
      <c r="BOH55" s="308"/>
      <c r="BOI55" s="308"/>
      <c r="BOJ55" s="308"/>
      <c r="BOK55" s="308"/>
      <c r="BOL55" s="308"/>
      <c r="BOM55" s="308"/>
      <c r="BON55" s="308"/>
      <c r="BOO55" s="308"/>
      <c r="BOP55" s="308"/>
      <c r="BOQ55" s="308"/>
      <c r="BOR55" s="308"/>
      <c r="BOS55" s="308"/>
      <c r="BOT55" s="308"/>
      <c r="BOU55" s="308"/>
      <c r="BOV55" s="308"/>
      <c r="BOW55" s="308"/>
      <c r="BOX55" s="308"/>
      <c r="BOY55" s="308"/>
      <c r="BOZ55" s="308"/>
      <c r="BPA55" s="308"/>
      <c r="BPB55" s="308"/>
      <c r="BPC55" s="308"/>
      <c r="BPD55" s="308"/>
      <c r="BPE55" s="308"/>
      <c r="BPF55" s="308"/>
      <c r="BPG55" s="308"/>
      <c r="BPH55" s="308"/>
      <c r="BPI55" s="308"/>
      <c r="BPJ55" s="308"/>
      <c r="BPK55" s="308"/>
      <c r="BPL55" s="308"/>
      <c r="BPM55" s="308"/>
      <c r="BPN55" s="308"/>
      <c r="BPO55" s="308"/>
      <c r="BPP55" s="308"/>
      <c r="BPQ55" s="308"/>
      <c r="BPR55" s="308"/>
      <c r="BPS55" s="308"/>
      <c r="BPT55" s="308"/>
      <c r="BPU55" s="308"/>
      <c r="BPV55" s="308"/>
      <c r="BPW55" s="308"/>
      <c r="BPX55" s="308"/>
      <c r="BPY55" s="308"/>
      <c r="BPZ55" s="308"/>
      <c r="BQA55" s="308"/>
      <c r="BQB55" s="308"/>
      <c r="BQC55" s="308"/>
      <c r="BQD55" s="308"/>
      <c r="BQE55" s="308"/>
      <c r="BQF55" s="308"/>
      <c r="BQG55" s="308"/>
      <c r="BQH55" s="308"/>
      <c r="BQI55" s="308"/>
      <c r="BQJ55" s="308"/>
      <c r="BQK55" s="308"/>
      <c r="BQL55" s="308"/>
      <c r="BQM55" s="308"/>
      <c r="BQN55" s="308"/>
      <c r="BQO55" s="308"/>
      <c r="BQP55" s="308"/>
      <c r="BQQ55" s="308"/>
      <c r="BQR55" s="308"/>
      <c r="BQS55" s="308"/>
      <c r="BQT55" s="308"/>
      <c r="BQU55" s="308"/>
      <c r="BQV55" s="308"/>
      <c r="BQW55" s="308"/>
      <c r="BQX55" s="308"/>
      <c r="BQY55" s="308"/>
      <c r="BQZ55" s="308"/>
      <c r="BRA55" s="308"/>
      <c r="BRB55" s="308"/>
      <c r="BRC55" s="308"/>
      <c r="BRD55" s="308"/>
      <c r="BRE55" s="308"/>
      <c r="BRF55" s="308"/>
      <c r="BRG55" s="308"/>
      <c r="BRH55" s="308"/>
      <c r="BRI55" s="308"/>
      <c r="BRJ55" s="308"/>
      <c r="BRK55" s="308"/>
      <c r="BRL55" s="308"/>
      <c r="BRM55" s="308"/>
      <c r="BRN55" s="308"/>
      <c r="BRO55" s="308"/>
      <c r="BRP55" s="308"/>
      <c r="BRQ55" s="308"/>
      <c r="BRR55" s="308"/>
      <c r="BRS55" s="308"/>
      <c r="BRT55" s="308"/>
      <c r="BRU55" s="308"/>
      <c r="BRV55" s="308"/>
      <c r="BRW55" s="308"/>
      <c r="BRX55" s="308"/>
      <c r="BRY55" s="308"/>
      <c r="BRZ55" s="308"/>
      <c r="BSA55" s="308"/>
      <c r="BSB55" s="308"/>
      <c r="BSC55" s="308"/>
      <c r="BSD55" s="308"/>
      <c r="BSE55" s="308"/>
      <c r="BSF55" s="308"/>
      <c r="BSG55" s="308"/>
      <c r="BSH55" s="308"/>
      <c r="BSI55" s="308"/>
      <c r="BSJ55" s="308"/>
      <c r="BSK55" s="308"/>
      <c r="BSL55" s="308"/>
      <c r="BSM55" s="308"/>
      <c r="BSN55" s="308"/>
      <c r="BSO55" s="308"/>
      <c r="BSP55" s="308"/>
      <c r="BSQ55" s="308"/>
      <c r="BSR55" s="308"/>
      <c r="BSS55" s="308"/>
      <c r="BST55" s="308"/>
      <c r="BSU55" s="308"/>
      <c r="BSV55" s="308"/>
      <c r="BSW55" s="308"/>
      <c r="BSX55" s="308"/>
      <c r="BSY55" s="308"/>
      <c r="BSZ55" s="308"/>
      <c r="BTA55" s="308"/>
      <c r="BTB55" s="308"/>
      <c r="BTC55" s="308"/>
      <c r="BTD55" s="308"/>
      <c r="BTE55" s="308"/>
      <c r="BTF55" s="308"/>
      <c r="BTG55" s="308"/>
      <c r="BTH55" s="308"/>
      <c r="BTI55" s="308"/>
      <c r="BTJ55" s="308"/>
      <c r="BTK55" s="308"/>
      <c r="BTL55" s="308"/>
      <c r="BTM55" s="308"/>
      <c r="BTN55" s="308"/>
      <c r="BTO55" s="308"/>
      <c r="BTP55" s="308"/>
      <c r="BTQ55" s="308"/>
      <c r="BTR55" s="308"/>
      <c r="BTS55" s="308"/>
      <c r="BTT55" s="308"/>
      <c r="BTU55" s="308"/>
      <c r="BTV55" s="308"/>
      <c r="BTW55" s="308"/>
      <c r="BTX55" s="308"/>
      <c r="BTY55" s="308"/>
      <c r="BTZ55" s="308"/>
      <c r="BUA55" s="308"/>
      <c r="BUB55" s="308"/>
      <c r="BUC55" s="308"/>
      <c r="BUD55" s="308"/>
      <c r="BUE55" s="308"/>
      <c r="BUF55" s="308"/>
      <c r="BUG55" s="308"/>
      <c r="BUH55" s="308"/>
      <c r="BUI55" s="308"/>
      <c r="BUJ55" s="308"/>
      <c r="BUK55" s="308"/>
      <c r="BUL55" s="308"/>
      <c r="BUM55" s="308"/>
      <c r="BUN55" s="308"/>
      <c r="BUO55" s="308"/>
      <c r="BUP55" s="308"/>
      <c r="BUQ55" s="308"/>
      <c r="BUR55" s="308"/>
      <c r="BUS55" s="308"/>
      <c r="BUT55" s="308"/>
      <c r="BUU55" s="308"/>
      <c r="BUV55" s="308"/>
      <c r="BUW55" s="308"/>
      <c r="BUX55" s="308"/>
      <c r="BUY55" s="308"/>
      <c r="BUZ55" s="308"/>
      <c r="BVA55" s="308"/>
      <c r="BVB55" s="308"/>
      <c r="BVC55" s="308"/>
      <c r="BVD55" s="308"/>
      <c r="BVE55" s="308"/>
      <c r="BVF55" s="308"/>
      <c r="BVG55" s="308"/>
      <c r="BVH55" s="308"/>
      <c r="BVI55" s="308"/>
      <c r="BVJ55" s="308"/>
      <c r="BVK55" s="308"/>
      <c r="BVL55" s="308"/>
      <c r="BVM55" s="308"/>
      <c r="BVN55" s="308"/>
      <c r="BVO55" s="308"/>
      <c r="BVP55" s="308"/>
      <c r="BVQ55" s="308"/>
      <c r="BVR55" s="308"/>
      <c r="BVS55" s="308"/>
      <c r="BVT55" s="308"/>
      <c r="BVU55" s="308"/>
      <c r="BVV55" s="308"/>
      <c r="BVW55" s="308"/>
      <c r="BVX55" s="308"/>
      <c r="BVY55" s="308"/>
      <c r="BVZ55" s="308"/>
      <c r="BWA55" s="308"/>
      <c r="BWB55" s="308"/>
      <c r="BWC55" s="308"/>
      <c r="BWD55" s="308"/>
      <c r="BWE55" s="308"/>
      <c r="BWF55" s="308"/>
      <c r="BWG55" s="308"/>
      <c r="BWH55" s="308"/>
      <c r="BWI55" s="308"/>
      <c r="BWJ55" s="308"/>
      <c r="BWK55" s="308"/>
      <c r="BWL55" s="308"/>
      <c r="BWM55" s="308"/>
      <c r="BWN55" s="308"/>
      <c r="BWO55" s="308"/>
      <c r="BWP55" s="308"/>
      <c r="BWQ55" s="308"/>
      <c r="BWR55" s="308"/>
      <c r="BWS55" s="308"/>
      <c r="BWT55" s="308"/>
      <c r="BWU55" s="308"/>
      <c r="BWV55" s="308"/>
      <c r="BWW55" s="308"/>
      <c r="BWX55" s="308"/>
      <c r="BWY55" s="308"/>
      <c r="BWZ55" s="308"/>
      <c r="BXA55" s="308"/>
      <c r="BXB55" s="308"/>
      <c r="BXC55" s="308"/>
      <c r="BXD55" s="308"/>
      <c r="BXE55" s="308"/>
      <c r="BXF55" s="308"/>
      <c r="BXG55" s="308"/>
      <c r="BXH55" s="308"/>
      <c r="BXI55" s="308"/>
      <c r="BXJ55" s="308"/>
      <c r="BXK55" s="308"/>
      <c r="BXL55" s="308"/>
      <c r="BXM55" s="308"/>
      <c r="BXN55" s="308"/>
      <c r="BXO55" s="308"/>
      <c r="BXP55" s="308"/>
      <c r="BXQ55" s="308"/>
      <c r="BXR55" s="308"/>
      <c r="BXS55" s="308"/>
      <c r="BXT55" s="308"/>
      <c r="BXU55" s="308"/>
      <c r="BXV55" s="308"/>
      <c r="BXW55" s="308"/>
      <c r="BXX55" s="308"/>
      <c r="BXY55" s="308"/>
      <c r="BXZ55" s="308"/>
      <c r="BYA55" s="308"/>
      <c r="BYB55" s="308"/>
      <c r="BYC55" s="308"/>
      <c r="BYD55" s="308"/>
      <c r="BYE55" s="308"/>
      <c r="BYF55" s="308"/>
      <c r="BYG55" s="308"/>
      <c r="BYH55" s="308"/>
      <c r="BYI55" s="308"/>
      <c r="BYJ55" s="308"/>
      <c r="BYK55" s="308"/>
      <c r="BYL55" s="308"/>
      <c r="BYM55" s="308"/>
      <c r="BYN55" s="308"/>
      <c r="BYO55" s="308"/>
      <c r="BYP55" s="308"/>
      <c r="BYQ55" s="308"/>
      <c r="BYR55" s="308"/>
      <c r="BYS55" s="308"/>
      <c r="BYT55" s="308"/>
      <c r="BYU55" s="308"/>
      <c r="BYV55" s="308"/>
      <c r="BYW55" s="308"/>
      <c r="BYX55" s="308"/>
      <c r="BYY55" s="308"/>
      <c r="BYZ55" s="308"/>
      <c r="BZA55" s="308"/>
      <c r="BZB55" s="308"/>
      <c r="BZC55" s="308"/>
      <c r="BZD55" s="308"/>
      <c r="BZE55" s="308"/>
      <c r="BZF55" s="308"/>
      <c r="BZG55" s="308"/>
      <c r="BZH55" s="308"/>
      <c r="BZI55" s="308"/>
      <c r="BZJ55" s="308"/>
      <c r="BZK55" s="308"/>
      <c r="BZL55" s="308"/>
      <c r="BZM55" s="308"/>
      <c r="BZN55" s="308"/>
      <c r="BZO55" s="308"/>
      <c r="BZP55" s="308"/>
      <c r="BZQ55" s="308"/>
      <c r="BZR55" s="308"/>
      <c r="BZS55" s="308"/>
      <c r="BZT55" s="308"/>
      <c r="BZU55" s="308"/>
      <c r="BZV55" s="308"/>
      <c r="BZW55" s="308"/>
      <c r="BZX55" s="308"/>
      <c r="BZY55" s="308"/>
      <c r="BZZ55" s="308"/>
      <c r="CAA55" s="308"/>
      <c r="CAB55" s="308"/>
      <c r="CAC55" s="308"/>
      <c r="CAD55" s="308"/>
      <c r="CAE55" s="308"/>
      <c r="CAF55" s="308"/>
      <c r="CAG55" s="308"/>
      <c r="CAH55" s="308"/>
      <c r="CAI55" s="308"/>
      <c r="CAJ55" s="308"/>
      <c r="CAK55" s="308"/>
      <c r="CAL55" s="308"/>
      <c r="CAM55" s="308"/>
      <c r="CAN55" s="308"/>
      <c r="CAO55" s="308"/>
      <c r="CAP55" s="308"/>
      <c r="CAQ55" s="308"/>
      <c r="CAR55" s="308"/>
      <c r="CAS55" s="308"/>
      <c r="CAT55" s="308"/>
      <c r="CAU55" s="308"/>
      <c r="CAV55" s="308"/>
      <c r="CAW55" s="308"/>
      <c r="CAX55" s="308"/>
      <c r="CAY55" s="308"/>
      <c r="CAZ55" s="308"/>
      <c r="CBA55" s="308"/>
      <c r="CBB55" s="308"/>
      <c r="CBC55" s="308"/>
      <c r="CBD55" s="308"/>
      <c r="CBE55" s="308"/>
      <c r="CBF55" s="308"/>
      <c r="CBG55" s="308"/>
      <c r="CBH55" s="308"/>
      <c r="CBI55" s="308"/>
      <c r="CBJ55" s="308"/>
      <c r="CBK55" s="308"/>
      <c r="CBL55" s="308"/>
      <c r="CBM55" s="308"/>
      <c r="CBN55" s="308"/>
      <c r="CBO55" s="308"/>
      <c r="CBP55" s="308"/>
      <c r="CBQ55" s="308"/>
      <c r="CBR55" s="308"/>
      <c r="CBS55" s="308"/>
      <c r="CBT55" s="308"/>
      <c r="CBU55" s="308"/>
      <c r="CBV55" s="308"/>
      <c r="CBW55" s="308"/>
      <c r="CBX55" s="308"/>
      <c r="CBY55" s="308"/>
      <c r="CBZ55" s="308"/>
      <c r="CCA55" s="308"/>
      <c r="CCB55" s="308"/>
      <c r="CCC55" s="308"/>
      <c r="CCD55" s="308"/>
      <c r="CCE55" s="308"/>
      <c r="CCF55" s="308"/>
      <c r="CCG55" s="308"/>
      <c r="CCH55" s="308"/>
      <c r="CCI55" s="308"/>
      <c r="CCJ55" s="308"/>
      <c r="CCK55" s="308"/>
      <c r="CCL55" s="308"/>
      <c r="CCM55" s="308"/>
      <c r="CCN55" s="308"/>
      <c r="CCO55" s="308"/>
      <c r="CCP55" s="308"/>
      <c r="CCQ55" s="308"/>
      <c r="CCR55" s="308"/>
      <c r="CCS55" s="308"/>
      <c r="CCT55" s="308"/>
      <c r="CCU55" s="308"/>
      <c r="CCV55" s="308"/>
      <c r="CCW55" s="308"/>
      <c r="CCX55" s="308"/>
      <c r="CCY55" s="308"/>
      <c r="CCZ55" s="308"/>
      <c r="CDA55" s="308"/>
      <c r="CDB55" s="308"/>
      <c r="CDC55" s="308"/>
      <c r="CDD55" s="308"/>
      <c r="CDE55" s="308"/>
      <c r="CDF55" s="308"/>
      <c r="CDG55" s="308"/>
      <c r="CDH55" s="308"/>
      <c r="CDI55" s="308"/>
      <c r="CDJ55" s="308"/>
      <c r="CDK55" s="308"/>
      <c r="CDL55" s="308"/>
      <c r="CDM55" s="308"/>
      <c r="CDN55" s="308"/>
      <c r="CDO55" s="308"/>
      <c r="CDP55" s="308"/>
      <c r="CDQ55" s="308"/>
      <c r="CDR55" s="308"/>
      <c r="CDS55" s="308"/>
      <c r="CDT55" s="308"/>
      <c r="CDU55" s="308"/>
      <c r="CDV55" s="308"/>
      <c r="CDW55" s="308"/>
      <c r="CDX55" s="308"/>
      <c r="CDY55" s="308"/>
      <c r="CDZ55" s="308"/>
      <c r="CEA55" s="308"/>
      <c r="CEB55" s="308"/>
      <c r="CEC55" s="308"/>
      <c r="CED55" s="308"/>
      <c r="CEE55" s="308"/>
      <c r="CEF55" s="308"/>
      <c r="CEG55" s="308"/>
      <c r="CEH55" s="308"/>
      <c r="CEI55" s="308"/>
      <c r="CEJ55" s="308"/>
      <c r="CEK55" s="308"/>
      <c r="CEL55" s="308"/>
      <c r="CEM55" s="308"/>
      <c r="CEN55" s="308"/>
      <c r="CEO55" s="308"/>
      <c r="CEP55" s="308"/>
      <c r="CEQ55" s="308"/>
      <c r="CER55" s="308"/>
      <c r="CES55" s="308"/>
      <c r="CET55" s="308"/>
      <c r="CEU55" s="308"/>
      <c r="CEV55" s="308"/>
      <c r="CEW55" s="308"/>
      <c r="CEX55" s="308"/>
      <c r="CEY55" s="308"/>
      <c r="CEZ55" s="308"/>
      <c r="CFA55" s="308"/>
      <c r="CFB55" s="308"/>
      <c r="CFC55" s="308"/>
      <c r="CFD55" s="308"/>
      <c r="CFE55" s="308"/>
      <c r="CFF55" s="308"/>
      <c r="CFG55" s="308"/>
      <c r="CFH55" s="308"/>
      <c r="CFI55" s="308"/>
      <c r="CFJ55" s="308"/>
      <c r="CFK55" s="308"/>
      <c r="CFL55" s="308"/>
      <c r="CFM55" s="308"/>
      <c r="CFN55" s="308"/>
      <c r="CFO55" s="308"/>
      <c r="CFP55" s="308"/>
      <c r="CFQ55" s="308"/>
      <c r="CFR55" s="308"/>
      <c r="CFS55" s="308"/>
      <c r="CFT55" s="308"/>
      <c r="CFU55" s="308"/>
      <c r="CFV55" s="308"/>
      <c r="CFW55" s="308"/>
      <c r="CFX55" s="308"/>
      <c r="CFY55" s="308"/>
      <c r="CFZ55" s="308"/>
      <c r="CGA55" s="308"/>
      <c r="CGB55" s="308"/>
      <c r="CGC55" s="308"/>
      <c r="CGD55" s="308"/>
      <c r="CGE55" s="308"/>
      <c r="CGF55" s="308"/>
      <c r="CGG55" s="308"/>
      <c r="CGH55" s="308"/>
      <c r="CGI55" s="308"/>
      <c r="CGJ55" s="308"/>
      <c r="CGK55" s="308"/>
      <c r="CGL55" s="308"/>
      <c r="CGM55" s="308"/>
      <c r="CGN55" s="308"/>
      <c r="CGO55" s="308"/>
      <c r="CGP55" s="308"/>
      <c r="CGQ55" s="308"/>
      <c r="CGR55" s="308"/>
      <c r="CGS55" s="308"/>
      <c r="CGT55" s="308"/>
      <c r="CGU55" s="308"/>
      <c r="CGV55" s="308"/>
      <c r="CGW55" s="308"/>
      <c r="CGX55" s="308"/>
      <c r="CGY55" s="308"/>
      <c r="CGZ55" s="308"/>
      <c r="CHA55" s="308"/>
      <c r="CHB55" s="308"/>
      <c r="CHC55" s="308"/>
      <c r="CHD55" s="308"/>
      <c r="CHE55" s="308"/>
      <c r="CHF55" s="308"/>
      <c r="CHG55" s="308"/>
      <c r="CHH55" s="308"/>
      <c r="CHI55" s="308"/>
      <c r="CHJ55" s="308"/>
      <c r="CHK55" s="308"/>
      <c r="CHL55" s="308"/>
      <c r="CHM55" s="308"/>
      <c r="CHN55" s="308"/>
      <c r="CHO55" s="308"/>
      <c r="CHP55" s="308"/>
      <c r="CHQ55" s="308"/>
      <c r="CHR55" s="308"/>
      <c r="CHS55" s="308"/>
      <c r="CHT55" s="308"/>
      <c r="CHU55" s="308"/>
      <c r="CHV55" s="308"/>
      <c r="CHW55" s="308"/>
      <c r="CHX55" s="308"/>
      <c r="CHY55" s="308"/>
      <c r="CHZ55" s="308"/>
      <c r="CIA55" s="308"/>
      <c r="CIB55" s="308"/>
      <c r="CIC55" s="308"/>
      <c r="CID55" s="308"/>
      <c r="CIE55" s="308"/>
      <c r="CIF55" s="308"/>
      <c r="CIG55" s="308"/>
      <c r="CIH55" s="308"/>
      <c r="CII55" s="308"/>
      <c r="CIJ55" s="308"/>
      <c r="CIK55" s="308"/>
      <c r="CIL55" s="308"/>
      <c r="CIM55" s="308"/>
      <c r="CIN55" s="308"/>
      <c r="CIO55" s="308"/>
      <c r="CIP55" s="308"/>
      <c r="CIQ55" s="308"/>
      <c r="CIR55" s="308"/>
      <c r="CIS55" s="308"/>
      <c r="CIT55" s="308"/>
      <c r="CIU55" s="308"/>
      <c r="CIV55" s="308"/>
      <c r="CIW55" s="308"/>
      <c r="CIX55" s="308"/>
      <c r="CIY55" s="308"/>
      <c r="CIZ55" s="308"/>
      <c r="CJA55" s="308"/>
      <c r="CJB55" s="308"/>
      <c r="CJC55" s="308"/>
      <c r="CJD55" s="308"/>
      <c r="CJE55" s="308"/>
      <c r="CJF55" s="308"/>
      <c r="CJG55" s="308"/>
      <c r="CJH55" s="308"/>
      <c r="CJI55" s="308"/>
      <c r="CJJ55" s="308"/>
      <c r="CJK55" s="308"/>
      <c r="CJL55" s="308"/>
      <c r="CJM55" s="308"/>
      <c r="CJN55" s="308"/>
      <c r="CJO55" s="308"/>
      <c r="CJP55" s="308"/>
      <c r="CJQ55" s="308"/>
      <c r="CJR55" s="308"/>
      <c r="CJS55" s="308"/>
      <c r="CJT55" s="308"/>
      <c r="CJU55" s="308"/>
      <c r="CJV55" s="308"/>
      <c r="CJW55" s="308"/>
      <c r="CJX55" s="308"/>
      <c r="CJY55" s="308"/>
      <c r="CJZ55" s="308"/>
      <c r="CKA55" s="308"/>
      <c r="CKB55" s="308"/>
      <c r="CKC55" s="308"/>
      <c r="CKD55" s="308"/>
      <c r="CKE55" s="308"/>
      <c r="CKF55" s="308"/>
      <c r="CKG55" s="308"/>
      <c r="CKH55" s="308"/>
      <c r="CKI55" s="308"/>
      <c r="CKJ55" s="308"/>
      <c r="CKK55" s="308"/>
      <c r="CKL55" s="308"/>
      <c r="CKM55" s="308"/>
      <c r="CKN55" s="308"/>
      <c r="CKO55" s="308"/>
      <c r="CKP55" s="308"/>
      <c r="CKQ55" s="308"/>
      <c r="CKR55" s="308"/>
      <c r="CKS55" s="308"/>
      <c r="CKT55" s="308"/>
      <c r="CKU55" s="308"/>
      <c r="CKV55" s="308"/>
      <c r="CKW55" s="308"/>
      <c r="CKX55" s="308"/>
      <c r="CKY55" s="308"/>
      <c r="CKZ55" s="308"/>
      <c r="CLA55" s="308"/>
      <c r="CLB55" s="308"/>
      <c r="CLC55" s="308"/>
      <c r="CLD55" s="308"/>
      <c r="CLE55" s="308"/>
      <c r="CLF55" s="308"/>
      <c r="CLG55" s="308"/>
      <c r="CLH55" s="308"/>
      <c r="CLI55" s="308"/>
      <c r="CLJ55" s="308"/>
      <c r="CLK55" s="308"/>
      <c r="CLL55" s="308"/>
      <c r="CLM55" s="308"/>
      <c r="CLN55" s="308"/>
      <c r="CLO55" s="308"/>
      <c r="CLP55" s="308"/>
      <c r="CLQ55" s="308"/>
      <c r="CLR55" s="308"/>
      <c r="CLS55" s="308"/>
      <c r="CLT55" s="308"/>
      <c r="CLU55" s="308"/>
      <c r="CLV55" s="308"/>
      <c r="CLW55" s="308"/>
      <c r="CLX55" s="308"/>
      <c r="CLY55" s="308"/>
      <c r="CLZ55" s="308"/>
      <c r="CMA55" s="308"/>
      <c r="CMB55" s="308"/>
      <c r="CMC55" s="308"/>
      <c r="CMD55" s="308"/>
      <c r="CME55" s="308"/>
      <c r="CMF55" s="308"/>
      <c r="CMG55" s="308"/>
      <c r="CMH55" s="308"/>
      <c r="CMI55" s="308"/>
      <c r="CMJ55" s="308"/>
      <c r="CMK55" s="308"/>
      <c r="CML55" s="308"/>
      <c r="CMM55" s="308"/>
      <c r="CMN55" s="308"/>
      <c r="CMO55" s="308"/>
      <c r="CMP55" s="308"/>
      <c r="CMQ55" s="308"/>
      <c r="CMR55" s="308"/>
      <c r="CMS55" s="308"/>
      <c r="CMT55" s="308"/>
      <c r="CMU55" s="308"/>
      <c r="CMV55" s="308"/>
      <c r="CMW55" s="308"/>
      <c r="CMX55" s="308"/>
      <c r="CMY55" s="308"/>
      <c r="CMZ55" s="308"/>
      <c r="CNA55" s="308"/>
      <c r="CNB55" s="308"/>
      <c r="CNC55" s="308"/>
      <c r="CND55" s="308"/>
      <c r="CNE55" s="308"/>
      <c r="CNF55" s="308"/>
      <c r="CNG55" s="308"/>
      <c r="CNH55" s="308"/>
      <c r="CNI55" s="308"/>
      <c r="CNJ55" s="308"/>
      <c r="CNK55" s="308"/>
      <c r="CNL55" s="308"/>
      <c r="CNM55" s="308"/>
      <c r="CNN55" s="308"/>
      <c r="CNO55" s="308"/>
      <c r="CNP55" s="308"/>
      <c r="CNQ55" s="308"/>
      <c r="CNR55" s="308"/>
      <c r="CNS55" s="308"/>
      <c r="CNT55" s="308"/>
      <c r="CNU55" s="308"/>
      <c r="CNV55" s="308"/>
      <c r="CNW55" s="308"/>
      <c r="CNX55" s="308"/>
      <c r="CNY55" s="308"/>
      <c r="CNZ55" s="308"/>
      <c r="COA55" s="308"/>
      <c r="COB55" s="308"/>
      <c r="COC55" s="308"/>
      <c r="COD55" s="308"/>
      <c r="COE55" s="308"/>
      <c r="COF55" s="308"/>
      <c r="COG55" s="308"/>
      <c r="COH55" s="308"/>
      <c r="COI55" s="308"/>
      <c r="COJ55" s="308"/>
      <c r="COK55" s="308"/>
      <c r="COL55" s="308"/>
      <c r="COM55" s="308"/>
      <c r="CON55" s="308"/>
      <c r="COO55" s="308"/>
      <c r="COP55" s="308"/>
      <c r="COQ55" s="308"/>
      <c r="COR55" s="308"/>
      <c r="COS55" s="308"/>
      <c r="COT55" s="308"/>
      <c r="COU55" s="308"/>
      <c r="COV55" s="308"/>
      <c r="COW55" s="308"/>
      <c r="COX55" s="308"/>
      <c r="COY55" s="308"/>
      <c r="COZ55" s="308"/>
      <c r="CPA55" s="308"/>
      <c r="CPB55" s="308"/>
      <c r="CPC55" s="308"/>
      <c r="CPD55" s="308"/>
      <c r="CPE55" s="308"/>
      <c r="CPF55" s="308"/>
      <c r="CPG55" s="308"/>
      <c r="CPH55" s="308"/>
      <c r="CPI55" s="308"/>
      <c r="CPJ55" s="308"/>
      <c r="CPK55" s="308"/>
      <c r="CPL55" s="308"/>
      <c r="CPM55" s="308"/>
      <c r="CPN55" s="308"/>
      <c r="CPO55" s="308"/>
      <c r="CPP55" s="308"/>
      <c r="CPQ55" s="308"/>
      <c r="CPR55" s="308"/>
      <c r="CPS55" s="308"/>
      <c r="CPT55" s="308"/>
      <c r="CPU55" s="308"/>
      <c r="CPV55" s="308"/>
      <c r="CPW55" s="308"/>
      <c r="CPX55" s="308"/>
      <c r="CPY55" s="308"/>
      <c r="CPZ55" s="308"/>
      <c r="CQA55" s="308"/>
      <c r="CQB55" s="308"/>
      <c r="CQC55" s="308"/>
      <c r="CQD55" s="308"/>
      <c r="CQE55" s="308"/>
      <c r="CQF55" s="308"/>
      <c r="CQG55" s="308"/>
      <c r="CQH55" s="308"/>
      <c r="CQI55" s="308"/>
      <c r="CQJ55" s="308"/>
      <c r="CQK55" s="308"/>
      <c r="CQL55" s="308"/>
      <c r="CQM55" s="308"/>
      <c r="CQN55" s="308"/>
      <c r="CQO55" s="308"/>
      <c r="CQP55" s="308"/>
      <c r="CQQ55" s="308"/>
      <c r="CQR55" s="308"/>
      <c r="CQS55" s="308"/>
      <c r="CQT55" s="308"/>
      <c r="CQU55" s="308"/>
      <c r="CQV55" s="308"/>
      <c r="CQW55" s="308"/>
      <c r="CQX55" s="308"/>
      <c r="CQY55" s="308"/>
      <c r="CQZ55" s="308"/>
      <c r="CRA55" s="308"/>
      <c r="CRB55" s="308"/>
      <c r="CRC55" s="308"/>
      <c r="CRD55" s="308"/>
      <c r="CRE55" s="308"/>
      <c r="CRF55" s="308"/>
      <c r="CRG55" s="308"/>
      <c r="CRH55" s="308"/>
      <c r="CRI55" s="308"/>
      <c r="CRJ55" s="308"/>
      <c r="CRK55" s="308"/>
      <c r="CRL55" s="308"/>
      <c r="CRM55" s="308"/>
      <c r="CRN55" s="308"/>
      <c r="CRO55" s="308"/>
      <c r="CRP55" s="308"/>
      <c r="CRQ55" s="308"/>
      <c r="CRR55" s="308"/>
      <c r="CRS55" s="308"/>
      <c r="CRT55" s="308"/>
      <c r="CRU55" s="308"/>
      <c r="CRV55" s="308"/>
      <c r="CRW55" s="308"/>
      <c r="CRX55" s="308"/>
      <c r="CRY55" s="308"/>
      <c r="CRZ55" s="308"/>
      <c r="CSA55" s="308"/>
      <c r="CSB55" s="308"/>
      <c r="CSC55" s="308"/>
      <c r="CSD55" s="308"/>
      <c r="CSE55" s="308"/>
      <c r="CSF55" s="308"/>
      <c r="CSG55" s="308"/>
      <c r="CSH55" s="308"/>
      <c r="CSI55" s="308"/>
      <c r="CSJ55" s="308"/>
      <c r="CSK55" s="308"/>
      <c r="CSL55" s="308"/>
      <c r="CSM55" s="308"/>
      <c r="CSN55" s="308"/>
      <c r="CSO55" s="308"/>
      <c r="CSP55" s="308"/>
      <c r="CSQ55" s="308"/>
      <c r="CSR55" s="308"/>
      <c r="CSS55" s="308"/>
      <c r="CST55" s="308"/>
      <c r="CSU55" s="308"/>
      <c r="CSV55" s="308"/>
      <c r="CSW55" s="308"/>
      <c r="CSX55" s="308"/>
      <c r="CSY55" s="308"/>
      <c r="CSZ55" s="308"/>
      <c r="CTA55" s="308"/>
      <c r="CTB55" s="308"/>
      <c r="CTC55" s="308"/>
      <c r="CTD55" s="308"/>
      <c r="CTE55" s="308"/>
      <c r="CTF55" s="308"/>
      <c r="CTG55" s="308"/>
      <c r="CTH55" s="308"/>
      <c r="CTI55" s="308"/>
      <c r="CTJ55" s="308"/>
      <c r="CTK55" s="308"/>
      <c r="CTL55" s="308"/>
      <c r="CTM55" s="308"/>
      <c r="CTN55" s="308"/>
      <c r="CTO55" s="308"/>
      <c r="CTP55" s="308"/>
      <c r="CTQ55" s="308"/>
      <c r="CTR55" s="308"/>
      <c r="CTS55" s="308"/>
      <c r="CTT55" s="308"/>
      <c r="CTU55" s="308"/>
      <c r="CTV55" s="308"/>
      <c r="CTW55" s="308"/>
      <c r="CTX55" s="308"/>
      <c r="CTY55" s="308"/>
      <c r="CTZ55" s="308"/>
      <c r="CUA55" s="308"/>
      <c r="CUB55" s="308"/>
      <c r="CUC55" s="308"/>
      <c r="CUD55" s="308"/>
      <c r="CUE55" s="308"/>
      <c r="CUF55" s="308"/>
      <c r="CUG55" s="308"/>
      <c r="CUH55" s="308"/>
      <c r="CUI55" s="308"/>
      <c r="CUJ55" s="308"/>
      <c r="CUK55" s="308"/>
      <c r="CUL55" s="308"/>
      <c r="CUM55" s="308"/>
      <c r="CUN55" s="308"/>
      <c r="CUO55" s="308"/>
      <c r="CUP55" s="308"/>
      <c r="CUQ55" s="308"/>
      <c r="CUR55" s="308"/>
      <c r="CUS55" s="308"/>
      <c r="CUT55" s="308"/>
      <c r="CUU55" s="308"/>
      <c r="CUV55" s="308"/>
      <c r="CUW55" s="308"/>
      <c r="CUX55" s="308"/>
      <c r="CUY55" s="308"/>
      <c r="CUZ55" s="308"/>
      <c r="CVA55" s="308"/>
      <c r="CVB55" s="308"/>
      <c r="CVC55" s="308"/>
      <c r="CVD55" s="308"/>
      <c r="CVE55" s="308"/>
      <c r="CVF55" s="308"/>
      <c r="CVG55" s="308"/>
      <c r="CVH55" s="308"/>
      <c r="CVI55" s="308"/>
      <c r="CVJ55" s="308"/>
      <c r="CVK55" s="308"/>
      <c r="CVL55" s="308"/>
      <c r="CVM55" s="308"/>
      <c r="CVN55" s="308"/>
      <c r="CVO55" s="308"/>
      <c r="CVP55" s="308"/>
      <c r="CVQ55" s="308"/>
      <c r="CVR55" s="308"/>
      <c r="CVS55" s="308"/>
      <c r="CVT55" s="308"/>
      <c r="CVU55" s="308"/>
      <c r="CVV55" s="308"/>
      <c r="CVW55" s="308"/>
      <c r="CVX55" s="308"/>
      <c r="CVY55" s="308"/>
      <c r="CVZ55" s="308"/>
      <c r="CWA55" s="308"/>
      <c r="CWB55" s="308"/>
      <c r="CWC55" s="308"/>
      <c r="CWD55" s="308"/>
      <c r="CWE55" s="308"/>
      <c r="CWF55" s="308"/>
      <c r="CWG55" s="308"/>
      <c r="CWH55" s="308"/>
      <c r="CWI55" s="308"/>
      <c r="CWJ55" s="308"/>
      <c r="CWK55" s="308"/>
      <c r="CWL55" s="308"/>
      <c r="CWM55" s="308"/>
      <c r="CWN55" s="308"/>
      <c r="CWO55" s="308"/>
      <c r="CWP55" s="308"/>
      <c r="CWQ55" s="308"/>
      <c r="CWR55" s="308"/>
      <c r="CWS55" s="308"/>
      <c r="CWT55" s="308"/>
      <c r="CWU55" s="308"/>
      <c r="CWV55" s="308"/>
      <c r="CWW55" s="308"/>
      <c r="CWX55" s="308"/>
      <c r="CWY55" s="308"/>
      <c r="CWZ55" s="308"/>
      <c r="CXA55" s="308"/>
      <c r="CXB55" s="308"/>
      <c r="CXC55" s="308"/>
      <c r="CXD55" s="308"/>
      <c r="CXE55" s="308"/>
      <c r="CXF55" s="308"/>
      <c r="CXG55" s="308"/>
      <c r="CXH55" s="308"/>
      <c r="CXI55" s="308"/>
      <c r="CXJ55" s="308"/>
      <c r="CXK55" s="308"/>
      <c r="CXL55" s="308"/>
      <c r="CXM55" s="308"/>
      <c r="CXN55" s="308"/>
      <c r="CXO55" s="308"/>
      <c r="CXP55" s="308"/>
      <c r="CXQ55" s="308"/>
      <c r="CXR55" s="308"/>
      <c r="CXS55" s="308"/>
      <c r="CXT55" s="308"/>
      <c r="CXU55" s="308"/>
      <c r="CXV55" s="308"/>
      <c r="CXW55" s="308"/>
      <c r="CXX55" s="308"/>
      <c r="CXY55" s="308"/>
      <c r="CXZ55" s="308"/>
      <c r="CYA55" s="308"/>
      <c r="CYB55" s="308"/>
      <c r="CYC55" s="308"/>
      <c r="CYD55" s="308"/>
      <c r="CYE55" s="308"/>
      <c r="CYF55" s="308"/>
      <c r="CYG55" s="308"/>
      <c r="CYH55" s="308"/>
      <c r="CYI55" s="308"/>
      <c r="CYJ55" s="308"/>
      <c r="CYK55" s="308"/>
      <c r="CYL55" s="308"/>
      <c r="CYM55" s="308"/>
      <c r="CYN55" s="308"/>
      <c r="CYO55" s="308"/>
      <c r="CYP55" s="308"/>
      <c r="CYQ55" s="308"/>
      <c r="CYR55" s="308"/>
      <c r="CYS55" s="308"/>
      <c r="CYT55" s="308"/>
      <c r="CYU55" s="308"/>
      <c r="CYV55" s="308"/>
      <c r="CYW55" s="308"/>
      <c r="CYX55" s="308"/>
      <c r="CYY55" s="308"/>
      <c r="CYZ55" s="308"/>
      <c r="CZA55" s="308"/>
      <c r="CZB55" s="308"/>
      <c r="CZC55" s="308"/>
      <c r="CZD55" s="308"/>
      <c r="CZE55" s="308"/>
      <c r="CZF55" s="308"/>
      <c r="CZG55" s="308"/>
      <c r="CZH55" s="308"/>
      <c r="CZI55" s="308"/>
      <c r="CZJ55" s="308"/>
      <c r="CZK55" s="308"/>
      <c r="CZL55" s="308"/>
      <c r="CZM55" s="308"/>
      <c r="CZN55" s="308"/>
      <c r="CZO55" s="308"/>
      <c r="CZP55" s="308"/>
      <c r="CZQ55" s="308"/>
      <c r="CZR55" s="308"/>
      <c r="CZS55" s="308"/>
      <c r="CZT55" s="308"/>
      <c r="CZU55" s="308"/>
      <c r="CZV55" s="308"/>
      <c r="CZW55" s="308"/>
      <c r="CZX55" s="308"/>
      <c r="CZY55" s="308"/>
      <c r="CZZ55" s="308"/>
      <c r="DAA55" s="308"/>
      <c r="DAB55" s="308"/>
      <c r="DAC55" s="308"/>
      <c r="DAD55" s="308"/>
      <c r="DAE55" s="308"/>
      <c r="DAF55" s="308"/>
      <c r="DAG55" s="308"/>
      <c r="DAH55" s="308"/>
      <c r="DAI55" s="308"/>
      <c r="DAJ55" s="308"/>
      <c r="DAK55" s="308"/>
      <c r="DAL55" s="308"/>
      <c r="DAM55" s="308"/>
      <c r="DAN55" s="308"/>
      <c r="DAO55" s="308"/>
      <c r="DAP55" s="308"/>
      <c r="DAQ55" s="308"/>
      <c r="DAR55" s="308"/>
      <c r="DAS55" s="308"/>
      <c r="DAT55" s="308"/>
      <c r="DAU55" s="308"/>
      <c r="DAV55" s="308"/>
      <c r="DAW55" s="308"/>
      <c r="DAX55" s="308"/>
      <c r="DAY55" s="308"/>
      <c r="DAZ55" s="308"/>
      <c r="DBA55" s="308"/>
      <c r="DBB55" s="308"/>
      <c r="DBC55" s="308"/>
      <c r="DBD55" s="308"/>
      <c r="DBE55" s="308"/>
      <c r="DBF55" s="308"/>
      <c r="DBG55" s="308"/>
      <c r="DBH55" s="308"/>
      <c r="DBI55" s="308"/>
      <c r="DBJ55" s="308"/>
      <c r="DBK55" s="308"/>
      <c r="DBL55" s="308"/>
      <c r="DBM55" s="308"/>
      <c r="DBN55" s="308"/>
      <c r="DBO55" s="308"/>
      <c r="DBP55" s="308"/>
      <c r="DBQ55" s="308"/>
      <c r="DBR55" s="308"/>
      <c r="DBS55" s="308"/>
      <c r="DBT55" s="308"/>
      <c r="DBU55" s="308"/>
      <c r="DBV55" s="308"/>
      <c r="DBW55" s="308"/>
      <c r="DBX55" s="308"/>
      <c r="DBY55" s="308"/>
      <c r="DBZ55" s="308"/>
      <c r="DCA55" s="308"/>
      <c r="DCB55" s="308"/>
      <c r="DCC55" s="308"/>
      <c r="DCD55" s="308"/>
      <c r="DCE55" s="308"/>
      <c r="DCF55" s="308"/>
      <c r="DCG55" s="308"/>
      <c r="DCH55" s="308"/>
      <c r="DCI55" s="308"/>
      <c r="DCJ55" s="308"/>
      <c r="DCK55" s="308"/>
      <c r="DCL55" s="308"/>
      <c r="DCM55" s="308"/>
      <c r="DCN55" s="308"/>
      <c r="DCO55" s="308"/>
      <c r="DCP55" s="308"/>
      <c r="DCQ55" s="308"/>
      <c r="DCR55" s="308"/>
      <c r="DCS55" s="308"/>
      <c r="DCT55" s="308"/>
      <c r="DCU55" s="308"/>
      <c r="DCV55" s="308"/>
      <c r="DCW55" s="308"/>
      <c r="DCX55" s="308"/>
      <c r="DCY55" s="308"/>
      <c r="DCZ55" s="308"/>
      <c r="DDA55" s="308"/>
      <c r="DDB55" s="308"/>
      <c r="DDC55" s="308"/>
      <c r="DDD55" s="308"/>
      <c r="DDE55" s="308"/>
      <c r="DDF55" s="308"/>
      <c r="DDG55" s="308"/>
      <c r="DDH55" s="308"/>
      <c r="DDI55" s="308"/>
      <c r="DDJ55" s="308"/>
      <c r="DDK55" s="308"/>
      <c r="DDL55" s="308"/>
      <c r="DDM55" s="308"/>
      <c r="DDN55" s="308"/>
      <c r="DDO55" s="308"/>
      <c r="DDP55" s="308"/>
      <c r="DDQ55" s="308"/>
      <c r="DDR55" s="308"/>
      <c r="DDS55" s="308"/>
      <c r="DDT55" s="308"/>
      <c r="DDU55" s="308"/>
      <c r="DDV55" s="308"/>
      <c r="DDW55" s="308"/>
      <c r="DDX55" s="308"/>
      <c r="DDY55" s="308"/>
      <c r="DDZ55" s="308"/>
      <c r="DEA55" s="308"/>
      <c r="DEB55" s="308"/>
      <c r="DEC55" s="308"/>
      <c r="DED55" s="308"/>
      <c r="DEE55" s="308"/>
      <c r="DEF55" s="308"/>
      <c r="DEG55" s="308"/>
      <c r="DEH55" s="308"/>
      <c r="DEI55" s="308"/>
      <c r="DEJ55" s="308"/>
      <c r="DEK55" s="308"/>
      <c r="DEL55" s="308"/>
      <c r="DEM55" s="308"/>
      <c r="DEN55" s="308"/>
      <c r="DEO55" s="308"/>
      <c r="DEP55" s="308"/>
      <c r="DEQ55" s="308"/>
      <c r="DER55" s="308"/>
      <c r="DES55" s="308"/>
      <c r="DET55" s="308"/>
      <c r="DEU55" s="308"/>
      <c r="DEV55" s="308"/>
      <c r="DEW55" s="308"/>
      <c r="DEX55" s="308"/>
      <c r="DEY55" s="308"/>
      <c r="DEZ55" s="308"/>
      <c r="DFA55" s="308"/>
      <c r="DFB55" s="308"/>
      <c r="DFC55" s="308"/>
      <c r="DFD55" s="308"/>
      <c r="DFE55" s="308"/>
      <c r="DFF55" s="308"/>
      <c r="DFG55" s="308"/>
      <c r="DFH55" s="308"/>
      <c r="DFI55" s="308"/>
      <c r="DFJ55" s="308"/>
      <c r="DFK55" s="308"/>
      <c r="DFL55" s="308"/>
      <c r="DFM55" s="308"/>
      <c r="DFN55" s="308"/>
      <c r="DFO55" s="308"/>
      <c r="DFP55" s="308"/>
      <c r="DFQ55" s="308"/>
      <c r="DFR55" s="308"/>
      <c r="DFS55" s="308"/>
      <c r="DFT55" s="308"/>
      <c r="DFU55" s="308"/>
      <c r="DFV55" s="308"/>
      <c r="DFW55" s="308"/>
      <c r="DFX55" s="308"/>
      <c r="DFY55" s="308"/>
      <c r="DFZ55" s="308"/>
      <c r="DGA55" s="308"/>
      <c r="DGB55" s="308"/>
      <c r="DGC55" s="308"/>
      <c r="DGD55" s="308"/>
      <c r="DGE55" s="308"/>
      <c r="DGF55" s="308"/>
      <c r="DGG55" s="308"/>
      <c r="DGH55" s="308"/>
      <c r="DGI55" s="308"/>
      <c r="DGJ55" s="308"/>
      <c r="DGK55" s="308"/>
      <c r="DGL55" s="308"/>
      <c r="DGM55" s="308"/>
      <c r="DGN55" s="308"/>
      <c r="DGO55" s="308"/>
      <c r="DGP55" s="308"/>
      <c r="DGQ55" s="308"/>
      <c r="DGR55" s="308"/>
      <c r="DGS55" s="308"/>
      <c r="DGT55" s="308"/>
      <c r="DGU55" s="308"/>
      <c r="DGV55" s="308"/>
      <c r="DGW55" s="308"/>
      <c r="DGX55" s="308"/>
      <c r="DGY55" s="308"/>
      <c r="DGZ55" s="308"/>
      <c r="DHA55" s="308"/>
      <c r="DHB55" s="308"/>
      <c r="DHC55" s="308"/>
      <c r="DHD55" s="308"/>
      <c r="DHE55" s="308"/>
      <c r="DHF55" s="308"/>
      <c r="DHG55" s="308"/>
      <c r="DHH55" s="308"/>
      <c r="DHI55" s="308"/>
      <c r="DHJ55" s="308"/>
      <c r="DHK55" s="308"/>
      <c r="DHL55" s="308"/>
      <c r="DHM55" s="308"/>
      <c r="DHN55" s="308"/>
      <c r="DHO55" s="308"/>
      <c r="DHP55" s="308"/>
      <c r="DHQ55" s="308"/>
      <c r="DHR55" s="308"/>
      <c r="DHS55" s="308"/>
      <c r="DHT55" s="308"/>
      <c r="DHU55" s="308"/>
      <c r="DHV55" s="308"/>
      <c r="DHW55" s="308"/>
      <c r="DHX55" s="308"/>
      <c r="DHY55" s="308"/>
      <c r="DHZ55" s="308"/>
      <c r="DIA55" s="308"/>
      <c r="DIB55" s="308"/>
      <c r="DIC55" s="308"/>
      <c r="DID55" s="308"/>
      <c r="DIE55" s="308"/>
      <c r="DIF55" s="308"/>
      <c r="DIG55" s="308"/>
      <c r="DIH55" s="308"/>
      <c r="DII55" s="308"/>
      <c r="DIJ55" s="308"/>
      <c r="DIK55" s="308"/>
      <c r="DIL55" s="308"/>
      <c r="DIM55" s="308"/>
      <c r="DIN55" s="308"/>
      <c r="DIO55" s="308"/>
      <c r="DIP55" s="308"/>
      <c r="DIQ55" s="308"/>
      <c r="DIR55" s="308"/>
      <c r="DIS55" s="308"/>
      <c r="DIT55" s="308"/>
      <c r="DIU55" s="308"/>
      <c r="DIV55" s="308"/>
      <c r="DIW55" s="308"/>
      <c r="DIX55" s="308"/>
      <c r="DIY55" s="308"/>
      <c r="DIZ55" s="308"/>
      <c r="DJA55" s="308"/>
      <c r="DJB55" s="308"/>
      <c r="DJC55" s="308"/>
      <c r="DJD55" s="308"/>
      <c r="DJE55" s="308"/>
      <c r="DJF55" s="308"/>
      <c r="DJG55" s="308"/>
      <c r="DJH55" s="308"/>
      <c r="DJI55" s="308"/>
      <c r="DJJ55" s="308"/>
      <c r="DJK55" s="308"/>
      <c r="DJL55" s="308"/>
      <c r="DJM55" s="308"/>
      <c r="DJN55" s="308"/>
      <c r="DJO55" s="308"/>
      <c r="DJP55" s="308"/>
      <c r="DJQ55" s="308"/>
      <c r="DJR55" s="308"/>
      <c r="DJS55" s="308"/>
      <c r="DJT55" s="308"/>
      <c r="DJU55" s="308"/>
      <c r="DJV55" s="308"/>
      <c r="DJW55" s="308"/>
      <c r="DJX55" s="308"/>
      <c r="DJY55" s="308"/>
      <c r="DJZ55" s="308"/>
      <c r="DKA55" s="308"/>
      <c r="DKB55" s="308"/>
      <c r="DKC55" s="308"/>
      <c r="DKD55" s="308"/>
      <c r="DKE55" s="308"/>
      <c r="DKF55" s="308"/>
      <c r="DKG55" s="308"/>
      <c r="DKH55" s="308"/>
      <c r="DKI55" s="308"/>
      <c r="DKJ55" s="308"/>
      <c r="DKK55" s="308"/>
      <c r="DKL55" s="308"/>
      <c r="DKM55" s="308"/>
      <c r="DKN55" s="308"/>
      <c r="DKO55" s="308"/>
      <c r="DKP55" s="308"/>
      <c r="DKQ55" s="308"/>
      <c r="DKR55" s="308"/>
      <c r="DKS55" s="308"/>
      <c r="DKT55" s="308"/>
      <c r="DKU55" s="308"/>
      <c r="DKV55" s="308"/>
      <c r="DKW55" s="308"/>
      <c r="DKX55" s="308"/>
      <c r="DKY55" s="308"/>
      <c r="DKZ55" s="308"/>
      <c r="DLA55" s="308"/>
      <c r="DLB55" s="308"/>
      <c r="DLC55" s="308"/>
      <c r="DLD55" s="308"/>
      <c r="DLE55" s="308"/>
      <c r="DLF55" s="308"/>
      <c r="DLG55" s="308"/>
      <c r="DLH55" s="308"/>
      <c r="DLI55" s="308"/>
      <c r="DLJ55" s="308"/>
      <c r="DLK55" s="308"/>
      <c r="DLL55" s="308"/>
      <c r="DLM55" s="308"/>
      <c r="DLN55" s="308"/>
      <c r="DLO55" s="308"/>
      <c r="DLP55" s="308"/>
      <c r="DLQ55" s="308"/>
      <c r="DLR55" s="308"/>
      <c r="DLS55" s="308"/>
      <c r="DLT55" s="308"/>
      <c r="DLU55" s="308"/>
      <c r="DLV55" s="308"/>
      <c r="DLW55" s="308"/>
      <c r="DLX55" s="308"/>
      <c r="DLY55" s="308"/>
      <c r="DLZ55" s="308"/>
      <c r="DMA55" s="308"/>
      <c r="DMB55" s="308"/>
      <c r="DMC55" s="308"/>
      <c r="DMD55" s="308"/>
      <c r="DME55" s="308"/>
      <c r="DMF55" s="308"/>
      <c r="DMG55" s="308"/>
      <c r="DMH55" s="308"/>
      <c r="DMI55" s="308"/>
      <c r="DMJ55" s="308"/>
      <c r="DMK55" s="308"/>
      <c r="DML55" s="308"/>
      <c r="DMM55" s="308"/>
      <c r="DMN55" s="308"/>
      <c r="DMO55" s="308"/>
      <c r="DMP55" s="308"/>
      <c r="DMQ55" s="308"/>
      <c r="DMR55" s="308"/>
      <c r="DMS55" s="308"/>
      <c r="DMT55" s="308"/>
      <c r="DMU55" s="308"/>
      <c r="DMV55" s="308"/>
      <c r="DMW55" s="308"/>
      <c r="DMX55" s="308"/>
      <c r="DMY55" s="308"/>
      <c r="DMZ55" s="308"/>
      <c r="DNA55" s="308"/>
      <c r="DNB55" s="308"/>
      <c r="DNC55" s="308"/>
      <c r="DND55" s="308"/>
      <c r="DNE55" s="308"/>
      <c r="DNF55" s="308"/>
      <c r="DNG55" s="308"/>
      <c r="DNH55" s="308"/>
      <c r="DNI55" s="308"/>
      <c r="DNJ55" s="308"/>
      <c r="DNK55" s="308"/>
      <c r="DNL55" s="308"/>
      <c r="DNM55" s="308"/>
      <c r="DNN55" s="308"/>
      <c r="DNO55" s="308"/>
      <c r="DNP55" s="308"/>
      <c r="DNQ55" s="308"/>
      <c r="DNR55" s="308"/>
      <c r="DNS55" s="308"/>
      <c r="DNT55" s="308"/>
      <c r="DNU55" s="308"/>
      <c r="DNV55" s="308"/>
      <c r="DNW55" s="308"/>
      <c r="DNX55" s="308"/>
      <c r="DNY55" s="308"/>
      <c r="DNZ55" s="308"/>
      <c r="DOA55" s="308"/>
      <c r="DOB55" s="308"/>
      <c r="DOC55" s="308"/>
      <c r="DOD55" s="308"/>
      <c r="DOE55" s="308"/>
      <c r="DOF55" s="308"/>
      <c r="DOG55" s="308"/>
      <c r="DOH55" s="308"/>
      <c r="DOI55" s="308"/>
      <c r="DOJ55" s="308"/>
      <c r="DOK55" s="308"/>
      <c r="DOL55" s="308"/>
      <c r="DOM55" s="308"/>
      <c r="DON55" s="308"/>
      <c r="DOO55" s="308"/>
      <c r="DOP55" s="308"/>
      <c r="DOQ55" s="308"/>
      <c r="DOR55" s="308"/>
      <c r="DOS55" s="308"/>
      <c r="DOT55" s="308"/>
      <c r="DOU55" s="308"/>
      <c r="DOV55" s="308"/>
      <c r="DOW55" s="308"/>
      <c r="DOX55" s="308"/>
      <c r="DOY55" s="308"/>
      <c r="DOZ55" s="308"/>
      <c r="DPA55" s="308"/>
      <c r="DPB55" s="308"/>
      <c r="DPC55" s="308"/>
      <c r="DPD55" s="308"/>
      <c r="DPE55" s="308"/>
      <c r="DPF55" s="308"/>
      <c r="DPG55" s="308"/>
      <c r="DPH55" s="308"/>
      <c r="DPI55" s="308"/>
      <c r="DPJ55" s="308"/>
      <c r="DPK55" s="308"/>
      <c r="DPL55" s="308"/>
      <c r="DPM55" s="308"/>
      <c r="DPN55" s="308"/>
      <c r="DPO55" s="308"/>
      <c r="DPP55" s="308"/>
      <c r="DPQ55" s="308"/>
      <c r="DPR55" s="308"/>
      <c r="DPS55" s="308"/>
      <c r="DPT55" s="308"/>
      <c r="DPU55" s="308"/>
      <c r="DPV55" s="308"/>
      <c r="DPW55" s="308"/>
      <c r="DPX55" s="308"/>
      <c r="DPY55" s="308"/>
      <c r="DPZ55" s="308"/>
      <c r="DQA55" s="308"/>
      <c r="DQB55" s="308"/>
      <c r="DQC55" s="308"/>
      <c r="DQD55" s="308"/>
      <c r="DQE55" s="308"/>
      <c r="DQF55" s="308"/>
      <c r="DQG55" s="308"/>
      <c r="DQH55" s="308"/>
      <c r="DQI55" s="308"/>
      <c r="DQJ55" s="308"/>
      <c r="DQK55" s="308"/>
      <c r="DQL55" s="308"/>
      <c r="DQM55" s="308"/>
      <c r="DQN55" s="308"/>
      <c r="DQO55" s="308"/>
      <c r="DQP55" s="308"/>
      <c r="DQQ55" s="308"/>
      <c r="DQR55" s="308"/>
      <c r="DQS55" s="308"/>
      <c r="DQT55" s="308"/>
      <c r="DQU55" s="308"/>
      <c r="DQV55" s="308"/>
      <c r="DQW55" s="308"/>
      <c r="DQX55" s="308"/>
      <c r="DQY55" s="308"/>
      <c r="DQZ55" s="308"/>
      <c r="DRA55" s="308"/>
      <c r="DRB55" s="308"/>
      <c r="DRC55" s="308"/>
      <c r="DRD55" s="308"/>
      <c r="DRE55" s="308"/>
      <c r="DRF55" s="308"/>
      <c r="DRG55" s="308"/>
      <c r="DRH55" s="308"/>
      <c r="DRI55" s="308"/>
      <c r="DRJ55" s="308"/>
      <c r="DRK55" s="308"/>
      <c r="DRL55" s="308"/>
      <c r="DRM55" s="308"/>
      <c r="DRN55" s="308"/>
      <c r="DRO55" s="308"/>
      <c r="DRP55" s="308"/>
      <c r="DRQ55" s="308"/>
      <c r="DRR55" s="308"/>
      <c r="DRS55" s="308"/>
      <c r="DRT55" s="308"/>
      <c r="DRU55" s="308"/>
      <c r="DRV55" s="308"/>
      <c r="DRW55" s="308"/>
      <c r="DRX55" s="308"/>
      <c r="DRY55" s="308"/>
      <c r="DRZ55" s="308"/>
      <c r="DSA55" s="308"/>
      <c r="DSB55" s="308"/>
      <c r="DSC55" s="308"/>
      <c r="DSD55" s="308"/>
      <c r="DSE55" s="308"/>
      <c r="DSF55" s="308"/>
      <c r="DSG55" s="308"/>
      <c r="DSH55" s="308"/>
      <c r="DSI55" s="308"/>
      <c r="DSJ55" s="308"/>
      <c r="DSK55" s="308"/>
      <c r="DSL55" s="308"/>
      <c r="DSM55" s="308"/>
      <c r="DSN55" s="308"/>
      <c r="DSO55" s="308"/>
      <c r="DSP55" s="308"/>
      <c r="DSQ55" s="308"/>
      <c r="DSR55" s="308"/>
      <c r="DSS55" s="308"/>
      <c r="DST55" s="308"/>
      <c r="DSU55" s="308"/>
      <c r="DSV55" s="308"/>
      <c r="DSW55" s="308"/>
      <c r="DSX55" s="308"/>
      <c r="DSY55" s="308"/>
      <c r="DSZ55" s="308"/>
      <c r="DTA55" s="308"/>
      <c r="DTB55" s="308"/>
      <c r="DTC55" s="308"/>
      <c r="DTD55" s="308"/>
      <c r="DTE55" s="308"/>
      <c r="DTF55" s="308"/>
      <c r="DTG55" s="308"/>
      <c r="DTH55" s="308"/>
      <c r="DTI55" s="308"/>
      <c r="DTJ55" s="308"/>
      <c r="DTK55" s="308"/>
      <c r="DTL55" s="308"/>
      <c r="DTM55" s="308"/>
      <c r="DTN55" s="308"/>
      <c r="DTO55" s="308"/>
      <c r="DTP55" s="308"/>
      <c r="DTQ55" s="308"/>
      <c r="DTR55" s="308"/>
      <c r="DTS55" s="308"/>
      <c r="DTT55" s="308"/>
      <c r="DTU55" s="308"/>
      <c r="DTV55" s="308"/>
      <c r="DTW55" s="308"/>
      <c r="DTX55" s="308"/>
      <c r="DTY55" s="308"/>
      <c r="DTZ55" s="308"/>
      <c r="DUA55" s="308"/>
      <c r="DUB55" s="308"/>
      <c r="DUC55" s="308"/>
      <c r="DUD55" s="308"/>
      <c r="DUE55" s="308"/>
      <c r="DUF55" s="308"/>
      <c r="DUG55" s="308"/>
      <c r="DUH55" s="308"/>
      <c r="DUI55" s="308"/>
      <c r="DUJ55" s="308"/>
      <c r="DUK55" s="308"/>
      <c r="DUL55" s="308"/>
      <c r="DUM55" s="308"/>
      <c r="DUN55" s="308"/>
      <c r="DUO55" s="308"/>
      <c r="DUP55" s="308"/>
      <c r="DUQ55" s="308"/>
      <c r="DUR55" s="308"/>
      <c r="DUS55" s="308"/>
      <c r="DUT55" s="308"/>
      <c r="DUU55" s="308"/>
      <c r="DUV55" s="308"/>
      <c r="DUW55" s="308"/>
      <c r="DUX55" s="308"/>
      <c r="DUY55" s="308"/>
      <c r="DUZ55" s="308"/>
      <c r="DVA55" s="308"/>
      <c r="DVB55" s="308"/>
      <c r="DVC55" s="308"/>
      <c r="DVD55" s="308"/>
      <c r="DVE55" s="308"/>
      <c r="DVF55" s="308"/>
      <c r="DVG55" s="308"/>
      <c r="DVH55" s="308"/>
      <c r="DVI55" s="308"/>
      <c r="DVJ55" s="308"/>
      <c r="DVK55" s="308"/>
      <c r="DVL55" s="308"/>
      <c r="DVM55" s="308"/>
      <c r="DVN55" s="308"/>
      <c r="DVO55" s="308"/>
      <c r="DVP55" s="308"/>
      <c r="DVQ55" s="308"/>
      <c r="DVR55" s="308"/>
      <c r="DVS55" s="308"/>
      <c r="DVT55" s="308"/>
      <c r="DVU55" s="308"/>
      <c r="DVV55" s="308"/>
      <c r="DVW55" s="308"/>
      <c r="DVX55" s="308"/>
      <c r="DVY55" s="308"/>
      <c r="DVZ55" s="308"/>
      <c r="DWA55" s="308"/>
      <c r="DWB55" s="308"/>
      <c r="DWC55" s="308"/>
      <c r="DWD55" s="308"/>
      <c r="DWE55" s="308"/>
      <c r="DWF55" s="308"/>
      <c r="DWG55" s="308"/>
      <c r="DWH55" s="308"/>
      <c r="DWI55" s="308"/>
      <c r="DWJ55" s="308"/>
      <c r="DWK55" s="308"/>
      <c r="DWL55" s="308"/>
      <c r="DWM55" s="308"/>
      <c r="DWN55" s="308"/>
      <c r="DWO55" s="308"/>
      <c r="DWP55" s="308"/>
      <c r="DWQ55" s="308"/>
      <c r="DWR55" s="308"/>
      <c r="DWS55" s="308"/>
      <c r="DWT55" s="308"/>
      <c r="DWU55" s="308"/>
      <c r="DWV55" s="308"/>
      <c r="DWW55" s="308"/>
      <c r="DWX55" s="308"/>
      <c r="DWY55" s="308"/>
      <c r="DWZ55" s="308"/>
      <c r="DXA55" s="308"/>
      <c r="DXB55" s="308"/>
      <c r="DXC55" s="308"/>
      <c r="DXD55" s="308"/>
      <c r="DXE55" s="308"/>
      <c r="DXF55" s="308"/>
      <c r="DXG55" s="308"/>
      <c r="DXH55" s="308"/>
      <c r="DXI55" s="308"/>
      <c r="DXJ55" s="308"/>
      <c r="DXK55" s="308"/>
      <c r="DXL55" s="308"/>
      <c r="DXM55" s="308"/>
      <c r="DXN55" s="308"/>
      <c r="DXO55" s="308"/>
      <c r="DXP55" s="308"/>
      <c r="DXQ55" s="308"/>
      <c r="DXR55" s="308"/>
      <c r="DXS55" s="308"/>
      <c r="DXT55" s="308"/>
      <c r="DXU55" s="308"/>
      <c r="DXV55" s="308"/>
      <c r="DXW55" s="308"/>
      <c r="DXX55" s="308"/>
      <c r="DXY55" s="308"/>
      <c r="DXZ55" s="308"/>
      <c r="DYA55" s="308"/>
      <c r="DYB55" s="308"/>
      <c r="DYC55" s="308"/>
      <c r="DYD55" s="308"/>
      <c r="DYE55" s="308"/>
      <c r="DYF55" s="308"/>
      <c r="DYG55" s="308"/>
      <c r="DYH55" s="308"/>
      <c r="DYI55" s="308"/>
      <c r="DYJ55" s="308"/>
      <c r="DYK55" s="308"/>
      <c r="DYL55" s="308"/>
      <c r="DYM55" s="308"/>
      <c r="DYN55" s="308"/>
      <c r="DYO55" s="308"/>
      <c r="DYP55" s="308"/>
      <c r="DYQ55" s="308"/>
      <c r="DYR55" s="308"/>
      <c r="DYS55" s="308"/>
      <c r="DYT55" s="308"/>
      <c r="DYU55" s="308"/>
      <c r="DYV55" s="308"/>
      <c r="DYW55" s="308"/>
      <c r="DYX55" s="308"/>
      <c r="DYY55" s="308"/>
      <c r="DYZ55" s="308"/>
      <c r="DZA55" s="308"/>
      <c r="DZB55" s="308"/>
      <c r="DZC55" s="308"/>
      <c r="DZD55" s="308"/>
      <c r="DZE55" s="308"/>
      <c r="DZF55" s="308"/>
      <c r="DZG55" s="308"/>
      <c r="DZH55" s="308"/>
      <c r="DZI55" s="308"/>
      <c r="DZJ55" s="308"/>
      <c r="DZK55" s="308"/>
      <c r="DZL55" s="308"/>
      <c r="DZM55" s="308"/>
      <c r="DZN55" s="308"/>
      <c r="DZO55" s="308"/>
      <c r="DZP55" s="308"/>
      <c r="DZQ55" s="308"/>
      <c r="DZR55" s="308"/>
      <c r="DZS55" s="308"/>
      <c r="DZT55" s="308"/>
      <c r="DZU55" s="308"/>
      <c r="DZV55" s="308"/>
      <c r="DZW55" s="308"/>
      <c r="DZX55" s="308"/>
      <c r="DZY55" s="308"/>
      <c r="DZZ55" s="308"/>
      <c r="EAA55" s="308"/>
      <c r="EAB55" s="308"/>
      <c r="EAC55" s="308"/>
      <c r="EAD55" s="308"/>
      <c r="EAE55" s="308"/>
      <c r="EAF55" s="308"/>
      <c r="EAG55" s="308"/>
      <c r="EAH55" s="308"/>
      <c r="EAI55" s="308"/>
      <c r="EAJ55" s="308"/>
      <c r="EAK55" s="308"/>
      <c r="EAL55" s="308"/>
      <c r="EAM55" s="308"/>
      <c r="EAN55" s="308"/>
      <c r="EAO55" s="308"/>
      <c r="EAP55" s="308"/>
      <c r="EAQ55" s="308"/>
      <c r="EAR55" s="308"/>
      <c r="EAS55" s="308"/>
      <c r="EAT55" s="308"/>
      <c r="EAU55" s="308"/>
      <c r="EAV55" s="308"/>
      <c r="EAW55" s="308"/>
      <c r="EAX55" s="308"/>
      <c r="EAY55" s="308"/>
      <c r="EAZ55" s="308"/>
      <c r="EBA55" s="308"/>
      <c r="EBB55" s="308"/>
      <c r="EBC55" s="308"/>
      <c r="EBD55" s="308"/>
      <c r="EBE55" s="308"/>
      <c r="EBF55" s="308"/>
      <c r="EBG55" s="308"/>
      <c r="EBH55" s="308"/>
      <c r="EBI55" s="308"/>
      <c r="EBJ55" s="308"/>
      <c r="EBK55" s="308"/>
      <c r="EBL55" s="308"/>
      <c r="EBM55" s="308"/>
      <c r="EBN55" s="308"/>
      <c r="EBO55" s="308"/>
      <c r="EBP55" s="308"/>
      <c r="EBQ55" s="308"/>
      <c r="EBR55" s="308"/>
      <c r="EBS55" s="308"/>
      <c r="EBT55" s="308"/>
      <c r="EBU55" s="308"/>
      <c r="EBV55" s="308"/>
      <c r="EBW55" s="308"/>
      <c r="EBX55" s="308"/>
      <c r="EBY55" s="308"/>
      <c r="EBZ55" s="308"/>
      <c r="ECA55" s="308"/>
      <c r="ECB55" s="308"/>
      <c r="ECC55" s="308"/>
      <c r="ECD55" s="308"/>
      <c r="ECE55" s="308"/>
      <c r="ECF55" s="308"/>
      <c r="ECG55" s="308"/>
      <c r="ECH55" s="308"/>
      <c r="ECI55" s="308"/>
      <c r="ECJ55" s="308"/>
      <c r="ECK55" s="308"/>
      <c r="ECL55" s="308"/>
      <c r="ECM55" s="308"/>
      <c r="ECN55" s="308"/>
      <c r="ECO55" s="308"/>
      <c r="ECP55" s="308"/>
      <c r="ECQ55" s="308"/>
      <c r="ECR55" s="308"/>
      <c r="ECS55" s="308"/>
      <c r="ECT55" s="308"/>
      <c r="ECU55" s="308"/>
      <c r="ECV55" s="308"/>
      <c r="ECW55" s="308"/>
      <c r="ECX55" s="308"/>
      <c r="ECY55" s="308"/>
      <c r="ECZ55" s="308"/>
      <c r="EDA55" s="308"/>
      <c r="EDB55" s="308"/>
      <c r="EDC55" s="308"/>
      <c r="EDD55" s="308"/>
      <c r="EDE55" s="308"/>
      <c r="EDF55" s="308"/>
      <c r="EDG55" s="308"/>
      <c r="EDH55" s="308"/>
      <c r="EDI55" s="308"/>
      <c r="EDJ55" s="308"/>
      <c r="EDK55" s="308"/>
      <c r="EDL55" s="308"/>
      <c r="EDM55" s="308"/>
      <c r="EDN55" s="308"/>
      <c r="EDO55" s="308"/>
      <c r="EDP55" s="308"/>
      <c r="EDQ55" s="308"/>
      <c r="EDR55" s="308"/>
      <c r="EDS55" s="308"/>
      <c r="EDT55" s="308"/>
      <c r="EDU55" s="308"/>
      <c r="EDV55" s="308"/>
      <c r="EDW55" s="308"/>
      <c r="EDX55" s="308"/>
      <c r="EDY55" s="308"/>
      <c r="EDZ55" s="308"/>
      <c r="EEA55" s="308"/>
      <c r="EEB55" s="308"/>
      <c r="EEC55" s="308"/>
      <c r="EED55" s="308"/>
      <c r="EEE55" s="308"/>
      <c r="EEF55" s="308"/>
      <c r="EEG55" s="308"/>
      <c r="EEH55" s="308"/>
      <c r="EEI55" s="308"/>
      <c r="EEJ55" s="308"/>
      <c r="EEK55" s="308"/>
      <c r="EEL55" s="308"/>
      <c r="EEM55" s="308"/>
      <c r="EEN55" s="308"/>
      <c r="EEO55" s="308"/>
      <c r="EEP55" s="308"/>
      <c r="EEQ55" s="308"/>
      <c r="EER55" s="308"/>
      <c r="EES55" s="308"/>
      <c r="EET55" s="308"/>
      <c r="EEU55" s="308"/>
      <c r="EEV55" s="308"/>
      <c r="EEW55" s="308"/>
      <c r="EEX55" s="308"/>
      <c r="EEY55" s="308"/>
      <c r="EEZ55" s="308"/>
      <c r="EFA55" s="308"/>
      <c r="EFB55" s="308"/>
      <c r="EFC55" s="308"/>
      <c r="EFD55" s="308"/>
      <c r="EFE55" s="308"/>
      <c r="EFF55" s="308"/>
      <c r="EFG55" s="308"/>
      <c r="EFH55" s="308"/>
      <c r="EFI55" s="308"/>
      <c r="EFJ55" s="308"/>
      <c r="EFK55" s="308"/>
      <c r="EFL55" s="308"/>
      <c r="EFM55" s="308"/>
      <c r="EFN55" s="308"/>
      <c r="EFO55" s="308"/>
      <c r="EFP55" s="308"/>
      <c r="EFQ55" s="308"/>
      <c r="EFR55" s="308"/>
      <c r="EFS55" s="308"/>
      <c r="EFT55" s="308"/>
      <c r="EFU55" s="308"/>
      <c r="EFV55" s="308"/>
      <c r="EFW55" s="308"/>
      <c r="EFX55" s="308"/>
      <c r="EFY55" s="308"/>
      <c r="EFZ55" s="308"/>
      <c r="EGA55" s="308"/>
      <c r="EGB55" s="308"/>
      <c r="EGC55" s="308"/>
      <c r="EGD55" s="308"/>
      <c r="EGE55" s="308"/>
      <c r="EGF55" s="308"/>
      <c r="EGG55" s="308"/>
      <c r="EGH55" s="308"/>
      <c r="EGI55" s="308"/>
      <c r="EGJ55" s="308"/>
      <c r="EGK55" s="308"/>
      <c r="EGL55" s="308"/>
      <c r="EGM55" s="308"/>
      <c r="EGN55" s="308"/>
      <c r="EGO55" s="308"/>
      <c r="EGP55" s="308"/>
      <c r="EGQ55" s="308"/>
      <c r="EGR55" s="308"/>
      <c r="EGS55" s="308"/>
      <c r="EGT55" s="308"/>
      <c r="EGU55" s="308"/>
      <c r="EGV55" s="308"/>
      <c r="EGW55" s="308"/>
      <c r="EGX55" s="308"/>
      <c r="EGY55" s="308"/>
      <c r="EGZ55" s="308"/>
      <c r="EHA55" s="308"/>
      <c r="EHB55" s="308"/>
      <c r="EHC55" s="308"/>
      <c r="EHD55" s="308"/>
      <c r="EHE55" s="308"/>
      <c r="EHF55" s="308"/>
      <c r="EHG55" s="308"/>
      <c r="EHH55" s="308"/>
      <c r="EHI55" s="308"/>
      <c r="EHJ55" s="308"/>
      <c r="EHK55" s="308"/>
      <c r="EHL55" s="308"/>
      <c r="EHM55" s="308"/>
      <c r="EHN55" s="308"/>
      <c r="EHO55" s="308"/>
      <c r="EHP55" s="308"/>
      <c r="EHQ55" s="308"/>
      <c r="EHR55" s="308"/>
      <c r="EHS55" s="308"/>
      <c r="EHT55" s="308"/>
      <c r="EHU55" s="308"/>
      <c r="EHV55" s="308"/>
      <c r="EHW55" s="308"/>
      <c r="EHX55" s="308"/>
      <c r="EHY55" s="308"/>
      <c r="EHZ55" s="308"/>
      <c r="EIA55" s="308"/>
      <c r="EIB55" s="308"/>
      <c r="EIC55" s="308"/>
      <c r="EID55" s="308"/>
      <c r="EIE55" s="308"/>
      <c r="EIF55" s="308"/>
      <c r="EIG55" s="308"/>
      <c r="EIH55" s="308"/>
      <c r="EII55" s="308"/>
      <c r="EIJ55" s="308"/>
      <c r="EIK55" s="308"/>
      <c r="EIL55" s="308"/>
      <c r="EIM55" s="308"/>
      <c r="EIN55" s="308"/>
      <c r="EIO55" s="308"/>
      <c r="EIP55" s="308"/>
      <c r="EIQ55" s="308"/>
      <c r="EIR55" s="308"/>
      <c r="EIS55" s="308"/>
      <c r="EIT55" s="308"/>
      <c r="EIU55" s="308"/>
      <c r="EIV55" s="308"/>
      <c r="EIW55" s="308"/>
      <c r="EIX55" s="308"/>
      <c r="EIY55" s="308"/>
      <c r="EIZ55" s="308"/>
      <c r="EJA55" s="308"/>
      <c r="EJB55" s="308"/>
      <c r="EJC55" s="308"/>
      <c r="EJD55" s="308"/>
      <c r="EJE55" s="308"/>
      <c r="EJF55" s="308"/>
      <c r="EJG55" s="308"/>
      <c r="EJH55" s="308"/>
      <c r="EJI55" s="308"/>
      <c r="EJJ55" s="308"/>
      <c r="EJK55" s="308"/>
      <c r="EJL55" s="308"/>
      <c r="EJM55" s="308"/>
      <c r="EJN55" s="308"/>
      <c r="EJO55" s="308"/>
      <c r="EJP55" s="308"/>
      <c r="EJQ55" s="308"/>
      <c r="EJR55" s="308"/>
      <c r="EJS55" s="308"/>
      <c r="EJT55" s="308"/>
      <c r="EJU55" s="308"/>
      <c r="EJV55" s="308"/>
      <c r="EJW55" s="308"/>
      <c r="EJX55" s="308"/>
      <c r="EJY55" s="308"/>
      <c r="EJZ55" s="308"/>
      <c r="EKA55" s="308"/>
      <c r="EKB55" s="308"/>
      <c r="EKC55" s="308"/>
      <c r="EKD55" s="308"/>
      <c r="EKE55" s="308"/>
      <c r="EKF55" s="308"/>
      <c r="EKG55" s="308"/>
      <c r="EKH55" s="308"/>
      <c r="EKI55" s="308"/>
      <c r="EKJ55" s="308"/>
      <c r="EKK55" s="308"/>
      <c r="EKL55" s="308"/>
      <c r="EKM55" s="308"/>
      <c r="EKN55" s="308"/>
      <c r="EKO55" s="308"/>
      <c r="EKP55" s="308"/>
      <c r="EKQ55" s="308"/>
      <c r="EKR55" s="308"/>
      <c r="EKS55" s="308"/>
      <c r="EKT55" s="308"/>
      <c r="EKU55" s="308"/>
      <c r="EKV55" s="308"/>
      <c r="EKW55" s="308"/>
      <c r="EKX55" s="308"/>
      <c r="EKY55" s="308"/>
      <c r="EKZ55" s="308"/>
      <c r="ELA55" s="308"/>
      <c r="ELB55" s="308"/>
      <c r="ELC55" s="308"/>
      <c r="ELD55" s="308"/>
      <c r="ELE55" s="308"/>
      <c r="ELF55" s="308"/>
      <c r="ELG55" s="308"/>
      <c r="ELH55" s="308"/>
      <c r="ELI55" s="308"/>
      <c r="ELJ55" s="308"/>
      <c r="ELK55" s="308"/>
      <c r="ELL55" s="308"/>
      <c r="ELM55" s="308"/>
      <c r="ELN55" s="308"/>
      <c r="ELO55" s="308"/>
      <c r="ELP55" s="308"/>
      <c r="ELQ55" s="308"/>
      <c r="ELR55" s="308"/>
      <c r="ELS55" s="308"/>
      <c r="ELT55" s="308"/>
      <c r="ELU55" s="308"/>
      <c r="ELV55" s="308"/>
      <c r="ELW55" s="308"/>
      <c r="ELX55" s="308"/>
      <c r="ELY55" s="308"/>
      <c r="ELZ55" s="308"/>
      <c r="EMA55" s="308"/>
      <c r="EMB55" s="308"/>
      <c r="EMC55" s="308"/>
      <c r="EMD55" s="308"/>
      <c r="EME55" s="308"/>
      <c r="EMF55" s="308"/>
      <c r="EMG55" s="308"/>
      <c r="EMH55" s="308"/>
      <c r="EMI55" s="308"/>
      <c r="EMJ55" s="308"/>
      <c r="EMK55" s="308"/>
      <c r="EML55" s="308"/>
      <c r="EMM55" s="308"/>
      <c r="EMN55" s="308"/>
      <c r="EMO55" s="308"/>
      <c r="EMP55" s="308"/>
      <c r="EMQ55" s="308"/>
      <c r="EMR55" s="308"/>
      <c r="EMS55" s="308"/>
      <c r="EMT55" s="308"/>
      <c r="EMU55" s="308"/>
      <c r="EMV55" s="308"/>
      <c r="EMW55" s="308"/>
      <c r="EMX55" s="308"/>
      <c r="EMY55" s="308"/>
      <c r="EMZ55" s="308"/>
      <c r="ENA55" s="308"/>
      <c r="ENB55" s="308"/>
      <c r="ENC55" s="308"/>
      <c r="END55" s="308"/>
      <c r="ENE55" s="308"/>
      <c r="ENF55" s="308"/>
      <c r="ENG55" s="308"/>
      <c r="ENH55" s="308"/>
      <c r="ENI55" s="308"/>
      <c r="ENJ55" s="308"/>
      <c r="ENK55" s="308"/>
      <c r="ENL55" s="308"/>
      <c r="ENM55" s="308"/>
      <c r="ENN55" s="308"/>
      <c r="ENO55" s="308"/>
      <c r="ENP55" s="308"/>
      <c r="ENQ55" s="308"/>
      <c r="ENR55" s="308"/>
      <c r="ENS55" s="308"/>
      <c r="ENT55" s="308"/>
      <c r="ENU55" s="308"/>
      <c r="ENV55" s="308"/>
      <c r="ENW55" s="308"/>
      <c r="ENX55" s="308"/>
      <c r="ENY55" s="308"/>
      <c r="ENZ55" s="308"/>
      <c r="EOA55" s="308"/>
      <c r="EOB55" s="308"/>
      <c r="EOC55" s="308"/>
      <c r="EOD55" s="308"/>
      <c r="EOE55" s="308"/>
      <c r="EOF55" s="308"/>
      <c r="EOG55" s="308"/>
      <c r="EOH55" s="308"/>
      <c r="EOI55" s="308"/>
      <c r="EOJ55" s="308"/>
      <c r="EOK55" s="308"/>
      <c r="EOL55" s="308"/>
      <c r="EOM55" s="308"/>
      <c r="EON55" s="308"/>
      <c r="EOO55" s="308"/>
      <c r="EOP55" s="308"/>
      <c r="EOQ55" s="308"/>
      <c r="EOR55" s="308"/>
      <c r="EOS55" s="308"/>
      <c r="EOT55" s="308"/>
      <c r="EOU55" s="308"/>
      <c r="EOV55" s="308"/>
      <c r="EOW55" s="308"/>
      <c r="EOX55" s="308"/>
      <c r="EOY55" s="308"/>
      <c r="EOZ55" s="308"/>
      <c r="EPA55" s="308"/>
      <c r="EPB55" s="308"/>
      <c r="EPC55" s="308"/>
      <c r="EPD55" s="308"/>
      <c r="EPE55" s="308"/>
      <c r="EPF55" s="308"/>
      <c r="EPG55" s="308"/>
      <c r="EPH55" s="308"/>
      <c r="EPI55" s="308"/>
      <c r="EPJ55" s="308"/>
      <c r="EPK55" s="308"/>
      <c r="EPL55" s="308"/>
      <c r="EPM55" s="308"/>
      <c r="EPN55" s="308"/>
      <c r="EPO55" s="308"/>
      <c r="EPP55" s="308"/>
      <c r="EPQ55" s="308"/>
      <c r="EPR55" s="308"/>
      <c r="EPS55" s="308"/>
      <c r="EPT55" s="308"/>
      <c r="EPU55" s="308"/>
      <c r="EPV55" s="308"/>
      <c r="EPW55" s="308"/>
      <c r="EPX55" s="308"/>
      <c r="EPY55" s="308"/>
      <c r="EPZ55" s="308"/>
      <c r="EQA55" s="308"/>
      <c r="EQB55" s="308"/>
      <c r="EQC55" s="308"/>
      <c r="EQD55" s="308"/>
      <c r="EQE55" s="308"/>
      <c r="EQF55" s="308"/>
      <c r="EQG55" s="308"/>
      <c r="EQH55" s="308"/>
      <c r="EQI55" s="308"/>
      <c r="EQJ55" s="308"/>
      <c r="EQK55" s="308"/>
      <c r="EQL55" s="308"/>
      <c r="EQM55" s="308"/>
      <c r="EQN55" s="308"/>
      <c r="EQO55" s="308"/>
      <c r="EQP55" s="308"/>
      <c r="EQQ55" s="308"/>
      <c r="EQR55" s="308"/>
      <c r="EQS55" s="308"/>
      <c r="EQT55" s="308"/>
      <c r="EQU55" s="308"/>
      <c r="EQV55" s="308"/>
      <c r="EQW55" s="308"/>
      <c r="EQX55" s="308"/>
      <c r="EQY55" s="308"/>
      <c r="EQZ55" s="308"/>
      <c r="ERA55" s="308"/>
      <c r="ERB55" s="308"/>
      <c r="ERC55" s="308"/>
      <c r="ERD55" s="308"/>
      <c r="ERE55" s="308"/>
      <c r="ERF55" s="308"/>
      <c r="ERG55" s="308"/>
      <c r="ERH55" s="308"/>
      <c r="ERI55" s="308"/>
      <c r="ERJ55" s="308"/>
      <c r="ERK55" s="308"/>
      <c r="ERL55" s="308"/>
      <c r="ERM55" s="308"/>
      <c r="ERN55" s="308"/>
      <c r="ERO55" s="308"/>
      <c r="ERP55" s="308"/>
      <c r="ERQ55" s="308"/>
      <c r="ERR55" s="308"/>
      <c r="ERS55" s="308"/>
      <c r="ERT55" s="308"/>
      <c r="ERU55" s="308"/>
      <c r="ERV55" s="308"/>
      <c r="ERW55" s="308"/>
      <c r="ERX55" s="308"/>
      <c r="ERY55" s="308"/>
      <c r="ERZ55" s="308"/>
      <c r="ESA55" s="308"/>
      <c r="ESB55" s="308"/>
      <c r="ESC55" s="308"/>
      <c r="ESD55" s="308"/>
      <c r="ESE55" s="308"/>
      <c r="ESF55" s="308"/>
      <c r="ESG55" s="308"/>
      <c r="ESH55" s="308"/>
      <c r="ESI55" s="308"/>
      <c r="ESJ55" s="308"/>
      <c r="ESK55" s="308"/>
      <c r="ESL55" s="308"/>
      <c r="ESM55" s="308"/>
      <c r="ESN55" s="308"/>
      <c r="ESO55" s="308"/>
      <c r="ESP55" s="308"/>
      <c r="ESQ55" s="308"/>
      <c r="ESR55" s="308"/>
      <c r="ESS55" s="308"/>
      <c r="EST55" s="308"/>
      <c r="ESU55" s="308"/>
      <c r="ESV55" s="308"/>
      <c r="ESW55" s="308"/>
      <c r="ESX55" s="308"/>
      <c r="ESY55" s="308"/>
      <c r="ESZ55" s="308"/>
      <c r="ETA55" s="308"/>
      <c r="ETB55" s="308"/>
      <c r="ETC55" s="308"/>
      <c r="ETD55" s="308"/>
      <c r="ETE55" s="308"/>
      <c r="ETF55" s="308"/>
      <c r="ETG55" s="308"/>
      <c r="ETH55" s="308"/>
      <c r="ETI55" s="308"/>
      <c r="ETJ55" s="308"/>
      <c r="ETK55" s="308"/>
      <c r="ETL55" s="308"/>
      <c r="ETM55" s="308"/>
      <c r="ETN55" s="308"/>
      <c r="ETO55" s="308"/>
      <c r="ETP55" s="308"/>
      <c r="ETQ55" s="308"/>
      <c r="ETR55" s="308"/>
      <c r="ETS55" s="308"/>
      <c r="ETT55" s="308"/>
      <c r="ETU55" s="308"/>
      <c r="ETV55" s="308"/>
      <c r="ETW55" s="308"/>
      <c r="ETX55" s="308"/>
      <c r="ETY55" s="308"/>
      <c r="ETZ55" s="308"/>
      <c r="EUA55" s="308"/>
      <c r="EUB55" s="308"/>
      <c r="EUC55" s="308"/>
      <c r="EUD55" s="308"/>
      <c r="EUE55" s="308"/>
      <c r="EUF55" s="308"/>
      <c r="EUG55" s="308"/>
      <c r="EUH55" s="308"/>
      <c r="EUI55" s="308"/>
      <c r="EUJ55" s="308"/>
      <c r="EUK55" s="308"/>
      <c r="EUL55" s="308"/>
      <c r="EUM55" s="308"/>
      <c r="EUN55" s="308"/>
      <c r="EUO55" s="308"/>
      <c r="EUP55" s="308"/>
      <c r="EUQ55" s="308"/>
      <c r="EUR55" s="308"/>
      <c r="EUS55" s="308"/>
      <c r="EUT55" s="308"/>
      <c r="EUU55" s="308"/>
      <c r="EUV55" s="308"/>
      <c r="EUW55" s="308"/>
      <c r="EUX55" s="308"/>
      <c r="EUY55" s="308"/>
      <c r="EUZ55" s="308"/>
      <c r="EVA55" s="308"/>
      <c r="EVB55" s="308"/>
      <c r="EVC55" s="308"/>
      <c r="EVD55" s="308"/>
      <c r="EVE55" s="308"/>
      <c r="EVF55" s="308"/>
      <c r="EVG55" s="308"/>
      <c r="EVH55" s="308"/>
      <c r="EVI55" s="308"/>
      <c r="EVJ55" s="308"/>
      <c r="EVK55" s="308"/>
      <c r="EVL55" s="308"/>
      <c r="EVM55" s="308"/>
      <c r="EVN55" s="308"/>
      <c r="EVO55" s="308"/>
      <c r="EVP55" s="308"/>
      <c r="EVQ55" s="308"/>
      <c r="EVR55" s="308"/>
      <c r="EVS55" s="308"/>
      <c r="EVT55" s="308"/>
      <c r="EVU55" s="308"/>
      <c r="EVV55" s="308"/>
      <c r="EVW55" s="308"/>
      <c r="EVX55" s="308"/>
      <c r="EVY55" s="308"/>
      <c r="EVZ55" s="308"/>
      <c r="EWA55" s="308"/>
      <c r="EWB55" s="308"/>
      <c r="EWC55" s="308"/>
      <c r="EWD55" s="308"/>
      <c r="EWE55" s="308"/>
      <c r="EWF55" s="308"/>
      <c r="EWG55" s="308"/>
      <c r="EWH55" s="308"/>
      <c r="EWI55" s="308"/>
      <c r="EWJ55" s="308"/>
      <c r="EWK55" s="308"/>
      <c r="EWL55" s="308"/>
      <c r="EWM55" s="308"/>
      <c r="EWN55" s="308"/>
      <c r="EWO55" s="308"/>
      <c r="EWP55" s="308"/>
      <c r="EWQ55" s="308"/>
      <c r="EWR55" s="308"/>
      <c r="EWS55" s="308"/>
      <c r="EWT55" s="308"/>
      <c r="EWU55" s="308"/>
      <c r="EWV55" s="308"/>
      <c r="EWW55" s="308"/>
      <c r="EWX55" s="308"/>
      <c r="EWY55" s="308"/>
      <c r="EWZ55" s="308"/>
      <c r="EXA55" s="308"/>
      <c r="EXB55" s="308"/>
      <c r="EXC55" s="308"/>
      <c r="EXD55" s="308"/>
      <c r="EXE55" s="308"/>
      <c r="EXF55" s="308"/>
      <c r="EXG55" s="308"/>
      <c r="EXH55" s="308"/>
      <c r="EXI55" s="308"/>
      <c r="EXJ55" s="308"/>
      <c r="EXK55" s="308"/>
      <c r="EXL55" s="308"/>
      <c r="EXM55" s="308"/>
      <c r="EXN55" s="308"/>
      <c r="EXO55" s="308"/>
      <c r="EXP55" s="308"/>
      <c r="EXQ55" s="308"/>
      <c r="EXR55" s="308"/>
      <c r="EXS55" s="308"/>
      <c r="EXT55" s="308"/>
      <c r="EXU55" s="308"/>
      <c r="EXV55" s="308"/>
      <c r="EXW55" s="308"/>
      <c r="EXX55" s="308"/>
      <c r="EXY55" s="308"/>
      <c r="EXZ55" s="308"/>
      <c r="EYA55" s="308"/>
      <c r="EYB55" s="308"/>
      <c r="EYC55" s="308"/>
      <c r="EYD55" s="308"/>
      <c r="EYE55" s="308"/>
      <c r="EYF55" s="308"/>
      <c r="EYG55" s="308"/>
      <c r="EYH55" s="308"/>
      <c r="EYI55" s="308"/>
      <c r="EYJ55" s="308"/>
      <c r="EYK55" s="308"/>
      <c r="EYL55" s="308"/>
      <c r="EYM55" s="308"/>
      <c r="EYN55" s="308"/>
      <c r="EYO55" s="308"/>
      <c r="EYP55" s="308"/>
      <c r="EYQ55" s="308"/>
      <c r="EYR55" s="308"/>
      <c r="EYS55" s="308"/>
      <c r="EYT55" s="308"/>
      <c r="EYU55" s="308"/>
      <c r="EYV55" s="308"/>
      <c r="EYW55" s="308"/>
      <c r="EYX55" s="308"/>
      <c r="EYY55" s="308"/>
      <c r="EYZ55" s="308"/>
      <c r="EZA55" s="308"/>
      <c r="EZB55" s="308"/>
      <c r="EZC55" s="308"/>
      <c r="EZD55" s="308"/>
      <c r="EZE55" s="308"/>
      <c r="EZF55" s="308"/>
      <c r="EZG55" s="308"/>
      <c r="EZH55" s="308"/>
      <c r="EZI55" s="308"/>
      <c r="EZJ55" s="308"/>
      <c r="EZK55" s="308"/>
      <c r="EZL55" s="308"/>
      <c r="EZM55" s="308"/>
      <c r="EZN55" s="308"/>
      <c r="EZO55" s="308"/>
      <c r="EZP55" s="308"/>
      <c r="EZQ55" s="308"/>
      <c r="EZR55" s="308"/>
      <c r="EZS55" s="308"/>
      <c r="EZT55" s="308"/>
      <c r="EZU55" s="308"/>
      <c r="EZV55" s="308"/>
      <c r="EZW55" s="308"/>
      <c r="EZX55" s="308"/>
      <c r="EZY55" s="308"/>
      <c r="EZZ55" s="308"/>
      <c r="FAA55" s="308"/>
      <c r="FAB55" s="308"/>
      <c r="FAC55" s="308"/>
      <c r="FAD55" s="308"/>
      <c r="FAE55" s="308"/>
      <c r="FAF55" s="308"/>
      <c r="FAG55" s="308"/>
      <c r="FAH55" s="308"/>
      <c r="FAI55" s="308"/>
      <c r="FAJ55" s="308"/>
      <c r="FAK55" s="308"/>
      <c r="FAL55" s="308"/>
      <c r="FAM55" s="308"/>
      <c r="FAN55" s="308"/>
      <c r="FAO55" s="308"/>
      <c r="FAP55" s="308"/>
      <c r="FAQ55" s="308"/>
      <c r="FAR55" s="308"/>
      <c r="FAS55" s="308"/>
      <c r="FAT55" s="308"/>
      <c r="FAU55" s="308"/>
      <c r="FAV55" s="308"/>
      <c r="FAW55" s="308"/>
      <c r="FAX55" s="308"/>
      <c r="FAY55" s="308"/>
      <c r="FAZ55" s="308"/>
      <c r="FBA55" s="308"/>
      <c r="FBB55" s="308"/>
      <c r="FBC55" s="308"/>
      <c r="FBD55" s="308"/>
      <c r="FBE55" s="308"/>
      <c r="FBF55" s="308"/>
      <c r="FBG55" s="308"/>
      <c r="FBH55" s="308"/>
      <c r="FBI55" s="308"/>
      <c r="FBJ55" s="308"/>
      <c r="FBK55" s="308"/>
      <c r="FBL55" s="308"/>
      <c r="FBM55" s="308"/>
      <c r="FBN55" s="308"/>
      <c r="FBO55" s="308"/>
      <c r="FBP55" s="308"/>
      <c r="FBQ55" s="308"/>
      <c r="FBR55" s="308"/>
      <c r="FBS55" s="308"/>
      <c r="FBT55" s="308"/>
      <c r="FBU55" s="308"/>
      <c r="FBV55" s="308"/>
      <c r="FBW55" s="308"/>
      <c r="FBX55" s="308"/>
      <c r="FBY55" s="308"/>
      <c r="FBZ55" s="308"/>
      <c r="FCA55" s="308"/>
      <c r="FCB55" s="308"/>
      <c r="FCC55" s="308"/>
      <c r="FCD55" s="308"/>
      <c r="FCE55" s="308"/>
      <c r="FCF55" s="308"/>
      <c r="FCG55" s="308"/>
      <c r="FCH55" s="308"/>
      <c r="FCI55" s="308"/>
      <c r="FCJ55" s="308"/>
      <c r="FCK55" s="308"/>
      <c r="FCL55" s="308"/>
      <c r="FCM55" s="308"/>
      <c r="FCN55" s="308"/>
      <c r="FCO55" s="308"/>
      <c r="FCP55" s="308"/>
      <c r="FCQ55" s="308"/>
      <c r="FCR55" s="308"/>
      <c r="FCS55" s="308"/>
      <c r="FCT55" s="308"/>
      <c r="FCU55" s="308"/>
      <c r="FCV55" s="308"/>
      <c r="FCW55" s="308"/>
      <c r="FCX55" s="308"/>
      <c r="FCY55" s="308"/>
      <c r="FCZ55" s="308"/>
      <c r="FDA55" s="308"/>
      <c r="FDB55" s="308"/>
      <c r="FDC55" s="308"/>
      <c r="FDD55" s="308"/>
      <c r="FDE55" s="308"/>
      <c r="FDF55" s="308"/>
      <c r="FDG55" s="308"/>
      <c r="FDH55" s="308"/>
      <c r="FDI55" s="308"/>
      <c r="FDJ55" s="308"/>
      <c r="FDK55" s="308"/>
      <c r="FDL55" s="308"/>
      <c r="FDM55" s="308"/>
      <c r="FDN55" s="308"/>
      <c r="FDO55" s="308"/>
      <c r="FDP55" s="308"/>
      <c r="FDQ55" s="308"/>
      <c r="FDR55" s="308"/>
      <c r="FDS55" s="308"/>
      <c r="FDT55" s="308"/>
      <c r="FDU55" s="308"/>
      <c r="FDV55" s="308"/>
      <c r="FDW55" s="308"/>
      <c r="FDX55" s="308"/>
      <c r="FDY55" s="308"/>
      <c r="FDZ55" s="308"/>
      <c r="FEA55" s="308"/>
      <c r="FEB55" s="308"/>
      <c r="FEC55" s="308"/>
      <c r="FED55" s="308"/>
      <c r="FEE55" s="308"/>
      <c r="FEF55" s="308"/>
      <c r="FEG55" s="308"/>
      <c r="FEH55" s="308"/>
      <c r="FEI55" s="308"/>
      <c r="FEJ55" s="308"/>
      <c r="FEK55" s="308"/>
      <c r="FEL55" s="308"/>
      <c r="FEM55" s="308"/>
      <c r="FEN55" s="308"/>
      <c r="FEO55" s="308"/>
      <c r="FEP55" s="308"/>
      <c r="FEQ55" s="308"/>
      <c r="FER55" s="308"/>
      <c r="FES55" s="308"/>
      <c r="FET55" s="308"/>
      <c r="FEU55" s="308"/>
      <c r="FEV55" s="308"/>
      <c r="FEW55" s="308"/>
      <c r="FEX55" s="308"/>
      <c r="FEY55" s="308"/>
      <c r="FEZ55" s="308"/>
      <c r="FFA55" s="308"/>
      <c r="FFB55" s="308"/>
      <c r="FFC55" s="308"/>
      <c r="FFD55" s="308"/>
      <c r="FFE55" s="308"/>
      <c r="FFF55" s="308"/>
      <c r="FFG55" s="308"/>
      <c r="FFH55" s="308"/>
      <c r="FFI55" s="308"/>
      <c r="FFJ55" s="308"/>
      <c r="FFK55" s="308"/>
      <c r="FFL55" s="308"/>
      <c r="FFM55" s="308"/>
      <c r="FFN55" s="308"/>
      <c r="FFO55" s="308"/>
      <c r="FFP55" s="308"/>
      <c r="FFQ55" s="308"/>
      <c r="FFR55" s="308"/>
      <c r="FFS55" s="308"/>
      <c r="FFT55" s="308"/>
      <c r="FFU55" s="308"/>
      <c r="FFV55" s="308"/>
      <c r="FFW55" s="308"/>
      <c r="FFX55" s="308"/>
      <c r="FFY55" s="308"/>
      <c r="FFZ55" s="308"/>
      <c r="FGA55" s="308"/>
      <c r="FGB55" s="308"/>
      <c r="FGC55" s="308"/>
      <c r="FGD55" s="308"/>
      <c r="FGE55" s="308"/>
      <c r="FGF55" s="308"/>
      <c r="FGG55" s="308"/>
      <c r="FGH55" s="308"/>
      <c r="FGI55" s="308"/>
      <c r="FGJ55" s="308"/>
      <c r="FGK55" s="308"/>
      <c r="FGL55" s="308"/>
      <c r="FGM55" s="308"/>
      <c r="FGN55" s="308"/>
      <c r="FGO55" s="308"/>
      <c r="FGP55" s="308"/>
      <c r="FGQ55" s="308"/>
      <c r="FGR55" s="308"/>
      <c r="FGS55" s="308"/>
      <c r="FGT55" s="308"/>
      <c r="FGU55" s="308"/>
      <c r="FGV55" s="308"/>
      <c r="FGW55" s="308"/>
      <c r="FGX55" s="308"/>
      <c r="FGY55" s="308"/>
      <c r="FGZ55" s="308"/>
      <c r="FHA55" s="308"/>
      <c r="FHB55" s="308"/>
      <c r="FHC55" s="308"/>
      <c r="FHD55" s="308"/>
      <c r="FHE55" s="308"/>
      <c r="FHF55" s="308"/>
      <c r="FHG55" s="308"/>
      <c r="FHH55" s="308"/>
      <c r="FHI55" s="308"/>
      <c r="FHJ55" s="308"/>
      <c r="FHK55" s="308"/>
      <c r="FHL55" s="308"/>
      <c r="FHM55" s="308"/>
      <c r="FHN55" s="308"/>
      <c r="FHO55" s="308"/>
      <c r="FHP55" s="308"/>
      <c r="FHQ55" s="308"/>
      <c r="FHR55" s="308"/>
      <c r="FHS55" s="308"/>
      <c r="FHT55" s="308"/>
      <c r="FHU55" s="308"/>
      <c r="FHV55" s="308"/>
      <c r="FHW55" s="308"/>
      <c r="FHX55" s="308"/>
      <c r="FHY55" s="308"/>
      <c r="FHZ55" s="308"/>
      <c r="FIA55" s="308"/>
      <c r="FIB55" s="308"/>
      <c r="FIC55" s="308"/>
      <c r="FID55" s="308"/>
      <c r="FIE55" s="308"/>
      <c r="FIF55" s="308"/>
      <c r="FIG55" s="308"/>
      <c r="FIH55" s="308"/>
      <c r="FII55" s="308"/>
      <c r="FIJ55" s="308"/>
      <c r="FIK55" s="308"/>
      <c r="FIL55" s="308"/>
      <c r="FIM55" s="308"/>
      <c r="FIN55" s="308"/>
      <c r="FIO55" s="308"/>
      <c r="FIP55" s="308"/>
      <c r="FIQ55" s="308"/>
      <c r="FIR55" s="308"/>
      <c r="FIS55" s="308"/>
      <c r="FIT55" s="308"/>
      <c r="FIU55" s="308"/>
      <c r="FIV55" s="308"/>
      <c r="FIW55" s="308"/>
      <c r="FIX55" s="308"/>
      <c r="FIY55" s="308"/>
      <c r="FIZ55" s="308"/>
      <c r="FJA55" s="308"/>
      <c r="FJB55" s="308"/>
      <c r="FJC55" s="308"/>
      <c r="FJD55" s="308"/>
      <c r="FJE55" s="308"/>
      <c r="FJF55" s="308"/>
      <c r="FJG55" s="308"/>
      <c r="FJH55" s="308"/>
      <c r="FJI55" s="308"/>
      <c r="FJJ55" s="308"/>
      <c r="FJK55" s="308"/>
      <c r="FJL55" s="308"/>
      <c r="FJM55" s="308"/>
      <c r="FJN55" s="308"/>
      <c r="FJO55" s="308"/>
      <c r="FJP55" s="308"/>
      <c r="FJQ55" s="308"/>
      <c r="FJR55" s="308"/>
      <c r="FJS55" s="308"/>
      <c r="FJT55" s="308"/>
      <c r="FJU55" s="308"/>
      <c r="FJV55" s="308"/>
      <c r="FJW55" s="308"/>
      <c r="FJX55" s="308"/>
      <c r="FJY55" s="308"/>
      <c r="FJZ55" s="308"/>
      <c r="FKA55" s="308"/>
      <c r="FKB55" s="308"/>
      <c r="FKC55" s="308"/>
      <c r="FKD55" s="308"/>
      <c r="FKE55" s="308"/>
      <c r="FKF55" s="308"/>
      <c r="FKG55" s="308"/>
      <c r="FKH55" s="308"/>
      <c r="FKI55" s="308"/>
      <c r="FKJ55" s="308"/>
      <c r="FKK55" s="308"/>
      <c r="FKL55" s="308"/>
      <c r="FKM55" s="308"/>
      <c r="FKN55" s="308"/>
      <c r="FKO55" s="308"/>
      <c r="FKP55" s="308"/>
      <c r="FKQ55" s="308"/>
      <c r="FKR55" s="308"/>
      <c r="FKS55" s="308"/>
      <c r="FKT55" s="308"/>
      <c r="FKU55" s="308"/>
      <c r="FKV55" s="308"/>
      <c r="FKW55" s="308"/>
      <c r="FKX55" s="308"/>
      <c r="FKY55" s="308"/>
      <c r="FKZ55" s="308"/>
      <c r="FLA55" s="308"/>
      <c r="FLB55" s="308"/>
      <c r="FLC55" s="308"/>
      <c r="FLD55" s="308"/>
      <c r="FLE55" s="308"/>
      <c r="FLF55" s="308"/>
      <c r="FLG55" s="308"/>
      <c r="FLH55" s="308"/>
      <c r="FLI55" s="308"/>
      <c r="FLJ55" s="308"/>
      <c r="FLK55" s="308"/>
      <c r="FLL55" s="308"/>
      <c r="FLM55" s="308"/>
      <c r="FLN55" s="308"/>
      <c r="FLO55" s="308"/>
      <c r="FLP55" s="308"/>
      <c r="FLQ55" s="308"/>
      <c r="FLR55" s="308"/>
      <c r="FLS55" s="308"/>
      <c r="FLT55" s="308"/>
      <c r="FLU55" s="308"/>
      <c r="FLV55" s="308"/>
      <c r="FLW55" s="308"/>
      <c r="FLX55" s="308"/>
      <c r="FLY55" s="308"/>
      <c r="FLZ55" s="308"/>
      <c r="FMA55" s="308"/>
      <c r="FMB55" s="308"/>
      <c r="FMC55" s="308"/>
      <c r="FMD55" s="308"/>
      <c r="FME55" s="308"/>
      <c r="FMF55" s="308"/>
      <c r="FMG55" s="308"/>
      <c r="FMH55" s="308"/>
      <c r="FMI55" s="308"/>
      <c r="FMJ55" s="308"/>
      <c r="FMK55" s="308"/>
      <c r="FML55" s="308"/>
      <c r="FMM55" s="308"/>
      <c r="FMN55" s="308"/>
      <c r="FMO55" s="308"/>
      <c r="FMP55" s="308"/>
      <c r="FMQ55" s="308"/>
      <c r="FMR55" s="308"/>
      <c r="FMS55" s="308"/>
      <c r="FMT55" s="308"/>
      <c r="FMU55" s="308"/>
      <c r="FMV55" s="308"/>
      <c r="FMW55" s="308"/>
      <c r="FMX55" s="308"/>
      <c r="FMY55" s="308"/>
      <c r="FMZ55" s="308"/>
      <c r="FNA55" s="308"/>
      <c r="FNB55" s="308"/>
      <c r="FNC55" s="308"/>
      <c r="FND55" s="308"/>
      <c r="FNE55" s="308"/>
      <c r="FNF55" s="308"/>
      <c r="FNG55" s="308"/>
      <c r="FNH55" s="308"/>
      <c r="FNI55" s="308"/>
      <c r="FNJ55" s="308"/>
      <c r="FNK55" s="308"/>
      <c r="FNL55" s="308"/>
      <c r="FNM55" s="308"/>
      <c r="FNN55" s="308"/>
      <c r="FNO55" s="308"/>
      <c r="FNP55" s="308"/>
      <c r="FNQ55" s="308"/>
      <c r="FNR55" s="308"/>
      <c r="FNS55" s="308"/>
      <c r="FNT55" s="308"/>
      <c r="FNU55" s="308"/>
      <c r="FNV55" s="308"/>
      <c r="FNW55" s="308"/>
      <c r="FNX55" s="308"/>
      <c r="FNY55" s="308"/>
      <c r="FNZ55" s="308"/>
      <c r="FOA55" s="308"/>
      <c r="FOB55" s="308"/>
      <c r="FOC55" s="308"/>
      <c r="FOD55" s="308"/>
      <c r="FOE55" s="308"/>
      <c r="FOF55" s="308"/>
      <c r="FOG55" s="308"/>
      <c r="FOH55" s="308"/>
      <c r="FOI55" s="308"/>
      <c r="FOJ55" s="308"/>
      <c r="FOK55" s="308"/>
      <c r="FOL55" s="308"/>
      <c r="FOM55" s="308"/>
      <c r="FON55" s="308"/>
      <c r="FOO55" s="308"/>
      <c r="FOP55" s="308"/>
      <c r="FOQ55" s="308"/>
      <c r="FOR55" s="308"/>
      <c r="FOS55" s="308"/>
      <c r="FOT55" s="308"/>
      <c r="FOU55" s="308"/>
      <c r="FOV55" s="308"/>
      <c r="FOW55" s="308"/>
      <c r="FOX55" s="308"/>
      <c r="FOY55" s="308"/>
      <c r="FOZ55" s="308"/>
      <c r="FPA55" s="308"/>
      <c r="FPB55" s="308"/>
      <c r="FPC55" s="308"/>
      <c r="FPD55" s="308"/>
      <c r="FPE55" s="308"/>
      <c r="FPF55" s="308"/>
      <c r="FPG55" s="308"/>
      <c r="FPH55" s="308"/>
      <c r="FPI55" s="308"/>
      <c r="FPJ55" s="308"/>
      <c r="FPK55" s="308"/>
      <c r="FPL55" s="308"/>
      <c r="FPM55" s="308"/>
      <c r="FPN55" s="308"/>
      <c r="FPO55" s="308"/>
      <c r="FPP55" s="308"/>
      <c r="FPQ55" s="308"/>
      <c r="FPR55" s="308"/>
      <c r="FPS55" s="308"/>
      <c r="FPT55" s="308"/>
      <c r="FPU55" s="308"/>
      <c r="FPV55" s="308"/>
      <c r="FPW55" s="308"/>
      <c r="FPX55" s="308"/>
      <c r="FPY55" s="308"/>
      <c r="FPZ55" s="308"/>
      <c r="FQA55" s="308"/>
      <c r="FQB55" s="308"/>
      <c r="FQC55" s="308"/>
      <c r="FQD55" s="308"/>
      <c r="FQE55" s="308"/>
      <c r="FQF55" s="308"/>
      <c r="FQG55" s="308"/>
      <c r="FQH55" s="308"/>
      <c r="FQI55" s="308"/>
      <c r="FQJ55" s="308"/>
      <c r="FQK55" s="308"/>
      <c r="FQL55" s="308"/>
      <c r="FQM55" s="308"/>
      <c r="FQN55" s="308"/>
      <c r="FQO55" s="308"/>
      <c r="FQP55" s="308"/>
      <c r="FQQ55" s="308"/>
      <c r="FQR55" s="308"/>
      <c r="FQS55" s="308"/>
      <c r="FQT55" s="308"/>
      <c r="FQU55" s="308"/>
      <c r="FQV55" s="308"/>
      <c r="FQW55" s="308"/>
      <c r="FQX55" s="308"/>
      <c r="FQY55" s="308"/>
      <c r="FQZ55" s="308"/>
      <c r="FRA55" s="308"/>
      <c r="FRB55" s="308"/>
      <c r="FRC55" s="308"/>
      <c r="FRD55" s="308"/>
      <c r="FRE55" s="308"/>
      <c r="FRF55" s="308"/>
      <c r="FRG55" s="308"/>
      <c r="FRH55" s="308"/>
      <c r="FRI55" s="308"/>
      <c r="FRJ55" s="308"/>
      <c r="FRK55" s="308"/>
      <c r="FRL55" s="308"/>
      <c r="FRM55" s="308"/>
      <c r="FRN55" s="308"/>
      <c r="FRO55" s="308"/>
      <c r="FRP55" s="308"/>
      <c r="FRQ55" s="308"/>
      <c r="FRR55" s="308"/>
      <c r="FRS55" s="308"/>
      <c r="FRT55" s="308"/>
      <c r="FRU55" s="308"/>
      <c r="FRV55" s="308"/>
      <c r="FRW55" s="308"/>
      <c r="FRX55" s="308"/>
      <c r="FRY55" s="308"/>
      <c r="FRZ55" s="308"/>
      <c r="FSA55" s="308"/>
      <c r="FSB55" s="308"/>
      <c r="FSC55" s="308"/>
      <c r="FSD55" s="308"/>
      <c r="FSE55" s="308"/>
      <c r="FSF55" s="308"/>
      <c r="FSG55" s="308"/>
      <c r="FSH55" s="308"/>
      <c r="FSI55" s="308"/>
      <c r="FSJ55" s="308"/>
      <c r="FSK55" s="308"/>
      <c r="FSL55" s="308"/>
      <c r="FSM55" s="308"/>
      <c r="FSN55" s="308"/>
      <c r="FSO55" s="308"/>
      <c r="FSP55" s="308"/>
      <c r="FSQ55" s="308"/>
      <c r="FSR55" s="308"/>
      <c r="FSS55" s="308"/>
      <c r="FST55" s="308"/>
      <c r="FSU55" s="308"/>
      <c r="FSV55" s="308"/>
      <c r="FSW55" s="308"/>
      <c r="FSX55" s="308"/>
      <c r="FSY55" s="308"/>
      <c r="FSZ55" s="308"/>
      <c r="FTA55" s="308"/>
      <c r="FTB55" s="308"/>
      <c r="FTC55" s="308"/>
      <c r="FTD55" s="308"/>
      <c r="FTE55" s="308"/>
      <c r="FTF55" s="308"/>
      <c r="FTG55" s="308"/>
      <c r="FTH55" s="308"/>
      <c r="FTI55" s="308"/>
      <c r="FTJ55" s="308"/>
      <c r="FTK55" s="308"/>
      <c r="FTL55" s="308"/>
      <c r="FTM55" s="308"/>
      <c r="FTN55" s="308"/>
      <c r="FTO55" s="308"/>
      <c r="FTP55" s="308"/>
      <c r="FTQ55" s="308"/>
      <c r="FTR55" s="308"/>
      <c r="FTS55" s="308"/>
      <c r="FTT55" s="308"/>
      <c r="FTU55" s="308"/>
      <c r="FTV55" s="308"/>
      <c r="FTW55" s="308"/>
      <c r="FTX55" s="308"/>
      <c r="FTY55" s="308"/>
      <c r="FTZ55" s="308"/>
      <c r="FUA55" s="308"/>
      <c r="FUB55" s="308"/>
      <c r="FUC55" s="308"/>
      <c r="FUD55" s="308"/>
      <c r="FUE55" s="308"/>
      <c r="FUF55" s="308"/>
      <c r="FUG55" s="308"/>
      <c r="FUH55" s="308"/>
      <c r="FUI55" s="308"/>
      <c r="FUJ55" s="308"/>
      <c r="FUK55" s="308"/>
      <c r="FUL55" s="308"/>
      <c r="FUM55" s="308"/>
      <c r="FUN55" s="308"/>
      <c r="FUO55" s="308"/>
      <c r="FUP55" s="308"/>
      <c r="FUQ55" s="308"/>
      <c r="FUR55" s="308"/>
      <c r="FUS55" s="308"/>
      <c r="FUT55" s="308"/>
      <c r="FUU55" s="308"/>
      <c r="FUV55" s="308"/>
      <c r="FUW55" s="308"/>
      <c r="FUX55" s="308"/>
      <c r="FUY55" s="308"/>
      <c r="FUZ55" s="308"/>
      <c r="FVA55" s="308"/>
      <c r="FVB55" s="308"/>
      <c r="FVC55" s="308"/>
      <c r="FVD55" s="308"/>
      <c r="FVE55" s="308"/>
      <c r="FVF55" s="308"/>
      <c r="FVG55" s="308"/>
      <c r="FVH55" s="308"/>
      <c r="FVI55" s="308"/>
      <c r="FVJ55" s="308"/>
      <c r="FVK55" s="308"/>
      <c r="FVL55" s="308"/>
      <c r="FVM55" s="308"/>
      <c r="FVN55" s="308"/>
      <c r="FVO55" s="308"/>
      <c r="FVP55" s="308"/>
      <c r="FVQ55" s="308"/>
      <c r="FVR55" s="308"/>
      <c r="FVS55" s="308"/>
      <c r="FVT55" s="308"/>
      <c r="FVU55" s="308"/>
      <c r="FVV55" s="308"/>
      <c r="FVW55" s="308"/>
      <c r="FVX55" s="308"/>
      <c r="FVY55" s="308"/>
      <c r="FVZ55" s="308"/>
      <c r="FWA55" s="308"/>
      <c r="FWB55" s="308"/>
      <c r="FWC55" s="308"/>
      <c r="FWD55" s="308"/>
      <c r="FWE55" s="308"/>
      <c r="FWF55" s="308"/>
      <c r="FWG55" s="308"/>
      <c r="FWH55" s="308"/>
      <c r="FWI55" s="308"/>
      <c r="FWJ55" s="308"/>
      <c r="FWK55" s="308"/>
      <c r="FWL55" s="308"/>
      <c r="FWM55" s="308"/>
      <c r="FWN55" s="308"/>
      <c r="FWO55" s="308"/>
      <c r="FWP55" s="308"/>
      <c r="FWQ55" s="308"/>
      <c r="FWR55" s="308"/>
      <c r="FWS55" s="308"/>
      <c r="FWT55" s="308"/>
      <c r="FWU55" s="308"/>
      <c r="FWV55" s="308"/>
      <c r="FWW55" s="308"/>
      <c r="FWX55" s="308"/>
      <c r="FWY55" s="308"/>
      <c r="FWZ55" s="308"/>
      <c r="FXA55" s="308"/>
      <c r="FXB55" s="308"/>
      <c r="FXC55" s="308"/>
      <c r="FXD55" s="308"/>
      <c r="FXE55" s="308"/>
      <c r="FXF55" s="308"/>
      <c r="FXG55" s="308"/>
      <c r="FXH55" s="308"/>
      <c r="FXI55" s="308"/>
      <c r="FXJ55" s="308"/>
      <c r="FXK55" s="308"/>
      <c r="FXL55" s="308"/>
      <c r="FXM55" s="308"/>
      <c r="FXN55" s="308"/>
      <c r="FXO55" s="308"/>
      <c r="FXP55" s="308"/>
      <c r="FXQ55" s="308"/>
      <c r="FXR55" s="308"/>
      <c r="FXS55" s="308"/>
      <c r="FXT55" s="308"/>
      <c r="FXU55" s="308"/>
      <c r="FXV55" s="308"/>
      <c r="FXW55" s="308"/>
      <c r="FXX55" s="308"/>
      <c r="FXY55" s="308"/>
      <c r="FXZ55" s="308"/>
      <c r="FYA55" s="308"/>
      <c r="FYB55" s="308"/>
      <c r="FYC55" s="308"/>
      <c r="FYD55" s="308"/>
      <c r="FYE55" s="308"/>
      <c r="FYF55" s="308"/>
      <c r="FYG55" s="308"/>
      <c r="FYH55" s="308"/>
      <c r="FYI55" s="308"/>
      <c r="FYJ55" s="308"/>
      <c r="FYK55" s="308"/>
      <c r="FYL55" s="308"/>
      <c r="FYM55" s="308"/>
      <c r="FYN55" s="308"/>
      <c r="FYO55" s="308"/>
      <c r="FYP55" s="308"/>
      <c r="FYQ55" s="308"/>
      <c r="FYR55" s="308"/>
      <c r="FYS55" s="308"/>
      <c r="FYT55" s="308"/>
      <c r="FYU55" s="308"/>
      <c r="FYV55" s="308"/>
      <c r="FYW55" s="308"/>
      <c r="FYX55" s="308"/>
      <c r="FYY55" s="308"/>
      <c r="FYZ55" s="308"/>
      <c r="FZA55" s="308"/>
      <c r="FZB55" s="308"/>
      <c r="FZC55" s="308"/>
      <c r="FZD55" s="308"/>
      <c r="FZE55" s="308"/>
      <c r="FZF55" s="308"/>
      <c r="FZG55" s="308"/>
      <c r="FZH55" s="308"/>
      <c r="FZI55" s="308"/>
      <c r="FZJ55" s="308"/>
      <c r="FZK55" s="308"/>
      <c r="FZL55" s="308"/>
      <c r="FZM55" s="308"/>
      <c r="FZN55" s="308"/>
      <c r="FZO55" s="308"/>
      <c r="FZP55" s="308"/>
      <c r="FZQ55" s="308"/>
      <c r="FZR55" s="308"/>
      <c r="FZS55" s="308"/>
      <c r="FZT55" s="308"/>
      <c r="FZU55" s="308"/>
      <c r="FZV55" s="308"/>
      <c r="FZW55" s="308"/>
      <c r="FZX55" s="308"/>
      <c r="FZY55" s="308"/>
      <c r="FZZ55" s="308"/>
      <c r="GAA55" s="308"/>
      <c r="GAB55" s="308"/>
      <c r="GAC55" s="308"/>
      <c r="GAD55" s="308"/>
      <c r="GAE55" s="308"/>
      <c r="GAF55" s="308"/>
      <c r="GAG55" s="308"/>
      <c r="GAH55" s="308"/>
      <c r="GAI55" s="308"/>
      <c r="GAJ55" s="308"/>
      <c r="GAK55" s="308"/>
      <c r="GAL55" s="308"/>
      <c r="GAM55" s="308"/>
      <c r="GAN55" s="308"/>
      <c r="GAO55" s="308"/>
      <c r="GAP55" s="308"/>
      <c r="GAQ55" s="308"/>
      <c r="GAR55" s="308"/>
      <c r="GAS55" s="308"/>
      <c r="GAT55" s="308"/>
      <c r="GAU55" s="308"/>
      <c r="GAV55" s="308"/>
      <c r="GAW55" s="308"/>
      <c r="GAX55" s="308"/>
      <c r="GAY55" s="308"/>
      <c r="GAZ55" s="308"/>
      <c r="GBA55" s="308"/>
      <c r="GBB55" s="308"/>
      <c r="GBC55" s="308"/>
      <c r="GBD55" s="308"/>
      <c r="GBE55" s="308"/>
      <c r="GBF55" s="308"/>
      <c r="GBG55" s="308"/>
      <c r="GBH55" s="308"/>
      <c r="GBI55" s="308"/>
      <c r="GBJ55" s="308"/>
      <c r="GBK55" s="308"/>
      <c r="GBL55" s="308"/>
      <c r="GBM55" s="308"/>
      <c r="GBN55" s="308"/>
      <c r="GBO55" s="308"/>
      <c r="GBP55" s="308"/>
      <c r="GBQ55" s="308"/>
      <c r="GBR55" s="308"/>
      <c r="GBS55" s="308"/>
      <c r="GBT55" s="308"/>
      <c r="GBU55" s="308"/>
      <c r="GBV55" s="308"/>
      <c r="GBW55" s="308"/>
      <c r="GBX55" s="308"/>
      <c r="GBY55" s="308"/>
      <c r="GBZ55" s="308"/>
      <c r="GCA55" s="308"/>
      <c r="GCB55" s="308"/>
      <c r="GCC55" s="308"/>
      <c r="GCD55" s="308"/>
      <c r="GCE55" s="308"/>
      <c r="GCF55" s="308"/>
      <c r="GCG55" s="308"/>
      <c r="GCH55" s="308"/>
      <c r="GCI55" s="308"/>
      <c r="GCJ55" s="308"/>
      <c r="GCK55" s="308"/>
      <c r="GCL55" s="308"/>
      <c r="GCM55" s="308"/>
      <c r="GCN55" s="308"/>
      <c r="GCO55" s="308"/>
      <c r="GCP55" s="308"/>
      <c r="GCQ55" s="308"/>
      <c r="GCR55" s="308"/>
      <c r="GCS55" s="308"/>
      <c r="GCT55" s="308"/>
      <c r="GCU55" s="308"/>
      <c r="GCV55" s="308"/>
      <c r="GCW55" s="308"/>
      <c r="GCX55" s="308"/>
      <c r="GCY55" s="308"/>
      <c r="GCZ55" s="308"/>
      <c r="GDA55" s="308"/>
      <c r="GDB55" s="308"/>
      <c r="GDC55" s="308"/>
      <c r="GDD55" s="308"/>
      <c r="GDE55" s="308"/>
      <c r="GDF55" s="308"/>
      <c r="GDG55" s="308"/>
      <c r="GDH55" s="308"/>
      <c r="GDI55" s="308"/>
      <c r="GDJ55" s="308"/>
      <c r="GDK55" s="308"/>
      <c r="GDL55" s="308"/>
      <c r="GDM55" s="308"/>
      <c r="GDN55" s="308"/>
      <c r="GDO55" s="308"/>
      <c r="GDP55" s="308"/>
      <c r="GDQ55" s="308"/>
      <c r="GDR55" s="308"/>
      <c r="GDS55" s="308"/>
      <c r="GDT55" s="308"/>
      <c r="GDU55" s="308"/>
      <c r="GDV55" s="308"/>
      <c r="GDW55" s="308"/>
      <c r="GDX55" s="308"/>
      <c r="GDY55" s="308"/>
      <c r="GDZ55" s="308"/>
      <c r="GEA55" s="308"/>
      <c r="GEB55" s="308"/>
      <c r="GEC55" s="308"/>
      <c r="GED55" s="308"/>
      <c r="GEE55" s="308"/>
      <c r="GEF55" s="308"/>
      <c r="GEG55" s="308"/>
      <c r="GEH55" s="308"/>
      <c r="GEI55" s="308"/>
      <c r="GEJ55" s="308"/>
      <c r="GEK55" s="308"/>
      <c r="GEL55" s="308"/>
      <c r="GEM55" s="308"/>
      <c r="GEN55" s="308"/>
      <c r="GEO55" s="308"/>
      <c r="GEP55" s="308"/>
      <c r="GEQ55" s="308"/>
      <c r="GER55" s="308"/>
      <c r="GES55" s="308"/>
      <c r="GET55" s="308"/>
      <c r="GEU55" s="308"/>
      <c r="GEV55" s="308"/>
      <c r="GEW55" s="308"/>
      <c r="GEX55" s="308"/>
      <c r="GEY55" s="308"/>
      <c r="GEZ55" s="308"/>
      <c r="GFA55" s="308"/>
      <c r="GFB55" s="308"/>
      <c r="GFC55" s="308"/>
      <c r="GFD55" s="308"/>
      <c r="GFE55" s="308"/>
      <c r="GFF55" s="308"/>
      <c r="GFG55" s="308"/>
      <c r="GFH55" s="308"/>
      <c r="GFI55" s="308"/>
      <c r="GFJ55" s="308"/>
      <c r="GFK55" s="308"/>
      <c r="GFL55" s="308"/>
      <c r="GFM55" s="308"/>
      <c r="GFN55" s="308"/>
      <c r="GFO55" s="308"/>
      <c r="GFP55" s="308"/>
      <c r="GFQ55" s="308"/>
      <c r="GFR55" s="308"/>
      <c r="GFS55" s="308"/>
      <c r="GFT55" s="308"/>
      <c r="GFU55" s="308"/>
      <c r="GFV55" s="308"/>
      <c r="GFW55" s="308"/>
      <c r="GFX55" s="308"/>
      <c r="GFY55" s="308"/>
      <c r="GFZ55" s="308"/>
      <c r="GGA55" s="308"/>
      <c r="GGB55" s="308"/>
      <c r="GGC55" s="308"/>
      <c r="GGD55" s="308"/>
      <c r="GGE55" s="308"/>
      <c r="GGF55" s="308"/>
      <c r="GGG55" s="308"/>
      <c r="GGH55" s="308"/>
      <c r="GGI55" s="308"/>
      <c r="GGJ55" s="308"/>
      <c r="GGK55" s="308"/>
      <c r="GGL55" s="308"/>
      <c r="GGM55" s="308"/>
      <c r="GGN55" s="308"/>
      <c r="GGO55" s="308"/>
      <c r="GGP55" s="308"/>
      <c r="GGQ55" s="308"/>
      <c r="GGR55" s="308"/>
      <c r="GGS55" s="308"/>
      <c r="GGT55" s="308"/>
      <c r="GGU55" s="308"/>
      <c r="GGV55" s="308"/>
      <c r="GGW55" s="308"/>
      <c r="GGX55" s="308"/>
      <c r="GGY55" s="308"/>
      <c r="GGZ55" s="308"/>
      <c r="GHA55" s="308"/>
      <c r="GHB55" s="308"/>
      <c r="GHC55" s="308"/>
      <c r="GHD55" s="308"/>
      <c r="GHE55" s="308"/>
      <c r="GHF55" s="308"/>
      <c r="GHG55" s="308"/>
      <c r="GHH55" s="308"/>
      <c r="GHI55" s="308"/>
      <c r="GHJ55" s="308"/>
      <c r="GHK55" s="308"/>
      <c r="GHL55" s="308"/>
      <c r="GHM55" s="308"/>
      <c r="GHN55" s="308"/>
      <c r="GHO55" s="308"/>
      <c r="GHP55" s="308"/>
      <c r="GHQ55" s="308"/>
      <c r="GHR55" s="308"/>
      <c r="GHS55" s="308"/>
      <c r="GHT55" s="308"/>
      <c r="GHU55" s="308"/>
      <c r="GHV55" s="308"/>
      <c r="GHW55" s="308"/>
      <c r="GHX55" s="308"/>
      <c r="GHY55" s="308"/>
      <c r="GHZ55" s="308"/>
      <c r="GIA55" s="308"/>
      <c r="GIB55" s="308"/>
      <c r="GIC55" s="308"/>
      <c r="GID55" s="308"/>
      <c r="GIE55" s="308"/>
      <c r="GIF55" s="308"/>
      <c r="GIG55" s="308"/>
      <c r="GIH55" s="308"/>
      <c r="GII55" s="308"/>
      <c r="GIJ55" s="308"/>
      <c r="GIK55" s="308"/>
      <c r="GIL55" s="308"/>
      <c r="GIM55" s="308"/>
      <c r="GIN55" s="308"/>
      <c r="GIO55" s="308"/>
      <c r="GIP55" s="308"/>
      <c r="GIQ55" s="308"/>
      <c r="GIR55" s="308"/>
      <c r="GIS55" s="308"/>
      <c r="GIT55" s="308"/>
      <c r="GIU55" s="308"/>
      <c r="GIV55" s="308"/>
      <c r="GIW55" s="308"/>
      <c r="GIX55" s="308"/>
      <c r="GIY55" s="308"/>
      <c r="GIZ55" s="308"/>
      <c r="GJA55" s="308"/>
      <c r="GJB55" s="308"/>
      <c r="GJC55" s="308"/>
      <c r="GJD55" s="308"/>
      <c r="GJE55" s="308"/>
      <c r="GJF55" s="308"/>
      <c r="GJG55" s="308"/>
      <c r="GJH55" s="308"/>
      <c r="GJI55" s="308"/>
      <c r="GJJ55" s="308"/>
      <c r="GJK55" s="308"/>
      <c r="GJL55" s="308"/>
      <c r="GJM55" s="308"/>
      <c r="GJN55" s="308"/>
      <c r="GJO55" s="308"/>
      <c r="GJP55" s="308"/>
      <c r="GJQ55" s="308"/>
      <c r="GJR55" s="308"/>
      <c r="GJS55" s="308"/>
      <c r="GJT55" s="308"/>
      <c r="GJU55" s="308"/>
      <c r="GJV55" s="308"/>
      <c r="GJW55" s="308"/>
      <c r="GJX55" s="308"/>
      <c r="GJY55" s="308"/>
      <c r="GJZ55" s="308"/>
      <c r="GKA55" s="308"/>
      <c r="GKB55" s="308"/>
      <c r="GKC55" s="308"/>
      <c r="GKD55" s="308"/>
      <c r="GKE55" s="308"/>
      <c r="GKF55" s="308"/>
      <c r="GKG55" s="308"/>
      <c r="GKH55" s="308"/>
      <c r="GKI55" s="308"/>
      <c r="GKJ55" s="308"/>
      <c r="GKK55" s="308"/>
      <c r="GKL55" s="308"/>
      <c r="GKM55" s="308"/>
      <c r="GKN55" s="308"/>
      <c r="GKO55" s="308"/>
      <c r="GKP55" s="308"/>
      <c r="GKQ55" s="308"/>
      <c r="GKR55" s="308"/>
      <c r="GKS55" s="308"/>
      <c r="GKT55" s="308"/>
      <c r="GKU55" s="308"/>
      <c r="GKV55" s="308"/>
      <c r="GKW55" s="308"/>
      <c r="GKX55" s="308"/>
      <c r="GKY55" s="308"/>
      <c r="GKZ55" s="308"/>
      <c r="GLA55" s="308"/>
      <c r="GLB55" s="308"/>
      <c r="GLC55" s="308"/>
      <c r="GLD55" s="308"/>
      <c r="GLE55" s="308"/>
      <c r="GLF55" s="308"/>
      <c r="GLG55" s="308"/>
      <c r="GLH55" s="308"/>
      <c r="GLI55" s="308"/>
      <c r="GLJ55" s="308"/>
      <c r="GLK55" s="308"/>
      <c r="GLL55" s="308"/>
      <c r="GLM55" s="308"/>
      <c r="GLN55" s="308"/>
      <c r="GLO55" s="308"/>
      <c r="GLP55" s="308"/>
      <c r="GLQ55" s="308"/>
      <c r="GLR55" s="308"/>
      <c r="GLS55" s="308"/>
      <c r="GLT55" s="308"/>
      <c r="GLU55" s="308"/>
      <c r="GLV55" s="308"/>
      <c r="GLW55" s="308"/>
      <c r="GLX55" s="308"/>
      <c r="GLY55" s="308"/>
      <c r="GLZ55" s="308"/>
      <c r="GMA55" s="308"/>
      <c r="GMB55" s="308"/>
      <c r="GMC55" s="308"/>
      <c r="GMD55" s="308"/>
      <c r="GME55" s="308"/>
      <c r="GMF55" s="308"/>
      <c r="GMG55" s="308"/>
      <c r="GMH55" s="308"/>
      <c r="GMI55" s="308"/>
      <c r="GMJ55" s="308"/>
      <c r="GMK55" s="308"/>
      <c r="GML55" s="308"/>
      <c r="GMM55" s="308"/>
      <c r="GMN55" s="308"/>
      <c r="GMO55" s="308"/>
      <c r="GMP55" s="308"/>
      <c r="GMQ55" s="308"/>
      <c r="GMR55" s="308"/>
      <c r="GMS55" s="308"/>
      <c r="GMT55" s="308"/>
      <c r="GMU55" s="308"/>
      <c r="GMV55" s="308"/>
      <c r="GMW55" s="308"/>
      <c r="GMX55" s="308"/>
      <c r="GMY55" s="308"/>
      <c r="GMZ55" s="308"/>
      <c r="GNA55" s="308"/>
      <c r="GNB55" s="308"/>
      <c r="GNC55" s="308"/>
      <c r="GND55" s="308"/>
      <c r="GNE55" s="308"/>
      <c r="GNF55" s="308"/>
      <c r="GNG55" s="308"/>
      <c r="GNH55" s="308"/>
      <c r="GNI55" s="308"/>
      <c r="GNJ55" s="308"/>
      <c r="GNK55" s="308"/>
      <c r="GNL55" s="308"/>
      <c r="GNM55" s="308"/>
      <c r="GNN55" s="308"/>
      <c r="GNO55" s="308"/>
      <c r="GNP55" s="308"/>
      <c r="GNQ55" s="308"/>
      <c r="GNR55" s="308"/>
      <c r="GNS55" s="308"/>
      <c r="GNT55" s="308"/>
      <c r="GNU55" s="308"/>
      <c r="GNV55" s="308"/>
      <c r="GNW55" s="308"/>
      <c r="GNX55" s="308"/>
      <c r="GNY55" s="308"/>
      <c r="GNZ55" s="308"/>
      <c r="GOA55" s="308"/>
      <c r="GOB55" s="308"/>
      <c r="GOC55" s="308"/>
      <c r="GOD55" s="308"/>
      <c r="GOE55" s="308"/>
      <c r="GOF55" s="308"/>
      <c r="GOG55" s="308"/>
      <c r="GOH55" s="308"/>
      <c r="GOI55" s="308"/>
      <c r="GOJ55" s="308"/>
      <c r="GOK55" s="308"/>
      <c r="GOL55" s="308"/>
      <c r="GOM55" s="308"/>
      <c r="GON55" s="308"/>
      <c r="GOO55" s="308"/>
      <c r="GOP55" s="308"/>
      <c r="GOQ55" s="308"/>
      <c r="GOR55" s="308"/>
      <c r="GOS55" s="308"/>
      <c r="GOT55" s="308"/>
      <c r="GOU55" s="308"/>
      <c r="GOV55" s="308"/>
      <c r="GOW55" s="308"/>
      <c r="GOX55" s="308"/>
      <c r="GOY55" s="308"/>
      <c r="GOZ55" s="308"/>
      <c r="GPA55" s="308"/>
      <c r="GPB55" s="308"/>
      <c r="GPC55" s="308"/>
      <c r="GPD55" s="308"/>
      <c r="GPE55" s="308"/>
      <c r="GPF55" s="308"/>
      <c r="GPG55" s="308"/>
      <c r="GPH55" s="308"/>
      <c r="GPI55" s="308"/>
      <c r="GPJ55" s="308"/>
      <c r="GPK55" s="308"/>
      <c r="GPL55" s="308"/>
      <c r="GPM55" s="308"/>
      <c r="GPN55" s="308"/>
      <c r="GPO55" s="308"/>
      <c r="GPP55" s="308"/>
      <c r="GPQ55" s="308"/>
      <c r="GPR55" s="308"/>
      <c r="GPS55" s="308"/>
      <c r="GPT55" s="308"/>
      <c r="GPU55" s="308"/>
      <c r="GPV55" s="308"/>
      <c r="GPW55" s="308"/>
      <c r="GPX55" s="308"/>
      <c r="GPY55" s="308"/>
      <c r="GPZ55" s="308"/>
      <c r="GQA55" s="308"/>
      <c r="GQB55" s="308"/>
      <c r="GQC55" s="308"/>
      <c r="GQD55" s="308"/>
      <c r="GQE55" s="308"/>
      <c r="GQF55" s="308"/>
      <c r="GQG55" s="308"/>
      <c r="GQH55" s="308"/>
      <c r="GQI55" s="308"/>
      <c r="GQJ55" s="308"/>
      <c r="GQK55" s="308"/>
      <c r="GQL55" s="308"/>
      <c r="GQM55" s="308"/>
      <c r="GQN55" s="308"/>
      <c r="GQO55" s="308"/>
      <c r="GQP55" s="308"/>
      <c r="GQQ55" s="308"/>
      <c r="GQR55" s="308"/>
      <c r="GQS55" s="308"/>
      <c r="GQT55" s="308"/>
      <c r="GQU55" s="308"/>
      <c r="GQV55" s="308"/>
      <c r="GQW55" s="308"/>
      <c r="GQX55" s="308"/>
      <c r="GQY55" s="308"/>
      <c r="GQZ55" s="308"/>
      <c r="GRA55" s="308"/>
      <c r="GRB55" s="308"/>
      <c r="GRC55" s="308"/>
      <c r="GRD55" s="308"/>
      <c r="GRE55" s="308"/>
      <c r="GRF55" s="308"/>
      <c r="GRG55" s="308"/>
      <c r="GRH55" s="308"/>
      <c r="GRI55" s="308"/>
      <c r="GRJ55" s="308"/>
      <c r="GRK55" s="308"/>
      <c r="GRL55" s="308"/>
      <c r="GRM55" s="308"/>
      <c r="GRN55" s="308"/>
      <c r="GRO55" s="308"/>
      <c r="GRP55" s="308"/>
      <c r="GRQ55" s="308"/>
      <c r="GRR55" s="308"/>
      <c r="GRS55" s="308"/>
      <c r="GRT55" s="308"/>
      <c r="GRU55" s="308"/>
      <c r="GRV55" s="308"/>
      <c r="GRW55" s="308"/>
      <c r="GRX55" s="308"/>
      <c r="GRY55" s="308"/>
      <c r="GRZ55" s="308"/>
      <c r="GSA55" s="308"/>
      <c r="GSB55" s="308"/>
      <c r="GSC55" s="308"/>
      <c r="GSD55" s="308"/>
      <c r="GSE55" s="308"/>
      <c r="GSF55" s="308"/>
      <c r="GSG55" s="308"/>
      <c r="GSH55" s="308"/>
      <c r="GSI55" s="308"/>
      <c r="GSJ55" s="308"/>
      <c r="GSK55" s="308"/>
      <c r="GSL55" s="308"/>
      <c r="GSM55" s="308"/>
      <c r="GSN55" s="308"/>
      <c r="GSO55" s="308"/>
      <c r="GSP55" s="308"/>
      <c r="GSQ55" s="308"/>
      <c r="GSR55" s="308"/>
      <c r="GSS55" s="308"/>
      <c r="GST55" s="308"/>
      <c r="GSU55" s="308"/>
      <c r="GSV55" s="308"/>
      <c r="GSW55" s="308"/>
      <c r="GSX55" s="308"/>
      <c r="GSY55" s="308"/>
      <c r="GSZ55" s="308"/>
      <c r="GTA55" s="308"/>
      <c r="GTB55" s="308"/>
      <c r="GTC55" s="308"/>
      <c r="GTD55" s="308"/>
      <c r="GTE55" s="308"/>
      <c r="GTF55" s="308"/>
      <c r="GTG55" s="308"/>
      <c r="GTH55" s="308"/>
      <c r="GTI55" s="308"/>
      <c r="GTJ55" s="308"/>
      <c r="GTK55" s="308"/>
      <c r="GTL55" s="308"/>
      <c r="GTM55" s="308"/>
      <c r="GTN55" s="308"/>
      <c r="GTO55" s="308"/>
      <c r="GTP55" s="308"/>
      <c r="GTQ55" s="308"/>
      <c r="GTR55" s="308"/>
      <c r="GTS55" s="308"/>
      <c r="GTT55" s="308"/>
      <c r="GTU55" s="308"/>
      <c r="GTV55" s="308"/>
      <c r="GTW55" s="308"/>
      <c r="GTX55" s="308"/>
      <c r="GTY55" s="308"/>
      <c r="GTZ55" s="308"/>
      <c r="GUA55" s="308"/>
      <c r="GUB55" s="308"/>
      <c r="GUC55" s="308"/>
      <c r="GUD55" s="308"/>
      <c r="GUE55" s="308"/>
      <c r="GUF55" s="308"/>
      <c r="GUG55" s="308"/>
      <c r="GUH55" s="308"/>
      <c r="GUI55" s="308"/>
      <c r="GUJ55" s="308"/>
      <c r="GUK55" s="308"/>
      <c r="GUL55" s="308"/>
      <c r="GUM55" s="308"/>
      <c r="GUN55" s="308"/>
      <c r="GUO55" s="308"/>
      <c r="GUP55" s="308"/>
      <c r="GUQ55" s="308"/>
      <c r="GUR55" s="308"/>
      <c r="GUS55" s="308"/>
      <c r="GUT55" s="308"/>
      <c r="GUU55" s="308"/>
      <c r="GUV55" s="308"/>
      <c r="GUW55" s="308"/>
      <c r="GUX55" s="308"/>
      <c r="GUY55" s="308"/>
      <c r="GUZ55" s="308"/>
      <c r="GVA55" s="308"/>
      <c r="GVB55" s="308"/>
      <c r="GVC55" s="308"/>
      <c r="GVD55" s="308"/>
      <c r="GVE55" s="308"/>
      <c r="GVF55" s="308"/>
      <c r="GVG55" s="308"/>
      <c r="GVH55" s="308"/>
      <c r="GVI55" s="308"/>
      <c r="GVJ55" s="308"/>
      <c r="GVK55" s="308"/>
      <c r="GVL55" s="308"/>
      <c r="GVM55" s="308"/>
      <c r="GVN55" s="308"/>
      <c r="GVO55" s="308"/>
      <c r="GVP55" s="308"/>
      <c r="GVQ55" s="308"/>
      <c r="GVR55" s="308"/>
      <c r="GVS55" s="308"/>
      <c r="GVT55" s="308"/>
      <c r="GVU55" s="308"/>
      <c r="GVV55" s="308"/>
      <c r="GVW55" s="308"/>
      <c r="GVX55" s="308"/>
      <c r="GVY55" s="308"/>
      <c r="GVZ55" s="308"/>
      <c r="GWA55" s="308"/>
      <c r="GWB55" s="308"/>
      <c r="GWC55" s="308"/>
      <c r="GWD55" s="308"/>
      <c r="GWE55" s="308"/>
      <c r="GWF55" s="308"/>
      <c r="GWG55" s="308"/>
      <c r="GWH55" s="308"/>
      <c r="GWI55" s="308"/>
      <c r="GWJ55" s="308"/>
      <c r="GWK55" s="308"/>
      <c r="GWL55" s="308"/>
      <c r="GWM55" s="308"/>
      <c r="GWN55" s="308"/>
      <c r="GWO55" s="308"/>
      <c r="GWP55" s="308"/>
      <c r="GWQ55" s="308"/>
      <c r="GWR55" s="308"/>
      <c r="GWS55" s="308"/>
      <c r="GWT55" s="308"/>
      <c r="GWU55" s="308"/>
      <c r="GWV55" s="308"/>
      <c r="GWW55" s="308"/>
      <c r="GWX55" s="308"/>
      <c r="GWY55" s="308"/>
      <c r="GWZ55" s="308"/>
      <c r="GXA55" s="308"/>
      <c r="GXB55" s="308"/>
      <c r="GXC55" s="308"/>
      <c r="GXD55" s="308"/>
      <c r="GXE55" s="308"/>
      <c r="GXF55" s="308"/>
      <c r="GXG55" s="308"/>
      <c r="GXH55" s="308"/>
      <c r="GXI55" s="308"/>
      <c r="GXJ55" s="308"/>
      <c r="GXK55" s="308"/>
      <c r="GXL55" s="308"/>
      <c r="GXM55" s="308"/>
      <c r="GXN55" s="308"/>
      <c r="GXO55" s="308"/>
      <c r="GXP55" s="308"/>
      <c r="GXQ55" s="308"/>
      <c r="GXR55" s="308"/>
      <c r="GXS55" s="308"/>
      <c r="GXT55" s="308"/>
      <c r="GXU55" s="308"/>
      <c r="GXV55" s="308"/>
      <c r="GXW55" s="308"/>
      <c r="GXX55" s="308"/>
      <c r="GXY55" s="308"/>
      <c r="GXZ55" s="308"/>
      <c r="GYA55" s="308"/>
      <c r="GYB55" s="308"/>
      <c r="GYC55" s="308"/>
      <c r="GYD55" s="308"/>
      <c r="GYE55" s="308"/>
      <c r="GYF55" s="308"/>
      <c r="GYG55" s="308"/>
      <c r="GYH55" s="308"/>
      <c r="GYI55" s="308"/>
      <c r="GYJ55" s="308"/>
      <c r="GYK55" s="308"/>
      <c r="GYL55" s="308"/>
      <c r="GYM55" s="308"/>
      <c r="GYN55" s="308"/>
      <c r="GYO55" s="308"/>
      <c r="GYP55" s="308"/>
      <c r="GYQ55" s="308"/>
      <c r="GYR55" s="308"/>
      <c r="GYS55" s="308"/>
      <c r="GYT55" s="308"/>
      <c r="GYU55" s="308"/>
      <c r="GYV55" s="308"/>
      <c r="GYW55" s="308"/>
      <c r="GYX55" s="308"/>
      <c r="GYY55" s="308"/>
      <c r="GYZ55" s="308"/>
      <c r="GZA55" s="308"/>
      <c r="GZB55" s="308"/>
      <c r="GZC55" s="308"/>
      <c r="GZD55" s="308"/>
      <c r="GZE55" s="308"/>
      <c r="GZF55" s="308"/>
      <c r="GZG55" s="308"/>
      <c r="GZH55" s="308"/>
      <c r="GZI55" s="308"/>
      <c r="GZJ55" s="308"/>
      <c r="GZK55" s="308"/>
      <c r="GZL55" s="308"/>
      <c r="GZM55" s="308"/>
      <c r="GZN55" s="308"/>
      <c r="GZO55" s="308"/>
      <c r="GZP55" s="308"/>
      <c r="GZQ55" s="308"/>
      <c r="GZR55" s="308"/>
      <c r="GZS55" s="308"/>
      <c r="GZT55" s="308"/>
      <c r="GZU55" s="308"/>
      <c r="GZV55" s="308"/>
      <c r="GZW55" s="308"/>
      <c r="GZX55" s="308"/>
      <c r="GZY55" s="308"/>
      <c r="GZZ55" s="308"/>
      <c r="HAA55" s="308"/>
      <c r="HAB55" s="308"/>
      <c r="HAC55" s="308"/>
      <c r="HAD55" s="308"/>
      <c r="HAE55" s="308"/>
      <c r="HAF55" s="308"/>
      <c r="HAG55" s="308"/>
      <c r="HAH55" s="308"/>
      <c r="HAI55" s="308"/>
      <c r="HAJ55" s="308"/>
      <c r="HAK55" s="308"/>
      <c r="HAL55" s="308"/>
      <c r="HAM55" s="308"/>
      <c r="HAN55" s="308"/>
      <c r="HAO55" s="308"/>
      <c r="HAP55" s="308"/>
      <c r="HAQ55" s="308"/>
      <c r="HAR55" s="308"/>
      <c r="HAS55" s="308"/>
      <c r="HAT55" s="308"/>
      <c r="HAU55" s="308"/>
      <c r="HAV55" s="308"/>
      <c r="HAW55" s="308"/>
      <c r="HAX55" s="308"/>
      <c r="HAY55" s="308"/>
      <c r="HAZ55" s="308"/>
      <c r="HBA55" s="308"/>
      <c r="HBB55" s="308"/>
      <c r="HBC55" s="308"/>
      <c r="HBD55" s="308"/>
      <c r="HBE55" s="308"/>
      <c r="HBF55" s="308"/>
      <c r="HBG55" s="308"/>
      <c r="HBH55" s="308"/>
      <c r="HBI55" s="308"/>
      <c r="HBJ55" s="308"/>
      <c r="HBK55" s="308"/>
      <c r="HBL55" s="308"/>
      <c r="HBM55" s="308"/>
      <c r="HBN55" s="308"/>
      <c r="HBO55" s="308"/>
      <c r="HBP55" s="308"/>
      <c r="HBQ55" s="308"/>
      <c r="HBR55" s="308"/>
      <c r="HBS55" s="308"/>
      <c r="HBT55" s="308"/>
      <c r="HBU55" s="308"/>
      <c r="HBV55" s="308"/>
      <c r="HBW55" s="308"/>
      <c r="HBX55" s="308"/>
      <c r="HBY55" s="308"/>
      <c r="HBZ55" s="308"/>
      <c r="HCA55" s="308"/>
      <c r="HCB55" s="308"/>
      <c r="HCC55" s="308"/>
      <c r="HCD55" s="308"/>
      <c r="HCE55" s="308"/>
      <c r="HCF55" s="308"/>
      <c r="HCG55" s="308"/>
      <c r="HCH55" s="308"/>
      <c r="HCI55" s="308"/>
      <c r="HCJ55" s="308"/>
      <c r="HCK55" s="308"/>
      <c r="HCL55" s="308"/>
      <c r="HCM55" s="308"/>
      <c r="HCN55" s="308"/>
      <c r="HCO55" s="308"/>
      <c r="HCP55" s="308"/>
      <c r="HCQ55" s="308"/>
      <c r="HCR55" s="308"/>
      <c r="HCS55" s="308"/>
      <c r="HCT55" s="308"/>
      <c r="HCU55" s="308"/>
      <c r="HCV55" s="308"/>
      <c r="HCW55" s="308"/>
      <c r="HCX55" s="308"/>
      <c r="HCY55" s="308"/>
      <c r="HCZ55" s="308"/>
      <c r="HDA55" s="308"/>
      <c r="HDB55" s="308"/>
      <c r="HDC55" s="308"/>
      <c r="HDD55" s="308"/>
      <c r="HDE55" s="308"/>
      <c r="HDF55" s="308"/>
      <c r="HDG55" s="308"/>
      <c r="HDH55" s="308"/>
      <c r="HDI55" s="308"/>
      <c r="HDJ55" s="308"/>
      <c r="HDK55" s="308"/>
      <c r="HDL55" s="308"/>
      <c r="HDM55" s="308"/>
      <c r="HDN55" s="308"/>
      <c r="HDO55" s="308"/>
      <c r="HDP55" s="308"/>
      <c r="HDQ55" s="308"/>
      <c r="HDR55" s="308"/>
      <c r="HDS55" s="308"/>
      <c r="HDT55" s="308"/>
      <c r="HDU55" s="308"/>
      <c r="HDV55" s="308"/>
      <c r="HDW55" s="308"/>
      <c r="HDX55" s="308"/>
      <c r="HDY55" s="308"/>
      <c r="HDZ55" s="308"/>
      <c r="HEA55" s="308"/>
      <c r="HEB55" s="308"/>
      <c r="HEC55" s="308"/>
      <c r="HED55" s="308"/>
      <c r="HEE55" s="308"/>
      <c r="HEF55" s="308"/>
      <c r="HEG55" s="308"/>
      <c r="HEH55" s="308"/>
      <c r="HEI55" s="308"/>
      <c r="HEJ55" s="308"/>
      <c r="HEK55" s="308"/>
      <c r="HEL55" s="308"/>
      <c r="HEM55" s="308"/>
      <c r="HEN55" s="308"/>
      <c r="HEO55" s="308"/>
      <c r="HEP55" s="308"/>
      <c r="HEQ55" s="308"/>
      <c r="HER55" s="308"/>
      <c r="HES55" s="308"/>
      <c r="HET55" s="308"/>
      <c r="HEU55" s="308"/>
      <c r="HEV55" s="308"/>
      <c r="HEW55" s="308"/>
      <c r="HEX55" s="308"/>
      <c r="HEY55" s="308"/>
      <c r="HEZ55" s="308"/>
      <c r="HFA55" s="308"/>
      <c r="HFB55" s="308"/>
      <c r="HFC55" s="308"/>
      <c r="HFD55" s="308"/>
      <c r="HFE55" s="308"/>
      <c r="HFF55" s="308"/>
      <c r="HFG55" s="308"/>
      <c r="HFH55" s="308"/>
      <c r="HFI55" s="308"/>
      <c r="HFJ55" s="308"/>
      <c r="HFK55" s="308"/>
      <c r="HFL55" s="308"/>
      <c r="HFM55" s="308"/>
      <c r="HFN55" s="308"/>
      <c r="HFO55" s="308"/>
      <c r="HFP55" s="308"/>
      <c r="HFQ55" s="308"/>
      <c r="HFR55" s="308"/>
      <c r="HFS55" s="308"/>
      <c r="HFT55" s="308"/>
      <c r="HFU55" s="308"/>
      <c r="HFV55" s="308"/>
      <c r="HFW55" s="308"/>
      <c r="HFX55" s="308"/>
      <c r="HFY55" s="308"/>
      <c r="HFZ55" s="308"/>
      <c r="HGA55" s="308"/>
      <c r="HGB55" s="308"/>
      <c r="HGC55" s="308"/>
      <c r="HGD55" s="308"/>
      <c r="HGE55" s="308"/>
      <c r="HGF55" s="308"/>
      <c r="HGG55" s="308"/>
      <c r="HGH55" s="308"/>
      <c r="HGI55" s="308"/>
      <c r="HGJ55" s="308"/>
      <c r="HGK55" s="308"/>
      <c r="HGL55" s="308"/>
      <c r="HGM55" s="308"/>
      <c r="HGN55" s="308"/>
      <c r="HGO55" s="308"/>
      <c r="HGP55" s="308"/>
      <c r="HGQ55" s="308"/>
      <c r="HGR55" s="308"/>
      <c r="HGS55" s="308"/>
      <c r="HGT55" s="308"/>
      <c r="HGU55" s="308"/>
      <c r="HGV55" s="308"/>
      <c r="HGW55" s="308"/>
      <c r="HGX55" s="308"/>
      <c r="HGY55" s="308"/>
      <c r="HGZ55" s="308"/>
      <c r="HHA55" s="308"/>
      <c r="HHB55" s="308"/>
      <c r="HHC55" s="308"/>
      <c r="HHD55" s="308"/>
      <c r="HHE55" s="308"/>
      <c r="HHF55" s="308"/>
      <c r="HHG55" s="308"/>
      <c r="HHH55" s="308"/>
      <c r="HHI55" s="308"/>
      <c r="HHJ55" s="308"/>
      <c r="HHK55" s="308"/>
      <c r="HHL55" s="308"/>
      <c r="HHM55" s="308"/>
      <c r="HHN55" s="308"/>
      <c r="HHO55" s="308"/>
      <c r="HHP55" s="308"/>
      <c r="HHQ55" s="308"/>
      <c r="HHR55" s="308"/>
      <c r="HHS55" s="308"/>
      <c r="HHT55" s="308"/>
      <c r="HHU55" s="308"/>
      <c r="HHV55" s="308"/>
      <c r="HHW55" s="308"/>
      <c r="HHX55" s="308"/>
      <c r="HHY55" s="308"/>
      <c r="HHZ55" s="308"/>
      <c r="HIA55" s="308"/>
      <c r="HIB55" s="308"/>
      <c r="HIC55" s="308"/>
      <c r="HID55" s="308"/>
      <c r="HIE55" s="308"/>
      <c r="HIF55" s="308"/>
      <c r="HIG55" s="308"/>
      <c r="HIH55" s="308"/>
      <c r="HII55" s="308"/>
      <c r="HIJ55" s="308"/>
      <c r="HIK55" s="308"/>
      <c r="HIL55" s="308"/>
      <c r="HIM55" s="308"/>
      <c r="HIN55" s="308"/>
      <c r="HIO55" s="308"/>
      <c r="HIP55" s="308"/>
      <c r="HIQ55" s="308"/>
      <c r="HIR55" s="308"/>
      <c r="HIS55" s="308"/>
      <c r="HIT55" s="308"/>
      <c r="HIU55" s="308"/>
      <c r="HIV55" s="308"/>
      <c r="HIW55" s="308"/>
      <c r="HIX55" s="308"/>
      <c r="HIY55" s="308"/>
      <c r="HIZ55" s="308"/>
      <c r="HJA55" s="308"/>
      <c r="HJB55" s="308"/>
      <c r="HJC55" s="308"/>
      <c r="HJD55" s="308"/>
      <c r="HJE55" s="308"/>
      <c r="HJF55" s="308"/>
      <c r="HJG55" s="308"/>
      <c r="HJH55" s="308"/>
      <c r="HJI55" s="308"/>
      <c r="HJJ55" s="308"/>
      <c r="HJK55" s="308"/>
      <c r="HJL55" s="308"/>
      <c r="HJM55" s="308"/>
      <c r="HJN55" s="308"/>
      <c r="HJO55" s="308"/>
      <c r="HJP55" s="308"/>
      <c r="HJQ55" s="308"/>
      <c r="HJR55" s="308"/>
      <c r="HJS55" s="308"/>
      <c r="HJT55" s="308"/>
      <c r="HJU55" s="308"/>
      <c r="HJV55" s="308"/>
      <c r="HJW55" s="308"/>
      <c r="HJX55" s="308"/>
      <c r="HJY55" s="308"/>
      <c r="HJZ55" s="308"/>
      <c r="HKA55" s="308"/>
      <c r="HKB55" s="308"/>
      <c r="HKC55" s="308"/>
      <c r="HKD55" s="308"/>
      <c r="HKE55" s="308"/>
      <c r="HKF55" s="308"/>
      <c r="HKG55" s="308"/>
      <c r="HKH55" s="308"/>
      <c r="HKI55" s="308"/>
      <c r="HKJ55" s="308"/>
      <c r="HKK55" s="308"/>
      <c r="HKL55" s="308"/>
      <c r="HKM55" s="308"/>
      <c r="HKN55" s="308"/>
      <c r="HKO55" s="308"/>
      <c r="HKP55" s="308"/>
      <c r="HKQ55" s="308"/>
      <c r="HKR55" s="308"/>
      <c r="HKS55" s="308"/>
      <c r="HKT55" s="308"/>
      <c r="HKU55" s="308"/>
      <c r="HKV55" s="308"/>
      <c r="HKW55" s="308"/>
      <c r="HKX55" s="308"/>
      <c r="HKY55" s="308"/>
      <c r="HKZ55" s="308"/>
      <c r="HLA55" s="308"/>
      <c r="HLB55" s="308"/>
      <c r="HLC55" s="308"/>
      <c r="HLD55" s="308"/>
      <c r="HLE55" s="308"/>
      <c r="HLF55" s="308"/>
      <c r="HLG55" s="308"/>
      <c r="HLH55" s="308"/>
      <c r="HLI55" s="308"/>
      <c r="HLJ55" s="308"/>
      <c r="HLK55" s="308"/>
      <c r="HLL55" s="308"/>
      <c r="HLM55" s="308"/>
      <c r="HLN55" s="308"/>
      <c r="HLO55" s="308"/>
      <c r="HLP55" s="308"/>
      <c r="HLQ55" s="308"/>
      <c r="HLR55" s="308"/>
      <c r="HLS55" s="308"/>
      <c r="HLT55" s="308"/>
      <c r="HLU55" s="308"/>
      <c r="HLV55" s="308"/>
      <c r="HLW55" s="308"/>
      <c r="HLX55" s="308"/>
      <c r="HLY55" s="308"/>
      <c r="HLZ55" s="308"/>
      <c r="HMA55" s="308"/>
      <c r="HMB55" s="308"/>
      <c r="HMC55" s="308"/>
      <c r="HMD55" s="308"/>
      <c r="HME55" s="308"/>
      <c r="HMF55" s="308"/>
      <c r="HMG55" s="308"/>
      <c r="HMH55" s="308"/>
      <c r="HMI55" s="308"/>
      <c r="HMJ55" s="308"/>
      <c r="HMK55" s="308"/>
      <c r="HML55" s="308"/>
      <c r="HMM55" s="308"/>
      <c r="HMN55" s="308"/>
      <c r="HMO55" s="308"/>
      <c r="HMP55" s="308"/>
      <c r="HMQ55" s="308"/>
      <c r="HMR55" s="308"/>
      <c r="HMS55" s="308"/>
      <c r="HMT55" s="308"/>
      <c r="HMU55" s="308"/>
      <c r="HMV55" s="308"/>
      <c r="HMW55" s="308"/>
      <c r="HMX55" s="308"/>
      <c r="HMY55" s="308"/>
      <c r="HMZ55" s="308"/>
      <c r="HNA55" s="308"/>
      <c r="HNB55" s="308"/>
      <c r="HNC55" s="308"/>
      <c r="HND55" s="308"/>
      <c r="HNE55" s="308"/>
      <c r="HNF55" s="308"/>
      <c r="HNG55" s="308"/>
      <c r="HNH55" s="308"/>
      <c r="HNI55" s="308"/>
      <c r="HNJ55" s="308"/>
      <c r="HNK55" s="308"/>
      <c r="HNL55" s="308"/>
      <c r="HNM55" s="308"/>
      <c r="HNN55" s="308"/>
      <c r="HNO55" s="308"/>
      <c r="HNP55" s="308"/>
      <c r="HNQ55" s="308"/>
      <c r="HNR55" s="308"/>
      <c r="HNS55" s="308"/>
      <c r="HNT55" s="308"/>
      <c r="HNU55" s="308"/>
      <c r="HNV55" s="308"/>
      <c r="HNW55" s="308"/>
      <c r="HNX55" s="308"/>
      <c r="HNY55" s="308"/>
      <c r="HNZ55" s="308"/>
      <c r="HOA55" s="308"/>
      <c r="HOB55" s="308"/>
      <c r="HOC55" s="308"/>
      <c r="HOD55" s="308"/>
      <c r="HOE55" s="308"/>
      <c r="HOF55" s="308"/>
      <c r="HOG55" s="308"/>
      <c r="HOH55" s="308"/>
      <c r="HOI55" s="308"/>
      <c r="HOJ55" s="308"/>
      <c r="HOK55" s="308"/>
      <c r="HOL55" s="308"/>
      <c r="HOM55" s="308"/>
      <c r="HON55" s="308"/>
      <c r="HOO55" s="308"/>
      <c r="HOP55" s="308"/>
      <c r="HOQ55" s="308"/>
      <c r="HOR55" s="308"/>
      <c r="HOS55" s="308"/>
      <c r="HOT55" s="308"/>
      <c r="HOU55" s="308"/>
      <c r="HOV55" s="308"/>
      <c r="HOW55" s="308"/>
      <c r="HOX55" s="308"/>
      <c r="HOY55" s="308"/>
      <c r="HOZ55" s="308"/>
      <c r="HPA55" s="308"/>
      <c r="HPB55" s="308"/>
      <c r="HPC55" s="308"/>
      <c r="HPD55" s="308"/>
      <c r="HPE55" s="308"/>
      <c r="HPF55" s="308"/>
      <c r="HPG55" s="308"/>
      <c r="HPH55" s="308"/>
      <c r="HPI55" s="308"/>
      <c r="HPJ55" s="308"/>
      <c r="HPK55" s="308"/>
      <c r="HPL55" s="308"/>
      <c r="HPM55" s="308"/>
      <c r="HPN55" s="308"/>
      <c r="HPO55" s="308"/>
      <c r="HPP55" s="308"/>
      <c r="HPQ55" s="308"/>
      <c r="HPR55" s="308"/>
      <c r="HPS55" s="308"/>
      <c r="HPT55" s="308"/>
      <c r="HPU55" s="308"/>
      <c r="HPV55" s="308"/>
      <c r="HPW55" s="308"/>
      <c r="HPX55" s="308"/>
      <c r="HPY55" s="308"/>
      <c r="HPZ55" s="308"/>
      <c r="HQA55" s="308"/>
      <c r="HQB55" s="308"/>
      <c r="HQC55" s="308"/>
      <c r="HQD55" s="308"/>
      <c r="HQE55" s="308"/>
      <c r="HQF55" s="308"/>
      <c r="HQG55" s="308"/>
      <c r="HQH55" s="308"/>
      <c r="HQI55" s="308"/>
      <c r="HQJ55" s="308"/>
      <c r="HQK55" s="308"/>
      <c r="HQL55" s="308"/>
      <c r="HQM55" s="308"/>
      <c r="HQN55" s="308"/>
      <c r="HQO55" s="308"/>
      <c r="HQP55" s="308"/>
      <c r="HQQ55" s="308"/>
      <c r="HQR55" s="308"/>
      <c r="HQS55" s="308"/>
      <c r="HQT55" s="308"/>
      <c r="HQU55" s="308"/>
      <c r="HQV55" s="308"/>
      <c r="HQW55" s="308"/>
      <c r="HQX55" s="308"/>
      <c r="HQY55" s="308"/>
      <c r="HQZ55" s="308"/>
      <c r="HRA55" s="308"/>
      <c r="HRB55" s="308"/>
      <c r="HRC55" s="308"/>
      <c r="HRD55" s="308"/>
      <c r="HRE55" s="308"/>
      <c r="HRF55" s="308"/>
      <c r="HRG55" s="308"/>
      <c r="HRH55" s="308"/>
      <c r="HRI55" s="308"/>
      <c r="HRJ55" s="308"/>
      <c r="HRK55" s="308"/>
      <c r="HRL55" s="308"/>
      <c r="HRM55" s="308"/>
      <c r="HRN55" s="308"/>
      <c r="HRO55" s="308"/>
      <c r="HRP55" s="308"/>
      <c r="HRQ55" s="308"/>
      <c r="HRR55" s="308"/>
      <c r="HRS55" s="308"/>
      <c r="HRT55" s="308"/>
      <c r="HRU55" s="308"/>
      <c r="HRV55" s="308"/>
      <c r="HRW55" s="308"/>
      <c r="HRX55" s="308"/>
      <c r="HRY55" s="308"/>
      <c r="HRZ55" s="308"/>
      <c r="HSA55" s="308"/>
      <c r="HSB55" s="308"/>
      <c r="HSC55" s="308"/>
      <c r="HSD55" s="308"/>
      <c r="HSE55" s="308"/>
      <c r="HSF55" s="308"/>
      <c r="HSG55" s="308"/>
      <c r="HSH55" s="308"/>
      <c r="HSI55" s="308"/>
      <c r="HSJ55" s="308"/>
      <c r="HSK55" s="308"/>
      <c r="HSL55" s="308"/>
      <c r="HSM55" s="308"/>
      <c r="HSN55" s="308"/>
      <c r="HSO55" s="308"/>
      <c r="HSP55" s="308"/>
      <c r="HSQ55" s="308"/>
      <c r="HSR55" s="308"/>
      <c r="HSS55" s="308"/>
      <c r="HST55" s="308"/>
      <c r="HSU55" s="308"/>
      <c r="HSV55" s="308"/>
      <c r="HSW55" s="308"/>
      <c r="HSX55" s="308"/>
      <c r="HSY55" s="308"/>
      <c r="HSZ55" s="308"/>
      <c r="HTA55" s="308"/>
      <c r="HTB55" s="308"/>
      <c r="HTC55" s="308"/>
      <c r="HTD55" s="308"/>
      <c r="HTE55" s="308"/>
      <c r="HTF55" s="308"/>
      <c r="HTG55" s="308"/>
      <c r="HTH55" s="308"/>
      <c r="HTI55" s="308"/>
      <c r="HTJ55" s="308"/>
      <c r="HTK55" s="308"/>
      <c r="HTL55" s="308"/>
      <c r="HTM55" s="308"/>
      <c r="HTN55" s="308"/>
      <c r="HTO55" s="308"/>
      <c r="HTP55" s="308"/>
      <c r="HTQ55" s="308"/>
      <c r="HTR55" s="308"/>
      <c r="HTS55" s="308"/>
      <c r="HTT55" s="308"/>
      <c r="HTU55" s="308"/>
      <c r="HTV55" s="308"/>
      <c r="HTW55" s="308"/>
      <c r="HTX55" s="308"/>
      <c r="HTY55" s="308"/>
      <c r="HTZ55" s="308"/>
      <c r="HUA55" s="308"/>
      <c r="HUB55" s="308"/>
      <c r="HUC55" s="308"/>
      <c r="HUD55" s="308"/>
      <c r="HUE55" s="308"/>
      <c r="HUF55" s="308"/>
      <c r="HUG55" s="308"/>
      <c r="HUH55" s="308"/>
      <c r="HUI55" s="308"/>
      <c r="HUJ55" s="308"/>
      <c r="HUK55" s="308"/>
      <c r="HUL55" s="308"/>
      <c r="HUM55" s="308"/>
      <c r="HUN55" s="308"/>
      <c r="HUO55" s="308"/>
      <c r="HUP55" s="308"/>
      <c r="HUQ55" s="308"/>
      <c r="HUR55" s="308"/>
      <c r="HUS55" s="308"/>
      <c r="HUT55" s="308"/>
      <c r="HUU55" s="308"/>
      <c r="HUV55" s="308"/>
      <c r="HUW55" s="308"/>
      <c r="HUX55" s="308"/>
      <c r="HUY55" s="308"/>
      <c r="HUZ55" s="308"/>
      <c r="HVA55" s="308"/>
      <c r="HVB55" s="308"/>
      <c r="HVC55" s="308"/>
      <c r="HVD55" s="308"/>
      <c r="HVE55" s="308"/>
      <c r="HVF55" s="308"/>
      <c r="HVG55" s="308"/>
      <c r="HVH55" s="308"/>
      <c r="HVI55" s="308"/>
      <c r="HVJ55" s="308"/>
      <c r="HVK55" s="308"/>
      <c r="HVL55" s="308"/>
      <c r="HVM55" s="308"/>
      <c r="HVN55" s="308"/>
      <c r="HVO55" s="308"/>
      <c r="HVP55" s="308"/>
      <c r="HVQ55" s="308"/>
      <c r="HVR55" s="308"/>
      <c r="HVS55" s="308"/>
      <c r="HVT55" s="308"/>
      <c r="HVU55" s="308"/>
      <c r="HVV55" s="308"/>
      <c r="HVW55" s="308"/>
      <c r="HVX55" s="308"/>
      <c r="HVY55" s="308"/>
      <c r="HVZ55" s="308"/>
      <c r="HWA55" s="308"/>
      <c r="HWB55" s="308"/>
      <c r="HWC55" s="308"/>
      <c r="HWD55" s="308"/>
      <c r="HWE55" s="308"/>
      <c r="HWF55" s="308"/>
      <c r="HWG55" s="308"/>
      <c r="HWH55" s="308"/>
      <c r="HWI55" s="308"/>
      <c r="HWJ55" s="308"/>
      <c r="HWK55" s="308"/>
      <c r="HWL55" s="308"/>
      <c r="HWM55" s="308"/>
      <c r="HWN55" s="308"/>
      <c r="HWO55" s="308"/>
      <c r="HWP55" s="308"/>
      <c r="HWQ55" s="308"/>
      <c r="HWR55" s="308"/>
      <c r="HWS55" s="308"/>
      <c r="HWT55" s="308"/>
      <c r="HWU55" s="308"/>
      <c r="HWV55" s="308"/>
      <c r="HWW55" s="308"/>
      <c r="HWX55" s="308"/>
      <c r="HWY55" s="308"/>
      <c r="HWZ55" s="308"/>
      <c r="HXA55" s="308"/>
      <c r="HXB55" s="308"/>
      <c r="HXC55" s="308"/>
      <c r="HXD55" s="308"/>
      <c r="HXE55" s="308"/>
      <c r="HXF55" s="308"/>
      <c r="HXG55" s="308"/>
      <c r="HXH55" s="308"/>
      <c r="HXI55" s="308"/>
      <c r="HXJ55" s="308"/>
      <c r="HXK55" s="308"/>
      <c r="HXL55" s="308"/>
      <c r="HXM55" s="308"/>
      <c r="HXN55" s="308"/>
      <c r="HXO55" s="308"/>
      <c r="HXP55" s="308"/>
      <c r="HXQ55" s="308"/>
      <c r="HXR55" s="308"/>
      <c r="HXS55" s="308"/>
      <c r="HXT55" s="308"/>
      <c r="HXU55" s="308"/>
      <c r="HXV55" s="308"/>
      <c r="HXW55" s="308"/>
      <c r="HXX55" s="308"/>
      <c r="HXY55" s="308"/>
      <c r="HXZ55" s="308"/>
      <c r="HYA55" s="308"/>
      <c r="HYB55" s="308"/>
      <c r="HYC55" s="308"/>
      <c r="HYD55" s="308"/>
      <c r="HYE55" s="308"/>
      <c r="HYF55" s="308"/>
      <c r="HYG55" s="308"/>
      <c r="HYH55" s="308"/>
      <c r="HYI55" s="308"/>
      <c r="HYJ55" s="308"/>
      <c r="HYK55" s="308"/>
      <c r="HYL55" s="308"/>
      <c r="HYM55" s="308"/>
      <c r="HYN55" s="308"/>
      <c r="HYO55" s="308"/>
      <c r="HYP55" s="308"/>
      <c r="HYQ55" s="308"/>
      <c r="HYR55" s="308"/>
      <c r="HYS55" s="308"/>
      <c r="HYT55" s="308"/>
      <c r="HYU55" s="308"/>
      <c r="HYV55" s="308"/>
      <c r="HYW55" s="308"/>
      <c r="HYX55" s="308"/>
      <c r="HYY55" s="308"/>
      <c r="HYZ55" s="308"/>
      <c r="HZA55" s="308"/>
      <c r="HZB55" s="308"/>
      <c r="HZC55" s="308"/>
      <c r="HZD55" s="308"/>
      <c r="HZE55" s="308"/>
      <c r="HZF55" s="308"/>
      <c r="HZG55" s="308"/>
      <c r="HZH55" s="308"/>
      <c r="HZI55" s="308"/>
      <c r="HZJ55" s="308"/>
      <c r="HZK55" s="308"/>
      <c r="HZL55" s="308"/>
      <c r="HZM55" s="308"/>
      <c r="HZN55" s="308"/>
      <c r="HZO55" s="308"/>
      <c r="HZP55" s="308"/>
      <c r="HZQ55" s="308"/>
      <c r="HZR55" s="308"/>
      <c r="HZS55" s="308"/>
      <c r="HZT55" s="308"/>
      <c r="HZU55" s="308"/>
      <c r="HZV55" s="308"/>
      <c r="HZW55" s="308"/>
      <c r="HZX55" s="308"/>
      <c r="HZY55" s="308"/>
      <c r="HZZ55" s="308"/>
      <c r="IAA55" s="308"/>
      <c r="IAB55" s="308"/>
      <c r="IAC55" s="308"/>
      <c r="IAD55" s="308"/>
      <c r="IAE55" s="308"/>
      <c r="IAF55" s="308"/>
      <c r="IAG55" s="308"/>
      <c r="IAH55" s="308"/>
      <c r="IAI55" s="308"/>
      <c r="IAJ55" s="308"/>
      <c r="IAK55" s="308"/>
      <c r="IAL55" s="308"/>
      <c r="IAM55" s="308"/>
      <c r="IAN55" s="308"/>
      <c r="IAO55" s="308"/>
      <c r="IAP55" s="308"/>
      <c r="IAQ55" s="308"/>
      <c r="IAR55" s="308"/>
      <c r="IAS55" s="308"/>
      <c r="IAT55" s="308"/>
      <c r="IAU55" s="308"/>
      <c r="IAV55" s="308"/>
      <c r="IAW55" s="308"/>
      <c r="IAX55" s="308"/>
      <c r="IAY55" s="308"/>
      <c r="IAZ55" s="308"/>
      <c r="IBA55" s="308"/>
      <c r="IBB55" s="308"/>
      <c r="IBC55" s="308"/>
      <c r="IBD55" s="308"/>
      <c r="IBE55" s="308"/>
      <c r="IBF55" s="308"/>
      <c r="IBG55" s="308"/>
      <c r="IBH55" s="308"/>
      <c r="IBI55" s="308"/>
      <c r="IBJ55" s="308"/>
      <c r="IBK55" s="308"/>
      <c r="IBL55" s="308"/>
      <c r="IBM55" s="308"/>
      <c r="IBN55" s="308"/>
      <c r="IBO55" s="308"/>
      <c r="IBP55" s="308"/>
      <c r="IBQ55" s="308"/>
      <c r="IBR55" s="308"/>
      <c r="IBS55" s="308"/>
      <c r="IBT55" s="308"/>
      <c r="IBU55" s="308"/>
      <c r="IBV55" s="308"/>
      <c r="IBW55" s="308"/>
      <c r="IBX55" s="308"/>
      <c r="IBY55" s="308"/>
      <c r="IBZ55" s="308"/>
      <c r="ICA55" s="308"/>
      <c r="ICB55" s="308"/>
      <c r="ICC55" s="308"/>
      <c r="ICD55" s="308"/>
      <c r="ICE55" s="308"/>
      <c r="ICF55" s="308"/>
      <c r="ICG55" s="308"/>
      <c r="ICH55" s="308"/>
      <c r="ICI55" s="308"/>
      <c r="ICJ55" s="308"/>
      <c r="ICK55" s="308"/>
      <c r="ICL55" s="308"/>
      <c r="ICM55" s="308"/>
      <c r="ICN55" s="308"/>
      <c r="ICO55" s="308"/>
      <c r="ICP55" s="308"/>
      <c r="ICQ55" s="308"/>
      <c r="ICR55" s="308"/>
      <c r="ICS55" s="308"/>
      <c r="ICT55" s="308"/>
      <c r="ICU55" s="308"/>
      <c r="ICV55" s="308"/>
      <c r="ICW55" s="308"/>
      <c r="ICX55" s="308"/>
      <c r="ICY55" s="308"/>
      <c r="ICZ55" s="308"/>
      <c r="IDA55" s="308"/>
      <c r="IDB55" s="308"/>
      <c r="IDC55" s="308"/>
      <c r="IDD55" s="308"/>
      <c r="IDE55" s="308"/>
      <c r="IDF55" s="308"/>
      <c r="IDG55" s="308"/>
      <c r="IDH55" s="308"/>
      <c r="IDI55" s="308"/>
      <c r="IDJ55" s="308"/>
      <c r="IDK55" s="308"/>
      <c r="IDL55" s="308"/>
      <c r="IDM55" s="308"/>
      <c r="IDN55" s="308"/>
      <c r="IDO55" s="308"/>
      <c r="IDP55" s="308"/>
      <c r="IDQ55" s="308"/>
      <c r="IDR55" s="308"/>
      <c r="IDS55" s="308"/>
      <c r="IDT55" s="308"/>
      <c r="IDU55" s="308"/>
      <c r="IDV55" s="308"/>
      <c r="IDW55" s="308"/>
      <c r="IDX55" s="308"/>
      <c r="IDY55" s="308"/>
      <c r="IDZ55" s="308"/>
      <c r="IEA55" s="308"/>
      <c r="IEB55" s="308"/>
      <c r="IEC55" s="308"/>
      <c r="IED55" s="308"/>
      <c r="IEE55" s="308"/>
      <c r="IEF55" s="308"/>
      <c r="IEG55" s="308"/>
      <c r="IEH55" s="308"/>
      <c r="IEI55" s="308"/>
      <c r="IEJ55" s="308"/>
      <c r="IEK55" s="308"/>
      <c r="IEL55" s="308"/>
      <c r="IEM55" s="308"/>
      <c r="IEN55" s="308"/>
      <c r="IEO55" s="308"/>
      <c r="IEP55" s="308"/>
      <c r="IEQ55" s="308"/>
      <c r="IER55" s="308"/>
      <c r="IES55" s="308"/>
      <c r="IET55" s="308"/>
      <c r="IEU55" s="308"/>
      <c r="IEV55" s="308"/>
      <c r="IEW55" s="308"/>
      <c r="IEX55" s="308"/>
      <c r="IEY55" s="308"/>
      <c r="IEZ55" s="308"/>
      <c r="IFA55" s="308"/>
      <c r="IFB55" s="308"/>
      <c r="IFC55" s="308"/>
      <c r="IFD55" s="308"/>
      <c r="IFE55" s="308"/>
      <c r="IFF55" s="308"/>
      <c r="IFG55" s="308"/>
      <c r="IFH55" s="308"/>
      <c r="IFI55" s="308"/>
      <c r="IFJ55" s="308"/>
      <c r="IFK55" s="308"/>
      <c r="IFL55" s="308"/>
      <c r="IFM55" s="308"/>
      <c r="IFN55" s="308"/>
      <c r="IFO55" s="308"/>
      <c r="IFP55" s="308"/>
      <c r="IFQ55" s="308"/>
      <c r="IFR55" s="308"/>
      <c r="IFS55" s="308"/>
      <c r="IFT55" s="308"/>
      <c r="IFU55" s="308"/>
      <c r="IFV55" s="308"/>
      <c r="IFW55" s="308"/>
      <c r="IFX55" s="308"/>
      <c r="IFY55" s="308"/>
      <c r="IFZ55" s="308"/>
      <c r="IGA55" s="308"/>
      <c r="IGB55" s="308"/>
      <c r="IGC55" s="308"/>
      <c r="IGD55" s="308"/>
      <c r="IGE55" s="308"/>
      <c r="IGF55" s="308"/>
      <c r="IGG55" s="308"/>
      <c r="IGH55" s="308"/>
      <c r="IGI55" s="308"/>
      <c r="IGJ55" s="308"/>
      <c r="IGK55" s="308"/>
      <c r="IGL55" s="308"/>
      <c r="IGM55" s="308"/>
      <c r="IGN55" s="308"/>
      <c r="IGO55" s="308"/>
      <c r="IGP55" s="308"/>
      <c r="IGQ55" s="308"/>
      <c r="IGR55" s="308"/>
      <c r="IGS55" s="308"/>
      <c r="IGT55" s="308"/>
      <c r="IGU55" s="308"/>
      <c r="IGV55" s="308"/>
      <c r="IGW55" s="308"/>
      <c r="IGX55" s="308"/>
      <c r="IGY55" s="308"/>
      <c r="IGZ55" s="308"/>
      <c r="IHA55" s="308"/>
      <c r="IHB55" s="308"/>
      <c r="IHC55" s="308"/>
      <c r="IHD55" s="308"/>
      <c r="IHE55" s="308"/>
      <c r="IHF55" s="308"/>
      <c r="IHG55" s="308"/>
      <c r="IHH55" s="308"/>
      <c r="IHI55" s="308"/>
      <c r="IHJ55" s="308"/>
      <c r="IHK55" s="308"/>
      <c r="IHL55" s="308"/>
      <c r="IHM55" s="308"/>
      <c r="IHN55" s="308"/>
      <c r="IHO55" s="308"/>
      <c r="IHP55" s="308"/>
      <c r="IHQ55" s="308"/>
      <c r="IHR55" s="308"/>
      <c r="IHS55" s="308"/>
      <c r="IHT55" s="308"/>
      <c r="IHU55" s="308"/>
      <c r="IHV55" s="308"/>
      <c r="IHW55" s="308"/>
      <c r="IHX55" s="308"/>
      <c r="IHY55" s="308"/>
      <c r="IHZ55" s="308"/>
      <c r="IIA55" s="308"/>
      <c r="IIB55" s="308"/>
      <c r="IIC55" s="308"/>
      <c r="IID55" s="308"/>
      <c r="IIE55" s="308"/>
      <c r="IIF55" s="308"/>
      <c r="IIG55" s="308"/>
      <c r="IIH55" s="308"/>
      <c r="III55" s="308"/>
      <c r="IIJ55" s="308"/>
      <c r="IIK55" s="308"/>
      <c r="IIL55" s="308"/>
      <c r="IIM55" s="308"/>
      <c r="IIN55" s="308"/>
      <c r="IIO55" s="308"/>
      <c r="IIP55" s="308"/>
      <c r="IIQ55" s="308"/>
      <c r="IIR55" s="308"/>
      <c r="IIS55" s="308"/>
      <c r="IIT55" s="308"/>
      <c r="IIU55" s="308"/>
      <c r="IIV55" s="308"/>
      <c r="IIW55" s="308"/>
      <c r="IIX55" s="308"/>
      <c r="IIY55" s="308"/>
      <c r="IIZ55" s="308"/>
      <c r="IJA55" s="308"/>
      <c r="IJB55" s="308"/>
      <c r="IJC55" s="308"/>
      <c r="IJD55" s="308"/>
      <c r="IJE55" s="308"/>
      <c r="IJF55" s="308"/>
      <c r="IJG55" s="308"/>
      <c r="IJH55" s="308"/>
      <c r="IJI55" s="308"/>
      <c r="IJJ55" s="308"/>
      <c r="IJK55" s="308"/>
      <c r="IJL55" s="308"/>
      <c r="IJM55" s="308"/>
      <c r="IJN55" s="308"/>
      <c r="IJO55" s="308"/>
      <c r="IJP55" s="308"/>
      <c r="IJQ55" s="308"/>
      <c r="IJR55" s="308"/>
      <c r="IJS55" s="308"/>
      <c r="IJT55" s="308"/>
      <c r="IJU55" s="308"/>
      <c r="IJV55" s="308"/>
      <c r="IJW55" s="308"/>
      <c r="IJX55" s="308"/>
      <c r="IJY55" s="308"/>
      <c r="IJZ55" s="308"/>
      <c r="IKA55" s="308"/>
      <c r="IKB55" s="308"/>
      <c r="IKC55" s="308"/>
      <c r="IKD55" s="308"/>
      <c r="IKE55" s="308"/>
      <c r="IKF55" s="308"/>
      <c r="IKG55" s="308"/>
      <c r="IKH55" s="308"/>
      <c r="IKI55" s="308"/>
      <c r="IKJ55" s="308"/>
      <c r="IKK55" s="308"/>
      <c r="IKL55" s="308"/>
      <c r="IKM55" s="308"/>
      <c r="IKN55" s="308"/>
      <c r="IKO55" s="308"/>
      <c r="IKP55" s="308"/>
      <c r="IKQ55" s="308"/>
      <c r="IKR55" s="308"/>
      <c r="IKS55" s="308"/>
      <c r="IKT55" s="308"/>
      <c r="IKU55" s="308"/>
      <c r="IKV55" s="308"/>
      <c r="IKW55" s="308"/>
      <c r="IKX55" s="308"/>
      <c r="IKY55" s="308"/>
      <c r="IKZ55" s="308"/>
      <c r="ILA55" s="308"/>
      <c r="ILB55" s="308"/>
      <c r="ILC55" s="308"/>
      <c r="ILD55" s="308"/>
      <c r="ILE55" s="308"/>
      <c r="ILF55" s="308"/>
      <c r="ILG55" s="308"/>
      <c r="ILH55" s="308"/>
      <c r="ILI55" s="308"/>
      <c r="ILJ55" s="308"/>
      <c r="ILK55" s="308"/>
      <c r="ILL55" s="308"/>
      <c r="ILM55" s="308"/>
      <c r="ILN55" s="308"/>
      <c r="ILO55" s="308"/>
      <c r="ILP55" s="308"/>
      <c r="ILQ55" s="308"/>
      <c r="ILR55" s="308"/>
      <c r="ILS55" s="308"/>
      <c r="ILT55" s="308"/>
      <c r="ILU55" s="308"/>
      <c r="ILV55" s="308"/>
      <c r="ILW55" s="308"/>
      <c r="ILX55" s="308"/>
      <c r="ILY55" s="308"/>
      <c r="ILZ55" s="308"/>
      <c r="IMA55" s="308"/>
      <c r="IMB55" s="308"/>
      <c r="IMC55" s="308"/>
      <c r="IMD55" s="308"/>
      <c r="IME55" s="308"/>
      <c r="IMF55" s="308"/>
      <c r="IMG55" s="308"/>
      <c r="IMH55" s="308"/>
      <c r="IMI55" s="308"/>
      <c r="IMJ55" s="308"/>
      <c r="IMK55" s="308"/>
      <c r="IML55" s="308"/>
      <c r="IMM55" s="308"/>
      <c r="IMN55" s="308"/>
      <c r="IMO55" s="308"/>
      <c r="IMP55" s="308"/>
      <c r="IMQ55" s="308"/>
      <c r="IMR55" s="308"/>
      <c r="IMS55" s="308"/>
      <c r="IMT55" s="308"/>
      <c r="IMU55" s="308"/>
      <c r="IMV55" s="308"/>
      <c r="IMW55" s="308"/>
      <c r="IMX55" s="308"/>
      <c r="IMY55" s="308"/>
      <c r="IMZ55" s="308"/>
      <c r="INA55" s="308"/>
      <c r="INB55" s="308"/>
      <c r="INC55" s="308"/>
      <c r="IND55" s="308"/>
      <c r="INE55" s="308"/>
      <c r="INF55" s="308"/>
      <c r="ING55" s="308"/>
      <c r="INH55" s="308"/>
      <c r="INI55" s="308"/>
      <c r="INJ55" s="308"/>
      <c r="INK55" s="308"/>
      <c r="INL55" s="308"/>
      <c r="INM55" s="308"/>
      <c r="INN55" s="308"/>
      <c r="INO55" s="308"/>
      <c r="INP55" s="308"/>
      <c r="INQ55" s="308"/>
      <c r="INR55" s="308"/>
      <c r="INS55" s="308"/>
      <c r="INT55" s="308"/>
      <c r="INU55" s="308"/>
      <c r="INV55" s="308"/>
      <c r="INW55" s="308"/>
      <c r="INX55" s="308"/>
      <c r="INY55" s="308"/>
      <c r="INZ55" s="308"/>
      <c r="IOA55" s="308"/>
      <c r="IOB55" s="308"/>
      <c r="IOC55" s="308"/>
      <c r="IOD55" s="308"/>
      <c r="IOE55" s="308"/>
      <c r="IOF55" s="308"/>
      <c r="IOG55" s="308"/>
      <c r="IOH55" s="308"/>
      <c r="IOI55" s="308"/>
      <c r="IOJ55" s="308"/>
      <c r="IOK55" s="308"/>
      <c r="IOL55" s="308"/>
      <c r="IOM55" s="308"/>
      <c r="ION55" s="308"/>
      <c r="IOO55" s="308"/>
      <c r="IOP55" s="308"/>
      <c r="IOQ55" s="308"/>
      <c r="IOR55" s="308"/>
      <c r="IOS55" s="308"/>
      <c r="IOT55" s="308"/>
      <c r="IOU55" s="308"/>
      <c r="IOV55" s="308"/>
      <c r="IOW55" s="308"/>
      <c r="IOX55" s="308"/>
      <c r="IOY55" s="308"/>
      <c r="IOZ55" s="308"/>
      <c r="IPA55" s="308"/>
      <c r="IPB55" s="308"/>
      <c r="IPC55" s="308"/>
      <c r="IPD55" s="308"/>
      <c r="IPE55" s="308"/>
      <c r="IPF55" s="308"/>
      <c r="IPG55" s="308"/>
      <c r="IPH55" s="308"/>
      <c r="IPI55" s="308"/>
      <c r="IPJ55" s="308"/>
      <c r="IPK55" s="308"/>
      <c r="IPL55" s="308"/>
      <c r="IPM55" s="308"/>
      <c r="IPN55" s="308"/>
      <c r="IPO55" s="308"/>
      <c r="IPP55" s="308"/>
      <c r="IPQ55" s="308"/>
      <c r="IPR55" s="308"/>
      <c r="IPS55" s="308"/>
      <c r="IPT55" s="308"/>
      <c r="IPU55" s="308"/>
      <c r="IPV55" s="308"/>
      <c r="IPW55" s="308"/>
      <c r="IPX55" s="308"/>
      <c r="IPY55" s="308"/>
      <c r="IPZ55" s="308"/>
      <c r="IQA55" s="308"/>
      <c r="IQB55" s="308"/>
      <c r="IQC55" s="308"/>
      <c r="IQD55" s="308"/>
      <c r="IQE55" s="308"/>
      <c r="IQF55" s="308"/>
      <c r="IQG55" s="308"/>
      <c r="IQH55" s="308"/>
      <c r="IQI55" s="308"/>
      <c r="IQJ55" s="308"/>
      <c r="IQK55" s="308"/>
      <c r="IQL55" s="308"/>
      <c r="IQM55" s="308"/>
      <c r="IQN55" s="308"/>
      <c r="IQO55" s="308"/>
      <c r="IQP55" s="308"/>
      <c r="IQQ55" s="308"/>
      <c r="IQR55" s="308"/>
      <c r="IQS55" s="308"/>
      <c r="IQT55" s="308"/>
      <c r="IQU55" s="308"/>
      <c r="IQV55" s="308"/>
      <c r="IQW55" s="308"/>
      <c r="IQX55" s="308"/>
      <c r="IQY55" s="308"/>
      <c r="IQZ55" s="308"/>
      <c r="IRA55" s="308"/>
      <c r="IRB55" s="308"/>
      <c r="IRC55" s="308"/>
      <c r="IRD55" s="308"/>
      <c r="IRE55" s="308"/>
      <c r="IRF55" s="308"/>
      <c r="IRG55" s="308"/>
      <c r="IRH55" s="308"/>
      <c r="IRI55" s="308"/>
      <c r="IRJ55" s="308"/>
      <c r="IRK55" s="308"/>
      <c r="IRL55" s="308"/>
      <c r="IRM55" s="308"/>
      <c r="IRN55" s="308"/>
      <c r="IRO55" s="308"/>
      <c r="IRP55" s="308"/>
      <c r="IRQ55" s="308"/>
      <c r="IRR55" s="308"/>
      <c r="IRS55" s="308"/>
      <c r="IRT55" s="308"/>
      <c r="IRU55" s="308"/>
      <c r="IRV55" s="308"/>
      <c r="IRW55" s="308"/>
      <c r="IRX55" s="308"/>
      <c r="IRY55" s="308"/>
      <c r="IRZ55" s="308"/>
      <c r="ISA55" s="308"/>
      <c r="ISB55" s="308"/>
      <c r="ISC55" s="308"/>
      <c r="ISD55" s="308"/>
      <c r="ISE55" s="308"/>
      <c r="ISF55" s="308"/>
      <c r="ISG55" s="308"/>
      <c r="ISH55" s="308"/>
      <c r="ISI55" s="308"/>
      <c r="ISJ55" s="308"/>
      <c r="ISK55" s="308"/>
      <c r="ISL55" s="308"/>
      <c r="ISM55" s="308"/>
      <c r="ISN55" s="308"/>
      <c r="ISO55" s="308"/>
      <c r="ISP55" s="308"/>
      <c r="ISQ55" s="308"/>
      <c r="ISR55" s="308"/>
      <c r="ISS55" s="308"/>
      <c r="IST55" s="308"/>
      <c r="ISU55" s="308"/>
      <c r="ISV55" s="308"/>
      <c r="ISW55" s="308"/>
      <c r="ISX55" s="308"/>
      <c r="ISY55" s="308"/>
      <c r="ISZ55" s="308"/>
      <c r="ITA55" s="308"/>
      <c r="ITB55" s="308"/>
      <c r="ITC55" s="308"/>
      <c r="ITD55" s="308"/>
      <c r="ITE55" s="308"/>
      <c r="ITF55" s="308"/>
      <c r="ITG55" s="308"/>
      <c r="ITH55" s="308"/>
      <c r="ITI55" s="308"/>
      <c r="ITJ55" s="308"/>
      <c r="ITK55" s="308"/>
      <c r="ITL55" s="308"/>
      <c r="ITM55" s="308"/>
      <c r="ITN55" s="308"/>
      <c r="ITO55" s="308"/>
      <c r="ITP55" s="308"/>
      <c r="ITQ55" s="308"/>
      <c r="ITR55" s="308"/>
      <c r="ITS55" s="308"/>
      <c r="ITT55" s="308"/>
      <c r="ITU55" s="308"/>
      <c r="ITV55" s="308"/>
      <c r="ITW55" s="308"/>
      <c r="ITX55" s="308"/>
      <c r="ITY55" s="308"/>
      <c r="ITZ55" s="308"/>
      <c r="IUA55" s="308"/>
      <c r="IUB55" s="308"/>
      <c r="IUC55" s="308"/>
      <c r="IUD55" s="308"/>
      <c r="IUE55" s="308"/>
      <c r="IUF55" s="308"/>
      <c r="IUG55" s="308"/>
      <c r="IUH55" s="308"/>
      <c r="IUI55" s="308"/>
      <c r="IUJ55" s="308"/>
      <c r="IUK55" s="308"/>
      <c r="IUL55" s="308"/>
      <c r="IUM55" s="308"/>
      <c r="IUN55" s="308"/>
      <c r="IUO55" s="308"/>
      <c r="IUP55" s="308"/>
      <c r="IUQ55" s="308"/>
      <c r="IUR55" s="308"/>
      <c r="IUS55" s="308"/>
      <c r="IUT55" s="308"/>
      <c r="IUU55" s="308"/>
      <c r="IUV55" s="308"/>
      <c r="IUW55" s="308"/>
      <c r="IUX55" s="308"/>
      <c r="IUY55" s="308"/>
      <c r="IUZ55" s="308"/>
      <c r="IVA55" s="308"/>
      <c r="IVB55" s="308"/>
      <c r="IVC55" s="308"/>
      <c r="IVD55" s="308"/>
      <c r="IVE55" s="308"/>
      <c r="IVF55" s="308"/>
      <c r="IVG55" s="308"/>
      <c r="IVH55" s="308"/>
      <c r="IVI55" s="308"/>
      <c r="IVJ55" s="308"/>
      <c r="IVK55" s="308"/>
      <c r="IVL55" s="308"/>
      <c r="IVM55" s="308"/>
      <c r="IVN55" s="308"/>
      <c r="IVO55" s="308"/>
      <c r="IVP55" s="308"/>
      <c r="IVQ55" s="308"/>
      <c r="IVR55" s="308"/>
      <c r="IVS55" s="308"/>
      <c r="IVT55" s="308"/>
      <c r="IVU55" s="308"/>
      <c r="IVV55" s="308"/>
      <c r="IVW55" s="308"/>
      <c r="IVX55" s="308"/>
      <c r="IVY55" s="308"/>
      <c r="IVZ55" s="308"/>
      <c r="IWA55" s="308"/>
      <c r="IWB55" s="308"/>
      <c r="IWC55" s="308"/>
      <c r="IWD55" s="308"/>
      <c r="IWE55" s="308"/>
      <c r="IWF55" s="308"/>
      <c r="IWG55" s="308"/>
      <c r="IWH55" s="308"/>
      <c r="IWI55" s="308"/>
      <c r="IWJ55" s="308"/>
      <c r="IWK55" s="308"/>
      <c r="IWL55" s="308"/>
      <c r="IWM55" s="308"/>
      <c r="IWN55" s="308"/>
      <c r="IWO55" s="308"/>
      <c r="IWP55" s="308"/>
      <c r="IWQ55" s="308"/>
      <c r="IWR55" s="308"/>
      <c r="IWS55" s="308"/>
      <c r="IWT55" s="308"/>
      <c r="IWU55" s="308"/>
      <c r="IWV55" s="308"/>
      <c r="IWW55" s="308"/>
      <c r="IWX55" s="308"/>
      <c r="IWY55" s="308"/>
      <c r="IWZ55" s="308"/>
      <c r="IXA55" s="308"/>
      <c r="IXB55" s="308"/>
      <c r="IXC55" s="308"/>
      <c r="IXD55" s="308"/>
      <c r="IXE55" s="308"/>
      <c r="IXF55" s="308"/>
      <c r="IXG55" s="308"/>
      <c r="IXH55" s="308"/>
      <c r="IXI55" s="308"/>
      <c r="IXJ55" s="308"/>
      <c r="IXK55" s="308"/>
      <c r="IXL55" s="308"/>
      <c r="IXM55" s="308"/>
      <c r="IXN55" s="308"/>
      <c r="IXO55" s="308"/>
      <c r="IXP55" s="308"/>
      <c r="IXQ55" s="308"/>
      <c r="IXR55" s="308"/>
      <c r="IXS55" s="308"/>
      <c r="IXT55" s="308"/>
      <c r="IXU55" s="308"/>
      <c r="IXV55" s="308"/>
      <c r="IXW55" s="308"/>
      <c r="IXX55" s="308"/>
      <c r="IXY55" s="308"/>
      <c r="IXZ55" s="308"/>
      <c r="IYA55" s="308"/>
      <c r="IYB55" s="308"/>
      <c r="IYC55" s="308"/>
      <c r="IYD55" s="308"/>
      <c r="IYE55" s="308"/>
      <c r="IYF55" s="308"/>
      <c r="IYG55" s="308"/>
      <c r="IYH55" s="308"/>
      <c r="IYI55" s="308"/>
      <c r="IYJ55" s="308"/>
      <c r="IYK55" s="308"/>
      <c r="IYL55" s="308"/>
      <c r="IYM55" s="308"/>
      <c r="IYN55" s="308"/>
      <c r="IYO55" s="308"/>
      <c r="IYP55" s="308"/>
      <c r="IYQ55" s="308"/>
      <c r="IYR55" s="308"/>
      <c r="IYS55" s="308"/>
      <c r="IYT55" s="308"/>
      <c r="IYU55" s="308"/>
      <c r="IYV55" s="308"/>
      <c r="IYW55" s="308"/>
      <c r="IYX55" s="308"/>
      <c r="IYY55" s="308"/>
      <c r="IYZ55" s="308"/>
      <c r="IZA55" s="308"/>
      <c r="IZB55" s="308"/>
      <c r="IZC55" s="308"/>
      <c r="IZD55" s="308"/>
      <c r="IZE55" s="308"/>
      <c r="IZF55" s="308"/>
      <c r="IZG55" s="308"/>
      <c r="IZH55" s="308"/>
      <c r="IZI55" s="308"/>
      <c r="IZJ55" s="308"/>
      <c r="IZK55" s="308"/>
      <c r="IZL55" s="308"/>
      <c r="IZM55" s="308"/>
      <c r="IZN55" s="308"/>
      <c r="IZO55" s="308"/>
      <c r="IZP55" s="308"/>
      <c r="IZQ55" s="308"/>
      <c r="IZR55" s="308"/>
      <c r="IZS55" s="308"/>
      <c r="IZT55" s="308"/>
      <c r="IZU55" s="308"/>
      <c r="IZV55" s="308"/>
      <c r="IZW55" s="308"/>
      <c r="IZX55" s="308"/>
      <c r="IZY55" s="308"/>
      <c r="IZZ55" s="308"/>
      <c r="JAA55" s="308"/>
      <c r="JAB55" s="308"/>
      <c r="JAC55" s="308"/>
      <c r="JAD55" s="308"/>
      <c r="JAE55" s="308"/>
      <c r="JAF55" s="308"/>
      <c r="JAG55" s="308"/>
      <c r="JAH55" s="308"/>
      <c r="JAI55" s="308"/>
      <c r="JAJ55" s="308"/>
      <c r="JAK55" s="308"/>
      <c r="JAL55" s="308"/>
      <c r="JAM55" s="308"/>
      <c r="JAN55" s="308"/>
      <c r="JAO55" s="308"/>
      <c r="JAP55" s="308"/>
      <c r="JAQ55" s="308"/>
      <c r="JAR55" s="308"/>
      <c r="JAS55" s="308"/>
      <c r="JAT55" s="308"/>
      <c r="JAU55" s="308"/>
      <c r="JAV55" s="308"/>
      <c r="JAW55" s="308"/>
      <c r="JAX55" s="308"/>
      <c r="JAY55" s="308"/>
      <c r="JAZ55" s="308"/>
      <c r="JBA55" s="308"/>
      <c r="JBB55" s="308"/>
      <c r="JBC55" s="308"/>
      <c r="JBD55" s="308"/>
      <c r="JBE55" s="308"/>
      <c r="JBF55" s="308"/>
      <c r="JBG55" s="308"/>
      <c r="JBH55" s="308"/>
      <c r="JBI55" s="308"/>
      <c r="JBJ55" s="308"/>
      <c r="JBK55" s="308"/>
      <c r="JBL55" s="308"/>
      <c r="JBM55" s="308"/>
      <c r="JBN55" s="308"/>
      <c r="JBO55" s="308"/>
      <c r="JBP55" s="308"/>
      <c r="JBQ55" s="308"/>
      <c r="JBR55" s="308"/>
      <c r="JBS55" s="308"/>
      <c r="JBT55" s="308"/>
      <c r="JBU55" s="308"/>
      <c r="JBV55" s="308"/>
      <c r="JBW55" s="308"/>
      <c r="JBX55" s="308"/>
      <c r="JBY55" s="308"/>
      <c r="JBZ55" s="308"/>
      <c r="JCA55" s="308"/>
      <c r="JCB55" s="308"/>
      <c r="JCC55" s="308"/>
      <c r="JCD55" s="308"/>
      <c r="JCE55" s="308"/>
      <c r="JCF55" s="308"/>
      <c r="JCG55" s="308"/>
      <c r="JCH55" s="308"/>
      <c r="JCI55" s="308"/>
      <c r="JCJ55" s="308"/>
      <c r="JCK55" s="308"/>
      <c r="JCL55" s="308"/>
      <c r="JCM55" s="308"/>
      <c r="JCN55" s="308"/>
      <c r="JCO55" s="308"/>
      <c r="JCP55" s="308"/>
      <c r="JCQ55" s="308"/>
      <c r="JCR55" s="308"/>
      <c r="JCS55" s="308"/>
      <c r="JCT55" s="308"/>
      <c r="JCU55" s="308"/>
      <c r="JCV55" s="308"/>
      <c r="JCW55" s="308"/>
      <c r="JCX55" s="308"/>
      <c r="JCY55" s="308"/>
      <c r="JCZ55" s="308"/>
      <c r="JDA55" s="308"/>
      <c r="JDB55" s="308"/>
      <c r="JDC55" s="308"/>
      <c r="JDD55" s="308"/>
      <c r="JDE55" s="308"/>
      <c r="JDF55" s="308"/>
      <c r="JDG55" s="308"/>
      <c r="JDH55" s="308"/>
      <c r="JDI55" s="308"/>
      <c r="JDJ55" s="308"/>
      <c r="JDK55" s="308"/>
      <c r="JDL55" s="308"/>
      <c r="JDM55" s="308"/>
      <c r="JDN55" s="308"/>
      <c r="JDO55" s="308"/>
      <c r="JDP55" s="308"/>
      <c r="JDQ55" s="308"/>
      <c r="JDR55" s="308"/>
      <c r="JDS55" s="308"/>
      <c r="JDT55" s="308"/>
      <c r="JDU55" s="308"/>
      <c r="JDV55" s="308"/>
      <c r="JDW55" s="308"/>
      <c r="JDX55" s="308"/>
      <c r="JDY55" s="308"/>
      <c r="JDZ55" s="308"/>
      <c r="JEA55" s="308"/>
      <c r="JEB55" s="308"/>
      <c r="JEC55" s="308"/>
      <c r="JED55" s="308"/>
      <c r="JEE55" s="308"/>
      <c r="JEF55" s="308"/>
      <c r="JEG55" s="308"/>
      <c r="JEH55" s="308"/>
      <c r="JEI55" s="308"/>
      <c r="JEJ55" s="308"/>
      <c r="JEK55" s="308"/>
      <c r="JEL55" s="308"/>
      <c r="JEM55" s="308"/>
      <c r="JEN55" s="308"/>
      <c r="JEO55" s="308"/>
      <c r="JEP55" s="308"/>
      <c r="JEQ55" s="308"/>
      <c r="JER55" s="308"/>
      <c r="JES55" s="308"/>
      <c r="JET55" s="308"/>
      <c r="JEU55" s="308"/>
      <c r="JEV55" s="308"/>
      <c r="JEW55" s="308"/>
      <c r="JEX55" s="308"/>
      <c r="JEY55" s="308"/>
      <c r="JEZ55" s="308"/>
      <c r="JFA55" s="308"/>
      <c r="JFB55" s="308"/>
      <c r="JFC55" s="308"/>
      <c r="JFD55" s="308"/>
      <c r="JFE55" s="308"/>
      <c r="JFF55" s="308"/>
      <c r="JFG55" s="308"/>
      <c r="JFH55" s="308"/>
      <c r="JFI55" s="308"/>
      <c r="JFJ55" s="308"/>
      <c r="JFK55" s="308"/>
      <c r="JFL55" s="308"/>
      <c r="JFM55" s="308"/>
      <c r="JFN55" s="308"/>
      <c r="JFO55" s="308"/>
      <c r="JFP55" s="308"/>
      <c r="JFQ55" s="308"/>
      <c r="JFR55" s="308"/>
      <c r="JFS55" s="308"/>
      <c r="JFT55" s="308"/>
      <c r="JFU55" s="308"/>
      <c r="JFV55" s="308"/>
      <c r="JFW55" s="308"/>
      <c r="JFX55" s="308"/>
      <c r="JFY55" s="308"/>
      <c r="JFZ55" s="308"/>
      <c r="JGA55" s="308"/>
      <c r="JGB55" s="308"/>
      <c r="JGC55" s="308"/>
      <c r="JGD55" s="308"/>
      <c r="JGE55" s="308"/>
      <c r="JGF55" s="308"/>
      <c r="JGG55" s="308"/>
      <c r="JGH55" s="308"/>
      <c r="JGI55" s="308"/>
      <c r="JGJ55" s="308"/>
      <c r="JGK55" s="308"/>
      <c r="JGL55" s="308"/>
      <c r="JGM55" s="308"/>
      <c r="JGN55" s="308"/>
      <c r="JGO55" s="308"/>
      <c r="JGP55" s="308"/>
      <c r="JGQ55" s="308"/>
      <c r="JGR55" s="308"/>
      <c r="JGS55" s="308"/>
      <c r="JGT55" s="308"/>
      <c r="JGU55" s="308"/>
      <c r="JGV55" s="308"/>
      <c r="JGW55" s="308"/>
      <c r="JGX55" s="308"/>
      <c r="JGY55" s="308"/>
      <c r="JGZ55" s="308"/>
      <c r="JHA55" s="308"/>
      <c r="JHB55" s="308"/>
      <c r="JHC55" s="308"/>
      <c r="JHD55" s="308"/>
      <c r="JHE55" s="308"/>
      <c r="JHF55" s="308"/>
      <c r="JHG55" s="308"/>
      <c r="JHH55" s="308"/>
      <c r="JHI55" s="308"/>
      <c r="JHJ55" s="308"/>
      <c r="JHK55" s="308"/>
      <c r="JHL55" s="308"/>
      <c r="JHM55" s="308"/>
      <c r="JHN55" s="308"/>
      <c r="JHO55" s="308"/>
      <c r="JHP55" s="308"/>
      <c r="JHQ55" s="308"/>
      <c r="JHR55" s="308"/>
      <c r="JHS55" s="308"/>
      <c r="JHT55" s="308"/>
      <c r="JHU55" s="308"/>
      <c r="JHV55" s="308"/>
      <c r="JHW55" s="308"/>
      <c r="JHX55" s="308"/>
      <c r="JHY55" s="308"/>
      <c r="JHZ55" s="308"/>
      <c r="JIA55" s="308"/>
      <c r="JIB55" s="308"/>
      <c r="JIC55" s="308"/>
      <c r="JID55" s="308"/>
      <c r="JIE55" s="308"/>
      <c r="JIF55" s="308"/>
      <c r="JIG55" s="308"/>
      <c r="JIH55" s="308"/>
      <c r="JII55" s="308"/>
      <c r="JIJ55" s="308"/>
      <c r="JIK55" s="308"/>
      <c r="JIL55" s="308"/>
      <c r="JIM55" s="308"/>
      <c r="JIN55" s="308"/>
      <c r="JIO55" s="308"/>
      <c r="JIP55" s="308"/>
      <c r="JIQ55" s="308"/>
      <c r="JIR55" s="308"/>
      <c r="JIS55" s="308"/>
      <c r="JIT55" s="308"/>
      <c r="JIU55" s="308"/>
      <c r="JIV55" s="308"/>
      <c r="JIW55" s="308"/>
      <c r="JIX55" s="308"/>
      <c r="JIY55" s="308"/>
      <c r="JIZ55" s="308"/>
      <c r="JJA55" s="308"/>
      <c r="JJB55" s="308"/>
      <c r="JJC55" s="308"/>
      <c r="JJD55" s="308"/>
      <c r="JJE55" s="308"/>
      <c r="JJF55" s="308"/>
      <c r="JJG55" s="308"/>
      <c r="JJH55" s="308"/>
      <c r="JJI55" s="308"/>
      <c r="JJJ55" s="308"/>
      <c r="JJK55" s="308"/>
      <c r="JJL55" s="308"/>
      <c r="JJM55" s="308"/>
      <c r="JJN55" s="308"/>
      <c r="JJO55" s="308"/>
      <c r="JJP55" s="308"/>
      <c r="JJQ55" s="308"/>
      <c r="JJR55" s="308"/>
      <c r="JJS55" s="308"/>
      <c r="JJT55" s="308"/>
      <c r="JJU55" s="308"/>
      <c r="JJV55" s="308"/>
      <c r="JJW55" s="308"/>
      <c r="JJX55" s="308"/>
      <c r="JJY55" s="308"/>
      <c r="JJZ55" s="308"/>
      <c r="JKA55" s="308"/>
      <c r="JKB55" s="308"/>
      <c r="JKC55" s="308"/>
      <c r="JKD55" s="308"/>
      <c r="JKE55" s="308"/>
      <c r="JKF55" s="308"/>
      <c r="JKG55" s="308"/>
      <c r="JKH55" s="308"/>
      <c r="JKI55" s="308"/>
      <c r="JKJ55" s="308"/>
      <c r="JKK55" s="308"/>
      <c r="JKL55" s="308"/>
      <c r="JKM55" s="308"/>
      <c r="JKN55" s="308"/>
      <c r="JKO55" s="308"/>
      <c r="JKP55" s="308"/>
      <c r="JKQ55" s="308"/>
      <c r="JKR55" s="308"/>
      <c r="JKS55" s="308"/>
      <c r="JKT55" s="308"/>
      <c r="JKU55" s="308"/>
      <c r="JKV55" s="308"/>
      <c r="JKW55" s="308"/>
      <c r="JKX55" s="308"/>
      <c r="JKY55" s="308"/>
      <c r="JKZ55" s="308"/>
      <c r="JLA55" s="308"/>
      <c r="JLB55" s="308"/>
      <c r="JLC55" s="308"/>
      <c r="JLD55" s="308"/>
      <c r="JLE55" s="308"/>
      <c r="JLF55" s="308"/>
      <c r="JLG55" s="308"/>
      <c r="JLH55" s="308"/>
      <c r="JLI55" s="308"/>
      <c r="JLJ55" s="308"/>
      <c r="JLK55" s="308"/>
      <c r="JLL55" s="308"/>
      <c r="JLM55" s="308"/>
      <c r="JLN55" s="308"/>
      <c r="JLO55" s="308"/>
      <c r="JLP55" s="308"/>
      <c r="JLQ55" s="308"/>
      <c r="JLR55" s="308"/>
      <c r="JLS55" s="308"/>
      <c r="JLT55" s="308"/>
      <c r="JLU55" s="308"/>
      <c r="JLV55" s="308"/>
      <c r="JLW55" s="308"/>
      <c r="JLX55" s="308"/>
      <c r="JLY55" s="308"/>
      <c r="JLZ55" s="308"/>
      <c r="JMA55" s="308"/>
      <c r="JMB55" s="308"/>
      <c r="JMC55" s="308"/>
      <c r="JMD55" s="308"/>
      <c r="JME55" s="308"/>
      <c r="JMF55" s="308"/>
      <c r="JMG55" s="308"/>
      <c r="JMH55" s="308"/>
      <c r="JMI55" s="308"/>
      <c r="JMJ55" s="308"/>
      <c r="JMK55" s="308"/>
      <c r="JML55" s="308"/>
      <c r="JMM55" s="308"/>
      <c r="JMN55" s="308"/>
      <c r="JMO55" s="308"/>
      <c r="JMP55" s="308"/>
      <c r="JMQ55" s="308"/>
      <c r="JMR55" s="308"/>
      <c r="JMS55" s="308"/>
      <c r="JMT55" s="308"/>
      <c r="JMU55" s="308"/>
      <c r="JMV55" s="308"/>
      <c r="JMW55" s="308"/>
      <c r="JMX55" s="308"/>
      <c r="JMY55" s="308"/>
      <c r="JMZ55" s="308"/>
      <c r="JNA55" s="308"/>
      <c r="JNB55" s="308"/>
      <c r="JNC55" s="308"/>
      <c r="JND55" s="308"/>
      <c r="JNE55" s="308"/>
      <c r="JNF55" s="308"/>
      <c r="JNG55" s="308"/>
      <c r="JNH55" s="308"/>
      <c r="JNI55" s="308"/>
      <c r="JNJ55" s="308"/>
      <c r="JNK55" s="308"/>
      <c r="JNL55" s="308"/>
      <c r="JNM55" s="308"/>
      <c r="JNN55" s="308"/>
      <c r="JNO55" s="308"/>
      <c r="JNP55" s="308"/>
      <c r="JNQ55" s="308"/>
      <c r="JNR55" s="308"/>
      <c r="JNS55" s="308"/>
      <c r="JNT55" s="308"/>
      <c r="JNU55" s="308"/>
      <c r="JNV55" s="308"/>
      <c r="JNW55" s="308"/>
      <c r="JNX55" s="308"/>
      <c r="JNY55" s="308"/>
      <c r="JNZ55" s="308"/>
      <c r="JOA55" s="308"/>
      <c r="JOB55" s="308"/>
      <c r="JOC55" s="308"/>
      <c r="JOD55" s="308"/>
      <c r="JOE55" s="308"/>
      <c r="JOF55" s="308"/>
      <c r="JOG55" s="308"/>
      <c r="JOH55" s="308"/>
      <c r="JOI55" s="308"/>
      <c r="JOJ55" s="308"/>
      <c r="JOK55" s="308"/>
      <c r="JOL55" s="308"/>
      <c r="JOM55" s="308"/>
      <c r="JON55" s="308"/>
      <c r="JOO55" s="308"/>
      <c r="JOP55" s="308"/>
      <c r="JOQ55" s="308"/>
      <c r="JOR55" s="308"/>
      <c r="JOS55" s="308"/>
      <c r="JOT55" s="308"/>
      <c r="JOU55" s="308"/>
      <c r="JOV55" s="308"/>
      <c r="JOW55" s="308"/>
      <c r="JOX55" s="308"/>
      <c r="JOY55" s="308"/>
      <c r="JOZ55" s="308"/>
      <c r="JPA55" s="308"/>
      <c r="JPB55" s="308"/>
      <c r="JPC55" s="308"/>
      <c r="JPD55" s="308"/>
      <c r="JPE55" s="308"/>
      <c r="JPF55" s="308"/>
      <c r="JPG55" s="308"/>
      <c r="JPH55" s="308"/>
      <c r="JPI55" s="308"/>
      <c r="JPJ55" s="308"/>
      <c r="JPK55" s="308"/>
      <c r="JPL55" s="308"/>
      <c r="JPM55" s="308"/>
      <c r="JPN55" s="308"/>
      <c r="JPO55" s="308"/>
      <c r="JPP55" s="308"/>
      <c r="JPQ55" s="308"/>
      <c r="JPR55" s="308"/>
      <c r="JPS55" s="308"/>
      <c r="JPT55" s="308"/>
      <c r="JPU55" s="308"/>
      <c r="JPV55" s="308"/>
      <c r="JPW55" s="308"/>
      <c r="JPX55" s="308"/>
      <c r="JPY55" s="308"/>
      <c r="JPZ55" s="308"/>
      <c r="JQA55" s="308"/>
      <c r="JQB55" s="308"/>
      <c r="JQC55" s="308"/>
      <c r="JQD55" s="308"/>
      <c r="JQE55" s="308"/>
      <c r="JQF55" s="308"/>
      <c r="JQG55" s="308"/>
      <c r="JQH55" s="308"/>
      <c r="JQI55" s="308"/>
      <c r="JQJ55" s="308"/>
      <c r="JQK55" s="308"/>
      <c r="JQL55" s="308"/>
      <c r="JQM55" s="308"/>
      <c r="JQN55" s="308"/>
      <c r="JQO55" s="308"/>
      <c r="JQP55" s="308"/>
      <c r="JQQ55" s="308"/>
      <c r="JQR55" s="308"/>
      <c r="JQS55" s="308"/>
      <c r="JQT55" s="308"/>
      <c r="JQU55" s="308"/>
      <c r="JQV55" s="308"/>
      <c r="JQW55" s="308"/>
      <c r="JQX55" s="308"/>
      <c r="JQY55" s="308"/>
      <c r="JQZ55" s="308"/>
      <c r="JRA55" s="308"/>
      <c r="JRB55" s="308"/>
      <c r="JRC55" s="308"/>
      <c r="JRD55" s="308"/>
      <c r="JRE55" s="308"/>
      <c r="JRF55" s="308"/>
      <c r="JRG55" s="308"/>
      <c r="JRH55" s="308"/>
      <c r="JRI55" s="308"/>
      <c r="JRJ55" s="308"/>
      <c r="JRK55" s="308"/>
      <c r="JRL55" s="308"/>
      <c r="JRM55" s="308"/>
      <c r="JRN55" s="308"/>
      <c r="JRO55" s="308"/>
      <c r="JRP55" s="308"/>
      <c r="JRQ55" s="308"/>
      <c r="JRR55" s="308"/>
      <c r="JRS55" s="308"/>
      <c r="JRT55" s="308"/>
      <c r="JRU55" s="308"/>
      <c r="JRV55" s="308"/>
      <c r="JRW55" s="308"/>
      <c r="JRX55" s="308"/>
      <c r="JRY55" s="308"/>
      <c r="JRZ55" s="308"/>
      <c r="JSA55" s="308"/>
      <c r="JSB55" s="308"/>
      <c r="JSC55" s="308"/>
      <c r="JSD55" s="308"/>
      <c r="JSE55" s="308"/>
      <c r="JSF55" s="308"/>
      <c r="JSG55" s="308"/>
      <c r="JSH55" s="308"/>
      <c r="JSI55" s="308"/>
      <c r="JSJ55" s="308"/>
      <c r="JSK55" s="308"/>
      <c r="JSL55" s="308"/>
      <c r="JSM55" s="308"/>
      <c r="JSN55" s="308"/>
      <c r="JSO55" s="308"/>
      <c r="JSP55" s="308"/>
      <c r="JSQ55" s="308"/>
      <c r="JSR55" s="308"/>
      <c r="JSS55" s="308"/>
      <c r="JST55" s="308"/>
      <c r="JSU55" s="308"/>
      <c r="JSV55" s="308"/>
      <c r="JSW55" s="308"/>
      <c r="JSX55" s="308"/>
      <c r="JSY55" s="308"/>
      <c r="JSZ55" s="308"/>
      <c r="JTA55" s="308"/>
      <c r="JTB55" s="308"/>
      <c r="JTC55" s="308"/>
      <c r="JTD55" s="308"/>
      <c r="JTE55" s="308"/>
      <c r="JTF55" s="308"/>
      <c r="JTG55" s="308"/>
      <c r="JTH55" s="308"/>
      <c r="JTI55" s="308"/>
      <c r="JTJ55" s="308"/>
      <c r="JTK55" s="308"/>
      <c r="JTL55" s="308"/>
      <c r="JTM55" s="308"/>
      <c r="JTN55" s="308"/>
      <c r="JTO55" s="308"/>
      <c r="JTP55" s="308"/>
      <c r="JTQ55" s="308"/>
      <c r="JTR55" s="308"/>
      <c r="JTS55" s="308"/>
      <c r="JTT55" s="308"/>
      <c r="JTU55" s="308"/>
      <c r="JTV55" s="308"/>
      <c r="JTW55" s="308"/>
      <c r="JTX55" s="308"/>
      <c r="JTY55" s="308"/>
      <c r="JTZ55" s="308"/>
      <c r="JUA55" s="308"/>
      <c r="JUB55" s="308"/>
      <c r="JUC55" s="308"/>
      <c r="JUD55" s="308"/>
      <c r="JUE55" s="308"/>
      <c r="JUF55" s="308"/>
      <c r="JUG55" s="308"/>
      <c r="JUH55" s="308"/>
      <c r="JUI55" s="308"/>
      <c r="JUJ55" s="308"/>
      <c r="JUK55" s="308"/>
      <c r="JUL55" s="308"/>
      <c r="JUM55" s="308"/>
      <c r="JUN55" s="308"/>
      <c r="JUO55" s="308"/>
      <c r="JUP55" s="308"/>
      <c r="JUQ55" s="308"/>
      <c r="JUR55" s="308"/>
      <c r="JUS55" s="308"/>
      <c r="JUT55" s="308"/>
      <c r="JUU55" s="308"/>
      <c r="JUV55" s="308"/>
      <c r="JUW55" s="308"/>
      <c r="JUX55" s="308"/>
      <c r="JUY55" s="308"/>
      <c r="JUZ55" s="308"/>
      <c r="JVA55" s="308"/>
      <c r="JVB55" s="308"/>
      <c r="JVC55" s="308"/>
      <c r="JVD55" s="308"/>
      <c r="JVE55" s="308"/>
      <c r="JVF55" s="308"/>
      <c r="JVG55" s="308"/>
      <c r="JVH55" s="308"/>
      <c r="JVI55" s="308"/>
      <c r="JVJ55" s="308"/>
      <c r="JVK55" s="308"/>
      <c r="JVL55" s="308"/>
      <c r="JVM55" s="308"/>
      <c r="JVN55" s="308"/>
      <c r="JVO55" s="308"/>
      <c r="JVP55" s="308"/>
      <c r="JVQ55" s="308"/>
      <c r="JVR55" s="308"/>
      <c r="JVS55" s="308"/>
      <c r="JVT55" s="308"/>
      <c r="JVU55" s="308"/>
      <c r="JVV55" s="308"/>
      <c r="JVW55" s="308"/>
      <c r="JVX55" s="308"/>
      <c r="JVY55" s="308"/>
      <c r="JVZ55" s="308"/>
      <c r="JWA55" s="308"/>
      <c r="JWB55" s="308"/>
      <c r="JWC55" s="308"/>
      <c r="JWD55" s="308"/>
      <c r="JWE55" s="308"/>
      <c r="JWF55" s="308"/>
      <c r="JWG55" s="308"/>
      <c r="JWH55" s="308"/>
      <c r="JWI55" s="308"/>
      <c r="JWJ55" s="308"/>
      <c r="JWK55" s="308"/>
      <c r="JWL55" s="308"/>
      <c r="JWM55" s="308"/>
      <c r="JWN55" s="308"/>
      <c r="JWO55" s="308"/>
      <c r="JWP55" s="308"/>
      <c r="JWQ55" s="308"/>
      <c r="JWR55" s="308"/>
      <c r="JWS55" s="308"/>
      <c r="JWT55" s="308"/>
      <c r="JWU55" s="308"/>
      <c r="JWV55" s="308"/>
      <c r="JWW55" s="308"/>
      <c r="JWX55" s="308"/>
      <c r="JWY55" s="308"/>
      <c r="JWZ55" s="308"/>
      <c r="JXA55" s="308"/>
      <c r="JXB55" s="308"/>
      <c r="JXC55" s="308"/>
      <c r="JXD55" s="308"/>
      <c r="JXE55" s="308"/>
      <c r="JXF55" s="308"/>
      <c r="JXG55" s="308"/>
      <c r="JXH55" s="308"/>
      <c r="JXI55" s="308"/>
      <c r="JXJ55" s="308"/>
      <c r="JXK55" s="308"/>
      <c r="JXL55" s="308"/>
      <c r="JXM55" s="308"/>
      <c r="JXN55" s="308"/>
      <c r="JXO55" s="308"/>
      <c r="JXP55" s="308"/>
      <c r="JXQ55" s="308"/>
      <c r="JXR55" s="308"/>
      <c r="JXS55" s="308"/>
      <c r="JXT55" s="308"/>
      <c r="JXU55" s="308"/>
      <c r="JXV55" s="308"/>
      <c r="JXW55" s="308"/>
      <c r="JXX55" s="308"/>
      <c r="JXY55" s="308"/>
      <c r="JXZ55" s="308"/>
      <c r="JYA55" s="308"/>
      <c r="JYB55" s="308"/>
      <c r="JYC55" s="308"/>
      <c r="JYD55" s="308"/>
      <c r="JYE55" s="308"/>
      <c r="JYF55" s="308"/>
      <c r="JYG55" s="308"/>
      <c r="JYH55" s="308"/>
      <c r="JYI55" s="308"/>
      <c r="JYJ55" s="308"/>
      <c r="JYK55" s="308"/>
      <c r="JYL55" s="308"/>
      <c r="JYM55" s="308"/>
      <c r="JYN55" s="308"/>
      <c r="JYO55" s="308"/>
      <c r="JYP55" s="308"/>
      <c r="JYQ55" s="308"/>
      <c r="JYR55" s="308"/>
      <c r="JYS55" s="308"/>
      <c r="JYT55" s="308"/>
      <c r="JYU55" s="308"/>
      <c r="JYV55" s="308"/>
      <c r="JYW55" s="308"/>
      <c r="JYX55" s="308"/>
      <c r="JYY55" s="308"/>
      <c r="JYZ55" s="308"/>
      <c r="JZA55" s="308"/>
      <c r="JZB55" s="308"/>
      <c r="JZC55" s="308"/>
      <c r="JZD55" s="308"/>
      <c r="JZE55" s="308"/>
      <c r="JZF55" s="308"/>
      <c r="JZG55" s="308"/>
      <c r="JZH55" s="308"/>
      <c r="JZI55" s="308"/>
      <c r="JZJ55" s="308"/>
      <c r="JZK55" s="308"/>
      <c r="JZL55" s="308"/>
      <c r="JZM55" s="308"/>
      <c r="JZN55" s="308"/>
      <c r="JZO55" s="308"/>
      <c r="JZP55" s="308"/>
      <c r="JZQ55" s="308"/>
      <c r="JZR55" s="308"/>
      <c r="JZS55" s="308"/>
      <c r="JZT55" s="308"/>
      <c r="JZU55" s="308"/>
      <c r="JZV55" s="308"/>
      <c r="JZW55" s="308"/>
      <c r="JZX55" s="308"/>
      <c r="JZY55" s="308"/>
      <c r="JZZ55" s="308"/>
      <c r="KAA55" s="308"/>
      <c r="KAB55" s="308"/>
      <c r="KAC55" s="308"/>
      <c r="KAD55" s="308"/>
      <c r="KAE55" s="308"/>
      <c r="KAF55" s="308"/>
      <c r="KAG55" s="308"/>
      <c r="KAH55" s="308"/>
      <c r="KAI55" s="308"/>
      <c r="KAJ55" s="308"/>
      <c r="KAK55" s="308"/>
      <c r="KAL55" s="308"/>
      <c r="KAM55" s="308"/>
      <c r="KAN55" s="308"/>
      <c r="KAO55" s="308"/>
      <c r="KAP55" s="308"/>
      <c r="KAQ55" s="308"/>
      <c r="KAR55" s="308"/>
      <c r="KAS55" s="308"/>
      <c r="KAT55" s="308"/>
      <c r="KAU55" s="308"/>
      <c r="KAV55" s="308"/>
      <c r="KAW55" s="308"/>
      <c r="KAX55" s="308"/>
      <c r="KAY55" s="308"/>
      <c r="KAZ55" s="308"/>
      <c r="KBA55" s="308"/>
      <c r="KBB55" s="308"/>
      <c r="KBC55" s="308"/>
      <c r="KBD55" s="308"/>
      <c r="KBE55" s="308"/>
      <c r="KBF55" s="308"/>
      <c r="KBG55" s="308"/>
      <c r="KBH55" s="308"/>
      <c r="KBI55" s="308"/>
      <c r="KBJ55" s="308"/>
      <c r="KBK55" s="308"/>
      <c r="KBL55" s="308"/>
      <c r="KBM55" s="308"/>
      <c r="KBN55" s="308"/>
      <c r="KBO55" s="308"/>
      <c r="KBP55" s="308"/>
      <c r="KBQ55" s="308"/>
      <c r="KBR55" s="308"/>
      <c r="KBS55" s="308"/>
      <c r="KBT55" s="308"/>
      <c r="KBU55" s="308"/>
      <c r="KBV55" s="308"/>
      <c r="KBW55" s="308"/>
      <c r="KBX55" s="308"/>
      <c r="KBY55" s="308"/>
      <c r="KBZ55" s="308"/>
      <c r="KCA55" s="308"/>
      <c r="KCB55" s="308"/>
      <c r="KCC55" s="308"/>
      <c r="KCD55" s="308"/>
      <c r="KCE55" s="308"/>
      <c r="KCF55" s="308"/>
      <c r="KCG55" s="308"/>
      <c r="KCH55" s="308"/>
      <c r="KCI55" s="308"/>
      <c r="KCJ55" s="308"/>
      <c r="KCK55" s="308"/>
      <c r="KCL55" s="308"/>
      <c r="KCM55" s="308"/>
      <c r="KCN55" s="308"/>
      <c r="KCO55" s="308"/>
      <c r="KCP55" s="308"/>
      <c r="KCQ55" s="308"/>
      <c r="KCR55" s="308"/>
      <c r="KCS55" s="308"/>
      <c r="KCT55" s="308"/>
      <c r="KCU55" s="308"/>
      <c r="KCV55" s="308"/>
      <c r="KCW55" s="308"/>
      <c r="KCX55" s="308"/>
      <c r="KCY55" s="308"/>
      <c r="KCZ55" s="308"/>
      <c r="KDA55" s="308"/>
      <c r="KDB55" s="308"/>
      <c r="KDC55" s="308"/>
      <c r="KDD55" s="308"/>
      <c r="KDE55" s="308"/>
      <c r="KDF55" s="308"/>
      <c r="KDG55" s="308"/>
      <c r="KDH55" s="308"/>
      <c r="KDI55" s="308"/>
      <c r="KDJ55" s="308"/>
      <c r="KDK55" s="308"/>
      <c r="KDL55" s="308"/>
      <c r="KDM55" s="308"/>
      <c r="KDN55" s="308"/>
      <c r="KDO55" s="308"/>
      <c r="KDP55" s="308"/>
      <c r="KDQ55" s="308"/>
      <c r="KDR55" s="308"/>
      <c r="KDS55" s="308"/>
      <c r="KDT55" s="308"/>
      <c r="KDU55" s="308"/>
      <c r="KDV55" s="308"/>
      <c r="KDW55" s="308"/>
      <c r="KDX55" s="308"/>
      <c r="KDY55" s="308"/>
      <c r="KDZ55" s="308"/>
      <c r="KEA55" s="308"/>
      <c r="KEB55" s="308"/>
      <c r="KEC55" s="308"/>
      <c r="KED55" s="308"/>
      <c r="KEE55" s="308"/>
      <c r="KEF55" s="308"/>
      <c r="KEG55" s="308"/>
      <c r="KEH55" s="308"/>
      <c r="KEI55" s="308"/>
      <c r="KEJ55" s="308"/>
      <c r="KEK55" s="308"/>
      <c r="KEL55" s="308"/>
      <c r="KEM55" s="308"/>
      <c r="KEN55" s="308"/>
      <c r="KEO55" s="308"/>
      <c r="KEP55" s="308"/>
      <c r="KEQ55" s="308"/>
      <c r="KER55" s="308"/>
      <c r="KES55" s="308"/>
      <c r="KET55" s="308"/>
      <c r="KEU55" s="308"/>
      <c r="KEV55" s="308"/>
      <c r="KEW55" s="308"/>
      <c r="KEX55" s="308"/>
      <c r="KEY55" s="308"/>
      <c r="KEZ55" s="308"/>
      <c r="KFA55" s="308"/>
      <c r="KFB55" s="308"/>
      <c r="KFC55" s="308"/>
      <c r="KFD55" s="308"/>
      <c r="KFE55" s="308"/>
      <c r="KFF55" s="308"/>
      <c r="KFG55" s="308"/>
      <c r="KFH55" s="308"/>
      <c r="KFI55" s="308"/>
      <c r="KFJ55" s="308"/>
      <c r="KFK55" s="308"/>
      <c r="KFL55" s="308"/>
      <c r="KFM55" s="308"/>
      <c r="KFN55" s="308"/>
      <c r="KFO55" s="308"/>
      <c r="KFP55" s="308"/>
      <c r="KFQ55" s="308"/>
      <c r="KFR55" s="308"/>
      <c r="KFS55" s="308"/>
      <c r="KFT55" s="308"/>
      <c r="KFU55" s="308"/>
      <c r="KFV55" s="308"/>
      <c r="KFW55" s="308"/>
      <c r="KFX55" s="308"/>
      <c r="KFY55" s="308"/>
      <c r="KFZ55" s="308"/>
      <c r="KGA55" s="308"/>
      <c r="KGB55" s="308"/>
      <c r="KGC55" s="308"/>
      <c r="KGD55" s="308"/>
      <c r="KGE55" s="308"/>
      <c r="KGF55" s="308"/>
      <c r="KGG55" s="308"/>
      <c r="KGH55" s="308"/>
      <c r="KGI55" s="308"/>
      <c r="KGJ55" s="308"/>
      <c r="KGK55" s="308"/>
      <c r="KGL55" s="308"/>
      <c r="KGM55" s="308"/>
      <c r="KGN55" s="308"/>
      <c r="KGO55" s="308"/>
      <c r="KGP55" s="308"/>
      <c r="KGQ55" s="308"/>
      <c r="KGR55" s="308"/>
      <c r="KGS55" s="308"/>
      <c r="KGT55" s="308"/>
      <c r="KGU55" s="308"/>
      <c r="KGV55" s="308"/>
      <c r="KGW55" s="308"/>
      <c r="KGX55" s="308"/>
      <c r="KGY55" s="308"/>
      <c r="KGZ55" s="308"/>
      <c r="KHA55" s="308"/>
      <c r="KHB55" s="308"/>
      <c r="KHC55" s="308"/>
      <c r="KHD55" s="308"/>
      <c r="KHE55" s="308"/>
      <c r="KHF55" s="308"/>
      <c r="KHG55" s="308"/>
      <c r="KHH55" s="308"/>
      <c r="KHI55" s="308"/>
      <c r="KHJ55" s="308"/>
      <c r="KHK55" s="308"/>
      <c r="KHL55" s="308"/>
      <c r="KHM55" s="308"/>
      <c r="KHN55" s="308"/>
      <c r="KHO55" s="308"/>
      <c r="KHP55" s="308"/>
      <c r="KHQ55" s="308"/>
      <c r="KHR55" s="308"/>
      <c r="KHS55" s="308"/>
      <c r="KHT55" s="308"/>
      <c r="KHU55" s="308"/>
      <c r="KHV55" s="308"/>
      <c r="KHW55" s="308"/>
      <c r="KHX55" s="308"/>
      <c r="KHY55" s="308"/>
      <c r="KHZ55" s="308"/>
      <c r="KIA55" s="308"/>
      <c r="KIB55" s="308"/>
      <c r="KIC55" s="308"/>
      <c r="KID55" s="308"/>
      <c r="KIE55" s="308"/>
      <c r="KIF55" s="308"/>
      <c r="KIG55" s="308"/>
      <c r="KIH55" s="308"/>
      <c r="KII55" s="308"/>
      <c r="KIJ55" s="308"/>
      <c r="KIK55" s="308"/>
      <c r="KIL55" s="308"/>
      <c r="KIM55" s="308"/>
      <c r="KIN55" s="308"/>
      <c r="KIO55" s="308"/>
      <c r="KIP55" s="308"/>
      <c r="KIQ55" s="308"/>
      <c r="KIR55" s="308"/>
      <c r="KIS55" s="308"/>
      <c r="KIT55" s="308"/>
      <c r="KIU55" s="308"/>
      <c r="KIV55" s="308"/>
      <c r="KIW55" s="308"/>
      <c r="KIX55" s="308"/>
      <c r="KIY55" s="308"/>
      <c r="KIZ55" s="308"/>
      <c r="KJA55" s="308"/>
      <c r="KJB55" s="308"/>
      <c r="KJC55" s="308"/>
      <c r="KJD55" s="308"/>
      <c r="KJE55" s="308"/>
      <c r="KJF55" s="308"/>
      <c r="KJG55" s="308"/>
      <c r="KJH55" s="308"/>
      <c r="KJI55" s="308"/>
      <c r="KJJ55" s="308"/>
      <c r="KJK55" s="308"/>
      <c r="KJL55" s="308"/>
      <c r="KJM55" s="308"/>
      <c r="KJN55" s="308"/>
      <c r="KJO55" s="308"/>
      <c r="KJP55" s="308"/>
      <c r="KJQ55" s="308"/>
      <c r="KJR55" s="308"/>
      <c r="KJS55" s="308"/>
      <c r="KJT55" s="308"/>
      <c r="KJU55" s="308"/>
      <c r="KJV55" s="308"/>
      <c r="KJW55" s="308"/>
      <c r="KJX55" s="308"/>
      <c r="KJY55" s="308"/>
      <c r="KJZ55" s="308"/>
      <c r="KKA55" s="308"/>
      <c r="KKB55" s="308"/>
      <c r="KKC55" s="308"/>
      <c r="KKD55" s="308"/>
      <c r="KKE55" s="308"/>
      <c r="KKF55" s="308"/>
      <c r="KKG55" s="308"/>
      <c r="KKH55" s="308"/>
      <c r="KKI55" s="308"/>
      <c r="KKJ55" s="308"/>
      <c r="KKK55" s="308"/>
      <c r="KKL55" s="308"/>
      <c r="KKM55" s="308"/>
      <c r="KKN55" s="308"/>
      <c r="KKO55" s="308"/>
      <c r="KKP55" s="308"/>
      <c r="KKQ55" s="308"/>
      <c r="KKR55" s="308"/>
      <c r="KKS55" s="308"/>
      <c r="KKT55" s="308"/>
      <c r="KKU55" s="308"/>
      <c r="KKV55" s="308"/>
      <c r="KKW55" s="308"/>
      <c r="KKX55" s="308"/>
      <c r="KKY55" s="308"/>
      <c r="KKZ55" s="308"/>
      <c r="KLA55" s="308"/>
      <c r="KLB55" s="308"/>
      <c r="KLC55" s="308"/>
      <c r="KLD55" s="308"/>
      <c r="KLE55" s="308"/>
      <c r="KLF55" s="308"/>
      <c r="KLG55" s="308"/>
      <c r="KLH55" s="308"/>
      <c r="KLI55" s="308"/>
      <c r="KLJ55" s="308"/>
      <c r="KLK55" s="308"/>
      <c r="KLL55" s="308"/>
      <c r="KLM55" s="308"/>
      <c r="KLN55" s="308"/>
      <c r="KLO55" s="308"/>
      <c r="KLP55" s="308"/>
      <c r="KLQ55" s="308"/>
      <c r="KLR55" s="308"/>
      <c r="KLS55" s="308"/>
      <c r="KLT55" s="308"/>
      <c r="KLU55" s="308"/>
      <c r="KLV55" s="308"/>
      <c r="KLW55" s="308"/>
      <c r="KLX55" s="308"/>
      <c r="KLY55" s="308"/>
      <c r="KLZ55" s="308"/>
      <c r="KMA55" s="308"/>
      <c r="KMB55" s="308"/>
      <c r="KMC55" s="308"/>
      <c r="KMD55" s="308"/>
      <c r="KME55" s="308"/>
      <c r="KMF55" s="308"/>
      <c r="KMG55" s="308"/>
      <c r="KMH55" s="308"/>
      <c r="KMI55" s="308"/>
      <c r="KMJ55" s="308"/>
      <c r="KMK55" s="308"/>
      <c r="KML55" s="308"/>
      <c r="KMM55" s="308"/>
      <c r="KMN55" s="308"/>
      <c r="KMO55" s="308"/>
      <c r="KMP55" s="308"/>
      <c r="KMQ55" s="308"/>
      <c r="KMR55" s="308"/>
      <c r="KMS55" s="308"/>
      <c r="KMT55" s="308"/>
      <c r="KMU55" s="308"/>
      <c r="KMV55" s="308"/>
      <c r="KMW55" s="308"/>
      <c r="KMX55" s="308"/>
      <c r="KMY55" s="308"/>
      <c r="KMZ55" s="308"/>
      <c r="KNA55" s="308"/>
      <c r="KNB55" s="308"/>
      <c r="KNC55" s="308"/>
      <c r="KND55" s="308"/>
      <c r="KNE55" s="308"/>
      <c r="KNF55" s="308"/>
      <c r="KNG55" s="308"/>
      <c r="KNH55" s="308"/>
      <c r="KNI55" s="308"/>
      <c r="KNJ55" s="308"/>
      <c r="KNK55" s="308"/>
      <c r="KNL55" s="308"/>
      <c r="KNM55" s="308"/>
      <c r="KNN55" s="308"/>
      <c r="KNO55" s="308"/>
      <c r="KNP55" s="308"/>
      <c r="KNQ55" s="308"/>
      <c r="KNR55" s="308"/>
      <c r="KNS55" s="308"/>
      <c r="KNT55" s="308"/>
      <c r="KNU55" s="308"/>
      <c r="KNV55" s="308"/>
      <c r="KNW55" s="308"/>
      <c r="KNX55" s="308"/>
      <c r="KNY55" s="308"/>
      <c r="KNZ55" s="308"/>
      <c r="KOA55" s="308"/>
      <c r="KOB55" s="308"/>
      <c r="KOC55" s="308"/>
      <c r="KOD55" s="308"/>
      <c r="KOE55" s="308"/>
      <c r="KOF55" s="308"/>
      <c r="KOG55" s="308"/>
      <c r="KOH55" s="308"/>
      <c r="KOI55" s="308"/>
      <c r="KOJ55" s="308"/>
      <c r="KOK55" s="308"/>
      <c r="KOL55" s="308"/>
      <c r="KOM55" s="308"/>
      <c r="KON55" s="308"/>
      <c r="KOO55" s="308"/>
      <c r="KOP55" s="308"/>
      <c r="KOQ55" s="308"/>
      <c r="KOR55" s="308"/>
      <c r="KOS55" s="308"/>
      <c r="KOT55" s="308"/>
      <c r="KOU55" s="308"/>
      <c r="KOV55" s="308"/>
      <c r="KOW55" s="308"/>
      <c r="KOX55" s="308"/>
      <c r="KOY55" s="308"/>
      <c r="KOZ55" s="308"/>
      <c r="KPA55" s="308"/>
      <c r="KPB55" s="308"/>
      <c r="KPC55" s="308"/>
      <c r="KPD55" s="308"/>
      <c r="KPE55" s="308"/>
      <c r="KPF55" s="308"/>
      <c r="KPG55" s="308"/>
      <c r="KPH55" s="308"/>
      <c r="KPI55" s="308"/>
      <c r="KPJ55" s="308"/>
      <c r="KPK55" s="308"/>
      <c r="KPL55" s="308"/>
      <c r="KPM55" s="308"/>
      <c r="KPN55" s="308"/>
      <c r="KPO55" s="308"/>
      <c r="KPP55" s="308"/>
      <c r="KPQ55" s="308"/>
      <c r="KPR55" s="308"/>
      <c r="KPS55" s="308"/>
      <c r="KPT55" s="308"/>
      <c r="KPU55" s="308"/>
      <c r="KPV55" s="308"/>
      <c r="KPW55" s="308"/>
      <c r="KPX55" s="308"/>
      <c r="KPY55" s="308"/>
      <c r="KPZ55" s="308"/>
      <c r="KQA55" s="308"/>
      <c r="KQB55" s="308"/>
      <c r="KQC55" s="308"/>
      <c r="KQD55" s="308"/>
      <c r="KQE55" s="308"/>
      <c r="KQF55" s="308"/>
      <c r="KQG55" s="308"/>
      <c r="KQH55" s="308"/>
      <c r="KQI55" s="308"/>
      <c r="KQJ55" s="308"/>
      <c r="KQK55" s="308"/>
      <c r="KQL55" s="308"/>
      <c r="KQM55" s="308"/>
      <c r="KQN55" s="308"/>
      <c r="KQO55" s="308"/>
      <c r="KQP55" s="308"/>
      <c r="KQQ55" s="308"/>
      <c r="KQR55" s="308"/>
      <c r="KQS55" s="308"/>
      <c r="KQT55" s="308"/>
      <c r="KQU55" s="308"/>
      <c r="KQV55" s="308"/>
      <c r="KQW55" s="308"/>
      <c r="KQX55" s="308"/>
      <c r="KQY55" s="308"/>
      <c r="KQZ55" s="308"/>
      <c r="KRA55" s="308"/>
      <c r="KRB55" s="308"/>
      <c r="KRC55" s="308"/>
      <c r="KRD55" s="308"/>
      <c r="KRE55" s="308"/>
      <c r="KRF55" s="308"/>
      <c r="KRG55" s="308"/>
      <c r="KRH55" s="308"/>
      <c r="KRI55" s="308"/>
      <c r="KRJ55" s="308"/>
      <c r="KRK55" s="308"/>
      <c r="KRL55" s="308"/>
      <c r="KRM55" s="308"/>
      <c r="KRN55" s="308"/>
      <c r="KRO55" s="308"/>
      <c r="KRP55" s="308"/>
      <c r="KRQ55" s="308"/>
      <c r="KRR55" s="308"/>
      <c r="KRS55" s="308"/>
      <c r="KRT55" s="308"/>
      <c r="KRU55" s="308"/>
      <c r="KRV55" s="308"/>
      <c r="KRW55" s="308"/>
      <c r="KRX55" s="308"/>
      <c r="KRY55" s="308"/>
      <c r="KRZ55" s="308"/>
      <c r="KSA55" s="308"/>
      <c r="KSB55" s="308"/>
      <c r="KSC55" s="308"/>
      <c r="KSD55" s="308"/>
      <c r="KSE55" s="308"/>
      <c r="KSF55" s="308"/>
      <c r="KSG55" s="308"/>
      <c r="KSH55" s="308"/>
      <c r="KSI55" s="308"/>
      <c r="KSJ55" s="308"/>
      <c r="KSK55" s="308"/>
      <c r="KSL55" s="308"/>
      <c r="KSM55" s="308"/>
      <c r="KSN55" s="308"/>
      <c r="KSO55" s="308"/>
      <c r="KSP55" s="308"/>
      <c r="KSQ55" s="308"/>
      <c r="KSR55" s="308"/>
      <c r="KSS55" s="308"/>
      <c r="KST55" s="308"/>
      <c r="KSU55" s="308"/>
      <c r="KSV55" s="308"/>
      <c r="KSW55" s="308"/>
      <c r="KSX55" s="308"/>
      <c r="KSY55" s="308"/>
      <c r="KSZ55" s="308"/>
      <c r="KTA55" s="308"/>
      <c r="KTB55" s="308"/>
      <c r="KTC55" s="308"/>
      <c r="KTD55" s="308"/>
      <c r="KTE55" s="308"/>
      <c r="KTF55" s="308"/>
      <c r="KTG55" s="308"/>
      <c r="KTH55" s="308"/>
      <c r="KTI55" s="308"/>
      <c r="KTJ55" s="308"/>
      <c r="KTK55" s="308"/>
      <c r="KTL55" s="308"/>
      <c r="KTM55" s="308"/>
      <c r="KTN55" s="308"/>
      <c r="KTO55" s="308"/>
      <c r="KTP55" s="308"/>
      <c r="KTQ55" s="308"/>
      <c r="KTR55" s="308"/>
      <c r="KTS55" s="308"/>
      <c r="KTT55" s="308"/>
      <c r="KTU55" s="308"/>
      <c r="KTV55" s="308"/>
      <c r="KTW55" s="308"/>
      <c r="KTX55" s="308"/>
      <c r="KTY55" s="308"/>
      <c r="KTZ55" s="308"/>
      <c r="KUA55" s="308"/>
      <c r="KUB55" s="308"/>
      <c r="KUC55" s="308"/>
      <c r="KUD55" s="308"/>
      <c r="KUE55" s="308"/>
      <c r="KUF55" s="308"/>
      <c r="KUG55" s="308"/>
      <c r="KUH55" s="308"/>
      <c r="KUI55" s="308"/>
      <c r="KUJ55" s="308"/>
      <c r="KUK55" s="308"/>
      <c r="KUL55" s="308"/>
      <c r="KUM55" s="308"/>
      <c r="KUN55" s="308"/>
      <c r="KUO55" s="308"/>
      <c r="KUP55" s="308"/>
      <c r="KUQ55" s="308"/>
      <c r="KUR55" s="308"/>
      <c r="KUS55" s="308"/>
      <c r="KUT55" s="308"/>
      <c r="KUU55" s="308"/>
      <c r="KUV55" s="308"/>
      <c r="KUW55" s="308"/>
      <c r="KUX55" s="308"/>
      <c r="KUY55" s="308"/>
      <c r="KUZ55" s="308"/>
      <c r="KVA55" s="308"/>
      <c r="KVB55" s="308"/>
      <c r="KVC55" s="308"/>
      <c r="KVD55" s="308"/>
      <c r="KVE55" s="308"/>
      <c r="KVF55" s="308"/>
      <c r="KVG55" s="308"/>
      <c r="KVH55" s="308"/>
      <c r="KVI55" s="308"/>
      <c r="KVJ55" s="308"/>
      <c r="KVK55" s="308"/>
      <c r="KVL55" s="308"/>
      <c r="KVM55" s="308"/>
      <c r="KVN55" s="308"/>
      <c r="KVO55" s="308"/>
      <c r="KVP55" s="308"/>
      <c r="KVQ55" s="308"/>
      <c r="KVR55" s="308"/>
      <c r="KVS55" s="308"/>
      <c r="KVT55" s="308"/>
      <c r="KVU55" s="308"/>
      <c r="KVV55" s="308"/>
      <c r="KVW55" s="308"/>
      <c r="KVX55" s="308"/>
      <c r="KVY55" s="308"/>
      <c r="KVZ55" s="308"/>
      <c r="KWA55" s="308"/>
      <c r="KWB55" s="308"/>
      <c r="KWC55" s="308"/>
      <c r="KWD55" s="308"/>
      <c r="KWE55" s="308"/>
      <c r="KWF55" s="308"/>
      <c r="KWG55" s="308"/>
      <c r="KWH55" s="308"/>
      <c r="KWI55" s="308"/>
      <c r="KWJ55" s="308"/>
      <c r="KWK55" s="308"/>
      <c r="KWL55" s="308"/>
      <c r="KWM55" s="308"/>
      <c r="KWN55" s="308"/>
      <c r="KWO55" s="308"/>
      <c r="KWP55" s="308"/>
      <c r="KWQ55" s="308"/>
      <c r="KWR55" s="308"/>
      <c r="KWS55" s="308"/>
      <c r="KWT55" s="308"/>
      <c r="KWU55" s="308"/>
      <c r="KWV55" s="308"/>
      <c r="KWW55" s="308"/>
      <c r="KWX55" s="308"/>
      <c r="KWY55" s="308"/>
      <c r="KWZ55" s="308"/>
      <c r="KXA55" s="308"/>
      <c r="KXB55" s="308"/>
      <c r="KXC55" s="308"/>
      <c r="KXD55" s="308"/>
      <c r="KXE55" s="308"/>
      <c r="KXF55" s="308"/>
      <c r="KXG55" s="308"/>
      <c r="KXH55" s="308"/>
      <c r="KXI55" s="308"/>
      <c r="KXJ55" s="308"/>
      <c r="KXK55" s="308"/>
      <c r="KXL55" s="308"/>
      <c r="KXM55" s="308"/>
      <c r="KXN55" s="308"/>
      <c r="KXO55" s="308"/>
      <c r="KXP55" s="308"/>
      <c r="KXQ55" s="308"/>
      <c r="KXR55" s="308"/>
      <c r="KXS55" s="308"/>
      <c r="KXT55" s="308"/>
      <c r="KXU55" s="308"/>
      <c r="KXV55" s="308"/>
      <c r="KXW55" s="308"/>
      <c r="KXX55" s="308"/>
      <c r="KXY55" s="308"/>
      <c r="KXZ55" s="308"/>
      <c r="KYA55" s="308"/>
      <c r="KYB55" s="308"/>
      <c r="KYC55" s="308"/>
      <c r="KYD55" s="308"/>
      <c r="KYE55" s="308"/>
      <c r="KYF55" s="308"/>
      <c r="KYG55" s="308"/>
      <c r="KYH55" s="308"/>
      <c r="KYI55" s="308"/>
      <c r="KYJ55" s="308"/>
      <c r="KYK55" s="308"/>
      <c r="KYL55" s="308"/>
      <c r="KYM55" s="308"/>
      <c r="KYN55" s="308"/>
      <c r="KYO55" s="308"/>
      <c r="KYP55" s="308"/>
      <c r="KYQ55" s="308"/>
      <c r="KYR55" s="308"/>
      <c r="KYS55" s="308"/>
      <c r="KYT55" s="308"/>
      <c r="KYU55" s="308"/>
      <c r="KYV55" s="308"/>
      <c r="KYW55" s="308"/>
      <c r="KYX55" s="308"/>
      <c r="KYY55" s="308"/>
      <c r="KYZ55" s="308"/>
      <c r="KZA55" s="308"/>
      <c r="KZB55" s="308"/>
      <c r="KZC55" s="308"/>
      <c r="KZD55" s="308"/>
      <c r="KZE55" s="308"/>
      <c r="KZF55" s="308"/>
      <c r="KZG55" s="308"/>
      <c r="KZH55" s="308"/>
      <c r="KZI55" s="308"/>
      <c r="KZJ55" s="308"/>
      <c r="KZK55" s="308"/>
      <c r="KZL55" s="308"/>
      <c r="KZM55" s="308"/>
      <c r="KZN55" s="308"/>
      <c r="KZO55" s="308"/>
      <c r="KZP55" s="308"/>
      <c r="KZQ55" s="308"/>
      <c r="KZR55" s="308"/>
      <c r="KZS55" s="308"/>
      <c r="KZT55" s="308"/>
      <c r="KZU55" s="308"/>
      <c r="KZV55" s="308"/>
      <c r="KZW55" s="308"/>
      <c r="KZX55" s="308"/>
      <c r="KZY55" s="308"/>
      <c r="KZZ55" s="308"/>
      <c r="LAA55" s="308"/>
      <c r="LAB55" s="308"/>
      <c r="LAC55" s="308"/>
      <c r="LAD55" s="308"/>
      <c r="LAE55" s="308"/>
      <c r="LAF55" s="308"/>
      <c r="LAG55" s="308"/>
      <c r="LAH55" s="308"/>
      <c r="LAI55" s="308"/>
      <c r="LAJ55" s="308"/>
      <c r="LAK55" s="308"/>
      <c r="LAL55" s="308"/>
      <c r="LAM55" s="308"/>
      <c r="LAN55" s="308"/>
      <c r="LAO55" s="308"/>
      <c r="LAP55" s="308"/>
      <c r="LAQ55" s="308"/>
      <c r="LAR55" s="308"/>
      <c r="LAS55" s="308"/>
      <c r="LAT55" s="308"/>
      <c r="LAU55" s="308"/>
      <c r="LAV55" s="308"/>
      <c r="LAW55" s="308"/>
      <c r="LAX55" s="308"/>
      <c r="LAY55" s="308"/>
      <c r="LAZ55" s="308"/>
      <c r="LBA55" s="308"/>
      <c r="LBB55" s="308"/>
      <c r="LBC55" s="308"/>
      <c r="LBD55" s="308"/>
      <c r="LBE55" s="308"/>
      <c r="LBF55" s="308"/>
      <c r="LBG55" s="308"/>
      <c r="LBH55" s="308"/>
      <c r="LBI55" s="308"/>
      <c r="LBJ55" s="308"/>
      <c r="LBK55" s="308"/>
      <c r="LBL55" s="308"/>
      <c r="LBM55" s="308"/>
      <c r="LBN55" s="308"/>
      <c r="LBO55" s="308"/>
      <c r="LBP55" s="308"/>
      <c r="LBQ55" s="308"/>
      <c r="LBR55" s="308"/>
      <c r="LBS55" s="308"/>
      <c r="LBT55" s="308"/>
      <c r="LBU55" s="308"/>
      <c r="LBV55" s="308"/>
      <c r="LBW55" s="308"/>
      <c r="LBX55" s="308"/>
      <c r="LBY55" s="308"/>
      <c r="LBZ55" s="308"/>
      <c r="LCA55" s="308"/>
      <c r="LCB55" s="308"/>
      <c r="LCC55" s="308"/>
      <c r="LCD55" s="308"/>
      <c r="LCE55" s="308"/>
      <c r="LCF55" s="308"/>
      <c r="LCG55" s="308"/>
      <c r="LCH55" s="308"/>
      <c r="LCI55" s="308"/>
      <c r="LCJ55" s="308"/>
      <c r="LCK55" s="308"/>
      <c r="LCL55" s="308"/>
      <c r="LCM55" s="308"/>
      <c r="LCN55" s="308"/>
      <c r="LCO55" s="308"/>
      <c r="LCP55" s="308"/>
      <c r="LCQ55" s="308"/>
      <c r="LCR55" s="308"/>
      <c r="LCS55" s="308"/>
      <c r="LCT55" s="308"/>
      <c r="LCU55" s="308"/>
      <c r="LCV55" s="308"/>
      <c r="LCW55" s="308"/>
      <c r="LCX55" s="308"/>
      <c r="LCY55" s="308"/>
      <c r="LCZ55" s="308"/>
      <c r="LDA55" s="308"/>
      <c r="LDB55" s="308"/>
      <c r="LDC55" s="308"/>
      <c r="LDD55" s="308"/>
      <c r="LDE55" s="308"/>
      <c r="LDF55" s="308"/>
      <c r="LDG55" s="308"/>
      <c r="LDH55" s="308"/>
      <c r="LDI55" s="308"/>
      <c r="LDJ55" s="308"/>
      <c r="LDK55" s="308"/>
      <c r="LDL55" s="308"/>
      <c r="LDM55" s="308"/>
      <c r="LDN55" s="308"/>
      <c r="LDO55" s="308"/>
      <c r="LDP55" s="308"/>
      <c r="LDQ55" s="308"/>
      <c r="LDR55" s="308"/>
      <c r="LDS55" s="308"/>
      <c r="LDT55" s="308"/>
      <c r="LDU55" s="308"/>
      <c r="LDV55" s="308"/>
      <c r="LDW55" s="308"/>
      <c r="LDX55" s="308"/>
      <c r="LDY55" s="308"/>
      <c r="LDZ55" s="308"/>
      <c r="LEA55" s="308"/>
      <c r="LEB55" s="308"/>
      <c r="LEC55" s="308"/>
      <c r="LED55" s="308"/>
      <c r="LEE55" s="308"/>
      <c r="LEF55" s="308"/>
      <c r="LEG55" s="308"/>
      <c r="LEH55" s="308"/>
      <c r="LEI55" s="308"/>
      <c r="LEJ55" s="308"/>
      <c r="LEK55" s="308"/>
      <c r="LEL55" s="308"/>
      <c r="LEM55" s="308"/>
      <c r="LEN55" s="308"/>
      <c r="LEO55" s="308"/>
      <c r="LEP55" s="308"/>
      <c r="LEQ55" s="308"/>
      <c r="LER55" s="308"/>
      <c r="LES55" s="308"/>
      <c r="LET55" s="308"/>
      <c r="LEU55" s="308"/>
      <c r="LEV55" s="308"/>
      <c r="LEW55" s="308"/>
      <c r="LEX55" s="308"/>
      <c r="LEY55" s="308"/>
      <c r="LEZ55" s="308"/>
      <c r="LFA55" s="308"/>
      <c r="LFB55" s="308"/>
      <c r="LFC55" s="308"/>
      <c r="LFD55" s="308"/>
      <c r="LFE55" s="308"/>
      <c r="LFF55" s="308"/>
      <c r="LFG55" s="308"/>
      <c r="LFH55" s="308"/>
      <c r="LFI55" s="308"/>
      <c r="LFJ55" s="308"/>
      <c r="LFK55" s="308"/>
      <c r="LFL55" s="308"/>
      <c r="LFM55" s="308"/>
      <c r="LFN55" s="308"/>
      <c r="LFO55" s="308"/>
      <c r="LFP55" s="308"/>
      <c r="LFQ55" s="308"/>
      <c r="LFR55" s="308"/>
      <c r="LFS55" s="308"/>
      <c r="LFT55" s="308"/>
      <c r="LFU55" s="308"/>
      <c r="LFV55" s="308"/>
      <c r="LFW55" s="308"/>
      <c r="LFX55" s="308"/>
      <c r="LFY55" s="308"/>
      <c r="LFZ55" s="308"/>
      <c r="LGA55" s="308"/>
      <c r="LGB55" s="308"/>
      <c r="LGC55" s="308"/>
      <c r="LGD55" s="308"/>
      <c r="LGE55" s="308"/>
      <c r="LGF55" s="308"/>
      <c r="LGG55" s="308"/>
      <c r="LGH55" s="308"/>
      <c r="LGI55" s="308"/>
      <c r="LGJ55" s="308"/>
      <c r="LGK55" s="308"/>
      <c r="LGL55" s="308"/>
      <c r="LGM55" s="308"/>
      <c r="LGN55" s="308"/>
      <c r="LGO55" s="308"/>
      <c r="LGP55" s="308"/>
      <c r="LGQ55" s="308"/>
      <c r="LGR55" s="308"/>
      <c r="LGS55" s="308"/>
      <c r="LGT55" s="308"/>
      <c r="LGU55" s="308"/>
      <c r="LGV55" s="308"/>
      <c r="LGW55" s="308"/>
      <c r="LGX55" s="308"/>
      <c r="LGY55" s="308"/>
      <c r="LGZ55" s="308"/>
      <c r="LHA55" s="308"/>
      <c r="LHB55" s="308"/>
      <c r="LHC55" s="308"/>
      <c r="LHD55" s="308"/>
      <c r="LHE55" s="308"/>
      <c r="LHF55" s="308"/>
      <c r="LHG55" s="308"/>
      <c r="LHH55" s="308"/>
      <c r="LHI55" s="308"/>
      <c r="LHJ55" s="308"/>
      <c r="LHK55" s="308"/>
      <c r="LHL55" s="308"/>
      <c r="LHM55" s="308"/>
      <c r="LHN55" s="308"/>
      <c r="LHO55" s="308"/>
      <c r="LHP55" s="308"/>
      <c r="LHQ55" s="308"/>
      <c r="LHR55" s="308"/>
      <c r="LHS55" s="308"/>
      <c r="LHT55" s="308"/>
      <c r="LHU55" s="308"/>
      <c r="LHV55" s="308"/>
      <c r="LHW55" s="308"/>
      <c r="LHX55" s="308"/>
      <c r="LHY55" s="308"/>
      <c r="LHZ55" s="308"/>
      <c r="LIA55" s="308"/>
      <c r="LIB55" s="308"/>
      <c r="LIC55" s="308"/>
      <c r="LID55" s="308"/>
      <c r="LIE55" s="308"/>
      <c r="LIF55" s="308"/>
      <c r="LIG55" s="308"/>
      <c r="LIH55" s="308"/>
      <c r="LII55" s="308"/>
      <c r="LIJ55" s="308"/>
      <c r="LIK55" s="308"/>
      <c r="LIL55" s="308"/>
      <c r="LIM55" s="308"/>
      <c r="LIN55" s="308"/>
      <c r="LIO55" s="308"/>
      <c r="LIP55" s="308"/>
      <c r="LIQ55" s="308"/>
      <c r="LIR55" s="308"/>
      <c r="LIS55" s="308"/>
      <c r="LIT55" s="308"/>
      <c r="LIU55" s="308"/>
      <c r="LIV55" s="308"/>
      <c r="LIW55" s="308"/>
      <c r="LIX55" s="308"/>
      <c r="LIY55" s="308"/>
      <c r="LIZ55" s="308"/>
      <c r="LJA55" s="308"/>
      <c r="LJB55" s="308"/>
      <c r="LJC55" s="308"/>
      <c r="LJD55" s="308"/>
      <c r="LJE55" s="308"/>
      <c r="LJF55" s="308"/>
      <c r="LJG55" s="308"/>
      <c r="LJH55" s="308"/>
      <c r="LJI55" s="308"/>
      <c r="LJJ55" s="308"/>
      <c r="LJK55" s="308"/>
      <c r="LJL55" s="308"/>
      <c r="LJM55" s="308"/>
      <c r="LJN55" s="308"/>
      <c r="LJO55" s="308"/>
      <c r="LJP55" s="308"/>
      <c r="LJQ55" s="308"/>
      <c r="LJR55" s="308"/>
      <c r="LJS55" s="308"/>
      <c r="LJT55" s="308"/>
      <c r="LJU55" s="308"/>
      <c r="LJV55" s="308"/>
      <c r="LJW55" s="308"/>
      <c r="LJX55" s="308"/>
      <c r="LJY55" s="308"/>
      <c r="LJZ55" s="308"/>
      <c r="LKA55" s="308"/>
      <c r="LKB55" s="308"/>
      <c r="LKC55" s="308"/>
      <c r="LKD55" s="308"/>
      <c r="LKE55" s="308"/>
      <c r="LKF55" s="308"/>
      <c r="LKG55" s="308"/>
      <c r="LKH55" s="308"/>
      <c r="LKI55" s="308"/>
      <c r="LKJ55" s="308"/>
      <c r="LKK55" s="308"/>
      <c r="LKL55" s="308"/>
      <c r="LKM55" s="308"/>
      <c r="LKN55" s="308"/>
      <c r="LKO55" s="308"/>
      <c r="LKP55" s="308"/>
      <c r="LKQ55" s="308"/>
      <c r="LKR55" s="308"/>
      <c r="LKS55" s="308"/>
      <c r="LKT55" s="308"/>
      <c r="LKU55" s="308"/>
      <c r="LKV55" s="308"/>
      <c r="LKW55" s="308"/>
      <c r="LKX55" s="308"/>
      <c r="LKY55" s="308"/>
      <c r="LKZ55" s="308"/>
      <c r="LLA55" s="308"/>
      <c r="LLB55" s="308"/>
      <c r="LLC55" s="308"/>
      <c r="LLD55" s="308"/>
      <c r="LLE55" s="308"/>
      <c r="LLF55" s="308"/>
      <c r="LLG55" s="308"/>
      <c r="LLH55" s="308"/>
      <c r="LLI55" s="308"/>
      <c r="LLJ55" s="308"/>
      <c r="LLK55" s="308"/>
      <c r="LLL55" s="308"/>
      <c r="LLM55" s="308"/>
      <c r="LLN55" s="308"/>
      <c r="LLO55" s="308"/>
      <c r="LLP55" s="308"/>
      <c r="LLQ55" s="308"/>
      <c r="LLR55" s="308"/>
      <c r="LLS55" s="308"/>
      <c r="LLT55" s="308"/>
      <c r="LLU55" s="308"/>
      <c r="LLV55" s="308"/>
      <c r="LLW55" s="308"/>
      <c r="LLX55" s="308"/>
      <c r="LLY55" s="308"/>
      <c r="LLZ55" s="308"/>
      <c r="LMA55" s="308"/>
      <c r="LMB55" s="308"/>
      <c r="LMC55" s="308"/>
      <c r="LMD55" s="308"/>
      <c r="LME55" s="308"/>
      <c r="LMF55" s="308"/>
      <c r="LMG55" s="308"/>
      <c r="LMH55" s="308"/>
      <c r="LMI55" s="308"/>
      <c r="LMJ55" s="308"/>
      <c r="LMK55" s="308"/>
      <c r="LML55" s="308"/>
      <c r="LMM55" s="308"/>
      <c r="LMN55" s="308"/>
      <c r="LMO55" s="308"/>
      <c r="LMP55" s="308"/>
      <c r="LMQ55" s="308"/>
      <c r="LMR55" s="308"/>
      <c r="LMS55" s="308"/>
      <c r="LMT55" s="308"/>
      <c r="LMU55" s="308"/>
      <c r="LMV55" s="308"/>
      <c r="LMW55" s="308"/>
      <c r="LMX55" s="308"/>
      <c r="LMY55" s="308"/>
      <c r="LMZ55" s="308"/>
      <c r="LNA55" s="308"/>
      <c r="LNB55" s="308"/>
      <c r="LNC55" s="308"/>
      <c r="LND55" s="308"/>
      <c r="LNE55" s="308"/>
      <c r="LNF55" s="308"/>
      <c r="LNG55" s="308"/>
      <c r="LNH55" s="308"/>
      <c r="LNI55" s="308"/>
      <c r="LNJ55" s="308"/>
      <c r="LNK55" s="308"/>
      <c r="LNL55" s="308"/>
      <c r="LNM55" s="308"/>
      <c r="LNN55" s="308"/>
      <c r="LNO55" s="308"/>
      <c r="LNP55" s="308"/>
      <c r="LNQ55" s="308"/>
      <c r="LNR55" s="308"/>
      <c r="LNS55" s="308"/>
      <c r="LNT55" s="308"/>
      <c r="LNU55" s="308"/>
      <c r="LNV55" s="308"/>
      <c r="LNW55" s="308"/>
      <c r="LNX55" s="308"/>
      <c r="LNY55" s="308"/>
      <c r="LNZ55" s="308"/>
      <c r="LOA55" s="308"/>
      <c r="LOB55" s="308"/>
      <c r="LOC55" s="308"/>
      <c r="LOD55" s="308"/>
      <c r="LOE55" s="308"/>
      <c r="LOF55" s="308"/>
      <c r="LOG55" s="308"/>
      <c r="LOH55" s="308"/>
      <c r="LOI55" s="308"/>
      <c r="LOJ55" s="308"/>
      <c r="LOK55" s="308"/>
      <c r="LOL55" s="308"/>
      <c r="LOM55" s="308"/>
      <c r="LON55" s="308"/>
      <c r="LOO55" s="308"/>
      <c r="LOP55" s="308"/>
      <c r="LOQ55" s="308"/>
      <c r="LOR55" s="308"/>
      <c r="LOS55" s="308"/>
      <c r="LOT55" s="308"/>
      <c r="LOU55" s="308"/>
      <c r="LOV55" s="308"/>
      <c r="LOW55" s="308"/>
      <c r="LOX55" s="308"/>
      <c r="LOY55" s="308"/>
      <c r="LOZ55" s="308"/>
      <c r="LPA55" s="308"/>
      <c r="LPB55" s="308"/>
      <c r="LPC55" s="308"/>
      <c r="LPD55" s="308"/>
      <c r="LPE55" s="308"/>
      <c r="LPF55" s="308"/>
      <c r="LPG55" s="308"/>
      <c r="LPH55" s="308"/>
      <c r="LPI55" s="308"/>
      <c r="LPJ55" s="308"/>
      <c r="LPK55" s="308"/>
      <c r="LPL55" s="308"/>
      <c r="LPM55" s="308"/>
      <c r="LPN55" s="308"/>
      <c r="LPO55" s="308"/>
      <c r="LPP55" s="308"/>
      <c r="LPQ55" s="308"/>
      <c r="LPR55" s="308"/>
      <c r="LPS55" s="308"/>
      <c r="LPT55" s="308"/>
      <c r="LPU55" s="308"/>
      <c r="LPV55" s="308"/>
      <c r="LPW55" s="308"/>
      <c r="LPX55" s="308"/>
      <c r="LPY55" s="308"/>
      <c r="LPZ55" s="308"/>
      <c r="LQA55" s="308"/>
      <c r="LQB55" s="308"/>
      <c r="LQC55" s="308"/>
      <c r="LQD55" s="308"/>
      <c r="LQE55" s="308"/>
      <c r="LQF55" s="308"/>
      <c r="LQG55" s="308"/>
      <c r="LQH55" s="308"/>
      <c r="LQI55" s="308"/>
      <c r="LQJ55" s="308"/>
      <c r="LQK55" s="308"/>
      <c r="LQL55" s="308"/>
      <c r="LQM55" s="308"/>
      <c r="LQN55" s="308"/>
      <c r="LQO55" s="308"/>
      <c r="LQP55" s="308"/>
      <c r="LQQ55" s="308"/>
      <c r="LQR55" s="308"/>
      <c r="LQS55" s="308"/>
      <c r="LQT55" s="308"/>
      <c r="LQU55" s="308"/>
      <c r="LQV55" s="308"/>
      <c r="LQW55" s="308"/>
      <c r="LQX55" s="308"/>
      <c r="LQY55" s="308"/>
      <c r="LQZ55" s="308"/>
      <c r="LRA55" s="308"/>
      <c r="LRB55" s="308"/>
      <c r="LRC55" s="308"/>
      <c r="LRD55" s="308"/>
      <c r="LRE55" s="308"/>
      <c r="LRF55" s="308"/>
      <c r="LRG55" s="308"/>
      <c r="LRH55" s="308"/>
      <c r="LRI55" s="308"/>
      <c r="LRJ55" s="308"/>
      <c r="LRK55" s="308"/>
      <c r="LRL55" s="308"/>
      <c r="LRM55" s="308"/>
      <c r="LRN55" s="308"/>
      <c r="LRO55" s="308"/>
      <c r="LRP55" s="308"/>
      <c r="LRQ55" s="308"/>
      <c r="LRR55" s="308"/>
      <c r="LRS55" s="308"/>
      <c r="LRT55" s="308"/>
      <c r="LRU55" s="308"/>
      <c r="LRV55" s="308"/>
      <c r="LRW55" s="308"/>
      <c r="LRX55" s="308"/>
      <c r="LRY55" s="308"/>
      <c r="LRZ55" s="308"/>
      <c r="LSA55" s="308"/>
      <c r="LSB55" s="308"/>
      <c r="LSC55" s="308"/>
      <c r="LSD55" s="308"/>
      <c r="LSE55" s="308"/>
      <c r="LSF55" s="308"/>
      <c r="LSG55" s="308"/>
      <c r="LSH55" s="308"/>
      <c r="LSI55" s="308"/>
      <c r="LSJ55" s="308"/>
      <c r="LSK55" s="308"/>
      <c r="LSL55" s="308"/>
      <c r="LSM55" s="308"/>
      <c r="LSN55" s="308"/>
      <c r="LSO55" s="308"/>
      <c r="LSP55" s="308"/>
      <c r="LSQ55" s="308"/>
      <c r="LSR55" s="308"/>
      <c r="LSS55" s="308"/>
      <c r="LST55" s="308"/>
      <c r="LSU55" s="308"/>
      <c r="LSV55" s="308"/>
      <c r="LSW55" s="308"/>
      <c r="LSX55" s="308"/>
      <c r="LSY55" s="308"/>
      <c r="LSZ55" s="308"/>
      <c r="LTA55" s="308"/>
      <c r="LTB55" s="308"/>
      <c r="LTC55" s="308"/>
      <c r="LTD55" s="308"/>
      <c r="LTE55" s="308"/>
      <c r="LTF55" s="308"/>
      <c r="LTG55" s="308"/>
      <c r="LTH55" s="308"/>
      <c r="LTI55" s="308"/>
      <c r="LTJ55" s="308"/>
      <c r="LTK55" s="308"/>
      <c r="LTL55" s="308"/>
      <c r="LTM55" s="308"/>
      <c r="LTN55" s="308"/>
      <c r="LTO55" s="308"/>
      <c r="LTP55" s="308"/>
      <c r="LTQ55" s="308"/>
      <c r="LTR55" s="308"/>
      <c r="LTS55" s="308"/>
      <c r="LTT55" s="308"/>
      <c r="LTU55" s="308"/>
      <c r="LTV55" s="308"/>
      <c r="LTW55" s="308"/>
      <c r="LTX55" s="308"/>
      <c r="LTY55" s="308"/>
      <c r="LTZ55" s="308"/>
      <c r="LUA55" s="308"/>
      <c r="LUB55" s="308"/>
      <c r="LUC55" s="308"/>
      <c r="LUD55" s="308"/>
      <c r="LUE55" s="308"/>
      <c r="LUF55" s="308"/>
      <c r="LUG55" s="308"/>
      <c r="LUH55" s="308"/>
      <c r="LUI55" s="308"/>
      <c r="LUJ55" s="308"/>
      <c r="LUK55" s="308"/>
      <c r="LUL55" s="308"/>
      <c r="LUM55" s="308"/>
      <c r="LUN55" s="308"/>
      <c r="LUO55" s="308"/>
      <c r="LUP55" s="308"/>
      <c r="LUQ55" s="308"/>
      <c r="LUR55" s="308"/>
      <c r="LUS55" s="308"/>
      <c r="LUT55" s="308"/>
      <c r="LUU55" s="308"/>
      <c r="LUV55" s="308"/>
      <c r="LUW55" s="308"/>
      <c r="LUX55" s="308"/>
      <c r="LUY55" s="308"/>
      <c r="LUZ55" s="308"/>
      <c r="LVA55" s="308"/>
      <c r="LVB55" s="308"/>
      <c r="LVC55" s="308"/>
      <c r="LVD55" s="308"/>
      <c r="LVE55" s="308"/>
      <c r="LVF55" s="308"/>
      <c r="LVG55" s="308"/>
      <c r="LVH55" s="308"/>
      <c r="LVI55" s="308"/>
      <c r="LVJ55" s="308"/>
      <c r="LVK55" s="308"/>
      <c r="LVL55" s="308"/>
      <c r="LVM55" s="308"/>
      <c r="LVN55" s="308"/>
      <c r="LVO55" s="308"/>
      <c r="LVP55" s="308"/>
      <c r="LVQ55" s="308"/>
      <c r="LVR55" s="308"/>
      <c r="LVS55" s="308"/>
      <c r="LVT55" s="308"/>
      <c r="LVU55" s="308"/>
      <c r="LVV55" s="308"/>
      <c r="LVW55" s="308"/>
      <c r="LVX55" s="308"/>
      <c r="LVY55" s="308"/>
      <c r="LVZ55" s="308"/>
      <c r="LWA55" s="308"/>
      <c r="LWB55" s="308"/>
      <c r="LWC55" s="308"/>
      <c r="LWD55" s="308"/>
      <c r="LWE55" s="308"/>
      <c r="LWF55" s="308"/>
      <c r="LWG55" s="308"/>
      <c r="LWH55" s="308"/>
      <c r="LWI55" s="308"/>
      <c r="LWJ55" s="308"/>
      <c r="LWK55" s="308"/>
      <c r="LWL55" s="308"/>
      <c r="LWM55" s="308"/>
      <c r="LWN55" s="308"/>
      <c r="LWO55" s="308"/>
      <c r="LWP55" s="308"/>
      <c r="LWQ55" s="308"/>
      <c r="LWR55" s="308"/>
      <c r="LWS55" s="308"/>
      <c r="LWT55" s="308"/>
      <c r="LWU55" s="308"/>
      <c r="LWV55" s="308"/>
      <c r="LWW55" s="308"/>
      <c r="LWX55" s="308"/>
      <c r="LWY55" s="308"/>
      <c r="LWZ55" s="308"/>
      <c r="LXA55" s="308"/>
      <c r="LXB55" s="308"/>
      <c r="LXC55" s="308"/>
      <c r="LXD55" s="308"/>
      <c r="LXE55" s="308"/>
      <c r="LXF55" s="308"/>
      <c r="LXG55" s="308"/>
      <c r="LXH55" s="308"/>
      <c r="LXI55" s="308"/>
      <c r="LXJ55" s="308"/>
      <c r="LXK55" s="308"/>
      <c r="LXL55" s="308"/>
      <c r="LXM55" s="308"/>
      <c r="LXN55" s="308"/>
      <c r="LXO55" s="308"/>
      <c r="LXP55" s="308"/>
      <c r="LXQ55" s="308"/>
      <c r="LXR55" s="308"/>
      <c r="LXS55" s="308"/>
      <c r="LXT55" s="308"/>
      <c r="LXU55" s="308"/>
      <c r="LXV55" s="308"/>
      <c r="LXW55" s="308"/>
      <c r="LXX55" s="308"/>
      <c r="LXY55" s="308"/>
      <c r="LXZ55" s="308"/>
      <c r="LYA55" s="308"/>
      <c r="LYB55" s="308"/>
      <c r="LYC55" s="308"/>
      <c r="LYD55" s="308"/>
      <c r="LYE55" s="308"/>
      <c r="LYF55" s="308"/>
      <c r="LYG55" s="308"/>
      <c r="LYH55" s="308"/>
      <c r="LYI55" s="308"/>
      <c r="LYJ55" s="308"/>
      <c r="LYK55" s="308"/>
      <c r="LYL55" s="308"/>
      <c r="LYM55" s="308"/>
      <c r="LYN55" s="308"/>
      <c r="LYO55" s="308"/>
      <c r="LYP55" s="308"/>
      <c r="LYQ55" s="308"/>
      <c r="LYR55" s="308"/>
      <c r="LYS55" s="308"/>
      <c r="LYT55" s="308"/>
      <c r="LYU55" s="308"/>
      <c r="LYV55" s="308"/>
      <c r="LYW55" s="308"/>
      <c r="LYX55" s="308"/>
      <c r="LYY55" s="308"/>
      <c r="LYZ55" s="308"/>
      <c r="LZA55" s="308"/>
      <c r="LZB55" s="308"/>
      <c r="LZC55" s="308"/>
      <c r="LZD55" s="308"/>
      <c r="LZE55" s="308"/>
      <c r="LZF55" s="308"/>
      <c r="LZG55" s="308"/>
      <c r="LZH55" s="308"/>
      <c r="LZI55" s="308"/>
      <c r="LZJ55" s="308"/>
      <c r="LZK55" s="308"/>
      <c r="LZL55" s="308"/>
      <c r="LZM55" s="308"/>
      <c r="LZN55" s="308"/>
      <c r="LZO55" s="308"/>
      <c r="LZP55" s="308"/>
      <c r="LZQ55" s="308"/>
      <c r="LZR55" s="308"/>
      <c r="LZS55" s="308"/>
      <c r="LZT55" s="308"/>
      <c r="LZU55" s="308"/>
      <c r="LZV55" s="308"/>
      <c r="LZW55" s="308"/>
      <c r="LZX55" s="308"/>
      <c r="LZY55" s="308"/>
      <c r="LZZ55" s="308"/>
      <c r="MAA55" s="308"/>
      <c r="MAB55" s="308"/>
      <c r="MAC55" s="308"/>
      <c r="MAD55" s="308"/>
      <c r="MAE55" s="308"/>
      <c r="MAF55" s="308"/>
      <c r="MAG55" s="308"/>
      <c r="MAH55" s="308"/>
      <c r="MAI55" s="308"/>
      <c r="MAJ55" s="308"/>
      <c r="MAK55" s="308"/>
      <c r="MAL55" s="308"/>
      <c r="MAM55" s="308"/>
      <c r="MAN55" s="308"/>
      <c r="MAO55" s="308"/>
      <c r="MAP55" s="308"/>
      <c r="MAQ55" s="308"/>
      <c r="MAR55" s="308"/>
      <c r="MAS55" s="308"/>
      <c r="MAT55" s="308"/>
      <c r="MAU55" s="308"/>
      <c r="MAV55" s="308"/>
      <c r="MAW55" s="308"/>
      <c r="MAX55" s="308"/>
      <c r="MAY55" s="308"/>
      <c r="MAZ55" s="308"/>
      <c r="MBA55" s="308"/>
      <c r="MBB55" s="308"/>
      <c r="MBC55" s="308"/>
      <c r="MBD55" s="308"/>
      <c r="MBE55" s="308"/>
      <c r="MBF55" s="308"/>
      <c r="MBG55" s="308"/>
      <c r="MBH55" s="308"/>
      <c r="MBI55" s="308"/>
      <c r="MBJ55" s="308"/>
      <c r="MBK55" s="308"/>
      <c r="MBL55" s="308"/>
      <c r="MBM55" s="308"/>
      <c r="MBN55" s="308"/>
      <c r="MBO55" s="308"/>
      <c r="MBP55" s="308"/>
      <c r="MBQ55" s="308"/>
      <c r="MBR55" s="308"/>
      <c r="MBS55" s="308"/>
      <c r="MBT55" s="308"/>
      <c r="MBU55" s="308"/>
      <c r="MBV55" s="308"/>
      <c r="MBW55" s="308"/>
      <c r="MBX55" s="308"/>
      <c r="MBY55" s="308"/>
      <c r="MBZ55" s="308"/>
      <c r="MCA55" s="308"/>
      <c r="MCB55" s="308"/>
      <c r="MCC55" s="308"/>
      <c r="MCD55" s="308"/>
      <c r="MCE55" s="308"/>
      <c r="MCF55" s="308"/>
      <c r="MCG55" s="308"/>
      <c r="MCH55" s="308"/>
      <c r="MCI55" s="308"/>
      <c r="MCJ55" s="308"/>
      <c r="MCK55" s="308"/>
      <c r="MCL55" s="308"/>
      <c r="MCM55" s="308"/>
      <c r="MCN55" s="308"/>
      <c r="MCO55" s="308"/>
      <c r="MCP55" s="308"/>
      <c r="MCQ55" s="308"/>
      <c r="MCR55" s="308"/>
      <c r="MCS55" s="308"/>
      <c r="MCT55" s="308"/>
      <c r="MCU55" s="308"/>
      <c r="MCV55" s="308"/>
      <c r="MCW55" s="308"/>
      <c r="MCX55" s="308"/>
      <c r="MCY55" s="308"/>
      <c r="MCZ55" s="308"/>
      <c r="MDA55" s="308"/>
      <c r="MDB55" s="308"/>
      <c r="MDC55" s="308"/>
      <c r="MDD55" s="308"/>
      <c r="MDE55" s="308"/>
      <c r="MDF55" s="308"/>
      <c r="MDG55" s="308"/>
      <c r="MDH55" s="308"/>
      <c r="MDI55" s="308"/>
      <c r="MDJ55" s="308"/>
      <c r="MDK55" s="308"/>
      <c r="MDL55" s="308"/>
      <c r="MDM55" s="308"/>
      <c r="MDN55" s="308"/>
      <c r="MDO55" s="308"/>
      <c r="MDP55" s="308"/>
      <c r="MDQ55" s="308"/>
      <c r="MDR55" s="308"/>
      <c r="MDS55" s="308"/>
      <c r="MDT55" s="308"/>
      <c r="MDU55" s="308"/>
      <c r="MDV55" s="308"/>
      <c r="MDW55" s="308"/>
      <c r="MDX55" s="308"/>
      <c r="MDY55" s="308"/>
      <c r="MDZ55" s="308"/>
      <c r="MEA55" s="308"/>
      <c r="MEB55" s="308"/>
      <c r="MEC55" s="308"/>
      <c r="MED55" s="308"/>
      <c r="MEE55" s="308"/>
      <c r="MEF55" s="308"/>
      <c r="MEG55" s="308"/>
      <c r="MEH55" s="308"/>
      <c r="MEI55" s="308"/>
      <c r="MEJ55" s="308"/>
      <c r="MEK55" s="308"/>
      <c r="MEL55" s="308"/>
      <c r="MEM55" s="308"/>
      <c r="MEN55" s="308"/>
      <c r="MEO55" s="308"/>
      <c r="MEP55" s="308"/>
      <c r="MEQ55" s="308"/>
      <c r="MER55" s="308"/>
      <c r="MES55" s="308"/>
      <c r="MET55" s="308"/>
      <c r="MEU55" s="308"/>
      <c r="MEV55" s="308"/>
      <c r="MEW55" s="308"/>
      <c r="MEX55" s="308"/>
      <c r="MEY55" s="308"/>
      <c r="MEZ55" s="308"/>
      <c r="MFA55" s="308"/>
      <c r="MFB55" s="308"/>
      <c r="MFC55" s="308"/>
      <c r="MFD55" s="308"/>
      <c r="MFE55" s="308"/>
      <c r="MFF55" s="308"/>
      <c r="MFG55" s="308"/>
      <c r="MFH55" s="308"/>
      <c r="MFI55" s="308"/>
      <c r="MFJ55" s="308"/>
      <c r="MFK55" s="308"/>
      <c r="MFL55" s="308"/>
      <c r="MFM55" s="308"/>
      <c r="MFN55" s="308"/>
      <c r="MFO55" s="308"/>
      <c r="MFP55" s="308"/>
      <c r="MFQ55" s="308"/>
      <c r="MFR55" s="308"/>
      <c r="MFS55" s="308"/>
      <c r="MFT55" s="308"/>
      <c r="MFU55" s="308"/>
      <c r="MFV55" s="308"/>
      <c r="MFW55" s="308"/>
      <c r="MFX55" s="308"/>
      <c r="MFY55" s="308"/>
      <c r="MFZ55" s="308"/>
      <c r="MGA55" s="308"/>
      <c r="MGB55" s="308"/>
      <c r="MGC55" s="308"/>
      <c r="MGD55" s="308"/>
      <c r="MGE55" s="308"/>
      <c r="MGF55" s="308"/>
      <c r="MGG55" s="308"/>
      <c r="MGH55" s="308"/>
      <c r="MGI55" s="308"/>
      <c r="MGJ55" s="308"/>
      <c r="MGK55" s="308"/>
      <c r="MGL55" s="308"/>
      <c r="MGM55" s="308"/>
      <c r="MGN55" s="308"/>
      <c r="MGO55" s="308"/>
      <c r="MGP55" s="308"/>
      <c r="MGQ55" s="308"/>
      <c r="MGR55" s="308"/>
      <c r="MGS55" s="308"/>
      <c r="MGT55" s="308"/>
      <c r="MGU55" s="308"/>
      <c r="MGV55" s="308"/>
      <c r="MGW55" s="308"/>
      <c r="MGX55" s="308"/>
      <c r="MGY55" s="308"/>
      <c r="MGZ55" s="308"/>
      <c r="MHA55" s="308"/>
      <c r="MHB55" s="308"/>
      <c r="MHC55" s="308"/>
      <c r="MHD55" s="308"/>
      <c r="MHE55" s="308"/>
      <c r="MHF55" s="308"/>
      <c r="MHG55" s="308"/>
      <c r="MHH55" s="308"/>
      <c r="MHI55" s="308"/>
      <c r="MHJ55" s="308"/>
      <c r="MHK55" s="308"/>
      <c r="MHL55" s="308"/>
      <c r="MHM55" s="308"/>
      <c r="MHN55" s="308"/>
      <c r="MHO55" s="308"/>
      <c r="MHP55" s="308"/>
      <c r="MHQ55" s="308"/>
      <c r="MHR55" s="308"/>
      <c r="MHS55" s="308"/>
      <c r="MHT55" s="308"/>
      <c r="MHU55" s="308"/>
      <c r="MHV55" s="308"/>
      <c r="MHW55" s="308"/>
      <c r="MHX55" s="308"/>
      <c r="MHY55" s="308"/>
      <c r="MHZ55" s="308"/>
      <c r="MIA55" s="308"/>
      <c r="MIB55" s="308"/>
      <c r="MIC55" s="308"/>
      <c r="MID55" s="308"/>
      <c r="MIE55" s="308"/>
      <c r="MIF55" s="308"/>
      <c r="MIG55" s="308"/>
      <c r="MIH55" s="308"/>
      <c r="MII55" s="308"/>
      <c r="MIJ55" s="308"/>
      <c r="MIK55" s="308"/>
      <c r="MIL55" s="308"/>
      <c r="MIM55" s="308"/>
      <c r="MIN55" s="308"/>
      <c r="MIO55" s="308"/>
      <c r="MIP55" s="308"/>
      <c r="MIQ55" s="308"/>
      <c r="MIR55" s="308"/>
      <c r="MIS55" s="308"/>
      <c r="MIT55" s="308"/>
      <c r="MIU55" s="308"/>
      <c r="MIV55" s="308"/>
      <c r="MIW55" s="308"/>
      <c r="MIX55" s="308"/>
      <c r="MIY55" s="308"/>
      <c r="MIZ55" s="308"/>
      <c r="MJA55" s="308"/>
      <c r="MJB55" s="308"/>
      <c r="MJC55" s="308"/>
      <c r="MJD55" s="308"/>
      <c r="MJE55" s="308"/>
      <c r="MJF55" s="308"/>
      <c r="MJG55" s="308"/>
      <c r="MJH55" s="308"/>
      <c r="MJI55" s="308"/>
      <c r="MJJ55" s="308"/>
      <c r="MJK55" s="308"/>
      <c r="MJL55" s="308"/>
      <c r="MJM55" s="308"/>
      <c r="MJN55" s="308"/>
      <c r="MJO55" s="308"/>
      <c r="MJP55" s="308"/>
      <c r="MJQ55" s="308"/>
      <c r="MJR55" s="308"/>
      <c r="MJS55" s="308"/>
      <c r="MJT55" s="308"/>
      <c r="MJU55" s="308"/>
      <c r="MJV55" s="308"/>
      <c r="MJW55" s="308"/>
      <c r="MJX55" s="308"/>
      <c r="MJY55" s="308"/>
      <c r="MJZ55" s="308"/>
      <c r="MKA55" s="308"/>
      <c r="MKB55" s="308"/>
      <c r="MKC55" s="308"/>
      <c r="MKD55" s="308"/>
      <c r="MKE55" s="308"/>
      <c r="MKF55" s="308"/>
      <c r="MKG55" s="308"/>
      <c r="MKH55" s="308"/>
      <c r="MKI55" s="308"/>
      <c r="MKJ55" s="308"/>
      <c r="MKK55" s="308"/>
      <c r="MKL55" s="308"/>
      <c r="MKM55" s="308"/>
      <c r="MKN55" s="308"/>
      <c r="MKO55" s="308"/>
      <c r="MKP55" s="308"/>
      <c r="MKQ55" s="308"/>
      <c r="MKR55" s="308"/>
      <c r="MKS55" s="308"/>
      <c r="MKT55" s="308"/>
      <c r="MKU55" s="308"/>
      <c r="MKV55" s="308"/>
      <c r="MKW55" s="308"/>
      <c r="MKX55" s="308"/>
      <c r="MKY55" s="308"/>
      <c r="MKZ55" s="308"/>
      <c r="MLA55" s="308"/>
      <c r="MLB55" s="308"/>
      <c r="MLC55" s="308"/>
      <c r="MLD55" s="308"/>
      <c r="MLE55" s="308"/>
      <c r="MLF55" s="308"/>
      <c r="MLG55" s="308"/>
      <c r="MLH55" s="308"/>
      <c r="MLI55" s="308"/>
      <c r="MLJ55" s="308"/>
      <c r="MLK55" s="308"/>
      <c r="MLL55" s="308"/>
      <c r="MLM55" s="308"/>
      <c r="MLN55" s="308"/>
      <c r="MLO55" s="308"/>
      <c r="MLP55" s="308"/>
      <c r="MLQ55" s="308"/>
      <c r="MLR55" s="308"/>
      <c r="MLS55" s="308"/>
      <c r="MLT55" s="308"/>
      <c r="MLU55" s="308"/>
      <c r="MLV55" s="308"/>
      <c r="MLW55" s="308"/>
      <c r="MLX55" s="308"/>
      <c r="MLY55" s="308"/>
      <c r="MLZ55" s="308"/>
      <c r="MMA55" s="308"/>
      <c r="MMB55" s="308"/>
      <c r="MMC55" s="308"/>
      <c r="MMD55" s="308"/>
      <c r="MME55" s="308"/>
      <c r="MMF55" s="308"/>
      <c r="MMG55" s="308"/>
      <c r="MMH55" s="308"/>
      <c r="MMI55" s="308"/>
      <c r="MMJ55" s="308"/>
      <c r="MMK55" s="308"/>
      <c r="MML55" s="308"/>
      <c r="MMM55" s="308"/>
      <c r="MMN55" s="308"/>
      <c r="MMO55" s="308"/>
      <c r="MMP55" s="308"/>
      <c r="MMQ55" s="308"/>
      <c r="MMR55" s="308"/>
      <c r="MMS55" s="308"/>
      <c r="MMT55" s="308"/>
      <c r="MMU55" s="308"/>
      <c r="MMV55" s="308"/>
      <c r="MMW55" s="308"/>
      <c r="MMX55" s="308"/>
      <c r="MMY55" s="308"/>
      <c r="MMZ55" s="308"/>
      <c r="MNA55" s="308"/>
      <c r="MNB55" s="308"/>
      <c r="MNC55" s="308"/>
      <c r="MND55" s="308"/>
      <c r="MNE55" s="308"/>
      <c r="MNF55" s="308"/>
      <c r="MNG55" s="308"/>
      <c r="MNH55" s="308"/>
      <c r="MNI55" s="308"/>
      <c r="MNJ55" s="308"/>
      <c r="MNK55" s="308"/>
      <c r="MNL55" s="308"/>
      <c r="MNM55" s="308"/>
      <c r="MNN55" s="308"/>
      <c r="MNO55" s="308"/>
      <c r="MNP55" s="308"/>
      <c r="MNQ55" s="308"/>
      <c r="MNR55" s="308"/>
      <c r="MNS55" s="308"/>
      <c r="MNT55" s="308"/>
      <c r="MNU55" s="308"/>
      <c r="MNV55" s="308"/>
      <c r="MNW55" s="308"/>
      <c r="MNX55" s="308"/>
      <c r="MNY55" s="308"/>
      <c r="MNZ55" s="308"/>
      <c r="MOA55" s="308"/>
      <c r="MOB55" s="308"/>
      <c r="MOC55" s="308"/>
      <c r="MOD55" s="308"/>
      <c r="MOE55" s="308"/>
      <c r="MOF55" s="308"/>
      <c r="MOG55" s="308"/>
      <c r="MOH55" s="308"/>
      <c r="MOI55" s="308"/>
      <c r="MOJ55" s="308"/>
      <c r="MOK55" s="308"/>
      <c r="MOL55" s="308"/>
      <c r="MOM55" s="308"/>
      <c r="MON55" s="308"/>
      <c r="MOO55" s="308"/>
      <c r="MOP55" s="308"/>
      <c r="MOQ55" s="308"/>
      <c r="MOR55" s="308"/>
      <c r="MOS55" s="308"/>
      <c r="MOT55" s="308"/>
      <c r="MOU55" s="308"/>
      <c r="MOV55" s="308"/>
      <c r="MOW55" s="308"/>
      <c r="MOX55" s="308"/>
      <c r="MOY55" s="308"/>
      <c r="MOZ55" s="308"/>
      <c r="MPA55" s="308"/>
      <c r="MPB55" s="308"/>
      <c r="MPC55" s="308"/>
      <c r="MPD55" s="308"/>
      <c r="MPE55" s="308"/>
      <c r="MPF55" s="308"/>
      <c r="MPG55" s="308"/>
      <c r="MPH55" s="308"/>
      <c r="MPI55" s="308"/>
      <c r="MPJ55" s="308"/>
      <c r="MPK55" s="308"/>
      <c r="MPL55" s="308"/>
      <c r="MPM55" s="308"/>
      <c r="MPN55" s="308"/>
      <c r="MPO55" s="308"/>
      <c r="MPP55" s="308"/>
      <c r="MPQ55" s="308"/>
      <c r="MPR55" s="308"/>
      <c r="MPS55" s="308"/>
      <c r="MPT55" s="308"/>
      <c r="MPU55" s="308"/>
      <c r="MPV55" s="308"/>
      <c r="MPW55" s="308"/>
      <c r="MPX55" s="308"/>
      <c r="MPY55" s="308"/>
      <c r="MPZ55" s="308"/>
      <c r="MQA55" s="308"/>
      <c r="MQB55" s="308"/>
      <c r="MQC55" s="308"/>
      <c r="MQD55" s="308"/>
      <c r="MQE55" s="308"/>
      <c r="MQF55" s="308"/>
      <c r="MQG55" s="308"/>
      <c r="MQH55" s="308"/>
      <c r="MQI55" s="308"/>
      <c r="MQJ55" s="308"/>
      <c r="MQK55" s="308"/>
      <c r="MQL55" s="308"/>
      <c r="MQM55" s="308"/>
      <c r="MQN55" s="308"/>
      <c r="MQO55" s="308"/>
      <c r="MQP55" s="308"/>
      <c r="MQQ55" s="308"/>
      <c r="MQR55" s="308"/>
      <c r="MQS55" s="308"/>
      <c r="MQT55" s="308"/>
      <c r="MQU55" s="308"/>
      <c r="MQV55" s="308"/>
      <c r="MQW55" s="308"/>
      <c r="MQX55" s="308"/>
      <c r="MQY55" s="308"/>
      <c r="MQZ55" s="308"/>
      <c r="MRA55" s="308"/>
      <c r="MRB55" s="308"/>
      <c r="MRC55" s="308"/>
      <c r="MRD55" s="308"/>
      <c r="MRE55" s="308"/>
      <c r="MRF55" s="308"/>
      <c r="MRG55" s="308"/>
      <c r="MRH55" s="308"/>
      <c r="MRI55" s="308"/>
      <c r="MRJ55" s="308"/>
      <c r="MRK55" s="308"/>
      <c r="MRL55" s="308"/>
      <c r="MRM55" s="308"/>
      <c r="MRN55" s="308"/>
      <c r="MRO55" s="308"/>
      <c r="MRP55" s="308"/>
      <c r="MRQ55" s="308"/>
      <c r="MRR55" s="308"/>
      <c r="MRS55" s="308"/>
      <c r="MRT55" s="308"/>
      <c r="MRU55" s="308"/>
      <c r="MRV55" s="308"/>
      <c r="MRW55" s="308"/>
      <c r="MRX55" s="308"/>
      <c r="MRY55" s="308"/>
      <c r="MRZ55" s="308"/>
      <c r="MSA55" s="308"/>
      <c r="MSB55" s="308"/>
      <c r="MSC55" s="308"/>
      <c r="MSD55" s="308"/>
      <c r="MSE55" s="308"/>
      <c r="MSF55" s="308"/>
      <c r="MSG55" s="308"/>
      <c r="MSH55" s="308"/>
      <c r="MSI55" s="308"/>
      <c r="MSJ55" s="308"/>
      <c r="MSK55" s="308"/>
      <c r="MSL55" s="308"/>
      <c r="MSM55" s="308"/>
      <c r="MSN55" s="308"/>
      <c r="MSO55" s="308"/>
      <c r="MSP55" s="308"/>
      <c r="MSQ55" s="308"/>
      <c r="MSR55" s="308"/>
      <c r="MSS55" s="308"/>
      <c r="MST55" s="308"/>
      <c r="MSU55" s="308"/>
      <c r="MSV55" s="308"/>
      <c r="MSW55" s="308"/>
      <c r="MSX55" s="308"/>
      <c r="MSY55" s="308"/>
      <c r="MSZ55" s="308"/>
      <c r="MTA55" s="308"/>
      <c r="MTB55" s="308"/>
      <c r="MTC55" s="308"/>
      <c r="MTD55" s="308"/>
      <c r="MTE55" s="308"/>
      <c r="MTF55" s="308"/>
      <c r="MTG55" s="308"/>
      <c r="MTH55" s="308"/>
      <c r="MTI55" s="308"/>
      <c r="MTJ55" s="308"/>
      <c r="MTK55" s="308"/>
      <c r="MTL55" s="308"/>
      <c r="MTM55" s="308"/>
      <c r="MTN55" s="308"/>
      <c r="MTO55" s="308"/>
      <c r="MTP55" s="308"/>
      <c r="MTQ55" s="308"/>
      <c r="MTR55" s="308"/>
      <c r="MTS55" s="308"/>
      <c r="MTT55" s="308"/>
      <c r="MTU55" s="308"/>
      <c r="MTV55" s="308"/>
      <c r="MTW55" s="308"/>
      <c r="MTX55" s="308"/>
      <c r="MTY55" s="308"/>
      <c r="MTZ55" s="308"/>
      <c r="MUA55" s="308"/>
      <c r="MUB55" s="308"/>
      <c r="MUC55" s="308"/>
      <c r="MUD55" s="308"/>
      <c r="MUE55" s="308"/>
      <c r="MUF55" s="308"/>
      <c r="MUG55" s="308"/>
      <c r="MUH55" s="308"/>
      <c r="MUI55" s="308"/>
      <c r="MUJ55" s="308"/>
      <c r="MUK55" s="308"/>
      <c r="MUL55" s="308"/>
      <c r="MUM55" s="308"/>
      <c r="MUN55" s="308"/>
      <c r="MUO55" s="308"/>
      <c r="MUP55" s="308"/>
      <c r="MUQ55" s="308"/>
      <c r="MUR55" s="308"/>
      <c r="MUS55" s="308"/>
      <c r="MUT55" s="308"/>
      <c r="MUU55" s="308"/>
      <c r="MUV55" s="308"/>
      <c r="MUW55" s="308"/>
      <c r="MUX55" s="308"/>
      <c r="MUY55" s="308"/>
      <c r="MUZ55" s="308"/>
      <c r="MVA55" s="308"/>
      <c r="MVB55" s="308"/>
      <c r="MVC55" s="308"/>
      <c r="MVD55" s="308"/>
      <c r="MVE55" s="308"/>
      <c r="MVF55" s="308"/>
      <c r="MVG55" s="308"/>
      <c r="MVH55" s="308"/>
      <c r="MVI55" s="308"/>
      <c r="MVJ55" s="308"/>
      <c r="MVK55" s="308"/>
      <c r="MVL55" s="308"/>
      <c r="MVM55" s="308"/>
      <c r="MVN55" s="308"/>
      <c r="MVO55" s="308"/>
      <c r="MVP55" s="308"/>
      <c r="MVQ55" s="308"/>
      <c r="MVR55" s="308"/>
      <c r="MVS55" s="308"/>
      <c r="MVT55" s="308"/>
      <c r="MVU55" s="308"/>
      <c r="MVV55" s="308"/>
      <c r="MVW55" s="308"/>
      <c r="MVX55" s="308"/>
      <c r="MVY55" s="308"/>
      <c r="MVZ55" s="308"/>
      <c r="MWA55" s="308"/>
      <c r="MWB55" s="308"/>
      <c r="MWC55" s="308"/>
      <c r="MWD55" s="308"/>
      <c r="MWE55" s="308"/>
      <c r="MWF55" s="308"/>
      <c r="MWG55" s="308"/>
      <c r="MWH55" s="308"/>
      <c r="MWI55" s="308"/>
      <c r="MWJ55" s="308"/>
      <c r="MWK55" s="308"/>
      <c r="MWL55" s="308"/>
      <c r="MWM55" s="308"/>
      <c r="MWN55" s="308"/>
      <c r="MWO55" s="308"/>
      <c r="MWP55" s="308"/>
      <c r="MWQ55" s="308"/>
      <c r="MWR55" s="308"/>
      <c r="MWS55" s="308"/>
      <c r="MWT55" s="308"/>
      <c r="MWU55" s="308"/>
      <c r="MWV55" s="308"/>
      <c r="MWW55" s="308"/>
      <c r="MWX55" s="308"/>
      <c r="MWY55" s="308"/>
      <c r="MWZ55" s="308"/>
      <c r="MXA55" s="308"/>
      <c r="MXB55" s="308"/>
      <c r="MXC55" s="308"/>
      <c r="MXD55" s="308"/>
      <c r="MXE55" s="308"/>
      <c r="MXF55" s="308"/>
      <c r="MXG55" s="308"/>
      <c r="MXH55" s="308"/>
      <c r="MXI55" s="308"/>
      <c r="MXJ55" s="308"/>
      <c r="MXK55" s="308"/>
      <c r="MXL55" s="308"/>
      <c r="MXM55" s="308"/>
      <c r="MXN55" s="308"/>
      <c r="MXO55" s="308"/>
      <c r="MXP55" s="308"/>
      <c r="MXQ55" s="308"/>
      <c r="MXR55" s="308"/>
      <c r="MXS55" s="308"/>
      <c r="MXT55" s="308"/>
      <c r="MXU55" s="308"/>
      <c r="MXV55" s="308"/>
      <c r="MXW55" s="308"/>
      <c r="MXX55" s="308"/>
      <c r="MXY55" s="308"/>
      <c r="MXZ55" s="308"/>
      <c r="MYA55" s="308"/>
      <c r="MYB55" s="308"/>
      <c r="MYC55" s="308"/>
      <c r="MYD55" s="308"/>
      <c r="MYE55" s="308"/>
      <c r="MYF55" s="308"/>
      <c r="MYG55" s="308"/>
      <c r="MYH55" s="308"/>
      <c r="MYI55" s="308"/>
      <c r="MYJ55" s="308"/>
      <c r="MYK55" s="308"/>
      <c r="MYL55" s="308"/>
      <c r="MYM55" s="308"/>
      <c r="MYN55" s="308"/>
      <c r="MYO55" s="308"/>
      <c r="MYP55" s="308"/>
      <c r="MYQ55" s="308"/>
      <c r="MYR55" s="308"/>
      <c r="MYS55" s="308"/>
      <c r="MYT55" s="308"/>
      <c r="MYU55" s="308"/>
      <c r="MYV55" s="308"/>
      <c r="MYW55" s="308"/>
      <c r="MYX55" s="308"/>
      <c r="MYY55" s="308"/>
      <c r="MYZ55" s="308"/>
      <c r="MZA55" s="308"/>
      <c r="MZB55" s="308"/>
      <c r="MZC55" s="308"/>
      <c r="MZD55" s="308"/>
      <c r="MZE55" s="308"/>
      <c r="MZF55" s="308"/>
      <c r="MZG55" s="308"/>
      <c r="MZH55" s="308"/>
      <c r="MZI55" s="308"/>
      <c r="MZJ55" s="308"/>
      <c r="MZK55" s="308"/>
      <c r="MZL55" s="308"/>
      <c r="MZM55" s="308"/>
      <c r="MZN55" s="308"/>
      <c r="MZO55" s="308"/>
      <c r="MZP55" s="308"/>
      <c r="MZQ55" s="308"/>
      <c r="MZR55" s="308"/>
      <c r="MZS55" s="308"/>
      <c r="MZT55" s="308"/>
      <c r="MZU55" s="308"/>
      <c r="MZV55" s="308"/>
      <c r="MZW55" s="308"/>
      <c r="MZX55" s="308"/>
      <c r="MZY55" s="308"/>
      <c r="MZZ55" s="308"/>
      <c r="NAA55" s="308"/>
      <c r="NAB55" s="308"/>
      <c r="NAC55" s="308"/>
      <c r="NAD55" s="308"/>
      <c r="NAE55" s="308"/>
      <c r="NAF55" s="308"/>
      <c r="NAG55" s="308"/>
      <c r="NAH55" s="308"/>
      <c r="NAI55" s="308"/>
      <c r="NAJ55" s="308"/>
      <c r="NAK55" s="308"/>
      <c r="NAL55" s="308"/>
      <c r="NAM55" s="308"/>
      <c r="NAN55" s="308"/>
      <c r="NAO55" s="308"/>
      <c r="NAP55" s="308"/>
      <c r="NAQ55" s="308"/>
      <c r="NAR55" s="308"/>
      <c r="NAS55" s="308"/>
      <c r="NAT55" s="308"/>
      <c r="NAU55" s="308"/>
      <c r="NAV55" s="308"/>
      <c r="NAW55" s="308"/>
      <c r="NAX55" s="308"/>
      <c r="NAY55" s="308"/>
      <c r="NAZ55" s="308"/>
      <c r="NBA55" s="308"/>
      <c r="NBB55" s="308"/>
      <c r="NBC55" s="308"/>
      <c r="NBD55" s="308"/>
      <c r="NBE55" s="308"/>
      <c r="NBF55" s="308"/>
      <c r="NBG55" s="308"/>
      <c r="NBH55" s="308"/>
      <c r="NBI55" s="308"/>
      <c r="NBJ55" s="308"/>
      <c r="NBK55" s="308"/>
      <c r="NBL55" s="308"/>
      <c r="NBM55" s="308"/>
      <c r="NBN55" s="308"/>
      <c r="NBO55" s="308"/>
      <c r="NBP55" s="308"/>
      <c r="NBQ55" s="308"/>
      <c r="NBR55" s="308"/>
      <c r="NBS55" s="308"/>
      <c r="NBT55" s="308"/>
      <c r="NBU55" s="308"/>
      <c r="NBV55" s="308"/>
      <c r="NBW55" s="308"/>
      <c r="NBX55" s="308"/>
      <c r="NBY55" s="308"/>
      <c r="NBZ55" s="308"/>
      <c r="NCA55" s="308"/>
      <c r="NCB55" s="308"/>
      <c r="NCC55" s="308"/>
      <c r="NCD55" s="308"/>
      <c r="NCE55" s="308"/>
      <c r="NCF55" s="308"/>
      <c r="NCG55" s="308"/>
      <c r="NCH55" s="308"/>
      <c r="NCI55" s="308"/>
      <c r="NCJ55" s="308"/>
      <c r="NCK55" s="308"/>
      <c r="NCL55" s="308"/>
      <c r="NCM55" s="308"/>
      <c r="NCN55" s="308"/>
      <c r="NCO55" s="308"/>
      <c r="NCP55" s="308"/>
      <c r="NCQ55" s="308"/>
      <c r="NCR55" s="308"/>
      <c r="NCS55" s="308"/>
      <c r="NCT55" s="308"/>
      <c r="NCU55" s="308"/>
      <c r="NCV55" s="308"/>
      <c r="NCW55" s="308"/>
      <c r="NCX55" s="308"/>
      <c r="NCY55" s="308"/>
      <c r="NCZ55" s="308"/>
      <c r="NDA55" s="308"/>
      <c r="NDB55" s="308"/>
      <c r="NDC55" s="308"/>
      <c r="NDD55" s="308"/>
      <c r="NDE55" s="308"/>
      <c r="NDF55" s="308"/>
      <c r="NDG55" s="308"/>
      <c r="NDH55" s="308"/>
      <c r="NDI55" s="308"/>
      <c r="NDJ55" s="308"/>
      <c r="NDK55" s="308"/>
      <c r="NDL55" s="308"/>
      <c r="NDM55" s="308"/>
      <c r="NDN55" s="308"/>
      <c r="NDO55" s="308"/>
      <c r="NDP55" s="308"/>
      <c r="NDQ55" s="308"/>
      <c r="NDR55" s="308"/>
      <c r="NDS55" s="308"/>
      <c r="NDT55" s="308"/>
      <c r="NDU55" s="308"/>
      <c r="NDV55" s="308"/>
      <c r="NDW55" s="308"/>
      <c r="NDX55" s="308"/>
      <c r="NDY55" s="308"/>
      <c r="NDZ55" s="308"/>
      <c r="NEA55" s="308"/>
      <c r="NEB55" s="308"/>
      <c r="NEC55" s="308"/>
      <c r="NED55" s="308"/>
      <c r="NEE55" s="308"/>
      <c r="NEF55" s="308"/>
      <c r="NEG55" s="308"/>
      <c r="NEH55" s="308"/>
      <c r="NEI55" s="308"/>
      <c r="NEJ55" s="308"/>
      <c r="NEK55" s="308"/>
      <c r="NEL55" s="308"/>
      <c r="NEM55" s="308"/>
      <c r="NEN55" s="308"/>
      <c r="NEO55" s="308"/>
      <c r="NEP55" s="308"/>
      <c r="NEQ55" s="308"/>
      <c r="NER55" s="308"/>
      <c r="NES55" s="308"/>
      <c r="NET55" s="308"/>
      <c r="NEU55" s="308"/>
      <c r="NEV55" s="308"/>
      <c r="NEW55" s="308"/>
      <c r="NEX55" s="308"/>
      <c r="NEY55" s="308"/>
      <c r="NEZ55" s="308"/>
      <c r="NFA55" s="308"/>
      <c r="NFB55" s="308"/>
      <c r="NFC55" s="308"/>
      <c r="NFD55" s="308"/>
      <c r="NFE55" s="308"/>
      <c r="NFF55" s="308"/>
      <c r="NFG55" s="308"/>
      <c r="NFH55" s="308"/>
      <c r="NFI55" s="308"/>
      <c r="NFJ55" s="308"/>
      <c r="NFK55" s="308"/>
      <c r="NFL55" s="308"/>
      <c r="NFM55" s="308"/>
      <c r="NFN55" s="308"/>
      <c r="NFO55" s="308"/>
      <c r="NFP55" s="308"/>
      <c r="NFQ55" s="308"/>
      <c r="NFR55" s="308"/>
      <c r="NFS55" s="308"/>
      <c r="NFT55" s="308"/>
      <c r="NFU55" s="308"/>
      <c r="NFV55" s="308"/>
      <c r="NFW55" s="308"/>
      <c r="NFX55" s="308"/>
      <c r="NFY55" s="308"/>
      <c r="NFZ55" s="308"/>
      <c r="NGA55" s="308"/>
      <c r="NGB55" s="308"/>
      <c r="NGC55" s="308"/>
      <c r="NGD55" s="308"/>
      <c r="NGE55" s="308"/>
      <c r="NGF55" s="308"/>
      <c r="NGG55" s="308"/>
      <c r="NGH55" s="308"/>
      <c r="NGI55" s="308"/>
      <c r="NGJ55" s="308"/>
      <c r="NGK55" s="308"/>
      <c r="NGL55" s="308"/>
      <c r="NGM55" s="308"/>
      <c r="NGN55" s="308"/>
      <c r="NGO55" s="308"/>
      <c r="NGP55" s="308"/>
      <c r="NGQ55" s="308"/>
      <c r="NGR55" s="308"/>
      <c r="NGS55" s="308"/>
      <c r="NGT55" s="308"/>
      <c r="NGU55" s="308"/>
      <c r="NGV55" s="308"/>
      <c r="NGW55" s="308"/>
      <c r="NGX55" s="308"/>
      <c r="NGY55" s="308"/>
      <c r="NGZ55" s="308"/>
      <c r="NHA55" s="308"/>
      <c r="NHB55" s="308"/>
      <c r="NHC55" s="308"/>
      <c r="NHD55" s="308"/>
      <c r="NHE55" s="308"/>
      <c r="NHF55" s="308"/>
      <c r="NHG55" s="308"/>
      <c r="NHH55" s="308"/>
      <c r="NHI55" s="308"/>
      <c r="NHJ55" s="308"/>
      <c r="NHK55" s="308"/>
      <c r="NHL55" s="308"/>
      <c r="NHM55" s="308"/>
      <c r="NHN55" s="308"/>
      <c r="NHO55" s="308"/>
      <c r="NHP55" s="308"/>
      <c r="NHQ55" s="308"/>
      <c r="NHR55" s="308"/>
      <c r="NHS55" s="308"/>
      <c r="NHT55" s="308"/>
      <c r="NHU55" s="308"/>
      <c r="NHV55" s="308"/>
      <c r="NHW55" s="308"/>
      <c r="NHX55" s="308"/>
      <c r="NHY55" s="308"/>
      <c r="NHZ55" s="308"/>
      <c r="NIA55" s="308"/>
      <c r="NIB55" s="308"/>
      <c r="NIC55" s="308"/>
      <c r="NID55" s="308"/>
      <c r="NIE55" s="308"/>
      <c r="NIF55" s="308"/>
      <c r="NIG55" s="308"/>
      <c r="NIH55" s="308"/>
      <c r="NII55" s="308"/>
      <c r="NIJ55" s="308"/>
      <c r="NIK55" s="308"/>
      <c r="NIL55" s="308"/>
      <c r="NIM55" s="308"/>
      <c r="NIN55" s="308"/>
      <c r="NIO55" s="308"/>
      <c r="NIP55" s="308"/>
      <c r="NIQ55" s="308"/>
      <c r="NIR55" s="308"/>
      <c r="NIS55" s="308"/>
      <c r="NIT55" s="308"/>
      <c r="NIU55" s="308"/>
      <c r="NIV55" s="308"/>
      <c r="NIW55" s="308"/>
      <c r="NIX55" s="308"/>
      <c r="NIY55" s="308"/>
      <c r="NIZ55" s="308"/>
      <c r="NJA55" s="308"/>
      <c r="NJB55" s="308"/>
      <c r="NJC55" s="308"/>
      <c r="NJD55" s="308"/>
      <c r="NJE55" s="308"/>
      <c r="NJF55" s="308"/>
      <c r="NJG55" s="308"/>
      <c r="NJH55" s="308"/>
      <c r="NJI55" s="308"/>
      <c r="NJJ55" s="308"/>
      <c r="NJK55" s="308"/>
      <c r="NJL55" s="308"/>
      <c r="NJM55" s="308"/>
      <c r="NJN55" s="308"/>
      <c r="NJO55" s="308"/>
      <c r="NJP55" s="308"/>
      <c r="NJQ55" s="308"/>
      <c r="NJR55" s="308"/>
      <c r="NJS55" s="308"/>
      <c r="NJT55" s="308"/>
      <c r="NJU55" s="308"/>
      <c r="NJV55" s="308"/>
      <c r="NJW55" s="308"/>
      <c r="NJX55" s="308"/>
      <c r="NJY55" s="308"/>
      <c r="NJZ55" s="308"/>
      <c r="NKA55" s="308"/>
      <c r="NKB55" s="308"/>
      <c r="NKC55" s="308"/>
      <c r="NKD55" s="308"/>
      <c r="NKE55" s="308"/>
      <c r="NKF55" s="308"/>
      <c r="NKG55" s="308"/>
      <c r="NKH55" s="308"/>
      <c r="NKI55" s="308"/>
      <c r="NKJ55" s="308"/>
      <c r="NKK55" s="308"/>
      <c r="NKL55" s="308"/>
      <c r="NKM55" s="308"/>
      <c r="NKN55" s="308"/>
      <c r="NKO55" s="308"/>
      <c r="NKP55" s="308"/>
      <c r="NKQ55" s="308"/>
      <c r="NKR55" s="308"/>
      <c r="NKS55" s="308"/>
      <c r="NKT55" s="308"/>
      <c r="NKU55" s="308"/>
      <c r="NKV55" s="308"/>
      <c r="NKW55" s="308"/>
      <c r="NKX55" s="308"/>
      <c r="NKY55" s="308"/>
      <c r="NKZ55" s="308"/>
      <c r="NLA55" s="308"/>
      <c r="NLB55" s="308"/>
      <c r="NLC55" s="308"/>
      <c r="NLD55" s="308"/>
      <c r="NLE55" s="308"/>
      <c r="NLF55" s="308"/>
      <c r="NLG55" s="308"/>
      <c r="NLH55" s="308"/>
      <c r="NLI55" s="308"/>
      <c r="NLJ55" s="308"/>
      <c r="NLK55" s="308"/>
      <c r="NLL55" s="308"/>
      <c r="NLM55" s="308"/>
      <c r="NLN55" s="308"/>
      <c r="NLO55" s="308"/>
      <c r="NLP55" s="308"/>
      <c r="NLQ55" s="308"/>
      <c r="NLR55" s="308"/>
      <c r="NLS55" s="308"/>
      <c r="NLT55" s="308"/>
      <c r="NLU55" s="308"/>
      <c r="NLV55" s="308"/>
      <c r="NLW55" s="308"/>
      <c r="NLX55" s="308"/>
      <c r="NLY55" s="308"/>
      <c r="NLZ55" s="308"/>
      <c r="NMA55" s="308"/>
      <c r="NMB55" s="308"/>
      <c r="NMC55" s="308"/>
      <c r="NMD55" s="308"/>
      <c r="NME55" s="308"/>
      <c r="NMF55" s="308"/>
      <c r="NMG55" s="308"/>
      <c r="NMH55" s="308"/>
      <c r="NMI55" s="308"/>
      <c r="NMJ55" s="308"/>
      <c r="NMK55" s="308"/>
      <c r="NML55" s="308"/>
      <c r="NMM55" s="308"/>
      <c r="NMN55" s="308"/>
      <c r="NMO55" s="308"/>
      <c r="NMP55" s="308"/>
      <c r="NMQ55" s="308"/>
      <c r="NMR55" s="308"/>
      <c r="NMS55" s="308"/>
      <c r="NMT55" s="308"/>
      <c r="NMU55" s="308"/>
      <c r="NMV55" s="308"/>
      <c r="NMW55" s="308"/>
      <c r="NMX55" s="308"/>
      <c r="NMY55" s="308"/>
      <c r="NMZ55" s="308"/>
      <c r="NNA55" s="308"/>
      <c r="NNB55" s="308"/>
      <c r="NNC55" s="308"/>
      <c r="NND55" s="308"/>
      <c r="NNE55" s="308"/>
      <c r="NNF55" s="308"/>
      <c r="NNG55" s="308"/>
      <c r="NNH55" s="308"/>
      <c r="NNI55" s="308"/>
      <c r="NNJ55" s="308"/>
      <c r="NNK55" s="308"/>
      <c r="NNL55" s="308"/>
      <c r="NNM55" s="308"/>
      <c r="NNN55" s="308"/>
      <c r="NNO55" s="308"/>
      <c r="NNP55" s="308"/>
      <c r="NNQ55" s="308"/>
      <c r="NNR55" s="308"/>
      <c r="NNS55" s="308"/>
      <c r="NNT55" s="308"/>
      <c r="NNU55" s="308"/>
      <c r="NNV55" s="308"/>
      <c r="NNW55" s="308"/>
      <c r="NNX55" s="308"/>
      <c r="NNY55" s="308"/>
      <c r="NNZ55" s="308"/>
      <c r="NOA55" s="308"/>
      <c r="NOB55" s="308"/>
      <c r="NOC55" s="308"/>
      <c r="NOD55" s="308"/>
      <c r="NOE55" s="308"/>
      <c r="NOF55" s="308"/>
      <c r="NOG55" s="308"/>
      <c r="NOH55" s="308"/>
      <c r="NOI55" s="308"/>
      <c r="NOJ55" s="308"/>
      <c r="NOK55" s="308"/>
      <c r="NOL55" s="308"/>
      <c r="NOM55" s="308"/>
      <c r="NON55" s="308"/>
      <c r="NOO55" s="308"/>
      <c r="NOP55" s="308"/>
      <c r="NOQ55" s="308"/>
      <c r="NOR55" s="308"/>
      <c r="NOS55" s="308"/>
      <c r="NOT55" s="308"/>
      <c r="NOU55" s="308"/>
      <c r="NOV55" s="308"/>
      <c r="NOW55" s="308"/>
      <c r="NOX55" s="308"/>
      <c r="NOY55" s="308"/>
      <c r="NOZ55" s="308"/>
      <c r="NPA55" s="308"/>
      <c r="NPB55" s="308"/>
      <c r="NPC55" s="308"/>
      <c r="NPD55" s="308"/>
      <c r="NPE55" s="308"/>
      <c r="NPF55" s="308"/>
      <c r="NPG55" s="308"/>
      <c r="NPH55" s="308"/>
      <c r="NPI55" s="308"/>
      <c r="NPJ55" s="308"/>
      <c r="NPK55" s="308"/>
      <c r="NPL55" s="308"/>
      <c r="NPM55" s="308"/>
      <c r="NPN55" s="308"/>
      <c r="NPO55" s="308"/>
      <c r="NPP55" s="308"/>
      <c r="NPQ55" s="308"/>
      <c r="NPR55" s="308"/>
      <c r="NPS55" s="308"/>
      <c r="NPT55" s="308"/>
      <c r="NPU55" s="308"/>
      <c r="NPV55" s="308"/>
      <c r="NPW55" s="308"/>
      <c r="NPX55" s="308"/>
      <c r="NPY55" s="308"/>
      <c r="NPZ55" s="308"/>
      <c r="NQA55" s="308"/>
      <c r="NQB55" s="308"/>
      <c r="NQC55" s="308"/>
      <c r="NQD55" s="308"/>
      <c r="NQE55" s="308"/>
      <c r="NQF55" s="308"/>
      <c r="NQG55" s="308"/>
      <c r="NQH55" s="308"/>
      <c r="NQI55" s="308"/>
      <c r="NQJ55" s="308"/>
      <c r="NQK55" s="308"/>
      <c r="NQL55" s="308"/>
      <c r="NQM55" s="308"/>
      <c r="NQN55" s="308"/>
      <c r="NQO55" s="308"/>
      <c r="NQP55" s="308"/>
      <c r="NQQ55" s="308"/>
      <c r="NQR55" s="308"/>
      <c r="NQS55" s="308"/>
      <c r="NQT55" s="308"/>
      <c r="NQU55" s="308"/>
      <c r="NQV55" s="308"/>
      <c r="NQW55" s="308"/>
      <c r="NQX55" s="308"/>
      <c r="NQY55" s="308"/>
      <c r="NQZ55" s="308"/>
      <c r="NRA55" s="308"/>
      <c r="NRB55" s="308"/>
      <c r="NRC55" s="308"/>
      <c r="NRD55" s="308"/>
      <c r="NRE55" s="308"/>
      <c r="NRF55" s="308"/>
      <c r="NRG55" s="308"/>
      <c r="NRH55" s="308"/>
      <c r="NRI55" s="308"/>
      <c r="NRJ55" s="308"/>
      <c r="NRK55" s="308"/>
      <c r="NRL55" s="308"/>
      <c r="NRM55" s="308"/>
      <c r="NRN55" s="308"/>
      <c r="NRO55" s="308"/>
      <c r="NRP55" s="308"/>
      <c r="NRQ55" s="308"/>
      <c r="NRR55" s="308"/>
      <c r="NRS55" s="308"/>
      <c r="NRT55" s="308"/>
      <c r="NRU55" s="308"/>
      <c r="NRV55" s="308"/>
      <c r="NRW55" s="308"/>
      <c r="NRX55" s="308"/>
      <c r="NRY55" s="308"/>
      <c r="NRZ55" s="308"/>
      <c r="NSA55" s="308"/>
      <c r="NSB55" s="308"/>
      <c r="NSC55" s="308"/>
      <c r="NSD55" s="308"/>
      <c r="NSE55" s="308"/>
      <c r="NSF55" s="308"/>
      <c r="NSG55" s="308"/>
      <c r="NSH55" s="308"/>
      <c r="NSI55" s="308"/>
      <c r="NSJ55" s="308"/>
      <c r="NSK55" s="308"/>
      <c r="NSL55" s="308"/>
      <c r="NSM55" s="308"/>
      <c r="NSN55" s="308"/>
      <c r="NSO55" s="308"/>
      <c r="NSP55" s="308"/>
      <c r="NSQ55" s="308"/>
      <c r="NSR55" s="308"/>
      <c r="NSS55" s="308"/>
      <c r="NST55" s="308"/>
      <c r="NSU55" s="308"/>
      <c r="NSV55" s="308"/>
      <c r="NSW55" s="308"/>
      <c r="NSX55" s="308"/>
      <c r="NSY55" s="308"/>
      <c r="NSZ55" s="308"/>
      <c r="NTA55" s="308"/>
      <c r="NTB55" s="308"/>
      <c r="NTC55" s="308"/>
      <c r="NTD55" s="308"/>
      <c r="NTE55" s="308"/>
      <c r="NTF55" s="308"/>
      <c r="NTG55" s="308"/>
      <c r="NTH55" s="308"/>
      <c r="NTI55" s="308"/>
      <c r="NTJ55" s="308"/>
      <c r="NTK55" s="308"/>
      <c r="NTL55" s="308"/>
      <c r="NTM55" s="308"/>
      <c r="NTN55" s="308"/>
      <c r="NTO55" s="308"/>
      <c r="NTP55" s="308"/>
      <c r="NTQ55" s="308"/>
      <c r="NTR55" s="308"/>
      <c r="NTS55" s="308"/>
      <c r="NTT55" s="308"/>
      <c r="NTU55" s="308"/>
      <c r="NTV55" s="308"/>
      <c r="NTW55" s="308"/>
      <c r="NTX55" s="308"/>
      <c r="NTY55" s="308"/>
      <c r="NTZ55" s="308"/>
      <c r="NUA55" s="308"/>
      <c r="NUB55" s="308"/>
      <c r="NUC55" s="308"/>
      <c r="NUD55" s="308"/>
      <c r="NUE55" s="308"/>
      <c r="NUF55" s="308"/>
      <c r="NUG55" s="308"/>
      <c r="NUH55" s="308"/>
      <c r="NUI55" s="308"/>
      <c r="NUJ55" s="308"/>
      <c r="NUK55" s="308"/>
      <c r="NUL55" s="308"/>
      <c r="NUM55" s="308"/>
      <c r="NUN55" s="308"/>
      <c r="NUO55" s="308"/>
      <c r="NUP55" s="308"/>
      <c r="NUQ55" s="308"/>
      <c r="NUR55" s="308"/>
      <c r="NUS55" s="308"/>
      <c r="NUT55" s="308"/>
      <c r="NUU55" s="308"/>
      <c r="NUV55" s="308"/>
      <c r="NUW55" s="308"/>
      <c r="NUX55" s="308"/>
      <c r="NUY55" s="308"/>
      <c r="NUZ55" s="308"/>
      <c r="NVA55" s="308"/>
      <c r="NVB55" s="308"/>
      <c r="NVC55" s="308"/>
      <c r="NVD55" s="308"/>
      <c r="NVE55" s="308"/>
      <c r="NVF55" s="308"/>
      <c r="NVG55" s="308"/>
      <c r="NVH55" s="308"/>
      <c r="NVI55" s="308"/>
      <c r="NVJ55" s="308"/>
      <c r="NVK55" s="308"/>
      <c r="NVL55" s="308"/>
      <c r="NVM55" s="308"/>
      <c r="NVN55" s="308"/>
      <c r="NVO55" s="308"/>
      <c r="NVP55" s="308"/>
      <c r="NVQ55" s="308"/>
      <c r="NVR55" s="308"/>
      <c r="NVS55" s="308"/>
      <c r="NVT55" s="308"/>
      <c r="NVU55" s="308"/>
      <c r="NVV55" s="308"/>
      <c r="NVW55" s="308"/>
      <c r="NVX55" s="308"/>
      <c r="NVY55" s="308"/>
      <c r="NVZ55" s="308"/>
      <c r="NWA55" s="308"/>
      <c r="NWB55" s="308"/>
      <c r="NWC55" s="308"/>
      <c r="NWD55" s="308"/>
      <c r="NWE55" s="308"/>
      <c r="NWF55" s="308"/>
      <c r="NWG55" s="308"/>
      <c r="NWH55" s="308"/>
      <c r="NWI55" s="308"/>
      <c r="NWJ55" s="308"/>
      <c r="NWK55" s="308"/>
      <c r="NWL55" s="308"/>
      <c r="NWM55" s="308"/>
      <c r="NWN55" s="308"/>
      <c r="NWO55" s="308"/>
      <c r="NWP55" s="308"/>
      <c r="NWQ55" s="308"/>
      <c r="NWR55" s="308"/>
      <c r="NWS55" s="308"/>
      <c r="NWT55" s="308"/>
      <c r="NWU55" s="308"/>
      <c r="NWV55" s="308"/>
      <c r="NWW55" s="308"/>
      <c r="NWX55" s="308"/>
      <c r="NWY55" s="308"/>
      <c r="NWZ55" s="308"/>
      <c r="NXA55" s="308"/>
      <c r="NXB55" s="308"/>
      <c r="NXC55" s="308"/>
      <c r="NXD55" s="308"/>
      <c r="NXE55" s="308"/>
      <c r="NXF55" s="308"/>
      <c r="NXG55" s="308"/>
      <c r="NXH55" s="308"/>
      <c r="NXI55" s="308"/>
      <c r="NXJ55" s="308"/>
      <c r="NXK55" s="308"/>
      <c r="NXL55" s="308"/>
      <c r="NXM55" s="308"/>
      <c r="NXN55" s="308"/>
      <c r="NXO55" s="308"/>
      <c r="NXP55" s="308"/>
      <c r="NXQ55" s="308"/>
      <c r="NXR55" s="308"/>
      <c r="NXS55" s="308"/>
      <c r="NXT55" s="308"/>
      <c r="NXU55" s="308"/>
      <c r="NXV55" s="308"/>
      <c r="NXW55" s="308"/>
      <c r="NXX55" s="308"/>
      <c r="NXY55" s="308"/>
      <c r="NXZ55" s="308"/>
      <c r="NYA55" s="308"/>
      <c r="NYB55" s="308"/>
      <c r="NYC55" s="308"/>
      <c r="NYD55" s="308"/>
      <c r="NYE55" s="308"/>
      <c r="NYF55" s="308"/>
      <c r="NYG55" s="308"/>
      <c r="NYH55" s="308"/>
      <c r="NYI55" s="308"/>
      <c r="NYJ55" s="308"/>
      <c r="NYK55" s="308"/>
      <c r="NYL55" s="308"/>
      <c r="NYM55" s="308"/>
      <c r="NYN55" s="308"/>
      <c r="NYO55" s="308"/>
      <c r="NYP55" s="308"/>
      <c r="NYQ55" s="308"/>
      <c r="NYR55" s="308"/>
      <c r="NYS55" s="308"/>
      <c r="NYT55" s="308"/>
      <c r="NYU55" s="308"/>
      <c r="NYV55" s="308"/>
      <c r="NYW55" s="308"/>
      <c r="NYX55" s="308"/>
      <c r="NYY55" s="308"/>
      <c r="NYZ55" s="308"/>
      <c r="NZA55" s="308"/>
      <c r="NZB55" s="308"/>
      <c r="NZC55" s="308"/>
      <c r="NZD55" s="308"/>
      <c r="NZE55" s="308"/>
      <c r="NZF55" s="308"/>
      <c r="NZG55" s="308"/>
      <c r="NZH55" s="308"/>
      <c r="NZI55" s="308"/>
      <c r="NZJ55" s="308"/>
      <c r="NZK55" s="308"/>
      <c r="NZL55" s="308"/>
      <c r="NZM55" s="308"/>
      <c r="NZN55" s="308"/>
      <c r="NZO55" s="308"/>
      <c r="NZP55" s="308"/>
      <c r="NZQ55" s="308"/>
      <c r="NZR55" s="308"/>
      <c r="NZS55" s="308"/>
      <c r="NZT55" s="308"/>
      <c r="NZU55" s="308"/>
      <c r="NZV55" s="308"/>
      <c r="NZW55" s="308"/>
      <c r="NZX55" s="308"/>
      <c r="NZY55" s="308"/>
      <c r="NZZ55" s="308"/>
      <c r="OAA55" s="308"/>
      <c r="OAB55" s="308"/>
      <c r="OAC55" s="308"/>
      <c r="OAD55" s="308"/>
      <c r="OAE55" s="308"/>
      <c r="OAF55" s="308"/>
      <c r="OAG55" s="308"/>
      <c r="OAH55" s="308"/>
      <c r="OAI55" s="308"/>
      <c r="OAJ55" s="308"/>
      <c r="OAK55" s="308"/>
      <c r="OAL55" s="308"/>
      <c r="OAM55" s="308"/>
      <c r="OAN55" s="308"/>
      <c r="OAO55" s="308"/>
      <c r="OAP55" s="308"/>
      <c r="OAQ55" s="308"/>
      <c r="OAR55" s="308"/>
      <c r="OAS55" s="308"/>
      <c r="OAT55" s="308"/>
      <c r="OAU55" s="308"/>
      <c r="OAV55" s="308"/>
      <c r="OAW55" s="308"/>
      <c r="OAX55" s="308"/>
      <c r="OAY55" s="308"/>
      <c r="OAZ55" s="308"/>
      <c r="OBA55" s="308"/>
      <c r="OBB55" s="308"/>
      <c r="OBC55" s="308"/>
      <c r="OBD55" s="308"/>
      <c r="OBE55" s="308"/>
      <c r="OBF55" s="308"/>
      <c r="OBG55" s="308"/>
      <c r="OBH55" s="308"/>
      <c r="OBI55" s="308"/>
      <c r="OBJ55" s="308"/>
      <c r="OBK55" s="308"/>
      <c r="OBL55" s="308"/>
      <c r="OBM55" s="308"/>
      <c r="OBN55" s="308"/>
      <c r="OBO55" s="308"/>
      <c r="OBP55" s="308"/>
      <c r="OBQ55" s="308"/>
      <c r="OBR55" s="308"/>
      <c r="OBS55" s="308"/>
      <c r="OBT55" s="308"/>
      <c r="OBU55" s="308"/>
      <c r="OBV55" s="308"/>
      <c r="OBW55" s="308"/>
      <c r="OBX55" s="308"/>
      <c r="OBY55" s="308"/>
      <c r="OBZ55" s="308"/>
      <c r="OCA55" s="308"/>
      <c r="OCB55" s="308"/>
      <c r="OCC55" s="308"/>
      <c r="OCD55" s="308"/>
      <c r="OCE55" s="308"/>
      <c r="OCF55" s="308"/>
      <c r="OCG55" s="308"/>
      <c r="OCH55" s="308"/>
      <c r="OCI55" s="308"/>
      <c r="OCJ55" s="308"/>
      <c r="OCK55" s="308"/>
      <c r="OCL55" s="308"/>
      <c r="OCM55" s="308"/>
      <c r="OCN55" s="308"/>
      <c r="OCO55" s="308"/>
      <c r="OCP55" s="308"/>
      <c r="OCQ55" s="308"/>
      <c r="OCR55" s="308"/>
      <c r="OCS55" s="308"/>
      <c r="OCT55" s="308"/>
      <c r="OCU55" s="308"/>
      <c r="OCV55" s="308"/>
      <c r="OCW55" s="308"/>
      <c r="OCX55" s="308"/>
      <c r="OCY55" s="308"/>
      <c r="OCZ55" s="308"/>
      <c r="ODA55" s="308"/>
      <c r="ODB55" s="308"/>
      <c r="ODC55" s="308"/>
      <c r="ODD55" s="308"/>
      <c r="ODE55" s="308"/>
      <c r="ODF55" s="308"/>
      <c r="ODG55" s="308"/>
      <c r="ODH55" s="308"/>
      <c r="ODI55" s="308"/>
      <c r="ODJ55" s="308"/>
      <c r="ODK55" s="308"/>
      <c r="ODL55" s="308"/>
      <c r="ODM55" s="308"/>
      <c r="ODN55" s="308"/>
      <c r="ODO55" s="308"/>
      <c r="ODP55" s="308"/>
      <c r="ODQ55" s="308"/>
      <c r="ODR55" s="308"/>
      <c r="ODS55" s="308"/>
      <c r="ODT55" s="308"/>
      <c r="ODU55" s="308"/>
      <c r="ODV55" s="308"/>
      <c r="ODW55" s="308"/>
      <c r="ODX55" s="308"/>
      <c r="ODY55" s="308"/>
      <c r="ODZ55" s="308"/>
      <c r="OEA55" s="308"/>
      <c r="OEB55" s="308"/>
      <c r="OEC55" s="308"/>
      <c r="OED55" s="308"/>
      <c r="OEE55" s="308"/>
      <c r="OEF55" s="308"/>
      <c r="OEG55" s="308"/>
      <c r="OEH55" s="308"/>
      <c r="OEI55" s="308"/>
      <c r="OEJ55" s="308"/>
      <c r="OEK55" s="308"/>
      <c r="OEL55" s="308"/>
      <c r="OEM55" s="308"/>
      <c r="OEN55" s="308"/>
      <c r="OEO55" s="308"/>
      <c r="OEP55" s="308"/>
      <c r="OEQ55" s="308"/>
      <c r="OER55" s="308"/>
      <c r="OES55" s="308"/>
      <c r="OET55" s="308"/>
      <c r="OEU55" s="308"/>
      <c r="OEV55" s="308"/>
      <c r="OEW55" s="308"/>
      <c r="OEX55" s="308"/>
      <c r="OEY55" s="308"/>
      <c r="OEZ55" s="308"/>
      <c r="OFA55" s="308"/>
      <c r="OFB55" s="308"/>
      <c r="OFC55" s="308"/>
      <c r="OFD55" s="308"/>
      <c r="OFE55" s="308"/>
      <c r="OFF55" s="308"/>
      <c r="OFG55" s="308"/>
      <c r="OFH55" s="308"/>
      <c r="OFI55" s="308"/>
      <c r="OFJ55" s="308"/>
      <c r="OFK55" s="308"/>
      <c r="OFL55" s="308"/>
      <c r="OFM55" s="308"/>
      <c r="OFN55" s="308"/>
      <c r="OFO55" s="308"/>
      <c r="OFP55" s="308"/>
      <c r="OFQ55" s="308"/>
      <c r="OFR55" s="308"/>
      <c r="OFS55" s="308"/>
      <c r="OFT55" s="308"/>
      <c r="OFU55" s="308"/>
      <c r="OFV55" s="308"/>
      <c r="OFW55" s="308"/>
      <c r="OFX55" s="308"/>
      <c r="OFY55" s="308"/>
      <c r="OFZ55" s="308"/>
      <c r="OGA55" s="308"/>
      <c r="OGB55" s="308"/>
      <c r="OGC55" s="308"/>
      <c r="OGD55" s="308"/>
      <c r="OGE55" s="308"/>
      <c r="OGF55" s="308"/>
      <c r="OGG55" s="308"/>
      <c r="OGH55" s="308"/>
      <c r="OGI55" s="308"/>
      <c r="OGJ55" s="308"/>
      <c r="OGK55" s="308"/>
      <c r="OGL55" s="308"/>
      <c r="OGM55" s="308"/>
      <c r="OGN55" s="308"/>
      <c r="OGO55" s="308"/>
      <c r="OGP55" s="308"/>
      <c r="OGQ55" s="308"/>
      <c r="OGR55" s="308"/>
      <c r="OGS55" s="308"/>
      <c r="OGT55" s="308"/>
      <c r="OGU55" s="308"/>
      <c r="OGV55" s="308"/>
      <c r="OGW55" s="308"/>
      <c r="OGX55" s="308"/>
      <c r="OGY55" s="308"/>
      <c r="OGZ55" s="308"/>
      <c r="OHA55" s="308"/>
      <c r="OHB55" s="308"/>
      <c r="OHC55" s="308"/>
      <c r="OHD55" s="308"/>
      <c r="OHE55" s="308"/>
      <c r="OHF55" s="308"/>
      <c r="OHG55" s="308"/>
      <c r="OHH55" s="308"/>
      <c r="OHI55" s="308"/>
      <c r="OHJ55" s="308"/>
      <c r="OHK55" s="308"/>
      <c r="OHL55" s="308"/>
      <c r="OHM55" s="308"/>
      <c r="OHN55" s="308"/>
      <c r="OHO55" s="308"/>
      <c r="OHP55" s="308"/>
      <c r="OHQ55" s="308"/>
      <c r="OHR55" s="308"/>
      <c r="OHS55" s="308"/>
      <c r="OHT55" s="308"/>
      <c r="OHU55" s="308"/>
      <c r="OHV55" s="308"/>
      <c r="OHW55" s="308"/>
      <c r="OHX55" s="308"/>
      <c r="OHY55" s="308"/>
      <c r="OHZ55" s="308"/>
      <c r="OIA55" s="308"/>
      <c r="OIB55" s="308"/>
      <c r="OIC55" s="308"/>
      <c r="OID55" s="308"/>
      <c r="OIE55" s="308"/>
      <c r="OIF55" s="308"/>
      <c r="OIG55" s="308"/>
      <c r="OIH55" s="308"/>
      <c r="OII55" s="308"/>
      <c r="OIJ55" s="308"/>
      <c r="OIK55" s="308"/>
      <c r="OIL55" s="308"/>
      <c r="OIM55" s="308"/>
      <c r="OIN55" s="308"/>
      <c r="OIO55" s="308"/>
      <c r="OIP55" s="308"/>
      <c r="OIQ55" s="308"/>
      <c r="OIR55" s="308"/>
      <c r="OIS55" s="308"/>
      <c r="OIT55" s="308"/>
      <c r="OIU55" s="308"/>
      <c r="OIV55" s="308"/>
      <c r="OIW55" s="308"/>
      <c r="OIX55" s="308"/>
      <c r="OIY55" s="308"/>
      <c r="OIZ55" s="308"/>
      <c r="OJA55" s="308"/>
      <c r="OJB55" s="308"/>
      <c r="OJC55" s="308"/>
      <c r="OJD55" s="308"/>
      <c r="OJE55" s="308"/>
      <c r="OJF55" s="308"/>
      <c r="OJG55" s="308"/>
      <c r="OJH55" s="308"/>
      <c r="OJI55" s="308"/>
      <c r="OJJ55" s="308"/>
      <c r="OJK55" s="308"/>
      <c r="OJL55" s="308"/>
      <c r="OJM55" s="308"/>
      <c r="OJN55" s="308"/>
      <c r="OJO55" s="308"/>
      <c r="OJP55" s="308"/>
      <c r="OJQ55" s="308"/>
      <c r="OJR55" s="308"/>
      <c r="OJS55" s="308"/>
      <c r="OJT55" s="308"/>
      <c r="OJU55" s="308"/>
      <c r="OJV55" s="308"/>
      <c r="OJW55" s="308"/>
      <c r="OJX55" s="308"/>
      <c r="OJY55" s="308"/>
      <c r="OJZ55" s="308"/>
      <c r="OKA55" s="308"/>
      <c r="OKB55" s="308"/>
      <c r="OKC55" s="308"/>
      <c r="OKD55" s="308"/>
      <c r="OKE55" s="308"/>
      <c r="OKF55" s="308"/>
      <c r="OKG55" s="308"/>
      <c r="OKH55" s="308"/>
      <c r="OKI55" s="308"/>
      <c r="OKJ55" s="308"/>
      <c r="OKK55" s="308"/>
      <c r="OKL55" s="308"/>
      <c r="OKM55" s="308"/>
      <c r="OKN55" s="308"/>
      <c r="OKO55" s="308"/>
      <c r="OKP55" s="308"/>
      <c r="OKQ55" s="308"/>
      <c r="OKR55" s="308"/>
      <c r="OKS55" s="308"/>
      <c r="OKT55" s="308"/>
      <c r="OKU55" s="308"/>
      <c r="OKV55" s="308"/>
      <c r="OKW55" s="308"/>
      <c r="OKX55" s="308"/>
      <c r="OKY55" s="308"/>
      <c r="OKZ55" s="308"/>
      <c r="OLA55" s="308"/>
      <c r="OLB55" s="308"/>
      <c r="OLC55" s="308"/>
      <c r="OLD55" s="308"/>
      <c r="OLE55" s="308"/>
      <c r="OLF55" s="308"/>
      <c r="OLG55" s="308"/>
      <c r="OLH55" s="308"/>
      <c r="OLI55" s="308"/>
      <c r="OLJ55" s="308"/>
      <c r="OLK55" s="308"/>
      <c r="OLL55" s="308"/>
      <c r="OLM55" s="308"/>
      <c r="OLN55" s="308"/>
      <c r="OLO55" s="308"/>
      <c r="OLP55" s="308"/>
      <c r="OLQ55" s="308"/>
      <c r="OLR55" s="308"/>
      <c r="OLS55" s="308"/>
      <c r="OLT55" s="308"/>
      <c r="OLU55" s="308"/>
      <c r="OLV55" s="308"/>
      <c r="OLW55" s="308"/>
      <c r="OLX55" s="308"/>
      <c r="OLY55" s="308"/>
      <c r="OLZ55" s="308"/>
      <c r="OMA55" s="308"/>
      <c r="OMB55" s="308"/>
      <c r="OMC55" s="308"/>
      <c r="OMD55" s="308"/>
      <c r="OME55" s="308"/>
      <c r="OMF55" s="308"/>
      <c r="OMG55" s="308"/>
      <c r="OMH55" s="308"/>
      <c r="OMI55" s="308"/>
      <c r="OMJ55" s="308"/>
      <c r="OMK55" s="308"/>
      <c r="OML55" s="308"/>
      <c r="OMM55" s="308"/>
      <c r="OMN55" s="308"/>
      <c r="OMO55" s="308"/>
      <c r="OMP55" s="308"/>
      <c r="OMQ55" s="308"/>
      <c r="OMR55" s="308"/>
      <c r="OMS55" s="308"/>
      <c r="OMT55" s="308"/>
      <c r="OMU55" s="308"/>
      <c r="OMV55" s="308"/>
      <c r="OMW55" s="308"/>
      <c r="OMX55" s="308"/>
      <c r="OMY55" s="308"/>
      <c r="OMZ55" s="308"/>
      <c r="ONA55" s="308"/>
      <c r="ONB55" s="308"/>
      <c r="ONC55" s="308"/>
      <c r="OND55" s="308"/>
      <c r="ONE55" s="308"/>
      <c r="ONF55" s="308"/>
      <c r="ONG55" s="308"/>
      <c r="ONH55" s="308"/>
      <c r="ONI55" s="308"/>
      <c r="ONJ55" s="308"/>
      <c r="ONK55" s="308"/>
      <c r="ONL55" s="308"/>
      <c r="ONM55" s="308"/>
      <c r="ONN55" s="308"/>
      <c r="ONO55" s="308"/>
      <c r="ONP55" s="308"/>
      <c r="ONQ55" s="308"/>
      <c r="ONR55" s="308"/>
      <c r="ONS55" s="308"/>
      <c r="ONT55" s="308"/>
      <c r="ONU55" s="308"/>
      <c r="ONV55" s="308"/>
      <c r="ONW55" s="308"/>
      <c r="ONX55" s="308"/>
      <c r="ONY55" s="308"/>
      <c r="ONZ55" s="308"/>
      <c r="OOA55" s="308"/>
      <c r="OOB55" s="308"/>
      <c r="OOC55" s="308"/>
      <c r="OOD55" s="308"/>
      <c r="OOE55" s="308"/>
      <c r="OOF55" s="308"/>
      <c r="OOG55" s="308"/>
      <c r="OOH55" s="308"/>
      <c r="OOI55" s="308"/>
      <c r="OOJ55" s="308"/>
      <c r="OOK55" s="308"/>
      <c r="OOL55" s="308"/>
      <c r="OOM55" s="308"/>
      <c r="OON55" s="308"/>
      <c r="OOO55" s="308"/>
      <c r="OOP55" s="308"/>
      <c r="OOQ55" s="308"/>
      <c r="OOR55" s="308"/>
      <c r="OOS55" s="308"/>
      <c r="OOT55" s="308"/>
      <c r="OOU55" s="308"/>
      <c r="OOV55" s="308"/>
      <c r="OOW55" s="308"/>
      <c r="OOX55" s="308"/>
      <c r="OOY55" s="308"/>
      <c r="OOZ55" s="308"/>
      <c r="OPA55" s="308"/>
      <c r="OPB55" s="308"/>
      <c r="OPC55" s="308"/>
      <c r="OPD55" s="308"/>
      <c r="OPE55" s="308"/>
      <c r="OPF55" s="308"/>
      <c r="OPG55" s="308"/>
      <c r="OPH55" s="308"/>
      <c r="OPI55" s="308"/>
      <c r="OPJ55" s="308"/>
      <c r="OPK55" s="308"/>
      <c r="OPL55" s="308"/>
      <c r="OPM55" s="308"/>
      <c r="OPN55" s="308"/>
      <c r="OPO55" s="308"/>
      <c r="OPP55" s="308"/>
      <c r="OPQ55" s="308"/>
      <c r="OPR55" s="308"/>
      <c r="OPS55" s="308"/>
      <c r="OPT55" s="308"/>
      <c r="OPU55" s="308"/>
      <c r="OPV55" s="308"/>
      <c r="OPW55" s="308"/>
      <c r="OPX55" s="308"/>
      <c r="OPY55" s="308"/>
      <c r="OPZ55" s="308"/>
      <c r="OQA55" s="308"/>
      <c r="OQB55" s="308"/>
      <c r="OQC55" s="308"/>
      <c r="OQD55" s="308"/>
      <c r="OQE55" s="308"/>
      <c r="OQF55" s="308"/>
      <c r="OQG55" s="308"/>
      <c r="OQH55" s="308"/>
      <c r="OQI55" s="308"/>
      <c r="OQJ55" s="308"/>
      <c r="OQK55" s="308"/>
      <c r="OQL55" s="308"/>
      <c r="OQM55" s="308"/>
      <c r="OQN55" s="308"/>
      <c r="OQO55" s="308"/>
      <c r="OQP55" s="308"/>
      <c r="OQQ55" s="308"/>
      <c r="OQR55" s="308"/>
      <c r="OQS55" s="308"/>
      <c r="OQT55" s="308"/>
      <c r="OQU55" s="308"/>
      <c r="OQV55" s="308"/>
      <c r="OQW55" s="308"/>
      <c r="OQX55" s="308"/>
      <c r="OQY55" s="308"/>
      <c r="OQZ55" s="308"/>
      <c r="ORA55" s="308"/>
      <c r="ORB55" s="308"/>
      <c r="ORC55" s="308"/>
      <c r="ORD55" s="308"/>
      <c r="ORE55" s="308"/>
      <c r="ORF55" s="308"/>
      <c r="ORG55" s="308"/>
      <c r="ORH55" s="308"/>
      <c r="ORI55" s="308"/>
      <c r="ORJ55" s="308"/>
      <c r="ORK55" s="308"/>
      <c r="ORL55" s="308"/>
      <c r="ORM55" s="308"/>
      <c r="ORN55" s="308"/>
      <c r="ORO55" s="308"/>
      <c r="ORP55" s="308"/>
      <c r="ORQ55" s="308"/>
      <c r="ORR55" s="308"/>
      <c r="ORS55" s="308"/>
      <c r="ORT55" s="308"/>
      <c r="ORU55" s="308"/>
      <c r="ORV55" s="308"/>
      <c r="ORW55" s="308"/>
      <c r="ORX55" s="308"/>
      <c r="ORY55" s="308"/>
      <c r="ORZ55" s="308"/>
      <c r="OSA55" s="308"/>
      <c r="OSB55" s="308"/>
      <c r="OSC55" s="308"/>
      <c r="OSD55" s="308"/>
      <c r="OSE55" s="308"/>
      <c r="OSF55" s="308"/>
      <c r="OSG55" s="308"/>
      <c r="OSH55" s="308"/>
      <c r="OSI55" s="308"/>
      <c r="OSJ55" s="308"/>
      <c r="OSK55" s="308"/>
      <c r="OSL55" s="308"/>
      <c r="OSM55" s="308"/>
      <c r="OSN55" s="308"/>
      <c r="OSO55" s="308"/>
      <c r="OSP55" s="308"/>
      <c r="OSQ55" s="308"/>
      <c r="OSR55" s="308"/>
      <c r="OSS55" s="308"/>
      <c r="OST55" s="308"/>
      <c r="OSU55" s="308"/>
      <c r="OSV55" s="308"/>
      <c r="OSW55" s="308"/>
      <c r="OSX55" s="308"/>
      <c r="OSY55" s="308"/>
      <c r="OSZ55" s="308"/>
      <c r="OTA55" s="308"/>
      <c r="OTB55" s="308"/>
      <c r="OTC55" s="308"/>
      <c r="OTD55" s="308"/>
      <c r="OTE55" s="308"/>
      <c r="OTF55" s="308"/>
      <c r="OTG55" s="308"/>
      <c r="OTH55" s="308"/>
      <c r="OTI55" s="308"/>
      <c r="OTJ55" s="308"/>
      <c r="OTK55" s="308"/>
      <c r="OTL55" s="308"/>
      <c r="OTM55" s="308"/>
      <c r="OTN55" s="308"/>
      <c r="OTO55" s="308"/>
      <c r="OTP55" s="308"/>
      <c r="OTQ55" s="308"/>
      <c r="OTR55" s="308"/>
      <c r="OTS55" s="308"/>
      <c r="OTT55" s="308"/>
      <c r="OTU55" s="308"/>
      <c r="OTV55" s="308"/>
      <c r="OTW55" s="308"/>
      <c r="OTX55" s="308"/>
      <c r="OTY55" s="308"/>
      <c r="OTZ55" s="308"/>
      <c r="OUA55" s="308"/>
      <c r="OUB55" s="308"/>
      <c r="OUC55" s="308"/>
      <c r="OUD55" s="308"/>
      <c r="OUE55" s="308"/>
      <c r="OUF55" s="308"/>
      <c r="OUG55" s="308"/>
      <c r="OUH55" s="308"/>
      <c r="OUI55" s="308"/>
      <c r="OUJ55" s="308"/>
      <c r="OUK55" s="308"/>
      <c r="OUL55" s="308"/>
      <c r="OUM55" s="308"/>
      <c r="OUN55" s="308"/>
      <c r="OUO55" s="308"/>
      <c r="OUP55" s="308"/>
      <c r="OUQ55" s="308"/>
      <c r="OUR55" s="308"/>
      <c r="OUS55" s="308"/>
      <c r="OUT55" s="308"/>
      <c r="OUU55" s="308"/>
      <c r="OUV55" s="308"/>
      <c r="OUW55" s="308"/>
      <c r="OUX55" s="308"/>
      <c r="OUY55" s="308"/>
      <c r="OUZ55" s="308"/>
      <c r="OVA55" s="308"/>
      <c r="OVB55" s="308"/>
      <c r="OVC55" s="308"/>
      <c r="OVD55" s="308"/>
      <c r="OVE55" s="308"/>
      <c r="OVF55" s="308"/>
      <c r="OVG55" s="308"/>
      <c r="OVH55" s="308"/>
      <c r="OVI55" s="308"/>
      <c r="OVJ55" s="308"/>
      <c r="OVK55" s="308"/>
      <c r="OVL55" s="308"/>
      <c r="OVM55" s="308"/>
      <c r="OVN55" s="308"/>
      <c r="OVO55" s="308"/>
      <c r="OVP55" s="308"/>
      <c r="OVQ55" s="308"/>
      <c r="OVR55" s="308"/>
      <c r="OVS55" s="308"/>
      <c r="OVT55" s="308"/>
      <c r="OVU55" s="308"/>
      <c r="OVV55" s="308"/>
      <c r="OVW55" s="308"/>
      <c r="OVX55" s="308"/>
      <c r="OVY55" s="308"/>
      <c r="OVZ55" s="308"/>
      <c r="OWA55" s="308"/>
      <c r="OWB55" s="308"/>
      <c r="OWC55" s="308"/>
      <c r="OWD55" s="308"/>
      <c r="OWE55" s="308"/>
      <c r="OWF55" s="308"/>
      <c r="OWG55" s="308"/>
      <c r="OWH55" s="308"/>
      <c r="OWI55" s="308"/>
      <c r="OWJ55" s="308"/>
      <c r="OWK55" s="308"/>
      <c r="OWL55" s="308"/>
      <c r="OWM55" s="308"/>
      <c r="OWN55" s="308"/>
      <c r="OWO55" s="308"/>
      <c r="OWP55" s="308"/>
      <c r="OWQ55" s="308"/>
      <c r="OWR55" s="308"/>
      <c r="OWS55" s="308"/>
      <c r="OWT55" s="308"/>
      <c r="OWU55" s="308"/>
      <c r="OWV55" s="308"/>
      <c r="OWW55" s="308"/>
      <c r="OWX55" s="308"/>
      <c r="OWY55" s="308"/>
      <c r="OWZ55" s="308"/>
      <c r="OXA55" s="308"/>
      <c r="OXB55" s="308"/>
      <c r="OXC55" s="308"/>
      <c r="OXD55" s="308"/>
      <c r="OXE55" s="308"/>
      <c r="OXF55" s="308"/>
      <c r="OXG55" s="308"/>
      <c r="OXH55" s="308"/>
      <c r="OXI55" s="308"/>
      <c r="OXJ55" s="308"/>
      <c r="OXK55" s="308"/>
      <c r="OXL55" s="308"/>
      <c r="OXM55" s="308"/>
      <c r="OXN55" s="308"/>
      <c r="OXO55" s="308"/>
      <c r="OXP55" s="308"/>
      <c r="OXQ55" s="308"/>
      <c r="OXR55" s="308"/>
      <c r="OXS55" s="308"/>
      <c r="OXT55" s="308"/>
      <c r="OXU55" s="308"/>
      <c r="OXV55" s="308"/>
      <c r="OXW55" s="308"/>
      <c r="OXX55" s="308"/>
      <c r="OXY55" s="308"/>
      <c r="OXZ55" s="308"/>
      <c r="OYA55" s="308"/>
      <c r="OYB55" s="308"/>
      <c r="OYC55" s="308"/>
      <c r="OYD55" s="308"/>
      <c r="OYE55" s="308"/>
      <c r="OYF55" s="308"/>
      <c r="OYG55" s="308"/>
      <c r="OYH55" s="308"/>
      <c r="OYI55" s="308"/>
      <c r="OYJ55" s="308"/>
      <c r="OYK55" s="308"/>
      <c r="OYL55" s="308"/>
      <c r="OYM55" s="308"/>
      <c r="OYN55" s="308"/>
      <c r="OYO55" s="308"/>
      <c r="OYP55" s="308"/>
      <c r="OYQ55" s="308"/>
      <c r="OYR55" s="308"/>
      <c r="OYS55" s="308"/>
      <c r="OYT55" s="308"/>
      <c r="OYU55" s="308"/>
      <c r="OYV55" s="308"/>
      <c r="OYW55" s="308"/>
      <c r="OYX55" s="308"/>
      <c r="OYY55" s="308"/>
      <c r="OYZ55" s="308"/>
      <c r="OZA55" s="308"/>
      <c r="OZB55" s="308"/>
      <c r="OZC55" s="308"/>
      <c r="OZD55" s="308"/>
      <c r="OZE55" s="308"/>
      <c r="OZF55" s="308"/>
      <c r="OZG55" s="308"/>
      <c r="OZH55" s="308"/>
      <c r="OZI55" s="308"/>
      <c r="OZJ55" s="308"/>
      <c r="OZK55" s="308"/>
      <c r="OZL55" s="308"/>
      <c r="OZM55" s="308"/>
      <c r="OZN55" s="308"/>
      <c r="OZO55" s="308"/>
      <c r="OZP55" s="308"/>
      <c r="OZQ55" s="308"/>
      <c r="OZR55" s="308"/>
      <c r="OZS55" s="308"/>
      <c r="OZT55" s="308"/>
      <c r="OZU55" s="308"/>
      <c r="OZV55" s="308"/>
      <c r="OZW55" s="308"/>
      <c r="OZX55" s="308"/>
      <c r="OZY55" s="308"/>
      <c r="OZZ55" s="308"/>
      <c r="PAA55" s="308"/>
      <c r="PAB55" s="308"/>
      <c r="PAC55" s="308"/>
      <c r="PAD55" s="308"/>
      <c r="PAE55" s="308"/>
      <c r="PAF55" s="308"/>
      <c r="PAG55" s="308"/>
      <c r="PAH55" s="308"/>
      <c r="PAI55" s="308"/>
      <c r="PAJ55" s="308"/>
      <c r="PAK55" s="308"/>
      <c r="PAL55" s="308"/>
      <c r="PAM55" s="308"/>
      <c r="PAN55" s="308"/>
      <c r="PAO55" s="308"/>
      <c r="PAP55" s="308"/>
      <c r="PAQ55" s="308"/>
      <c r="PAR55" s="308"/>
      <c r="PAS55" s="308"/>
      <c r="PAT55" s="308"/>
      <c r="PAU55" s="308"/>
      <c r="PAV55" s="308"/>
      <c r="PAW55" s="308"/>
      <c r="PAX55" s="308"/>
      <c r="PAY55" s="308"/>
      <c r="PAZ55" s="308"/>
      <c r="PBA55" s="308"/>
      <c r="PBB55" s="308"/>
      <c r="PBC55" s="308"/>
      <c r="PBD55" s="308"/>
      <c r="PBE55" s="308"/>
      <c r="PBF55" s="308"/>
      <c r="PBG55" s="308"/>
      <c r="PBH55" s="308"/>
      <c r="PBI55" s="308"/>
      <c r="PBJ55" s="308"/>
      <c r="PBK55" s="308"/>
      <c r="PBL55" s="308"/>
      <c r="PBM55" s="308"/>
      <c r="PBN55" s="308"/>
      <c r="PBO55" s="308"/>
      <c r="PBP55" s="308"/>
      <c r="PBQ55" s="308"/>
      <c r="PBR55" s="308"/>
      <c r="PBS55" s="308"/>
      <c r="PBT55" s="308"/>
      <c r="PBU55" s="308"/>
      <c r="PBV55" s="308"/>
      <c r="PBW55" s="308"/>
      <c r="PBX55" s="308"/>
      <c r="PBY55" s="308"/>
      <c r="PBZ55" s="308"/>
      <c r="PCA55" s="308"/>
      <c r="PCB55" s="308"/>
      <c r="PCC55" s="308"/>
      <c r="PCD55" s="308"/>
      <c r="PCE55" s="308"/>
      <c r="PCF55" s="308"/>
      <c r="PCG55" s="308"/>
      <c r="PCH55" s="308"/>
      <c r="PCI55" s="308"/>
      <c r="PCJ55" s="308"/>
      <c r="PCK55" s="308"/>
      <c r="PCL55" s="308"/>
      <c r="PCM55" s="308"/>
      <c r="PCN55" s="308"/>
      <c r="PCO55" s="308"/>
      <c r="PCP55" s="308"/>
      <c r="PCQ55" s="308"/>
      <c r="PCR55" s="308"/>
      <c r="PCS55" s="308"/>
      <c r="PCT55" s="308"/>
      <c r="PCU55" s="308"/>
      <c r="PCV55" s="308"/>
      <c r="PCW55" s="308"/>
      <c r="PCX55" s="308"/>
      <c r="PCY55" s="308"/>
      <c r="PCZ55" s="308"/>
      <c r="PDA55" s="308"/>
      <c r="PDB55" s="308"/>
      <c r="PDC55" s="308"/>
      <c r="PDD55" s="308"/>
      <c r="PDE55" s="308"/>
      <c r="PDF55" s="308"/>
      <c r="PDG55" s="308"/>
      <c r="PDH55" s="308"/>
      <c r="PDI55" s="308"/>
      <c r="PDJ55" s="308"/>
      <c r="PDK55" s="308"/>
      <c r="PDL55" s="308"/>
      <c r="PDM55" s="308"/>
      <c r="PDN55" s="308"/>
      <c r="PDO55" s="308"/>
      <c r="PDP55" s="308"/>
      <c r="PDQ55" s="308"/>
      <c r="PDR55" s="308"/>
      <c r="PDS55" s="308"/>
      <c r="PDT55" s="308"/>
      <c r="PDU55" s="308"/>
      <c r="PDV55" s="308"/>
      <c r="PDW55" s="308"/>
      <c r="PDX55" s="308"/>
      <c r="PDY55" s="308"/>
      <c r="PDZ55" s="308"/>
      <c r="PEA55" s="308"/>
      <c r="PEB55" s="308"/>
      <c r="PEC55" s="308"/>
      <c r="PED55" s="308"/>
      <c r="PEE55" s="308"/>
      <c r="PEF55" s="308"/>
      <c r="PEG55" s="308"/>
      <c r="PEH55" s="308"/>
      <c r="PEI55" s="308"/>
      <c r="PEJ55" s="308"/>
      <c r="PEK55" s="308"/>
      <c r="PEL55" s="308"/>
      <c r="PEM55" s="308"/>
      <c r="PEN55" s="308"/>
      <c r="PEO55" s="308"/>
      <c r="PEP55" s="308"/>
      <c r="PEQ55" s="308"/>
      <c r="PER55" s="308"/>
      <c r="PES55" s="308"/>
      <c r="PET55" s="308"/>
      <c r="PEU55" s="308"/>
      <c r="PEV55" s="308"/>
      <c r="PEW55" s="308"/>
      <c r="PEX55" s="308"/>
      <c r="PEY55" s="308"/>
      <c r="PEZ55" s="308"/>
      <c r="PFA55" s="308"/>
      <c r="PFB55" s="308"/>
      <c r="PFC55" s="308"/>
      <c r="PFD55" s="308"/>
      <c r="PFE55" s="308"/>
      <c r="PFF55" s="308"/>
      <c r="PFG55" s="308"/>
      <c r="PFH55" s="308"/>
      <c r="PFI55" s="308"/>
      <c r="PFJ55" s="308"/>
      <c r="PFK55" s="308"/>
      <c r="PFL55" s="308"/>
      <c r="PFM55" s="308"/>
      <c r="PFN55" s="308"/>
      <c r="PFO55" s="308"/>
      <c r="PFP55" s="308"/>
      <c r="PFQ55" s="308"/>
      <c r="PFR55" s="308"/>
      <c r="PFS55" s="308"/>
      <c r="PFT55" s="308"/>
      <c r="PFU55" s="308"/>
      <c r="PFV55" s="308"/>
      <c r="PFW55" s="308"/>
      <c r="PFX55" s="308"/>
      <c r="PFY55" s="308"/>
      <c r="PFZ55" s="308"/>
      <c r="PGA55" s="308"/>
      <c r="PGB55" s="308"/>
      <c r="PGC55" s="308"/>
      <c r="PGD55" s="308"/>
      <c r="PGE55" s="308"/>
      <c r="PGF55" s="308"/>
      <c r="PGG55" s="308"/>
      <c r="PGH55" s="308"/>
      <c r="PGI55" s="308"/>
      <c r="PGJ55" s="308"/>
      <c r="PGK55" s="308"/>
      <c r="PGL55" s="308"/>
      <c r="PGM55" s="308"/>
      <c r="PGN55" s="308"/>
      <c r="PGO55" s="308"/>
      <c r="PGP55" s="308"/>
      <c r="PGQ55" s="308"/>
      <c r="PGR55" s="308"/>
      <c r="PGS55" s="308"/>
      <c r="PGT55" s="308"/>
      <c r="PGU55" s="308"/>
      <c r="PGV55" s="308"/>
      <c r="PGW55" s="308"/>
      <c r="PGX55" s="308"/>
      <c r="PGY55" s="308"/>
      <c r="PGZ55" s="308"/>
      <c r="PHA55" s="308"/>
      <c r="PHB55" s="308"/>
      <c r="PHC55" s="308"/>
      <c r="PHD55" s="308"/>
      <c r="PHE55" s="308"/>
      <c r="PHF55" s="308"/>
      <c r="PHG55" s="308"/>
      <c r="PHH55" s="308"/>
      <c r="PHI55" s="308"/>
      <c r="PHJ55" s="308"/>
      <c r="PHK55" s="308"/>
      <c r="PHL55" s="308"/>
      <c r="PHM55" s="308"/>
      <c r="PHN55" s="308"/>
      <c r="PHO55" s="308"/>
      <c r="PHP55" s="308"/>
      <c r="PHQ55" s="308"/>
      <c r="PHR55" s="308"/>
      <c r="PHS55" s="308"/>
      <c r="PHT55" s="308"/>
      <c r="PHU55" s="308"/>
      <c r="PHV55" s="308"/>
      <c r="PHW55" s="308"/>
      <c r="PHX55" s="308"/>
      <c r="PHY55" s="308"/>
      <c r="PHZ55" s="308"/>
      <c r="PIA55" s="308"/>
      <c r="PIB55" s="308"/>
      <c r="PIC55" s="308"/>
      <c r="PID55" s="308"/>
      <c r="PIE55" s="308"/>
      <c r="PIF55" s="308"/>
      <c r="PIG55" s="308"/>
      <c r="PIH55" s="308"/>
      <c r="PII55" s="308"/>
      <c r="PIJ55" s="308"/>
      <c r="PIK55" s="308"/>
      <c r="PIL55" s="308"/>
      <c r="PIM55" s="308"/>
      <c r="PIN55" s="308"/>
      <c r="PIO55" s="308"/>
      <c r="PIP55" s="308"/>
      <c r="PIQ55" s="308"/>
      <c r="PIR55" s="308"/>
      <c r="PIS55" s="308"/>
      <c r="PIT55" s="308"/>
      <c r="PIU55" s="308"/>
      <c r="PIV55" s="308"/>
      <c r="PIW55" s="308"/>
      <c r="PIX55" s="308"/>
      <c r="PIY55" s="308"/>
      <c r="PIZ55" s="308"/>
      <c r="PJA55" s="308"/>
      <c r="PJB55" s="308"/>
      <c r="PJC55" s="308"/>
      <c r="PJD55" s="308"/>
      <c r="PJE55" s="308"/>
      <c r="PJF55" s="308"/>
      <c r="PJG55" s="308"/>
      <c r="PJH55" s="308"/>
      <c r="PJI55" s="308"/>
      <c r="PJJ55" s="308"/>
      <c r="PJK55" s="308"/>
      <c r="PJL55" s="308"/>
      <c r="PJM55" s="308"/>
      <c r="PJN55" s="308"/>
      <c r="PJO55" s="308"/>
      <c r="PJP55" s="308"/>
      <c r="PJQ55" s="308"/>
      <c r="PJR55" s="308"/>
      <c r="PJS55" s="308"/>
      <c r="PJT55" s="308"/>
      <c r="PJU55" s="308"/>
      <c r="PJV55" s="308"/>
      <c r="PJW55" s="308"/>
      <c r="PJX55" s="308"/>
      <c r="PJY55" s="308"/>
      <c r="PJZ55" s="308"/>
      <c r="PKA55" s="308"/>
      <c r="PKB55" s="308"/>
      <c r="PKC55" s="308"/>
      <c r="PKD55" s="308"/>
      <c r="PKE55" s="308"/>
      <c r="PKF55" s="308"/>
      <c r="PKG55" s="308"/>
      <c r="PKH55" s="308"/>
      <c r="PKI55" s="308"/>
      <c r="PKJ55" s="308"/>
      <c r="PKK55" s="308"/>
      <c r="PKL55" s="308"/>
      <c r="PKM55" s="308"/>
      <c r="PKN55" s="308"/>
      <c r="PKO55" s="308"/>
      <c r="PKP55" s="308"/>
      <c r="PKQ55" s="308"/>
      <c r="PKR55" s="308"/>
      <c r="PKS55" s="308"/>
      <c r="PKT55" s="308"/>
      <c r="PKU55" s="308"/>
      <c r="PKV55" s="308"/>
      <c r="PKW55" s="308"/>
      <c r="PKX55" s="308"/>
      <c r="PKY55" s="308"/>
      <c r="PKZ55" s="308"/>
      <c r="PLA55" s="308"/>
      <c r="PLB55" s="308"/>
      <c r="PLC55" s="308"/>
      <c r="PLD55" s="308"/>
      <c r="PLE55" s="308"/>
      <c r="PLF55" s="308"/>
      <c r="PLG55" s="308"/>
      <c r="PLH55" s="308"/>
      <c r="PLI55" s="308"/>
      <c r="PLJ55" s="308"/>
      <c r="PLK55" s="308"/>
      <c r="PLL55" s="308"/>
      <c r="PLM55" s="308"/>
      <c r="PLN55" s="308"/>
      <c r="PLO55" s="308"/>
      <c r="PLP55" s="308"/>
      <c r="PLQ55" s="308"/>
      <c r="PLR55" s="308"/>
      <c r="PLS55" s="308"/>
      <c r="PLT55" s="308"/>
      <c r="PLU55" s="308"/>
      <c r="PLV55" s="308"/>
      <c r="PLW55" s="308"/>
      <c r="PLX55" s="308"/>
      <c r="PLY55" s="308"/>
      <c r="PLZ55" s="308"/>
      <c r="PMA55" s="308"/>
      <c r="PMB55" s="308"/>
      <c r="PMC55" s="308"/>
      <c r="PMD55" s="308"/>
      <c r="PME55" s="308"/>
      <c r="PMF55" s="308"/>
      <c r="PMG55" s="308"/>
      <c r="PMH55" s="308"/>
      <c r="PMI55" s="308"/>
      <c r="PMJ55" s="308"/>
      <c r="PMK55" s="308"/>
      <c r="PML55" s="308"/>
      <c r="PMM55" s="308"/>
      <c r="PMN55" s="308"/>
      <c r="PMO55" s="308"/>
      <c r="PMP55" s="308"/>
      <c r="PMQ55" s="308"/>
      <c r="PMR55" s="308"/>
      <c r="PMS55" s="308"/>
      <c r="PMT55" s="308"/>
      <c r="PMU55" s="308"/>
      <c r="PMV55" s="308"/>
      <c r="PMW55" s="308"/>
      <c r="PMX55" s="308"/>
      <c r="PMY55" s="308"/>
      <c r="PMZ55" s="308"/>
      <c r="PNA55" s="308"/>
      <c r="PNB55" s="308"/>
      <c r="PNC55" s="308"/>
      <c r="PND55" s="308"/>
      <c r="PNE55" s="308"/>
      <c r="PNF55" s="308"/>
      <c r="PNG55" s="308"/>
      <c r="PNH55" s="308"/>
      <c r="PNI55" s="308"/>
      <c r="PNJ55" s="308"/>
      <c r="PNK55" s="308"/>
      <c r="PNL55" s="308"/>
      <c r="PNM55" s="308"/>
      <c r="PNN55" s="308"/>
      <c r="PNO55" s="308"/>
      <c r="PNP55" s="308"/>
      <c r="PNQ55" s="308"/>
      <c r="PNR55" s="308"/>
      <c r="PNS55" s="308"/>
      <c r="PNT55" s="308"/>
      <c r="PNU55" s="308"/>
      <c r="PNV55" s="308"/>
      <c r="PNW55" s="308"/>
      <c r="PNX55" s="308"/>
      <c r="PNY55" s="308"/>
      <c r="PNZ55" s="308"/>
      <c r="POA55" s="308"/>
      <c r="POB55" s="308"/>
      <c r="POC55" s="308"/>
      <c r="POD55" s="308"/>
      <c r="POE55" s="308"/>
      <c r="POF55" s="308"/>
      <c r="POG55" s="308"/>
      <c r="POH55" s="308"/>
      <c r="POI55" s="308"/>
      <c r="POJ55" s="308"/>
      <c r="POK55" s="308"/>
      <c r="POL55" s="308"/>
      <c r="POM55" s="308"/>
      <c r="PON55" s="308"/>
      <c r="POO55" s="308"/>
      <c r="POP55" s="308"/>
      <c r="POQ55" s="308"/>
      <c r="POR55" s="308"/>
      <c r="POS55" s="308"/>
      <c r="POT55" s="308"/>
      <c r="POU55" s="308"/>
      <c r="POV55" s="308"/>
      <c r="POW55" s="308"/>
      <c r="POX55" s="308"/>
      <c r="POY55" s="308"/>
      <c r="POZ55" s="308"/>
      <c r="PPA55" s="308"/>
      <c r="PPB55" s="308"/>
      <c r="PPC55" s="308"/>
      <c r="PPD55" s="308"/>
      <c r="PPE55" s="308"/>
      <c r="PPF55" s="308"/>
      <c r="PPG55" s="308"/>
      <c r="PPH55" s="308"/>
      <c r="PPI55" s="308"/>
      <c r="PPJ55" s="308"/>
      <c r="PPK55" s="308"/>
      <c r="PPL55" s="308"/>
      <c r="PPM55" s="308"/>
      <c r="PPN55" s="308"/>
      <c r="PPO55" s="308"/>
      <c r="PPP55" s="308"/>
      <c r="PPQ55" s="308"/>
      <c r="PPR55" s="308"/>
      <c r="PPS55" s="308"/>
      <c r="PPT55" s="308"/>
      <c r="PPU55" s="308"/>
      <c r="PPV55" s="308"/>
      <c r="PPW55" s="308"/>
      <c r="PPX55" s="308"/>
      <c r="PPY55" s="308"/>
      <c r="PPZ55" s="308"/>
      <c r="PQA55" s="308"/>
      <c r="PQB55" s="308"/>
      <c r="PQC55" s="308"/>
      <c r="PQD55" s="308"/>
      <c r="PQE55" s="308"/>
      <c r="PQF55" s="308"/>
      <c r="PQG55" s="308"/>
      <c r="PQH55" s="308"/>
      <c r="PQI55" s="308"/>
      <c r="PQJ55" s="308"/>
      <c r="PQK55" s="308"/>
      <c r="PQL55" s="308"/>
      <c r="PQM55" s="308"/>
      <c r="PQN55" s="308"/>
      <c r="PQO55" s="308"/>
      <c r="PQP55" s="308"/>
      <c r="PQQ55" s="308"/>
      <c r="PQR55" s="308"/>
      <c r="PQS55" s="308"/>
      <c r="PQT55" s="308"/>
      <c r="PQU55" s="308"/>
      <c r="PQV55" s="308"/>
      <c r="PQW55" s="308"/>
      <c r="PQX55" s="308"/>
      <c r="PQY55" s="308"/>
      <c r="PQZ55" s="308"/>
      <c r="PRA55" s="308"/>
      <c r="PRB55" s="308"/>
      <c r="PRC55" s="308"/>
      <c r="PRD55" s="308"/>
      <c r="PRE55" s="308"/>
      <c r="PRF55" s="308"/>
      <c r="PRG55" s="308"/>
      <c r="PRH55" s="308"/>
      <c r="PRI55" s="308"/>
      <c r="PRJ55" s="308"/>
      <c r="PRK55" s="308"/>
      <c r="PRL55" s="308"/>
      <c r="PRM55" s="308"/>
      <c r="PRN55" s="308"/>
      <c r="PRO55" s="308"/>
      <c r="PRP55" s="308"/>
      <c r="PRQ55" s="308"/>
      <c r="PRR55" s="308"/>
      <c r="PRS55" s="308"/>
      <c r="PRT55" s="308"/>
      <c r="PRU55" s="308"/>
      <c r="PRV55" s="308"/>
      <c r="PRW55" s="308"/>
      <c r="PRX55" s="308"/>
      <c r="PRY55" s="308"/>
      <c r="PRZ55" s="308"/>
      <c r="PSA55" s="308"/>
      <c r="PSB55" s="308"/>
      <c r="PSC55" s="308"/>
      <c r="PSD55" s="308"/>
      <c r="PSE55" s="308"/>
      <c r="PSF55" s="308"/>
      <c r="PSG55" s="308"/>
      <c r="PSH55" s="308"/>
      <c r="PSI55" s="308"/>
      <c r="PSJ55" s="308"/>
      <c r="PSK55" s="308"/>
      <c r="PSL55" s="308"/>
      <c r="PSM55" s="308"/>
      <c r="PSN55" s="308"/>
      <c r="PSO55" s="308"/>
      <c r="PSP55" s="308"/>
      <c r="PSQ55" s="308"/>
      <c r="PSR55" s="308"/>
      <c r="PSS55" s="308"/>
      <c r="PST55" s="308"/>
      <c r="PSU55" s="308"/>
      <c r="PSV55" s="308"/>
      <c r="PSW55" s="308"/>
      <c r="PSX55" s="308"/>
      <c r="PSY55" s="308"/>
      <c r="PSZ55" s="308"/>
      <c r="PTA55" s="308"/>
      <c r="PTB55" s="308"/>
      <c r="PTC55" s="308"/>
      <c r="PTD55" s="308"/>
      <c r="PTE55" s="308"/>
      <c r="PTF55" s="308"/>
      <c r="PTG55" s="308"/>
      <c r="PTH55" s="308"/>
      <c r="PTI55" s="308"/>
      <c r="PTJ55" s="308"/>
      <c r="PTK55" s="308"/>
      <c r="PTL55" s="308"/>
      <c r="PTM55" s="308"/>
      <c r="PTN55" s="308"/>
      <c r="PTO55" s="308"/>
      <c r="PTP55" s="308"/>
      <c r="PTQ55" s="308"/>
      <c r="PTR55" s="308"/>
      <c r="PTS55" s="308"/>
      <c r="PTT55" s="308"/>
      <c r="PTU55" s="308"/>
      <c r="PTV55" s="308"/>
      <c r="PTW55" s="308"/>
      <c r="PTX55" s="308"/>
      <c r="PTY55" s="308"/>
      <c r="PTZ55" s="308"/>
      <c r="PUA55" s="308"/>
      <c r="PUB55" s="308"/>
      <c r="PUC55" s="308"/>
      <c r="PUD55" s="308"/>
      <c r="PUE55" s="308"/>
      <c r="PUF55" s="308"/>
      <c r="PUG55" s="308"/>
      <c r="PUH55" s="308"/>
      <c r="PUI55" s="308"/>
      <c r="PUJ55" s="308"/>
      <c r="PUK55" s="308"/>
      <c r="PUL55" s="308"/>
      <c r="PUM55" s="308"/>
      <c r="PUN55" s="308"/>
      <c r="PUO55" s="308"/>
      <c r="PUP55" s="308"/>
      <c r="PUQ55" s="308"/>
      <c r="PUR55" s="308"/>
      <c r="PUS55" s="308"/>
      <c r="PUT55" s="308"/>
      <c r="PUU55" s="308"/>
      <c r="PUV55" s="308"/>
      <c r="PUW55" s="308"/>
      <c r="PUX55" s="308"/>
      <c r="PUY55" s="308"/>
      <c r="PUZ55" s="308"/>
      <c r="PVA55" s="308"/>
      <c r="PVB55" s="308"/>
      <c r="PVC55" s="308"/>
      <c r="PVD55" s="308"/>
      <c r="PVE55" s="308"/>
      <c r="PVF55" s="308"/>
      <c r="PVG55" s="308"/>
      <c r="PVH55" s="308"/>
      <c r="PVI55" s="308"/>
      <c r="PVJ55" s="308"/>
      <c r="PVK55" s="308"/>
      <c r="PVL55" s="308"/>
      <c r="PVM55" s="308"/>
      <c r="PVN55" s="308"/>
      <c r="PVO55" s="308"/>
      <c r="PVP55" s="308"/>
      <c r="PVQ55" s="308"/>
      <c r="PVR55" s="308"/>
      <c r="PVS55" s="308"/>
      <c r="PVT55" s="308"/>
      <c r="PVU55" s="308"/>
      <c r="PVV55" s="308"/>
      <c r="PVW55" s="308"/>
      <c r="PVX55" s="308"/>
      <c r="PVY55" s="308"/>
      <c r="PVZ55" s="308"/>
      <c r="PWA55" s="308"/>
      <c r="PWB55" s="308"/>
      <c r="PWC55" s="308"/>
      <c r="PWD55" s="308"/>
      <c r="PWE55" s="308"/>
      <c r="PWF55" s="308"/>
      <c r="PWG55" s="308"/>
      <c r="PWH55" s="308"/>
      <c r="PWI55" s="308"/>
      <c r="PWJ55" s="308"/>
      <c r="PWK55" s="308"/>
      <c r="PWL55" s="308"/>
      <c r="PWM55" s="308"/>
      <c r="PWN55" s="308"/>
      <c r="PWO55" s="308"/>
      <c r="PWP55" s="308"/>
      <c r="PWQ55" s="308"/>
      <c r="PWR55" s="308"/>
      <c r="PWS55" s="308"/>
      <c r="PWT55" s="308"/>
      <c r="PWU55" s="308"/>
      <c r="PWV55" s="308"/>
      <c r="PWW55" s="308"/>
      <c r="PWX55" s="308"/>
      <c r="PWY55" s="308"/>
      <c r="PWZ55" s="308"/>
      <c r="PXA55" s="308"/>
      <c r="PXB55" s="308"/>
      <c r="PXC55" s="308"/>
      <c r="PXD55" s="308"/>
      <c r="PXE55" s="308"/>
      <c r="PXF55" s="308"/>
      <c r="PXG55" s="308"/>
      <c r="PXH55" s="308"/>
      <c r="PXI55" s="308"/>
      <c r="PXJ55" s="308"/>
      <c r="PXK55" s="308"/>
      <c r="PXL55" s="308"/>
      <c r="PXM55" s="308"/>
      <c r="PXN55" s="308"/>
      <c r="PXO55" s="308"/>
      <c r="PXP55" s="308"/>
      <c r="PXQ55" s="308"/>
      <c r="PXR55" s="308"/>
      <c r="PXS55" s="308"/>
      <c r="PXT55" s="308"/>
      <c r="PXU55" s="308"/>
      <c r="PXV55" s="308"/>
      <c r="PXW55" s="308"/>
      <c r="PXX55" s="308"/>
      <c r="PXY55" s="308"/>
      <c r="PXZ55" s="308"/>
      <c r="PYA55" s="308"/>
      <c r="PYB55" s="308"/>
      <c r="PYC55" s="308"/>
      <c r="PYD55" s="308"/>
      <c r="PYE55" s="308"/>
      <c r="PYF55" s="308"/>
      <c r="PYG55" s="308"/>
      <c r="PYH55" s="308"/>
      <c r="PYI55" s="308"/>
      <c r="PYJ55" s="308"/>
      <c r="PYK55" s="308"/>
      <c r="PYL55" s="308"/>
      <c r="PYM55" s="308"/>
      <c r="PYN55" s="308"/>
      <c r="PYO55" s="308"/>
      <c r="PYP55" s="308"/>
      <c r="PYQ55" s="308"/>
      <c r="PYR55" s="308"/>
      <c r="PYS55" s="308"/>
      <c r="PYT55" s="308"/>
      <c r="PYU55" s="308"/>
      <c r="PYV55" s="308"/>
      <c r="PYW55" s="308"/>
      <c r="PYX55" s="308"/>
      <c r="PYY55" s="308"/>
      <c r="PYZ55" s="308"/>
      <c r="PZA55" s="308"/>
      <c r="PZB55" s="308"/>
      <c r="PZC55" s="308"/>
      <c r="PZD55" s="308"/>
      <c r="PZE55" s="308"/>
      <c r="PZF55" s="308"/>
      <c r="PZG55" s="308"/>
      <c r="PZH55" s="308"/>
      <c r="PZI55" s="308"/>
      <c r="PZJ55" s="308"/>
      <c r="PZK55" s="308"/>
      <c r="PZL55" s="308"/>
      <c r="PZM55" s="308"/>
      <c r="PZN55" s="308"/>
      <c r="PZO55" s="308"/>
      <c r="PZP55" s="308"/>
      <c r="PZQ55" s="308"/>
      <c r="PZR55" s="308"/>
      <c r="PZS55" s="308"/>
      <c r="PZT55" s="308"/>
      <c r="PZU55" s="308"/>
      <c r="PZV55" s="308"/>
      <c r="PZW55" s="308"/>
      <c r="PZX55" s="308"/>
      <c r="PZY55" s="308"/>
      <c r="PZZ55" s="308"/>
      <c r="QAA55" s="308"/>
      <c r="QAB55" s="308"/>
      <c r="QAC55" s="308"/>
      <c r="QAD55" s="308"/>
      <c r="QAE55" s="308"/>
      <c r="QAF55" s="308"/>
      <c r="QAG55" s="308"/>
      <c r="QAH55" s="308"/>
      <c r="QAI55" s="308"/>
      <c r="QAJ55" s="308"/>
      <c r="QAK55" s="308"/>
      <c r="QAL55" s="308"/>
      <c r="QAM55" s="308"/>
      <c r="QAN55" s="308"/>
      <c r="QAO55" s="308"/>
      <c r="QAP55" s="308"/>
      <c r="QAQ55" s="308"/>
      <c r="QAR55" s="308"/>
      <c r="QAS55" s="308"/>
      <c r="QAT55" s="308"/>
      <c r="QAU55" s="308"/>
      <c r="QAV55" s="308"/>
      <c r="QAW55" s="308"/>
      <c r="QAX55" s="308"/>
      <c r="QAY55" s="308"/>
      <c r="QAZ55" s="308"/>
      <c r="QBA55" s="308"/>
      <c r="QBB55" s="308"/>
      <c r="QBC55" s="308"/>
      <c r="QBD55" s="308"/>
      <c r="QBE55" s="308"/>
      <c r="QBF55" s="308"/>
      <c r="QBG55" s="308"/>
      <c r="QBH55" s="308"/>
      <c r="QBI55" s="308"/>
      <c r="QBJ55" s="308"/>
      <c r="QBK55" s="308"/>
      <c r="QBL55" s="308"/>
      <c r="QBM55" s="308"/>
      <c r="QBN55" s="308"/>
      <c r="QBO55" s="308"/>
      <c r="QBP55" s="308"/>
      <c r="QBQ55" s="308"/>
      <c r="QBR55" s="308"/>
      <c r="QBS55" s="308"/>
      <c r="QBT55" s="308"/>
      <c r="QBU55" s="308"/>
      <c r="QBV55" s="308"/>
      <c r="QBW55" s="308"/>
      <c r="QBX55" s="308"/>
      <c r="QBY55" s="308"/>
      <c r="QBZ55" s="308"/>
      <c r="QCA55" s="308"/>
      <c r="QCB55" s="308"/>
      <c r="QCC55" s="308"/>
      <c r="QCD55" s="308"/>
      <c r="QCE55" s="308"/>
      <c r="QCF55" s="308"/>
      <c r="QCG55" s="308"/>
      <c r="QCH55" s="308"/>
      <c r="QCI55" s="308"/>
      <c r="QCJ55" s="308"/>
      <c r="QCK55" s="308"/>
      <c r="QCL55" s="308"/>
      <c r="QCM55" s="308"/>
      <c r="QCN55" s="308"/>
      <c r="QCO55" s="308"/>
      <c r="QCP55" s="308"/>
      <c r="QCQ55" s="308"/>
      <c r="QCR55" s="308"/>
      <c r="QCS55" s="308"/>
      <c r="QCT55" s="308"/>
      <c r="QCU55" s="308"/>
      <c r="QCV55" s="308"/>
      <c r="QCW55" s="308"/>
      <c r="QCX55" s="308"/>
      <c r="QCY55" s="308"/>
      <c r="QCZ55" s="308"/>
      <c r="QDA55" s="308"/>
      <c r="QDB55" s="308"/>
      <c r="QDC55" s="308"/>
      <c r="QDD55" s="308"/>
      <c r="QDE55" s="308"/>
      <c r="QDF55" s="308"/>
      <c r="QDG55" s="308"/>
      <c r="QDH55" s="308"/>
      <c r="QDI55" s="308"/>
      <c r="QDJ55" s="308"/>
      <c r="QDK55" s="308"/>
      <c r="QDL55" s="308"/>
      <c r="QDM55" s="308"/>
      <c r="QDN55" s="308"/>
      <c r="QDO55" s="308"/>
      <c r="QDP55" s="308"/>
      <c r="QDQ55" s="308"/>
      <c r="QDR55" s="308"/>
      <c r="QDS55" s="308"/>
      <c r="QDT55" s="308"/>
      <c r="QDU55" s="308"/>
      <c r="QDV55" s="308"/>
      <c r="QDW55" s="308"/>
      <c r="QDX55" s="308"/>
      <c r="QDY55" s="308"/>
      <c r="QDZ55" s="308"/>
      <c r="QEA55" s="308"/>
      <c r="QEB55" s="308"/>
      <c r="QEC55" s="308"/>
      <c r="QED55" s="308"/>
      <c r="QEE55" s="308"/>
      <c r="QEF55" s="308"/>
      <c r="QEG55" s="308"/>
      <c r="QEH55" s="308"/>
      <c r="QEI55" s="308"/>
      <c r="QEJ55" s="308"/>
      <c r="QEK55" s="308"/>
      <c r="QEL55" s="308"/>
      <c r="QEM55" s="308"/>
      <c r="QEN55" s="308"/>
      <c r="QEO55" s="308"/>
      <c r="QEP55" s="308"/>
      <c r="QEQ55" s="308"/>
      <c r="QER55" s="308"/>
      <c r="QES55" s="308"/>
      <c r="QET55" s="308"/>
      <c r="QEU55" s="308"/>
      <c r="QEV55" s="308"/>
      <c r="QEW55" s="308"/>
      <c r="QEX55" s="308"/>
      <c r="QEY55" s="308"/>
      <c r="QEZ55" s="308"/>
      <c r="QFA55" s="308"/>
      <c r="QFB55" s="308"/>
      <c r="QFC55" s="308"/>
      <c r="QFD55" s="308"/>
      <c r="QFE55" s="308"/>
      <c r="QFF55" s="308"/>
      <c r="QFG55" s="308"/>
      <c r="QFH55" s="308"/>
      <c r="QFI55" s="308"/>
      <c r="QFJ55" s="308"/>
      <c r="QFK55" s="308"/>
      <c r="QFL55" s="308"/>
      <c r="QFM55" s="308"/>
      <c r="QFN55" s="308"/>
      <c r="QFO55" s="308"/>
      <c r="QFP55" s="308"/>
      <c r="QFQ55" s="308"/>
      <c r="QFR55" s="308"/>
      <c r="QFS55" s="308"/>
      <c r="QFT55" s="308"/>
      <c r="QFU55" s="308"/>
      <c r="QFV55" s="308"/>
      <c r="QFW55" s="308"/>
      <c r="QFX55" s="308"/>
      <c r="QFY55" s="308"/>
      <c r="QFZ55" s="308"/>
      <c r="QGA55" s="308"/>
      <c r="QGB55" s="308"/>
      <c r="QGC55" s="308"/>
      <c r="QGD55" s="308"/>
      <c r="QGE55" s="308"/>
      <c r="QGF55" s="308"/>
      <c r="QGG55" s="308"/>
      <c r="QGH55" s="308"/>
      <c r="QGI55" s="308"/>
      <c r="QGJ55" s="308"/>
      <c r="QGK55" s="308"/>
      <c r="QGL55" s="308"/>
      <c r="QGM55" s="308"/>
      <c r="QGN55" s="308"/>
      <c r="QGO55" s="308"/>
      <c r="QGP55" s="308"/>
      <c r="QGQ55" s="308"/>
      <c r="QGR55" s="308"/>
      <c r="QGS55" s="308"/>
      <c r="QGT55" s="308"/>
      <c r="QGU55" s="308"/>
      <c r="QGV55" s="308"/>
      <c r="QGW55" s="308"/>
      <c r="QGX55" s="308"/>
      <c r="QGY55" s="308"/>
      <c r="QGZ55" s="308"/>
      <c r="QHA55" s="308"/>
      <c r="QHB55" s="308"/>
      <c r="QHC55" s="308"/>
      <c r="QHD55" s="308"/>
      <c r="QHE55" s="308"/>
      <c r="QHF55" s="308"/>
      <c r="QHG55" s="308"/>
      <c r="QHH55" s="308"/>
      <c r="QHI55" s="308"/>
      <c r="QHJ55" s="308"/>
      <c r="QHK55" s="308"/>
      <c r="QHL55" s="308"/>
      <c r="QHM55" s="308"/>
      <c r="QHN55" s="308"/>
      <c r="QHO55" s="308"/>
      <c r="QHP55" s="308"/>
      <c r="QHQ55" s="308"/>
      <c r="QHR55" s="308"/>
      <c r="QHS55" s="308"/>
      <c r="QHT55" s="308"/>
      <c r="QHU55" s="308"/>
      <c r="QHV55" s="308"/>
      <c r="QHW55" s="308"/>
      <c r="QHX55" s="308"/>
      <c r="QHY55" s="308"/>
      <c r="QHZ55" s="308"/>
      <c r="QIA55" s="308"/>
      <c r="QIB55" s="308"/>
      <c r="QIC55" s="308"/>
      <c r="QID55" s="308"/>
      <c r="QIE55" s="308"/>
      <c r="QIF55" s="308"/>
      <c r="QIG55" s="308"/>
      <c r="QIH55" s="308"/>
      <c r="QII55" s="308"/>
      <c r="QIJ55" s="308"/>
      <c r="QIK55" s="308"/>
      <c r="QIL55" s="308"/>
      <c r="QIM55" s="308"/>
      <c r="QIN55" s="308"/>
      <c r="QIO55" s="308"/>
      <c r="QIP55" s="308"/>
      <c r="QIQ55" s="308"/>
      <c r="QIR55" s="308"/>
      <c r="QIS55" s="308"/>
      <c r="QIT55" s="308"/>
      <c r="QIU55" s="308"/>
      <c r="QIV55" s="308"/>
      <c r="QIW55" s="308"/>
      <c r="QIX55" s="308"/>
      <c r="QIY55" s="308"/>
      <c r="QIZ55" s="308"/>
      <c r="QJA55" s="308"/>
      <c r="QJB55" s="308"/>
      <c r="QJC55" s="308"/>
      <c r="QJD55" s="308"/>
      <c r="QJE55" s="308"/>
      <c r="QJF55" s="308"/>
      <c r="QJG55" s="308"/>
      <c r="QJH55" s="308"/>
      <c r="QJI55" s="308"/>
      <c r="QJJ55" s="308"/>
      <c r="QJK55" s="308"/>
      <c r="QJL55" s="308"/>
      <c r="QJM55" s="308"/>
      <c r="QJN55" s="308"/>
      <c r="QJO55" s="308"/>
      <c r="QJP55" s="308"/>
      <c r="QJQ55" s="308"/>
      <c r="QJR55" s="308"/>
      <c r="QJS55" s="308"/>
      <c r="QJT55" s="308"/>
      <c r="QJU55" s="308"/>
      <c r="QJV55" s="308"/>
      <c r="QJW55" s="308"/>
      <c r="QJX55" s="308"/>
      <c r="QJY55" s="308"/>
      <c r="QJZ55" s="308"/>
      <c r="QKA55" s="308"/>
      <c r="QKB55" s="308"/>
      <c r="QKC55" s="308"/>
      <c r="QKD55" s="308"/>
      <c r="QKE55" s="308"/>
      <c r="QKF55" s="308"/>
      <c r="QKG55" s="308"/>
      <c r="QKH55" s="308"/>
      <c r="QKI55" s="308"/>
      <c r="QKJ55" s="308"/>
      <c r="QKK55" s="308"/>
      <c r="QKL55" s="308"/>
      <c r="QKM55" s="308"/>
      <c r="QKN55" s="308"/>
      <c r="QKO55" s="308"/>
      <c r="QKP55" s="308"/>
      <c r="QKQ55" s="308"/>
      <c r="QKR55" s="308"/>
      <c r="QKS55" s="308"/>
      <c r="QKT55" s="308"/>
      <c r="QKU55" s="308"/>
      <c r="QKV55" s="308"/>
      <c r="QKW55" s="308"/>
      <c r="QKX55" s="308"/>
      <c r="QKY55" s="308"/>
      <c r="QKZ55" s="308"/>
      <c r="QLA55" s="308"/>
      <c r="QLB55" s="308"/>
      <c r="QLC55" s="308"/>
      <c r="QLD55" s="308"/>
      <c r="QLE55" s="308"/>
      <c r="QLF55" s="308"/>
      <c r="QLG55" s="308"/>
      <c r="QLH55" s="308"/>
      <c r="QLI55" s="308"/>
      <c r="QLJ55" s="308"/>
      <c r="QLK55" s="308"/>
      <c r="QLL55" s="308"/>
      <c r="QLM55" s="308"/>
      <c r="QLN55" s="308"/>
      <c r="QLO55" s="308"/>
      <c r="QLP55" s="308"/>
      <c r="QLQ55" s="308"/>
      <c r="QLR55" s="308"/>
      <c r="QLS55" s="308"/>
      <c r="QLT55" s="308"/>
      <c r="QLU55" s="308"/>
      <c r="QLV55" s="308"/>
      <c r="QLW55" s="308"/>
      <c r="QLX55" s="308"/>
      <c r="QLY55" s="308"/>
      <c r="QLZ55" s="308"/>
      <c r="QMA55" s="308"/>
      <c r="QMB55" s="308"/>
      <c r="QMC55" s="308"/>
      <c r="QMD55" s="308"/>
      <c r="QME55" s="308"/>
      <c r="QMF55" s="308"/>
      <c r="QMG55" s="308"/>
      <c r="QMH55" s="308"/>
      <c r="QMI55" s="308"/>
      <c r="QMJ55" s="308"/>
      <c r="QMK55" s="308"/>
      <c r="QML55" s="308"/>
      <c r="QMM55" s="308"/>
      <c r="QMN55" s="308"/>
      <c r="QMO55" s="308"/>
      <c r="QMP55" s="308"/>
      <c r="QMQ55" s="308"/>
      <c r="QMR55" s="308"/>
      <c r="QMS55" s="308"/>
      <c r="QMT55" s="308"/>
      <c r="QMU55" s="308"/>
      <c r="QMV55" s="308"/>
      <c r="QMW55" s="308"/>
      <c r="QMX55" s="308"/>
      <c r="QMY55" s="308"/>
      <c r="QMZ55" s="308"/>
      <c r="QNA55" s="308"/>
      <c r="QNB55" s="308"/>
      <c r="QNC55" s="308"/>
      <c r="QND55" s="308"/>
      <c r="QNE55" s="308"/>
      <c r="QNF55" s="308"/>
      <c r="QNG55" s="308"/>
      <c r="QNH55" s="308"/>
      <c r="QNI55" s="308"/>
      <c r="QNJ55" s="308"/>
      <c r="QNK55" s="308"/>
      <c r="QNL55" s="308"/>
      <c r="QNM55" s="308"/>
      <c r="QNN55" s="308"/>
      <c r="QNO55" s="308"/>
      <c r="QNP55" s="308"/>
      <c r="QNQ55" s="308"/>
      <c r="QNR55" s="308"/>
      <c r="QNS55" s="308"/>
      <c r="QNT55" s="308"/>
      <c r="QNU55" s="308"/>
      <c r="QNV55" s="308"/>
      <c r="QNW55" s="308"/>
      <c r="QNX55" s="308"/>
      <c r="QNY55" s="308"/>
      <c r="QNZ55" s="308"/>
      <c r="QOA55" s="308"/>
      <c r="QOB55" s="308"/>
      <c r="QOC55" s="308"/>
      <c r="QOD55" s="308"/>
      <c r="QOE55" s="308"/>
      <c r="QOF55" s="308"/>
      <c r="QOG55" s="308"/>
      <c r="QOH55" s="308"/>
      <c r="QOI55" s="308"/>
      <c r="QOJ55" s="308"/>
      <c r="QOK55" s="308"/>
      <c r="QOL55" s="308"/>
      <c r="QOM55" s="308"/>
      <c r="QON55" s="308"/>
      <c r="QOO55" s="308"/>
      <c r="QOP55" s="308"/>
      <c r="QOQ55" s="308"/>
      <c r="QOR55" s="308"/>
      <c r="QOS55" s="308"/>
      <c r="QOT55" s="308"/>
      <c r="QOU55" s="308"/>
      <c r="QOV55" s="308"/>
      <c r="QOW55" s="308"/>
      <c r="QOX55" s="308"/>
      <c r="QOY55" s="308"/>
      <c r="QOZ55" s="308"/>
      <c r="QPA55" s="308"/>
      <c r="QPB55" s="308"/>
      <c r="QPC55" s="308"/>
      <c r="QPD55" s="308"/>
      <c r="QPE55" s="308"/>
      <c r="QPF55" s="308"/>
      <c r="QPG55" s="308"/>
      <c r="QPH55" s="308"/>
      <c r="QPI55" s="308"/>
      <c r="QPJ55" s="308"/>
      <c r="QPK55" s="308"/>
      <c r="QPL55" s="308"/>
      <c r="QPM55" s="308"/>
      <c r="QPN55" s="308"/>
      <c r="QPO55" s="308"/>
      <c r="QPP55" s="308"/>
      <c r="QPQ55" s="308"/>
      <c r="QPR55" s="308"/>
      <c r="QPS55" s="308"/>
      <c r="QPT55" s="308"/>
      <c r="QPU55" s="308"/>
      <c r="QPV55" s="308"/>
      <c r="QPW55" s="308"/>
      <c r="QPX55" s="308"/>
      <c r="QPY55" s="308"/>
      <c r="QPZ55" s="308"/>
      <c r="QQA55" s="308"/>
      <c r="QQB55" s="308"/>
      <c r="QQC55" s="308"/>
      <c r="QQD55" s="308"/>
      <c r="QQE55" s="308"/>
      <c r="QQF55" s="308"/>
      <c r="QQG55" s="308"/>
      <c r="QQH55" s="308"/>
      <c r="QQI55" s="308"/>
      <c r="QQJ55" s="308"/>
      <c r="QQK55" s="308"/>
      <c r="QQL55" s="308"/>
      <c r="QQM55" s="308"/>
      <c r="QQN55" s="308"/>
      <c r="QQO55" s="308"/>
      <c r="QQP55" s="308"/>
      <c r="QQQ55" s="308"/>
      <c r="QQR55" s="308"/>
      <c r="QQS55" s="308"/>
      <c r="QQT55" s="308"/>
      <c r="QQU55" s="308"/>
      <c r="QQV55" s="308"/>
      <c r="QQW55" s="308"/>
      <c r="QQX55" s="308"/>
      <c r="QQY55" s="308"/>
      <c r="QQZ55" s="308"/>
      <c r="QRA55" s="308"/>
      <c r="QRB55" s="308"/>
      <c r="QRC55" s="308"/>
      <c r="QRD55" s="308"/>
      <c r="QRE55" s="308"/>
      <c r="QRF55" s="308"/>
      <c r="QRG55" s="308"/>
      <c r="QRH55" s="308"/>
      <c r="QRI55" s="308"/>
      <c r="QRJ55" s="308"/>
      <c r="QRK55" s="308"/>
      <c r="QRL55" s="308"/>
      <c r="QRM55" s="308"/>
      <c r="QRN55" s="308"/>
      <c r="QRO55" s="308"/>
      <c r="QRP55" s="308"/>
      <c r="QRQ55" s="308"/>
      <c r="QRR55" s="308"/>
      <c r="QRS55" s="308"/>
      <c r="QRT55" s="308"/>
      <c r="QRU55" s="308"/>
      <c r="QRV55" s="308"/>
      <c r="QRW55" s="308"/>
      <c r="QRX55" s="308"/>
      <c r="QRY55" s="308"/>
      <c r="QRZ55" s="308"/>
      <c r="QSA55" s="308"/>
      <c r="QSB55" s="308"/>
      <c r="QSC55" s="308"/>
      <c r="QSD55" s="308"/>
      <c r="QSE55" s="308"/>
      <c r="QSF55" s="308"/>
      <c r="QSG55" s="308"/>
      <c r="QSH55" s="308"/>
      <c r="QSI55" s="308"/>
      <c r="QSJ55" s="308"/>
      <c r="QSK55" s="308"/>
      <c r="QSL55" s="308"/>
      <c r="QSM55" s="308"/>
      <c r="QSN55" s="308"/>
      <c r="QSO55" s="308"/>
      <c r="QSP55" s="308"/>
      <c r="QSQ55" s="308"/>
      <c r="QSR55" s="308"/>
      <c r="QSS55" s="308"/>
      <c r="QST55" s="308"/>
      <c r="QSU55" s="308"/>
      <c r="QSV55" s="308"/>
      <c r="QSW55" s="308"/>
      <c r="QSX55" s="308"/>
      <c r="QSY55" s="308"/>
      <c r="QSZ55" s="308"/>
      <c r="QTA55" s="308"/>
      <c r="QTB55" s="308"/>
      <c r="QTC55" s="308"/>
      <c r="QTD55" s="308"/>
      <c r="QTE55" s="308"/>
      <c r="QTF55" s="308"/>
      <c r="QTG55" s="308"/>
      <c r="QTH55" s="308"/>
      <c r="QTI55" s="308"/>
      <c r="QTJ55" s="308"/>
      <c r="QTK55" s="308"/>
      <c r="QTL55" s="308"/>
      <c r="QTM55" s="308"/>
      <c r="QTN55" s="308"/>
      <c r="QTO55" s="308"/>
      <c r="QTP55" s="308"/>
      <c r="QTQ55" s="308"/>
      <c r="QTR55" s="308"/>
      <c r="QTS55" s="308"/>
      <c r="QTT55" s="308"/>
      <c r="QTU55" s="308"/>
      <c r="QTV55" s="308"/>
      <c r="QTW55" s="308"/>
      <c r="QTX55" s="308"/>
      <c r="QTY55" s="308"/>
      <c r="QTZ55" s="308"/>
      <c r="QUA55" s="308"/>
      <c r="QUB55" s="308"/>
      <c r="QUC55" s="308"/>
      <c r="QUD55" s="308"/>
      <c r="QUE55" s="308"/>
      <c r="QUF55" s="308"/>
      <c r="QUG55" s="308"/>
      <c r="QUH55" s="308"/>
      <c r="QUI55" s="308"/>
      <c r="QUJ55" s="308"/>
      <c r="QUK55" s="308"/>
      <c r="QUL55" s="308"/>
      <c r="QUM55" s="308"/>
      <c r="QUN55" s="308"/>
      <c r="QUO55" s="308"/>
      <c r="QUP55" s="308"/>
      <c r="QUQ55" s="308"/>
      <c r="QUR55" s="308"/>
      <c r="QUS55" s="308"/>
      <c r="QUT55" s="308"/>
      <c r="QUU55" s="308"/>
      <c r="QUV55" s="308"/>
      <c r="QUW55" s="308"/>
      <c r="QUX55" s="308"/>
      <c r="QUY55" s="308"/>
      <c r="QUZ55" s="308"/>
      <c r="QVA55" s="308"/>
      <c r="QVB55" s="308"/>
      <c r="QVC55" s="308"/>
      <c r="QVD55" s="308"/>
      <c r="QVE55" s="308"/>
      <c r="QVF55" s="308"/>
      <c r="QVG55" s="308"/>
      <c r="QVH55" s="308"/>
      <c r="QVI55" s="308"/>
      <c r="QVJ55" s="308"/>
      <c r="QVK55" s="308"/>
      <c r="QVL55" s="308"/>
      <c r="QVM55" s="308"/>
      <c r="QVN55" s="308"/>
      <c r="QVO55" s="308"/>
      <c r="QVP55" s="308"/>
      <c r="QVQ55" s="308"/>
      <c r="QVR55" s="308"/>
      <c r="QVS55" s="308"/>
      <c r="QVT55" s="308"/>
      <c r="QVU55" s="308"/>
      <c r="QVV55" s="308"/>
      <c r="QVW55" s="308"/>
      <c r="QVX55" s="308"/>
      <c r="QVY55" s="308"/>
      <c r="QVZ55" s="308"/>
      <c r="QWA55" s="308"/>
      <c r="QWB55" s="308"/>
      <c r="QWC55" s="308"/>
      <c r="QWD55" s="308"/>
      <c r="QWE55" s="308"/>
      <c r="QWF55" s="308"/>
      <c r="QWG55" s="308"/>
      <c r="QWH55" s="308"/>
      <c r="QWI55" s="308"/>
      <c r="QWJ55" s="308"/>
      <c r="QWK55" s="308"/>
      <c r="QWL55" s="308"/>
      <c r="QWM55" s="308"/>
      <c r="QWN55" s="308"/>
      <c r="QWO55" s="308"/>
      <c r="QWP55" s="308"/>
      <c r="QWQ55" s="308"/>
      <c r="QWR55" s="308"/>
      <c r="QWS55" s="308"/>
      <c r="QWT55" s="308"/>
      <c r="QWU55" s="308"/>
      <c r="QWV55" s="308"/>
      <c r="QWW55" s="308"/>
      <c r="QWX55" s="308"/>
      <c r="QWY55" s="308"/>
      <c r="QWZ55" s="308"/>
      <c r="QXA55" s="308"/>
      <c r="QXB55" s="308"/>
      <c r="QXC55" s="308"/>
      <c r="QXD55" s="308"/>
      <c r="QXE55" s="308"/>
      <c r="QXF55" s="308"/>
      <c r="QXG55" s="308"/>
      <c r="QXH55" s="308"/>
      <c r="QXI55" s="308"/>
      <c r="QXJ55" s="308"/>
      <c r="QXK55" s="308"/>
      <c r="QXL55" s="308"/>
      <c r="QXM55" s="308"/>
      <c r="QXN55" s="308"/>
      <c r="QXO55" s="308"/>
      <c r="QXP55" s="308"/>
      <c r="QXQ55" s="308"/>
      <c r="QXR55" s="308"/>
      <c r="QXS55" s="308"/>
      <c r="QXT55" s="308"/>
      <c r="QXU55" s="308"/>
      <c r="QXV55" s="308"/>
      <c r="QXW55" s="308"/>
      <c r="QXX55" s="308"/>
      <c r="QXY55" s="308"/>
      <c r="QXZ55" s="308"/>
      <c r="QYA55" s="308"/>
      <c r="QYB55" s="308"/>
      <c r="QYC55" s="308"/>
      <c r="QYD55" s="308"/>
      <c r="QYE55" s="308"/>
      <c r="QYF55" s="308"/>
      <c r="QYG55" s="308"/>
      <c r="QYH55" s="308"/>
      <c r="QYI55" s="308"/>
      <c r="QYJ55" s="308"/>
      <c r="QYK55" s="308"/>
      <c r="QYL55" s="308"/>
      <c r="QYM55" s="308"/>
      <c r="QYN55" s="308"/>
      <c r="QYO55" s="308"/>
      <c r="QYP55" s="308"/>
      <c r="QYQ55" s="308"/>
      <c r="QYR55" s="308"/>
      <c r="QYS55" s="308"/>
      <c r="QYT55" s="308"/>
      <c r="QYU55" s="308"/>
      <c r="QYV55" s="308"/>
      <c r="QYW55" s="308"/>
      <c r="QYX55" s="308"/>
      <c r="QYY55" s="308"/>
      <c r="QYZ55" s="308"/>
      <c r="QZA55" s="308"/>
      <c r="QZB55" s="308"/>
      <c r="QZC55" s="308"/>
      <c r="QZD55" s="308"/>
      <c r="QZE55" s="308"/>
      <c r="QZF55" s="308"/>
      <c r="QZG55" s="308"/>
      <c r="QZH55" s="308"/>
      <c r="QZI55" s="308"/>
      <c r="QZJ55" s="308"/>
      <c r="QZK55" s="308"/>
      <c r="QZL55" s="308"/>
      <c r="QZM55" s="308"/>
      <c r="QZN55" s="308"/>
      <c r="QZO55" s="308"/>
      <c r="QZP55" s="308"/>
      <c r="QZQ55" s="308"/>
      <c r="QZR55" s="308"/>
      <c r="QZS55" s="308"/>
      <c r="QZT55" s="308"/>
      <c r="QZU55" s="308"/>
      <c r="QZV55" s="308"/>
      <c r="QZW55" s="308"/>
      <c r="QZX55" s="308"/>
      <c r="QZY55" s="308"/>
      <c r="QZZ55" s="308"/>
      <c r="RAA55" s="308"/>
      <c r="RAB55" s="308"/>
      <c r="RAC55" s="308"/>
      <c r="RAD55" s="308"/>
      <c r="RAE55" s="308"/>
      <c r="RAF55" s="308"/>
      <c r="RAG55" s="308"/>
      <c r="RAH55" s="308"/>
      <c r="RAI55" s="308"/>
      <c r="RAJ55" s="308"/>
      <c r="RAK55" s="308"/>
      <c r="RAL55" s="308"/>
      <c r="RAM55" s="308"/>
      <c r="RAN55" s="308"/>
      <c r="RAO55" s="308"/>
      <c r="RAP55" s="308"/>
      <c r="RAQ55" s="308"/>
      <c r="RAR55" s="308"/>
      <c r="RAS55" s="308"/>
      <c r="RAT55" s="308"/>
      <c r="RAU55" s="308"/>
      <c r="RAV55" s="308"/>
      <c r="RAW55" s="308"/>
      <c r="RAX55" s="308"/>
      <c r="RAY55" s="308"/>
      <c r="RAZ55" s="308"/>
      <c r="RBA55" s="308"/>
      <c r="RBB55" s="308"/>
      <c r="RBC55" s="308"/>
      <c r="RBD55" s="308"/>
      <c r="RBE55" s="308"/>
      <c r="RBF55" s="308"/>
      <c r="RBG55" s="308"/>
      <c r="RBH55" s="308"/>
      <c r="RBI55" s="308"/>
      <c r="RBJ55" s="308"/>
      <c r="RBK55" s="308"/>
      <c r="RBL55" s="308"/>
      <c r="RBM55" s="308"/>
      <c r="RBN55" s="308"/>
      <c r="RBO55" s="308"/>
      <c r="RBP55" s="308"/>
      <c r="RBQ55" s="308"/>
      <c r="RBR55" s="308"/>
      <c r="RBS55" s="308"/>
      <c r="RBT55" s="308"/>
      <c r="RBU55" s="308"/>
      <c r="RBV55" s="308"/>
      <c r="RBW55" s="308"/>
      <c r="RBX55" s="308"/>
      <c r="RBY55" s="308"/>
      <c r="RBZ55" s="308"/>
      <c r="RCA55" s="308"/>
      <c r="RCB55" s="308"/>
      <c r="RCC55" s="308"/>
      <c r="RCD55" s="308"/>
      <c r="RCE55" s="308"/>
      <c r="RCF55" s="308"/>
      <c r="RCG55" s="308"/>
      <c r="RCH55" s="308"/>
      <c r="RCI55" s="308"/>
      <c r="RCJ55" s="308"/>
      <c r="RCK55" s="308"/>
      <c r="RCL55" s="308"/>
      <c r="RCM55" s="308"/>
      <c r="RCN55" s="308"/>
      <c r="RCO55" s="308"/>
      <c r="RCP55" s="308"/>
      <c r="RCQ55" s="308"/>
      <c r="RCR55" s="308"/>
      <c r="RCS55" s="308"/>
      <c r="RCT55" s="308"/>
      <c r="RCU55" s="308"/>
      <c r="RCV55" s="308"/>
      <c r="RCW55" s="308"/>
      <c r="RCX55" s="308"/>
      <c r="RCY55" s="308"/>
      <c r="RCZ55" s="308"/>
      <c r="RDA55" s="308"/>
      <c r="RDB55" s="308"/>
      <c r="RDC55" s="308"/>
      <c r="RDD55" s="308"/>
      <c r="RDE55" s="308"/>
      <c r="RDF55" s="308"/>
      <c r="RDG55" s="308"/>
      <c r="RDH55" s="308"/>
      <c r="RDI55" s="308"/>
      <c r="RDJ55" s="308"/>
      <c r="RDK55" s="308"/>
      <c r="RDL55" s="308"/>
      <c r="RDM55" s="308"/>
      <c r="RDN55" s="308"/>
      <c r="RDO55" s="308"/>
      <c r="RDP55" s="308"/>
      <c r="RDQ55" s="308"/>
      <c r="RDR55" s="308"/>
      <c r="RDS55" s="308"/>
      <c r="RDT55" s="308"/>
      <c r="RDU55" s="308"/>
      <c r="RDV55" s="308"/>
      <c r="RDW55" s="308"/>
      <c r="RDX55" s="308"/>
      <c r="RDY55" s="308"/>
      <c r="RDZ55" s="308"/>
      <c r="REA55" s="308"/>
      <c r="REB55" s="308"/>
      <c r="REC55" s="308"/>
      <c r="RED55" s="308"/>
      <c r="REE55" s="308"/>
      <c r="REF55" s="308"/>
      <c r="REG55" s="308"/>
      <c r="REH55" s="308"/>
      <c r="REI55" s="308"/>
      <c r="REJ55" s="308"/>
      <c r="REK55" s="308"/>
      <c r="REL55" s="308"/>
      <c r="REM55" s="308"/>
      <c r="REN55" s="308"/>
      <c r="REO55" s="308"/>
      <c r="REP55" s="308"/>
      <c r="REQ55" s="308"/>
      <c r="RER55" s="308"/>
      <c r="RES55" s="308"/>
      <c r="RET55" s="308"/>
      <c r="REU55" s="308"/>
      <c r="REV55" s="308"/>
      <c r="REW55" s="308"/>
      <c r="REX55" s="308"/>
      <c r="REY55" s="308"/>
      <c r="REZ55" s="308"/>
      <c r="RFA55" s="308"/>
      <c r="RFB55" s="308"/>
      <c r="RFC55" s="308"/>
      <c r="RFD55" s="308"/>
      <c r="RFE55" s="308"/>
      <c r="RFF55" s="308"/>
      <c r="RFG55" s="308"/>
      <c r="RFH55" s="308"/>
      <c r="RFI55" s="308"/>
      <c r="RFJ55" s="308"/>
      <c r="RFK55" s="308"/>
      <c r="RFL55" s="308"/>
      <c r="RFM55" s="308"/>
      <c r="RFN55" s="308"/>
      <c r="RFO55" s="308"/>
      <c r="RFP55" s="308"/>
      <c r="RFQ55" s="308"/>
      <c r="RFR55" s="308"/>
      <c r="RFS55" s="308"/>
      <c r="RFT55" s="308"/>
      <c r="RFU55" s="308"/>
      <c r="RFV55" s="308"/>
      <c r="RFW55" s="308"/>
      <c r="RFX55" s="308"/>
      <c r="RFY55" s="308"/>
      <c r="RFZ55" s="308"/>
      <c r="RGA55" s="308"/>
      <c r="RGB55" s="308"/>
      <c r="RGC55" s="308"/>
      <c r="RGD55" s="308"/>
      <c r="RGE55" s="308"/>
      <c r="RGF55" s="308"/>
      <c r="RGG55" s="308"/>
      <c r="RGH55" s="308"/>
      <c r="RGI55" s="308"/>
      <c r="RGJ55" s="308"/>
      <c r="RGK55" s="308"/>
      <c r="RGL55" s="308"/>
      <c r="RGM55" s="308"/>
      <c r="RGN55" s="308"/>
      <c r="RGO55" s="308"/>
      <c r="RGP55" s="308"/>
      <c r="RGQ55" s="308"/>
      <c r="RGR55" s="308"/>
      <c r="RGS55" s="308"/>
      <c r="RGT55" s="308"/>
      <c r="RGU55" s="308"/>
      <c r="RGV55" s="308"/>
      <c r="RGW55" s="308"/>
      <c r="RGX55" s="308"/>
      <c r="RGY55" s="308"/>
      <c r="RGZ55" s="308"/>
      <c r="RHA55" s="308"/>
      <c r="RHB55" s="308"/>
      <c r="RHC55" s="308"/>
      <c r="RHD55" s="308"/>
      <c r="RHE55" s="308"/>
      <c r="RHF55" s="308"/>
      <c r="RHG55" s="308"/>
      <c r="RHH55" s="308"/>
      <c r="RHI55" s="308"/>
      <c r="RHJ55" s="308"/>
      <c r="RHK55" s="308"/>
      <c r="RHL55" s="308"/>
      <c r="RHM55" s="308"/>
      <c r="RHN55" s="308"/>
      <c r="RHO55" s="308"/>
      <c r="RHP55" s="308"/>
      <c r="RHQ55" s="308"/>
      <c r="RHR55" s="308"/>
      <c r="RHS55" s="308"/>
      <c r="RHT55" s="308"/>
      <c r="RHU55" s="308"/>
      <c r="RHV55" s="308"/>
      <c r="RHW55" s="308"/>
      <c r="RHX55" s="308"/>
      <c r="RHY55" s="308"/>
      <c r="RHZ55" s="308"/>
      <c r="RIA55" s="308"/>
      <c r="RIB55" s="308"/>
      <c r="RIC55" s="308"/>
      <c r="RID55" s="308"/>
      <c r="RIE55" s="308"/>
      <c r="RIF55" s="308"/>
      <c r="RIG55" s="308"/>
      <c r="RIH55" s="308"/>
      <c r="RII55" s="308"/>
      <c r="RIJ55" s="308"/>
      <c r="RIK55" s="308"/>
      <c r="RIL55" s="308"/>
      <c r="RIM55" s="308"/>
      <c r="RIN55" s="308"/>
      <c r="RIO55" s="308"/>
      <c r="RIP55" s="308"/>
      <c r="RIQ55" s="308"/>
      <c r="RIR55" s="308"/>
      <c r="RIS55" s="308"/>
      <c r="RIT55" s="308"/>
      <c r="RIU55" s="308"/>
      <c r="RIV55" s="308"/>
      <c r="RIW55" s="308"/>
      <c r="RIX55" s="308"/>
      <c r="RIY55" s="308"/>
      <c r="RIZ55" s="308"/>
      <c r="RJA55" s="308"/>
      <c r="RJB55" s="308"/>
      <c r="RJC55" s="308"/>
      <c r="RJD55" s="308"/>
      <c r="RJE55" s="308"/>
      <c r="RJF55" s="308"/>
      <c r="RJG55" s="308"/>
      <c r="RJH55" s="308"/>
      <c r="RJI55" s="308"/>
      <c r="RJJ55" s="308"/>
      <c r="RJK55" s="308"/>
      <c r="RJL55" s="308"/>
      <c r="RJM55" s="308"/>
      <c r="RJN55" s="308"/>
      <c r="RJO55" s="308"/>
      <c r="RJP55" s="308"/>
      <c r="RJQ55" s="308"/>
      <c r="RJR55" s="308"/>
      <c r="RJS55" s="308"/>
      <c r="RJT55" s="308"/>
      <c r="RJU55" s="308"/>
      <c r="RJV55" s="308"/>
      <c r="RJW55" s="308"/>
      <c r="RJX55" s="308"/>
      <c r="RJY55" s="308"/>
      <c r="RJZ55" s="308"/>
      <c r="RKA55" s="308"/>
      <c r="RKB55" s="308"/>
      <c r="RKC55" s="308"/>
      <c r="RKD55" s="308"/>
      <c r="RKE55" s="308"/>
      <c r="RKF55" s="308"/>
      <c r="RKG55" s="308"/>
      <c r="RKH55" s="308"/>
      <c r="RKI55" s="308"/>
      <c r="RKJ55" s="308"/>
      <c r="RKK55" s="308"/>
      <c r="RKL55" s="308"/>
      <c r="RKM55" s="308"/>
      <c r="RKN55" s="308"/>
      <c r="RKO55" s="308"/>
      <c r="RKP55" s="308"/>
      <c r="RKQ55" s="308"/>
      <c r="RKR55" s="308"/>
      <c r="RKS55" s="308"/>
      <c r="RKT55" s="308"/>
      <c r="RKU55" s="308"/>
      <c r="RKV55" s="308"/>
      <c r="RKW55" s="308"/>
      <c r="RKX55" s="308"/>
      <c r="RKY55" s="308"/>
      <c r="RKZ55" s="308"/>
      <c r="RLA55" s="308"/>
      <c r="RLB55" s="308"/>
      <c r="RLC55" s="308"/>
      <c r="RLD55" s="308"/>
      <c r="RLE55" s="308"/>
      <c r="RLF55" s="308"/>
      <c r="RLG55" s="308"/>
      <c r="RLH55" s="308"/>
      <c r="RLI55" s="308"/>
      <c r="RLJ55" s="308"/>
      <c r="RLK55" s="308"/>
      <c r="RLL55" s="308"/>
      <c r="RLM55" s="308"/>
      <c r="RLN55" s="308"/>
      <c r="RLO55" s="308"/>
      <c r="RLP55" s="308"/>
      <c r="RLQ55" s="308"/>
      <c r="RLR55" s="308"/>
      <c r="RLS55" s="308"/>
      <c r="RLT55" s="308"/>
      <c r="RLU55" s="308"/>
      <c r="RLV55" s="308"/>
      <c r="RLW55" s="308"/>
      <c r="RLX55" s="308"/>
      <c r="RLY55" s="308"/>
      <c r="RLZ55" s="308"/>
      <c r="RMA55" s="308"/>
      <c r="RMB55" s="308"/>
      <c r="RMC55" s="308"/>
      <c r="RMD55" s="308"/>
      <c r="RME55" s="308"/>
      <c r="RMF55" s="308"/>
      <c r="RMG55" s="308"/>
      <c r="RMH55" s="308"/>
      <c r="RMI55" s="308"/>
      <c r="RMJ55" s="308"/>
      <c r="RMK55" s="308"/>
      <c r="RML55" s="308"/>
      <c r="RMM55" s="308"/>
      <c r="RMN55" s="308"/>
      <c r="RMO55" s="308"/>
      <c r="RMP55" s="308"/>
      <c r="RMQ55" s="308"/>
      <c r="RMR55" s="308"/>
      <c r="RMS55" s="308"/>
      <c r="RMT55" s="308"/>
      <c r="RMU55" s="308"/>
      <c r="RMV55" s="308"/>
      <c r="RMW55" s="308"/>
      <c r="RMX55" s="308"/>
      <c r="RMY55" s="308"/>
      <c r="RMZ55" s="308"/>
      <c r="RNA55" s="308"/>
      <c r="RNB55" s="308"/>
      <c r="RNC55" s="308"/>
      <c r="RND55" s="308"/>
      <c r="RNE55" s="308"/>
      <c r="RNF55" s="308"/>
      <c r="RNG55" s="308"/>
      <c r="RNH55" s="308"/>
      <c r="RNI55" s="308"/>
      <c r="RNJ55" s="308"/>
      <c r="RNK55" s="308"/>
      <c r="RNL55" s="308"/>
      <c r="RNM55" s="308"/>
      <c r="RNN55" s="308"/>
      <c r="RNO55" s="308"/>
      <c r="RNP55" s="308"/>
      <c r="RNQ55" s="308"/>
      <c r="RNR55" s="308"/>
      <c r="RNS55" s="308"/>
      <c r="RNT55" s="308"/>
      <c r="RNU55" s="308"/>
      <c r="RNV55" s="308"/>
      <c r="RNW55" s="308"/>
      <c r="RNX55" s="308"/>
      <c r="RNY55" s="308"/>
      <c r="RNZ55" s="308"/>
      <c r="ROA55" s="308"/>
      <c r="ROB55" s="308"/>
      <c r="ROC55" s="308"/>
      <c r="ROD55" s="308"/>
      <c r="ROE55" s="308"/>
      <c r="ROF55" s="308"/>
      <c r="ROG55" s="308"/>
      <c r="ROH55" s="308"/>
      <c r="ROI55" s="308"/>
      <c r="ROJ55" s="308"/>
      <c r="ROK55" s="308"/>
      <c r="ROL55" s="308"/>
      <c r="ROM55" s="308"/>
      <c r="RON55" s="308"/>
      <c r="ROO55" s="308"/>
      <c r="ROP55" s="308"/>
      <c r="ROQ55" s="308"/>
      <c r="ROR55" s="308"/>
      <c r="ROS55" s="308"/>
      <c r="ROT55" s="308"/>
      <c r="ROU55" s="308"/>
      <c r="ROV55" s="308"/>
      <c r="ROW55" s="308"/>
      <c r="ROX55" s="308"/>
      <c r="ROY55" s="308"/>
      <c r="ROZ55" s="308"/>
      <c r="RPA55" s="308"/>
      <c r="RPB55" s="308"/>
      <c r="RPC55" s="308"/>
      <c r="RPD55" s="308"/>
      <c r="RPE55" s="308"/>
      <c r="RPF55" s="308"/>
      <c r="RPG55" s="308"/>
      <c r="RPH55" s="308"/>
      <c r="RPI55" s="308"/>
      <c r="RPJ55" s="308"/>
      <c r="RPK55" s="308"/>
      <c r="RPL55" s="308"/>
      <c r="RPM55" s="308"/>
      <c r="RPN55" s="308"/>
      <c r="RPO55" s="308"/>
      <c r="RPP55" s="308"/>
      <c r="RPQ55" s="308"/>
      <c r="RPR55" s="308"/>
      <c r="RPS55" s="308"/>
      <c r="RPT55" s="308"/>
      <c r="RPU55" s="308"/>
      <c r="RPV55" s="308"/>
      <c r="RPW55" s="308"/>
      <c r="RPX55" s="308"/>
      <c r="RPY55" s="308"/>
      <c r="RPZ55" s="308"/>
      <c r="RQA55" s="308"/>
      <c r="RQB55" s="308"/>
      <c r="RQC55" s="308"/>
      <c r="RQD55" s="308"/>
      <c r="RQE55" s="308"/>
      <c r="RQF55" s="308"/>
      <c r="RQG55" s="308"/>
      <c r="RQH55" s="308"/>
      <c r="RQI55" s="308"/>
      <c r="RQJ55" s="308"/>
      <c r="RQK55" s="308"/>
      <c r="RQL55" s="308"/>
      <c r="RQM55" s="308"/>
      <c r="RQN55" s="308"/>
      <c r="RQO55" s="308"/>
      <c r="RQP55" s="308"/>
      <c r="RQQ55" s="308"/>
      <c r="RQR55" s="308"/>
      <c r="RQS55" s="308"/>
      <c r="RQT55" s="308"/>
      <c r="RQU55" s="308"/>
      <c r="RQV55" s="308"/>
      <c r="RQW55" s="308"/>
      <c r="RQX55" s="308"/>
      <c r="RQY55" s="308"/>
      <c r="RQZ55" s="308"/>
      <c r="RRA55" s="308"/>
      <c r="RRB55" s="308"/>
      <c r="RRC55" s="308"/>
      <c r="RRD55" s="308"/>
      <c r="RRE55" s="308"/>
      <c r="RRF55" s="308"/>
      <c r="RRG55" s="308"/>
      <c r="RRH55" s="308"/>
      <c r="RRI55" s="308"/>
      <c r="RRJ55" s="308"/>
      <c r="RRK55" s="308"/>
      <c r="RRL55" s="308"/>
      <c r="RRM55" s="308"/>
      <c r="RRN55" s="308"/>
      <c r="RRO55" s="308"/>
      <c r="RRP55" s="308"/>
      <c r="RRQ55" s="308"/>
      <c r="RRR55" s="308"/>
      <c r="RRS55" s="308"/>
      <c r="RRT55" s="308"/>
      <c r="RRU55" s="308"/>
      <c r="RRV55" s="308"/>
      <c r="RRW55" s="308"/>
      <c r="RRX55" s="308"/>
      <c r="RRY55" s="308"/>
      <c r="RRZ55" s="308"/>
      <c r="RSA55" s="308"/>
      <c r="RSB55" s="308"/>
      <c r="RSC55" s="308"/>
      <c r="RSD55" s="308"/>
      <c r="RSE55" s="308"/>
      <c r="RSF55" s="308"/>
      <c r="RSG55" s="308"/>
      <c r="RSH55" s="308"/>
      <c r="RSI55" s="308"/>
      <c r="RSJ55" s="308"/>
      <c r="RSK55" s="308"/>
      <c r="RSL55" s="308"/>
      <c r="RSM55" s="308"/>
      <c r="RSN55" s="308"/>
      <c r="RSO55" s="308"/>
      <c r="RSP55" s="308"/>
      <c r="RSQ55" s="308"/>
      <c r="RSR55" s="308"/>
      <c r="RSS55" s="308"/>
      <c r="RST55" s="308"/>
      <c r="RSU55" s="308"/>
      <c r="RSV55" s="308"/>
      <c r="RSW55" s="308"/>
      <c r="RSX55" s="308"/>
      <c r="RSY55" s="308"/>
      <c r="RSZ55" s="308"/>
      <c r="RTA55" s="308"/>
      <c r="RTB55" s="308"/>
      <c r="RTC55" s="308"/>
      <c r="RTD55" s="308"/>
      <c r="RTE55" s="308"/>
      <c r="RTF55" s="308"/>
      <c r="RTG55" s="308"/>
      <c r="RTH55" s="308"/>
      <c r="RTI55" s="308"/>
      <c r="RTJ55" s="308"/>
      <c r="RTK55" s="308"/>
      <c r="RTL55" s="308"/>
      <c r="RTM55" s="308"/>
      <c r="RTN55" s="308"/>
      <c r="RTO55" s="308"/>
      <c r="RTP55" s="308"/>
      <c r="RTQ55" s="308"/>
      <c r="RTR55" s="308"/>
      <c r="RTS55" s="308"/>
      <c r="RTT55" s="308"/>
      <c r="RTU55" s="308"/>
      <c r="RTV55" s="308"/>
      <c r="RTW55" s="308"/>
      <c r="RTX55" s="308"/>
      <c r="RTY55" s="308"/>
      <c r="RTZ55" s="308"/>
      <c r="RUA55" s="308"/>
      <c r="RUB55" s="308"/>
      <c r="RUC55" s="308"/>
      <c r="RUD55" s="308"/>
      <c r="RUE55" s="308"/>
      <c r="RUF55" s="308"/>
      <c r="RUG55" s="308"/>
      <c r="RUH55" s="308"/>
      <c r="RUI55" s="308"/>
      <c r="RUJ55" s="308"/>
      <c r="RUK55" s="308"/>
      <c r="RUL55" s="308"/>
      <c r="RUM55" s="308"/>
      <c r="RUN55" s="308"/>
      <c r="RUO55" s="308"/>
      <c r="RUP55" s="308"/>
      <c r="RUQ55" s="308"/>
      <c r="RUR55" s="308"/>
      <c r="RUS55" s="308"/>
      <c r="RUT55" s="308"/>
      <c r="RUU55" s="308"/>
      <c r="RUV55" s="308"/>
      <c r="RUW55" s="308"/>
      <c r="RUX55" s="308"/>
      <c r="RUY55" s="308"/>
      <c r="RUZ55" s="308"/>
      <c r="RVA55" s="308"/>
      <c r="RVB55" s="308"/>
      <c r="RVC55" s="308"/>
      <c r="RVD55" s="308"/>
      <c r="RVE55" s="308"/>
      <c r="RVF55" s="308"/>
      <c r="RVG55" s="308"/>
      <c r="RVH55" s="308"/>
      <c r="RVI55" s="308"/>
      <c r="RVJ55" s="308"/>
      <c r="RVK55" s="308"/>
      <c r="RVL55" s="308"/>
      <c r="RVM55" s="308"/>
      <c r="RVN55" s="308"/>
      <c r="RVO55" s="308"/>
      <c r="RVP55" s="308"/>
      <c r="RVQ55" s="308"/>
      <c r="RVR55" s="308"/>
      <c r="RVS55" s="308"/>
      <c r="RVT55" s="308"/>
      <c r="RVU55" s="308"/>
      <c r="RVV55" s="308"/>
      <c r="RVW55" s="308"/>
      <c r="RVX55" s="308"/>
      <c r="RVY55" s="308"/>
      <c r="RVZ55" s="308"/>
      <c r="RWA55" s="308"/>
      <c r="RWB55" s="308"/>
      <c r="RWC55" s="308"/>
      <c r="RWD55" s="308"/>
      <c r="RWE55" s="308"/>
      <c r="RWF55" s="308"/>
      <c r="RWG55" s="308"/>
      <c r="RWH55" s="308"/>
      <c r="RWI55" s="308"/>
      <c r="RWJ55" s="308"/>
      <c r="RWK55" s="308"/>
      <c r="RWL55" s="308"/>
      <c r="RWM55" s="308"/>
      <c r="RWN55" s="308"/>
      <c r="RWO55" s="308"/>
      <c r="RWP55" s="308"/>
      <c r="RWQ55" s="308"/>
      <c r="RWR55" s="308"/>
      <c r="RWS55" s="308"/>
      <c r="RWT55" s="308"/>
      <c r="RWU55" s="308"/>
      <c r="RWV55" s="308"/>
      <c r="RWW55" s="308"/>
      <c r="RWX55" s="308"/>
      <c r="RWY55" s="308"/>
      <c r="RWZ55" s="308"/>
      <c r="RXA55" s="308"/>
      <c r="RXB55" s="308"/>
      <c r="RXC55" s="308"/>
      <c r="RXD55" s="308"/>
      <c r="RXE55" s="308"/>
      <c r="RXF55" s="308"/>
      <c r="RXG55" s="308"/>
      <c r="RXH55" s="308"/>
      <c r="RXI55" s="308"/>
      <c r="RXJ55" s="308"/>
      <c r="RXK55" s="308"/>
      <c r="RXL55" s="308"/>
      <c r="RXM55" s="308"/>
      <c r="RXN55" s="308"/>
      <c r="RXO55" s="308"/>
      <c r="RXP55" s="308"/>
      <c r="RXQ55" s="308"/>
      <c r="RXR55" s="308"/>
      <c r="RXS55" s="308"/>
      <c r="RXT55" s="308"/>
      <c r="RXU55" s="308"/>
      <c r="RXV55" s="308"/>
      <c r="RXW55" s="308"/>
      <c r="RXX55" s="308"/>
      <c r="RXY55" s="308"/>
      <c r="RXZ55" s="308"/>
      <c r="RYA55" s="308"/>
      <c r="RYB55" s="308"/>
      <c r="RYC55" s="308"/>
      <c r="RYD55" s="308"/>
      <c r="RYE55" s="308"/>
      <c r="RYF55" s="308"/>
      <c r="RYG55" s="308"/>
      <c r="RYH55" s="308"/>
      <c r="RYI55" s="308"/>
      <c r="RYJ55" s="308"/>
      <c r="RYK55" s="308"/>
      <c r="RYL55" s="308"/>
      <c r="RYM55" s="308"/>
      <c r="RYN55" s="308"/>
      <c r="RYO55" s="308"/>
      <c r="RYP55" s="308"/>
      <c r="RYQ55" s="308"/>
      <c r="RYR55" s="308"/>
      <c r="RYS55" s="308"/>
      <c r="RYT55" s="308"/>
      <c r="RYU55" s="308"/>
      <c r="RYV55" s="308"/>
      <c r="RYW55" s="308"/>
      <c r="RYX55" s="308"/>
      <c r="RYY55" s="308"/>
      <c r="RYZ55" s="308"/>
      <c r="RZA55" s="308"/>
      <c r="RZB55" s="308"/>
      <c r="RZC55" s="308"/>
      <c r="RZD55" s="308"/>
      <c r="RZE55" s="308"/>
      <c r="RZF55" s="308"/>
      <c r="RZG55" s="308"/>
      <c r="RZH55" s="308"/>
      <c r="RZI55" s="308"/>
      <c r="RZJ55" s="308"/>
      <c r="RZK55" s="308"/>
      <c r="RZL55" s="308"/>
      <c r="RZM55" s="308"/>
      <c r="RZN55" s="308"/>
      <c r="RZO55" s="308"/>
      <c r="RZP55" s="308"/>
      <c r="RZQ55" s="308"/>
      <c r="RZR55" s="308"/>
      <c r="RZS55" s="308"/>
      <c r="RZT55" s="308"/>
      <c r="RZU55" s="308"/>
      <c r="RZV55" s="308"/>
      <c r="RZW55" s="308"/>
      <c r="RZX55" s="308"/>
      <c r="RZY55" s="308"/>
      <c r="RZZ55" s="308"/>
      <c r="SAA55" s="308"/>
      <c r="SAB55" s="308"/>
      <c r="SAC55" s="308"/>
      <c r="SAD55" s="308"/>
      <c r="SAE55" s="308"/>
      <c r="SAF55" s="308"/>
      <c r="SAG55" s="308"/>
      <c r="SAH55" s="308"/>
      <c r="SAI55" s="308"/>
      <c r="SAJ55" s="308"/>
      <c r="SAK55" s="308"/>
      <c r="SAL55" s="308"/>
      <c r="SAM55" s="308"/>
      <c r="SAN55" s="308"/>
      <c r="SAO55" s="308"/>
      <c r="SAP55" s="308"/>
      <c r="SAQ55" s="308"/>
      <c r="SAR55" s="308"/>
      <c r="SAS55" s="308"/>
      <c r="SAT55" s="308"/>
      <c r="SAU55" s="308"/>
      <c r="SAV55" s="308"/>
      <c r="SAW55" s="308"/>
      <c r="SAX55" s="308"/>
      <c r="SAY55" s="308"/>
      <c r="SAZ55" s="308"/>
      <c r="SBA55" s="308"/>
      <c r="SBB55" s="308"/>
      <c r="SBC55" s="308"/>
      <c r="SBD55" s="308"/>
      <c r="SBE55" s="308"/>
      <c r="SBF55" s="308"/>
      <c r="SBG55" s="308"/>
      <c r="SBH55" s="308"/>
      <c r="SBI55" s="308"/>
      <c r="SBJ55" s="308"/>
      <c r="SBK55" s="308"/>
      <c r="SBL55" s="308"/>
      <c r="SBM55" s="308"/>
      <c r="SBN55" s="308"/>
      <c r="SBO55" s="308"/>
      <c r="SBP55" s="308"/>
      <c r="SBQ55" s="308"/>
      <c r="SBR55" s="308"/>
      <c r="SBS55" s="308"/>
      <c r="SBT55" s="308"/>
      <c r="SBU55" s="308"/>
      <c r="SBV55" s="308"/>
      <c r="SBW55" s="308"/>
      <c r="SBX55" s="308"/>
      <c r="SBY55" s="308"/>
      <c r="SBZ55" s="308"/>
      <c r="SCA55" s="308"/>
      <c r="SCB55" s="308"/>
      <c r="SCC55" s="308"/>
      <c r="SCD55" s="308"/>
      <c r="SCE55" s="308"/>
      <c r="SCF55" s="308"/>
      <c r="SCG55" s="308"/>
      <c r="SCH55" s="308"/>
      <c r="SCI55" s="308"/>
      <c r="SCJ55" s="308"/>
      <c r="SCK55" s="308"/>
      <c r="SCL55" s="308"/>
      <c r="SCM55" s="308"/>
      <c r="SCN55" s="308"/>
      <c r="SCO55" s="308"/>
      <c r="SCP55" s="308"/>
      <c r="SCQ55" s="308"/>
      <c r="SCR55" s="308"/>
      <c r="SCS55" s="308"/>
      <c r="SCT55" s="308"/>
      <c r="SCU55" s="308"/>
      <c r="SCV55" s="308"/>
      <c r="SCW55" s="308"/>
      <c r="SCX55" s="308"/>
      <c r="SCY55" s="308"/>
      <c r="SCZ55" s="308"/>
      <c r="SDA55" s="308"/>
      <c r="SDB55" s="308"/>
      <c r="SDC55" s="308"/>
      <c r="SDD55" s="308"/>
      <c r="SDE55" s="308"/>
      <c r="SDF55" s="308"/>
      <c r="SDG55" s="308"/>
      <c r="SDH55" s="308"/>
      <c r="SDI55" s="308"/>
      <c r="SDJ55" s="308"/>
      <c r="SDK55" s="308"/>
      <c r="SDL55" s="308"/>
      <c r="SDM55" s="308"/>
      <c r="SDN55" s="308"/>
      <c r="SDO55" s="308"/>
      <c r="SDP55" s="308"/>
      <c r="SDQ55" s="308"/>
      <c r="SDR55" s="308"/>
      <c r="SDS55" s="308"/>
      <c r="SDT55" s="308"/>
      <c r="SDU55" s="308"/>
      <c r="SDV55" s="308"/>
      <c r="SDW55" s="308"/>
      <c r="SDX55" s="308"/>
      <c r="SDY55" s="308"/>
      <c r="SDZ55" s="308"/>
      <c r="SEA55" s="308"/>
      <c r="SEB55" s="308"/>
      <c r="SEC55" s="308"/>
      <c r="SED55" s="308"/>
      <c r="SEE55" s="308"/>
      <c r="SEF55" s="308"/>
      <c r="SEG55" s="308"/>
      <c r="SEH55" s="308"/>
      <c r="SEI55" s="308"/>
      <c r="SEJ55" s="308"/>
      <c r="SEK55" s="308"/>
      <c r="SEL55" s="308"/>
      <c r="SEM55" s="308"/>
      <c r="SEN55" s="308"/>
      <c r="SEO55" s="308"/>
      <c r="SEP55" s="308"/>
      <c r="SEQ55" s="308"/>
      <c r="SER55" s="308"/>
      <c r="SES55" s="308"/>
      <c r="SET55" s="308"/>
      <c r="SEU55" s="308"/>
      <c r="SEV55" s="308"/>
      <c r="SEW55" s="308"/>
      <c r="SEX55" s="308"/>
      <c r="SEY55" s="308"/>
      <c r="SEZ55" s="308"/>
      <c r="SFA55" s="308"/>
      <c r="SFB55" s="308"/>
      <c r="SFC55" s="308"/>
      <c r="SFD55" s="308"/>
      <c r="SFE55" s="308"/>
      <c r="SFF55" s="308"/>
      <c r="SFG55" s="308"/>
      <c r="SFH55" s="308"/>
      <c r="SFI55" s="308"/>
      <c r="SFJ55" s="308"/>
      <c r="SFK55" s="308"/>
      <c r="SFL55" s="308"/>
      <c r="SFM55" s="308"/>
      <c r="SFN55" s="308"/>
      <c r="SFO55" s="308"/>
      <c r="SFP55" s="308"/>
      <c r="SFQ55" s="308"/>
      <c r="SFR55" s="308"/>
      <c r="SFS55" s="308"/>
      <c r="SFT55" s="308"/>
      <c r="SFU55" s="308"/>
      <c r="SFV55" s="308"/>
      <c r="SFW55" s="308"/>
      <c r="SFX55" s="308"/>
      <c r="SFY55" s="308"/>
      <c r="SFZ55" s="308"/>
      <c r="SGA55" s="308"/>
      <c r="SGB55" s="308"/>
      <c r="SGC55" s="308"/>
      <c r="SGD55" s="308"/>
      <c r="SGE55" s="308"/>
      <c r="SGF55" s="308"/>
      <c r="SGG55" s="308"/>
      <c r="SGH55" s="308"/>
      <c r="SGI55" s="308"/>
      <c r="SGJ55" s="308"/>
      <c r="SGK55" s="308"/>
      <c r="SGL55" s="308"/>
      <c r="SGM55" s="308"/>
      <c r="SGN55" s="308"/>
      <c r="SGO55" s="308"/>
      <c r="SGP55" s="308"/>
      <c r="SGQ55" s="308"/>
      <c r="SGR55" s="308"/>
      <c r="SGS55" s="308"/>
      <c r="SGT55" s="308"/>
      <c r="SGU55" s="308"/>
      <c r="SGV55" s="308"/>
      <c r="SGW55" s="308"/>
      <c r="SGX55" s="308"/>
      <c r="SGY55" s="308"/>
      <c r="SGZ55" s="308"/>
      <c r="SHA55" s="308"/>
      <c r="SHB55" s="308"/>
      <c r="SHC55" s="308"/>
      <c r="SHD55" s="308"/>
      <c r="SHE55" s="308"/>
      <c r="SHF55" s="308"/>
      <c r="SHG55" s="308"/>
      <c r="SHH55" s="308"/>
      <c r="SHI55" s="308"/>
      <c r="SHJ55" s="308"/>
      <c r="SHK55" s="308"/>
      <c r="SHL55" s="308"/>
      <c r="SHM55" s="308"/>
      <c r="SHN55" s="308"/>
      <c r="SHO55" s="308"/>
      <c r="SHP55" s="308"/>
      <c r="SHQ55" s="308"/>
      <c r="SHR55" s="308"/>
      <c r="SHS55" s="308"/>
      <c r="SHT55" s="308"/>
      <c r="SHU55" s="308"/>
      <c r="SHV55" s="308"/>
      <c r="SHW55" s="308"/>
      <c r="SHX55" s="308"/>
      <c r="SHY55" s="308"/>
      <c r="SHZ55" s="308"/>
      <c r="SIA55" s="308"/>
      <c r="SIB55" s="308"/>
      <c r="SIC55" s="308"/>
      <c r="SID55" s="308"/>
      <c r="SIE55" s="308"/>
      <c r="SIF55" s="308"/>
      <c r="SIG55" s="308"/>
      <c r="SIH55" s="308"/>
      <c r="SII55" s="308"/>
      <c r="SIJ55" s="308"/>
      <c r="SIK55" s="308"/>
      <c r="SIL55" s="308"/>
      <c r="SIM55" s="308"/>
      <c r="SIN55" s="308"/>
      <c r="SIO55" s="308"/>
      <c r="SIP55" s="308"/>
      <c r="SIQ55" s="308"/>
      <c r="SIR55" s="308"/>
      <c r="SIS55" s="308"/>
      <c r="SIT55" s="308"/>
      <c r="SIU55" s="308"/>
      <c r="SIV55" s="308"/>
      <c r="SIW55" s="308"/>
      <c r="SIX55" s="308"/>
      <c r="SIY55" s="308"/>
      <c r="SIZ55" s="308"/>
      <c r="SJA55" s="308"/>
      <c r="SJB55" s="308"/>
      <c r="SJC55" s="308"/>
      <c r="SJD55" s="308"/>
      <c r="SJE55" s="308"/>
      <c r="SJF55" s="308"/>
      <c r="SJG55" s="308"/>
      <c r="SJH55" s="308"/>
      <c r="SJI55" s="308"/>
      <c r="SJJ55" s="308"/>
      <c r="SJK55" s="308"/>
      <c r="SJL55" s="308"/>
      <c r="SJM55" s="308"/>
      <c r="SJN55" s="308"/>
      <c r="SJO55" s="308"/>
      <c r="SJP55" s="308"/>
      <c r="SJQ55" s="308"/>
      <c r="SJR55" s="308"/>
      <c r="SJS55" s="308"/>
      <c r="SJT55" s="308"/>
      <c r="SJU55" s="308"/>
      <c r="SJV55" s="308"/>
      <c r="SJW55" s="308"/>
      <c r="SJX55" s="308"/>
      <c r="SJY55" s="308"/>
      <c r="SJZ55" s="308"/>
      <c r="SKA55" s="308"/>
      <c r="SKB55" s="308"/>
      <c r="SKC55" s="308"/>
      <c r="SKD55" s="308"/>
      <c r="SKE55" s="308"/>
      <c r="SKF55" s="308"/>
      <c r="SKG55" s="308"/>
      <c r="SKH55" s="308"/>
      <c r="SKI55" s="308"/>
      <c r="SKJ55" s="308"/>
      <c r="SKK55" s="308"/>
      <c r="SKL55" s="308"/>
      <c r="SKM55" s="308"/>
      <c r="SKN55" s="308"/>
      <c r="SKO55" s="308"/>
      <c r="SKP55" s="308"/>
      <c r="SKQ55" s="308"/>
      <c r="SKR55" s="308"/>
      <c r="SKS55" s="308"/>
      <c r="SKT55" s="308"/>
      <c r="SKU55" s="308"/>
      <c r="SKV55" s="308"/>
      <c r="SKW55" s="308"/>
      <c r="SKX55" s="308"/>
      <c r="SKY55" s="308"/>
      <c r="SKZ55" s="308"/>
      <c r="SLA55" s="308"/>
      <c r="SLB55" s="308"/>
      <c r="SLC55" s="308"/>
      <c r="SLD55" s="308"/>
      <c r="SLE55" s="308"/>
      <c r="SLF55" s="308"/>
      <c r="SLG55" s="308"/>
      <c r="SLH55" s="308"/>
      <c r="SLI55" s="308"/>
      <c r="SLJ55" s="308"/>
      <c r="SLK55" s="308"/>
      <c r="SLL55" s="308"/>
      <c r="SLM55" s="308"/>
      <c r="SLN55" s="308"/>
      <c r="SLO55" s="308"/>
      <c r="SLP55" s="308"/>
      <c r="SLQ55" s="308"/>
      <c r="SLR55" s="308"/>
      <c r="SLS55" s="308"/>
      <c r="SLT55" s="308"/>
      <c r="SLU55" s="308"/>
      <c r="SLV55" s="308"/>
      <c r="SLW55" s="308"/>
      <c r="SLX55" s="308"/>
      <c r="SLY55" s="308"/>
      <c r="SLZ55" s="308"/>
      <c r="SMA55" s="308"/>
      <c r="SMB55" s="308"/>
      <c r="SMC55" s="308"/>
      <c r="SMD55" s="308"/>
      <c r="SME55" s="308"/>
      <c r="SMF55" s="308"/>
      <c r="SMG55" s="308"/>
      <c r="SMH55" s="308"/>
      <c r="SMI55" s="308"/>
      <c r="SMJ55" s="308"/>
      <c r="SMK55" s="308"/>
      <c r="SML55" s="308"/>
      <c r="SMM55" s="308"/>
      <c r="SMN55" s="308"/>
      <c r="SMO55" s="308"/>
      <c r="SMP55" s="308"/>
      <c r="SMQ55" s="308"/>
      <c r="SMR55" s="308"/>
      <c r="SMS55" s="308"/>
      <c r="SMT55" s="308"/>
      <c r="SMU55" s="308"/>
      <c r="SMV55" s="308"/>
      <c r="SMW55" s="308"/>
      <c r="SMX55" s="308"/>
      <c r="SMY55" s="308"/>
      <c r="SMZ55" s="308"/>
      <c r="SNA55" s="308"/>
      <c r="SNB55" s="308"/>
      <c r="SNC55" s="308"/>
      <c r="SND55" s="308"/>
      <c r="SNE55" s="308"/>
      <c r="SNF55" s="308"/>
      <c r="SNG55" s="308"/>
      <c r="SNH55" s="308"/>
      <c r="SNI55" s="308"/>
      <c r="SNJ55" s="308"/>
      <c r="SNK55" s="308"/>
      <c r="SNL55" s="308"/>
      <c r="SNM55" s="308"/>
      <c r="SNN55" s="308"/>
      <c r="SNO55" s="308"/>
      <c r="SNP55" s="308"/>
      <c r="SNQ55" s="308"/>
      <c r="SNR55" s="308"/>
      <c r="SNS55" s="308"/>
      <c r="SNT55" s="308"/>
      <c r="SNU55" s="308"/>
      <c r="SNV55" s="308"/>
      <c r="SNW55" s="308"/>
      <c r="SNX55" s="308"/>
      <c r="SNY55" s="308"/>
      <c r="SNZ55" s="308"/>
      <c r="SOA55" s="308"/>
      <c r="SOB55" s="308"/>
      <c r="SOC55" s="308"/>
      <c r="SOD55" s="308"/>
      <c r="SOE55" s="308"/>
      <c r="SOF55" s="308"/>
      <c r="SOG55" s="308"/>
      <c r="SOH55" s="308"/>
      <c r="SOI55" s="308"/>
      <c r="SOJ55" s="308"/>
      <c r="SOK55" s="308"/>
      <c r="SOL55" s="308"/>
      <c r="SOM55" s="308"/>
      <c r="SON55" s="308"/>
      <c r="SOO55" s="308"/>
      <c r="SOP55" s="308"/>
      <c r="SOQ55" s="308"/>
      <c r="SOR55" s="308"/>
      <c r="SOS55" s="308"/>
      <c r="SOT55" s="308"/>
      <c r="SOU55" s="308"/>
      <c r="SOV55" s="308"/>
      <c r="SOW55" s="308"/>
      <c r="SOX55" s="308"/>
      <c r="SOY55" s="308"/>
      <c r="SOZ55" s="308"/>
      <c r="SPA55" s="308"/>
      <c r="SPB55" s="308"/>
      <c r="SPC55" s="308"/>
      <c r="SPD55" s="308"/>
      <c r="SPE55" s="308"/>
      <c r="SPF55" s="308"/>
      <c r="SPG55" s="308"/>
      <c r="SPH55" s="308"/>
      <c r="SPI55" s="308"/>
      <c r="SPJ55" s="308"/>
      <c r="SPK55" s="308"/>
      <c r="SPL55" s="308"/>
      <c r="SPM55" s="308"/>
      <c r="SPN55" s="308"/>
      <c r="SPO55" s="308"/>
      <c r="SPP55" s="308"/>
      <c r="SPQ55" s="308"/>
      <c r="SPR55" s="308"/>
      <c r="SPS55" s="308"/>
      <c r="SPT55" s="308"/>
      <c r="SPU55" s="308"/>
      <c r="SPV55" s="308"/>
      <c r="SPW55" s="308"/>
      <c r="SPX55" s="308"/>
      <c r="SPY55" s="308"/>
      <c r="SPZ55" s="308"/>
      <c r="SQA55" s="308"/>
      <c r="SQB55" s="308"/>
      <c r="SQC55" s="308"/>
      <c r="SQD55" s="308"/>
      <c r="SQE55" s="308"/>
      <c r="SQF55" s="308"/>
      <c r="SQG55" s="308"/>
      <c r="SQH55" s="308"/>
      <c r="SQI55" s="308"/>
      <c r="SQJ55" s="308"/>
      <c r="SQK55" s="308"/>
      <c r="SQL55" s="308"/>
      <c r="SQM55" s="308"/>
      <c r="SQN55" s="308"/>
      <c r="SQO55" s="308"/>
      <c r="SQP55" s="308"/>
      <c r="SQQ55" s="308"/>
      <c r="SQR55" s="308"/>
      <c r="SQS55" s="308"/>
      <c r="SQT55" s="308"/>
      <c r="SQU55" s="308"/>
      <c r="SQV55" s="308"/>
      <c r="SQW55" s="308"/>
      <c r="SQX55" s="308"/>
      <c r="SQY55" s="308"/>
      <c r="SQZ55" s="308"/>
      <c r="SRA55" s="308"/>
      <c r="SRB55" s="308"/>
      <c r="SRC55" s="308"/>
      <c r="SRD55" s="308"/>
      <c r="SRE55" s="308"/>
      <c r="SRF55" s="308"/>
      <c r="SRG55" s="308"/>
      <c r="SRH55" s="308"/>
      <c r="SRI55" s="308"/>
      <c r="SRJ55" s="308"/>
      <c r="SRK55" s="308"/>
      <c r="SRL55" s="308"/>
      <c r="SRM55" s="308"/>
      <c r="SRN55" s="308"/>
      <c r="SRO55" s="308"/>
      <c r="SRP55" s="308"/>
      <c r="SRQ55" s="308"/>
      <c r="SRR55" s="308"/>
      <c r="SRS55" s="308"/>
      <c r="SRT55" s="308"/>
      <c r="SRU55" s="308"/>
      <c r="SRV55" s="308"/>
      <c r="SRW55" s="308"/>
      <c r="SRX55" s="308"/>
      <c r="SRY55" s="308"/>
      <c r="SRZ55" s="308"/>
      <c r="SSA55" s="308"/>
      <c r="SSB55" s="308"/>
      <c r="SSC55" s="308"/>
      <c r="SSD55" s="308"/>
      <c r="SSE55" s="308"/>
      <c r="SSF55" s="308"/>
      <c r="SSG55" s="308"/>
      <c r="SSH55" s="308"/>
      <c r="SSI55" s="308"/>
      <c r="SSJ55" s="308"/>
      <c r="SSK55" s="308"/>
      <c r="SSL55" s="308"/>
      <c r="SSM55" s="308"/>
      <c r="SSN55" s="308"/>
      <c r="SSO55" s="308"/>
      <c r="SSP55" s="308"/>
      <c r="SSQ55" s="308"/>
      <c r="SSR55" s="308"/>
      <c r="SSS55" s="308"/>
      <c r="SST55" s="308"/>
      <c r="SSU55" s="308"/>
      <c r="SSV55" s="308"/>
      <c r="SSW55" s="308"/>
      <c r="SSX55" s="308"/>
      <c r="SSY55" s="308"/>
      <c r="SSZ55" s="308"/>
      <c r="STA55" s="308"/>
      <c r="STB55" s="308"/>
      <c r="STC55" s="308"/>
      <c r="STD55" s="308"/>
      <c r="STE55" s="308"/>
      <c r="STF55" s="308"/>
      <c r="STG55" s="308"/>
      <c r="STH55" s="308"/>
      <c r="STI55" s="308"/>
      <c r="STJ55" s="308"/>
      <c r="STK55" s="308"/>
      <c r="STL55" s="308"/>
      <c r="STM55" s="308"/>
      <c r="STN55" s="308"/>
      <c r="STO55" s="308"/>
      <c r="STP55" s="308"/>
      <c r="STQ55" s="308"/>
      <c r="STR55" s="308"/>
      <c r="STS55" s="308"/>
      <c r="STT55" s="308"/>
      <c r="STU55" s="308"/>
      <c r="STV55" s="308"/>
      <c r="STW55" s="308"/>
      <c r="STX55" s="308"/>
      <c r="STY55" s="308"/>
      <c r="STZ55" s="308"/>
      <c r="SUA55" s="308"/>
      <c r="SUB55" s="308"/>
      <c r="SUC55" s="308"/>
      <c r="SUD55" s="308"/>
      <c r="SUE55" s="308"/>
      <c r="SUF55" s="308"/>
      <c r="SUG55" s="308"/>
      <c r="SUH55" s="308"/>
      <c r="SUI55" s="308"/>
      <c r="SUJ55" s="308"/>
      <c r="SUK55" s="308"/>
      <c r="SUL55" s="308"/>
      <c r="SUM55" s="308"/>
      <c r="SUN55" s="308"/>
      <c r="SUO55" s="308"/>
      <c r="SUP55" s="308"/>
      <c r="SUQ55" s="308"/>
      <c r="SUR55" s="308"/>
      <c r="SUS55" s="308"/>
      <c r="SUT55" s="308"/>
      <c r="SUU55" s="308"/>
      <c r="SUV55" s="308"/>
      <c r="SUW55" s="308"/>
      <c r="SUX55" s="308"/>
      <c r="SUY55" s="308"/>
      <c r="SUZ55" s="308"/>
      <c r="SVA55" s="308"/>
      <c r="SVB55" s="308"/>
      <c r="SVC55" s="308"/>
      <c r="SVD55" s="308"/>
      <c r="SVE55" s="308"/>
      <c r="SVF55" s="308"/>
      <c r="SVG55" s="308"/>
      <c r="SVH55" s="308"/>
      <c r="SVI55" s="308"/>
      <c r="SVJ55" s="308"/>
      <c r="SVK55" s="308"/>
      <c r="SVL55" s="308"/>
      <c r="SVM55" s="308"/>
      <c r="SVN55" s="308"/>
      <c r="SVO55" s="308"/>
      <c r="SVP55" s="308"/>
      <c r="SVQ55" s="308"/>
      <c r="SVR55" s="308"/>
      <c r="SVS55" s="308"/>
      <c r="SVT55" s="308"/>
      <c r="SVU55" s="308"/>
      <c r="SVV55" s="308"/>
      <c r="SVW55" s="308"/>
      <c r="SVX55" s="308"/>
      <c r="SVY55" s="308"/>
      <c r="SVZ55" s="308"/>
      <c r="SWA55" s="308"/>
      <c r="SWB55" s="308"/>
      <c r="SWC55" s="308"/>
      <c r="SWD55" s="308"/>
      <c r="SWE55" s="308"/>
      <c r="SWF55" s="308"/>
      <c r="SWG55" s="308"/>
      <c r="SWH55" s="308"/>
      <c r="SWI55" s="308"/>
      <c r="SWJ55" s="308"/>
      <c r="SWK55" s="308"/>
      <c r="SWL55" s="308"/>
      <c r="SWM55" s="308"/>
      <c r="SWN55" s="308"/>
      <c r="SWO55" s="308"/>
      <c r="SWP55" s="308"/>
      <c r="SWQ55" s="308"/>
      <c r="SWR55" s="308"/>
      <c r="SWS55" s="308"/>
      <c r="SWT55" s="308"/>
      <c r="SWU55" s="308"/>
      <c r="SWV55" s="308"/>
      <c r="SWW55" s="308"/>
      <c r="SWX55" s="308"/>
      <c r="SWY55" s="308"/>
      <c r="SWZ55" s="308"/>
      <c r="SXA55" s="308"/>
      <c r="SXB55" s="308"/>
      <c r="SXC55" s="308"/>
      <c r="SXD55" s="308"/>
      <c r="SXE55" s="308"/>
      <c r="SXF55" s="308"/>
      <c r="SXG55" s="308"/>
      <c r="SXH55" s="308"/>
      <c r="SXI55" s="308"/>
      <c r="SXJ55" s="308"/>
      <c r="SXK55" s="308"/>
      <c r="SXL55" s="308"/>
      <c r="SXM55" s="308"/>
      <c r="SXN55" s="308"/>
      <c r="SXO55" s="308"/>
      <c r="SXP55" s="308"/>
      <c r="SXQ55" s="308"/>
      <c r="SXR55" s="308"/>
      <c r="SXS55" s="308"/>
      <c r="SXT55" s="308"/>
      <c r="SXU55" s="308"/>
      <c r="SXV55" s="308"/>
      <c r="SXW55" s="308"/>
      <c r="SXX55" s="308"/>
      <c r="SXY55" s="308"/>
      <c r="SXZ55" s="308"/>
      <c r="SYA55" s="308"/>
      <c r="SYB55" s="308"/>
      <c r="SYC55" s="308"/>
      <c r="SYD55" s="308"/>
      <c r="SYE55" s="308"/>
      <c r="SYF55" s="308"/>
      <c r="SYG55" s="308"/>
      <c r="SYH55" s="308"/>
      <c r="SYI55" s="308"/>
      <c r="SYJ55" s="308"/>
      <c r="SYK55" s="308"/>
      <c r="SYL55" s="308"/>
      <c r="SYM55" s="308"/>
      <c r="SYN55" s="308"/>
      <c r="SYO55" s="308"/>
      <c r="SYP55" s="308"/>
      <c r="SYQ55" s="308"/>
      <c r="SYR55" s="308"/>
      <c r="SYS55" s="308"/>
      <c r="SYT55" s="308"/>
      <c r="SYU55" s="308"/>
      <c r="SYV55" s="308"/>
      <c r="SYW55" s="308"/>
      <c r="SYX55" s="308"/>
      <c r="SYY55" s="308"/>
      <c r="SYZ55" s="308"/>
      <c r="SZA55" s="308"/>
      <c r="SZB55" s="308"/>
      <c r="SZC55" s="308"/>
      <c r="SZD55" s="308"/>
      <c r="SZE55" s="308"/>
      <c r="SZF55" s="308"/>
      <c r="SZG55" s="308"/>
      <c r="SZH55" s="308"/>
      <c r="SZI55" s="308"/>
      <c r="SZJ55" s="308"/>
      <c r="SZK55" s="308"/>
      <c r="SZL55" s="308"/>
      <c r="SZM55" s="308"/>
      <c r="SZN55" s="308"/>
      <c r="SZO55" s="308"/>
      <c r="SZP55" s="308"/>
      <c r="SZQ55" s="308"/>
      <c r="SZR55" s="308"/>
      <c r="SZS55" s="308"/>
      <c r="SZT55" s="308"/>
      <c r="SZU55" s="308"/>
      <c r="SZV55" s="308"/>
      <c r="SZW55" s="308"/>
      <c r="SZX55" s="308"/>
      <c r="SZY55" s="308"/>
      <c r="SZZ55" s="308"/>
      <c r="TAA55" s="308"/>
      <c r="TAB55" s="308"/>
      <c r="TAC55" s="308"/>
      <c r="TAD55" s="308"/>
      <c r="TAE55" s="308"/>
      <c r="TAF55" s="308"/>
      <c r="TAG55" s="308"/>
      <c r="TAH55" s="308"/>
      <c r="TAI55" s="308"/>
      <c r="TAJ55" s="308"/>
      <c r="TAK55" s="308"/>
      <c r="TAL55" s="308"/>
      <c r="TAM55" s="308"/>
      <c r="TAN55" s="308"/>
      <c r="TAO55" s="308"/>
      <c r="TAP55" s="308"/>
      <c r="TAQ55" s="308"/>
      <c r="TAR55" s="308"/>
      <c r="TAS55" s="308"/>
      <c r="TAT55" s="308"/>
      <c r="TAU55" s="308"/>
      <c r="TAV55" s="308"/>
      <c r="TAW55" s="308"/>
      <c r="TAX55" s="308"/>
      <c r="TAY55" s="308"/>
      <c r="TAZ55" s="308"/>
      <c r="TBA55" s="308"/>
      <c r="TBB55" s="308"/>
      <c r="TBC55" s="308"/>
      <c r="TBD55" s="308"/>
      <c r="TBE55" s="308"/>
      <c r="TBF55" s="308"/>
      <c r="TBG55" s="308"/>
      <c r="TBH55" s="308"/>
      <c r="TBI55" s="308"/>
      <c r="TBJ55" s="308"/>
      <c r="TBK55" s="308"/>
      <c r="TBL55" s="308"/>
      <c r="TBM55" s="308"/>
      <c r="TBN55" s="308"/>
      <c r="TBO55" s="308"/>
      <c r="TBP55" s="308"/>
      <c r="TBQ55" s="308"/>
      <c r="TBR55" s="308"/>
      <c r="TBS55" s="308"/>
      <c r="TBT55" s="308"/>
      <c r="TBU55" s="308"/>
      <c r="TBV55" s="308"/>
      <c r="TBW55" s="308"/>
      <c r="TBX55" s="308"/>
      <c r="TBY55" s="308"/>
      <c r="TBZ55" s="308"/>
      <c r="TCA55" s="308"/>
      <c r="TCB55" s="308"/>
      <c r="TCC55" s="308"/>
      <c r="TCD55" s="308"/>
      <c r="TCE55" s="308"/>
      <c r="TCF55" s="308"/>
      <c r="TCG55" s="308"/>
      <c r="TCH55" s="308"/>
      <c r="TCI55" s="308"/>
      <c r="TCJ55" s="308"/>
      <c r="TCK55" s="308"/>
      <c r="TCL55" s="308"/>
      <c r="TCM55" s="308"/>
      <c r="TCN55" s="308"/>
      <c r="TCO55" s="308"/>
      <c r="TCP55" s="308"/>
      <c r="TCQ55" s="308"/>
      <c r="TCR55" s="308"/>
      <c r="TCS55" s="308"/>
      <c r="TCT55" s="308"/>
      <c r="TCU55" s="308"/>
      <c r="TCV55" s="308"/>
      <c r="TCW55" s="308"/>
      <c r="TCX55" s="308"/>
      <c r="TCY55" s="308"/>
      <c r="TCZ55" s="308"/>
      <c r="TDA55" s="308"/>
      <c r="TDB55" s="308"/>
      <c r="TDC55" s="308"/>
      <c r="TDD55" s="308"/>
      <c r="TDE55" s="308"/>
      <c r="TDF55" s="308"/>
      <c r="TDG55" s="308"/>
      <c r="TDH55" s="308"/>
      <c r="TDI55" s="308"/>
      <c r="TDJ55" s="308"/>
      <c r="TDK55" s="308"/>
      <c r="TDL55" s="308"/>
      <c r="TDM55" s="308"/>
      <c r="TDN55" s="308"/>
      <c r="TDO55" s="308"/>
      <c r="TDP55" s="308"/>
      <c r="TDQ55" s="308"/>
      <c r="TDR55" s="308"/>
      <c r="TDS55" s="308"/>
      <c r="TDT55" s="308"/>
      <c r="TDU55" s="308"/>
      <c r="TDV55" s="308"/>
      <c r="TDW55" s="308"/>
      <c r="TDX55" s="308"/>
      <c r="TDY55" s="308"/>
      <c r="TDZ55" s="308"/>
      <c r="TEA55" s="308"/>
      <c r="TEB55" s="308"/>
      <c r="TEC55" s="308"/>
      <c r="TED55" s="308"/>
      <c r="TEE55" s="308"/>
      <c r="TEF55" s="308"/>
      <c r="TEG55" s="308"/>
      <c r="TEH55" s="308"/>
      <c r="TEI55" s="308"/>
      <c r="TEJ55" s="308"/>
      <c r="TEK55" s="308"/>
      <c r="TEL55" s="308"/>
      <c r="TEM55" s="308"/>
      <c r="TEN55" s="308"/>
      <c r="TEO55" s="308"/>
      <c r="TEP55" s="308"/>
      <c r="TEQ55" s="308"/>
      <c r="TER55" s="308"/>
      <c r="TES55" s="308"/>
      <c r="TET55" s="308"/>
      <c r="TEU55" s="308"/>
      <c r="TEV55" s="308"/>
      <c r="TEW55" s="308"/>
      <c r="TEX55" s="308"/>
      <c r="TEY55" s="308"/>
      <c r="TEZ55" s="308"/>
      <c r="TFA55" s="308"/>
      <c r="TFB55" s="308"/>
      <c r="TFC55" s="308"/>
      <c r="TFD55" s="308"/>
      <c r="TFE55" s="308"/>
      <c r="TFF55" s="308"/>
      <c r="TFG55" s="308"/>
      <c r="TFH55" s="308"/>
      <c r="TFI55" s="308"/>
      <c r="TFJ55" s="308"/>
      <c r="TFK55" s="308"/>
      <c r="TFL55" s="308"/>
      <c r="TFM55" s="308"/>
      <c r="TFN55" s="308"/>
      <c r="TFO55" s="308"/>
      <c r="TFP55" s="308"/>
      <c r="TFQ55" s="308"/>
      <c r="TFR55" s="308"/>
      <c r="TFS55" s="308"/>
      <c r="TFT55" s="308"/>
      <c r="TFU55" s="308"/>
      <c r="TFV55" s="308"/>
      <c r="TFW55" s="308"/>
      <c r="TFX55" s="308"/>
      <c r="TFY55" s="308"/>
      <c r="TFZ55" s="308"/>
      <c r="TGA55" s="308"/>
      <c r="TGB55" s="308"/>
      <c r="TGC55" s="308"/>
      <c r="TGD55" s="308"/>
      <c r="TGE55" s="308"/>
      <c r="TGF55" s="308"/>
      <c r="TGG55" s="308"/>
      <c r="TGH55" s="308"/>
      <c r="TGI55" s="308"/>
      <c r="TGJ55" s="308"/>
      <c r="TGK55" s="308"/>
      <c r="TGL55" s="308"/>
      <c r="TGM55" s="308"/>
      <c r="TGN55" s="308"/>
      <c r="TGO55" s="308"/>
      <c r="TGP55" s="308"/>
      <c r="TGQ55" s="308"/>
      <c r="TGR55" s="308"/>
      <c r="TGS55" s="308"/>
      <c r="TGT55" s="308"/>
      <c r="TGU55" s="308"/>
      <c r="TGV55" s="308"/>
      <c r="TGW55" s="308"/>
      <c r="TGX55" s="308"/>
      <c r="TGY55" s="308"/>
      <c r="TGZ55" s="308"/>
      <c r="THA55" s="308"/>
      <c r="THB55" s="308"/>
      <c r="THC55" s="308"/>
      <c r="THD55" s="308"/>
      <c r="THE55" s="308"/>
      <c r="THF55" s="308"/>
      <c r="THG55" s="308"/>
      <c r="THH55" s="308"/>
      <c r="THI55" s="308"/>
      <c r="THJ55" s="308"/>
      <c r="THK55" s="308"/>
      <c r="THL55" s="308"/>
      <c r="THM55" s="308"/>
      <c r="THN55" s="308"/>
      <c r="THO55" s="308"/>
      <c r="THP55" s="308"/>
      <c r="THQ55" s="308"/>
      <c r="THR55" s="308"/>
      <c r="THS55" s="308"/>
      <c r="THT55" s="308"/>
      <c r="THU55" s="308"/>
      <c r="THV55" s="308"/>
      <c r="THW55" s="308"/>
      <c r="THX55" s="308"/>
      <c r="THY55" s="308"/>
      <c r="THZ55" s="308"/>
      <c r="TIA55" s="308"/>
      <c r="TIB55" s="308"/>
      <c r="TIC55" s="308"/>
      <c r="TID55" s="308"/>
      <c r="TIE55" s="308"/>
      <c r="TIF55" s="308"/>
      <c r="TIG55" s="308"/>
      <c r="TIH55" s="308"/>
      <c r="TII55" s="308"/>
      <c r="TIJ55" s="308"/>
      <c r="TIK55" s="308"/>
      <c r="TIL55" s="308"/>
      <c r="TIM55" s="308"/>
      <c r="TIN55" s="308"/>
      <c r="TIO55" s="308"/>
      <c r="TIP55" s="308"/>
      <c r="TIQ55" s="308"/>
      <c r="TIR55" s="308"/>
      <c r="TIS55" s="308"/>
      <c r="TIT55" s="308"/>
      <c r="TIU55" s="308"/>
      <c r="TIV55" s="308"/>
      <c r="TIW55" s="308"/>
      <c r="TIX55" s="308"/>
      <c r="TIY55" s="308"/>
      <c r="TIZ55" s="308"/>
      <c r="TJA55" s="308"/>
      <c r="TJB55" s="308"/>
      <c r="TJC55" s="308"/>
      <c r="TJD55" s="308"/>
      <c r="TJE55" s="308"/>
      <c r="TJF55" s="308"/>
      <c r="TJG55" s="308"/>
      <c r="TJH55" s="308"/>
      <c r="TJI55" s="308"/>
      <c r="TJJ55" s="308"/>
      <c r="TJK55" s="308"/>
      <c r="TJL55" s="308"/>
      <c r="TJM55" s="308"/>
      <c r="TJN55" s="308"/>
      <c r="TJO55" s="308"/>
      <c r="TJP55" s="308"/>
      <c r="TJQ55" s="308"/>
      <c r="TJR55" s="308"/>
      <c r="TJS55" s="308"/>
      <c r="TJT55" s="308"/>
      <c r="TJU55" s="308"/>
      <c r="TJV55" s="308"/>
      <c r="TJW55" s="308"/>
      <c r="TJX55" s="308"/>
      <c r="TJY55" s="308"/>
      <c r="TJZ55" s="308"/>
      <c r="TKA55" s="308"/>
      <c r="TKB55" s="308"/>
      <c r="TKC55" s="308"/>
      <c r="TKD55" s="308"/>
      <c r="TKE55" s="308"/>
      <c r="TKF55" s="308"/>
      <c r="TKG55" s="308"/>
      <c r="TKH55" s="308"/>
      <c r="TKI55" s="308"/>
      <c r="TKJ55" s="308"/>
      <c r="TKK55" s="308"/>
      <c r="TKL55" s="308"/>
      <c r="TKM55" s="308"/>
      <c r="TKN55" s="308"/>
      <c r="TKO55" s="308"/>
      <c r="TKP55" s="308"/>
      <c r="TKQ55" s="308"/>
      <c r="TKR55" s="308"/>
      <c r="TKS55" s="308"/>
      <c r="TKT55" s="308"/>
      <c r="TKU55" s="308"/>
      <c r="TKV55" s="308"/>
      <c r="TKW55" s="308"/>
      <c r="TKX55" s="308"/>
      <c r="TKY55" s="308"/>
      <c r="TKZ55" s="308"/>
      <c r="TLA55" s="308"/>
      <c r="TLB55" s="308"/>
      <c r="TLC55" s="308"/>
      <c r="TLD55" s="308"/>
      <c r="TLE55" s="308"/>
      <c r="TLF55" s="308"/>
      <c r="TLG55" s="308"/>
      <c r="TLH55" s="308"/>
      <c r="TLI55" s="308"/>
      <c r="TLJ55" s="308"/>
      <c r="TLK55" s="308"/>
      <c r="TLL55" s="308"/>
      <c r="TLM55" s="308"/>
      <c r="TLN55" s="308"/>
      <c r="TLO55" s="308"/>
      <c r="TLP55" s="308"/>
      <c r="TLQ55" s="308"/>
      <c r="TLR55" s="308"/>
      <c r="TLS55" s="308"/>
      <c r="TLT55" s="308"/>
      <c r="TLU55" s="308"/>
      <c r="TLV55" s="308"/>
      <c r="TLW55" s="308"/>
      <c r="TLX55" s="308"/>
      <c r="TLY55" s="308"/>
      <c r="TLZ55" s="308"/>
      <c r="TMA55" s="308"/>
      <c r="TMB55" s="308"/>
      <c r="TMC55" s="308"/>
      <c r="TMD55" s="308"/>
      <c r="TME55" s="308"/>
      <c r="TMF55" s="308"/>
      <c r="TMG55" s="308"/>
      <c r="TMH55" s="308"/>
      <c r="TMI55" s="308"/>
      <c r="TMJ55" s="308"/>
      <c r="TMK55" s="308"/>
      <c r="TML55" s="308"/>
      <c r="TMM55" s="308"/>
      <c r="TMN55" s="308"/>
      <c r="TMO55" s="308"/>
      <c r="TMP55" s="308"/>
      <c r="TMQ55" s="308"/>
      <c r="TMR55" s="308"/>
      <c r="TMS55" s="308"/>
      <c r="TMT55" s="308"/>
      <c r="TMU55" s="308"/>
      <c r="TMV55" s="308"/>
      <c r="TMW55" s="308"/>
      <c r="TMX55" s="308"/>
      <c r="TMY55" s="308"/>
      <c r="TMZ55" s="308"/>
      <c r="TNA55" s="308"/>
      <c r="TNB55" s="308"/>
      <c r="TNC55" s="308"/>
      <c r="TND55" s="308"/>
      <c r="TNE55" s="308"/>
      <c r="TNF55" s="308"/>
      <c r="TNG55" s="308"/>
      <c r="TNH55" s="308"/>
      <c r="TNI55" s="308"/>
      <c r="TNJ55" s="308"/>
      <c r="TNK55" s="308"/>
      <c r="TNL55" s="308"/>
      <c r="TNM55" s="308"/>
      <c r="TNN55" s="308"/>
      <c r="TNO55" s="308"/>
      <c r="TNP55" s="308"/>
      <c r="TNQ55" s="308"/>
      <c r="TNR55" s="308"/>
      <c r="TNS55" s="308"/>
      <c r="TNT55" s="308"/>
      <c r="TNU55" s="308"/>
      <c r="TNV55" s="308"/>
      <c r="TNW55" s="308"/>
      <c r="TNX55" s="308"/>
      <c r="TNY55" s="308"/>
      <c r="TNZ55" s="308"/>
      <c r="TOA55" s="308"/>
      <c r="TOB55" s="308"/>
      <c r="TOC55" s="308"/>
      <c r="TOD55" s="308"/>
      <c r="TOE55" s="308"/>
      <c r="TOF55" s="308"/>
      <c r="TOG55" s="308"/>
      <c r="TOH55" s="308"/>
      <c r="TOI55" s="308"/>
      <c r="TOJ55" s="308"/>
      <c r="TOK55" s="308"/>
      <c r="TOL55" s="308"/>
      <c r="TOM55" s="308"/>
      <c r="TON55" s="308"/>
      <c r="TOO55" s="308"/>
      <c r="TOP55" s="308"/>
      <c r="TOQ55" s="308"/>
      <c r="TOR55" s="308"/>
      <c r="TOS55" s="308"/>
      <c r="TOT55" s="308"/>
      <c r="TOU55" s="308"/>
      <c r="TOV55" s="308"/>
      <c r="TOW55" s="308"/>
      <c r="TOX55" s="308"/>
      <c r="TOY55" s="308"/>
      <c r="TOZ55" s="308"/>
      <c r="TPA55" s="308"/>
      <c r="TPB55" s="308"/>
      <c r="TPC55" s="308"/>
      <c r="TPD55" s="308"/>
      <c r="TPE55" s="308"/>
      <c r="TPF55" s="308"/>
      <c r="TPG55" s="308"/>
      <c r="TPH55" s="308"/>
      <c r="TPI55" s="308"/>
      <c r="TPJ55" s="308"/>
      <c r="TPK55" s="308"/>
      <c r="TPL55" s="308"/>
      <c r="TPM55" s="308"/>
      <c r="TPN55" s="308"/>
      <c r="TPO55" s="308"/>
      <c r="TPP55" s="308"/>
      <c r="TPQ55" s="308"/>
      <c r="TPR55" s="308"/>
      <c r="TPS55" s="308"/>
      <c r="TPT55" s="308"/>
      <c r="TPU55" s="308"/>
      <c r="TPV55" s="308"/>
      <c r="TPW55" s="308"/>
      <c r="TPX55" s="308"/>
      <c r="TPY55" s="308"/>
      <c r="TPZ55" s="308"/>
      <c r="TQA55" s="308"/>
      <c r="TQB55" s="308"/>
      <c r="TQC55" s="308"/>
      <c r="TQD55" s="308"/>
      <c r="TQE55" s="308"/>
      <c r="TQF55" s="308"/>
      <c r="TQG55" s="308"/>
      <c r="TQH55" s="308"/>
      <c r="TQI55" s="308"/>
      <c r="TQJ55" s="308"/>
      <c r="TQK55" s="308"/>
      <c r="TQL55" s="308"/>
      <c r="TQM55" s="308"/>
      <c r="TQN55" s="308"/>
      <c r="TQO55" s="308"/>
      <c r="TQP55" s="308"/>
      <c r="TQQ55" s="308"/>
      <c r="TQR55" s="308"/>
      <c r="TQS55" s="308"/>
      <c r="TQT55" s="308"/>
      <c r="TQU55" s="308"/>
      <c r="TQV55" s="308"/>
      <c r="TQW55" s="308"/>
      <c r="TQX55" s="308"/>
      <c r="TQY55" s="308"/>
      <c r="TQZ55" s="308"/>
      <c r="TRA55" s="308"/>
      <c r="TRB55" s="308"/>
      <c r="TRC55" s="308"/>
      <c r="TRD55" s="308"/>
      <c r="TRE55" s="308"/>
      <c r="TRF55" s="308"/>
      <c r="TRG55" s="308"/>
      <c r="TRH55" s="308"/>
      <c r="TRI55" s="308"/>
      <c r="TRJ55" s="308"/>
      <c r="TRK55" s="308"/>
      <c r="TRL55" s="308"/>
      <c r="TRM55" s="308"/>
      <c r="TRN55" s="308"/>
      <c r="TRO55" s="308"/>
      <c r="TRP55" s="308"/>
      <c r="TRQ55" s="308"/>
      <c r="TRR55" s="308"/>
      <c r="TRS55" s="308"/>
      <c r="TRT55" s="308"/>
      <c r="TRU55" s="308"/>
      <c r="TRV55" s="308"/>
      <c r="TRW55" s="308"/>
      <c r="TRX55" s="308"/>
      <c r="TRY55" s="308"/>
      <c r="TRZ55" s="308"/>
      <c r="TSA55" s="308"/>
      <c r="TSB55" s="308"/>
      <c r="TSC55" s="308"/>
      <c r="TSD55" s="308"/>
      <c r="TSE55" s="308"/>
      <c r="TSF55" s="308"/>
      <c r="TSG55" s="308"/>
      <c r="TSH55" s="308"/>
      <c r="TSI55" s="308"/>
      <c r="TSJ55" s="308"/>
      <c r="TSK55" s="308"/>
      <c r="TSL55" s="308"/>
      <c r="TSM55" s="308"/>
      <c r="TSN55" s="308"/>
      <c r="TSO55" s="308"/>
      <c r="TSP55" s="308"/>
      <c r="TSQ55" s="308"/>
      <c r="TSR55" s="308"/>
      <c r="TSS55" s="308"/>
      <c r="TST55" s="308"/>
      <c r="TSU55" s="308"/>
      <c r="TSV55" s="308"/>
      <c r="TSW55" s="308"/>
      <c r="TSX55" s="308"/>
      <c r="TSY55" s="308"/>
      <c r="TSZ55" s="308"/>
      <c r="TTA55" s="308"/>
      <c r="TTB55" s="308"/>
      <c r="TTC55" s="308"/>
      <c r="TTD55" s="308"/>
      <c r="TTE55" s="308"/>
      <c r="TTF55" s="308"/>
      <c r="TTG55" s="308"/>
      <c r="TTH55" s="308"/>
      <c r="TTI55" s="308"/>
      <c r="TTJ55" s="308"/>
      <c r="TTK55" s="308"/>
      <c r="TTL55" s="308"/>
      <c r="TTM55" s="308"/>
      <c r="TTN55" s="308"/>
      <c r="TTO55" s="308"/>
      <c r="TTP55" s="308"/>
      <c r="TTQ55" s="308"/>
      <c r="TTR55" s="308"/>
      <c r="TTS55" s="308"/>
      <c r="TTT55" s="308"/>
      <c r="TTU55" s="308"/>
      <c r="TTV55" s="308"/>
      <c r="TTW55" s="308"/>
      <c r="TTX55" s="308"/>
      <c r="TTY55" s="308"/>
      <c r="TTZ55" s="308"/>
      <c r="TUA55" s="308"/>
      <c r="TUB55" s="308"/>
      <c r="TUC55" s="308"/>
      <c r="TUD55" s="308"/>
      <c r="TUE55" s="308"/>
      <c r="TUF55" s="308"/>
      <c r="TUG55" s="308"/>
      <c r="TUH55" s="308"/>
      <c r="TUI55" s="308"/>
      <c r="TUJ55" s="308"/>
      <c r="TUK55" s="308"/>
      <c r="TUL55" s="308"/>
      <c r="TUM55" s="308"/>
      <c r="TUN55" s="308"/>
      <c r="TUO55" s="308"/>
      <c r="TUP55" s="308"/>
      <c r="TUQ55" s="308"/>
      <c r="TUR55" s="308"/>
      <c r="TUS55" s="308"/>
      <c r="TUT55" s="308"/>
      <c r="TUU55" s="308"/>
      <c r="TUV55" s="308"/>
      <c r="TUW55" s="308"/>
      <c r="TUX55" s="308"/>
      <c r="TUY55" s="308"/>
      <c r="TUZ55" s="308"/>
      <c r="TVA55" s="308"/>
      <c r="TVB55" s="308"/>
      <c r="TVC55" s="308"/>
      <c r="TVD55" s="308"/>
      <c r="TVE55" s="308"/>
      <c r="TVF55" s="308"/>
      <c r="TVG55" s="308"/>
      <c r="TVH55" s="308"/>
      <c r="TVI55" s="308"/>
      <c r="TVJ55" s="308"/>
      <c r="TVK55" s="308"/>
      <c r="TVL55" s="308"/>
      <c r="TVM55" s="308"/>
      <c r="TVN55" s="308"/>
      <c r="TVO55" s="308"/>
      <c r="TVP55" s="308"/>
      <c r="TVQ55" s="308"/>
      <c r="TVR55" s="308"/>
      <c r="TVS55" s="308"/>
      <c r="TVT55" s="308"/>
      <c r="TVU55" s="308"/>
      <c r="TVV55" s="308"/>
      <c r="TVW55" s="308"/>
      <c r="TVX55" s="308"/>
      <c r="TVY55" s="308"/>
      <c r="TVZ55" s="308"/>
      <c r="TWA55" s="308"/>
      <c r="TWB55" s="308"/>
      <c r="TWC55" s="308"/>
      <c r="TWD55" s="308"/>
      <c r="TWE55" s="308"/>
      <c r="TWF55" s="308"/>
      <c r="TWG55" s="308"/>
      <c r="TWH55" s="308"/>
      <c r="TWI55" s="308"/>
      <c r="TWJ55" s="308"/>
      <c r="TWK55" s="308"/>
      <c r="TWL55" s="308"/>
      <c r="TWM55" s="308"/>
      <c r="TWN55" s="308"/>
      <c r="TWO55" s="308"/>
      <c r="TWP55" s="308"/>
      <c r="TWQ55" s="308"/>
      <c r="TWR55" s="308"/>
      <c r="TWS55" s="308"/>
      <c r="TWT55" s="308"/>
      <c r="TWU55" s="308"/>
      <c r="TWV55" s="308"/>
      <c r="TWW55" s="308"/>
      <c r="TWX55" s="308"/>
      <c r="TWY55" s="308"/>
      <c r="TWZ55" s="308"/>
      <c r="TXA55" s="308"/>
      <c r="TXB55" s="308"/>
      <c r="TXC55" s="308"/>
      <c r="TXD55" s="308"/>
      <c r="TXE55" s="308"/>
      <c r="TXF55" s="308"/>
      <c r="TXG55" s="308"/>
      <c r="TXH55" s="308"/>
      <c r="TXI55" s="308"/>
      <c r="TXJ55" s="308"/>
      <c r="TXK55" s="308"/>
      <c r="TXL55" s="308"/>
      <c r="TXM55" s="308"/>
      <c r="TXN55" s="308"/>
      <c r="TXO55" s="308"/>
      <c r="TXP55" s="308"/>
      <c r="TXQ55" s="308"/>
      <c r="TXR55" s="308"/>
      <c r="TXS55" s="308"/>
      <c r="TXT55" s="308"/>
      <c r="TXU55" s="308"/>
      <c r="TXV55" s="308"/>
      <c r="TXW55" s="308"/>
      <c r="TXX55" s="308"/>
      <c r="TXY55" s="308"/>
      <c r="TXZ55" s="308"/>
      <c r="TYA55" s="308"/>
      <c r="TYB55" s="308"/>
      <c r="TYC55" s="308"/>
      <c r="TYD55" s="308"/>
      <c r="TYE55" s="308"/>
      <c r="TYF55" s="308"/>
      <c r="TYG55" s="308"/>
      <c r="TYH55" s="308"/>
      <c r="TYI55" s="308"/>
      <c r="TYJ55" s="308"/>
      <c r="TYK55" s="308"/>
      <c r="TYL55" s="308"/>
      <c r="TYM55" s="308"/>
      <c r="TYN55" s="308"/>
      <c r="TYO55" s="308"/>
      <c r="TYP55" s="308"/>
      <c r="TYQ55" s="308"/>
      <c r="TYR55" s="308"/>
      <c r="TYS55" s="308"/>
      <c r="TYT55" s="308"/>
      <c r="TYU55" s="308"/>
      <c r="TYV55" s="308"/>
      <c r="TYW55" s="308"/>
      <c r="TYX55" s="308"/>
      <c r="TYY55" s="308"/>
      <c r="TYZ55" s="308"/>
      <c r="TZA55" s="308"/>
      <c r="TZB55" s="308"/>
      <c r="TZC55" s="308"/>
      <c r="TZD55" s="308"/>
      <c r="TZE55" s="308"/>
      <c r="TZF55" s="308"/>
      <c r="TZG55" s="308"/>
      <c r="TZH55" s="308"/>
      <c r="TZI55" s="308"/>
      <c r="TZJ55" s="308"/>
      <c r="TZK55" s="308"/>
      <c r="TZL55" s="308"/>
      <c r="TZM55" s="308"/>
      <c r="TZN55" s="308"/>
      <c r="TZO55" s="308"/>
      <c r="TZP55" s="308"/>
      <c r="TZQ55" s="308"/>
      <c r="TZR55" s="308"/>
      <c r="TZS55" s="308"/>
      <c r="TZT55" s="308"/>
      <c r="TZU55" s="308"/>
      <c r="TZV55" s="308"/>
      <c r="TZW55" s="308"/>
      <c r="TZX55" s="308"/>
      <c r="TZY55" s="308"/>
      <c r="TZZ55" s="308"/>
      <c r="UAA55" s="308"/>
      <c r="UAB55" s="308"/>
      <c r="UAC55" s="308"/>
      <c r="UAD55" s="308"/>
      <c r="UAE55" s="308"/>
      <c r="UAF55" s="308"/>
      <c r="UAG55" s="308"/>
      <c r="UAH55" s="308"/>
      <c r="UAI55" s="308"/>
      <c r="UAJ55" s="308"/>
      <c r="UAK55" s="308"/>
      <c r="UAL55" s="308"/>
      <c r="UAM55" s="308"/>
      <c r="UAN55" s="308"/>
      <c r="UAO55" s="308"/>
      <c r="UAP55" s="308"/>
      <c r="UAQ55" s="308"/>
      <c r="UAR55" s="308"/>
      <c r="UAS55" s="308"/>
      <c r="UAT55" s="308"/>
      <c r="UAU55" s="308"/>
      <c r="UAV55" s="308"/>
      <c r="UAW55" s="308"/>
      <c r="UAX55" s="308"/>
      <c r="UAY55" s="308"/>
      <c r="UAZ55" s="308"/>
      <c r="UBA55" s="308"/>
      <c r="UBB55" s="308"/>
      <c r="UBC55" s="308"/>
      <c r="UBD55" s="308"/>
      <c r="UBE55" s="308"/>
      <c r="UBF55" s="308"/>
      <c r="UBG55" s="308"/>
      <c r="UBH55" s="308"/>
      <c r="UBI55" s="308"/>
      <c r="UBJ55" s="308"/>
      <c r="UBK55" s="308"/>
      <c r="UBL55" s="308"/>
      <c r="UBM55" s="308"/>
      <c r="UBN55" s="308"/>
      <c r="UBO55" s="308"/>
      <c r="UBP55" s="308"/>
      <c r="UBQ55" s="308"/>
      <c r="UBR55" s="308"/>
      <c r="UBS55" s="308"/>
      <c r="UBT55" s="308"/>
      <c r="UBU55" s="308"/>
      <c r="UBV55" s="308"/>
      <c r="UBW55" s="308"/>
      <c r="UBX55" s="308"/>
      <c r="UBY55" s="308"/>
      <c r="UBZ55" s="308"/>
      <c r="UCA55" s="308"/>
      <c r="UCB55" s="308"/>
      <c r="UCC55" s="308"/>
      <c r="UCD55" s="308"/>
      <c r="UCE55" s="308"/>
      <c r="UCF55" s="308"/>
      <c r="UCG55" s="308"/>
      <c r="UCH55" s="308"/>
      <c r="UCI55" s="308"/>
      <c r="UCJ55" s="308"/>
      <c r="UCK55" s="308"/>
      <c r="UCL55" s="308"/>
      <c r="UCM55" s="308"/>
      <c r="UCN55" s="308"/>
      <c r="UCO55" s="308"/>
      <c r="UCP55" s="308"/>
      <c r="UCQ55" s="308"/>
      <c r="UCR55" s="308"/>
      <c r="UCS55" s="308"/>
      <c r="UCT55" s="308"/>
      <c r="UCU55" s="308"/>
      <c r="UCV55" s="308"/>
      <c r="UCW55" s="308"/>
      <c r="UCX55" s="308"/>
      <c r="UCY55" s="308"/>
      <c r="UCZ55" s="308"/>
      <c r="UDA55" s="308"/>
      <c r="UDB55" s="308"/>
      <c r="UDC55" s="308"/>
      <c r="UDD55" s="308"/>
      <c r="UDE55" s="308"/>
      <c r="UDF55" s="308"/>
      <c r="UDG55" s="308"/>
      <c r="UDH55" s="308"/>
      <c r="UDI55" s="308"/>
      <c r="UDJ55" s="308"/>
      <c r="UDK55" s="308"/>
      <c r="UDL55" s="308"/>
      <c r="UDM55" s="308"/>
      <c r="UDN55" s="308"/>
      <c r="UDO55" s="308"/>
      <c r="UDP55" s="308"/>
      <c r="UDQ55" s="308"/>
      <c r="UDR55" s="308"/>
      <c r="UDS55" s="308"/>
      <c r="UDT55" s="308"/>
      <c r="UDU55" s="308"/>
      <c r="UDV55" s="308"/>
      <c r="UDW55" s="308"/>
      <c r="UDX55" s="308"/>
      <c r="UDY55" s="308"/>
      <c r="UDZ55" s="308"/>
      <c r="UEA55" s="308"/>
      <c r="UEB55" s="308"/>
      <c r="UEC55" s="308"/>
      <c r="UED55" s="308"/>
      <c r="UEE55" s="308"/>
      <c r="UEF55" s="308"/>
      <c r="UEG55" s="308"/>
      <c r="UEH55" s="308"/>
      <c r="UEI55" s="308"/>
      <c r="UEJ55" s="308"/>
      <c r="UEK55" s="308"/>
      <c r="UEL55" s="308"/>
      <c r="UEM55" s="308"/>
      <c r="UEN55" s="308"/>
      <c r="UEO55" s="308"/>
      <c r="UEP55" s="308"/>
      <c r="UEQ55" s="308"/>
      <c r="UER55" s="308"/>
      <c r="UES55" s="308"/>
      <c r="UET55" s="308"/>
      <c r="UEU55" s="308"/>
      <c r="UEV55" s="308"/>
      <c r="UEW55" s="308"/>
      <c r="UEX55" s="308"/>
      <c r="UEY55" s="308"/>
      <c r="UEZ55" s="308"/>
      <c r="UFA55" s="308"/>
      <c r="UFB55" s="308"/>
      <c r="UFC55" s="308"/>
      <c r="UFD55" s="308"/>
      <c r="UFE55" s="308"/>
      <c r="UFF55" s="308"/>
      <c r="UFG55" s="308"/>
      <c r="UFH55" s="308"/>
      <c r="UFI55" s="308"/>
      <c r="UFJ55" s="308"/>
      <c r="UFK55" s="308"/>
      <c r="UFL55" s="308"/>
      <c r="UFM55" s="308"/>
      <c r="UFN55" s="308"/>
      <c r="UFO55" s="308"/>
      <c r="UFP55" s="308"/>
      <c r="UFQ55" s="308"/>
      <c r="UFR55" s="308"/>
      <c r="UFS55" s="308"/>
      <c r="UFT55" s="308"/>
      <c r="UFU55" s="308"/>
      <c r="UFV55" s="308"/>
      <c r="UFW55" s="308"/>
      <c r="UFX55" s="308"/>
      <c r="UFY55" s="308"/>
      <c r="UFZ55" s="308"/>
      <c r="UGA55" s="308"/>
      <c r="UGB55" s="308"/>
      <c r="UGC55" s="308"/>
      <c r="UGD55" s="308"/>
      <c r="UGE55" s="308"/>
      <c r="UGF55" s="308"/>
      <c r="UGG55" s="308"/>
      <c r="UGH55" s="308"/>
      <c r="UGI55" s="308"/>
      <c r="UGJ55" s="308"/>
      <c r="UGK55" s="308"/>
      <c r="UGL55" s="308"/>
      <c r="UGM55" s="308"/>
      <c r="UGN55" s="308"/>
      <c r="UGO55" s="308"/>
      <c r="UGP55" s="308"/>
      <c r="UGQ55" s="308"/>
      <c r="UGR55" s="308"/>
      <c r="UGS55" s="308"/>
      <c r="UGT55" s="308"/>
      <c r="UGU55" s="308"/>
      <c r="UGV55" s="308"/>
      <c r="UGW55" s="308"/>
      <c r="UGX55" s="308"/>
      <c r="UGY55" s="308"/>
      <c r="UGZ55" s="308"/>
      <c r="UHA55" s="308"/>
      <c r="UHB55" s="308"/>
      <c r="UHC55" s="308"/>
      <c r="UHD55" s="308"/>
      <c r="UHE55" s="308"/>
      <c r="UHF55" s="308"/>
      <c r="UHG55" s="308"/>
      <c r="UHH55" s="308"/>
      <c r="UHI55" s="308"/>
      <c r="UHJ55" s="308"/>
      <c r="UHK55" s="308"/>
      <c r="UHL55" s="308"/>
      <c r="UHM55" s="308"/>
      <c r="UHN55" s="308"/>
      <c r="UHO55" s="308"/>
      <c r="UHP55" s="308"/>
      <c r="UHQ55" s="308"/>
      <c r="UHR55" s="308"/>
      <c r="UHS55" s="308"/>
      <c r="UHT55" s="308"/>
      <c r="UHU55" s="308"/>
      <c r="UHV55" s="308"/>
      <c r="UHW55" s="308"/>
      <c r="UHX55" s="308"/>
      <c r="UHY55" s="308"/>
      <c r="UHZ55" s="308"/>
      <c r="UIA55" s="308"/>
      <c r="UIB55" s="308"/>
      <c r="UIC55" s="308"/>
      <c r="UID55" s="308"/>
      <c r="UIE55" s="308"/>
      <c r="UIF55" s="308"/>
      <c r="UIG55" s="308"/>
      <c r="UIH55" s="308"/>
      <c r="UII55" s="308"/>
      <c r="UIJ55" s="308"/>
      <c r="UIK55" s="308"/>
      <c r="UIL55" s="308"/>
      <c r="UIM55" s="308"/>
      <c r="UIN55" s="308"/>
      <c r="UIO55" s="308"/>
      <c r="UIP55" s="308"/>
      <c r="UIQ55" s="308"/>
      <c r="UIR55" s="308"/>
      <c r="UIS55" s="308"/>
      <c r="UIT55" s="308"/>
      <c r="UIU55" s="308"/>
      <c r="UIV55" s="308"/>
      <c r="UIW55" s="308"/>
      <c r="UIX55" s="308"/>
      <c r="UIY55" s="308"/>
      <c r="UIZ55" s="308"/>
      <c r="UJA55" s="308"/>
      <c r="UJB55" s="308"/>
      <c r="UJC55" s="308"/>
      <c r="UJD55" s="308"/>
      <c r="UJE55" s="308"/>
      <c r="UJF55" s="308"/>
      <c r="UJG55" s="308"/>
      <c r="UJH55" s="308"/>
      <c r="UJI55" s="308"/>
      <c r="UJJ55" s="308"/>
      <c r="UJK55" s="308"/>
      <c r="UJL55" s="308"/>
      <c r="UJM55" s="308"/>
      <c r="UJN55" s="308"/>
      <c r="UJO55" s="308"/>
      <c r="UJP55" s="308"/>
      <c r="UJQ55" s="308"/>
      <c r="UJR55" s="308"/>
      <c r="UJS55" s="308"/>
      <c r="UJT55" s="308"/>
      <c r="UJU55" s="308"/>
      <c r="UJV55" s="308"/>
      <c r="UJW55" s="308"/>
      <c r="UJX55" s="308"/>
      <c r="UJY55" s="308"/>
      <c r="UJZ55" s="308"/>
      <c r="UKA55" s="308"/>
      <c r="UKB55" s="308"/>
      <c r="UKC55" s="308"/>
      <c r="UKD55" s="308"/>
      <c r="UKE55" s="308"/>
      <c r="UKF55" s="308"/>
      <c r="UKG55" s="308"/>
      <c r="UKH55" s="308"/>
      <c r="UKI55" s="308"/>
      <c r="UKJ55" s="308"/>
      <c r="UKK55" s="308"/>
      <c r="UKL55" s="308"/>
      <c r="UKM55" s="308"/>
      <c r="UKN55" s="308"/>
      <c r="UKO55" s="308"/>
      <c r="UKP55" s="308"/>
      <c r="UKQ55" s="308"/>
      <c r="UKR55" s="308"/>
      <c r="UKS55" s="308"/>
      <c r="UKT55" s="308"/>
      <c r="UKU55" s="308"/>
      <c r="UKV55" s="308"/>
      <c r="UKW55" s="308"/>
      <c r="UKX55" s="308"/>
      <c r="UKY55" s="308"/>
      <c r="UKZ55" s="308"/>
      <c r="ULA55" s="308"/>
      <c r="ULB55" s="308"/>
      <c r="ULC55" s="308"/>
      <c r="ULD55" s="308"/>
      <c r="ULE55" s="308"/>
      <c r="ULF55" s="308"/>
      <c r="ULG55" s="308"/>
      <c r="ULH55" s="308"/>
      <c r="ULI55" s="308"/>
      <c r="ULJ55" s="308"/>
      <c r="ULK55" s="308"/>
      <c r="ULL55" s="308"/>
      <c r="ULM55" s="308"/>
      <c r="ULN55" s="308"/>
      <c r="ULO55" s="308"/>
      <c r="ULP55" s="308"/>
      <c r="ULQ55" s="308"/>
      <c r="ULR55" s="308"/>
      <c r="ULS55" s="308"/>
      <c r="ULT55" s="308"/>
      <c r="ULU55" s="308"/>
      <c r="ULV55" s="308"/>
      <c r="ULW55" s="308"/>
      <c r="ULX55" s="308"/>
      <c r="ULY55" s="308"/>
      <c r="ULZ55" s="308"/>
      <c r="UMA55" s="308"/>
      <c r="UMB55" s="308"/>
      <c r="UMC55" s="308"/>
      <c r="UMD55" s="308"/>
      <c r="UME55" s="308"/>
      <c r="UMF55" s="308"/>
      <c r="UMG55" s="308"/>
      <c r="UMH55" s="308"/>
      <c r="UMI55" s="308"/>
      <c r="UMJ55" s="308"/>
      <c r="UMK55" s="308"/>
      <c r="UML55" s="308"/>
      <c r="UMM55" s="308"/>
      <c r="UMN55" s="308"/>
      <c r="UMO55" s="308"/>
      <c r="UMP55" s="308"/>
      <c r="UMQ55" s="308"/>
      <c r="UMR55" s="308"/>
      <c r="UMS55" s="308"/>
      <c r="UMT55" s="308"/>
      <c r="UMU55" s="308"/>
      <c r="UMV55" s="308"/>
      <c r="UMW55" s="308"/>
      <c r="UMX55" s="308"/>
      <c r="UMY55" s="308"/>
      <c r="UMZ55" s="308"/>
      <c r="UNA55" s="308"/>
      <c r="UNB55" s="308"/>
      <c r="UNC55" s="308"/>
      <c r="UND55" s="308"/>
      <c r="UNE55" s="308"/>
      <c r="UNF55" s="308"/>
      <c r="UNG55" s="308"/>
      <c r="UNH55" s="308"/>
      <c r="UNI55" s="308"/>
      <c r="UNJ55" s="308"/>
      <c r="UNK55" s="308"/>
      <c r="UNL55" s="308"/>
      <c r="UNM55" s="308"/>
      <c r="UNN55" s="308"/>
      <c r="UNO55" s="308"/>
      <c r="UNP55" s="308"/>
      <c r="UNQ55" s="308"/>
      <c r="UNR55" s="308"/>
      <c r="UNS55" s="308"/>
      <c r="UNT55" s="308"/>
      <c r="UNU55" s="308"/>
      <c r="UNV55" s="308"/>
      <c r="UNW55" s="308"/>
      <c r="UNX55" s="308"/>
      <c r="UNY55" s="308"/>
      <c r="UNZ55" s="308"/>
      <c r="UOA55" s="308"/>
      <c r="UOB55" s="308"/>
      <c r="UOC55" s="308"/>
      <c r="UOD55" s="308"/>
      <c r="UOE55" s="308"/>
      <c r="UOF55" s="308"/>
      <c r="UOG55" s="308"/>
      <c r="UOH55" s="308"/>
      <c r="UOI55" s="308"/>
      <c r="UOJ55" s="308"/>
      <c r="UOK55" s="308"/>
      <c r="UOL55" s="308"/>
      <c r="UOM55" s="308"/>
      <c r="UON55" s="308"/>
      <c r="UOO55" s="308"/>
      <c r="UOP55" s="308"/>
      <c r="UOQ55" s="308"/>
      <c r="UOR55" s="308"/>
      <c r="UOS55" s="308"/>
      <c r="UOT55" s="308"/>
      <c r="UOU55" s="308"/>
      <c r="UOV55" s="308"/>
      <c r="UOW55" s="308"/>
      <c r="UOX55" s="308"/>
      <c r="UOY55" s="308"/>
      <c r="UOZ55" s="308"/>
      <c r="UPA55" s="308"/>
      <c r="UPB55" s="308"/>
      <c r="UPC55" s="308"/>
      <c r="UPD55" s="308"/>
      <c r="UPE55" s="308"/>
      <c r="UPF55" s="308"/>
      <c r="UPG55" s="308"/>
      <c r="UPH55" s="308"/>
      <c r="UPI55" s="308"/>
      <c r="UPJ55" s="308"/>
      <c r="UPK55" s="308"/>
      <c r="UPL55" s="308"/>
      <c r="UPM55" s="308"/>
      <c r="UPN55" s="308"/>
      <c r="UPO55" s="308"/>
      <c r="UPP55" s="308"/>
      <c r="UPQ55" s="308"/>
      <c r="UPR55" s="308"/>
      <c r="UPS55" s="308"/>
      <c r="UPT55" s="308"/>
      <c r="UPU55" s="308"/>
      <c r="UPV55" s="308"/>
      <c r="UPW55" s="308"/>
      <c r="UPX55" s="308"/>
      <c r="UPY55" s="308"/>
      <c r="UPZ55" s="308"/>
      <c r="UQA55" s="308"/>
      <c r="UQB55" s="308"/>
      <c r="UQC55" s="308"/>
      <c r="UQD55" s="308"/>
      <c r="UQE55" s="308"/>
      <c r="UQF55" s="308"/>
      <c r="UQG55" s="308"/>
      <c r="UQH55" s="308"/>
      <c r="UQI55" s="308"/>
      <c r="UQJ55" s="308"/>
      <c r="UQK55" s="308"/>
      <c r="UQL55" s="308"/>
      <c r="UQM55" s="308"/>
      <c r="UQN55" s="308"/>
      <c r="UQO55" s="308"/>
      <c r="UQP55" s="308"/>
      <c r="UQQ55" s="308"/>
      <c r="UQR55" s="308"/>
      <c r="UQS55" s="308"/>
      <c r="UQT55" s="308"/>
      <c r="UQU55" s="308"/>
      <c r="UQV55" s="308"/>
      <c r="UQW55" s="308"/>
      <c r="UQX55" s="308"/>
      <c r="UQY55" s="308"/>
      <c r="UQZ55" s="308"/>
      <c r="URA55" s="308"/>
      <c r="URB55" s="308"/>
      <c r="URC55" s="308"/>
      <c r="URD55" s="308"/>
      <c r="URE55" s="308"/>
      <c r="URF55" s="308"/>
      <c r="URG55" s="308"/>
      <c r="URH55" s="308"/>
      <c r="URI55" s="308"/>
      <c r="URJ55" s="308"/>
      <c r="URK55" s="308"/>
      <c r="URL55" s="308"/>
      <c r="URM55" s="308"/>
      <c r="URN55" s="308"/>
      <c r="URO55" s="308"/>
      <c r="URP55" s="308"/>
      <c r="URQ55" s="308"/>
      <c r="URR55" s="308"/>
      <c r="URS55" s="308"/>
      <c r="URT55" s="308"/>
      <c r="URU55" s="308"/>
      <c r="URV55" s="308"/>
      <c r="URW55" s="308"/>
      <c r="URX55" s="308"/>
      <c r="URY55" s="308"/>
      <c r="URZ55" s="308"/>
      <c r="USA55" s="308"/>
      <c r="USB55" s="308"/>
      <c r="USC55" s="308"/>
      <c r="USD55" s="308"/>
      <c r="USE55" s="308"/>
      <c r="USF55" s="308"/>
      <c r="USG55" s="308"/>
      <c r="USH55" s="308"/>
      <c r="USI55" s="308"/>
      <c r="USJ55" s="308"/>
      <c r="USK55" s="308"/>
      <c r="USL55" s="308"/>
      <c r="USM55" s="308"/>
      <c r="USN55" s="308"/>
      <c r="USO55" s="308"/>
      <c r="USP55" s="308"/>
      <c r="USQ55" s="308"/>
      <c r="USR55" s="308"/>
      <c r="USS55" s="308"/>
      <c r="UST55" s="308"/>
      <c r="USU55" s="308"/>
      <c r="USV55" s="308"/>
      <c r="USW55" s="308"/>
      <c r="USX55" s="308"/>
      <c r="USY55" s="308"/>
      <c r="USZ55" s="308"/>
      <c r="UTA55" s="308"/>
      <c r="UTB55" s="308"/>
      <c r="UTC55" s="308"/>
      <c r="UTD55" s="308"/>
      <c r="UTE55" s="308"/>
      <c r="UTF55" s="308"/>
      <c r="UTG55" s="308"/>
      <c r="UTH55" s="308"/>
      <c r="UTI55" s="308"/>
      <c r="UTJ55" s="308"/>
      <c r="UTK55" s="308"/>
      <c r="UTL55" s="308"/>
      <c r="UTM55" s="308"/>
      <c r="UTN55" s="308"/>
      <c r="UTO55" s="308"/>
      <c r="UTP55" s="308"/>
      <c r="UTQ55" s="308"/>
      <c r="UTR55" s="308"/>
      <c r="UTS55" s="308"/>
      <c r="UTT55" s="308"/>
      <c r="UTU55" s="308"/>
      <c r="UTV55" s="308"/>
      <c r="UTW55" s="308"/>
      <c r="UTX55" s="308"/>
      <c r="UTY55" s="308"/>
      <c r="UTZ55" s="308"/>
      <c r="UUA55" s="308"/>
      <c r="UUB55" s="308"/>
      <c r="UUC55" s="308"/>
      <c r="UUD55" s="308"/>
      <c r="UUE55" s="308"/>
      <c r="UUF55" s="308"/>
      <c r="UUG55" s="308"/>
      <c r="UUH55" s="308"/>
      <c r="UUI55" s="308"/>
      <c r="UUJ55" s="308"/>
      <c r="UUK55" s="308"/>
      <c r="UUL55" s="308"/>
      <c r="UUM55" s="308"/>
      <c r="UUN55" s="308"/>
      <c r="UUO55" s="308"/>
      <c r="UUP55" s="308"/>
      <c r="UUQ55" s="308"/>
      <c r="UUR55" s="308"/>
      <c r="UUS55" s="308"/>
      <c r="UUT55" s="308"/>
      <c r="UUU55" s="308"/>
      <c r="UUV55" s="308"/>
      <c r="UUW55" s="308"/>
      <c r="UUX55" s="308"/>
      <c r="UUY55" s="308"/>
      <c r="UUZ55" s="308"/>
      <c r="UVA55" s="308"/>
      <c r="UVB55" s="308"/>
      <c r="UVC55" s="308"/>
      <c r="UVD55" s="308"/>
      <c r="UVE55" s="308"/>
      <c r="UVF55" s="308"/>
      <c r="UVG55" s="308"/>
      <c r="UVH55" s="308"/>
      <c r="UVI55" s="308"/>
      <c r="UVJ55" s="308"/>
      <c r="UVK55" s="308"/>
      <c r="UVL55" s="308"/>
      <c r="UVM55" s="308"/>
      <c r="UVN55" s="308"/>
      <c r="UVO55" s="308"/>
      <c r="UVP55" s="308"/>
      <c r="UVQ55" s="308"/>
      <c r="UVR55" s="308"/>
      <c r="UVS55" s="308"/>
      <c r="UVT55" s="308"/>
      <c r="UVU55" s="308"/>
      <c r="UVV55" s="308"/>
      <c r="UVW55" s="308"/>
      <c r="UVX55" s="308"/>
      <c r="UVY55" s="308"/>
      <c r="UVZ55" s="308"/>
      <c r="UWA55" s="308"/>
      <c r="UWB55" s="308"/>
      <c r="UWC55" s="308"/>
      <c r="UWD55" s="308"/>
      <c r="UWE55" s="308"/>
      <c r="UWF55" s="308"/>
      <c r="UWG55" s="308"/>
      <c r="UWH55" s="308"/>
      <c r="UWI55" s="308"/>
      <c r="UWJ55" s="308"/>
      <c r="UWK55" s="308"/>
      <c r="UWL55" s="308"/>
      <c r="UWM55" s="308"/>
      <c r="UWN55" s="308"/>
      <c r="UWO55" s="308"/>
      <c r="UWP55" s="308"/>
      <c r="UWQ55" s="308"/>
      <c r="UWR55" s="308"/>
      <c r="UWS55" s="308"/>
      <c r="UWT55" s="308"/>
      <c r="UWU55" s="308"/>
      <c r="UWV55" s="308"/>
      <c r="UWW55" s="308"/>
      <c r="UWX55" s="308"/>
      <c r="UWY55" s="308"/>
      <c r="UWZ55" s="308"/>
      <c r="UXA55" s="308"/>
      <c r="UXB55" s="308"/>
      <c r="UXC55" s="308"/>
      <c r="UXD55" s="308"/>
      <c r="UXE55" s="308"/>
      <c r="UXF55" s="308"/>
      <c r="UXG55" s="308"/>
      <c r="UXH55" s="308"/>
      <c r="UXI55" s="308"/>
      <c r="UXJ55" s="308"/>
      <c r="UXK55" s="308"/>
      <c r="UXL55" s="308"/>
      <c r="UXM55" s="308"/>
      <c r="UXN55" s="308"/>
      <c r="UXO55" s="308"/>
      <c r="UXP55" s="308"/>
      <c r="UXQ55" s="308"/>
      <c r="UXR55" s="308"/>
      <c r="UXS55" s="308"/>
      <c r="UXT55" s="308"/>
      <c r="UXU55" s="308"/>
      <c r="UXV55" s="308"/>
      <c r="UXW55" s="308"/>
      <c r="UXX55" s="308"/>
      <c r="UXY55" s="308"/>
      <c r="UXZ55" s="308"/>
      <c r="UYA55" s="308"/>
      <c r="UYB55" s="308"/>
      <c r="UYC55" s="308"/>
      <c r="UYD55" s="308"/>
      <c r="UYE55" s="308"/>
      <c r="UYF55" s="308"/>
      <c r="UYG55" s="308"/>
      <c r="UYH55" s="308"/>
      <c r="UYI55" s="308"/>
      <c r="UYJ55" s="308"/>
      <c r="UYK55" s="308"/>
      <c r="UYL55" s="308"/>
      <c r="UYM55" s="308"/>
      <c r="UYN55" s="308"/>
      <c r="UYO55" s="308"/>
      <c r="UYP55" s="308"/>
      <c r="UYQ55" s="308"/>
      <c r="UYR55" s="308"/>
      <c r="UYS55" s="308"/>
      <c r="UYT55" s="308"/>
      <c r="UYU55" s="308"/>
      <c r="UYV55" s="308"/>
      <c r="UYW55" s="308"/>
      <c r="UYX55" s="308"/>
      <c r="UYY55" s="308"/>
      <c r="UYZ55" s="308"/>
      <c r="UZA55" s="308"/>
      <c r="UZB55" s="308"/>
      <c r="UZC55" s="308"/>
      <c r="UZD55" s="308"/>
      <c r="UZE55" s="308"/>
      <c r="UZF55" s="308"/>
      <c r="UZG55" s="308"/>
      <c r="UZH55" s="308"/>
      <c r="UZI55" s="308"/>
      <c r="UZJ55" s="308"/>
      <c r="UZK55" s="308"/>
      <c r="UZL55" s="308"/>
      <c r="UZM55" s="308"/>
      <c r="UZN55" s="308"/>
      <c r="UZO55" s="308"/>
      <c r="UZP55" s="308"/>
      <c r="UZQ55" s="308"/>
      <c r="UZR55" s="308"/>
      <c r="UZS55" s="308"/>
      <c r="UZT55" s="308"/>
      <c r="UZU55" s="308"/>
      <c r="UZV55" s="308"/>
      <c r="UZW55" s="308"/>
      <c r="UZX55" s="308"/>
      <c r="UZY55" s="308"/>
      <c r="UZZ55" s="308"/>
      <c r="VAA55" s="308"/>
      <c r="VAB55" s="308"/>
      <c r="VAC55" s="308"/>
      <c r="VAD55" s="308"/>
      <c r="VAE55" s="308"/>
      <c r="VAF55" s="308"/>
      <c r="VAG55" s="308"/>
      <c r="VAH55" s="308"/>
      <c r="VAI55" s="308"/>
      <c r="VAJ55" s="308"/>
      <c r="VAK55" s="308"/>
      <c r="VAL55" s="308"/>
      <c r="VAM55" s="308"/>
      <c r="VAN55" s="308"/>
      <c r="VAO55" s="308"/>
      <c r="VAP55" s="308"/>
      <c r="VAQ55" s="308"/>
      <c r="VAR55" s="308"/>
      <c r="VAS55" s="308"/>
      <c r="VAT55" s="308"/>
      <c r="VAU55" s="308"/>
      <c r="VAV55" s="308"/>
      <c r="VAW55" s="308"/>
      <c r="VAX55" s="308"/>
      <c r="VAY55" s="308"/>
      <c r="VAZ55" s="308"/>
      <c r="VBA55" s="308"/>
      <c r="VBB55" s="308"/>
      <c r="VBC55" s="308"/>
      <c r="VBD55" s="308"/>
      <c r="VBE55" s="308"/>
      <c r="VBF55" s="308"/>
      <c r="VBG55" s="308"/>
      <c r="VBH55" s="308"/>
      <c r="VBI55" s="308"/>
      <c r="VBJ55" s="308"/>
      <c r="VBK55" s="308"/>
      <c r="VBL55" s="308"/>
      <c r="VBM55" s="308"/>
      <c r="VBN55" s="308"/>
      <c r="VBO55" s="308"/>
      <c r="VBP55" s="308"/>
      <c r="VBQ55" s="308"/>
      <c r="VBR55" s="308"/>
      <c r="VBS55" s="308"/>
      <c r="VBT55" s="308"/>
      <c r="VBU55" s="308"/>
      <c r="VBV55" s="308"/>
      <c r="VBW55" s="308"/>
      <c r="VBX55" s="308"/>
      <c r="VBY55" s="308"/>
      <c r="VBZ55" s="308"/>
      <c r="VCA55" s="308"/>
      <c r="VCB55" s="308"/>
      <c r="VCC55" s="308"/>
      <c r="VCD55" s="308"/>
      <c r="VCE55" s="308"/>
      <c r="VCF55" s="308"/>
      <c r="VCG55" s="308"/>
      <c r="VCH55" s="308"/>
      <c r="VCI55" s="308"/>
      <c r="VCJ55" s="308"/>
      <c r="VCK55" s="308"/>
      <c r="VCL55" s="308"/>
      <c r="VCM55" s="308"/>
      <c r="VCN55" s="308"/>
      <c r="VCO55" s="308"/>
      <c r="VCP55" s="308"/>
      <c r="VCQ55" s="308"/>
      <c r="VCR55" s="308"/>
      <c r="VCS55" s="308"/>
      <c r="VCT55" s="308"/>
      <c r="VCU55" s="308"/>
      <c r="VCV55" s="308"/>
      <c r="VCW55" s="308"/>
      <c r="VCX55" s="308"/>
      <c r="VCY55" s="308"/>
      <c r="VCZ55" s="308"/>
      <c r="VDA55" s="308"/>
      <c r="VDB55" s="308"/>
      <c r="VDC55" s="308"/>
      <c r="VDD55" s="308"/>
      <c r="VDE55" s="308"/>
      <c r="VDF55" s="308"/>
      <c r="VDG55" s="308"/>
      <c r="VDH55" s="308"/>
      <c r="VDI55" s="308"/>
      <c r="VDJ55" s="308"/>
      <c r="VDK55" s="308"/>
      <c r="VDL55" s="308"/>
      <c r="VDM55" s="308"/>
      <c r="VDN55" s="308"/>
      <c r="VDO55" s="308"/>
      <c r="VDP55" s="308"/>
      <c r="VDQ55" s="308"/>
      <c r="VDR55" s="308"/>
      <c r="VDS55" s="308"/>
      <c r="VDT55" s="308"/>
      <c r="VDU55" s="308"/>
      <c r="VDV55" s="308"/>
      <c r="VDW55" s="308"/>
      <c r="VDX55" s="308"/>
      <c r="VDY55" s="308"/>
      <c r="VDZ55" s="308"/>
      <c r="VEA55" s="308"/>
      <c r="VEB55" s="308"/>
      <c r="VEC55" s="308"/>
      <c r="VED55" s="308"/>
      <c r="VEE55" s="308"/>
      <c r="VEF55" s="308"/>
      <c r="VEG55" s="308"/>
      <c r="VEH55" s="308"/>
      <c r="VEI55" s="308"/>
      <c r="VEJ55" s="308"/>
      <c r="VEK55" s="308"/>
      <c r="VEL55" s="308"/>
      <c r="VEM55" s="308"/>
      <c r="VEN55" s="308"/>
      <c r="VEO55" s="308"/>
      <c r="VEP55" s="308"/>
      <c r="VEQ55" s="308"/>
      <c r="VER55" s="308"/>
      <c r="VES55" s="308"/>
      <c r="VET55" s="308"/>
      <c r="VEU55" s="308"/>
      <c r="VEV55" s="308"/>
      <c r="VEW55" s="308"/>
      <c r="VEX55" s="308"/>
      <c r="VEY55" s="308"/>
      <c r="VEZ55" s="308"/>
      <c r="VFA55" s="308"/>
      <c r="VFB55" s="308"/>
      <c r="VFC55" s="308"/>
      <c r="VFD55" s="308"/>
      <c r="VFE55" s="308"/>
      <c r="VFF55" s="308"/>
      <c r="VFG55" s="308"/>
      <c r="VFH55" s="308"/>
      <c r="VFI55" s="308"/>
      <c r="VFJ55" s="308"/>
      <c r="VFK55" s="308"/>
      <c r="VFL55" s="308"/>
      <c r="VFM55" s="308"/>
      <c r="VFN55" s="308"/>
      <c r="VFO55" s="308"/>
      <c r="VFP55" s="308"/>
      <c r="VFQ55" s="308"/>
      <c r="VFR55" s="308"/>
      <c r="VFS55" s="308"/>
      <c r="VFT55" s="308"/>
      <c r="VFU55" s="308"/>
      <c r="VFV55" s="308"/>
      <c r="VFW55" s="308"/>
      <c r="VFX55" s="308"/>
      <c r="VFY55" s="308"/>
      <c r="VFZ55" s="308"/>
      <c r="VGA55" s="308"/>
      <c r="VGB55" s="308"/>
      <c r="VGC55" s="308"/>
      <c r="VGD55" s="308"/>
      <c r="VGE55" s="308"/>
      <c r="VGF55" s="308"/>
      <c r="VGG55" s="308"/>
      <c r="VGH55" s="308"/>
      <c r="VGI55" s="308"/>
      <c r="VGJ55" s="308"/>
      <c r="VGK55" s="308"/>
      <c r="VGL55" s="308"/>
      <c r="VGM55" s="308"/>
      <c r="VGN55" s="308"/>
      <c r="VGO55" s="308"/>
      <c r="VGP55" s="308"/>
      <c r="VGQ55" s="308"/>
      <c r="VGR55" s="308"/>
      <c r="VGS55" s="308"/>
      <c r="VGT55" s="308"/>
      <c r="VGU55" s="308"/>
      <c r="VGV55" s="308"/>
      <c r="VGW55" s="308"/>
      <c r="VGX55" s="308"/>
      <c r="VGY55" s="308"/>
      <c r="VGZ55" s="308"/>
      <c r="VHA55" s="308"/>
      <c r="VHB55" s="308"/>
      <c r="VHC55" s="308"/>
      <c r="VHD55" s="308"/>
      <c r="VHE55" s="308"/>
      <c r="VHF55" s="308"/>
      <c r="VHG55" s="308"/>
      <c r="VHH55" s="308"/>
      <c r="VHI55" s="308"/>
      <c r="VHJ55" s="308"/>
      <c r="VHK55" s="308"/>
      <c r="VHL55" s="308"/>
      <c r="VHM55" s="308"/>
      <c r="VHN55" s="308"/>
      <c r="VHO55" s="308"/>
      <c r="VHP55" s="308"/>
      <c r="VHQ55" s="308"/>
      <c r="VHR55" s="308"/>
      <c r="VHS55" s="308"/>
      <c r="VHT55" s="308"/>
      <c r="VHU55" s="308"/>
      <c r="VHV55" s="308"/>
      <c r="VHW55" s="308"/>
      <c r="VHX55" s="308"/>
      <c r="VHY55" s="308"/>
      <c r="VHZ55" s="308"/>
      <c r="VIA55" s="308"/>
      <c r="VIB55" s="308"/>
      <c r="VIC55" s="308"/>
      <c r="VID55" s="308"/>
      <c r="VIE55" s="308"/>
      <c r="VIF55" s="308"/>
      <c r="VIG55" s="308"/>
      <c r="VIH55" s="308"/>
      <c r="VII55" s="308"/>
      <c r="VIJ55" s="308"/>
      <c r="VIK55" s="308"/>
      <c r="VIL55" s="308"/>
      <c r="VIM55" s="308"/>
      <c r="VIN55" s="308"/>
      <c r="VIO55" s="308"/>
      <c r="VIP55" s="308"/>
      <c r="VIQ55" s="308"/>
      <c r="VIR55" s="308"/>
      <c r="VIS55" s="308"/>
      <c r="VIT55" s="308"/>
      <c r="VIU55" s="308"/>
      <c r="VIV55" s="308"/>
      <c r="VIW55" s="308"/>
      <c r="VIX55" s="308"/>
      <c r="VIY55" s="308"/>
      <c r="VIZ55" s="308"/>
      <c r="VJA55" s="308"/>
      <c r="VJB55" s="308"/>
      <c r="VJC55" s="308"/>
      <c r="VJD55" s="308"/>
      <c r="VJE55" s="308"/>
      <c r="VJF55" s="308"/>
      <c r="VJG55" s="308"/>
      <c r="VJH55" s="308"/>
      <c r="VJI55" s="308"/>
      <c r="VJJ55" s="308"/>
      <c r="VJK55" s="308"/>
      <c r="VJL55" s="308"/>
      <c r="VJM55" s="308"/>
      <c r="VJN55" s="308"/>
      <c r="VJO55" s="308"/>
      <c r="VJP55" s="308"/>
      <c r="VJQ55" s="308"/>
      <c r="VJR55" s="308"/>
      <c r="VJS55" s="308"/>
      <c r="VJT55" s="308"/>
      <c r="VJU55" s="308"/>
      <c r="VJV55" s="308"/>
      <c r="VJW55" s="308"/>
      <c r="VJX55" s="308"/>
      <c r="VJY55" s="308"/>
      <c r="VJZ55" s="308"/>
      <c r="VKA55" s="308"/>
      <c r="VKB55" s="308"/>
      <c r="VKC55" s="308"/>
      <c r="VKD55" s="308"/>
      <c r="VKE55" s="308"/>
      <c r="VKF55" s="308"/>
      <c r="VKG55" s="308"/>
      <c r="VKH55" s="308"/>
      <c r="VKI55" s="308"/>
      <c r="VKJ55" s="308"/>
      <c r="VKK55" s="308"/>
      <c r="VKL55" s="308"/>
      <c r="VKM55" s="308"/>
      <c r="VKN55" s="308"/>
      <c r="VKO55" s="308"/>
      <c r="VKP55" s="308"/>
      <c r="VKQ55" s="308"/>
      <c r="VKR55" s="308"/>
      <c r="VKS55" s="308"/>
      <c r="VKT55" s="308"/>
      <c r="VKU55" s="308"/>
      <c r="VKV55" s="308"/>
      <c r="VKW55" s="308"/>
      <c r="VKX55" s="308"/>
      <c r="VKY55" s="308"/>
      <c r="VKZ55" s="308"/>
      <c r="VLA55" s="308"/>
      <c r="VLB55" s="308"/>
      <c r="VLC55" s="308"/>
      <c r="VLD55" s="308"/>
      <c r="VLE55" s="308"/>
      <c r="VLF55" s="308"/>
      <c r="VLG55" s="308"/>
      <c r="VLH55" s="308"/>
      <c r="VLI55" s="308"/>
      <c r="VLJ55" s="308"/>
      <c r="VLK55" s="308"/>
      <c r="VLL55" s="308"/>
      <c r="VLM55" s="308"/>
      <c r="VLN55" s="308"/>
      <c r="VLO55" s="308"/>
      <c r="VLP55" s="308"/>
      <c r="VLQ55" s="308"/>
      <c r="VLR55" s="308"/>
      <c r="VLS55" s="308"/>
      <c r="VLT55" s="308"/>
      <c r="VLU55" s="308"/>
      <c r="VLV55" s="308"/>
      <c r="VLW55" s="308"/>
      <c r="VLX55" s="308"/>
      <c r="VLY55" s="308"/>
      <c r="VLZ55" s="308"/>
      <c r="VMA55" s="308"/>
      <c r="VMB55" s="308"/>
      <c r="VMC55" s="308"/>
      <c r="VMD55" s="308"/>
      <c r="VME55" s="308"/>
      <c r="VMF55" s="308"/>
      <c r="VMG55" s="308"/>
      <c r="VMH55" s="308"/>
      <c r="VMI55" s="308"/>
      <c r="VMJ55" s="308"/>
      <c r="VMK55" s="308"/>
      <c r="VML55" s="308"/>
      <c r="VMM55" s="308"/>
      <c r="VMN55" s="308"/>
      <c r="VMO55" s="308"/>
      <c r="VMP55" s="308"/>
      <c r="VMQ55" s="308"/>
      <c r="VMR55" s="308"/>
      <c r="VMS55" s="308"/>
      <c r="VMT55" s="308"/>
      <c r="VMU55" s="308"/>
      <c r="VMV55" s="308"/>
      <c r="VMW55" s="308"/>
      <c r="VMX55" s="308"/>
      <c r="VMY55" s="308"/>
      <c r="VMZ55" s="308"/>
      <c r="VNA55" s="308"/>
      <c r="VNB55" s="308"/>
      <c r="VNC55" s="308"/>
      <c r="VND55" s="308"/>
      <c r="VNE55" s="308"/>
      <c r="VNF55" s="308"/>
      <c r="VNG55" s="308"/>
      <c r="VNH55" s="308"/>
      <c r="VNI55" s="308"/>
      <c r="VNJ55" s="308"/>
      <c r="VNK55" s="308"/>
      <c r="VNL55" s="308"/>
      <c r="VNM55" s="308"/>
      <c r="VNN55" s="308"/>
      <c r="VNO55" s="308"/>
      <c r="VNP55" s="308"/>
      <c r="VNQ55" s="308"/>
      <c r="VNR55" s="308"/>
      <c r="VNS55" s="308"/>
      <c r="VNT55" s="308"/>
      <c r="VNU55" s="308"/>
      <c r="VNV55" s="308"/>
      <c r="VNW55" s="308"/>
      <c r="VNX55" s="308"/>
      <c r="VNY55" s="308"/>
      <c r="VNZ55" s="308"/>
      <c r="VOA55" s="308"/>
      <c r="VOB55" s="308"/>
      <c r="VOC55" s="308"/>
      <c r="VOD55" s="308"/>
      <c r="VOE55" s="308"/>
      <c r="VOF55" s="308"/>
      <c r="VOG55" s="308"/>
      <c r="VOH55" s="308"/>
      <c r="VOI55" s="308"/>
      <c r="VOJ55" s="308"/>
      <c r="VOK55" s="308"/>
      <c r="VOL55" s="308"/>
      <c r="VOM55" s="308"/>
      <c r="VON55" s="308"/>
      <c r="VOO55" s="308"/>
      <c r="VOP55" s="308"/>
      <c r="VOQ55" s="308"/>
      <c r="VOR55" s="308"/>
      <c r="VOS55" s="308"/>
      <c r="VOT55" s="308"/>
      <c r="VOU55" s="308"/>
      <c r="VOV55" s="308"/>
      <c r="VOW55" s="308"/>
      <c r="VOX55" s="308"/>
      <c r="VOY55" s="308"/>
      <c r="VOZ55" s="308"/>
      <c r="VPA55" s="308"/>
      <c r="VPB55" s="308"/>
      <c r="VPC55" s="308"/>
      <c r="VPD55" s="308"/>
      <c r="VPE55" s="308"/>
      <c r="VPF55" s="308"/>
      <c r="VPG55" s="308"/>
      <c r="VPH55" s="308"/>
      <c r="VPI55" s="308"/>
      <c r="VPJ55" s="308"/>
      <c r="VPK55" s="308"/>
      <c r="VPL55" s="308"/>
      <c r="VPM55" s="308"/>
      <c r="VPN55" s="308"/>
      <c r="VPO55" s="308"/>
      <c r="VPP55" s="308"/>
      <c r="VPQ55" s="308"/>
      <c r="VPR55" s="308"/>
      <c r="VPS55" s="308"/>
      <c r="VPT55" s="308"/>
      <c r="VPU55" s="308"/>
      <c r="VPV55" s="308"/>
      <c r="VPW55" s="308"/>
      <c r="VPX55" s="308"/>
      <c r="VPY55" s="308"/>
      <c r="VPZ55" s="308"/>
      <c r="VQA55" s="308"/>
      <c r="VQB55" s="308"/>
      <c r="VQC55" s="308"/>
      <c r="VQD55" s="308"/>
      <c r="VQE55" s="308"/>
      <c r="VQF55" s="308"/>
      <c r="VQG55" s="308"/>
      <c r="VQH55" s="308"/>
      <c r="VQI55" s="308"/>
      <c r="VQJ55" s="308"/>
      <c r="VQK55" s="308"/>
      <c r="VQL55" s="308"/>
      <c r="VQM55" s="308"/>
      <c r="VQN55" s="308"/>
      <c r="VQO55" s="308"/>
      <c r="VQP55" s="308"/>
      <c r="VQQ55" s="308"/>
      <c r="VQR55" s="308"/>
      <c r="VQS55" s="308"/>
      <c r="VQT55" s="308"/>
      <c r="VQU55" s="308"/>
      <c r="VQV55" s="308"/>
      <c r="VQW55" s="308"/>
      <c r="VQX55" s="308"/>
      <c r="VQY55" s="308"/>
      <c r="VQZ55" s="308"/>
      <c r="VRA55" s="308"/>
      <c r="VRB55" s="308"/>
      <c r="VRC55" s="308"/>
      <c r="VRD55" s="308"/>
      <c r="VRE55" s="308"/>
      <c r="VRF55" s="308"/>
      <c r="VRG55" s="308"/>
      <c r="VRH55" s="308"/>
      <c r="VRI55" s="308"/>
      <c r="VRJ55" s="308"/>
      <c r="VRK55" s="308"/>
      <c r="VRL55" s="308"/>
      <c r="VRM55" s="308"/>
      <c r="VRN55" s="308"/>
      <c r="VRO55" s="308"/>
      <c r="VRP55" s="308"/>
      <c r="VRQ55" s="308"/>
      <c r="VRR55" s="308"/>
      <c r="VRS55" s="308"/>
      <c r="VRT55" s="308"/>
      <c r="VRU55" s="308"/>
      <c r="VRV55" s="308"/>
      <c r="VRW55" s="308"/>
      <c r="VRX55" s="308"/>
      <c r="VRY55" s="308"/>
      <c r="VRZ55" s="308"/>
      <c r="VSA55" s="308"/>
      <c r="VSB55" s="308"/>
      <c r="VSC55" s="308"/>
      <c r="VSD55" s="308"/>
      <c r="VSE55" s="308"/>
      <c r="VSF55" s="308"/>
      <c r="VSG55" s="308"/>
      <c r="VSH55" s="308"/>
      <c r="VSI55" s="308"/>
      <c r="VSJ55" s="308"/>
      <c r="VSK55" s="308"/>
      <c r="VSL55" s="308"/>
      <c r="VSM55" s="308"/>
      <c r="VSN55" s="308"/>
      <c r="VSO55" s="308"/>
      <c r="VSP55" s="308"/>
      <c r="VSQ55" s="308"/>
      <c r="VSR55" s="308"/>
      <c r="VSS55" s="308"/>
      <c r="VST55" s="308"/>
      <c r="VSU55" s="308"/>
      <c r="VSV55" s="308"/>
      <c r="VSW55" s="308"/>
      <c r="VSX55" s="308"/>
      <c r="VSY55" s="308"/>
      <c r="VSZ55" s="308"/>
      <c r="VTA55" s="308"/>
      <c r="VTB55" s="308"/>
      <c r="VTC55" s="308"/>
      <c r="VTD55" s="308"/>
      <c r="VTE55" s="308"/>
      <c r="VTF55" s="308"/>
      <c r="VTG55" s="308"/>
      <c r="VTH55" s="308"/>
      <c r="VTI55" s="308"/>
      <c r="VTJ55" s="308"/>
      <c r="VTK55" s="308"/>
      <c r="VTL55" s="308"/>
      <c r="VTM55" s="308"/>
      <c r="VTN55" s="308"/>
      <c r="VTO55" s="308"/>
      <c r="VTP55" s="308"/>
      <c r="VTQ55" s="308"/>
      <c r="VTR55" s="308"/>
      <c r="VTS55" s="308"/>
      <c r="VTT55" s="308"/>
      <c r="VTU55" s="308"/>
      <c r="VTV55" s="308"/>
      <c r="VTW55" s="308"/>
      <c r="VTX55" s="308"/>
      <c r="VTY55" s="308"/>
      <c r="VTZ55" s="308"/>
      <c r="VUA55" s="308"/>
      <c r="VUB55" s="308"/>
      <c r="VUC55" s="308"/>
      <c r="VUD55" s="308"/>
      <c r="VUE55" s="308"/>
      <c r="VUF55" s="308"/>
      <c r="VUG55" s="308"/>
      <c r="VUH55" s="308"/>
      <c r="VUI55" s="308"/>
      <c r="VUJ55" s="308"/>
      <c r="VUK55" s="308"/>
      <c r="VUL55" s="308"/>
      <c r="VUM55" s="308"/>
      <c r="VUN55" s="308"/>
      <c r="VUO55" s="308"/>
      <c r="VUP55" s="308"/>
      <c r="VUQ55" s="308"/>
      <c r="VUR55" s="308"/>
      <c r="VUS55" s="308"/>
      <c r="VUT55" s="308"/>
      <c r="VUU55" s="308"/>
      <c r="VUV55" s="308"/>
      <c r="VUW55" s="308"/>
      <c r="VUX55" s="308"/>
      <c r="VUY55" s="308"/>
      <c r="VUZ55" s="308"/>
      <c r="VVA55" s="308"/>
      <c r="VVB55" s="308"/>
      <c r="VVC55" s="308"/>
      <c r="VVD55" s="308"/>
      <c r="VVE55" s="308"/>
      <c r="VVF55" s="308"/>
      <c r="VVG55" s="308"/>
      <c r="VVH55" s="308"/>
      <c r="VVI55" s="308"/>
      <c r="VVJ55" s="308"/>
      <c r="VVK55" s="308"/>
      <c r="VVL55" s="308"/>
      <c r="VVM55" s="308"/>
      <c r="VVN55" s="308"/>
      <c r="VVO55" s="308"/>
      <c r="VVP55" s="308"/>
      <c r="VVQ55" s="308"/>
      <c r="VVR55" s="308"/>
      <c r="VVS55" s="308"/>
      <c r="VVT55" s="308"/>
      <c r="VVU55" s="308"/>
      <c r="VVV55" s="308"/>
      <c r="VVW55" s="308"/>
      <c r="VVX55" s="308"/>
      <c r="VVY55" s="308"/>
      <c r="VVZ55" s="308"/>
      <c r="VWA55" s="308"/>
      <c r="VWB55" s="308"/>
      <c r="VWC55" s="308"/>
      <c r="VWD55" s="308"/>
      <c r="VWE55" s="308"/>
      <c r="VWF55" s="308"/>
      <c r="VWG55" s="308"/>
      <c r="VWH55" s="308"/>
      <c r="VWI55" s="308"/>
      <c r="VWJ55" s="308"/>
      <c r="VWK55" s="308"/>
      <c r="VWL55" s="308"/>
      <c r="VWM55" s="308"/>
      <c r="VWN55" s="308"/>
      <c r="VWO55" s="308"/>
      <c r="VWP55" s="308"/>
      <c r="VWQ55" s="308"/>
      <c r="VWR55" s="308"/>
      <c r="VWS55" s="308"/>
      <c r="VWT55" s="308"/>
      <c r="VWU55" s="308"/>
      <c r="VWV55" s="308"/>
      <c r="VWW55" s="308"/>
      <c r="VWX55" s="308"/>
      <c r="VWY55" s="308"/>
      <c r="VWZ55" s="308"/>
      <c r="VXA55" s="308"/>
      <c r="VXB55" s="308"/>
      <c r="VXC55" s="308"/>
      <c r="VXD55" s="308"/>
      <c r="VXE55" s="308"/>
      <c r="VXF55" s="308"/>
      <c r="VXG55" s="308"/>
      <c r="VXH55" s="308"/>
      <c r="VXI55" s="308"/>
      <c r="VXJ55" s="308"/>
      <c r="VXK55" s="308"/>
      <c r="VXL55" s="308"/>
      <c r="VXM55" s="308"/>
      <c r="VXN55" s="308"/>
      <c r="VXO55" s="308"/>
      <c r="VXP55" s="308"/>
      <c r="VXQ55" s="308"/>
      <c r="VXR55" s="308"/>
      <c r="VXS55" s="308"/>
      <c r="VXT55" s="308"/>
      <c r="VXU55" s="308"/>
      <c r="VXV55" s="308"/>
      <c r="VXW55" s="308"/>
      <c r="VXX55" s="308"/>
      <c r="VXY55" s="308"/>
      <c r="VXZ55" s="308"/>
      <c r="VYA55" s="308"/>
      <c r="VYB55" s="308"/>
      <c r="VYC55" s="308"/>
      <c r="VYD55" s="308"/>
      <c r="VYE55" s="308"/>
      <c r="VYF55" s="308"/>
      <c r="VYG55" s="308"/>
      <c r="VYH55" s="308"/>
      <c r="VYI55" s="308"/>
      <c r="VYJ55" s="308"/>
      <c r="VYK55" s="308"/>
      <c r="VYL55" s="308"/>
      <c r="VYM55" s="308"/>
      <c r="VYN55" s="308"/>
      <c r="VYO55" s="308"/>
      <c r="VYP55" s="308"/>
      <c r="VYQ55" s="308"/>
      <c r="VYR55" s="308"/>
      <c r="VYS55" s="308"/>
      <c r="VYT55" s="308"/>
      <c r="VYU55" s="308"/>
      <c r="VYV55" s="308"/>
      <c r="VYW55" s="308"/>
      <c r="VYX55" s="308"/>
      <c r="VYY55" s="308"/>
      <c r="VYZ55" s="308"/>
      <c r="VZA55" s="308"/>
      <c r="VZB55" s="308"/>
      <c r="VZC55" s="308"/>
      <c r="VZD55" s="308"/>
      <c r="VZE55" s="308"/>
      <c r="VZF55" s="308"/>
      <c r="VZG55" s="308"/>
      <c r="VZH55" s="308"/>
      <c r="VZI55" s="308"/>
      <c r="VZJ55" s="308"/>
      <c r="VZK55" s="308"/>
      <c r="VZL55" s="308"/>
      <c r="VZM55" s="308"/>
      <c r="VZN55" s="308"/>
      <c r="VZO55" s="308"/>
      <c r="VZP55" s="308"/>
      <c r="VZQ55" s="308"/>
      <c r="VZR55" s="308"/>
      <c r="VZS55" s="308"/>
      <c r="VZT55" s="308"/>
      <c r="VZU55" s="308"/>
      <c r="VZV55" s="308"/>
      <c r="VZW55" s="308"/>
      <c r="VZX55" s="308"/>
      <c r="VZY55" s="308"/>
      <c r="VZZ55" s="308"/>
      <c r="WAA55" s="308"/>
      <c r="WAB55" s="308"/>
      <c r="WAC55" s="308"/>
      <c r="WAD55" s="308"/>
      <c r="WAE55" s="308"/>
      <c r="WAF55" s="308"/>
      <c r="WAG55" s="308"/>
      <c r="WAH55" s="308"/>
      <c r="WAI55" s="308"/>
      <c r="WAJ55" s="308"/>
      <c r="WAK55" s="308"/>
      <c r="WAL55" s="308"/>
      <c r="WAM55" s="308"/>
      <c r="WAN55" s="308"/>
      <c r="WAO55" s="308"/>
      <c r="WAP55" s="308"/>
      <c r="WAQ55" s="308"/>
      <c r="WAR55" s="308"/>
      <c r="WAS55" s="308"/>
      <c r="WAT55" s="308"/>
      <c r="WAU55" s="308"/>
      <c r="WAV55" s="308"/>
      <c r="WAW55" s="308"/>
      <c r="WAX55" s="308"/>
      <c r="WAY55" s="308"/>
      <c r="WAZ55" s="308"/>
      <c r="WBA55" s="308"/>
      <c r="WBB55" s="308"/>
      <c r="WBC55" s="308"/>
      <c r="WBD55" s="308"/>
      <c r="WBE55" s="308"/>
      <c r="WBF55" s="308"/>
      <c r="WBG55" s="308"/>
      <c r="WBH55" s="308"/>
      <c r="WBI55" s="308"/>
      <c r="WBJ55" s="308"/>
      <c r="WBK55" s="308"/>
      <c r="WBL55" s="308"/>
      <c r="WBM55" s="308"/>
      <c r="WBN55" s="308"/>
      <c r="WBO55" s="308"/>
      <c r="WBP55" s="308"/>
      <c r="WBQ55" s="308"/>
      <c r="WBR55" s="308"/>
      <c r="WBS55" s="308"/>
      <c r="WBT55" s="308"/>
      <c r="WBU55" s="308"/>
      <c r="WBV55" s="308"/>
      <c r="WBW55" s="308"/>
      <c r="WBX55" s="308"/>
      <c r="WBY55" s="308"/>
      <c r="WBZ55" s="308"/>
      <c r="WCA55" s="308"/>
      <c r="WCB55" s="308"/>
      <c r="WCC55" s="308"/>
      <c r="WCD55" s="308"/>
      <c r="WCE55" s="308"/>
      <c r="WCF55" s="308"/>
      <c r="WCG55" s="308"/>
      <c r="WCH55" s="308"/>
      <c r="WCI55" s="308"/>
      <c r="WCJ55" s="308"/>
      <c r="WCK55" s="308"/>
      <c r="WCL55" s="308"/>
      <c r="WCM55" s="308"/>
      <c r="WCN55" s="308"/>
      <c r="WCO55" s="308"/>
      <c r="WCP55" s="308"/>
      <c r="WCQ55" s="308"/>
      <c r="WCR55" s="308"/>
      <c r="WCS55" s="308"/>
      <c r="WCT55" s="308"/>
      <c r="WCU55" s="308"/>
      <c r="WCV55" s="308"/>
      <c r="WCW55" s="308"/>
      <c r="WCX55" s="308"/>
      <c r="WCY55" s="308"/>
      <c r="WCZ55" s="308"/>
      <c r="WDA55" s="308"/>
      <c r="WDB55" s="308"/>
      <c r="WDC55" s="308"/>
      <c r="WDD55" s="308"/>
      <c r="WDE55" s="308"/>
      <c r="WDF55" s="308"/>
      <c r="WDG55" s="308"/>
      <c r="WDH55" s="308"/>
      <c r="WDI55" s="308"/>
      <c r="WDJ55" s="308"/>
      <c r="WDK55" s="308"/>
      <c r="WDL55" s="308"/>
      <c r="WDM55" s="308"/>
      <c r="WDN55" s="308"/>
      <c r="WDO55" s="308"/>
      <c r="WDP55" s="308"/>
      <c r="WDQ55" s="308"/>
      <c r="WDR55" s="308"/>
      <c r="WDS55" s="308"/>
      <c r="WDT55" s="308"/>
      <c r="WDU55" s="308"/>
      <c r="WDV55" s="308"/>
      <c r="WDW55" s="308"/>
      <c r="WDX55" s="308"/>
      <c r="WDY55" s="308"/>
      <c r="WDZ55" s="308"/>
      <c r="WEA55" s="308"/>
      <c r="WEB55" s="308"/>
      <c r="WEC55" s="308"/>
      <c r="WED55" s="308"/>
      <c r="WEE55" s="308"/>
      <c r="WEF55" s="308"/>
      <c r="WEG55" s="308"/>
      <c r="WEH55" s="308"/>
      <c r="WEI55" s="308"/>
      <c r="WEJ55" s="308"/>
      <c r="WEK55" s="308"/>
      <c r="WEL55" s="308"/>
      <c r="WEM55" s="308"/>
      <c r="WEN55" s="308"/>
      <c r="WEO55" s="308"/>
      <c r="WEP55" s="308"/>
      <c r="WEQ55" s="308"/>
      <c r="WER55" s="308"/>
      <c r="WES55" s="308"/>
      <c r="WET55" s="308"/>
      <c r="WEU55" s="308"/>
      <c r="WEV55" s="308"/>
      <c r="WEW55" s="308"/>
      <c r="WEX55" s="308"/>
      <c r="WEY55" s="308"/>
      <c r="WEZ55" s="308"/>
      <c r="WFA55" s="308"/>
      <c r="WFB55" s="308"/>
      <c r="WFC55" s="308"/>
      <c r="WFD55" s="308"/>
      <c r="WFE55" s="308"/>
      <c r="WFF55" s="308"/>
      <c r="WFG55" s="308"/>
      <c r="WFH55" s="308"/>
      <c r="WFI55" s="308"/>
      <c r="WFJ55" s="308"/>
      <c r="WFK55" s="308"/>
      <c r="WFL55" s="308"/>
      <c r="WFM55" s="308"/>
      <c r="WFN55" s="308"/>
      <c r="WFO55" s="308"/>
      <c r="WFP55" s="308"/>
      <c r="WFQ55" s="308"/>
      <c r="WFR55" s="308"/>
      <c r="WFS55" s="308"/>
      <c r="WFT55" s="308"/>
      <c r="WFU55" s="308"/>
      <c r="WFV55" s="308"/>
      <c r="WFW55" s="308"/>
      <c r="WFX55" s="308"/>
      <c r="WFY55" s="308"/>
      <c r="WFZ55" s="308"/>
      <c r="WGA55" s="308"/>
      <c r="WGB55" s="308"/>
      <c r="WGC55" s="308"/>
      <c r="WGD55" s="308"/>
      <c r="WGE55" s="308"/>
      <c r="WGF55" s="308"/>
      <c r="WGG55" s="308"/>
      <c r="WGH55" s="308"/>
      <c r="WGI55" s="308"/>
      <c r="WGJ55" s="308"/>
      <c r="WGK55" s="308"/>
      <c r="WGL55" s="308"/>
      <c r="WGM55" s="308"/>
      <c r="WGN55" s="308"/>
      <c r="WGO55" s="308"/>
      <c r="WGP55" s="308"/>
      <c r="WGQ55" s="308"/>
      <c r="WGR55" s="308"/>
      <c r="WGS55" s="308"/>
      <c r="WGT55" s="308"/>
      <c r="WGU55" s="308"/>
      <c r="WGV55" s="308"/>
      <c r="WGW55" s="308"/>
      <c r="WGX55" s="308"/>
      <c r="WGY55" s="308"/>
      <c r="WGZ55" s="308"/>
      <c r="WHA55" s="308"/>
      <c r="WHB55" s="308"/>
      <c r="WHC55" s="308"/>
      <c r="WHD55" s="308"/>
      <c r="WHE55" s="308"/>
      <c r="WHF55" s="308"/>
      <c r="WHG55" s="308"/>
      <c r="WHH55" s="308"/>
      <c r="WHI55" s="308"/>
      <c r="WHJ55" s="308"/>
      <c r="WHK55" s="308"/>
      <c r="WHL55" s="308"/>
      <c r="WHM55" s="308"/>
      <c r="WHN55" s="308"/>
      <c r="WHO55" s="308"/>
      <c r="WHP55" s="308"/>
      <c r="WHQ55" s="308"/>
      <c r="WHR55" s="308"/>
      <c r="WHS55" s="308"/>
      <c r="WHT55" s="308"/>
      <c r="WHU55" s="308"/>
      <c r="WHV55" s="308"/>
      <c r="WHW55" s="308"/>
      <c r="WHX55" s="308"/>
      <c r="WHY55" s="308"/>
      <c r="WHZ55" s="308"/>
      <c r="WIA55" s="308"/>
      <c r="WIB55" s="308"/>
      <c r="WIC55" s="308"/>
      <c r="WID55" s="308"/>
      <c r="WIE55" s="308"/>
      <c r="WIF55" s="308"/>
      <c r="WIG55" s="308"/>
      <c r="WIH55" s="308"/>
      <c r="WII55" s="308"/>
      <c r="WIJ55" s="308"/>
      <c r="WIK55" s="308"/>
      <c r="WIL55" s="308"/>
      <c r="WIM55" s="308"/>
      <c r="WIN55" s="308"/>
      <c r="WIO55" s="308"/>
      <c r="WIP55" s="308"/>
      <c r="WIQ55" s="308"/>
      <c r="WIR55" s="308"/>
      <c r="WIS55" s="308"/>
      <c r="WIT55" s="308"/>
      <c r="WIU55" s="308"/>
      <c r="WIV55" s="308"/>
      <c r="WIW55" s="308"/>
      <c r="WIX55" s="308"/>
      <c r="WIY55" s="308"/>
      <c r="WIZ55" s="308"/>
      <c r="WJA55" s="308"/>
      <c r="WJB55" s="308"/>
      <c r="WJC55" s="308"/>
      <c r="WJD55" s="308"/>
      <c r="WJE55" s="308"/>
      <c r="WJF55" s="308"/>
      <c r="WJG55" s="308"/>
      <c r="WJH55" s="308"/>
      <c r="WJI55" s="308"/>
      <c r="WJJ55" s="308"/>
      <c r="WJK55" s="308"/>
      <c r="WJL55" s="308"/>
      <c r="WJM55" s="308"/>
      <c r="WJN55" s="308"/>
      <c r="WJO55" s="308"/>
      <c r="WJP55" s="308"/>
      <c r="WJQ55" s="308"/>
      <c r="WJR55" s="308"/>
      <c r="WJS55" s="308"/>
      <c r="WJT55" s="308"/>
      <c r="WJU55" s="308"/>
      <c r="WJV55" s="308"/>
      <c r="WJW55" s="308"/>
      <c r="WJX55" s="308"/>
      <c r="WJY55" s="308"/>
      <c r="WJZ55" s="308"/>
      <c r="WKA55" s="308"/>
      <c r="WKB55" s="308"/>
      <c r="WKC55" s="308"/>
      <c r="WKD55" s="308"/>
      <c r="WKE55" s="308"/>
      <c r="WKF55" s="308"/>
      <c r="WKG55" s="308"/>
      <c r="WKH55" s="308"/>
      <c r="WKI55" s="308"/>
      <c r="WKJ55" s="308"/>
      <c r="WKK55" s="308"/>
      <c r="WKL55" s="308"/>
      <c r="WKM55" s="308"/>
      <c r="WKN55" s="308"/>
      <c r="WKO55" s="308"/>
      <c r="WKP55" s="308"/>
      <c r="WKQ55" s="308"/>
      <c r="WKR55" s="308"/>
      <c r="WKS55" s="308"/>
      <c r="WKT55" s="308"/>
      <c r="WKU55" s="308"/>
      <c r="WKV55" s="308"/>
      <c r="WKW55" s="308"/>
      <c r="WKX55" s="308"/>
      <c r="WKY55" s="308"/>
      <c r="WKZ55" s="308"/>
      <c r="WLA55" s="308"/>
      <c r="WLB55" s="308"/>
      <c r="WLC55" s="308"/>
      <c r="WLD55" s="308"/>
      <c r="WLE55" s="308"/>
      <c r="WLF55" s="308"/>
      <c r="WLG55" s="308"/>
      <c r="WLH55" s="308"/>
      <c r="WLI55" s="308"/>
      <c r="WLJ55" s="308"/>
      <c r="WLK55" s="308"/>
      <c r="WLL55" s="308"/>
      <c r="WLM55" s="308"/>
      <c r="WLN55" s="308"/>
      <c r="WLO55" s="308"/>
      <c r="WLP55" s="308"/>
      <c r="WLQ55" s="308"/>
      <c r="WLR55" s="308"/>
      <c r="WLS55" s="308"/>
      <c r="WLT55" s="308"/>
      <c r="WLU55" s="308"/>
      <c r="WLV55" s="308"/>
      <c r="WLW55" s="308"/>
      <c r="WLX55" s="308"/>
      <c r="WLY55" s="308"/>
      <c r="WLZ55" s="308"/>
      <c r="WMA55" s="308"/>
      <c r="WMB55" s="308"/>
      <c r="WMC55" s="308"/>
      <c r="WMD55" s="308"/>
      <c r="WME55" s="308"/>
      <c r="WMF55" s="308"/>
      <c r="WMG55" s="308"/>
      <c r="WMH55" s="308"/>
      <c r="WMI55" s="308"/>
      <c r="WMJ55" s="308"/>
      <c r="WMK55" s="308"/>
      <c r="WML55" s="308"/>
      <c r="WMM55" s="308"/>
      <c r="WMN55" s="308"/>
      <c r="WMO55" s="308"/>
      <c r="WMP55" s="308"/>
      <c r="WMQ55" s="308"/>
      <c r="WMR55" s="308"/>
      <c r="WMS55" s="308"/>
      <c r="WMT55" s="308"/>
      <c r="WMU55" s="308"/>
      <c r="WMV55" s="308"/>
      <c r="WMW55" s="308"/>
      <c r="WMX55" s="308"/>
      <c r="WMY55" s="308"/>
      <c r="WMZ55" s="308"/>
      <c r="WNA55" s="308"/>
      <c r="WNB55" s="308"/>
      <c r="WNC55" s="308"/>
      <c r="WND55" s="308"/>
      <c r="WNE55" s="308"/>
      <c r="WNF55" s="308"/>
      <c r="WNG55" s="308"/>
      <c r="WNH55" s="308"/>
      <c r="WNI55" s="308"/>
      <c r="WNJ55" s="308"/>
      <c r="WNK55" s="308"/>
      <c r="WNL55" s="308"/>
      <c r="WNM55" s="308"/>
      <c r="WNN55" s="308"/>
      <c r="WNO55" s="308"/>
      <c r="WNP55" s="308"/>
      <c r="WNQ55" s="308"/>
      <c r="WNR55" s="308"/>
      <c r="WNS55" s="308"/>
      <c r="WNT55" s="308"/>
      <c r="WNU55" s="308"/>
      <c r="WNV55" s="308"/>
      <c r="WNW55" s="308"/>
      <c r="WNX55" s="308"/>
      <c r="WNY55" s="308"/>
      <c r="WNZ55" s="308"/>
      <c r="WOA55" s="308"/>
      <c r="WOB55" s="308"/>
      <c r="WOC55" s="308"/>
      <c r="WOD55" s="308"/>
      <c r="WOE55" s="308"/>
      <c r="WOF55" s="308"/>
      <c r="WOG55" s="308"/>
      <c r="WOH55" s="308"/>
      <c r="WOI55" s="308"/>
      <c r="WOJ55" s="308"/>
      <c r="WOK55" s="308"/>
      <c r="WOL55" s="308"/>
      <c r="WOM55" s="308"/>
      <c r="WON55" s="308"/>
      <c r="WOO55" s="308"/>
      <c r="WOP55" s="308"/>
      <c r="WOQ55" s="308"/>
      <c r="WOR55" s="308"/>
      <c r="WOS55" s="308"/>
      <c r="WOT55" s="308"/>
      <c r="WOU55" s="308"/>
      <c r="WOV55" s="308"/>
      <c r="WOW55" s="308"/>
      <c r="WOX55" s="308"/>
      <c r="WOY55" s="308"/>
      <c r="WOZ55" s="308"/>
      <c r="WPA55" s="308"/>
      <c r="WPB55" s="308"/>
      <c r="WPC55" s="308"/>
      <c r="WPD55" s="308"/>
      <c r="WPE55" s="308"/>
      <c r="WPF55" s="308"/>
      <c r="WPG55" s="308"/>
      <c r="WPH55" s="308"/>
      <c r="WPI55" s="308"/>
      <c r="WPJ55" s="308"/>
      <c r="WPK55" s="308"/>
      <c r="WPL55" s="308"/>
      <c r="WPM55" s="308"/>
      <c r="WPN55" s="308"/>
      <c r="WPO55" s="308"/>
      <c r="WPP55" s="308"/>
      <c r="WPQ55" s="308"/>
      <c r="WPR55" s="308"/>
      <c r="WPS55" s="308"/>
      <c r="WPT55" s="308"/>
      <c r="WPU55" s="308"/>
      <c r="WPV55" s="308"/>
      <c r="WPW55" s="308"/>
      <c r="WPX55" s="308"/>
      <c r="WPY55" s="308"/>
      <c r="WPZ55" s="308"/>
      <c r="WQA55" s="308"/>
      <c r="WQB55" s="308"/>
      <c r="WQC55" s="308"/>
      <c r="WQD55" s="308"/>
      <c r="WQE55" s="308"/>
      <c r="WQF55" s="308"/>
      <c r="WQG55" s="308"/>
      <c r="WQH55" s="308"/>
      <c r="WQI55" s="308"/>
      <c r="WQJ55" s="308"/>
      <c r="WQK55" s="308"/>
      <c r="WQL55" s="308"/>
      <c r="WQM55" s="308"/>
      <c r="WQN55" s="308"/>
      <c r="WQO55" s="308"/>
      <c r="WQP55" s="308"/>
      <c r="WQQ55" s="308"/>
      <c r="WQR55" s="308"/>
      <c r="WQS55" s="308"/>
      <c r="WQT55" s="308"/>
      <c r="WQU55" s="308"/>
      <c r="WQV55" s="308"/>
      <c r="WQW55" s="308"/>
      <c r="WQX55" s="308"/>
      <c r="WQY55" s="308"/>
      <c r="WQZ55" s="308"/>
      <c r="WRA55" s="308"/>
      <c r="WRB55" s="308"/>
      <c r="WRC55" s="308"/>
      <c r="WRD55" s="308"/>
      <c r="WRE55" s="308"/>
      <c r="WRF55" s="308"/>
      <c r="WRG55" s="308"/>
      <c r="WRH55" s="308"/>
      <c r="WRI55" s="308"/>
      <c r="WRJ55" s="308"/>
      <c r="WRK55" s="308"/>
      <c r="WRL55" s="308"/>
      <c r="WRM55" s="308"/>
      <c r="WRN55" s="308"/>
      <c r="WRO55" s="308"/>
      <c r="WRP55" s="308"/>
      <c r="WRQ55" s="308"/>
      <c r="WRR55" s="308"/>
      <c r="WRS55" s="308"/>
      <c r="WRT55" s="308"/>
      <c r="WRU55" s="308"/>
      <c r="WRV55" s="308"/>
      <c r="WRW55" s="308"/>
      <c r="WRX55" s="308"/>
      <c r="WRY55" s="308"/>
      <c r="WRZ55" s="308"/>
      <c r="WSA55" s="308"/>
      <c r="WSB55" s="308"/>
      <c r="WSC55" s="308"/>
      <c r="WSD55" s="308"/>
      <c r="WSE55" s="308"/>
      <c r="WSF55" s="308"/>
      <c r="WSG55" s="308"/>
      <c r="WSH55" s="308"/>
      <c r="WSI55" s="308"/>
      <c r="WSJ55" s="308"/>
      <c r="WSK55" s="308"/>
      <c r="WSL55" s="308"/>
      <c r="WSM55" s="308"/>
      <c r="WSN55" s="308"/>
      <c r="WSO55" s="308"/>
      <c r="WSP55" s="308"/>
      <c r="WSQ55" s="308"/>
      <c r="WSR55" s="308"/>
      <c r="WSS55" s="308"/>
      <c r="WST55" s="308"/>
      <c r="WSU55" s="308"/>
      <c r="WSV55" s="308"/>
      <c r="WSW55" s="308"/>
      <c r="WSX55" s="308"/>
      <c r="WSY55" s="308"/>
      <c r="WSZ55" s="308"/>
      <c r="WTA55" s="308"/>
      <c r="WTB55" s="308"/>
      <c r="WTC55" s="308"/>
      <c r="WTD55" s="308"/>
      <c r="WTE55" s="308"/>
      <c r="WTF55" s="308"/>
      <c r="WTG55" s="308"/>
      <c r="WTH55" s="308"/>
      <c r="WTI55" s="308"/>
      <c r="WTJ55" s="308"/>
      <c r="WTK55" s="308"/>
      <c r="WTL55" s="308"/>
      <c r="WTM55" s="308"/>
      <c r="WTN55" s="308"/>
      <c r="WTO55" s="308"/>
      <c r="WTP55" s="308"/>
      <c r="WTQ55" s="308"/>
      <c r="WTR55" s="308"/>
      <c r="WTS55" s="308"/>
      <c r="WTT55" s="308"/>
      <c r="WTU55" s="308"/>
      <c r="WTV55" s="308"/>
      <c r="WTW55" s="308"/>
      <c r="WTX55" s="308"/>
      <c r="WTY55" s="308"/>
      <c r="WTZ55" s="308"/>
      <c r="WUA55" s="308"/>
      <c r="WUB55" s="308"/>
      <c r="WUC55" s="308"/>
      <c r="WUD55" s="308"/>
      <c r="WUE55" s="308"/>
      <c r="WUF55" s="308"/>
      <c r="WUG55" s="308"/>
      <c r="WUH55" s="308"/>
      <c r="WUI55" s="308"/>
      <c r="WUJ55" s="308"/>
      <c r="WUK55" s="308"/>
      <c r="WUL55" s="308"/>
      <c r="WUM55" s="308"/>
      <c r="WUN55" s="308"/>
      <c r="WUO55" s="308"/>
      <c r="WUP55" s="308"/>
      <c r="WUQ55" s="308"/>
      <c r="WUR55" s="308"/>
      <c r="WUS55" s="308"/>
      <c r="WUT55" s="308"/>
      <c r="WUU55" s="308"/>
      <c r="WUV55" s="308"/>
      <c r="WUW55" s="308"/>
      <c r="WUX55" s="308"/>
      <c r="WUY55" s="308"/>
      <c r="WUZ55" s="308"/>
      <c r="WVA55" s="308"/>
      <c r="WVB55" s="308"/>
      <c r="WVC55" s="308"/>
      <c r="WVD55" s="308"/>
      <c r="WVE55" s="308"/>
      <c r="WVF55" s="308"/>
      <c r="WVG55" s="308"/>
      <c r="WVH55" s="308"/>
      <c r="WVI55" s="308"/>
      <c r="WVJ55" s="308"/>
      <c r="WVK55" s="308"/>
      <c r="WVL55" s="308"/>
      <c r="WVM55" s="308"/>
      <c r="WVN55" s="308"/>
      <c r="WVO55" s="308"/>
      <c r="WVP55" s="308"/>
      <c r="WVQ55" s="308"/>
      <c r="WVR55" s="308"/>
      <c r="WVS55" s="308"/>
      <c r="WVT55" s="308"/>
      <c r="WVU55" s="308"/>
      <c r="WVV55" s="308"/>
      <c r="WVW55" s="308"/>
      <c r="WVX55" s="308"/>
      <c r="WVY55" s="308"/>
    </row>
    <row r="56" spans="2:16145" s="357" customFormat="1" ht="12" customHeight="1" x14ac:dyDescent="0.25">
      <c r="B56" s="308"/>
      <c r="C56" s="308"/>
      <c r="D56" s="308"/>
      <c r="E56" s="308"/>
      <c r="F56" s="308"/>
      <c r="G56" s="308"/>
      <c r="H56" s="308"/>
      <c r="I56" s="308"/>
      <c r="J56" s="308"/>
      <c r="K56" s="308"/>
      <c r="L56" s="308"/>
      <c r="M56" s="308"/>
      <c r="N56" s="308"/>
      <c r="O56" s="308"/>
      <c r="P56" s="308"/>
      <c r="Q56" s="308"/>
      <c r="R56" s="308"/>
      <c r="S56" s="308"/>
      <c r="T56" s="308"/>
      <c r="U56" s="308"/>
      <c r="V56" s="308"/>
      <c r="W56" s="308"/>
      <c r="X56" s="308"/>
      <c r="Y56" s="308"/>
      <c r="Z56" s="308"/>
      <c r="AA56" s="308"/>
      <c r="AB56" s="308"/>
      <c r="AC56" s="308"/>
      <c r="AD56" s="308"/>
      <c r="AE56" s="308"/>
      <c r="AF56" s="308"/>
      <c r="AG56" s="308"/>
      <c r="AH56" s="308"/>
      <c r="AI56" s="308"/>
      <c r="AJ56" s="308"/>
      <c r="AK56" s="308"/>
      <c r="AL56" s="308"/>
      <c r="AM56" s="308"/>
      <c r="AN56" s="308"/>
      <c r="AO56" s="308"/>
      <c r="AP56" s="308"/>
      <c r="AQ56" s="308"/>
      <c r="AR56" s="308"/>
      <c r="AS56" s="308"/>
      <c r="AT56" s="308"/>
      <c r="AU56" s="308"/>
      <c r="AV56" s="308"/>
      <c r="AW56" s="308"/>
      <c r="AX56" s="308"/>
      <c r="AY56" s="308"/>
      <c r="AZ56" s="308"/>
      <c r="BA56" s="308"/>
      <c r="BB56" s="308"/>
      <c r="BC56" s="308"/>
      <c r="BD56" s="308"/>
      <c r="BE56" s="308"/>
      <c r="BF56" s="308"/>
      <c r="BG56" s="308"/>
      <c r="BH56" s="308"/>
      <c r="BI56" s="308"/>
      <c r="BJ56" s="308"/>
      <c r="BK56" s="308"/>
      <c r="BL56" s="308"/>
      <c r="BM56" s="308"/>
      <c r="BN56" s="308"/>
      <c r="BO56" s="308"/>
      <c r="BP56" s="308"/>
      <c r="BQ56" s="308"/>
      <c r="BR56" s="308"/>
      <c r="BS56" s="308"/>
      <c r="BT56" s="308"/>
      <c r="BU56" s="308"/>
      <c r="BV56" s="308"/>
      <c r="BW56" s="308"/>
      <c r="BX56" s="308"/>
      <c r="BY56" s="308"/>
      <c r="BZ56" s="308"/>
      <c r="CA56" s="308"/>
      <c r="CB56" s="308"/>
      <c r="CC56" s="308"/>
      <c r="CD56" s="308"/>
      <c r="CE56" s="308"/>
      <c r="CF56" s="308"/>
      <c r="CG56" s="308"/>
      <c r="CH56" s="308"/>
      <c r="CI56" s="308"/>
      <c r="CJ56" s="308"/>
      <c r="CK56" s="308"/>
      <c r="CL56" s="308"/>
      <c r="CM56" s="308"/>
      <c r="CN56" s="308"/>
      <c r="CO56" s="308"/>
      <c r="CP56" s="308"/>
      <c r="CQ56" s="308"/>
      <c r="CR56" s="308"/>
      <c r="CS56" s="308"/>
      <c r="CT56" s="308"/>
      <c r="CU56" s="308"/>
      <c r="CV56" s="308"/>
      <c r="CW56" s="308"/>
      <c r="CX56" s="308"/>
      <c r="CY56" s="308"/>
      <c r="CZ56" s="308"/>
      <c r="DA56" s="308"/>
      <c r="DB56" s="308"/>
      <c r="DC56" s="308"/>
      <c r="DD56" s="308"/>
      <c r="DE56" s="308"/>
      <c r="DF56" s="308"/>
      <c r="DG56" s="308"/>
      <c r="DH56" s="308"/>
      <c r="DI56" s="308"/>
      <c r="DJ56" s="308"/>
      <c r="DK56" s="308"/>
      <c r="DL56" s="308"/>
      <c r="DM56" s="308"/>
      <c r="DN56" s="308"/>
      <c r="DO56" s="308"/>
      <c r="DP56" s="308"/>
      <c r="DQ56" s="308"/>
      <c r="DR56" s="308"/>
      <c r="DS56" s="308"/>
      <c r="DT56" s="308"/>
      <c r="DU56" s="308"/>
      <c r="DV56" s="308"/>
      <c r="DW56" s="308"/>
      <c r="DX56" s="308"/>
      <c r="DY56" s="308"/>
      <c r="DZ56" s="308"/>
      <c r="EA56" s="308"/>
      <c r="EB56" s="308"/>
      <c r="EC56" s="308"/>
      <c r="ED56" s="308"/>
      <c r="EE56" s="308"/>
      <c r="EF56" s="308"/>
      <c r="EG56" s="308"/>
      <c r="EH56" s="308"/>
      <c r="EI56" s="308"/>
      <c r="EJ56" s="308"/>
      <c r="EK56" s="308"/>
      <c r="EL56" s="308"/>
      <c r="EM56" s="308"/>
      <c r="EN56" s="308"/>
      <c r="EO56" s="308"/>
      <c r="EP56" s="308"/>
      <c r="EQ56" s="308"/>
      <c r="ER56" s="308"/>
      <c r="ES56" s="308"/>
      <c r="ET56" s="308"/>
      <c r="EU56" s="308"/>
      <c r="EV56" s="308"/>
      <c r="EW56" s="308"/>
      <c r="EX56" s="308"/>
      <c r="EY56" s="308"/>
      <c r="EZ56" s="308"/>
      <c r="FA56" s="308"/>
      <c r="FB56" s="308"/>
      <c r="FC56" s="308"/>
      <c r="FD56" s="308"/>
      <c r="FE56" s="308"/>
      <c r="FF56" s="308"/>
      <c r="FG56" s="308"/>
      <c r="FH56" s="308"/>
      <c r="FI56" s="308"/>
      <c r="FJ56" s="308"/>
      <c r="FK56" s="308"/>
      <c r="FL56" s="308"/>
      <c r="FM56" s="308"/>
      <c r="FN56" s="308"/>
      <c r="FO56" s="308"/>
      <c r="FP56" s="308"/>
      <c r="FQ56" s="308"/>
      <c r="FR56" s="308"/>
      <c r="FS56" s="308"/>
      <c r="FT56" s="308"/>
      <c r="FU56" s="308"/>
      <c r="FV56" s="308"/>
      <c r="FW56" s="308"/>
      <c r="FX56" s="308"/>
      <c r="FY56" s="308"/>
      <c r="FZ56" s="308"/>
      <c r="GA56" s="308"/>
      <c r="GB56" s="308"/>
      <c r="GC56" s="308"/>
      <c r="GD56" s="308"/>
      <c r="GE56" s="308"/>
      <c r="GF56" s="308"/>
      <c r="GG56" s="308"/>
      <c r="GH56" s="308"/>
      <c r="GI56" s="308"/>
      <c r="GJ56" s="308"/>
      <c r="GK56" s="308"/>
      <c r="GL56" s="308"/>
      <c r="GM56" s="308"/>
      <c r="GN56" s="308"/>
      <c r="GO56" s="308"/>
      <c r="GP56" s="308"/>
      <c r="GQ56" s="308"/>
      <c r="GR56" s="308"/>
      <c r="GS56" s="308"/>
      <c r="GT56" s="308"/>
      <c r="GU56" s="308"/>
      <c r="GV56" s="308"/>
      <c r="GW56" s="308"/>
      <c r="GX56" s="308"/>
      <c r="GY56" s="308"/>
      <c r="GZ56" s="308"/>
      <c r="HA56" s="308"/>
      <c r="HB56" s="308"/>
      <c r="HC56" s="308"/>
      <c r="HD56" s="308"/>
      <c r="HE56" s="308"/>
      <c r="HF56" s="308"/>
      <c r="HG56" s="308"/>
      <c r="HH56" s="308"/>
      <c r="HI56" s="308"/>
      <c r="HJ56" s="308"/>
      <c r="HK56" s="308"/>
      <c r="HL56" s="308"/>
      <c r="HM56" s="308"/>
      <c r="HN56" s="308"/>
      <c r="HO56" s="308"/>
      <c r="HP56" s="308"/>
      <c r="HQ56" s="308"/>
      <c r="HR56" s="308"/>
      <c r="HS56" s="308"/>
      <c r="HT56" s="308"/>
      <c r="HU56" s="308"/>
      <c r="HV56" s="308"/>
      <c r="HW56" s="308"/>
      <c r="HX56" s="308"/>
      <c r="HY56" s="308"/>
      <c r="HZ56" s="308"/>
      <c r="IA56" s="308"/>
      <c r="IB56" s="308"/>
      <c r="IC56" s="308"/>
      <c r="ID56" s="308"/>
      <c r="IE56" s="308"/>
      <c r="IF56" s="308"/>
      <c r="IG56" s="308"/>
      <c r="IH56" s="308"/>
      <c r="II56" s="308"/>
      <c r="IJ56" s="308"/>
      <c r="IK56" s="308"/>
      <c r="IL56" s="308"/>
      <c r="IM56" s="308"/>
      <c r="IN56" s="308"/>
      <c r="IO56" s="308"/>
      <c r="IP56" s="308"/>
      <c r="IQ56" s="308"/>
      <c r="IR56" s="308"/>
      <c r="IS56" s="308"/>
      <c r="IT56" s="308"/>
      <c r="IU56" s="308"/>
      <c r="IV56" s="308"/>
      <c r="IW56" s="308"/>
      <c r="IX56" s="308"/>
      <c r="IY56" s="308"/>
      <c r="IZ56" s="308"/>
      <c r="JA56" s="308"/>
      <c r="JB56" s="308"/>
      <c r="JC56" s="308"/>
      <c r="JD56" s="308"/>
      <c r="JE56" s="308"/>
      <c r="JF56" s="308"/>
      <c r="JG56" s="308"/>
      <c r="JH56" s="308"/>
      <c r="JI56" s="308"/>
      <c r="JJ56" s="308"/>
      <c r="JK56" s="308"/>
      <c r="JL56" s="308"/>
      <c r="JM56" s="308"/>
      <c r="JN56" s="308"/>
      <c r="JO56" s="308"/>
      <c r="JP56" s="308"/>
      <c r="JQ56" s="308"/>
      <c r="JR56" s="308"/>
      <c r="JS56" s="308"/>
      <c r="JT56" s="308"/>
      <c r="JU56" s="308"/>
      <c r="JV56" s="308"/>
      <c r="JW56" s="308"/>
      <c r="JX56" s="308"/>
      <c r="JY56" s="308"/>
      <c r="JZ56" s="308"/>
      <c r="KA56" s="308"/>
      <c r="KB56" s="308"/>
      <c r="KC56" s="308"/>
      <c r="KD56" s="308"/>
      <c r="KE56" s="308"/>
      <c r="KF56" s="308"/>
      <c r="KG56" s="308"/>
      <c r="KH56" s="308"/>
      <c r="KI56" s="308"/>
      <c r="KJ56" s="308"/>
      <c r="KK56" s="308"/>
      <c r="KL56" s="308"/>
      <c r="KM56" s="308"/>
      <c r="KN56" s="308"/>
      <c r="KO56" s="308"/>
      <c r="KP56" s="308"/>
      <c r="KQ56" s="308"/>
      <c r="KR56" s="308"/>
      <c r="KS56" s="308"/>
      <c r="KT56" s="308"/>
      <c r="KU56" s="308"/>
      <c r="KV56" s="308"/>
      <c r="KW56" s="308"/>
      <c r="KX56" s="308"/>
      <c r="KY56" s="308"/>
      <c r="KZ56" s="308"/>
      <c r="LA56" s="308"/>
      <c r="LB56" s="308"/>
      <c r="LC56" s="308"/>
      <c r="LD56" s="308"/>
      <c r="LE56" s="308"/>
      <c r="LF56" s="308"/>
      <c r="LG56" s="308"/>
      <c r="LH56" s="308"/>
      <c r="LI56" s="308"/>
      <c r="LJ56" s="308"/>
      <c r="LK56" s="308"/>
      <c r="LL56" s="308"/>
      <c r="LM56" s="308"/>
      <c r="LN56" s="308"/>
      <c r="LO56" s="308"/>
      <c r="LP56" s="308"/>
      <c r="LQ56" s="308"/>
      <c r="LR56" s="308"/>
      <c r="LS56" s="308"/>
      <c r="LT56" s="308"/>
      <c r="LU56" s="308"/>
      <c r="LV56" s="308"/>
      <c r="LW56" s="308"/>
      <c r="LX56" s="308"/>
      <c r="LY56" s="308"/>
      <c r="LZ56" s="308"/>
      <c r="MA56" s="308"/>
      <c r="MB56" s="308"/>
      <c r="MC56" s="308"/>
      <c r="MD56" s="308"/>
      <c r="ME56" s="308"/>
      <c r="MF56" s="308"/>
      <c r="MG56" s="308"/>
      <c r="MH56" s="308"/>
      <c r="MI56" s="308"/>
      <c r="MJ56" s="308"/>
      <c r="MK56" s="308"/>
      <c r="ML56" s="308"/>
      <c r="MM56" s="308"/>
      <c r="MN56" s="308"/>
      <c r="MO56" s="308"/>
      <c r="MP56" s="308"/>
      <c r="MQ56" s="308"/>
      <c r="MR56" s="308"/>
      <c r="MS56" s="308"/>
      <c r="MT56" s="308"/>
      <c r="MU56" s="308"/>
      <c r="MV56" s="308"/>
      <c r="MW56" s="308"/>
      <c r="MX56" s="308"/>
      <c r="MY56" s="308"/>
      <c r="MZ56" s="308"/>
      <c r="NA56" s="308"/>
      <c r="NB56" s="308"/>
      <c r="NC56" s="308"/>
      <c r="ND56" s="308"/>
      <c r="NE56" s="308"/>
      <c r="NF56" s="308"/>
      <c r="NG56" s="308"/>
      <c r="NH56" s="308"/>
      <c r="NI56" s="308"/>
      <c r="NJ56" s="308"/>
      <c r="NK56" s="308"/>
      <c r="NL56" s="308"/>
      <c r="NM56" s="308"/>
      <c r="NN56" s="308"/>
      <c r="NO56" s="308"/>
      <c r="NP56" s="308"/>
      <c r="NQ56" s="308"/>
      <c r="NR56" s="308"/>
      <c r="NS56" s="308"/>
      <c r="NT56" s="308"/>
      <c r="NU56" s="308"/>
      <c r="NV56" s="308"/>
      <c r="NW56" s="308"/>
      <c r="NX56" s="308"/>
      <c r="NY56" s="308"/>
      <c r="NZ56" s="308"/>
      <c r="OA56" s="308"/>
      <c r="OB56" s="308"/>
      <c r="OC56" s="308"/>
      <c r="OD56" s="308"/>
      <c r="OE56" s="308"/>
      <c r="OF56" s="308"/>
      <c r="OG56" s="308"/>
      <c r="OH56" s="308"/>
      <c r="OI56" s="308"/>
      <c r="OJ56" s="308"/>
      <c r="OK56" s="308"/>
      <c r="OL56" s="308"/>
      <c r="OM56" s="308"/>
      <c r="ON56" s="308"/>
      <c r="OO56" s="308"/>
      <c r="OP56" s="308"/>
      <c r="OQ56" s="308"/>
      <c r="OR56" s="308"/>
      <c r="OS56" s="308"/>
      <c r="OT56" s="308"/>
      <c r="OU56" s="308"/>
      <c r="OV56" s="308"/>
      <c r="OW56" s="308"/>
      <c r="OX56" s="308"/>
      <c r="OY56" s="308"/>
      <c r="OZ56" s="308"/>
      <c r="PA56" s="308"/>
      <c r="PB56" s="308"/>
      <c r="PC56" s="308"/>
      <c r="PD56" s="308"/>
      <c r="PE56" s="308"/>
      <c r="PF56" s="308"/>
      <c r="PG56" s="308"/>
      <c r="PH56" s="308"/>
      <c r="PI56" s="308"/>
      <c r="PJ56" s="308"/>
      <c r="PK56" s="308"/>
      <c r="PL56" s="308"/>
      <c r="PM56" s="308"/>
      <c r="PN56" s="308"/>
      <c r="PO56" s="308"/>
      <c r="PP56" s="308"/>
      <c r="PQ56" s="308"/>
      <c r="PR56" s="308"/>
      <c r="PS56" s="308"/>
      <c r="PT56" s="308"/>
      <c r="PU56" s="308"/>
      <c r="PV56" s="308"/>
      <c r="PW56" s="308"/>
      <c r="PX56" s="308"/>
      <c r="PY56" s="308"/>
      <c r="PZ56" s="308"/>
      <c r="QA56" s="308"/>
      <c r="QB56" s="308"/>
      <c r="QC56" s="308"/>
      <c r="QD56" s="308"/>
      <c r="QE56" s="308"/>
      <c r="QF56" s="308"/>
      <c r="QG56" s="308"/>
      <c r="QH56" s="308"/>
      <c r="QI56" s="308"/>
      <c r="QJ56" s="308"/>
      <c r="QK56" s="308"/>
      <c r="QL56" s="308"/>
      <c r="QM56" s="308"/>
      <c r="QN56" s="308"/>
      <c r="QO56" s="308"/>
      <c r="QP56" s="308"/>
      <c r="QQ56" s="308"/>
      <c r="QR56" s="308"/>
      <c r="QS56" s="308"/>
      <c r="QT56" s="308"/>
      <c r="QU56" s="308"/>
      <c r="QV56" s="308"/>
      <c r="QW56" s="308"/>
      <c r="QX56" s="308"/>
      <c r="QY56" s="308"/>
      <c r="QZ56" s="308"/>
      <c r="RA56" s="308"/>
      <c r="RB56" s="308"/>
      <c r="RC56" s="308"/>
      <c r="RD56" s="308"/>
      <c r="RE56" s="308"/>
      <c r="RF56" s="308"/>
      <c r="RG56" s="308"/>
      <c r="RH56" s="308"/>
      <c r="RI56" s="308"/>
      <c r="RJ56" s="308"/>
      <c r="RK56" s="308"/>
      <c r="RL56" s="308"/>
      <c r="RM56" s="308"/>
      <c r="RN56" s="308"/>
      <c r="RO56" s="308"/>
      <c r="RP56" s="308"/>
      <c r="RQ56" s="308"/>
      <c r="RR56" s="308"/>
      <c r="RS56" s="308"/>
      <c r="RT56" s="308"/>
      <c r="RU56" s="308"/>
      <c r="RV56" s="308"/>
      <c r="RW56" s="308"/>
      <c r="RX56" s="308"/>
      <c r="RY56" s="308"/>
      <c r="RZ56" s="308"/>
      <c r="SA56" s="308"/>
      <c r="SB56" s="308"/>
      <c r="SC56" s="308"/>
      <c r="SD56" s="308"/>
      <c r="SE56" s="308"/>
      <c r="SF56" s="308"/>
      <c r="SG56" s="308"/>
      <c r="SH56" s="308"/>
      <c r="SI56" s="308"/>
      <c r="SJ56" s="308"/>
      <c r="SK56" s="308"/>
      <c r="SL56" s="308"/>
      <c r="SM56" s="308"/>
      <c r="SN56" s="308"/>
      <c r="SO56" s="308"/>
      <c r="SP56" s="308"/>
      <c r="SQ56" s="308"/>
      <c r="SR56" s="308"/>
      <c r="SS56" s="308"/>
      <c r="ST56" s="308"/>
      <c r="SU56" s="308"/>
      <c r="SV56" s="308"/>
      <c r="SW56" s="308"/>
      <c r="SX56" s="308"/>
      <c r="SY56" s="308"/>
      <c r="SZ56" s="308"/>
      <c r="TA56" s="308"/>
      <c r="TB56" s="308"/>
      <c r="TC56" s="308"/>
      <c r="TD56" s="308"/>
      <c r="TE56" s="308"/>
      <c r="TF56" s="308"/>
      <c r="TG56" s="308"/>
      <c r="TH56" s="308"/>
      <c r="TI56" s="308"/>
      <c r="TJ56" s="308"/>
      <c r="TK56" s="308"/>
      <c r="TL56" s="308"/>
      <c r="TM56" s="308"/>
      <c r="TN56" s="308"/>
      <c r="TO56" s="308"/>
      <c r="TP56" s="308"/>
      <c r="TQ56" s="308"/>
      <c r="TR56" s="308"/>
      <c r="TS56" s="308"/>
      <c r="TT56" s="308"/>
      <c r="TU56" s="308"/>
      <c r="TV56" s="308"/>
      <c r="TW56" s="308"/>
      <c r="TX56" s="308"/>
      <c r="TY56" s="308"/>
      <c r="TZ56" s="308"/>
      <c r="UA56" s="308"/>
      <c r="UB56" s="308"/>
      <c r="UC56" s="308"/>
      <c r="UD56" s="308"/>
      <c r="UE56" s="308"/>
      <c r="UF56" s="308"/>
      <c r="UG56" s="308"/>
      <c r="UH56" s="308"/>
      <c r="UI56" s="308"/>
      <c r="UJ56" s="308"/>
      <c r="UK56" s="308"/>
      <c r="UL56" s="308"/>
      <c r="UM56" s="308"/>
      <c r="UN56" s="308"/>
      <c r="UO56" s="308"/>
      <c r="UP56" s="308"/>
      <c r="UQ56" s="308"/>
      <c r="UR56" s="308"/>
      <c r="US56" s="308"/>
      <c r="UT56" s="308"/>
      <c r="UU56" s="308"/>
      <c r="UV56" s="308"/>
      <c r="UW56" s="308"/>
      <c r="UX56" s="308"/>
      <c r="UY56" s="308"/>
      <c r="UZ56" s="308"/>
      <c r="VA56" s="308"/>
      <c r="VB56" s="308"/>
      <c r="VC56" s="308"/>
      <c r="VD56" s="308"/>
      <c r="VE56" s="308"/>
      <c r="VF56" s="308"/>
      <c r="VG56" s="308"/>
      <c r="VH56" s="308"/>
      <c r="VI56" s="308"/>
      <c r="VJ56" s="308"/>
      <c r="VK56" s="308"/>
      <c r="VL56" s="308"/>
      <c r="VM56" s="308"/>
      <c r="VN56" s="308"/>
      <c r="VO56" s="308"/>
      <c r="VP56" s="308"/>
      <c r="VQ56" s="308"/>
      <c r="VR56" s="308"/>
      <c r="VS56" s="308"/>
      <c r="VT56" s="308"/>
      <c r="VU56" s="308"/>
      <c r="VV56" s="308"/>
      <c r="VW56" s="308"/>
      <c r="VX56" s="308"/>
      <c r="VY56" s="308"/>
      <c r="VZ56" s="308"/>
      <c r="WA56" s="308"/>
      <c r="WB56" s="308"/>
      <c r="WC56" s="308"/>
      <c r="WD56" s="308"/>
      <c r="WE56" s="308"/>
      <c r="WF56" s="308"/>
      <c r="WG56" s="308"/>
      <c r="WH56" s="308"/>
      <c r="WI56" s="308"/>
      <c r="WJ56" s="308"/>
      <c r="WK56" s="308"/>
      <c r="WL56" s="308"/>
      <c r="WM56" s="308"/>
      <c r="WN56" s="308"/>
      <c r="WO56" s="308"/>
      <c r="WP56" s="308"/>
      <c r="WQ56" s="308"/>
      <c r="WR56" s="308"/>
      <c r="WS56" s="308"/>
      <c r="WT56" s="308"/>
      <c r="WU56" s="308"/>
      <c r="WV56" s="308"/>
      <c r="WW56" s="308"/>
      <c r="WX56" s="308"/>
      <c r="WY56" s="308"/>
      <c r="WZ56" s="308"/>
      <c r="XA56" s="308"/>
      <c r="XB56" s="308"/>
      <c r="XC56" s="308"/>
      <c r="XD56" s="308"/>
      <c r="XE56" s="308"/>
      <c r="XF56" s="308"/>
      <c r="XG56" s="308"/>
      <c r="XH56" s="308"/>
      <c r="XI56" s="308"/>
      <c r="XJ56" s="308"/>
      <c r="XK56" s="308"/>
      <c r="XL56" s="308"/>
      <c r="XM56" s="308"/>
      <c r="XN56" s="308"/>
      <c r="XO56" s="308"/>
      <c r="XP56" s="308"/>
      <c r="XQ56" s="308"/>
      <c r="XR56" s="308"/>
      <c r="XS56" s="308"/>
      <c r="XT56" s="308"/>
      <c r="XU56" s="308"/>
      <c r="XV56" s="308"/>
      <c r="XW56" s="308"/>
      <c r="XX56" s="308"/>
      <c r="XY56" s="308"/>
      <c r="XZ56" s="308"/>
      <c r="YA56" s="308"/>
      <c r="YB56" s="308"/>
      <c r="YC56" s="308"/>
      <c r="YD56" s="308"/>
      <c r="YE56" s="308"/>
      <c r="YF56" s="308"/>
      <c r="YG56" s="308"/>
      <c r="YH56" s="308"/>
      <c r="YI56" s="308"/>
      <c r="YJ56" s="308"/>
      <c r="YK56" s="308"/>
      <c r="YL56" s="308"/>
      <c r="YM56" s="308"/>
      <c r="YN56" s="308"/>
      <c r="YO56" s="308"/>
      <c r="YP56" s="308"/>
      <c r="YQ56" s="308"/>
      <c r="YR56" s="308"/>
      <c r="YS56" s="308"/>
      <c r="YT56" s="308"/>
      <c r="YU56" s="308"/>
      <c r="YV56" s="308"/>
      <c r="YW56" s="308"/>
      <c r="YX56" s="308"/>
      <c r="YY56" s="308"/>
      <c r="YZ56" s="308"/>
      <c r="ZA56" s="308"/>
      <c r="ZB56" s="308"/>
      <c r="ZC56" s="308"/>
      <c r="ZD56" s="308"/>
      <c r="ZE56" s="308"/>
      <c r="ZF56" s="308"/>
      <c r="ZG56" s="308"/>
      <c r="ZH56" s="308"/>
      <c r="ZI56" s="308"/>
      <c r="ZJ56" s="308"/>
      <c r="ZK56" s="308"/>
      <c r="ZL56" s="308"/>
      <c r="ZM56" s="308"/>
      <c r="ZN56" s="308"/>
      <c r="ZO56" s="308"/>
      <c r="ZP56" s="308"/>
      <c r="ZQ56" s="308"/>
      <c r="ZR56" s="308"/>
      <c r="ZS56" s="308"/>
      <c r="ZT56" s="308"/>
      <c r="ZU56" s="308"/>
      <c r="ZV56" s="308"/>
      <c r="ZW56" s="308"/>
      <c r="ZX56" s="308"/>
      <c r="ZY56" s="308"/>
      <c r="ZZ56" s="308"/>
      <c r="AAA56" s="308"/>
      <c r="AAB56" s="308"/>
      <c r="AAC56" s="308"/>
      <c r="AAD56" s="308"/>
      <c r="AAE56" s="308"/>
      <c r="AAF56" s="308"/>
      <c r="AAG56" s="308"/>
      <c r="AAH56" s="308"/>
      <c r="AAI56" s="308"/>
      <c r="AAJ56" s="308"/>
      <c r="AAK56" s="308"/>
      <c r="AAL56" s="308"/>
      <c r="AAM56" s="308"/>
      <c r="AAN56" s="308"/>
      <c r="AAO56" s="308"/>
      <c r="AAP56" s="308"/>
      <c r="AAQ56" s="308"/>
      <c r="AAR56" s="308"/>
      <c r="AAS56" s="308"/>
      <c r="AAT56" s="308"/>
      <c r="AAU56" s="308"/>
      <c r="AAV56" s="308"/>
      <c r="AAW56" s="308"/>
      <c r="AAX56" s="308"/>
      <c r="AAY56" s="308"/>
      <c r="AAZ56" s="308"/>
      <c r="ABA56" s="308"/>
      <c r="ABB56" s="308"/>
      <c r="ABC56" s="308"/>
      <c r="ABD56" s="308"/>
      <c r="ABE56" s="308"/>
      <c r="ABF56" s="308"/>
      <c r="ABG56" s="308"/>
      <c r="ABH56" s="308"/>
      <c r="ABI56" s="308"/>
      <c r="ABJ56" s="308"/>
      <c r="ABK56" s="308"/>
      <c r="ABL56" s="308"/>
      <c r="ABM56" s="308"/>
      <c r="ABN56" s="308"/>
      <c r="ABO56" s="308"/>
      <c r="ABP56" s="308"/>
      <c r="ABQ56" s="308"/>
      <c r="ABR56" s="308"/>
      <c r="ABS56" s="308"/>
      <c r="ABT56" s="308"/>
      <c r="ABU56" s="308"/>
      <c r="ABV56" s="308"/>
      <c r="ABW56" s="308"/>
      <c r="ABX56" s="308"/>
      <c r="ABY56" s="308"/>
      <c r="ABZ56" s="308"/>
      <c r="ACA56" s="308"/>
      <c r="ACB56" s="308"/>
      <c r="ACC56" s="308"/>
      <c r="ACD56" s="308"/>
      <c r="ACE56" s="308"/>
      <c r="ACF56" s="308"/>
      <c r="ACG56" s="308"/>
      <c r="ACH56" s="308"/>
      <c r="ACI56" s="308"/>
      <c r="ACJ56" s="308"/>
      <c r="ACK56" s="308"/>
      <c r="ACL56" s="308"/>
      <c r="ACM56" s="308"/>
      <c r="ACN56" s="308"/>
      <c r="ACO56" s="308"/>
      <c r="ACP56" s="308"/>
      <c r="ACQ56" s="308"/>
      <c r="ACR56" s="308"/>
      <c r="ACS56" s="308"/>
      <c r="ACT56" s="308"/>
      <c r="ACU56" s="308"/>
      <c r="ACV56" s="308"/>
      <c r="ACW56" s="308"/>
      <c r="ACX56" s="308"/>
      <c r="ACY56" s="308"/>
      <c r="ACZ56" s="308"/>
      <c r="ADA56" s="308"/>
      <c r="ADB56" s="308"/>
      <c r="ADC56" s="308"/>
      <c r="ADD56" s="308"/>
      <c r="ADE56" s="308"/>
      <c r="ADF56" s="308"/>
      <c r="ADG56" s="308"/>
      <c r="ADH56" s="308"/>
      <c r="ADI56" s="308"/>
      <c r="ADJ56" s="308"/>
      <c r="ADK56" s="308"/>
      <c r="ADL56" s="308"/>
      <c r="ADM56" s="308"/>
      <c r="ADN56" s="308"/>
      <c r="ADO56" s="308"/>
      <c r="ADP56" s="308"/>
      <c r="ADQ56" s="308"/>
      <c r="ADR56" s="308"/>
      <c r="ADS56" s="308"/>
      <c r="ADT56" s="308"/>
      <c r="ADU56" s="308"/>
      <c r="ADV56" s="308"/>
      <c r="ADW56" s="308"/>
      <c r="ADX56" s="308"/>
      <c r="ADY56" s="308"/>
      <c r="ADZ56" s="308"/>
      <c r="AEA56" s="308"/>
      <c r="AEB56" s="308"/>
      <c r="AEC56" s="308"/>
      <c r="AED56" s="308"/>
      <c r="AEE56" s="308"/>
      <c r="AEF56" s="308"/>
      <c r="AEG56" s="308"/>
      <c r="AEH56" s="308"/>
      <c r="AEI56" s="308"/>
      <c r="AEJ56" s="308"/>
      <c r="AEK56" s="308"/>
      <c r="AEL56" s="308"/>
      <c r="AEM56" s="308"/>
      <c r="AEN56" s="308"/>
      <c r="AEO56" s="308"/>
      <c r="AEP56" s="308"/>
      <c r="AEQ56" s="308"/>
      <c r="AER56" s="308"/>
      <c r="AES56" s="308"/>
      <c r="AET56" s="308"/>
      <c r="AEU56" s="308"/>
      <c r="AEV56" s="308"/>
      <c r="AEW56" s="308"/>
      <c r="AEX56" s="308"/>
      <c r="AEY56" s="308"/>
      <c r="AEZ56" s="308"/>
      <c r="AFA56" s="308"/>
      <c r="AFB56" s="308"/>
      <c r="AFC56" s="308"/>
      <c r="AFD56" s="308"/>
      <c r="AFE56" s="308"/>
      <c r="AFF56" s="308"/>
      <c r="AFG56" s="308"/>
      <c r="AFH56" s="308"/>
      <c r="AFI56" s="308"/>
      <c r="AFJ56" s="308"/>
      <c r="AFK56" s="308"/>
      <c r="AFL56" s="308"/>
      <c r="AFM56" s="308"/>
      <c r="AFN56" s="308"/>
      <c r="AFO56" s="308"/>
      <c r="AFP56" s="308"/>
      <c r="AFQ56" s="308"/>
      <c r="AFR56" s="308"/>
      <c r="AFS56" s="308"/>
      <c r="AFT56" s="308"/>
      <c r="AFU56" s="308"/>
      <c r="AFV56" s="308"/>
      <c r="AFW56" s="308"/>
      <c r="AFX56" s="308"/>
      <c r="AFY56" s="308"/>
      <c r="AFZ56" s="308"/>
      <c r="AGA56" s="308"/>
      <c r="AGB56" s="308"/>
      <c r="AGC56" s="308"/>
      <c r="AGD56" s="308"/>
      <c r="AGE56" s="308"/>
      <c r="AGF56" s="308"/>
      <c r="AGG56" s="308"/>
      <c r="AGH56" s="308"/>
      <c r="AGI56" s="308"/>
      <c r="AGJ56" s="308"/>
      <c r="AGK56" s="308"/>
      <c r="AGL56" s="308"/>
      <c r="AGM56" s="308"/>
      <c r="AGN56" s="308"/>
      <c r="AGO56" s="308"/>
      <c r="AGP56" s="308"/>
      <c r="AGQ56" s="308"/>
      <c r="AGR56" s="308"/>
      <c r="AGS56" s="308"/>
      <c r="AGT56" s="308"/>
      <c r="AGU56" s="308"/>
      <c r="AGV56" s="308"/>
      <c r="AGW56" s="308"/>
      <c r="AGX56" s="308"/>
      <c r="AGY56" s="308"/>
      <c r="AGZ56" s="308"/>
      <c r="AHA56" s="308"/>
      <c r="AHB56" s="308"/>
      <c r="AHC56" s="308"/>
      <c r="AHD56" s="308"/>
      <c r="AHE56" s="308"/>
      <c r="AHF56" s="308"/>
      <c r="AHG56" s="308"/>
      <c r="AHH56" s="308"/>
      <c r="AHI56" s="308"/>
      <c r="AHJ56" s="308"/>
      <c r="AHK56" s="308"/>
      <c r="AHL56" s="308"/>
      <c r="AHM56" s="308"/>
      <c r="AHN56" s="308"/>
      <c r="AHO56" s="308"/>
      <c r="AHP56" s="308"/>
      <c r="AHQ56" s="308"/>
      <c r="AHR56" s="308"/>
      <c r="AHS56" s="308"/>
      <c r="AHT56" s="308"/>
      <c r="AHU56" s="308"/>
      <c r="AHV56" s="308"/>
      <c r="AHW56" s="308"/>
      <c r="AHX56" s="308"/>
      <c r="AHY56" s="308"/>
      <c r="AHZ56" s="308"/>
      <c r="AIA56" s="308"/>
      <c r="AIB56" s="308"/>
      <c r="AIC56" s="308"/>
      <c r="AID56" s="308"/>
      <c r="AIE56" s="308"/>
      <c r="AIF56" s="308"/>
      <c r="AIG56" s="308"/>
      <c r="AIH56" s="308"/>
      <c r="AII56" s="308"/>
      <c r="AIJ56" s="308"/>
      <c r="AIK56" s="308"/>
      <c r="AIL56" s="308"/>
      <c r="AIM56" s="308"/>
      <c r="AIN56" s="308"/>
      <c r="AIO56" s="308"/>
      <c r="AIP56" s="308"/>
      <c r="AIQ56" s="308"/>
      <c r="AIR56" s="308"/>
      <c r="AIS56" s="308"/>
      <c r="AIT56" s="308"/>
      <c r="AIU56" s="308"/>
      <c r="AIV56" s="308"/>
      <c r="AIW56" s="308"/>
      <c r="AIX56" s="308"/>
      <c r="AIY56" s="308"/>
      <c r="AIZ56" s="308"/>
      <c r="AJA56" s="308"/>
      <c r="AJB56" s="308"/>
      <c r="AJC56" s="308"/>
      <c r="AJD56" s="308"/>
      <c r="AJE56" s="308"/>
      <c r="AJF56" s="308"/>
      <c r="AJG56" s="308"/>
      <c r="AJH56" s="308"/>
      <c r="AJI56" s="308"/>
      <c r="AJJ56" s="308"/>
      <c r="AJK56" s="308"/>
      <c r="AJL56" s="308"/>
      <c r="AJM56" s="308"/>
      <c r="AJN56" s="308"/>
      <c r="AJO56" s="308"/>
      <c r="AJP56" s="308"/>
      <c r="AJQ56" s="308"/>
      <c r="AJR56" s="308"/>
      <c r="AJS56" s="308"/>
      <c r="AJT56" s="308"/>
      <c r="AJU56" s="308"/>
      <c r="AJV56" s="308"/>
      <c r="AJW56" s="308"/>
      <c r="AJX56" s="308"/>
      <c r="AJY56" s="308"/>
      <c r="AJZ56" s="308"/>
      <c r="AKA56" s="308"/>
      <c r="AKB56" s="308"/>
      <c r="AKC56" s="308"/>
      <c r="AKD56" s="308"/>
      <c r="AKE56" s="308"/>
      <c r="AKF56" s="308"/>
      <c r="AKG56" s="308"/>
      <c r="AKH56" s="308"/>
      <c r="AKI56" s="308"/>
      <c r="AKJ56" s="308"/>
      <c r="AKK56" s="308"/>
      <c r="AKL56" s="308"/>
      <c r="AKM56" s="308"/>
      <c r="AKN56" s="308"/>
      <c r="AKO56" s="308"/>
      <c r="AKP56" s="308"/>
      <c r="AKQ56" s="308"/>
      <c r="AKR56" s="308"/>
      <c r="AKS56" s="308"/>
      <c r="AKT56" s="308"/>
      <c r="AKU56" s="308"/>
      <c r="AKV56" s="308"/>
      <c r="AKW56" s="308"/>
      <c r="AKX56" s="308"/>
      <c r="AKY56" s="308"/>
      <c r="AKZ56" s="308"/>
      <c r="ALA56" s="308"/>
      <c r="ALB56" s="308"/>
      <c r="ALC56" s="308"/>
      <c r="ALD56" s="308"/>
      <c r="ALE56" s="308"/>
      <c r="ALF56" s="308"/>
      <c r="ALG56" s="308"/>
      <c r="ALH56" s="308"/>
      <c r="ALI56" s="308"/>
      <c r="ALJ56" s="308"/>
      <c r="ALK56" s="308"/>
      <c r="ALL56" s="308"/>
      <c r="ALM56" s="308"/>
      <c r="ALN56" s="308"/>
      <c r="ALO56" s="308"/>
      <c r="ALP56" s="308"/>
      <c r="ALQ56" s="308"/>
      <c r="ALR56" s="308"/>
      <c r="ALS56" s="308"/>
      <c r="ALT56" s="308"/>
      <c r="ALU56" s="308"/>
      <c r="ALV56" s="308"/>
      <c r="ALW56" s="308"/>
      <c r="ALX56" s="308"/>
      <c r="ALY56" s="308"/>
      <c r="ALZ56" s="308"/>
      <c r="AMA56" s="308"/>
      <c r="AMB56" s="308"/>
      <c r="AMC56" s="308"/>
      <c r="AMD56" s="308"/>
      <c r="AME56" s="308"/>
      <c r="AMF56" s="308"/>
      <c r="AMG56" s="308"/>
      <c r="AMH56" s="308"/>
      <c r="AMI56" s="308"/>
      <c r="AMJ56" s="308"/>
      <c r="AMK56" s="308"/>
      <c r="AML56" s="308"/>
      <c r="AMM56" s="308"/>
      <c r="AMN56" s="308"/>
      <c r="AMO56" s="308"/>
      <c r="AMP56" s="308"/>
      <c r="AMQ56" s="308"/>
      <c r="AMR56" s="308"/>
      <c r="AMS56" s="308"/>
      <c r="AMT56" s="308"/>
      <c r="AMU56" s="308"/>
      <c r="AMV56" s="308"/>
      <c r="AMW56" s="308"/>
      <c r="AMX56" s="308"/>
      <c r="AMY56" s="308"/>
      <c r="AMZ56" s="308"/>
      <c r="ANA56" s="308"/>
      <c r="ANB56" s="308"/>
      <c r="ANC56" s="308"/>
      <c r="AND56" s="308"/>
      <c r="ANE56" s="308"/>
      <c r="ANF56" s="308"/>
      <c r="ANG56" s="308"/>
      <c r="ANH56" s="308"/>
      <c r="ANI56" s="308"/>
      <c r="ANJ56" s="308"/>
      <c r="ANK56" s="308"/>
      <c r="ANL56" s="308"/>
      <c r="ANM56" s="308"/>
      <c r="ANN56" s="308"/>
      <c r="ANO56" s="308"/>
      <c r="ANP56" s="308"/>
      <c r="ANQ56" s="308"/>
      <c r="ANR56" s="308"/>
      <c r="ANS56" s="308"/>
      <c r="ANT56" s="308"/>
      <c r="ANU56" s="308"/>
      <c r="ANV56" s="308"/>
      <c r="ANW56" s="308"/>
      <c r="ANX56" s="308"/>
      <c r="ANY56" s="308"/>
      <c r="ANZ56" s="308"/>
      <c r="AOA56" s="308"/>
      <c r="AOB56" s="308"/>
      <c r="AOC56" s="308"/>
      <c r="AOD56" s="308"/>
      <c r="AOE56" s="308"/>
      <c r="AOF56" s="308"/>
      <c r="AOG56" s="308"/>
      <c r="AOH56" s="308"/>
      <c r="AOI56" s="308"/>
      <c r="AOJ56" s="308"/>
      <c r="AOK56" s="308"/>
      <c r="AOL56" s="308"/>
      <c r="AOM56" s="308"/>
      <c r="AON56" s="308"/>
      <c r="AOO56" s="308"/>
      <c r="AOP56" s="308"/>
      <c r="AOQ56" s="308"/>
      <c r="AOR56" s="308"/>
      <c r="AOS56" s="308"/>
      <c r="AOT56" s="308"/>
      <c r="AOU56" s="308"/>
      <c r="AOV56" s="308"/>
      <c r="AOW56" s="308"/>
      <c r="AOX56" s="308"/>
      <c r="AOY56" s="308"/>
      <c r="AOZ56" s="308"/>
      <c r="APA56" s="308"/>
      <c r="APB56" s="308"/>
      <c r="APC56" s="308"/>
      <c r="APD56" s="308"/>
      <c r="APE56" s="308"/>
      <c r="APF56" s="308"/>
      <c r="APG56" s="308"/>
      <c r="APH56" s="308"/>
      <c r="API56" s="308"/>
      <c r="APJ56" s="308"/>
      <c r="APK56" s="308"/>
      <c r="APL56" s="308"/>
      <c r="APM56" s="308"/>
      <c r="APN56" s="308"/>
      <c r="APO56" s="308"/>
      <c r="APP56" s="308"/>
      <c r="APQ56" s="308"/>
      <c r="APR56" s="308"/>
      <c r="APS56" s="308"/>
      <c r="APT56" s="308"/>
      <c r="APU56" s="308"/>
      <c r="APV56" s="308"/>
      <c r="APW56" s="308"/>
      <c r="APX56" s="308"/>
      <c r="APY56" s="308"/>
      <c r="APZ56" s="308"/>
      <c r="AQA56" s="308"/>
      <c r="AQB56" s="308"/>
      <c r="AQC56" s="308"/>
      <c r="AQD56" s="308"/>
      <c r="AQE56" s="308"/>
      <c r="AQF56" s="308"/>
      <c r="AQG56" s="308"/>
      <c r="AQH56" s="308"/>
      <c r="AQI56" s="308"/>
      <c r="AQJ56" s="308"/>
      <c r="AQK56" s="308"/>
      <c r="AQL56" s="308"/>
      <c r="AQM56" s="308"/>
      <c r="AQN56" s="308"/>
      <c r="AQO56" s="308"/>
      <c r="AQP56" s="308"/>
      <c r="AQQ56" s="308"/>
      <c r="AQR56" s="308"/>
      <c r="AQS56" s="308"/>
      <c r="AQT56" s="308"/>
      <c r="AQU56" s="308"/>
      <c r="AQV56" s="308"/>
      <c r="AQW56" s="308"/>
      <c r="AQX56" s="308"/>
      <c r="AQY56" s="308"/>
      <c r="AQZ56" s="308"/>
      <c r="ARA56" s="308"/>
      <c r="ARB56" s="308"/>
      <c r="ARC56" s="308"/>
      <c r="ARD56" s="308"/>
      <c r="ARE56" s="308"/>
      <c r="ARF56" s="308"/>
      <c r="ARG56" s="308"/>
      <c r="ARH56" s="308"/>
      <c r="ARI56" s="308"/>
      <c r="ARJ56" s="308"/>
      <c r="ARK56" s="308"/>
      <c r="ARL56" s="308"/>
      <c r="ARM56" s="308"/>
      <c r="ARN56" s="308"/>
      <c r="ARO56" s="308"/>
      <c r="ARP56" s="308"/>
      <c r="ARQ56" s="308"/>
      <c r="ARR56" s="308"/>
      <c r="ARS56" s="308"/>
      <c r="ART56" s="308"/>
      <c r="ARU56" s="308"/>
      <c r="ARV56" s="308"/>
      <c r="ARW56" s="308"/>
      <c r="ARX56" s="308"/>
      <c r="ARY56" s="308"/>
      <c r="ARZ56" s="308"/>
      <c r="ASA56" s="308"/>
      <c r="ASB56" s="308"/>
      <c r="ASC56" s="308"/>
      <c r="ASD56" s="308"/>
      <c r="ASE56" s="308"/>
      <c r="ASF56" s="308"/>
      <c r="ASG56" s="308"/>
      <c r="ASH56" s="308"/>
      <c r="ASI56" s="308"/>
      <c r="ASJ56" s="308"/>
      <c r="ASK56" s="308"/>
      <c r="ASL56" s="308"/>
      <c r="ASM56" s="308"/>
      <c r="ASN56" s="308"/>
      <c r="ASO56" s="308"/>
      <c r="ASP56" s="308"/>
      <c r="ASQ56" s="308"/>
      <c r="ASR56" s="308"/>
      <c r="ASS56" s="308"/>
      <c r="AST56" s="308"/>
      <c r="ASU56" s="308"/>
      <c r="ASV56" s="308"/>
      <c r="ASW56" s="308"/>
      <c r="ASX56" s="308"/>
      <c r="ASY56" s="308"/>
      <c r="ASZ56" s="308"/>
      <c r="ATA56" s="308"/>
      <c r="ATB56" s="308"/>
      <c r="ATC56" s="308"/>
      <c r="ATD56" s="308"/>
      <c r="ATE56" s="308"/>
      <c r="ATF56" s="308"/>
      <c r="ATG56" s="308"/>
      <c r="ATH56" s="308"/>
      <c r="ATI56" s="308"/>
      <c r="ATJ56" s="308"/>
      <c r="ATK56" s="308"/>
      <c r="ATL56" s="308"/>
      <c r="ATM56" s="308"/>
      <c r="ATN56" s="308"/>
      <c r="ATO56" s="308"/>
      <c r="ATP56" s="308"/>
      <c r="ATQ56" s="308"/>
      <c r="ATR56" s="308"/>
      <c r="ATS56" s="308"/>
      <c r="ATT56" s="308"/>
      <c r="ATU56" s="308"/>
      <c r="ATV56" s="308"/>
      <c r="ATW56" s="308"/>
      <c r="ATX56" s="308"/>
      <c r="ATY56" s="308"/>
      <c r="ATZ56" s="308"/>
      <c r="AUA56" s="308"/>
      <c r="AUB56" s="308"/>
      <c r="AUC56" s="308"/>
      <c r="AUD56" s="308"/>
      <c r="AUE56" s="308"/>
      <c r="AUF56" s="308"/>
      <c r="AUG56" s="308"/>
      <c r="AUH56" s="308"/>
      <c r="AUI56" s="308"/>
      <c r="AUJ56" s="308"/>
      <c r="AUK56" s="308"/>
      <c r="AUL56" s="308"/>
      <c r="AUM56" s="308"/>
      <c r="AUN56" s="308"/>
      <c r="AUO56" s="308"/>
      <c r="AUP56" s="308"/>
      <c r="AUQ56" s="308"/>
      <c r="AUR56" s="308"/>
      <c r="AUS56" s="308"/>
      <c r="AUT56" s="308"/>
      <c r="AUU56" s="308"/>
      <c r="AUV56" s="308"/>
      <c r="AUW56" s="308"/>
      <c r="AUX56" s="308"/>
      <c r="AUY56" s="308"/>
      <c r="AUZ56" s="308"/>
      <c r="AVA56" s="308"/>
      <c r="AVB56" s="308"/>
      <c r="AVC56" s="308"/>
      <c r="AVD56" s="308"/>
      <c r="AVE56" s="308"/>
      <c r="AVF56" s="308"/>
      <c r="AVG56" s="308"/>
      <c r="AVH56" s="308"/>
      <c r="AVI56" s="308"/>
      <c r="AVJ56" s="308"/>
      <c r="AVK56" s="308"/>
      <c r="AVL56" s="308"/>
      <c r="AVM56" s="308"/>
      <c r="AVN56" s="308"/>
      <c r="AVO56" s="308"/>
      <c r="AVP56" s="308"/>
      <c r="AVQ56" s="308"/>
      <c r="AVR56" s="308"/>
      <c r="AVS56" s="308"/>
      <c r="AVT56" s="308"/>
      <c r="AVU56" s="308"/>
      <c r="AVV56" s="308"/>
      <c r="AVW56" s="308"/>
      <c r="AVX56" s="308"/>
      <c r="AVY56" s="308"/>
      <c r="AVZ56" s="308"/>
      <c r="AWA56" s="308"/>
      <c r="AWB56" s="308"/>
      <c r="AWC56" s="308"/>
      <c r="AWD56" s="308"/>
      <c r="AWE56" s="308"/>
      <c r="AWF56" s="308"/>
      <c r="AWG56" s="308"/>
      <c r="AWH56" s="308"/>
      <c r="AWI56" s="308"/>
      <c r="AWJ56" s="308"/>
      <c r="AWK56" s="308"/>
      <c r="AWL56" s="308"/>
      <c r="AWM56" s="308"/>
      <c r="AWN56" s="308"/>
      <c r="AWO56" s="308"/>
      <c r="AWP56" s="308"/>
      <c r="AWQ56" s="308"/>
      <c r="AWR56" s="308"/>
      <c r="AWS56" s="308"/>
      <c r="AWT56" s="308"/>
      <c r="AWU56" s="308"/>
      <c r="AWV56" s="308"/>
      <c r="AWW56" s="308"/>
      <c r="AWX56" s="308"/>
      <c r="AWY56" s="308"/>
      <c r="AWZ56" s="308"/>
      <c r="AXA56" s="308"/>
      <c r="AXB56" s="308"/>
      <c r="AXC56" s="308"/>
      <c r="AXD56" s="308"/>
      <c r="AXE56" s="308"/>
      <c r="AXF56" s="308"/>
      <c r="AXG56" s="308"/>
      <c r="AXH56" s="308"/>
      <c r="AXI56" s="308"/>
      <c r="AXJ56" s="308"/>
      <c r="AXK56" s="308"/>
      <c r="AXL56" s="308"/>
      <c r="AXM56" s="308"/>
      <c r="AXN56" s="308"/>
      <c r="AXO56" s="308"/>
      <c r="AXP56" s="308"/>
      <c r="AXQ56" s="308"/>
      <c r="AXR56" s="308"/>
      <c r="AXS56" s="308"/>
      <c r="AXT56" s="308"/>
      <c r="AXU56" s="308"/>
      <c r="AXV56" s="308"/>
      <c r="AXW56" s="308"/>
      <c r="AXX56" s="308"/>
      <c r="AXY56" s="308"/>
      <c r="AXZ56" s="308"/>
      <c r="AYA56" s="308"/>
      <c r="AYB56" s="308"/>
      <c r="AYC56" s="308"/>
      <c r="AYD56" s="308"/>
      <c r="AYE56" s="308"/>
      <c r="AYF56" s="308"/>
      <c r="AYG56" s="308"/>
      <c r="AYH56" s="308"/>
      <c r="AYI56" s="308"/>
      <c r="AYJ56" s="308"/>
      <c r="AYK56" s="308"/>
      <c r="AYL56" s="308"/>
      <c r="AYM56" s="308"/>
      <c r="AYN56" s="308"/>
      <c r="AYO56" s="308"/>
      <c r="AYP56" s="308"/>
      <c r="AYQ56" s="308"/>
      <c r="AYR56" s="308"/>
      <c r="AYS56" s="308"/>
      <c r="AYT56" s="308"/>
      <c r="AYU56" s="308"/>
      <c r="AYV56" s="308"/>
      <c r="AYW56" s="308"/>
      <c r="AYX56" s="308"/>
      <c r="AYY56" s="308"/>
      <c r="AYZ56" s="308"/>
      <c r="AZA56" s="308"/>
      <c r="AZB56" s="308"/>
      <c r="AZC56" s="308"/>
      <c r="AZD56" s="308"/>
      <c r="AZE56" s="308"/>
      <c r="AZF56" s="308"/>
      <c r="AZG56" s="308"/>
      <c r="AZH56" s="308"/>
      <c r="AZI56" s="308"/>
      <c r="AZJ56" s="308"/>
      <c r="AZK56" s="308"/>
      <c r="AZL56" s="308"/>
      <c r="AZM56" s="308"/>
      <c r="AZN56" s="308"/>
      <c r="AZO56" s="308"/>
      <c r="AZP56" s="308"/>
      <c r="AZQ56" s="308"/>
      <c r="AZR56" s="308"/>
      <c r="AZS56" s="308"/>
      <c r="AZT56" s="308"/>
      <c r="AZU56" s="308"/>
      <c r="AZV56" s="308"/>
      <c r="AZW56" s="308"/>
      <c r="AZX56" s="308"/>
      <c r="AZY56" s="308"/>
      <c r="AZZ56" s="308"/>
      <c r="BAA56" s="308"/>
      <c r="BAB56" s="308"/>
      <c r="BAC56" s="308"/>
      <c r="BAD56" s="308"/>
      <c r="BAE56" s="308"/>
      <c r="BAF56" s="308"/>
      <c r="BAG56" s="308"/>
      <c r="BAH56" s="308"/>
      <c r="BAI56" s="308"/>
      <c r="BAJ56" s="308"/>
      <c r="BAK56" s="308"/>
      <c r="BAL56" s="308"/>
      <c r="BAM56" s="308"/>
      <c r="BAN56" s="308"/>
      <c r="BAO56" s="308"/>
      <c r="BAP56" s="308"/>
      <c r="BAQ56" s="308"/>
      <c r="BAR56" s="308"/>
      <c r="BAS56" s="308"/>
      <c r="BAT56" s="308"/>
      <c r="BAU56" s="308"/>
      <c r="BAV56" s="308"/>
      <c r="BAW56" s="308"/>
      <c r="BAX56" s="308"/>
      <c r="BAY56" s="308"/>
      <c r="BAZ56" s="308"/>
      <c r="BBA56" s="308"/>
      <c r="BBB56" s="308"/>
      <c r="BBC56" s="308"/>
      <c r="BBD56" s="308"/>
      <c r="BBE56" s="308"/>
      <c r="BBF56" s="308"/>
      <c r="BBG56" s="308"/>
      <c r="BBH56" s="308"/>
      <c r="BBI56" s="308"/>
      <c r="BBJ56" s="308"/>
      <c r="BBK56" s="308"/>
      <c r="BBL56" s="308"/>
      <c r="BBM56" s="308"/>
      <c r="BBN56" s="308"/>
      <c r="BBO56" s="308"/>
      <c r="BBP56" s="308"/>
      <c r="BBQ56" s="308"/>
      <c r="BBR56" s="308"/>
      <c r="BBS56" s="308"/>
      <c r="BBT56" s="308"/>
      <c r="BBU56" s="308"/>
      <c r="BBV56" s="308"/>
      <c r="BBW56" s="308"/>
      <c r="BBX56" s="308"/>
      <c r="BBY56" s="308"/>
      <c r="BBZ56" s="308"/>
      <c r="BCA56" s="308"/>
      <c r="BCB56" s="308"/>
      <c r="BCC56" s="308"/>
      <c r="BCD56" s="308"/>
      <c r="BCE56" s="308"/>
      <c r="BCF56" s="308"/>
      <c r="BCG56" s="308"/>
      <c r="BCH56" s="308"/>
      <c r="BCI56" s="308"/>
      <c r="BCJ56" s="308"/>
      <c r="BCK56" s="308"/>
      <c r="BCL56" s="308"/>
      <c r="BCM56" s="308"/>
      <c r="BCN56" s="308"/>
      <c r="BCO56" s="308"/>
      <c r="BCP56" s="308"/>
      <c r="BCQ56" s="308"/>
      <c r="BCR56" s="308"/>
      <c r="BCS56" s="308"/>
      <c r="BCT56" s="308"/>
      <c r="BCU56" s="308"/>
      <c r="BCV56" s="308"/>
      <c r="BCW56" s="308"/>
      <c r="BCX56" s="308"/>
      <c r="BCY56" s="308"/>
      <c r="BCZ56" s="308"/>
      <c r="BDA56" s="308"/>
      <c r="BDB56" s="308"/>
      <c r="BDC56" s="308"/>
      <c r="BDD56" s="308"/>
      <c r="BDE56" s="308"/>
      <c r="BDF56" s="308"/>
      <c r="BDG56" s="308"/>
      <c r="BDH56" s="308"/>
      <c r="BDI56" s="308"/>
      <c r="BDJ56" s="308"/>
      <c r="BDK56" s="308"/>
      <c r="BDL56" s="308"/>
      <c r="BDM56" s="308"/>
      <c r="BDN56" s="308"/>
      <c r="BDO56" s="308"/>
      <c r="BDP56" s="308"/>
      <c r="BDQ56" s="308"/>
      <c r="BDR56" s="308"/>
      <c r="BDS56" s="308"/>
      <c r="BDT56" s="308"/>
      <c r="BDU56" s="308"/>
      <c r="BDV56" s="308"/>
      <c r="BDW56" s="308"/>
      <c r="BDX56" s="308"/>
      <c r="BDY56" s="308"/>
      <c r="BDZ56" s="308"/>
      <c r="BEA56" s="308"/>
      <c r="BEB56" s="308"/>
      <c r="BEC56" s="308"/>
      <c r="BED56" s="308"/>
      <c r="BEE56" s="308"/>
      <c r="BEF56" s="308"/>
      <c r="BEG56" s="308"/>
      <c r="BEH56" s="308"/>
      <c r="BEI56" s="308"/>
      <c r="BEJ56" s="308"/>
      <c r="BEK56" s="308"/>
      <c r="BEL56" s="308"/>
      <c r="BEM56" s="308"/>
      <c r="BEN56" s="308"/>
      <c r="BEO56" s="308"/>
      <c r="BEP56" s="308"/>
      <c r="BEQ56" s="308"/>
      <c r="BER56" s="308"/>
      <c r="BES56" s="308"/>
      <c r="BET56" s="308"/>
      <c r="BEU56" s="308"/>
      <c r="BEV56" s="308"/>
      <c r="BEW56" s="308"/>
      <c r="BEX56" s="308"/>
      <c r="BEY56" s="308"/>
      <c r="BEZ56" s="308"/>
      <c r="BFA56" s="308"/>
      <c r="BFB56" s="308"/>
      <c r="BFC56" s="308"/>
      <c r="BFD56" s="308"/>
      <c r="BFE56" s="308"/>
      <c r="BFF56" s="308"/>
      <c r="BFG56" s="308"/>
      <c r="BFH56" s="308"/>
      <c r="BFI56" s="308"/>
      <c r="BFJ56" s="308"/>
      <c r="BFK56" s="308"/>
      <c r="BFL56" s="308"/>
      <c r="BFM56" s="308"/>
      <c r="BFN56" s="308"/>
      <c r="BFO56" s="308"/>
      <c r="BFP56" s="308"/>
      <c r="BFQ56" s="308"/>
      <c r="BFR56" s="308"/>
      <c r="BFS56" s="308"/>
      <c r="BFT56" s="308"/>
      <c r="BFU56" s="308"/>
      <c r="BFV56" s="308"/>
      <c r="BFW56" s="308"/>
      <c r="BFX56" s="308"/>
      <c r="BFY56" s="308"/>
      <c r="BFZ56" s="308"/>
      <c r="BGA56" s="308"/>
      <c r="BGB56" s="308"/>
      <c r="BGC56" s="308"/>
      <c r="BGD56" s="308"/>
      <c r="BGE56" s="308"/>
      <c r="BGF56" s="308"/>
      <c r="BGG56" s="308"/>
      <c r="BGH56" s="308"/>
      <c r="BGI56" s="308"/>
      <c r="BGJ56" s="308"/>
      <c r="BGK56" s="308"/>
      <c r="BGL56" s="308"/>
      <c r="BGM56" s="308"/>
      <c r="BGN56" s="308"/>
      <c r="BGO56" s="308"/>
      <c r="BGP56" s="308"/>
      <c r="BGQ56" s="308"/>
      <c r="BGR56" s="308"/>
      <c r="BGS56" s="308"/>
      <c r="BGT56" s="308"/>
      <c r="BGU56" s="308"/>
      <c r="BGV56" s="308"/>
      <c r="BGW56" s="308"/>
      <c r="BGX56" s="308"/>
      <c r="BGY56" s="308"/>
      <c r="BGZ56" s="308"/>
      <c r="BHA56" s="308"/>
      <c r="BHB56" s="308"/>
      <c r="BHC56" s="308"/>
      <c r="BHD56" s="308"/>
      <c r="BHE56" s="308"/>
      <c r="BHF56" s="308"/>
      <c r="BHG56" s="308"/>
      <c r="BHH56" s="308"/>
      <c r="BHI56" s="308"/>
      <c r="BHJ56" s="308"/>
      <c r="BHK56" s="308"/>
      <c r="BHL56" s="308"/>
      <c r="BHM56" s="308"/>
      <c r="BHN56" s="308"/>
      <c r="BHO56" s="308"/>
      <c r="BHP56" s="308"/>
      <c r="BHQ56" s="308"/>
      <c r="BHR56" s="308"/>
      <c r="BHS56" s="308"/>
      <c r="BHT56" s="308"/>
      <c r="BHU56" s="308"/>
      <c r="BHV56" s="308"/>
      <c r="BHW56" s="308"/>
      <c r="BHX56" s="308"/>
      <c r="BHY56" s="308"/>
      <c r="BHZ56" s="308"/>
      <c r="BIA56" s="308"/>
      <c r="BIB56" s="308"/>
      <c r="BIC56" s="308"/>
      <c r="BID56" s="308"/>
      <c r="BIE56" s="308"/>
      <c r="BIF56" s="308"/>
      <c r="BIG56" s="308"/>
      <c r="BIH56" s="308"/>
      <c r="BII56" s="308"/>
      <c r="BIJ56" s="308"/>
      <c r="BIK56" s="308"/>
      <c r="BIL56" s="308"/>
      <c r="BIM56" s="308"/>
      <c r="BIN56" s="308"/>
      <c r="BIO56" s="308"/>
      <c r="BIP56" s="308"/>
      <c r="BIQ56" s="308"/>
      <c r="BIR56" s="308"/>
      <c r="BIS56" s="308"/>
      <c r="BIT56" s="308"/>
      <c r="BIU56" s="308"/>
      <c r="BIV56" s="308"/>
      <c r="BIW56" s="308"/>
      <c r="BIX56" s="308"/>
      <c r="BIY56" s="308"/>
      <c r="BIZ56" s="308"/>
      <c r="BJA56" s="308"/>
      <c r="BJB56" s="308"/>
      <c r="BJC56" s="308"/>
      <c r="BJD56" s="308"/>
      <c r="BJE56" s="308"/>
      <c r="BJF56" s="308"/>
      <c r="BJG56" s="308"/>
      <c r="BJH56" s="308"/>
      <c r="BJI56" s="308"/>
      <c r="BJJ56" s="308"/>
      <c r="BJK56" s="308"/>
      <c r="BJL56" s="308"/>
      <c r="BJM56" s="308"/>
      <c r="BJN56" s="308"/>
      <c r="BJO56" s="308"/>
      <c r="BJP56" s="308"/>
      <c r="BJQ56" s="308"/>
      <c r="BJR56" s="308"/>
      <c r="BJS56" s="308"/>
      <c r="BJT56" s="308"/>
      <c r="BJU56" s="308"/>
      <c r="BJV56" s="308"/>
      <c r="BJW56" s="308"/>
      <c r="BJX56" s="308"/>
      <c r="BJY56" s="308"/>
      <c r="BJZ56" s="308"/>
      <c r="BKA56" s="308"/>
      <c r="BKB56" s="308"/>
      <c r="BKC56" s="308"/>
      <c r="BKD56" s="308"/>
      <c r="BKE56" s="308"/>
      <c r="BKF56" s="308"/>
      <c r="BKG56" s="308"/>
      <c r="BKH56" s="308"/>
      <c r="BKI56" s="308"/>
      <c r="BKJ56" s="308"/>
      <c r="BKK56" s="308"/>
      <c r="BKL56" s="308"/>
      <c r="BKM56" s="308"/>
      <c r="BKN56" s="308"/>
      <c r="BKO56" s="308"/>
      <c r="BKP56" s="308"/>
      <c r="BKQ56" s="308"/>
      <c r="BKR56" s="308"/>
      <c r="BKS56" s="308"/>
      <c r="BKT56" s="308"/>
      <c r="BKU56" s="308"/>
      <c r="BKV56" s="308"/>
      <c r="BKW56" s="308"/>
      <c r="BKX56" s="308"/>
      <c r="BKY56" s="308"/>
      <c r="BKZ56" s="308"/>
      <c r="BLA56" s="308"/>
      <c r="BLB56" s="308"/>
      <c r="BLC56" s="308"/>
      <c r="BLD56" s="308"/>
      <c r="BLE56" s="308"/>
      <c r="BLF56" s="308"/>
      <c r="BLG56" s="308"/>
      <c r="BLH56" s="308"/>
      <c r="BLI56" s="308"/>
      <c r="BLJ56" s="308"/>
      <c r="BLK56" s="308"/>
      <c r="BLL56" s="308"/>
      <c r="BLM56" s="308"/>
      <c r="BLN56" s="308"/>
      <c r="BLO56" s="308"/>
      <c r="BLP56" s="308"/>
      <c r="BLQ56" s="308"/>
      <c r="BLR56" s="308"/>
      <c r="BLS56" s="308"/>
      <c r="BLT56" s="308"/>
      <c r="BLU56" s="308"/>
      <c r="BLV56" s="308"/>
      <c r="BLW56" s="308"/>
      <c r="BLX56" s="308"/>
      <c r="BLY56" s="308"/>
      <c r="BLZ56" s="308"/>
      <c r="BMA56" s="308"/>
      <c r="BMB56" s="308"/>
      <c r="BMC56" s="308"/>
      <c r="BMD56" s="308"/>
      <c r="BME56" s="308"/>
      <c r="BMF56" s="308"/>
      <c r="BMG56" s="308"/>
      <c r="BMH56" s="308"/>
      <c r="BMI56" s="308"/>
      <c r="BMJ56" s="308"/>
      <c r="BMK56" s="308"/>
      <c r="BML56" s="308"/>
      <c r="BMM56" s="308"/>
      <c r="BMN56" s="308"/>
      <c r="BMO56" s="308"/>
      <c r="BMP56" s="308"/>
      <c r="BMQ56" s="308"/>
      <c r="BMR56" s="308"/>
      <c r="BMS56" s="308"/>
      <c r="BMT56" s="308"/>
      <c r="BMU56" s="308"/>
      <c r="BMV56" s="308"/>
      <c r="BMW56" s="308"/>
      <c r="BMX56" s="308"/>
      <c r="BMY56" s="308"/>
      <c r="BMZ56" s="308"/>
      <c r="BNA56" s="308"/>
      <c r="BNB56" s="308"/>
      <c r="BNC56" s="308"/>
      <c r="BND56" s="308"/>
      <c r="BNE56" s="308"/>
      <c r="BNF56" s="308"/>
      <c r="BNG56" s="308"/>
      <c r="BNH56" s="308"/>
      <c r="BNI56" s="308"/>
      <c r="BNJ56" s="308"/>
      <c r="BNK56" s="308"/>
      <c r="BNL56" s="308"/>
      <c r="BNM56" s="308"/>
      <c r="BNN56" s="308"/>
      <c r="BNO56" s="308"/>
      <c r="BNP56" s="308"/>
      <c r="BNQ56" s="308"/>
      <c r="BNR56" s="308"/>
      <c r="BNS56" s="308"/>
      <c r="BNT56" s="308"/>
      <c r="BNU56" s="308"/>
      <c r="BNV56" s="308"/>
      <c r="BNW56" s="308"/>
      <c r="BNX56" s="308"/>
      <c r="BNY56" s="308"/>
      <c r="BNZ56" s="308"/>
      <c r="BOA56" s="308"/>
      <c r="BOB56" s="308"/>
      <c r="BOC56" s="308"/>
      <c r="BOD56" s="308"/>
      <c r="BOE56" s="308"/>
      <c r="BOF56" s="308"/>
      <c r="BOG56" s="308"/>
      <c r="BOH56" s="308"/>
      <c r="BOI56" s="308"/>
      <c r="BOJ56" s="308"/>
      <c r="BOK56" s="308"/>
      <c r="BOL56" s="308"/>
      <c r="BOM56" s="308"/>
      <c r="BON56" s="308"/>
      <c r="BOO56" s="308"/>
      <c r="BOP56" s="308"/>
      <c r="BOQ56" s="308"/>
      <c r="BOR56" s="308"/>
      <c r="BOS56" s="308"/>
      <c r="BOT56" s="308"/>
      <c r="BOU56" s="308"/>
      <c r="BOV56" s="308"/>
      <c r="BOW56" s="308"/>
      <c r="BOX56" s="308"/>
      <c r="BOY56" s="308"/>
      <c r="BOZ56" s="308"/>
      <c r="BPA56" s="308"/>
      <c r="BPB56" s="308"/>
      <c r="BPC56" s="308"/>
      <c r="BPD56" s="308"/>
      <c r="BPE56" s="308"/>
      <c r="BPF56" s="308"/>
      <c r="BPG56" s="308"/>
      <c r="BPH56" s="308"/>
      <c r="BPI56" s="308"/>
      <c r="BPJ56" s="308"/>
      <c r="BPK56" s="308"/>
      <c r="BPL56" s="308"/>
      <c r="BPM56" s="308"/>
      <c r="BPN56" s="308"/>
      <c r="BPO56" s="308"/>
      <c r="BPP56" s="308"/>
      <c r="BPQ56" s="308"/>
      <c r="BPR56" s="308"/>
      <c r="BPS56" s="308"/>
      <c r="BPT56" s="308"/>
      <c r="BPU56" s="308"/>
      <c r="BPV56" s="308"/>
      <c r="BPW56" s="308"/>
      <c r="BPX56" s="308"/>
      <c r="BPY56" s="308"/>
      <c r="BPZ56" s="308"/>
      <c r="BQA56" s="308"/>
      <c r="BQB56" s="308"/>
      <c r="BQC56" s="308"/>
      <c r="BQD56" s="308"/>
      <c r="BQE56" s="308"/>
      <c r="BQF56" s="308"/>
      <c r="BQG56" s="308"/>
      <c r="BQH56" s="308"/>
      <c r="BQI56" s="308"/>
      <c r="BQJ56" s="308"/>
      <c r="BQK56" s="308"/>
      <c r="BQL56" s="308"/>
      <c r="BQM56" s="308"/>
      <c r="BQN56" s="308"/>
      <c r="BQO56" s="308"/>
      <c r="BQP56" s="308"/>
      <c r="BQQ56" s="308"/>
      <c r="BQR56" s="308"/>
      <c r="BQS56" s="308"/>
      <c r="BQT56" s="308"/>
      <c r="BQU56" s="308"/>
      <c r="BQV56" s="308"/>
      <c r="BQW56" s="308"/>
      <c r="BQX56" s="308"/>
      <c r="BQY56" s="308"/>
      <c r="BQZ56" s="308"/>
      <c r="BRA56" s="308"/>
      <c r="BRB56" s="308"/>
      <c r="BRC56" s="308"/>
      <c r="BRD56" s="308"/>
      <c r="BRE56" s="308"/>
      <c r="BRF56" s="308"/>
      <c r="BRG56" s="308"/>
      <c r="BRH56" s="308"/>
      <c r="BRI56" s="308"/>
      <c r="BRJ56" s="308"/>
      <c r="BRK56" s="308"/>
      <c r="BRL56" s="308"/>
      <c r="BRM56" s="308"/>
      <c r="BRN56" s="308"/>
      <c r="BRO56" s="308"/>
      <c r="BRP56" s="308"/>
      <c r="BRQ56" s="308"/>
      <c r="BRR56" s="308"/>
      <c r="BRS56" s="308"/>
      <c r="BRT56" s="308"/>
      <c r="BRU56" s="308"/>
      <c r="BRV56" s="308"/>
      <c r="BRW56" s="308"/>
      <c r="BRX56" s="308"/>
      <c r="BRY56" s="308"/>
      <c r="BRZ56" s="308"/>
      <c r="BSA56" s="308"/>
      <c r="BSB56" s="308"/>
      <c r="BSC56" s="308"/>
      <c r="BSD56" s="308"/>
      <c r="BSE56" s="308"/>
      <c r="BSF56" s="308"/>
      <c r="BSG56" s="308"/>
      <c r="BSH56" s="308"/>
      <c r="BSI56" s="308"/>
      <c r="BSJ56" s="308"/>
      <c r="BSK56" s="308"/>
      <c r="BSL56" s="308"/>
      <c r="BSM56" s="308"/>
      <c r="BSN56" s="308"/>
      <c r="BSO56" s="308"/>
      <c r="BSP56" s="308"/>
      <c r="BSQ56" s="308"/>
      <c r="BSR56" s="308"/>
      <c r="BSS56" s="308"/>
      <c r="BST56" s="308"/>
      <c r="BSU56" s="308"/>
      <c r="BSV56" s="308"/>
      <c r="BSW56" s="308"/>
      <c r="BSX56" s="308"/>
      <c r="BSY56" s="308"/>
      <c r="BSZ56" s="308"/>
      <c r="BTA56" s="308"/>
      <c r="BTB56" s="308"/>
      <c r="BTC56" s="308"/>
      <c r="BTD56" s="308"/>
      <c r="BTE56" s="308"/>
      <c r="BTF56" s="308"/>
      <c r="BTG56" s="308"/>
      <c r="BTH56" s="308"/>
      <c r="BTI56" s="308"/>
      <c r="BTJ56" s="308"/>
      <c r="BTK56" s="308"/>
      <c r="BTL56" s="308"/>
      <c r="BTM56" s="308"/>
      <c r="BTN56" s="308"/>
      <c r="BTO56" s="308"/>
      <c r="BTP56" s="308"/>
      <c r="BTQ56" s="308"/>
      <c r="BTR56" s="308"/>
      <c r="BTS56" s="308"/>
      <c r="BTT56" s="308"/>
      <c r="BTU56" s="308"/>
      <c r="BTV56" s="308"/>
      <c r="BTW56" s="308"/>
      <c r="BTX56" s="308"/>
      <c r="BTY56" s="308"/>
      <c r="BTZ56" s="308"/>
      <c r="BUA56" s="308"/>
      <c r="BUB56" s="308"/>
      <c r="BUC56" s="308"/>
      <c r="BUD56" s="308"/>
      <c r="BUE56" s="308"/>
      <c r="BUF56" s="308"/>
      <c r="BUG56" s="308"/>
      <c r="BUH56" s="308"/>
      <c r="BUI56" s="308"/>
      <c r="BUJ56" s="308"/>
      <c r="BUK56" s="308"/>
      <c r="BUL56" s="308"/>
      <c r="BUM56" s="308"/>
      <c r="BUN56" s="308"/>
      <c r="BUO56" s="308"/>
      <c r="BUP56" s="308"/>
      <c r="BUQ56" s="308"/>
      <c r="BUR56" s="308"/>
      <c r="BUS56" s="308"/>
      <c r="BUT56" s="308"/>
      <c r="BUU56" s="308"/>
      <c r="BUV56" s="308"/>
      <c r="BUW56" s="308"/>
      <c r="BUX56" s="308"/>
      <c r="BUY56" s="308"/>
      <c r="BUZ56" s="308"/>
      <c r="BVA56" s="308"/>
      <c r="BVB56" s="308"/>
      <c r="BVC56" s="308"/>
      <c r="BVD56" s="308"/>
      <c r="BVE56" s="308"/>
      <c r="BVF56" s="308"/>
      <c r="BVG56" s="308"/>
      <c r="BVH56" s="308"/>
      <c r="BVI56" s="308"/>
      <c r="BVJ56" s="308"/>
      <c r="BVK56" s="308"/>
      <c r="BVL56" s="308"/>
      <c r="BVM56" s="308"/>
      <c r="BVN56" s="308"/>
      <c r="BVO56" s="308"/>
      <c r="BVP56" s="308"/>
      <c r="BVQ56" s="308"/>
      <c r="BVR56" s="308"/>
      <c r="BVS56" s="308"/>
      <c r="BVT56" s="308"/>
      <c r="BVU56" s="308"/>
      <c r="BVV56" s="308"/>
      <c r="BVW56" s="308"/>
      <c r="BVX56" s="308"/>
      <c r="BVY56" s="308"/>
      <c r="BVZ56" s="308"/>
      <c r="BWA56" s="308"/>
      <c r="BWB56" s="308"/>
      <c r="BWC56" s="308"/>
      <c r="BWD56" s="308"/>
      <c r="BWE56" s="308"/>
      <c r="BWF56" s="308"/>
      <c r="BWG56" s="308"/>
      <c r="BWH56" s="308"/>
      <c r="BWI56" s="308"/>
      <c r="BWJ56" s="308"/>
      <c r="BWK56" s="308"/>
      <c r="BWL56" s="308"/>
      <c r="BWM56" s="308"/>
      <c r="BWN56" s="308"/>
      <c r="BWO56" s="308"/>
      <c r="BWP56" s="308"/>
      <c r="BWQ56" s="308"/>
      <c r="BWR56" s="308"/>
      <c r="BWS56" s="308"/>
      <c r="BWT56" s="308"/>
      <c r="BWU56" s="308"/>
      <c r="BWV56" s="308"/>
      <c r="BWW56" s="308"/>
      <c r="BWX56" s="308"/>
      <c r="BWY56" s="308"/>
      <c r="BWZ56" s="308"/>
      <c r="BXA56" s="308"/>
      <c r="BXB56" s="308"/>
      <c r="BXC56" s="308"/>
      <c r="BXD56" s="308"/>
      <c r="BXE56" s="308"/>
      <c r="BXF56" s="308"/>
      <c r="BXG56" s="308"/>
      <c r="BXH56" s="308"/>
      <c r="BXI56" s="308"/>
      <c r="BXJ56" s="308"/>
      <c r="BXK56" s="308"/>
      <c r="BXL56" s="308"/>
      <c r="BXM56" s="308"/>
      <c r="BXN56" s="308"/>
      <c r="BXO56" s="308"/>
      <c r="BXP56" s="308"/>
      <c r="BXQ56" s="308"/>
      <c r="BXR56" s="308"/>
      <c r="BXS56" s="308"/>
      <c r="BXT56" s="308"/>
      <c r="BXU56" s="308"/>
      <c r="BXV56" s="308"/>
      <c r="BXW56" s="308"/>
      <c r="BXX56" s="308"/>
      <c r="BXY56" s="308"/>
      <c r="BXZ56" s="308"/>
      <c r="BYA56" s="308"/>
      <c r="BYB56" s="308"/>
      <c r="BYC56" s="308"/>
      <c r="BYD56" s="308"/>
      <c r="BYE56" s="308"/>
      <c r="BYF56" s="308"/>
      <c r="BYG56" s="308"/>
      <c r="BYH56" s="308"/>
      <c r="BYI56" s="308"/>
      <c r="BYJ56" s="308"/>
      <c r="BYK56" s="308"/>
      <c r="BYL56" s="308"/>
      <c r="BYM56" s="308"/>
      <c r="BYN56" s="308"/>
      <c r="BYO56" s="308"/>
      <c r="BYP56" s="308"/>
      <c r="BYQ56" s="308"/>
      <c r="BYR56" s="308"/>
      <c r="BYS56" s="308"/>
      <c r="BYT56" s="308"/>
      <c r="BYU56" s="308"/>
      <c r="BYV56" s="308"/>
      <c r="BYW56" s="308"/>
      <c r="BYX56" s="308"/>
      <c r="BYY56" s="308"/>
      <c r="BYZ56" s="308"/>
      <c r="BZA56" s="308"/>
      <c r="BZB56" s="308"/>
      <c r="BZC56" s="308"/>
      <c r="BZD56" s="308"/>
      <c r="BZE56" s="308"/>
      <c r="BZF56" s="308"/>
      <c r="BZG56" s="308"/>
      <c r="BZH56" s="308"/>
      <c r="BZI56" s="308"/>
      <c r="BZJ56" s="308"/>
      <c r="BZK56" s="308"/>
      <c r="BZL56" s="308"/>
      <c r="BZM56" s="308"/>
      <c r="BZN56" s="308"/>
      <c r="BZO56" s="308"/>
      <c r="BZP56" s="308"/>
      <c r="BZQ56" s="308"/>
      <c r="BZR56" s="308"/>
      <c r="BZS56" s="308"/>
      <c r="BZT56" s="308"/>
      <c r="BZU56" s="308"/>
      <c r="BZV56" s="308"/>
      <c r="BZW56" s="308"/>
      <c r="BZX56" s="308"/>
      <c r="BZY56" s="308"/>
      <c r="BZZ56" s="308"/>
      <c r="CAA56" s="308"/>
      <c r="CAB56" s="308"/>
      <c r="CAC56" s="308"/>
      <c r="CAD56" s="308"/>
      <c r="CAE56" s="308"/>
      <c r="CAF56" s="308"/>
      <c r="CAG56" s="308"/>
      <c r="CAH56" s="308"/>
      <c r="CAI56" s="308"/>
      <c r="CAJ56" s="308"/>
      <c r="CAK56" s="308"/>
      <c r="CAL56" s="308"/>
      <c r="CAM56" s="308"/>
      <c r="CAN56" s="308"/>
      <c r="CAO56" s="308"/>
      <c r="CAP56" s="308"/>
      <c r="CAQ56" s="308"/>
      <c r="CAR56" s="308"/>
      <c r="CAS56" s="308"/>
      <c r="CAT56" s="308"/>
      <c r="CAU56" s="308"/>
      <c r="CAV56" s="308"/>
      <c r="CAW56" s="308"/>
      <c r="CAX56" s="308"/>
      <c r="CAY56" s="308"/>
      <c r="CAZ56" s="308"/>
      <c r="CBA56" s="308"/>
      <c r="CBB56" s="308"/>
      <c r="CBC56" s="308"/>
      <c r="CBD56" s="308"/>
      <c r="CBE56" s="308"/>
      <c r="CBF56" s="308"/>
      <c r="CBG56" s="308"/>
      <c r="CBH56" s="308"/>
      <c r="CBI56" s="308"/>
      <c r="CBJ56" s="308"/>
      <c r="CBK56" s="308"/>
      <c r="CBL56" s="308"/>
      <c r="CBM56" s="308"/>
      <c r="CBN56" s="308"/>
      <c r="CBO56" s="308"/>
      <c r="CBP56" s="308"/>
      <c r="CBQ56" s="308"/>
      <c r="CBR56" s="308"/>
      <c r="CBS56" s="308"/>
      <c r="CBT56" s="308"/>
      <c r="CBU56" s="308"/>
      <c r="CBV56" s="308"/>
      <c r="CBW56" s="308"/>
      <c r="CBX56" s="308"/>
      <c r="CBY56" s="308"/>
      <c r="CBZ56" s="308"/>
      <c r="CCA56" s="308"/>
      <c r="CCB56" s="308"/>
      <c r="CCC56" s="308"/>
      <c r="CCD56" s="308"/>
      <c r="CCE56" s="308"/>
      <c r="CCF56" s="308"/>
      <c r="CCG56" s="308"/>
      <c r="CCH56" s="308"/>
      <c r="CCI56" s="308"/>
      <c r="CCJ56" s="308"/>
      <c r="CCK56" s="308"/>
      <c r="CCL56" s="308"/>
      <c r="CCM56" s="308"/>
      <c r="CCN56" s="308"/>
      <c r="CCO56" s="308"/>
      <c r="CCP56" s="308"/>
      <c r="CCQ56" s="308"/>
      <c r="CCR56" s="308"/>
      <c r="CCS56" s="308"/>
      <c r="CCT56" s="308"/>
      <c r="CCU56" s="308"/>
      <c r="CCV56" s="308"/>
      <c r="CCW56" s="308"/>
      <c r="CCX56" s="308"/>
      <c r="CCY56" s="308"/>
      <c r="CCZ56" s="308"/>
      <c r="CDA56" s="308"/>
      <c r="CDB56" s="308"/>
      <c r="CDC56" s="308"/>
      <c r="CDD56" s="308"/>
      <c r="CDE56" s="308"/>
      <c r="CDF56" s="308"/>
      <c r="CDG56" s="308"/>
      <c r="CDH56" s="308"/>
      <c r="CDI56" s="308"/>
      <c r="CDJ56" s="308"/>
      <c r="CDK56" s="308"/>
      <c r="CDL56" s="308"/>
      <c r="CDM56" s="308"/>
      <c r="CDN56" s="308"/>
      <c r="CDO56" s="308"/>
      <c r="CDP56" s="308"/>
      <c r="CDQ56" s="308"/>
      <c r="CDR56" s="308"/>
      <c r="CDS56" s="308"/>
      <c r="CDT56" s="308"/>
      <c r="CDU56" s="308"/>
      <c r="CDV56" s="308"/>
      <c r="CDW56" s="308"/>
      <c r="CDX56" s="308"/>
      <c r="CDY56" s="308"/>
      <c r="CDZ56" s="308"/>
      <c r="CEA56" s="308"/>
      <c r="CEB56" s="308"/>
      <c r="CEC56" s="308"/>
      <c r="CED56" s="308"/>
      <c r="CEE56" s="308"/>
      <c r="CEF56" s="308"/>
      <c r="CEG56" s="308"/>
      <c r="CEH56" s="308"/>
      <c r="CEI56" s="308"/>
      <c r="CEJ56" s="308"/>
      <c r="CEK56" s="308"/>
      <c r="CEL56" s="308"/>
      <c r="CEM56" s="308"/>
      <c r="CEN56" s="308"/>
      <c r="CEO56" s="308"/>
      <c r="CEP56" s="308"/>
      <c r="CEQ56" s="308"/>
      <c r="CER56" s="308"/>
      <c r="CES56" s="308"/>
      <c r="CET56" s="308"/>
      <c r="CEU56" s="308"/>
      <c r="CEV56" s="308"/>
      <c r="CEW56" s="308"/>
      <c r="CEX56" s="308"/>
      <c r="CEY56" s="308"/>
      <c r="CEZ56" s="308"/>
      <c r="CFA56" s="308"/>
      <c r="CFB56" s="308"/>
      <c r="CFC56" s="308"/>
      <c r="CFD56" s="308"/>
      <c r="CFE56" s="308"/>
      <c r="CFF56" s="308"/>
      <c r="CFG56" s="308"/>
      <c r="CFH56" s="308"/>
      <c r="CFI56" s="308"/>
      <c r="CFJ56" s="308"/>
      <c r="CFK56" s="308"/>
      <c r="CFL56" s="308"/>
      <c r="CFM56" s="308"/>
      <c r="CFN56" s="308"/>
      <c r="CFO56" s="308"/>
      <c r="CFP56" s="308"/>
      <c r="CFQ56" s="308"/>
      <c r="CFR56" s="308"/>
      <c r="CFS56" s="308"/>
      <c r="CFT56" s="308"/>
      <c r="CFU56" s="308"/>
      <c r="CFV56" s="308"/>
      <c r="CFW56" s="308"/>
      <c r="CFX56" s="308"/>
      <c r="CFY56" s="308"/>
      <c r="CFZ56" s="308"/>
      <c r="CGA56" s="308"/>
      <c r="CGB56" s="308"/>
      <c r="CGC56" s="308"/>
      <c r="CGD56" s="308"/>
      <c r="CGE56" s="308"/>
      <c r="CGF56" s="308"/>
      <c r="CGG56" s="308"/>
      <c r="CGH56" s="308"/>
      <c r="CGI56" s="308"/>
      <c r="CGJ56" s="308"/>
      <c r="CGK56" s="308"/>
      <c r="CGL56" s="308"/>
      <c r="CGM56" s="308"/>
      <c r="CGN56" s="308"/>
      <c r="CGO56" s="308"/>
      <c r="CGP56" s="308"/>
      <c r="CGQ56" s="308"/>
      <c r="CGR56" s="308"/>
      <c r="CGS56" s="308"/>
      <c r="CGT56" s="308"/>
      <c r="CGU56" s="308"/>
      <c r="CGV56" s="308"/>
      <c r="CGW56" s="308"/>
      <c r="CGX56" s="308"/>
      <c r="CGY56" s="308"/>
      <c r="CGZ56" s="308"/>
      <c r="CHA56" s="308"/>
      <c r="CHB56" s="308"/>
      <c r="CHC56" s="308"/>
      <c r="CHD56" s="308"/>
      <c r="CHE56" s="308"/>
      <c r="CHF56" s="308"/>
      <c r="CHG56" s="308"/>
      <c r="CHH56" s="308"/>
      <c r="CHI56" s="308"/>
      <c r="CHJ56" s="308"/>
      <c r="CHK56" s="308"/>
      <c r="CHL56" s="308"/>
      <c r="CHM56" s="308"/>
      <c r="CHN56" s="308"/>
      <c r="CHO56" s="308"/>
      <c r="CHP56" s="308"/>
      <c r="CHQ56" s="308"/>
      <c r="CHR56" s="308"/>
      <c r="CHS56" s="308"/>
      <c r="CHT56" s="308"/>
      <c r="CHU56" s="308"/>
      <c r="CHV56" s="308"/>
      <c r="CHW56" s="308"/>
      <c r="CHX56" s="308"/>
      <c r="CHY56" s="308"/>
      <c r="CHZ56" s="308"/>
      <c r="CIA56" s="308"/>
      <c r="CIB56" s="308"/>
      <c r="CIC56" s="308"/>
      <c r="CID56" s="308"/>
      <c r="CIE56" s="308"/>
      <c r="CIF56" s="308"/>
      <c r="CIG56" s="308"/>
      <c r="CIH56" s="308"/>
      <c r="CII56" s="308"/>
      <c r="CIJ56" s="308"/>
      <c r="CIK56" s="308"/>
      <c r="CIL56" s="308"/>
      <c r="CIM56" s="308"/>
      <c r="CIN56" s="308"/>
      <c r="CIO56" s="308"/>
      <c r="CIP56" s="308"/>
      <c r="CIQ56" s="308"/>
      <c r="CIR56" s="308"/>
      <c r="CIS56" s="308"/>
      <c r="CIT56" s="308"/>
      <c r="CIU56" s="308"/>
      <c r="CIV56" s="308"/>
      <c r="CIW56" s="308"/>
      <c r="CIX56" s="308"/>
      <c r="CIY56" s="308"/>
      <c r="CIZ56" s="308"/>
      <c r="CJA56" s="308"/>
      <c r="CJB56" s="308"/>
      <c r="CJC56" s="308"/>
      <c r="CJD56" s="308"/>
      <c r="CJE56" s="308"/>
      <c r="CJF56" s="308"/>
      <c r="CJG56" s="308"/>
      <c r="CJH56" s="308"/>
      <c r="CJI56" s="308"/>
      <c r="CJJ56" s="308"/>
      <c r="CJK56" s="308"/>
      <c r="CJL56" s="308"/>
      <c r="CJM56" s="308"/>
      <c r="CJN56" s="308"/>
      <c r="CJO56" s="308"/>
      <c r="CJP56" s="308"/>
      <c r="CJQ56" s="308"/>
      <c r="CJR56" s="308"/>
      <c r="CJS56" s="308"/>
      <c r="CJT56" s="308"/>
      <c r="CJU56" s="308"/>
      <c r="CJV56" s="308"/>
      <c r="CJW56" s="308"/>
      <c r="CJX56" s="308"/>
      <c r="CJY56" s="308"/>
      <c r="CJZ56" s="308"/>
      <c r="CKA56" s="308"/>
      <c r="CKB56" s="308"/>
      <c r="CKC56" s="308"/>
      <c r="CKD56" s="308"/>
      <c r="CKE56" s="308"/>
      <c r="CKF56" s="308"/>
      <c r="CKG56" s="308"/>
      <c r="CKH56" s="308"/>
      <c r="CKI56" s="308"/>
      <c r="CKJ56" s="308"/>
      <c r="CKK56" s="308"/>
      <c r="CKL56" s="308"/>
      <c r="CKM56" s="308"/>
      <c r="CKN56" s="308"/>
      <c r="CKO56" s="308"/>
      <c r="CKP56" s="308"/>
      <c r="CKQ56" s="308"/>
      <c r="CKR56" s="308"/>
      <c r="CKS56" s="308"/>
      <c r="CKT56" s="308"/>
      <c r="CKU56" s="308"/>
      <c r="CKV56" s="308"/>
      <c r="CKW56" s="308"/>
      <c r="CKX56" s="308"/>
      <c r="CKY56" s="308"/>
      <c r="CKZ56" s="308"/>
      <c r="CLA56" s="308"/>
      <c r="CLB56" s="308"/>
      <c r="CLC56" s="308"/>
      <c r="CLD56" s="308"/>
      <c r="CLE56" s="308"/>
      <c r="CLF56" s="308"/>
      <c r="CLG56" s="308"/>
      <c r="CLH56" s="308"/>
      <c r="CLI56" s="308"/>
      <c r="CLJ56" s="308"/>
      <c r="CLK56" s="308"/>
      <c r="CLL56" s="308"/>
      <c r="CLM56" s="308"/>
      <c r="CLN56" s="308"/>
      <c r="CLO56" s="308"/>
      <c r="CLP56" s="308"/>
      <c r="CLQ56" s="308"/>
      <c r="CLR56" s="308"/>
      <c r="CLS56" s="308"/>
      <c r="CLT56" s="308"/>
      <c r="CLU56" s="308"/>
      <c r="CLV56" s="308"/>
      <c r="CLW56" s="308"/>
      <c r="CLX56" s="308"/>
      <c r="CLY56" s="308"/>
      <c r="CLZ56" s="308"/>
      <c r="CMA56" s="308"/>
      <c r="CMB56" s="308"/>
      <c r="CMC56" s="308"/>
      <c r="CMD56" s="308"/>
      <c r="CME56" s="308"/>
      <c r="CMF56" s="308"/>
      <c r="CMG56" s="308"/>
      <c r="CMH56" s="308"/>
      <c r="CMI56" s="308"/>
      <c r="CMJ56" s="308"/>
      <c r="CMK56" s="308"/>
      <c r="CML56" s="308"/>
      <c r="CMM56" s="308"/>
      <c r="CMN56" s="308"/>
      <c r="CMO56" s="308"/>
      <c r="CMP56" s="308"/>
      <c r="CMQ56" s="308"/>
      <c r="CMR56" s="308"/>
      <c r="CMS56" s="308"/>
      <c r="CMT56" s="308"/>
      <c r="CMU56" s="308"/>
      <c r="CMV56" s="308"/>
      <c r="CMW56" s="308"/>
      <c r="CMX56" s="308"/>
      <c r="CMY56" s="308"/>
      <c r="CMZ56" s="308"/>
      <c r="CNA56" s="308"/>
      <c r="CNB56" s="308"/>
      <c r="CNC56" s="308"/>
      <c r="CND56" s="308"/>
      <c r="CNE56" s="308"/>
      <c r="CNF56" s="308"/>
      <c r="CNG56" s="308"/>
      <c r="CNH56" s="308"/>
      <c r="CNI56" s="308"/>
      <c r="CNJ56" s="308"/>
      <c r="CNK56" s="308"/>
      <c r="CNL56" s="308"/>
      <c r="CNM56" s="308"/>
      <c r="CNN56" s="308"/>
      <c r="CNO56" s="308"/>
      <c r="CNP56" s="308"/>
      <c r="CNQ56" s="308"/>
      <c r="CNR56" s="308"/>
      <c r="CNS56" s="308"/>
      <c r="CNT56" s="308"/>
      <c r="CNU56" s="308"/>
      <c r="CNV56" s="308"/>
      <c r="CNW56" s="308"/>
      <c r="CNX56" s="308"/>
      <c r="CNY56" s="308"/>
      <c r="CNZ56" s="308"/>
      <c r="COA56" s="308"/>
      <c r="COB56" s="308"/>
      <c r="COC56" s="308"/>
      <c r="COD56" s="308"/>
      <c r="COE56" s="308"/>
      <c r="COF56" s="308"/>
      <c r="COG56" s="308"/>
      <c r="COH56" s="308"/>
      <c r="COI56" s="308"/>
      <c r="COJ56" s="308"/>
      <c r="COK56" s="308"/>
      <c r="COL56" s="308"/>
      <c r="COM56" s="308"/>
      <c r="CON56" s="308"/>
      <c r="COO56" s="308"/>
      <c r="COP56" s="308"/>
      <c r="COQ56" s="308"/>
      <c r="COR56" s="308"/>
      <c r="COS56" s="308"/>
      <c r="COT56" s="308"/>
      <c r="COU56" s="308"/>
      <c r="COV56" s="308"/>
      <c r="COW56" s="308"/>
      <c r="COX56" s="308"/>
      <c r="COY56" s="308"/>
      <c r="COZ56" s="308"/>
      <c r="CPA56" s="308"/>
      <c r="CPB56" s="308"/>
      <c r="CPC56" s="308"/>
      <c r="CPD56" s="308"/>
      <c r="CPE56" s="308"/>
      <c r="CPF56" s="308"/>
      <c r="CPG56" s="308"/>
      <c r="CPH56" s="308"/>
      <c r="CPI56" s="308"/>
      <c r="CPJ56" s="308"/>
      <c r="CPK56" s="308"/>
      <c r="CPL56" s="308"/>
      <c r="CPM56" s="308"/>
      <c r="CPN56" s="308"/>
      <c r="CPO56" s="308"/>
      <c r="CPP56" s="308"/>
      <c r="CPQ56" s="308"/>
      <c r="CPR56" s="308"/>
      <c r="CPS56" s="308"/>
      <c r="CPT56" s="308"/>
      <c r="CPU56" s="308"/>
      <c r="CPV56" s="308"/>
      <c r="CPW56" s="308"/>
      <c r="CPX56" s="308"/>
      <c r="CPY56" s="308"/>
      <c r="CPZ56" s="308"/>
      <c r="CQA56" s="308"/>
      <c r="CQB56" s="308"/>
      <c r="CQC56" s="308"/>
      <c r="CQD56" s="308"/>
      <c r="CQE56" s="308"/>
      <c r="CQF56" s="308"/>
      <c r="CQG56" s="308"/>
      <c r="CQH56" s="308"/>
      <c r="CQI56" s="308"/>
      <c r="CQJ56" s="308"/>
      <c r="CQK56" s="308"/>
      <c r="CQL56" s="308"/>
      <c r="CQM56" s="308"/>
      <c r="CQN56" s="308"/>
      <c r="CQO56" s="308"/>
      <c r="CQP56" s="308"/>
      <c r="CQQ56" s="308"/>
      <c r="CQR56" s="308"/>
      <c r="CQS56" s="308"/>
      <c r="CQT56" s="308"/>
      <c r="CQU56" s="308"/>
      <c r="CQV56" s="308"/>
      <c r="CQW56" s="308"/>
      <c r="CQX56" s="308"/>
      <c r="CQY56" s="308"/>
      <c r="CQZ56" s="308"/>
      <c r="CRA56" s="308"/>
      <c r="CRB56" s="308"/>
      <c r="CRC56" s="308"/>
      <c r="CRD56" s="308"/>
      <c r="CRE56" s="308"/>
      <c r="CRF56" s="308"/>
      <c r="CRG56" s="308"/>
      <c r="CRH56" s="308"/>
      <c r="CRI56" s="308"/>
      <c r="CRJ56" s="308"/>
      <c r="CRK56" s="308"/>
      <c r="CRL56" s="308"/>
      <c r="CRM56" s="308"/>
      <c r="CRN56" s="308"/>
      <c r="CRO56" s="308"/>
      <c r="CRP56" s="308"/>
      <c r="CRQ56" s="308"/>
      <c r="CRR56" s="308"/>
      <c r="CRS56" s="308"/>
      <c r="CRT56" s="308"/>
      <c r="CRU56" s="308"/>
      <c r="CRV56" s="308"/>
      <c r="CRW56" s="308"/>
      <c r="CRX56" s="308"/>
      <c r="CRY56" s="308"/>
      <c r="CRZ56" s="308"/>
      <c r="CSA56" s="308"/>
      <c r="CSB56" s="308"/>
      <c r="CSC56" s="308"/>
      <c r="CSD56" s="308"/>
      <c r="CSE56" s="308"/>
      <c r="CSF56" s="308"/>
      <c r="CSG56" s="308"/>
      <c r="CSH56" s="308"/>
      <c r="CSI56" s="308"/>
      <c r="CSJ56" s="308"/>
      <c r="CSK56" s="308"/>
      <c r="CSL56" s="308"/>
      <c r="CSM56" s="308"/>
      <c r="CSN56" s="308"/>
      <c r="CSO56" s="308"/>
      <c r="CSP56" s="308"/>
      <c r="CSQ56" s="308"/>
      <c r="CSR56" s="308"/>
      <c r="CSS56" s="308"/>
      <c r="CST56" s="308"/>
      <c r="CSU56" s="308"/>
      <c r="CSV56" s="308"/>
      <c r="CSW56" s="308"/>
      <c r="CSX56" s="308"/>
      <c r="CSY56" s="308"/>
      <c r="CSZ56" s="308"/>
      <c r="CTA56" s="308"/>
      <c r="CTB56" s="308"/>
      <c r="CTC56" s="308"/>
      <c r="CTD56" s="308"/>
      <c r="CTE56" s="308"/>
      <c r="CTF56" s="308"/>
      <c r="CTG56" s="308"/>
      <c r="CTH56" s="308"/>
      <c r="CTI56" s="308"/>
      <c r="CTJ56" s="308"/>
      <c r="CTK56" s="308"/>
      <c r="CTL56" s="308"/>
      <c r="CTM56" s="308"/>
      <c r="CTN56" s="308"/>
      <c r="CTO56" s="308"/>
      <c r="CTP56" s="308"/>
      <c r="CTQ56" s="308"/>
      <c r="CTR56" s="308"/>
      <c r="CTS56" s="308"/>
      <c r="CTT56" s="308"/>
      <c r="CTU56" s="308"/>
      <c r="CTV56" s="308"/>
      <c r="CTW56" s="308"/>
      <c r="CTX56" s="308"/>
      <c r="CTY56" s="308"/>
      <c r="CTZ56" s="308"/>
      <c r="CUA56" s="308"/>
      <c r="CUB56" s="308"/>
      <c r="CUC56" s="308"/>
      <c r="CUD56" s="308"/>
      <c r="CUE56" s="308"/>
      <c r="CUF56" s="308"/>
      <c r="CUG56" s="308"/>
      <c r="CUH56" s="308"/>
      <c r="CUI56" s="308"/>
      <c r="CUJ56" s="308"/>
      <c r="CUK56" s="308"/>
      <c r="CUL56" s="308"/>
      <c r="CUM56" s="308"/>
      <c r="CUN56" s="308"/>
      <c r="CUO56" s="308"/>
      <c r="CUP56" s="308"/>
      <c r="CUQ56" s="308"/>
      <c r="CUR56" s="308"/>
      <c r="CUS56" s="308"/>
      <c r="CUT56" s="308"/>
      <c r="CUU56" s="308"/>
      <c r="CUV56" s="308"/>
      <c r="CUW56" s="308"/>
      <c r="CUX56" s="308"/>
      <c r="CUY56" s="308"/>
      <c r="CUZ56" s="308"/>
      <c r="CVA56" s="308"/>
      <c r="CVB56" s="308"/>
      <c r="CVC56" s="308"/>
      <c r="CVD56" s="308"/>
      <c r="CVE56" s="308"/>
      <c r="CVF56" s="308"/>
      <c r="CVG56" s="308"/>
      <c r="CVH56" s="308"/>
      <c r="CVI56" s="308"/>
      <c r="CVJ56" s="308"/>
      <c r="CVK56" s="308"/>
      <c r="CVL56" s="308"/>
      <c r="CVM56" s="308"/>
      <c r="CVN56" s="308"/>
      <c r="CVO56" s="308"/>
      <c r="CVP56" s="308"/>
      <c r="CVQ56" s="308"/>
      <c r="CVR56" s="308"/>
      <c r="CVS56" s="308"/>
      <c r="CVT56" s="308"/>
      <c r="CVU56" s="308"/>
      <c r="CVV56" s="308"/>
      <c r="CVW56" s="308"/>
      <c r="CVX56" s="308"/>
      <c r="CVY56" s="308"/>
      <c r="CVZ56" s="308"/>
      <c r="CWA56" s="308"/>
      <c r="CWB56" s="308"/>
      <c r="CWC56" s="308"/>
      <c r="CWD56" s="308"/>
      <c r="CWE56" s="308"/>
      <c r="CWF56" s="308"/>
      <c r="CWG56" s="308"/>
      <c r="CWH56" s="308"/>
      <c r="CWI56" s="308"/>
      <c r="CWJ56" s="308"/>
      <c r="CWK56" s="308"/>
      <c r="CWL56" s="308"/>
      <c r="CWM56" s="308"/>
      <c r="CWN56" s="308"/>
      <c r="CWO56" s="308"/>
      <c r="CWP56" s="308"/>
      <c r="CWQ56" s="308"/>
      <c r="CWR56" s="308"/>
      <c r="CWS56" s="308"/>
      <c r="CWT56" s="308"/>
      <c r="CWU56" s="308"/>
      <c r="CWV56" s="308"/>
      <c r="CWW56" s="308"/>
      <c r="CWX56" s="308"/>
      <c r="CWY56" s="308"/>
      <c r="CWZ56" s="308"/>
      <c r="CXA56" s="308"/>
      <c r="CXB56" s="308"/>
      <c r="CXC56" s="308"/>
      <c r="CXD56" s="308"/>
      <c r="CXE56" s="308"/>
      <c r="CXF56" s="308"/>
      <c r="CXG56" s="308"/>
      <c r="CXH56" s="308"/>
      <c r="CXI56" s="308"/>
      <c r="CXJ56" s="308"/>
      <c r="CXK56" s="308"/>
      <c r="CXL56" s="308"/>
      <c r="CXM56" s="308"/>
      <c r="CXN56" s="308"/>
      <c r="CXO56" s="308"/>
      <c r="CXP56" s="308"/>
      <c r="CXQ56" s="308"/>
      <c r="CXR56" s="308"/>
      <c r="CXS56" s="308"/>
      <c r="CXT56" s="308"/>
      <c r="CXU56" s="308"/>
      <c r="CXV56" s="308"/>
      <c r="CXW56" s="308"/>
      <c r="CXX56" s="308"/>
      <c r="CXY56" s="308"/>
      <c r="CXZ56" s="308"/>
      <c r="CYA56" s="308"/>
      <c r="CYB56" s="308"/>
      <c r="CYC56" s="308"/>
      <c r="CYD56" s="308"/>
      <c r="CYE56" s="308"/>
      <c r="CYF56" s="308"/>
      <c r="CYG56" s="308"/>
      <c r="CYH56" s="308"/>
      <c r="CYI56" s="308"/>
      <c r="CYJ56" s="308"/>
      <c r="CYK56" s="308"/>
      <c r="CYL56" s="308"/>
      <c r="CYM56" s="308"/>
      <c r="CYN56" s="308"/>
      <c r="CYO56" s="308"/>
      <c r="CYP56" s="308"/>
      <c r="CYQ56" s="308"/>
      <c r="CYR56" s="308"/>
      <c r="CYS56" s="308"/>
      <c r="CYT56" s="308"/>
      <c r="CYU56" s="308"/>
      <c r="CYV56" s="308"/>
      <c r="CYW56" s="308"/>
      <c r="CYX56" s="308"/>
      <c r="CYY56" s="308"/>
      <c r="CYZ56" s="308"/>
      <c r="CZA56" s="308"/>
      <c r="CZB56" s="308"/>
      <c r="CZC56" s="308"/>
      <c r="CZD56" s="308"/>
      <c r="CZE56" s="308"/>
      <c r="CZF56" s="308"/>
      <c r="CZG56" s="308"/>
      <c r="CZH56" s="308"/>
      <c r="CZI56" s="308"/>
      <c r="CZJ56" s="308"/>
      <c r="CZK56" s="308"/>
      <c r="CZL56" s="308"/>
      <c r="CZM56" s="308"/>
      <c r="CZN56" s="308"/>
      <c r="CZO56" s="308"/>
      <c r="CZP56" s="308"/>
      <c r="CZQ56" s="308"/>
      <c r="CZR56" s="308"/>
      <c r="CZS56" s="308"/>
      <c r="CZT56" s="308"/>
      <c r="CZU56" s="308"/>
      <c r="CZV56" s="308"/>
      <c r="CZW56" s="308"/>
      <c r="CZX56" s="308"/>
      <c r="CZY56" s="308"/>
      <c r="CZZ56" s="308"/>
      <c r="DAA56" s="308"/>
      <c r="DAB56" s="308"/>
      <c r="DAC56" s="308"/>
      <c r="DAD56" s="308"/>
      <c r="DAE56" s="308"/>
      <c r="DAF56" s="308"/>
      <c r="DAG56" s="308"/>
      <c r="DAH56" s="308"/>
      <c r="DAI56" s="308"/>
      <c r="DAJ56" s="308"/>
      <c r="DAK56" s="308"/>
      <c r="DAL56" s="308"/>
      <c r="DAM56" s="308"/>
      <c r="DAN56" s="308"/>
      <c r="DAO56" s="308"/>
      <c r="DAP56" s="308"/>
      <c r="DAQ56" s="308"/>
      <c r="DAR56" s="308"/>
      <c r="DAS56" s="308"/>
      <c r="DAT56" s="308"/>
      <c r="DAU56" s="308"/>
      <c r="DAV56" s="308"/>
      <c r="DAW56" s="308"/>
      <c r="DAX56" s="308"/>
      <c r="DAY56" s="308"/>
      <c r="DAZ56" s="308"/>
      <c r="DBA56" s="308"/>
      <c r="DBB56" s="308"/>
      <c r="DBC56" s="308"/>
      <c r="DBD56" s="308"/>
      <c r="DBE56" s="308"/>
      <c r="DBF56" s="308"/>
      <c r="DBG56" s="308"/>
      <c r="DBH56" s="308"/>
      <c r="DBI56" s="308"/>
      <c r="DBJ56" s="308"/>
      <c r="DBK56" s="308"/>
      <c r="DBL56" s="308"/>
      <c r="DBM56" s="308"/>
      <c r="DBN56" s="308"/>
      <c r="DBO56" s="308"/>
      <c r="DBP56" s="308"/>
      <c r="DBQ56" s="308"/>
      <c r="DBR56" s="308"/>
      <c r="DBS56" s="308"/>
      <c r="DBT56" s="308"/>
      <c r="DBU56" s="308"/>
      <c r="DBV56" s="308"/>
      <c r="DBW56" s="308"/>
      <c r="DBX56" s="308"/>
      <c r="DBY56" s="308"/>
      <c r="DBZ56" s="308"/>
      <c r="DCA56" s="308"/>
      <c r="DCB56" s="308"/>
      <c r="DCC56" s="308"/>
      <c r="DCD56" s="308"/>
      <c r="DCE56" s="308"/>
      <c r="DCF56" s="308"/>
      <c r="DCG56" s="308"/>
      <c r="DCH56" s="308"/>
      <c r="DCI56" s="308"/>
      <c r="DCJ56" s="308"/>
      <c r="DCK56" s="308"/>
      <c r="DCL56" s="308"/>
      <c r="DCM56" s="308"/>
      <c r="DCN56" s="308"/>
      <c r="DCO56" s="308"/>
      <c r="DCP56" s="308"/>
      <c r="DCQ56" s="308"/>
      <c r="DCR56" s="308"/>
      <c r="DCS56" s="308"/>
      <c r="DCT56" s="308"/>
      <c r="DCU56" s="308"/>
      <c r="DCV56" s="308"/>
      <c r="DCW56" s="308"/>
      <c r="DCX56" s="308"/>
      <c r="DCY56" s="308"/>
      <c r="DCZ56" s="308"/>
      <c r="DDA56" s="308"/>
      <c r="DDB56" s="308"/>
      <c r="DDC56" s="308"/>
      <c r="DDD56" s="308"/>
      <c r="DDE56" s="308"/>
      <c r="DDF56" s="308"/>
      <c r="DDG56" s="308"/>
      <c r="DDH56" s="308"/>
      <c r="DDI56" s="308"/>
      <c r="DDJ56" s="308"/>
      <c r="DDK56" s="308"/>
      <c r="DDL56" s="308"/>
      <c r="DDM56" s="308"/>
      <c r="DDN56" s="308"/>
      <c r="DDO56" s="308"/>
      <c r="DDP56" s="308"/>
      <c r="DDQ56" s="308"/>
      <c r="DDR56" s="308"/>
      <c r="DDS56" s="308"/>
      <c r="DDT56" s="308"/>
      <c r="DDU56" s="308"/>
      <c r="DDV56" s="308"/>
      <c r="DDW56" s="308"/>
      <c r="DDX56" s="308"/>
      <c r="DDY56" s="308"/>
      <c r="DDZ56" s="308"/>
      <c r="DEA56" s="308"/>
      <c r="DEB56" s="308"/>
      <c r="DEC56" s="308"/>
      <c r="DED56" s="308"/>
      <c r="DEE56" s="308"/>
      <c r="DEF56" s="308"/>
      <c r="DEG56" s="308"/>
      <c r="DEH56" s="308"/>
      <c r="DEI56" s="308"/>
      <c r="DEJ56" s="308"/>
      <c r="DEK56" s="308"/>
      <c r="DEL56" s="308"/>
      <c r="DEM56" s="308"/>
      <c r="DEN56" s="308"/>
      <c r="DEO56" s="308"/>
      <c r="DEP56" s="308"/>
      <c r="DEQ56" s="308"/>
      <c r="DER56" s="308"/>
      <c r="DES56" s="308"/>
      <c r="DET56" s="308"/>
      <c r="DEU56" s="308"/>
      <c r="DEV56" s="308"/>
      <c r="DEW56" s="308"/>
      <c r="DEX56" s="308"/>
      <c r="DEY56" s="308"/>
      <c r="DEZ56" s="308"/>
      <c r="DFA56" s="308"/>
      <c r="DFB56" s="308"/>
      <c r="DFC56" s="308"/>
      <c r="DFD56" s="308"/>
      <c r="DFE56" s="308"/>
      <c r="DFF56" s="308"/>
      <c r="DFG56" s="308"/>
      <c r="DFH56" s="308"/>
      <c r="DFI56" s="308"/>
      <c r="DFJ56" s="308"/>
      <c r="DFK56" s="308"/>
      <c r="DFL56" s="308"/>
      <c r="DFM56" s="308"/>
      <c r="DFN56" s="308"/>
      <c r="DFO56" s="308"/>
      <c r="DFP56" s="308"/>
      <c r="DFQ56" s="308"/>
      <c r="DFR56" s="308"/>
      <c r="DFS56" s="308"/>
      <c r="DFT56" s="308"/>
      <c r="DFU56" s="308"/>
      <c r="DFV56" s="308"/>
      <c r="DFW56" s="308"/>
      <c r="DFX56" s="308"/>
      <c r="DFY56" s="308"/>
      <c r="DFZ56" s="308"/>
      <c r="DGA56" s="308"/>
      <c r="DGB56" s="308"/>
      <c r="DGC56" s="308"/>
      <c r="DGD56" s="308"/>
      <c r="DGE56" s="308"/>
      <c r="DGF56" s="308"/>
      <c r="DGG56" s="308"/>
      <c r="DGH56" s="308"/>
      <c r="DGI56" s="308"/>
      <c r="DGJ56" s="308"/>
      <c r="DGK56" s="308"/>
      <c r="DGL56" s="308"/>
      <c r="DGM56" s="308"/>
      <c r="DGN56" s="308"/>
      <c r="DGO56" s="308"/>
      <c r="DGP56" s="308"/>
      <c r="DGQ56" s="308"/>
      <c r="DGR56" s="308"/>
      <c r="DGS56" s="308"/>
      <c r="DGT56" s="308"/>
      <c r="DGU56" s="308"/>
      <c r="DGV56" s="308"/>
      <c r="DGW56" s="308"/>
      <c r="DGX56" s="308"/>
      <c r="DGY56" s="308"/>
      <c r="DGZ56" s="308"/>
      <c r="DHA56" s="308"/>
      <c r="DHB56" s="308"/>
      <c r="DHC56" s="308"/>
      <c r="DHD56" s="308"/>
      <c r="DHE56" s="308"/>
      <c r="DHF56" s="308"/>
      <c r="DHG56" s="308"/>
      <c r="DHH56" s="308"/>
      <c r="DHI56" s="308"/>
      <c r="DHJ56" s="308"/>
      <c r="DHK56" s="308"/>
      <c r="DHL56" s="308"/>
      <c r="DHM56" s="308"/>
      <c r="DHN56" s="308"/>
      <c r="DHO56" s="308"/>
      <c r="DHP56" s="308"/>
      <c r="DHQ56" s="308"/>
      <c r="DHR56" s="308"/>
      <c r="DHS56" s="308"/>
      <c r="DHT56" s="308"/>
      <c r="DHU56" s="308"/>
      <c r="DHV56" s="308"/>
      <c r="DHW56" s="308"/>
      <c r="DHX56" s="308"/>
      <c r="DHY56" s="308"/>
      <c r="DHZ56" s="308"/>
      <c r="DIA56" s="308"/>
      <c r="DIB56" s="308"/>
      <c r="DIC56" s="308"/>
      <c r="DID56" s="308"/>
      <c r="DIE56" s="308"/>
      <c r="DIF56" s="308"/>
      <c r="DIG56" s="308"/>
      <c r="DIH56" s="308"/>
      <c r="DII56" s="308"/>
      <c r="DIJ56" s="308"/>
      <c r="DIK56" s="308"/>
      <c r="DIL56" s="308"/>
      <c r="DIM56" s="308"/>
      <c r="DIN56" s="308"/>
      <c r="DIO56" s="308"/>
      <c r="DIP56" s="308"/>
      <c r="DIQ56" s="308"/>
      <c r="DIR56" s="308"/>
      <c r="DIS56" s="308"/>
      <c r="DIT56" s="308"/>
      <c r="DIU56" s="308"/>
      <c r="DIV56" s="308"/>
      <c r="DIW56" s="308"/>
      <c r="DIX56" s="308"/>
      <c r="DIY56" s="308"/>
      <c r="DIZ56" s="308"/>
      <c r="DJA56" s="308"/>
      <c r="DJB56" s="308"/>
      <c r="DJC56" s="308"/>
      <c r="DJD56" s="308"/>
      <c r="DJE56" s="308"/>
      <c r="DJF56" s="308"/>
      <c r="DJG56" s="308"/>
      <c r="DJH56" s="308"/>
      <c r="DJI56" s="308"/>
      <c r="DJJ56" s="308"/>
      <c r="DJK56" s="308"/>
      <c r="DJL56" s="308"/>
      <c r="DJM56" s="308"/>
      <c r="DJN56" s="308"/>
      <c r="DJO56" s="308"/>
      <c r="DJP56" s="308"/>
      <c r="DJQ56" s="308"/>
      <c r="DJR56" s="308"/>
      <c r="DJS56" s="308"/>
      <c r="DJT56" s="308"/>
      <c r="DJU56" s="308"/>
      <c r="DJV56" s="308"/>
      <c r="DJW56" s="308"/>
      <c r="DJX56" s="308"/>
      <c r="DJY56" s="308"/>
      <c r="DJZ56" s="308"/>
      <c r="DKA56" s="308"/>
      <c r="DKB56" s="308"/>
      <c r="DKC56" s="308"/>
      <c r="DKD56" s="308"/>
      <c r="DKE56" s="308"/>
      <c r="DKF56" s="308"/>
      <c r="DKG56" s="308"/>
      <c r="DKH56" s="308"/>
      <c r="DKI56" s="308"/>
      <c r="DKJ56" s="308"/>
      <c r="DKK56" s="308"/>
      <c r="DKL56" s="308"/>
      <c r="DKM56" s="308"/>
      <c r="DKN56" s="308"/>
      <c r="DKO56" s="308"/>
      <c r="DKP56" s="308"/>
      <c r="DKQ56" s="308"/>
      <c r="DKR56" s="308"/>
      <c r="DKS56" s="308"/>
      <c r="DKT56" s="308"/>
      <c r="DKU56" s="308"/>
      <c r="DKV56" s="308"/>
      <c r="DKW56" s="308"/>
      <c r="DKX56" s="308"/>
      <c r="DKY56" s="308"/>
      <c r="DKZ56" s="308"/>
      <c r="DLA56" s="308"/>
      <c r="DLB56" s="308"/>
      <c r="DLC56" s="308"/>
      <c r="DLD56" s="308"/>
      <c r="DLE56" s="308"/>
      <c r="DLF56" s="308"/>
      <c r="DLG56" s="308"/>
      <c r="DLH56" s="308"/>
      <c r="DLI56" s="308"/>
      <c r="DLJ56" s="308"/>
      <c r="DLK56" s="308"/>
      <c r="DLL56" s="308"/>
      <c r="DLM56" s="308"/>
      <c r="DLN56" s="308"/>
      <c r="DLO56" s="308"/>
      <c r="DLP56" s="308"/>
      <c r="DLQ56" s="308"/>
      <c r="DLR56" s="308"/>
      <c r="DLS56" s="308"/>
      <c r="DLT56" s="308"/>
      <c r="DLU56" s="308"/>
      <c r="DLV56" s="308"/>
      <c r="DLW56" s="308"/>
      <c r="DLX56" s="308"/>
      <c r="DLY56" s="308"/>
      <c r="DLZ56" s="308"/>
      <c r="DMA56" s="308"/>
      <c r="DMB56" s="308"/>
      <c r="DMC56" s="308"/>
      <c r="DMD56" s="308"/>
      <c r="DME56" s="308"/>
      <c r="DMF56" s="308"/>
      <c r="DMG56" s="308"/>
      <c r="DMH56" s="308"/>
      <c r="DMI56" s="308"/>
      <c r="DMJ56" s="308"/>
      <c r="DMK56" s="308"/>
      <c r="DML56" s="308"/>
      <c r="DMM56" s="308"/>
      <c r="DMN56" s="308"/>
      <c r="DMO56" s="308"/>
      <c r="DMP56" s="308"/>
      <c r="DMQ56" s="308"/>
      <c r="DMR56" s="308"/>
      <c r="DMS56" s="308"/>
      <c r="DMT56" s="308"/>
      <c r="DMU56" s="308"/>
      <c r="DMV56" s="308"/>
      <c r="DMW56" s="308"/>
      <c r="DMX56" s="308"/>
      <c r="DMY56" s="308"/>
      <c r="DMZ56" s="308"/>
      <c r="DNA56" s="308"/>
      <c r="DNB56" s="308"/>
      <c r="DNC56" s="308"/>
      <c r="DND56" s="308"/>
      <c r="DNE56" s="308"/>
      <c r="DNF56" s="308"/>
      <c r="DNG56" s="308"/>
      <c r="DNH56" s="308"/>
      <c r="DNI56" s="308"/>
      <c r="DNJ56" s="308"/>
      <c r="DNK56" s="308"/>
      <c r="DNL56" s="308"/>
      <c r="DNM56" s="308"/>
      <c r="DNN56" s="308"/>
      <c r="DNO56" s="308"/>
      <c r="DNP56" s="308"/>
      <c r="DNQ56" s="308"/>
      <c r="DNR56" s="308"/>
      <c r="DNS56" s="308"/>
      <c r="DNT56" s="308"/>
      <c r="DNU56" s="308"/>
      <c r="DNV56" s="308"/>
      <c r="DNW56" s="308"/>
      <c r="DNX56" s="308"/>
      <c r="DNY56" s="308"/>
      <c r="DNZ56" s="308"/>
      <c r="DOA56" s="308"/>
      <c r="DOB56" s="308"/>
      <c r="DOC56" s="308"/>
      <c r="DOD56" s="308"/>
      <c r="DOE56" s="308"/>
      <c r="DOF56" s="308"/>
      <c r="DOG56" s="308"/>
      <c r="DOH56" s="308"/>
      <c r="DOI56" s="308"/>
      <c r="DOJ56" s="308"/>
      <c r="DOK56" s="308"/>
      <c r="DOL56" s="308"/>
      <c r="DOM56" s="308"/>
      <c r="DON56" s="308"/>
      <c r="DOO56" s="308"/>
      <c r="DOP56" s="308"/>
      <c r="DOQ56" s="308"/>
      <c r="DOR56" s="308"/>
      <c r="DOS56" s="308"/>
      <c r="DOT56" s="308"/>
      <c r="DOU56" s="308"/>
      <c r="DOV56" s="308"/>
      <c r="DOW56" s="308"/>
      <c r="DOX56" s="308"/>
      <c r="DOY56" s="308"/>
      <c r="DOZ56" s="308"/>
      <c r="DPA56" s="308"/>
      <c r="DPB56" s="308"/>
      <c r="DPC56" s="308"/>
      <c r="DPD56" s="308"/>
      <c r="DPE56" s="308"/>
      <c r="DPF56" s="308"/>
      <c r="DPG56" s="308"/>
      <c r="DPH56" s="308"/>
      <c r="DPI56" s="308"/>
      <c r="DPJ56" s="308"/>
      <c r="DPK56" s="308"/>
      <c r="DPL56" s="308"/>
      <c r="DPM56" s="308"/>
      <c r="DPN56" s="308"/>
      <c r="DPO56" s="308"/>
      <c r="DPP56" s="308"/>
      <c r="DPQ56" s="308"/>
      <c r="DPR56" s="308"/>
      <c r="DPS56" s="308"/>
      <c r="DPT56" s="308"/>
      <c r="DPU56" s="308"/>
      <c r="DPV56" s="308"/>
      <c r="DPW56" s="308"/>
      <c r="DPX56" s="308"/>
      <c r="DPY56" s="308"/>
      <c r="DPZ56" s="308"/>
      <c r="DQA56" s="308"/>
      <c r="DQB56" s="308"/>
      <c r="DQC56" s="308"/>
      <c r="DQD56" s="308"/>
      <c r="DQE56" s="308"/>
      <c r="DQF56" s="308"/>
      <c r="DQG56" s="308"/>
      <c r="DQH56" s="308"/>
      <c r="DQI56" s="308"/>
      <c r="DQJ56" s="308"/>
      <c r="DQK56" s="308"/>
      <c r="DQL56" s="308"/>
      <c r="DQM56" s="308"/>
      <c r="DQN56" s="308"/>
      <c r="DQO56" s="308"/>
      <c r="DQP56" s="308"/>
      <c r="DQQ56" s="308"/>
      <c r="DQR56" s="308"/>
      <c r="DQS56" s="308"/>
      <c r="DQT56" s="308"/>
      <c r="DQU56" s="308"/>
      <c r="DQV56" s="308"/>
      <c r="DQW56" s="308"/>
      <c r="DQX56" s="308"/>
      <c r="DQY56" s="308"/>
      <c r="DQZ56" s="308"/>
      <c r="DRA56" s="308"/>
      <c r="DRB56" s="308"/>
      <c r="DRC56" s="308"/>
      <c r="DRD56" s="308"/>
      <c r="DRE56" s="308"/>
      <c r="DRF56" s="308"/>
      <c r="DRG56" s="308"/>
      <c r="DRH56" s="308"/>
      <c r="DRI56" s="308"/>
      <c r="DRJ56" s="308"/>
      <c r="DRK56" s="308"/>
      <c r="DRL56" s="308"/>
      <c r="DRM56" s="308"/>
      <c r="DRN56" s="308"/>
      <c r="DRO56" s="308"/>
      <c r="DRP56" s="308"/>
      <c r="DRQ56" s="308"/>
      <c r="DRR56" s="308"/>
      <c r="DRS56" s="308"/>
      <c r="DRT56" s="308"/>
      <c r="DRU56" s="308"/>
      <c r="DRV56" s="308"/>
      <c r="DRW56" s="308"/>
      <c r="DRX56" s="308"/>
      <c r="DRY56" s="308"/>
      <c r="DRZ56" s="308"/>
      <c r="DSA56" s="308"/>
      <c r="DSB56" s="308"/>
      <c r="DSC56" s="308"/>
      <c r="DSD56" s="308"/>
      <c r="DSE56" s="308"/>
      <c r="DSF56" s="308"/>
      <c r="DSG56" s="308"/>
      <c r="DSH56" s="308"/>
      <c r="DSI56" s="308"/>
      <c r="DSJ56" s="308"/>
      <c r="DSK56" s="308"/>
      <c r="DSL56" s="308"/>
      <c r="DSM56" s="308"/>
      <c r="DSN56" s="308"/>
      <c r="DSO56" s="308"/>
      <c r="DSP56" s="308"/>
      <c r="DSQ56" s="308"/>
      <c r="DSR56" s="308"/>
      <c r="DSS56" s="308"/>
      <c r="DST56" s="308"/>
      <c r="DSU56" s="308"/>
      <c r="DSV56" s="308"/>
      <c r="DSW56" s="308"/>
      <c r="DSX56" s="308"/>
      <c r="DSY56" s="308"/>
      <c r="DSZ56" s="308"/>
      <c r="DTA56" s="308"/>
      <c r="DTB56" s="308"/>
      <c r="DTC56" s="308"/>
      <c r="DTD56" s="308"/>
      <c r="DTE56" s="308"/>
      <c r="DTF56" s="308"/>
      <c r="DTG56" s="308"/>
      <c r="DTH56" s="308"/>
      <c r="DTI56" s="308"/>
      <c r="DTJ56" s="308"/>
      <c r="DTK56" s="308"/>
      <c r="DTL56" s="308"/>
      <c r="DTM56" s="308"/>
      <c r="DTN56" s="308"/>
      <c r="DTO56" s="308"/>
      <c r="DTP56" s="308"/>
      <c r="DTQ56" s="308"/>
      <c r="DTR56" s="308"/>
      <c r="DTS56" s="308"/>
      <c r="DTT56" s="308"/>
      <c r="DTU56" s="308"/>
      <c r="DTV56" s="308"/>
      <c r="DTW56" s="308"/>
      <c r="DTX56" s="308"/>
      <c r="DTY56" s="308"/>
      <c r="DTZ56" s="308"/>
      <c r="DUA56" s="308"/>
      <c r="DUB56" s="308"/>
      <c r="DUC56" s="308"/>
      <c r="DUD56" s="308"/>
      <c r="DUE56" s="308"/>
      <c r="DUF56" s="308"/>
      <c r="DUG56" s="308"/>
      <c r="DUH56" s="308"/>
      <c r="DUI56" s="308"/>
      <c r="DUJ56" s="308"/>
      <c r="DUK56" s="308"/>
      <c r="DUL56" s="308"/>
      <c r="DUM56" s="308"/>
      <c r="DUN56" s="308"/>
      <c r="DUO56" s="308"/>
      <c r="DUP56" s="308"/>
      <c r="DUQ56" s="308"/>
      <c r="DUR56" s="308"/>
      <c r="DUS56" s="308"/>
      <c r="DUT56" s="308"/>
      <c r="DUU56" s="308"/>
      <c r="DUV56" s="308"/>
      <c r="DUW56" s="308"/>
      <c r="DUX56" s="308"/>
      <c r="DUY56" s="308"/>
      <c r="DUZ56" s="308"/>
      <c r="DVA56" s="308"/>
      <c r="DVB56" s="308"/>
      <c r="DVC56" s="308"/>
      <c r="DVD56" s="308"/>
      <c r="DVE56" s="308"/>
      <c r="DVF56" s="308"/>
      <c r="DVG56" s="308"/>
      <c r="DVH56" s="308"/>
      <c r="DVI56" s="308"/>
      <c r="DVJ56" s="308"/>
      <c r="DVK56" s="308"/>
      <c r="DVL56" s="308"/>
      <c r="DVM56" s="308"/>
      <c r="DVN56" s="308"/>
      <c r="DVO56" s="308"/>
      <c r="DVP56" s="308"/>
      <c r="DVQ56" s="308"/>
      <c r="DVR56" s="308"/>
      <c r="DVS56" s="308"/>
      <c r="DVT56" s="308"/>
      <c r="DVU56" s="308"/>
      <c r="DVV56" s="308"/>
      <c r="DVW56" s="308"/>
      <c r="DVX56" s="308"/>
      <c r="DVY56" s="308"/>
      <c r="DVZ56" s="308"/>
      <c r="DWA56" s="308"/>
      <c r="DWB56" s="308"/>
      <c r="DWC56" s="308"/>
      <c r="DWD56" s="308"/>
      <c r="DWE56" s="308"/>
      <c r="DWF56" s="308"/>
      <c r="DWG56" s="308"/>
      <c r="DWH56" s="308"/>
      <c r="DWI56" s="308"/>
      <c r="DWJ56" s="308"/>
      <c r="DWK56" s="308"/>
      <c r="DWL56" s="308"/>
      <c r="DWM56" s="308"/>
      <c r="DWN56" s="308"/>
      <c r="DWO56" s="308"/>
      <c r="DWP56" s="308"/>
      <c r="DWQ56" s="308"/>
      <c r="DWR56" s="308"/>
      <c r="DWS56" s="308"/>
      <c r="DWT56" s="308"/>
      <c r="DWU56" s="308"/>
      <c r="DWV56" s="308"/>
      <c r="DWW56" s="308"/>
      <c r="DWX56" s="308"/>
      <c r="DWY56" s="308"/>
      <c r="DWZ56" s="308"/>
      <c r="DXA56" s="308"/>
      <c r="DXB56" s="308"/>
      <c r="DXC56" s="308"/>
      <c r="DXD56" s="308"/>
      <c r="DXE56" s="308"/>
      <c r="DXF56" s="308"/>
      <c r="DXG56" s="308"/>
      <c r="DXH56" s="308"/>
      <c r="DXI56" s="308"/>
      <c r="DXJ56" s="308"/>
      <c r="DXK56" s="308"/>
      <c r="DXL56" s="308"/>
      <c r="DXM56" s="308"/>
      <c r="DXN56" s="308"/>
      <c r="DXO56" s="308"/>
      <c r="DXP56" s="308"/>
      <c r="DXQ56" s="308"/>
      <c r="DXR56" s="308"/>
      <c r="DXS56" s="308"/>
      <c r="DXT56" s="308"/>
      <c r="DXU56" s="308"/>
      <c r="DXV56" s="308"/>
      <c r="DXW56" s="308"/>
      <c r="DXX56" s="308"/>
      <c r="DXY56" s="308"/>
      <c r="DXZ56" s="308"/>
      <c r="DYA56" s="308"/>
      <c r="DYB56" s="308"/>
      <c r="DYC56" s="308"/>
      <c r="DYD56" s="308"/>
      <c r="DYE56" s="308"/>
      <c r="DYF56" s="308"/>
      <c r="DYG56" s="308"/>
      <c r="DYH56" s="308"/>
      <c r="DYI56" s="308"/>
      <c r="DYJ56" s="308"/>
      <c r="DYK56" s="308"/>
      <c r="DYL56" s="308"/>
      <c r="DYM56" s="308"/>
      <c r="DYN56" s="308"/>
      <c r="DYO56" s="308"/>
      <c r="DYP56" s="308"/>
      <c r="DYQ56" s="308"/>
      <c r="DYR56" s="308"/>
      <c r="DYS56" s="308"/>
      <c r="DYT56" s="308"/>
      <c r="DYU56" s="308"/>
      <c r="DYV56" s="308"/>
      <c r="DYW56" s="308"/>
      <c r="DYX56" s="308"/>
      <c r="DYY56" s="308"/>
      <c r="DYZ56" s="308"/>
      <c r="DZA56" s="308"/>
      <c r="DZB56" s="308"/>
      <c r="DZC56" s="308"/>
      <c r="DZD56" s="308"/>
      <c r="DZE56" s="308"/>
      <c r="DZF56" s="308"/>
      <c r="DZG56" s="308"/>
      <c r="DZH56" s="308"/>
      <c r="DZI56" s="308"/>
      <c r="DZJ56" s="308"/>
      <c r="DZK56" s="308"/>
      <c r="DZL56" s="308"/>
      <c r="DZM56" s="308"/>
      <c r="DZN56" s="308"/>
      <c r="DZO56" s="308"/>
      <c r="DZP56" s="308"/>
      <c r="DZQ56" s="308"/>
      <c r="DZR56" s="308"/>
      <c r="DZS56" s="308"/>
      <c r="DZT56" s="308"/>
      <c r="DZU56" s="308"/>
      <c r="DZV56" s="308"/>
      <c r="DZW56" s="308"/>
      <c r="DZX56" s="308"/>
      <c r="DZY56" s="308"/>
      <c r="DZZ56" s="308"/>
      <c r="EAA56" s="308"/>
      <c r="EAB56" s="308"/>
      <c r="EAC56" s="308"/>
      <c r="EAD56" s="308"/>
      <c r="EAE56" s="308"/>
      <c r="EAF56" s="308"/>
      <c r="EAG56" s="308"/>
      <c r="EAH56" s="308"/>
      <c r="EAI56" s="308"/>
      <c r="EAJ56" s="308"/>
      <c r="EAK56" s="308"/>
      <c r="EAL56" s="308"/>
      <c r="EAM56" s="308"/>
      <c r="EAN56" s="308"/>
      <c r="EAO56" s="308"/>
      <c r="EAP56" s="308"/>
      <c r="EAQ56" s="308"/>
      <c r="EAR56" s="308"/>
      <c r="EAS56" s="308"/>
      <c r="EAT56" s="308"/>
      <c r="EAU56" s="308"/>
      <c r="EAV56" s="308"/>
      <c r="EAW56" s="308"/>
      <c r="EAX56" s="308"/>
      <c r="EAY56" s="308"/>
      <c r="EAZ56" s="308"/>
      <c r="EBA56" s="308"/>
      <c r="EBB56" s="308"/>
      <c r="EBC56" s="308"/>
      <c r="EBD56" s="308"/>
      <c r="EBE56" s="308"/>
      <c r="EBF56" s="308"/>
      <c r="EBG56" s="308"/>
      <c r="EBH56" s="308"/>
      <c r="EBI56" s="308"/>
      <c r="EBJ56" s="308"/>
      <c r="EBK56" s="308"/>
      <c r="EBL56" s="308"/>
      <c r="EBM56" s="308"/>
      <c r="EBN56" s="308"/>
      <c r="EBO56" s="308"/>
      <c r="EBP56" s="308"/>
      <c r="EBQ56" s="308"/>
      <c r="EBR56" s="308"/>
      <c r="EBS56" s="308"/>
      <c r="EBT56" s="308"/>
      <c r="EBU56" s="308"/>
      <c r="EBV56" s="308"/>
      <c r="EBW56" s="308"/>
      <c r="EBX56" s="308"/>
      <c r="EBY56" s="308"/>
      <c r="EBZ56" s="308"/>
      <c r="ECA56" s="308"/>
      <c r="ECB56" s="308"/>
      <c r="ECC56" s="308"/>
      <c r="ECD56" s="308"/>
      <c r="ECE56" s="308"/>
      <c r="ECF56" s="308"/>
      <c r="ECG56" s="308"/>
      <c r="ECH56" s="308"/>
      <c r="ECI56" s="308"/>
      <c r="ECJ56" s="308"/>
      <c r="ECK56" s="308"/>
      <c r="ECL56" s="308"/>
      <c r="ECM56" s="308"/>
      <c r="ECN56" s="308"/>
      <c r="ECO56" s="308"/>
      <c r="ECP56" s="308"/>
      <c r="ECQ56" s="308"/>
      <c r="ECR56" s="308"/>
      <c r="ECS56" s="308"/>
      <c r="ECT56" s="308"/>
      <c r="ECU56" s="308"/>
      <c r="ECV56" s="308"/>
      <c r="ECW56" s="308"/>
      <c r="ECX56" s="308"/>
      <c r="ECY56" s="308"/>
      <c r="ECZ56" s="308"/>
      <c r="EDA56" s="308"/>
      <c r="EDB56" s="308"/>
      <c r="EDC56" s="308"/>
      <c r="EDD56" s="308"/>
      <c r="EDE56" s="308"/>
      <c r="EDF56" s="308"/>
      <c r="EDG56" s="308"/>
      <c r="EDH56" s="308"/>
      <c r="EDI56" s="308"/>
      <c r="EDJ56" s="308"/>
      <c r="EDK56" s="308"/>
      <c r="EDL56" s="308"/>
      <c r="EDM56" s="308"/>
      <c r="EDN56" s="308"/>
      <c r="EDO56" s="308"/>
      <c r="EDP56" s="308"/>
      <c r="EDQ56" s="308"/>
      <c r="EDR56" s="308"/>
      <c r="EDS56" s="308"/>
      <c r="EDT56" s="308"/>
      <c r="EDU56" s="308"/>
      <c r="EDV56" s="308"/>
      <c r="EDW56" s="308"/>
      <c r="EDX56" s="308"/>
      <c r="EDY56" s="308"/>
      <c r="EDZ56" s="308"/>
      <c r="EEA56" s="308"/>
      <c r="EEB56" s="308"/>
      <c r="EEC56" s="308"/>
      <c r="EED56" s="308"/>
      <c r="EEE56" s="308"/>
      <c r="EEF56" s="308"/>
      <c r="EEG56" s="308"/>
      <c r="EEH56" s="308"/>
      <c r="EEI56" s="308"/>
      <c r="EEJ56" s="308"/>
      <c r="EEK56" s="308"/>
      <c r="EEL56" s="308"/>
      <c r="EEM56" s="308"/>
      <c r="EEN56" s="308"/>
      <c r="EEO56" s="308"/>
      <c r="EEP56" s="308"/>
      <c r="EEQ56" s="308"/>
      <c r="EER56" s="308"/>
      <c r="EES56" s="308"/>
      <c r="EET56" s="308"/>
      <c r="EEU56" s="308"/>
      <c r="EEV56" s="308"/>
      <c r="EEW56" s="308"/>
      <c r="EEX56" s="308"/>
      <c r="EEY56" s="308"/>
      <c r="EEZ56" s="308"/>
      <c r="EFA56" s="308"/>
      <c r="EFB56" s="308"/>
      <c r="EFC56" s="308"/>
      <c r="EFD56" s="308"/>
      <c r="EFE56" s="308"/>
      <c r="EFF56" s="308"/>
      <c r="EFG56" s="308"/>
      <c r="EFH56" s="308"/>
      <c r="EFI56" s="308"/>
      <c r="EFJ56" s="308"/>
      <c r="EFK56" s="308"/>
      <c r="EFL56" s="308"/>
      <c r="EFM56" s="308"/>
      <c r="EFN56" s="308"/>
      <c r="EFO56" s="308"/>
      <c r="EFP56" s="308"/>
      <c r="EFQ56" s="308"/>
      <c r="EFR56" s="308"/>
      <c r="EFS56" s="308"/>
      <c r="EFT56" s="308"/>
      <c r="EFU56" s="308"/>
      <c r="EFV56" s="308"/>
      <c r="EFW56" s="308"/>
      <c r="EFX56" s="308"/>
      <c r="EFY56" s="308"/>
      <c r="EFZ56" s="308"/>
      <c r="EGA56" s="308"/>
      <c r="EGB56" s="308"/>
      <c r="EGC56" s="308"/>
      <c r="EGD56" s="308"/>
      <c r="EGE56" s="308"/>
      <c r="EGF56" s="308"/>
      <c r="EGG56" s="308"/>
      <c r="EGH56" s="308"/>
      <c r="EGI56" s="308"/>
      <c r="EGJ56" s="308"/>
      <c r="EGK56" s="308"/>
      <c r="EGL56" s="308"/>
      <c r="EGM56" s="308"/>
      <c r="EGN56" s="308"/>
      <c r="EGO56" s="308"/>
      <c r="EGP56" s="308"/>
      <c r="EGQ56" s="308"/>
      <c r="EGR56" s="308"/>
      <c r="EGS56" s="308"/>
      <c r="EGT56" s="308"/>
      <c r="EGU56" s="308"/>
      <c r="EGV56" s="308"/>
      <c r="EGW56" s="308"/>
      <c r="EGX56" s="308"/>
      <c r="EGY56" s="308"/>
      <c r="EGZ56" s="308"/>
      <c r="EHA56" s="308"/>
      <c r="EHB56" s="308"/>
      <c r="EHC56" s="308"/>
      <c r="EHD56" s="308"/>
      <c r="EHE56" s="308"/>
      <c r="EHF56" s="308"/>
      <c r="EHG56" s="308"/>
      <c r="EHH56" s="308"/>
      <c r="EHI56" s="308"/>
      <c r="EHJ56" s="308"/>
      <c r="EHK56" s="308"/>
      <c r="EHL56" s="308"/>
      <c r="EHM56" s="308"/>
      <c r="EHN56" s="308"/>
      <c r="EHO56" s="308"/>
      <c r="EHP56" s="308"/>
      <c r="EHQ56" s="308"/>
      <c r="EHR56" s="308"/>
      <c r="EHS56" s="308"/>
      <c r="EHT56" s="308"/>
      <c r="EHU56" s="308"/>
      <c r="EHV56" s="308"/>
      <c r="EHW56" s="308"/>
      <c r="EHX56" s="308"/>
      <c r="EHY56" s="308"/>
      <c r="EHZ56" s="308"/>
      <c r="EIA56" s="308"/>
      <c r="EIB56" s="308"/>
      <c r="EIC56" s="308"/>
      <c r="EID56" s="308"/>
      <c r="EIE56" s="308"/>
      <c r="EIF56" s="308"/>
      <c r="EIG56" s="308"/>
      <c r="EIH56" s="308"/>
      <c r="EII56" s="308"/>
      <c r="EIJ56" s="308"/>
      <c r="EIK56" s="308"/>
      <c r="EIL56" s="308"/>
      <c r="EIM56" s="308"/>
      <c r="EIN56" s="308"/>
      <c r="EIO56" s="308"/>
      <c r="EIP56" s="308"/>
      <c r="EIQ56" s="308"/>
      <c r="EIR56" s="308"/>
      <c r="EIS56" s="308"/>
      <c r="EIT56" s="308"/>
      <c r="EIU56" s="308"/>
      <c r="EIV56" s="308"/>
      <c r="EIW56" s="308"/>
      <c r="EIX56" s="308"/>
      <c r="EIY56" s="308"/>
      <c r="EIZ56" s="308"/>
      <c r="EJA56" s="308"/>
      <c r="EJB56" s="308"/>
      <c r="EJC56" s="308"/>
      <c r="EJD56" s="308"/>
      <c r="EJE56" s="308"/>
      <c r="EJF56" s="308"/>
      <c r="EJG56" s="308"/>
      <c r="EJH56" s="308"/>
      <c r="EJI56" s="308"/>
      <c r="EJJ56" s="308"/>
      <c r="EJK56" s="308"/>
      <c r="EJL56" s="308"/>
      <c r="EJM56" s="308"/>
      <c r="EJN56" s="308"/>
      <c r="EJO56" s="308"/>
      <c r="EJP56" s="308"/>
      <c r="EJQ56" s="308"/>
      <c r="EJR56" s="308"/>
      <c r="EJS56" s="308"/>
      <c r="EJT56" s="308"/>
      <c r="EJU56" s="308"/>
      <c r="EJV56" s="308"/>
      <c r="EJW56" s="308"/>
      <c r="EJX56" s="308"/>
      <c r="EJY56" s="308"/>
      <c r="EJZ56" s="308"/>
      <c r="EKA56" s="308"/>
      <c r="EKB56" s="308"/>
      <c r="EKC56" s="308"/>
      <c r="EKD56" s="308"/>
      <c r="EKE56" s="308"/>
      <c r="EKF56" s="308"/>
      <c r="EKG56" s="308"/>
      <c r="EKH56" s="308"/>
      <c r="EKI56" s="308"/>
      <c r="EKJ56" s="308"/>
      <c r="EKK56" s="308"/>
      <c r="EKL56" s="308"/>
      <c r="EKM56" s="308"/>
      <c r="EKN56" s="308"/>
      <c r="EKO56" s="308"/>
      <c r="EKP56" s="308"/>
      <c r="EKQ56" s="308"/>
      <c r="EKR56" s="308"/>
      <c r="EKS56" s="308"/>
      <c r="EKT56" s="308"/>
      <c r="EKU56" s="308"/>
      <c r="EKV56" s="308"/>
      <c r="EKW56" s="308"/>
      <c r="EKX56" s="308"/>
      <c r="EKY56" s="308"/>
      <c r="EKZ56" s="308"/>
      <c r="ELA56" s="308"/>
      <c r="ELB56" s="308"/>
      <c r="ELC56" s="308"/>
      <c r="ELD56" s="308"/>
      <c r="ELE56" s="308"/>
      <c r="ELF56" s="308"/>
      <c r="ELG56" s="308"/>
      <c r="ELH56" s="308"/>
      <c r="ELI56" s="308"/>
      <c r="ELJ56" s="308"/>
      <c r="ELK56" s="308"/>
      <c r="ELL56" s="308"/>
      <c r="ELM56" s="308"/>
      <c r="ELN56" s="308"/>
      <c r="ELO56" s="308"/>
      <c r="ELP56" s="308"/>
      <c r="ELQ56" s="308"/>
      <c r="ELR56" s="308"/>
      <c r="ELS56" s="308"/>
      <c r="ELT56" s="308"/>
      <c r="ELU56" s="308"/>
      <c r="ELV56" s="308"/>
      <c r="ELW56" s="308"/>
      <c r="ELX56" s="308"/>
      <c r="ELY56" s="308"/>
      <c r="ELZ56" s="308"/>
      <c r="EMA56" s="308"/>
      <c r="EMB56" s="308"/>
      <c r="EMC56" s="308"/>
      <c r="EMD56" s="308"/>
      <c r="EME56" s="308"/>
      <c r="EMF56" s="308"/>
      <c r="EMG56" s="308"/>
      <c r="EMH56" s="308"/>
      <c r="EMI56" s="308"/>
      <c r="EMJ56" s="308"/>
      <c r="EMK56" s="308"/>
      <c r="EML56" s="308"/>
      <c r="EMM56" s="308"/>
      <c r="EMN56" s="308"/>
      <c r="EMO56" s="308"/>
      <c r="EMP56" s="308"/>
      <c r="EMQ56" s="308"/>
      <c r="EMR56" s="308"/>
      <c r="EMS56" s="308"/>
      <c r="EMT56" s="308"/>
      <c r="EMU56" s="308"/>
      <c r="EMV56" s="308"/>
      <c r="EMW56" s="308"/>
      <c r="EMX56" s="308"/>
      <c r="EMY56" s="308"/>
      <c r="EMZ56" s="308"/>
      <c r="ENA56" s="308"/>
      <c r="ENB56" s="308"/>
      <c r="ENC56" s="308"/>
      <c r="END56" s="308"/>
      <c r="ENE56" s="308"/>
      <c r="ENF56" s="308"/>
      <c r="ENG56" s="308"/>
      <c r="ENH56" s="308"/>
      <c r="ENI56" s="308"/>
      <c r="ENJ56" s="308"/>
      <c r="ENK56" s="308"/>
      <c r="ENL56" s="308"/>
      <c r="ENM56" s="308"/>
      <c r="ENN56" s="308"/>
      <c r="ENO56" s="308"/>
      <c r="ENP56" s="308"/>
      <c r="ENQ56" s="308"/>
      <c r="ENR56" s="308"/>
      <c r="ENS56" s="308"/>
      <c r="ENT56" s="308"/>
      <c r="ENU56" s="308"/>
      <c r="ENV56" s="308"/>
      <c r="ENW56" s="308"/>
      <c r="ENX56" s="308"/>
      <c r="ENY56" s="308"/>
      <c r="ENZ56" s="308"/>
      <c r="EOA56" s="308"/>
      <c r="EOB56" s="308"/>
      <c r="EOC56" s="308"/>
      <c r="EOD56" s="308"/>
      <c r="EOE56" s="308"/>
      <c r="EOF56" s="308"/>
      <c r="EOG56" s="308"/>
      <c r="EOH56" s="308"/>
      <c r="EOI56" s="308"/>
      <c r="EOJ56" s="308"/>
      <c r="EOK56" s="308"/>
      <c r="EOL56" s="308"/>
      <c r="EOM56" s="308"/>
      <c r="EON56" s="308"/>
      <c r="EOO56" s="308"/>
      <c r="EOP56" s="308"/>
      <c r="EOQ56" s="308"/>
      <c r="EOR56" s="308"/>
      <c r="EOS56" s="308"/>
      <c r="EOT56" s="308"/>
      <c r="EOU56" s="308"/>
      <c r="EOV56" s="308"/>
      <c r="EOW56" s="308"/>
      <c r="EOX56" s="308"/>
      <c r="EOY56" s="308"/>
      <c r="EOZ56" s="308"/>
      <c r="EPA56" s="308"/>
      <c r="EPB56" s="308"/>
      <c r="EPC56" s="308"/>
      <c r="EPD56" s="308"/>
      <c r="EPE56" s="308"/>
      <c r="EPF56" s="308"/>
      <c r="EPG56" s="308"/>
      <c r="EPH56" s="308"/>
      <c r="EPI56" s="308"/>
      <c r="EPJ56" s="308"/>
      <c r="EPK56" s="308"/>
      <c r="EPL56" s="308"/>
      <c r="EPM56" s="308"/>
      <c r="EPN56" s="308"/>
      <c r="EPO56" s="308"/>
      <c r="EPP56" s="308"/>
      <c r="EPQ56" s="308"/>
      <c r="EPR56" s="308"/>
      <c r="EPS56" s="308"/>
      <c r="EPT56" s="308"/>
      <c r="EPU56" s="308"/>
      <c r="EPV56" s="308"/>
      <c r="EPW56" s="308"/>
      <c r="EPX56" s="308"/>
      <c r="EPY56" s="308"/>
      <c r="EPZ56" s="308"/>
      <c r="EQA56" s="308"/>
      <c r="EQB56" s="308"/>
      <c r="EQC56" s="308"/>
      <c r="EQD56" s="308"/>
      <c r="EQE56" s="308"/>
      <c r="EQF56" s="308"/>
      <c r="EQG56" s="308"/>
      <c r="EQH56" s="308"/>
      <c r="EQI56" s="308"/>
      <c r="EQJ56" s="308"/>
      <c r="EQK56" s="308"/>
      <c r="EQL56" s="308"/>
      <c r="EQM56" s="308"/>
      <c r="EQN56" s="308"/>
      <c r="EQO56" s="308"/>
      <c r="EQP56" s="308"/>
      <c r="EQQ56" s="308"/>
      <c r="EQR56" s="308"/>
      <c r="EQS56" s="308"/>
      <c r="EQT56" s="308"/>
      <c r="EQU56" s="308"/>
      <c r="EQV56" s="308"/>
      <c r="EQW56" s="308"/>
      <c r="EQX56" s="308"/>
      <c r="EQY56" s="308"/>
      <c r="EQZ56" s="308"/>
      <c r="ERA56" s="308"/>
      <c r="ERB56" s="308"/>
      <c r="ERC56" s="308"/>
      <c r="ERD56" s="308"/>
      <c r="ERE56" s="308"/>
      <c r="ERF56" s="308"/>
      <c r="ERG56" s="308"/>
      <c r="ERH56" s="308"/>
      <c r="ERI56" s="308"/>
      <c r="ERJ56" s="308"/>
      <c r="ERK56" s="308"/>
      <c r="ERL56" s="308"/>
      <c r="ERM56" s="308"/>
      <c r="ERN56" s="308"/>
      <c r="ERO56" s="308"/>
      <c r="ERP56" s="308"/>
      <c r="ERQ56" s="308"/>
      <c r="ERR56" s="308"/>
      <c r="ERS56" s="308"/>
      <c r="ERT56" s="308"/>
      <c r="ERU56" s="308"/>
      <c r="ERV56" s="308"/>
      <c r="ERW56" s="308"/>
      <c r="ERX56" s="308"/>
      <c r="ERY56" s="308"/>
      <c r="ERZ56" s="308"/>
      <c r="ESA56" s="308"/>
      <c r="ESB56" s="308"/>
      <c r="ESC56" s="308"/>
      <c r="ESD56" s="308"/>
      <c r="ESE56" s="308"/>
      <c r="ESF56" s="308"/>
      <c r="ESG56" s="308"/>
      <c r="ESH56" s="308"/>
      <c r="ESI56" s="308"/>
      <c r="ESJ56" s="308"/>
      <c r="ESK56" s="308"/>
      <c r="ESL56" s="308"/>
      <c r="ESM56" s="308"/>
      <c r="ESN56" s="308"/>
      <c r="ESO56" s="308"/>
      <c r="ESP56" s="308"/>
      <c r="ESQ56" s="308"/>
      <c r="ESR56" s="308"/>
      <c r="ESS56" s="308"/>
      <c r="EST56" s="308"/>
      <c r="ESU56" s="308"/>
      <c r="ESV56" s="308"/>
      <c r="ESW56" s="308"/>
      <c r="ESX56" s="308"/>
      <c r="ESY56" s="308"/>
      <c r="ESZ56" s="308"/>
      <c r="ETA56" s="308"/>
      <c r="ETB56" s="308"/>
      <c r="ETC56" s="308"/>
      <c r="ETD56" s="308"/>
      <c r="ETE56" s="308"/>
      <c r="ETF56" s="308"/>
      <c r="ETG56" s="308"/>
      <c r="ETH56" s="308"/>
      <c r="ETI56" s="308"/>
      <c r="ETJ56" s="308"/>
      <c r="ETK56" s="308"/>
      <c r="ETL56" s="308"/>
      <c r="ETM56" s="308"/>
      <c r="ETN56" s="308"/>
      <c r="ETO56" s="308"/>
      <c r="ETP56" s="308"/>
      <c r="ETQ56" s="308"/>
      <c r="ETR56" s="308"/>
      <c r="ETS56" s="308"/>
      <c r="ETT56" s="308"/>
      <c r="ETU56" s="308"/>
      <c r="ETV56" s="308"/>
      <c r="ETW56" s="308"/>
      <c r="ETX56" s="308"/>
      <c r="ETY56" s="308"/>
      <c r="ETZ56" s="308"/>
      <c r="EUA56" s="308"/>
      <c r="EUB56" s="308"/>
      <c r="EUC56" s="308"/>
      <c r="EUD56" s="308"/>
      <c r="EUE56" s="308"/>
      <c r="EUF56" s="308"/>
      <c r="EUG56" s="308"/>
      <c r="EUH56" s="308"/>
      <c r="EUI56" s="308"/>
      <c r="EUJ56" s="308"/>
      <c r="EUK56" s="308"/>
      <c r="EUL56" s="308"/>
      <c r="EUM56" s="308"/>
      <c r="EUN56" s="308"/>
      <c r="EUO56" s="308"/>
      <c r="EUP56" s="308"/>
      <c r="EUQ56" s="308"/>
      <c r="EUR56" s="308"/>
      <c r="EUS56" s="308"/>
      <c r="EUT56" s="308"/>
      <c r="EUU56" s="308"/>
      <c r="EUV56" s="308"/>
      <c r="EUW56" s="308"/>
      <c r="EUX56" s="308"/>
      <c r="EUY56" s="308"/>
      <c r="EUZ56" s="308"/>
      <c r="EVA56" s="308"/>
      <c r="EVB56" s="308"/>
      <c r="EVC56" s="308"/>
      <c r="EVD56" s="308"/>
      <c r="EVE56" s="308"/>
      <c r="EVF56" s="308"/>
      <c r="EVG56" s="308"/>
      <c r="EVH56" s="308"/>
      <c r="EVI56" s="308"/>
      <c r="EVJ56" s="308"/>
      <c r="EVK56" s="308"/>
      <c r="EVL56" s="308"/>
      <c r="EVM56" s="308"/>
      <c r="EVN56" s="308"/>
      <c r="EVO56" s="308"/>
      <c r="EVP56" s="308"/>
      <c r="EVQ56" s="308"/>
      <c r="EVR56" s="308"/>
      <c r="EVS56" s="308"/>
      <c r="EVT56" s="308"/>
      <c r="EVU56" s="308"/>
      <c r="EVV56" s="308"/>
      <c r="EVW56" s="308"/>
      <c r="EVX56" s="308"/>
      <c r="EVY56" s="308"/>
      <c r="EVZ56" s="308"/>
      <c r="EWA56" s="308"/>
      <c r="EWB56" s="308"/>
      <c r="EWC56" s="308"/>
      <c r="EWD56" s="308"/>
      <c r="EWE56" s="308"/>
      <c r="EWF56" s="308"/>
      <c r="EWG56" s="308"/>
      <c r="EWH56" s="308"/>
      <c r="EWI56" s="308"/>
      <c r="EWJ56" s="308"/>
      <c r="EWK56" s="308"/>
      <c r="EWL56" s="308"/>
      <c r="EWM56" s="308"/>
      <c r="EWN56" s="308"/>
      <c r="EWO56" s="308"/>
      <c r="EWP56" s="308"/>
      <c r="EWQ56" s="308"/>
      <c r="EWR56" s="308"/>
      <c r="EWS56" s="308"/>
      <c r="EWT56" s="308"/>
      <c r="EWU56" s="308"/>
      <c r="EWV56" s="308"/>
      <c r="EWW56" s="308"/>
      <c r="EWX56" s="308"/>
      <c r="EWY56" s="308"/>
      <c r="EWZ56" s="308"/>
      <c r="EXA56" s="308"/>
      <c r="EXB56" s="308"/>
      <c r="EXC56" s="308"/>
      <c r="EXD56" s="308"/>
      <c r="EXE56" s="308"/>
      <c r="EXF56" s="308"/>
      <c r="EXG56" s="308"/>
      <c r="EXH56" s="308"/>
      <c r="EXI56" s="308"/>
      <c r="EXJ56" s="308"/>
      <c r="EXK56" s="308"/>
      <c r="EXL56" s="308"/>
      <c r="EXM56" s="308"/>
      <c r="EXN56" s="308"/>
      <c r="EXO56" s="308"/>
      <c r="EXP56" s="308"/>
      <c r="EXQ56" s="308"/>
      <c r="EXR56" s="308"/>
      <c r="EXS56" s="308"/>
      <c r="EXT56" s="308"/>
      <c r="EXU56" s="308"/>
      <c r="EXV56" s="308"/>
      <c r="EXW56" s="308"/>
      <c r="EXX56" s="308"/>
      <c r="EXY56" s="308"/>
      <c r="EXZ56" s="308"/>
      <c r="EYA56" s="308"/>
      <c r="EYB56" s="308"/>
      <c r="EYC56" s="308"/>
      <c r="EYD56" s="308"/>
      <c r="EYE56" s="308"/>
      <c r="EYF56" s="308"/>
      <c r="EYG56" s="308"/>
      <c r="EYH56" s="308"/>
      <c r="EYI56" s="308"/>
      <c r="EYJ56" s="308"/>
      <c r="EYK56" s="308"/>
      <c r="EYL56" s="308"/>
      <c r="EYM56" s="308"/>
      <c r="EYN56" s="308"/>
      <c r="EYO56" s="308"/>
      <c r="EYP56" s="308"/>
      <c r="EYQ56" s="308"/>
      <c r="EYR56" s="308"/>
      <c r="EYS56" s="308"/>
      <c r="EYT56" s="308"/>
      <c r="EYU56" s="308"/>
      <c r="EYV56" s="308"/>
      <c r="EYW56" s="308"/>
      <c r="EYX56" s="308"/>
      <c r="EYY56" s="308"/>
      <c r="EYZ56" s="308"/>
      <c r="EZA56" s="308"/>
      <c r="EZB56" s="308"/>
      <c r="EZC56" s="308"/>
      <c r="EZD56" s="308"/>
      <c r="EZE56" s="308"/>
      <c r="EZF56" s="308"/>
      <c r="EZG56" s="308"/>
      <c r="EZH56" s="308"/>
      <c r="EZI56" s="308"/>
      <c r="EZJ56" s="308"/>
      <c r="EZK56" s="308"/>
      <c r="EZL56" s="308"/>
      <c r="EZM56" s="308"/>
      <c r="EZN56" s="308"/>
      <c r="EZO56" s="308"/>
      <c r="EZP56" s="308"/>
      <c r="EZQ56" s="308"/>
      <c r="EZR56" s="308"/>
      <c r="EZS56" s="308"/>
      <c r="EZT56" s="308"/>
      <c r="EZU56" s="308"/>
      <c r="EZV56" s="308"/>
      <c r="EZW56" s="308"/>
      <c r="EZX56" s="308"/>
      <c r="EZY56" s="308"/>
      <c r="EZZ56" s="308"/>
      <c r="FAA56" s="308"/>
      <c r="FAB56" s="308"/>
      <c r="FAC56" s="308"/>
      <c r="FAD56" s="308"/>
      <c r="FAE56" s="308"/>
      <c r="FAF56" s="308"/>
      <c r="FAG56" s="308"/>
      <c r="FAH56" s="308"/>
      <c r="FAI56" s="308"/>
      <c r="FAJ56" s="308"/>
      <c r="FAK56" s="308"/>
      <c r="FAL56" s="308"/>
      <c r="FAM56" s="308"/>
      <c r="FAN56" s="308"/>
      <c r="FAO56" s="308"/>
      <c r="FAP56" s="308"/>
      <c r="FAQ56" s="308"/>
      <c r="FAR56" s="308"/>
      <c r="FAS56" s="308"/>
      <c r="FAT56" s="308"/>
      <c r="FAU56" s="308"/>
      <c r="FAV56" s="308"/>
      <c r="FAW56" s="308"/>
      <c r="FAX56" s="308"/>
      <c r="FAY56" s="308"/>
      <c r="FAZ56" s="308"/>
      <c r="FBA56" s="308"/>
      <c r="FBB56" s="308"/>
      <c r="FBC56" s="308"/>
      <c r="FBD56" s="308"/>
      <c r="FBE56" s="308"/>
      <c r="FBF56" s="308"/>
      <c r="FBG56" s="308"/>
      <c r="FBH56" s="308"/>
      <c r="FBI56" s="308"/>
      <c r="FBJ56" s="308"/>
      <c r="FBK56" s="308"/>
      <c r="FBL56" s="308"/>
      <c r="FBM56" s="308"/>
      <c r="FBN56" s="308"/>
      <c r="FBO56" s="308"/>
      <c r="FBP56" s="308"/>
      <c r="FBQ56" s="308"/>
      <c r="FBR56" s="308"/>
      <c r="FBS56" s="308"/>
      <c r="FBT56" s="308"/>
      <c r="FBU56" s="308"/>
      <c r="FBV56" s="308"/>
      <c r="FBW56" s="308"/>
      <c r="FBX56" s="308"/>
      <c r="FBY56" s="308"/>
      <c r="FBZ56" s="308"/>
      <c r="FCA56" s="308"/>
      <c r="FCB56" s="308"/>
      <c r="FCC56" s="308"/>
      <c r="FCD56" s="308"/>
      <c r="FCE56" s="308"/>
      <c r="FCF56" s="308"/>
      <c r="FCG56" s="308"/>
      <c r="FCH56" s="308"/>
      <c r="FCI56" s="308"/>
      <c r="FCJ56" s="308"/>
      <c r="FCK56" s="308"/>
      <c r="FCL56" s="308"/>
      <c r="FCM56" s="308"/>
      <c r="FCN56" s="308"/>
      <c r="FCO56" s="308"/>
      <c r="FCP56" s="308"/>
      <c r="FCQ56" s="308"/>
      <c r="FCR56" s="308"/>
      <c r="FCS56" s="308"/>
      <c r="FCT56" s="308"/>
      <c r="FCU56" s="308"/>
      <c r="FCV56" s="308"/>
      <c r="FCW56" s="308"/>
      <c r="FCX56" s="308"/>
      <c r="FCY56" s="308"/>
      <c r="FCZ56" s="308"/>
      <c r="FDA56" s="308"/>
      <c r="FDB56" s="308"/>
      <c r="FDC56" s="308"/>
      <c r="FDD56" s="308"/>
      <c r="FDE56" s="308"/>
      <c r="FDF56" s="308"/>
      <c r="FDG56" s="308"/>
      <c r="FDH56" s="308"/>
      <c r="FDI56" s="308"/>
      <c r="FDJ56" s="308"/>
      <c r="FDK56" s="308"/>
      <c r="FDL56" s="308"/>
      <c r="FDM56" s="308"/>
      <c r="FDN56" s="308"/>
      <c r="FDO56" s="308"/>
      <c r="FDP56" s="308"/>
      <c r="FDQ56" s="308"/>
      <c r="FDR56" s="308"/>
      <c r="FDS56" s="308"/>
      <c r="FDT56" s="308"/>
      <c r="FDU56" s="308"/>
      <c r="FDV56" s="308"/>
      <c r="FDW56" s="308"/>
      <c r="FDX56" s="308"/>
      <c r="FDY56" s="308"/>
      <c r="FDZ56" s="308"/>
      <c r="FEA56" s="308"/>
      <c r="FEB56" s="308"/>
      <c r="FEC56" s="308"/>
      <c r="FED56" s="308"/>
      <c r="FEE56" s="308"/>
      <c r="FEF56" s="308"/>
      <c r="FEG56" s="308"/>
      <c r="FEH56" s="308"/>
      <c r="FEI56" s="308"/>
      <c r="FEJ56" s="308"/>
      <c r="FEK56" s="308"/>
      <c r="FEL56" s="308"/>
      <c r="FEM56" s="308"/>
      <c r="FEN56" s="308"/>
      <c r="FEO56" s="308"/>
      <c r="FEP56" s="308"/>
      <c r="FEQ56" s="308"/>
      <c r="FER56" s="308"/>
      <c r="FES56" s="308"/>
      <c r="FET56" s="308"/>
      <c r="FEU56" s="308"/>
      <c r="FEV56" s="308"/>
      <c r="FEW56" s="308"/>
      <c r="FEX56" s="308"/>
      <c r="FEY56" s="308"/>
      <c r="FEZ56" s="308"/>
      <c r="FFA56" s="308"/>
      <c r="FFB56" s="308"/>
      <c r="FFC56" s="308"/>
      <c r="FFD56" s="308"/>
      <c r="FFE56" s="308"/>
      <c r="FFF56" s="308"/>
      <c r="FFG56" s="308"/>
      <c r="FFH56" s="308"/>
      <c r="FFI56" s="308"/>
      <c r="FFJ56" s="308"/>
      <c r="FFK56" s="308"/>
      <c r="FFL56" s="308"/>
      <c r="FFM56" s="308"/>
      <c r="FFN56" s="308"/>
      <c r="FFO56" s="308"/>
      <c r="FFP56" s="308"/>
      <c r="FFQ56" s="308"/>
      <c r="FFR56" s="308"/>
      <c r="FFS56" s="308"/>
      <c r="FFT56" s="308"/>
      <c r="FFU56" s="308"/>
      <c r="FFV56" s="308"/>
      <c r="FFW56" s="308"/>
      <c r="FFX56" s="308"/>
      <c r="FFY56" s="308"/>
      <c r="FFZ56" s="308"/>
      <c r="FGA56" s="308"/>
      <c r="FGB56" s="308"/>
      <c r="FGC56" s="308"/>
      <c r="FGD56" s="308"/>
      <c r="FGE56" s="308"/>
      <c r="FGF56" s="308"/>
      <c r="FGG56" s="308"/>
      <c r="FGH56" s="308"/>
      <c r="FGI56" s="308"/>
      <c r="FGJ56" s="308"/>
      <c r="FGK56" s="308"/>
      <c r="FGL56" s="308"/>
      <c r="FGM56" s="308"/>
      <c r="FGN56" s="308"/>
      <c r="FGO56" s="308"/>
      <c r="FGP56" s="308"/>
      <c r="FGQ56" s="308"/>
      <c r="FGR56" s="308"/>
      <c r="FGS56" s="308"/>
      <c r="FGT56" s="308"/>
      <c r="FGU56" s="308"/>
      <c r="FGV56" s="308"/>
      <c r="FGW56" s="308"/>
      <c r="FGX56" s="308"/>
      <c r="FGY56" s="308"/>
      <c r="FGZ56" s="308"/>
      <c r="FHA56" s="308"/>
      <c r="FHB56" s="308"/>
      <c r="FHC56" s="308"/>
      <c r="FHD56" s="308"/>
      <c r="FHE56" s="308"/>
      <c r="FHF56" s="308"/>
      <c r="FHG56" s="308"/>
      <c r="FHH56" s="308"/>
      <c r="FHI56" s="308"/>
      <c r="FHJ56" s="308"/>
      <c r="FHK56" s="308"/>
      <c r="FHL56" s="308"/>
      <c r="FHM56" s="308"/>
      <c r="FHN56" s="308"/>
      <c r="FHO56" s="308"/>
      <c r="FHP56" s="308"/>
      <c r="FHQ56" s="308"/>
      <c r="FHR56" s="308"/>
      <c r="FHS56" s="308"/>
      <c r="FHT56" s="308"/>
      <c r="FHU56" s="308"/>
      <c r="FHV56" s="308"/>
      <c r="FHW56" s="308"/>
      <c r="FHX56" s="308"/>
      <c r="FHY56" s="308"/>
      <c r="FHZ56" s="308"/>
      <c r="FIA56" s="308"/>
      <c r="FIB56" s="308"/>
      <c r="FIC56" s="308"/>
      <c r="FID56" s="308"/>
      <c r="FIE56" s="308"/>
      <c r="FIF56" s="308"/>
      <c r="FIG56" s="308"/>
      <c r="FIH56" s="308"/>
      <c r="FII56" s="308"/>
      <c r="FIJ56" s="308"/>
      <c r="FIK56" s="308"/>
      <c r="FIL56" s="308"/>
      <c r="FIM56" s="308"/>
      <c r="FIN56" s="308"/>
      <c r="FIO56" s="308"/>
      <c r="FIP56" s="308"/>
      <c r="FIQ56" s="308"/>
      <c r="FIR56" s="308"/>
      <c r="FIS56" s="308"/>
      <c r="FIT56" s="308"/>
      <c r="FIU56" s="308"/>
      <c r="FIV56" s="308"/>
      <c r="FIW56" s="308"/>
      <c r="FIX56" s="308"/>
      <c r="FIY56" s="308"/>
      <c r="FIZ56" s="308"/>
      <c r="FJA56" s="308"/>
      <c r="FJB56" s="308"/>
      <c r="FJC56" s="308"/>
      <c r="FJD56" s="308"/>
      <c r="FJE56" s="308"/>
      <c r="FJF56" s="308"/>
      <c r="FJG56" s="308"/>
      <c r="FJH56" s="308"/>
      <c r="FJI56" s="308"/>
      <c r="FJJ56" s="308"/>
      <c r="FJK56" s="308"/>
      <c r="FJL56" s="308"/>
      <c r="FJM56" s="308"/>
      <c r="FJN56" s="308"/>
      <c r="FJO56" s="308"/>
      <c r="FJP56" s="308"/>
      <c r="FJQ56" s="308"/>
      <c r="FJR56" s="308"/>
      <c r="FJS56" s="308"/>
      <c r="FJT56" s="308"/>
      <c r="FJU56" s="308"/>
      <c r="FJV56" s="308"/>
      <c r="FJW56" s="308"/>
      <c r="FJX56" s="308"/>
      <c r="FJY56" s="308"/>
      <c r="FJZ56" s="308"/>
      <c r="FKA56" s="308"/>
      <c r="FKB56" s="308"/>
      <c r="FKC56" s="308"/>
      <c r="FKD56" s="308"/>
      <c r="FKE56" s="308"/>
      <c r="FKF56" s="308"/>
      <c r="FKG56" s="308"/>
      <c r="FKH56" s="308"/>
      <c r="FKI56" s="308"/>
      <c r="FKJ56" s="308"/>
      <c r="FKK56" s="308"/>
      <c r="FKL56" s="308"/>
      <c r="FKM56" s="308"/>
      <c r="FKN56" s="308"/>
      <c r="FKO56" s="308"/>
      <c r="FKP56" s="308"/>
      <c r="FKQ56" s="308"/>
      <c r="FKR56" s="308"/>
      <c r="FKS56" s="308"/>
      <c r="FKT56" s="308"/>
      <c r="FKU56" s="308"/>
      <c r="FKV56" s="308"/>
      <c r="FKW56" s="308"/>
      <c r="FKX56" s="308"/>
      <c r="FKY56" s="308"/>
      <c r="FKZ56" s="308"/>
      <c r="FLA56" s="308"/>
      <c r="FLB56" s="308"/>
      <c r="FLC56" s="308"/>
      <c r="FLD56" s="308"/>
      <c r="FLE56" s="308"/>
      <c r="FLF56" s="308"/>
      <c r="FLG56" s="308"/>
      <c r="FLH56" s="308"/>
      <c r="FLI56" s="308"/>
      <c r="FLJ56" s="308"/>
      <c r="FLK56" s="308"/>
      <c r="FLL56" s="308"/>
      <c r="FLM56" s="308"/>
      <c r="FLN56" s="308"/>
      <c r="FLO56" s="308"/>
      <c r="FLP56" s="308"/>
      <c r="FLQ56" s="308"/>
      <c r="FLR56" s="308"/>
      <c r="FLS56" s="308"/>
      <c r="FLT56" s="308"/>
      <c r="FLU56" s="308"/>
      <c r="FLV56" s="308"/>
      <c r="FLW56" s="308"/>
      <c r="FLX56" s="308"/>
      <c r="FLY56" s="308"/>
      <c r="FLZ56" s="308"/>
      <c r="FMA56" s="308"/>
      <c r="FMB56" s="308"/>
      <c r="FMC56" s="308"/>
      <c r="FMD56" s="308"/>
      <c r="FME56" s="308"/>
      <c r="FMF56" s="308"/>
      <c r="FMG56" s="308"/>
      <c r="FMH56" s="308"/>
      <c r="FMI56" s="308"/>
      <c r="FMJ56" s="308"/>
      <c r="FMK56" s="308"/>
      <c r="FML56" s="308"/>
      <c r="FMM56" s="308"/>
      <c r="FMN56" s="308"/>
      <c r="FMO56" s="308"/>
      <c r="FMP56" s="308"/>
      <c r="FMQ56" s="308"/>
      <c r="FMR56" s="308"/>
      <c r="FMS56" s="308"/>
      <c r="FMT56" s="308"/>
      <c r="FMU56" s="308"/>
      <c r="FMV56" s="308"/>
      <c r="FMW56" s="308"/>
      <c r="FMX56" s="308"/>
      <c r="FMY56" s="308"/>
      <c r="FMZ56" s="308"/>
      <c r="FNA56" s="308"/>
      <c r="FNB56" s="308"/>
      <c r="FNC56" s="308"/>
      <c r="FND56" s="308"/>
      <c r="FNE56" s="308"/>
      <c r="FNF56" s="308"/>
      <c r="FNG56" s="308"/>
      <c r="FNH56" s="308"/>
      <c r="FNI56" s="308"/>
      <c r="FNJ56" s="308"/>
      <c r="FNK56" s="308"/>
      <c r="FNL56" s="308"/>
      <c r="FNM56" s="308"/>
      <c r="FNN56" s="308"/>
      <c r="FNO56" s="308"/>
      <c r="FNP56" s="308"/>
      <c r="FNQ56" s="308"/>
      <c r="FNR56" s="308"/>
      <c r="FNS56" s="308"/>
      <c r="FNT56" s="308"/>
      <c r="FNU56" s="308"/>
      <c r="FNV56" s="308"/>
      <c r="FNW56" s="308"/>
      <c r="FNX56" s="308"/>
      <c r="FNY56" s="308"/>
      <c r="FNZ56" s="308"/>
      <c r="FOA56" s="308"/>
      <c r="FOB56" s="308"/>
      <c r="FOC56" s="308"/>
      <c r="FOD56" s="308"/>
      <c r="FOE56" s="308"/>
      <c r="FOF56" s="308"/>
      <c r="FOG56" s="308"/>
      <c r="FOH56" s="308"/>
      <c r="FOI56" s="308"/>
      <c r="FOJ56" s="308"/>
      <c r="FOK56" s="308"/>
      <c r="FOL56" s="308"/>
      <c r="FOM56" s="308"/>
      <c r="FON56" s="308"/>
      <c r="FOO56" s="308"/>
      <c r="FOP56" s="308"/>
      <c r="FOQ56" s="308"/>
      <c r="FOR56" s="308"/>
      <c r="FOS56" s="308"/>
      <c r="FOT56" s="308"/>
      <c r="FOU56" s="308"/>
      <c r="FOV56" s="308"/>
      <c r="FOW56" s="308"/>
      <c r="FOX56" s="308"/>
      <c r="FOY56" s="308"/>
      <c r="FOZ56" s="308"/>
      <c r="FPA56" s="308"/>
      <c r="FPB56" s="308"/>
      <c r="FPC56" s="308"/>
      <c r="FPD56" s="308"/>
      <c r="FPE56" s="308"/>
      <c r="FPF56" s="308"/>
      <c r="FPG56" s="308"/>
      <c r="FPH56" s="308"/>
      <c r="FPI56" s="308"/>
      <c r="FPJ56" s="308"/>
      <c r="FPK56" s="308"/>
      <c r="FPL56" s="308"/>
      <c r="FPM56" s="308"/>
      <c r="FPN56" s="308"/>
      <c r="FPO56" s="308"/>
      <c r="FPP56" s="308"/>
      <c r="FPQ56" s="308"/>
      <c r="FPR56" s="308"/>
      <c r="FPS56" s="308"/>
      <c r="FPT56" s="308"/>
      <c r="FPU56" s="308"/>
      <c r="FPV56" s="308"/>
      <c r="FPW56" s="308"/>
      <c r="FPX56" s="308"/>
      <c r="FPY56" s="308"/>
      <c r="FPZ56" s="308"/>
      <c r="FQA56" s="308"/>
      <c r="FQB56" s="308"/>
      <c r="FQC56" s="308"/>
      <c r="FQD56" s="308"/>
      <c r="FQE56" s="308"/>
      <c r="FQF56" s="308"/>
      <c r="FQG56" s="308"/>
      <c r="FQH56" s="308"/>
      <c r="FQI56" s="308"/>
      <c r="FQJ56" s="308"/>
      <c r="FQK56" s="308"/>
      <c r="FQL56" s="308"/>
      <c r="FQM56" s="308"/>
      <c r="FQN56" s="308"/>
      <c r="FQO56" s="308"/>
      <c r="FQP56" s="308"/>
      <c r="FQQ56" s="308"/>
      <c r="FQR56" s="308"/>
      <c r="FQS56" s="308"/>
      <c r="FQT56" s="308"/>
      <c r="FQU56" s="308"/>
      <c r="FQV56" s="308"/>
      <c r="FQW56" s="308"/>
      <c r="FQX56" s="308"/>
      <c r="FQY56" s="308"/>
      <c r="FQZ56" s="308"/>
      <c r="FRA56" s="308"/>
      <c r="FRB56" s="308"/>
      <c r="FRC56" s="308"/>
      <c r="FRD56" s="308"/>
      <c r="FRE56" s="308"/>
      <c r="FRF56" s="308"/>
      <c r="FRG56" s="308"/>
      <c r="FRH56" s="308"/>
      <c r="FRI56" s="308"/>
      <c r="FRJ56" s="308"/>
      <c r="FRK56" s="308"/>
      <c r="FRL56" s="308"/>
      <c r="FRM56" s="308"/>
      <c r="FRN56" s="308"/>
      <c r="FRO56" s="308"/>
      <c r="FRP56" s="308"/>
      <c r="FRQ56" s="308"/>
      <c r="FRR56" s="308"/>
      <c r="FRS56" s="308"/>
      <c r="FRT56" s="308"/>
      <c r="FRU56" s="308"/>
      <c r="FRV56" s="308"/>
      <c r="FRW56" s="308"/>
      <c r="FRX56" s="308"/>
      <c r="FRY56" s="308"/>
      <c r="FRZ56" s="308"/>
      <c r="FSA56" s="308"/>
      <c r="FSB56" s="308"/>
      <c r="FSC56" s="308"/>
      <c r="FSD56" s="308"/>
      <c r="FSE56" s="308"/>
      <c r="FSF56" s="308"/>
      <c r="FSG56" s="308"/>
      <c r="FSH56" s="308"/>
      <c r="FSI56" s="308"/>
      <c r="FSJ56" s="308"/>
      <c r="FSK56" s="308"/>
      <c r="FSL56" s="308"/>
      <c r="FSM56" s="308"/>
      <c r="FSN56" s="308"/>
      <c r="FSO56" s="308"/>
      <c r="FSP56" s="308"/>
      <c r="FSQ56" s="308"/>
      <c r="FSR56" s="308"/>
      <c r="FSS56" s="308"/>
      <c r="FST56" s="308"/>
      <c r="FSU56" s="308"/>
      <c r="FSV56" s="308"/>
      <c r="FSW56" s="308"/>
      <c r="FSX56" s="308"/>
      <c r="FSY56" s="308"/>
      <c r="FSZ56" s="308"/>
      <c r="FTA56" s="308"/>
      <c r="FTB56" s="308"/>
      <c r="FTC56" s="308"/>
      <c r="FTD56" s="308"/>
      <c r="FTE56" s="308"/>
      <c r="FTF56" s="308"/>
      <c r="FTG56" s="308"/>
      <c r="FTH56" s="308"/>
      <c r="FTI56" s="308"/>
      <c r="FTJ56" s="308"/>
      <c r="FTK56" s="308"/>
      <c r="FTL56" s="308"/>
      <c r="FTM56" s="308"/>
      <c r="FTN56" s="308"/>
      <c r="FTO56" s="308"/>
      <c r="FTP56" s="308"/>
      <c r="FTQ56" s="308"/>
      <c r="FTR56" s="308"/>
      <c r="FTS56" s="308"/>
      <c r="FTT56" s="308"/>
      <c r="FTU56" s="308"/>
      <c r="FTV56" s="308"/>
      <c r="FTW56" s="308"/>
      <c r="FTX56" s="308"/>
      <c r="FTY56" s="308"/>
      <c r="FTZ56" s="308"/>
      <c r="FUA56" s="308"/>
      <c r="FUB56" s="308"/>
      <c r="FUC56" s="308"/>
      <c r="FUD56" s="308"/>
      <c r="FUE56" s="308"/>
      <c r="FUF56" s="308"/>
      <c r="FUG56" s="308"/>
      <c r="FUH56" s="308"/>
      <c r="FUI56" s="308"/>
      <c r="FUJ56" s="308"/>
      <c r="FUK56" s="308"/>
      <c r="FUL56" s="308"/>
      <c r="FUM56" s="308"/>
      <c r="FUN56" s="308"/>
      <c r="FUO56" s="308"/>
      <c r="FUP56" s="308"/>
      <c r="FUQ56" s="308"/>
      <c r="FUR56" s="308"/>
      <c r="FUS56" s="308"/>
      <c r="FUT56" s="308"/>
      <c r="FUU56" s="308"/>
      <c r="FUV56" s="308"/>
      <c r="FUW56" s="308"/>
      <c r="FUX56" s="308"/>
      <c r="FUY56" s="308"/>
      <c r="FUZ56" s="308"/>
      <c r="FVA56" s="308"/>
      <c r="FVB56" s="308"/>
      <c r="FVC56" s="308"/>
      <c r="FVD56" s="308"/>
      <c r="FVE56" s="308"/>
      <c r="FVF56" s="308"/>
      <c r="FVG56" s="308"/>
      <c r="FVH56" s="308"/>
      <c r="FVI56" s="308"/>
      <c r="FVJ56" s="308"/>
      <c r="FVK56" s="308"/>
      <c r="FVL56" s="308"/>
      <c r="FVM56" s="308"/>
      <c r="FVN56" s="308"/>
      <c r="FVO56" s="308"/>
      <c r="FVP56" s="308"/>
      <c r="FVQ56" s="308"/>
      <c r="FVR56" s="308"/>
      <c r="FVS56" s="308"/>
      <c r="FVT56" s="308"/>
      <c r="FVU56" s="308"/>
      <c r="FVV56" s="308"/>
      <c r="FVW56" s="308"/>
      <c r="FVX56" s="308"/>
      <c r="FVY56" s="308"/>
      <c r="FVZ56" s="308"/>
      <c r="FWA56" s="308"/>
      <c r="FWB56" s="308"/>
      <c r="FWC56" s="308"/>
      <c r="FWD56" s="308"/>
      <c r="FWE56" s="308"/>
      <c r="FWF56" s="308"/>
      <c r="FWG56" s="308"/>
      <c r="FWH56" s="308"/>
      <c r="FWI56" s="308"/>
      <c r="FWJ56" s="308"/>
      <c r="FWK56" s="308"/>
      <c r="FWL56" s="308"/>
      <c r="FWM56" s="308"/>
      <c r="FWN56" s="308"/>
      <c r="FWO56" s="308"/>
      <c r="FWP56" s="308"/>
      <c r="FWQ56" s="308"/>
      <c r="FWR56" s="308"/>
      <c r="FWS56" s="308"/>
      <c r="FWT56" s="308"/>
      <c r="FWU56" s="308"/>
      <c r="FWV56" s="308"/>
      <c r="FWW56" s="308"/>
      <c r="FWX56" s="308"/>
      <c r="FWY56" s="308"/>
      <c r="FWZ56" s="308"/>
      <c r="FXA56" s="308"/>
      <c r="FXB56" s="308"/>
      <c r="FXC56" s="308"/>
      <c r="FXD56" s="308"/>
      <c r="FXE56" s="308"/>
      <c r="FXF56" s="308"/>
      <c r="FXG56" s="308"/>
      <c r="FXH56" s="308"/>
      <c r="FXI56" s="308"/>
      <c r="FXJ56" s="308"/>
      <c r="FXK56" s="308"/>
      <c r="FXL56" s="308"/>
      <c r="FXM56" s="308"/>
      <c r="FXN56" s="308"/>
      <c r="FXO56" s="308"/>
      <c r="FXP56" s="308"/>
      <c r="FXQ56" s="308"/>
      <c r="FXR56" s="308"/>
      <c r="FXS56" s="308"/>
      <c r="FXT56" s="308"/>
      <c r="FXU56" s="308"/>
      <c r="FXV56" s="308"/>
      <c r="FXW56" s="308"/>
      <c r="FXX56" s="308"/>
      <c r="FXY56" s="308"/>
      <c r="FXZ56" s="308"/>
      <c r="FYA56" s="308"/>
      <c r="FYB56" s="308"/>
      <c r="FYC56" s="308"/>
      <c r="FYD56" s="308"/>
      <c r="FYE56" s="308"/>
      <c r="FYF56" s="308"/>
      <c r="FYG56" s="308"/>
      <c r="FYH56" s="308"/>
      <c r="FYI56" s="308"/>
      <c r="FYJ56" s="308"/>
      <c r="FYK56" s="308"/>
      <c r="FYL56" s="308"/>
      <c r="FYM56" s="308"/>
      <c r="FYN56" s="308"/>
      <c r="FYO56" s="308"/>
      <c r="FYP56" s="308"/>
      <c r="FYQ56" s="308"/>
      <c r="FYR56" s="308"/>
      <c r="FYS56" s="308"/>
      <c r="FYT56" s="308"/>
      <c r="FYU56" s="308"/>
      <c r="FYV56" s="308"/>
      <c r="FYW56" s="308"/>
      <c r="FYX56" s="308"/>
      <c r="FYY56" s="308"/>
      <c r="FYZ56" s="308"/>
      <c r="FZA56" s="308"/>
      <c r="FZB56" s="308"/>
      <c r="FZC56" s="308"/>
      <c r="FZD56" s="308"/>
      <c r="FZE56" s="308"/>
      <c r="FZF56" s="308"/>
      <c r="FZG56" s="308"/>
      <c r="FZH56" s="308"/>
      <c r="FZI56" s="308"/>
      <c r="FZJ56" s="308"/>
      <c r="FZK56" s="308"/>
      <c r="FZL56" s="308"/>
      <c r="FZM56" s="308"/>
      <c r="FZN56" s="308"/>
      <c r="FZO56" s="308"/>
      <c r="FZP56" s="308"/>
      <c r="FZQ56" s="308"/>
      <c r="FZR56" s="308"/>
      <c r="FZS56" s="308"/>
      <c r="FZT56" s="308"/>
      <c r="FZU56" s="308"/>
      <c r="FZV56" s="308"/>
      <c r="FZW56" s="308"/>
      <c r="FZX56" s="308"/>
      <c r="FZY56" s="308"/>
      <c r="FZZ56" s="308"/>
      <c r="GAA56" s="308"/>
      <c r="GAB56" s="308"/>
      <c r="GAC56" s="308"/>
      <c r="GAD56" s="308"/>
      <c r="GAE56" s="308"/>
      <c r="GAF56" s="308"/>
      <c r="GAG56" s="308"/>
      <c r="GAH56" s="308"/>
      <c r="GAI56" s="308"/>
      <c r="GAJ56" s="308"/>
      <c r="GAK56" s="308"/>
      <c r="GAL56" s="308"/>
      <c r="GAM56" s="308"/>
      <c r="GAN56" s="308"/>
      <c r="GAO56" s="308"/>
      <c r="GAP56" s="308"/>
      <c r="GAQ56" s="308"/>
      <c r="GAR56" s="308"/>
      <c r="GAS56" s="308"/>
      <c r="GAT56" s="308"/>
      <c r="GAU56" s="308"/>
      <c r="GAV56" s="308"/>
      <c r="GAW56" s="308"/>
      <c r="GAX56" s="308"/>
      <c r="GAY56" s="308"/>
      <c r="GAZ56" s="308"/>
      <c r="GBA56" s="308"/>
      <c r="GBB56" s="308"/>
      <c r="GBC56" s="308"/>
      <c r="GBD56" s="308"/>
      <c r="GBE56" s="308"/>
      <c r="GBF56" s="308"/>
      <c r="GBG56" s="308"/>
      <c r="GBH56" s="308"/>
      <c r="GBI56" s="308"/>
      <c r="GBJ56" s="308"/>
      <c r="GBK56" s="308"/>
      <c r="GBL56" s="308"/>
      <c r="GBM56" s="308"/>
      <c r="GBN56" s="308"/>
      <c r="GBO56" s="308"/>
      <c r="GBP56" s="308"/>
      <c r="GBQ56" s="308"/>
      <c r="GBR56" s="308"/>
      <c r="GBS56" s="308"/>
      <c r="GBT56" s="308"/>
      <c r="GBU56" s="308"/>
      <c r="GBV56" s="308"/>
      <c r="GBW56" s="308"/>
      <c r="GBX56" s="308"/>
      <c r="GBY56" s="308"/>
      <c r="GBZ56" s="308"/>
      <c r="GCA56" s="308"/>
      <c r="GCB56" s="308"/>
      <c r="GCC56" s="308"/>
      <c r="GCD56" s="308"/>
      <c r="GCE56" s="308"/>
      <c r="GCF56" s="308"/>
      <c r="GCG56" s="308"/>
      <c r="GCH56" s="308"/>
      <c r="GCI56" s="308"/>
      <c r="GCJ56" s="308"/>
      <c r="GCK56" s="308"/>
      <c r="GCL56" s="308"/>
      <c r="GCM56" s="308"/>
      <c r="GCN56" s="308"/>
      <c r="GCO56" s="308"/>
      <c r="GCP56" s="308"/>
      <c r="GCQ56" s="308"/>
      <c r="GCR56" s="308"/>
      <c r="GCS56" s="308"/>
      <c r="GCT56" s="308"/>
      <c r="GCU56" s="308"/>
      <c r="GCV56" s="308"/>
      <c r="GCW56" s="308"/>
      <c r="GCX56" s="308"/>
      <c r="GCY56" s="308"/>
      <c r="GCZ56" s="308"/>
      <c r="GDA56" s="308"/>
      <c r="GDB56" s="308"/>
      <c r="GDC56" s="308"/>
      <c r="GDD56" s="308"/>
      <c r="GDE56" s="308"/>
      <c r="GDF56" s="308"/>
      <c r="GDG56" s="308"/>
      <c r="GDH56" s="308"/>
      <c r="GDI56" s="308"/>
      <c r="GDJ56" s="308"/>
      <c r="GDK56" s="308"/>
      <c r="GDL56" s="308"/>
      <c r="GDM56" s="308"/>
      <c r="GDN56" s="308"/>
      <c r="GDO56" s="308"/>
      <c r="GDP56" s="308"/>
      <c r="GDQ56" s="308"/>
      <c r="GDR56" s="308"/>
      <c r="GDS56" s="308"/>
      <c r="GDT56" s="308"/>
      <c r="GDU56" s="308"/>
      <c r="GDV56" s="308"/>
      <c r="GDW56" s="308"/>
      <c r="GDX56" s="308"/>
      <c r="GDY56" s="308"/>
      <c r="GDZ56" s="308"/>
      <c r="GEA56" s="308"/>
      <c r="GEB56" s="308"/>
      <c r="GEC56" s="308"/>
      <c r="GED56" s="308"/>
      <c r="GEE56" s="308"/>
      <c r="GEF56" s="308"/>
      <c r="GEG56" s="308"/>
      <c r="GEH56" s="308"/>
      <c r="GEI56" s="308"/>
      <c r="GEJ56" s="308"/>
      <c r="GEK56" s="308"/>
      <c r="GEL56" s="308"/>
      <c r="GEM56" s="308"/>
      <c r="GEN56" s="308"/>
      <c r="GEO56" s="308"/>
      <c r="GEP56" s="308"/>
      <c r="GEQ56" s="308"/>
      <c r="GER56" s="308"/>
      <c r="GES56" s="308"/>
      <c r="GET56" s="308"/>
      <c r="GEU56" s="308"/>
      <c r="GEV56" s="308"/>
      <c r="GEW56" s="308"/>
      <c r="GEX56" s="308"/>
      <c r="GEY56" s="308"/>
      <c r="GEZ56" s="308"/>
      <c r="GFA56" s="308"/>
      <c r="GFB56" s="308"/>
      <c r="GFC56" s="308"/>
      <c r="GFD56" s="308"/>
      <c r="GFE56" s="308"/>
      <c r="GFF56" s="308"/>
      <c r="GFG56" s="308"/>
      <c r="GFH56" s="308"/>
      <c r="GFI56" s="308"/>
      <c r="GFJ56" s="308"/>
      <c r="GFK56" s="308"/>
      <c r="GFL56" s="308"/>
      <c r="GFM56" s="308"/>
      <c r="GFN56" s="308"/>
      <c r="GFO56" s="308"/>
      <c r="GFP56" s="308"/>
      <c r="GFQ56" s="308"/>
      <c r="GFR56" s="308"/>
      <c r="GFS56" s="308"/>
      <c r="GFT56" s="308"/>
      <c r="GFU56" s="308"/>
      <c r="GFV56" s="308"/>
      <c r="GFW56" s="308"/>
      <c r="GFX56" s="308"/>
      <c r="GFY56" s="308"/>
      <c r="GFZ56" s="308"/>
      <c r="GGA56" s="308"/>
      <c r="GGB56" s="308"/>
      <c r="GGC56" s="308"/>
      <c r="GGD56" s="308"/>
      <c r="GGE56" s="308"/>
      <c r="GGF56" s="308"/>
      <c r="GGG56" s="308"/>
      <c r="GGH56" s="308"/>
      <c r="GGI56" s="308"/>
      <c r="GGJ56" s="308"/>
      <c r="GGK56" s="308"/>
      <c r="GGL56" s="308"/>
      <c r="GGM56" s="308"/>
      <c r="GGN56" s="308"/>
      <c r="GGO56" s="308"/>
      <c r="GGP56" s="308"/>
      <c r="GGQ56" s="308"/>
      <c r="GGR56" s="308"/>
      <c r="GGS56" s="308"/>
      <c r="GGT56" s="308"/>
      <c r="GGU56" s="308"/>
      <c r="GGV56" s="308"/>
      <c r="GGW56" s="308"/>
      <c r="GGX56" s="308"/>
      <c r="GGY56" s="308"/>
      <c r="GGZ56" s="308"/>
      <c r="GHA56" s="308"/>
      <c r="GHB56" s="308"/>
      <c r="GHC56" s="308"/>
      <c r="GHD56" s="308"/>
      <c r="GHE56" s="308"/>
      <c r="GHF56" s="308"/>
      <c r="GHG56" s="308"/>
      <c r="GHH56" s="308"/>
      <c r="GHI56" s="308"/>
      <c r="GHJ56" s="308"/>
      <c r="GHK56" s="308"/>
      <c r="GHL56" s="308"/>
      <c r="GHM56" s="308"/>
      <c r="GHN56" s="308"/>
      <c r="GHO56" s="308"/>
      <c r="GHP56" s="308"/>
      <c r="GHQ56" s="308"/>
      <c r="GHR56" s="308"/>
      <c r="GHS56" s="308"/>
      <c r="GHT56" s="308"/>
      <c r="GHU56" s="308"/>
      <c r="GHV56" s="308"/>
      <c r="GHW56" s="308"/>
      <c r="GHX56" s="308"/>
      <c r="GHY56" s="308"/>
      <c r="GHZ56" s="308"/>
      <c r="GIA56" s="308"/>
      <c r="GIB56" s="308"/>
      <c r="GIC56" s="308"/>
      <c r="GID56" s="308"/>
      <c r="GIE56" s="308"/>
      <c r="GIF56" s="308"/>
      <c r="GIG56" s="308"/>
      <c r="GIH56" s="308"/>
      <c r="GII56" s="308"/>
      <c r="GIJ56" s="308"/>
      <c r="GIK56" s="308"/>
      <c r="GIL56" s="308"/>
      <c r="GIM56" s="308"/>
      <c r="GIN56" s="308"/>
      <c r="GIO56" s="308"/>
      <c r="GIP56" s="308"/>
      <c r="GIQ56" s="308"/>
      <c r="GIR56" s="308"/>
      <c r="GIS56" s="308"/>
      <c r="GIT56" s="308"/>
      <c r="GIU56" s="308"/>
      <c r="GIV56" s="308"/>
      <c r="GIW56" s="308"/>
      <c r="GIX56" s="308"/>
      <c r="GIY56" s="308"/>
      <c r="GIZ56" s="308"/>
      <c r="GJA56" s="308"/>
      <c r="GJB56" s="308"/>
      <c r="GJC56" s="308"/>
      <c r="GJD56" s="308"/>
      <c r="GJE56" s="308"/>
      <c r="GJF56" s="308"/>
      <c r="GJG56" s="308"/>
      <c r="GJH56" s="308"/>
      <c r="GJI56" s="308"/>
      <c r="GJJ56" s="308"/>
      <c r="GJK56" s="308"/>
      <c r="GJL56" s="308"/>
      <c r="GJM56" s="308"/>
      <c r="GJN56" s="308"/>
      <c r="GJO56" s="308"/>
      <c r="GJP56" s="308"/>
      <c r="GJQ56" s="308"/>
      <c r="GJR56" s="308"/>
      <c r="GJS56" s="308"/>
      <c r="GJT56" s="308"/>
      <c r="GJU56" s="308"/>
      <c r="GJV56" s="308"/>
      <c r="GJW56" s="308"/>
      <c r="GJX56" s="308"/>
      <c r="GJY56" s="308"/>
      <c r="GJZ56" s="308"/>
      <c r="GKA56" s="308"/>
      <c r="GKB56" s="308"/>
      <c r="GKC56" s="308"/>
      <c r="GKD56" s="308"/>
      <c r="GKE56" s="308"/>
      <c r="GKF56" s="308"/>
      <c r="GKG56" s="308"/>
      <c r="GKH56" s="308"/>
      <c r="GKI56" s="308"/>
      <c r="GKJ56" s="308"/>
      <c r="GKK56" s="308"/>
      <c r="GKL56" s="308"/>
      <c r="GKM56" s="308"/>
      <c r="GKN56" s="308"/>
      <c r="GKO56" s="308"/>
      <c r="GKP56" s="308"/>
      <c r="GKQ56" s="308"/>
      <c r="GKR56" s="308"/>
      <c r="GKS56" s="308"/>
      <c r="GKT56" s="308"/>
      <c r="GKU56" s="308"/>
      <c r="GKV56" s="308"/>
      <c r="GKW56" s="308"/>
      <c r="GKX56" s="308"/>
      <c r="GKY56" s="308"/>
      <c r="GKZ56" s="308"/>
      <c r="GLA56" s="308"/>
      <c r="GLB56" s="308"/>
      <c r="GLC56" s="308"/>
      <c r="GLD56" s="308"/>
      <c r="GLE56" s="308"/>
      <c r="GLF56" s="308"/>
      <c r="GLG56" s="308"/>
      <c r="GLH56" s="308"/>
      <c r="GLI56" s="308"/>
      <c r="GLJ56" s="308"/>
      <c r="GLK56" s="308"/>
      <c r="GLL56" s="308"/>
      <c r="GLM56" s="308"/>
      <c r="GLN56" s="308"/>
      <c r="GLO56" s="308"/>
      <c r="GLP56" s="308"/>
      <c r="GLQ56" s="308"/>
      <c r="GLR56" s="308"/>
      <c r="GLS56" s="308"/>
      <c r="GLT56" s="308"/>
      <c r="GLU56" s="308"/>
      <c r="GLV56" s="308"/>
      <c r="GLW56" s="308"/>
      <c r="GLX56" s="308"/>
      <c r="GLY56" s="308"/>
      <c r="GLZ56" s="308"/>
      <c r="GMA56" s="308"/>
      <c r="GMB56" s="308"/>
      <c r="GMC56" s="308"/>
      <c r="GMD56" s="308"/>
      <c r="GME56" s="308"/>
      <c r="GMF56" s="308"/>
      <c r="GMG56" s="308"/>
      <c r="GMH56" s="308"/>
      <c r="GMI56" s="308"/>
      <c r="GMJ56" s="308"/>
      <c r="GMK56" s="308"/>
      <c r="GML56" s="308"/>
      <c r="GMM56" s="308"/>
      <c r="GMN56" s="308"/>
      <c r="GMO56" s="308"/>
      <c r="GMP56" s="308"/>
      <c r="GMQ56" s="308"/>
      <c r="GMR56" s="308"/>
      <c r="GMS56" s="308"/>
      <c r="GMT56" s="308"/>
      <c r="GMU56" s="308"/>
      <c r="GMV56" s="308"/>
      <c r="GMW56" s="308"/>
      <c r="GMX56" s="308"/>
      <c r="GMY56" s="308"/>
      <c r="GMZ56" s="308"/>
      <c r="GNA56" s="308"/>
      <c r="GNB56" s="308"/>
      <c r="GNC56" s="308"/>
      <c r="GND56" s="308"/>
      <c r="GNE56" s="308"/>
      <c r="GNF56" s="308"/>
      <c r="GNG56" s="308"/>
      <c r="GNH56" s="308"/>
      <c r="GNI56" s="308"/>
      <c r="GNJ56" s="308"/>
      <c r="GNK56" s="308"/>
      <c r="GNL56" s="308"/>
      <c r="GNM56" s="308"/>
      <c r="GNN56" s="308"/>
      <c r="GNO56" s="308"/>
      <c r="GNP56" s="308"/>
      <c r="GNQ56" s="308"/>
      <c r="GNR56" s="308"/>
      <c r="GNS56" s="308"/>
      <c r="GNT56" s="308"/>
      <c r="GNU56" s="308"/>
      <c r="GNV56" s="308"/>
      <c r="GNW56" s="308"/>
      <c r="GNX56" s="308"/>
      <c r="GNY56" s="308"/>
      <c r="GNZ56" s="308"/>
      <c r="GOA56" s="308"/>
      <c r="GOB56" s="308"/>
      <c r="GOC56" s="308"/>
      <c r="GOD56" s="308"/>
      <c r="GOE56" s="308"/>
      <c r="GOF56" s="308"/>
      <c r="GOG56" s="308"/>
      <c r="GOH56" s="308"/>
      <c r="GOI56" s="308"/>
      <c r="GOJ56" s="308"/>
      <c r="GOK56" s="308"/>
      <c r="GOL56" s="308"/>
      <c r="GOM56" s="308"/>
      <c r="GON56" s="308"/>
      <c r="GOO56" s="308"/>
      <c r="GOP56" s="308"/>
      <c r="GOQ56" s="308"/>
      <c r="GOR56" s="308"/>
      <c r="GOS56" s="308"/>
      <c r="GOT56" s="308"/>
      <c r="GOU56" s="308"/>
      <c r="GOV56" s="308"/>
      <c r="GOW56" s="308"/>
      <c r="GOX56" s="308"/>
      <c r="GOY56" s="308"/>
      <c r="GOZ56" s="308"/>
      <c r="GPA56" s="308"/>
      <c r="GPB56" s="308"/>
      <c r="GPC56" s="308"/>
      <c r="GPD56" s="308"/>
      <c r="GPE56" s="308"/>
      <c r="GPF56" s="308"/>
      <c r="GPG56" s="308"/>
      <c r="GPH56" s="308"/>
      <c r="GPI56" s="308"/>
      <c r="GPJ56" s="308"/>
      <c r="GPK56" s="308"/>
      <c r="GPL56" s="308"/>
      <c r="GPM56" s="308"/>
      <c r="GPN56" s="308"/>
      <c r="GPO56" s="308"/>
      <c r="GPP56" s="308"/>
      <c r="GPQ56" s="308"/>
      <c r="GPR56" s="308"/>
      <c r="GPS56" s="308"/>
      <c r="GPT56" s="308"/>
      <c r="GPU56" s="308"/>
      <c r="GPV56" s="308"/>
      <c r="GPW56" s="308"/>
      <c r="GPX56" s="308"/>
      <c r="GPY56" s="308"/>
      <c r="GPZ56" s="308"/>
      <c r="GQA56" s="308"/>
      <c r="GQB56" s="308"/>
      <c r="GQC56" s="308"/>
      <c r="GQD56" s="308"/>
      <c r="GQE56" s="308"/>
      <c r="GQF56" s="308"/>
      <c r="GQG56" s="308"/>
      <c r="GQH56" s="308"/>
      <c r="GQI56" s="308"/>
      <c r="GQJ56" s="308"/>
      <c r="GQK56" s="308"/>
      <c r="GQL56" s="308"/>
      <c r="GQM56" s="308"/>
      <c r="GQN56" s="308"/>
      <c r="GQO56" s="308"/>
      <c r="GQP56" s="308"/>
      <c r="GQQ56" s="308"/>
      <c r="GQR56" s="308"/>
      <c r="GQS56" s="308"/>
      <c r="GQT56" s="308"/>
      <c r="GQU56" s="308"/>
      <c r="GQV56" s="308"/>
      <c r="GQW56" s="308"/>
      <c r="GQX56" s="308"/>
      <c r="GQY56" s="308"/>
      <c r="GQZ56" s="308"/>
      <c r="GRA56" s="308"/>
      <c r="GRB56" s="308"/>
      <c r="GRC56" s="308"/>
      <c r="GRD56" s="308"/>
      <c r="GRE56" s="308"/>
      <c r="GRF56" s="308"/>
      <c r="GRG56" s="308"/>
      <c r="GRH56" s="308"/>
      <c r="GRI56" s="308"/>
      <c r="GRJ56" s="308"/>
      <c r="GRK56" s="308"/>
      <c r="GRL56" s="308"/>
      <c r="GRM56" s="308"/>
      <c r="GRN56" s="308"/>
      <c r="GRO56" s="308"/>
      <c r="GRP56" s="308"/>
      <c r="GRQ56" s="308"/>
      <c r="GRR56" s="308"/>
      <c r="GRS56" s="308"/>
      <c r="GRT56" s="308"/>
      <c r="GRU56" s="308"/>
      <c r="GRV56" s="308"/>
      <c r="GRW56" s="308"/>
      <c r="GRX56" s="308"/>
      <c r="GRY56" s="308"/>
      <c r="GRZ56" s="308"/>
      <c r="GSA56" s="308"/>
      <c r="GSB56" s="308"/>
      <c r="GSC56" s="308"/>
      <c r="GSD56" s="308"/>
      <c r="GSE56" s="308"/>
      <c r="GSF56" s="308"/>
      <c r="GSG56" s="308"/>
      <c r="GSH56" s="308"/>
      <c r="GSI56" s="308"/>
      <c r="GSJ56" s="308"/>
      <c r="GSK56" s="308"/>
      <c r="GSL56" s="308"/>
      <c r="GSM56" s="308"/>
      <c r="GSN56" s="308"/>
      <c r="GSO56" s="308"/>
      <c r="GSP56" s="308"/>
      <c r="GSQ56" s="308"/>
      <c r="GSR56" s="308"/>
      <c r="GSS56" s="308"/>
      <c r="GST56" s="308"/>
      <c r="GSU56" s="308"/>
      <c r="GSV56" s="308"/>
      <c r="GSW56" s="308"/>
      <c r="GSX56" s="308"/>
      <c r="GSY56" s="308"/>
      <c r="GSZ56" s="308"/>
      <c r="GTA56" s="308"/>
      <c r="GTB56" s="308"/>
      <c r="GTC56" s="308"/>
      <c r="GTD56" s="308"/>
      <c r="GTE56" s="308"/>
      <c r="GTF56" s="308"/>
      <c r="GTG56" s="308"/>
      <c r="GTH56" s="308"/>
      <c r="GTI56" s="308"/>
      <c r="GTJ56" s="308"/>
      <c r="GTK56" s="308"/>
      <c r="GTL56" s="308"/>
      <c r="GTM56" s="308"/>
      <c r="GTN56" s="308"/>
      <c r="GTO56" s="308"/>
      <c r="GTP56" s="308"/>
      <c r="GTQ56" s="308"/>
      <c r="GTR56" s="308"/>
      <c r="GTS56" s="308"/>
      <c r="GTT56" s="308"/>
      <c r="GTU56" s="308"/>
      <c r="GTV56" s="308"/>
      <c r="GTW56" s="308"/>
      <c r="GTX56" s="308"/>
      <c r="GTY56" s="308"/>
      <c r="GTZ56" s="308"/>
      <c r="GUA56" s="308"/>
      <c r="GUB56" s="308"/>
      <c r="GUC56" s="308"/>
      <c r="GUD56" s="308"/>
      <c r="GUE56" s="308"/>
      <c r="GUF56" s="308"/>
      <c r="GUG56" s="308"/>
      <c r="GUH56" s="308"/>
      <c r="GUI56" s="308"/>
      <c r="GUJ56" s="308"/>
      <c r="GUK56" s="308"/>
      <c r="GUL56" s="308"/>
      <c r="GUM56" s="308"/>
      <c r="GUN56" s="308"/>
      <c r="GUO56" s="308"/>
      <c r="GUP56" s="308"/>
      <c r="GUQ56" s="308"/>
      <c r="GUR56" s="308"/>
      <c r="GUS56" s="308"/>
      <c r="GUT56" s="308"/>
      <c r="GUU56" s="308"/>
      <c r="GUV56" s="308"/>
      <c r="GUW56" s="308"/>
      <c r="GUX56" s="308"/>
      <c r="GUY56" s="308"/>
      <c r="GUZ56" s="308"/>
      <c r="GVA56" s="308"/>
      <c r="GVB56" s="308"/>
      <c r="GVC56" s="308"/>
      <c r="GVD56" s="308"/>
      <c r="GVE56" s="308"/>
      <c r="GVF56" s="308"/>
      <c r="GVG56" s="308"/>
      <c r="GVH56" s="308"/>
      <c r="GVI56" s="308"/>
      <c r="GVJ56" s="308"/>
      <c r="GVK56" s="308"/>
      <c r="GVL56" s="308"/>
      <c r="GVM56" s="308"/>
      <c r="GVN56" s="308"/>
      <c r="GVO56" s="308"/>
      <c r="GVP56" s="308"/>
      <c r="GVQ56" s="308"/>
      <c r="GVR56" s="308"/>
      <c r="GVS56" s="308"/>
      <c r="GVT56" s="308"/>
      <c r="GVU56" s="308"/>
      <c r="GVV56" s="308"/>
      <c r="GVW56" s="308"/>
      <c r="GVX56" s="308"/>
      <c r="GVY56" s="308"/>
      <c r="GVZ56" s="308"/>
      <c r="GWA56" s="308"/>
      <c r="GWB56" s="308"/>
      <c r="GWC56" s="308"/>
      <c r="GWD56" s="308"/>
      <c r="GWE56" s="308"/>
      <c r="GWF56" s="308"/>
      <c r="GWG56" s="308"/>
      <c r="GWH56" s="308"/>
      <c r="GWI56" s="308"/>
      <c r="GWJ56" s="308"/>
      <c r="GWK56" s="308"/>
      <c r="GWL56" s="308"/>
      <c r="GWM56" s="308"/>
      <c r="GWN56" s="308"/>
      <c r="GWO56" s="308"/>
      <c r="GWP56" s="308"/>
      <c r="GWQ56" s="308"/>
      <c r="GWR56" s="308"/>
      <c r="GWS56" s="308"/>
      <c r="GWT56" s="308"/>
      <c r="GWU56" s="308"/>
      <c r="GWV56" s="308"/>
      <c r="GWW56" s="308"/>
      <c r="GWX56" s="308"/>
      <c r="GWY56" s="308"/>
      <c r="GWZ56" s="308"/>
      <c r="GXA56" s="308"/>
      <c r="GXB56" s="308"/>
      <c r="GXC56" s="308"/>
      <c r="GXD56" s="308"/>
      <c r="GXE56" s="308"/>
      <c r="GXF56" s="308"/>
      <c r="GXG56" s="308"/>
      <c r="GXH56" s="308"/>
      <c r="GXI56" s="308"/>
      <c r="GXJ56" s="308"/>
      <c r="GXK56" s="308"/>
      <c r="GXL56" s="308"/>
      <c r="GXM56" s="308"/>
      <c r="GXN56" s="308"/>
      <c r="GXO56" s="308"/>
      <c r="GXP56" s="308"/>
      <c r="GXQ56" s="308"/>
      <c r="GXR56" s="308"/>
      <c r="GXS56" s="308"/>
      <c r="GXT56" s="308"/>
      <c r="GXU56" s="308"/>
      <c r="GXV56" s="308"/>
      <c r="GXW56" s="308"/>
      <c r="GXX56" s="308"/>
      <c r="GXY56" s="308"/>
      <c r="GXZ56" s="308"/>
      <c r="GYA56" s="308"/>
      <c r="GYB56" s="308"/>
      <c r="GYC56" s="308"/>
      <c r="GYD56" s="308"/>
      <c r="GYE56" s="308"/>
      <c r="GYF56" s="308"/>
      <c r="GYG56" s="308"/>
      <c r="GYH56" s="308"/>
      <c r="GYI56" s="308"/>
      <c r="GYJ56" s="308"/>
      <c r="GYK56" s="308"/>
      <c r="GYL56" s="308"/>
      <c r="GYM56" s="308"/>
      <c r="GYN56" s="308"/>
      <c r="GYO56" s="308"/>
      <c r="GYP56" s="308"/>
      <c r="GYQ56" s="308"/>
      <c r="GYR56" s="308"/>
      <c r="GYS56" s="308"/>
      <c r="GYT56" s="308"/>
      <c r="GYU56" s="308"/>
      <c r="GYV56" s="308"/>
      <c r="GYW56" s="308"/>
      <c r="GYX56" s="308"/>
      <c r="GYY56" s="308"/>
      <c r="GYZ56" s="308"/>
      <c r="GZA56" s="308"/>
      <c r="GZB56" s="308"/>
      <c r="GZC56" s="308"/>
      <c r="GZD56" s="308"/>
      <c r="GZE56" s="308"/>
      <c r="GZF56" s="308"/>
      <c r="GZG56" s="308"/>
      <c r="GZH56" s="308"/>
      <c r="GZI56" s="308"/>
      <c r="GZJ56" s="308"/>
      <c r="GZK56" s="308"/>
      <c r="GZL56" s="308"/>
      <c r="GZM56" s="308"/>
      <c r="GZN56" s="308"/>
      <c r="GZO56" s="308"/>
      <c r="GZP56" s="308"/>
      <c r="GZQ56" s="308"/>
      <c r="GZR56" s="308"/>
      <c r="GZS56" s="308"/>
      <c r="GZT56" s="308"/>
      <c r="GZU56" s="308"/>
      <c r="GZV56" s="308"/>
      <c r="GZW56" s="308"/>
      <c r="GZX56" s="308"/>
      <c r="GZY56" s="308"/>
      <c r="GZZ56" s="308"/>
      <c r="HAA56" s="308"/>
      <c r="HAB56" s="308"/>
      <c r="HAC56" s="308"/>
      <c r="HAD56" s="308"/>
      <c r="HAE56" s="308"/>
      <c r="HAF56" s="308"/>
      <c r="HAG56" s="308"/>
      <c r="HAH56" s="308"/>
      <c r="HAI56" s="308"/>
      <c r="HAJ56" s="308"/>
      <c r="HAK56" s="308"/>
      <c r="HAL56" s="308"/>
      <c r="HAM56" s="308"/>
      <c r="HAN56" s="308"/>
      <c r="HAO56" s="308"/>
      <c r="HAP56" s="308"/>
      <c r="HAQ56" s="308"/>
      <c r="HAR56" s="308"/>
      <c r="HAS56" s="308"/>
      <c r="HAT56" s="308"/>
      <c r="HAU56" s="308"/>
      <c r="HAV56" s="308"/>
      <c r="HAW56" s="308"/>
      <c r="HAX56" s="308"/>
      <c r="HAY56" s="308"/>
      <c r="HAZ56" s="308"/>
      <c r="HBA56" s="308"/>
      <c r="HBB56" s="308"/>
      <c r="HBC56" s="308"/>
      <c r="HBD56" s="308"/>
      <c r="HBE56" s="308"/>
      <c r="HBF56" s="308"/>
      <c r="HBG56" s="308"/>
      <c r="HBH56" s="308"/>
      <c r="HBI56" s="308"/>
      <c r="HBJ56" s="308"/>
      <c r="HBK56" s="308"/>
      <c r="HBL56" s="308"/>
      <c r="HBM56" s="308"/>
      <c r="HBN56" s="308"/>
      <c r="HBO56" s="308"/>
      <c r="HBP56" s="308"/>
      <c r="HBQ56" s="308"/>
      <c r="HBR56" s="308"/>
      <c r="HBS56" s="308"/>
      <c r="HBT56" s="308"/>
      <c r="HBU56" s="308"/>
      <c r="HBV56" s="308"/>
      <c r="HBW56" s="308"/>
      <c r="HBX56" s="308"/>
      <c r="HBY56" s="308"/>
      <c r="HBZ56" s="308"/>
      <c r="HCA56" s="308"/>
      <c r="HCB56" s="308"/>
      <c r="HCC56" s="308"/>
      <c r="HCD56" s="308"/>
      <c r="HCE56" s="308"/>
      <c r="HCF56" s="308"/>
      <c r="HCG56" s="308"/>
      <c r="HCH56" s="308"/>
      <c r="HCI56" s="308"/>
      <c r="HCJ56" s="308"/>
      <c r="HCK56" s="308"/>
      <c r="HCL56" s="308"/>
      <c r="HCM56" s="308"/>
      <c r="HCN56" s="308"/>
      <c r="HCO56" s="308"/>
      <c r="HCP56" s="308"/>
      <c r="HCQ56" s="308"/>
      <c r="HCR56" s="308"/>
      <c r="HCS56" s="308"/>
      <c r="HCT56" s="308"/>
      <c r="HCU56" s="308"/>
      <c r="HCV56" s="308"/>
      <c r="HCW56" s="308"/>
      <c r="HCX56" s="308"/>
      <c r="HCY56" s="308"/>
      <c r="HCZ56" s="308"/>
      <c r="HDA56" s="308"/>
      <c r="HDB56" s="308"/>
      <c r="HDC56" s="308"/>
      <c r="HDD56" s="308"/>
      <c r="HDE56" s="308"/>
      <c r="HDF56" s="308"/>
      <c r="HDG56" s="308"/>
      <c r="HDH56" s="308"/>
      <c r="HDI56" s="308"/>
      <c r="HDJ56" s="308"/>
      <c r="HDK56" s="308"/>
      <c r="HDL56" s="308"/>
      <c r="HDM56" s="308"/>
      <c r="HDN56" s="308"/>
      <c r="HDO56" s="308"/>
      <c r="HDP56" s="308"/>
      <c r="HDQ56" s="308"/>
      <c r="HDR56" s="308"/>
      <c r="HDS56" s="308"/>
      <c r="HDT56" s="308"/>
      <c r="HDU56" s="308"/>
      <c r="HDV56" s="308"/>
      <c r="HDW56" s="308"/>
      <c r="HDX56" s="308"/>
      <c r="HDY56" s="308"/>
      <c r="HDZ56" s="308"/>
      <c r="HEA56" s="308"/>
      <c r="HEB56" s="308"/>
      <c r="HEC56" s="308"/>
      <c r="HED56" s="308"/>
      <c r="HEE56" s="308"/>
      <c r="HEF56" s="308"/>
      <c r="HEG56" s="308"/>
      <c r="HEH56" s="308"/>
      <c r="HEI56" s="308"/>
      <c r="HEJ56" s="308"/>
      <c r="HEK56" s="308"/>
      <c r="HEL56" s="308"/>
      <c r="HEM56" s="308"/>
      <c r="HEN56" s="308"/>
      <c r="HEO56" s="308"/>
      <c r="HEP56" s="308"/>
      <c r="HEQ56" s="308"/>
      <c r="HER56" s="308"/>
      <c r="HES56" s="308"/>
      <c r="HET56" s="308"/>
      <c r="HEU56" s="308"/>
      <c r="HEV56" s="308"/>
      <c r="HEW56" s="308"/>
      <c r="HEX56" s="308"/>
      <c r="HEY56" s="308"/>
      <c r="HEZ56" s="308"/>
      <c r="HFA56" s="308"/>
      <c r="HFB56" s="308"/>
      <c r="HFC56" s="308"/>
      <c r="HFD56" s="308"/>
      <c r="HFE56" s="308"/>
      <c r="HFF56" s="308"/>
      <c r="HFG56" s="308"/>
      <c r="HFH56" s="308"/>
      <c r="HFI56" s="308"/>
      <c r="HFJ56" s="308"/>
      <c r="HFK56" s="308"/>
      <c r="HFL56" s="308"/>
      <c r="HFM56" s="308"/>
      <c r="HFN56" s="308"/>
      <c r="HFO56" s="308"/>
      <c r="HFP56" s="308"/>
      <c r="HFQ56" s="308"/>
      <c r="HFR56" s="308"/>
      <c r="HFS56" s="308"/>
      <c r="HFT56" s="308"/>
      <c r="HFU56" s="308"/>
      <c r="HFV56" s="308"/>
      <c r="HFW56" s="308"/>
      <c r="HFX56" s="308"/>
      <c r="HFY56" s="308"/>
      <c r="HFZ56" s="308"/>
      <c r="HGA56" s="308"/>
      <c r="HGB56" s="308"/>
      <c r="HGC56" s="308"/>
      <c r="HGD56" s="308"/>
      <c r="HGE56" s="308"/>
      <c r="HGF56" s="308"/>
      <c r="HGG56" s="308"/>
      <c r="HGH56" s="308"/>
      <c r="HGI56" s="308"/>
      <c r="HGJ56" s="308"/>
      <c r="HGK56" s="308"/>
      <c r="HGL56" s="308"/>
      <c r="HGM56" s="308"/>
      <c r="HGN56" s="308"/>
      <c r="HGO56" s="308"/>
      <c r="HGP56" s="308"/>
      <c r="HGQ56" s="308"/>
      <c r="HGR56" s="308"/>
      <c r="HGS56" s="308"/>
      <c r="HGT56" s="308"/>
      <c r="HGU56" s="308"/>
      <c r="HGV56" s="308"/>
      <c r="HGW56" s="308"/>
      <c r="HGX56" s="308"/>
      <c r="HGY56" s="308"/>
      <c r="HGZ56" s="308"/>
      <c r="HHA56" s="308"/>
      <c r="HHB56" s="308"/>
      <c r="HHC56" s="308"/>
      <c r="HHD56" s="308"/>
      <c r="HHE56" s="308"/>
      <c r="HHF56" s="308"/>
      <c r="HHG56" s="308"/>
      <c r="HHH56" s="308"/>
      <c r="HHI56" s="308"/>
      <c r="HHJ56" s="308"/>
      <c r="HHK56" s="308"/>
      <c r="HHL56" s="308"/>
      <c r="HHM56" s="308"/>
      <c r="HHN56" s="308"/>
      <c r="HHO56" s="308"/>
      <c r="HHP56" s="308"/>
      <c r="HHQ56" s="308"/>
      <c r="HHR56" s="308"/>
      <c r="HHS56" s="308"/>
      <c r="HHT56" s="308"/>
      <c r="HHU56" s="308"/>
      <c r="HHV56" s="308"/>
      <c r="HHW56" s="308"/>
      <c r="HHX56" s="308"/>
      <c r="HHY56" s="308"/>
      <c r="HHZ56" s="308"/>
      <c r="HIA56" s="308"/>
      <c r="HIB56" s="308"/>
      <c r="HIC56" s="308"/>
      <c r="HID56" s="308"/>
      <c r="HIE56" s="308"/>
      <c r="HIF56" s="308"/>
      <c r="HIG56" s="308"/>
      <c r="HIH56" s="308"/>
      <c r="HII56" s="308"/>
      <c r="HIJ56" s="308"/>
      <c r="HIK56" s="308"/>
      <c r="HIL56" s="308"/>
      <c r="HIM56" s="308"/>
      <c r="HIN56" s="308"/>
      <c r="HIO56" s="308"/>
      <c r="HIP56" s="308"/>
      <c r="HIQ56" s="308"/>
      <c r="HIR56" s="308"/>
      <c r="HIS56" s="308"/>
      <c r="HIT56" s="308"/>
      <c r="HIU56" s="308"/>
      <c r="HIV56" s="308"/>
      <c r="HIW56" s="308"/>
      <c r="HIX56" s="308"/>
      <c r="HIY56" s="308"/>
      <c r="HIZ56" s="308"/>
      <c r="HJA56" s="308"/>
      <c r="HJB56" s="308"/>
      <c r="HJC56" s="308"/>
      <c r="HJD56" s="308"/>
      <c r="HJE56" s="308"/>
      <c r="HJF56" s="308"/>
      <c r="HJG56" s="308"/>
      <c r="HJH56" s="308"/>
      <c r="HJI56" s="308"/>
      <c r="HJJ56" s="308"/>
      <c r="HJK56" s="308"/>
      <c r="HJL56" s="308"/>
      <c r="HJM56" s="308"/>
      <c r="HJN56" s="308"/>
      <c r="HJO56" s="308"/>
      <c r="HJP56" s="308"/>
      <c r="HJQ56" s="308"/>
      <c r="HJR56" s="308"/>
      <c r="HJS56" s="308"/>
      <c r="HJT56" s="308"/>
      <c r="HJU56" s="308"/>
      <c r="HJV56" s="308"/>
      <c r="HJW56" s="308"/>
      <c r="HJX56" s="308"/>
      <c r="HJY56" s="308"/>
      <c r="HJZ56" s="308"/>
      <c r="HKA56" s="308"/>
      <c r="HKB56" s="308"/>
      <c r="HKC56" s="308"/>
      <c r="HKD56" s="308"/>
      <c r="HKE56" s="308"/>
      <c r="HKF56" s="308"/>
      <c r="HKG56" s="308"/>
      <c r="HKH56" s="308"/>
      <c r="HKI56" s="308"/>
      <c r="HKJ56" s="308"/>
      <c r="HKK56" s="308"/>
      <c r="HKL56" s="308"/>
      <c r="HKM56" s="308"/>
      <c r="HKN56" s="308"/>
      <c r="HKO56" s="308"/>
      <c r="HKP56" s="308"/>
      <c r="HKQ56" s="308"/>
      <c r="HKR56" s="308"/>
      <c r="HKS56" s="308"/>
      <c r="HKT56" s="308"/>
      <c r="HKU56" s="308"/>
      <c r="HKV56" s="308"/>
      <c r="HKW56" s="308"/>
      <c r="HKX56" s="308"/>
      <c r="HKY56" s="308"/>
      <c r="HKZ56" s="308"/>
      <c r="HLA56" s="308"/>
      <c r="HLB56" s="308"/>
      <c r="HLC56" s="308"/>
      <c r="HLD56" s="308"/>
      <c r="HLE56" s="308"/>
      <c r="HLF56" s="308"/>
      <c r="HLG56" s="308"/>
      <c r="HLH56" s="308"/>
      <c r="HLI56" s="308"/>
      <c r="HLJ56" s="308"/>
      <c r="HLK56" s="308"/>
      <c r="HLL56" s="308"/>
      <c r="HLM56" s="308"/>
      <c r="HLN56" s="308"/>
      <c r="HLO56" s="308"/>
      <c r="HLP56" s="308"/>
      <c r="HLQ56" s="308"/>
      <c r="HLR56" s="308"/>
      <c r="HLS56" s="308"/>
      <c r="HLT56" s="308"/>
      <c r="HLU56" s="308"/>
      <c r="HLV56" s="308"/>
      <c r="HLW56" s="308"/>
      <c r="HLX56" s="308"/>
      <c r="HLY56" s="308"/>
      <c r="HLZ56" s="308"/>
      <c r="HMA56" s="308"/>
      <c r="HMB56" s="308"/>
      <c r="HMC56" s="308"/>
      <c r="HMD56" s="308"/>
      <c r="HME56" s="308"/>
      <c r="HMF56" s="308"/>
      <c r="HMG56" s="308"/>
      <c r="HMH56" s="308"/>
      <c r="HMI56" s="308"/>
      <c r="HMJ56" s="308"/>
      <c r="HMK56" s="308"/>
      <c r="HML56" s="308"/>
      <c r="HMM56" s="308"/>
      <c r="HMN56" s="308"/>
      <c r="HMO56" s="308"/>
      <c r="HMP56" s="308"/>
      <c r="HMQ56" s="308"/>
      <c r="HMR56" s="308"/>
      <c r="HMS56" s="308"/>
      <c r="HMT56" s="308"/>
      <c r="HMU56" s="308"/>
      <c r="HMV56" s="308"/>
      <c r="HMW56" s="308"/>
      <c r="HMX56" s="308"/>
      <c r="HMY56" s="308"/>
      <c r="HMZ56" s="308"/>
      <c r="HNA56" s="308"/>
      <c r="HNB56" s="308"/>
      <c r="HNC56" s="308"/>
      <c r="HND56" s="308"/>
      <c r="HNE56" s="308"/>
      <c r="HNF56" s="308"/>
      <c r="HNG56" s="308"/>
      <c r="HNH56" s="308"/>
      <c r="HNI56" s="308"/>
      <c r="HNJ56" s="308"/>
      <c r="HNK56" s="308"/>
      <c r="HNL56" s="308"/>
      <c r="HNM56" s="308"/>
      <c r="HNN56" s="308"/>
      <c r="HNO56" s="308"/>
      <c r="HNP56" s="308"/>
      <c r="HNQ56" s="308"/>
      <c r="HNR56" s="308"/>
      <c r="HNS56" s="308"/>
      <c r="HNT56" s="308"/>
      <c r="HNU56" s="308"/>
      <c r="HNV56" s="308"/>
      <c r="HNW56" s="308"/>
      <c r="HNX56" s="308"/>
      <c r="HNY56" s="308"/>
      <c r="HNZ56" s="308"/>
      <c r="HOA56" s="308"/>
      <c r="HOB56" s="308"/>
      <c r="HOC56" s="308"/>
      <c r="HOD56" s="308"/>
      <c r="HOE56" s="308"/>
      <c r="HOF56" s="308"/>
      <c r="HOG56" s="308"/>
      <c r="HOH56" s="308"/>
      <c r="HOI56" s="308"/>
      <c r="HOJ56" s="308"/>
      <c r="HOK56" s="308"/>
      <c r="HOL56" s="308"/>
      <c r="HOM56" s="308"/>
      <c r="HON56" s="308"/>
      <c r="HOO56" s="308"/>
      <c r="HOP56" s="308"/>
      <c r="HOQ56" s="308"/>
      <c r="HOR56" s="308"/>
      <c r="HOS56" s="308"/>
      <c r="HOT56" s="308"/>
      <c r="HOU56" s="308"/>
      <c r="HOV56" s="308"/>
      <c r="HOW56" s="308"/>
      <c r="HOX56" s="308"/>
      <c r="HOY56" s="308"/>
      <c r="HOZ56" s="308"/>
      <c r="HPA56" s="308"/>
      <c r="HPB56" s="308"/>
      <c r="HPC56" s="308"/>
      <c r="HPD56" s="308"/>
      <c r="HPE56" s="308"/>
      <c r="HPF56" s="308"/>
      <c r="HPG56" s="308"/>
      <c r="HPH56" s="308"/>
      <c r="HPI56" s="308"/>
      <c r="HPJ56" s="308"/>
      <c r="HPK56" s="308"/>
      <c r="HPL56" s="308"/>
      <c r="HPM56" s="308"/>
      <c r="HPN56" s="308"/>
      <c r="HPO56" s="308"/>
      <c r="HPP56" s="308"/>
      <c r="HPQ56" s="308"/>
      <c r="HPR56" s="308"/>
      <c r="HPS56" s="308"/>
      <c r="HPT56" s="308"/>
      <c r="HPU56" s="308"/>
      <c r="HPV56" s="308"/>
      <c r="HPW56" s="308"/>
      <c r="HPX56" s="308"/>
      <c r="HPY56" s="308"/>
      <c r="HPZ56" s="308"/>
      <c r="HQA56" s="308"/>
      <c r="HQB56" s="308"/>
      <c r="HQC56" s="308"/>
      <c r="HQD56" s="308"/>
      <c r="HQE56" s="308"/>
      <c r="HQF56" s="308"/>
      <c r="HQG56" s="308"/>
      <c r="HQH56" s="308"/>
      <c r="HQI56" s="308"/>
      <c r="HQJ56" s="308"/>
      <c r="HQK56" s="308"/>
      <c r="HQL56" s="308"/>
      <c r="HQM56" s="308"/>
      <c r="HQN56" s="308"/>
      <c r="HQO56" s="308"/>
      <c r="HQP56" s="308"/>
      <c r="HQQ56" s="308"/>
      <c r="HQR56" s="308"/>
      <c r="HQS56" s="308"/>
      <c r="HQT56" s="308"/>
      <c r="HQU56" s="308"/>
      <c r="HQV56" s="308"/>
      <c r="HQW56" s="308"/>
      <c r="HQX56" s="308"/>
      <c r="HQY56" s="308"/>
      <c r="HQZ56" s="308"/>
      <c r="HRA56" s="308"/>
      <c r="HRB56" s="308"/>
      <c r="HRC56" s="308"/>
      <c r="HRD56" s="308"/>
      <c r="HRE56" s="308"/>
      <c r="HRF56" s="308"/>
      <c r="HRG56" s="308"/>
      <c r="HRH56" s="308"/>
      <c r="HRI56" s="308"/>
      <c r="HRJ56" s="308"/>
      <c r="HRK56" s="308"/>
      <c r="HRL56" s="308"/>
      <c r="HRM56" s="308"/>
      <c r="HRN56" s="308"/>
      <c r="HRO56" s="308"/>
      <c r="HRP56" s="308"/>
      <c r="HRQ56" s="308"/>
      <c r="HRR56" s="308"/>
      <c r="HRS56" s="308"/>
      <c r="HRT56" s="308"/>
      <c r="HRU56" s="308"/>
      <c r="HRV56" s="308"/>
      <c r="HRW56" s="308"/>
      <c r="HRX56" s="308"/>
      <c r="HRY56" s="308"/>
      <c r="HRZ56" s="308"/>
      <c r="HSA56" s="308"/>
      <c r="HSB56" s="308"/>
      <c r="HSC56" s="308"/>
      <c r="HSD56" s="308"/>
      <c r="HSE56" s="308"/>
      <c r="HSF56" s="308"/>
      <c r="HSG56" s="308"/>
      <c r="HSH56" s="308"/>
      <c r="HSI56" s="308"/>
      <c r="HSJ56" s="308"/>
      <c r="HSK56" s="308"/>
      <c r="HSL56" s="308"/>
      <c r="HSM56" s="308"/>
      <c r="HSN56" s="308"/>
      <c r="HSO56" s="308"/>
      <c r="HSP56" s="308"/>
      <c r="HSQ56" s="308"/>
      <c r="HSR56" s="308"/>
      <c r="HSS56" s="308"/>
      <c r="HST56" s="308"/>
      <c r="HSU56" s="308"/>
      <c r="HSV56" s="308"/>
      <c r="HSW56" s="308"/>
      <c r="HSX56" s="308"/>
      <c r="HSY56" s="308"/>
      <c r="HSZ56" s="308"/>
      <c r="HTA56" s="308"/>
      <c r="HTB56" s="308"/>
      <c r="HTC56" s="308"/>
      <c r="HTD56" s="308"/>
      <c r="HTE56" s="308"/>
      <c r="HTF56" s="308"/>
      <c r="HTG56" s="308"/>
      <c r="HTH56" s="308"/>
      <c r="HTI56" s="308"/>
      <c r="HTJ56" s="308"/>
      <c r="HTK56" s="308"/>
      <c r="HTL56" s="308"/>
      <c r="HTM56" s="308"/>
      <c r="HTN56" s="308"/>
      <c r="HTO56" s="308"/>
      <c r="HTP56" s="308"/>
      <c r="HTQ56" s="308"/>
      <c r="HTR56" s="308"/>
      <c r="HTS56" s="308"/>
      <c r="HTT56" s="308"/>
      <c r="HTU56" s="308"/>
      <c r="HTV56" s="308"/>
      <c r="HTW56" s="308"/>
      <c r="HTX56" s="308"/>
      <c r="HTY56" s="308"/>
      <c r="HTZ56" s="308"/>
      <c r="HUA56" s="308"/>
      <c r="HUB56" s="308"/>
      <c r="HUC56" s="308"/>
      <c r="HUD56" s="308"/>
      <c r="HUE56" s="308"/>
      <c r="HUF56" s="308"/>
      <c r="HUG56" s="308"/>
      <c r="HUH56" s="308"/>
      <c r="HUI56" s="308"/>
      <c r="HUJ56" s="308"/>
      <c r="HUK56" s="308"/>
      <c r="HUL56" s="308"/>
      <c r="HUM56" s="308"/>
      <c r="HUN56" s="308"/>
      <c r="HUO56" s="308"/>
      <c r="HUP56" s="308"/>
      <c r="HUQ56" s="308"/>
      <c r="HUR56" s="308"/>
      <c r="HUS56" s="308"/>
      <c r="HUT56" s="308"/>
      <c r="HUU56" s="308"/>
      <c r="HUV56" s="308"/>
      <c r="HUW56" s="308"/>
      <c r="HUX56" s="308"/>
      <c r="HUY56" s="308"/>
      <c r="HUZ56" s="308"/>
      <c r="HVA56" s="308"/>
      <c r="HVB56" s="308"/>
      <c r="HVC56" s="308"/>
      <c r="HVD56" s="308"/>
      <c r="HVE56" s="308"/>
      <c r="HVF56" s="308"/>
      <c r="HVG56" s="308"/>
      <c r="HVH56" s="308"/>
      <c r="HVI56" s="308"/>
      <c r="HVJ56" s="308"/>
      <c r="HVK56" s="308"/>
      <c r="HVL56" s="308"/>
      <c r="HVM56" s="308"/>
      <c r="HVN56" s="308"/>
      <c r="HVO56" s="308"/>
      <c r="HVP56" s="308"/>
      <c r="HVQ56" s="308"/>
      <c r="HVR56" s="308"/>
      <c r="HVS56" s="308"/>
      <c r="HVT56" s="308"/>
      <c r="HVU56" s="308"/>
      <c r="HVV56" s="308"/>
      <c r="HVW56" s="308"/>
      <c r="HVX56" s="308"/>
      <c r="HVY56" s="308"/>
      <c r="HVZ56" s="308"/>
      <c r="HWA56" s="308"/>
      <c r="HWB56" s="308"/>
      <c r="HWC56" s="308"/>
      <c r="HWD56" s="308"/>
      <c r="HWE56" s="308"/>
      <c r="HWF56" s="308"/>
      <c r="HWG56" s="308"/>
      <c r="HWH56" s="308"/>
      <c r="HWI56" s="308"/>
      <c r="HWJ56" s="308"/>
      <c r="HWK56" s="308"/>
      <c r="HWL56" s="308"/>
      <c r="HWM56" s="308"/>
      <c r="HWN56" s="308"/>
      <c r="HWO56" s="308"/>
      <c r="HWP56" s="308"/>
      <c r="HWQ56" s="308"/>
      <c r="HWR56" s="308"/>
      <c r="HWS56" s="308"/>
      <c r="HWT56" s="308"/>
      <c r="HWU56" s="308"/>
      <c r="HWV56" s="308"/>
      <c r="HWW56" s="308"/>
      <c r="HWX56" s="308"/>
      <c r="HWY56" s="308"/>
      <c r="HWZ56" s="308"/>
      <c r="HXA56" s="308"/>
      <c r="HXB56" s="308"/>
      <c r="HXC56" s="308"/>
      <c r="HXD56" s="308"/>
      <c r="HXE56" s="308"/>
      <c r="HXF56" s="308"/>
      <c r="HXG56" s="308"/>
      <c r="HXH56" s="308"/>
      <c r="HXI56" s="308"/>
      <c r="HXJ56" s="308"/>
      <c r="HXK56" s="308"/>
      <c r="HXL56" s="308"/>
      <c r="HXM56" s="308"/>
      <c r="HXN56" s="308"/>
      <c r="HXO56" s="308"/>
      <c r="HXP56" s="308"/>
      <c r="HXQ56" s="308"/>
      <c r="HXR56" s="308"/>
      <c r="HXS56" s="308"/>
      <c r="HXT56" s="308"/>
      <c r="HXU56" s="308"/>
      <c r="HXV56" s="308"/>
      <c r="HXW56" s="308"/>
      <c r="HXX56" s="308"/>
      <c r="HXY56" s="308"/>
      <c r="HXZ56" s="308"/>
      <c r="HYA56" s="308"/>
      <c r="HYB56" s="308"/>
      <c r="HYC56" s="308"/>
      <c r="HYD56" s="308"/>
      <c r="HYE56" s="308"/>
      <c r="HYF56" s="308"/>
      <c r="HYG56" s="308"/>
      <c r="HYH56" s="308"/>
      <c r="HYI56" s="308"/>
      <c r="HYJ56" s="308"/>
      <c r="HYK56" s="308"/>
      <c r="HYL56" s="308"/>
      <c r="HYM56" s="308"/>
      <c r="HYN56" s="308"/>
      <c r="HYO56" s="308"/>
      <c r="HYP56" s="308"/>
      <c r="HYQ56" s="308"/>
      <c r="HYR56" s="308"/>
      <c r="HYS56" s="308"/>
      <c r="HYT56" s="308"/>
      <c r="HYU56" s="308"/>
      <c r="HYV56" s="308"/>
      <c r="HYW56" s="308"/>
      <c r="HYX56" s="308"/>
      <c r="HYY56" s="308"/>
      <c r="HYZ56" s="308"/>
      <c r="HZA56" s="308"/>
      <c r="HZB56" s="308"/>
      <c r="HZC56" s="308"/>
      <c r="HZD56" s="308"/>
      <c r="HZE56" s="308"/>
      <c r="HZF56" s="308"/>
      <c r="HZG56" s="308"/>
      <c r="HZH56" s="308"/>
      <c r="HZI56" s="308"/>
      <c r="HZJ56" s="308"/>
      <c r="HZK56" s="308"/>
      <c r="HZL56" s="308"/>
      <c r="HZM56" s="308"/>
      <c r="HZN56" s="308"/>
      <c r="HZO56" s="308"/>
      <c r="HZP56" s="308"/>
      <c r="HZQ56" s="308"/>
      <c r="HZR56" s="308"/>
      <c r="HZS56" s="308"/>
      <c r="HZT56" s="308"/>
      <c r="HZU56" s="308"/>
      <c r="HZV56" s="308"/>
      <c r="HZW56" s="308"/>
      <c r="HZX56" s="308"/>
      <c r="HZY56" s="308"/>
      <c r="HZZ56" s="308"/>
      <c r="IAA56" s="308"/>
      <c r="IAB56" s="308"/>
      <c r="IAC56" s="308"/>
      <c r="IAD56" s="308"/>
      <c r="IAE56" s="308"/>
      <c r="IAF56" s="308"/>
      <c r="IAG56" s="308"/>
      <c r="IAH56" s="308"/>
      <c r="IAI56" s="308"/>
      <c r="IAJ56" s="308"/>
      <c r="IAK56" s="308"/>
      <c r="IAL56" s="308"/>
      <c r="IAM56" s="308"/>
      <c r="IAN56" s="308"/>
      <c r="IAO56" s="308"/>
      <c r="IAP56" s="308"/>
      <c r="IAQ56" s="308"/>
      <c r="IAR56" s="308"/>
      <c r="IAS56" s="308"/>
      <c r="IAT56" s="308"/>
      <c r="IAU56" s="308"/>
      <c r="IAV56" s="308"/>
      <c r="IAW56" s="308"/>
      <c r="IAX56" s="308"/>
      <c r="IAY56" s="308"/>
      <c r="IAZ56" s="308"/>
      <c r="IBA56" s="308"/>
      <c r="IBB56" s="308"/>
      <c r="IBC56" s="308"/>
      <c r="IBD56" s="308"/>
      <c r="IBE56" s="308"/>
      <c r="IBF56" s="308"/>
      <c r="IBG56" s="308"/>
      <c r="IBH56" s="308"/>
      <c r="IBI56" s="308"/>
      <c r="IBJ56" s="308"/>
      <c r="IBK56" s="308"/>
      <c r="IBL56" s="308"/>
      <c r="IBM56" s="308"/>
      <c r="IBN56" s="308"/>
      <c r="IBO56" s="308"/>
      <c r="IBP56" s="308"/>
      <c r="IBQ56" s="308"/>
      <c r="IBR56" s="308"/>
      <c r="IBS56" s="308"/>
      <c r="IBT56" s="308"/>
      <c r="IBU56" s="308"/>
      <c r="IBV56" s="308"/>
      <c r="IBW56" s="308"/>
      <c r="IBX56" s="308"/>
      <c r="IBY56" s="308"/>
      <c r="IBZ56" s="308"/>
      <c r="ICA56" s="308"/>
      <c r="ICB56" s="308"/>
      <c r="ICC56" s="308"/>
      <c r="ICD56" s="308"/>
      <c r="ICE56" s="308"/>
      <c r="ICF56" s="308"/>
      <c r="ICG56" s="308"/>
      <c r="ICH56" s="308"/>
      <c r="ICI56" s="308"/>
      <c r="ICJ56" s="308"/>
      <c r="ICK56" s="308"/>
      <c r="ICL56" s="308"/>
      <c r="ICM56" s="308"/>
      <c r="ICN56" s="308"/>
      <c r="ICO56" s="308"/>
      <c r="ICP56" s="308"/>
      <c r="ICQ56" s="308"/>
      <c r="ICR56" s="308"/>
      <c r="ICS56" s="308"/>
      <c r="ICT56" s="308"/>
      <c r="ICU56" s="308"/>
      <c r="ICV56" s="308"/>
      <c r="ICW56" s="308"/>
      <c r="ICX56" s="308"/>
      <c r="ICY56" s="308"/>
      <c r="ICZ56" s="308"/>
      <c r="IDA56" s="308"/>
      <c r="IDB56" s="308"/>
      <c r="IDC56" s="308"/>
      <c r="IDD56" s="308"/>
      <c r="IDE56" s="308"/>
      <c r="IDF56" s="308"/>
      <c r="IDG56" s="308"/>
      <c r="IDH56" s="308"/>
      <c r="IDI56" s="308"/>
      <c r="IDJ56" s="308"/>
      <c r="IDK56" s="308"/>
      <c r="IDL56" s="308"/>
      <c r="IDM56" s="308"/>
      <c r="IDN56" s="308"/>
      <c r="IDO56" s="308"/>
      <c r="IDP56" s="308"/>
      <c r="IDQ56" s="308"/>
      <c r="IDR56" s="308"/>
      <c r="IDS56" s="308"/>
      <c r="IDT56" s="308"/>
      <c r="IDU56" s="308"/>
      <c r="IDV56" s="308"/>
      <c r="IDW56" s="308"/>
      <c r="IDX56" s="308"/>
      <c r="IDY56" s="308"/>
      <c r="IDZ56" s="308"/>
      <c r="IEA56" s="308"/>
      <c r="IEB56" s="308"/>
      <c r="IEC56" s="308"/>
      <c r="IED56" s="308"/>
      <c r="IEE56" s="308"/>
      <c r="IEF56" s="308"/>
      <c r="IEG56" s="308"/>
      <c r="IEH56" s="308"/>
      <c r="IEI56" s="308"/>
      <c r="IEJ56" s="308"/>
      <c r="IEK56" s="308"/>
      <c r="IEL56" s="308"/>
      <c r="IEM56" s="308"/>
      <c r="IEN56" s="308"/>
      <c r="IEO56" s="308"/>
      <c r="IEP56" s="308"/>
      <c r="IEQ56" s="308"/>
      <c r="IER56" s="308"/>
      <c r="IES56" s="308"/>
      <c r="IET56" s="308"/>
      <c r="IEU56" s="308"/>
      <c r="IEV56" s="308"/>
      <c r="IEW56" s="308"/>
      <c r="IEX56" s="308"/>
      <c r="IEY56" s="308"/>
      <c r="IEZ56" s="308"/>
      <c r="IFA56" s="308"/>
      <c r="IFB56" s="308"/>
      <c r="IFC56" s="308"/>
      <c r="IFD56" s="308"/>
      <c r="IFE56" s="308"/>
      <c r="IFF56" s="308"/>
      <c r="IFG56" s="308"/>
      <c r="IFH56" s="308"/>
      <c r="IFI56" s="308"/>
      <c r="IFJ56" s="308"/>
      <c r="IFK56" s="308"/>
      <c r="IFL56" s="308"/>
      <c r="IFM56" s="308"/>
      <c r="IFN56" s="308"/>
      <c r="IFO56" s="308"/>
      <c r="IFP56" s="308"/>
      <c r="IFQ56" s="308"/>
      <c r="IFR56" s="308"/>
      <c r="IFS56" s="308"/>
      <c r="IFT56" s="308"/>
      <c r="IFU56" s="308"/>
      <c r="IFV56" s="308"/>
      <c r="IFW56" s="308"/>
      <c r="IFX56" s="308"/>
      <c r="IFY56" s="308"/>
      <c r="IFZ56" s="308"/>
      <c r="IGA56" s="308"/>
      <c r="IGB56" s="308"/>
      <c r="IGC56" s="308"/>
      <c r="IGD56" s="308"/>
      <c r="IGE56" s="308"/>
      <c r="IGF56" s="308"/>
      <c r="IGG56" s="308"/>
      <c r="IGH56" s="308"/>
      <c r="IGI56" s="308"/>
      <c r="IGJ56" s="308"/>
      <c r="IGK56" s="308"/>
      <c r="IGL56" s="308"/>
      <c r="IGM56" s="308"/>
      <c r="IGN56" s="308"/>
      <c r="IGO56" s="308"/>
      <c r="IGP56" s="308"/>
      <c r="IGQ56" s="308"/>
      <c r="IGR56" s="308"/>
      <c r="IGS56" s="308"/>
      <c r="IGT56" s="308"/>
      <c r="IGU56" s="308"/>
      <c r="IGV56" s="308"/>
      <c r="IGW56" s="308"/>
      <c r="IGX56" s="308"/>
      <c r="IGY56" s="308"/>
      <c r="IGZ56" s="308"/>
      <c r="IHA56" s="308"/>
      <c r="IHB56" s="308"/>
      <c r="IHC56" s="308"/>
      <c r="IHD56" s="308"/>
      <c r="IHE56" s="308"/>
      <c r="IHF56" s="308"/>
      <c r="IHG56" s="308"/>
      <c r="IHH56" s="308"/>
      <c r="IHI56" s="308"/>
      <c r="IHJ56" s="308"/>
      <c r="IHK56" s="308"/>
      <c r="IHL56" s="308"/>
      <c r="IHM56" s="308"/>
      <c r="IHN56" s="308"/>
      <c r="IHO56" s="308"/>
      <c r="IHP56" s="308"/>
      <c r="IHQ56" s="308"/>
      <c r="IHR56" s="308"/>
      <c r="IHS56" s="308"/>
      <c r="IHT56" s="308"/>
      <c r="IHU56" s="308"/>
      <c r="IHV56" s="308"/>
      <c r="IHW56" s="308"/>
      <c r="IHX56" s="308"/>
      <c r="IHY56" s="308"/>
      <c r="IHZ56" s="308"/>
      <c r="IIA56" s="308"/>
      <c r="IIB56" s="308"/>
      <c r="IIC56" s="308"/>
      <c r="IID56" s="308"/>
      <c r="IIE56" s="308"/>
      <c r="IIF56" s="308"/>
      <c r="IIG56" s="308"/>
      <c r="IIH56" s="308"/>
      <c r="III56" s="308"/>
      <c r="IIJ56" s="308"/>
      <c r="IIK56" s="308"/>
      <c r="IIL56" s="308"/>
      <c r="IIM56" s="308"/>
      <c r="IIN56" s="308"/>
      <c r="IIO56" s="308"/>
      <c r="IIP56" s="308"/>
      <c r="IIQ56" s="308"/>
      <c r="IIR56" s="308"/>
      <c r="IIS56" s="308"/>
      <c r="IIT56" s="308"/>
      <c r="IIU56" s="308"/>
      <c r="IIV56" s="308"/>
      <c r="IIW56" s="308"/>
      <c r="IIX56" s="308"/>
      <c r="IIY56" s="308"/>
      <c r="IIZ56" s="308"/>
      <c r="IJA56" s="308"/>
      <c r="IJB56" s="308"/>
      <c r="IJC56" s="308"/>
      <c r="IJD56" s="308"/>
      <c r="IJE56" s="308"/>
      <c r="IJF56" s="308"/>
      <c r="IJG56" s="308"/>
      <c r="IJH56" s="308"/>
      <c r="IJI56" s="308"/>
      <c r="IJJ56" s="308"/>
      <c r="IJK56" s="308"/>
      <c r="IJL56" s="308"/>
      <c r="IJM56" s="308"/>
      <c r="IJN56" s="308"/>
      <c r="IJO56" s="308"/>
      <c r="IJP56" s="308"/>
      <c r="IJQ56" s="308"/>
      <c r="IJR56" s="308"/>
      <c r="IJS56" s="308"/>
      <c r="IJT56" s="308"/>
      <c r="IJU56" s="308"/>
      <c r="IJV56" s="308"/>
      <c r="IJW56" s="308"/>
      <c r="IJX56" s="308"/>
      <c r="IJY56" s="308"/>
      <c r="IJZ56" s="308"/>
      <c r="IKA56" s="308"/>
      <c r="IKB56" s="308"/>
      <c r="IKC56" s="308"/>
      <c r="IKD56" s="308"/>
      <c r="IKE56" s="308"/>
      <c r="IKF56" s="308"/>
      <c r="IKG56" s="308"/>
      <c r="IKH56" s="308"/>
      <c r="IKI56" s="308"/>
      <c r="IKJ56" s="308"/>
      <c r="IKK56" s="308"/>
      <c r="IKL56" s="308"/>
      <c r="IKM56" s="308"/>
      <c r="IKN56" s="308"/>
      <c r="IKO56" s="308"/>
      <c r="IKP56" s="308"/>
      <c r="IKQ56" s="308"/>
      <c r="IKR56" s="308"/>
      <c r="IKS56" s="308"/>
      <c r="IKT56" s="308"/>
      <c r="IKU56" s="308"/>
      <c r="IKV56" s="308"/>
      <c r="IKW56" s="308"/>
      <c r="IKX56" s="308"/>
      <c r="IKY56" s="308"/>
      <c r="IKZ56" s="308"/>
      <c r="ILA56" s="308"/>
      <c r="ILB56" s="308"/>
      <c r="ILC56" s="308"/>
      <c r="ILD56" s="308"/>
      <c r="ILE56" s="308"/>
      <c r="ILF56" s="308"/>
      <c r="ILG56" s="308"/>
      <c r="ILH56" s="308"/>
      <c r="ILI56" s="308"/>
      <c r="ILJ56" s="308"/>
      <c r="ILK56" s="308"/>
      <c r="ILL56" s="308"/>
      <c r="ILM56" s="308"/>
      <c r="ILN56" s="308"/>
      <c r="ILO56" s="308"/>
      <c r="ILP56" s="308"/>
      <c r="ILQ56" s="308"/>
      <c r="ILR56" s="308"/>
      <c r="ILS56" s="308"/>
      <c r="ILT56" s="308"/>
      <c r="ILU56" s="308"/>
      <c r="ILV56" s="308"/>
      <c r="ILW56" s="308"/>
      <c r="ILX56" s="308"/>
      <c r="ILY56" s="308"/>
      <c r="ILZ56" s="308"/>
      <c r="IMA56" s="308"/>
      <c r="IMB56" s="308"/>
      <c r="IMC56" s="308"/>
      <c r="IMD56" s="308"/>
      <c r="IME56" s="308"/>
      <c r="IMF56" s="308"/>
      <c r="IMG56" s="308"/>
      <c r="IMH56" s="308"/>
      <c r="IMI56" s="308"/>
      <c r="IMJ56" s="308"/>
      <c r="IMK56" s="308"/>
      <c r="IML56" s="308"/>
      <c r="IMM56" s="308"/>
      <c r="IMN56" s="308"/>
      <c r="IMO56" s="308"/>
      <c r="IMP56" s="308"/>
      <c r="IMQ56" s="308"/>
      <c r="IMR56" s="308"/>
      <c r="IMS56" s="308"/>
      <c r="IMT56" s="308"/>
      <c r="IMU56" s="308"/>
      <c r="IMV56" s="308"/>
      <c r="IMW56" s="308"/>
      <c r="IMX56" s="308"/>
      <c r="IMY56" s="308"/>
      <c r="IMZ56" s="308"/>
      <c r="INA56" s="308"/>
      <c r="INB56" s="308"/>
      <c r="INC56" s="308"/>
      <c r="IND56" s="308"/>
      <c r="INE56" s="308"/>
      <c r="INF56" s="308"/>
      <c r="ING56" s="308"/>
      <c r="INH56" s="308"/>
      <c r="INI56" s="308"/>
      <c r="INJ56" s="308"/>
      <c r="INK56" s="308"/>
      <c r="INL56" s="308"/>
      <c r="INM56" s="308"/>
      <c r="INN56" s="308"/>
      <c r="INO56" s="308"/>
      <c r="INP56" s="308"/>
      <c r="INQ56" s="308"/>
      <c r="INR56" s="308"/>
      <c r="INS56" s="308"/>
      <c r="INT56" s="308"/>
      <c r="INU56" s="308"/>
      <c r="INV56" s="308"/>
      <c r="INW56" s="308"/>
      <c r="INX56" s="308"/>
      <c r="INY56" s="308"/>
      <c r="INZ56" s="308"/>
      <c r="IOA56" s="308"/>
      <c r="IOB56" s="308"/>
      <c r="IOC56" s="308"/>
      <c r="IOD56" s="308"/>
      <c r="IOE56" s="308"/>
      <c r="IOF56" s="308"/>
      <c r="IOG56" s="308"/>
      <c r="IOH56" s="308"/>
      <c r="IOI56" s="308"/>
      <c r="IOJ56" s="308"/>
      <c r="IOK56" s="308"/>
      <c r="IOL56" s="308"/>
      <c r="IOM56" s="308"/>
      <c r="ION56" s="308"/>
      <c r="IOO56" s="308"/>
      <c r="IOP56" s="308"/>
      <c r="IOQ56" s="308"/>
      <c r="IOR56" s="308"/>
      <c r="IOS56" s="308"/>
      <c r="IOT56" s="308"/>
      <c r="IOU56" s="308"/>
      <c r="IOV56" s="308"/>
      <c r="IOW56" s="308"/>
      <c r="IOX56" s="308"/>
      <c r="IOY56" s="308"/>
      <c r="IOZ56" s="308"/>
      <c r="IPA56" s="308"/>
      <c r="IPB56" s="308"/>
      <c r="IPC56" s="308"/>
      <c r="IPD56" s="308"/>
      <c r="IPE56" s="308"/>
      <c r="IPF56" s="308"/>
      <c r="IPG56" s="308"/>
      <c r="IPH56" s="308"/>
      <c r="IPI56" s="308"/>
      <c r="IPJ56" s="308"/>
      <c r="IPK56" s="308"/>
      <c r="IPL56" s="308"/>
      <c r="IPM56" s="308"/>
      <c r="IPN56" s="308"/>
      <c r="IPO56" s="308"/>
      <c r="IPP56" s="308"/>
      <c r="IPQ56" s="308"/>
      <c r="IPR56" s="308"/>
      <c r="IPS56" s="308"/>
      <c r="IPT56" s="308"/>
      <c r="IPU56" s="308"/>
      <c r="IPV56" s="308"/>
      <c r="IPW56" s="308"/>
      <c r="IPX56" s="308"/>
      <c r="IPY56" s="308"/>
      <c r="IPZ56" s="308"/>
      <c r="IQA56" s="308"/>
      <c r="IQB56" s="308"/>
      <c r="IQC56" s="308"/>
      <c r="IQD56" s="308"/>
      <c r="IQE56" s="308"/>
      <c r="IQF56" s="308"/>
      <c r="IQG56" s="308"/>
      <c r="IQH56" s="308"/>
      <c r="IQI56" s="308"/>
      <c r="IQJ56" s="308"/>
      <c r="IQK56" s="308"/>
      <c r="IQL56" s="308"/>
      <c r="IQM56" s="308"/>
      <c r="IQN56" s="308"/>
      <c r="IQO56" s="308"/>
      <c r="IQP56" s="308"/>
      <c r="IQQ56" s="308"/>
      <c r="IQR56" s="308"/>
      <c r="IQS56" s="308"/>
      <c r="IQT56" s="308"/>
      <c r="IQU56" s="308"/>
      <c r="IQV56" s="308"/>
      <c r="IQW56" s="308"/>
      <c r="IQX56" s="308"/>
      <c r="IQY56" s="308"/>
      <c r="IQZ56" s="308"/>
      <c r="IRA56" s="308"/>
      <c r="IRB56" s="308"/>
      <c r="IRC56" s="308"/>
      <c r="IRD56" s="308"/>
      <c r="IRE56" s="308"/>
      <c r="IRF56" s="308"/>
      <c r="IRG56" s="308"/>
      <c r="IRH56" s="308"/>
      <c r="IRI56" s="308"/>
      <c r="IRJ56" s="308"/>
      <c r="IRK56" s="308"/>
      <c r="IRL56" s="308"/>
      <c r="IRM56" s="308"/>
      <c r="IRN56" s="308"/>
      <c r="IRO56" s="308"/>
      <c r="IRP56" s="308"/>
      <c r="IRQ56" s="308"/>
      <c r="IRR56" s="308"/>
      <c r="IRS56" s="308"/>
      <c r="IRT56" s="308"/>
      <c r="IRU56" s="308"/>
      <c r="IRV56" s="308"/>
      <c r="IRW56" s="308"/>
      <c r="IRX56" s="308"/>
      <c r="IRY56" s="308"/>
      <c r="IRZ56" s="308"/>
      <c r="ISA56" s="308"/>
      <c r="ISB56" s="308"/>
      <c r="ISC56" s="308"/>
      <c r="ISD56" s="308"/>
      <c r="ISE56" s="308"/>
      <c r="ISF56" s="308"/>
      <c r="ISG56" s="308"/>
      <c r="ISH56" s="308"/>
      <c r="ISI56" s="308"/>
      <c r="ISJ56" s="308"/>
      <c r="ISK56" s="308"/>
      <c r="ISL56" s="308"/>
      <c r="ISM56" s="308"/>
      <c r="ISN56" s="308"/>
      <c r="ISO56" s="308"/>
      <c r="ISP56" s="308"/>
      <c r="ISQ56" s="308"/>
      <c r="ISR56" s="308"/>
      <c r="ISS56" s="308"/>
      <c r="IST56" s="308"/>
      <c r="ISU56" s="308"/>
      <c r="ISV56" s="308"/>
      <c r="ISW56" s="308"/>
      <c r="ISX56" s="308"/>
      <c r="ISY56" s="308"/>
      <c r="ISZ56" s="308"/>
      <c r="ITA56" s="308"/>
      <c r="ITB56" s="308"/>
      <c r="ITC56" s="308"/>
      <c r="ITD56" s="308"/>
      <c r="ITE56" s="308"/>
      <c r="ITF56" s="308"/>
      <c r="ITG56" s="308"/>
      <c r="ITH56" s="308"/>
      <c r="ITI56" s="308"/>
      <c r="ITJ56" s="308"/>
      <c r="ITK56" s="308"/>
      <c r="ITL56" s="308"/>
      <c r="ITM56" s="308"/>
      <c r="ITN56" s="308"/>
      <c r="ITO56" s="308"/>
      <c r="ITP56" s="308"/>
      <c r="ITQ56" s="308"/>
      <c r="ITR56" s="308"/>
      <c r="ITS56" s="308"/>
      <c r="ITT56" s="308"/>
      <c r="ITU56" s="308"/>
      <c r="ITV56" s="308"/>
      <c r="ITW56" s="308"/>
      <c r="ITX56" s="308"/>
      <c r="ITY56" s="308"/>
      <c r="ITZ56" s="308"/>
      <c r="IUA56" s="308"/>
      <c r="IUB56" s="308"/>
      <c r="IUC56" s="308"/>
      <c r="IUD56" s="308"/>
      <c r="IUE56" s="308"/>
      <c r="IUF56" s="308"/>
      <c r="IUG56" s="308"/>
      <c r="IUH56" s="308"/>
      <c r="IUI56" s="308"/>
      <c r="IUJ56" s="308"/>
      <c r="IUK56" s="308"/>
      <c r="IUL56" s="308"/>
      <c r="IUM56" s="308"/>
      <c r="IUN56" s="308"/>
      <c r="IUO56" s="308"/>
      <c r="IUP56" s="308"/>
      <c r="IUQ56" s="308"/>
      <c r="IUR56" s="308"/>
      <c r="IUS56" s="308"/>
      <c r="IUT56" s="308"/>
      <c r="IUU56" s="308"/>
      <c r="IUV56" s="308"/>
      <c r="IUW56" s="308"/>
      <c r="IUX56" s="308"/>
      <c r="IUY56" s="308"/>
      <c r="IUZ56" s="308"/>
      <c r="IVA56" s="308"/>
      <c r="IVB56" s="308"/>
      <c r="IVC56" s="308"/>
      <c r="IVD56" s="308"/>
      <c r="IVE56" s="308"/>
      <c r="IVF56" s="308"/>
      <c r="IVG56" s="308"/>
      <c r="IVH56" s="308"/>
      <c r="IVI56" s="308"/>
      <c r="IVJ56" s="308"/>
      <c r="IVK56" s="308"/>
      <c r="IVL56" s="308"/>
      <c r="IVM56" s="308"/>
      <c r="IVN56" s="308"/>
      <c r="IVO56" s="308"/>
      <c r="IVP56" s="308"/>
      <c r="IVQ56" s="308"/>
      <c r="IVR56" s="308"/>
      <c r="IVS56" s="308"/>
      <c r="IVT56" s="308"/>
      <c r="IVU56" s="308"/>
      <c r="IVV56" s="308"/>
      <c r="IVW56" s="308"/>
      <c r="IVX56" s="308"/>
      <c r="IVY56" s="308"/>
      <c r="IVZ56" s="308"/>
      <c r="IWA56" s="308"/>
      <c r="IWB56" s="308"/>
      <c r="IWC56" s="308"/>
      <c r="IWD56" s="308"/>
      <c r="IWE56" s="308"/>
      <c r="IWF56" s="308"/>
      <c r="IWG56" s="308"/>
      <c r="IWH56" s="308"/>
      <c r="IWI56" s="308"/>
      <c r="IWJ56" s="308"/>
      <c r="IWK56" s="308"/>
      <c r="IWL56" s="308"/>
      <c r="IWM56" s="308"/>
      <c r="IWN56" s="308"/>
      <c r="IWO56" s="308"/>
      <c r="IWP56" s="308"/>
      <c r="IWQ56" s="308"/>
      <c r="IWR56" s="308"/>
      <c r="IWS56" s="308"/>
      <c r="IWT56" s="308"/>
      <c r="IWU56" s="308"/>
      <c r="IWV56" s="308"/>
      <c r="IWW56" s="308"/>
      <c r="IWX56" s="308"/>
      <c r="IWY56" s="308"/>
      <c r="IWZ56" s="308"/>
      <c r="IXA56" s="308"/>
      <c r="IXB56" s="308"/>
      <c r="IXC56" s="308"/>
      <c r="IXD56" s="308"/>
      <c r="IXE56" s="308"/>
      <c r="IXF56" s="308"/>
      <c r="IXG56" s="308"/>
      <c r="IXH56" s="308"/>
      <c r="IXI56" s="308"/>
      <c r="IXJ56" s="308"/>
      <c r="IXK56" s="308"/>
      <c r="IXL56" s="308"/>
      <c r="IXM56" s="308"/>
      <c r="IXN56" s="308"/>
      <c r="IXO56" s="308"/>
      <c r="IXP56" s="308"/>
      <c r="IXQ56" s="308"/>
      <c r="IXR56" s="308"/>
      <c r="IXS56" s="308"/>
      <c r="IXT56" s="308"/>
      <c r="IXU56" s="308"/>
      <c r="IXV56" s="308"/>
      <c r="IXW56" s="308"/>
      <c r="IXX56" s="308"/>
      <c r="IXY56" s="308"/>
      <c r="IXZ56" s="308"/>
      <c r="IYA56" s="308"/>
      <c r="IYB56" s="308"/>
      <c r="IYC56" s="308"/>
      <c r="IYD56" s="308"/>
      <c r="IYE56" s="308"/>
      <c r="IYF56" s="308"/>
      <c r="IYG56" s="308"/>
      <c r="IYH56" s="308"/>
      <c r="IYI56" s="308"/>
      <c r="IYJ56" s="308"/>
      <c r="IYK56" s="308"/>
      <c r="IYL56" s="308"/>
      <c r="IYM56" s="308"/>
      <c r="IYN56" s="308"/>
      <c r="IYO56" s="308"/>
      <c r="IYP56" s="308"/>
      <c r="IYQ56" s="308"/>
      <c r="IYR56" s="308"/>
      <c r="IYS56" s="308"/>
      <c r="IYT56" s="308"/>
      <c r="IYU56" s="308"/>
      <c r="IYV56" s="308"/>
      <c r="IYW56" s="308"/>
      <c r="IYX56" s="308"/>
      <c r="IYY56" s="308"/>
      <c r="IYZ56" s="308"/>
      <c r="IZA56" s="308"/>
      <c r="IZB56" s="308"/>
      <c r="IZC56" s="308"/>
      <c r="IZD56" s="308"/>
      <c r="IZE56" s="308"/>
      <c r="IZF56" s="308"/>
      <c r="IZG56" s="308"/>
      <c r="IZH56" s="308"/>
      <c r="IZI56" s="308"/>
      <c r="IZJ56" s="308"/>
      <c r="IZK56" s="308"/>
      <c r="IZL56" s="308"/>
      <c r="IZM56" s="308"/>
      <c r="IZN56" s="308"/>
      <c r="IZO56" s="308"/>
      <c r="IZP56" s="308"/>
      <c r="IZQ56" s="308"/>
      <c r="IZR56" s="308"/>
      <c r="IZS56" s="308"/>
      <c r="IZT56" s="308"/>
      <c r="IZU56" s="308"/>
      <c r="IZV56" s="308"/>
      <c r="IZW56" s="308"/>
      <c r="IZX56" s="308"/>
      <c r="IZY56" s="308"/>
      <c r="IZZ56" s="308"/>
      <c r="JAA56" s="308"/>
      <c r="JAB56" s="308"/>
      <c r="JAC56" s="308"/>
      <c r="JAD56" s="308"/>
      <c r="JAE56" s="308"/>
      <c r="JAF56" s="308"/>
      <c r="JAG56" s="308"/>
      <c r="JAH56" s="308"/>
      <c r="JAI56" s="308"/>
      <c r="JAJ56" s="308"/>
      <c r="JAK56" s="308"/>
      <c r="JAL56" s="308"/>
      <c r="JAM56" s="308"/>
      <c r="JAN56" s="308"/>
      <c r="JAO56" s="308"/>
      <c r="JAP56" s="308"/>
      <c r="JAQ56" s="308"/>
      <c r="JAR56" s="308"/>
      <c r="JAS56" s="308"/>
      <c r="JAT56" s="308"/>
      <c r="JAU56" s="308"/>
      <c r="JAV56" s="308"/>
      <c r="JAW56" s="308"/>
      <c r="JAX56" s="308"/>
      <c r="JAY56" s="308"/>
      <c r="JAZ56" s="308"/>
      <c r="JBA56" s="308"/>
      <c r="JBB56" s="308"/>
      <c r="JBC56" s="308"/>
      <c r="JBD56" s="308"/>
      <c r="JBE56" s="308"/>
      <c r="JBF56" s="308"/>
      <c r="JBG56" s="308"/>
      <c r="JBH56" s="308"/>
      <c r="JBI56" s="308"/>
      <c r="JBJ56" s="308"/>
      <c r="JBK56" s="308"/>
      <c r="JBL56" s="308"/>
      <c r="JBM56" s="308"/>
      <c r="JBN56" s="308"/>
      <c r="JBO56" s="308"/>
      <c r="JBP56" s="308"/>
      <c r="JBQ56" s="308"/>
      <c r="JBR56" s="308"/>
      <c r="JBS56" s="308"/>
      <c r="JBT56" s="308"/>
      <c r="JBU56" s="308"/>
      <c r="JBV56" s="308"/>
      <c r="JBW56" s="308"/>
      <c r="JBX56" s="308"/>
      <c r="JBY56" s="308"/>
      <c r="JBZ56" s="308"/>
      <c r="JCA56" s="308"/>
      <c r="JCB56" s="308"/>
      <c r="JCC56" s="308"/>
      <c r="JCD56" s="308"/>
      <c r="JCE56" s="308"/>
      <c r="JCF56" s="308"/>
      <c r="JCG56" s="308"/>
      <c r="JCH56" s="308"/>
      <c r="JCI56" s="308"/>
      <c r="JCJ56" s="308"/>
      <c r="JCK56" s="308"/>
      <c r="JCL56" s="308"/>
      <c r="JCM56" s="308"/>
      <c r="JCN56" s="308"/>
      <c r="JCO56" s="308"/>
      <c r="JCP56" s="308"/>
      <c r="JCQ56" s="308"/>
      <c r="JCR56" s="308"/>
      <c r="JCS56" s="308"/>
      <c r="JCT56" s="308"/>
      <c r="JCU56" s="308"/>
      <c r="JCV56" s="308"/>
      <c r="JCW56" s="308"/>
      <c r="JCX56" s="308"/>
      <c r="JCY56" s="308"/>
      <c r="JCZ56" s="308"/>
      <c r="JDA56" s="308"/>
      <c r="JDB56" s="308"/>
      <c r="JDC56" s="308"/>
      <c r="JDD56" s="308"/>
      <c r="JDE56" s="308"/>
      <c r="JDF56" s="308"/>
      <c r="JDG56" s="308"/>
      <c r="JDH56" s="308"/>
      <c r="JDI56" s="308"/>
      <c r="JDJ56" s="308"/>
      <c r="JDK56" s="308"/>
      <c r="JDL56" s="308"/>
      <c r="JDM56" s="308"/>
      <c r="JDN56" s="308"/>
      <c r="JDO56" s="308"/>
      <c r="JDP56" s="308"/>
      <c r="JDQ56" s="308"/>
      <c r="JDR56" s="308"/>
      <c r="JDS56" s="308"/>
      <c r="JDT56" s="308"/>
      <c r="JDU56" s="308"/>
      <c r="JDV56" s="308"/>
      <c r="JDW56" s="308"/>
      <c r="JDX56" s="308"/>
      <c r="JDY56" s="308"/>
      <c r="JDZ56" s="308"/>
      <c r="JEA56" s="308"/>
      <c r="JEB56" s="308"/>
      <c r="JEC56" s="308"/>
      <c r="JED56" s="308"/>
      <c r="JEE56" s="308"/>
      <c r="JEF56" s="308"/>
      <c r="JEG56" s="308"/>
      <c r="JEH56" s="308"/>
      <c r="JEI56" s="308"/>
      <c r="JEJ56" s="308"/>
      <c r="JEK56" s="308"/>
      <c r="JEL56" s="308"/>
      <c r="JEM56" s="308"/>
      <c r="JEN56" s="308"/>
      <c r="JEO56" s="308"/>
      <c r="JEP56" s="308"/>
      <c r="JEQ56" s="308"/>
      <c r="JER56" s="308"/>
      <c r="JES56" s="308"/>
      <c r="JET56" s="308"/>
      <c r="JEU56" s="308"/>
      <c r="JEV56" s="308"/>
      <c r="JEW56" s="308"/>
      <c r="JEX56" s="308"/>
      <c r="JEY56" s="308"/>
      <c r="JEZ56" s="308"/>
      <c r="JFA56" s="308"/>
      <c r="JFB56" s="308"/>
      <c r="JFC56" s="308"/>
      <c r="JFD56" s="308"/>
      <c r="JFE56" s="308"/>
      <c r="JFF56" s="308"/>
      <c r="JFG56" s="308"/>
      <c r="JFH56" s="308"/>
      <c r="JFI56" s="308"/>
      <c r="JFJ56" s="308"/>
      <c r="JFK56" s="308"/>
      <c r="JFL56" s="308"/>
      <c r="JFM56" s="308"/>
      <c r="JFN56" s="308"/>
      <c r="JFO56" s="308"/>
      <c r="JFP56" s="308"/>
      <c r="JFQ56" s="308"/>
      <c r="JFR56" s="308"/>
      <c r="JFS56" s="308"/>
      <c r="JFT56" s="308"/>
      <c r="JFU56" s="308"/>
      <c r="JFV56" s="308"/>
      <c r="JFW56" s="308"/>
      <c r="JFX56" s="308"/>
      <c r="JFY56" s="308"/>
      <c r="JFZ56" s="308"/>
      <c r="JGA56" s="308"/>
      <c r="JGB56" s="308"/>
      <c r="JGC56" s="308"/>
      <c r="JGD56" s="308"/>
      <c r="JGE56" s="308"/>
      <c r="JGF56" s="308"/>
      <c r="JGG56" s="308"/>
      <c r="JGH56" s="308"/>
      <c r="JGI56" s="308"/>
      <c r="JGJ56" s="308"/>
      <c r="JGK56" s="308"/>
      <c r="JGL56" s="308"/>
      <c r="JGM56" s="308"/>
      <c r="JGN56" s="308"/>
      <c r="JGO56" s="308"/>
      <c r="JGP56" s="308"/>
      <c r="JGQ56" s="308"/>
      <c r="JGR56" s="308"/>
      <c r="JGS56" s="308"/>
      <c r="JGT56" s="308"/>
      <c r="JGU56" s="308"/>
      <c r="JGV56" s="308"/>
      <c r="JGW56" s="308"/>
      <c r="JGX56" s="308"/>
      <c r="JGY56" s="308"/>
      <c r="JGZ56" s="308"/>
      <c r="JHA56" s="308"/>
      <c r="JHB56" s="308"/>
      <c r="JHC56" s="308"/>
      <c r="JHD56" s="308"/>
      <c r="JHE56" s="308"/>
      <c r="JHF56" s="308"/>
      <c r="JHG56" s="308"/>
      <c r="JHH56" s="308"/>
      <c r="JHI56" s="308"/>
      <c r="JHJ56" s="308"/>
      <c r="JHK56" s="308"/>
      <c r="JHL56" s="308"/>
      <c r="JHM56" s="308"/>
      <c r="JHN56" s="308"/>
      <c r="JHO56" s="308"/>
      <c r="JHP56" s="308"/>
      <c r="JHQ56" s="308"/>
      <c r="JHR56" s="308"/>
      <c r="JHS56" s="308"/>
      <c r="JHT56" s="308"/>
      <c r="JHU56" s="308"/>
      <c r="JHV56" s="308"/>
      <c r="JHW56" s="308"/>
      <c r="JHX56" s="308"/>
      <c r="JHY56" s="308"/>
      <c r="JHZ56" s="308"/>
      <c r="JIA56" s="308"/>
      <c r="JIB56" s="308"/>
      <c r="JIC56" s="308"/>
      <c r="JID56" s="308"/>
      <c r="JIE56" s="308"/>
      <c r="JIF56" s="308"/>
      <c r="JIG56" s="308"/>
      <c r="JIH56" s="308"/>
      <c r="JII56" s="308"/>
      <c r="JIJ56" s="308"/>
      <c r="JIK56" s="308"/>
      <c r="JIL56" s="308"/>
      <c r="JIM56" s="308"/>
      <c r="JIN56" s="308"/>
      <c r="JIO56" s="308"/>
      <c r="JIP56" s="308"/>
      <c r="JIQ56" s="308"/>
      <c r="JIR56" s="308"/>
      <c r="JIS56" s="308"/>
      <c r="JIT56" s="308"/>
      <c r="JIU56" s="308"/>
      <c r="JIV56" s="308"/>
      <c r="JIW56" s="308"/>
      <c r="JIX56" s="308"/>
      <c r="JIY56" s="308"/>
      <c r="JIZ56" s="308"/>
      <c r="JJA56" s="308"/>
      <c r="JJB56" s="308"/>
      <c r="JJC56" s="308"/>
      <c r="JJD56" s="308"/>
      <c r="JJE56" s="308"/>
      <c r="JJF56" s="308"/>
      <c r="JJG56" s="308"/>
      <c r="JJH56" s="308"/>
      <c r="JJI56" s="308"/>
      <c r="JJJ56" s="308"/>
      <c r="JJK56" s="308"/>
      <c r="JJL56" s="308"/>
      <c r="JJM56" s="308"/>
      <c r="JJN56" s="308"/>
      <c r="JJO56" s="308"/>
      <c r="JJP56" s="308"/>
      <c r="JJQ56" s="308"/>
      <c r="JJR56" s="308"/>
      <c r="JJS56" s="308"/>
      <c r="JJT56" s="308"/>
      <c r="JJU56" s="308"/>
      <c r="JJV56" s="308"/>
      <c r="JJW56" s="308"/>
      <c r="JJX56" s="308"/>
      <c r="JJY56" s="308"/>
      <c r="JJZ56" s="308"/>
      <c r="JKA56" s="308"/>
      <c r="JKB56" s="308"/>
      <c r="JKC56" s="308"/>
      <c r="JKD56" s="308"/>
      <c r="JKE56" s="308"/>
      <c r="JKF56" s="308"/>
      <c r="JKG56" s="308"/>
      <c r="JKH56" s="308"/>
      <c r="JKI56" s="308"/>
      <c r="JKJ56" s="308"/>
      <c r="JKK56" s="308"/>
      <c r="JKL56" s="308"/>
      <c r="JKM56" s="308"/>
      <c r="JKN56" s="308"/>
      <c r="JKO56" s="308"/>
      <c r="JKP56" s="308"/>
      <c r="JKQ56" s="308"/>
      <c r="JKR56" s="308"/>
      <c r="JKS56" s="308"/>
      <c r="JKT56" s="308"/>
      <c r="JKU56" s="308"/>
      <c r="JKV56" s="308"/>
      <c r="JKW56" s="308"/>
      <c r="JKX56" s="308"/>
      <c r="JKY56" s="308"/>
      <c r="JKZ56" s="308"/>
      <c r="JLA56" s="308"/>
      <c r="JLB56" s="308"/>
      <c r="JLC56" s="308"/>
      <c r="JLD56" s="308"/>
      <c r="JLE56" s="308"/>
      <c r="JLF56" s="308"/>
      <c r="JLG56" s="308"/>
      <c r="JLH56" s="308"/>
      <c r="JLI56" s="308"/>
      <c r="JLJ56" s="308"/>
      <c r="JLK56" s="308"/>
      <c r="JLL56" s="308"/>
      <c r="JLM56" s="308"/>
      <c r="JLN56" s="308"/>
      <c r="JLO56" s="308"/>
      <c r="JLP56" s="308"/>
      <c r="JLQ56" s="308"/>
      <c r="JLR56" s="308"/>
      <c r="JLS56" s="308"/>
      <c r="JLT56" s="308"/>
      <c r="JLU56" s="308"/>
      <c r="JLV56" s="308"/>
      <c r="JLW56" s="308"/>
      <c r="JLX56" s="308"/>
      <c r="JLY56" s="308"/>
      <c r="JLZ56" s="308"/>
      <c r="JMA56" s="308"/>
      <c r="JMB56" s="308"/>
      <c r="JMC56" s="308"/>
      <c r="JMD56" s="308"/>
      <c r="JME56" s="308"/>
      <c r="JMF56" s="308"/>
      <c r="JMG56" s="308"/>
      <c r="JMH56" s="308"/>
      <c r="JMI56" s="308"/>
      <c r="JMJ56" s="308"/>
      <c r="JMK56" s="308"/>
      <c r="JML56" s="308"/>
      <c r="JMM56" s="308"/>
      <c r="JMN56" s="308"/>
      <c r="JMO56" s="308"/>
      <c r="JMP56" s="308"/>
      <c r="JMQ56" s="308"/>
      <c r="JMR56" s="308"/>
      <c r="JMS56" s="308"/>
      <c r="JMT56" s="308"/>
      <c r="JMU56" s="308"/>
      <c r="JMV56" s="308"/>
      <c r="JMW56" s="308"/>
      <c r="JMX56" s="308"/>
      <c r="JMY56" s="308"/>
      <c r="JMZ56" s="308"/>
      <c r="JNA56" s="308"/>
      <c r="JNB56" s="308"/>
      <c r="JNC56" s="308"/>
      <c r="JND56" s="308"/>
      <c r="JNE56" s="308"/>
      <c r="JNF56" s="308"/>
      <c r="JNG56" s="308"/>
      <c r="JNH56" s="308"/>
      <c r="JNI56" s="308"/>
      <c r="JNJ56" s="308"/>
      <c r="JNK56" s="308"/>
      <c r="JNL56" s="308"/>
      <c r="JNM56" s="308"/>
      <c r="JNN56" s="308"/>
      <c r="JNO56" s="308"/>
      <c r="JNP56" s="308"/>
      <c r="JNQ56" s="308"/>
      <c r="JNR56" s="308"/>
      <c r="JNS56" s="308"/>
      <c r="JNT56" s="308"/>
      <c r="JNU56" s="308"/>
      <c r="JNV56" s="308"/>
      <c r="JNW56" s="308"/>
      <c r="JNX56" s="308"/>
      <c r="JNY56" s="308"/>
      <c r="JNZ56" s="308"/>
      <c r="JOA56" s="308"/>
      <c r="JOB56" s="308"/>
      <c r="JOC56" s="308"/>
      <c r="JOD56" s="308"/>
      <c r="JOE56" s="308"/>
      <c r="JOF56" s="308"/>
      <c r="JOG56" s="308"/>
      <c r="JOH56" s="308"/>
      <c r="JOI56" s="308"/>
      <c r="JOJ56" s="308"/>
      <c r="JOK56" s="308"/>
      <c r="JOL56" s="308"/>
      <c r="JOM56" s="308"/>
      <c r="JON56" s="308"/>
      <c r="JOO56" s="308"/>
      <c r="JOP56" s="308"/>
      <c r="JOQ56" s="308"/>
      <c r="JOR56" s="308"/>
      <c r="JOS56" s="308"/>
      <c r="JOT56" s="308"/>
      <c r="JOU56" s="308"/>
      <c r="JOV56" s="308"/>
      <c r="JOW56" s="308"/>
      <c r="JOX56" s="308"/>
      <c r="JOY56" s="308"/>
      <c r="JOZ56" s="308"/>
      <c r="JPA56" s="308"/>
      <c r="JPB56" s="308"/>
      <c r="JPC56" s="308"/>
      <c r="JPD56" s="308"/>
      <c r="JPE56" s="308"/>
      <c r="JPF56" s="308"/>
      <c r="JPG56" s="308"/>
      <c r="JPH56" s="308"/>
      <c r="JPI56" s="308"/>
      <c r="JPJ56" s="308"/>
      <c r="JPK56" s="308"/>
      <c r="JPL56" s="308"/>
      <c r="JPM56" s="308"/>
      <c r="JPN56" s="308"/>
      <c r="JPO56" s="308"/>
      <c r="JPP56" s="308"/>
      <c r="JPQ56" s="308"/>
      <c r="JPR56" s="308"/>
      <c r="JPS56" s="308"/>
      <c r="JPT56" s="308"/>
      <c r="JPU56" s="308"/>
      <c r="JPV56" s="308"/>
      <c r="JPW56" s="308"/>
      <c r="JPX56" s="308"/>
      <c r="JPY56" s="308"/>
      <c r="JPZ56" s="308"/>
      <c r="JQA56" s="308"/>
      <c r="JQB56" s="308"/>
      <c r="JQC56" s="308"/>
      <c r="JQD56" s="308"/>
      <c r="JQE56" s="308"/>
      <c r="JQF56" s="308"/>
      <c r="JQG56" s="308"/>
      <c r="JQH56" s="308"/>
      <c r="JQI56" s="308"/>
      <c r="JQJ56" s="308"/>
      <c r="JQK56" s="308"/>
      <c r="JQL56" s="308"/>
      <c r="JQM56" s="308"/>
      <c r="JQN56" s="308"/>
      <c r="JQO56" s="308"/>
      <c r="JQP56" s="308"/>
      <c r="JQQ56" s="308"/>
      <c r="JQR56" s="308"/>
      <c r="JQS56" s="308"/>
      <c r="JQT56" s="308"/>
      <c r="JQU56" s="308"/>
      <c r="JQV56" s="308"/>
      <c r="JQW56" s="308"/>
      <c r="JQX56" s="308"/>
      <c r="JQY56" s="308"/>
      <c r="JQZ56" s="308"/>
      <c r="JRA56" s="308"/>
      <c r="JRB56" s="308"/>
      <c r="JRC56" s="308"/>
      <c r="JRD56" s="308"/>
      <c r="JRE56" s="308"/>
      <c r="JRF56" s="308"/>
      <c r="JRG56" s="308"/>
      <c r="JRH56" s="308"/>
      <c r="JRI56" s="308"/>
      <c r="JRJ56" s="308"/>
      <c r="JRK56" s="308"/>
      <c r="JRL56" s="308"/>
      <c r="JRM56" s="308"/>
      <c r="JRN56" s="308"/>
      <c r="JRO56" s="308"/>
      <c r="JRP56" s="308"/>
      <c r="JRQ56" s="308"/>
      <c r="JRR56" s="308"/>
      <c r="JRS56" s="308"/>
      <c r="JRT56" s="308"/>
      <c r="JRU56" s="308"/>
      <c r="JRV56" s="308"/>
      <c r="JRW56" s="308"/>
      <c r="JRX56" s="308"/>
      <c r="JRY56" s="308"/>
      <c r="JRZ56" s="308"/>
      <c r="JSA56" s="308"/>
      <c r="JSB56" s="308"/>
      <c r="JSC56" s="308"/>
      <c r="JSD56" s="308"/>
      <c r="JSE56" s="308"/>
      <c r="JSF56" s="308"/>
      <c r="JSG56" s="308"/>
      <c r="JSH56" s="308"/>
      <c r="JSI56" s="308"/>
      <c r="JSJ56" s="308"/>
      <c r="JSK56" s="308"/>
      <c r="JSL56" s="308"/>
      <c r="JSM56" s="308"/>
      <c r="JSN56" s="308"/>
      <c r="JSO56" s="308"/>
      <c r="JSP56" s="308"/>
      <c r="JSQ56" s="308"/>
      <c r="JSR56" s="308"/>
      <c r="JSS56" s="308"/>
      <c r="JST56" s="308"/>
      <c r="JSU56" s="308"/>
      <c r="JSV56" s="308"/>
      <c r="JSW56" s="308"/>
      <c r="JSX56" s="308"/>
      <c r="JSY56" s="308"/>
      <c r="JSZ56" s="308"/>
      <c r="JTA56" s="308"/>
      <c r="JTB56" s="308"/>
      <c r="JTC56" s="308"/>
      <c r="JTD56" s="308"/>
      <c r="JTE56" s="308"/>
      <c r="JTF56" s="308"/>
      <c r="JTG56" s="308"/>
      <c r="JTH56" s="308"/>
      <c r="JTI56" s="308"/>
      <c r="JTJ56" s="308"/>
      <c r="JTK56" s="308"/>
      <c r="JTL56" s="308"/>
      <c r="JTM56" s="308"/>
      <c r="JTN56" s="308"/>
      <c r="JTO56" s="308"/>
      <c r="JTP56" s="308"/>
      <c r="JTQ56" s="308"/>
      <c r="JTR56" s="308"/>
      <c r="JTS56" s="308"/>
      <c r="JTT56" s="308"/>
      <c r="JTU56" s="308"/>
      <c r="JTV56" s="308"/>
      <c r="JTW56" s="308"/>
      <c r="JTX56" s="308"/>
      <c r="JTY56" s="308"/>
      <c r="JTZ56" s="308"/>
      <c r="JUA56" s="308"/>
      <c r="JUB56" s="308"/>
      <c r="JUC56" s="308"/>
      <c r="JUD56" s="308"/>
      <c r="JUE56" s="308"/>
      <c r="JUF56" s="308"/>
      <c r="JUG56" s="308"/>
      <c r="JUH56" s="308"/>
      <c r="JUI56" s="308"/>
      <c r="JUJ56" s="308"/>
      <c r="JUK56" s="308"/>
      <c r="JUL56" s="308"/>
      <c r="JUM56" s="308"/>
      <c r="JUN56" s="308"/>
      <c r="JUO56" s="308"/>
      <c r="JUP56" s="308"/>
      <c r="JUQ56" s="308"/>
      <c r="JUR56" s="308"/>
      <c r="JUS56" s="308"/>
      <c r="JUT56" s="308"/>
      <c r="JUU56" s="308"/>
      <c r="JUV56" s="308"/>
      <c r="JUW56" s="308"/>
      <c r="JUX56" s="308"/>
      <c r="JUY56" s="308"/>
      <c r="JUZ56" s="308"/>
      <c r="JVA56" s="308"/>
      <c r="JVB56" s="308"/>
      <c r="JVC56" s="308"/>
      <c r="JVD56" s="308"/>
      <c r="JVE56" s="308"/>
      <c r="JVF56" s="308"/>
      <c r="JVG56" s="308"/>
      <c r="JVH56" s="308"/>
      <c r="JVI56" s="308"/>
      <c r="JVJ56" s="308"/>
      <c r="JVK56" s="308"/>
      <c r="JVL56" s="308"/>
      <c r="JVM56" s="308"/>
      <c r="JVN56" s="308"/>
      <c r="JVO56" s="308"/>
      <c r="JVP56" s="308"/>
      <c r="JVQ56" s="308"/>
      <c r="JVR56" s="308"/>
      <c r="JVS56" s="308"/>
      <c r="JVT56" s="308"/>
      <c r="JVU56" s="308"/>
      <c r="JVV56" s="308"/>
      <c r="JVW56" s="308"/>
      <c r="JVX56" s="308"/>
      <c r="JVY56" s="308"/>
      <c r="JVZ56" s="308"/>
      <c r="JWA56" s="308"/>
      <c r="JWB56" s="308"/>
      <c r="JWC56" s="308"/>
      <c r="JWD56" s="308"/>
      <c r="JWE56" s="308"/>
      <c r="JWF56" s="308"/>
      <c r="JWG56" s="308"/>
      <c r="JWH56" s="308"/>
      <c r="JWI56" s="308"/>
      <c r="JWJ56" s="308"/>
      <c r="JWK56" s="308"/>
      <c r="JWL56" s="308"/>
      <c r="JWM56" s="308"/>
      <c r="JWN56" s="308"/>
      <c r="JWO56" s="308"/>
      <c r="JWP56" s="308"/>
      <c r="JWQ56" s="308"/>
      <c r="JWR56" s="308"/>
      <c r="JWS56" s="308"/>
      <c r="JWT56" s="308"/>
      <c r="JWU56" s="308"/>
      <c r="JWV56" s="308"/>
      <c r="JWW56" s="308"/>
      <c r="JWX56" s="308"/>
      <c r="JWY56" s="308"/>
      <c r="JWZ56" s="308"/>
      <c r="JXA56" s="308"/>
      <c r="JXB56" s="308"/>
      <c r="JXC56" s="308"/>
      <c r="JXD56" s="308"/>
      <c r="JXE56" s="308"/>
      <c r="JXF56" s="308"/>
      <c r="JXG56" s="308"/>
      <c r="JXH56" s="308"/>
      <c r="JXI56" s="308"/>
      <c r="JXJ56" s="308"/>
      <c r="JXK56" s="308"/>
      <c r="JXL56" s="308"/>
      <c r="JXM56" s="308"/>
      <c r="JXN56" s="308"/>
      <c r="JXO56" s="308"/>
      <c r="JXP56" s="308"/>
      <c r="JXQ56" s="308"/>
      <c r="JXR56" s="308"/>
      <c r="JXS56" s="308"/>
      <c r="JXT56" s="308"/>
      <c r="JXU56" s="308"/>
      <c r="JXV56" s="308"/>
      <c r="JXW56" s="308"/>
      <c r="JXX56" s="308"/>
      <c r="JXY56" s="308"/>
      <c r="JXZ56" s="308"/>
      <c r="JYA56" s="308"/>
      <c r="JYB56" s="308"/>
      <c r="JYC56" s="308"/>
      <c r="JYD56" s="308"/>
      <c r="JYE56" s="308"/>
      <c r="JYF56" s="308"/>
      <c r="JYG56" s="308"/>
      <c r="JYH56" s="308"/>
      <c r="JYI56" s="308"/>
      <c r="JYJ56" s="308"/>
      <c r="JYK56" s="308"/>
      <c r="JYL56" s="308"/>
      <c r="JYM56" s="308"/>
      <c r="JYN56" s="308"/>
      <c r="JYO56" s="308"/>
      <c r="JYP56" s="308"/>
      <c r="JYQ56" s="308"/>
      <c r="JYR56" s="308"/>
      <c r="JYS56" s="308"/>
      <c r="JYT56" s="308"/>
      <c r="JYU56" s="308"/>
      <c r="JYV56" s="308"/>
      <c r="JYW56" s="308"/>
      <c r="JYX56" s="308"/>
      <c r="JYY56" s="308"/>
      <c r="JYZ56" s="308"/>
      <c r="JZA56" s="308"/>
      <c r="JZB56" s="308"/>
      <c r="JZC56" s="308"/>
      <c r="JZD56" s="308"/>
      <c r="JZE56" s="308"/>
      <c r="JZF56" s="308"/>
      <c r="JZG56" s="308"/>
      <c r="JZH56" s="308"/>
      <c r="JZI56" s="308"/>
      <c r="JZJ56" s="308"/>
      <c r="JZK56" s="308"/>
      <c r="JZL56" s="308"/>
      <c r="JZM56" s="308"/>
      <c r="JZN56" s="308"/>
      <c r="JZO56" s="308"/>
      <c r="JZP56" s="308"/>
      <c r="JZQ56" s="308"/>
      <c r="JZR56" s="308"/>
      <c r="JZS56" s="308"/>
      <c r="JZT56" s="308"/>
      <c r="JZU56" s="308"/>
      <c r="JZV56" s="308"/>
      <c r="JZW56" s="308"/>
      <c r="JZX56" s="308"/>
      <c r="JZY56" s="308"/>
      <c r="JZZ56" s="308"/>
      <c r="KAA56" s="308"/>
      <c r="KAB56" s="308"/>
      <c r="KAC56" s="308"/>
      <c r="KAD56" s="308"/>
      <c r="KAE56" s="308"/>
      <c r="KAF56" s="308"/>
      <c r="KAG56" s="308"/>
      <c r="KAH56" s="308"/>
      <c r="KAI56" s="308"/>
      <c r="KAJ56" s="308"/>
      <c r="KAK56" s="308"/>
      <c r="KAL56" s="308"/>
      <c r="KAM56" s="308"/>
      <c r="KAN56" s="308"/>
      <c r="KAO56" s="308"/>
      <c r="KAP56" s="308"/>
      <c r="KAQ56" s="308"/>
      <c r="KAR56" s="308"/>
      <c r="KAS56" s="308"/>
      <c r="KAT56" s="308"/>
      <c r="KAU56" s="308"/>
      <c r="KAV56" s="308"/>
      <c r="KAW56" s="308"/>
      <c r="KAX56" s="308"/>
      <c r="KAY56" s="308"/>
      <c r="KAZ56" s="308"/>
      <c r="KBA56" s="308"/>
      <c r="KBB56" s="308"/>
      <c r="KBC56" s="308"/>
      <c r="KBD56" s="308"/>
      <c r="KBE56" s="308"/>
      <c r="KBF56" s="308"/>
      <c r="KBG56" s="308"/>
      <c r="KBH56" s="308"/>
      <c r="KBI56" s="308"/>
      <c r="KBJ56" s="308"/>
      <c r="KBK56" s="308"/>
      <c r="KBL56" s="308"/>
      <c r="KBM56" s="308"/>
      <c r="KBN56" s="308"/>
      <c r="KBO56" s="308"/>
      <c r="KBP56" s="308"/>
      <c r="KBQ56" s="308"/>
      <c r="KBR56" s="308"/>
      <c r="KBS56" s="308"/>
      <c r="KBT56" s="308"/>
      <c r="KBU56" s="308"/>
      <c r="KBV56" s="308"/>
      <c r="KBW56" s="308"/>
      <c r="KBX56" s="308"/>
      <c r="KBY56" s="308"/>
      <c r="KBZ56" s="308"/>
      <c r="KCA56" s="308"/>
      <c r="KCB56" s="308"/>
      <c r="KCC56" s="308"/>
      <c r="KCD56" s="308"/>
      <c r="KCE56" s="308"/>
      <c r="KCF56" s="308"/>
      <c r="KCG56" s="308"/>
      <c r="KCH56" s="308"/>
      <c r="KCI56" s="308"/>
      <c r="KCJ56" s="308"/>
      <c r="KCK56" s="308"/>
      <c r="KCL56" s="308"/>
      <c r="KCM56" s="308"/>
      <c r="KCN56" s="308"/>
      <c r="KCO56" s="308"/>
      <c r="KCP56" s="308"/>
      <c r="KCQ56" s="308"/>
      <c r="KCR56" s="308"/>
      <c r="KCS56" s="308"/>
      <c r="KCT56" s="308"/>
      <c r="KCU56" s="308"/>
      <c r="KCV56" s="308"/>
      <c r="KCW56" s="308"/>
      <c r="KCX56" s="308"/>
      <c r="KCY56" s="308"/>
      <c r="KCZ56" s="308"/>
      <c r="KDA56" s="308"/>
      <c r="KDB56" s="308"/>
      <c r="KDC56" s="308"/>
      <c r="KDD56" s="308"/>
      <c r="KDE56" s="308"/>
      <c r="KDF56" s="308"/>
      <c r="KDG56" s="308"/>
      <c r="KDH56" s="308"/>
      <c r="KDI56" s="308"/>
      <c r="KDJ56" s="308"/>
      <c r="KDK56" s="308"/>
      <c r="KDL56" s="308"/>
      <c r="KDM56" s="308"/>
      <c r="KDN56" s="308"/>
      <c r="KDO56" s="308"/>
      <c r="KDP56" s="308"/>
      <c r="KDQ56" s="308"/>
      <c r="KDR56" s="308"/>
      <c r="KDS56" s="308"/>
      <c r="KDT56" s="308"/>
      <c r="KDU56" s="308"/>
      <c r="KDV56" s="308"/>
      <c r="KDW56" s="308"/>
      <c r="KDX56" s="308"/>
      <c r="KDY56" s="308"/>
      <c r="KDZ56" s="308"/>
      <c r="KEA56" s="308"/>
      <c r="KEB56" s="308"/>
      <c r="KEC56" s="308"/>
      <c r="KED56" s="308"/>
      <c r="KEE56" s="308"/>
      <c r="KEF56" s="308"/>
      <c r="KEG56" s="308"/>
      <c r="KEH56" s="308"/>
      <c r="KEI56" s="308"/>
      <c r="KEJ56" s="308"/>
      <c r="KEK56" s="308"/>
      <c r="KEL56" s="308"/>
      <c r="KEM56" s="308"/>
      <c r="KEN56" s="308"/>
      <c r="KEO56" s="308"/>
      <c r="KEP56" s="308"/>
      <c r="KEQ56" s="308"/>
      <c r="KER56" s="308"/>
      <c r="KES56" s="308"/>
      <c r="KET56" s="308"/>
      <c r="KEU56" s="308"/>
      <c r="KEV56" s="308"/>
      <c r="KEW56" s="308"/>
      <c r="KEX56" s="308"/>
      <c r="KEY56" s="308"/>
      <c r="KEZ56" s="308"/>
      <c r="KFA56" s="308"/>
      <c r="KFB56" s="308"/>
      <c r="KFC56" s="308"/>
      <c r="KFD56" s="308"/>
      <c r="KFE56" s="308"/>
      <c r="KFF56" s="308"/>
      <c r="KFG56" s="308"/>
      <c r="KFH56" s="308"/>
      <c r="KFI56" s="308"/>
      <c r="KFJ56" s="308"/>
      <c r="KFK56" s="308"/>
      <c r="KFL56" s="308"/>
      <c r="KFM56" s="308"/>
      <c r="KFN56" s="308"/>
      <c r="KFO56" s="308"/>
      <c r="KFP56" s="308"/>
      <c r="KFQ56" s="308"/>
      <c r="KFR56" s="308"/>
      <c r="KFS56" s="308"/>
      <c r="KFT56" s="308"/>
      <c r="KFU56" s="308"/>
      <c r="KFV56" s="308"/>
      <c r="KFW56" s="308"/>
      <c r="KFX56" s="308"/>
      <c r="KFY56" s="308"/>
      <c r="KFZ56" s="308"/>
      <c r="KGA56" s="308"/>
      <c r="KGB56" s="308"/>
      <c r="KGC56" s="308"/>
      <c r="KGD56" s="308"/>
      <c r="KGE56" s="308"/>
      <c r="KGF56" s="308"/>
      <c r="KGG56" s="308"/>
      <c r="KGH56" s="308"/>
      <c r="KGI56" s="308"/>
      <c r="KGJ56" s="308"/>
      <c r="KGK56" s="308"/>
      <c r="KGL56" s="308"/>
      <c r="KGM56" s="308"/>
      <c r="KGN56" s="308"/>
      <c r="KGO56" s="308"/>
      <c r="KGP56" s="308"/>
      <c r="KGQ56" s="308"/>
      <c r="KGR56" s="308"/>
      <c r="KGS56" s="308"/>
      <c r="KGT56" s="308"/>
      <c r="KGU56" s="308"/>
      <c r="KGV56" s="308"/>
      <c r="KGW56" s="308"/>
      <c r="KGX56" s="308"/>
      <c r="KGY56" s="308"/>
      <c r="KGZ56" s="308"/>
      <c r="KHA56" s="308"/>
      <c r="KHB56" s="308"/>
      <c r="KHC56" s="308"/>
      <c r="KHD56" s="308"/>
      <c r="KHE56" s="308"/>
      <c r="KHF56" s="308"/>
      <c r="KHG56" s="308"/>
      <c r="KHH56" s="308"/>
      <c r="KHI56" s="308"/>
      <c r="KHJ56" s="308"/>
      <c r="KHK56" s="308"/>
      <c r="KHL56" s="308"/>
      <c r="KHM56" s="308"/>
      <c r="KHN56" s="308"/>
      <c r="KHO56" s="308"/>
      <c r="KHP56" s="308"/>
      <c r="KHQ56" s="308"/>
      <c r="KHR56" s="308"/>
      <c r="KHS56" s="308"/>
      <c r="KHT56" s="308"/>
      <c r="KHU56" s="308"/>
      <c r="KHV56" s="308"/>
      <c r="KHW56" s="308"/>
      <c r="KHX56" s="308"/>
      <c r="KHY56" s="308"/>
      <c r="KHZ56" s="308"/>
      <c r="KIA56" s="308"/>
      <c r="KIB56" s="308"/>
      <c r="KIC56" s="308"/>
      <c r="KID56" s="308"/>
      <c r="KIE56" s="308"/>
      <c r="KIF56" s="308"/>
      <c r="KIG56" s="308"/>
      <c r="KIH56" s="308"/>
      <c r="KII56" s="308"/>
      <c r="KIJ56" s="308"/>
      <c r="KIK56" s="308"/>
      <c r="KIL56" s="308"/>
      <c r="KIM56" s="308"/>
      <c r="KIN56" s="308"/>
      <c r="KIO56" s="308"/>
      <c r="KIP56" s="308"/>
      <c r="KIQ56" s="308"/>
      <c r="KIR56" s="308"/>
      <c r="KIS56" s="308"/>
      <c r="KIT56" s="308"/>
      <c r="KIU56" s="308"/>
      <c r="KIV56" s="308"/>
      <c r="KIW56" s="308"/>
      <c r="KIX56" s="308"/>
      <c r="KIY56" s="308"/>
      <c r="KIZ56" s="308"/>
      <c r="KJA56" s="308"/>
      <c r="KJB56" s="308"/>
      <c r="KJC56" s="308"/>
      <c r="KJD56" s="308"/>
      <c r="KJE56" s="308"/>
      <c r="KJF56" s="308"/>
      <c r="KJG56" s="308"/>
      <c r="KJH56" s="308"/>
      <c r="KJI56" s="308"/>
      <c r="KJJ56" s="308"/>
      <c r="KJK56" s="308"/>
      <c r="KJL56" s="308"/>
      <c r="KJM56" s="308"/>
      <c r="KJN56" s="308"/>
      <c r="KJO56" s="308"/>
      <c r="KJP56" s="308"/>
      <c r="KJQ56" s="308"/>
      <c r="KJR56" s="308"/>
      <c r="KJS56" s="308"/>
      <c r="KJT56" s="308"/>
      <c r="KJU56" s="308"/>
      <c r="KJV56" s="308"/>
      <c r="KJW56" s="308"/>
      <c r="KJX56" s="308"/>
      <c r="KJY56" s="308"/>
      <c r="KJZ56" s="308"/>
      <c r="KKA56" s="308"/>
      <c r="KKB56" s="308"/>
      <c r="KKC56" s="308"/>
      <c r="KKD56" s="308"/>
      <c r="KKE56" s="308"/>
      <c r="KKF56" s="308"/>
      <c r="KKG56" s="308"/>
      <c r="KKH56" s="308"/>
      <c r="KKI56" s="308"/>
      <c r="KKJ56" s="308"/>
      <c r="KKK56" s="308"/>
      <c r="KKL56" s="308"/>
      <c r="KKM56" s="308"/>
      <c r="KKN56" s="308"/>
      <c r="KKO56" s="308"/>
      <c r="KKP56" s="308"/>
      <c r="KKQ56" s="308"/>
      <c r="KKR56" s="308"/>
      <c r="KKS56" s="308"/>
      <c r="KKT56" s="308"/>
      <c r="KKU56" s="308"/>
      <c r="KKV56" s="308"/>
      <c r="KKW56" s="308"/>
      <c r="KKX56" s="308"/>
      <c r="KKY56" s="308"/>
      <c r="KKZ56" s="308"/>
      <c r="KLA56" s="308"/>
      <c r="KLB56" s="308"/>
      <c r="KLC56" s="308"/>
      <c r="KLD56" s="308"/>
      <c r="KLE56" s="308"/>
      <c r="KLF56" s="308"/>
      <c r="KLG56" s="308"/>
      <c r="KLH56" s="308"/>
      <c r="KLI56" s="308"/>
      <c r="KLJ56" s="308"/>
      <c r="KLK56" s="308"/>
      <c r="KLL56" s="308"/>
      <c r="KLM56" s="308"/>
      <c r="KLN56" s="308"/>
      <c r="KLO56" s="308"/>
      <c r="KLP56" s="308"/>
      <c r="KLQ56" s="308"/>
      <c r="KLR56" s="308"/>
      <c r="KLS56" s="308"/>
      <c r="KLT56" s="308"/>
      <c r="KLU56" s="308"/>
      <c r="KLV56" s="308"/>
      <c r="KLW56" s="308"/>
      <c r="KLX56" s="308"/>
      <c r="KLY56" s="308"/>
      <c r="KLZ56" s="308"/>
      <c r="KMA56" s="308"/>
      <c r="KMB56" s="308"/>
      <c r="KMC56" s="308"/>
      <c r="KMD56" s="308"/>
      <c r="KME56" s="308"/>
      <c r="KMF56" s="308"/>
      <c r="KMG56" s="308"/>
      <c r="KMH56" s="308"/>
      <c r="KMI56" s="308"/>
      <c r="KMJ56" s="308"/>
      <c r="KMK56" s="308"/>
      <c r="KML56" s="308"/>
      <c r="KMM56" s="308"/>
      <c r="KMN56" s="308"/>
      <c r="KMO56" s="308"/>
      <c r="KMP56" s="308"/>
      <c r="KMQ56" s="308"/>
      <c r="KMR56" s="308"/>
      <c r="KMS56" s="308"/>
      <c r="KMT56" s="308"/>
      <c r="KMU56" s="308"/>
      <c r="KMV56" s="308"/>
      <c r="KMW56" s="308"/>
      <c r="KMX56" s="308"/>
      <c r="KMY56" s="308"/>
      <c r="KMZ56" s="308"/>
      <c r="KNA56" s="308"/>
      <c r="KNB56" s="308"/>
      <c r="KNC56" s="308"/>
      <c r="KND56" s="308"/>
      <c r="KNE56" s="308"/>
      <c r="KNF56" s="308"/>
      <c r="KNG56" s="308"/>
      <c r="KNH56" s="308"/>
      <c r="KNI56" s="308"/>
      <c r="KNJ56" s="308"/>
      <c r="KNK56" s="308"/>
      <c r="KNL56" s="308"/>
      <c r="KNM56" s="308"/>
      <c r="KNN56" s="308"/>
      <c r="KNO56" s="308"/>
      <c r="KNP56" s="308"/>
      <c r="KNQ56" s="308"/>
      <c r="KNR56" s="308"/>
      <c r="KNS56" s="308"/>
      <c r="KNT56" s="308"/>
      <c r="KNU56" s="308"/>
      <c r="KNV56" s="308"/>
      <c r="KNW56" s="308"/>
      <c r="KNX56" s="308"/>
      <c r="KNY56" s="308"/>
      <c r="KNZ56" s="308"/>
      <c r="KOA56" s="308"/>
      <c r="KOB56" s="308"/>
      <c r="KOC56" s="308"/>
      <c r="KOD56" s="308"/>
      <c r="KOE56" s="308"/>
      <c r="KOF56" s="308"/>
      <c r="KOG56" s="308"/>
      <c r="KOH56" s="308"/>
      <c r="KOI56" s="308"/>
      <c r="KOJ56" s="308"/>
      <c r="KOK56" s="308"/>
      <c r="KOL56" s="308"/>
      <c r="KOM56" s="308"/>
      <c r="KON56" s="308"/>
      <c r="KOO56" s="308"/>
      <c r="KOP56" s="308"/>
      <c r="KOQ56" s="308"/>
      <c r="KOR56" s="308"/>
      <c r="KOS56" s="308"/>
      <c r="KOT56" s="308"/>
      <c r="KOU56" s="308"/>
      <c r="KOV56" s="308"/>
      <c r="KOW56" s="308"/>
      <c r="KOX56" s="308"/>
      <c r="KOY56" s="308"/>
      <c r="KOZ56" s="308"/>
      <c r="KPA56" s="308"/>
      <c r="KPB56" s="308"/>
      <c r="KPC56" s="308"/>
      <c r="KPD56" s="308"/>
      <c r="KPE56" s="308"/>
      <c r="KPF56" s="308"/>
      <c r="KPG56" s="308"/>
      <c r="KPH56" s="308"/>
      <c r="KPI56" s="308"/>
      <c r="KPJ56" s="308"/>
      <c r="KPK56" s="308"/>
      <c r="KPL56" s="308"/>
      <c r="KPM56" s="308"/>
      <c r="KPN56" s="308"/>
      <c r="KPO56" s="308"/>
      <c r="KPP56" s="308"/>
      <c r="KPQ56" s="308"/>
      <c r="KPR56" s="308"/>
      <c r="KPS56" s="308"/>
      <c r="KPT56" s="308"/>
      <c r="KPU56" s="308"/>
      <c r="KPV56" s="308"/>
      <c r="KPW56" s="308"/>
      <c r="KPX56" s="308"/>
      <c r="KPY56" s="308"/>
      <c r="KPZ56" s="308"/>
      <c r="KQA56" s="308"/>
      <c r="KQB56" s="308"/>
      <c r="KQC56" s="308"/>
      <c r="KQD56" s="308"/>
      <c r="KQE56" s="308"/>
      <c r="KQF56" s="308"/>
      <c r="KQG56" s="308"/>
      <c r="KQH56" s="308"/>
      <c r="KQI56" s="308"/>
      <c r="KQJ56" s="308"/>
      <c r="KQK56" s="308"/>
      <c r="KQL56" s="308"/>
      <c r="KQM56" s="308"/>
      <c r="KQN56" s="308"/>
      <c r="KQO56" s="308"/>
      <c r="KQP56" s="308"/>
      <c r="KQQ56" s="308"/>
      <c r="KQR56" s="308"/>
      <c r="KQS56" s="308"/>
      <c r="KQT56" s="308"/>
      <c r="KQU56" s="308"/>
      <c r="KQV56" s="308"/>
      <c r="KQW56" s="308"/>
      <c r="KQX56" s="308"/>
      <c r="KQY56" s="308"/>
      <c r="KQZ56" s="308"/>
      <c r="KRA56" s="308"/>
      <c r="KRB56" s="308"/>
      <c r="KRC56" s="308"/>
      <c r="KRD56" s="308"/>
      <c r="KRE56" s="308"/>
      <c r="KRF56" s="308"/>
      <c r="KRG56" s="308"/>
      <c r="KRH56" s="308"/>
      <c r="KRI56" s="308"/>
      <c r="KRJ56" s="308"/>
      <c r="KRK56" s="308"/>
      <c r="KRL56" s="308"/>
      <c r="KRM56" s="308"/>
      <c r="KRN56" s="308"/>
      <c r="KRO56" s="308"/>
      <c r="KRP56" s="308"/>
      <c r="KRQ56" s="308"/>
      <c r="KRR56" s="308"/>
      <c r="KRS56" s="308"/>
      <c r="KRT56" s="308"/>
      <c r="KRU56" s="308"/>
      <c r="KRV56" s="308"/>
      <c r="KRW56" s="308"/>
      <c r="KRX56" s="308"/>
      <c r="KRY56" s="308"/>
      <c r="KRZ56" s="308"/>
      <c r="KSA56" s="308"/>
      <c r="KSB56" s="308"/>
      <c r="KSC56" s="308"/>
      <c r="KSD56" s="308"/>
      <c r="KSE56" s="308"/>
      <c r="KSF56" s="308"/>
      <c r="KSG56" s="308"/>
      <c r="KSH56" s="308"/>
      <c r="KSI56" s="308"/>
      <c r="KSJ56" s="308"/>
      <c r="KSK56" s="308"/>
      <c r="KSL56" s="308"/>
      <c r="KSM56" s="308"/>
      <c r="KSN56" s="308"/>
      <c r="KSO56" s="308"/>
      <c r="KSP56" s="308"/>
      <c r="KSQ56" s="308"/>
      <c r="KSR56" s="308"/>
      <c r="KSS56" s="308"/>
      <c r="KST56" s="308"/>
      <c r="KSU56" s="308"/>
      <c r="KSV56" s="308"/>
      <c r="KSW56" s="308"/>
      <c r="KSX56" s="308"/>
      <c r="KSY56" s="308"/>
      <c r="KSZ56" s="308"/>
      <c r="KTA56" s="308"/>
      <c r="KTB56" s="308"/>
      <c r="KTC56" s="308"/>
      <c r="KTD56" s="308"/>
      <c r="KTE56" s="308"/>
      <c r="KTF56" s="308"/>
      <c r="KTG56" s="308"/>
      <c r="KTH56" s="308"/>
      <c r="KTI56" s="308"/>
      <c r="KTJ56" s="308"/>
      <c r="KTK56" s="308"/>
      <c r="KTL56" s="308"/>
      <c r="KTM56" s="308"/>
      <c r="KTN56" s="308"/>
      <c r="KTO56" s="308"/>
      <c r="KTP56" s="308"/>
      <c r="KTQ56" s="308"/>
      <c r="KTR56" s="308"/>
      <c r="KTS56" s="308"/>
      <c r="KTT56" s="308"/>
      <c r="KTU56" s="308"/>
      <c r="KTV56" s="308"/>
      <c r="KTW56" s="308"/>
      <c r="KTX56" s="308"/>
      <c r="KTY56" s="308"/>
      <c r="KTZ56" s="308"/>
      <c r="KUA56" s="308"/>
      <c r="KUB56" s="308"/>
      <c r="KUC56" s="308"/>
      <c r="KUD56" s="308"/>
      <c r="KUE56" s="308"/>
      <c r="KUF56" s="308"/>
      <c r="KUG56" s="308"/>
      <c r="KUH56" s="308"/>
      <c r="KUI56" s="308"/>
      <c r="KUJ56" s="308"/>
      <c r="KUK56" s="308"/>
      <c r="KUL56" s="308"/>
      <c r="KUM56" s="308"/>
      <c r="KUN56" s="308"/>
      <c r="KUO56" s="308"/>
      <c r="KUP56" s="308"/>
      <c r="KUQ56" s="308"/>
      <c r="KUR56" s="308"/>
      <c r="KUS56" s="308"/>
      <c r="KUT56" s="308"/>
      <c r="KUU56" s="308"/>
      <c r="KUV56" s="308"/>
      <c r="KUW56" s="308"/>
      <c r="KUX56" s="308"/>
      <c r="KUY56" s="308"/>
      <c r="KUZ56" s="308"/>
      <c r="KVA56" s="308"/>
      <c r="KVB56" s="308"/>
      <c r="KVC56" s="308"/>
      <c r="KVD56" s="308"/>
      <c r="KVE56" s="308"/>
      <c r="KVF56" s="308"/>
      <c r="KVG56" s="308"/>
      <c r="KVH56" s="308"/>
      <c r="KVI56" s="308"/>
      <c r="KVJ56" s="308"/>
      <c r="KVK56" s="308"/>
      <c r="KVL56" s="308"/>
      <c r="KVM56" s="308"/>
      <c r="KVN56" s="308"/>
      <c r="KVO56" s="308"/>
      <c r="KVP56" s="308"/>
      <c r="KVQ56" s="308"/>
      <c r="KVR56" s="308"/>
      <c r="KVS56" s="308"/>
      <c r="KVT56" s="308"/>
      <c r="KVU56" s="308"/>
      <c r="KVV56" s="308"/>
      <c r="KVW56" s="308"/>
      <c r="KVX56" s="308"/>
      <c r="KVY56" s="308"/>
      <c r="KVZ56" s="308"/>
      <c r="KWA56" s="308"/>
      <c r="KWB56" s="308"/>
      <c r="KWC56" s="308"/>
      <c r="KWD56" s="308"/>
      <c r="KWE56" s="308"/>
      <c r="KWF56" s="308"/>
      <c r="KWG56" s="308"/>
      <c r="KWH56" s="308"/>
      <c r="KWI56" s="308"/>
      <c r="KWJ56" s="308"/>
      <c r="KWK56" s="308"/>
      <c r="KWL56" s="308"/>
      <c r="KWM56" s="308"/>
      <c r="KWN56" s="308"/>
      <c r="KWO56" s="308"/>
      <c r="KWP56" s="308"/>
      <c r="KWQ56" s="308"/>
      <c r="KWR56" s="308"/>
      <c r="KWS56" s="308"/>
      <c r="KWT56" s="308"/>
      <c r="KWU56" s="308"/>
      <c r="KWV56" s="308"/>
      <c r="KWW56" s="308"/>
      <c r="KWX56" s="308"/>
      <c r="KWY56" s="308"/>
      <c r="KWZ56" s="308"/>
      <c r="KXA56" s="308"/>
      <c r="KXB56" s="308"/>
      <c r="KXC56" s="308"/>
      <c r="KXD56" s="308"/>
      <c r="KXE56" s="308"/>
      <c r="KXF56" s="308"/>
      <c r="KXG56" s="308"/>
      <c r="KXH56" s="308"/>
      <c r="KXI56" s="308"/>
      <c r="KXJ56" s="308"/>
      <c r="KXK56" s="308"/>
      <c r="KXL56" s="308"/>
      <c r="KXM56" s="308"/>
      <c r="KXN56" s="308"/>
      <c r="KXO56" s="308"/>
      <c r="KXP56" s="308"/>
      <c r="KXQ56" s="308"/>
      <c r="KXR56" s="308"/>
      <c r="KXS56" s="308"/>
      <c r="KXT56" s="308"/>
      <c r="KXU56" s="308"/>
      <c r="KXV56" s="308"/>
      <c r="KXW56" s="308"/>
      <c r="KXX56" s="308"/>
      <c r="KXY56" s="308"/>
      <c r="KXZ56" s="308"/>
      <c r="KYA56" s="308"/>
      <c r="KYB56" s="308"/>
      <c r="KYC56" s="308"/>
      <c r="KYD56" s="308"/>
      <c r="KYE56" s="308"/>
      <c r="KYF56" s="308"/>
      <c r="KYG56" s="308"/>
      <c r="KYH56" s="308"/>
      <c r="KYI56" s="308"/>
      <c r="KYJ56" s="308"/>
      <c r="KYK56" s="308"/>
      <c r="KYL56" s="308"/>
      <c r="KYM56" s="308"/>
      <c r="KYN56" s="308"/>
      <c r="KYO56" s="308"/>
      <c r="KYP56" s="308"/>
      <c r="KYQ56" s="308"/>
      <c r="KYR56" s="308"/>
      <c r="KYS56" s="308"/>
      <c r="KYT56" s="308"/>
      <c r="KYU56" s="308"/>
      <c r="KYV56" s="308"/>
      <c r="KYW56" s="308"/>
      <c r="KYX56" s="308"/>
      <c r="KYY56" s="308"/>
      <c r="KYZ56" s="308"/>
      <c r="KZA56" s="308"/>
      <c r="KZB56" s="308"/>
      <c r="KZC56" s="308"/>
      <c r="KZD56" s="308"/>
      <c r="KZE56" s="308"/>
      <c r="KZF56" s="308"/>
      <c r="KZG56" s="308"/>
      <c r="KZH56" s="308"/>
      <c r="KZI56" s="308"/>
      <c r="KZJ56" s="308"/>
      <c r="KZK56" s="308"/>
      <c r="KZL56" s="308"/>
      <c r="KZM56" s="308"/>
      <c r="KZN56" s="308"/>
      <c r="KZO56" s="308"/>
      <c r="KZP56" s="308"/>
      <c r="KZQ56" s="308"/>
      <c r="KZR56" s="308"/>
      <c r="KZS56" s="308"/>
      <c r="KZT56" s="308"/>
      <c r="KZU56" s="308"/>
      <c r="KZV56" s="308"/>
      <c r="KZW56" s="308"/>
      <c r="KZX56" s="308"/>
      <c r="KZY56" s="308"/>
      <c r="KZZ56" s="308"/>
      <c r="LAA56" s="308"/>
      <c r="LAB56" s="308"/>
      <c r="LAC56" s="308"/>
      <c r="LAD56" s="308"/>
      <c r="LAE56" s="308"/>
      <c r="LAF56" s="308"/>
      <c r="LAG56" s="308"/>
      <c r="LAH56" s="308"/>
      <c r="LAI56" s="308"/>
      <c r="LAJ56" s="308"/>
      <c r="LAK56" s="308"/>
      <c r="LAL56" s="308"/>
      <c r="LAM56" s="308"/>
      <c r="LAN56" s="308"/>
      <c r="LAO56" s="308"/>
      <c r="LAP56" s="308"/>
      <c r="LAQ56" s="308"/>
      <c r="LAR56" s="308"/>
      <c r="LAS56" s="308"/>
      <c r="LAT56" s="308"/>
      <c r="LAU56" s="308"/>
      <c r="LAV56" s="308"/>
      <c r="LAW56" s="308"/>
      <c r="LAX56" s="308"/>
      <c r="LAY56" s="308"/>
      <c r="LAZ56" s="308"/>
      <c r="LBA56" s="308"/>
      <c r="LBB56" s="308"/>
      <c r="LBC56" s="308"/>
      <c r="LBD56" s="308"/>
      <c r="LBE56" s="308"/>
      <c r="LBF56" s="308"/>
      <c r="LBG56" s="308"/>
      <c r="LBH56" s="308"/>
      <c r="LBI56" s="308"/>
      <c r="LBJ56" s="308"/>
      <c r="LBK56" s="308"/>
      <c r="LBL56" s="308"/>
      <c r="LBM56" s="308"/>
      <c r="LBN56" s="308"/>
      <c r="LBO56" s="308"/>
      <c r="LBP56" s="308"/>
      <c r="LBQ56" s="308"/>
      <c r="LBR56" s="308"/>
      <c r="LBS56" s="308"/>
      <c r="LBT56" s="308"/>
      <c r="LBU56" s="308"/>
      <c r="LBV56" s="308"/>
      <c r="LBW56" s="308"/>
      <c r="LBX56" s="308"/>
      <c r="LBY56" s="308"/>
      <c r="LBZ56" s="308"/>
      <c r="LCA56" s="308"/>
      <c r="LCB56" s="308"/>
      <c r="LCC56" s="308"/>
      <c r="LCD56" s="308"/>
      <c r="LCE56" s="308"/>
      <c r="LCF56" s="308"/>
      <c r="LCG56" s="308"/>
      <c r="LCH56" s="308"/>
      <c r="LCI56" s="308"/>
      <c r="LCJ56" s="308"/>
      <c r="LCK56" s="308"/>
      <c r="LCL56" s="308"/>
      <c r="LCM56" s="308"/>
      <c r="LCN56" s="308"/>
      <c r="LCO56" s="308"/>
      <c r="LCP56" s="308"/>
      <c r="LCQ56" s="308"/>
      <c r="LCR56" s="308"/>
      <c r="LCS56" s="308"/>
      <c r="LCT56" s="308"/>
      <c r="LCU56" s="308"/>
      <c r="LCV56" s="308"/>
      <c r="LCW56" s="308"/>
      <c r="LCX56" s="308"/>
      <c r="LCY56" s="308"/>
      <c r="LCZ56" s="308"/>
      <c r="LDA56" s="308"/>
      <c r="LDB56" s="308"/>
      <c r="LDC56" s="308"/>
      <c r="LDD56" s="308"/>
      <c r="LDE56" s="308"/>
      <c r="LDF56" s="308"/>
      <c r="LDG56" s="308"/>
      <c r="LDH56" s="308"/>
      <c r="LDI56" s="308"/>
      <c r="LDJ56" s="308"/>
      <c r="LDK56" s="308"/>
      <c r="LDL56" s="308"/>
      <c r="LDM56" s="308"/>
      <c r="LDN56" s="308"/>
      <c r="LDO56" s="308"/>
      <c r="LDP56" s="308"/>
      <c r="LDQ56" s="308"/>
      <c r="LDR56" s="308"/>
      <c r="LDS56" s="308"/>
      <c r="LDT56" s="308"/>
      <c r="LDU56" s="308"/>
      <c r="LDV56" s="308"/>
      <c r="LDW56" s="308"/>
      <c r="LDX56" s="308"/>
      <c r="LDY56" s="308"/>
      <c r="LDZ56" s="308"/>
      <c r="LEA56" s="308"/>
      <c r="LEB56" s="308"/>
      <c r="LEC56" s="308"/>
      <c r="LED56" s="308"/>
      <c r="LEE56" s="308"/>
      <c r="LEF56" s="308"/>
      <c r="LEG56" s="308"/>
      <c r="LEH56" s="308"/>
      <c r="LEI56" s="308"/>
      <c r="LEJ56" s="308"/>
      <c r="LEK56" s="308"/>
      <c r="LEL56" s="308"/>
      <c r="LEM56" s="308"/>
      <c r="LEN56" s="308"/>
      <c r="LEO56" s="308"/>
      <c r="LEP56" s="308"/>
      <c r="LEQ56" s="308"/>
      <c r="LER56" s="308"/>
      <c r="LES56" s="308"/>
      <c r="LET56" s="308"/>
      <c r="LEU56" s="308"/>
      <c r="LEV56" s="308"/>
      <c r="LEW56" s="308"/>
      <c r="LEX56" s="308"/>
      <c r="LEY56" s="308"/>
      <c r="LEZ56" s="308"/>
      <c r="LFA56" s="308"/>
      <c r="LFB56" s="308"/>
      <c r="LFC56" s="308"/>
      <c r="LFD56" s="308"/>
      <c r="LFE56" s="308"/>
      <c r="LFF56" s="308"/>
      <c r="LFG56" s="308"/>
      <c r="LFH56" s="308"/>
      <c r="LFI56" s="308"/>
      <c r="LFJ56" s="308"/>
      <c r="LFK56" s="308"/>
      <c r="LFL56" s="308"/>
      <c r="LFM56" s="308"/>
      <c r="LFN56" s="308"/>
      <c r="LFO56" s="308"/>
      <c r="LFP56" s="308"/>
      <c r="LFQ56" s="308"/>
      <c r="LFR56" s="308"/>
      <c r="LFS56" s="308"/>
      <c r="LFT56" s="308"/>
      <c r="LFU56" s="308"/>
      <c r="LFV56" s="308"/>
      <c r="LFW56" s="308"/>
      <c r="LFX56" s="308"/>
      <c r="LFY56" s="308"/>
      <c r="LFZ56" s="308"/>
      <c r="LGA56" s="308"/>
      <c r="LGB56" s="308"/>
      <c r="LGC56" s="308"/>
      <c r="LGD56" s="308"/>
      <c r="LGE56" s="308"/>
      <c r="LGF56" s="308"/>
      <c r="LGG56" s="308"/>
      <c r="LGH56" s="308"/>
      <c r="LGI56" s="308"/>
      <c r="LGJ56" s="308"/>
      <c r="LGK56" s="308"/>
      <c r="LGL56" s="308"/>
      <c r="LGM56" s="308"/>
      <c r="LGN56" s="308"/>
      <c r="LGO56" s="308"/>
      <c r="LGP56" s="308"/>
      <c r="LGQ56" s="308"/>
      <c r="LGR56" s="308"/>
      <c r="LGS56" s="308"/>
      <c r="LGT56" s="308"/>
      <c r="LGU56" s="308"/>
      <c r="LGV56" s="308"/>
      <c r="LGW56" s="308"/>
      <c r="LGX56" s="308"/>
      <c r="LGY56" s="308"/>
      <c r="LGZ56" s="308"/>
      <c r="LHA56" s="308"/>
      <c r="LHB56" s="308"/>
      <c r="LHC56" s="308"/>
      <c r="LHD56" s="308"/>
      <c r="LHE56" s="308"/>
      <c r="LHF56" s="308"/>
      <c r="LHG56" s="308"/>
      <c r="LHH56" s="308"/>
      <c r="LHI56" s="308"/>
      <c r="LHJ56" s="308"/>
      <c r="LHK56" s="308"/>
      <c r="LHL56" s="308"/>
      <c r="LHM56" s="308"/>
      <c r="LHN56" s="308"/>
      <c r="LHO56" s="308"/>
      <c r="LHP56" s="308"/>
      <c r="LHQ56" s="308"/>
      <c r="LHR56" s="308"/>
      <c r="LHS56" s="308"/>
      <c r="LHT56" s="308"/>
      <c r="LHU56" s="308"/>
      <c r="LHV56" s="308"/>
      <c r="LHW56" s="308"/>
      <c r="LHX56" s="308"/>
      <c r="LHY56" s="308"/>
      <c r="LHZ56" s="308"/>
      <c r="LIA56" s="308"/>
      <c r="LIB56" s="308"/>
      <c r="LIC56" s="308"/>
      <c r="LID56" s="308"/>
      <c r="LIE56" s="308"/>
      <c r="LIF56" s="308"/>
      <c r="LIG56" s="308"/>
      <c r="LIH56" s="308"/>
      <c r="LII56" s="308"/>
      <c r="LIJ56" s="308"/>
      <c r="LIK56" s="308"/>
      <c r="LIL56" s="308"/>
      <c r="LIM56" s="308"/>
      <c r="LIN56" s="308"/>
      <c r="LIO56" s="308"/>
      <c r="LIP56" s="308"/>
      <c r="LIQ56" s="308"/>
      <c r="LIR56" s="308"/>
      <c r="LIS56" s="308"/>
      <c r="LIT56" s="308"/>
      <c r="LIU56" s="308"/>
      <c r="LIV56" s="308"/>
      <c r="LIW56" s="308"/>
      <c r="LIX56" s="308"/>
      <c r="LIY56" s="308"/>
      <c r="LIZ56" s="308"/>
      <c r="LJA56" s="308"/>
      <c r="LJB56" s="308"/>
      <c r="LJC56" s="308"/>
      <c r="LJD56" s="308"/>
      <c r="LJE56" s="308"/>
      <c r="LJF56" s="308"/>
      <c r="LJG56" s="308"/>
      <c r="LJH56" s="308"/>
      <c r="LJI56" s="308"/>
      <c r="LJJ56" s="308"/>
      <c r="LJK56" s="308"/>
      <c r="LJL56" s="308"/>
      <c r="LJM56" s="308"/>
      <c r="LJN56" s="308"/>
      <c r="LJO56" s="308"/>
      <c r="LJP56" s="308"/>
      <c r="LJQ56" s="308"/>
      <c r="LJR56" s="308"/>
      <c r="LJS56" s="308"/>
      <c r="LJT56" s="308"/>
      <c r="LJU56" s="308"/>
      <c r="LJV56" s="308"/>
      <c r="LJW56" s="308"/>
      <c r="LJX56" s="308"/>
      <c r="LJY56" s="308"/>
      <c r="LJZ56" s="308"/>
      <c r="LKA56" s="308"/>
      <c r="LKB56" s="308"/>
      <c r="LKC56" s="308"/>
      <c r="LKD56" s="308"/>
      <c r="LKE56" s="308"/>
      <c r="LKF56" s="308"/>
      <c r="LKG56" s="308"/>
      <c r="LKH56" s="308"/>
      <c r="LKI56" s="308"/>
      <c r="LKJ56" s="308"/>
      <c r="LKK56" s="308"/>
      <c r="LKL56" s="308"/>
      <c r="LKM56" s="308"/>
      <c r="LKN56" s="308"/>
      <c r="LKO56" s="308"/>
      <c r="LKP56" s="308"/>
      <c r="LKQ56" s="308"/>
      <c r="LKR56" s="308"/>
      <c r="LKS56" s="308"/>
      <c r="LKT56" s="308"/>
      <c r="LKU56" s="308"/>
      <c r="LKV56" s="308"/>
      <c r="LKW56" s="308"/>
      <c r="LKX56" s="308"/>
      <c r="LKY56" s="308"/>
      <c r="LKZ56" s="308"/>
      <c r="LLA56" s="308"/>
      <c r="LLB56" s="308"/>
      <c r="LLC56" s="308"/>
      <c r="LLD56" s="308"/>
      <c r="LLE56" s="308"/>
      <c r="LLF56" s="308"/>
      <c r="LLG56" s="308"/>
      <c r="LLH56" s="308"/>
      <c r="LLI56" s="308"/>
      <c r="LLJ56" s="308"/>
      <c r="LLK56" s="308"/>
      <c r="LLL56" s="308"/>
      <c r="LLM56" s="308"/>
      <c r="LLN56" s="308"/>
      <c r="LLO56" s="308"/>
      <c r="LLP56" s="308"/>
      <c r="LLQ56" s="308"/>
      <c r="LLR56" s="308"/>
      <c r="LLS56" s="308"/>
      <c r="LLT56" s="308"/>
      <c r="LLU56" s="308"/>
      <c r="LLV56" s="308"/>
      <c r="LLW56" s="308"/>
      <c r="LLX56" s="308"/>
      <c r="LLY56" s="308"/>
      <c r="LLZ56" s="308"/>
      <c r="LMA56" s="308"/>
      <c r="LMB56" s="308"/>
      <c r="LMC56" s="308"/>
      <c r="LMD56" s="308"/>
      <c r="LME56" s="308"/>
      <c r="LMF56" s="308"/>
      <c r="LMG56" s="308"/>
      <c r="LMH56" s="308"/>
      <c r="LMI56" s="308"/>
      <c r="LMJ56" s="308"/>
      <c r="LMK56" s="308"/>
      <c r="LML56" s="308"/>
      <c r="LMM56" s="308"/>
      <c r="LMN56" s="308"/>
      <c r="LMO56" s="308"/>
      <c r="LMP56" s="308"/>
      <c r="LMQ56" s="308"/>
      <c r="LMR56" s="308"/>
      <c r="LMS56" s="308"/>
      <c r="LMT56" s="308"/>
      <c r="LMU56" s="308"/>
      <c r="LMV56" s="308"/>
      <c r="LMW56" s="308"/>
      <c r="LMX56" s="308"/>
      <c r="LMY56" s="308"/>
      <c r="LMZ56" s="308"/>
      <c r="LNA56" s="308"/>
      <c r="LNB56" s="308"/>
      <c r="LNC56" s="308"/>
      <c r="LND56" s="308"/>
      <c r="LNE56" s="308"/>
      <c r="LNF56" s="308"/>
      <c r="LNG56" s="308"/>
      <c r="LNH56" s="308"/>
      <c r="LNI56" s="308"/>
      <c r="LNJ56" s="308"/>
      <c r="LNK56" s="308"/>
      <c r="LNL56" s="308"/>
      <c r="LNM56" s="308"/>
      <c r="LNN56" s="308"/>
      <c r="LNO56" s="308"/>
      <c r="LNP56" s="308"/>
      <c r="LNQ56" s="308"/>
      <c r="LNR56" s="308"/>
      <c r="LNS56" s="308"/>
      <c r="LNT56" s="308"/>
      <c r="LNU56" s="308"/>
      <c r="LNV56" s="308"/>
      <c r="LNW56" s="308"/>
      <c r="LNX56" s="308"/>
      <c r="LNY56" s="308"/>
      <c r="LNZ56" s="308"/>
      <c r="LOA56" s="308"/>
      <c r="LOB56" s="308"/>
      <c r="LOC56" s="308"/>
      <c r="LOD56" s="308"/>
      <c r="LOE56" s="308"/>
      <c r="LOF56" s="308"/>
      <c r="LOG56" s="308"/>
      <c r="LOH56" s="308"/>
      <c r="LOI56" s="308"/>
      <c r="LOJ56" s="308"/>
      <c r="LOK56" s="308"/>
      <c r="LOL56" s="308"/>
      <c r="LOM56" s="308"/>
      <c r="LON56" s="308"/>
      <c r="LOO56" s="308"/>
      <c r="LOP56" s="308"/>
      <c r="LOQ56" s="308"/>
      <c r="LOR56" s="308"/>
      <c r="LOS56" s="308"/>
      <c r="LOT56" s="308"/>
      <c r="LOU56" s="308"/>
      <c r="LOV56" s="308"/>
      <c r="LOW56" s="308"/>
      <c r="LOX56" s="308"/>
      <c r="LOY56" s="308"/>
      <c r="LOZ56" s="308"/>
      <c r="LPA56" s="308"/>
      <c r="LPB56" s="308"/>
      <c r="LPC56" s="308"/>
      <c r="LPD56" s="308"/>
      <c r="LPE56" s="308"/>
      <c r="LPF56" s="308"/>
      <c r="LPG56" s="308"/>
      <c r="LPH56" s="308"/>
      <c r="LPI56" s="308"/>
      <c r="LPJ56" s="308"/>
      <c r="LPK56" s="308"/>
      <c r="LPL56" s="308"/>
      <c r="LPM56" s="308"/>
      <c r="LPN56" s="308"/>
      <c r="LPO56" s="308"/>
      <c r="LPP56" s="308"/>
      <c r="LPQ56" s="308"/>
      <c r="LPR56" s="308"/>
      <c r="LPS56" s="308"/>
      <c r="LPT56" s="308"/>
      <c r="LPU56" s="308"/>
      <c r="LPV56" s="308"/>
      <c r="LPW56" s="308"/>
      <c r="LPX56" s="308"/>
      <c r="LPY56" s="308"/>
      <c r="LPZ56" s="308"/>
      <c r="LQA56" s="308"/>
      <c r="LQB56" s="308"/>
      <c r="LQC56" s="308"/>
      <c r="LQD56" s="308"/>
      <c r="LQE56" s="308"/>
      <c r="LQF56" s="308"/>
      <c r="LQG56" s="308"/>
      <c r="LQH56" s="308"/>
      <c r="LQI56" s="308"/>
      <c r="LQJ56" s="308"/>
      <c r="LQK56" s="308"/>
      <c r="LQL56" s="308"/>
      <c r="LQM56" s="308"/>
      <c r="LQN56" s="308"/>
      <c r="LQO56" s="308"/>
      <c r="LQP56" s="308"/>
      <c r="LQQ56" s="308"/>
      <c r="LQR56" s="308"/>
      <c r="LQS56" s="308"/>
      <c r="LQT56" s="308"/>
      <c r="LQU56" s="308"/>
      <c r="LQV56" s="308"/>
      <c r="LQW56" s="308"/>
      <c r="LQX56" s="308"/>
      <c r="LQY56" s="308"/>
      <c r="LQZ56" s="308"/>
      <c r="LRA56" s="308"/>
      <c r="LRB56" s="308"/>
      <c r="LRC56" s="308"/>
      <c r="LRD56" s="308"/>
      <c r="LRE56" s="308"/>
      <c r="LRF56" s="308"/>
      <c r="LRG56" s="308"/>
      <c r="LRH56" s="308"/>
      <c r="LRI56" s="308"/>
      <c r="LRJ56" s="308"/>
      <c r="LRK56" s="308"/>
      <c r="LRL56" s="308"/>
      <c r="LRM56" s="308"/>
      <c r="LRN56" s="308"/>
      <c r="LRO56" s="308"/>
      <c r="LRP56" s="308"/>
      <c r="LRQ56" s="308"/>
      <c r="LRR56" s="308"/>
      <c r="LRS56" s="308"/>
      <c r="LRT56" s="308"/>
      <c r="LRU56" s="308"/>
      <c r="LRV56" s="308"/>
      <c r="LRW56" s="308"/>
      <c r="LRX56" s="308"/>
      <c r="LRY56" s="308"/>
      <c r="LRZ56" s="308"/>
      <c r="LSA56" s="308"/>
      <c r="LSB56" s="308"/>
      <c r="LSC56" s="308"/>
      <c r="LSD56" s="308"/>
      <c r="LSE56" s="308"/>
      <c r="LSF56" s="308"/>
      <c r="LSG56" s="308"/>
      <c r="LSH56" s="308"/>
      <c r="LSI56" s="308"/>
      <c r="LSJ56" s="308"/>
      <c r="LSK56" s="308"/>
      <c r="LSL56" s="308"/>
      <c r="LSM56" s="308"/>
      <c r="LSN56" s="308"/>
      <c r="LSO56" s="308"/>
      <c r="LSP56" s="308"/>
      <c r="LSQ56" s="308"/>
      <c r="LSR56" s="308"/>
      <c r="LSS56" s="308"/>
      <c r="LST56" s="308"/>
      <c r="LSU56" s="308"/>
      <c r="LSV56" s="308"/>
      <c r="LSW56" s="308"/>
      <c r="LSX56" s="308"/>
      <c r="LSY56" s="308"/>
      <c r="LSZ56" s="308"/>
      <c r="LTA56" s="308"/>
      <c r="LTB56" s="308"/>
      <c r="LTC56" s="308"/>
      <c r="LTD56" s="308"/>
      <c r="LTE56" s="308"/>
      <c r="LTF56" s="308"/>
      <c r="LTG56" s="308"/>
      <c r="LTH56" s="308"/>
      <c r="LTI56" s="308"/>
      <c r="LTJ56" s="308"/>
      <c r="LTK56" s="308"/>
      <c r="LTL56" s="308"/>
      <c r="LTM56" s="308"/>
      <c r="LTN56" s="308"/>
      <c r="LTO56" s="308"/>
      <c r="LTP56" s="308"/>
      <c r="LTQ56" s="308"/>
      <c r="LTR56" s="308"/>
      <c r="LTS56" s="308"/>
      <c r="LTT56" s="308"/>
      <c r="LTU56" s="308"/>
      <c r="LTV56" s="308"/>
      <c r="LTW56" s="308"/>
      <c r="LTX56" s="308"/>
      <c r="LTY56" s="308"/>
      <c r="LTZ56" s="308"/>
      <c r="LUA56" s="308"/>
      <c r="LUB56" s="308"/>
      <c r="LUC56" s="308"/>
      <c r="LUD56" s="308"/>
      <c r="LUE56" s="308"/>
      <c r="LUF56" s="308"/>
      <c r="LUG56" s="308"/>
      <c r="LUH56" s="308"/>
      <c r="LUI56" s="308"/>
      <c r="LUJ56" s="308"/>
      <c r="LUK56" s="308"/>
      <c r="LUL56" s="308"/>
      <c r="LUM56" s="308"/>
      <c r="LUN56" s="308"/>
      <c r="LUO56" s="308"/>
      <c r="LUP56" s="308"/>
      <c r="LUQ56" s="308"/>
      <c r="LUR56" s="308"/>
      <c r="LUS56" s="308"/>
      <c r="LUT56" s="308"/>
      <c r="LUU56" s="308"/>
      <c r="LUV56" s="308"/>
      <c r="LUW56" s="308"/>
      <c r="LUX56" s="308"/>
      <c r="LUY56" s="308"/>
      <c r="LUZ56" s="308"/>
      <c r="LVA56" s="308"/>
      <c r="LVB56" s="308"/>
      <c r="LVC56" s="308"/>
      <c r="LVD56" s="308"/>
      <c r="LVE56" s="308"/>
      <c r="LVF56" s="308"/>
      <c r="LVG56" s="308"/>
      <c r="LVH56" s="308"/>
      <c r="LVI56" s="308"/>
      <c r="LVJ56" s="308"/>
      <c r="LVK56" s="308"/>
      <c r="LVL56" s="308"/>
      <c r="LVM56" s="308"/>
      <c r="LVN56" s="308"/>
      <c r="LVO56" s="308"/>
      <c r="LVP56" s="308"/>
      <c r="LVQ56" s="308"/>
      <c r="LVR56" s="308"/>
      <c r="LVS56" s="308"/>
      <c r="LVT56" s="308"/>
      <c r="LVU56" s="308"/>
      <c r="LVV56" s="308"/>
      <c r="LVW56" s="308"/>
      <c r="LVX56" s="308"/>
      <c r="LVY56" s="308"/>
      <c r="LVZ56" s="308"/>
      <c r="LWA56" s="308"/>
      <c r="LWB56" s="308"/>
      <c r="LWC56" s="308"/>
      <c r="LWD56" s="308"/>
      <c r="LWE56" s="308"/>
      <c r="LWF56" s="308"/>
      <c r="LWG56" s="308"/>
      <c r="LWH56" s="308"/>
      <c r="LWI56" s="308"/>
      <c r="LWJ56" s="308"/>
      <c r="LWK56" s="308"/>
      <c r="LWL56" s="308"/>
      <c r="LWM56" s="308"/>
      <c r="LWN56" s="308"/>
      <c r="LWO56" s="308"/>
      <c r="LWP56" s="308"/>
      <c r="LWQ56" s="308"/>
      <c r="LWR56" s="308"/>
      <c r="LWS56" s="308"/>
      <c r="LWT56" s="308"/>
      <c r="LWU56" s="308"/>
      <c r="LWV56" s="308"/>
      <c r="LWW56" s="308"/>
      <c r="LWX56" s="308"/>
      <c r="LWY56" s="308"/>
      <c r="LWZ56" s="308"/>
      <c r="LXA56" s="308"/>
      <c r="LXB56" s="308"/>
      <c r="LXC56" s="308"/>
      <c r="LXD56" s="308"/>
      <c r="LXE56" s="308"/>
      <c r="LXF56" s="308"/>
      <c r="LXG56" s="308"/>
      <c r="LXH56" s="308"/>
      <c r="LXI56" s="308"/>
      <c r="LXJ56" s="308"/>
      <c r="LXK56" s="308"/>
      <c r="LXL56" s="308"/>
      <c r="LXM56" s="308"/>
      <c r="LXN56" s="308"/>
      <c r="LXO56" s="308"/>
      <c r="LXP56" s="308"/>
      <c r="LXQ56" s="308"/>
      <c r="LXR56" s="308"/>
      <c r="LXS56" s="308"/>
      <c r="LXT56" s="308"/>
      <c r="LXU56" s="308"/>
      <c r="LXV56" s="308"/>
      <c r="LXW56" s="308"/>
      <c r="LXX56" s="308"/>
      <c r="LXY56" s="308"/>
      <c r="LXZ56" s="308"/>
      <c r="LYA56" s="308"/>
      <c r="LYB56" s="308"/>
      <c r="LYC56" s="308"/>
      <c r="LYD56" s="308"/>
      <c r="LYE56" s="308"/>
      <c r="LYF56" s="308"/>
      <c r="LYG56" s="308"/>
      <c r="LYH56" s="308"/>
      <c r="LYI56" s="308"/>
      <c r="LYJ56" s="308"/>
      <c r="LYK56" s="308"/>
      <c r="LYL56" s="308"/>
      <c r="LYM56" s="308"/>
      <c r="LYN56" s="308"/>
      <c r="LYO56" s="308"/>
      <c r="LYP56" s="308"/>
      <c r="LYQ56" s="308"/>
      <c r="LYR56" s="308"/>
      <c r="LYS56" s="308"/>
      <c r="LYT56" s="308"/>
      <c r="LYU56" s="308"/>
      <c r="LYV56" s="308"/>
      <c r="LYW56" s="308"/>
      <c r="LYX56" s="308"/>
      <c r="LYY56" s="308"/>
      <c r="LYZ56" s="308"/>
      <c r="LZA56" s="308"/>
      <c r="LZB56" s="308"/>
      <c r="LZC56" s="308"/>
      <c r="LZD56" s="308"/>
      <c r="LZE56" s="308"/>
      <c r="LZF56" s="308"/>
      <c r="LZG56" s="308"/>
      <c r="LZH56" s="308"/>
      <c r="LZI56" s="308"/>
      <c r="LZJ56" s="308"/>
      <c r="LZK56" s="308"/>
      <c r="LZL56" s="308"/>
      <c r="LZM56" s="308"/>
      <c r="LZN56" s="308"/>
      <c r="LZO56" s="308"/>
      <c r="LZP56" s="308"/>
      <c r="LZQ56" s="308"/>
      <c r="LZR56" s="308"/>
      <c r="LZS56" s="308"/>
      <c r="LZT56" s="308"/>
      <c r="LZU56" s="308"/>
      <c r="LZV56" s="308"/>
      <c r="LZW56" s="308"/>
      <c r="LZX56" s="308"/>
      <c r="LZY56" s="308"/>
      <c r="LZZ56" s="308"/>
      <c r="MAA56" s="308"/>
      <c r="MAB56" s="308"/>
      <c r="MAC56" s="308"/>
      <c r="MAD56" s="308"/>
      <c r="MAE56" s="308"/>
      <c r="MAF56" s="308"/>
      <c r="MAG56" s="308"/>
      <c r="MAH56" s="308"/>
      <c r="MAI56" s="308"/>
      <c r="MAJ56" s="308"/>
      <c r="MAK56" s="308"/>
      <c r="MAL56" s="308"/>
      <c r="MAM56" s="308"/>
      <c r="MAN56" s="308"/>
      <c r="MAO56" s="308"/>
      <c r="MAP56" s="308"/>
      <c r="MAQ56" s="308"/>
      <c r="MAR56" s="308"/>
      <c r="MAS56" s="308"/>
      <c r="MAT56" s="308"/>
      <c r="MAU56" s="308"/>
      <c r="MAV56" s="308"/>
      <c r="MAW56" s="308"/>
      <c r="MAX56" s="308"/>
      <c r="MAY56" s="308"/>
      <c r="MAZ56" s="308"/>
      <c r="MBA56" s="308"/>
      <c r="MBB56" s="308"/>
      <c r="MBC56" s="308"/>
      <c r="MBD56" s="308"/>
      <c r="MBE56" s="308"/>
      <c r="MBF56" s="308"/>
      <c r="MBG56" s="308"/>
      <c r="MBH56" s="308"/>
      <c r="MBI56" s="308"/>
      <c r="MBJ56" s="308"/>
      <c r="MBK56" s="308"/>
      <c r="MBL56" s="308"/>
      <c r="MBM56" s="308"/>
      <c r="MBN56" s="308"/>
      <c r="MBO56" s="308"/>
      <c r="MBP56" s="308"/>
      <c r="MBQ56" s="308"/>
      <c r="MBR56" s="308"/>
      <c r="MBS56" s="308"/>
      <c r="MBT56" s="308"/>
      <c r="MBU56" s="308"/>
      <c r="MBV56" s="308"/>
      <c r="MBW56" s="308"/>
      <c r="MBX56" s="308"/>
      <c r="MBY56" s="308"/>
      <c r="MBZ56" s="308"/>
      <c r="MCA56" s="308"/>
      <c r="MCB56" s="308"/>
      <c r="MCC56" s="308"/>
      <c r="MCD56" s="308"/>
      <c r="MCE56" s="308"/>
      <c r="MCF56" s="308"/>
      <c r="MCG56" s="308"/>
      <c r="MCH56" s="308"/>
      <c r="MCI56" s="308"/>
      <c r="MCJ56" s="308"/>
      <c r="MCK56" s="308"/>
      <c r="MCL56" s="308"/>
      <c r="MCM56" s="308"/>
      <c r="MCN56" s="308"/>
      <c r="MCO56" s="308"/>
      <c r="MCP56" s="308"/>
      <c r="MCQ56" s="308"/>
      <c r="MCR56" s="308"/>
      <c r="MCS56" s="308"/>
      <c r="MCT56" s="308"/>
      <c r="MCU56" s="308"/>
      <c r="MCV56" s="308"/>
      <c r="MCW56" s="308"/>
      <c r="MCX56" s="308"/>
      <c r="MCY56" s="308"/>
      <c r="MCZ56" s="308"/>
      <c r="MDA56" s="308"/>
      <c r="MDB56" s="308"/>
      <c r="MDC56" s="308"/>
      <c r="MDD56" s="308"/>
      <c r="MDE56" s="308"/>
      <c r="MDF56" s="308"/>
      <c r="MDG56" s="308"/>
      <c r="MDH56" s="308"/>
      <c r="MDI56" s="308"/>
      <c r="MDJ56" s="308"/>
      <c r="MDK56" s="308"/>
      <c r="MDL56" s="308"/>
      <c r="MDM56" s="308"/>
      <c r="MDN56" s="308"/>
      <c r="MDO56" s="308"/>
      <c r="MDP56" s="308"/>
      <c r="MDQ56" s="308"/>
      <c r="MDR56" s="308"/>
      <c r="MDS56" s="308"/>
      <c r="MDT56" s="308"/>
      <c r="MDU56" s="308"/>
      <c r="MDV56" s="308"/>
      <c r="MDW56" s="308"/>
      <c r="MDX56" s="308"/>
      <c r="MDY56" s="308"/>
      <c r="MDZ56" s="308"/>
      <c r="MEA56" s="308"/>
      <c r="MEB56" s="308"/>
      <c r="MEC56" s="308"/>
      <c r="MED56" s="308"/>
      <c r="MEE56" s="308"/>
      <c r="MEF56" s="308"/>
      <c r="MEG56" s="308"/>
      <c r="MEH56" s="308"/>
      <c r="MEI56" s="308"/>
      <c r="MEJ56" s="308"/>
      <c r="MEK56" s="308"/>
      <c r="MEL56" s="308"/>
      <c r="MEM56" s="308"/>
      <c r="MEN56" s="308"/>
      <c r="MEO56" s="308"/>
      <c r="MEP56" s="308"/>
      <c r="MEQ56" s="308"/>
      <c r="MER56" s="308"/>
      <c r="MES56" s="308"/>
      <c r="MET56" s="308"/>
      <c r="MEU56" s="308"/>
      <c r="MEV56" s="308"/>
      <c r="MEW56" s="308"/>
      <c r="MEX56" s="308"/>
      <c r="MEY56" s="308"/>
      <c r="MEZ56" s="308"/>
      <c r="MFA56" s="308"/>
      <c r="MFB56" s="308"/>
      <c r="MFC56" s="308"/>
      <c r="MFD56" s="308"/>
      <c r="MFE56" s="308"/>
      <c r="MFF56" s="308"/>
      <c r="MFG56" s="308"/>
      <c r="MFH56" s="308"/>
      <c r="MFI56" s="308"/>
      <c r="MFJ56" s="308"/>
      <c r="MFK56" s="308"/>
      <c r="MFL56" s="308"/>
      <c r="MFM56" s="308"/>
      <c r="MFN56" s="308"/>
      <c r="MFO56" s="308"/>
      <c r="MFP56" s="308"/>
      <c r="MFQ56" s="308"/>
      <c r="MFR56" s="308"/>
      <c r="MFS56" s="308"/>
      <c r="MFT56" s="308"/>
      <c r="MFU56" s="308"/>
      <c r="MFV56" s="308"/>
      <c r="MFW56" s="308"/>
      <c r="MFX56" s="308"/>
      <c r="MFY56" s="308"/>
      <c r="MFZ56" s="308"/>
      <c r="MGA56" s="308"/>
      <c r="MGB56" s="308"/>
      <c r="MGC56" s="308"/>
      <c r="MGD56" s="308"/>
      <c r="MGE56" s="308"/>
      <c r="MGF56" s="308"/>
      <c r="MGG56" s="308"/>
      <c r="MGH56" s="308"/>
      <c r="MGI56" s="308"/>
      <c r="MGJ56" s="308"/>
      <c r="MGK56" s="308"/>
      <c r="MGL56" s="308"/>
      <c r="MGM56" s="308"/>
      <c r="MGN56" s="308"/>
      <c r="MGO56" s="308"/>
      <c r="MGP56" s="308"/>
      <c r="MGQ56" s="308"/>
      <c r="MGR56" s="308"/>
      <c r="MGS56" s="308"/>
      <c r="MGT56" s="308"/>
      <c r="MGU56" s="308"/>
      <c r="MGV56" s="308"/>
      <c r="MGW56" s="308"/>
      <c r="MGX56" s="308"/>
      <c r="MGY56" s="308"/>
      <c r="MGZ56" s="308"/>
      <c r="MHA56" s="308"/>
      <c r="MHB56" s="308"/>
      <c r="MHC56" s="308"/>
      <c r="MHD56" s="308"/>
      <c r="MHE56" s="308"/>
      <c r="MHF56" s="308"/>
      <c r="MHG56" s="308"/>
      <c r="MHH56" s="308"/>
      <c r="MHI56" s="308"/>
      <c r="MHJ56" s="308"/>
      <c r="MHK56" s="308"/>
      <c r="MHL56" s="308"/>
      <c r="MHM56" s="308"/>
      <c r="MHN56" s="308"/>
      <c r="MHO56" s="308"/>
      <c r="MHP56" s="308"/>
      <c r="MHQ56" s="308"/>
      <c r="MHR56" s="308"/>
      <c r="MHS56" s="308"/>
      <c r="MHT56" s="308"/>
      <c r="MHU56" s="308"/>
      <c r="MHV56" s="308"/>
      <c r="MHW56" s="308"/>
      <c r="MHX56" s="308"/>
      <c r="MHY56" s="308"/>
      <c r="MHZ56" s="308"/>
      <c r="MIA56" s="308"/>
      <c r="MIB56" s="308"/>
      <c r="MIC56" s="308"/>
      <c r="MID56" s="308"/>
      <c r="MIE56" s="308"/>
      <c r="MIF56" s="308"/>
      <c r="MIG56" s="308"/>
      <c r="MIH56" s="308"/>
      <c r="MII56" s="308"/>
      <c r="MIJ56" s="308"/>
      <c r="MIK56" s="308"/>
      <c r="MIL56" s="308"/>
      <c r="MIM56" s="308"/>
      <c r="MIN56" s="308"/>
      <c r="MIO56" s="308"/>
      <c r="MIP56" s="308"/>
      <c r="MIQ56" s="308"/>
      <c r="MIR56" s="308"/>
      <c r="MIS56" s="308"/>
      <c r="MIT56" s="308"/>
      <c r="MIU56" s="308"/>
      <c r="MIV56" s="308"/>
      <c r="MIW56" s="308"/>
      <c r="MIX56" s="308"/>
      <c r="MIY56" s="308"/>
      <c r="MIZ56" s="308"/>
      <c r="MJA56" s="308"/>
      <c r="MJB56" s="308"/>
      <c r="MJC56" s="308"/>
      <c r="MJD56" s="308"/>
      <c r="MJE56" s="308"/>
      <c r="MJF56" s="308"/>
      <c r="MJG56" s="308"/>
      <c r="MJH56" s="308"/>
      <c r="MJI56" s="308"/>
      <c r="MJJ56" s="308"/>
      <c r="MJK56" s="308"/>
      <c r="MJL56" s="308"/>
      <c r="MJM56" s="308"/>
      <c r="MJN56" s="308"/>
      <c r="MJO56" s="308"/>
      <c r="MJP56" s="308"/>
      <c r="MJQ56" s="308"/>
      <c r="MJR56" s="308"/>
      <c r="MJS56" s="308"/>
      <c r="MJT56" s="308"/>
      <c r="MJU56" s="308"/>
      <c r="MJV56" s="308"/>
      <c r="MJW56" s="308"/>
      <c r="MJX56" s="308"/>
      <c r="MJY56" s="308"/>
      <c r="MJZ56" s="308"/>
      <c r="MKA56" s="308"/>
      <c r="MKB56" s="308"/>
      <c r="MKC56" s="308"/>
      <c r="MKD56" s="308"/>
      <c r="MKE56" s="308"/>
      <c r="MKF56" s="308"/>
      <c r="MKG56" s="308"/>
      <c r="MKH56" s="308"/>
      <c r="MKI56" s="308"/>
      <c r="MKJ56" s="308"/>
      <c r="MKK56" s="308"/>
      <c r="MKL56" s="308"/>
      <c r="MKM56" s="308"/>
      <c r="MKN56" s="308"/>
      <c r="MKO56" s="308"/>
      <c r="MKP56" s="308"/>
      <c r="MKQ56" s="308"/>
      <c r="MKR56" s="308"/>
      <c r="MKS56" s="308"/>
      <c r="MKT56" s="308"/>
      <c r="MKU56" s="308"/>
      <c r="MKV56" s="308"/>
      <c r="MKW56" s="308"/>
      <c r="MKX56" s="308"/>
      <c r="MKY56" s="308"/>
      <c r="MKZ56" s="308"/>
      <c r="MLA56" s="308"/>
      <c r="MLB56" s="308"/>
      <c r="MLC56" s="308"/>
      <c r="MLD56" s="308"/>
      <c r="MLE56" s="308"/>
      <c r="MLF56" s="308"/>
      <c r="MLG56" s="308"/>
      <c r="MLH56" s="308"/>
      <c r="MLI56" s="308"/>
      <c r="MLJ56" s="308"/>
      <c r="MLK56" s="308"/>
      <c r="MLL56" s="308"/>
      <c r="MLM56" s="308"/>
      <c r="MLN56" s="308"/>
      <c r="MLO56" s="308"/>
      <c r="MLP56" s="308"/>
      <c r="MLQ56" s="308"/>
      <c r="MLR56" s="308"/>
      <c r="MLS56" s="308"/>
      <c r="MLT56" s="308"/>
      <c r="MLU56" s="308"/>
      <c r="MLV56" s="308"/>
      <c r="MLW56" s="308"/>
      <c r="MLX56" s="308"/>
      <c r="MLY56" s="308"/>
      <c r="MLZ56" s="308"/>
      <c r="MMA56" s="308"/>
      <c r="MMB56" s="308"/>
      <c r="MMC56" s="308"/>
      <c r="MMD56" s="308"/>
      <c r="MME56" s="308"/>
      <c r="MMF56" s="308"/>
      <c r="MMG56" s="308"/>
      <c r="MMH56" s="308"/>
      <c r="MMI56" s="308"/>
      <c r="MMJ56" s="308"/>
      <c r="MMK56" s="308"/>
      <c r="MML56" s="308"/>
      <c r="MMM56" s="308"/>
      <c r="MMN56" s="308"/>
      <c r="MMO56" s="308"/>
      <c r="MMP56" s="308"/>
      <c r="MMQ56" s="308"/>
      <c r="MMR56" s="308"/>
      <c r="MMS56" s="308"/>
      <c r="MMT56" s="308"/>
      <c r="MMU56" s="308"/>
      <c r="MMV56" s="308"/>
      <c r="MMW56" s="308"/>
      <c r="MMX56" s="308"/>
      <c r="MMY56" s="308"/>
      <c r="MMZ56" s="308"/>
      <c r="MNA56" s="308"/>
      <c r="MNB56" s="308"/>
      <c r="MNC56" s="308"/>
      <c r="MND56" s="308"/>
      <c r="MNE56" s="308"/>
      <c r="MNF56" s="308"/>
      <c r="MNG56" s="308"/>
      <c r="MNH56" s="308"/>
      <c r="MNI56" s="308"/>
      <c r="MNJ56" s="308"/>
      <c r="MNK56" s="308"/>
      <c r="MNL56" s="308"/>
      <c r="MNM56" s="308"/>
      <c r="MNN56" s="308"/>
      <c r="MNO56" s="308"/>
      <c r="MNP56" s="308"/>
      <c r="MNQ56" s="308"/>
      <c r="MNR56" s="308"/>
      <c r="MNS56" s="308"/>
      <c r="MNT56" s="308"/>
      <c r="MNU56" s="308"/>
      <c r="MNV56" s="308"/>
      <c r="MNW56" s="308"/>
      <c r="MNX56" s="308"/>
      <c r="MNY56" s="308"/>
      <c r="MNZ56" s="308"/>
      <c r="MOA56" s="308"/>
      <c r="MOB56" s="308"/>
      <c r="MOC56" s="308"/>
      <c r="MOD56" s="308"/>
      <c r="MOE56" s="308"/>
      <c r="MOF56" s="308"/>
      <c r="MOG56" s="308"/>
      <c r="MOH56" s="308"/>
      <c r="MOI56" s="308"/>
      <c r="MOJ56" s="308"/>
      <c r="MOK56" s="308"/>
      <c r="MOL56" s="308"/>
      <c r="MOM56" s="308"/>
      <c r="MON56" s="308"/>
      <c r="MOO56" s="308"/>
      <c r="MOP56" s="308"/>
      <c r="MOQ56" s="308"/>
      <c r="MOR56" s="308"/>
      <c r="MOS56" s="308"/>
      <c r="MOT56" s="308"/>
      <c r="MOU56" s="308"/>
      <c r="MOV56" s="308"/>
      <c r="MOW56" s="308"/>
      <c r="MOX56" s="308"/>
      <c r="MOY56" s="308"/>
      <c r="MOZ56" s="308"/>
      <c r="MPA56" s="308"/>
      <c r="MPB56" s="308"/>
      <c r="MPC56" s="308"/>
      <c r="MPD56" s="308"/>
      <c r="MPE56" s="308"/>
      <c r="MPF56" s="308"/>
      <c r="MPG56" s="308"/>
      <c r="MPH56" s="308"/>
      <c r="MPI56" s="308"/>
      <c r="MPJ56" s="308"/>
      <c r="MPK56" s="308"/>
      <c r="MPL56" s="308"/>
      <c r="MPM56" s="308"/>
      <c r="MPN56" s="308"/>
      <c r="MPO56" s="308"/>
      <c r="MPP56" s="308"/>
      <c r="MPQ56" s="308"/>
      <c r="MPR56" s="308"/>
      <c r="MPS56" s="308"/>
      <c r="MPT56" s="308"/>
      <c r="MPU56" s="308"/>
      <c r="MPV56" s="308"/>
      <c r="MPW56" s="308"/>
      <c r="MPX56" s="308"/>
      <c r="MPY56" s="308"/>
      <c r="MPZ56" s="308"/>
      <c r="MQA56" s="308"/>
      <c r="MQB56" s="308"/>
      <c r="MQC56" s="308"/>
      <c r="MQD56" s="308"/>
      <c r="MQE56" s="308"/>
      <c r="MQF56" s="308"/>
      <c r="MQG56" s="308"/>
      <c r="MQH56" s="308"/>
      <c r="MQI56" s="308"/>
      <c r="MQJ56" s="308"/>
      <c r="MQK56" s="308"/>
      <c r="MQL56" s="308"/>
      <c r="MQM56" s="308"/>
      <c r="MQN56" s="308"/>
      <c r="MQO56" s="308"/>
      <c r="MQP56" s="308"/>
      <c r="MQQ56" s="308"/>
      <c r="MQR56" s="308"/>
      <c r="MQS56" s="308"/>
      <c r="MQT56" s="308"/>
      <c r="MQU56" s="308"/>
      <c r="MQV56" s="308"/>
      <c r="MQW56" s="308"/>
      <c r="MQX56" s="308"/>
      <c r="MQY56" s="308"/>
      <c r="MQZ56" s="308"/>
      <c r="MRA56" s="308"/>
      <c r="MRB56" s="308"/>
      <c r="MRC56" s="308"/>
      <c r="MRD56" s="308"/>
      <c r="MRE56" s="308"/>
      <c r="MRF56" s="308"/>
      <c r="MRG56" s="308"/>
      <c r="MRH56" s="308"/>
      <c r="MRI56" s="308"/>
      <c r="MRJ56" s="308"/>
      <c r="MRK56" s="308"/>
      <c r="MRL56" s="308"/>
      <c r="MRM56" s="308"/>
      <c r="MRN56" s="308"/>
      <c r="MRO56" s="308"/>
      <c r="MRP56" s="308"/>
      <c r="MRQ56" s="308"/>
      <c r="MRR56" s="308"/>
      <c r="MRS56" s="308"/>
      <c r="MRT56" s="308"/>
      <c r="MRU56" s="308"/>
      <c r="MRV56" s="308"/>
      <c r="MRW56" s="308"/>
      <c r="MRX56" s="308"/>
      <c r="MRY56" s="308"/>
      <c r="MRZ56" s="308"/>
      <c r="MSA56" s="308"/>
      <c r="MSB56" s="308"/>
      <c r="MSC56" s="308"/>
      <c r="MSD56" s="308"/>
      <c r="MSE56" s="308"/>
      <c r="MSF56" s="308"/>
      <c r="MSG56" s="308"/>
      <c r="MSH56" s="308"/>
      <c r="MSI56" s="308"/>
      <c r="MSJ56" s="308"/>
      <c r="MSK56" s="308"/>
      <c r="MSL56" s="308"/>
      <c r="MSM56" s="308"/>
      <c r="MSN56" s="308"/>
      <c r="MSO56" s="308"/>
      <c r="MSP56" s="308"/>
      <c r="MSQ56" s="308"/>
      <c r="MSR56" s="308"/>
      <c r="MSS56" s="308"/>
      <c r="MST56" s="308"/>
      <c r="MSU56" s="308"/>
      <c r="MSV56" s="308"/>
      <c r="MSW56" s="308"/>
      <c r="MSX56" s="308"/>
      <c r="MSY56" s="308"/>
      <c r="MSZ56" s="308"/>
      <c r="MTA56" s="308"/>
      <c r="MTB56" s="308"/>
      <c r="MTC56" s="308"/>
      <c r="MTD56" s="308"/>
      <c r="MTE56" s="308"/>
      <c r="MTF56" s="308"/>
      <c r="MTG56" s="308"/>
      <c r="MTH56" s="308"/>
      <c r="MTI56" s="308"/>
      <c r="MTJ56" s="308"/>
      <c r="MTK56" s="308"/>
      <c r="MTL56" s="308"/>
      <c r="MTM56" s="308"/>
      <c r="MTN56" s="308"/>
      <c r="MTO56" s="308"/>
      <c r="MTP56" s="308"/>
      <c r="MTQ56" s="308"/>
      <c r="MTR56" s="308"/>
      <c r="MTS56" s="308"/>
      <c r="MTT56" s="308"/>
      <c r="MTU56" s="308"/>
      <c r="MTV56" s="308"/>
      <c r="MTW56" s="308"/>
      <c r="MTX56" s="308"/>
      <c r="MTY56" s="308"/>
      <c r="MTZ56" s="308"/>
      <c r="MUA56" s="308"/>
      <c r="MUB56" s="308"/>
      <c r="MUC56" s="308"/>
      <c r="MUD56" s="308"/>
      <c r="MUE56" s="308"/>
      <c r="MUF56" s="308"/>
      <c r="MUG56" s="308"/>
      <c r="MUH56" s="308"/>
      <c r="MUI56" s="308"/>
      <c r="MUJ56" s="308"/>
      <c r="MUK56" s="308"/>
      <c r="MUL56" s="308"/>
      <c r="MUM56" s="308"/>
      <c r="MUN56" s="308"/>
      <c r="MUO56" s="308"/>
      <c r="MUP56" s="308"/>
      <c r="MUQ56" s="308"/>
      <c r="MUR56" s="308"/>
      <c r="MUS56" s="308"/>
      <c r="MUT56" s="308"/>
      <c r="MUU56" s="308"/>
      <c r="MUV56" s="308"/>
      <c r="MUW56" s="308"/>
      <c r="MUX56" s="308"/>
      <c r="MUY56" s="308"/>
      <c r="MUZ56" s="308"/>
      <c r="MVA56" s="308"/>
      <c r="MVB56" s="308"/>
      <c r="MVC56" s="308"/>
      <c r="MVD56" s="308"/>
      <c r="MVE56" s="308"/>
      <c r="MVF56" s="308"/>
      <c r="MVG56" s="308"/>
      <c r="MVH56" s="308"/>
      <c r="MVI56" s="308"/>
      <c r="MVJ56" s="308"/>
      <c r="MVK56" s="308"/>
      <c r="MVL56" s="308"/>
      <c r="MVM56" s="308"/>
      <c r="MVN56" s="308"/>
      <c r="MVO56" s="308"/>
      <c r="MVP56" s="308"/>
      <c r="MVQ56" s="308"/>
      <c r="MVR56" s="308"/>
      <c r="MVS56" s="308"/>
      <c r="MVT56" s="308"/>
      <c r="MVU56" s="308"/>
      <c r="MVV56" s="308"/>
      <c r="MVW56" s="308"/>
      <c r="MVX56" s="308"/>
      <c r="MVY56" s="308"/>
      <c r="MVZ56" s="308"/>
      <c r="MWA56" s="308"/>
      <c r="MWB56" s="308"/>
      <c r="MWC56" s="308"/>
      <c r="MWD56" s="308"/>
      <c r="MWE56" s="308"/>
      <c r="MWF56" s="308"/>
      <c r="MWG56" s="308"/>
      <c r="MWH56" s="308"/>
      <c r="MWI56" s="308"/>
      <c r="MWJ56" s="308"/>
      <c r="MWK56" s="308"/>
      <c r="MWL56" s="308"/>
      <c r="MWM56" s="308"/>
      <c r="MWN56" s="308"/>
      <c r="MWO56" s="308"/>
      <c r="MWP56" s="308"/>
      <c r="MWQ56" s="308"/>
      <c r="MWR56" s="308"/>
      <c r="MWS56" s="308"/>
      <c r="MWT56" s="308"/>
      <c r="MWU56" s="308"/>
      <c r="MWV56" s="308"/>
      <c r="MWW56" s="308"/>
      <c r="MWX56" s="308"/>
      <c r="MWY56" s="308"/>
      <c r="MWZ56" s="308"/>
      <c r="MXA56" s="308"/>
      <c r="MXB56" s="308"/>
      <c r="MXC56" s="308"/>
      <c r="MXD56" s="308"/>
      <c r="MXE56" s="308"/>
      <c r="MXF56" s="308"/>
      <c r="MXG56" s="308"/>
      <c r="MXH56" s="308"/>
      <c r="MXI56" s="308"/>
      <c r="MXJ56" s="308"/>
      <c r="MXK56" s="308"/>
      <c r="MXL56" s="308"/>
      <c r="MXM56" s="308"/>
      <c r="MXN56" s="308"/>
      <c r="MXO56" s="308"/>
      <c r="MXP56" s="308"/>
      <c r="MXQ56" s="308"/>
      <c r="MXR56" s="308"/>
      <c r="MXS56" s="308"/>
      <c r="MXT56" s="308"/>
      <c r="MXU56" s="308"/>
      <c r="MXV56" s="308"/>
      <c r="MXW56" s="308"/>
      <c r="MXX56" s="308"/>
      <c r="MXY56" s="308"/>
      <c r="MXZ56" s="308"/>
      <c r="MYA56" s="308"/>
      <c r="MYB56" s="308"/>
      <c r="MYC56" s="308"/>
      <c r="MYD56" s="308"/>
      <c r="MYE56" s="308"/>
      <c r="MYF56" s="308"/>
      <c r="MYG56" s="308"/>
      <c r="MYH56" s="308"/>
      <c r="MYI56" s="308"/>
      <c r="MYJ56" s="308"/>
      <c r="MYK56" s="308"/>
      <c r="MYL56" s="308"/>
      <c r="MYM56" s="308"/>
      <c r="MYN56" s="308"/>
      <c r="MYO56" s="308"/>
      <c r="MYP56" s="308"/>
      <c r="MYQ56" s="308"/>
      <c r="MYR56" s="308"/>
      <c r="MYS56" s="308"/>
      <c r="MYT56" s="308"/>
      <c r="MYU56" s="308"/>
      <c r="MYV56" s="308"/>
      <c r="MYW56" s="308"/>
      <c r="MYX56" s="308"/>
      <c r="MYY56" s="308"/>
      <c r="MYZ56" s="308"/>
      <c r="MZA56" s="308"/>
      <c r="MZB56" s="308"/>
      <c r="MZC56" s="308"/>
      <c r="MZD56" s="308"/>
      <c r="MZE56" s="308"/>
      <c r="MZF56" s="308"/>
      <c r="MZG56" s="308"/>
      <c r="MZH56" s="308"/>
      <c r="MZI56" s="308"/>
      <c r="MZJ56" s="308"/>
      <c r="MZK56" s="308"/>
      <c r="MZL56" s="308"/>
      <c r="MZM56" s="308"/>
      <c r="MZN56" s="308"/>
      <c r="MZO56" s="308"/>
      <c r="MZP56" s="308"/>
      <c r="MZQ56" s="308"/>
      <c r="MZR56" s="308"/>
      <c r="MZS56" s="308"/>
      <c r="MZT56" s="308"/>
      <c r="MZU56" s="308"/>
      <c r="MZV56" s="308"/>
      <c r="MZW56" s="308"/>
      <c r="MZX56" s="308"/>
      <c r="MZY56" s="308"/>
      <c r="MZZ56" s="308"/>
      <c r="NAA56" s="308"/>
      <c r="NAB56" s="308"/>
      <c r="NAC56" s="308"/>
      <c r="NAD56" s="308"/>
      <c r="NAE56" s="308"/>
      <c r="NAF56" s="308"/>
      <c r="NAG56" s="308"/>
      <c r="NAH56" s="308"/>
      <c r="NAI56" s="308"/>
      <c r="NAJ56" s="308"/>
      <c r="NAK56" s="308"/>
      <c r="NAL56" s="308"/>
      <c r="NAM56" s="308"/>
      <c r="NAN56" s="308"/>
      <c r="NAO56" s="308"/>
      <c r="NAP56" s="308"/>
      <c r="NAQ56" s="308"/>
      <c r="NAR56" s="308"/>
      <c r="NAS56" s="308"/>
      <c r="NAT56" s="308"/>
      <c r="NAU56" s="308"/>
      <c r="NAV56" s="308"/>
      <c r="NAW56" s="308"/>
      <c r="NAX56" s="308"/>
      <c r="NAY56" s="308"/>
      <c r="NAZ56" s="308"/>
      <c r="NBA56" s="308"/>
      <c r="NBB56" s="308"/>
      <c r="NBC56" s="308"/>
      <c r="NBD56" s="308"/>
      <c r="NBE56" s="308"/>
      <c r="NBF56" s="308"/>
      <c r="NBG56" s="308"/>
      <c r="NBH56" s="308"/>
      <c r="NBI56" s="308"/>
      <c r="NBJ56" s="308"/>
      <c r="NBK56" s="308"/>
      <c r="NBL56" s="308"/>
      <c r="NBM56" s="308"/>
      <c r="NBN56" s="308"/>
      <c r="NBO56" s="308"/>
      <c r="NBP56" s="308"/>
      <c r="NBQ56" s="308"/>
      <c r="NBR56" s="308"/>
      <c r="NBS56" s="308"/>
      <c r="NBT56" s="308"/>
      <c r="NBU56" s="308"/>
      <c r="NBV56" s="308"/>
      <c r="NBW56" s="308"/>
      <c r="NBX56" s="308"/>
      <c r="NBY56" s="308"/>
      <c r="NBZ56" s="308"/>
      <c r="NCA56" s="308"/>
      <c r="NCB56" s="308"/>
      <c r="NCC56" s="308"/>
      <c r="NCD56" s="308"/>
      <c r="NCE56" s="308"/>
      <c r="NCF56" s="308"/>
      <c r="NCG56" s="308"/>
      <c r="NCH56" s="308"/>
      <c r="NCI56" s="308"/>
      <c r="NCJ56" s="308"/>
      <c r="NCK56" s="308"/>
      <c r="NCL56" s="308"/>
      <c r="NCM56" s="308"/>
      <c r="NCN56" s="308"/>
      <c r="NCO56" s="308"/>
      <c r="NCP56" s="308"/>
      <c r="NCQ56" s="308"/>
      <c r="NCR56" s="308"/>
      <c r="NCS56" s="308"/>
      <c r="NCT56" s="308"/>
      <c r="NCU56" s="308"/>
      <c r="NCV56" s="308"/>
      <c r="NCW56" s="308"/>
      <c r="NCX56" s="308"/>
      <c r="NCY56" s="308"/>
      <c r="NCZ56" s="308"/>
      <c r="NDA56" s="308"/>
      <c r="NDB56" s="308"/>
      <c r="NDC56" s="308"/>
      <c r="NDD56" s="308"/>
      <c r="NDE56" s="308"/>
      <c r="NDF56" s="308"/>
      <c r="NDG56" s="308"/>
      <c r="NDH56" s="308"/>
      <c r="NDI56" s="308"/>
      <c r="NDJ56" s="308"/>
      <c r="NDK56" s="308"/>
      <c r="NDL56" s="308"/>
      <c r="NDM56" s="308"/>
      <c r="NDN56" s="308"/>
      <c r="NDO56" s="308"/>
      <c r="NDP56" s="308"/>
      <c r="NDQ56" s="308"/>
      <c r="NDR56" s="308"/>
      <c r="NDS56" s="308"/>
      <c r="NDT56" s="308"/>
      <c r="NDU56" s="308"/>
      <c r="NDV56" s="308"/>
      <c r="NDW56" s="308"/>
      <c r="NDX56" s="308"/>
      <c r="NDY56" s="308"/>
      <c r="NDZ56" s="308"/>
      <c r="NEA56" s="308"/>
      <c r="NEB56" s="308"/>
      <c r="NEC56" s="308"/>
      <c r="NED56" s="308"/>
      <c r="NEE56" s="308"/>
      <c r="NEF56" s="308"/>
      <c r="NEG56" s="308"/>
      <c r="NEH56" s="308"/>
      <c r="NEI56" s="308"/>
      <c r="NEJ56" s="308"/>
      <c r="NEK56" s="308"/>
      <c r="NEL56" s="308"/>
      <c r="NEM56" s="308"/>
      <c r="NEN56" s="308"/>
      <c r="NEO56" s="308"/>
      <c r="NEP56" s="308"/>
      <c r="NEQ56" s="308"/>
      <c r="NER56" s="308"/>
      <c r="NES56" s="308"/>
      <c r="NET56" s="308"/>
      <c r="NEU56" s="308"/>
      <c r="NEV56" s="308"/>
      <c r="NEW56" s="308"/>
      <c r="NEX56" s="308"/>
      <c r="NEY56" s="308"/>
      <c r="NEZ56" s="308"/>
      <c r="NFA56" s="308"/>
      <c r="NFB56" s="308"/>
      <c r="NFC56" s="308"/>
      <c r="NFD56" s="308"/>
      <c r="NFE56" s="308"/>
      <c r="NFF56" s="308"/>
      <c r="NFG56" s="308"/>
      <c r="NFH56" s="308"/>
      <c r="NFI56" s="308"/>
      <c r="NFJ56" s="308"/>
      <c r="NFK56" s="308"/>
      <c r="NFL56" s="308"/>
      <c r="NFM56" s="308"/>
      <c r="NFN56" s="308"/>
      <c r="NFO56" s="308"/>
      <c r="NFP56" s="308"/>
      <c r="NFQ56" s="308"/>
      <c r="NFR56" s="308"/>
      <c r="NFS56" s="308"/>
      <c r="NFT56" s="308"/>
      <c r="NFU56" s="308"/>
      <c r="NFV56" s="308"/>
      <c r="NFW56" s="308"/>
      <c r="NFX56" s="308"/>
      <c r="NFY56" s="308"/>
      <c r="NFZ56" s="308"/>
      <c r="NGA56" s="308"/>
      <c r="NGB56" s="308"/>
      <c r="NGC56" s="308"/>
      <c r="NGD56" s="308"/>
      <c r="NGE56" s="308"/>
      <c r="NGF56" s="308"/>
      <c r="NGG56" s="308"/>
      <c r="NGH56" s="308"/>
      <c r="NGI56" s="308"/>
      <c r="NGJ56" s="308"/>
      <c r="NGK56" s="308"/>
      <c r="NGL56" s="308"/>
      <c r="NGM56" s="308"/>
      <c r="NGN56" s="308"/>
      <c r="NGO56" s="308"/>
      <c r="NGP56" s="308"/>
      <c r="NGQ56" s="308"/>
      <c r="NGR56" s="308"/>
      <c r="NGS56" s="308"/>
      <c r="NGT56" s="308"/>
      <c r="NGU56" s="308"/>
      <c r="NGV56" s="308"/>
      <c r="NGW56" s="308"/>
      <c r="NGX56" s="308"/>
      <c r="NGY56" s="308"/>
      <c r="NGZ56" s="308"/>
      <c r="NHA56" s="308"/>
      <c r="NHB56" s="308"/>
      <c r="NHC56" s="308"/>
      <c r="NHD56" s="308"/>
      <c r="NHE56" s="308"/>
      <c r="NHF56" s="308"/>
      <c r="NHG56" s="308"/>
      <c r="NHH56" s="308"/>
      <c r="NHI56" s="308"/>
      <c r="NHJ56" s="308"/>
      <c r="NHK56" s="308"/>
      <c r="NHL56" s="308"/>
      <c r="NHM56" s="308"/>
      <c r="NHN56" s="308"/>
      <c r="NHO56" s="308"/>
      <c r="NHP56" s="308"/>
      <c r="NHQ56" s="308"/>
      <c r="NHR56" s="308"/>
      <c r="NHS56" s="308"/>
      <c r="NHT56" s="308"/>
      <c r="NHU56" s="308"/>
      <c r="NHV56" s="308"/>
      <c r="NHW56" s="308"/>
      <c r="NHX56" s="308"/>
      <c r="NHY56" s="308"/>
      <c r="NHZ56" s="308"/>
      <c r="NIA56" s="308"/>
      <c r="NIB56" s="308"/>
      <c r="NIC56" s="308"/>
      <c r="NID56" s="308"/>
      <c r="NIE56" s="308"/>
      <c r="NIF56" s="308"/>
      <c r="NIG56" s="308"/>
      <c r="NIH56" s="308"/>
      <c r="NII56" s="308"/>
      <c r="NIJ56" s="308"/>
      <c r="NIK56" s="308"/>
      <c r="NIL56" s="308"/>
      <c r="NIM56" s="308"/>
      <c r="NIN56" s="308"/>
      <c r="NIO56" s="308"/>
      <c r="NIP56" s="308"/>
      <c r="NIQ56" s="308"/>
      <c r="NIR56" s="308"/>
      <c r="NIS56" s="308"/>
      <c r="NIT56" s="308"/>
      <c r="NIU56" s="308"/>
      <c r="NIV56" s="308"/>
      <c r="NIW56" s="308"/>
      <c r="NIX56" s="308"/>
      <c r="NIY56" s="308"/>
      <c r="NIZ56" s="308"/>
      <c r="NJA56" s="308"/>
      <c r="NJB56" s="308"/>
      <c r="NJC56" s="308"/>
      <c r="NJD56" s="308"/>
      <c r="NJE56" s="308"/>
      <c r="NJF56" s="308"/>
      <c r="NJG56" s="308"/>
      <c r="NJH56" s="308"/>
      <c r="NJI56" s="308"/>
      <c r="NJJ56" s="308"/>
      <c r="NJK56" s="308"/>
      <c r="NJL56" s="308"/>
      <c r="NJM56" s="308"/>
      <c r="NJN56" s="308"/>
      <c r="NJO56" s="308"/>
      <c r="NJP56" s="308"/>
      <c r="NJQ56" s="308"/>
      <c r="NJR56" s="308"/>
      <c r="NJS56" s="308"/>
      <c r="NJT56" s="308"/>
      <c r="NJU56" s="308"/>
      <c r="NJV56" s="308"/>
      <c r="NJW56" s="308"/>
      <c r="NJX56" s="308"/>
      <c r="NJY56" s="308"/>
      <c r="NJZ56" s="308"/>
      <c r="NKA56" s="308"/>
      <c r="NKB56" s="308"/>
      <c r="NKC56" s="308"/>
      <c r="NKD56" s="308"/>
      <c r="NKE56" s="308"/>
      <c r="NKF56" s="308"/>
      <c r="NKG56" s="308"/>
      <c r="NKH56" s="308"/>
      <c r="NKI56" s="308"/>
      <c r="NKJ56" s="308"/>
      <c r="NKK56" s="308"/>
      <c r="NKL56" s="308"/>
      <c r="NKM56" s="308"/>
      <c r="NKN56" s="308"/>
      <c r="NKO56" s="308"/>
      <c r="NKP56" s="308"/>
      <c r="NKQ56" s="308"/>
      <c r="NKR56" s="308"/>
      <c r="NKS56" s="308"/>
      <c r="NKT56" s="308"/>
      <c r="NKU56" s="308"/>
      <c r="NKV56" s="308"/>
      <c r="NKW56" s="308"/>
      <c r="NKX56" s="308"/>
      <c r="NKY56" s="308"/>
      <c r="NKZ56" s="308"/>
      <c r="NLA56" s="308"/>
      <c r="NLB56" s="308"/>
      <c r="NLC56" s="308"/>
      <c r="NLD56" s="308"/>
      <c r="NLE56" s="308"/>
      <c r="NLF56" s="308"/>
      <c r="NLG56" s="308"/>
      <c r="NLH56" s="308"/>
      <c r="NLI56" s="308"/>
      <c r="NLJ56" s="308"/>
      <c r="NLK56" s="308"/>
      <c r="NLL56" s="308"/>
      <c r="NLM56" s="308"/>
      <c r="NLN56" s="308"/>
      <c r="NLO56" s="308"/>
      <c r="NLP56" s="308"/>
      <c r="NLQ56" s="308"/>
      <c r="NLR56" s="308"/>
      <c r="NLS56" s="308"/>
      <c r="NLT56" s="308"/>
      <c r="NLU56" s="308"/>
      <c r="NLV56" s="308"/>
      <c r="NLW56" s="308"/>
      <c r="NLX56" s="308"/>
      <c r="NLY56" s="308"/>
      <c r="NLZ56" s="308"/>
      <c r="NMA56" s="308"/>
      <c r="NMB56" s="308"/>
      <c r="NMC56" s="308"/>
      <c r="NMD56" s="308"/>
      <c r="NME56" s="308"/>
      <c r="NMF56" s="308"/>
      <c r="NMG56" s="308"/>
      <c r="NMH56" s="308"/>
      <c r="NMI56" s="308"/>
      <c r="NMJ56" s="308"/>
      <c r="NMK56" s="308"/>
      <c r="NML56" s="308"/>
      <c r="NMM56" s="308"/>
      <c r="NMN56" s="308"/>
      <c r="NMO56" s="308"/>
      <c r="NMP56" s="308"/>
      <c r="NMQ56" s="308"/>
      <c r="NMR56" s="308"/>
      <c r="NMS56" s="308"/>
      <c r="NMT56" s="308"/>
      <c r="NMU56" s="308"/>
      <c r="NMV56" s="308"/>
      <c r="NMW56" s="308"/>
      <c r="NMX56" s="308"/>
      <c r="NMY56" s="308"/>
      <c r="NMZ56" s="308"/>
      <c r="NNA56" s="308"/>
      <c r="NNB56" s="308"/>
      <c r="NNC56" s="308"/>
      <c r="NND56" s="308"/>
      <c r="NNE56" s="308"/>
      <c r="NNF56" s="308"/>
      <c r="NNG56" s="308"/>
      <c r="NNH56" s="308"/>
      <c r="NNI56" s="308"/>
      <c r="NNJ56" s="308"/>
      <c r="NNK56" s="308"/>
      <c r="NNL56" s="308"/>
      <c r="NNM56" s="308"/>
      <c r="NNN56" s="308"/>
      <c r="NNO56" s="308"/>
      <c r="NNP56" s="308"/>
      <c r="NNQ56" s="308"/>
      <c r="NNR56" s="308"/>
      <c r="NNS56" s="308"/>
      <c r="NNT56" s="308"/>
      <c r="NNU56" s="308"/>
      <c r="NNV56" s="308"/>
      <c r="NNW56" s="308"/>
      <c r="NNX56" s="308"/>
      <c r="NNY56" s="308"/>
      <c r="NNZ56" s="308"/>
      <c r="NOA56" s="308"/>
      <c r="NOB56" s="308"/>
      <c r="NOC56" s="308"/>
      <c r="NOD56" s="308"/>
      <c r="NOE56" s="308"/>
      <c r="NOF56" s="308"/>
      <c r="NOG56" s="308"/>
      <c r="NOH56" s="308"/>
      <c r="NOI56" s="308"/>
      <c r="NOJ56" s="308"/>
      <c r="NOK56" s="308"/>
      <c r="NOL56" s="308"/>
      <c r="NOM56" s="308"/>
      <c r="NON56" s="308"/>
      <c r="NOO56" s="308"/>
      <c r="NOP56" s="308"/>
      <c r="NOQ56" s="308"/>
      <c r="NOR56" s="308"/>
      <c r="NOS56" s="308"/>
      <c r="NOT56" s="308"/>
      <c r="NOU56" s="308"/>
      <c r="NOV56" s="308"/>
      <c r="NOW56" s="308"/>
      <c r="NOX56" s="308"/>
      <c r="NOY56" s="308"/>
      <c r="NOZ56" s="308"/>
      <c r="NPA56" s="308"/>
      <c r="NPB56" s="308"/>
      <c r="NPC56" s="308"/>
      <c r="NPD56" s="308"/>
      <c r="NPE56" s="308"/>
      <c r="NPF56" s="308"/>
      <c r="NPG56" s="308"/>
      <c r="NPH56" s="308"/>
      <c r="NPI56" s="308"/>
      <c r="NPJ56" s="308"/>
      <c r="NPK56" s="308"/>
      <c r="NPL56" s="308"/>
      <c r="NPM56" s="308"/>
      <c r="NPN56" s="308"/>
      <c r="NPO56" s="308"/>
      <c r="NPP56" s="308"/>
      <c r="NPQ56" s="308"/>
      <c r="NPR56" s="308"/>
      <c r="NPS56" s="308"/>
      <c r="NPT56" s="308"/>
      <c r="NPU56" s="308"/>
      <c r="NPV56" s="308"/>
      <c r="NPW56" s="308"/>
      <c r="NPX56" s="308"/>
      <c r="NPY56" s="308"/>
      <c r="NPZ56" s="308"/>
      <c r="NQA56" s="308"/>
      <c r="NQB56" s="308"/>
      <c r="NQC56" s="308"/>
      <c r="NQD56" s="308"/>
      <c r="NQE56" s="308"/>
      <c r="NQF56" s="308"/>
      <c r="NQG56" s="308"/>
      <c r="NQH56" s="308"/>
      <c r="NQI56" s="308"/>
      <c r="NQJ56" s="308"/>
      <c r="NQK56" s="308"/>
      <c r="NQL56" s="308"/>
      <c r="NQM56" s="308"/>
      <c r="NQN56" s="308"/>
      <c r="NQO56" s="308"/>
      <c r="NQP56" s="308"/>
      <c r="NQQ56" s="308"/>
      <c r="NQR56" s="308"/>
      <c r="NQS56" s="308"/>
      <c r="NQT56" s="308"/>
      <c r="NQU56" s="308"/>
      <c r="NQV56" s="308"/>
      <c r="NQW56" s="308"/>
      <c r="NQX56" s="308"/>
      <c r="NQY56" s="308"/>
      <c r="NQZ56" s="308"/>
      <c r="NRA56" s="308"/>
      <c r="NRB56" s="308"/>
      <c r="NRC56" s="308"/>
      <c r="NRD56" s="308"/>
      <c r="NRE56" s="308"/>
      <c r="NRF56" s="308"/>
      <c r="NRG56" s="308"/>
      <c r="NRH56" s="308"/>
      <c r="NRI56" s="308"/>
      <c r="NRJ56" s="308"/>
      <c r="NRK56" s="308"/>
      <c r="NRL56" s="308"/>
      <c r="NRM56" s="308"/>
      <c r="NRN56" s="308"/>
      <c r="NRO56" s="308"/>
      <c r="NRP56" s="308"/>
      <c r="NRQ56" s="308"/>
      <c r="NRR56" s="308"/>
      <c r="NRS56" s="308"/>
      <c r="NRT56" s="308"/>
      <c r="NRU56" s="308"/>
      <c r="NRV56" s="308"/>
      <c r="NRW56" s="308"/>
      <c r="NRX56" s="308"/>
      <c r="NRY56" s="308"/>
      <c r="NRZ56" s="308"/>
      <c r="NSA56" s="308"/>
      <c r="NSB56" s="308"/>
      <c r="NSC56" s="308"/>
      <c r="NSD56" s="308"/>
      <c r="NSE56" s="308"/>
      <c r="NSF56" s="308"/>
      <c r="NSG56" s="308"/>
      <c r="NSH56" s="308"/>
      <c r="NSI56" s="308"/>
      <c r="NSJ56" s="308"/>
      <c r="NSK56" s="308"/>
      <c r="NSL56" s="308"/>
      <c r="NSM56" s="308"/>
      <c r="NSN56" s="308"/>
      <c r="NSO56" s="308"/>
      <c r="NSP56" s="308"/>
      <c r="NSQ56" s="308"/>
      <c r="NSR56" s="308"/>
      <c r="NSS56" s="308"/>
      <c r="NST56" s="308"/>
      <c r="NSU56" s="308"/>
      <c r="NSV56" s="308"/>
      <c r="NSW56" s="308"/>
      <c r="NSX56" s="308"/>
      <c r="NSY56" s="308"/>
      <c r="NSZ56" s="308"/>
      <c r="NTA56" s="308"/>
      <c r="NTB56" s="308"/>
      <c r="NTC56" s="308"/>
      <c r="NTD56" s="308"/>
      <c r="NTE56" s="308"/>
      <c r="NTF56" s="308"/>
      <c r="NTG56" s="308"/>
      <c r="NTH56" s="308"/>
      <c r="NTI56" s="308"/>
      <c r="NTJ56" s="308"/>
      <c r="NTK56" s="308"/>
      <c r="NTL56" s="308"/>
      <c r="NTM56" s="308"/>
      <c r="NTN56" s="308"/>
      <c r="NTO56" s="308"/>
      <c r="NTP56" s="308"/>
      <c r="NTQ56" s="308"/>
      <c r="NTR56" s="308"/>
      <c r="NTS56" s="308"/>
      <c r="NTT56" s="308"/>
      <c r="NTU56" s="308"/>
      <c r="NTV56" s="308"/>
      <c r="NTW56" s="308"/>
      <c r="NTX56" s="308"/>
      <c r="NTY56" s="308"/>
      <c r="NTZ56" s="308"/>
      <c r="NUA56" s="308"/>
      <c r="NUB56" s="308"/>
      <c r="NUC56" s="308"/>
      <c r="NUD56" s="308"/>
      <c r="NUE56" s="308"/>
      <c r="NUF56" s="308"/>
      <c r="NUG56" s="308"/>
      <c r="NUH56" s="308"/>
      <c r="NUI56" s="308"/>
      <c r="NUJ56" s="308"/>
      <c r="NUK56" s="308"/>
      <c r="NUL56" s="308"/>
      <c r="NUM56" s="308"/>
      <c r="NUN56" s="308"/>
      <c r="NUO56" s="308"/>
      <c r="NUP56" s="308"/>
      <c r="NUQ56" s="308"/>
      <c r="NUR56" s="308"/>
      <c r="NUS56" s="308"/>
      <c r="NUT56" s="308"/>
      <c r="NUU56" s="308"/>
      <c r="NUV56" s="308"/>
      <c r="NUW56" s="308"/>
      <c r="NUX56" s="308"/>
      <c r="NUY56" s="308"/>
      <c r="NUZ56" s="308"/>
      <c r="NVA56" s="308"/>
      <c r="NVB56" s="308"/>
      <c r="NVC56" s="308"/>
      <c r="NVD56" s="308"/>
      <c r="NVE56" s="308"/>
      <c r="NVF56" s="308"/>
      <c r="NVG56" s="308"/>
      <c r="NVH56" s="308"/>
      <c r="NVI56" s="308"/>
      <c r="NVJ56" s="308"/>
      <c r="NVK56" s="308"/>
      <c r="NVL56" s="308"/>
      <c r="NVM56" s="308"/>
      <c r="NVN56" s="308"/>
      <c r="NVO56" s="308"/>
      <c r="NVP56" s="308"/>
      <c r="NVQ56" s="308"/>
      <c r="NVR56" s="308"/>
      <c r="NVS56" s="308"/>
      <c r="NVT56" s="308"/>
      <c r="NVU56" s="308"/>
      <c r="NVV56" s="308"/>
      <c r="NVW56" s="308"/>
      <c r="NVX56" s="308"/>
      <c r="NVY56" s="308"/>
      <c r="NVZ56" s="308"/>
      <c r="NWA56" s="308"/>
      <c r="NWB56" s="308"/>
      <c r="NWC56" s="308"/>
      <c r="NWD56" s="308"/>
      <c r="NWE56" s="308"/>
      <c r="NWF56" s="308"/>
      <c r="NWG56" s="308"/>
      <c r="NWH56" s="308"/>
      <c r="NWI56" s="308"/>
      <c r="NWJ56" s="308"/>
      <c r="NWK56" s="308"/>
      <c r="NWL56" s="308"/>
      <c r="NWM56" s="308"/>
      <c r="NWN56" s="308"/>
      <c r="NWO56" s="308"/>
      <c r="NWP56" s="308"/>
      <c r="NWQ56" s="308"/>
      <c r="NWR56" s="308"/>
      <c r="NWS56" s="308"/>
      <c r="NWT56" s="308"/>
      <c r="NWU56" s="308"/>
      <c r="NWV56" s="308"/>
      <c r="NWW56" s="308"/>
      <c r="NWX56" s="308"/>
      <c r="NWY56" s="308"/>
      <c r="NWZ56" s="308"/>
      <c r="NXA56" s="308"/>
      <c r="NXB56" s="308"/>
      <c r="NXC56" s="308"/>
      <c r="NXD56" s="308"/>
      <c r="NXE56" s="308"/>
      <c r="NXF56" s="308"/>
      <c r="NXG56" s="308"/>
      <c r="NXH56" s="308"/>
      <c r="NXI56" s="308"/>
      <c r="NXJ56" s="308"/>
      <c r="NXK56" s="308"/>
      <c r="NXL56" s="308"/>
      <c r="NXM56" s="308"/>
      <c r="NXN56" s="308"/>
      <c r="NXO56" s="308"/>
      <c r="NXP56" s="308"/>
      <c r="NXQ56" s="308"/>
      <c r="NXR56" s="308"/>
      <c r="NXS56" s="308"/>
      <c r="NXT56" s="308"/>
      <c r="NXU56" s="308"/>
      <c r="NXV56" s="308"/>
      <c r="NXW56" s="308"/>
      <c r="NXX56" s="308"/>
      <c r="NXY56" s="308"/>
      <c r="NXZ56" s="308"/>
      <c r="NYA56" s="308"/>
      <c r="NYB56" s="308"/>
      <c r="NYC56" s="308"/>
      <c r="NYD56" s="308"/>
      <c r="NYE56" s="308"/>
      <c r="NYF56" s="308"/>
      <c r="NYG56" s="308"/>
      <c r="NYH56" s="308"/>
      <c r="NYI56" s="308"/>
      <c r="NYJ56" s="308"/>
      <c r="NYK56" s="308"/>
      <c r="NYL56" s="308"/>
      <c r="NYM56" s="308"/>
      <c r="NYN56" s="308"/>
      <c r="NYO56" s="308"/>
      <c r="NYP56" s="308"/>
      <c r="NYQ56" s="308"/>
      <c r="NYR56" s="308"/>
      <c r="NYS56" s="308"/>
      <c r="NYT56" s="308"/>
      <c r="NYU56" s="308"/>
      <c r="NYV56" s="308"/>
      <c r="NYW56" s="308"/>
      <c r="NYX56" s="308"/>
      <c r="NYY56" s="308"/>
      <c r="NYZ56" s="308"/>
      <c r="NZA56" s="308"/>
      <c r="NZB56" s="308"/>
      <c r="NZC56" s="308"/>
      <c r="NZD56" s="308"/>
      <c r="NZE56" s="308"/>
      <c r="NZF56" s="308"/>
      <c r="NZG56" s="308"/>
      <c r="NZH56" s="308"/>
      <c r="NZI56" s="308"/>
      <c r="NZJ56" s="308"/>
      <c r="NZK56" s="308"/>
      <c r="NZL56" s="308"/>
      <c r="NZM56" s="308"/>
      <c r="NZN56" s="308"/>
      <c r="NZO56" s="308"/>
      <c r="NZP56" s="308"/>
      <c r="NZQ56" s="308"/>
      <c r="NZR56" s="308"/>
      <c r="NZS56" s="308"/>
      <c r="NZT56" s="308"/>
      <c r="NZU56" s="308"/>
      <c r="NZV56" s="308"/>
      <c r="NZW56" s="308"/>
      <c r="NZX56" s="308"/>
      <c r="NZY56" s="308"/>
      <c r="NZZ56" s="308"/>
      <c r="OAA56" s="308"/>
      <c r="OAB56" s="308"/>
      <c r="OAC56" s="308"/>
      <c r="OAD56" s="308"/>
      <c r="OAE56" s="308"/>
      <c r="OAF56" s="308"/>
      <c r="OAG56" s="308"/>
      <c r="OAH56" s="308"/>
      <c r="OAI56" s="308"/>
      <c r="OAJ56" s="308"/>
      <c r="OAK56" s="308"/>
      <c r="OAL56" s="308"/>
      <c r="OAM56" s="308"/>
      <c r="OAN56" s="308"/>
      <c r="OAO56" s="308"/>
      <c r="OAP56" s="308"/>
      <c r="OAQ56" s="308"/>
      <c r="OAR56" s="308"/>
      <c r="OAS56" s="308"/>
      <c r="OAT56" s="308"/>
      <c r="OAU56" s="308"/>
      <c r="OAV56" s="308"/>
      <c r="OAW56" s="308"/>
      <c r="OAX56" s="308"/>
      <c r="OAY56" s="308"/>
      <c r="OAZ56" s="308"/>
      <c r="OBA56" s="308"/>
      <c r="OBB56" s="308"/>
      <c r="OBC56" s="308"/>
      <c r="OBD56" s="308"/>
      <c r="OBE56" s="308"/>
      <c r="OBF56" s="308"/>
      <c r="OBG56" s="308"/>
      <c r="OBH56" s="308"/>
      <c r="OBI56" s="308"/>
      <c r="OBJ56" s="308"/>
      <c r="OBK56" s="308"/>
      <c r="OBL56" s="308"/>
      <c r="OBM56" s="308"/>
      <c r="OBN56" s="308"/>
      <c r="OBO56" s="308"/>
      <c r="OBP56" s="308"/>
      <c r="OBQ56" s="308"/>
      <c r="OBR56" s="308"/>
      <c r="OBS56" s="308"/>
      <c r="OBT56" s="308"/>
      <c r="OBU56" s="308"/>
      <c r="OBV56" s="308"/>
      <c r="OBW56" s="308"/>
      <c r="OBX56" s="308"/>
      <c r="OBY56" s="308"/>
      <c r="OBZ56" s="308"/>
      <c r="OCA56" s="308"/>
      <c r="OCB56" s="308"/>
      <c r="OCC56" s="308"/>
      <c r="OCD56" s="308"/>
      <c r="OCE56" s="308"/>
      <c r="OCF56" s="308"/>
      <c r="OCG56" s="308"/>
      <c r="OCH56" s="308"/>
      <c r="OCI56" s="308"/>
      <c r="OCJ56" s="308"/>
      <c r="OCK56" s="308"/>
      <c r="OCL56" s="308"/>
      <c r="OCM56" s="308"/>
      <c r="OCN56" s="308"/>
      <c r="OCO56" s="308"/>
      <c r="OCP56" s="308"/>
      <c r="OCQ56" s="308"/>
      <c r="OCR56" s="308"/>
      <c r="OCS56" s="308"/>
      <c r="OCT56" s="308"/>
      <c r="OCU56" s="308"/>
      <c r="OCV56" s="308"/>
      <c r="OCW56" s="308"/>
      <c r="OCX56" s="308"/>
      <c r="OCY56" s="308"/>
      <c r="OCZ56" s="308"/>
      <c r="ODA56" s="308"/>
      <c r="ODB56" s="308"/>
      <c r="ODC56" s="308"/>
      <c r="ODD56" s="308"/>
      <c r="ODE56" s="308"/>
      <c r="ODF56" s="308"/>
      <c r="ODG56" s="308"/>
      <c r="ODH56" s="308"/>
      <c r="ODI56" s="308"/>
      <c r="ODJ56" s="308"/>
      <c r="ODK56" s="308"/>
      <c r="ODL56" s="308"/>
      <c r="ODM56" s="308"/>
      <c r="ODN56" s="308"/>
      <c r="ODO56" s="308"/>
      <c r="ODP56" s="308"/>
      <c r="ODQ56" s="308"/>
      <c r="ODR56" s="308"/>
      <c r="ODS56" s="308"/>
      <c r="ODT56" s="308"/>
      <c r="ODU56" s="308"/>
      <c r="ODV56" s="308"/>
      <c r="ODW56" s="308"/>
      <c r="ODX56" s="308"/>
      <c r="ODY56" s="308"/>
      <c r="ODZ56" s="308"/>
      <c r="OEA56" s="308"/>
      <c r="OEB56" s="308"/>
      <c r="OEC56" s="308"/>
      <c r="OED56" s="308"/>
      <c r="OEE56" s="308"/>
      <c r="OEF56" s="308"/>
      <c r="OEG56" s="308"/>
      <c r="OEH56" s="308"/>
      <c r="OEI56" s="308"/>
      <c r="OEJ56" s="308"/>
      <c r="OEK56" s="308"/>
      <c r="OEL56" s="308"/>
      <c r="OEM56" s="308"/>
      <c r="OEN56" s="308"/>
      <c r="OEO56" s="308"/>
      <c r="OEP56" s="308"/>
      <c r="OEQ56" s="308"/>
      <c r="OER56" s="308"/>
      <c r="OES56" s="308"/>
      <c r="OET56" s="308"/>
      <c r="OEU56" s="308"/>
      <c r="OEV56" s="308"/>
      <c r="OEW56" s="308"/>
      <c r="OEX56" s="308"/>
      <c r="OEY56" s="308"/>
      <c r="OEZ56" s="308"/>
      <c r="OFA56" s="308"/>
      <c r="OFB56" s="308"/>
      <c r="OFC56" s="308"/>
      <c r="OFD56" s="308"/>
      <c r="OFE56" s="308"/>
      <c r="OFF56" s="308"/>
      <c r="OFG56" s="308"/>
      <c r="OFH56" s="308"/>
      <c r="OFI56" s="308"/>
      <c r="OFJ56" s="308"/>
      <c r="OFK56" s="308"/>
      <c r="OFL56" s="308"/>
      <c r="OFM56" s="308"/>
      <c r="OFN56" s="308"/>
      <c r="OFO56" s="308"/>
      <c r="OFP56" s="308"/>
      <c r="OFQ56" s="308"/>
      <c r="OFR56" s="308"/>
      <c r="OFS56" s="308"/>
      <c r="OFT56" s="308"/>
      <c r="OFU56" s="308"/>
      <c r="OFV56" s="308"/>
      <c r="OFW56" s="308"/>
      <c r="OFX56" s="308"/>
      <c r="OFY56" s="308"/>
      <c r="OFZ56" s="308"/>
      <c r="OGA56" s="308"/>
      <c r="OGB56" s="308"/>
      <c r="OGC56" s="308"/>
      <c r="OGD56" s="308"/>
      <c r="OGE56" s="308"/>
      <c r="OGF56" s="308"/>
      <c r="OGG56" s="308"/>
      <c r="OGH56" s="308"/>
      <c r="OGI56" s="308"/>
      <c r="OGJ56" s="308"/>
      <c r="OGK56" s="308"/>
      <c r="OGL56" s="308"/>
      <c r="OGM56" s="308"/>
      <c r="OGN56" s="308"/>
      <c r="OGO56" s="308"/>
      <c r="OGP56" s="308"/>
      <c r="OGQ56" s="308"/>
      <c r="OGR56" s="308"/>
      <c r="OGS56" s="308"/>
      <c r="OGT56" s="308"/>
      <c r="OGU56" s="308"/>
      <c r="OGV56" s="308"/>
      <c r="OGW56" s="308"/>
      <c r="OGX56" s="308"/>
      <c r="OGY56" s="308"/>
      <c r="OGZ56" s="308"/>
      <c r="OHA56" s="308"/>
      <c r="OHB56" s="308"/>
      <c r="OHC56" s="308"/>
      <c r="OHD56" s="308"/>
      <c r="OHE56" s="308"/>
      <c r="OHF56" s="308"/>
      <c r="OHG56" s="308"/>
      <c r="OHH56" s="308"/>
      <c r="OHI56" s="308"/>
      <c r="OHJ56" s="308"/>
      <c r="OHK56" s="308"/>
      <c r="OHL56" s="308"/>
      <c r="OHM56" s="308"/>
      <c r="OHN56" s="308"/>
      <c r="OHO56" s="308"/>
      <c r="OHP56" s="308"/>
      <c r="OHQ56" s="308"/>
      <c r="OHR56" s="308"/>
      <c r="OHS56" s="308"/>
      <c r="OHT56" s="308"/>
      <c r="OHU56" s="308"/>
      <c r="OHV56" s="308"/>
      <c r="OHW56" s="308"/>
      <c r="OHX56" s="308"/>
      <c r="OHY56" s="308"/>
      <c r="OHZ56" s="308"/>
      <c r="OIA56" s="308"/>
      <c r="OIB56" s="308"/>
      <c r="OIC56" s="308"/>
      <c r="OID56" s="308"/>
      <c r="OIE56" s="308"/>
      <c r="OIF56" s="308"/>
      <c r="OIG56" s="308"/>
      <c r="OIH56" s="308"/>
      <c r="OII56" s="308"/>
      <c r="OIJ56" s="308"/>
      <c r="OIK56" s="308"/>
      <c r="OIL56" s="308"/>
      <c r="OIM56" s="308"/>
      <c r="OIN56" s="308"/>
      <c r="OIO56" s="308"/>
      <c r="OIP56" s="308"/>
      <c r="OIQ56" s="308"/>
      <c r="OIR56" s="308"/>
      <c r="OIS56" s="308"/>
      <c r="OIT56" s="308"/>
      <c r="OIU56" s="308"/>
      <c r="OIV56" s="308"/>
      <c r="OIW56" s="308"/>
      <c r="OIX56" s="308"/>
      <c r="OIY56" s="308"/>
      <c r="OIZ56" s="308"/>
      <c r="OJA56" s="308"/>
      <c r="OJB56" s="308"/>
      <c r="OJC56" s="308"/>
      <c r="OJD56" s="308"/>
      <c r="OJE56" s="308"/>
      <c r="OJF56" s="308"/>
      <c r="OJG56" s="308"/>
      <c r="OJH56" s="308"/>
      <c r="OJI56" s="308"/>
      <c r="OJJ56" s="308"/>
      <c r="OJK56" s="308"/>
      <c r="OJL56" s="308"/>
      <c r="OJM56" s="308"/>
      <c r="OJN56" s="308"/>
      <c r="OJO56" s="308"/>
      <c r="OJP56" s="308"/>
      <c r="OJQ56" s="308"/>
      <c r="OJR56" s="308"/>
      <c r="OJS56" s="308"/>
      <c r="OJT56" s="308"/>
      <c r="OJU56" s="308"/>
      <c r="OJV56" s="308"/>
      <c r="OJW56" s="308"/>
      <c r="OJX56" s="308"/>
      <c r="OJY56" s="308"/>
      <c r="OJZ56" s="308"/>
      <c r="OKA56" s="308"/>
      <c r="OKB56" s="308"/>
      <c r="OKC56" s="308"/>
      <c r="OKD56" s="308"/>
      <c r="OKE56" s="308"/>
      <c r="OKF56" s="308"/>
      <c r="OKG56" s="308"/>
      <c r="OKH56" s="308"/>
      <c r="OKI56" s="308"/>
      <c r="OKJ56" s="308"/>
      <c r="OKK56" s="308"/>
      <c r="OKL56" s="308"/>
      <c r="OKM56" s="308"/>
      <c r="OKN56" s="308"/>
      <c r="OKO56" s="308"/>
      <c r="OKP56" s="308"/>
      <c r="OKQ56" s="308"/>
      <c r="OKR56" s="308"/>
      <c r="OKS56" s="308"/>
      <c r="OKT56" s="308"/>
      <c r="OKU56" s="308"/>
      <c r="OKV56" s="308"/>
      <c r="OKW56" s="308"/>
      <c r="OKX56" s="308"/>
      <c r="OKY56" s="308"/>
      <c r="OKZ56" s="308"/>
      <c r="OLA56" s="308"/>
      <c r="OLB56" s="308"/>
      <c r="OLC56" s="308"/>
      <c r="OLD56" s="308"/>
      <c r="OLE56" s="308"/>
      <c r="OLF56" s="308"/>
      <c r="OLG56" s="308"/>
      <c r="OLH56" s="308"/>
      <c r="OLI56" s="308"/>
      <c r="OLJ56" s="308"/>
      <c r="OLK56" s="308"/>
      <c r="OLL56" s="308"/>
      <c r="OLM56" s="308"/>
      <c r="OLN56" s="308"/>
      <c r="OLO56" s="308"/>
      <c r="OLP56" s="308"/>
      <c r="OLQ56" s="308"/>
      <c r="OLR56" s="308"/>
      <c r="OLS56" s="308"/>
      <c r="OLT56" s="308"/>
      <c r="OLU56" s="308"/>
      <c r="OLV56" s="308"/>
      <c r="OLW56" s="308"/>
      <c r="OLX56" s="308"/>
      <c r="OLY56" s="308"/>
      <c r="OLZ56" s="308"/>
      <c r="OMA56" s="308"/>
      <c r="OMB56" s="308"/>
      <c r="OMC56" s="308"/>
      <c r="OMD56" s="308"/>
      <c r="OME56" s="308"/>
      <c r="OMF56" s="308"/>
      <c r="OMG56" s="308"/>
      <c r="OMH56" s="308"/>
      <c r="OMI56" s="308"/>
      <c r="OMJ56" s="308"/>
      <c r="OMK56" s="308"/>
      <c r="OML56" s="308"/>
      <c r="OMM56" s="308"/>
      <c r="OMN56" s="308"/>
      <c r="OMO56" s="308"/>
      <c r="OMP56" s="308"/>
      <c r="OMQ56" s="308"/>
      <c r="OMR56" s="308"/>
      <c r="OMS56" s="308"/>
      <c r="OMT56" s="308"/>
      <c r="OMU56" s="308"/>
      <c r="OMV56" s="308"/>
      <c r="OMW56" s="308"/>
      <c r="OMX56" s="308"/>
      <c r="OMY56" s="308"/>
      <c r="OMZ56" s="308"/>
      <c r="ONA56" s="308"/>
      <c r="ONB56" s="308"/>
      <c r="ONC56" s="308"/>
      <c r="OND56" s="308"/>
      <c r="ONE56" s="308"/>
      <c r="ONF56" s="308"/>
      <c r="ONG56" s="308"/>
      <c r="ONH56" s="308"/>
      <c r="ONI56" s="308"/>
      <c r="ONJ56" s="308"/>
      <c r="ONK56" s="308"/>
      <c r="ONL56" s="308"/>
      <c r="ONM56" s="308"/>
      <c r="ONN56" s="308"/>
      <c r="ONO56" s="308"/>
      <c r="ONP56" s="308"/>
      <c r="ONQ56" s="308"/>
      <c r="ONR56" s="308"/>
      <c r="ONS56" s="308"/>
      <c r="ONT56" s="308"/>
      <c r="ONU56" s="308"/>
      <c r="ONV56" s="308"/>
      <c r="ONW56" s="308"/>
      <c r="ONX56" s="308"/>
      <c r="ONY56" s="308"/>
      <c r="ONZ56" s="308"/>
      <c r="OOA56" s="308"/>
      <c r="OOB56" s="308"/>
      <c r="OOC56" s="308"/>
      <c r="OOD56" s="308"/>
      <c r="OOE56" s="308"/>
      <c r="OOF56" s="308"/>
      <c r="OOG56" s="308"/>
      <c r="OOH56" s="308"/>
      <c r="OOI56" s="308"/>
      <c r="OOJ56" s="308"/>
      <c r="OOK56" s="308"/>
      <c r="OOL56" s="308"/>
      <c r="OOM56" s="308"/>
      <c r="OON56" s="308"/>
      <c r="OOO56" s="308"/>
      <c r="OOP56" s="308"/>
      <c r="OOQ56" s="308"/>
      <c r="OOR56" s="308"/>
      <c r="OOS56" s="308"/>
      <c r="OOT56" s="308"/>
      <c r="OOU56" s="308"/>
      <c r="OOV56" s="308"/>
      <c r="OOW56" s="308"/>
      <c r="OOX56" s="308"/>
      <c r="OOY56" s="308"/>
      <c r="OOZ56" s="308"/>
      <c r="OPA56" s="308"/>
      <c r="OPB56" s="308"/>
      <c r="OPC56" s="308"/>
      <c r="OPD56" s="308"/>
      <c r="OPE56" s="308"/>
      <c r="OPF56" s="308"/>
      <c r="OPG56" s="308"/>
      <c r="OPH56" s="308"/>
      <c r="OPI56" s="308"/>
      <c r="OPJ56" s="308"/>
      <c r="OPK56" s="308"/>
      <c r="OPL56" s="308"/>
      <c r="OPM56" s="308"/>
      <c r="OPN56" s="308"/>
      <c r="OPO56" s="308"/>
      <c r="OPP56" s="308"/>
      <c r="OPQ56" s="308"/>
      <c r="OPR56" s="308"/>
      <c r="OPS56" s="308"/>
      <c r="OPT56" s="308"/>
      <c r="OPU56" s="308"/>
      <c r="OPV56" s="308"/>
      <c r="OPW56" s="308"/>
      <c r="OPX56" s="308"/>
      <c r="OPY56" s="308"/>
      <c r="OPZ56" s="308"/>
      <c r="OQA56" s="308"/>
      <c r="OQB56" s="308"/>
      <c r="OQC56" s="308"/>
      <c r="OQD56" s="308"/>
      <c r="OQE56" s="308"/>
      <c r="OQF56" s="308"/>
      <c r="OQG56" s="308"/>
      <c r="OQH56" s="308"/>
      <c r="OQI56" s="308"/>
      <c r="OQJ56" s="308"/>
      <c r="OQK56" s="308"/>
      <c r="OQL56" s="308"/>
      <c r="OQM56" s="308"/>
      <c r="OQN56" s="308"/>
      <c r="OQO56" s="308"/>
      <c r="OQP56" s="308"/>
      <c r="OQQ56" s="308"/>
      <c r="OQR56" s="308"/>
      <c r="OQS56" s="308"/>
      <c r="OQT56" s="308"/>
      <c r="OQU56" s="308"/>
      <c r="OQV56" s="308"/>
      <c r="OQW56" s="308"/>
      <c r="OQX56" s="308"/>
      <c r="OQY56" s="308"/>
      <c r="OQZ56" s="308"/>
      <c r="ORA56" s="308"/>
      <c r="ORB56" s="308"/>
      <c r="ORC56" s="308"/>
      <c r="ORD56" s="308"/>
      <c r="ORE56" s="308"/>
      <c r="ORF56" s="308"/>
      <c r="ORG56" s="308"/>
      <c r="ORH56" s="308"/>
      <c r="ORI56" s="308"/>
      <c r="ORJ56" s="308"/>
      <c r="ORK56" s="308"/>
      <c r="ORL56" s="308"/>
      <c r="ORM56" s="308"/>
      <c r="ORN56" s="308"/>
      <c r="ORO56" s="308"/>
      <c r="ORP56" s="308"/>
      <c r="ORQ56" s="308"/>
      <c r="ORR56" s="308"/>
      <c r="ORS56" s="308"/>
      <c r="ORT56" s="308"/>
      <c r="ORU56" s="308"/>
      <c r="ORV56" s="308"/>
      <c r="ORW56" s="308"/>
      <c r="ORX56" s="308"/>
      <c r="ORY56" s="308"/>
      <c r="ORZ56" s="308"/>
      <c r="OSA56" s="308"/>
      <c r="OSB56" s="308"/>
      <c r="OSC56" s="308"/>
      <c r="OSD56" s="308"/>
      <c r="OSE56" s="308"/>
      <c r="OSF56" s="308"/>
      <c r="OSG56" s="308"/>
      <c r="OSH56" s="308"/>
      <c r="OSI56" s="308"/>
      <c r="OSJ56" s="308"/>
      <c r="OSK56" s="308"/>
      <c r="OSL56" s="308"/>
      <c r="OSM56" s="308"/>
      <c r="OSN56" s="308"/>
      <c r="OSO56" s="308"/>
      <c r="OSP56" s="308"/>
      <c r="OSQ56" s="308"/>
      <c r="OSR56" s="308"/>
      <c r="OSS56" s="308"/>
      <c r="OST56" s="308"/>
      <c r="OSU56" s="308"/>
      <c r="OSV56" s="308"/>
      <c r="OSW56" s="308"/>
      <c r="OSX56" s="308"/>
      <c r="OSY56" s="308"/>
      <c r="OSZ56" s="308"/>
      <c r="OTA56" s="308"/>
      <c r="OTB56" s="308"/>
      <c r="OTC56" s="308"/>
      <c r="OTD56" s="308"/>
      <c r="OTE56" s="308"/>
      <c r="OTF56" s="308"/>
      <c r="OTG56" s="308"/>
      <c r="OTH56" s="308"/>
      <c r="OTI56" s="308"/>
      <c r="OTJ56" s="308"/>
      <c r="OTK56" s="308"/>
      <c r="OTL56" s="308"/>
      <c r="OTM56" s="308"/>
      <c r="OTN56" s="308"/>
      <c r="OTO56" s="308"/>
      <c r="OTP56" s="308"/>
      <c r="OTQ56" s="308"/>
      <c r="OTR56" s="308"/>
      <c r="OTS56" s="308"/>
      <c r="OTT56" s="308"/>
      <c r="OTU56" s="308"/>
      <c r="OTV56" s="308"/>
      <c r="OTW56" s="308"/>
      <c r="OTX56" s="308"/>
      <c r="OTY56" s="308"/>
      <c r="OTZ56" s="308"/>
      <c r="OUA56" s="308"/>
      <c r="OUB56" s="308"/>
      <c r="OUC56" s="308"/>
      <c r="OUD56" s="308"/>
      <c r="OUE56" s="308"/>
      <c r="OUF56" s="308"/>
      <c r="OUG56" s="308"/>
      <c r="OUH56" s="308"/>
      <c r="OUI56" s="308"/>
      <c r="OUJ56" s="308"/>
      <c r="OUK56" s="308"/>
      <c r="OUL56" s="308"/>
      <c r="OUM56" s="308"/>
      <c r="OUN56" s="308"/>
      <c r="OUO56" s="308"/>
      <c r="OUP56" s="308"/>
      <c r="OUQ56" s="308"/>
      <c r="OUR56" s="308"/>
      <c r="OUS56" s="308"/>
      <c r="OUT56" s="308"/>
      <c r="OUU56" s="308"/>
      <c r="OUV56" s="308"/>
      <c r="OUW56" s="308"/>
      <c r="OUX56" s="308"/>
      <c r="OUY56" s="308"/>
      <c r="OUZ56" s="308"/>
      <c r="OVA56" s="308"/>
      <c r="OVB56" s="308"/>
      <c r="OVC56" s="308"/>
      <c r="OVD56" s="308"/>
      <c r="OVE56" s="308"/>
      <c r="OVF56" s="308"/>
      <c r="OVG56" s="308"/>
      <c r="OVH56" s="308"/>
      <c r="OVI56" s="308"/>
      <c r="OVJ56" s="308"/>
      <c r="OVK56" s="308"/>
      <c r="OVL56" s="308"/>
      <c r="OVM56" s="308"/>
      <c r="OVN56" s="308"/>
      <c r="OVO56" s="308"/>
      <c r="OVP56" s="308"/>
      <c r="OVQ56" s="308"/>
      <c r="OVR56" s="308"/>
      <c r="OVS56" s="308"/>
      <c r="OVT56" s="308"/>
      <c r="OVU56" s="308"/>
      <c r="OVV56" s="308"/>
      <c r="OVW56" s="308"/>
      <c r="OVX56" s="308"/>
      <c r="OVY56" s="308"/>
      <c r="OVZ56" s="308"/>
      <c r="OWA56" s="308"/>
      <c r="OWB56" s="308"/>
      <c r="OWC56" s="308"/>
      <c r="OWD56" s="308"/>
      <c r="OWE56" s="308"/>
      <c r="OWF56" s="308"/>
      <c r="OWG56" s="308"/>
      <c r="OWH56" s="308"/>
      <c r="OWI56" s="308"/>
      <c r="OWJ56" s="308"/>
      <c r="OWK56" s="308"/>
      <c r="OWL56" s="308"/>
      <c r="OWM56" s="308"/>
      <c r="OWN56" s="308"/>
      <c r="OWO56" s="308"/>
      <c r="OWP56" s="308"/>
      <c r="OWQ56" s="308"/>
      <c r="OWR56" s="308"/>
      <c r="OWS56" s="308"/>
      <c r="OWT56" s="308"/>
      <c r="OWU56" s="308"/>
      <c r="OWV56" s="308"/>
      <c r="OWW56" s="308"/>
      <c r="OWX56" s="308"/>
      <c r="OWY56" s="308"/>
      <c r="OWZ56" s="308"/>
      <c r="OXA56" s="308"/>
      <c r="OXB56" s="308"/>
      <c r="OXC56" s="308"/>
      <c r="OXD56" s="308"/>
      <c r="OXE56" s="308"/>
      <c r="OXF56" s="308"/>
      <c r="OXG56" s="308"/>
      <c r="OXH56" s="308"/>
      <c r="OXI56" s="308"/>
      <c r="OXJ56" s="308"/>
      <c r="OXK56" s="308"/>
      <c r="OXL56" s="308"/>
      <c r="OXM56" s="308"/>
      <c r="OXN56" s="308"/>
      <c r="OXO56" s="308"/>
      <c r="OXP56" s="308"/>
      <c r="OXQ56" s="308"/>
      <c r="OXR56" s="308"/>
      <c r="OXS56" s="308"/>
      <c r="OXT56" s="308"/>
      <c r="OXU56" s="308"/>
      <c r="OXV56" s="308"/>
      <c r="OXW56" s="308"/>
      <c r="OXX56" s="308"/>
      <c r="OXY56" s="308"/>
      <c r="OXZ56" s="308"/>
      <c r="OYA56" s="308"/>
      <c r="OYB56" s="308"/>
      <c r="OYC56" s="308"/>
      <c r="OYD56" s="308"/>
      <c r="OYE56" s="308"/>
      <c r="OYF56" s="308"/>
      <c r="OYG56" s="308"/>
      <c r="OYH56" s="308"/>
      <c r="OYI56" s="308"/>
      <c r="OYJ56" s="308"/>
      <c r="OYK56" s="308"/>
      <c r="OYL56" s="308"/>
      <c r="OYM56" s="308"/>
      <c r="OYN56" s="308"/>
      <c r="OYO56" s="308"/>
      <c r="OYP56" s="308"/>
      <c r="OYQ56" s="308"/>
      <c r="OYR56" s="308"/>
      <c r="OYS56" s="308"/>
      <c r="OYT56" s="308"/>
      <c r="OYU56" s="308"/>
      <c r="OYV56" s="308"/>
      <c r="OYW56" s="308"/>
      <c r="OYX56" s="308"/>
      <c r="OYY56" s="308"/>
      <c r="OYZ56" s="308"/>
      <c r="OZA56" s="308"/>
      <c r="OZB56" s="308"/>
      <c r="OZC56" s="308"/>
      <c r="OZD56" s="308"/>
      <c r="OZE56" s="308"/>
      <c r="OZF56" s="308"/>
      <c r="OZG56" s="308"/>
      <c r="OZH56" s="308"/>
      <c r="OZI56" s="308"/>
      <c r="OZJ56" s="308"/>
      <c r="OZK56" s="308"/>
      <c r="OZL56" s="308"/>
      <c r="OZM56" s="308"/>
      <c r="OZN56" s="308"/>
      <c r="OZO56" s="308"/>
      <c r="OZP56" s="308"/>
      <c r="OZQ56" s="308"/>
      <c r="OZR56" s="308"/>
      <c r="OZS56" s="308"/>
      <c r="OZT56" s="308"/>
      <c r="OZU56" s="308"/>
      <c r="OZV56" s="308"/>
      <c r="OZW56" s="308"/>
      <c r="OZX56" s="308"/>
      <c r="OZY56" s="308"/>
      <c r="OZZ56" s="308"/>
      <c r="PAA56" s="308"/>
      <c r="PAB56" s="308"/>
      <c r="PAC56" s="308"/>
      <c r="PAD56" s="308"/>
      <c r="PAE56" s="308"/>
      <c r="PAF56" s="308"/>
      <c r="PAG56" s="308"/>
      <c r="PAH56" s="308"/>
      <c r="PAI56" s="308"/>
      <c r="PAJ56" s="308"/>
      <c r="PAK56" s="308"/>
      <c r="PAL56" s="308"/>
      <c r="PAM56" s="308"/>
      <c r="PAN56" s="308"/>
      <c r="PAO56" s="308"/>
      <c r="PAP56" s="308"/>
      <c r="PAQ56" s="308"/>
      <c r="PAR56" s="308"/>
      <c r="PAS56" s="308"/>
      <c r="PAT56" s="308"/>
      <c r="PAU56" s="308"/>
      <c r="PAV56" s="308"/>
      <c r="PAW56" s="308"/>
      <c r="PAX56" s="308"/>
      <c r="PAY56" s="308"/>
      <c r="PAZ56" s="308"/>
      <c r="PBA56" s="308"/>
      <c r="PBB56" s="308"/>
      <c r="PBC56" s="308"/>
      <c r="PBD56" s="308"/>
      <c r="PBE56" s="308"/>
      <c r="PBF56" s="308"/>
      <c r="PBG56" s="308"/>
      <c r="PBH56" s="308"/>
      <c r="PBI56" s="308"/>
      <c r="PBJ56" s="308"/>
      <c r="PBK56" s="308"/>
      <c r="PBL56" s="308"/>
      <c r="PBM56" s="308"/>
      <c r="PBN56" s="308"/>
      <c r="PBO56" s="308"/>
      <c r="PBP56" s="308"/>
      <c r="PBQ56" s="308"/>
      <c r="PBR56" s="308"/>
      <c r="PBS56" s="308"/>
      <c r="PBT56" s="308"/>
      <c r="PBU56" s="308"/>
      <c r="PBV56" s="308"/>
      <c r="PBW56" s="308"/>
      <c r="PBX56" s="308"/>
      <c r="PBY56" s="308"/>
      <c r="PBZ56" s="308"/>
      <c r="PCA56" s="308"/>
      <c r="PCB56" s="308"/>
      <c r="PCC56" s="308"/>
      <c r="PCD56" s="308"/>
      <c r="PCE56" s="308"/>
      <c r="PCF56" s="308"/>
      <c r="PCG56" s="308"/>
      <c r="PCH56" s="308"/>
      <c r="PCI56" s="308"/>
      <c r="PCJ56" s="308"/>
      <c r="PCK56" s="308"/>
      <c r="PCL56" s="308"/>
      <c r="PCM56" s="308"/>
      <c r="PCN56" s="308"/>
      <c r="PCO56" s="308"/>
      <c r="PCP56" s="308"/>
      <c r="PCQ56" s="308"/>
      <c r="PCR56" s="308"/>
      <c r="PCS56" s="308"/>
      <c r="PCT56" s="308"/>
      <c r="PCU56" s="308"/>
      <c r="PCV56" s="308"/>
      <c r="PCW56" s="308"/>
      <c r="PCX56" s="308"/>
      <c r="PCY56" s="308"/>
      <c r="PCZ56" s="308"/>
      <c r="PDA56" s="308"/>
      <c r="PDB56" s="308"/>
      <c r="PDC56" s="308"/>
      <c r="PDD56" s="308"/>
      <c r="PDE56" s="308"/>
      <c r="PDF56" s="308"/>
      <c r="PDG56" s="308"/>
      <c r="PDH56" s="308"/>
      <c r="PDI56" s="308"/>
      <c r="PDJ56" s="308"/>
      <c r="PDK56" s="308"/>
      <c r="PDL56" s="308"/>
      <c r="PDM56" s="308"/>
      <c r="PDN56" s="308"/>
      <c r="PDO56" s="308"/>
      <c r="PDP56" s="308"/>
      <c r="PDQ56" s="308"/>
      <c r="PDR56" s="308"/>
      <c r="PDS56" s="308"/>
      <c r="PDT56" s="308"/>
      <c r="PDU56" s="308"/>
      <c r="PDV56" s="308"/>
      <c r="PDW56" s="308"/>
      <c r="PDX56" s="308"/>
      <c r="PDY56" s="308"/>
      <c r="PDZ56" s="308"/>
      <c r="PEA56" s="308"/>
      <c r="PEB56" s="308"/>
      <c r="PEC56" s="308"/>
      <c r="PED56" s="308"/>
      <c r="PEE56" s="308"/>
      <c r="PEF56" s="308"/>
      <c r="PEG56" s="308"/>
      <c r="PEH56" s="308"/>
      <c r="PEI56" s="308"/>
      <c r="PEJ56" s="308"/>
      <c r="PEK56" s="308"/>
      <c r="PEL56" s="308"/>
      <c r="PEM56" s="308"/>
      <c r="PEN56" s="308"/>
      <c r="PEO56" s="308"/>
      <c r="PEP56" s="308"/>
      <c r="PEQ56" s="308"/>
      <c r="PER56" s="308"/>
      <c r="PES56" s="308"/>
      <c r="PET56" s="308"/>
      <c r="PEU56" s="308"/>
      <c r="PEV56" s="308"/>
      <c r="PEW56" s="308"/>
      <c r="PEX56" s="308"/>
      <c r="PEY56" s="308"/>
      <c r="PEZ56" s="308"/>
      <c r="PFA56" s="308"/>
      <c r="PFB56" s="308"/>
      <c r="PFC56" s="308"/>
      <c r="PFD56" s="308"/>
      <c r="PFE56" s="308"/>
      <c r="PFF56" s="308"/>
      <c r="PFG56" s="308"/>
      <c r="PFH56" s="308"/>
      <c r="PFI56" s="308"/>
      <c r="PFJ56" s="308"/>
      <c r="PFK56" s="308"/>
      <c r="PFL56" s="308"/>
      <c r="PFM56" s="308"/>
      <c r="PFN56" s="308"/>
      <c r="PFO56" s="308"/>
      <c r="PFP56" s="308"/>
      <c r="PFQ56" s="308"/>
      <c r="PFR56" s="308"/>
      <c r="PFS56" s="308"/>
      <c r="PFT56" s="308"/>
      <c r="PFU56" s="308"/>
      <c r="PFV56" s="308"/>
      <c r="PFW56" s="308"/>
      <c r="PFX56" s="308"/>
      <c r="PFY56" s="308"/>
      <c r="PFZ56" s="308"/>
      <c r="PGA56" s="308"/>
      <c r="PGB56" s="308"/>
      <c r="PGC56" s="308"/>
      <c r="PGD56" s="308"/>
      <c r="PGE56" s="308"/>
      <c r="PGF56" s="308"/>
      <c r="PGG56" s="308"/>
      <c r="PGH56" s="308"/>
      <c r="PGI56" s="308"/>
      <c r="PGJ56" s="308"/>
      <c r="PGK56" s="308"/>
      <c r="PGL56" s="308"/>
      <c r="PGM56" s="308"/>
      <c r="PGN56" s="308"/>
      <c r="PGO56" s="308"/>
      <c r="PGP56" s="308"/>
      <c r="PGQ56" s="308"/>
      <c r="PGR56" s="308"/>
      <c r="PGS56" s="308"/>
      <c r="PGT56" s="308"/>
      <c r="PGU56" s="308"/>
      <c r="PGV56" s="308"/>
      <c r="PGW56" s="308"/>
      <c r="PGX56" s="308"/>
      <c r="PGY56" s="308"/>
      <c r="PGZ56" s="308"/>
      <c r="PHA56" s="308"/>
      <c r="PHB56" s="308"/>
      <c r="PHC56" s="308"/>
      <c r="PHD56" s="308"/>
      <c r="PHE56" s="308"/>
      <c r="PHF56" s="308"/>
      <c r="PHG56" s="308"/>
      <c r="PHH56" s="308"/>
      <c r="PHI56" s="308"/>
      <c r="PHJ56" s="308"/>
      <c r="PHK56" s="308"/>
      <c r="PHL56" s="308"/>
      <c r="PHM56" s="308"/>
      <c r="PHN56" s="308"/>
      <c r="PHO56" s="308"/>
      <c r="PHP56" s="308"/>
      <c r="PHQ56" s="308"/>
      <c r="PHR56" s="308"/>
      <c r="PHS56" s="308"/>
      <c r="PHT56" s="308"/>
      <c r="PHU56" s="308"/>
      <c r="PHV56" s="308"/>
      <c r="PHW56" s="308"/>
      <c r="PHX56" s="308"/>
      <c r="PHY56" s="308"/>
      <c r="PHZ56" s="308"/>
      <c r="PIA56" s="308"/>
      <c r="PIB56" s="308"/>
      <c r="PIC56" s="308"/>
      <c r="PID56" s="308"/>
      <c r="PIE56" s="308"/>
      <c r="PIF56" s="308"/>
      <c r="PIG56" s="308"/>
      <c r="PIH56" s="308"/>
      <c r="PII56" s="308"/>
      <c r="PIJ56" s="308"/>
      <c r="PIK56" s="308"/>
      <c r="PIL56" s="308"/>
      <c r="PIM56" s="308"/>
      <c r="PIN56" s="308"/>
      <c r="PIO56" s="308"/>
      <c r="PIP56" s="308"/>
      <c r="PIQ56" s="308"/>
      <c r="PIR56" s="308"/>
      <c r="PIS56" s="308"/>
      <c r="PIT56" s="308"/>
      <c r="PIU56" s="308"/>
      <c r="PIV56" s="308"/>
      <c r="PIW56" s="308"/>
      <c r="PIX56" s="308"/>
      <c r="PIY56" s="308"/>
      <c r="PIZ56" s="308"/>
      <c r="PJA56" s="308"/>
      <c r="PJB56" s="308"/>
      <c r="PJC56" s="308"/>
      <c r="PJD56" s="308"/>
      <c r="PJE56" s="308"/>
      <c r="PJF56" s="308"/>
      <c r="PJG56" s="308"/>
      <c r="PJH56" s="308"/>
      <c r="PJI56" s="308"/>
      <c r="PJJ56" s="308"/>
      <c r="PJK56" s="308"/>
      <c r="PJL56" s="308"/>
      <c r="PJM56" s="308"/>
      <c r="PJN56" s="308"/>
      <c r="PJO56" s="308"/>
      <c r="PJP56" s="308"/>
      <c r="PJQ56" s="308"/>
      <c r="PJR56" s="308"/>
      <c r="PJS56" s="308"/>
      <c r="PJT56" s="308"/>
      <c r="PJU56" s="308"/>
      <c r="PJV56" s="308"/>
      <c r="PJW56" s="308"/>
      <c r="PJX56" s="308"/>
      <c r="PJY56" s="308"/>
      <c r="PJZ56" s="308"/>
      <c r="PKA56" s="308"/>
      <c r="PKB56" s="308"/>
      <c r="PKC56" s="308"/>
      <c r="PKD56" s="308"/>
      <c r="PKE56" s="308"/>
      <c r="PKF56" s="308"/>
      <c r="PKG56" s="308"/>
      <c r="PKH56" s="308"/>
      <c r="PKI56" s="308"/>
      <c r="PKJ56" s="308"/>
      <c r="PKK56" s="308"/>
      <c r="PKL56" s="308"/>
      <c r="PKM56" s="308"/>
      <c r="PKN56" s="308"/>
      <c r="PKO56" s="308"/>
      <c r="PKP56" s="308"/>
      <c r="PKQ56" s="308"/>
      <c r="PKR56" s="308"/>
      <c r="PKS56" s="308"/>
      <c r="PKT56" s="308"/>
      <c r="PKU56" s="308"/>
      <c r="PKV56" s="308"/>
      <c r="PKW56" s="308"/>
      <c r="PKX56" s="308"/>
      <c r="PKY56" s="308"/>
      <c r="PKZ56" s="308"/>
      <c r="PLA56" s="308"/>
      <c r="PLB56" s="308"/>
      <c r="PLC56" s="308"/>
      <c r="PLD56" s="308"/>
      <c r="PLE56" s="308"/>
      <c r="PLF56" s="308"/>
      <c r="PLG56" s="308"/>
      <c r="PLH56" s="308"/>
      <c r="PLI56" s="308"/>
      <c r="PLJ56" s="308"/>
      <c r="PLK56" s="308"/>
      <c r="PLL56" s="308"/>
      <c r="PLM56" s="308"/>
      <c r="PLN56" s="308"/>
      <c r="PLO56" s="308"/>
      <c r="PLP56" s="308"/>
      <c r="PLQ56" s="308"/>
      <c r="PLR56" s="308"/>
      <c r="PLS56" s="308"/>
      <c r="PLT56" s="308"/>
      <c r="PLU56" s="308"/>
      <c r="PLV56" s="308"/>
      <c r="PLW56" s="308"/>
      <c r="PLX56" s="308"/>
      <c r="PLY56" s="308"/>
      <c r="PLZ56" s="308"/>
      <c r="PMA56" s="308"/>
      <c r="PMB56" s="308"/>
      <c r="PMC56" s="308"/>
      <c r="PMD56" s="308"/>
      <c r="PME56" s="308"/>
      <c r="PMF56" s="308"/>
      <c r="PMG56" s="308"/>
      <c r="PMH56" s="308"/>
      <c r="PMI56" s="308"/>
      <c r="PMJ56" s="308"/>
      <c r="PMK56" s="308"/>
      <c r="PML56" s="308"/>
      <c r="PMM56" s="308"/>
      <c r="PMN56" s="308"/>
      <c r="PMO56" s="308"/>
      <c r="PMP56" s="308"/>
      <c r="PMQ56" s="308"/>
      <c r="PMR56" s="308"/>
      <c r="PMS56" s="308"/>
      <c r="PMT56" s="308"/>
      <c r="PMU56" s="308"/>
      <c r="PMV56" s="308"/>
      <c r="PMW56" s="308"/>
      <c r="PMX56" s="308"/>
      <c r="PMY56" s="308"/>
      <c r="PMZ56" s="308"/>
      <c r="PNA56" s="308"/>
      <c r="PNB56" s="308"/>
      <c r="PNC56" s="308"/>
      <c r="PND56" s="308"/>
      <c r="PNE56" s="308"/>
      <c r="PNF56" s="308"/>
      <c r="PNG56" s="308"/>
      <c r="PNH56" s="308"/>
      <c r="PNI56" s="308"/>
      <c r="PNJ56" s="308"/>
      <c r="PNK56" s="308"/>
      <c r="PNL56" s="308"/>
      <c r="PNM56" s="308"/>
      <c r="PNN56" s="308"/>
      <c r="PNO56" s="308"/>
      <c r="PNP56" s="308"/>
      <c r="PNQ56" s="308"/>
      <c r="PNR56" s="308"/>
      <c r="PNS56" s="308"/>
      <c r="PNT56" s="308"/>
      <c r="PNU56" s="308"/>
      <c r="PNV56" s="308"/>
      <c r="PNW56" s="308"/>
      <c r="PNX56" s="308"/>
      <c r="PNY56" s="308"/>
      <c r="PNZ56" s="308"/>
      <c r="POA56" s="308"/>
      <c r="POB56" s="308"/>
      <c r="POC56" s="308"/>
      <c r="POD56" s="308"/>
      <c r="POE56" s="308"/>
      <c r="POF56" s="308"/>
      <c r="POG56" s="308"/>
      <c r="POH56" s="308"/>
      <c r="POI56" s="308"/>
      <c r="POJ56" s="308"/>
      <c r="POK56" s="308"/>
      <c r="POL56" s="308"/>
      <c r="POM56" s="308"/>
      <c r="PON56" s="308"/>
      <c r="POO56" s="308"/>
      <c r="POP56" s="308"/>
      <c r="POQ56" s="308"/>
      <c r="POR56" s="308"/>
      <c r="POS56" s="308"/>
      <c r="POT56" s="308"/>
      <c r="POU56" s="308"/>
      <c r="POV56" s="308"/>
      <c r="POW56" s="308"/>
      <c r="POX56" s="308"/>
      <c r="POY56" s="308"/>
      <c r="POZ56" s="308"/>
      <c r="PPA56" s="308"/>
      <c r="PPB56" s="308"/>
      <c r="PPC56" s="308"/>
      <c r="PPD56" s="308"/>
      <c r="PPE56" s="308"/>
      <c r="PPF56" s="308"/>
      <c r="PPG56" s="308"/>
      <c r="PPH56" s="308"/>
      <c r="PPI56" s="308"/>
      <c r="PPJ56" s="308"/>
      <c r="PPK56" s="308"/>
      <c r="PPL56" s="308"/>
      <c r="PPM56" s="308"/>
      <c r="PPN56" s="308"/>
      <c r="PPO56" s="308"/>
      <c r="PPP56" s="308"/>
      <c r="PPQ56" s="308"/>
      <c r="PPR56" s="308"/>
      <c r="PPS56" s="308"/>
      <c r="PPT56" s="308"/>
      <c r="PPU56" s="308"/>
      <c r="PPV56" s="308"/>
      <c r="PPW56" s="308"/>
      <c r="PPX56" s="308"/>
      <c r="PPY56" s="308"/>
      <c r="PPZ56" s="308"/>
      <c r="PQA56" s="308"/>
      <c r="PQB56" s="308"/>
      <c r="PQC56" s="308"/>
      <c r="PQD56" s="308"/>
      <c r="PQE56" s="308"/>
      <c r="PQF56" s="308"/>
      <c r="PQG56" s="308"/>
      <c r="PQH56" s="308"/>
      <c r="PQI56" s="308"/>
      <c r="PQJ56" s="308"/>
      <c r="PQK56" s="308"/>
      <c r="PQL56" s="308"/>
      <c r="PQM56" s="308"/>
      <c r="PQN56" s="308"/>
      <c r="PQO56" s="308"/>
      <c r="PQP56" s="308"/>
      <c r="PQQ56" s="308"/>
      <c r="PQR56" s="308"/>
      <c r="PQS56" s="308"/>
      <c r="PQT56" s="308"/>
      <c r="PQU56" s="308"/>
      <c r="PQV56" s="308"/>
      <c r="PQW56" s="308"/>
      <c r="PQX56" s="308"/>
      <c r="PQY56" s="308"/>
      <c r="PQZ56" s="308"/>
      <c r="PRA56" s="308"/>
      <c r="PRB56" s="308"/>
      <c r="PRC56" s="308"/>
      <c r="PRD56" s="308"/>
      <c r="PRE56" s="308"/>
      <c r="PRF56" s="308"/>
      <c r="PRG56" s="308"/>
      <c r="PRH56" s="308"/>
      <c r="PRI56" s="308"/>
      <c r="PRJ56" s="308"/>
      <c r="PRK56" s="308"/>
      <c r="PRL56" s="308"/>
      <c r="PRM56" s="308"/>
      <c r="PRN56" s="308"/>
      <c r="PRO56" s="308"/>
      <c r="PRP56" s="308"/>
      <c r="PRQ56" s="308"/>
      <c r="PRR56" s="308"/>
      <c r="PRS56" s="308"/>
      <c r="PRT56" s="308"/>
      <c r="PRU56" s="308"/>
      <c r="PRV56" s="308"/>
      <c r="PRW56" s="308"/>
      <c r="PRX56" s="308"/>
      <c r="PRY56" s="308"/>
      <c r="PRZ56" s="308"/>
      <c r="PSA56" s="308"/>
      <c r="PSB56" s="308"/>
      <c r="PSC56" s="308"/>
      <c r="PSD56" s="308"/>
      <c r="PSE56" s="308"/>
      <c r="PSF56" s="308"/>
      <c r="PSG56" s="308"/>
      <c r="PSH56" s="308"/>
      <c r="PSI56" s="308"/>
      <c r="PSJ56" s="308"/>
      <c r="PSK56" s="308"/>
      <c r="PSL56" s="308"/>
      <c r="PSM56" s="308"/>
      <c r="PSN56" s="308"/>
      <c r="PSO56" s="308"/>
      <c r="PSP56" s="308"/>
      <c r="PSQ56" s="308"/>
      <c r="PSR56" s="308"/>
      <c r="PSS56" s="308"/>
      <c r="PST56" s="308"/>
      <c r="PSU56" s="308"/>
      <c r="PSV56" s="308"/>
      <c r="PSW56" s="308"/>
      <c r="PSX56" s="308"/>
      <c r="PSY56" s="308"/>
      <c r="PSZ56" s="308"/>
      <c r="PTA56" s="308"/>
      <c r="PTB56" s="308"/>
      <c r="PTC56" s="308"/>
      <c r="PTD56" s="308"/>
      <c r="PTE56" s="308"/>
      <c r="PTF56" s="308"/>
      <c r="PTG56" s="308"/>
      <c r="PTH56" s="308"/>
      <c r="PTI56" s="308"/>
      <c r="PTJ56" s="308"/>
      <c r="PTK56" s="308"/>
      <c r="PTL56" s="308"/>
      <c r="PTM56" s="308"/>
      <c r="PTN56" s="308"/>
      <c r="PTO56" s="308"/>
      <c r="PTP56" s="308"/>
      <c r="PTQ56" s="308"/>
      <c r="PTR56" s="308"/>
      <c r="PTS56" s="308"/>
      <c r="PTT56" s="308"/>
      <c r="PTU56" s="308"/>
      <c r="PTV56" s="308"/>
      <c r="PTW56" s="308"/>
      <c r="PTX56" s="308"/>
      <c r="PTY56" s="308"/>
      <c r="PTZ56" s="308"/>
      <c r="PUA56" s="308"/>
      <c r="PUB56" s="308"/>
      <c r="PUC56" s="308"/>
      <c r="PUD56" s="308"/>
      <c r="PUE56" s="308"/>
      <c r="PUF56" s="308"/>
      <c r="PUG56" s="308"/>
      <c r="PUH56" s="308"/>
      <c r="PUI56" s="308"/>
      <c r="PUJ56" s="308"/>
      <c r="PUK56" s="308"/>
      <c r="PUL56" s="308"/>
      <c r="PUM56" s="308"/>
      <c r="PUN56" s="308"/>
      <c r="PUO56" s="308"/>
      <c r="PUP56" s="308"/>
      <c r="PUQ56" s="308"/>
      <c r="PUR56" s="308"/>
      <c r="PUS56" s="308"/>
      <c r="PUT56" s="308"/>
      <c r="PUU56" s="308"/>
      <c r="PUV56" s="308"/>
      <c r="PUW56" s="308"/>
      <c r="PUX56" s="308"/>
      <c r="PUY56" s="308"/>
      <c r="PUZ56" s="308"/>
      <c r="PVA56" s="308"/>
      <c r="PVB56" s="308"/>
      <c r="PVC56" s="308"/>
      <c r="PVD56" s="308"/>
      <c r="PVE56" s="308"/>
      <c r="PVF56" s="308"/>
      <c r="PVG56" s="308"/>
      <c r="PVH56" s="308"/>
      <c r="PVI56" s="308"/>
      <c r="PVJ56" s="308"/>
      <c r="PVK56" s="308"/>
      <c r="PVL56" s="308"/>
      <c r="PVM56" s="308"/>
      <c r="PVN56" s="308"/>
      <c r="PVO56" s="308"/>
      <c r="PVP56" s="308"/>
      <c r="PVQ56" s="308"/>
      <c r="PVR56" s="308"/>
      <c r="PVS56" s="308"/>
      <c r="PVT56" s="308"/>
      <c r="PVU56" s="308"/>
      <c r="PVV56" s="308"/>
      <c r="PVW56" s="308"/>
      <c r="PVX56" s="308"/>
      <c r="PVY56" s="308"/>
      <c r="PVZ56" s="308"/>
      <c r="PWA56" s="308"/>
      <c r="PWB56" s="308"/>
      <c r="PWC56" s="308"/>
      <c r="PWD56" s="308"/>
      <c r="PWE56" s="308"/>
      <c r="PWF56" s="308"/>
      <c r="PWG56" s="308"/>
      <c r="PWH56" s="308"/>
      <c r="PWI56" s="308"/>
      <c r="PWJ56" s="308"/>
      <c r="PWK56" s="308"/>
      <c r="PWL56" s="308"/>
      <c r="PWM56" s="308"/>
      <c r="PWN56" s="308"/>
      <c r="PWO56" s="308"/>
      <c r="PWP56" s="308"/>
      <c r="PWQ56" s="308"/>
      <c r="PWR56" s="308"/>
      <c r="PWS56" s="308"/>
      <c r="PWT56" s="308"/>
      <c r="PWU56" s="308"/>
      <c r="PWV56" s="308"/>
      <c r="PWW56" s="308"/>
      <c r="PWX56" s="308"/>
      <c r="PWY56" s="308"/>
      <c r="PWZ56" s="308"/>
      <c r="PXA56" s="308"/>
      <c r="PXB56" s="308"/>
      <c r="PXC56" s="308"/>
      <c r="PXD56" s="308"/>
      <c r="PXE56" s="308"/>
      <c r="PXF56" s="308"/>
      <c r="PXG56" s="308"/>
      <c r="PXH56" s="308"/>
      <c r="PXI56" s="308"/>
      <c r="PXJ56" s="308"/>
      <c r="PXK56" s="308"/>
      <c r="PXL56" s="308"/>
      <c r="PXM56" s="308"/>
      <c r="PXN56" s="308"/>
      <c r="PXO56" s="308"/>
      <c r="PXP56" s="308"/>
      <c r="PXQ56" s="308"/>
      <c r="PXR56" s="308"/>
      <c r="PXS56" s="308"/>
      <c r="PXT56" s="308"/>
      <c r="PXU56" s="308"/>
      <c r="PXV56" s="308"/>
      <c r="PXW56" s="308"/>
      <c r="PXX56" s="308"/>
      <c r="PXY56" s="308"/>
      <c r="PXZ56" s="308"/>
      <c r="PYA56" s="308"/>
      <c r="PYB56" s="308"/>
      <c r="PYC56" s="308"/>
      <c r="PYD56" s="308"/>
      <c r="PYE56" s="308"/>
      <c r="PYF56" s="308"/>
      <c r="PYG56" s="308"/>
      <c r="PYH56" s="308"/>
      <c r="PYI56" s="308"/>
      <c r="PYJ56" s="308"/>
      <c r="PYK56" s="308"/>
      <c r="PYL56" s="308"/>
      <c r="PYM56" s="308"/>
      <c r="PYN56" s="308"/>
      <c r="PYO56" s="308"/>
      <c r="PYP56" s="308"/>
      <c r="PYQ56" s="308"/>
      <c r="PYR56" s="308"/>
      <c r="PYS56" s="308"/>
      <c r="PYT56" s="308"/>
      <c r="PYU56" s="308"/>
      <c r="PYV56" s="308"/>
      <c r="PYW56" s="308"/>
      <c r="PYX56" s="308"/>
      <c r="PYY56" s="308"/>
      <c r="PYZ56" s="308"/>
      <c r="PZA56" s="308"/>
      <c r="PZB56" s="308"/>
      <c r="PZC56" s="308"/>
      <c r="PZD56" s="308"/>
      <c r="PZE56" s="308"/>
      <c r="PZF56" s="308"/>
      <c r="PZG56" s="308"/>
      <c r="PZH56" s="308"/>
      <c r="PZI56" s="308"/>
      <c r="PZJ56" s="308"/>
      <c r="PZK56" s="308"/>
      <c r="PZL56" s="308"/>
      <c r="PZM56" s="308"/>
      <c r="PZN56" s="308"/>
      <c r="PZO56" s="308"/>
      <c r="PZP56" s="308"/>
      <c r="PZQ56" s="308"/>
      <c r="PZR56" s="308"/>
      <c r="PZS56" s="308"/>
      <c r="PZT56" s="308"/>
      <c r="PZU56" s="308"/>
      <c r="PZV56" s="308"/>
      <c r="PZW56" s="308"/>
      <c r="PZX56" s="308"/>
      <c r="PZY56" s="308"/>
      <c r="PZZ56" s="308"/>
      <c r="QAA56" s="308"/>
      <c r="QAB56" s="308"/>
      <c r="QAC56" s="308"/>
      <c r="QAD56" s="308"/>
      <c r="QAE56" s="308"/>
      <c r="QAF56" s="308"/>
      <c r="QAG56" s="308"/>
      <c r="QAH56" s="308"/>
      <c r="QAI56" s="308"/>
      <c r="QAJ56" s="308"/>
      <c r="QAK56" s="308"/>
      <c r="QAL56" s="308"/>
      <c r="QAM56" s="308"/>
      <c r="QAN56" s="308"/>
      <c r="QAO56" s="308"/>
      <c r="QAP56" s="308"/>
      <c r="QAQ56" s="308"/>
      <c r="QAR56" s="308"/>
      <c r="QAS56" s="308"/>
      <c r="QAT56" s="308"/>
      <c r="QAU56" s="308"/>
      <c r="QAV56" s="308"/>
      <c r="QAW56" s="308"/>
      <c r="QAX56" s="308"/>
      <c r="QAY56" s="308"/>
      <c r="QAZ56" s="308"/>
      <c r="QBA56" s="308"/>
      <c r="QBB56" s="308"/>
      <c r="QBC56" s="308"/>
      <c r="QBD56" s="308"/>
      <c r="QBE56" s="308"/>
      <c r="QBF56" s="308"/>
      <c r="QBG56" s="308"/>
      <c r="QBH56" s="308"/>
      <c r="QBI56" s="308"/>
      <c r="QBJ56" s="308"/>
      <c r="QBK56" s="308"/>
      <c r="QBL56" s="308"/>
      <c r="QBM56" s="308"/>
      <c r="QBN56" s="308"/>
      <c r="QBO56" s="308"/>
      <c r="QBP56" s="308"/>
      <c r="QBQ56" s="308"/>
      <c r="QBR56" s="308"/>
      <c r="QBS56" s="308"/>
      <c r="QBT56" s="308"/>
      <c r="QBU56" s="308"/>
      <c r="QBV56" s="308"/>
      <c r="QBW56" s="308"/>
      <c r="QBX56" s="308"/>
      <c r="QBY56" s="308"/>
      <c r="QBZ56" s="308"/>
      <c r="QCA56" s="308"/>
      <c r="QCB56" s="308"/>
      <c r="QCC56" s="308"/>
      <c r="QCD56" s="308"/>
      <c r="QCE56" s="308"/>
      <c r="QCF56" s="308"/>
      <c r="QCG56" s="308"/>
      <c r="QCH56" s="308"/>
      <c r="QCI56" s="308"/>
      <c r="QCJ56" s="308"/>
      <c r="QCK56" s="308"/>
      <c r="QCL56" s="308"/>
      <c r="QCM56" s="308"/>
      <c r="QCN56" s="308"/>
      <c r="QCO56" s="308"/>
      <c r="QCP56" s="308"/>
      <c r="QCQ56" s="308"/>
      <c r="QCR56" s="308"/>
      <c r="QCS56" s="308"/>
      <c r="QCT56" s="308"/>
      <c r="QCU56" s="308"/>
      <c r="QCV56" s="308"/>
      <c r="QCW56" s="308"/>
      <c r="QCX56" s="308"/>
      <c r="QCY56" s="308"/>
      <c r="QCZ56" s="308"/>
      <c r="QDA56" s="308"/>
      <c r="QDB56" s="308"/>
      <c r="QDC56" s="308"/>
      <c r="QDD56" s="308"/>
      <c r="QDE56" s="308"/>
      <c r="QDF56" s="308"/>
      <c r="QDG56" s="308"/>
      <c r="QDH56" s="308"/>
      <c r="QDI56" s="308"/>
      <c r="QDJ56" s="308"/>
      <c r="QDK56" s="308"/>
      <c r="QDL56" s="308"/>
      <c r="QDM56" s="308"/>
      <c r="QDN56" s="308"/>
      <c r="QDO56" s="308"/>
      <c r="QDP56" s="308"/>
      <c r="QDQ56" s="308"/>
      <c r="QDR56" s="308"/>
      <c r="QDS56" s="308"/>
      <c r="QDT56" s="308"/>
      <c r="QDU56" s="308"/>
      <c r="QDV56" s="308"/>
      <c r="QDW56" s="308"/>
      <c r="QDX56" s="308"/>
      <c r="QDY56" s="308"/>
      <c r="QDZ56" s="308"/>
      <c r="QEA56" s="308"/>
      <c r="QEB56" s="308"/>
      <c r="QEC56" s="308"/>
      <c r="QED56" s="308"/>
      <c r="QEE56" s="308"/>
      <c r="QEF56" s="308"/>
      <c r="QEG56" s="308"/>
      <c r="QEH56" s="308"/>
      <c r="QEI56" s="308"/>
      <c r="QEJ56" s="308"/>
      <c r="QEK56" s="308"/>
      <c r="QEL56" s="308"/>
      <c r="QEM56" s="308"/>
      <c r="QEN56" s="308"/>
      <c r="QEO56" s="308"/>
      <c r="QEP56" s="308"/>
      <c r="QEQ56" s="308"/>
      <c r="QER56" s="308"/>
      <c r="QES56" s="308"/>
      <c r="QET56" s="308"/>
      <c r="QEU56" s="308"/>
      <c r="QEV56" s="308"/>
      <c r="QEW56" s="308"/>
      <c r="QEX56" s="308"/>
      <c r="QEY56" s="308"/>
      <c r="QEZ56" s="308"/>
      <c r="QFA56" s="308"/>
      <c r="QFB56" s="308"/>
      <c r="QFC56" s="308"/>
      <c r="QFD56" s="308"/>
      <c r="QFE56" s="308"/>
      <c r="QFF56" s="308"/>
      <c r="QFG56" s="308"/>
      <c r="QFH56" s="308"/>
      <c r="QFI56" s="308"/>
      <c r="QFJ56" s="308"/>
      <c r="QFK56" s="308"/>
      <c r="QFL56" s="308"/>
      <c r="QFM56" s="308"/>
      <c r="QFN56" s="308"/>
      <c r="QFO56" s="308"/>
      <c r="QFP56" s="308"/>
      <c r="QFQ56" s="308"/>
      <c r="QFR56" s="308"/>
      <c r="QFS56" s="308"/>
      <c r="QFT56" s="308"/>
      <c r="QFU56" s="308"/>
      <c r="QFV56" s="308"/>
      <c r="QFW56" s="308"/>
      <c r="QFX56" s="308"/>
      <c r="QFY56" s="308"/>
      <c r="QFZ56" s="308"/>
      <c r="QGA56" s="308"/>
      <c r="QGB56" s="308"/>
      <c r="QGC56" s="308"/>
      <c r="QGD56" s="308"/>
      <c r="QGE56" s="308"/>
      <c r="QGF56" s="308"/>
      <c r="QGG56" s="308"/>
      <c r="QGH56" s="308"/>
      <c r="QGI56" s="308"/>
      <c r="QGJ56" s="308"/>
      <c r="QGK56" s="308"/>
      <c r="QGL56" s="308"/>
      <c r="QGM56" s="308"/>
      <c r="QGN56" s="308"/>
      <c r="QGO56" s="308"/>
      <c r="QGP56" s="308"/>
      <c r="QGQ56" s="308"/>
      <c r="QGR56" s="308"/>
      <c r="QGS56" s="308"/>
      <c r="QGT56" s="308"/>
      <c r="QGU56" s="308"/>
      <c r="QGV56" s="308"/>
      <c r="QGW56" s="308"/>
      <c r="QGX56" s="308"/>
      <c r="QGY56" s="308"/>
      <c r="QGZ56" s="308"/>
      <c r="QHA56" s="308"/>
      <c r="QHB56" s="308"/>
      <c r="QHC56" s="308"/>
      <c r="QHD56" s="308"/>
      <c r="QHE56" s="308"/>
      <c r="QHF56" s="308"/>
      <c r="QHG56" s="308"/>
      <c r="QHH56" s="308"/>
      <c r="QHI56" s="308"/>
      <c r="QHJ56" s="308"/>
      <c r="QHK56" s="308"/>
      <c r="QHL56" s="308"/>
      <c r="QHM56" s="308"/>
      <c r="QHN56" s="308"/>
      <c r="QHO56" s="308"/>
      <c r="QHP56" s="308"/>
      <c r="QHQ56" s="308"/>
      <c r="QHR56" s="308"/>
      <c r="QHS56" s="308"/>
      <c r="QHT56" s="308"/>
      <c r="QHU56" s="308"/>
      <c r="QHV56" s="308"/>
      <c r="QHW56" s="308"/>
      <c r="QHX56" s="308"/>
      <c r="QHY56" s="308"/>
      <c r="QHZ56" s="308"/>
      <c r="QIA56" s="308"/>
      <c r="QIB56" s="308"/>
      <c r="QIC56" s="308"/>
      <c r="QID56" s="308"/>
      <c r="QIE56" s="308"/>
      <c r="QIF56" s="308"/>
      <c r="QIG56" s="308"/>
      <c r="QIH56" s="308"/>
      <c r="QII56" s="308"/>
      <c r="QIJ56" s="308"/>
      <c r="QIK56" s="308"/>
      <c r="QIL56" s="308"/>
      <c r="QIM56" s="308"/>
      <c r="QIN56" s="308"/>
      <c r="QIO56" s="308"/>
      <c r="QIP56" s="308"/>
      <c r="QIQ56" s="308"/>
      <c r="QIR56" s="308"/>
      <c r="QIS56" s="308"/>
      <c r="QIT56" s="308"/>
      <c r="QIU56" s="308"/>
      <c r="QIV56" s="308"/>
      <c r="QIW56" s="308"/>
      <c r="QIX56" s="308"/>
      <c r="QIY56" s="308"/>
      <c r="QIZ56" s="308"/>
      <c r="QJA56" s="308"/>
      <c r="QJB56" s="308"/>
      <c r="QJC56" s="308"/>
      <c r="QJD56" s="308"/>
      <c r="QJE56" s="308"/>
      <c r="QJF56" s="308"/>
      <c r="QJG56" s="308"/>
      <c r="QJH56" s="308"/>
      <c r="QJI56" s="308"/>
      <c r="QJJ56" s="308"/>
      <c r="QJK56" s="308"/>
      <c r="QJL56" s="308"/>
      <c r="QJM56" s="308"/>
      <c r="QJN56" s="308"/>
      <c r="QJO56" s="308"/>
      <c r="QJP56" s="308"/>
      <c r="QJQ56" s="308"/>
      <c r="QJR56" s="308"/>
      <c r="QJS56" s="308"/>
      <c r="QJT56" s="308"/>
      <c r="QJU56" s="308"/>
      <c r="QJV56" s="308"/>
      <c r="QJW56" s="308"/>
      <c r="QJX56" s="308"/>
      <c r="QJY56" s="308"/>
      <c r="QJZ56" s="308"/>
      <c r="QKA56" s="308"/>
      <c r="QKB56" s="308"/>
      <c r="QKC56" s="308"/>
      <c r="QKD56" s="308"/>
      <c r="QKE56" s="308"/>
      <c r="QKF56" s="308"/>
      <c r="QKG56" s="308"/>
      <c r="QKH56" s="308"/>
      <c r="QKI56" s="308"/>
      <c r="QKJ56" s="308"/>
      <c r="QKK56" s="308"/>
      <c r="QKL56" s="308"/>
      <c r="QKM56" s="308"/>
      <c r="QKN56" s="308"/>
      <c r="QKO56" s="308"/>
      <c r="QKP56" s="308"/>
      <c r="QKQ56" s="308"/>
      <c r="QKR56" s="308"/>
      <c r="QKS56" s="308"/>
      <c r="QKT56" s="308"/>
      <c r="QKU56" s="308"/>
      <c r="QKV56" s="308"/>
      <c r="QKW56" s="308"/>
      <c r="QKX56" s="308"/>
      <c r="QKY56" s="308"/>
      <c r="QKZ56" s="308"/>
      <c r="QLA56" s="308"/>
      <c r="QLB56" s="308"/>
      <c r="QLC56" s="308"/>
      <c r="QLD56" s="308"/>
      <c r="QLE56" s="308"/>
      <c r="QLF56" s="308"/>
      <c r="QLG56" s="308"/>
      <c r="QLH56" s="308"/>
      <c r="QLI56" s="308"/>
      <c r="QLJ56" s="308"/>
      <c r="QLK56" s="308"/>
      <c r="QLL56" s="308"/>
      <c r="QLM56" s="308"/>
      <c r="QLN56" s="308"/>
      <c r="QLO56" s="308"/>
      <c r="QLP56" s="308"/>
      <c r="QLQ56" s="308"/>
      <c r="QLR56" s="308"/>
      <c r="QLS56" s="308"/>
      <c r="QLT56" s="308"/>
      <c r="QLU56" s="308"/>
      <c r="QLV56" s="308"/>
      <c r="QLW56" s="308"/>
      <c r="QLX56" s="308"/>
      <c r="QLY56" s="308"/>
      <c r="QLZ56" s="308"/>
      <c r="QMA56" s="308"/>
      <c r="QMB56" s="308"/>
      <c r="QMC56" s="308"/>
      <c r="QMD56" s="308"/>
      <c r="QME56" s="308"/>
      <c r="QMF56" s="308"/>
      <c r="QMG56" s="308"/>
      <c r="QMH56" s="308"/>
      <c r="QMI56" s="308"/>
      <c r="QMJ56" s="308"/>
      <c r="QMK56" s="308"/>
      <c r="QML56" s="308"/>
      <c r="QMM56" s="308"/>
      <c r="QMN56" s="308"/>
      <c r="QMO56" s="308"/>
      <c r="QMP56" s="308"/>
      <c r="QMQ56" s="308"/>
      <c r="QMR56" s="308"/>
      <c r="QMS56" s="308"/>
      <c r="QMT56" s="308"/>
      <c r="QMU56" s="308"/>
      <c r="QMV56" s="308"/>
      <c r="QMW56" s="308"/>
      <c r="QMX56" s="308"/>
      <c r="QMY56" s="308"/>
      <c r="QMZ56" s="308"/>
      <c r="QNA56" s="308"/>
      <c r="QNB56" s="308"/>
      <c r="QNC56" s="308"/>
      <c r="QND56" s="308"/>
      <c r="QNE56" s="308"/>
      <c r="QNF56" s="308"/>
      <c r="QNG56" s="308"/>
      <c r="QNH56" s="308"/>
      <c r="QNI56" s="308"/>
      <c r="QNJ56" s="308"/>
      <c r="QNK56" s="308"/>
      <c r="QNL56" s="308"/>
      <c r="QNM56" s="308"/>
      <c r="QNN56" s="308"/>
      <c r="QNO56" s="308"/>
      <c r="QNP56" s="308"/>
      <c r="QNQ56" s="308"/>
      <c r="QNR56" s="308"/>
      <c r="QNS56" s="308"/>
      <c r="QNT56" s="308"/>
      <c r="QNU56" s="308"/>
      <c r="QNV56" s="308"/>
      <c r="QNW56" s="308"/>
      <c r="QNX56" s="308"/>
      <c r="QNY56" s="308"/>
      <c r="QNZ56" s="308"/>
      <c r="QOA56" s="308"/>
      <c r="QOB56" s="308"/>
      <c r="QOC56" s="308"/>
      <c r="QOD56" s="308"/>
      <c r="QOE56" s="308"/>
      <c r="QOF56" s="308"/>
      <c r="QOG56" s="308"/>
      <c r="QOH56" s="308"/>
      <c r="QOI56" s="308"/>
      <c r="QOJ56" s="308"/>
      <c r="QOK56" s="308"/>
      <c r="QOL56" s="308"/>
      <c r="QOM56" s="308"/>
      <c r="QON56" s="308"/>
      <c r="QOO56" s="308"/>
      <c r="QOP56" s="308"/>
      <c r="QOQ56" s="308"/>
      <c r="QOR56" s="308"/>
      <c r="QOS56" s="308"/>
      <c r="QOT56" s="308"/>
      <c r="QOU56" s="308"/>
      <c r="QOV56" s="308"/>
      <c r="QOW56" s="308"/>
      <c r="QOX56" s="308"/>
      <c r="QOY56" s="308"/>
      <c r="QOZ56" s="308"/>
      <c r="QPA56" s="308"/>
      <c r="QPB56" s="308"/>
      <c r="QPC56" s="308"/>
      <c r="QPD56" s="308"/>
      <c r="QPE56" s="308"/>
      <c r="QPF56" s="308"/>
      <c r="QPG56" s="308"/>
      <c r="QPH56" s="308"/>
      <c r="QPI56" s="308"/>
      <c r="QPJ56" s="308"/>
      <c r="QPK56" s="308"/>
      <c r="QPL56" s="308"/>
      <c r="QPM56" s="308"/>
      <c r="QPN56" s="308"/>
      <c r="QPO56" s="308"/>
      <c r="QPP56" s="308"/>
      <c r="QPQ56" s="308"/>
      <c r="QPR56" s="308"/>
      <c r="QPS56" s="308"/>
      <c r="QPT56" s="308"/>
      <c r="QPU56" s="308"/>
      <c r="QPV56" s="308"/>
      <c r="QPW56" s="308"/>
      <c r="QPX56" s="308"/>
      <c r="QPY56" s="308"/>
      <c r="QPZ56" s="308"/>
      <c r="QQA56" s="308"/>
      <c r="QQB56" s="308"/>
      <c r="QQC56" s="308"/>
      <c r="QQD56" s="308"/>
      <c r="QQE56" s="308"/>
      <c r="QQF56" s="308"/>
      <c r="QQG56" s="308"/>
      <c r="QQH56" s="308"/>
      <c r="QQI56" s="308"/>
      <c r="QQJ56" s="308"/>
      <c r="QQK56" s="308"/>
      <c r="QQL56" s="308"/>
      <c r="QQM56" s="308"/>
      <c r="QQN56" s="308"/>
      <c r="QQO56" s="308"/>
      <c r="QQP56" s="308"/>
      <c r="QQQ56" s="308"/>
      <c r="QQR56" s="308"/>
      <c r="QQS56" s="308"/>
      <c r="QQT56" s="308"/>
      <c r="QQU56" s="308"/>
      <c r="QQV56" s="308"/>
      <c r="QQW56" s="308"/>
      <c r="QQX56" s="308"/>
      <c r="QQY56" s="308"/>
      <c r="QQZ56" s="308"/>
      <c r="QRA56" s="308"/>
      <c r="QRB56" s="308"/>
      <c r="QRC56" s="308"/>
      <c r="QRD56" s="308"/>
      <c r="QRE56" s="308"/>
      <c r="QRF56" s="308"/>
      <c r="QRG56" s="308"/>
      <c r="QRH56" s="308"/>
      <c r="QRI56" s="308"/>
      <c r="QRJ56" s="308"/>
      <c r="QRK56" s="308"/>
      <c r="QRL56" s="308"/>
      <c r="QRM56" s="308"/>
      <c r="QRN56" s="308"/>
      <c r="QRO56" s="308"/>
      <c r="QRP56" s="308"/>
      <c r="QRQ56" s="308"/>
      <c r="QRR56" s="308"/>
      <c r="QRS56" s="308"/>
      <c r="QRT56" s="308"/>
      <c r="QRU56" s="308"/>
      <c r="QRV56" s="308"/>
      <c r="QRW56" s="308"/>
      <c r="QRX56" s="308"/>
      <c r="QRY56" s="308"/>
      <c r="QRZ56" s="308"/>
      <c r="QSA56" s="308"/>
      <c r="QSB56" s="308"/>
      <c r="QSC56" s="308"/>
      <c r="QSD56" s="308"/>
      <c r="QSE56" s="308"/>
      <c r="QSF56" s="308"/>
      <c r="QSG56" s="308"/>
      <c r="QSH56" s="308"/>
      <c r="QSI56" s="308"/>
      <c r="QSJ56" s="308"/>
      <c r="QSK56" s="308"/>
      <c r="QSL56" s="308"/>
      <c r="QSM56" s="308"/>
      <c r="QSN56" s="308"/>
      <c r="QSO56" s="308"/>
      <c r="QSP56" s="308"/>
      <c r="QSQ56" s="308"/>
      <c r="QSR56" s="308"/>
      <c r="QSS56" s="308"/>
      <c r="QST56" s="308"/>
      <c r="QSU56" s="308"/>
      <c r="QSV56" s="308"/>
      <c r="QSW56" s="308"/>
      <c r="QSX56" s="308"/>
      <c r="QSY56" s="308"/>
      <c r="QSZ56" s="308"/>
      <c r="QTA56" s="308"/>
      <c r="QTB56" s="308"/>
      <c r="QTC56" s="308"/>
      <c r="QTD56" s="308"/>
      <c r="QTE56" s="308"/>
      <c r="QTF56" s="308"/>
      <c r="QTG56" s="308"/>
      <c r="QTH56" s="308"/>
      <c r="QTI56" s="308"/>
      <c r="QTJ56" s="308"/>
      <c r="QTK56" s="308"/>
      <c r="QTL56" s="308"/>
      <c r="QTM56" s="308"/>
      <c r="QTN56" s="308"/>
      <c r="QTO56" s="308"/>
      <c r="QTP56" s="308"/>
      <c r="QTQ56" s="308"/>
      <c r="QTR56" s="308"/>
      <c r="QTS56" s="308"/>
      <c r="QTT56" s="308"/>
      <c r="QTU56" s="308"/>
      <c r="QTV56" s="308"/>
      <c r="QTW56" s="308"/>
      <c r="QTX56" s="308"/>
      <c r="QTY56" s="308"/>
      <c r="QTZ56" s="308"/>
      <c r="QUA56" s="308"/>
      <c r="QUB56" s="308"/>
      <c r="QUC56" s="308"/>
      <c r="QUD56" s="308"/>
      <c r="QUE56" s="308"/>
      <c r="QUF56" s="308"/>
      <c r="QUG56" s="308"/>
      <c r="QUH56" s="308"/>
      <c r="QUI56" s="308"/>
      <c r="QUJ56" s="308"/>
      <c r="QUK56" s="308"/>
      <c r="QUL56" s="308"/>
      <c r="QUM56" s="308"/>
      <c r="QUN56" s="308"/>
      <c r="QUO56" s="308"/>
      <c r="QUP56" s="308"/>
      <c r="QUQ56" s="308"/>
      <c r="QUR56" s="308"/>
      <c r="QUS56" s="308"/>
      <c r="QUT56" s="308"/>
      <c r="QUU56" s="308"/>
      <c r="QUV56" s="308"/>
      <c r="QUW56" s="308"/>
      <c r="QUX56" s="308"/>
      <c r="QUY56" s="308"/>
      <c r="QUZ56" s="308"/>
      <c r="QVA56" s="308"/>
      <c r="QVB56" s="308"/>
      <c r="QVC56" s="308"/>
      <c r="QVD56" s="308"/>
      <c r="QVE56" s="308"/>
      <c r="QVF56" s="308"/>
      <c r="QVG56" s="308"/>
      <c r="QVH56" s="308"/>
      <c r="QVI56" s="308"/>
      <c r="QVJ56" s="308"/>
      <c r="QVK56" s="308"/>
      <c r="QVL56" s="308"/>
      <c r="QVM56" s="308"/>
      <c r="QVN56" s="308"/>
      <c r="QVO56" s="308"/>
      <c r="QVP56" s="308"/>
      <c r="QVQ56" s="308"/>
      <c r="QVR56" s="308"/>
      <c r="QVS56" s="308"/>
      <c r="QVT56" s="308"/>
      <c r="QVU56" s="308"/>
      <c r="QVV56" s="308"/>
      <c r="QVW56" s="308"/>
      <c r="QVX56" s="308"/>
      <c r="QVY56" s="308"/>
      <c r="QVZ56" s="308"/>
      <c r="QWA56" s="308"/>
      <c r="QWB56" s="308"/>
      <c r="QWC56" s="308"/>
      <c r="QWD56" s="308"/>
      <c r="QWE56" s="308"/>
      <c r="QWF56" s="308"/>
      <c r="QWG56" s="308"/>
      <c r="QWH56" s="308"/>
      <c r="QWI56" s="308"/>
      <c r="QWJ56" s="308"/>
      <c r="QWK56" s="308"/>
      <c r="QWL56" s="308"/>
      <c r="QWM56" s="308"/>
      <c r="QWN56" s="308"/>
      <c r="QWO56" s="308"/>
      <c r="QWP56" s="308"/>
      <c r="QWQ56" s="308"/>
      <c r="QWR56" s="308"/>
      <c r="QWS56" s="308"/>
      <c r="QWT56" s="308"/>
      <c r="QWU56" s="308"/>
      <c r="QWV56" s="308"/>
      <c r="QWW56" s="308"/>
      <c r="QWX56" s="308"/>
      <c r="QWY56" s="308"/>
      <c r="QWZ56" s="308"/>
      <c r="QXA56" s="308"/>
      <c r="QXB56" s="308"/>
      <c r="QXC56" s="308"/>
      <c r="QXD56" s="308"/>
      <c r="QXE56" s="308"/>
      <c r="QXF56" s="308"/>
      <c r="QXG56" s="308"/>
      <c r="QXH56" s="308"/>
      <c r="QXI56" s="308"/>
      <c r="QXJ56" s="308"/>
      <c r="QXK56" s="308"/>
      <c r="QXL56" s="308"/>
      <c r="QXM56" s="308"/>
      <c r="QXN56" s="308"/>
      <c r="QXO56" s="308"/>
      <c r="QXP56" s="308"/>
      <c r="QXQ56" s="308"/>
      <c r="QXR56" s="308"/>
      <c r="QXS56" s="308"/>
      <c r="QXT56" s="308"/>
      <c r="QXU56" s="308"/>
      <c r="QXV56" s="308"/>
      <c r="QXW56" s="308"/>
      <c r="QXX56" s="308"/>
      <c r="QXY56" s="308"/>
      <c r="QXZ56" s="308"/>
      <c r="QYA56" s="308"/>
      <c r="QYB56" s="308"/>
      <c r="QYC56" s="308"/>
      <c r="QYD56" s="308"/>
      <c r="QYE56" s="308"/>
      <c r="QYF56" s="308"/>
      <c r="QYG56" s="308"/>
      <c r="QYH56" s="308"/>
      <c r="QYI56" s="308"/>
      <c r="QYJ56" s="308"/>
      <c r="QYK56" s="308"/>
      <c r="QYL56" s="308"/>
      <c r="QYM56" s="308"/>
      <c r="QYN56" s="308"/>
      <c r="QYO56" s="308"/>
      <c r="QYP56" s="308"/>
      <c r="QYQ56" s="308"/>
      <c r="QYR56" s="308"/>
      <c r="QYS56" s="308"/>
      <c r="QYT56" s="308"/>
      <c r="QYU56" s="308"/>
      <c r="QYV56" s="308"/>
      <c r="QYW56" s="308"/>
      <c r="QYX56" s="308"/>
      <c r="QYY56" s="308"/>
      <c r="QYZ56" s="308"/>
      <c r="QZA56" s="308"/>
      <c r="QZB56" s="308"/>
      <c r="QZC56" s="308"/>
      <c r="QZD56" s="308"/>
      <c r="QZE56" s="308"/>
      <c r="QZF56" s="308"/>
      <c r="QZG56" s="308"/>
      <c r="QZH56" s="308"/>
      <c r="QZI56" s="308"/>
      <c r="QZJ56" s="308"/>
      <c r="QZK56" s="308"/>
      <c r="QZL56" s="308"/>
      <c r="QZM56" s="308"/>
      <c r="QZN56" s="308"/>
      <c r="QZO56" s="308"/>
      <c r="QZP56" s="308"/>
      <c r="QZQ56" s="308"/>
      <c r="QZR56" s="308"/>
      <c r="QZS56" s="308"/>
      <c r="QZT56" s="308"/>
      <c r="QZU56" s="308"/>
      <c r="QZV56" s="308"/>
      <c r="QZW56" s="308"/>
      <c r="QZX56" s="308"/>
      <c r="QZY56" s="308"/>
      <c r="QZZ56" s="308"/>
      <c r="RAA56" s="308"/>
      <c r="RAB56" s="308"/>
      <c r="RAC56" s="308"/>
      <c r="RAD56" s="308"/>
      <c r="RAE56" s="308"/>
      <c r="RAF56" s="308"/>
      <c r="RAG56" s="308"/>
      <c r="RAH56" s="308"/>
      <c r="RAI56" s="308"/>
      <c r="RAJ56" s="308"/>
      <c r="RAK56" s="308"/>
      <c r="RAL56" s="308"/>
      <c r="RAM56" s="308"/>
      <c r="RAN56" s="308"/>
      <c r="RAO56" s="308"/>
      <c r="RAP56" s="308"/>
      <c r="RAQ56" s="308"/>
      <c r="RAR56" s="308"/>
      <c r="RAS56" s="308"/>
      <c r="RAT56" s="308"/>
      <c r="RAU56" s="308"/>
      <c r="RAV56" s="308"/>
      <c r="RAW56" s="308"/>
      <c r="RAX56" s="308"/>
      <c r="RAY56" s="308"/>
      <c r="RAZ56" s="308"/>
      <c r="RBA56" s="308"/>
      <c r="RBB56" s="308"/>
      <c r="RBC56" s="308"/>
      <c r="RBD56" s="308"/>
      <c r="RBE56" s="308"/>
      <c r="RBF56" s="308"/>
      <c r="RBG56" s="308"/>
      <c r="RBH56" s="308"/>
      <c r="RBI56" s="308"/>
      <c r="RBJ56" s="308"/>
      <c r="RBK56" s="308"/>
      <c r="RBL56" s="308"/>
      <c r="RBM56" s="308"/>
      <c r="RBN56" s="308"/>
      <c r="RBO56" s="308"/>
      <c r="RBP56" s="308"/>
      <c r="RBQ56" s="308"/>
      <c r="RBR56" s="308"/>
      <c r="RBS56" s="308"/>
      <c r="RBT56" s="308"/>
      <c r="RBU56" s="308"/>
      <c r="RBV56" s="308"/>
      <c r="RBW56" s="308"/>
      <c r="RBX56" s="308"/>
      <c r="RBY56" s="308"/>
      <c r="RBZ56" s="308"/>
      <c r="RCA56" s="308"/>
      <c r="RCB56" s="308"/>
      <c r="RCC56" s="308"/>
      <c r="RCD56" s="308"/>
      <c r="RCE56" s="308"/>
      <c r="RCF56" s="308"/>
      <c r="RCG56" s="308"/>
      <c r="RCH56" s="308"/>
      <c r="RCI56" s="308"/>
      <c r="RCJ56" s="308"/>
      <c r="RCK56" s="308"/>
      <c r="RCL56" s="308"/>
      <c r="RCM56" s="308"/>
      <c r="RCN56" s="308"/>
      <c r="RCO56" s="308"/>
      <c r="RCP56" s="308"/>
      <c r="RCQ56" s="308"/>
      <c r="RCR56" s="308"/>
      <c r="RCS56" s="308"/>
      <c r="RCT56" s="308"/>
      <c r="RCU56" s="308"/>
      <c r="RCV56" s="308"/>
      <c r="RCW56" s="308"/>
      <c r="RCX56" s="308"/>
      <c r="RCY56" s="308"/>
      <c r="RCZ56" s="308"/>
      <c r="RDA56" s="308"/>
      <c r="RDB56" s="308"/>
      <c r="RDC56" s="308"/>
      <c r="RDD56" s="308"/>
      <c r="RDE56" s="308"/>
      <c r="RDF56" s="308"/>
      <c r="RDG56" s="308"/>
      <c r="RDH56" s="308"/>
      <c r="RDI56" s="308"/>
      <c r="RDJ56" s="308"/>
      <c r="RDK56" s="308"/>
      <c r="RDL56" s="308"/>
      <c r="RDM56" s="308"/>
      <c r="RDN56" s="308"/>
      <c r="RDO56" s="308"/>
      <c r="RDP56" s="308"/>
      <c r="RDQ56" s="308"/>
      <c r="RDR56" s="308"/>
      <c r="RDS56" s="308"/>
      <c r="RDT56" s="308"/>
      <c r="RDU56" s="308"/>
      <c r="RDV56" s="308"/>
      <c r="RDW56" s="308"/>
      <c r="RDX56" s="308"/>
      <c r="RDY56" s="308"/>
      <c r="RDZ56" s="308"/>
      <c r="REA56" s="308"/>
      <c r="REB56" s="308"/>
      <c r="REC56" s="308"/>
      <c r="RED56" s="308"/>
      <c r="REE56" s="308"/>
      <c r="REF56" s="308"/>
      <c r="REG56" s="308"/>
      <c r="REH56" s="308"/>
      <c r="REI56" s="308"/>
      <c r="REJ56" s="308"/>
      <c r="REK56" s="308"/>
      <c r="REL56" s="308"/>
      <c r="REM56" s="308"/>
      <c r="REN56" s="308"/>
      <c r="REO56" s="308"/>
      <c r="REP56" s="308"/>
      <c r="REQ56" s="308"/>
      <c r="RER56" s="308"/>
      <c r="RES56" s="308"/>
      <c r="RET56" s="308"/>
      <c r="REU56" s="308"/>
      <c r="REV56" s="308"/>
      <c r="REW56" s="308"/>
      <c r="REX56" s="308"/>
      <c r="REY56" s="308"/>
      <c r="REZ56" s="308"/>
      <c r="RFA56" s="308"/>
      <c r="RFB56" s="308"/>
      <c r="RFC56" s="308"/>
      <c r="RFD56" s="308"/>
      <c r="RFE56" s="308"/>
      <c r="RFF56" s="308"/>
      <c r="RFG56" s="308"/>
      <c r="RFH56" s="308"/>
      <c r="RFI56" s="308"/>
      <c r="RFJ56" s="308"/>
      <c r="RFK56" s="308"/>
      <c r="RFL56" s="308"/>
      <c r="RFM56" s="308"/>
      <c r="RFN56" s="308"/>
      <c r="RFO56" s="308"/>
      <c r="RFP56" s="308"/>
      <c r="RFQ56" s="308"/>
      <c r="RFR56" s="308"/>
      <c r="RFS56" s="308"/>
      <c r="RFT56" s="308"/>
      <c r="RFU56" s="308"/>
      <c r="RFV56" s="308"/>
      <c r="RFW56" s="308"/>
      <c r="RFX56" s="308"/>
      <c r="RFY56" s="308"/>
      <c r="RFZ56" s="308"/>
      <c r="RGA56" s="308"/>
      <c r="RGB56" s="308"/>
      <c r="RGC56" s="308"/>
      <c r="RGD56" s="308"/>
      <c r="RGE56" s="308"/>
      <c r="RGF56" s="308"/>
      <c r="RGG56" s="308"/>
      <c r="RGH56" s="308"/>
      <c r="RGI56" s="308"/>
      <c r="RGJ56" s="308"/>
      <c r="RGK56" s="308"/>
      <c r="RGL56" s="308"/>
      <c r="RGM56" s="308"/>
      <c r="RGN56" s="308"/>
      <c r="RGO56" s="308"/>
      <c r="RGP56" s="308"/>
      <c r="RGQ56" s="308"/>
      <c r="RGR56" s="308"/>
      <c r="RGS56" s="308"/>
      <c r="RGT56" s="308"/>
      <c r="RGU56" s="308"/>
      <c r="RGV56" s="308"/>
      <c r="RGW56" s="308"/>
      <c r="RGX56" s="308"/>
      <c r="RGY56" s="308"/>
      <c r="RGZ56" s="308"/>
      <c r="RHA56" s="308"/>
      <c r="RHB56" s="308"/>
      <c r="RHC56" s="308"/>
      <c r="RHD56" s="308"/>
      <c r="RHE56" s="308"/>
      <c r="RHF56" s="308"/>
      <c r="RHG56" s="308"/>
      <c r="RHH56" s="308"/>
      <c r="RHI56" s="308"/>
      <c r="RHJ56" s="308"/>
      <c r="RHK56" s="308"/>
      <c r="RHL56" s="308"/>
      <c r="RHM56" s="308"/>
      <c r="RHN56" s="308"/>
      <c r="RHO56" s="308"/>
      <c r="RHP56" s="308"/>
      <c r="RHQ56" s="308"/>
      <c r="RHR56" s="308"/>
      <c r="RHS56" s="308"/>
      <c r="RHT56" s="308"/>
      <c r="RHU56" s="308"/>
      <c r="RHV56" s="308"/>
      <c r="RHW56" s="308"/>
      <c r="RHX56" s="308"/>
      <c r="RHY56" s="308"/>
      <c r="RHZ56" s="308"/>
      <c r="RIA56" s="308"/>
      <c r="RIB56" s="308"/>
      <c r="RIC56" s="308"/>
      <c r="RID56" s="308"/>
      <c r="RIE56" s="308"/>
      <c r="RIF56" s="308"/>
      <c r="RIG56" s="308"/>
      <c r="RIH56" s="308"/>
      <c r="RII56" s="308"/>
      <c r="RIJ56" s="308"/>
      <c r="RIK56" s="308"/>
      <c r="RIL56" s="308"/>
      <c r="RIM56" s="308"/>
      <c r="RIN56" s="308"/>
      <c r="RIO56" s="308"/>
      <c r="RIP56" s="308"/>
      <c r="RIQ56" s="308"/>
      <c r="RIR56" s="308"/>
      <c r="RIS56" s="308"/>
      <c r="RIT56" s="308"/>
      <c r="RIU56" s="308"/>
      <c r="RIV56" s="308"/>
      <c r="RIW56" s="308"/>
      <c r="RIX56" s="308"/>
      <c r="RIY56" s="308"/>
      <c r="RIZ56" s="308"/>
      <c r="RJA56" s="308"/>
      <c r="RJB56" s="308"/>
      <c r="RJC56" s="308"/>
      <c r="RJD56" s="308"/>
      <c r="RJE56" s="308"/>
      <c r="RJF56" s="308"/>
      <c r="RJG56" s="308"/>
      <c r="RJH56" s="308"/>
      <c r="RJI56" s="308"/>
      <c r="RJJ56" s="308"/>
      <c r="RJK56" s="308"/>
      <c r="RJL56" s="308"/>
      <c r="RJM56" s="308"/>
      <c r="RJN56" s="308"/>
      <c r="RJO56" s="308"/>
      <c r="RJP56" s="308"/>
      <c r="RJQ56" s="308"/>
      <c r="RJR56" s="308"/>
      <c r="RJS56" s="308"/>
      <c r="RJT56" s="308"/>
      <c r="RJU56" s="308"/>
      <c r="RJV56" s="308"/>
      <c r="RJW56" s="308"/>
      <c r="RJX56" s="308"/>
      <c r="RJY56" s="308"/>
      <c r="RJZ56" s="308"/>
      <c r="RKA56" s="308"/>
      <c r="RKB56" s="308"/>
      <c r="RKC56" s="308"/>
      <c r="RKD56" s="308"/>
      <c r="RKE56" s="308"/>
      <c r="RKF56" s="308"/>
      <c r="RKG56" s="308"/>
      <c r="RKH56" s="308"/>
      <c r="RKI56" s="308"/>
      <c r="RKJ56" s="308"/>
      <c r="RKK56" s="308"/>
      <c r="RKL56" s="308"/>
      <c r="RKM56" s="308"/>
      <c r="RKN56" s="308"/>
      <c r="RKO56" s="308"/>
      <c r="RKP56" s="308"/>
      <c r="RKQ56" s="308"/>
      <c r="RKR56" s="308"/>
      <c r="RKS56" s="308"/>
      <c r="RKT56" s="308"/>
      <c r="RKU56" s="308"/>
      <c r="RKV56" s="308"/>
      <c r="RKW56" s="308"/>
      <c r="RKX56" s="308"/>
      <c r="RKY56" s="308"/>
      <c r="RKZ56" s="308"/>
      <c r="RLA56" s="308"/>
      <c r="RLB56" s="308"/>
      <c r="RLC56" s="308"/>
      <c r="RLD56" s="308"/>
      <c r="RLE56" s="308"/>
      <c r="RLF56" s="308"/>
      <c r="RLG56" s="308"/>
      <c r="RLH56" s="308"/>
      <c r="RLI56" s="308"/>
      <c r="RLJ56" s="308"/>
      <c r="RLK56" s="308"/>
      <c r="RLL56" s="308"/>
      <c r="RLM56" s="308"/>
      <c r="RLN56" s="308"/>
      <c r="RLO56" s="308"/>
      <c r="RLP56" s="308"/>
      <c r="RLQ56" s="308"/>
      <c r="RLR56" s="308"/>
      <c r="RLS56" s="308"/>
      <c r="RLT56" s="308"/>
      <c r="RLU56" s="308"/>
      <c r="RLV56" s="308"/>
      <c r="RLW56" s="308"/>
      <c r="RLX56" s="308"/>
      <c r="RLY56" s="308"/>
      <c r="RLZ56" s="308"/>
      <c r="RMA56" s="308"/>
      <c r="RMB56" s="308"/>
      <c r="RMC56" s="308"/>
      <c r="RMD56" s="308"/>
      <c r="RME56" s="308"/>
      <c r="RMF56" s="308"/>
      <c r="RMG56" s="308"/>
      <c r="RMH56" s="308"/>
      <c r="RMI56" s="308"/>
      <c r="RMJ56" s="308"/>
      <c r="RMK56" s="308"/>
      <c r="RML56" s="308"/>
      <c r="RMM56" s="308"/>
      <c r="RMN56" s="308"/>
      <c r="RMO56" s="308"/>
      <c r="RMP56" s="308"/>
      <c r="RMQ56" s="308"/>
      <c r="RMR56" s="308"/>
      <c r="RMS56" s="308"/>
      <c r="RMT56" s="308"/>
      <c r="RMU56" s="308"/>
      <c r="RMV56" s="308"/>
      <c r="RMW56" s="308"/>
      <c r="RMX56" s="308"/>
      <c r="RMY56" s="308"/>
      <c r="RMZ56" s="308"/>
      <c r="RNA56" s="308"/>
      <c r="RNB56" s="308"/>
      <c r="RNC56" s="308"/>
      <c r="RND56" s="308"/>
      <c r="RNE56" s="308"/>
      <c r="RNF56" s="308"/>
      <c r="RNG56" s="308"/>
      <c r="RNH56" s="308"/>
      <c r="RNI56" s="308"/>
      <c r="RNJ56" s="308"/>
      <c r="RNK56" s="308"/>
      <c r="RNL56" s="308"/>
      <c r="RNM56" s="308"/>
      <c r="RNN56" s="308"/>
      <c r="RNO56" s="308"/>
      <c r="RNP56" s="308"/>
      <c r="RNQ56" s="308"/>
      <c r="RNR56" s="308"/>
      <c r="RNS56" s="308"/>
      <c r="RNT56" s="308"/>
      <c r="RNU56" s="308"/>
      <c r="RNV56" s="308"/>
      <c r="RNW56" s="308"/>
      <c r="RNX56" s="308"/>
      <c r="RNY56" s="308"/>
      <c r="RNZ56" s="308"/>
      <c r="ROA56" s="308"/>
      <c r="ROB56" s="308"/>
      <c r="ROC56" s="308"/>
      <c r="ROD56" s="308"/>
      <c r="ROE56" s="308"/>
      <c r="ROF56" s="308"/>
      <c r="ROG56" s="308"/>
      <c r="ROH56" s="308"/>
      <c r="ROI56" s="308"/>
      <c r="ROJ56" s="308"/>
      <c r="ROK56" s="308"/>
      <c r="ROL56" s="308"/>
      <c r="ROM56" s="308"/>
      <c r="RON56" s="308"/>
      <c r="ROO56" s="308"/>
      <c r="ROP56" s="308"/>
      <c r="ROQ56" s="308"/>
      <c r="ROR56" s="308"/>
      <c r="ROS56" s="308"/>
      <c r="ROT56" s="308"/>
      <c r="ROU56" s="308"/>
      <c r="ROV56" s="308"/>
      <c r="ROW56" s="308"/>
      <c r="ROX56" s="308"/>
      <c r="ROY56" s="308"/>
      <c r="ROZ56" s="308"/>
      <c r="RPA56" s="308"/>
      <c r="RPB56" s="308"/>
      <c r="RPC56" s="308"/>
      <c r="RPD56" s="308"/>
      <c r="RPE56" s="308"/>
      <c r="RPF56" s="308"/>
      <c r="RPG56" s="308"/>
      <c r="RPH56" s="308"/>
      <c r="RPI56" s="308"/>
      <c r="RPJ56" s="308"/>
      <c r="RPK56" s="308"/>
      <c r="RPL56" s="308"/>
      <c r="RPM56" s="308"/>
      <c r="RPN56" s="308"/>
      <c r="RPO56" s="308"/>
      <c r="RPP56" s="308"/>
      <c r="RPQ56" s="308"/>
      <c r="RPR56" s="308"/>
      <c r="RPS56" s="308"/>
      <c r="RPT56" s="308"/>
      <c r="RPU56" s="308"/>
      <c r="RPV56" s="308"/>
      <c r="RPW56" s="308"/>
      <c r="RPX56" s="308"/>
      <c r="RPY56" s="308"/>
      <c r="RPZ56" s="308"/>
      <c r="RQA56" s="308"/>
      <c r="RQB56" s="308"/>
      <c r="RQC56" s="308"/>
      <c r="RQD56" s="308"/>
      <c r="RQE56" s="308"/>
      <c r="RQF56" s="308"/>
      <c r="RQG56" s="308"/>
      <c r="RQH56" s="308"/>
      <c r="RQI56" s="308"/>
      <c r="RQJ56" s="308"/>
      <c r="RQK56" s="308"/>
      <c r="RQL56" s="308"/>
      <c r="RQM56" s="308"/>
      <c r="RQN56" s="308"/>
      <c r="RQO56" s="308"/>
      <c r="RQP56" s="308"/>
      <c r="RQQ56" s="308"/>
      <c r="RQR56" s="308"/>
      <c r="RQS56" s="308"/>
      <c r="RQT56" s="308"/>
      <c r="RQU56" s="308"/>
      <c r="RQV56" s="308"/>
      <c r="RQW56" s="308"/>
      <c r="RQX56" s="308"/>
      <c r="RQY56" s="308"/>
      <c r="RQZ56" s="308"/>
      <c r="RRA56" s="308"/>
      <c r="RRB56" s="308"/>
      <c r="RRC56" s="308"/>
      <c r="RRD56" s="308"/>
      <c r="RRE56" s="308"/>
      <c r="RRF56" s="308"/>
      <c r="RRG56" s="308"/>
      <c r="RRH56" s="308"/>
      <c r="RRI56" s="308"/>
      <c r="RRJ56" s="308"/>
      <c r="RRK56" s="308"/>
      <c r="RRL56" s="308"/>
      <c r="RRM56" s="308"/>
      <c r="RRN56" s="308"/>
      <c r="RRO56" s="308"/>
      <c r="RRP56" s="308"/>
      <c r="RRQ56" s="308"/>
      <c r="RRR56" s="308"/>
      <c r="RRS56" s="308"/>
      <c r="RRT56" s="308"/>
      <c r="RRU56" s="308"/>
      <c r="RRV56" s="308"/>
      <c r="RRW56" s="308"/>
      <c r="RRX56" s="308"/>
      <c r="RRY56" s="308"/>
      <c r="RRZ56" s="308"/>
      <c r="RSA56" s="308"/>
      <c r="RSB56" s="308"/>
      <c r="RSC56" s="308"/>
      <c r="RSD56" s="308"/>
      <c r="RSE56" s="308"/>
      <c r="RSF56" s="308"/>
      <c r="RSG56" s="308"/>
      <c r="RSH56" s="308"/>
      <c r="RSI56" s="308"/>
      <c r="RSJ56" s="308"/>
      <c r="RSK56" s="308"/>
      <c r="RSL56" s="308"/>
      <c r="RSM56" s="308"/>
      <c r="RSN56" s="308"/>
      <c r="RSO56" s="308"/>
      <c r="RSP56" s="308"/>
      <c r="RSQ56" s="308"/>
      <c r="RSR56" s="308"/>
      <c r="RSS56" s="308"/>
      <c r="RST56" s="308"/>
      <c r="RSU56" s="308"/>
      <c r="RSV56" s="308"/>
      <c r="RSW56" s="308"/>
      <c r="RSX56" s="308"/>
      <c r="RSY56" s="308"/>
      <c r="RSZ56" s="308"/>
      <c r="RTA56" s="308"/>
      <c r="RTB56" s="308"/>
      <c r="RTC56" s="308"/>
      <c r="RTD56" s="308"/>
      <c r="RTE56" s="308"/>
      <c r="RTF56" s="308"/>
      <c r="RTG56" s="308"/>
      <c r="RTH56" s="308"/>
      <c r="RTI56" s="308"/>
      <c r="RTJ56" s="308"/>
      <c r="RTK56" s="308"/>
      <c r="RTL56" s="308"/>
      <c r="RTM56" s="308"/>
      <c r="RTN56" s="308"/>
      <c r="RTO56" s="308"/>
      <c r="RTP56" s="308"/>
      <c r="RTQ56" s="308"/>
      <c r="RTR56" s="308"/>
      <c r="RTS56" s="308"/>
      <c r="RTT56" s="308"/>
      <c r="RTU56" s="308"/>
      <c r="RTV56" s="308"/>
      <c r="RTW56" s="308"/>
      <c r="RTX56" s="308"/>
      <c r="RTY56" s="308"/>
      <c r="RTZ56" s="308"/>
      <c r="RUA56" s="308"/>
      <c r="RUB56" s="308"/>
      <c r="RUC56" s="308"/>
      <c r="RUD56" s="308"/>
      <c r="RUE56" s="308"/>
      <c r="RUF56" s="308"/>
      <c r="RUG56" s="308"/>
      <c r="RUH56" s="308"/>
      <c r="RUI56" s="308"/>
      <c r="RUJ56" s="308"/>
      <c r="RUK56" s="308"/>
      <c r="RUL56" s="308"/>
      <c r="RUM56" s="308"/>
      <c r="RUN56" s="308"/>
      <c r="RUO56" s="308"/>
      <c r="RUP56" s="308"/>
      <c r="RUQ56" s="308"/>
      <c r="RUR56" s="308"/>
      <c r="RUS56" s="308"/>
      <c r="RUT56" s="308"/>
      <c r="RUU56" s="308"/>
      <c r="RUV56" s="308"/>
      <c r="RUW56" s="308"/>
      <c r="RUX56" s="308"/>
      <c r="RUY56" s="308"/>
      <c r="RUZ56" s="308"/>
      <c r="RVA56" s="308"/>
      <c r="RVB56" s="308"/>
      <c r="RVC56" s="308"/>
      <c r="RVD56" s="308"/>
      <c r="RVE56" s="308"/>
      <c r="RVF56" s="308"/>
      <c r="RVG56" s="308"/>
      <c r="RVH56" s="308"/>
      <c r="RVI56" s="308"/>
      <c r="RVJ56" s="308"/>
      <c r="RVK56" s="308"/>
      <c r="RVL56" s="308"/>
      <c r="RVM56" s="308"/>
      <c r="RVN56" s="308"/>
      <c r="RVO56" s="308"/>
      <c r="RVP56" s="308"/>
      <c r="RVQ56" s="308"/>
      <c r="RVR56" s="308"/>
      <c r="RVS56" s="308"/>
      <c r="RVT56" s="308"/>
      <c r="RVU56" s="308"/>
      <c r="RVV56" s="308"/>
      <c r="RVW56" s="308"/>
      <c r="RVX56" s="308"/>
      <c r="RVY56" s="308"/>
      <c r="RVZ56" s="308"/>
      <c r="RWA56" s="308"/>
      <c r="RWB56" s="308"/>
      <c r="RWC56" s="308"/>
      <c r="RWD56" s="308"/>
      <c r="RWE56" s="308"/>
      <c r="RWF56" s="308"/>
      <c r="RWG56" s="308"/>
      <c r="RWH56" s="308"/>
      <c r="RWI56" s="308"/>
      <c r="RWJ56" s="308"/>
      <c r="RWK56" s="308"/>
      <c r="RWL56" s="308"/>
      <c r="RWM56" s="308"/>
      <c r="RWN56" s="308"/>
      <c r="RWO56" s="308"/>
      <c r="RWP56" s="308"/>
      <c r="RWQ56" s="308"/>
      <c r="RWR56" s="308"/>
      <c r="RWS56" s="308"/>
      <c r="RWT56" s="308"/>
      <c r="RWU56" s="308"/>
      <c r="RWV56" s="308"/>
      <c r="RWW56" s="308"/>
      <c r="RWX56" s="308"/>
      <c r="RWY56" s="308"/>
      <c r="RWZ56" s="308"/>
      <c r="RXA56" s="308"/>
      <c r="RXB56" s="308"/>
      <c r="RXC56" s="308"/>
      <c r="RXD56" s="308"/>
      <c r="RXE56" s="308"/>
      <c r="RXF56" s="308"/>
      <c r="RXG56" s="308"/>
      <c r="RXH56" s="308"/>
      <c r="RXI56" s="308"/>
      <c r="RXJ56" s="308"/>
      <c r="RXK56" s="308"/>
      <c r="RXL56" s="308"/>
      <c r="RXM56" s="308"/>
      <c r="RXN56" s="308"/>
      <c r="RXO56" s="308"/>
      <c r="RXP56" s="308"/>
      <c r="RXQ56" s="308"/>
      <c r="RXR56" s="308"/>
      <c r="RXS56" s="308"/>
      <c r="RXT56" s="308"/>
      <c r="RXU56" s="308"/>
      <c r="RXV56" s="308"/>
      <c r="RXW56" s="308"/>
      <c r="RXX56" s="308"/>
      <c r="RXY56" s="308"/>
      <c r="RXZ56" s="308"/>
      <c r="RYA56" s="308"/>
      <c r="RYB56" s="308"/>
      <c r="RYC56" s="308"/>
      <c r="RYD56" s="308"/>
      <c r="RYE56" s="308"/>
      <c r="RYF56" s="308"/>
      <c r="RYG56" s="308"/>
      <c r="RYH56" s="308"/>
      <c r="RYI56" s="308"/>
      <c r="RYJ56" s="308"/>
      <c r="RYK56" s="308"/>
      <c r="RYL56" s="308"/>
      <c r="RYM56" s="308"/>
      <c r="RYN56" s="308"/>
      <c r="RYO56" s="308"/>
      <c r="RYP56" s="308"/>
      <c r="RYQ56" s="308"/>
      <c r="RYR56" s="308"/>
      <c r="RYS56" s="308"/>
      <c r="RYT56" s="308"/>
      <c r="RYU56" s="308"/>
      <c r="RYV56" s="308"/>
      <c r="RYW56" s="308"/>
      <c r="RYX56" s="308"/>
      <c r="RYY56" s="308"/>
      <c r="RYZ56" s="308"/>
      <c r="RZA56" s="308"/>
      <c r="RZB56" s="308"/>
      <c r="RZC56" s="308"/>
      <c r="RZD56" s="308"/>
      <c r="RZE56" s="308"/>
      <c r="RZF56" s="308"/>
      <c r="RZG56" s="308"/>
      <c r="RZH56" s="308"/>
      <c r="RZI56" s="308"/>
      <c r="RZJ56" s="308"/>
      <c r="RZK56" s="308"/>
      <c r="RZL56" s="308"/>
      <c r="RZM56" s="308"/>
      <c r="RZN56" s="308"/>
      <c r="RZO56" s="308"/>
      <c r="RZP56" s="308"/>
      <c r="RZQ56" s="308"/>
      <c r="RZR56" s="308"/>
      <c r="RZS56" s="308"/>
      <c r="RZT56" s="308"/>
      <c r="RZU56" s="308"/>
      <c r="RZV56" s="308"/>
      <c r="RZW56" s="308"/>
      <c r="RZX56" s="308"/>
      <c r="RZY56" s="308"/>
      <c r="RZZ56" s="308"/>
      <c r="SAA56" s="308"/>
      <c r="SAB56" s="308"/>
      <c r="SAC56" s="308"/>
      <c r="SAD56" s="308"/>
      <c r="SAE56" s="308"/>
      <c r="SAF56" s="308"/>
      <c r="SAG56" s="308"/>
      <c r="SAH56" s="308"/>
      <c r="SAI56" s="308"/>
      <c r="SAJ56" s="308"/>
      <c r="SAK56" s="308"/>
      <c r="SAL56" s="308"/>
      <c r="SAM56" s="308"/>
      <c r="SAN56" s="308"/>
      <c r="SAO56" s="308"/>
      <c r="SAP56" s="308"/>
      <c r="SAQ56" s="308"/>
      <c r="SAR56" s="308"/>
      <c r="SAS56" s="308"/>
      <c r="SAT56" s="308"/>
      <c r="SAU56" s="308"/>
      <c r="SAV56" s="308"/>
      <c r="SAW56" s="308"/>
      <c r="SAX56" s="308"/>
      <c r="SAY56" s="308"/>
      <c r="SAZ56" s="308"/>
      <c r="SBA56" s="308"/>
      <c r="SBB56" s="308"/>
      <c r="SBC56" s="308"/>
      <c r="SBD56" s="308"/>
      <c r="SBE56" s="308"/>
      <c r="SBF56" s="308"/>
      <c r="SBG56" s="308"/>
      <c r="SBH56" s="308"/>
      <c r="SBI56" s="308"/>
      <c r="SBJ56" s="308"/>
      <c r="SBK56" s="308"/>
      <c r="SBL56" s="308"/>
      <c r="SBM56" s="308"/>
      <c r="SBN56" s="308"/>
      <c r="SBO56" s="308"/>
      <c r="SBP56" s="308"/>
      <c r="SBQ56" s="308"/>
      <c r="SBR56" s="308"/>
      <c r="SBS56" s="308"/>
      <c r="SBT56" s="308"/>
      <c r="SBU56" s="308"/>
      <c r="SBV56" s="308"/>
      <c r="SBW56" s="308"/>
      <c r="SBX56" s="308"/>
      <c r="SBY56" s="308"/>
      <c r="SBZ56" s="308"/>
      <c r="SCA56" s="308"/>
      <c r="SCB56" s="308"/>
      <c r="SCC56" s="308"/>
      <c r="SCD56" s="308"/>
      <c r="SCE56" s="308"/>
      <c r="SCF56" s="308"/>
      <c r="SCG56" s="308"/>
      <c r="SCH56" s="308"/>
      <c r="SCI56" s="308"/>
      <c r="SCJ56" s="308"/>
      <c r="SCK56" s="308"/>
      <c r="SCL56" s="308"/>
      <c r="SCM56" s="308"/>
      <c r="SCN56" s="308"/>
      <c r="SCO56" s="308"/>
      <c r="SCP56" s="308"/>
      <c r="SCQ56" s="308"/>
      <c r="SCR56" s="308"/>
      <c r="SCS56" s="308"/>
      <c r="SCT56" s="308"/>
      <c r="SCU56" s="308"/>
      <c r="SCV56" s="308"/>
      <c r="SCW56" s="308"/>
      <c r="SCX56" s="308"/>
      <c r="SCY56" s="308"/>
      <c r="SCZ56" s="308"/>
      <c r="SDA56" s="308"/>
      <c r="SDB56" s="308"/>
      <c r="SDC56" s="308"/>
      <c r="SDD56" s="308"/>
      <c r="SDE56" s="308"/>
      <c r="SDF56" s="308"/>
      <c r="SDG56" s="308"/>
      <c r="SDH56" s="308"/>
      <c r="SDI56" s="308"/>
      <c r="SDJ56" s="308"/>
      <c r="SDK56" s="308"/>
      <c r="SDL56" s="308"/>
      <c r="SDM56" s="308"/>
      <c r="SDN56" s="308"/>
      <c r="SDO56" s="308"/>
      <c r="SDP56" s="308"/>
      <c r="SDQ56" s="308"/>
      <c r="SDR56" s="308"/>
      <c r="SDS56" s="308"/>
      <c r="SDT56" s="308"/>
      <c r="SDU56" s="308"/>
      <c r="SDV56" s="308"/>
      <c r="SDW56" s="308"/>
      <c r="SDX56" s="308"/>
      <c r="SDY56" s="308"/>
      <c r="SDZ56" s="308"/>
      <c r="SEA56" s="308"/>
      <c r="SEB56" s="308"/>
      <c r="SEC56" s="308"/>
      <c r="SED56" s="308"/>
      <c r="SEE56" s="308"/>
      <c r="SEF56" s="308"/>
      <c r="SEG56" s="308"/>
      <c r="SEH56" s="308"/>
      <c r="SEI56" s="308"/>
      <c r="SEJ56" s="308"/>
      <c r="SEK56" s="308"/>
      <c r="SEL56" s="308"/>
      <c r="SEM56" s="308"/>
      <c r="SEN56" s="308"/>
      <c r="SEO56" s="308"/>
      <c r="SEP56" s="308"/>
      <c r="SEQ56" s="308"/>
      <c r="SER56" s="308"/>
      <c r="SES56" s="308"/>
      <c r="SET56" s="308"/>
      <c r="SEU56" s="308"/>
      <c r="SEV56" s="308"/>
      <c r="SEW56" s="308"/>
      <c r="SEX56" s="308"/>
      <c r="SEY56" s="308"/>
      <c r="SEZ56" s="308"/>
      <c r="SFA56" s="308"/>
      <c r="SFB56" s="308"/>
      <c r="SFC56" s="308"/>
      <c r="SFD56" s="308"/>
      <c r="SFE56" s="308"/>
      <c r="SFF56" s="308"/>
      <c r="SFG56" s="308"/>
      <c r="SFH56" s="308"/>
      <c r="SFI56" s="308"/>
      <c r="SFJ56" s="308"/>
      <c r="SFK56" s="308"/>
      <c r="SFL56" s="308"/>
      <c r="SFM56" s="308"/>
      <c r="SFN56" s="308"/>
      <c r="SFO56" s="308"/>
      <c r="SFP56" s="308"/>
      <c r="SFQ56" s="308"/>
      <c r="SFR56" s="308"/>
      <c r="SFS56" s="308"/>
      <c r="SFT56" s="308"/>
      <c r="SFU56" s="308"/>
      <c r="SFV56" s="308"/>
      <c r="SFW56" s="308"/>
      <c r="SFX56" s="308"/>
      <c r="SFY56" s="308"/>
      <c r="SFZ56" s="308"/>
      <c r="SGA56" s="308"/>
      <c r="SGB56" s="308"/>
      <c r="SGC56" s="308"/>
      <c r="SGD56" s="308"/>
      <c r="SGE56" s="308"/>
      <c r="SGF56" s="308"/>
      <c r="SGG56" s="308"/>
      <c r="SGH56" s="308"/>
      <c r="SGI56" s="308"/>
      <c r="SGJ56" s="308"/>
      <c r="SGK56" s="308"/>
      <c r="SGL56" s="308"/>
      <c r="SGM56" s="308"/>
      <c r="SGN56" s="308"/>
      <c r="SGO56" s="308"/>
      <c r="SGP56" s="308"/>
      <c r="SGQ56" s="308"/>
      <c r="SGR56" s="308"/>
      <c r="SGS56" s="308"/>
      <c r="SGT56" s="308"/>
      <c r="SGU56" s="308"/>
      <c r="SGV56" s="308"/>
      <c r="SGW56" s="308"/>
      <c r="SGX56" s="308"/>
      <c r="SGY56" s="308"/>
      <c r="SGZ56" s="308"/>
      <c r="SHA56" s="308"/>
      <c r="SHB56" s="308"/>
      <c r="SHC56" s="308"/>
      <c r="SHD56" s="308"/>
      <c r="SHE56" s="308"/>
      <c r="SHF56" s="308"/>
      <c r="SHG56" s="308"/>
      <c r="SHH56" s="308"/>
      <c r="SHI56" s="308"/>
      <c r="SHJ56" s="308"/>
      <c r="SHK56" s="308"/>
      <c r="SHL56" s="308"/>
      <c r="SHM56" s="308"/>
      <c r="SHN56" s="308"/>
      <c r="SHO56" s="308"/>
      <c r="SHP56" s="308"/>
      <c r="SHQ56" s="308"/>
      <c r="SHR56" s="308"/>
      <c r="SHS56" s="308"/>
      <c r="SHT56" s="308"/>
      <c r="SHU56" s="308"/>
      <c r="SHV56" s="308"/>
      <c r="SHW56" s="308"/>
      <c r="SHX56" s="308"/>
      <c r="SHY56" s="308"/>
      <c r="SHZ56" s="308"/>
      <c r="SIA56" s="308"/>
      <c r="SIB56" s="308"/>
      <c r="SIC56" s="308"/>
      <c r="SID56" s="308"/>
      <c r="SIE56" s="308"/>
      <c r="SIF56" s="308"/>
      <c r="SIG56" s="308"/>
      <c r="SIH56" s="308"/>
      <c r="SII56" s="308"/>
      <c r="SIJ56" s="308"/>
      <c r="SIK56" s="308"/>
      <c r="SIL56" s="308"/>
      <c r="SIM56" s="308"/>
      <c r="SIN56" s="308"/>
      <c r="SIO56" s="308"/>
      <c r="SIP56" s="308"/>
      <c r="SIQ56" s="308"/>
      <c r="SIR56" s="308"/>
      <c r="SIS56" s="308"/>
      <c r="SIT56" s="308"/>
      <c r="SIU56" s="308"/>
      <c r="SIV56" s="308"/>
      <c r="SIW56" s="308"/>
      <c r="SIX56" s="308"/>
      <c r="SIY56" s="308"/>
      <c r="SIZ56" s="308"/>
      <c r="SJA56" s="308"/>
      <c r="SJB56" s="308"/>
      <c r="SJC56" s="308"/>
      <c r="SJD56" s="308"/>
      <c r="SJE56" s="308"/>
      <c r="SJF56" s="308"/>
      <c r="SJG56" s="308"/>
      <c r="SJH56" s="308"/>
      <c r="SJI56" s="308"/>
      <c r="SJJ56" s="308"/>
      <c r="SJK56" s="308"/>
      <c r="SJL56" s="308"/>
      <c r="SJM56" s="308"/>
      <c r="SJN56" s="308"/>
      <c r="SJO56" s="308"/>
      <c r="SJP56" s="308"/>
      <c r="SJQ56" s="308"/>
      <c r="SJR56" s="308"/>
      <c r="SJS56" s="308"/>
      <c r="SJT56" s="308"/>
      <c r="SJU56" s="308"/>
      <c r="SJV56" s="308"/>
      <c r="SJW56" s="308"/>
      <c r="SJX56" s="308"/>
      <c r="SJY56" s="308"/>
      <c r="SJZ56" s="308"/>
      <c r="SKA56" s="308"/>
      <c r="SKB56" s="308"/>
      <c r="SKC56" s="308"/>
      <c r="SKD56" s="308"/>
      <c r="SKE56" s="308"/>
      <c r="SKF56" s="308"/>
      <c r="SKG56" s="308"/>
      <c r="SKH56" s="308"/>
      <c r="SKI56" s="308"/>
      <c r="SKJ56" s="308"/>
      <c r="SKK56" s="308"/>
      <c r="SKL56" s="308"/>
      <c r="SKM56" s="308"/>
      <c r="SKN56" s="308"/>
      <c r="SKO56" s="308"/>
      <c r="SKP56" s="308"/>
      <c r="SKQ56" s="308"/>
      <c r="SKR56" s="308"/>
      <c r="SKS56" s="308"/>
      <c r="SKT56" s="308"/>
      <c r="SKU56" s="308"/>
      <c r="SKV56" s="308"/>
      <c r="SKW56" s="308"/>
      <c r="SKX56" s="308"/>
      <c r="SKY56" s="308"/>
      <c r="SKZ56" s="308"/>
      <c r="SLA56" s="308"/>
      <c r="SLB56" s="308"/>
      <c r="SLC56" s="308"/>
      <c r="SLD56" s="308"/>
      <c r="SLE56" s="308"/>
      <c r="SLF56" s="308"/>
      <c r="SLG56" s="308"/>
      <c r="SLH56" s="308"/>
      <c r="SLI56" s="308"/>
      <c r="SLJ56" s="308"/>
      <c r="SLK56" s="308"/>
      <c r="SLL56" s="308"/>
      <c r="SLM56" s="308"/>
      <c r="SLN56" s="308"/>
      <c r="SLO56" s="308"/>
      <c r="SLP56" s="308"/>
      <c r="SLQ56" s="308"/>
      <c r="SLR56" s="308"/>
      <c r="SLS56" s="308"/>
      <c r="SLT56" s="308"/>
      <c r="SLU56" s="308"/>
      <c r="SLV56" s="308"/>
      <c r="SLW56" s="308"/>
      <c r="SLX56" s="308"/>
      <c r="SLY56" s="308"/>
      <c r="SLZ56" s="308"/>
      <c r="SMA56" s="308"/>
      <c r="SMB56" s="308"/>
      <c r="SMC56" s="308"/>
      <c r="SMD56" s="308"/>
      <c r="SME56" s="308"/>
      <c r="SMF56" s="308"/>
      <c r="SMG56" s="308"/>
      <c r="SMH56" s="308"/>
      <c r="SMI56" s="308"/>
      <c r="SMJ56" s="308"/>
      <c r="SMK56" s="308"/>
      <c r="SML56" s="308"/>
      <c r="SMM56" s="308"/>
      <c r="SMN56" s="308"/>
      <c r="SMO56" s="308"/>
      <c r="SMP56" s="308"/>
      <c r="SMQ56" s="308"/>
      <c r="SMR56" s="308"/>
      <c r="SMS56" s="308"/>
      <c r="SMT56" s="308"/>
      <c r="SMU56" s="308"/>
      <c r="SMV56" s="308"/>
      <c r="SMW56" s="308"/>
      <c r="SMX56" s="308"/>
      <c r="SMY56" s="308"/>
      <c r="SMZ56" s="308"/>
      <c r="SNA56" s="308"/>
      <c r="SNB56" s="308"/>
      <c r="SNC56" s="308"/>
      <c r="SND56" s="308"/>
      <c r="SNE56" s="308"/>
      <c r="SNF56" s="308"/>
      <c r="SNG56" s="308"/>
      <c r="SNH56" s="308"/>
      <c r="SNI56" s="308"/>
      <c r="SNJ56" s="308"/>
      <c r="SNK56" s="308"/>
      <c r="SNL56" s="308"/>
      <c r="SNM56" s="308"/>
      <c r="SNN56" s="308"/>
      <c r="SNO56" s="308"/>
      <c r="SNP56" s="308"/>
      <c r="SNQ56" s="308"/>
      <c r="SNR56" s="308"/>
      <c r="SNS56" s="308"/>
      <c r="SNT56" s="308"/>
      <c r="SNU56" s="308"/>
      <c r="SNV56" s="308"/>
      <c r="SNW56" s="308"/>
      <c r="SNX56" s="308"/>
      <c r="SNY56" s="308"/>
      <c r="SNZ56" s="308"/>
      <c r="SOA56" s="308"/>
      <c r="SOB56" s="308"/>
      <c r="SOC56" s="308"/>
      <c r="SOD56" s="308"/>
      <c r="SOE56" s="308"/>
      <c r="SOF56" s="308"/>
      <c r="SOG56" s="308"/>
      <c r="SOH56" s="308"/>
      <c r="SOI56" s="308"/>
      <c r="SOJ56" s="308"/>
      <c r="SOK56" s="308"/>
      <c r="SOL56" s="308"/>
      <c r="SOM56" s="308"/>
      <c r="SON56" s="308"/>
      <c r="SOO56" s="308"/>
      <c r="SOP56" s="308"/>
      <c r="SOQ56" s="308"/>
      <c r="SOR56" s="308"/>
      <c r="SOS56" s="308"/>
      <c r="SOT56" s="308"/>
      <c r="SOU56" s="308"/>
      <c r="SOV56" s="308"/>
      <c r="SOW56" s="308"/>
      <c r="SOX56" s="308"/>
      <c r="SOY56" s="308"/>
      <c r="SOZ56" s="308"/>
      <c r="SPA56" s="308"/>
      <c r="SPB56" s="308"/>
      <c r="SPC56" s="308"/>
      <c r="SPD56" s="308"/>
      <c r="SPE56" s="308"/>
      <c r="SPF56" s="308"/>
      <c r="SPG56" s="308"/>
      <c r="SPH56" s="308"/>
      <c r="SPI56" s="308"/>
      <c r="SPJ56" s="308"/>
      <c r="SPK56" s="308"/>
      <c r="SPL56" s="308"/>
      <c r="SPM56" s="308"/>
      <c r="SPN56" s="308"/>
      <c r="SPO56" s="308"/>
      <c r="SPP56" s="308"/>
      <c r="SPQ56" s="308"/>
      <c r="SPR56" s="308"/>
      <c r="SPS56" s="308"/>
      <c r="SPT56" s="308"/>
      <c r="SPU56" s="308"/>
      <c r="SPV56" s="308"/>
      <c r="SPW56" s="308"/>
      <c r="SPX56" s="308"/>
      <c r="SPY56" s="308"/>
      <c r="SPZ56" s="308"/>
      <c r="SQA56" s="308"/>
      <c r="SQB56" s="308"/>
      <c r="SQC56" s="308"/>
      <c r="SQD56" s="308"/>
      <c r="SQE56" s="308"/>
      <c r="SQF56" s="308"/>
      <c r="SQG56" s="308"/>
      <c r="SQH56" s="308"/>
      <c r="SQI56" s="308"/>
      <c r="SQJ56" s="308"/>
      <c r="SQK56" s="308"/>
      <c r="SQL56" s="308"/>
      <c r="SQM56" s="308"/>
      <c r="SQN56" s="308"/>
      <c r="SQO56" s="308"/>
      <c r="SQP56" s="308"/>
      <c r="SQQ56" s="308"/>
      <c r="SQR56" s="308"/>
      <c r="SQS56" s="308"/>
      <c r="SQT56" s="308"/>
      <c r="SQU56" s="308"/>
      <c r="SQV56" s="308"/>
      <c r="SQW56" s="308"/>
      <c r="SQX56" s="308"/>
      <c r="SQY56" s="308"/>
      <c r="SQZ56" s="308"/>
      <c r="SRA56" s="308"/>
      <c r="SRB56" s="308"/>
      <c r="SRC56" s="308"/>
      <c r="SRD56" s="308"/>
      <c r="SRE56" s="308"/>
      <c r="SRF56" s="308"/>
      <c r="SRG56" s="308"/>
      <c r="SRH56" s="308"/>
      <c r="SRI56" s="308"/>
      <c r="SRJ56" s="308"/>
      <c r="SRK56" s="308"/>
      <c r="SRL56" s="308"/>
      <c r="SRM56" s="308"/>
      <c r="SRN56" s="308"/>
      <c r="SRO56" s="308"/>
      <c r="SRP56" s="308"/>
      <c r="SRQ56" s="308"/>
      <c r="SRR56" s="308"/>
      <c r="SRS56" s="308"/>
      <c r="SRT56" s="308"/>
      <c r="SRU56" s="308"/>
      <c r="SRV56" s="308"/>
      <c r="SRW56" s="308"/>
      <c r="SRX56" s="308"/>
      <c r="SRY56" s="308"/>
      <c r="SRZ56" s="308"/>
      <c r="SSA56" s="308"/>
      <c r="SSB56" s="308"/>
      <c r="SSC56" s="308"/>
      <c r="SSD56" s="308"/>
      <c r="SSE56" s="308"/>
      <c r="SSF56" s="308"/>
      <c r="SSG56" s="308"/>
      <c r="SSH56" s="308"/>
      <c r="SSI56" s="308"/>
      <c r="SSJ56" s="308"/>
      <c r="SSK56" s="308"/>
      <c r="SSL56" s="308"/>
      <c r="SSM56" s="308"/>
      <c r="SSN56" s="308"/>
      <c r="SSO56" s="308"/>
      <c r="SSP56" s="308"/>
      <c r="SSQ56" s="308"/>
      <c r="SSR56" s="308"/>
      <c r="SSS56" s="308"/>
      <c r="SST56" s="308"/>
      <c r="SSU56" s="308"/>
      <c r="SSV56" s="308"/>
      <c r="SSW56" s="308"/>
      <c r="SSX56" s="308"/>
      <c r="SSY56" s="308"/>
      <c r="SSZ56" s="308"/>
      <c r="STA56" s="308"/>
      <c r="STB56" s="308"/>
      <c r="STC56" s="308"/>
      <c r="STD56" s="308"/>
      <c r="STE56" s="308"/>
      <c r="STF56" s="308"/>
      <c r="STG56" s="308"/>
      <c r="STH56" s="308"/>
      <c r="STI56" s="308"/>
      <c r="STJ56" s="308"/>
      <c r="STK56" s="308"/>
      <c r="STL56" s="308"/>
      <c r="STM56" s="308"/>
      <c r="STN56" s="308"/>
      <c r="STO56" s="308"/>
      <c r="STP56" s="308"/>
      <c r="STQ56" s="308"/>
      <c r="STR56" s="308"/>
      <c r="STS56" s="308"/>
      <c r="STT56" s="308"/>
      <c r="STU56" s="308"/>
      <c r="STV56" s="308"/>
      <c r="STW56" s="308"/>
      <c r="STX56" s="308"/>
      <c r="STY56" s="308"/>
      <c r="STZ56" s="308"/>
      <c r="SUA56" s="308"/>
      <c r="SUB56" s="308"/>
      <c r="SUC56" s="308"/>
      <c r="SUD56" s="308"/>
      <c r="SUE56" s="308"/>
      <c r="SUF56" s="308"/>
      <c r="SUG56" s="308"/>
      <c r="SUH56" s="308"/>
      <c r="SUI56" s="308"/>
      <c r="SUJ56" s="308"/>
      <c r="SUK56" s="308"/>
      <c r="SUL56" s="308"/>
      <c r="SUM56" s="308"/>
      <c r="SUN56" s="308"/>
      <c r="SUO56" s="308"/>
      <c r="SUP56" s="308"/>
      <c r="SUQ56" s="308"/>
      <c r="SUR56" s="308"/>
      <c r="SUS56" s="308"/>
      <c r="SUT56" s="308"/>
      <c r="SUU56" s="308"/>
      <c r="SUV56" s="308"/>
      <c r="SUW56" s="308"/>
      <c r="SUX56" s="308"/>
      <c r="SUY56" s="308"/>
      <c r="SUZ56" s="308"/>
      <c r="SVA56" s="308"/>
      <c r="SVB56" s="308"/>
      <c r="SVC56" s="308"/>
      <c r="SVD56" s="308"/>
      <c r="SVE56" s="308"/>
      <c r="SVF56" s="308"/>
      <c r="SVG56" s="308"/>
      <c r="SVH56" s="308"/>
      <c r="SVI56" s="308"/>
      <c r="SVJ56" s="308"/>
      <c r="SVK56" s="308"/>
      <c r="SVL56" s="308"/>
      <c r="SVM56" s="308"/>
      <c r="SVN56" s="308"/>
      <c r="SVO56" s="308"/>
      <c r="SVP56" s="308"/>
      <c r="SVQ56" s="308"/>
      <c r="SVR56" s="308"/>
      <c r="SVS56" s="308"/>
      <c r="SVT56" s="308"/>
      <c r="SVU56" s="308"/>
      <c r="SVV56" s="308"/>
      <c r="SVW56" s="308"/>
      <c r="SVX56" s="308"/>
      <c r="SVY56" s="308"/>
      <c r="SVZ56" s="308"/>
      <c r="SWA56" s="308"/>
      <c r="SWB56" s="308"/>
      <c r="SWC56" s="308"/>
      <c r="SWD56" s="308"/>
      <c r="SWE56" s="308"/>
      <c r="SWF56" s="308"/>
      <c r="SWG56" s="308"/>
      <c r="SWH56" s="308"/>
      <c r="SWI56" s="308"/>
      <c r="SWJ56" s="308"/>
      <c r="SWK56" s="308"/>
      <c r="SWL56" s="308"/>
      <c r="SWM56" s="308"/>
      <c r="SWN56" s="308"/>
      <c r="SWO56" s="308"/>
      <c r="SWP56" s="308"/>
      <c r="SWQ56" s="308"/>
      <c r="SWR56" s="308"/>
      <c r="SWS56" s="308"/>
      <c r="SWT56" s="308"/>
      <c r="SWU56" s="308"/>
      <c r="SWV56" s="308"/>
      <c r="SWW56" s="308"/>
      <c r="SWX56" s="308"/>
      <c r="SWY56" s="308"/>
      <c r="SWZ56" s="308"/>
      <c r="SXA56" s="308"/>
      <c r="SXB56" s="308"/>
      <c r="SXC56" s="308"/>
      <c r="SXD56" s="308"/>
      <c r="SXE56" s="308"/>
      <c r="SXF56" s="308"/>
      <c r="SXG56" s="308"/>
      <c r="SXH56" s="308"/>
      <c r="SXI56" s="308"/>
      <c r="SXJ56" s="308"/>
      <c r="SXK56" s="308"/>
      <c r="SXL56" s="308"/>
      <c r="SXM56" s="308"/>
      <c r="SXN56" s="308"/>
      <c r="SXO56" s="308"/>
      <c r="SXP56" s="308"/>
      <c r="SXQ56" s="308"/>
      <c r="SXR56" s="308"/>
      <c r="SXS56" s="308"/>
      <c r="SXT56" s="308"/>
      <c r="SXU56" s="308"/>
      <c r="SXV56" s="308"/>
      <c r="SXW56" s="308"/>
      <c r="SXX56" s="308"/>
      <c r="SXY56" s="308"/>
      <c r="SXZ56" s="308"/>
      <c r="SYA56" s="308"/>
      <c r="SYB56" s="308"/>
      <c r="SYC56" s="308"/>
      <c r="SYD56" s="308"/>
      <c r="SYE56" s="308"/>
      <c r="SYF56" s="308"/>
      <c r="SYG56" s="308"/>
      <c r="SYH56" s="308"/>
      <c r="SYI56" s="308"/>
      <c r="SYJ56" s="308"/>
      <c r="SYK56" s="308"/>
      <c r="SYL56" s="308"/>
      <c r="SYM56" s="308"/>
      <c r="SYN56" s="308"/>
      <c r="SYO56" s="308"/>
      <c r="SYP56" s="308"/>
      <c r="SYQ56" s="308"/>
      <c r="SYR56" s="308"/>
      <c r="SYS56" s="308"/>
      <c r="SYT56" s="308"/>
      <c r="SYU56" s="308"/>
      <c r="SYV56" s="308"/>
      <c r="SYW56" s="308"/>
      <c r="SYX56" s="308"/>
      <c r="SYY56" s="308"/>
      <c r="SYZ56" s="308"/>
      <c r="SZA56" s="308"/>
      <c r="SZB56" s="308"/>
      <c r="SZC56" s="308"/>
      <c r="SZD56" s="308"/>
      <c r="SZE56" s="308"/>
      <c r="SZF56" s="308"/>
      <c r="SZG56" s="308"/>
      <c r="SZH56" s="308"/>
      <c r="SZI56" s="308"/>
      <c r="SZJ56" s="308"/>
      <c r="SZK56" s="308"/>
      <c r="SZL56" s="308"/>
      <c r="SZM56" s="308"/>
      <c r="SZN56" s="308"/>
      <c r="SZO56" s="308"/>
      <c r="SZP56" s="308"/>
      <c r="SZQ56" s="308"/>
      <c r="SZR56" s="308"/>
      <c r="SZS56" s="308"/>
      <c r="SZT56" s="308"/>
      <c r="SZU56" s="308"/>
      <c r="SZV56" s="308"/>
      <c r="SZW56" s="308"/>
      <c r="SZX56" s="308"/>
      <c r="SZY56" s="308"/>
      <c r="SZZ56" s="308"/>
      <c r="TAA56" s="308"/>
      <c r="TAB56" s="308"/>
      <c r="TAC56" s="308"/>
      <c r="TAD56" s="308"/>
      <c r="TAE56" s="308"/>
      <c r="TAF56" s="308"/>
      <c r="TAG56" s="308"/>
      <c r="TAH56" s="308"/>
      <c r="TAI56" s="308"/>
      <c r="TAJ56" s="308"/>
      <c r="TAK56" s="308"/>
      <c r="TAL56" s="308"/>
      <c r="TAM56" s="308"/>
      <c r="TAN56" s="308"/>
      <c r="TAO56" s="308"/>
      <c r="TAP56" s="308"/>
      <c r="TAQ56" s="308"/>
      <c r="TAR56" s="308"/>
      <c r="TAS56" s="308"/>
      <c r="TAT56" s="308"/>
      <c r="TAU56" s="308"/>
      <c r="TAV56" s="308"/>
      <c r="TAW56" s="308"/>
      <c r="TAX56" s="308"/>
      <c r="TAY56" s="308"/>
      <c r="TAZ56" s="308"/>
      <c r="TBA56" s="308"/>
      <c r="TBB56" s="308"/>
      <c r="TBC56" s="308"/>
      <c r="TBD56" s="308"/>
      <c r="TBE56" s="308"/>
      <c r="TBF56" s="308"/>
      <c r="TBG56" s="308"/>
      <c r="TBH56" s="308"/>
      <c r="TBI56" s="308"/>
      <c r="TBJ56" s="308"/>
      <c r="TBK56" s="308"/>
      <c r="TBL56" s="308"/>
      <c r="TBM56" s="308"/>
      <c r="TBN56" s="308"/>
      <c r="TBO56" s="308"/>
      <c r="TBP56" s="308"/>
      <c r="TBQ56" s="308"/>
      <c r="TBR56" s="308"/>
      <c r="TBS56" s="308"/>
      <c r="TBT56" s="308"/>
      <c r="TBU56" s="308"/>
      <c r="TBV56" s="308"/>
      <c r="TBW56" s="308"/>
      <c r="TBX56" s="308"/>
      <c r="TBY56" s="308"/>
      <c r="TBZ56" s="308"/>
      <c r="TCA56" s="308"/>
      <c r="TCB56" s="308"/>
      <c r="TCC56" s="308"/>
      <c r="TCD56" s="308"/>
      <c r="TCE56" s="308"/>
      <c r="TCF56" s="308"/>
      <c r="TCG56" s="308"/>
      <c r="TCH56" s="308"/>
      <c r="TCI56" s="308"/>
      <c r="TCJ56" s="308"/>
      <c r="TCK56" s="308"/>
      <c r="TCL56" s="308"/>
      <c r="TCM56" s="308"/>
      <c r="TCN56" s="308"/>
      <c r="TCO56" s="308"/>
      <c r="TCP56" s="308"/>
      <c r="TCQ56" s="308"/>
      <c r="TCR56" s="308"/>
      <c r="TCS56" s="308"/>
      <c r="TCT56" s="308"/>
      <c r="TCU56" s="308"/>
      <c r="TCV56" s="308"/>
      <c r="TCW56" s="308"/>
      <c r="TCX56" s="308"/>
      <c r="TCY56" s="308"/>
      <c r="TCZ56" s="308"/>
      <c r="TDA56" s="308"/>
      <c r="TDB56" s="308"/>
      <c r="TDC56" s="308"/>
      <c r="TDD56" s="308"/>
      <c r="TDE56" s="308"/>
      <c r="TDF56" s="308"/>
      <c r="TDG56" s="308"/>
      <c r="TDH56" s="308"/>
      <c r="TDI56" s="308"/>
      <c r="TDJ56" s="308"/>
      <c r="TDK56" s="308"/>
      <c r="TDL56" s="308"/>
      <c r="TDM56" s="308"/>
      <c r="TDN56" s="308"/>
      <c r="TDO56" s="308"/>
      <c r="TDP56" s="308"/>
      <c r="TDQ56" s="308"/>
      <c r="TDR56" s="308"/>
      <c r="TDS56" s="308"/>
      <c r="TDT56" s="308"/>
      <c r="TDU56" s="308"/>
      <c r="TDV56" s="308"/>
      <c r="TDW56" s="308"/>
      <c r="TDX56" s="308"/>
      <c r="TDY56" s="308"/>
      <c r="TDZ56" s="308"/>
      <c r="TEA56" s="308"/>
      <c r="TEB56" s="308"/>
      <c r="TEC56" s="308"/>
      <c r="TED56" s="308"/>
      <c r="TEE56" s="308"/>
      <c r="TEF56" s="308"/>
      <c r="TEG56" s="308"/>
      <c r="TEH56" s="308"/>
      <c r="TEI56" s="308"/>
      <c r="TEJ56" s="308"/>
      <c r="TEK56" s="308"/>
      <c r="TEL56" s="308"/>
      <c r="TEM56" s="308"/>
      <c r="TEN56" s="308"/>
      <c r="TEO56" s="308"/>
      <c r="TEP56" s="308"/>
      <c r="TEQ56" s="308"/>
      <c r="TER56" s="308"/>
      <c r="TES56" s="308"/>
      <c r="TET56" s="308"/>
      <c r="TEU56" s="308"/>
      <c r="TEV56" s="308"/>
      <c r="TEW56" s="308"/>
      <c r="TEX56" s="308"/>
      <c r="TEY56" s="308"/>
      <c r="TEZ56" s="308"/>
      <c r="TFA56" s="308"/>
      <c r="TFB56" s="308"/>
      <c r="TFC56" s="308"/>
      <c r="TFD56" s="308"/>
      <c r="TFE56" s="308"/>
      <c r="TFF56" s="308"/>
      <c r="TFG56" s="308"/>
      <c r="TFH56" s="308"/>
      <c r="TFI56" s="308"/>
      <c r="TFJ56" s="308"/>
      <c r="TFK56" s="308"/>
      <c r="TFL56" s="308"/>
      <c r="TFM56" s="308"/>
      <c r="TFN56" s="308"/>
      <c r="TFO56" s="308"/>
      <c r="TFP56" s="308"/>
      <c r="TFQ56" s="308"/>
      <c r="TFR56" s="308"/>
      <c r="TFS56" s="308"/>
      <c r="TFT56" s="308"/>
      <c r="TFU56" s="308"/>
      <c r="TFV56" s="308"/>
      <c r="TFW56" s="308"/>
      <c r="TFX56" s="308"/>
      <c r="TFY56" s="308"/>
      <c r="TFZ56" s="308"/>
      <c r="TGA56" s="308"/>
      <c r="TGB56" s="308"/>
      <c r="TGC56" s="308"/>
      <c r="TGD56" s="308"/>
      <c r="TGE56" s="308"/>
      <c r="TGF56" s="308"/>
      <c r="TGG56" s="308"/>
      <c r="TGH56" s="308"/>
      <c r="TGI56" s="308"/>
      <c r="TGJ56" s="308"/>
      <c r="TGK56" s="308"/>
      <c r="TGL56" s="308"/>
      <c r="TGM56" s="308"/>
      <c r="TGN56" s="308"/>
      <c r="TGO56" s="308"/>
      <c r="TGP56" s="308"/>
      <c r="TGQ56" s="308"/>
      <c r="TGR56" s="308"/>
      <c r="TGS56" s="308"/>
      <c r="TGT56" s="308"/>
      <c r="TGU56" s="308"/>
      <c r="TGV56" s="308"/>
      <c r="TGW56" s="308"/>
      <c r="TGX56" s="308"/>
      <c r="TGY56" s="308"/>
      <c r="TGZ56" s="308"/>
      <c r="THA56" s="308"/>
      <c r="THB56" s="308"/>
      <c r="THC56" s="308"/>
      <c r="THD56" s="308"/>
      <c r="THE56" s="308"/>
      <c r="THF56" s="308"/>
      <c r="THG56" s="308"/>
      <c r="THH56" s="308"/>
      <c r="THI56" s="308"/>
      <c r="THJ56" s="308"/>
      <c r="THK56" s="308"/>
      <c r="THL56" s="308"/>
      <c r="THM56" s="308"/>
      <c r="THN56" s="308"/>
      <c r="THO56" s="308"/>
      <c r="THP56" s="308"/>
      <c r="THQ56" s="308"/>
      <c r="THR56" s="308"/>
      <c r="THS56" s="308"/>
      <c r="THT56" s="308"/>
      <c r="THU56" s="308"/>
      <c r="THV56" s="308"/>
      <c r="THW56" s="308"/>
      <c r="THX56" s="308"/>
      <c r="THY56" s="308"/>
      <c r="THZ56" s="308"/>
      <c r="TIA56" s="308"/>
      <c r="TIB56" s="308"/>
      <c r="TIC56" s="308"/>
      <c r="TID56" s="308"/>
      <c r="TIE56" s="308"/>
      <c r="TIF56" s="308"/>
      <c r="TIG56" s="308"/>
      <c r="TIH56" s="308"/>
      <c r="TII56" s="308"/>
      <c r="TIJ56" s="308"/>
      <c r="TIK56" s="308"/>
      <c r="TIL56" s="308"/>
      <c r="TIM56" s="308"/>
      <c r="TIN56" s="308"/>
      <c r="TIO56" s="308"/>
      <c r="TIP56" s="308"/>
      <c r="TIQ56" s="308"/>
      <c r="TIR56" s="308"/>
      <c r="TIS56" s="308"/>
      <c r="TIT56" s="308"/>
      <c r="TIU56" s="308"/>
      <c r="TIV56" s="308"/>
      <c r="TIW56" s="308"/>
      <c r="TIX56" s="308"/>
      <c r="TIY56" s="308"/>
      <c r="TIZ56" s="308"/>
      <c r="TJA56" s="308"/>
      <c r="TJB56" s="308"/>
      <c r="TJC56" s="308"/>
      <c r="TJD56" s="308"/>
      <c r="TJE56" s="308"/>
      <c r="TJF56" s="308"/>
      <c r="TJG56" s="308"/>
      <c r="TJH56" s="308"/>
      <c r="TJI56" s="308"/>
      <c r="TJJ56" s="308"/>
      <c r="TJK56" s="308"/>
      <c r="TJL56" s="308"/>
      <c r="TJM56" s="308"/>
      <c r="TJN56" s="308"/>
      <c r="TJO56" s="308"/>
      <c r="TJP56" s="308"/>
      <c r="TJQ56" s="308"/>
      <c r="TJR56" s="308"/>
      <c r="TJS56" s="308"/>
      <c r="TJT56" s="308"/>
      <c r="TJU56" s="308"/>
      <c r="TJV56" s="308"/>
      <c r="TJW56" s="308"/>
      <c r="TJX56" s="308"/>
      <c r="TJY56" s="308"/>
      <c r="TJZ56" s="308"/>
      <c r="TKA56" s="308"/>
      <c r="TKB56" s="308"/>
      <c r="TKC56" s="308"/>
      <c r="TKD56" s="308"/>
      <c r="TKE56" s="308"/>
      <c r="TKF56" s="308"/>
      <c r="TKG56" s="308"/>
      <c r="TKH56" s="308"/>
      <c r="TKI56" s="308"/>
      <c r="TKJ56" s="308"/>
      <c r="TKK56" s="308"/>
      <c r="TKL56" s="308"/>
      <c r="TKM56" s="308"/>
      <c r="TKN56" s="308"/>
      <c r="TKO56" s="308"/>
      <c r="TKP56" s="308"/>
      <c r="TKQ56" s="308"/>
      <c r="TKR56" s="308"/>
      <c r="TKS56" s="308"/>
      <c r="TKT56" s="308"/>
      <c r="TKU56" s="308"/>
      <c r="TKV56" s="308"/>
      <c r="TKW56" s="308"/>
      <c r="TKX56" s="308"/>
      <c r="TKY56" s="308"/>
      <c r="TKZ56" s="308"/>
      <c r="TLA56" s="308"/>
      <c r="TLB56" s="308"/>
      <c r="TLC56" s="308"/>
      <c r="TLD56" s="308"/>
      <c r="TLE56" s="308"/>
      <c r="TLF56" s="308"/>
      <c r="TLG56" s="308"/>
      <c r="TLH56" s="308"/>
      <c r="TLI56" s="308"/>
      <c r="TLJ56" s="308"/>
      <c r="TLK56" s="308"/>
      <c r="TLL56" s="308"/>
      <c r="TLM56" s="308"/>
      <c r="TLN56" s="308"/>
      <c r="TLO56" s="308"/>
      <c r="TLP56" s="308"/>
      <c r="TLQ56" s="308"/>
      <c r="TLR56" s="308"/>
      <c r="TLS56" s="308"/>
      <c r="TLT56" s="308"/>
      <c r="TLU56" s="308"/>
      <c r="TLV56" s="308"/>
      <c r="TLW56" s="308"/>
      <c r="TLX56" s="308"/>
      <c r="TLY56" s="308"/>
      <c r="TLZ56" s="308"/>
      <c r="TMA56" s="308"/>
      <c r="TMB56" s="308"/>
      <c r="TMC56" s="308"/>
      <c r="TMD56" s="308"/>
      <c r="TME56" s="308"/>
      <c r="TMF56" s="308"/>
      <c r="TMG56" s="308"/>
      <c r="TMH56" s="308"/>
      <c r="TMI56" s="308"/>
      <c r="TMJ56" s="308"/>
      <c r="TMK56" s="308"/>
      <c r="TML56" s="308"/>
      <c r="TMM56" s="308"/>
      <c r="TMN56" s="308"/>
      <c r="TMO56" s="308"/>
      <c r="TMP56" s="308"/>
      <c r="TMQ56" s="308"/>
      <c r="TMR56" s="308"/>
      <c r="TMS56" s="308"/>
      <c r="TMT56" s="308"/>
      <c r="TMU56" s="308"/>
      <c r="TMV56" s="308"/>
      <c r="TMW56" s="308"/>
      <c r="TMX56" s="308"/>
      <c r="TMY56" s="308"/>
      <c r="TMZ56" s="308"/>
      <c r="TNA56" s="308"/>
      <c r="TNB56" s="308"/>
      <c r="TNC56" s="308"/>
      <c r="TND56" s="308"/>
      <c r="TNE56" s="308"/>
      <c r="TNF56" s="308"/>
      <c r="TNG56" s="308"/>
      <c r="TNH56" s="308"/>
      <c r="TNI56" s="308"/>
      <c r="TNJ56" s="308"/>
      <c r="TNK56" s="308"/>
      <c r="TNL56" s="308"/>
      <c r="TNM56" s="308"/>
      <c r="TNN56" s="308"/>
      <c r="TNO56" s="308"/>
      <c r="TNP56" s="308"/>
      <c r="TNQ56" s="308"/>
      <c r="TNR56" s="308"/>
      <c r="TNS56" s="308"/>
      <c r="TNT56" s="308"/>
      <c r="TNU56" s="308"/>
      <c r="TNV56" s="308"/>
      <c r="TNW56" s="308"/>
      <c r="TNX56" s="308"/>
      <c r="TNY56" s="308"/>
      <c r="TNZ56" s="308"/>
      <c r="TOA56" s="308"/>
      <c r="TOB56" s="308"/>
      <c r="TOC56" s="308"/>
      <c r="TOD56" s="308"/>
      <c r="TOE56" s="308"/>
      <c r="TOF56" s="308"/>
      <c r="TOG56" s="308"/>
      <c r="TOH56" s="308"/>
      <c r="TOI56" s="308"/>
      <c r="TOJ56" s="308"/>
      <c r="TOK56" s="308"/>
      <c r="TOL56" s="308"/>
      <c r="TOM56" s="308"/>
      <c r="TON56" s="308"/>
      <c r="TOO56" s="308"/>
      <c r="TOP56" s="308"/>
      <c r="TOQ56" s="308"/>
      <c r="TOR56" s="308"/>
      <c r="TOS56" s="308"/>
      <c r="TOT56" s="308"/>
      <c r="TOU56" s="308"/>
      <c r="TOV56" s="308"/>
      <c r="TOW56" s="308"/>
      <c r="TOX56" s="308"/>
      <c r="TOY56" s="308"/>
      <c r="TOZ56" s="308"/>
      <c r="TPA56" s="308"/>
      <c r="TPB56" s="308"/>
      <c r="TPC56" s="308"/>
      <c r="TPD56" s="308"/>
      <c r="TPE56" s="308"/>
      <c r="TPF56" s="308"/>
      <c r="TPG56" s="308"/>
      <c r="TPH56" s="308"/>
      <c r="TPI56" s="308"/>
      <c r="TPJ56" s="308"/>
      <c r="TPK56" s="308"/>
      <c r="TPL56" s="308"/>
      <c r="TPM56" s="308"/>
      <c r="TPN56" s="308"/>
      <c r="TPO56" s="308"/>
      <c r="TPP56" s="308"/>
      <c r="TPQ56" s="308"/>
      <c r="TPR56" s="308"/>
      <c r="TPS56" s="308"/>
      <c r="TPT56" s="308"/>
      <c r="TPU56" s="308"/>
      <c r="TPV56" s="308"/>
      <c r="TPW56" s="308"/>
      <c r="TPX56" s="308"/>
      <c r="TPY56" s="308"/>
      <c r="TPZ56" s="308"/>
      <c r="TQA56" s="308"/>
      <c r="TQB56" s="308"/>
      <c r="TQC56" s="308"/>
      <c r="TQD56" s="308"/>
      <c r="TQE56" s="308"/>
      <c r="TQF56" s="308"/>
      <c r="TQG56" s="308"/>
      <c r="TQH56" s="308"/>
      <c r="TQI56" s="308"/>
      <c r="TQJ56" s="308"/>
      <c r="TQK56" s="308"/>
      <c r="TQL56" s="308"/>
      <c r="TQM56" s="308"/>
      <c r="TQN56" s="308"/>
      <c r="TQO56" s="308"/>
      <c r="TQP56" s="308"/>
      <c r="TQQ56" s="308"/>
      <c r="TQR56" s="308"/>
      <c r="TQS56" s="308"/>
      <c r="TQT56" s="308"/>
      <c r="TQU56" s="308"/>
      <c r="TQV56" s="308"/>
      <c r="TQW56" s="308"/>
      <c r="TQX56" s="308"/>
      <c r="TQY56" s="308"/>
      <c r="TQZ56" s="308"/>
      <c r="TRA56" s="308"/>
      <c r="TRB56" s="308"/>
      <c r="TRC56" s="308"/>
      <c r="TRD56" s="308"/>
      <c r="TRE56" s="308"/>
      <c r="TRF56" s="308"/>
      <c r="TRG56" s="308"/>
      <c r="TRH56" s="308"/>
      <c r="TRI56" s="308"/>
      <c r="TRJ56" s="308"/>
      <c r="TRK56" s="308"/>
      <c r="TRL56" s="308"/>
      <c r="TRM56" s="308"/>
      <c r="TRN56" s="308"/>
      <c r="TRO56" s="308"/>
      <c r="TRP56" s="308"/>
      <c r="TRQ56" s="308"/>
      <c r="TRR56" s="308"/>
      <c r="TRS56" s="308"/>
      <c r="TRT56" s="308"/>
      <c r="TRU56" s="308"/>
      <c r="TRV56" s="308"/>
      <c r="TRW56" s="308"/>
      <c r="TRX56" s="308"/>
      <c r="TRY56" s="308"/>
      <c r="TRZ56" s="308"/>
      <c r="TSA56" s="308"/>
      <c r="TSB56" s="308"/>
      <c r="TSC56" s="308"/>
      <c r="TSD56" s="308"/>
      <c r="TSE56" s="308"/>
      <c r="TSF56" s="308"/>
      <c r="TSG56" s="308"/>
      <c r="TSH56" s="308"/>
      <c r="TSI56" s="308"/>
      <c r="TSJ56" s="308"/>
      <c r="TSK56" s="308"/>
      <c r="TSL56" s="308"/>
      <c r="TSM56" s="308"/>
      <c r="TSN56" s="308"/>
      <c r="TSO56" s="308"/>
      <c r="TSP56" s="308"/>
      <c r="TSQ56" s="308"/>
      <c r="TSR56" s="308"/>
      <c r="TSS56" s="308"/>
      <c r="TST56" s="308"/>
      <c r="TSU56" s="308"/>
      <c r="TSV56" s="308"/>
      <c r="TSW56" s="308"/>
      <c r="TSX56" s="308"/>
      <c r="TSY56" s="308"/>
      <c r="TSZ56" s="308"/>
      <c r="TTA56" s="308"/>
      <c r="TTB56" s="308"/>
      <c r="TTC56" s="308"/>
      <c r="TTD56" s="308"/>
      <c r="TTE56" s="308"/>
      <c r="TTF56" s="308"/>
      <c r="TTG56" s="308"/>
      <c r="TTH56" s="308"/>
      <c r="TTI56" s="308"/>
      <c r="TTJ56" s="308"/>
      <c r="TTK56" s="308"/>
      <c r="TTL56" s="308"/>
      <c r="TTM56" s="308"/>
      <c r="TTN56" s="308"/>
      <c r="TTO56" s="308"/>
      <c r="TTP56" s="308"/>
      <c r="TTQ56" s="308"/>
      <c r="TTR56" s="308"/>
      <c r="TTS56" s="308"/>
      <c r="TTT56" s="308"/>
      <c r="TTU56" s="308"/>
      <c r="TTV56" s="308"/>
      <c r="TTW56" s="308"/>
      <c r="TTX56" s="308"/>
      <c r="TTY56" s="308"/>
      <c r="TTZ56" s="308"/>
      <c r="TUA56" s="308"/>
      <c r="TUB56" s="308"/>
      <c r="TUC56" s="308"/>
      <c r="TUD56" s="308"/>
      <c r="TUE56" s="308"/>
      <c r="TUF56" s="308"/>
      <c r="TUG56" s="308"/>
      <c r="TUH56" s="308"/>
      <c r="TUI56" s="308"/>
      <c r="TUJ56" s="308"/>
      <c r="TUK56" s="308"/>
      <c r="TUL56" s="308"/>
      <c r="TUM56" s="308"/>
      <c r="TUN56" s="308"/>
      <c r="TUO56" s="308"/>
      <c r="TUP56" s="308"/>
      <c r="TUQ56" s="308"/>
      <c r="TUR56" s="308"/>
      <c r="TUS56" s="308"/>
      <c r="TUT56" s="308"/>
      <c r="TUU56" s="308"/>
      <c r="TUV56" s="308"/>
      <c r="TUW56" s="308"/>
      <c r="TUX56" s="308"/>
      <c r="TUY56" s="308"/>
      <c r="TUZ56" s="308"/>
      <c r="TVA56" s="308"/>
      <c r="TVB56" s="308"/>
      <c r="TVC56" s="308"/>
      <c r="TVD56" s="308"/>
      <c r="TVE56" s="308"/>
      <c r="TVF56" s="308"/>
      <c r="TVG56" s="308"/>
      <c r="TVH56" s="308"/>
      <c r="TVI56" s="308"/>
      <c r="TVJ56" s="308"/>
      <c r="TVK56" s="308"/>
      <c r="TVL56" s="308"/>
      <c r="TVM56" s="308"/>
      <c r="TVN56" s="308"/>
      <c r="TVO56" s="308"/>
      <c r="TVP56" s="308"/>
      <c r="TVQ56" s="308"/>
      <c r="TVR56" s="308"/>
      <c r="TVS56" s="308"/>
      <c r="TVT56" s="308"/>
      <c r="TVU56" s="308"/>
      <c r="TVV56" s="308"/>
      <c r="TVW56" s="308"/>
      <c r="TVX56" s="308"/>
      <c r="TVY56" s="308"/>
      <c r="TVZ56" s="308"/>
      <c r="TWA56" s="308"/>
      <c r="TWB56" s="308"/>
      <c r="TWC56" s="308"/>
      <c r="TWD56" s="308"/>
      <c r="TWE56" s="308"/>
      <c r="TWF56" s="308"/>
      <c r="TWG56" s="308"/>
      <c r="TWH56" s="308"/>
      <c r="TWI56" s="308"/>
      <c r="TWJ56" s="308"/>
      <c r="TWK56" s="308"/>
      <c r="TWL56" s="308"/>
      <c r="TWM56" s="308"/>
      <c r="TWN56" s="308"/>
      <c r="TWO56" s="308"/>
      <c r="TWP56" s="308"/>
      <c r="TWQ56" s="308"/>
      <c r="TWR56" s="308"/>
      <c r="TWS56" s="308"/>
      <c r="TWT56" s="308"/>
      <c r="TWU56" s="308"/>
      <c r="TWV56" s="308"/>
      <c r="TWW56" s="308"/>
      <c r="TWX56" s="308"/>
      <c r="TWY56" s="308"/>
      <c r="TWZ56" s="308"/>
      <c r="TXA56" s="308"/>
      <c r="TXB56" s="308"/>
      <c r="TXC56" s="308"/>
      <c r="TXD56" s="308"/>
      <c r="TXE56" s="308"/>
      <c r="TXF56" s="308"/>
      <c r="TXG56" s="308"/>
      <c r="TXH56" s="308"/>
      <c r="TXI56" s="308"/>
      <c r="TXJ56" s="308"/>
      <c r="TXK56" s="308"/>
      <c r="TXL56" s="308"/>
      <c r="TXM56" s="308"/>
      <c r="TXN56" s="308"/>
      <c r="TXO56" s="308"/>
      <c r="TXP56" s="308"/>
      <c r="TXQ56" s="308"/>
      <c r="TXR56" s="308"/>
      <c r="TXS56" s="308"/>
      <c r="TXT56" s="308"/>
      <c r="TXU56" s="308"/>
      <c r="TXV56" s="308"/>
      <c r="TXW56" s="308"/>
      <c r="TXX56" s="308"/>
      <c r="TXY56" s="308"/>
      <c r="TXZ56" s="308"/>
      <c r="TYA56" s="308"/>
      <c r="TYB56" s="308"/>
      <c r="TYC56" s="308"/>
      <c r="TYD56" s="308"/>
      <c r="TYE56" s="308"/>
      <c r="TYF56" s="308"/>
      <c r="TYG56" s="308"/>
      <c r="TYH56" s="308"/>
      <c r="TYI56" s="308"/>
      <c r="TYJ56" s="308"/>
      <c r="TYK56" s="308"/>
      <c r="TYL56" s="308"/>
      <c r="TYM56" s="308"/>
      <c r="TYN56" s="308"/>
      <c r="TYO56" s="308"/>
      <c r="TYP56" s="308"/>
      <c r="TYQ56" s="308"/>
      <c r="TYR56" s="308"/>
      <c r="TYS56" s="308"/>
      <c r="TYT56" s="308"/>
      <c r="TYU56" s="308"/>
      <c r="TYV56" s="308"/>
      <c r="TYW56" s="308"/>
      <c r="TYX56" s="308"/>
      <c r="TYY56" s="308"/>
      <c r="TYZ56" s="308"/>
      <c r="TZA56" s="308"/>
      <c r="TZB56" s="308"/>
      <c r="TZC56" s="308"/>
      <c r="TZD56" s="308"/>
      <c r="TZE56" s="308"/>
      <c r="TZF56" s="308"/>
      <c r="TZG56" s="308"/>
      <c r="TZH56" s="308"/>
      <c r="TZI56" s="308"/>
      <c r="TZJ56" s="308"/>
      <c r="TZK56" s="308"/>
      <c r="TZL56" s="308"/>
      <c r="TZM56" s="308"/>
      <c r="TZN56" s="308"/>
      <c r="TZO56" s="308"/>
      <c r="TZP56" s="308"/>
      <c r="TZQ56" s="308"/>
      <c r="TZR56" s="308"/>
      <c r="TZS56" s="308"/>
      <c r="TZT56" s="308"/>
      <c r="TZU56" s="308"/>
      <c r="TZV56" s="308"/>
      <c r="TZW56" s="308"/>
      <c r="TZX56" s="308"/>
      <c r="TZY56" s="308"/>
      <c r="TZZ56" s="308"/>
      <c r="UAA56" s="308"/>
      <c r="UAB56" s="308"/>
      <c r="UAC56" s="308"/>
      <c r="UAD56" s="308"/>
      <c r="UAE56" s="308"/>
      <c r="UAF56" s="308"/>
      <c r="UAG56" s="308"/>
      <c r="UAH56" s="308"/>
      <c r="UAI56" s="308"/>
      <c r="UAJ56" s="308"/>
      <c r="UAK56" s="308"/>
      <c r="UAL56" s="308"/>
      <c r="UAM56" s="308"/>
      <c r="UAN56" s="308"/>
      <c r="UAO56" s="308"/>
      <c r="UAP56" s="308"/>
      <c r="UAQ56" s="308"/>
      <c r="UAR56" s="308"/>
      <c r="UAS56" s="308"/>
      <c r="UAT56" s="308"/>
      <c r="UAU56" s="308"/>
      <c r="UAV56" s="308"/>
      <c r="UAW56" s="308"/>
      <c r="UAX56" s="308"/>
      <c r="UAY56" s="308"/>
      <c r="UAZ56" s="308"/>
      <c r="UBA56" s="308"/>
      <c r="UBB56" s="308"/>
      <c r="UBC56" s="308"/>
      <c r="UBD56" s="308"/>
      <c r="UBE56" s="308"/>
      <c r="UBF56" s="308"/>
      <c r="UBG56" s="308"/>
      <c r="UBH56" s="308"/>
      <c r="UBI56" s="308"/>
      <c r="UBJ56" s="308"/>
      <c r="UBK56" s="308"/>
      <c r="UBL56" s="308"/>
      <c r="UBM56" s="308"/>
      <c r="UBN56" s="308"/>
      <c r="UBO56" s="308"/>
      <c r="UBP56" s="308"/>
      <c r="UBQ56" s="308"/>
      <c r="UBR56" s="308"/>
      <c r="UBS56" s="308"/>
      <c r="UBT56" s="308"/>
      <c r="UBU56" s="308"/>
      <c r="UBV56" s="308"/>
      <c r="UBW56" s="308"/>
      <c r="UBX56" s="308"/>
      <c r="UBY56" s="308"/>
      <c r="UBZ56" s="308"/>
      <c r="UCA56" s="308"/>
      <c r="UCB56" s="308"/>
      <c r="UCC56" s="308"/>
      <c r="UCD56" s="308"/>
      <c r="UCE56" s="308"/>
      <c r="UCF56" s="308"/>
      <c r="UCG56" s="308"/>
      <c r="UCH56" s="308"/>
      <c r="UCI56" s="308"/>
      <c r="UCJ56" s="308"/>
      <c r="UCK56" s="308"/>
      <c r="UCL56" s="308"/>
      <c r="UCM56" s="308"/>
      <c r="UCN56" s="308"/>
      <c r="UCO56" s="308"/>
      <c r="UCP56" s="308"/>
      <c r="UCQ56" s="308"/>
      <c r="UCR56" s="308"/>
      <c r="UCS56" s="308"/>
      <c r="UCT56" s="308"/>
      <c r="UCU56" s="308"/>
      <c r="UCV56" s="308"/>
      <c r="UCW56" s="308"/>
      <c r="UCX56" s="308"/>
      <c r="UCY56" s="308"/>
      <c r="UCZ56" s="308"/>
      <c r="UDA56" s="308"/>
      <c r="UDB56" s="308"/>
      <c r="UDC56" s="308"/>
      <c r="UDD56" s="308"/>
      <c r="UDE56" s="308"/>
      <c r="UDF56" s="308"/>
      <c r="UDG56" s="308"/>
      <c r="UDH56" s="308"/>
      <c r="UDI56" s="308"/>
      <c r="UDJ56" s="308"/>
      <c r="UDK56" s="308"/>
      <c r="UDL56" s="308"/>
      <c r="UDM56" s="308"/>
      <c r="UDN56" s="308"/>
      <c r="UDO56" s="308"/>
      <c r="UDP56" s="308"/>
      <c r="UDQ56" s="308"/>
      <c r="UDR56" s="308"/>
      <c r="UDS56" s="308"/>
      <c r="UDT56" s="308"/>
      <c r="UDU56" s="308"/>
      <c r="UDV56" s="308"/>
      <c r="UDW56" s="308"/>
      <c r="UDX56" s="308"/>
      <c r="UDY56" s="308"/>
      <c r="UDZ56" s="308"/>
      <c r="UEA56" s="308"/>
      <c r="UEB56" s="308"/>
      <c r="UEC56" s="308"/>
      <c r="UED56" s="308"/>
      <c r="UEE56" s="308"/>
      <c r="UEF56" s="308"/>
      <c r="UEG56" s="308"/>
      <c r="UEH56" s="308"/>
      <c r="UEI56" s="308"/>
      <c r="UEJ56" s="308"/>
      <c r="UEK56" s="308"/>
      <c r="UEL56" s="308"/>
      <c r="UEM56" s="308"/>
      <c r="UEN56" s="308"/>
      <c r="UEO56" s="308"/>
      <c r="UEP56" s="308"/>
      <c r="UEQ56" s="308"/>
      <c r="UER56" s="308"/>
      <c r="UES56" s="308"/>
      <c r="UET56" s="308"/>
      <c r="UEU56" s="308"/>
      <c r="UEV56" s="308"/>
      <c r="UEW56" s="308"/>
      <c r="UEX56" s="308"/>
      <c r="UEY56" s="308"/>
      <c r="UEZ56" s="308"/>
      <c r="UFA56" s="308"/>
      <c r="UFB56" s="308"/>
      <c r="UFC56" s="308"/>
      <c r="UFD56" s="308"/>
      <c r="UFE56" s="308"/>
      <c r="UFF56" s="308"/>
      <c r="UFG56" s="308"/>
      <c r="UFH56" s="308"/>
      <c r="UFI56" s="308"/>
      <c r="UFJ56" s="308"/>
      <c r="UFK56" s="308"/>
      <c r="UFL56" s="308"/>
      <c r="UFM56" s="308"/>
      <c r="UFN56" s="308"/>
      <c r="UFO56" s="308"/>
      <c r="UFP56" s="308"/>
      <c r="UFQ56" s="308"/>
      <c r="UFR56" s="308"/>
      <c r="UFS56" s="308"/>
      <c r="UFT56" s="308"/>
      <c r="UFU56" s="308"/>
      <c r="UFV56" s="308"/>
      <c r="UFW56" s="308"/>
      <c r="UFX56" s="308"/>
      <c r="UFY56" s="308"/>
      <c r="UFZ56" s="308"/>
      <c r="UGA56" s="308"/>
      <c r="UGB56" s="308"/>
      <c r="UGC56" s="308"/>
      <c r="UGD56" s="308"/>
      <c r="UGE56" s="308"/>
      <c r="UGF56" s="308"/>
      <c r="UGG56" s="308"/>
      <c r="UGH56" s="308"/>
      <c r="UGI56" s="308"/>
      <c r="UGJ56" s="308"/>
      <c r="UGK56" s="308"/>
      <c r="UGL56" s="308"/>
      <c r="UGM56" s="308"/>
      <c r="UGN56" s="308"/>
      <c r="UGO56" s="308"/>
      <c r="UGP56" s="308"/>
      <c r="UGQ56" s="308"/>
      <c r="UGR56" s="308"/>
      <c r="UGS56" s="308"/>
      <c r="UGT56" s="308"/>
      <c r="UGU56" s="308"/>
      <c r="UGV56" s="308"/>
      <c r="UGW56" s="308"/>
      <c r="UGX56" s="308"/>
      <c r="UGY56" s="308"/>
      <c r="UGZ56" s="308"/>
      <c r="UHA56" s="308"/>
      <c r="UHB56" s="308"/>
      <c r="UHC56" s="308"/>
      <c r="UHD56" s="308"/>
      <c r="UHE56" s="308"/>
      <c r="UHF56" s="308"/>
      <c r="UHG56" s="308"/>
      <c r="UHH56" s="308"/>
      <c r="UHI56" s="308"/>
      <c r="UHJ56" s="308"/>
      <c r="UHK56" s="308"/>
      <c r="UHL56" s="308"/>
      <c r="UHM56" s="308"/>
      <c r="UHN56" s="308"/>
      <c r="UHO56" s="308"/>
      <c r="UHP56" s="308"/>
      <c r="UHQ56" s="308"/>
      <c r="UHR56" s="308"/>
      <c r="UHS56" s="308"/>
      <c r="UHT56" s="308"/>
      <c r="UHU56" s="308"/>
      <c r="UHV56" s="308"/>
      <c r="UHW56" s="308"/>
      <c r="UHX56" s="308"/>
      <c r="UHY56" s="308"/>
      <c r="UHZ56" s="308"/>
      <c r="UIA56" s="308"/>
      <c r="UIB56" s="308"/>
      <c r="UIC56" s="308"/>
      <c r="UID56" s="308"/>
      <c r="UIE56" s="308"/>
      <c r="UIF56" s="308"/>
      <c r="UIG56" s="308"/>
      <c r="UIH56" s="308"/>
      <c r="UII56" s="308"/>
      <c r="UIJ56" s="308"/>
      <c r="UIK56" s="308"/>
      <c r="UIL56" s="308"/>
      <c r="UIM56" s="308"/>
      <c r="UIN56" s="308"/>
      <c r="UIO56" s="308"/>
      <c r="UIP56" s="308"/>
      <c r="UIQ56" s="308"/>
      <c r="UIR56" s="308"/>
      <c r="UIS56" s="308"/>
      <c r="UIT56" s="308"/>
      <c r="UIU56" s="308"/>
      <c r="UIV56" s="308"/>
      <c r="UIW56" s="308"/>
      <c r="UIX56" s="308"/>
      <c r="UIY56" s="308"/>
      <c r="UIZ56" s="308"/>
      <c r="UJA56" s="308"/>
      <c r="UJB56" s="308"/>
      <c r="UJC56" s="308"/>
      <c r="UJD56" s="308"/>
      <c r="UJE56" s="308"/>
      <c r="UJF56" s="308"/>
      <c r="UJG56" s="308"/>
      <c r="UJH56" s="308"/>
      <c r="UJI56" s="308"/>
      <c r="UJJ56" s="308"/>
      <c r="UJK56" s="308"/>
      <c r="UJL56" s="308"/>
      <c r="UJM56" s="308"/>
      <c r="UJN56" s="308"/>
      <c r="UJO56" s="308"/>
      <c r="UJP56" s="308"/>
      <c r="UJQ56" s="308"/>
      <c r="UJR56" s="308"/>
      <c r="UJS56" s="308"/>
      <c r="UJT56" s="308"/>
      <c r="UJU56" s="308"/>
      <c r="UJV56" s="308"/>
      <c r="UJW56" s="308"/>
      <c r="UJX56" s="308"/>
      <c r="UJY56" s="308"/>
      <c r="UJZ56" s="308"/>
      <c r="UKA56" s="308"/>
      <c r="UKB56" s="308"/>
      <c r="UKC56" s="308"/>
      <c r="UKD56" s="308"/>
      <c r="UKE56" s="308"/>
      <c r="UKF56" s="308"/>
      <c r="UKG56" s="308"/>
      <c r="UKH56" s="308"/>
      <c r="UKI56" s="308"/>
      <c r="UKJ56" s="308"/>
      <c r="UKK56" s="308"/>
      <c r="UKL56" s="308"/>
      <c r="UKM56" s="308"/>
      <c r="UKN56" s="308"/>
      <c r="UKO56" s="308"/>
      <c r="UKP56" s="308"/>
      <c r="UKQ56" s="308"/>
      <c r="UKR56" s="308"/>
      <c r="UKS56" s="308"/>
      <c r="UKT56" s="308"/>
      <c r="UKU56" s="308"/>
      <c r="UKV56" s="308"/>
      <c r="UKW56" s="308"/>
      <c r="UKX56" s="308"/>
      <c r="UKY56" s="308"/>
      <c r="UKZ56" s="308"/>
      <c r="ULA56" s="308"/>
      <c r="ULB56" s="308"/>
      <c r="ULC56" s="308"/>
      <c r="ULD56" s="308"/>
      <c r="ULE56" s="308"/>
      <c r="ULF56" s="308"/>
      <c r="ULG56" s="308"/>
      <c r="ULH56" s="308"/>
      <c r="ULI56" s="308"/>
      <c r="ULJ56" s="308"/>
      <c r="ULK56" s="308"/>
      <c r="ULL56" s="308"/>
      <c r="ULM56" s="308"/>
      <c r="ULN56" s="308"/>
      <c r="ULO56" s="308"/>
      <c r="ULP56" s="308"/>
      <c r="ULQ56" s="308"/>
      <c r="ULR56" s="308"/>
      <c r="ULS56" s="308"/>
      <c r="ULT56" s="308"/>
      <c r="ULU56" s="308"/>
      <c r="ULV56" s="308"/>
      <c r="ULW56" s="308"/>
      <c r="ULX56" s="308"/>
      <c r="ULY56" s="308"/>
      <c r="ULZ56" s="308"/>
      <c r="UMA56" s="308"/>
      <c r="UMB56" s="308"/>
      <c r="UMC56" s="308"/>
      <c r="UMD56" s="308"/>
      <c r="UME56" s="308"/>
      <c r="UMF56" s="308"/>
      <c r="UMG56" s="308"/>
      <c r="UMH56" s="308"/>
      <c r="UMI56" s="308"/>
      <c r="UMJ56" s="308"/>
      <c r="UMK56" s="308"/>
      <c r="UML56" s="308"/>
      <c r="UMM56" s="308"/>
      <c r="UMN56" s="308"/>
      <c r="UMO56" s="308"/>
      <c r="UMP56" s="308"/>
      <c r="UMQ56" s="308"/>
      <c r="UMR56" s="308"/>
      <c r="UMS56" s="308"/>
      <c r="UMT56" s="308"/>
      <c r="UMU56" s="308"/>
      <c r="UMV56" s="308"/>
      <c r="UMW56" s="308"/>
      <c r="UMX56" s="308"/>
      <c r="UMY56" s="308"/>
      <c r="UMZ56" s="308"/>
      <c r="UNA56" s="308"/>
      <c r="UNB56" s="308"/>
      <c r="UNC56" s="308"/>
      <c r="UND56" s="308"/>
      <c r="UNE56" s="308"/>
      <c r="UNF56" s="308"/>
      <c r="UNG56" s="308"/>
      <c r="UNH56" s="308"/>
      <c r="UNI56" s="308"/>
      <c r="UNJ56" s="308"/>
      <c r="UNK56" s="308"/>
      <c r="UNL56" s="308"/>
      <c r="UNM56" s="308"/>
      <c r="UNN56" s="308"/>
      <c r="UNO56" s="308"/>
      <c r="UNP56" s="308"/>
      <c r="UNQ56" s="308"/>
      <c r="UNR56" s="308"/>
      <c r="UNS56" s="308"/>
      <c r="UNT56" s="308"/>
      <c r="UNU56" s="308"/>
      <c r="UNV56" s="308"/>
      <c r="UNW56" s="308"/>
      <c r="UNX56" s="308"/>
      <c r="UNY56" s="308"/>
      <c r="UNZ56" s="308"/>
      <c r="UOA56" s="308"/>
      <c r="UOB56" s="308"/>
      <c r="UOC56" s="308"/>
      <c r="UOD56" s="308"/>
      <c r="UOE56" s="308"/>
      <c r="UOF56" s="308"/>
      <c r="UOG56" s="308"/>
      <c r="UOH56" s="308"/>
      <c r="UOI56" s="308"/>
      <c r="UOJ56" s="308"/>
      <c r="UOK56" s="308"/>
      <c r="UOL56" s="308"/>
      <c r="UOM56" s="308"/>
      <c r="UON56" s="308"/>
      <c r="UOO56" s="308"/>
      <c r="UOP56" s="308"/>
      <c r="UOQ56" s="308"/>
      <c r="UOR56" s="308"/>
      <c r="UOS56" s="308"/>
      <c r="UOT56" s="308"/>
      <c r="UOU56" s="308"/>
      <c r="UOV56" s="308"/>
      <c r="UOW56" s="308"/>
      <c r="UOX56" s="308"/>
      <c r="UOY56" s="308"/>
      <c r="UOZ56" s="308"/>
      <c r="UPA56" s="308"/>
      <c r="UPB56" s="308"/>
      <c r="UPC56" s="308"/>
      <c r="UPD56" s="308"/>
      <c r="UPE56" s="308"/>
      <c r="UPF56" s="308"/>
      <c r="UPG56" s="308"/>
      <c r="UPH56" s="308"/>
      <c r="UPI56" s="308"/>
      <c r="UPJ56" s="308"/>
      <c r="UPK56" s="308"/>
      <c r="UPL56" s="308"/>
      <c r="UPM56" s="308"/>
      <c r="UPN56" s="308"/>
      <c r="UPO56" s="308"/>
      <c r="UPP56" s="308"/>
      <c r="UPQ56" s="308"/>
      <c r="UPR56" s="308"/>
      <c r="UPS56" s="308"/>
      <c r="UPT56" s="308"/>
      <c r="UPU56" s="308"/>
      <c r="UPV56" s="308"/>
      <c r="UPW56" s="308"/>
      <c r="UPX56" s="308"/>
      <c r="UPY56" s="308"/>
      <c r="UPZ56" s="308"/>
      <c r="UQA56" s="308"/>
      <c r="UQB56" s="308"/>
      <c r="UQC56" s="308"/>
      <c r="UQD56" s="308"/>
      <c r="UQE56" s="308"/>
      <c r="UQF56" s="308"/>
      <c r="UQG56" s="308"/>
      <c r="UQH56" s="308"/>
      <c r="UQI56" s="308"/>
      <c r="UQJ56" s="308"/>
      <c r="UQK56" s="308"/>
      <c r="UQL56" s="308"/>
      <c r="UQM56" s="308"/>
      <c r="UQN56" s="308"/>
      <c r="UQO56" s="308"/>
      <c r="UQP56" s="308"/>
      <c r="UQQ56" s="308"/>
      <c r="UQR56" s="308"/>
      <c r="UQS56" s="308"/>
      <c r="UQT56" s="308"/>
      <c r="UQU56" s="308"/>
      <c r="UQV56" s="308"/>
      <c r="UQW56" s="308"/>
      <c r="UQX56" s="308"/>
      <c r="UQY56" s="308"/>
      <c r="UQZ56" s="308"/>
      <c r="URA56" s="308"/>
      <c r="URB56" s="308"/>
      <c r="URC56" s="308"/>
      <c r="URD56" s="308"/>
      <c r="URE56" s="308"/>
      <c r="URF56" s="308"/>
      <c r="URG56" s="308"/>
      <c r="URH56" s="308"/>
      <c r="URI56" s="308"/>
      <c r="URJ56" s="308"/>
      <c r="URK56" s="308"/>
      <c r="URL56" s="308"/>
      <c r="URM56" s="308"/>
      <c r="URN56" s="308"/>
      <c r="URO56" s="308"/>
      <c r="URP56" s="308"/>
      <c r="URQ56" s="308"/>
      <c r="URR56" s="308"/>
      <c r="URS56" s="308"/>
      <c r="URT56" s="308"/>
      <c r="URU56" s="308"/>
      <c r="URV56" s="308"/>
      <c r="URW56" s="308"/>
      <c r="URX56" s="308"/>
      <c r="URY56" s="308"/>
      <c r="URZ56" s="308"/>
      <c r="USA56" s="308"/>
      <c r="USB56" s="308"/>
      <c r="USC56" s="308"/>
      <c r="USD56" s="308"/>
      <c r="USE56" s="308"/>
      <c r="USF56" s="308"/>
      <c r="USG56" s="308"/>
      <c r="USH56" s="308"/>
      <c r="USI56" s="308"/>
      <c r="USJ56" s="308"/>
      <c r="USK56" s="308"/>
      <c r="USL56" s="308"/>
      <c r="USM56" s="308"/>
      <c r="USN56" s="308"/>
      <c r="USO56" s="308"/>
      <c r="USP56" s="308"/>
      <c r="USQ56" s="308"/>
      <c r="USR56" s="308"/>
      <c r="USS56" s="308"/>
      <c r="UST56" s="308"/>
      <c r="USU56" s="308"/>
      <c r="USV56" s="308"/>
      <c r="USW56" s="308"/>
      <c r="USX56" s="308"/>
      <c r="USY56" s="308"/>
      <c r="USZ56" s="308"/>
      <c r="UTA56" s="308"/>
      <c r="UTB56" s="308"/>
      <c r="UTC56" s="308"/>
      <c r="UTD56" s="308"/>
      <c r="UTE56" s="308"/>
      <c r="UTF56" s="308"/>
      <c r="UTG56" s="308"/>
      <c r="UTH56" s="308"/>
      <c r="UTI56" s="308"/>
      <c r="UTJ56" s="308"/>
      <c r="UTK56" s="308"/>
      <c r="UTL56" s="308"/>
      <c r="UTM56" s="308"/>
      <c r="UTN56" s="308"/>
      <c r="UTO56" s="308"/>
      <c r="UTP56" s="308"/>
      <c r="UTQ56" s="308"/>
      <c r="UTR56" s="308"/>
      <c r="UTS56" s="308"/>
      <c r="UTT56" s="308"/>
      <c r="UTU56" s="308"/>
      <c r="UTV56" s="308"/>
      <c r="UTW56" s="308"/>
      <c r="UTX56" s="308"/>
      <c r="UTY56" s="308"/>
      <c r="UTZ56" s="308"/>
      <c r="UUA56" s="308"/>
      <c r="UUB56" s="308"/>
      <c r="UUC56" s="308"/>
      <c r="UUD56" s="308"/>
      <c r="UUE56" s="308"/>
      <c r="UUF56" s="308"/>
      <c r="UUG56" s="308"/>
      <c r="UUH56" s="308"/>
      <c r="UUI56" s="308"/>
      <c r="UUJ56" s="308"/>
      <c r="UUK56" s="308"/>
      <c r="UUL56" s="308"/>
      <c r="UUM56" s="308"/>
      <c r="UUN56" s="308"/>
      <c r="UUO56" s="308"/>
      <c r="UUP56" s="308"/>
      <c r="UUQ56" s="308"/>
      <c r="UUR56" s="308"/>
      <c r="UUS56" s="308"/>
      <c r="UUT56" s="308"/>
      <c r="UUU56" s="308"/>
      <c r="UUV56" s="308"/>
      <c r="UUW56" s="308"/>
      <c r="UUX56" s="308"/>
      <c r="UUY56" s="308"/>
      <c r="UUZ56" s="308"/>
      <c r="UVA56" s="308"/>
      <c r="UVB56" s="308"/>
      <c r="UVC56" s="308"/>
      <c r="UVD56" s="308"/>
      <c r="UVE56" s="308"/>
      <c r="UVF56" s="308"/>
      <c r="UVG56" s="308"/>
      <c r="UVH56" s="308"/>
      <c r="UVI56" s="308"/>
      <c r="UVJ56" s="308"/>
      <c r="UVK56" s="308"/>
      <c r="UVL56" s="308"/>
      <c r="UVM56" s="308"/>
      <c r="UVN56" s="308"/>
      <c r="UVO56" s="308"/>
      <c r="UVP56" s="308"/>
      <c r="UVQ56" s="308"/>
      <c r="UVR56" s="308"/>
      <c r="UVS56" s="308"/>
      <c r="UVT56" s="308"/>
      <c r="UVU56" s="308"/>
      <c r="UVV56" s="308"/>
      <c r="UVW56" s="308"/>
      <c r="UVX56" s="308"/>
      <c r="UVY56" s="308"/>
      <c r="UVZ56" s="308"/>
      <c r="UWA56" s="308"/>
      <c r="UWB56" s="308"/>
      <c r="UWC56" s="308"/>
      <c r="UWD56" s="308"/>
      <c r="UWE56" s="308"/>
      <c r="UWF56" s="308"/>
      <c r="UWG56" s="308"/>
      <c r="UWH56" s="308"/>
      <c r="UWI56" s="308"/>
      <c r="UWJ56" s="308"/>
      <c r="UWK56" s="308"/>
      <c r="UWL56" s="308"/>
      <c r="UWM56" s="308"/>
      <c r="UWN56" s="308"/>
      <c r="UWO56" s="308"/>
      <c r="UWP56" s="308"/>
      <c r="UWQ56" s="308"/>
      <c r="UWR56" s="308"/>
      <c r="UWS56" s="308"/>
      <c r="UWT56" s="308"/>
      <c r="UWU56" s="308"/>
      <c r="UWV56" s="308"/>
      <c r="UWW56" s="308"/>
      <c r="UWX56" s="308"/>
      <c r="UWY56" s="308"/>
      <c r="UWZ56" s="308"/>
      <c r="UXA56" s="308"/>
      <c r="UXB56" s="308"/>
      <c r="UXC56" s="308"/>
      <c r="UXD56" s="308"/>
      <c r="UXE56" s="308"/>
      <c r="UXF56" s="308"/>
      <c r="UXG56" s="308"/>
      <c r="UXH56" s="308"/>
      <c r="UXI56" s="308"/>
      <c r="UXJ56" s="308"/>
      <c r="UXK56" s="308"/>
      <c r="UXL56" s="308"/>
      <c r="UXM56" s="308"/>
      <c r="UXN56" s="308"/>
      <c r="UXO56" s="308"/>
      <c r="UXP56" s="308"/>
      <c r="UXQ56" s="308"/>
      <c r="UXR56" s="308"/>
      <c r="UXS56" s="308"/>
      <c r="UXT56" s="308"/>
      <c r="UXU56" s="308"/>
      <c r="UXV56" s="308"/>
      <c r="UXW56" s="308"/>
      <c r="UXX56" s="308"/>
      <c r="UXY56" s="308"/>
      <c r="UXZ56" s="308"/>
      <c r="UYA56" s="308"/>
      <c r="UYB56" s="308"/>
      <c r="UYC56" s="308"/>
      <c r="UYD56" s="308"/>
      <c r="UYE56" s="308"/>
      <c r="UYF56" s="308"/>
      <c r="UYG56" s="308"/>
      <c r="UYH56" s="308"/>
      <c r="UYI56" s="308"/>
      <c r="UYJ56" s="308"/>
      <c r="UYK56" s="308"/>
      <c r="UYL56" s="308"/>
      <c r="UYM56" s="308"/>
      <c r="UYN56" s="308"/>
      <c r="UYO56" s="308"/>
      <c r="UYP56" s="308"/>
      <c r="UYQ56" s="308"/>
      <c r="UYR56" s="308"/>
      <c r="UYS56" s="308"/>
      <c r="UYT56" s="308"/>
      <c r="UYU56" s="308"/>
      <c r="UYV56" s="308"/>
      <c r="UYW56" s="308"/>
      <c r="UYX56" s="308"/>
      <c r="UYY56" s="308"/>
      <c r="UYZ56" s="308"/>
      <c r="UZA56" s="308"/>
      <c r="UZB56" s="308"/>
      <c r="UZC56" s="308"/>
      <c r="UZD56" s="308"/>
      <c r="UZE56" s="308"/>
      <c r="UZF56" s="308"/>
      <c r="UZG56" s="308"/>
      <c r="UZH56" s="308"/>
      <c r="UZI56" s="308"/>
      <c r="UZJ56" s="308"/>
      <c r="UZK56" s="308"/>
      <c r="UZL56" s="308"/>
      <c r="UZM56" s="308"/>
      <c r="UZN56" s="308"/>
      <c r="UZO56" s="308"/>
      <c r="UZP56" s="308"/>
      <c r="UZQ56" s="308"/>
      <c r="UZR56" s="308"/>
      <c r="UZS56" s="308"/>
      <c r="UZT56" s="308"/>
      <c r="UZU56" s="308"/>
      <c r="UZV56" s="308"/>
      <c r="UZW56" s="308"/>
      <c r="UZX56" s="308"/>
      <c r="UZY56" s="308"/>
      <c r="UZZ56" s="308"/>
      <c r="VAA56" s="308"/>
      <c r="VAB56" s="308"/>
      <c r="VAC56" s="308"/>
      <c r="VAD56" s="308"/>
      <c r="VAE56" s="308"/>
      <c r="VAF56" s="308"/>
      <c r="VAG56" s="308"/>
      <c r="VAH56" s="308"/>
      <c r="VAI56" s="308"/>
      <c r="VAJ56" s="308"/>
      <c r="VAK56" s="308"/>
      <c r="VAL56" s="308"/>
      <c r="VAM56" s="308"/>
      <c r="VAN56" s="308"/>
      <c r="VAO56" s="308"/>
      <c r="VAP56" s="308"/>
      <c r="VAQ56" s="308"/>
      <c r="VAR56" s="308"/>
      <c r="VAS56" s="308"/>
      <c r="VAT56" s="308"/>
      <c r="VAU56" s="308"/>
      <c r="VAV56" s="308"/>
      <c r="VAW56" s="308"/>
      <c r="VAX56" s="308"/>
      <c r="VAY56" s="308"/>
      <c r="VAZ56" s="308"/>
      <c r="VBA56" s="308"/>
      <c r="VBB56" s="308"/>
      <c r="VBC56" s="308"/>
      <c r="VBD56" s="308"/>
      <c r="VBE56" s="308"/>
      <c r="VBF56" s="308"/>
      <c r="VBG56" s="308"/>
      <c r="VBH56" s="308"/>
      <c r="VBI56" s="308"/>
      <c r="VBJ56" s="308"/>
      <c r="VBK56" s="308"/>
      <c r="VBL56" s="308"/>
      <c r="VBM56" s="308"/>
      <c r="VBN56" s="308"/>
      <c r="VBO56" s="308"/>
      <c r="VBP56" s="308"/>
      <c r="VBQ56" s="308"/>
      <c r="VBR56" s="308"/>
      <c r="VBS56" s="308"/>
      <c r="VBT56" s="308"/>
      <c r="VBU56" s="308"/>
      <c r="VBV56" s="308"/>
      <c r="VBW56" s="308"/>
      <c r="VBX56" s="308"/>
      <c r="VBY56" s="308"/>
      <c r="VBZ56" s="308"/>
      <c r="VCA56" s="308"/>
      <c r="VCB56" s="308"/>
      <c r="VCC56" s="308"/>
      <c r="VCD56" s="308"/>
      <c r="VCE56" s="308"/>
      <c r="VCF56" s="308"/>
      <c r="VCG56" s="308"/>
      <c r="VCH56" s="308"/>
      <c r="VCI56" s="308"/>
      <c r="VCJ56" s="308"/>
      <c r="VCK56" s="308"/>
      <c r="VCL56" s="308"/>
      <c r="VCM56" s="308"/>
      <c r="VCN56" s="308"/>
      <c r="VCO56" s="308"/>
      <c r="VCP56" s="308"/>
      <c r="VCQ56" s="308"/>
      <c r="VCR56" s="308"/>
      <c r="VCS56" s="308"/>
      <c r="VCT56" s="308"/>
      <c r="VCU56" s="308"/>
      <c r="VCV56" s="308"/>
      <c r="VCW56" s="308"/>
      <c r="VCX56" s="308"/>
      <c r="VCY56" s="308"/>
      <c r="VCZ56" s="308"/>
      <c r="VDA56" s="308"/>
      <c r="VDB56" s="308"/>
      <c r="VDC56" s="308"/>
      <c r="VDD56" s="308"/>
      <c r="VDE56" s="308"/>
      <c r="VDF56" s="308"/>
      <c r="VDG56" s="308"/>
      <c r="VDH56" s="308"/>
      <c r="VDI56" s="308"/>
      <c r="VDJ56" s="308"/>
      <c r="VDK56" s="308"/>
      <c r="VDL56" s="308"/>
      <c r="VDM56" s="308"/>
      <c r="VDN56" s="308"/>
      <c r="VDO56" s="308"/>
      <c r="VDP56" s="308"/>
      <c r="VDQ56" s="308"/>
      <c r="VDR56" s="308"/>
      <c r="VDS56" s="308"/>
      <c r="VDT56" s="308"/>
      <c r="VDU56" s="308"/>
      <c r="VDV56" s="308"/>
      <c r="VDW56" s="308"/>
      <c r="VDX56" s="308"/>
      <c r="VDY56" s="308"/>
      <c r="VDZ56" s="308"/>
      <c r="VEA56" s="308"/>
      <c r="VEB56" s="308"/>
      <c r="VEC56" s="308"/>
      <c r="VED56" s="308"/>
      <c r="VEE56" s="308"/>
      <c r="VEF56" s="308"/>
      <c r="VEG56" s="308"/>
      <c r="VEH56" s="308"/>
      <c r="VEI56" s="308"/>
      <c r="VEJ56" s="308"/>
      <c r="VEK56" s="308"/>
      <c r="VEL56" s="308"/>
      <c r="VEM56" s="308"/>
      <c r="VEN56" s="308"/>
      <c r="VEO56" s="308"/>
      <c r="VEP56" s="308"/>
      <c r="VEQ56" s="308"/>
      <c r="VER56" s="308"/>
      <c r="VES56" s="308"/>
      <c r="VET56" s="308"/>
      <c r="VEU56" s="308"/>
      <c r="VEV56" s="308"/>
      <c r="VEW56" s="308"/>
      <c r="VEX56" s="308"/>
      <c r="VEY56" s="308"/>
      <c r="VEZ56" s="308"/>
      <c r="VFA56" s="308"/>
      <c r="VFB56" s="308"/>
      <c r="VFC56" s="308"/>
      <c r="VFD56" s="308"/>
      <c r="VFE56" s="308"/>
      <c r="VFF56" s="308"/>
      <c r="VFG56" s="308"/>
      <c r="VFH56" s="308"/>
      <c r="VFI56" s="308"/>
      <c r="VFJ56" s="308"/>
      <c r="VFK56" s="308"/>
      <c r="VFL56" s="308"/>
      <c r="VFM56" s="308"/>
      <c r="VFN56" s="308"/>
      <c r="VFO56" s="308"/>
      <c r="VFP56" s="308"/>
      <c r="VFQ56" s="308"/>
      <c r="VFR56" s="308"/>
      <c r="VFS56" s="308"/>
      <c r="VFT56" s="308"/>
      <c r="VFU56" s="308"/>
      <c r="VFV56" s="308"/>
      <c r="VFW56" s="308"/>
      <c r="VFX56" s="308"/>
      <c r="VFY56" s="308"/>
      <c r="VFZ56" s="308"/>
      <c r="VGA56" s="308"/>
      <c r="VGB56" s="308"/>
      <c r="VGC56" s="308"/>
      <c r="VGD56" s="308"/>
      <c r="VGE56" s="308"/>
      <c r="VGF56" s="308"/>
      <c r="VGG56" s="308"/>
      <c r="VGH56" s="308"/>
      <c r="VGI56" s="308"/>
      <c r="VGJ56" s="308"/>
      <c r="VGK56" s="308"/>
      <c r="VGL56" s="308"/>
      <c r="VGM56" s="308"/>
      <c r="VGN56" s="308"/>
      <c r="VGO56" s="308"/>
      <c r="VGP56" s="308"/>
      <c r="VGQ56" s="308"/>
      <c r="VGR56" s="308"/>
      <c r="VGS56" s="308"/>
      <c r="VGT56" s="308"/>
      <c r="VGU56" s="308"/>
      <c r="VGV56" s="308"/>
      <c r="VGW56" s="308"/>
      <c r="VGX56" s="308"/>
      <c r="VGY56" s="308"/>
      <c r="VGZ56" s="308"/>
      <c r="VHA56" s="308"/>
      <c r="VHB56" s="308"/>
      <c r="VHC56" s="308"/>
      <c r="VHD56" s="308"/>
      <c r="VHE56" s="308"/>
      <c r="VHF56" s="308"/>
      <c r="VHG56" s="308"/>
      <c r="VHH56" s="308"/>
      <c r="VHI56" s="308"/>
      <c r="VHJ56" s="308"/>
      <c r="VHK56" s="308"/>
      <c r="VHL56" s="308"/>
      <c r="VHM56" s="308"/>
      <c r="VHN56" s="308"/>
      <c r="VHO56" s="308"/>
      <c r="VHP56" s="308"/>
      <c r="VHQ56" s="308"/>
      <c r="VHR56" s="308"/>
      <c r="VHS56" s="308"/>
      <c r="VHT56" s="308"/>
      <c r="VHU56" s="308"/>
      <c r="VHV56" s="308"/>
      <c r="VHW56" s="308"/>
      <c r="VHX56" s="308"/>
      <c r="VHY56" s="308"/>
      <c r="VHZ56" s="308"/>
      <c r="VIA56" s="308"/>
      <c r="VIB56" s="308"/>
      <c r="VIC56" s="308"/>
      <c r="VID56" s="308"/>
      <c r="VIE56" s="308"/>
      <c r="VIF56" s="308"/>
      <c r="VIG56" s="308"/>
      <c r="VIH56" s="308"/>
      <c r="VII56" s="308"/>
      <c r="VIJ56" s="308"/>
      <c r="VIK56" s="308"/>
      <c r="VIL56" s="308"/>
      <c r="VIM56" s="308"/>
      <c r="VIN56" s="308"/>
      <c r="VIO56" s="308"/>
      <c r="VIP56" s="308"/>
      <c r="VIQ56" s="308"/>
      <c r="VIR56" s="308"/>
      <c r="VIS56" s="308"/>
      <c r="VIT56" s="308"/>
      <c r="VIU56" s="308"/>
      <c r="VIV56" s="308"/>
      <c r="VIW56" s="308"/>
      <c r="VIX56" s="308"/>
      <c r="VIY56" s="308"/>
      <c r="VIZ56" s="308"/>
      <c r="VJA56" s="308"/>
      <c r="VJB56" s="308"/>
      <c r="VJC56" s="308"/>
      <c r="VJD56" s="308"/>
      <c r="VJE56" s="308"/>
      <c r="VJF56" s="308"/>
      <c r="VJG56" s="308"/>
      <c r="VJH56" s="308"/>
      <c r="VJI56" s="308"/>
      <c r="VJJ56" s="308"/>
      <c r="VJK56" s="308"/>
      <c r="VJL56" s="308"/>
      <c r="VJM56" s="308"/>
      <c r="VJN56" s="308"/>
      <c r="VJO56" s="308"/>
      <c r="VJP56" s="308"/>
      <c r="VJQ56" s="308"/>
      <c r="VJR56" s="308"/>
      <c r="VJS56" s="308"/>
      <c r="VJT56" s="308"/>
      <c r="VJU56" s="308"/>
      <c r="VJV56" s="308"/>
      <c r="VJW56" s="308"/>
      <c r="VJX56" s="308"/>
      <c r="VJY56" s="308"/>
      <c r="VJZ56" s="308"/>
      <c r="VKA56" s="308"/>
      <c r="VKB56" s="308"/>
      <c r="VKC56" s="308"/>
      <c r="VKD56" s="308"/>
      <c r="VKE56" s="308"/>
      <c r="VKF56" s="308"/>
      <c r="VKG56" s="308"/>
      <c r="VKH56" s="308"/>
      <c r="VKI56" s="308"/>
      <c r="VKJ56" s="308"/>
      <c r="VKK56" s="308"/>
      <c r="VKL56" s="308"/>
      <c r="VKM56" s="308"/>
      <c r="VKN56" s="308"/>
      <c r="VKO56" s="308"/>
      <c r="VKP56" s="308"/>
      <c r="VKQ56" s="308"/>
      <c r="VKR56" s="308"/>
      <c r="VKS56" s="308"/>
      <c r="VKT56" s="308"/>
      <c r="VKU56" s="308"/>
      <c r="VKV56" s="308"/>
      <c r="VKW56" s="308"/>
      <c r="VKX56" s="308"/>
      <c r="VKY56" s="308"/>
      <c r="VKZ56" s="308"/>
      <c r="VLA56" s="308"/>
      <c r="VLB56" s="308"/>
      <c r="VLC56" s="308"/>
      <c r="VLD56" s="308"/>
      <c r="VLE56" s="308"/>
      <c r="VLF56" s="308"/>
      <c r="VLG56" s="308"/>
      <c r="VLH56" s="308"/>
      <c r="VLI56" s="308"/>
      <c r="VLJ56" s="308"/>
      <c r="VLK56" s="308"/>
      <c r="VLL56" s="308"/>
      <c r="VLM56" s="308"/>
      <c r="VLN56" s="308"/>
      <c r="VLO56" s="308"/>
      <c r="VLP56" s="308"/>
      <c r="VLQ56" s="308"/>
      <c r="VLR56" s="308"/>
      <c r="VLS56" s="308"/>
      <c r="VLT56" s="308"/>
      <c r="VLU56" s="308"/>
      <c r="VLV56" s="308"/>
      <c r="VLW56" s="308"/>
      <c r="VLX56" s="308"/>
      <c r="VLY56" s="308"/>
      <c r="VLZ56" s="308"/>
      <c r="VMA56" s="308"/>
      <c r="VMB56" s="308"/>
      <c r="VMC56" s="308"/>
      <c r="VMD56" s="308"/>
      <c r="VME56" s="308"/>
      <c r="VMF56" s="308"/>
      <c r="VMG56" s="308"/>
      <c r="VMH56" s="308"/>
      <c r="VMI56" s="308"/>
      <c r="VMJ56" s="308"/>
      <c r="VMK56" s="308"/>
      <c r="VML56" s="308"/>
      <c r="VMM56" s="308"/>
      <c r="VMN56" s="308"/>
      <c r="VMO56" s="308"/>
      <c r="VMP56" s="308"/>
      <c r="VMQ56" s="308"/>
      <c r="VMR56" s="308"/>
      <c r="VMS56" s="308"/>
      <c r="VMT56" s="308"/>
      <c r="VMU56" s="308"/>
      <c r="VMV56" s="308"/>
      <c r="VMW56" s="308"/>
      <c r="VMX56" s="308"/>
      <c r="VMY56" s="308"/>
      <c r="VMZ56" s="308"/>
      <c r="VNA56" s="308"/>
      <c r="VNB56" s="308"/>
      <c r="VNC56" s="308"/>
      <c r="VND56" s="308"/>
      <c r="VNE56" s="308"/>
      <c r="VNF56" s="308"/>
      <c r="VNG56" s="308"/>
      <c r="VNH56" s="308"/>
      <c r="VNI56" s="308"/>
      <c r="VNJ56" s="308"/>
      <c r="VNK56" s="308"/>
      <c r="VNL56" s="308"/>
      <c r="VNM56" s="308"/>
      <c r="VNN56" s="308"/>
      <c r="VNO56" s="308"/>
      <c r="VNP56" s="308"/>
      <c r="VNQ56" s="308"/>
      <c r="VNR56" s="308"/>
      <c r="VNS56" s="308"/>
      <c r="VNT56" s="308"/>
      <c r="VNU56" s="308"/>
      <c r="VNV56" s="308"/>
      <c r="VNW56" s="308"/>
      <c r="VNX56" s="308"/>
      <c r="VNY56" s="308"/>
      <c r="VNZ56" s="308"/>
      <c r="VOA56" s="308"/>
      <c r="VOB56" s="308"/>
      <c r="VOC56" s="308"/>
      <c r="VOD56" s="308"/>
      <c r="VOE56" s="308"/>
      <c r="VOF56" s="308"/>
      <c r="VOG56" s="308"/>
      <c r="VOH56" s="308"/>
      <c r="VOI56" s="308"/>
      <c r="VOJ56" s="308"/>
      <c r="VOK56" s="308"/>
      <c r="VOL56" s="308"/>
      <c r="VOM56" s="308"/>
      <c r="VON56" s="308"/>
      <c r="VOO56" s="308"/>
      <c r="VOP56" s="308"/>
      <c r="VOQ56" s="308"/>
      <c r="VOR56" s="308"/>
      <c r="VOS56" s="308"/>
      <c r="VOT56" s="308"/>
      <c r="VOU56" s="308"/>
      <c r="VOV56" s="308"/>
      <c r="VOW56" s="308"/>
      <c r="VOX56" s="308"/>
      <c r="VOY56" s="308"/>
      <c r="VOZ56" s="308"/>
      <c r="VPA56" s="308"/>
      <c r="VPB56" s="308"/>
      <c r="VPC56" s="308"/>
      <c r="VPD56" s="308"/>
      <c r="VPE56" s="308"/>
      <c r="VPF56" s="308"/>
      <c r="VPG56" s="308"/>
      <c r="VPH56" s="308"/>
      <c r="VPI56" s="308"/>
      <c r="VPJ56" s="308"/>
      <c r="VPK56" s="308"/>
      <c r="VPL56" s="308"/>
      <c r="VPM56" s="308"/>
      <c r="VPN56" s="308"/>
      <c r="VPO56" s="308"/>
      <c r="VPP56" s="308"/>
      <c r="VPQ56" s="308"/>
      <c r="VPR56" s="308"/>
      <c r="VPS56" s="308"/>
      <c r="VPT56" s="308"/>
      <c r="VPU56" s="308"/>
      <c r="VPV56" s="308"/>
      <c r="VPW56" s="308"/>
      <c r="VPX56" s="308"/>
      <c r="VPY56" s="308"/>
      <c r="VPZ56" s="308"/>
      <c r="VQA56" s="308"/>
      <c r="VQB56" s="308"/>
      <c r="VQC56" s="308"/>
      <c r="VQD56" s="308"/>
      <c r="VQE56" s="308"/>
      <c r="VQF56" s="308"/>
      <c r="VQG56" s="308"/>
      <c r="VQH56" s="308"/>
      <c r="VQI56" s="308"/>
      <c r="VQJ56" s="308"/>
      <c r="VQK56" s="308"/>
      <c r="VQL56" s="308"/>
      <c r="VQM56" s="308"/>
      <c r="VQN56" s="308"/>
      <c r="VQO56" s="308"/>
      <c r="VQP56" s="308"/>
      <c r="VQQ56" s="308"/>
      <c r="VQR56" s="308"/>
      <c r="VQS56" s="308"/>
      <c r="VQT56" s="308"/>
      <c r="VQU56" s="308"/>
      <c r="VQV56" s="308"/>
      <c r="VQW56" s="308"/>
      <c r="VQX56" s="308"/>
      <c r="VQY56" s="308"/>
      <c r="VQZ56" s="308"/>
      <c r="VRA56" s="308"/>
      <c r="VRB56" s="308"/>
      <c r="VRC56" s="308"/>
      <c r="VRD56" s="308"/>
      <c r="VRE56" s="308"/>
      <c r="VRF56" s="308"/>
      <c r="VRG56" s="308"/>
      <c r="VRH56" s="308"/>
      <c r="VRI56" s="308"/>
      <c r="VRJ56" s="308"/>
      <c r="VRK56" s="308"/>
      <c r="VRL56" s="308"/>
      <c r="VRM56" s="308"/>
      <c r="VRN56" s="308"/>
      <c r="VRO56" s="308"/>
      <c r="VRP56" s="308"/>
      <c r="VRQ56" s="308"/>
      <c r="VRR56" s="308"/>
      <c r="VRS56" s="308"/>
      <c r="VRT56" s="308"/>
      <c r="VRU56" s="308"/>
      <c r="VRV56" s="308"/>
      <c r="VRW56" s="308"/>
      <c r="VRX56" s="308"/>
      <c r="VRY56" s="308"/>
      <c r="VRZ56" s="308"/>
      <c r="VSA56" s="308"/>
      <c r="VSB56" s="308"/>
      <c r="VSC56" s="308"/>
      <c r="VSD56" s="308"/>
      <c r="VSE56" s="308"/>
      <c r="VSF56" s="308"/>
      <c r="VSG56" s="308"/>
      <c r="VSH56" s="308"/>
      <c r="VSI56" s="308"/>
      <c r="VSJ56" s="308"/>
      <c r="VSK56" s="308"/>
      <c r="VSL56" s="308"/>
      <c r="VSM56" s="308"/>
      <c r="VSN56" s="308"/>
      <c r="VSO56" s="308"/>
      <c r="VSP56" s="308"/>
      <c r="VSQ56" s="308"/>
      <c r="VSR56" s="308"/>
      <c r="VSS56" s="308"/>
      <c r="VST56" s="308"/>
      <c r="VSU56" s="308"/>
      <c r="VSV56" s="308"/>
      <c r="VSW56" s="308"/>
      <c r="VSX56" s="308"/>
      <c r="VSY56" s="308"/>
      <c r="VSZ56" s="308"/>
      <c r="VTA56" s="308"/>
      <c r="VTB56" s="308"/>
      <c r="VTC56" s="308"/>
      <c r="VTD56" s="308"/>
      <c r="VTE56" s="308"/>
      <c r="VTF56" s="308"/>
      <c r="VTG56" s="308"/>
      <c r="VTH56" s="308"/>
      <c r="VTI56" s="308"/>
      <c r="VTJ56" s="308"/>
      <c r="VTK56" s="308"/>
      <c r="VTL56" s="308"/>
      <c r="VTM56" s="308"/>
      <c r="VTN56" s="308"/>
      <c r="VTO56" s="308"/>
      <c r="VTP56" s="308"/>
      <c r="VTQ56" s="308"/>
      <c r="VTR56" s="308"/>
      <c r="VTS56" s="308"/>
      <c r="VTT56" s="308"/>
      <c r="VTU56" s="308"/>
      <c r="VTV56" s="308"/>
      <c r="VTW56" s="308"/>
      <c r="VTX56" s="308"/>
      <c r="VTY56" s="308"/>
      <c r="VTZ56" s="308"/>
      <c r="VUA56" s="308"/>
      <c r="VUB56" s="308"/>
      <c r="VUC56" s="308"/>
      <c r="VUD56" s="308"/>
      <c r="VUE56" s="308"/>
      <c r="VUF56" s="308"/>
      <c r="VUG56" s="308"/>
      <c r="VUH56" s="308"/>
      <c r="VUI56" s="308"/>
      <c r="VUJ56" s="308"/>
      <c r="VUK56" s="308"/>
      <c r="VUL56" s="308"/>
      <c r="VUM56" s="308"/>
      <c r="VUN56" s="308"/>
      <c r="VUO56" s="308"/>
      <c r="VUP56" s="308"/>
      <c r="VUQ56" s="308"/>
      <c r="VUR56" s="308"/>
      <c r="VUS56" s="308"/>
      <c r="VUT56" s="308"/>
      <c r="VUU56" s="308"/>
      <c r="VUV56" s="308"/>
      <c r="VUW56" s="308"/>
      <c r="VUX56" s="308"/>
      <c r="VUY56" s="308"/>
      <c r="VUZ56" s="308"/>
      <c r="VVA56" s="308"/>
      <c r="VVB56" s="308"/>
      <c r="VVC56" s="308"/>
      <c r="VVD56" s="308"/>
      <c r="VVE56" s="308"/>
      <c r="VVF56" s="308"/>
      <c r="VVG56" s="308"/>
      <c r="VVH56" s="308"/>
      <c r="VVI56" s="308"/>
      <c r="VVJ56" s="308"/>
      <c r="VVK56" s="308"/>
      <c r="VVL56" s="308"/>
      <c r="VVM56" s="308"/>
      <c r="VVN56" s="308"/>
      <c r="VVO56" s="308"/>
      <c r="VVP56" s="308"/>
      <c r="VVQ56" s="308"/>
      <c r="VVR56" s="308"/>
      <c r="VVS56" s="308"/>
      <c r="VVT56" s="308"/>
      <c r="VVU56" s="308"/>
      <c r="VVV56" s="308"/>
      <c r="VVW56" s="308"/>
      <c r="VVX56" s="308"/>
      <c r="VVY56" s="308"/>
      <c r="VVZ56" s="308"/>
      <c r="VWA56" s="308"/>
      <c r="VWB56" s="308"/>
      <c r="VWC56" s="308"/>
      <c r="VWD56" s="308"/>
      <c r="VWE56" s="308"/>
      <c r="VWF56" s="308"/>
      <c r="VWG56" s="308"/>
      <c r="VWH56" s="308"/>
      <c r="VWI56" s="308"/>
      <c r="VWJ56" s="308"/>
      <c r="VWK56" s="308"/>
      <c r="VWL56" s="308"/>
      <c r="VWM56" s="308"/>
      <c r="VWN56" s="308"/>
      <c r="VWO56" s="308"/>
      <c r="VWP56" s="308"/>
      <c r="VWQ56" s="308"/>
      <c r="VWR56" s="308"/>
      <c r="VWS56" s="308"/>
      <c r="VWT56" s="308"/>
      <c r="VWU56" s="308"/>
      <c r="VWV56" s="308"/>
      <c r="VWW56" s="308"/>
      <c r="VWX56" s="308"/>
      <c r="VWY56" s="308"/>
      <c r="VWZ56" s="308"/>
      <c r="VXA56" s="308"/>
      <c r="VXB56" s="308"/>
      <c r="VXC56" s="308"/>
      <c r="VXD56" s="308"/>
      <c r="VXE56" s="308"/>
      <c r="VXF56" s="308"/>
      <c r="VXG56" s="308"/>
      <c r="VXH56" s="308"/>
      <c r="VXI56" s="308"/>
      <c r="VXJ56" s="308"/>
      <c r="VXK56" s="308"/>
      <c r="VXL56" s="308"/>
      <c r="VXM56" s="308"/>
      <c r="VXN56" s="308"/>
      <c r="VXO56" s="308"/>
      <c r="VXP56" s="308"/>
      <c r="VXQ56" s="308"/>
      <c r="VXR56" s="308"/>
      <c r="VXS56" s="308"/>
      <c r="VXT56" s="308"/>
      <c r="VXU56" s="308"/>
      <c r="VXV56" s="308"/>
      <c r="VXW56" s="308"/>
      <c r="VXX56" s="308"/>
      <c r="VXY56" s="308"/>
      <c r="VXZ56" s="308"/>
      <c r="VYA56" s="308"/>
      <c r="VYB56" s="308"/>
      <c r="VYC56" s="308"/>
      <c r="VYD56" s="308"/>
      <c r="VYE56" s="308"/>
      <c r="VYF56" s="308"/>
      <c r="VYG56" s="308"/>
      <c r="VYH56" s="308"/>
      <c r="VYI56" s="308"/>
      <c r="VYJ56" s="308"/>
      <c r="VYK56" s="308"/>
      <c r="VYL56" s="308"/>
      <c r="VYM56" s="308"/>
      <c r="VYN56" s="308"/>
      <c r="VYO56" s="308"/>
      <c r="VYP56" s="308"/>
      <c r="VYQ56" s="308"/>
      <c r="VYR56" s="308"/>
      <c r="VYS56" s="308"/>
      <c r="VYT56" s="308"/>
      <c r="VYU56" s="308"/>
      <c r="VYV56" s="308"/>
      <c r="VYW56" s="308"/>
      <c r="VYX56" s="308"/>
      <c r="VYY56" s="308"/>
      <c r="VYZ56" s="308"/>
      <c r="VZA56" s="308"/>
      <c r="VZB56" s="308"/>
      <c r="VZC56" s="308"/>
      <c r="VZD56" s="308"/>
      <c r="VZE56" s="308"/>
      <c r="VZF56" s="308"/>
      <c r="VZG56" s="308"/>
      <c r="VZH56" s="308"/>
      <c r="VZI56" s="308"/>
      <c r="VZJ56" s="308"/>
      <c r="VZK56" s="308"/>
      <c r="VZL56" s="308"/>
      <c r="VZM56" s="308"/>
      <c r="VZN56" s="308"/>
      <c r="VZO56" s="308"/>
      <c r="VZP56" s="308"/>
      <c r="VZQ56" s="308"/>
      <c r="VZR56" s="308"/>
      <c r="VZS56" s="308"/>
      <c r="VZT56" s="308"/>
      <c r="VZU56" s="308"/>
      <c r="VZV56" s="308"/>
      <c r="VZW56" s="308"/>
      <c r="VZX56" s="308"/>
      <c r="VZY56" s="308"/>
      <c r="VZZ56" s="308"/>
      <c r="WAA56" s="308"/>
      <c r="WAB56" s="308"/>
      <c r="WAC56" s="308"/>
      <c r="WAD56" s="308"/>
      <c r="WAE56" s="308"/>
      <c r="WAF56" s="308"/>
      <c r="WAG56" s="308"/>
      <c r="WAH56" s="308"/>
      <c r="WAI56" s="308"/>
      <c r="WAJ56" s="308"/>
      <c r="WAK56" s="308"/>
      <c r="WAL56" s="308"/>
      <c r="WAM56" s="308"/>
      <c r="WAN56" s="308"/>
      <c r="WAO56" s="308"/>
      <c r="WAP56" s="308"/>
      <c r="WAQ56" s="308"/>
      <c r="WAR56" s="308"/>
      <c r="WAS56" s="308"/>
      <c r="WAT56" s="308"/>
      <c r="WAU56" s="308"/>
      <c r="WAV56" s="308"/>
      <c r="WAW56" s="308"/>
      <c r="WAX56" s="308"/>
      <c r="WAY56" s="308"/>
      <c r="WAZ56" s="308"/>
      <c r="WBA56" s="308"/>
      <c r="WBB56" s="308"/>
      <c r="WBC56" s="308"/>
      <c r="WBD56" s="308"/>
      <c r="WBE56" s="308"/>
      <c r="WBF56" s="308"/>
      <c r="WBG56" s="308"/>
      <c r="WBH56" s="308"/>
      <c r="WBI56" s="308"/>
      <c r="WBJ56" s="308"/>
      <c r="WBK56" s="308"/>
      <c r="WBL56" s="308"/>
      <c r="WBM56" s="308"/>
      <c r="WBN56" s="308"/>
      <c r="WBO56" s="308"/>
      <c r="WBP56" s="308"/>
      <c r="WBQ56" s="308"/>
      <c r="WBR56" s="308"/>
      <c r="WBS56" s="308"/>
      <c r="WBT56" s="308"/>
      <c r="WBU56" s="308"/>
      <c r="WBV56" s="308"/>
      <c r="WBW56" s="308"/>
      <c r="WBX56" s="308"/>
      <c r="WBY56" s="308"/>
      <c r="WBZ56" s="308"/>
      <c r="WCA56" s="308"/>
      <c r="WCB56" s="308"/>
      <c r="WCC56" s="308"/>
      <c r="WCD56" s="308"/>
      <c r="WCE56" s="308"/>
      <c r="WCF56" s="308"/>
      <c r="WCG56" s="308"/>
      <c r="WCH56" s="308"/>
      <c r="WCI56" s="308"/>
      <c r="WCJ56" s="308"/>
      <c r="WCK56" s="308"/>
      <c r="WCL56" s="308"/>
      <c r="WCM56" s="308"/>
      <c r="WCN56" s="308"/>
      <c r="WCO56" s="308"/>
      <c r="WCP56" s="308"/>
      <c r="WCQ56" s="308"/>
      <c r="WCR56" s="308"/>
      <c r="WCS56" s="308"/>
      <c r="WCT56" s="308"/>
      <c r="WCU56" s="308"/>
      <c r="WCV56" s="308"/>
      <c r="WCW56" s="308"/>
      <c r="WCX56" s="308"/>
      <c r="WCY56" s="308"/>
      <c r="WCZ56" s="308"/>
      <c r="WDA56" s="308"/>
      <c r="WDB56" s="308"/>
      <c r="WDC56" s="308"/>
      <c r="WDD56" s="308"/>
      <c r="WDE56" s="308"/>
      <c r="WDF56" s="308"/>
      <c r="WDG56" s="308"/>
      <c r="WDH56" s="308"/>
      <c r="WDI56" s="308"/>
      <c r="WDJ56" s="308"/>
      <c r="WDK56" s="308"/>
      <c r="WDL56" s="308"/>
      <c r="WDM56" s="308"/>
      <c r="WDN56" s="308"/>
      <c r="WDO56" s="308"/>
      <c r="WDP56" s="308"/>
      <c r="WDQ56" s="308"/>
      <c r="WDR56" s="308"/>
      <c r="WDS56" s="308"/>
      <c r="WDT56" s="308"/>
      <c r="WDU56" s="308"/>
      <c r="WDV56" s="308"/>
      <c r="WDW56" s="308"/>
      <c r="WDX56" s="308"/>
      <c r="WDY56" s="308"/>
      <c r="WDZ56" s="308"/>
      <c r="WEA56" s="308"/>
      <c r="WEB56" s="308"/>
      <c r="WEC56" s="308"/>
      <c r="WED56" s="308"/>
      <c r="WEE56" s="308"/>
      <c r="WEF56" s="308"/>
      <c r="WEG56" s="308"/>
      <c r="WEH56" s="308"/>
      <c r="WEI56" s="308"/>
      <c r="WEJ56" s="308"/>
      <c r="WEK56" s="308"/>
      <c r="WEL56" s="308"/>
      <c r="WEM56" s="308"/>
      <c r="WEN56" s="308"/>
      <c r="WEO56" s="308"/>
      <c r="WEP56" s="308"/>
      <c r="WEQ56" s="308"/>
      <c r="WER56" s="308"/>
      <c r="WES56" s="308"/>
      <c r="WET56" s="308"/>
      <c r="WEU56" s="308"/>
      <c r="WEV56" s="308"/>
      <c r="WEW56" s="308"/>
      <c r="WEX56" s="308"/>
      <c r="WEY56" s="308"/>
      <c r="WEZ56" s="308"/>
      <c r="WFA56" s="308"/>
      <c r="WFB56" s="308"/>
      <c r="WFC56" s="308"/>
      <c r="WFD56" s="308"/>
      <c r="WFE56" s="308"/>
      <c r="WFF56" s="308"/>
      <c r="WFG56" s="308"/>
      <c r="WFH56" s="308"/>
      <c r="WFI56" s="308"/>
      <c r="WFJ56" s="308"/>
      <c r="WFK56" s="308"/>
      <c r="WFL56" s="308"/>
      <c r="WFM56" s="308"/>
      <c r="WFN56" s="308"/>
      <c r="WFO56" s="308"/>
      <c r="WFP56" s="308"/>
      <c r="WFQ56" s="308"/>
      <c r="WFR56" s="308"/>
      <c r="WFS56" s="308"/>
      <c r="WFT56" s="308"/>
      <c r="WFU56" s="308"/>
      <c r="WFV56" s="308"/>
      <c r="WFW56" s="308"/>
      <c r="WFX56" s="308"/>
      <c r="WFY56" s="308"/>
      <c r="WFZ56" s="308"/>
      <c r="WGA56" s="308"/>
      <c r="WGB56" s="308"/>
      <c r="WGC56" s="308"/>
      <c r="WGD56" s="308"/>
      <c r="WGE56" s="308"/>
      <c r="WGF56" s="308"/>
      <c r="WGG56" s="308"/>
      <c r="WGH56" s="308"/>
      <c r="WGI56" s="308"/>
      <c r="WGJ56" s="308"/>
      <c r="WGK56" s="308"/>
      <c r="WGL56" s="308"/>
      <c r="WGM56" s="308"/>
      <c r="WGN56" s="308"/>
      <c r="WGO56" s="308"/>
      <c r="WGP56" s="308"/>
      <c r="WGQ56" s="308"/>
      <c r="WGR56" s="308"/>
      <c r="WGS56" s="308"/>
      <c r="WGT56" s="308"/>
      <c r="WGU56" s="308"/>
      <c r="WGV56" s="308"/>
      <c r="WGW56" s="308"/>
      <c r="WGX56" s="308"/>
      <c r="WGY56" s="308"/>
      <c r="WGZ56" s="308"/>
      <c r="WHA56" s="308"/>
      <c r="WHB56" s="308"/>
      <c r="WHC56" s="308"/>
      <c r="WHD56" s="308"/>
      <c r="WHE56" s="308"/>
      <c r="WHF56" s="308"/>
      <c r="WHG56" s="308"/>
      <c r="WHH56" s="308"/>
      <c r="WHI56" s="308"/>
      <c r="WHJ56" s="308"/>
      <c r="WHK56" s="308"/>
      <c r="WHL56" s="308"/>
      <c r="WHM56" s="308"/>
      <c r="WHN56" s="308"/>
      <c r="WHO56" s="308"/>
      <c r="WHP56" s="308"/>
      <c r="WHQ56" s="308"/>
      <c r="WHR56" s="308"/>
      <c r="WHS56" s="308"/>
      <c r="WHT56" s="308"/>
      <c r="WHU56" s="308"/>
      <c r="WHV56" s="308"/>
      <c r="WHW56" s="308"/>
      <c r="WHX56" s="308"/>
      <c r="WHY56" s="308"/>
      <c r="WHZ56" s="308"/>
      <c r="WIA56" s="308"/>
      <c r="WIB56" s="308"/>
      <c r="WIC56" s="308"/>
      <c r="WID56" s="308"/>
      <c r="WIE56" s="308"/>
      <c r="WIF56" s="308"/>
      <c r="WIG56" s="308"/>
      <c r="WIH56" s="308"/>
      <c r="WII56" s="308"/>
      <c r="WIJ56" s="308"/>
      <c r="WIK56" s="308"/>
      <c r="WIL56" s="308"/>
      <c r="WIM56" s="308"/>
      <c r="WIN56" s="308"/>
      <c r="WIO56" s="308"/>
      <c r="WIP56" s="308"/>
      <c r="WIQ56" s="308"/>
      <c r="WIR56" s="308"/>
      <c r="WIS56" s="308"/>
      <c r="WIT56" s="308"/>
      <c r="WIU56" s="308"/>
      <c r="WIV56" s="308"/>
      <c r="WIW56" s="308"/>
      <c r="WIX56" s="308"/>
      <c r="WIY56" s="308"/>
      <c r="WIZ56" s="308"/>
      <c r="WJA56" s="308"/>
      <c r="WJB56" s="308"/>
      <c r="WJC56" s="308"/>
      <c r="WJD56" s="308"/>
      <c r="WJE56" s="308"/>
      <c r="WJF56" s="308"/>
      <c r="WJG56" s="308"/>
      <c r="WJH56" s="308"/>
      <c r="WJI56" s="308"/>
      <c r="WJJ56" s="308"/>
      <c r="WJK56" s="308"/>
      <c r="WJL56" s="308"/>
      <c r="WJM56" s="308"/>
      <c r="WJN56" s="308"/>
      <c r="WJO56" s="308"/>
      <c r="WJP56" s="308"/>
      <c r="WJQ56" s="308"/>
      <c r="WJR56" s="308"/>
      <c r="WJS56" s="308"/>
      <c r="WJT56" s="308"/>
      <c r="WJU56" s="308"/>
      <c r="WJV56" s="308"/>
      <c r="WJW56" s="308"/>
      <c r="WJX56" s="308"/>
      <c r="WJY56" s="308"/>
      <c r="WJZ56" s="308"/>
      <c r="WKA56" s="308"/>
      <c r="WKB56" s="308"/>
      <c r="WKC56" s="308"/>
      <c r="WKD56" s="308"/>
      <c r="WKE56" s="308"/>
      <c r="WKF56" s="308"/>
      <c r="WKG56" s="308"/>
      <c r="WKH56" s="308"/>
      <c r="WKI56" s="308"/>
      <c r="WKJ56" s="308"/>
      <c r="WKK56" s="308"/>
      <c r="WKL56" s="308"/>
      <c r="WKM56" s="308"/>
      <c r="WKN56" s="308"/>
      <c r="WKO56" s="308"/>
      <c r="WKP56" s="308"/>
      <c r="WKQ56" s="308"/>
      <c r="WKR56" s="308"/>
      <c r="WKS56" s="308"/>
      <c r="WKT56" s="308"/>
      <c r="WKU56" s="308"/>
      <c r="WKV56" s="308"/>
      <c r="WKW56" s="308"/>
      <c r="WKX56" s="308"/>
      <c r="WKY56" s="308"/>
      <c r="WKZ56" s="308"/>
      <c r="WLA56" s="308"/>
      <c r="WLB56" s="308"/>
      <c r="WLC56" s="308"/>
      <c r="WLD56" s="308"/>
      <c r="WLE56" s="308"/>
      <c r="WLF56" s="308"/>
      <c r="WLG56" s="308"/>
      <c r="WLH56" s="308"/>
      <c r="WLI56" s="308"/>
      <c r="WLJ56" s="308"/>
      <c r="WLK56" s="308"/>
      <c r="WLL56" s="308"/>
      <c r="WLM56" s="308"/>
      <c r="WLN56" s="308"/>
      <c r="WLO56" s="308"/>
      <c r="WLP56" s="308"/>
      <c r="WLQ56" s="308"/>
      <c r="WLR56" s="308"/>
      <c r="WLS56" s="308"/>
      <c r="WLT56" s="308"/>
      <c r="WLU56" s="308"/>
      <c r="WLV56" s="308"/>
      <c r="WLW56" s="308"/>
      <c r="WLX56" s="308"/>
      <c r="WLY56" s="308"/>
      <c r="WLZ56" s="308"/>
      <c r="WMA56" s="308"/>
      <c r="WMB56" s="308"/>
      <c r="WMC56" s="308"/>
      <c r="WMD56" s="308"/>
      <c r="WME56" s="308"/>
      <c r="WMF56" s="308"/>
      <c r="WMG56" s="308"/>
      <c r="WMH56" s="308"/>
      <c r="WMI56" s="308"/>
      <c r="WMJ56" s="308"/>
      <c r="WMK56" s="308"/>
      <c r="WML56" s="308"/>
      <c r="WMM56" s="308"/>
      <c r="WMN56" s="308"/>
      <c r="WMO56" s="308"/>
      <c r="WMP56" s="308"/>
      <c r="WMQ56" s="308"/>
      <c r="WMR56" s="308"/>
      <c r="WMS56" s="308"/>
      <c r="WMT56" s="308"/>
      <c r="WMU56" s="308"/>
      <c r="WMV56" s="308"/>
      <c r="WMW56" s="308"/>
      <c r="WMX56" s="308"/>
      <c r="WMY56" s="308"/>
      <c r="WMZ56" s="308"/>
      <c r="WNA56" s="308"/>
      <c r="WNB56" s="308"/>
      <c r="WNC56" s="308"/>
      <c r="WND56" s="308"/>
      <c r="WNE56" s="308"/>
      <c r="WNF56" s="308"/>
      <c r="WNG56" s="308"/>
      <c r="WNH56" s="308"/>
      <c r="WNI56" s="308"/>
      <c r="WNJ56" s="308"/>
      <c r="WNK56" s="308"/>
      <c r="WNL56" s="308"/>
      <c r="WNM56" s="308"/>
      <c r="WNN56" s="308"/>
      <c r="WNO56" s="308"/>
      <c r="WNP56" s="308"/>
      <c r="WNQ56" s="308"/>
      <c r="WNR56" s="308"/>
      <c r="WNS56" s="308"/>
      <c r="WNT56" s="308"/>
      <c r="WNU56" s="308"/>
      <c r="WNV56" s="308"/>
      <c r="WNW56" s="308"/>
      <c r="WNX56" s="308"/>
      <c r="WNY56" s="308"/>
      <c r="WNZ56" s="308"/>
      <c r="WOA56" s="308"/>
      <c r="WOB56" s="308"/>
      <c r="WOC56" s="308"/>
      <c r="WOD56" s="308"/>
      <c r="WOE56" s="308"/>
      <c r="WOF56" s="308"/>
      <c r="WOG56" s="308"/>
      <c r="WOH56" s="308"/>
      <c r="WOI56" s="308"/>
      <c r="WOJ56" s="308"/>
      <c r="WOK56" s="308"/>
      <c r="WOL56" s="308"/>
      <c r="WOM56" s="308"/>
      <c r="WON56" s="308"/>
      <c r="WOO56" s="308"/>
      <c r="WOP56" s="308"/>
      <c r="WOQ56" s="308"/>
      <c r="WOR56" s="308"/>
      <c r="WOS56" s="308"/>
      <c r="WOT56" s="308"/>
      <c r="WOU56" s="308"/>
      <c r="WOV56" s="308"/>
      <c r="WOW56" s="308"/>
      <c r="WOX56" s="308"/>
      <c r="WOY56" s="308"/>
      <c r="WOZ56" s="308"/>
      <c r="WPA56" s="308"/>
      <c r="WPB56" s="308"/>
      <c r="WPC56" s="308"/>
      <c r="WPD56" s="308"/>
      <c r="WPE56" s="308"/>
      <c r="WPF56" s="308"/>
      <c r="WPG56" s="308"/>
      <c r="WPH56" s="308"/>
      <c r="WPI56" s="308"/>
      <c r="WPJ56" s="308"/>
      <c r="WPK56" s="308"/>
      <c r="WPL56" s="308"/>
      <c r="WPM56" s="308"/>
      <c r="WPN56" s="308"/>
      <c r="WPO56" s="308"/>
      <c r="WPP56" s="308"/>
      <c r="WPQ56" s="308"/>
      <c r="WPR56" s="308"/>
      <c r="WPS56" s="308"/>
      <c r="WPT56" s="308"/>
      <c r="WPU56" s="308"/>
      <c r="WPV56" s="308"/>
      <c r="WPW56" s="308"/>
      <c r="WPX56" s="308"/>
      <c r="WPY56" s="308"/>
      <c r="WPZ56" s="308"/>
      <c r="WQA56" s="308"/>
      <c r="WQB56" s="308"/>
      <c r="WQC56" s="308"/>
      <c r="WQD56" s="308"/>
      <c r="WQE56" s="308"/>
      <c r="WQF56" s="308"/>
      <c r="WQG56" s="308"/>
      <c r="WQH56" s="308"/>
      <c r="WQI56" s="308"/>
      <c r="WQJ56" s="308"/>
      <c r="WQK56" s="308"/>
      <c r="WQL56" s="308"/>
      <c r="WQM56" s="308"/>
      <c r="WQN56" s="308"/>
      <c r="WQO56" s="308"/>
      <c r="WQP56" s="308"/>
      <c r="WQQ56" s="308"/>
      <c r="WQR56" s="308"/>
      <c r="WQS56" s="308"/>
      <c r="WQT56" s="308"/>
      <c r="WQU56" s="308"/>
      <c r="WQV56" s="308"/>
      <c r="WQW56" s="308"/>
      <c r="WQX56" s="308"/>
      <c r="WQY56" s="308"/>
      <c r="WQZ56" s="308"/>
      <c r="WRA56" s="308"/>
      <c r="WRB56" s="308"/>
      <c r="WRC56" s="308"/>
      <c r="WRD56" s="308"/>
      <c r="WRE56" s="308"/>
      <c r="WRF56" s="308"/>
      <c r="WRG56" s="308"/>
      <c r="WRH56" s="308"/>
      <c r="WRI56" s="308"/>
      <c r="WRJ56" s="308"/>
      <c r="WRK56" s="308"/>
      <c r="WRL56" s="308"/>
      <c r="WRM56" s="308"/>
      <c r="WRN56" s="308"/>
      <c r="WRO56" s="308"/>
      <c r="WRP56" s="308"/>
      <c r="WRQ56" s="308"/>
      <c r="WRR56" s="308"/>
      <c r="WRS56" s="308"/>
      <c r="WRT56" s="308"/>
      <c r="WRU56" s="308"/>
      <c r="WRV56" s="308"/>
      <c r="WRW56" s="308"/>
      <c r="WRX56" s="308"/>
      <c r="WRY56" s="308"/>
      <c r="WRZ56" s="308"/>
      <c r="WSA56" s="308"/>
      <c r="WSB56" s="308"/>
      <c r="WSC56" s="308"/>
      <c r="WSD56" s="308"/>
      <c r="WSE56" s="308"/>
      <c r="WSF56" s="308"/>
      <c r="WSG56" s="308"/>
      <c r="WSH56" s="308"/>
      <c r="WSI56" s="308"/>
      <c r="WSJ56" s="308"/>
      <c r="WSK56" s="308"/>
      <c r="WSL56" s="308"/>
      <c r="WSM56" s="308"/>
      <c r="WSN56" s="308"/>
      <c r="WSO56" s="308"/>
      <c r="WSP56" s="308"/>
      <c r="WSQ56" s="308"/>
      <c r="WSR56" s="308"/>
      <c r="WSS56" s="308"/>
      <c r="WST56" s="308"/>
      <c r="WSU56" s="308"/>
      <c r="WSV56" s="308"/>
      <c r="WSW56" s="308"/>
      <c r="WSX56" s="308"/>
      <c r="WSY56" s="308"/>
      <c r="WSZ56" s="308"/>
      <c r="WTA56" s="308"/>
      <c r="WTB56" s="308"/>
      <c r="WTC56" s="308"/>
      <c r="WTD56" s="308"/>
      <c r="WTE56" s="308"/>
      <c r="WTF56" s="308"/>
      <c r="WTG56" s="308"/>
      <c r="WTH56" s="308"/>
      <c r="WTI56" s="308"/>
      <c r="WTJ56" s="308"/>
      <c r="WTK56" s="308"/>
      <c r="WTL56" s="308"/>
      <c r="WTM56" s="308"/>
      <c r="WTN56" s="308"/>
      <c r="WTO56" s="308"/>
      <c r="WTP56" s="308"/>
      <c r="WTQ56" s="308"/>
      <c r="WTR56" s="308"/>
      <c r="WTS56" s="308"/>
      <c r="WTT56" s="308"/>
      <c r="WTU56" s="308"/>
      <c r="WTV56" s="308"/>
      <c r="WTW56" s="308"/>
      <c r="WTX56" s="308"/>
      <c r="WTY56" s="308"/>
      <c r="WTZ56" s="308"/>
      <c r="WUA56" s="308"/>
      <c r="WUB56" s="308"/>
      <c r="WUC56" s="308"/>
      <c r="WUD56" s="308"/>
      <c r="WUE56" s="308"/>
      <c r="WUF56" s="308"/>
      <c r="WUG56" s="308"/>
      <c r="WUH56" s="308"/>
      <c r="WUI56" s="308"/>
      <c r="WUJ56" s="308"/>
      <c r="WUK56" s="308"/>
      <c r="WUL56" s="308"/>
      <c r="WUM56" s="308"/>
      <c r="WUN56" s="308"/>
      <c r="WUO56" s="308"/>
      <c r="WUP56" s="308"/>
      <c r="WUQ56" s="308"/>
      <c r="WUR56" s="308"/>
      <c r="WUS56" s="308"/>
      <c r="WUT56" s="308"/>
      <c r="WUU56" s="308"/>
      <c r="WUV56" s="308"/>
      <c r="WUW56" s="308"/>
      <c r="WUX56" s="308"/>
      <c r="WUY56" s="308"/>
      <c r="WUZ56" s="308"/>
      <c r="WVA56" s="308"/>
      <c r="WVB56" s="308"/>
      <c r="WVC56" s="308"/>
      <c r="WVD56" s="308"/>
      <c r="WVE56" s="308"/>
      <c r="WVF56" s="308"/>
      <c r="WVG56" s="308"/>
      <c r="WVH56" s="308"/>
      <c r="WVI56" s="308"/>
      <c r="WVJ56" s="308"/>
      <c r="WVK56" s="308"/>
      <c r="WVL56" s="308"/>
      <c r="WVM56" s="308"/>
      <c r="WVN56" s="308"/>
      <c r="WVO56" s="308"/>
      <c r="WVP56" s="308"/>
      <c r="WVQ56" s="308"/>
      <c r="WVR56" s="308"/>
      <c r="WVS56" s="308"/>
      <c r="WVT56" s="308"/>
      <c r="WVU56" s="308"/>
      <c r="WVV56" s="308"/>
      <c r="WVW56" s="308"/>
      <c r="WVX56" s="308"/>
      <c r="WVY56" s="308"/>
    </row>
    <row r="57" spans="2:16145" s="357" customFormat="1" ht="12" customHeight="1" x14ac:dyDescent="0.25">
      <c r="B57" s="308"/>
      <c r="C57" s="308"/>
      <c r="D57" s="308"/>
      <c r="E57" s="308"/>
      <c r="F57" s="308"/>
      <c r="G57" s="308"/>
      <c r="H57" s="308"/>
      <c r="I57" s="308"/>
      <c r="J57" s="308"/>
      <c r="K57" s="308"/>
      <c r="L57" s="308"/>
      <c r="M57" s="308"/>
      <c r="N57" s="308"/>
      <c r="O57" s="308"/>
      <c r="P57" s="308"/>
      <c r="Q57" s="308"/>
      <c r="R57" s="308"/>
      <c r="S57" s="308"/>
      <c r="T57" s="308"/>
      <c r="U57" s="308"/>
      <c r="V57" s="308"/>
      <c r="W57" s="308"/>
      <c r="X57" s="308"/>
      <c r="Y57" s="308"/>
      <c r="Z57" s="308"/>
      <c r="AA57" s="308"/>
      <c r="AB57" s="308"/>
      <c r="AC57" s="308"/>
      <c r="AD57" s="308"/>
      <c r="AE57" s="308"/>
      <c r="AF57" s="308"/>
      <c r="AG57" s="308"/>
      <c r="AH57" s="308"/>
      <c r="AI57" s="308"/>
      <c r="AJ57" s="308"/>
      <c r="AK57" s="308"/>
      <c r="AL57" s="308"/>
      <c r="AM57" s="308"/>
      <c r="AN57" s="308"/>
      <c r="AO57" s="308"/>
      <c r="AP57" s="308"/>
      <c r="AQ57" s="308"/>
      <c r="AR57" s="308"/>
      <c r="AS57" s="308"/>
      <c r="AT57" s="308"/>
      <c r="AU57" s="308"/>
      <c r="AV57" s="308"/>
      <c r="AW57" s="308"/>
      <c r="AX57" s="308"/>
      <c r="AY57" s="308"/>
      <c r="AZ57" s="308"/>
      <c r="BA57" s="308"/>
      <c r="BB57" s="308"/>
      <c r="BC57" s="308"/>
      <c r="BD57" s="308"/>
      <c r="BE57" s="308"/>
      <c r="BF57" s="308"/>
      <c r="BG57" s="308"/>
      <c r="BH57" s="308"/>
      <c r="BI57" s="308"/>
      <c r="BJ57" s="308"/>
      <c r="BK57" s="308"/>
      <c r="BL57" s="308"/>
      <c r="BM57" s="308"/>
      <c r="BN57" s="308"/>
      <c r="BO57" s="308"/>
      <c r="BP57" s="308"/>
      <c r="BQ57" s="308"/>
      <c r="BR57" s="308"/>
      <c r="BS57" s="308"/>
      <c r="BT57" s="308"/>
      <c r="BU57" s="308"/>
      <c r="BV57" s="308"/>
      <c r="BW57" s="308"/>
      <c r="BX57" s="308"/>
      <c r="BY57" s="308"/>
      <c r="BZ57" s="308"/>
      <c r="CA57" s="308"/>
      <c r="CB57" s="308"/>
      <c r="CC57" s="308"/>
      <c r="CD57" s="308"/>
      <c r="CE57" s="308"/>
      <c r="CF57" s="308"/>
      <c r="CG57" s="308"/>
      <c r="CH57" s="308"/>
      <c r="CI57" s="308"/>
      <c r="CJ57" s="308"/>
      <c r="CK57" s="308"/>
      <c r="CL57" s="308"/>
      <c r="CM57" s="308"/>
      <c r="CN57" s="308"/>
      <c r="CO57" s="308"/>
      <c r="CP57" s="308"/>
      <c r="CQ57" s="308"/>
      <c r="CR57" s="308"/>
      <c r="CS57" s="308"/>
      <c r="CT57" s="308"/>
      <c r="CU57" s="308"/>
      <c r="CV57" s="308"/>
      <c r="CW57" s="308"/>
      <c r="CX57" s="308"/>
      <c r="CY57" s="308"/>
      <c r="CZ57" s="308"/>
      <c r="DA57" s="308"/>
      <c r="DB57" s="308"/>
      <c r="DC57" s="308"/>
      <c r="DD57" s="308"/>
      <c r="DE57" s="308"/>
      <c r="DF57" s="308"/>
      <c r="DG57" s="308"/>
      <c r="DH57" s="308"/>
      <c r="DI57" s="308"/>
      <c r="DJ57" s="308"/>
      <c r="DK57" s="308"/>
      <c r="DL57" s="308"/>
      <c r="DM57" s="308"/>
      <c r="DN57" s="308"/>
      <c r="DO57" s="308"/>
      <c r="DP57" s="308"/>
      <c r="DQ57" s="308"/>
      <c r="DR57" s="308"/>
      <c r="DS57" s="308"/>
      <c r="DT57" s="308"/>
      <c r="DU57" s="308"/>
      <c r="DV57" s="308"/>
      <c r="DW57" s="308"/>
      <c r="DX57" s="308"/>
      <c r="DY57" s="308"/>
      <c r="DZ57" s="308"/>
      <c r="EA57" s="308"/>
      <c r="EB57" s="308"/>
      <c r="EC57" s="308"/>
      <c r="ED57" s="308"/>
      <c r="EE57" s="308"/>
      <c r="EF57" s="308"/>
      <c r="EG57" s="308"/>
      <c r="EH57" s="308"/>
      <c r="EI57" s="308"/>
      <c r="EJ57" s="308"/>
      <c r="EK57" s="308"/>
      <c r="EL57" s="308"/>
      <c r="EM57" s="308"/>
      <c r="EN57" s="308"/>
      <c r="EO57" s="308"/>
      <c r="EP57" s="308"/>
      <c r="EQ57" s="308"/>
      <c r="ER57" s="308"/>
      <c r="ES57" s="308"/>
      <c r="ET57" s="308"/>
      <c r="EU57" s="308"/>
      <c r="EV57" s="308"/>
      <c r="EW57" s="308"/>
      <c r="EX57" s="308"/>
      <c r="EY57" s="308"/>
      <c r="EZ57" s="308"/>
      <c r="FA57" s="308"/>
      <c r="FB57" s="308"/>
      <c r="FC57" s="308"/>
      <c r="FD57" s="308"/>
      <c r="FE57" s="308"/>
      <c r="FF57" s="308"/>
      <c r="FG57" s="308"/>
      <c r="FH57" s="308"/>
      <c r="FI57" s="308"/>
      <c r="FJ57" s="308"/>
      <c r="FK57" s="308"/>
      <c r="FL57" s="308"/>
      <c r="FM57" s="308"/>
      <c r="FN57" s="308"/>
      <c r="FO57" s="308"/>
      <c r="FP57" s="308"/>
      <c r="FQ57" s="308"/>
      <c r="FR57" s="308"/>
      <c r="FS57" s="308"/>
      <c r="FT57" s="308"/>
      <c r="FU57" s="308"/>
      <c r="FV57" s="308"/>
      <c r="FW57" s="308"/>
      <c r="FX57" s="308"/>
      <c r="FY57" s="308"/>
      <c r="FZ57" s="308"/>
      <c r="GA57" s="308"/>
      <c r="GB57" s="308"/>
      <c r="GC57" s="308"/>
      <c r="GD57" s="308"/>
      <c r="GE57" s="308"/>
      <c r="GF57" s="308"/>
      <c r="GG57" s="308"/>
      <c r="GH57" s="308"/>
      <c r="GI57" s="308"/>
      <c r="GJ57" s="308"/>
      <c r="GK57" s="308"/>
      <c r="GL57" s="308"/>
      <c r="GM57" s="308"/>
      <c r="GN57" s="308"/>
      <c r="GO57" s="308"/>
      <c r="GP57" s="308"/>
      <c r="GQ57" s="308"/>
      <c r="GR57" s="308"/>
      <c r="GS57" s="308"/>
      <c r="GT57" s="308"/>
      <c r="GU57" s="308"/>
      <c r="GV57" s="308"/>
      <c r="GW57" s="308"/>
      <c r="GX57" s="308"/>
      <c r="GY57" s="308"/>
      <c r="GZ57" s="308"/>
      <c r="HA57" s="308"/>
      <c r="HB57" s="308"/>
      <c r="HC57" s="308"/>
      <c r="HD57" s="308"/>
      <c r="HE57" s="308"/>
      <c r="HF57" s="308"/>
      <c r="HG57" s="308"/>
      <c r="HH57" s="308"/>
      <c r="HI57" s="308"/>
      <c r="HJ57" s="308"/>
      <c r="HK57" s="308"/>
      <c r="HL57" s="308"/>
      <c r="HM57" s="308"/>
      <c r="HN57" s="308"/>
      <c r="HO57" s="308"/>
      <c r="HP57" s="308"/>
      <c r="HQ57" s="308"/>
      <c r="HR57" s="308"/>
      <c r="HS57" s="308"/>
      <c r="HT57" s="308"/>
      <c r="HU57" s="308"/>
      <c r="HV57" s="308"/>
      <c r="HW57" s="308"/>
      <c r="HX57" s="308"/>
      <c r="HY57" s="308"/>
      <c r="HZ57" s="308"/>
      <c r="IA57" s="308"/>
      <c r="IB57" s="308"/>
      <c r="IC57" s="308"/>
      <c r="ID57" s="308"/>
      <c r="IE57" s="308"/>
      <c r="IF57" s="308"/>
      <c r="IG57" s="308"/>
      <c r="IH57" s="308"/>
      <c r="II57" s="308"/>
      <c r="IJ57" s="308"/>
      <c r="IK57" s="308"/>
      <c r="IL57" s="308"/>
      <c r="IM57" s="308"/>
      <c r="IN57" s="308"/>
      <c r="IO57" s="308"/>
      <c r="IP57" s="308"/>
      <c r="IQ57" s="308"/>
      <c r="IR57" s="308"/>
      <c r="IS57" s="308"/>
      <c r="IT57" s="308"/>
      <c r="IU57" s="308"/>
      <c r="IV57" s="308"/>
      <c r="IW57" s="308"/>
      <c r="IX57" s="308"/>
      <c r="IY57" s="308"/>
      <c r="IZ57" s="308"/>
      <c r="JA57" s="308"/>
      <c r="JB57" s="308"/>
      <c r="JC57" s="308"/>
      <c r="JD57" s="308"/>
      <c r="JE57" s="308"/>
      <c r="JF57" s="308"/>
      <c r="JG57" s="308"/>
      <c r="JH57" s="308"/>
      <c r="JI57" s="308"/>
      <c r="JJ57" s="308"/>
      <c r="JK57" s="308"/>
      <c r="JL57" s="308"/>
      <c r="JM57" s="308"/>
      <c r="JN57" s="308"/>
      <c r="JO57" s="308"/>
      <c r="JP57" s="308"/>
      <c r="JQ57" s="308"/>
      <c r="JR57" s="308"/>
      <c r="JS57" s="308"/>
      <c r="JT57" s="308"/>
      <c r="JU57" s="308"/>
      <c r="JV57" s="308"/>
      <c r="JW57" s="308"/>
      <c r="JX57" s="308"/>
      <c r="JY57" s="308"/>
      <c r="JZ57" s="308"/>
      <c r="KA57" s="308"/>
      <c r="KB57" s="308"/>
      <c r="KC57" s="308"/>
      <c r="KD57" s="308"/>
      <c r="KE57" s="308"/>
      <c r="KF57" s="308"/>
      <c r="KG57" s="308"/>
      <c r="KH57" s="308"/>
      <c r="KI57" s="308"/>
      <c r="KJ57" s="308"/>
      <c r="KK57" s="308"/>
      <c r="KL57" s="308"/>
      <c r="KM57" s="308"/>
      <c r="KN57" s="308"/>
      <c r="KO57" s="308"/>
      <c r="KP57" s="308"/>
      <c r="KQ57" s="308"/>
      <c r="KR57" s="308"/>
      <c r="KS57" s="308"/>
      <c r="KT57" s="308"/>
      <c r="KU57" s="308"/>
      <c r="KV57" s="308"/>
      <c r="KW57" s="308"/>
      <c r="KX57" s="308"/>
      <c r="KY57" s="308"/>
      <c r="KZ57" s="308"/>
      <c r="LA57" s="308"/>
      <c r="LB57" s="308"/>
      <c r="LC57" s="308"/>
      <c r="LD57" s="308"/>
      <c r="LE57" s="308"/>
      <c r="LF57" s="308"/>
      <c r="LG57" s="308"/>
      <c r="LH57" s="308"/>
      <c r="LI57" s="308"/>
      <c r="LJ57" s="308"/>
      <c r="LK57" s="308"/>
      <c r="LL57" s="308"/>
      <c r="LM57" s="308"/>
      <c r="LN57" s="308"/>
      <c r="LO57" s="308"/>
      <c r="LP57" s="308"/>
      <c r="LQ57" s="308"/>
      <c r="LR57" s="308"/>
      <c r="LS57" s="308"/>
      <c r="LT57" s="308"/>
      <c r="LU57" s="308"/>
      <c r="LV57" s="308"/>
      <c r="LW57" s="308"/>
      <c r="LX57" s="308"/>
      <c r="LY57" s="308"/>
      <c r="LZ57" s="308"/>
      <c r="MA57" s="308"/>
      <c r="MB57" s="308"/>
      <c r="MC57" s="308"/>
      <c r="MD57" s="308"/>
      <c r="ME57" s="308"/>
      <c r="MF57" s="308"/>
      <c r="MG57" s="308"/>
      <c r="MH57" s="308"/>
      <c r="MI57" s="308"/>
      <c r="MJ57" s="308"/>
      <c r="MK57" s="308"/>
      <c r="ML57" s="308"/>
      <c r="MM57" s="308"/>
      <c r="MN57" s="308"/>
      <c r="MO57" s="308"/>
      <c r="MP57" s="308"/>
      <c r="MQ57" s="308"/>
      <c r="MR57" s="308"/>
      <c r="MS57" s="308"/>
      <c r="MT57" s="308"/>
      <c r="MU57" s="308"/>
      <c r="MV57" s="308"/>
      <c r="MW57" s="308"/>
      <c r="MX57" s="308"/>
      <c r="MY57" s="308"/>
      <c r="MZ57" s="308"/>
      <c r="NA57" s="308"/>
      <c r="NB57" s="308"/>
      <c r="NC57" s="308"/>
      <c r="ND57" s="308"/>
      <c r="NE57" s="308"/>
      <c r="NF57" s="308"/>
      <c r="NG57" s="308"/>
      <c r="NH57" s="308"/>
      <c r="NI57" s="308"/>
      <c r="NJ57" s="308"/>
      <c r="NK57" s="308"/>
      <c r="NL57" s="308"/>
      <c r="NM57" s="308"/>
      <c r="NN57" s="308"/>
      <c r="NO57" s="308"/>
      <c r="NP57" s="308"/>
      <c r="NQ57" s="308"/>
      <c r="NR57" s="308"/>
      <c r="NS57" s="308"/>
      <c r="NT57" s="308"/>
      <c r="NU57" s="308"/>
      <c r="NV57" s="308"/>
      <c r="NW57" s="308"/>
      <c r="NX57" s="308"/>
      <c r="NY57" s="308"/>
      <c r="NZ57" s="308"/>
      <c r="OA57" s="308"/>
      <c r="OB57" s="308"/>
      <c r="OC57" s="308"/>
      <c r="OD57" s="308"/>
      <c r="OE57" s="308"/>
      <c r="OF57" s="308"/>
      <c r="OG57" s="308"/>
      <c r="OH57" s="308"/>
      <c r="OI57" s="308"/>
      <c r="OJ57" s="308"/>
      <c r="OK57" s="308"/>
      <c r="OL57" s="308"/>
      <c r="OM57" s="308"/>
      <c r="ON57" s="308"/>
      <c r="OO57" s="308"/>
      <c r="OP57" s="308"/>
      <c r="OQ57" s="308"/>
      <c r="OR57" s="308"/>
      <c r="OS57" s="308"/>
      <c r="OT57" s="308"/>
      <c r="OU57" s="308"/>
      <c r="OV57" s="308"/>
      <c r="OW57" s="308"/>
      <c r="OX57" s="308"/>
      <c r="OY57" s="308"/>
      <c r="OZ57" s="308"/>
      <c r="PA57" s="308"/>
      <c r="PB57" s="308"/>
      <c r="PC57" s="308"/>
      <c r="PD57" s="308"/>
      <c r="PE57" s="308"/>
      <c r="PF57" s="308"/>
      <c r="PG57" s="308"/>
      <c r="PH57" s="308"/>
      <c r="PI57" s="308"/>
      <c r="PJ57" s="308"/>
      <c r="PK57" s="308"/>
      <c r="PL57" s="308"/>
      <c r="PM57" s="308"/>
      <c r="PN57" s="308"/>
      <c r="PO57" s="308"/>
      <c r="PP57" s="308"/>
      <c r="PQ57" s="308"/>
      <c r="PR57" s="308"/>
      <c r="PS57" s="308"/>
      <c r="PT57" s="308"/>
      <c r="PU57" s="308"/>
      <c r="PV57" s="308"/>
      <c r="PW57" s="308"/>
      <c r="PX57" s="308"/>
      <c r="PY57" s="308"/>
      <c r="PZ57" s="308"/>
      <c r="QA57" s="308"/>
      <c r="QB57" s="308"/>
      <c r="QC57" s="308"/>
      <c r="QD57" s="308"/>
      <c r="QE57" s="308"/>
      <c r="QF57" s="308"/>
      <c r="QG57" s="308"/>
      <c r="QH57" s="308"/>
      <c r="QI57" s="308"/>
      <c r="QJ57" s="308"/>
      <c r="QK57" s="308"/>
      <c r="QL57" s="308"/>
      <c r="QM57" s="308"/>
      <c r="QN57" s="308"/>
      <c r="QO57" s="308"/>
      <c r="QP57" s="308"/>
      <c r="QQ57" s="308"/>
      <c r="QR57" s="308"/>
      <c r="QS57" s="308"/>
      <c r="QT57" s="308"/>
      <c r="QU57" s="308"/>
      <c r="QV57" s="308"/>
      <c r="QW57" s="308"/>
      <c r="QX57" s="308"/>
      <c r="QY57" s="308"/>
      <c r="QZ57" s="308"/>
      <c r="RA57" s="308"/>
      <c r="RB57" s="308"/>
      <c r="RC57" s="308"/>
      <c r="RD57" s="308"/>
      <c r="RE57" s="308"/>
      <c r="RF57" s="308"/>
      <c r="RG57" s="308"/>
      <c r="RH57" s="308"/>
      <c r="RI57" s="308"/>
      <c r="RJ57" s="308"/>
      <c r="RK57" s="308"/>
      <c r="RL57" s="308"/>
      <c r="RM57" s="308"/>
      <c r="RN57" s="308"/>
      <c r="RO57" s="308"/>
      <c r="RP57" s="308"/>
      <c r="RQ57" s="308"/>
      <c r="RR57" s="308"/>
      <c r="RS57" s="308"/>
      <c r="RT57" s="308"/>
      <c r="RU57" s="308"/>
      <c r="RV57" s="308"/>
      <c r="RW57" s="308"/>
      <c r="RX57" s="308"/>
      <c r="RY57" s="308"/>
      <c r="RZ57" s="308"/>
      <c r="SA57" s="308"/>
      <c r="SB57" s="308"/>
      <c r="SC57" s="308"/>
      <c r="SD57" s="308"/>
      <c r="SE57" s="308"/>
      <c r="SF57" s="308"/>
      <c r="SG57" s="308"/>
      <c r="SH57" s="308"/>
      <c r="SI57" s="308"/>
      <c r="SJ57" s="308"/>
      <c r="SK57" s="308"/>
      <c r="SL57" s="308"/>
      <c r="SM57" s="308"/>
      <c r="SN57" s="308"/>
      <c r="SO57" s="308"/>
      <c r="SP57" s="308"/>
      <c r="SQ57" s="308"/>
      <c r="SR57" s="308"/>
      <c r="SS57" s="308"/>
      <c r="ST57" s="308"/>
      <c r="SU57" s="308"/>
      <c r="SV57" s="308"/>
      <c r="SW57" s="308"/>
      <c r="SX57" s="308"/>
      <c r="SY57" s="308"/>
      <c r="SZ57" s="308"/>
      <c r="TA57" s="308"/>
      <c r="TB57" s="308"/>
      <c r="TC57" s="308"/>
      <c r="TD57" s="308"/>
      <c r="TE57" s="308"/>
      <c r="TF57" s="308"/>
      <c r="TG57" s="308"/>
      <c r="TH57" s="308"/>
      <c r="TI57" s="308"/>
      <c r="TJ57" s="308"/>
      <c r="TK57" s="308"/>
      <c r="TL57" s="308"/>
      <c r="TM57" s="308"/>
      <c r="TN57" s="308"/>
      <c r="TO57" s="308"/>
      <c r="TP57" s="308"/>
      <c r="TQ57" s="308"/>
      <c r="TR57" s="308"/>
      <c r="TS57" s="308"/>
      <c r="TT57" s="308"/>
      <c r="TU57" s="308"/>
      <c r="TV57" s="308"/>
      <c r="TW57" s="308"/>
      <c r="TX57" s="308"/>
      <c r="TY57" s="308"/>
      <c r="TZ57" s="308"/>
      <c r="UA57" s="308"/>
      <c r="UB57" s="308"/>
      <c r="UC57" s="308"/>
      <c r="UD57" s="308"/>
      <c r="UE57" s="308"/>
      <c r="UF57" s="308"/>
      <c r="UG57" s="308"/>
      <c r="UH57" s="308"/>
      <c r="UI57" s="308"/>
      <c r="UJ57" s="308"/>
      <c r="UK57" s="308"/>
      <c r="UL57" s="308"/>
      <c r="UM57" s="308"/>
      <c r="UN57" s="308"/>
      <c r="UO57" s="308"/>
      <c r="UP57" s="308"/>
      <c r="UQ57" s="308"/>
      <c r="UR57" s="308"/>
      <c r="US57" s="308"/>
      <c r="UT57" s="308"/>
      <c r="UU57" s="308"/>
      <c r="UV57" s="308"/>
      <c r="UW57" s="308"/>
      <c r="UX57" s="308"/>
      <c r="UY57" s="308"/>
      <c r="UZ57" s="308"/>
      <c r="VA57" s="308"/>
      <c r="VB57" s="308"/>
      <c r="VC57" s="308"/>
      <c r="VD57" s="308"/>
      <c r="VE57" s="308"/>
      <c r="VF57" s="308"/>
      <c r="VG57" s="308"/>
      <c r="VH57" s="308"/>
      <c r="VI57" s="308"/>
      <c r="VJ57" s="308"/>
      <c r="VK57" s="308"/>
      <c r="VL57" s="308"/>
      <c r="VM57" s="308"/>
      <c r="VN57" s="308"/>
      <c r="VO57" s="308"/>
      <c r="VP57" s="308"/>
      <c r="VQ57" s="308"/>
      <c r="VR57" s="308"/>
      <c r="VS57" s="308"/>
      <c r="VT57" s="308"/>
      <c r="VU57" s="308"/>
      <c r="VV57" s="308"/>
      <c r="VW57" s="308"/>
      <c r="VX57" s="308"/>
      <c r="VY57" s="308"/>
      <c r="VZ57" s="308"/>
      <c r="WA57" s="308"/>
      <c r="WB57" s="308"/>
      <c r="WC57" s="308"/>
      <c r="WD57" s="308"/>
      <c r="WE57" s="308"/>
      <c r="WF57" s="308"/>
      <c r="WG57" s="308"/>
      <c r="WH57" s="308"/>
      <c r="WI57" s="308"/>
      <c r="WJ57" s="308"/>
      <c r="WK57" s="308"/>
      <c r="WL57" s="308"/>
      <c r="WM57" s="308"/>
      <c r="WN57" s="308"/>
      <c r="WO57" s="308"/>
      <c r="WP57" s="308"/>
      <c r="WQ57" s="308"/>
      <c r="WR57" s="308"/>
      <c r="WS57" s="308"/>
      <c r="WT57" s="308"/>
      <c r="WU57" s="308"/>
      <c r="WV57" s="308"/>
      <c r="WW57" s="308"/>
      <c r="WX57" s="308"/>
      <c r="WY57" s="308"/>
      <c r="WZ57" s="308"/>
      <c r="XA57" s="308"/>
      <c r="XB57" s="308"/>
      <c r="XC57" s="308"/>
      <c r="XD57" s="308"/>
      <c r="XE57" s="308"/>
      <c r="XF57" s="308"/>
      <c r="XG57" s="308"/>
      <c r="XH57" s="308"/>
      <c r="XI57" s="308"/>
      <c r="XJ57" s="308"/>
      <c r="XK57" s="308"/>
      <c r="XL57" s="308"/>
      <c r="XM57" s="308"/>
      <c r="XN57" s="308"/>
      <c r="XO57" s="308"/>
      <c r="XP57" s="308"/>
      <c r="XQ57" s="308"/>
      <c r="XR57" s="308"/>
      <c r="XS57" s="308"/>
      <c r="XT57" s="308"/>
      <c r="XU57" s="308"/>
      <c r="XV57" s="308"/>
      <c r="XW57" s="308"/>
      <c r="XX57" s="308"/>
      <c r="XY57" s="308"/>
      <c r="XZ57" s="308"/>
      <c r="YA57" s="308"/>
      <c r="YB57" s="308"/>
      <c r="YC57" s="308"/>
      <c r="YD57" s="308"/>
      <c r="YE57" s="308"/>
      <c r="YF57" s="308"/>
      <c r="YG57" s="308"/>
      <c r="YH57" s="308"/>
      <c r="YI57" s="308"/>
      <c r="YJ57" s="308"/>
      <c r="YK57" s="308"/>
      <c r="YL57" s="308"/>
      <c r="YM57" s="308"/>
      <c r="YN57" s="308"/>
      <c r="YO57" s="308"/>
      <c r="YP57" s="308"/>
      <c r="YQ57" s="308"/>
      <c r="YR57" s="308"/>
      <c r="YS57" s="308"/>
      <c r="YT57" s="308"/>
      <c r="YU57" s="308"/>
      <c r="YV57" s="308"/>
      <c r="YW57" s="308"/>
      <c r="YX57" s="308"/>
      <c r="YY57" s="308"/>
      <c r="YZ57" s="308"/>
      <c r="ZA57" s="308"/>
      <c r="ZB57" s="308"/>
      <c r="ZC57" s="308"/>
      <c r="ZD57" s="308"/>
      <c r="ZE57" s="308"/>
      <c r="ZF57" s="308"/>
      <c r="ZG57" s="308"/>
      <c r="ZH57" s="308"/>
      <c r="ZI57" s="308"/>
      <c r="ZJ57" s="308"/>
      <c r="ZK57" s="308"/>
      <c r="ZL57" s="308"/>
      <c r="ZM57" s="308"/>
      <c r="ZN57" s="308"/>
      <c r="ZO57" s="308"/>
      <c r="ZP57" s="308"/>
      <c r="ZQ57" s="308"/>
      <c r="ZR57" s="308"/>
      <c r="ZS57" s="308"/>
      <c r="ZT57" s="308"/>
      <c r="ZU57" s="308"/>
      <c r="ZV57" s="308"/>
      <c r="ZW57" s="308"/>
      <c r="ZX57" s="308"/>
      <c r="ZY57" s="308"/>
      <c r="ZZ57" s="308"/>
      <c r="AAA57" s="308"/>
      <c r="AAB57" s="308"/>
      <c r="AAC57" s="308"/>
      <c r="AAD57" s="308"/>
      <c r="AAE57" s="308"/>
      <c r="AAF57" s="308"/>
      <c r="AAG57" s="308"/>
      <c r="AAH57" s="308"/>
      <c r="AAI57" s="308"/>
      <c r="AAJ57" s="308"/>
      <c r="AAK57" s="308"/>
      <c r="AAL57" s="308"/>
      <c r="AAM57" s="308"/>
      <c r="AAN57" s="308"/>
      <c r="AAO57" s="308"/>
      <c r="AAP57" s="308"/>
      <c r="AAQ57" s="308"/>
      <c r="AAR57" s="308"/>
      <c r="AAS57" s="308"/>
      <c r="AAT57" s="308"/>
      <c r="AAU57" s="308"/>
      <c r="AAV57" s="308"/>
      <c r="AAW57" s="308"/>
      <c r="AAX57" s="308"/>
      <c r="AAY57" s="308"/>
      <c r="AAZ57" s="308"/>
      <c r="ABA57" s="308"/>
      <c r="ABB57" s="308"/>
      <c r="ABC57" s="308"/>
      <c r="ABD57" s="308"/>
      <c r="ABE57" s="308"/>
      <c r="ABF57" s="308"/>
      <c r="ABG57" s="308"/>
      <c r="ABH57" s="308"/>
      <c r="ABI57" s="308"/>
      <c r="ABJ57" s="308"/>
      <c r="ABK57" s="308"/>
      <c r="ABL57" s="308"/>
      <c r="ABM57" s="308"/>
      <c r="ABN57" s="308"/>
      <c r="ABO57" s="308"/>
      <c r="ABP57" s="308"/>
      <c r="ABQ57" s="308"/>
      <c r="ABR57" s="308"/>
      <c r="ABS57" s="308"/>
      <c r="ABT57" s="308"/>
      <c r="ABU57" s="308"/>
      <c r="ABV57" s="308"/>
      <c r="ABW57" s="308"/>
      <c r="ABX57" s="308"/>
      <c r="ABY57" s="308"/>
      <c r="ABZ57" s="308"/>
      <c r="ACA57" s="308"/>
      <c r="ACB57" s="308"/>
      <c r="ACC57" s="308"/>
      <c r="ACD57" s="308"/>
      <c r="ACE57" s="308"/>
      <c r="ACF57" s="308"/>
      <c r="ACG57" s="308"/>
      <c r="ACH57" s="308"/>
      <c r="ACI57" s="308"/>
      <c r="ACJ57" s="308"/>
      <c r="ACK57" s="308"/>
      <c r="ACL57" s="308"/>
      <c r="ACM57" s="308"/>
      <c r="ACN57" s="308"/>
      <c r="ACO57" s="308"/>
      <c r="ACP57" s="308"/>
      <c r="ACQ57" s="308"/>
      <c r="ACR57" s="308"/>
      <c r="ACS57" s="308"/>
      <c r="ACT57" s="308"/>
      <c r="ACU57" s="308"/>
      <c r="ACV57" s="308"/>
      <c r="ACW57" s="308"/>
      <c r="ACX57" s="308"/>
      <c r="ACY57" s="308"/>
      <c r="ACZ57" s="308"/>
      <c r="ADA57" s="308"/>
      <c r="ADB57" s="308"/>
      <c r="ADC57" s="308"/>
      <c r="ADD57" s="308"/>
      <c r="ADE57" s="308"/>
      <c r="ADF57" s="308"/>
      <c r="ADG57" s="308"/>
      <c r="ADH57" s="308"/>
      <c r="ADI57" s="308"/>
      <c r="ADJ57" s="308"/>
      <c r="ADK57" s="308"/>
      <c r="ADL57" s="308"/>
      <c r="ADM57" s="308"/>
      <c r="ADN57" s="308"/>
      <c r="ADO57" s="308"/>
      <c r="ADP57" s="308"/>
      <c r="ADQ57" s="308"/>
      <c r="ADR57" s="308"/>
      <c r="ADS57" s="308"/>
      <c r="ADT57" s="308"/>
      <c r="ADU57" s="308"/>
      <c r="ADV57" s="308"/>
      <c r="ADW57" s="308"/>
      <c r="ADX57" s="308"/>
      <c r="ADY57" s="308"/>
      <c r="ADZ57" s="308"/>
      <c r="AEA57" s="308"/>
      <c r="AEB57" s="308"/>
      <c r="AEC57" s="308"/>
      <c r="AED57" s="308"/>
      <c r="AEE57" s="308"/>
      <c r="AEF57" s="308"/>
      <c r="AEG57" s="308"/>
      <c r="AEH57" s="308"/>
      <c r="AEI57" s="308"/>
      <c r="AEJ57" s="308"/>
      <c r="AEK57" s="308"/>
      <c r="AEL57" s="308"/>
      <c r="AEM57" s="308"/>
      <c r="AEN57" s="308"/>
      <c r="AEO57" s="308"/>
      <c r="AEP57" s="308"/>
      <c r="AEQ57" s="308"/>
      <c r="AER57" s="308"/>
      <c r="AES57" s="308"/>
      <c r="AET57" s="308"/>
      <c r="AEU57" s="308"/>
      <c r="AEV57" s="308"/>
      <c r="AEW57" s="308"/>
      <c r="AEX57" s="308"/>
      <c r="AEY57" s="308"/>
      <c r="AEZ57" s="308"/>
      <c r="AFA57" s="308"/>
      <c r="AFB57" s="308"/>
      <c r="AFC57" s="308"/>
      <c r="AFD57" s="308"/>
      <c r="AFE57" s="308"/>
      <c r="AFF57" s="308"/>
      <c r="AFG57" s="308"/>
      <c r="AFH57" s="308"/>
      <c r="AFI57" s="308"/>
      <c r="AFJ57" s="308"/>
      <c r="AFK57" s="308"/>
      <c r="AFL57" s="308"/>
      <c r="AFM57" s="308"/>
      <c r="AFN57" s="308"/>
      <c r="AFO57" s="308"/>
      <c r="AFP57" s="308"/>
      <c r="AFQ57" s="308"/>
      <c r="AFR57" s="308"/>
      <c r="AFS57" s="308"/>
      <c r="AFT57" s="308"/>
      <c r="AFU57" s="308"/>
      <c r="AFV57" s="308"/>
      <c r="AFW57" s="308"/>
      <c r="AFX57" s="308"/>
      <c r="AFY57" s="308"/>
      <c r="AFZ57" s="308"/>
      <c r="AGA57" s="308"/>
      <c r="AGB57" s="308"/>
      <c r="AGC57" s="308"/>
      <c r="AGD57" s="308"/>
      <c r="AGE57" s="308"/>
      <c r="AGF57" s="308"/>
      <c r="AGG57" s="308"/>
      <c r="AGH57" s="308"/>
      <c r="AGI57" s="308"/>
      <c r="AGJ57" s="308"/>
      <c r="AGK57" s="308"/>
      <c r="AGL57" s="308"/>
      <c r="AGM57" s="308"/>
      <c r="AGN57" s="308"/>
      <c r="AGO57" s="308"/>
      <c r="AGP57" s="308"/>
      <c r="AGQ57" s="308"/>
      <c r="AGR57" s="308"/>
      <c r="AGS57" s="308"/>
      <c r="AGT57" s="308"/>
      <c r="AGU57" s="308"/>
      <c r="AGV57" s="308"/>
      <c r="AGW57" s="308"/>
      <c r="AGX57" s="308"/>
      <c r="AGY57" s="308"/>
      <c r="AGZ57" s="308"/>
      <c r="AHA57" s="308"/>
      <c r="AHB57" s="308"/>
      <c r="AHC57" s="308"/>
      <c r="AHD57" s="308"/>
      <c r="AHE57" s="308"/>
      <c r="AHF57" s="308"/>
      <c r="AHG57" s="308"/>
      <c r="AHH57" s="308"/>
      <c r="AHI57" s="308"/>
      <c r="AHJ57" s="308"/>
      <c r="AHK57" s="308"/>
      <c r="AHL57" s="308"/>
      <c r="AHM57" s="308"/>
      <c r="AHN57" s="308"/>
      <c r="AHO57" s="308"/>
      <c r="AHP57" s="308"/>
      <c r="AHQ57" s="308"/>
      <c r="AHR57" s="308"/>
      <c r="AHS57" s="308"/>
      <c r="AHT57" s="308"/>
      <c r="AHU57" s="308"/>
      <c r="AHV57" s="308"/>
      <c r="AHW57" s="308"/>
      <c r="AHX57" s="308"/>
      <c r="AHY57" s="308"/>
      <c r="AHZ57" s="308"/>
      <c r="AIA57" s="308"/>
      <c r="AIB57" s="308"/>
      <c r="AIC57" s="308"/>
      <c r="AID57" s="308"/>
      <c r="AIE57" s="308"/>
      <c r="AIF57" s="308"/>
      <c r="AIG57" s="308"/>
      <c r="AIH57" s="308"/>
      <c r="AII57" s="308"/>
      <c r="AIJ57" s="308"/>
      <c r="AIK57" s="308"/>
      <c r="AIL57" s="308"/>
      <c r="AIM57" s="308"/>
      <c r="AIN57" s="308"/>
      <c r="AIO57" s="308"/>
      <c r="AIP57" s="308"/>
      <c r="AIQ57" s="308"/>
      <c r="AIR57" s="308"/>
      <c r="AIS57" s="308"/>
      <c r="AIT57" s="308"/>
      <c r="AIU57" s="308"/>
      <c r="AIV57" s="308"/>
      <c r="AIW57" s="308"/>
      <c r="AIX57" s="308"/>
      <c r="AIY57" s="308"/>
      <c r="AIZ57" s="308"/>
      <c r="AJA57" s="308"/>
      <c r="AJB57" s="308"/>
      <c r="AJC57" s="308"/>
      <c r="AJD57" s="308"/>
      <c r="AJE57" s="308"/>
      <c r="AJF57" s="308"/>
      <c r="AJG57" s="308"/>
      <c r="AJH57" s="308"/>
      <c r="AJI57" s="308"/>
      <c r="AJJ57" s="308"/>
      <c r="AJK57" s="308"/>
      <c r="AJL57" s="308"/>
      <c r="AJM57" s="308"/>
      <c r="AJN57" s="308"/>
      <c r="AJO57" s="308"/>
      <c r="AJP57" s="308"/>
      <c r="AJQ57" s="308"/>
      <c r="AJR57" s="308"/>
      <c r="AJS57" s="308"/>
      <c r="AJT57" s="308"/>
      <c r="AJU57" s="308"/>
      <c r="AJV57" s="308"/>
      <c r="AJW57" s="308"/>
      <c r="AJX57" s="308"/>
      <c r="AJY57" s="308"/>
      <c r="AJZ57" s="308"/>
      <c r="AKA57" s="308"/>
      <c r="AKB57" s="308"/>
      <c r="AKC57" s="308"/>
      <c r="AKD57" s="308"/>
      <c r="AKE57" s="308"/>
      <c r="AKF57" s="308"/>
      <c r="AKG57" s="308"/>
      <c r="AKH57" s="308"/>
      <c r="AKI57" s="308"/>
      <c r="AKJ57" s="308"/>
      <c r="AKK57" s="308"/>
      <c r="AKL57" s="308"/>
      <c r="AKM57" s="308"/>
      <c r="AKN57" s="308"/>
      <c r="AKO57" s="308"/>
      <c r="AKP57" s="308"/>
      <c r="AKQ57" s="308"/>
      <c r="AKR57" s="308"/>
      <c r="AKS57" s="308"/>
      <c r="AKT57" s="308"/>
      <c r="AKU57" s="308"/>
      <c r="AKV57" s="308"/>
      <c r="AKW57" s="308"/>
      <c r="AKX57" s="308"/>
      <c r="AKY57" s="308"/>
      <c r="AKZ57" s="308"/>
      <c r="ALA57" s="308"/>
      <c r="ALB57" s="308"/>
      <c r="ALC57" s="308"/>
      <c r="ALD57" s="308"/>
      <c r="ALE57" s="308"/>
      <c r="ALF57" s="308"/>
      <c r="ALG57" s="308"/>
      <c r="ALH57" s="308"/>
      <c r="ALI57" s="308"/>
      <c r="ALJ57" s="308"/>
      <c r="ALK57" s="308"/>
      <c r="ALL57" s="308"/>
      <c r="ALM57" s="308"/>
      <c r="ALN57" s="308"/>
      <c r="ALO57" s="308"/>
      <c r="ALP57" s="308"/>
      <c r="ALQ57" s="308"/>
      <c r="ALR57" s="308"/>
      <c r="ALS57" s="308"/>
      <c r="ALT57" s="308"/>
      <c r="ALU57" s="308"/>
      <c r="ALV57" s="308"/>
      <c r="ALW57" s="308"/>
      <c r="ALX57" s="308"/>
      <c r="ALY57" s="308"/>
      <c r="ALZ57" s="308"/>
      <c r="AMA57" s="308"/>
      <c r="AMB57" s="308"/>
      <c r="AMC57" s="308"/>
      <c r="AMD57" s="308"/>
      <c r="AME57" s="308"/>
      <c r="AMF57" s="308"/>
      <c r="AMG57" s="308"/>
      <c r="AMH57" s="308"/>
      <c r="AMI57" s="308"/>
      <c r="AMJ57" s="308"/>
      <c r="AMK57" s="308"/>
      <c r="AML57" s="308"/>
      <c r="AMM57" s="308"/>
      <c r="AMN57" s="308"/>
      <c r="AMO57" s="308"/>
      <c r="AMP57" s="308"/>
      <c r="AMQ57" s="308"/>
      <c r="AMR57" s="308"/>
      <c r="AMS57" s="308"/>
      <c r="AMT57" s="308"/>
      <c r="AMU57" s="308"/>
      <c r="AMV57" s="308"/>
      <c r="AMW57" s="308"/>
      <c r="AMX57" s="308"/>
      <c r="AMY57" s="308"/>
      <c r="AMZ57" s="308"/>
      <c r="ANA57" s="308"/>
      <c r="ANB57" s="308"/>
      <c r="ANC57" s="308"/>
      <c r="AND57" s="308"/>
      <c r="ANE57" s="308"/>
      <c r="ANF57" s="308"/>
      <c r="ANG57" s="308"/>
      <c r="ANH57" s="308"/>
      <c r="ANI57" s="308"/>
      <c r="ANJ57" s="308"/>
      <c r="ANK57" s="308"/>
      <c r="ANL57" s="308"/>
      <c r="ANM57" s="308"/>
      <c r="ANN57" s="308"/>
      <c r="ANO57" s="308"/>
      <c r="ANP57" s="308"/>
      <c r="ANQ57" s="308"/>
      <c r="ANR57" s="308"/>
      <c r="ANS57" s="308"/>
      <c r="ANT57" s="308"/>
      <c r="ANU57" s="308"/>
      <c r="ANV57" s="308"/>
      <c r="ANW57" s="308"/>
      <c r="ANX57" s="308"/>
      <c r="ANY57" s="308"/>
      <c r="ANZ57" s="308"/>
      <c r="AOA57" s="308"/>
      <c r="AOB57" s="308"/>
      <c r="AOC57" s="308"/>
      <c r="AOD57" s="308"/>
      <c r="AOE57" s="308"/>
      <c r="AOF57" s="308"/>
      <c r="AOG57" s="308"/>
      <c r="AOH57" s="308"/>
      <c r="AOI57" s="308"/>
      <c r="AOJ57" s="308"/>
      <c r="AOK57" s="308"/>
      <c r="AOL57" s="308"/>
      <c r="AOM57" s="308"/>
      <c r="AON57" s="308"/>
      <c r="AOO57" s="308"/>
      <c r="AOP57" s="308"/>
      <c r="AOQ57" s="308"/>
      <c r="AOR57" s="308"/>
      <c r="AOS57" s="308"/>
      <c r="AOT57" s="308"/>
      <c r="AOU57" s="308"/>
      <c r="AOV57" s="308"/>
      <c r="AOW57" s="308"/>
      <c r="AOX57" s="308"/>
      <c r="AOY57" s="308"/>
      <c r="AOZ57" s="308"/>
      <c r="APA57" s="308"/>
      <c r="APB57" s="308"/>
      <c r="APC57" s="308"/>
      <c r="APD57" s="308"/>
      <c r="APE57" s="308"/>
      <c r="APF57" s="308"/>
      <c r="APG57" s="308"/>
      <c r="APH57" s="308"/>
      <c r="API57" s="308"/>
      <c r="APJ57" s="308"/>
      <c r="APK57" s="308"/>
      <c r="APL57" s="308"/>
      <c r="APM57" s="308"/>
      <c r="APN57" s="308"/>
      <c r="APO57" s="308"/>
      <c r="APP57" s="308"/>
      <c r="APQ57" s="308"/>
      <c r="APR57" s="308"/>
      <c r="APS57" s="308"/>
      <c r="APT57" s="308"/>
      <c r="APU57" s="308"/>
      <c r="APV57" s="308"/>
      <c r="APW57" s="308"/>
      <c r="APX57" s="308"/>
      <c r="APY57" s="308"/>
      <c r="APZ57" s="308"/>
      <c r="AQA57" s="308"/>
      <c r="AQB57" s="308"/>
      <c r="AQC57" s="308"/>
      <c r="AQD57" s="308"/>
      <c r="AQE57" s="308"/>
      <c r="AQF57" s="308"/>
      <c r="AQG57" s="308"/>
      <c r="AQH57" s="308"/>
      <c r="AQI57" s="308"/>
      <c r="AQJ57" s="308"/>
      <c r="AQK57" s="308"/>
      <c r="AQL57" s="308"/>
      <c r="AQM57" s="308"/>
      <c r="AQN57" s="308"/>
      <c r="AQO57" s="308"/>
      <c r="AQP57" s="308"/>
      <c r="AQQ57" s="308"/>
      <c r="AQR57" s="308"/>
      <c r="AQS57" s="308"/>
      <c r="AQT57" s="308"/>
      <c r="AQU57" s="308"/>
      <c r="AQV57" s="308"/>
      <c r="AQW57" s="308"/>
      <c r="AQX57" s="308"/>
      <c r="AQY57" s="308"/>
      <c r="AQZ57" s="308"/>
      <c r="ARA57" s="308"/>
      <c r="ARB57" s="308"/>
      <c r="ARC57" s="308"/>
      <c r="ARD57" s="308"/>
      <c r="ARE57" s="308"/>
      <c r="ARF57" s="308"/>
      <c r="ARG57" s="308"/>
      <c r="ARH57" s="308"/>
      <c r="ARI57" s="308"/>
      <c r="ARJ57" s="308"/>
      <c r="ARK57" s="308"/>
      <c r="ARL57" s="308"/>
      <c r="ARM57" s="308"/>
      <c r="ARN57" s="308"/>
      <c r="ARO57" s="308"/>
      <c r="ARP57" s="308"/>
      <c r="ARQ57" s="308"/>
      <c r="ARR57" s="308"/>
      <c r="ARS57" s="308"/>
      <c r="ART57" s="308"/>
      <c r="ARU57" s="308"/>
      <c r="ARV57" s="308"/>
      <c r="ARW57" s="308"/>
      <c r="ARX57" s="308"/>
      <c r="ARY57" s="308"/>
      <c r="ARZ57" s="308"/>
      <c r="ASA57" s="308"/>
      <c r="ASB57" s="308"/>
      <c r="ASC57" s="308"/>
      <c r="ASD57" s="308"/>
      <c r="ASE57" s="308"/>
      <c r="ASF57" s="308"/>
      <c r="ASG57" s="308"/>
      <c r="ASH57" s="308"/>
      <c r="ASI57" s="308"/>
      <c r="ASJ57" s="308"/>
      <c r="ASK57" s="308"/>
      <c r="ASL57" s="308"/>
      <c r="ASM57" s="308"/>
      <c r="ASN57" s="308"/>
      <c r="ASO57" s="308"/>
      <c r="ASP57" s="308"/>
      <c r="ASQ57" s="308"/>
      <c r="ASR57" s="308"/>
      <c r="ASS57" s="308"/>
      <c r="AST57" s="308"/>
      <c r="ASU57" s="308"/>
      <c r="ASV57" s="308"/>
      <c r="ASW57" s="308"/>
      <c r="ASX57" s="308"/>
      <c r="ASY57" s="308"/>
      <c r="ASZ57" s="308"/>
      <c r="ATA57" s="308"/>
      <c r="ATB57" s="308"/>
      <c r="ATC57" s="308"/>
      <c r="ATD57" s="308"/>
      <c r="ATE57" s="308"/>
      <c r="ATF57" s="308"/>
      <c r="ATG57" s="308"/>
      <c r="ATH57" s="308"/>
      <c r="ATI57" s="308"/>
      <c r="ATJ57" s="308"/>
      <c r="ATK57" s="308"/>
      <c r="ATL57" s="308"/>
      <c r="ATM57" s="308"/>
      <c r="ATN57" s="308"/>
      <c r="ATO57" s="308"/>
      <c r="ATP57" s="308"/>
      <c r="ATQ57" s="308"/>
      <c r="ATR57" s="308"/>
      <c r="ATS57" s="308"/>
      <c r="ATT57" s="308"/>
      <c r="ATU57" s="308"/>
      <c r="ATV57" s="308"/>
      <c r="ATW57" s="308"/>
      <c r="ATX57" s="308"/>
      <c r="ATY57" s="308"/>
      <c r="ATZ57" s="308"/>
      <c r="AUA57" s="308"/>
      <c r="AUB57" s="308"/>
      <c r="AUC57" s="308"/>
      <c r="AUD57" s="308"/>
      <c r="AUE57" s="308"/>
      <c r="AUF57" s="308"/>
      <c r="AUG57" s="308"/>
      <c r="AUH57" s="308"/>
      <c r="AUI57" s="308"/>
      <c r="AUJ57" s="308"/>
      <c r="AUK57" s="308"/>
      <c r="AUL57" s="308"/>
      <c r="AUM57" s="308"/>
      <c r="AUN57" s="308"/>
      <c r="AUO57" s="308"/>
      <c r="AUP57" s="308"/>
      <c r="AUQ57" s="308"/>
      <c r="AUR57" s="308"/>
      <c r="AUS57" s="308"/>
      <c r="AUT57" s="308"/>
      <c r="AUU57" s="308"/>
      <c r="AUV57" s="308"/>
      <c r="AUW57" s="308"/>
      <c r="AUX57" s="308"/>
      <c r="AUY57" s="308"/>
      <c r="AUZ57" s="308"/>
      <c r="AVA57" s="308"/>
      <c r="AVB57" s="308"/>
      <c r="AVC57" s="308"/>
      <c r="AVD57" s="308"/>
      <c r="AVE57" s="308"/>
      <c r="AVF57" s="308"/>
      <c r="AVG57" s="308"/>
      <c r="AVH57" s="308"/>
      <c r="AVI57" s="308"/>
      <c r="AVJ57" s="308"/>
      <c r="AVK57" s="308"/>
      <c r="AVL57" s="308"/>
      <c r="AVM57" s="308"/>
      <c r="AVN57" s="308"/>
      <c r="AVO57" s="308"/>
      <c r="AVP57" s="308"/>
      <c r="AVQ57" s="308"/>
      <c r="AVR57" s="308"/>
      <c r="AVS57" s="308"/>
      <c r="AVT57" s="308"/>
      <c r="AVU57" s="308"/>
      <c r="AVV57" s="308"/>
      <c r="AVW57" s="308"/>
      <c r="AVX57" s="308"/>
      <c r="AVY57" s="308"/>
      <c r="AVZ57" s="308"/>
      <c r="AWA57" s="308"/>
      <c r="AWB57" s="308"/>
      <c r="AWC57" s="308"/>
      <c r="AWD57" s="308"/>
      <c r="AWE57" s="308"/>
      <c r="AWF57" s="308"/>
      <c r="AWG57" s="308"/>
      <c r="AWH57" s="308"/>
      <c r="AWI57" s="308"/>
      <c r="AWJ57" s="308"/>
      <c r="AWK57" s="308"/>
      <c r="AWL57" s="308"/>
      <c r="AWM57" s="308"/>
      <c r="AWN57" s="308"/>
      <c r="AWO57" s="308"/>
      <c r="AWP57" s="308"/>
      <c r="AWQ57" s="308"/>
      <c r="AWR57" s="308"/>
      <c r="AWS57" s="308"/>
      <c r="AWT57" s="308"/>
      <c r="AWU57" s="308"/>
      <c r="AWV57" s="308"/>
      <c r="AWW57" s="308"/>
      <c r="AWX57" s="308"/>
      <c r="AWY57" s="308"/>
      <c r="AWZ57" s="308"/>
      <c r="AXA57" s="308"/>
      <c r="AXB57" s="308"/>
      <c r="AXC57" s="308"/>
      <c r="AXD57" s="308"/>
      <c r="AXE57" s="308"/>
      <c r="AXF57" s="308"/>
      <c r="AXG57" s="308"/>
      <c r="AXH57" s="308"/>
      <c r="AXI57" s="308"/>
      <c r="AXJ57" s="308"/>
      <c r="AXK57" s="308"/>
      <c r="AXL57" s="308"/>
      <c r="AXM57" s="308"/>
      <c r="AXN57" s="308"/>
      <c r="AXO57" s="308"/>
      <c r="AXP57" s="308"/>
      <c r="AXQ57" s="308"/>
      <c r="AXR57" s="308"/>
      <c r="AXS57" s="308"/>
      <c r="AXT57" s="308"/>
      <c r="AXU57" s="308"/>
      <c r="AXV57" s="308"/>
      <c r="AXW57" s="308"/>
      <c r="AXX57" s="308"/>
      <c r="AXY57" s="308"/>
      <c r="AXZ57" s="308"/>
      <c r="AYA57" s="308"/>
      <c r="AYB57" s="308"/>
      <c r="AYC57" s="308"/>
      <c r="AYD57" s="308"/>
      <c r="AYE57" s="308"/>
      <c r="AYF57" s="308"/>
      <c r="AYG57" s="308"/>
      <c r="AYH57" s="308"/>
      <c r="AYI57" s="308"/>
      <c r="AYJ57" s="308"/>
      <c r="AYK57" s="308"/>
      <c r="AYL57" s="308"/>
      <c r="AYM57" s="308"/>
      <c r="AYN57" s="308"/>
      <c r="AYO57" s="308"/>
      <c r="AYP57" s="308"/>
      <c r="AYQ57" s="308"/>
      <c r="AYR57" s="308"/>
      <c r="AYS57" s="308"/>
      <c r="AYT57" s="308"/>
      <c r="AYU57" s="308"/>
      <c r="AYV57" s="308"/>
      <c r="AYW57" s="308"/>
      <c r="AYX57" s="308"/>
      <c r="AYY57" s="308"/>
      <c r="AYZ57" s="308"/>
      <c r="AZA57" s="308"/>
      <c r="AZB57" s="308"/>
      <c r="AZC57" s="308"/>
      <c r="AZD57" s="308"/>
      <c r="AZE57" s="308"/>
      <c r="AZF57" s="308"/>
      <c r="AZG57" s="308"/>
      <c r="AZH57" s="308"/>
      <c r="AZI57" s="308"/>
      <c r="AZJ57" s="308"/>
      <c r="AZK57" s="308"/>
      <c r="AZL57" s="308"/>
      <c r="AZM57" s="308"/>
      <c r="AZN57" s="308"/>
      <c r="AZO57" s="308"/>
      <c r="AZP57" s="308"/>
      <c r="AZQ57" s="308"/>
      <c r="AZR57" s="308"/>
      <c r="AZS57" s="308"/>
      <c r="AZT57" s="308"/>
      <c r="AZU57" s="308"/>
      <c r="AZV57" s="308"/>
      <c r="AZW57" s="308"/>
      <c r="AZX57" s="308"/>
      <c r="AZY57" s="308"/>
      <c r="AZZ57" s="308"/>
      <c r="BAA57" s="308"/>
      <c r="BAB57" s="308"/>
      <c r="BAC57" s="308"/>
      <c r="BAD57" s="308"/>
      <c r="BAE57" s="308"/>
      <c r="BAF57" s="308"/>
      <c r="BAG57" s="308"/>
      <c r="BAH57" s="308"/>
      <c r="BAI57" s="308"/>
      <c r="BAJ57" s="308"/>
      <c r="BAK57" s="308"/>
      <c r="BAL57" s="308"/>
      <c r="BAM57" s="308"/>
      <c r="BAN57" s="308"/>
      <c r="BAO57" s="308"/>
      <c r="BAP57" s="308"/>
      <c r="BAQ57" s="308"/>
      <c r="BAR57" s="308"/>
      <c r="BAS57" s="308"/>
      <c r="BAT57" s="308"/>
      <c r="BAU57" s="308"/>
      <c r="BAV57" s="308"/>
      <c r="BAW57" s="308"/>
      <c r="BAX57" s="308"/>
      <c r="BAY57" s="308"/>
      <c r="BAZ57" s="308"/>
      <c r="BBA57" s="308"/>
      <c r="BBB57" s="308"/>
      <c r="BBC57" s="308"/>
      <c r="BBD57" s="308"/>
      <c r="BBE57" s="308"/>
      <c r="BBF57" s="308"/>
      <c r="BBG57" s="308"/>
      <c r="BBH57" s="308"/>
      <c r="BBI57" s="308"/>
      <c r="BBJ57" s="308"/>
      <c r="BBK57" s="308"/>
      <c r="BBL57" s="308"/>
      <c r="BBM57" s="308"/>
      <c r="BBN57" s="308"/>
      <c r="BBO57" s="308"/>
      <c r="BBP57" s="308"/>
      <c r="BBQ57" s="308"/>
      <c r="BBR57" s="308"/>
      <c r="BBS57" s="308"/>
      <c r="BBT57" s="308"/>
      <c r="BBU57" s="308"/>
      <c r="BBV57" s="308"/>
      <c r="BBW57" s="308"/>
      <c r="BBX57" s="308"/>
      <c r="BBY57" s="308"/>
      <c r="BBZ57" s="308"/>
      <c r="BCA57" s="308"/>
      <c r="BCB57" s="308"/>
      <c r="BCC57" s="308"/>
      <c r="BCD57" s="308"/>
      <c r="BCE57" s="308"/>
      <c r="BCF57" s="308"/>
      <c r="BCG57" s="308"/>
      <c r="BCH57" s="308"/>
      <c r="BCI57" s="308"/>
      <c r="BCJ57" s="308"/>
      <c r="BCK57" s="308"/>
      <c r="BCL57" s="308"/>
      <c r="BCM57" s="308"/>
      <c r="BCN57" s="308"/>
      <c r="BCO57" s="308"/>
      <c r="BCP57" s="308"/>
      <c r="BCQ57" s="308"/>
      <c r="BCR57" s="308"/>
      <c r="BCS57" s="308"/>
      <c r="BCT57" s="308"/>
      <c r="BCU57" s="308"/>
      <c r="BCV57" s="308"/>
      <c r="BCW57" s="308"/>
      <c r="BCX57" s="308"/>
      <c r="BCY57" s="308"/>
      <c r="BCZ57" s="308"/>
      <c r="BDA57" s="308"/>
      <c r="BDB57" s="308"/>
      <c r="BDC57" s="308"/>
      <c r="BDD57" s="308"/>
      <c r="BDE57" s="308"/>
      <c r="BDF57" s="308"/>
      <c r="BDG57" s="308"/>
      <c r="BDH57" s="308"/>
      <c r="BDI57" s="308"/>
      <c r="BDJ57" s="308"/>
      <c r="BDK57" s="308"/>
      <c r="BDL57" s="308"/>
      <c r="BDM57" s="308"/>
      <c r="BDN57" s="308"/>
      <c r="BDO57" s="308"/>
      <c r="BDP57" s="308"/>
      <c r="BDQ57" s="308"/>
      <c r="BDR57" s="308"/>
      <c r="BDS57" s="308"/>
      <c r="BDT57" s="308"/>
      <c r="BDU57" s="308"/>
      <c r="BDV57" s="308"/>
      <c r="BDW57" s="308"/>
      <c r="BDX57" s="308"/>
      <c r="BDY57" s="308"/>
      <c r="BDZ57" s="308"/>
      <c r="BEA57" s="308"/>
      <c r="BEB57" s="308"/>
      <c r="BEC57" s="308"/>
      <c r="BED57" s="308"/>
      <c r="BEE57" s="308"/>
      <c r="BEF57" s="308"/>
      <c r="BEG57" s="308"/>
      <c r="BEH57" s="308"/>
      <c r="BEI57" s="308"/>
      <c r="BEJ57" s="308"/>
      <c r="BEK57" s="308"/>
      <c r="BEL57" s="308"/>
      <c r="BEM57" s="308"/>
      <c r="BEN57" s="308"/>
      <c r="BEO57" s="308"/>
      <c r="BEP57" s="308"/>
      <c r="BEQ57" s="308"/>
      <c r="BER57" s="308"/>
      <c r="BES57" s="308"/>
      <c r="BET57" s="308"/>
      <c r="BEU57" s="308"/>
      <c r="BEV57" s="308"/>
      <c r="BEW57" s="308"/>
      <c r="BEX57" s="308"/>
      <c r="BEY57" s="308"/>
      <c r="BEZ57" s="308"/>
      <c r="BFA57" s="308"/>
      <c r="BFB57" s="308"/>
      <c r="BFC57" s="308"/>
      <c r="BFD57" s="308"/>
      <c r="BFE57" s="308"/>
      <c r="BFF57" s="308"/>
      <c r="BFG57" s="308"/>
      <c r="BFH57" s="308"/>
      <c r="BFI57" s="308"/>
      <c r="BFJ57" s="308"/>
      <c r="BFK57" s="308"/>
      <c r="BFL57" s="308"/>
      <c r="BFM57" s="308"/>
      <c r="BFN57" s="308"/>
      <c r="BFO57" s="308"/>
      <c r="BFP57" s="308"/>
      <c r="BFQ57" s="308"/>
      <c r="BFR57" s="308"/>
      <c r="BFS57" s="308"/>
      <c r="BFT57" s="308"/>
      <c r="BFU57" s="308"/>
      <c r="BFV57" s="308"/>
      <c r="BFW57" s="308"/>
      <c r="BFX57" s="308"/>
      <c r="BFY57" s="308"/>
      <c r="BFZ57" s="308"/>
      <c r="BGA57" s="308"/>
      <c r="BGB57" s="308"/>
      <c r="BGC57" s="308"/>
      <c r="BGD57" s="308"/>
      <c r="BGE57" s="308"/>
      <c r="BGF57" s="308"/>
      <c r="BGG57" s="308"/>
      <c r="BGH57" s="308"/>
      <c r="BGI57" s="308"/>
      <c r="BGJ57" s="308"/>
      <c r="BGK57" s="308"/>
      <c r="BGL57" s="308"/>
      <c r="BGM57" s="308"/>
      <c r="BGN57" s="308"/>
      <c r="BGO57" s="308"/>
      <c r="BGP57" s="308"/>
      <c r="BGQ57" s="308"/>
      <c r="BGR57" s="308"/>
      <c r="BGS57" s="308"/>
      <c r="BGT57" s="308"/>
      <c r="BGU57" s="308"/>
      <c r="BGV57" s="308"/>
      <c r="BGW57" s="308"/>
      <c r="BGX57" s="308"/>
      <c r="BGY57" s="308"/>
      <c r="BGZ57" s="308"/>
      <c r="BHA57" s="308"/>
      <c r="BHB57" s="308"/>
      <c r="BHC57" s="308"/>
      <c r="BHD57" s="308"/>
      <c r="BHE57" s="308"/>
      <c r="BHF57" s="308"/>
      <c r="BHG57" s="308"/>
      <c r="BHH57" s="308"/>
      <c r="BHI57" s="308"/>
      <c r="BHJ57" s="308"/>
      <c r="BHK57" s="308"/>
      <c r="BHL57" s="308"/>
      <c r="BHM57" s="308"/>
      <c r="BHN57" s="308"/>
      <c r="BHO57" s="308"/>
      <c r="BHP57" s="308"/>
      <c r="BHQ57" s="308"/>
      <c r="BHR57" s="308"/>
      <c r="BHS57" s="308"/>
      <c r="BHT57" s="308"/>
      <c r="BHU57" s="308"/>
      <c r="BHV57" s="308"/>
      <c r="BHW57" s="308"/>
      <c r="BHX57" s="308"/>
      <c r="BHY57" s="308"/>
      <c r="BHZ57" s="308"/>
      <c r="BIA57" s="308"/>
      <c r="BIB57" s="308"/>
      <c r="BIC57" s="308"/>
      <c r="BID57" s="308"/>
      <c r="BIE57" s="308"/>
      <c r="BIF57" s="308"/>
      <c r="BIG57" s="308"/>
      <c r="BIH57" s="308"/>
      <c r="BII57" s="308"/>
      <c r="BIJ57" s="308"/>
      <c r="BIK57" s="308"/>
      <c r="BIL57" s="308"/>
      <c r="BIM57" s="308"/>
      <c r="BIN57" s="308"/>
      <c r="BIO57" s="308"/>
      <c r="BIP57" s="308"/>
      <c r="BIQ57" s="308"/>
      <c r="BIR57" s="308"/>
      <c r="BIS57" s="308"/>
      <c r="BIT57" s="308"/>
      <c r="BIU57" s="308"/>
      <c r="BIV57" s="308"/>
      <c r="BIW57" s="308"/>
      <c r="BIX57" s="308"/>
      <c r="BIY57" s="308"/>
      <c r="BIZ57" s="308"/>
      <c r="BJA57" s="308"/>
      <c r="BJB57" s="308"/>
      <c r="BJC57" s="308"/>
      <c r="BJD57" s="308"/>
      <c r="BJE57" s="308"/>
      <c r="BJF57" s="308"/>
      <c r="BJG57" s="308"/>
      <c r="BJH57" s="308"/>
      <c r="BJI57" s="308"/>
      <c r="BJJ57" s="308"/>
      <c r="BJK57" s="308"/>
      <c r="BJL57" s="308"/>
      <c r="BJM57" s="308"/>
      <c r="BJN57" s="308"/>
      <c r="BJO57" s="308"/>
      <c r="BJP57" s="308"/>
      <c r="BJQ57" s="308"/>
      <c r="BJR57" s="308"/>
      <c r="BJS57" s="308"/>
      <c r="BJT57" s="308"/>
      <c r="BJU57" s="308"/>
      <c r="BJV57" s="308"/>
      <c r="BJW57" s="308"/>
      <c r="BJX57" s="308"/>
      <c r="BJY57" s="308"/>
      <c r="BJZ57" s="308"/>
      <c r="BKA57" s="308"/>
      <c r="BKB57" s="308"/>
      <c r="BKC57" s="308"/>
      <c r="BKD57" s="308"/>
      <c r="BKE57" s="308"/>
      <c r="BKF57" s="308"/>
      <c r="BKG57" s="308"/>
      <c r="BKH57" s="308"/>
      <c r="BKI57" s="308"/>
      <c r="BKJ57" s="308"/>
      <c r="BKK57" s="308"/>
      <c r="BKL57" s="308"/>
      <c r="BKM57" s="308"/>
      <c r="BKN57" s="308"/>
      <c r="BKO57" s="308"/>
      <c r="BKP57" s="308"/>
      <c r="BKQ57" s="308"/>
      <c r="BKR57" s="308"/>
      <c r="BKS57" s="308"/>
      <c r="BKT57" s="308"/>
      <c r="BKU57" s="308"/>
      <c r="BKV57" s="308"/>
      <c r="BKW57" s="308"/>
      <c r="BKX57" s="308"/>
      <c r="BKY57" s="308"/>
      <c r="BKZ57" s="308"/>
      <c r="BLA57" s="308"/>
      <c r="BLB57" s="308"/>
      <c r="BLC57" s="308"/>
      <c r="BLD57" s="308"/>
      <c r="BLE57" s="308"/>
      <c r="BLF57" s="308"/>
      <c r="BLG57" s="308"/>
      <c r="BLH57" s="308"/>
      <c r="BLI57" s="308"/>
      <c r="BLJ57" s="308"/>
      <c r="BLK57" s="308"/>
      <c r="BLL57" s="308"/>
      <c r="BLM57" s="308"/>
      <c r="BLN57" s="308"/>
      <c r="BLO57" s="308"/>
      <c r="BLP57" s="308"/>
      <c r="BLQ57" s="308"/>
      <c r="BLR57" s="308"/>
      <c r="BLS57" s="308"/>
      <c r="BLT57" s="308"/>
      <c r="BLU57" s="308"/>
      <c r="BLV57" s="308"/>
      <c r="BLW57" s="308"/>
      <c r="BLX57" s="308"/>
      <c r="BLY57" s="308"/>
      <c r="BLZ57" s="308"/>
      <c r="BMA57" s="308"/>
      <c r="BMB57" s="308"/>
      <c r="BMC57" s="308"/>
      <c r="BMD57" s="308"/>
      <c r="BME57" s="308"/>
      <c r="BMF57" s="308"/>
      <c r="BMG57" s="308"/>
      <c r="BMH57" s="308"/>
      <c r="BMI57" s="308"/>
      <c r="BMJ57" s="308"/>
      <c r="BMK57" s="308"/>
      <c r="BML57" s="308"/>
      <c r="BMM57" s="308"/>
      <c r="BMN57" s="308"/>
      <c r="BMO57" s="308"/>
      <c r="BMP57" s="308"/>
      <c r="BMQ57" s="308"/>
      <c r="BMR57" s="308"/>
      <c r="BMS57" s="308"/>
      <c r="BMT57" s="308"/>
      <c r="BMU57" s="308"/>
      <c r="BMV57" s="308"/>
      <c r="BMW57" s="308"/>
      <c r="BMX57" s="308"/>
      <c r="BMY57" s="308"/>
      <c r="BMZ57" s="308"/>
      <c r="BNA57" s="308"/>
      <c r="BNB57" s="308"/>
      <c r="BNC57" s="308"/>
      <c r="BND57" s="308"/>
      <c r="BNE57" s="308"/>
      <c r="BNF57" s="308"/>
      <c r="BNG57" s="308"/>
      <c r="BNH57" s="308"/>
      <c r="BNI57" s="308"/>
      <c r="BNJ57" s="308"/>
      <c r="BNK57" s="308"/>
      <c r="BNL57" s="308"/>
      <c r="BNM57" s="308"/>
      <c r="BNN57" s="308"/>
      <c r="BNO57" s="308"/>
      <c r="BNP57" s="308"/>
      <c r="BNQ57" s="308"/>
      <c r="BNR57" s="308"/>
      <c r="BNS57" s="308"/>
      <c r="BNT57" s="308"/>
      <c r="BNU57" s="308"/>
      <c r="BNV57" s="308"/>
      <c r="BNW57" s="308"/>
      <c r="BNX57" s="308"/>
      <c r="BNY57" s="308"/>
      <c r="BNZ57" s="308"/>
      <c r="BOA57" s="308"/>
      <c r="BOB57" s="308"/>
      <c r="BOC57" s="308"/>
      <c r="BOD57" s="308"/>
      <c r="BOE57" s="308"/>
      <c r="BOF57" s="308"/>
      <c r="BOG57" s="308"/>
      <c r="BOH57" s="308"/>
      <c r="BOI57" s="308"/>
      <c r="BOJ57" s="308"/>
      <c r="BOK57" s="308"/>
      <c r="BOL57" s="308"/>
      <c r="BOM57" s="308"/>
      <c r="BON57" s="308"/>
      <c r="BOO57" s="308"/>
      <c r="BOP57" s="308"/>
      <c r="BOQ57" s="308"/>
      <c r="BOR57" s="308"/>
      <c r="BOS57" s="308"/>
      <c r="BOT57" s="308"/>
      <c r="BOU57" s="308"/>
      <c r="BOV57" s="308"/>
      <c r="BOW57" s="308"/>
      <c r="BOX57" s="308"/>
      <c r="BOY57" s="308"/>
      <c r="BOZ57" s="308"/>
      <c r="BPA57" s="308"/>
      <c r="BPB57" s="308"/>
      <c r="BPC57" s="308"/>
      <c r="BPD57" s="308"/>
      <c r="BPE57" s="308"/>
      <c r="BPF57" s="308"/>
      <c r="BPG57" s="308"/>
      <c r="BPH57" s="308"/>
      <c r="BPI57" s="308"/>
      <c r="BPJ57" s="308"/>
      <c r="BPK57" s="308"/>
      <c r="BPL57" s="308"/>
      <c r="BPM57" s="308"/>
      <c r="BPN57" s="308"/>
      <c r="BPO57" s="308"/>
      <c r="BPP57" s="308"/>
      <c r="BPQ57" s="308"/>
      <c r="BPR57" s="308"/>
      <c r="BPS57" s="308"/>
      <c r="BPT57" s="308"/>
      <c r="BPU57" s="308"/>
      <c r="BPV57" s="308"/>
      <c r="BPW57" s="308"/>
      <c r="BPX57" s="308"/>
      <c r="BPY57" s="308"/>
      <c r="BPZ57" s="308"/>
      <c r="BQA57" s="308"/>
      <c r="BQB57" s="308"/>
      <c r="BQC57" s="308"/>
      <c r="BQD57" s="308"/>
      <c r="BQE57" s="308"/>
      <c r="BQF57" s="308"/>
      <c r="BQG57" s="308"/>
      <c r="BQH57" s="308"/>
      <c r="BQI57" s="308"/>
      <c r="BQJ57" s="308"/>
      <c r="BQK57" s="308"/>
      <c r="BQL57" s="308"/>
      <c r="BQM57" s="308"/>
      <c r="BQN57" s="308"/>
      <c r="BQO57" s="308"/>
      <c r="BQP57" s="308"/>
      <c r="BQQ57" s="308"/>
      <c r="BQR57" s="308"/>
      <c r="BQS57" s="308"/>
      <c r="BQT57" s="308"/>
      <c r="BQU57" s="308"/>
      <c r="BQV57" s="308"/>
      <c r="BQW57" s="308"/>
      <c r="BQX57" s="308"/>
      <c r="BQY57" s="308"/>
      <c r="BQZ57" s="308"/>
      <c r="BRA57" s="308"/>
      <c r="BRB57" s="308"/>
      <c r="BRC57" s="308"/>
      <c r="BRD57" s="308"/>
      <c r="BRE57" s="308"/>
      <c r="BRF57" s="308"/>
      <c r="BRG57" s="308"/>
      <c r="BRH57" s="308"/>
      <c r="BRI57" s="308"/>
      <c r="BRJ57" s="308"/>
      <c r="BRK57" s="308"/>
      <c r="BRL57" s="308"/>
      <c r="BRM57" s="308"/>
      <c r="BRN57" s="308"/>
      <c r="BRO57" s="308"/>
      <c r="BRP57" s="308"/>
      <c r="BRQ57" s="308"/>
      <c r="BRR57" s="308"/>
      <c r="BRS57" s="308"/>
      <c r="BRT57" s="308"/>
      <c r="BRU57" s="308"/>
      <c r="BRV57" s="308"/>
      <c r="BRW57" s="308"/>
      <c r="BRX57" s="308"/>
      <c r="BRY57" s="308"/>
      <c r="BRZ57" s="308"/>
      <c r="BSA57" s="308"/>
      <c r="BSB57" s="308"/>
      <c r="BSC57" s="308"/>
      <c r="BSD57" s="308"/>
      <c r="BSE57" s="308"/>
      <c r="BSF57" s="308"/>
      <c r="BSG57" s="308"/>
      <c r="BSH57" s="308"/>
      <c r="BSI57" s="308"/>
      <c r="BSJ57" s="308"/>
      <c r="BSK57" s="308"/>
      <c r="BSL57" s="308"/>
      <c r="BSM57" s="308"/>
      <c r="BSN57" s="308"/>
      <c r="BSO57" s="308"/>
      <c r="BSP57" s="308"/>
      <c r="BSQ57" s="308"/>
      <c r="BSR57" s="308"/>
      <c r="BSS57" s="308"/>
      <c r="BST57" s="308"/>
      <c r="BSU57" s="308"/>
      <c r="BSV57" s="308"/>
      <c r="BSW57" s="308"/>
      <c r="BSX57" s="308"/>
      <c r="BSY57" s="308"/>
      <c r="BSZ57" s="308"/>
      <c r="BTA57" s="308"/>
      <c r="BTB57" s="308"/>
      <c r="BTC57" s="308"/>
      <c r="BTD57" s="308"/>
      <c r="BTE57" s="308"/>
      <c r="BTF57" s="308"/>
      <c r="BTG57" s="308"/>
      <c r="BTH57" s="308"/>
      <c r="BTI57" s="308"/>
      <c r="BTJ57" s="308"/>
      <c r="BTK57" s="308"/>
      <c r="BTL57" s="308"/>
      <c r="BTM57" s="308"/>
      <c r="BTN57" s="308"/>
      <c r="BTO57" s="308"/>
      <c r="BTP57" s="308"/>
      <c r="BTQ57" s="308"/>
      <c r="BTR57" s="308"/>
      <c r="BTS57" s="308"/>
      <c r="BTT57" s="308"/>
      <c r="BTU57" s="308"/>
      <c r="BTV57" s="308"/>
      <c r="BTW57" s="308"/>
      <c r="BTX57" s="308"/>
      <c r="BTY57" s="308"/>
      <c r="BTZ57" s="308"/>
      <c r="BUA57" s="308"/>
      <c r="BUB57" s="308"/>
      <c r="BUC57" s="308"/>
      <c r="BUD57" s="308"/>
      <c r="BUE57" s="308"/>
      <c r="BUF57" s="308"/>
      <c r="BUG57" s="308"/>
      <c r="BUH57" s="308"/>
      <c r="BUI57" s="308"/>
      <c r="BUJ57" s="308"/>
      <c r="BUK57" s="308"/>
      <c r="BUL57" s="308"/>
      <c r="BUM57" s="308"/>
      <c r="BUN57" s="308"/>
      <c r="BUO57" s="308"/>
      <c r="BUP57" s="308"/>
      <c r="BUQ57" s="308"/>
      <c r="BUR57" s="308"/>
      <c r="BUS57" s="308"/>
      <c r="BUT57" s="308"/>
      <c r="BUU57" s="308"/>
      <c r="BUV57" s="308"/>
      <c r="BUW57" s="308"/>
      <c r="BUX57" s="308"/>
      <c r="BUY57" s="308"/>
      <c r="BUZ57" s="308"/>
      <c r="BVA57" s="308"/>
      <c r="BVB57" s="308"/>
      <c r="BVC57" s="308"/>
      <c r="BVD57" s="308"/>
      <c r="BVE57" s="308"/>
      <c r="BVF57" s="308"/>
      <c r="BVG57" s="308"/>
      <c r="BVH57" s="308"/>
      <c r="BVI57" s="308"/>
      <c r="BVJ57" s="308"/>
      <c r="BVK57" s="308"/>
      <c r="BVL57" s="308"/>
      <c r="BVM57" s="308"/>
      <c r="BVN57" s="308"/>
      <c r="BVO57" s="308"/>
      <c r="BVP57" s="308"/>
      <c r="BVQ57" s="308"/>
      <c r="BVR57" s="308"/>
      <c r="BVS57" s="308"/>
      <c r="BVT57" s="308"/>
      <c r="BVU57" s="308"/>
      <c r="BVV57" s="308"/>
      <c r="BVW57" s="308"/>
      <c r="BVX57" s="308"/>
      <c r="BVY57" s="308"/>
      <c r="BVZ57" s="308"/>
      <c r="BWA57" s="308"/>
      <c r="BWB57" s="308"/>
      <c r="BWC57" s="308"/>
      <c r="BWD57" s="308"/>
      <c r="BWE57" s="308"/>
      <c r="BWF57" s="308"/>
      <c r="BWG57" s="308"/>
      <c r="BWH57" s="308"/>
      <c r="BWI57" s="308"/>
      <c r="BWJ57" s="308"/>
      <c r="BWK57" s="308"/>
      <c r="BWL57" s="308"/>
      <c r="BWM57" s="308"/>
      <c r="BWN57" s="308"/>
      <c r="BWO57" s="308"/>
      <c r="BWP57" s="308"/>
      <c r="BWQ57" s="308"/>
      <c r="BWR57" s="308"/>
      <c r="BWS57" s="308"/>
      <c r="BWT57" s="308"/>
      <c r="BWU57" s="308"/>
      <c r="BWV57" s="308"/>
      <c r="BWW57" s="308"/>
      <c r="BWX57" s="308"/>
      <c r="BWY57" s="308"/>
      <c r="BWZ57" s="308"/>
      <c r="BXA57" s="308"/>
      <c r="BXB57" s="308"/>
      <c r="BXC57" s="308"/>
      <c r="BXD57" s="308"/>
      <c r="BXE57" s="308"/>
      <c r="BXF57" s="308"/>
      <c r="BXG57" s="308"/>
      <c r="BXH57" s="308"/>
      <c r="BXI57" s="308"/>
      <c r="BXJ57" s="308"/>
      <c r="BXK57" s="308"/>
      <c r="BXL57" s="308"/>
      <c r="BXM57" s="308"/>
      <c r="BXN57" s="308"/>
      <c r="BXO57" s="308"/>
      <c r="BXP57" s="308"/>
      <c r="BXQ57" s="308"/>
      <c r="BXR57" s="308"/>
      <c r="BXS57" s="308"/>
      <c r="BXT57" s="308"/>
      <c r="BXU57" s="308"/>
      <c r="BXV57" s="308"/>
      <c r="BXW57" s="308"/>
      <c r="BXX57" s="308"/>
      <c r="BXY57" s="308"/>
      <c r="BXZ57" s="308"/>
      <c r="BYA57" s="308"/>
      <c r="BYB57" s="308"/>
      <c r="BYC57" s="308"/>
      <c r="BYD57" s="308"/>
      <c r="BYE57" s="308"/>
      <c r="BYF57" s="308"/>
      <c r="BYG57" s="308"/>
      <c r="BYH57" s="308"/>
      <c r="BYI57" s="308"/>
      <c r="BYJ57" s="308"/>
      <c r="BYK57" s="308"/>
      <c r="BYL57" s="308"/>
      <c r="BYM57" s="308"/>
      <c r="BYN57" s="308"/>
      <c r="BYO57" s="308"/>
      <c r="BYP57" s="308"/>
      <c r="BYQ57" s="308"/>
      <c r="BYR57" s="308"/>
      <c r="BYS57" s="308"/>
      <c r="BYT57" s="308"/>
      <c r="BYU57" s="308"/>
      <c r="BYV57" s="308"/>
      <c r="BYW57" s="308"/>
      <c r="BYX57" s="308"/>
      <c r="BYY57" s="308"/>
      <c r="BYZ57" s="308"/>
      <c r="BZA57" s="308"/>
      <c r="BZB57" s="308"/>
      <c r="BZC57" s="308"/>
      <c r="BZD57" s="308"/>
      <c r="BZE57" s="308"/>
      <c r="BZF57" s="308"/>
      <c r="BZG57" s="308"/>
      <c r="BZH57" s="308"/>
      <c r="BZI57" s="308"/>
      <c r="BZJ57" s="308"/>
      <c r="BZK57" s="308"/>
      <c r="BZL57" s="308"/>
      <c r="BZM57" s="308"/>
      <c r="BZN57" s="308"/>
      <c r="BZO57" s="308"/>
      <c r="BZP57" s="308"/>
      <c r="BZQ57" s="308"/>
      <c r="BZR57" s="308"/>
      <c r="BZS57" s="308"/>
      <c r="BZT57" s="308"/>
      <c r="BZU57" s="308"/>
      <c r="BZV57" s="308"/>
      <c r="BZW57" s="308"/>
      <c r="BZX57" s="308"/>
      <c r="BZY57" s="308"/>
      <c r="BZZ57" s="308"/>
      <c r="CAA57" s="308"/>
      <c r="CAB57" s="308"/>
      <c r="CAC57" s="308"/>
      <c r="CAD57" s="308"/>
      <c r="CAE57" s="308"/>
      <c r="CAF57" s="308"/>
      <c r="CAG57" s="308"/>
      <c r="CAH57" s="308"/>
      <c r="CAI57" s="308"/>
      <c r="CAJ57" s="308"/>
      <c r="CAK57" s="308"/>
      <c r="CAL57" s="308"/>
      <c r="CAM57" s="308"/>
      <c r="CAN57" s="308"/>
      <c r="CAO57" s="308"/>
      <c r="CAP57" s="308"/>
      <c r="CAQ57" s="308"/>
      <c r="CAR57" s="308"/>
      <c r="CAS57" s="308"/>
      <c r="CAT57" s="308"/>
      <c r="CAU57" s="308"/>
      <c r="CAV57" s="308"/>
      <c r="CAW57" s="308"/>
      <c r="CAX57" s="308"/>
      <c r="CAY57" s="308"/>
      <c r="CAZ57" s="308"/>
      <c r="CBA57" s="308"/>
      <c r="CBB57" s="308"/>
      <c r="CBC57" s="308"/>
      <c r="CBD57" s="308"/>
      <c r="CBE57" s="308"/>
      <c r="CBF57" s="308"/>
      <c r="CBG57" s="308"/>
      <c r="CBH57" s="308"/>
      <c r="CBI57" s="308"/>
      <c r="CBJ57" s="308"/>
      <c r="CBK57" s="308"/>
      <c r="CBL57" s="308"/>
      <c r="CBM57" s="308"/>
      <c r="CBN57" s="308"/>
      <c r="CBO57" s="308"/>
      <c r="CBP57" s="308"/>
      <c r="CBQ57" s="308"/>
      <c r="CBR57" s="308"/>
      <c r="CBS57" s="308"/>
      <c r="CBT57" s="308"/>
      <c r="CBU57" s="308"/>
      <c r="CBV57" s="308"/>
      <c r="CBW57" s="308"/>
      <c r="CBX57" s="308"/>
      <c r="CBY57" s="308"/>
      <c r="CBZ57" s="308"/>
      <c r="CCA57" s="308"/>
      <c r="CCB57" s="308"/>
      <c r="CCC57" s="308"/>
      <c r="CCD57" s="308"/>
      <c r="CCE57" s="308"/>
      <c r="CCF57" s="308"/>
      <c r="CCG57" s="308"/>
      <c r="CCH57" s="308"/>
      <c r="CCI57" s="308"/>
      <c r="CCJ57" s="308"/>
      <c r="CCK57" s="308"/>
      <c r="CCL57" s="308"/>
      <c r="CCM57" s="308"/>
      <c r="CCN57" s="308"/>
      <c r="CCO57" s="308"/>
      <c r="CCP57" s="308"/>
      <c r="CCQ57" s="308"/>
      <c r="CCR57" s="308"/>
      <c r="CCS57" s="308"/>
      <c r="CCT57" s="308"/>
      <c r="CCU57" s="308"/>
      <c r="CCV57" s="308"/>
      <c r="CCW57" s="308"/>
      <c r="CCX57" s="308"/>
      <c r="CCY57" s="308"/>
      <c r="CCZ57" s="308"/>
      <c r="CDA57" s="308"/>
      <c r="CDB57" s="308"/>
      <c r="CDC57" s="308"/>
      <c r="CDD57" s="308"/>
      <c r="CDE57" s="308"/>
      <c r="CDF57" s="308"/>
      <c r="CDG57" s="308"/>
      <c r="CDH57" s="308"/>
      <c r="CDI57" s="308"/>
      <c r="CDJ57" s="308"/>
      <c r="CDK57" s="308"/>
      <c r="CDL57" s="308"/>
      <c r="CDM57" s="308"/>
      <c r="CDN57" s="308"/>
      <c r="CDO57" s="308"/>
      <c r="CDP57" s="308"/>
      <c r="CDQ57" s="308"/>
      <c r="CDR57" s="308"/>
      <c r="CDS57" s="308"/>
      <c r="CDT57" s="308"/>
      <c r="CDU57" s="308"/>
      <c r="CDV57" s="308"/>
      <c r="CDW57" s="308"/>
      <c r="CDX57" s="308"/>
      <c r="CDY57" s="308"/>
      <c r="CDZ57" s="308"/>
      <c r="CEA57" s="308"/>
      <c r="CEB57" s="308"/>
      <c r="CEC57" s="308"/>
      <c r="CED57" s="308"/>
      <c r="CEE57" s="308"/>
      <c r="CEF57" s="308"/>
      <c r="CEG57" s="308"/>
      <c r="CEH57" s="308"/>
      <c r="CEI57" s="308"/>
      <c r="CEJ57" s="308"/>
      <c r="CEK57" s="308"/>
      <c r="CEL57" s="308"/>
      <c r="CEM57" s="308"/>
      <c r="CEN57" s="308"/>
      <c r="CEO57" s="308"/>
      <c r="CEP57" s="308"/>
      <c r="CEQ57" s="308"/>
      <c r="CER57" s="308"/>
      <c r="CES57" s="308"/>
      <c r="CET57" s="308"/>
      <c r="CEU57" s="308"/>
      <c r="CEV57" s="308"/>
      <c r="CEW57" s="308"/>
      <c r="CEX57" s="308"/>
      <c r="CEY57" s="308"/>
      <c r="CEZ57" s="308"/>
      <c r="CFA57" s="308"/>
      <c r="CFB57" s="308"/>
      <c r="CFC57" s="308"/>
      <c r="CFD57" s="308"/>
      <c r="CFE57" s="308"/>
      <c r="CFF57" s="308"/>
      <c r="CFG57" s="308"/>
      <c r="CFH57" s="308"/>
      <c r="CFI57" s="308"/>
      <c r="CFJ57" s="308"/>
      <c r="CFK57" s="308"/>
      <c r="CFL57" s="308"/>
      <c r="CFM57" s="308"/>
      <c r="CFN57" s="308"/>
      <c r="CFO57" s="308"/>
      <c r="CFP57" s="308"/>
      <c r="CFQ57" s="308"/>
      <c r="CFR57" s="308"/>
      <c r="CFS57" s="308"/>
      <c r="CFT57" s="308"/>
      <c r="CFU57" s="308"/>
      <c r="CFV57" s="308"/>
      <c r="CFW57" s="308"/>
      <c r="CFX57" s="308"/>
      <c r="CFY57" s="308"/>
      <c r="CFZ57" s="308"/>
      <c r="CGA57" s="308"/>
      <c r="CGB57" s="308"/>
      <c r="CGC57" s="308"/>
      <c r="CGD57" s="308"/>
      <c r="CGE57" s="308"/>
      <c r="CGF57" s="308"/>
      <c r="CGG57" s="308"/>
      <c r="CGH57" s="308"/>
      <c r="CGI57" s="308"/>
      <c r="CGJ57" s="308"/>
      <c r="CGK57" s="308"/>
      <c r="CGL57" s="308"/>
      <c r="CGM57" s="308"/>
      <c r="CGN57" s="308"/>
      <c r="CGO57" s="308"/>
      <c r="CGP57" s="308"/>
      <c r="CGQ57" s="308"/>
      <c r="CGR57" s="308"/>
      <c r="CGS57" s="308"/>
      <c r="CGT57" s="308"/>
      <c r="CGU57" s="308"/>
      <c r="CGV57" s="308"/>
      <c r="CGW57" s="308"/>
      <c r="CGX57" s="308"/>
      <c r="CGY57" s="308"/>
      <c r="CGZ57" s="308"/>
      <c r="CHA57" s="308"/>
      <c r="CHB57" s="308"/>
      <c r="CHC57" s="308"/>
      <c r="CHD57" s="308"/>
      <c r="CHE57" s="308"/>
      <c r="CHF57" s="308"/>
      <c r="CHG57" s="308"/>
      <c r="CHH57" s="308"/>
      <c r="CHI57" s="308"/>
      <c r="CHJ57" s="308"/>
      <c r="CHK57" s="308"/>
      <c r="CHL57" s="308"/>
      <c r="CHM57" s="308"/>
      <c r="CHN57" s="308"/>
      <c r="CHO57" s="308"/>
      <c r="CHP57" s="308"/>
      <c r="CHQ57" s="308"/>
      <c r="CHR57" s="308"/>
      <c r="CHS57" s="308"/>
      <c r="CHT57" s="308"/>
      <c r="CHU57" s="308"/>
      <c r="CHV57" s="308"/>
      <c r="CHW57" s="308"/>
      <c r="CHX57" s="308"/>
      <c r="CHY57" s="308"/>
      <c r="CHZ57" s="308"/>
      <c r="CIA57" s="308"/>
      <c r="CIB57" s="308"/>
      <c r="CIC57" s="308"/>
      <c r="CID57" s="308"/>
      <c r="CIE57" s="308"/>
      <c r="CIF57" s="308"/>
      <c r="CIG57" s="308"/>
      <c r="CIH57" s="308"/>
      <c r="CII57" s="308"/>
      <c r="CIJ57" s="308"/>
      <c r="CIK57" s="308"/>
      <c r="CIL57" s="308"/>
      <c r="CIM57" s="308"/>
      <c r="CIN57" s="308"/>
      <c r="CIO57" s="308"/>
      <c r="CIP57" s="308"/>
      <c r="CIQ57" s="308"/>
      <c r="CIR57" s="308"/>
      <c r="CIS57" s="308"/>
      <c r="CIT57" s="308"/>
      <c r="CIU57" s="308"/>
      <c r="CIV57" s="308"/>
      <c r="CIW57" s="308"/>
      <c r="CIX57" s="308"/>
      <c r="CIY57" s="308"/>
      <c r="CIZ57" s="308"/>
      <c r="CJA57" s="308"/>
      <c r="CJB57" s="308"/>
      <c r="CJC57" s="308"/>
      <c r="CJD57" s="308"/>
      <c r="CJE57" s="308"/>
      <c r="CJF57" s="308"/>
      <c r="CJG57" s="308"/>
      <c r="CJH57" s="308"/>
      <c r="CJI57" s="308"/>
      <c r="CJJ57" s="308"/>
      <c r="CJK57" s="308"/>
      <c r="CJL57" s="308"/>
      <c r="CJM57" s="308"/>
      <c r="CJN57" s="308"/>
      <c r="CJO57" s="308"/>
      <c r="CJP57" s="308"/>
      <c r="CJQ57" s="308"/>
      <c r="CJR57" s="308"/>
      <c r="CJS57" s="308"/>
      <c r="CJT57" s="308"/>
      <c r="CJU57" s="308"/>
      <c r="CJV57" s="308"/>
      <c r="CJW57" s="308"/>
      <c r="CJX57" s="308"/>
      <c r="CJY57" s="308"/>
      <c r="CJZ57" s="308"/>
      <c r="CKA57" s="308"/>
      <c r="CKB57" s="308"/>
      <c r="CKC57" s="308"/>
      <c r="CKD57" s="308"/>
      <c r="CKE57" s="308"/>
      <c r="CKF57" s="308"/>
      <c r="CKG57" s="308"/>
      <c r="CKH57" s="308"/>
      <c r="CKI57" s="308"/>
      <c r="CKJ57" s="308"/>
      <c r="CKK57" s="308"/>
      <c r="CKL57" s="308"/>
      <c r="CKM57" s="308"/>
      <c r="CKN57" s="308"/>
      <c r="CKO57" s="308"/>
      <c r="CKP57" s="308"/>
      <c r="CKQ57" s="308"/>
      <c r="CKR57" s="308"/>
      <c r="CKS57" s="308"/>
      <c r="CKT57" s="308"/>
      <c r="CKU57" s="308"/>
      <c r="CKV57" s="308"/>
      <c r="CKW57" s="308"/>
      <c r="CKX57" s="308"/>
      <c r="CKY57" s="308"/>
      <c r="CKZ57" s="308"/>
      <c r="CLA57" s="308"/>
      <c r="CLB57" s="308"/>
      <c r="CLC57" s="308"/>
      <c r="CLD57" s="308"/>
      <c r="CLE57" s="308"/>
      <c r="CLF57" s="308"/>
      <c r="CLG57" s="308"/>
      <c r="CLH57" s="308"/>
      <c r="CLI57" s="308"/>
      <c r="CLJ57" s="308"/>
      <c r="CLK57" s="308"/>
      <c r="CLL57" s="308"/>
      <c r="CLM57" s="308"/>
      <c r="CLN57" s="308"/>
      <c r="CLO57" s="308"/>
      <c r="CLP57" s="308"/>
      <c r="CLQ57" s="308"/>
      <c r="CLR57" s="308"/>
      <c r="CLS57" s="308"/>
      <c r="CLT57" s="308"/>
      <c r="CLU57" s="308"/>
      <c r="CLV57" s="308"/>
      <c r="CLW57" s="308"/>
      <c r="CLX57" s="308"/>
      <c r="CLY57" s="308"/>
      <c r="CLZ57" s="308"/>
      <c r="CMA57" s="308"/>
      <c r="CMB57" s="308"/>
      <c r="CMC57" s="308"/>
      <c r="CMD57" s="308"/>
      <c r="CME57" s="308"/>
      <c r="CMF57" s="308"/>
      <c r="CMG57" s="308"/>
      <c r="CMH57" s="308"/>
      <c r="CMI57" s="308"/>
      <c r="CMJ57" s="308"/>
      <c r="CMK57" s="308"/>
      <c r="CML57" s="308"/>
      <c r="CMM57" s="308"/>
      <c r="CMN57" s="308"/>
      <c r="CMO57" s="308"/>
      <c r="CMP57" s="308"/>
      <c r="CMQ57" s="308"/>
      <c r="CMR57" s="308"/>
      <c r="CMS57" s="308"/>
      <c r="CMT57" s="308"/>
      <c r="CMU57" s="308"/>
      <c r="CMV57" s="308"/>
      <c r="CMW57" s="308"/>
      <c r="CMX57" s="308"/>
      <c r="CMY57" s="308"/>
      <c r="CMZ57" s="308"/>
      <c r="CNA57" s="308"/>
      <c r="CNB57" s="308"/>
      <c r="CNC57" s="308"/>
      <c r="CND57" s="308"/>
      <c r="CNE57" s="308"/>
      <c r="CNF57" s="308"/>
      <c r="CNG57" s="308"/>
      <c r="CNH57" s="308"/>
      <c r="CNI57" s="308"/>
      <c r="CNJ57" s="308"/>
      <c r="CNK57" s="308"/>
      <c r="CNL57" s="308"/>
      <c r="CNM57" s="308"/>
      <c r="CNN57" s="308"/>
      <c r="CNO57" s="308"/>
      <c r="CNP57" s="308"/>
      <c r="CNQ57" s="308"/>
      <c r="CNR57" s="308"/>
      <c r="CNS57" s="308"/>
      <c r="CNT57" s="308"/>
      <c r="CNU57" s="308"/>
      <c r="CNV57" s="308"/>
      <c r="CNW57" s="308"/>
      <c r="CNX57" s="308"/>
      <c r="CNY57" s="308"/>
      <c r="CNZ57" s="308"/>
      <c r="COA57" s="308"/>
      <c r="COB57" s="308"/>
      <c r="COC57" s="308"/>
      <c r="COD57" s="308"/>
      <c r="COE57" s="308"/>
      <c r="COF57" s="308"/>
      <c r="COG57" s="308"/>
      <c r="COH57" s="308"/>
      <c r="COI57" s="308"/>
      <c r="COJ57" s="308"/>
      <c r="COK57" s="308"/>
      <c r="COL57" s="308"/>
      <c r="COM57" s="308"/>
      <c r="CON57" s="308"/>
      <c r="COO57" s="308"/>
      <c r="COP57" s="308"/>
      <c r="COQ57" s="308"/>
      <c r="COR57" s="308"/>
      <c r="COS57" s="308"/>
      <c r="COT57" s="308"/>
      <c r="COU57" s="308"/>
      <c r="COV57" s="308"/>
      <c r="COW57" s="308"/>
      <c r="COX57" s="308"/>
      <c r="COY57" s="308"/>
      <c r="COZ57" s="308"/>
      <c r="CPA57" s="308"/>
      <c r="CPB57" s="308"/>
      <c r="CPC57" s="308"/>
      <c r="CPD57" s="308"/>
      <c r="CPE57" s="308"/>
      <c r="CPF57" s="308"/>
      <c r="CPG57" s="308"/>
      <c r="CPH57" s="308"/>
      <c r="CPI57" s="308"/>
      <c r="CPJ57" s="308"/>
      <c r="CPK57" s="308"/>
      <c r="CPL57" s="308"/>
      <c r="CPM57" s="308"/>
      <c r="CPN57" s="308"/>
      <c r="CPO57" s="308"/>
      <c r="CPP57" s="308"/>
      <c r="CPQ57" s="308"/>
      <c r="CPR57" s="308"/>
      <c r="CPS57" s="308"/>
      <c r="CPT57" s="308"/>
      <c r="CPU57" s="308"/>
      <c r="CPV57" s="308"/>
      <c r="CPW57" s="308"/>
      <c r="CPX57" s="308"/>
      <c r="CPY57" s="308"/>
      <c r="CPZ57" s="308"/>
      <c r="CQA57" s="308"/>
      <c r="CQB57" s="308"/>
      <c r="CQC57" s="308"/>
      <c r="CQD57" s="308"/>
      <c r="CQE57" s="308"/>
      <c r="CQF57" s="308"/>
      <c r="CQG57" s="308"/>
      <c r="CQH57" s="308"/>
      <c r="CQI57" s="308"/>
      <c r="CQJ57" s="308"/>
      <c r="CQK57" s="308"/>
      <c r="CQL57" s="308"/>
      <c r="CQM57" s="308"/>
      <c r="CQN57" s="308"/>
      <c r="CQO57" s="308"/>
      <c r="CQP57" s="308"/>
      <c r="CQQ57" s="308"/>
      <c r="CQR57" s="308"/>
      <c r="CQS57" s="308"/>
      <c r="CQT57" s="308"/>
      <c r="CQU57" s="308"/>
      <c r="CQV57" s="308"/>
      <c r="CQW57" s="308"/>
      <c r="CQX57" s="308"/>
      <c r="CQY57" s="308"/>
      <c r="CQZ57" s="308"/>
      <c r="CRA57" s="308"/>
      <c r="CRB57" s="308"/>
      <c r="CRC57" s="308"/>
      <c r="CRD57" s="308"/>
      <c r="CRE57" s="308"/>
      <c r="CRF57" s="308"/>
      <c r="CRG57" s="308"/>
      <c r="CRH57" s="308"/>
      <c r="CRI57" s="308"/>
      <c r="CRJ57" s="308"/>
      <c r="CRK57" s="308"/>
      <c r="CRL57" s="308"/>
      <c r="CRM57" s="308"/>
      <c r="CRN57" s="308"/>
      <c r="CRO57" s="308"/>
      <c r="CRP57" s="308"/>
      <c r="CRQ57" s="308"/>
      <c r="CRR57" s="308"/>
      <c r="CRS57" s="308"/>
      <c r="CRT57" s="308"/>
      <c r="CRU57" s="308"/>
      <c r="CRV57" s="308"/>
      <c r="CRW57" s="308"/>
      <c r="CRX57" s="308"/>
      <c r="CRY57" s="308"/>
      <c r="CRZ57" s="308"/>
      <c r="CSA57" s="308"/>
      <c r="CSB57" s="308"/>
      <c r="CSC57" s="308"/>
      <c r="CSD57" s="308"/>
      <c r="CSE57" s="308"/>
      <c r="CSF57" s="308"/>
      <c r="CSG57" s="308"/>
      <c r="CSH57" s="308"/>
      <c r="CSI57" s="308"/>
      <c r="CSJ57" s="308"/>
      <c r="CSK57" s="308"/>
      <c r="CSL57" s="308"/>
      <c r="CSM57" s="308"/>
      <c r="CSN57" s="308"/>
      <c r="CSO57" s="308"/>
      <c r="CSP57" s="308"/>
      <c r="CSQ57" s="308"/>
      <c r="CSR57" s="308"/>
      <c r="CSS57" s="308"/>
      <c r="CST57" s="308"/>
      <c r="CSU57" s="308"/>
      <c r="CSV57" s="308"/>
      <c r="CSW57" s="308"/>
      <c r="CSX57" s="308"/>
      <c r="CSY57" s="308"/>
      <c r="CSZ57" s="308"/>
      <c r="CTA57" s="308"/>
      <c r="CTB57" s="308"/>
      <c r="CTC57" s="308"/>
      <c r="CTD57" s="308"/>
      <c r="CTE57" s="308"/>
      <c r="CTF57" s="308"/>
      <c r="CTG57" s="308"/>
      <c r="CTH57" s="308"/>
      <c r="CTI57" s="308"/>
      <c r="CTJ57" s="308"/>
      <c r="CTK57" s="308"/>
      <c r="CTL57" s="308"/>
      <c r="CTM57" s="308"/>
      <c r="CTN57" s="308"/>
      <c r="CTO57" s="308"/>
      <c r="CTP57" s="308"/>
      <c r="CTQ57" s="308"/>
      <c r="CTR57" s="308"/>
      <c r="CTS57" s="308"/>
      <c r="CTT57" s="308"/>
      <c r="CTU57" s="308"/>
      <c r="CTV57" s="308"/>
      <c r="CTW57" s="308"/>
      <c r="CTX57" s="308"/>
      <c r="CTY57" s="308"/>
      <c r="CTZ57" s="308"/>
      <c r="CUA57" s="308"/>
      <c r="CUB57" s="308"/>
      <c r="CUC57" s="308"/>
      <c r="CUD57" s="308"/>
      <c r="CUE57" s="308"/>
      <c r="CUF57" s="308"/>
      <c r="CUG57" s="308"/>
      <c r="CUH57" s="308"/>
      <c r="CUI57" s="308"/>
      <c r="CUJ57" s="308"/>
      <c r="CUK57" s="308"/>
      <c r="CUL57" s="308"/>
      <c r="CUM57" s="308"/>
      <c r="CUN57" s="308"/>
      <c r="CUO57" s="308"/>
      <c r="CUP57" s="308"/>
      <c r="CUQ57" s="308"/>
      <c r="CUR57" s="308"/>
      <c r="CUS57" s="308"/>
      <c r="CUT57" s="308"/>
      <c r="CUU57" s="308"/>
      <c r="CUV57" s="308"/>
      <c r="CUW57" s="308"/>
      <c r="CUX57" s="308"/>
      <c r="CUY57" s="308"/>
      <c r="CUZ57" s="308"/>
      <c r="CVA57" s="308"/>
      <c r="CVB57" s="308"/>
      <c r="CVC57" s="308"/>
      <c r="CVD57" s="308"/>
      <c r="CVE57" s="308"/>
      <c r="CVF57" s="308"/>
      <c r="CVG57" s="308"/>
      <c r="CVH57" s="308"/>
      <c r="CVI57" s="308"/>
      <c r="CVJ57" s="308"/>
      <c r="CVK57" s="308"/>
      <c r="CVL57" s="308"/>
      <c r="CVM57" s="308"/>
      <c r="CVN57" s="308"/>
      <c r="CVO57" s="308"/>
      <c r="CVP57" s="308"/>
      <c r="CVQ57" s="308"/>
      <c r="CVR57" s="308"/>
      <c r="CVS57" s="308"/>
      <c r="CVT57" s="308"/>
      <c r="CVU57" s="308"/>
      <c r="CVV57" s="308"/>
      <c r="CVW57" s="308"/>
      <c r="CVX57" s="308"/>
      <c r="CVY57" s="308"/>
      <c r="CVZ57" s="308"/>
      <c r="CWA57" s="308"/>
      <c r="CWB57" s="308"/>
      <c r="CWC57" s="308"/>
      <c r="CWD57" s="308"/>
      <c r="CWE57" s="308"/>
      <c r="CWF57" s="308"/>
      <c r="CWG57" s="308"/>
      <c r="CWH57" s="308"/>
      <c r="CWI57" s="308"/>
      <c r="CWJ57" s="308"/>
      <c r="CWK57" s="308"/>
      <c r="CWL57" s="308"/>
      <c r="CWM57" s="308"/>
      <c r="CWN57" s="308"/>
      <c r="CWO57" s="308"/>
      <c r="CWP57" s="308"/>
      <c r="CWQ57" s="308"/>
      <c r="CWR57" s="308"/>
      <c r="CWS57" s="308"/>
      <c r="CWT57" s="308"/>
      <c r="CWU57" s="308"/>
      <c r="CWV57" s="308"/>
      <c r="CWW57" s="308"/>
      <c r="CWX57" s="308"/>
      <c r="CWY57" s="308"/>
      <c r="CWZ57" s="308"/>
      <c r="CXA57" s="308"/>
      <c r="CXB57" s="308"/>
      <c r="CXC57" s="308"/>
      <c r="CXD57" s="308"/>
      <c r="CXE57" s="308"/>
      <c r="CXF57" s="308"/>
      <c r="CXG57" s="308"/>
      <c r="CXH57" s="308"/>
      <c r="CXI57" s="308"/>
      <c r="CXJ57" s="308"/>
      <c r="CXK57" s="308"/>
      <c r="CXL57" s="308"/>
      <c r="CXM57" s="308"/>
      <c r="CXN57" s="308"/>
      <c r="CXO57" s="308"/>
      <c r="CXP57" s="308"/>
      <c r="CXQ57" s="308"/>
      <c r="CXR57" s="308"/>
      <c r="CXS57" s="308"/>
      <c r="CXT57" s="308"/>
      <c r="CXU57" s="308"/>
      <c r="CXV57" s="308"/>
      <c r="CXW57" s="308"/>
      <c r="CXX57" s="308"/>
      <c r="CXY57" s="308"/>
      <c r="CXZ57" s="308"/>
      <c r="CYA57" s="308"/>
      <c r="CYB57" s="308"/>
      <c r="CYC57" s="308"/>
      <c r="CYD57" s="308"/>
      <c r="CYE57" s="308"/>
      <c r="CYF57" s="308"/>
      <c r="CYG57" s="308"/>
      <c r="CYH57" s="308"/>
      <c r="CYI57" s="308"/>
      <c r="CYJ57" s="308"/>
      <c r="CYK57" s="308"/>
      <c r="CYL57" s="308"/>
      <c r="CYM57" s="308"/>
      <c r="CYN57" s="308"/>
      <c r="CYO57" s="308"/>
      <c r="CYP57" s="308"/>
      <c r="CYQ57" s="308"/>
      <c r="CYR57" s="308"/>
      <c r="CYS57" s="308"/>
      <c r="CYT57" s="308"/>
      <c r="CYU57" s="308"/>
      <c r="CYV57" s="308"/>
      <c r="CYW57" s="308"/>
      <c r="CYX57" s="308"/>
      <c r="CYY57" s="308"/>
      <c r="CYZ57" s="308"/>
      <c r="CZA57" s="308"/>
      <c r="CZB57" s="308"/>
      <c r="CZC57" s="308"/>
      <c r="CZD57" s="308"/>
      <c r="CZE57" s="308"/>
      <c r="CZF57" s="308"/>
      <c r="CZG57" s="308"/>
      <c r="CZH57" s="308"/>
      <c r="CZI57" s="308"/>
      <c r="CZJ57" s="308"/>
      <c r="CZK57" s="308"/>
      <c r="CZL57" s="308"/>
      <c r="CZM57" s="308"/>
      <c r="CZN57" s="308"/>
      <c r="CZO57" s="308"/>
      <c r="CZP57" s="308"/>
      <c r="CZQ57" s="308"/>
      <c r="CZR57" s="308"/>
      <c r="CZS57" s="308"/>
      <c r="CZT57" s="308"/>
      <c r="CZU57" s="308"/>
      <c r="CZV57" s="308"/>
      <c r="CZW57" s="308"/>
      <c r="CZX57" s="308"/>
      <c r="CZY57" s="308"/>
      <c r="CZZ57" s="308"/>
      <c r="DAA57" s="308"/>
      <c r="DAB57" s="308"/>
      <c r="DAC57" s="308"/>
      <c r="DAD57" s="308"/>
      <c r="DAE57" s="308"/>
      <c r="DAF57" s="308"/>
      <c r="DAG57" s="308"/>
      <c r="DAH57" s="308"/>
      <c r="DAI57" s="308"/>
      <c r="DAJ57" s="308"/>
      <c r="DAK57" s="308"/>
      <c r="DAL57" s="308"/>
      <c r="DAM57" s="308"/>
      <c r="DAN57" s="308"/>
      <c r="DAO57" s="308"/>
      <c r="DAP57" s="308"/>
      <c r="DAQ57" s="308"/>
      <c r="DAR57" s="308"/>
      <c r="DAS57" s="308"/>
      <c r="DAT57" s="308"/>
      <c r="DAU57" s="308"/>
      <c r="DAV57" s="308"/>
      <c r="DAW57" s="308"/>
      <c r="DAX57" s="308"/>
      <c r="DAY57" s="308"/>
      <c r="DAZ57" s="308"/>
      <c r="DBA57" s="308"/>
      <c r="DBB57" s="308"/>
      <c r="DBC57" s="308"/>
      <c r="DBD57" s="308"/>
      <c r="DBE57" s="308"/>
      <c r="DBF57" s="308"/>
      <c r="DBG57" s="308"/>
      <c r="DBH57" s="308"/>
      <c r="DBI57" s="308"/>
      <c r="DBJ57" s="308"/>
      <c r="DBK57" s="308"/>
      <c r="DBL57" s="308"/>
      <c r="DBM57" s="308"/>
      <c r="DBN57" s="308"/>
      <c r="DBO57" s="308"/>
      <c r="DBP57" s="308"/>
      <c r="DBQ57" s="308"/>
      <c r="DBR57" s="308"/>
      <c r="DBS57" s="308"/>
      <c r="DBT57" s="308"/>
      <c r="DBU57" s="308"/>
      <c r="DBV57" s="308"/>
      <c r="DBW57" s="308"/>
      <c r="DBX57" s="308"/>
      <c r="DBY57" s="308"/>
      <c r="DBZ57" s="308"/>
      <c r="DCA57" s="308"/>
      <c r="DCB57" s="308"/>
      <c r="DCC57" s="308"/>
      <c r="DCD57" s="308"/>
      <c r="DCE57" s="308"/>
      <c r="DCF57" s="308"/>
      <c r="DCG57" s="308"/>
      <c r="DCH57" s="308"/>
      <c r="DCI57" s="308"/>
      <c r="DCJ57" s="308"/>
      <c r="DCK57" s="308"/>
      <c r="DCL57" s="308"/>
      <c r="DCM57" s="308"/>
      <c r="DCN57" s="308"/>
      <c r="DCO57" s="308"/>
      <c r="DCP57" s="308"/>
      <c r="DCQ57" s="308"/>
      <c r="DCR57" s="308"/>
      <c r="DCS57" s="308"/>
      <c r="DCT57" s="308"/>
      <c r="DCU57" s="308"/>
      <c r="DCV57" s="308"/>
      <c r="DCW57" s="308"/>
      <c r="DCX57" s="308"/>
      <c r="DCY57" s="308"/>
      <c r="DCZ57" s="308"/>
      <c r="DDA57" s="308"/>
      <c r="DDB57" s="308"/>
      <c r="DDC57" s="308"/>
      <c r="DDD57" s="308"/>
      <c r="DDE57" s="308"/>
      <c r="DDF57" s="308"/>
      <c r="DDG57" s="308"/>
      <c r="DDH57" s="308"/>
      <c r="DDI57" s="308"/>
      <c r="DDJ57" s="308"/>
      <c r="DDK57" s="308"/>
      <c r="DDL57" s="308"/>
      <c r="DDM57" s="308"/>
      <c r="DDN57" s="308"/>
      <c r="DDO57" s="308"/>
      <c r="DDP57" s="308"/>
      <c r="DDQ57" s="308"/>
      <c r="DDR57" s="308"/>
      <c r="DDS57" s="308"/>
      <c r="DDT57" s="308"/>
      <c r="DDU57" s="308"/>
      <c r="DDV57" s="308"/>
      <c r="DDW57" s="308"/>
      <c r="DDX57" s="308"/>
      <c r="DDY57" s="308"/>
      <c r="DDZ57" s="308"/>
      <c r="DEA57" s="308"/>
      <c r="DEB57" s="308"/>
      <c r="DEC57" s="308"/>
      <c r="DED57" s="308"/>
      <c r="DEE57" s="308"/>
      <c r="DEF57" s="308"/>
      <c r="DEG57" s="308"/>
      <c r="DEH57" s="308"/>
      <c r="DEI57" s="308"/>
      <c r="DEJ57" s="308"/>
      <c r="DEK57" s="308"/>
      <c r="DEL57" s="308"/>
      <c r="DEM57" s="308"/>
      <c r="DEN57" s="308"/>
      <c r="DEO57" s="308"/>
      <c r="DEP57" s="308"/>
      <c r="DEQ57" s="308"/>
      <c r="DER57" s="308"/>
      <c r="DES57" s="308"/>
      <c r="DET57" s="308"/>
      <c r="DEU57" s="308"/>
      <c r="DEV57" s="308"/>
      <c r="DEW57" s="308"/>
      <c r="DEX57" s="308"/>
      <c r="DEY57" s="308"/>
      <c r="DEZ57" s="308"/>
      <c r="DFA57" s="308"/>
      <c r="DFB57" s="308"/>
      <c r="DFC57" s="308"/>
      <c r="DFD57" s="308"/>
      <c r="DFE57" s="308"/>
      <c r="DFF57" s="308"/>
      <c r="DFG57" s="308"/>
      <c r="DFH57" s="308"/>
      <c r="DFI57" s="308"/>
      <c r="DFJ57" s="308"/>
      <c r="DFK57" s="308"/>
      <c r="DFL57" s="308"/>
      <c r="DFM57" s="308"/>
      <c r="DFN57" s="308"/>
      <c r="DFO57" s="308"/>
      <c r="DFP57" s="308"/>
      <c r="DFQ57" s="308"/>
      <c r="DFR57" s="308"/>
      <c r="DFS57" s="308"/>
      <c r="DFT57" s="308"/>
      <c r="DFU57" s="308"/>
      <c r="DFV57" s="308"/>
      <c r="DFW57" s="308"/>
      <c r="DFX57" s="308"/>
      <c r="DFY57" s="308"/>
      <c r="DFZ57" s="308"/>
      <c r="DGA57" s="308"/>
      <c r="DGB57" s="308"/>
      <c r="DGC57" s="308"/>
      <c r="DGD57" s="308"/>
      <c r="DGE57" s="308"/>
      <c r="DGF57" s="308"/>
      <c r="DGG57" s="308"/>
      <c r="DGH57" s="308"/>
      <c r="DGI57" s="308"/>
      <c r="DGJ57" s="308"/>
      <c r="DGK57" s="308"/>
      <c r="DGL57" s="308"/>
      <c r="DGM57" s="308"/>
      <c r="DGN57" s="308"/>
      <c r="DGO57" s="308"/>
      <c r="DGP57" s="308"/>
      <c r="DGQ57" s="308"/>
      <c r="DGR57" s="308"/>
      <c r="DGS57" s="308"/>
      <c r="DGT57" s="308"/>
      <c r="DGU57" s="308"/>
      <c r="DGV57" s="308"/>
      <c r="DGW57" s="308"/>
      <c r="DGX57" s="308"/>
      <c r="DGY57" s="308"/>
      <c r="DGZ57" s="308"/>
      <c r="DHA57" s="308"/>
      <c r="DHB57" s="308"/>
      <c r="DHC57" s="308"/>
      <c r="DHD57" s="308"/>
      <c r="DHE57" s="308"/>
      <c r="DHF57" s="308"/>
      <c r="DHG57" s="308"/>
      <c r="DHH57" s="308"/>
      <c r="DHI57" s="308"/>
      <c r="DHJ57" s="308"/>
      <c r="DHK57" s="308"/>
      <c r="DHL57" s="308"/>
      <c r="DHM57" s="308"/>
      <c r="DHN57" s="308"/>
      <c r="DHO57" s="308"/>
      <c r="DHP57" s="308"/>
      <c r="DHQ57" s="308"/>
      <c r="DHR57" s="308"/>
      <c r="DHS57" s="308"/>
      <c r="DHT57" s="308"/>
      <c r="DHU57" s="308"/>
      <c r="DHV57" s="308"/>
      <c r="DHW57" s="308"/>
      <c r="DHX57" s="308"/>
      <c r="DHY57" s="308"/>
      <c r="DHZ57" s="308"/>
      <c r="DIA57" s="308"/>
      <c r="DIB57" s="308"/>
      <c r="DIC57" s="308"/>
      <c r="DID57" s="308"/>
      <c r="DIE57" s="308"/>
      <c r="DIF57" s="308"/>
      <c r="DIG57" s="308"/>
      <c r="DIH57" s="308"/>
      <c r="DII57" s="308"/>
      <c r="DIJ57" s="308"/>
      <c r="DIK57" s="308"/>
      <c r="DIL57" s="308"/>
      <c r="DIM57" s="308"/>
      <c r="DIN57" s="308"/>
      <c r="DIO57" s="308"/>
      <c r="DIP57" s="308"/>
      <c r="DIQ57" s="308"/>
      <c r="DIR57" s="308"/>
      <c r="DIS57" s="308"/>
      <c r="DIT57" s="308"/>
      <c r="DIU57" s="308"/>
      <c r="DIV57" s="308"/>
      <c r="DIW57" s="308"/>
      <c r="DIX57" s="308"/>
      <c r="DIY57" s="308"/>
      <c r="DIZ57" s="308"/>
      <c r="DJA57" s="308"/>
      <c r="DJB57" s="308"/>
      <c r="DJC57" s="308"/>
      <c r="DJD57" s="308"/>
      <c r="DJE57" s="308"/>
      <c r="DJF57" s="308"/>
      <c r="DJG57" s="308"/>
      <c r="DJH57" s="308"/>
      <c r="DJI57" s="308"/>
      <c r="DJJ57" s="308"/>
      <c r="DJK57" s="308"/>
      <c r="DJL57" s="308"/>
      <c r="DJM57" s="308"/>
      <c r="DJN57" s="308"/>
      <c r="DJO57" s="308"/>
      <c r="DJP57" s="308"/>
      <c r="DJQ57" s="308"/>
      <c r="DJR57" s="308"/>
      <c r="DJS57" s="308"/>
      <c r="DJT57" s="308"/>
      <c r="DJU57" s="308"/>
      <c r="DJV57" s="308"/>
      <c r="DJW57" s="308"/>
      <c r="DJX57" s="308"/>
      <c r="DJY57" s="308"/>
      <c r="DJZ57" s="308"/>
      <c r="DKA57" s="308"/>
      <c r="DKB57" s="308"/>
      <c r="DKC57" s="308"/>
      <c r="DKD57" s="308"/>
      <c r="DKE57" s="308"/>
      <c r="DKF57" s="308"/>
      <c r="DKG57" s="308"/>
      <c r="DKH57" s="308"/>
      <c r="DKI57" s="308"/>
      <c r="DKJ57" s="308"/>
      <c r="DKK57" s="308"/>
      <c r="DKL57" s="308"/>
      <c r="DKM57" s="308"/>
      <c r="DKN57" s="308"/>
      <c r="DKO57" s="308"/>
      <c r="DKP57" s="308"/>
      <c r="DKQ57" s="308"/>
      <c r="DKR57" s="308"/>
      <c r="DKS57" s="308"/>
      <c r="DKT57" s="308"/>
      <c r="DKU57" s="308"/>
      <c r="DKV57" s="308"/>
      <c r="DKW57" s="308"/>
      <c r="DKX57" s="308"/>
      <c r="DKY57" s="308"/>
      <c r="DKZ57" s="308"/>
      <c r="DLA57" s="308"/>
      <c r="DLB57" s="308"/>
      <c r="DLC57" s="308"/>
      <c r="DLD57" s="308"/>
      <c r="DLE57" s="308"/>
      <c r="DLF57" s="308"/>
      <c r="DLG57" s="308"/>
      <c r="DLH57" s="308"/>
      <c r="DLI57" s="308"/>
      <c r="DLJ57" s="308"/>
      <c r="DLK57" s="308"/>
      <c r="DLL57" s="308"/>
      <c r="DLM57" s="308"/>
      <c r="DLN57" s="308"/>
      <c r="DLO57" s="308"/>
      <c r="DLP57" s="308"/>
      <c r="DLQ57" s="308"/>
      <c r="DLR57" s="308"/>
      <c r="DLS57" s="308"/>
      <c r="DLT57" s="308"/>
      <c r="DLU57" s="308"/>
      <c r="DLV57" s="308"/>
      <c r="DLW57" s="308"/>
      <c r="DLX57" s="308"/>
      <c r="DLY57" s="308"/>
      <c r="DLZ57" s="308"/>
      <c r="DMA57" s="308"/>
      <c r="DMB57" s="308"/>
      <c r="DMC57" s="308"/>
      <c r="DMD57" s="308"/>
      <c r="DME57" s="308"/>
      <c r="DMF57" s="308"/>
      <c r="DMG57" s="308"/>
      <c r="DMH57" s="308"/>
      <c r="DMI57" s="308"/>
      <c r="DMJ57" s="308"/>
      <c r="DMK57" s="308"/>
      <c r="DML57" s="308"/>
      <c r="DMM57" s="308"/>
      <c r="DMN57" s="308"/>
      <c r="DMO57" s="308"/>
      <c r="DMP57" s="308"/>
      <c r="DMQ57" s="308"/>
      <c r="DMR57" s="308"/>
      <c r="DMS57" s="308"/>
      <c r="DMT57" s="308"/>
      <c r="DMU57" s="308"/>
      <c r="DMV57" s="308"/>
      <c r="DMW57" s="308"/>
      <c r="DMX57" s="308"/>
      <c r="DMY57" s="308"/>
      <c r="DMZ57" s="308"/>
      <c r="DNA57" s="308"/>
      <c r="DNB57" s="308"/>
      <c r="DNC57" s="308"/>
      <c r="DND57" s="308"/>
      <c r="DNE57" s="308"/>
      <c r="DNF57" s="308"/>
      <c r="DNG57" s="308"/>
      <c r="DNH57" s="308"/>
      <c r="DNI57" s="308"/>
      <c r="DNJ57" s="308"/>
      <c r="DNK57" s="308"/>
      <c r="DNL57" s="308"/>
      <c r="DNM57" s="308"/>
      <c r="DNN57" s="308"/>
      <c r="DNO57" s="308"/>
      <c r="DNP57" s="308"/>
      <c r="DNQ57" s="308"/>
      <c r="DNR57" s="308"/>
      <c r="DNS57" s="308"/>
      <c r="DNT57" s="308"/>
      <c r="DNU57" s="308"/>
      <c r="DNV57" s="308"/>
      <c r="DNW57" s="308"/>
      <c r="DNX57" s="308"/>
      <c r="DNY57" s="308"/>
      <c r="DNZ57" s="308"/>
      <c r="DOA57" s="308"/>
      <c r="DOB57" s="308"/>
      <c r="DOC57" s="308"/>
      <c r="DOD57" s="308"/>
      <c r="DOE57" s="308"/>
      <c r="DOF57" s="308"/>
      <c r="DOG57" s="308"/>
      <c r="DOH57" s="308"/>
      <c r="DOI57" s="308"/>
      <c r="DOJ57" s="308"/>
      <c r="DOK57" s="308"/>
      <c r="DOL57" s="308"/>
      <c r="DOM57" s="308"/>
      <c r="DON57" s="308"/>
      <c r="DOO57" s="308"/>
      <c r="DOP57" s="308"/>
      <c r="DOQ57" s="308"/>
      <c r="DOR57" s="308"/>
      <c r="DOS57" s="308"/>
      <c r="DOT57" s="308"/>
      <c r="DOU57" s="308"/>
      <c r="DOV57" s="308"/>
      <c r="DOW57" s="308"/>
      <c r="DOX57" s="308"/>
      <c r="DOY57" s="308"/>
      <c r="DOZ57" s="308"/>
      <c r="DPA57" s="308"/>
      <c r="DPB57" s="308"/>
      <c r="DPC57" s="308"/>
      <c r="DPD57" s="308"/>
      <c r="DPE57" s="308"/>
      <c r="DPF57" s="308"/>
      <c r="DPG57" s="308"/>
      <c r="DPH57" s="308"/>
      <c r="DPI57" s="308"/>
      <c r="DPJ57" s="308"/>
      <c r="DPK57" s="308"/>
      <c r="DPL57" s="308"/>
      <c r="DPM57" s="308"/>
      <c r="DPN57" s="308"/>
      <c r="DPO57" s="308"/>
      <c r="DPP57" s="308"/>
      <c r="DPQ57" s="308"/>
      <c r="DPR57" s="308"/>
      <c r="DPS57" s="308"/>
      <c r="DPT57" s="308"/>
      <c r="DPU57" s="308"/>
      <c r="DPV57" s="308"/>
      <c r="DPW57" s="308"/>
      <c r="DPX57" s="308"/>
      <c r="DPY57" s="308"/>
      <c r="DPZ57" s="308"/>
      <c r="DQA57" s="308"/>
      <c r="DQB57" s="308"/>
      <c r="DQC57" s="308"/>
      <c r="DQD57" s="308"/>
      <c r="DQE57" s="308"/>
      <c r="DQF57" s="308"/>
      <c r="DQG57" s="308"/>
      <c r="DQH57" s="308"/>
      <c r="DQI57" s="308"/>
      <c r="DQJ57" s="308"/>
      <c r="DQK57" s="308"/>
      <c r="DQL57" s="308"/>
      <c r="DQM57" s="308"/>
      <c r="DQN57" s="308"/>
      <c r="DQO57" s="308"/>
      <c r="DQP57" s="308"/>
      <c r="DQQ57" s="308"/>
      <c r="DQR57" s="308"/>
      <c r="DQS57" s="308"/>
      <c r="DQT57" s="308"/>
      <c r="DQU57" s="308"/>
      <c r="DQV57" s="308"/>
      <c r="DQW57" s="308"/>
      <c r="DQX57" s="308"/>
      <c r="DQY57" s="308"/>
      <c r="DQZ57" s="308"/>
      <c r="DRA57" s="308"/>
      <c r="DRB57" s="308"/>
      <c r="DRC57" s="308"/>
      <c r="DRD57" s="308"/>
      <c r="DRE57" s="308"/>
      <c r="DRF57" s="308"/>
      <c r="DRG57" s="308"/>
      <c r="DRH57" s="308"/>
      <c r="DRI57" s="308"/>
      <c r="DRJ57" s="308"/>
      <c r="DRK57" s="308"/>
      <c r="DRL57" s="308"/>
      <c r="DRM57" s="308"/>
      <c r="DRN57" s="308"/>
      <c r="DRO57" s="308"/>
      <c r="DRP57" s="308"/>
      <c r="DRQ57" s="308"/>
      <c r="DRR57" s="308"/>
      <c r="DRS57" s="308"/>
      <c r="DRT57" s="308"/>
      <c r="DRU57" s="308"/>
      <c r="DRV57" s="308"/>
      <c r="DRW57" s="308"/>
      <c r="DRX57" s="308"/>
      <c r="DRY57" s="308"/>
      <c r="DRZ57" s="308"/>
      <c r="DSA57" s="308"/>
      <c r="DSB57" s="308"/>
      <c r="DSC57" s="308"/>
      <c r="DSD57" s="308"/>
      <c r="DSE57" s="308"/>
      <c r="DSF57" s="308"/>
      <c r="DSG57" s="308"/>
      <c r="DSH57" s="308"/>
      <c r="DSI57" s="308"/>
      <c r="DSJ57" s="308"/>
      <c r="DSK57" s="308"/>
      <c r="DSL57" s="308"/>
      <c r="DSM57" s="308"/>
      <c r="DSN57" s="308"/>
      <c r="DSO57" s="308"/>
      <c r="DSP57" s="308"/>
      <c r="DSQ57" s="308"/>
      <c r="DSR57" s="308"/>
      <c r="DSS57" s="308"/>
      <c r="DST57" s="308"/>
      <c r="DSU57" s="308"/>
      <c r="DSV57" s="308"/>
      <c r="DSW57" s="308"/>
      <c r="DSX57" s="308"/>
      <c r="DSY57" s="308"/>
      <c r="DSZ57" s="308"/>
      <c r="DTA57" s="308"/>
      <c r="DTB57" s="308"/>
      <c r="DTC57" s="308"/>
      <c r="DTD57" s="308"/>
      <c r="DTE57" s="308"/>
      <c r="DTF57" s="308"/>
      <c r="DTG57" s="308"/>
      <c r="DTH57" s="308"/>
      <c r="DTI57" s="308"/>
      <c r="DTJ57" s="308"/>
      <c r="DTK57" s="308"/>
      <c r="DTL57" s="308"/>
      <c r="DTM57" s="308"/>
      <c r="DTN57" s="308"/>
      <c r="DTO57" s="308"/>
      <c r="DTP57" s="308"/>
      <c r="DTQ57" s="308"/>
      <c r="DTR57" s="308"/>
      <c r="DTS57" s="308"/>
      <c r="DTT57" s="308"/>
      <c r="DTU57" s="308"/>
      <c r="DTV57" s="308"/>
      <c r="DTW57" s="308"/>
      <c r="DTX57" s="308"/>
      <c r="DTY57" s="308"/>
      <c r="DTZ57" s="308"/>
      <c r="DUA57" s="308"/>
      <c r="DUB57" s="308"/>
      <c r="DUC57" s="308"/>
      <c r="DUD57" s="308"/>
      <c r="DUE57" s="308"/>
      <c r="DUF57" s="308"/>
      <c r="DUG57" s="308"/>
      <c r="DUH57" s="308"/>
      <c r="DUI57" s="308"/>
      <c r="DUJ57" s="308"/>
      <c r="DUK57" s="308"/>
      <c r="DUL57" s="308"/>
      <c r="DUM57" s="308"/>
      <c r="DUN57" s="308"/>
      <c r="DUO57" s="308"/>
      <c r="DUP57" s="308"/>
      <c r="DUQ57" s="308"/>
      <c r="DUR57" s="308"/>
      <c r="DUS57" s="308"/>
      <c r="DUT57" s="308"/>
      <c r="DUU57" s="308"/>
      <c r="DUV57" s="308"/>
      <c r="DUW57" s="308"/>
      <c r="DUX57" s="308"/>
      <c r="DUY57" s="308"/>
      <c r="DUZ57" s="308"/>
      <c r="DVA57" s="308"/>
      <c r="DVB57" s="308"/>
      <c r="DVC57" s="308"/>
      <c r="DVD57" s="308"/>
      <c r="DVE57" s="308"/>
      <c r="DVF57" s="308"/>
      <c r="DVG57" s="308"/>
      <c r="DVH57" s="308"/>
      <c r="DVI57" s="308"/>
      <c r="DVJ57" s="308"/>
      <c r="DVK57" s="308"/>
      <c r="DVL57" s="308"/>
      <c r="DVM57" s="308"/>
      <c r="DVN57" s="308"/>
      <c r="DVO57" s="308"/>
      <c r="DVP57" s="308"/>
      <c r="DVQ57" s="308"/>
      <c r="DVR57" s="308"/>
      <c r="DVS57" s="308"/>
      <c r="DVT57" s="308"/>
      <c r="DVU57" s="308"/>
      <c r="DVV57" s="308"/>
      <c r="DVW57" s="308"/>
      <c r="DVX57" s="308"/>
      <c r="DVY57" s="308"/>
      <c r="DVZ57" s="308"/>
      <c r="DWA57" s="308"/>
      <c r="DWB57" s="308"/>
      <c r="DWC57" s="308"/>
      <c r="DWD57" s="308"/>
      <c r="DWE57" s="308"/>
      <c r="DWF57" s="308"/>
      <c r="DWG57" s="308"/>
      <c r="DWH57" s="308"/>
      <c r="DWI57" s="308"/>
      <c r="DWJ57" s="308"/>
      <c r="DWK57" s="308"/>
      <c r="DWL57" s="308"/>
      <c r="DWM57" s="308"/>
      <c r="DWN57" s="308"/>
      <c r="DWO57" s="308"/>
      <c r="DWP57" s="308"/>
      <c r="DWQ57" s="308"/>
      <c r="DWR57" s="308"/>
      <c r="DWS57" s="308"/>
      <c r="DWT57" s="308"/>
      <c r="DWU57" s="308"/>
      <c r="DWV57" s="308"/>
      <c r="DWW57" s="308"/>
      <c r="DWX57" s="308"/>
      <c r="DWY57" s="308"/>
      <c r="DWZ57" s="308"/>
      <c r="DXA57" s="308"/>
      <c r="DXB57" s="308"/>
      <c r="DXC57" s="308"/>
      <c r="DXD57" s="308"/>
      <c r="DXE57" s="308"/>
      <c r="DXF57" s="308"/>
      <c r="DXG57" s="308"/>
      <c r="DXH57" s="308"/>
      <c r="DXI57" s="308"/>
      <c r="DXJ57" s="308"/>
      <c r="DXK57" s="308"/>
      <c r="DXL57" s="308"/>
      <c r="DXM57" s="308"/>
      <c r="DXN57" s="308"/>
      <c r="DXO57" s="308"/>
      <c r="DXP57" s="308"/>
      <c r="DXQ57" s="308"/>
      <c r="DXR57" s="308"/>
      <c r="DXS57" s="308"/>
      <c r="DXT57" s="308"/>
      <c r="DXU57" s="308"/>
      <c r="DXV57" s="308"/>
      <c r="DXW57" s="308"/>
      <c r="DXX57" s="308"/>
      <c r="DXY57" s="308"/>
      <c r="DXZ57" s="308"/>
      <c r="DYA57" s="308"/>
      <c r="DYB57" s="308"/>
      <c r="DYC57" s="308"/>
      <c r="DYD57" s="308"/>
      <c r="DYE57" s="308"/>
      <c r="DYF57" s="308"/>
      <c r="DYG57" s="308"/>
      <c r="DYH57" s="308"/>
      <c r="DYI57" s="308"/>
      <c r="DYJ57" s="308"/>
      <c r="DYK57" s="308"/>
      <c r="DYL57" s="308"/>
      <c r="DYM57" s="308"/>
      <c r="DYN57" s="308"/>
      <c r="DYO57" s="308"/>
      <c r="DYP57" s="308"/>
      <c r="DYQ57" s="308"/>
      <c r="DYR57" s="308"/>
      <c r="DYS57" s="308"/>
      <c r="DYT57" s="308"/>
      <c r="DYU57" s="308"/>
      <c r="DYV57" s="308"/>
      <c r="DYW57" s="308"/>
      <c r="DYX57" s="308"/>
      <c r="DYY57" s="308"/>
      <c r="DYZ57" s="308"/>
      <c r="DZA57" s="308"/>
      <c r="DZB57" s="308"/>
      <c r="DZC57" s="308"/>
      <c r="DZD57" s="308"/>
      <c r="DZE57" s="308"/>
      <c r="DZF57" s="308"/>
      <c r="DZG57" s="308"/>
      <c r="DZH57" s="308"/>
      <c r="DZI57" s="308"/>
      <c r="DZJ57" s="308"/>
      <c r="DZK57" s="308"/>
      <c r="DZL57" s="308"/>
      <c r="DZM57" s="308"/>
      <c r="DZN57" s="308"/>
      <c r="DZO57" s="308"/>
      <c r="DZP57" s="308"/>
      <c r="DZQ57" s="308"/>
      <c r="DZR57" s="308"/>
      <c r="DZS57" s="308"/>
      <c r="DZT57" s="308"/>
      <c r="DZU57" s="308"/>
      <c r="DZV57" s="308"/>
      <c r="DZW57" s="308"/>
      <c r="DZX57" s="308"/>
      <c r="DZY57" s="308"/>
      <c r="DZZ57" s="308"/>
      <c r="EAA57" s="308"/>
      <c r="EAB57" s="308"/>
      <c r="EAC57" s="308"/>
      <c r="EAD57" s="308"/>
      <c r="EAE57" s="308"/>
      <c r="EAF57" s="308"/>
      <c r="EAG57" s="308"/>
      <c r="EAH57" s="308"/>
      <c r="EAI57" s="308"/>
      <c r="EAJ57" s="308"/>
      <c r="EAK57" s="308"/>
      <c r="EAL57" s="308"/>
      <c r="EAM57" s="308"/>
      <c r="EAN57" s="308"/>
      <c r="EAO57" s="308"/>
      <c r="EAP57" s="308"/>
      <c r="EAQ57" s="308"/>
      <c r="EAR57" s="308"/>
      <c r="EAS57" s="308"/>
      <c r="EAT57" s="308"/>
      <c r="EAU57" s="308"/>
      <c r="EAV57" s="308"/>
      <c r="EAW57" s="308"/>
      <c r="EAX57" s="308"/>
      <c r="EAY57" s="308"/>
      <c r="EAZ57" s="308"/>
      <c r="EBA57" s="308"/>
      <c r="EBB57" s="308"/>
      <c r="EBC57" s="308"/>
      <c r="EBD57" s="308"/>
      <c r="EBE57" s="308"/>
      <c r="EBF57" s="308"/>
      <c r="EBG57" s="308"/>
      <c r="EBH57" s="308"/>
      <c r="EBI57" s="308"/>
      <c r="EBJ57" s="308"/>
      <c r="EBK57" s="308"/>
      <c r="EBL57" s="308"/>
      <c r="EBM57" s="308"/>
      <c r="EBN57" s="308"/>
      <c r="EBO57" s="308"/>
      <c r="EBP57" s="308"/>
      <c r="EBQ57" s="308"/>
      <c r="EBR57" s="308"/>
      <c r="EBS57" s="308"/>
      <c r="EBT57" s="308"/>
      <c r="EBU57" s="308"/>
      <c r="EBV57" s="308"/>
      <c r="EBW57" s="308"/>
      <c r="EBX57" s="308"/>
      <c r="EBY57" s="308"/>
      <c r="EBZ57" s="308"/>
      <c r="ECA57" s="308"/>
      <c r="ECB57" s="308"/>
      <c r="ECC57" s="308"/>
      <c r="ECD57" s="308"/>
      <c r="ECE57" s="308"/>
      <c r="ECF57" s="308"/>
      <c r="ECG57" s="308"/>
      <c r="ECH57" s="308"/>
      <c r="ECI57" s="308"/>
      <c r="ECJ57" s="308"/>
      <c r="ECK57" s="308"/>
      <c r="ECL57" s="308"/>
      <c r="ECM57" s="308"/>
      <c r="ECN57" s="308"/>
      <c r="ECO57" s="308"/>
      <c r="ECP57" s="308"/>
      <c r="ECQ57" s="308"/>
      <c r="ECR57" s="308"/>
      <c r="ECS57" s="308"/>
      <c r="ECT57" s="308"/>
      <c r="ECU57" s="308"/>
      <c r="ECV57" s="308"/>
      <c r="ECW57" s="308"/>
      <c r="ECX57" s="308"/>
      <c r="ECY57" s="308"/>
      <c r="ECZ57" s="308"/>
      <c r="EDA57" s="308"/>
      <c r="EDB57" s="308"/>
      <c r="EDC57" s="308"/>
      <c r="EDD57" s="308"/>
      <c r="EDE57" s="308"/>
      <c r="EDF57" s="308"/>
      <c r="EDG57" s="308"/>
      <c r="EDH57" s="308"/>
      <c r="EDI57" s="308"/>
      <c r="EDJ57" s="308"/>
      <c r="EDK57" s="308"/>
      <c r="EDL57" s="308"/>
      <c r="EDM57" s="308"/>
      <c r="EDN57" s="308"/>
      <c r="EDO57" s="308"/>
      <c r="EDP57" s="308"/>
      <c r="EDQ57" s="308"/>
      <c r="EDR57" s="308"/>
      <c r="EDS57" s="308"/>
      <c r="EDT57" s="308"/>
      <c r="EDU57" s="308"/>
      <c r="EDV57" s="308"/>
      <c r="EDW57" s="308"/>
      <c r="EDX57" s="308"/>
      <c r="EDY57" s="308"/>
      <c r="EDZ57" s="308"/>
      <c r="EEA57" s="308"/>
      <c r="EEB57" s="308"/>
      <c r="EEC57" s="308"/>
      <c r="EED57" s="308"/>
      <c r="EEE57" s="308"/>
      <c r="EEF57" s="308"/>
      <c r="EEG57" s="308"/>
      <c r="EEH57" s="308"/>
      <c r="EEI57" s="308"/>
      <c r="EEJ57" s="308"/>
      <c r="EEK57" s="308"/>
      <c r="EEL57" s="308"/>
      <c r="EEM57" s="308"/>
      <c r="EEN57" s="308"/>
      <c r="EEO57" s="308"/>
      <c r="EEP57" s="308"/>
      <c r="EEQ57" s="308"/>
      <c r="EER57" s="308"/>
      <c r="EES57" s="308"/>
      <c r="EET57" s="308"/>
      <c r="EEU57" s="308"/>
      <c r="EEV57" s="308"/>
      <c r="EEW57" s="308"/>
      <c r="EEX57" s="308"/>
      <c r="EEY57" s="308"/>
      <c r="EEZ57" s="308"/>
      <c r="EFA57" s="308"/>
      <c r="EFB57" s="308"/>
      <c r="EFC57" s="308"/>
      <c r="EFD57" s="308"/>
      <c r="EFE57" s="308"/>
      <c r="EFF57" s="308"/>
      <c r="EFG57" s="308"/>
      <c r="EFH57" s="308"/>
      <c r="EFI57" s="308"/>
      <c r="EFJ57" s="308"/>
      <c r="EFK57" s="308"/>
      <c r="EFL57" s="308"/>
      <c r="EFM57" s="308"/>
      <c r="EFN57" s="308"/>
      <c r="EFO57" s="308"/>
      <c r="EFP57" s="308"/>
      <c r="EFQ57" s="308"/>
      <c r="EFR57" s="308"/>
      <c r="EFS57" s="308"/>
      <c r="EFT57" s="308"/>
      <c r="EFU57" s="308"/>
      <c r="EFV57" s="308"/>
      <c r="EFW57" s="308"/>
      <c r="EFX57" s="308"/>
      <c r="EFY57" s="308"/>
      <c r="EFZ57" s="308"/>
      <c r="EGA57" s="308"/>
      <c r="EGB57" s="308"/>
      <c r="EGC57" s="308"/>
      <c r="EGD57" s="308"/>
      <c r="EGE57" s="308"/>
      <c r="EGF57" s="308"/>
      <c r="EGG57" s="308"/>
      <c r="EGH57" s="308"/>
      <c r="EGI57" s="308"/>
      <c r="EGJ57" s="308"/>
      <c r="EGK57" s="308"/>
      <c r="EGL57" s="308"/>
      <c r="EGM57" s="308"/>
      <c r="EGN57" s="308"/>
      <c r="EGO57" s="308"/>
      <c r="EGP57" s="308"/>
      <c r="EGQ57" s="308"/>
      <c r="EGR57" s="308"/>
      <c r="EGS57" s="308"/>
      <c r="EGT57" s="308"/>
      <c r="EGU57" s="308"/>
      <c r="EGV57" s="308"/>
      <c r="EGW57" s="308"/>
      <c r="EGX57" s="308"/>
      <c r="EGY57" s="308"/>
      <c r="EGZ57" s="308"/>
      <c r="EHA57" s="308"/>
      <c r="EHB57" s="308"/>
      <c r="EHC57" s="308"/>
      <c r="EHD57" s="308"/>
      <c r="EHE57" s="308"/>
      <c r="EHF57" s="308"/>
      <c r="EHG57" s="308"/>
      <c r="EHH57" s="308"/>
      <c r="EHI57" s="308"/>
      <c r="EHJ57" s="308"/>
      <c r="EHK57" s="308"/>
      <c r="EHL57" s="308"/>
      <c r="EHM57" s="308"/>
      <c r="EHN57" s="308"/>
      <c r="EHO57" s="308"/>
      <c r="EHP57" s="308"/>
      <c r="EHQ57" s="308"/>
      <c r="EHR57" s="308"/>
      <c r="EHS57" s="308"/>
      <c r="EHT57" s="308"/>
      <c r="EHU57" s="308"/>
      <c r="EHV57" s="308"/>
      <c r="EHW57" s="308"/>
      <c r="EHX57" s="308"/>
      <c r="EHY57" s="308"/>
      <c r="EHZ57" s="308"/>
      <c r="EIA57" s="308"/>
      <c r="EIB57" s="308"/>
      <c r="EIC57" s="308"/>
      <c r="EID57" s="308"/>
      <c r="EIE57" s="308"/>
      <c r="EIF57" s="308"/>
      <c r="EIG57" s="308"/>
      <c r="EIH57" s="308"/>
      <c r="EII57" s="308"/>
      <c r="EIJ57" s="308"/>
      <c r="EIK57" s="308"/>
      <c r="EIL57" s="308"/>
      <c r="EIM57" s="308"/>
      <c r="EIN57" s="308"/>
      <c r="EIO57" s="308"/>
      <c r="EIP57" s="308"/>
      <c r="EIQ57" s="308"/>
      <c r="EIR57" s="308"/>
      <c r="EIS57" s="308"/>
      <c r="EIT57" s="308"/>
      <c r="EIU57" s="308"/>
      <c r="EIV57" s="308"/>
      <c r="EIW57" s="308"/>
      <c r="EIX57" s="308"/>
      <c r="EIY57" s="308"/>
      <c r="EIZ57" s="308"/>
      <c r="EJA57" s="308"/>
      <c r="EJB57" s="308"/>
      <c r="EJC57" s="308"/>
      <c r="EJD57" s="308"/>
      <c r="EJE57" s="308"/>
      <c r="EJF57" s="308"/>
      <c r="EJG57" s="308"/>
      <c r="EJH57" s="308"/>
      <c r="EJI57" s="308"/>
      <c r="EJJ57" s="308"/>
      <c r="EJK57" s="308"/>
      <c r="EJL57" s="308"/>
      <c r="EJM57" s="308"/>
      <c r="EJN57" s="308"/>
      <c r="EJO57" s="308"/>
      <c r="EJP57" s="308"/>
      <c r="EJQ57" s="308"/>
      <c r="EJR57" s="308"/>
      <c r="EJS57" s="308"/>
      <c r="EJT57" s="308"/>
      <c r="EJU57" s="308"/>
      <c r="EJV57" s="308"/>
      <c r="EJW57" s="308"/>
      <c r="EJX57" s="308"/>
      <c r="EJY57" s="308"/>
      <c r="EJZ57" s="308"/>
      <c r="EKA57" s="308"/>
      <c r="EKB57" s="308"/>
      <c r="EKC57" s="308"/>
      <c r="EKD57" s="308"/>
      <c r="EKE57" s="308"/>
      <c r="EKF57" s="308"/>
      <c r="EKG57" s="308"/>
      <c r="EKH57" s="308"/>
      <c r="EKI57" s="308"/>
      <c r="EKJ57" s="308"/>
      <c r="EKK57" s="308"/>
      <c r="EKL57" s="308"/>
      <c r="EKM57" s="308"/>
      <c r="EKN57" s="308"/>
      <c r="EKO57" s="308"/>
      <c r="EKP57" s="308"/>
      <c r="EKQ57" s="308"/>
      <c r="EKR57" s="308"/>
      <c r="EKS57" s="308"/>
      <c r="EKT57" s="308"/>
      <c r="EKU57" s="308"/>
      <c r="EKV57" s="308"/>
      <c r="EKW57" s="308"/>
      <c r="EKX57" s="308"/>
      <c r="EKY57" s="308"/>
      <c r="EKZ57" s="308"/>
      <c r="ELA57" s="308"/>
      <c r="ELB57" s="308"/>
      <c r="ELC57" s="308"/>
      <c r="ELD57" s="308"/>
      <c r="ELE57" s="308"/>
      <c r="ELF57" s="308"/>
      <c r="ELG57" s="308"/>
      <c r="ELH57" s="308"/>
      <c r="ELI57" s="308"/>
      <c r="ELJ57" s="308"/>
      <c r="ELK57" s="308"/>
      <c r="ELL57" s="308"/>
      <c r="ELM57" s="308"/>
      <c r="ELN57" s="308"/>
      <c r="ELO57" s="308"/>
      <c r="ELP57" s="308"/>
      <c r="ELQ57" s="308"/>
      <c r="ELR57" s="308"/>
      <c r="ELS57" s="308"/>
      <c r="ELT57" s="308"/>
      <c r="ELU57" s="308"/>
      <c r="ELV57" s="308"/>
      <c r="ELW57" s="308"/>
      <c r="ELX57" s="308"/>
      <c r="ELY57" s="308"/>
      <c r="ELZ57" s="308"/>
      <c r="EMA57" s="308"/>
      <c r="EMB57" s="308"/>
      <c r="EMC57" s="308"/>
      <c r="EMD57" s="308"/>
      <c r="EME57" s="308"/>
      <c r="EMF57" s="308"/>
      <c r="EMG57" s="308"/>
      <c r="EMH57" s="308"/>
      <c r="EMI57" s="308"/>
      <c r="EMJ57" s="308"/>
      <c r="EMK57" s="308"/>
      <c r="EML57" s="308"/>
      <c r="EMM57" s="308"/>
      <c r="EMN57" s="308"/>
      <c r="EMO57" s="308"/>
      <c r="EMP57" s="308"/>
      <c r="EMQ57" s="308"/>
      <c r="EMR57" s="308"/>
      <c r="EMS57" s="308"/>
      <c r="EMT57" s="308"/>
      <c r="EMU57" s="308"/>
      <c r="EMV57" s="308"/>
      <c r="EMW57" s="308"/>
      <c r="EMX57" s="308"/>
      <c r="EMY57" s="308"/>
      <c r="EMZ57" s="308"/>
      <c r="ENA57" s="308"/>
      <c r="ENB57" s="308"/>
      <c r="ENC57" s="308"/>
      <c r="END57" s="308"/>
      <c r="ENE57" s="308"/>
      <c r="ENF57" s="308"/>
      <c r="ENG57" s="308"/>
      <c r="ENH57" s="308"/>
      <c r="ENI57" s="308"/>
      <c r="ENJ57" s="308"/>
      <c r="ENK57" s="308"/>
      <c r="ENL57" s="308"/>
      <c r="ENM57" s="308"/>
      <c r="ENN57" s="308"/>
      <c r="ENO57" s="308"/>
      <c r="ENP57" s="308"/>
      <c r="ENQ57" s="308"/>
      <c r="ENR57" s="308"/>
      <c r="ENS57" s="308"/>
      <c r="ENT57" s="308"/>
      <c r="ENU57" s="308"/>
      <c r="ENV57" s="308"/>
      <c r="ENW57" s="308"/>
      <c r="ENX57" s="308"/>
      <c r="ENY57" s="308"/>
      <c r="ENZ57" s="308"/>
      <c r="EOA57" s="308"/>
      <c r="EOB57" s="308"/>
      <c r="EOC57" s="308"/>
      <c r="EOD57" s="308"/>
      <c r="EOE57" s="308"/>
      <c r="EOF57" s="308"/>
      <c r="EOG57" s="308"/>
      <c r="EOH57" s="308"/>
      <c r="EOI57" s="308"/>
      <c r="EOJ57" s="308"/>
      <c r="EOK57" s="308"/>
      <c r="EOL57" s="308"/>
      <c r="EOM57" s="308"/>
      <c r="EON57" s="308"/>
      <c r="EOO57" s="308"/>
      <c r="EOP57" s="308"/>
      <c r="EOQ57" s="308"/>
      <c r="EOR57" s="308"/>
      <c r="EOS57" s="308"/>
      <c r="EOT57" s="308"/>
      <c r="EOU57" s="308"/>
      <c r="EOV57" s="308"/>
      <c r="EOW57" s="308"/>
      <c r="EOX57" s="308"/>
      <c r="EOY57" s="308"/>
      <c r="EOZ57" s="308"/>
      <c r="EPA57" s="308"/>
      <c r="EPB57" s="308"/>
      <c r="EPC57" s="308"/>
      <c r="EPD57" s="308"/>
      <c r="EPE57" s="308"/>
      <c r="EPF57" s="308"/>
      <c r="EPG57" s="308"/>
      <c r="EPH57" s="308"/>
      <c r="EPI57" s="308"/>
      <c r="EPJ57" s="308"/>
      <c r="EPK57" s="308"/>
      <c r="EPL57" s="308"/>
      <c r="EPM57" s="308"/>
      <c r="EPN57" s="308"/>
      <c r="EPO57" s="308"/>
      <c r="EPP57" s="308"/>
      <c r="EPQ57" s="308"/>
      <c r="EPR57" s="308"/>
      <c r="EPS57" s="308"/>
      <c r="EPT57" s="308"/>
      <c r="EPU57" s="308"/>
      <c r="EPV57" s="308"/>
      <c r="EPW57" s="308"/>
      <c r="EPX57" s="308"/>
      <c r="EPY57" s="308"/>
      <c r="EPZ57" s="308"/>
      <c r="EQA57" s="308"/>
      <c r="EQB57" s="308"/>
      <c r="EQC57" s="308"/>
      <c r="EQD57" s="308"/>
      <c r="EQE57" s="308"/>
      <c r="EQF57" s="308"/>
      <c r="EQG57" s="308"/>
      <c r="EQH57" s="308"/>
      <c r="EQI57" s="308"/>
      <c r="EQJ57" s="308"/>
      <c r="EQK57" s="308"/>
      <c r="EQL57" s="308"/>
      <c r="EQM57" s="308"/>
      <c r="EQN57" s="308"/>
      <c r="EQO57" s="308"/>
      <c r="EQP57" s="308"/>
      <c r="EQQ57" s="308"/>
      <c r="EQR57" s="308"/>
      <c r="EQS57" s="308"/>
      <c r="EQT57" s="308"/>
      <c r="EQU57" s="308"/>
      <c r="EQV57" s="308"/>
      <c r="EQW57" s="308"/>
      <c r="EQX57" s="308"/>
      <c r="EQY57" s="308"/>
      <c r="EQZ57" s="308"/>
      <c r="ERA57" s="308"/>
      <c r="ERB57" s="308"/>
      <c r="ERC57" s="308"/>
      <c r="ERD57" s="308"/>
      <c r="ERE57" s="308"/>
      <c r="ERF57" s="308"/>
      <c r="ERG57" s="308"/>
      <c r="ERH57" s="308"/>
      <c r="ERI57" s="308"/>
      <c r="ERJ57" s="308"/>
      <c r="ERK57" s="308"/>
      <c r="ERL57" s="308"/>
      <c r="ERM57" s="308"/>
      <c r="ERN57" s="308"/>
      <c r="ERO57" s="308"/>
      <c r="ERP57" s="308"/>
      <c r="ERQ57" s="308"/>
      <c r="ERR57" s="308"/>
      <c r="ERS57" s="308"/>
      <c r="ERT57" s="308"/>
      <c r="ERU57" s="308"/>
      <c r="ERV57" s="308"/>
      <c r="ERW57" s="308"/>
      <c r="ERX57" s="308"/>
      <c r="ERY57" s="308"/>
      <c r="ERZ57" s="308"/>
      <c r="ESA57" s="308"/>
      <c r="ESB57" s="308"/>
      <c r="ESC57" s="308"/>
      <c r="ESD57" s="308"/>
      <c r="ESE57" s="308"/>
      <c r="ESF57" s="308"/>
      <c r="ESG57" s="308"/>
      <c r="ESH57" s="308"/>
      <c r="ESI57" s="308"/>
      <c r="ESJ57" s="308"/>
      <c r="ESK57" s="308"/>
      <c r="ESL57" s="308"/>
      <c r="ESM57" s="308"/>
      <c r="ESN57" s="308"/>
      <c r="ESO57" s="308"/>
      <c r="ESP57" s="308"/>
      <c r="ESQ57" s="308"/>
      <c r="ESR57" s="308"/>
      <c r="ESS57" s="308"/>
      <c r="EST57" s="308"/>
      <c r="ESU57" s="308"/>
      <c r="ESV57" s="308"/>
      <c r="ESW57" s="308"/>
      <c r="ESX57" s="308"/>
      <c r="ESY57" s="308"/>
      <c r="ESZ57" s="308"/>
      <c r="ETA57" s="308"/>
      <c r="ETB57" s="308"/>
      <c r="ETC57" s="308"/>
      <c r="ETD57" s="308"/>
      <c r="ETE57" s="308"/>
      <c r="ETF57" s="308"/>
      <c r="ETG57" s="308"/>
      <c r="ETH57" s="308"/>
      <c r="ETI57" s="308"/>
      <c r="ETJ57" s="308"/>
      <c r="ETK57" s="308"/>
      <c r="ETL57" s="308"/>
      <c r="ETM57" s="308"/>
      <c r="ETN57" s="308"/>
      <c r="ETO57" s="308"/>
      <c r="ETP57" s="308"/>
      <c r="ETQ57" s="308"/>
      <c r="ETR57" s="308"/>
      <c r="ETS57" s="308"/>
      <c r="ETT57" s="308"/>
      <c r="ETU57" s="308"/>
      <c r="ETV57" s="308"/>
      <c r="ETW57" s="308"/>
      <c r="ETX57" s="308"/>
      <c r="ETY57" s="308"/>
      <c r="ETZ57" s="308"/>
      <c r="EUA57" s="308"/>
      <c r="EUB57" s="308"/>
      <c r="EUC57" s="308"/>
      <c r="EUD57" s="308"/>
      <c r="EUE57" s="308"/>
      <c r="EUF57" s="308"/>
      <c r="EUG57" s="308"/>
      <c r="EUH57" s="308"/>
      <c r="EUI57" s="308"/>
      <c r="EUJ57" s="308"/>
      <c r="EUK57" s="308"/>
      <c r="EUL57" s="308"/>
      <c r="EUM57" s="308"/>
      <c r="EUN57" s="308"/>
      <c r="EUO57" s="308"/>
      <c r="EUP57" s="308"/>
      <c r="EUQ57" s="308"/>
      <c r="EUR57" s="308"/>
      <c r="EUS57" s="308"/>
      <c r="EUT57" s="308"/>
      <c r="EUU57" s="308"/>
      <c r="EUV57" s="308"/>
      <c r="EUW57" s="308"/>
      <c r="EUX57" s="308"/>
      <c r="EUY57" s="308"/>
      <c r="EUZ57" s="308"/>
      <c r="EVA57" s="308"/>
      <c r="EVB57" s="308"/>
      <c r="EVC57" s="308"/>
      <c r="EVD57" s="308"/>
      <c r="EVE57" s="308"/>
      <c r="EVF57" s="308"/>
      <c r="EVG57" s="308"/>
      <c r="EVH57" s="308"/>
      <c r="EVI57" s="308"/>
      <c r="EVJ57" s="308"/>
      <c r="EVK57" s="308"/>
      <c r="EVL57" s="308"/>
      <c r="EVM57" s="308"/>
      <c r="EVN57" s="308"/>
      <c r="EVO57" s="308"/>
      <c r="EVP57" s="308"/>
      <c r="EVQ57" s="308"/>
      <c r="EVR57" s="308"/>
      <c r="EVS57" s="308"/>
      <c r="EVT57" s="308"/>
      <c r="EVU57" s="308"/>
      <c r="EVV57" s="308"/>
      <c r="EVW57" s="308"/>
      <c r="EVX57" s="308"/>
      <c r="EVY57" s="308"/>
      <c r="EVZ57" s="308"/>
      <c r="EWA57" s="308"/>
      <c r="EWB57" s="308"/>
      <c r="EWC57" s="308"/>
      <c r="EWD57" s="308"/>
      <c r="EWE57" s="308"/>
      <c r="EWF57" s="308"/>
      <c r="EWG57" s="308"/>
      <c r="EWH57" s="308"/>
      <c r="EWI57" s="308"/>
      <c r="EWJ57" s="308"/>
      <c r="EWK57" s="308"/>
      <c r="EWL57" s="308"/>
      <c r="EWM57" s="308"/>
      <c r="EWN57" s="308"/>
      <c r="EWO57" s="308"/>
      <c r="EWP57" s="308"/>
      <c r="EWQ57" s="308"/>
      <c r="EWR57" s="308"/>
      <c r="EWS57" s="308"/>
      <c r="EWT57" s="308"/>
      <c r="EWU57" s="308"/>
      <c r="EWV57" s="308"/>
      <c r="EWW57" s="308"/>
      <c r="EWX57" s="308"/>
      <c r="EWY57" s="308"/>
      <c r="EWZ57" s="308"/>
      <c r="EXA57" s="308"/>
      <c r="EXB57" s="308"/>
      <c r="EXC57" s="308"/>
      <c r="EXD57" s="308"/>
      <c r="EXE57" s="308"/>
      <c r="EXF57" s="308"/>
      <c r="EXG57" s="308"/>
      <c r="EXH57" s="308"/>
      <c r="EXI57" s="308"/>
      <c r="EXJ57" s="308"/>
      <c r="EXK57" s="308"/>
      <c r="EXL57" s="308"/>
      <c r="EXM57" s="308"/>
      <c r="EXN57" s="308"/>
      <c r="EXO57" s="308"/>
      <c r="EXP57" s="308"/>
      <c r="EXQ57" s="308"/>
      <c r="EXR57" s="308"/>
      <c r="EXS57" s="308"/>
      <c r="EXT57" s="308"/>
      <c r="EXU57" s="308"/>
      <c r="EXV57" s="308"/>
      <c r="EXW57" s="308"/>
      <c r="EXX57" s="308"/>
      <c r="EXY57" s="308"/>
      <c r="EXZ57" s="308"/>
      <c r="EYA57" s="308"/>
      <c r="EYB57" s="308"/>
      <c r="EYC57" s="308"/>
      <c r="EYD57" s="308"/>
      <c r="EYE57" s="308"/>
      <c r="EYF57" s="308"/>
      <c r="EYG57" s="308"/>
      <c r="EYH57" s="308"/>
      <c r="EYI57" s="308"/>
      <c r="EYJ57" s="308"/>
      <c r="EYK57" s="308"/>
      <c r="EYL57" s="308"/>
      <c r="EYM57" s="308"/>
      <c r="EYN57" s="308"/>
      <c r="EYO57" s="308"/>
      <c r="EYP57" s="308"/>
      <c r="EYQ57" s="308"/>
      <c r="EYR57" s="308"/>
      <c r="EYS57" s="308"/>
      <c r="EYT57" s="308"/>
      <c r="EYU57" s="308"/>
      <c r="EYV57" s="308"/>
      <c r="EYW57" s="308"/>
      <c r="EYX57" s="308"/>
      <c r="EYY57" s="308"/>
      <c r="EYZ57" s="308"/>
      <c r="EZA57" s="308"/>
      <c r="EZB57" s="308"/>
      <c r="EZC57" s="308"/>
      <c r="EZD57" s="308"/>
      <c r="EZE57" s="308"/>
      <c r="EZF57" s="308"/>
      <c r="EZG57" s="308"/>
      <c r="EZH57" s="308"/>
      <c r="EZI57" s="308"/>
      <c r="EZJ57" s="308"/>
      <c r="EZK57" s="308"/>
      <c r="EZL57" s="308"/>
      <c r="EZM57" s="308"/>
      <c r="EZN57" s="308"/>
      <c r="EZO57" s="308"/>
      <c r="EZP57" s="308"/>
      <c r="EZQ57" s="308"/>
      <c r="EZR57" s="308"/>
      <c r="EZS57" s="308"/>
      <c r="EZT57" s="308"/>
      <c r="EZU57" s="308"/>
      <c r="EZV57" s="308"/>
      <c r="EZW57" s="308"/>
      <c r="EZX57" s="308"/>
      <c r="EZY57" s="308"/>
      <c r="EZZ57" s="308"/>
      <c r="FAA57" s="308"/>
      <c r="FAB57" s="308"/>
      <c r="FAC57" s="308"/>
      <c r="FAD57" s="308"/>
      <c r="FAE57" s="308"/>
      <c r="FAF57" s="308"/>
      <c r="FAG57" s="308"/>
      <c r="FAH57" s="308"/>
      <c r="FAI57" s="308"/>
      <c r="FAJ57" s="308"/>
      <c r="FAK57" s="308"/>
      <c r="FAL57" s="308"/>
      <c r="FAM57" s="308"/>
      <c r="FAN57" s="308"/>
      <c r="FAO57" s="308"/>
      <c r="FAP57" s="308"/>
      <c r="FAQ57" s="308"/>
      <c r="FAR57" s="308"/>
      <c r="FAS57" s="308"/>
      <c r="FAT57" s="308"/>
      <c r="FAU57" s="308"/>
      <c r="FAV57" s="308"/>
      <c r="FAW57" s="308"/>
      <c r="FAX57" s="308"/>
      <c r="FAY57" s="308"/>
      <c r="FAZ57" s="308"/>
      <c r="FBA57" s="308"/>
      <c r="FBB57" s="308"/>
      <c r="FBC57" s="308"/>
      <c r="FBD57" s="308"/>
      <c r="FBE57" s="308"/>
      <c r="FBF57" s="308"/>
      <c r="FBG57" s="308"/>
      <c r="FBH57" s="308"/>
      <c r="FBI57" s="308"/>
      <c r="FBJ57" s="308"/>
      <c r="FBK57" s="308"/>
      <c r="FBL57" s="308"/>
      <c r="FBM57" s="308"/>
      <c r="FBN57" s="308"/>
      <c r="FBO57" s="308"/>
      <c r="FBP57" s="308"/>
      <c r="FBQ57" s="308"/>
      <c r="FBR57" s="308"/>
      <c r="FBS57" s="308"/>
      <c r="FBT57" s="308"/>
      <c r="FBU57" s="308"/>
      <c r="FBV57" s="308"/>
      <c r="FBW57" s="308"/>
      <c r="FBX57" s="308"/>
      <c r="FBY57" s="308"/>
      <c r="FBZ57" s="308"/>
      <c r="FCA57" s="308"/>
      <c r="FCB57" s="308"/>
      <c r="FCC57" s="308"/>
      <c r="FCD57" s="308"/>
      <c r="FCE57" s="308"/>
      <c r="FCF57" s="308"/>
      <c r="FCG57" s="308"/>
      <c r="FCH57" s="308"/>
      <c r="FCI57" s="308"/>
      <c r="FCJ57" s="308"/>
      <c r="FCK57" s="308"/>
      <c r="FCL57" s="308"/>
      <c r="FCM57" s="308"/>
      <c r="FCN57" s="308"/>
      <c r="FCO57" s="308"/>
      <c r="FCP57" s="308"/>
      <c r="FCQ57" s="308"/>
      <c r="FCR57" s="308"/>
      <c r="FCS57" s="308"/>
      <c r="FCT57" s="308"/>
      <c r="FCU57" s="308"/>
      <c r="FCV57" s="308"/>
      <c r="FCW57" s="308"/>
      <c r="FCX57" s="308"/>
      <c r="FCY57" s="308"/>
      <c r="FCZ57" s="308"/>
      <c r="FDA57" s="308"/>
      <c r="FDB57" s="308"/>
      <c r="FDC57" s="308"/>
      <c r="FDD57" s="308"/>
      <c r="FDE57" s="308"/>
      <c r="FDF57" s="308"/>
      <c r="FDG57" s="308"/>
      <c r="FDH57" s="308"/>
      <c r="FDI57" s="308"/>
      <c r="FDJ57" s="308"/>
      <c r="FDK57" s="308"/>
      <c r="FDL57" s="308"/>
      <c r="FDM57" s="308"/>
      <c r="FDN57" s="308"/>
      <c r="FDO57" s="308"/>
      <c r="FDP57" s="308"/>
      <c r="FDQ57" s="308"/>
      <c r="FDR57" s="308"/>
      <c r="FDS57" s="308"/>
      <c r="FDT57" s="308"/>
      <c r="FDU57" s="308"/>
      <c r="FDV57" s="308"/>
      <c r="FDW57" s="308"/>
      <c r="FDX57" s="308"/>
      <c r="FDY57" s="308"/>
      <c r="FDZ57" s="308"/>
      <c r="FEA57" s="308"/>
      <c r="FEB57" s="308"/>
      <c r="FEC57" s="308"/>
      <c r="FED57" s="308"/>
      <c r="FEE57" s="308"/>
      <c r="FEF57" s="308"/>
      <c r="FEG57" s="308"/>
      <c r="FEH57" s="308"/>
      <c r="FEI57" s="308"/>
      <c r="FEJ57" s="308"/>
      <c r="FEK57" s="308"/>
      <c r="FEL57" s="308"/>
      <c r="FEM57" s="308"/>
      <c r="FEN57" s="308"/>
      <c r="FEO57" s="308"/>
      <c r="FEP57" s="308"/>
      <c r="FEQ57" s="308"/>
      <c r="FER57" s="308"/>
      <c r="FES57" s="308"/>
      <c r="FET57" s="308"/>
      <c r="FEU57" s="308"/>
      <c r="FEV57" s="308"/>
      <c r="FEW57" s="308"/>
      <c r="FEX57" s="308"/>
      <c r="FEY57" s="308"/>
      <c r="FEZ57" s="308"/>
      <c r="FFA57" s="308"/>
      <c r="FFB57" s="308"/>
      <c r="FFC57" s="308"/>
      <c r="FFD57" s="308"/>
      <c r="FFE57" s="308"/>
      <c r="FFF57" s="308"/>
      <c r="FFG57" s="308"/>
      <c r="FFH57" s="308"/>
      <c r="FFI57" s="308"/>
      <c r="FFJ57" s="308"/>
      <c r="FFK57" s="308"/>
      <c r="FFL57" s="308"/>
      <c r="FFM57" s="308"/>
      <c r="FFN57" s="308"/>
      <c r="FFO57" s="308"/>
      <c r="FFP57" s="308"/>
      <c r="FFQ57" s="308"/>
      <c r="FFR57" s="308"/>
      <c r="FFS57" s="308"/>
      <c r="FFT57" s="308"/>
      <c r="FFU57" s="308"/>
      <c r="FFV57" s="308"/>
      <c r="FFW57" s="308"/>
      <c r="FFX57" s="308"/>
      <c r="FFY57" s="308"/>
      <c r="FFZ57" s="308"/>
      <c r="FGA57" s="308"/>
      <c r="FGB57" s="308"/>
      <c r="FGC57" s="308"/>
      <c r="FGD57" s="308"/>
      <c r="FGE57" s="308"/>
      <c r="FGF57" s="308"/>
      <c r="FGG57" s="308"/>
      <c r="FGH57" s="308"/>
      <c r="FGI57" s="308"/>
      <c r="FGJ57" s="308"/>
      <c r="FGK57" s="308"/>
      <c r="FGL57" s="308"/>
      <c r="FGM57" s="308"/>
      <c r="FGN57" s="308"/>
      <c r="FGO57" s="308"/>
      <c r="FGP57" s="308"/>
      <c r="FGQ57" s="308"/>
      <c r="FGR57" s="308"/>
      <c r="FGS57" s="308"/>
      <c r="FGT57" s="308"/>
      <c r="FGU57" s="308"/>
      <c r="FGV57" s="308"/>
      <c r="FGW57" s="308"/>
      <c r="FGX57" s="308"/>
      <c r="FGY57" s="308"/>
      <c r="FGZ57" s="308"/>
      <c r="FHA57" s="308"/>
      <c r="FHB57" s="308"/>
      <c r="FHC57" s="308"/>
      <c r="FHD57" s="308"/>
      <c r="FHE57" s="308"/>
      <c r="FHF57" s="308"/>
      <c r="FHG57" s="308"/>
      <c r="FHH57" s="308"/>
      <c r="FHI57" s="308"/>
      <c r="FHJ57" s="308"/>
      <c r="FHK57" s="308"/>
      <c r="FHL57" s="308"/>
      <c r="FHM57" s="308"/>
      <c r="FHN57" s="308"/>
      <c r="FHO57" s="308"/>
      <c r="FHP57" s="308"/>
      <c r="FHQ57" s="308"/>
      <c r="FHR57" s="308"/>
      <c r="FHS57" s="308"/>
      <c r="FHT57" s="308"/>
      <c r="FHU57" s="308"/>
      <c r="FHV57" s="308"/>
      <c r="FHW57" s="308"/>
      <c r="FHX57" s="308"/>
      <c r="FHY57" s="308"/>
      <c r="FHZ57" s="308"/>
      <c r="FIA57" s="308"/>
      <c r="FIB57" s="308"/>
      <c r="FIC57" s="308"/>
      <c r="FID57" s="308"/>
      <c r="FIE57" s="308"/>
      <c r="FIF57" s="308"/>
      <c r="FIG57" s="308"/>
      <c r="FIH57" s="308"/>
      <c r="FII57" s="308"/>
      <c r="FIJ57" s="308"/>
      <c r="FIK57" s="308"/>
      <c r="FIL57" s="308"/>
      <c r="FIM57" s="308"/>
      <c r="FIN57" s="308"/>
      <c r="FIO57" s="308"/>
      <c r="FIP57" s="308"/>
      <c r="FIQ57" s="308"/>
      <c r="FIR57" s="308"/>
      <c r="FIS57" s="308"/>
      <c r="FIT57" s="308"/>
      <c r="FIU57" s="308"/>
      <c r="FIV57" s="308"/>
      <c r="FIW57" s="308"/>
      <c r="FIX57" s="308"/>
      <c r="FIY57" s="308"/>
      <c r="FIZ57" s="308"/>
      <c r="FJA57" s="308"/>
      <c r="FJB57" s="308"/>
      <c r="FJC57" s="308"/>
      <c r="FJD57" s="308"/>
      <c r="FJE57" s="308"/>
      <c r="FJF57" s="308"/>
      <c r="FJG57" s="308"/>
      <c r="FJH57" s="308"/>
      <c r="FJI57" s="308"/>
      <c r="FJJ57" s="308"/>
      <c r="FJK57" s="308"/>
      <c r="FJL57" s="308"/>
      <c r="FJM57" s="308"/>
      <c r="FJN57" s="308"/>
      <c r="FJO57" s="308"/>
      <c r="FJP57" s="308"/>
      <c r="FJQ57" s="308"/>
      <c r="FJR57" s="308"/>
      <c r="FJS57" s="308"/>
      <c r="FJT57" s="308"/>
      <c r="FJU57" s="308"/>
      <c r="FJV57" s="308"/>
      <c r="FJW57" s="308"/>
      <c r="FJX57" s="308"/>
      <c r="FJY57" s="308"/>
      <c r="FJZ57" s="308"/>
      <c r="FKA57" s="308"/>
      <c r="FKB57" s="308"/>
      <c r="FKC57" s="308"/>
      <c r="FKD57" s="308"/>
      <c r="FKE57" s="308"/>
      <c r="FKF57" s="308"/>
      <c r="FKG57" s="308"/>
      <c r="FKH57" s="308"/>
      <c r="FKI57" s="308"/>
      <c r="FKJ57" s="308"/>
      <c r="FKK57" s="308"/>
      <c r="FKL57" s="308"/>
      <c r="FKM57" s="308"/>
      <c r="FKN57" s="308"/>
      <c r="FKO57" s="308"/>
      <c r="FKP57" s="308"/>
      <c r="FKQ57" s="308"/>
      <c r="FKR57" s="308"/>
      <c r="FKS57" s="308"/>
      <c r="FKT57" s="308"/>
      <c r="FKU57" s="308"/>
      <c r="FKV57" s="308"/>
      <c r="FKW57" s="308"/>
      <c r="FKX57" s="308"/>
      <c r="FKY57" s="308"/>
      <c r="FKZ57" s="308"/>
      <c r="FLA57" s="308"/>
      <c r="FLB57" s="308"/>
      <c r="FLC57" s="308"/>
      <c r="FLD57" s="308"/>
      <c r="FLE57" s="308"/>
      <c r="FLF57" s="308"/>
      <c r="FLG57" s="308"/>
      <c r="FLH57" s="308"/>
      <c r="FLI57" s="308"/>
      <c r="FLJ57" s="308"/>
      <c r="FLK57" s="308"/>
      <c r="FLL57" s="308"/>
      <c r="FLM57" s="308"/>
      <c r="FLN57" s="308"/>
      <c r="FLO57" s="308"/>
      <c r="FLP57" s="308"/>
      <c r="FLQ57" s="308"/>
      <c r="FLR57" s="308"/>
      <c r="FLS57" s="308"/>
      <c r="FLT57" s="308"/>
      <c r="FLU57" s="308"/>
      <c r="FLV57" s="308"/>
      <c r="FLW57" s="308"/>
      <c r="FLX57" s="308"/>
      <c r="FLY57" s="308"/>
      <c r="FLZ57" s="308"/>
      <c r="FMA57" s="308"/>
      <c r="FMB57" s="308"/>
      <c r="FMC57" s="308"/>
      <c r="FMD57" s="308"/>
      <c r="FME57" s="308"/>
      <c r="FMF57" s="308"/>
      <c r="FMG57" s="308"/>
      <c r="FMH57" s="308"/>
      <c r="FMI57" s="308"/>
      <c r="FMJ57" s="308"/>
      <c r="FMK57" s="308"/>
      <c r="FML57" s="308"/>
      <c r="FMM57" s="308"/>
      <c r="FMN57" s="308"/>
      <c r="FMO57" s="308"/>
      <c r="FMP57" s="308"/>
      <c r="FMQ57" s="308"/>
      <c r="FMR57" s="308"/>
      <c r="FMS57" s="308"/>
      <c r="FMT57" s="308"/>
      <c r="FMU57" s="308"/>
      <c r="FMV57" s="308"/>
      <c r="FMW57" s="308"/>
      <c r="FMX57" s="308"/>
      <c r="FMY57" s="308"/>
      <c r="FMZ57" s="308"/>
      <c r="FNA57" s="308"/>
      <c r="FNB57" s="308"/>
      <c r="FNC57" s="308"/>
      <c r="FND57" s="308"/>
      <c r="FNE57" s="308"/>
      <c r="FNF57" s="308"/>
      <c r="FNG57" s="308"/>
      <c r="FNH57" s="308"/>
      <c r="FNI57" s="308"/>
      <c r="FNJ57" s="308"/>
      <c r="FNK57" s="308"/>
      <c r="FNL57" s="308"/>
      <c r="FNM57" s="308"/>
      <c r="FNN57" s="308"/>
      <c r="FNO57" s="308"/>
      <c r="FNP57" s="308"/>
      <c r="FNQ57" s="308"/>
      <c r="FNR57" s="308"/>
      <c r="FNS57" s="308"/>
      <c r="FNT57" s="308"/>
      <c r="FNU57" s="308"/>
      <c r="FNV57" s="308"/>
      <c r="FNW57" s="308"/>
      <c r="FNX57" s="308"/>
      <c r="FNY57" s="308"/>
      <c r="FNZ57" s="308"/>
      <c r="FOA57" s="308"/>
      <c r="FOB57" s="308"/>
      <c r="FOC57" s="308"/>
      <c r="FOD57" s="308"/>
      <c r="FOE57" s="308"/>
      <c r="FOF57" s="308"/>
      <c r="FOG57" s="308"/>
      <c r="FOH57" s="308"/>
      <c r="FOI57" s="308"/>
      <c r="FOJ57" s="308"/>
      <c r="FOK57" s="308"/>
      <c r="FOL57" s="308"/>
      <c r="FOM57" s="308"/>
      <c r="FON57" s="308"/>
      <c r="FOO57" s="308"/>
      <c r="FOP57" s="308"/>
      <c r="FOQ57" s="308"/>
      <c r="FOR57" s="308"/>
      <c r="FOS57" s="308"/>
      <c r="FOT57" s="308"/>
      <c r="FOU57" s="308"/>
      <c r="FOV57" s="308"/>
      <c r="FOW57" s="308"/>
      <c r="FOX57" s="308"/>
      <c r="FOY57" s="308"/>
      <c r="FOZ57" s="308"/>
      <c r="FPA57" s="308"/>
      <c r="FPB57" s="308"/>
      <c r="FPC57" s="308"/>
      <c r="FPD57" s="308"/>
      <c r="FPE57" s="308"/>
      <c r="FPF57" s="308"/>
      <c r="FPG57" s="308"/>
      <c r="FPH57" s="308"/>
      <c r="FPI57" s="308"/>
      <c r="FPJ57" s="308"/>
      <c r="FPK57" s="308"/>
      <c r="FPL57" s="308"/>
      <c r="FPM57" s="308"/>
      <c r="FPN57" s="308"/>
      <c r="FPO57" s="308"/>
      <c r="FPP57" s="308"/>
      <c r="FPQ57" s="308"/>
      <c r="FPR57" s="308"/>
      <c r="FPS57" s="308"/>
      <c r="FPT57" s="308"/>
      <c r="FPU57" s="308"/>
      <c r="FPV57" s="308"/>
      <c r="FPW57" s="308"/>
      <c r="FPX57" s="308"/>
      <c r="FPY57" s="308"/>
      <c r="FPZ57" s="308"/>
      <c r="FQA57" s="308"/>
      <c r="FQB57" s="308"/>
      <c r="FQC57" s="308"/>
      <c r="FQD57" s="308"/>
      <c r="FQE57" s="308"/>
      <c r="FQF57" s="308"/>
      <c r="FQG57" s="308"/>
      <c r="FQH57" s="308"/>
      <c r="FQI57" s="308"/>
      <c r="FQJ57" s="308"/>
      <c r="FQK57" s="308"/>
      <c r="FQL57" s="308"/>
      <c r="FQM57" s="308"/>
      <c r="FQN57" s="308"/>
      <c r="FQO57" s="308"/>
      <c r="FQP57" s="308"/>
      <c r="FQQ57" s="308"/>
      <c r="FQR57" s="308"/>
      <c r="FQS57" s="308"/>
      <c r="FQT57" s="308"/>
      <c r="FQU57" s="308"/>
      <c r="FQV57" s="308"/>
      <c r="FQW57" s="308"/>
      <c r="FQX57" s="308"/>
      <c r="FQY57" s="308"/>
      <c r="FQZ57" s="308"/>
      <c r="FRA57" s="308"/>
      <c r="FRB57" s="308"/>
      <c r="FRC57" s="308"/>
      <c r="FRD57" s="308"/>
      <c r="FRE57" s="308"/>
      <c r="FRF57" s="308"/>
      <c r="FRG57" s="308"/>
      <c r="FRH57" s="308"/>
      <c r="FRI57" s="308"/>
      <c r="FRJ57" s="308"/>
      <c r="FRK57" s="308"/>
      <c r="FRL57" s="308"/>
      <c r="FRM57" s="308"/>
      <c r="FRN57" s="308"/>
      <c r="FRO57" s="308"/>
      <c r="FRP57" s="308"/>
      <c r="FRQ57" s="308"/>
      <c r="FRR57" s="308"/>
      <c r="FRS57" s="308"/>
      <c r="FRT57" s="308"/>
      <c r="FRU57" s="308"/>
      <c r="FRV57" s="308"/>
      <c r="FRW57" s="308"/>
      <c r="FRX57" s="308"/>
      <c r="FRY57" s="308"/>
      <c r="FRZ57" s="308"/>
      <c r="FSA57" s="308"/>
      <c r="FSB57" s="308"/>
      <c r="FSC57" s="308"/>
      <c r="FSD57" s="308"/>
      <c r="FSE57" s="308"/>
      <c r="FSF57" s="308"/>
      <c r="FSG57" s="308"/>
      <c r="FSH57" s="308"/>
      <c r="FSI57" s="308"/>
      <c r="FSJ57" s="308"/>
      <c r="FSK57" s="308"/>
      <c r="FSL57" s="308"/>
      <c r="FSM57" s="308"/>
      <c r="FSN57" s="308"/>
      <c r="FSO57" s="308"/>
      <c r="FSP57" s="308"/>
      <c r="FSQ57" s="308"/>
      <c r="FSR57" s="308"/>
      <c r="FSS57" s="308"/>
      <c r="FST57" s="308"/>
      <c r="FSU57" s="308"/>
      <c r="FSV57" s="308"/>
      <c r="FSW57" s="308"/>
      <c r="FSX57" s="308"/>
      <c r="FSY57" s="308"/>
      <c r="FSZ57" s="308"/>
      <c r="FTA57" s="308"/>
      <c r="FTB57" s="308"/>
      <c r="FTC57" s="308"/>
      <c r="FTD57" s="308"/>
      <c r="FTE57" s="308"/>
      <c r="FTF57" s="308"/>
      <c r="FTG57" s="308"/>
      <c r="FTH57" s="308"/>
      <c r="FTI57" s="308"/>
      <c r="FTJ57" s="308"/>
      <c r="FTK57" s="308"/>
      <c r="FTL57" s="308"/>
      <c r="FTM57" s="308"/>
      <c r="FTN57" s="308"/>
      <c r="FTO57" s="308"/>
      <c r="FTP57" s="308"/>
      <c r="FTQ57" s="308"/>
      <c r="FTR57" s="308"/>
      <c r="FTS57" s="308"/>
      <c r="FTT57" s="308"/>
      <c r="FTU57" s="308"/>
      <c r="FTV57" s="308"/>
      <c r="FTW57" s="308"/>
      <c r="FTX57" s="308"/>
      <c r="FTY57" s="308"/>
      <c r="FTZ57" s="308"/>
      <c r="FUA57" s="308"/>
      <c r="FUB57" s="308"/>
      <c r="FUC57" s="308"/>
      <c r="FUD57" s="308"/>
      <c r="FUE57" s="308"/>
      <c r="FUF57" s="308"/>
      <c r="FUG57" s="308"/>
      <c r="FUH57" s="308"/>
      <c r="FUI57" s="308"/>
      <c r="FUJ57" s="308"/>
      <c r="FUK57" s="308"/>
      <c r="FUL57" s="308"/>
      <c r="FUM57" s="308"/>
      <c r="FUN57" s="308"/>
      <c r="FUO57" s="308"/>
      <c r="FUP57" s="308"/>
      <c r="FUQ57" s="308"/>
      <c r="FUR57" s="308"/>
      <c r="FUS57" s="308"/>
      <c r="FUT57" s="308"/>
      <c r="FUU57" s="308"/>
      <c r="FUV57" s="308"/>
      <c r="FUW57" s="308"/>
      <c r="FUX57" s="308"/>
      <c r="FUY57" s="308"/>
      <c r="FUZ57" s="308"/>
      <c r="FVA57" s="308"/>
      <c r="FVB57" s="308"/>
      <c r="FVC57" s="308"/>
      <c r="FVD57" s="308"/>
      <c r="FVE57" s="308"/>
      <c r="FVF57" s="308"/>
      <c r="FVG57" s="308"/>
      <c r="FVH57" s="308"/>
      <c r="FVI57" s="308"/>
      <c r="FVJ57" s="308"/>
      <c r="FVK57" s="308"/>
      <c r="FVL57" s="308"/>
      <c r="FVM57" s="308"/>
      <c r="FVN57" s="308"/>
      <c r="FVO57" s="308"/>
      <c r="FVP57" s="308"/>
      <c r="FVQ57" s="308"/>
      <c r="FVR57" s="308"/>
      <c r="FVS57" s="308"/>
      <c r="FVT57" s="308"/>
      <c r="FVU57" s="308"/>
      <c r="FVV57" s="308"/>
      <c r="FVW57" s="308"/>
      <c r="FVX57" s="308"/>
      <c r="FVY57" s="308"/>
      <c r="FVZ57" s="308"/>
      <c r="FWA57" s="308"/>
      <c r="FWB57" s="308"/>
      <c r="FWC57" s="308"/>
      <c r="FWD57" s="308"/>
      <c r="FWE57" s="308"/>
      <c r="FWF57" s="308"/>
      <c r="FWG57" s="308"/>
      <c r="FWH57" s="308"/>
      <c r="FWI57" s="308"/>
      <c r="FWJ57" s="308"/>
      <c r="FWK57" s="308"/>
      <c r="FWL57" s="308"/>
      <c r="FWM57" s="308"/>
      <c r="FWN57" s="308"/>
      <c r="FWO57" s="308"/>
      <c r="FWP57" s="308"/>
      <c r="FWQ57" s="308"/>
      <c r="FWR57" s="308"/>
      <c r="FWS57" s="308"/>
      <c r="FWT57" s="308"/>
      <c r="FWU57" s="308"/>
      <c r="FWV57" s="308"/>
      <c r="FWW57" s="308"/>
      <c r="FWX57" s="308"/>
      <c r="FWY57" s="308"/>
      <c r="FWZ57" s="308"/>
      <c r="FXA57" s="308"/>
      <c r="FXB57" s="308"/>
      <c r="FXC57" s="308"/>
      <c r="FXD57" s="308"/>
      <c r="FXE57" s="308"/>
      <c r="FXF57" s="308"/>
      <c r="FXG57" s="308"/>
      <c r="FXH57" s="308"/>
      <c r="FXI57" s="308"/>
      <c r="FXJ57" s="308"/>
      <c r="FXK57" s="308"/>
      <c r="FXL57" s="308"/>
      <c r="FXM57" s="308"/>
      <c r="FXN57" s="308"/>
      <c r="FXO57" s="308"/>
      <c r="FXP57" s="308"/>
      <c r="FXQ57" s="308"/>
      <c r="FXR57" s="308"/>
      <c r="FXS57" s="308"/>
      <c r="FXT57" s="308"/>
      <c r="FXU57" s="308"/>
      <c r="FXV57" s="308"/>
      <c r="FXW57" s="308"/>
      <c r="FXX57" s="308"/>
      <c r="FXY57" s="308"/>
      <c r="FXZ57" s="308"/>
      <c r="FYA57" s="308"/>
      <c r="FYB57" s="308"/>
      <c r="FYC57" s="308"/>
      <c r="FYD57" s="308"/>
      <c r="FYE57" s="308"/>
      <c r="FYF57" s="308"/>
      <c r="FYG57" s="308"/>
      <c r="FYH57" s="308"/>
      <c r="FYI57" s="308"/>
      <c r="FYJ57" s="308"/>
      <c r="FYK57" s="308"/>
      <c r="FYL57" s="308"/>
      <c r="FYM57" s="308"/>
      <c r="FYN57" s="308"/>
      <c r="FYO57" s="308"/>
      <c r="FYP57" s="308"/>
      <c r="FYQ57" s="308"/>
      <c r="FYR57" s="308"/>
      <c r="FYS57" s="308"/>
      <c r="FYT57" s="308"/>
      <c r="FYU57" s="308"/>
      <c r="FYV57" s="308"/>
      <c r="FYW57" s="308"/>
      <c r="FYX57" s="308"/>
      <c r="FYY57" s="308"/>
      <c r="FYZ57" s="308"/>
      <c r="FZA57" s="308"/>
      <c r="FZB57" s="308"/>
      <c r="FZC57" s="308"/>
      <c r="FZD57" s="308"/>
      <c r="FZE57" s="308"/>
      <c r="FZF57" s="308"/>
      <c r="FZG57" s="308"/>
      <c r="FZH57" s="308"/>
      <c r="FZI57" s="308"/>
      <c r="FZJ57" s="308"/>
      <c r="FZK57" s="308"/>
      <c r="FZL57" s="308"/>
      <c r="FZM57" s="308"/>
      <c r="FZN57" s="308"/>
      <c r="FZO57" s="308"/>
      <c r="FZP57" s="308"/>
      <c r="FZQ57" s="308"/>
      <c r="FZR57" s="308"/>
      <c r="FZS57" s="308"/>
      <c r="FZT57" s="308"/>
      <c r="FZU57" s="308"/>
      <c r="FZV57" s="308"/>
      <c r="FZW57" s="308"/>
      <c r="FZX57" s="308"/>
      <c r="FZY57" s="308"/>
      <c r="FZZ57" s="308"/>
      <c r="GAA57" s="308"/>
      <c r="GAB57" s="308"/>
      <c r="GAC57" s="308"/>
      <c r="GAD57" s="308"/>
      <c r="GAE57" s="308"/>
      <c r="GAF57" s="308"/>
      <c r="GAG57" s="308"/>
      <c r="GAH57" s="308"/>
      <c r="GAI57" s="308"/>
      <c r="GAJ57" s="308"/>
      <c r="GAK57" s="308"/>
      <c r="GAL57" s="308"/>
      <c r="GAM57" s="308"/>
      <c r="GAN57" s="308"/>
      <c r="GAO57" s="308"/>
      <c r="GAP57" s="308"/>
      <c r="GAQ57" s="308"/>
      <c r="GAR57" s="308"/>
      <c r="GAS57" s="308"/>
      <c r="GAT57" s="308"/>
      <c r="GAU57" s="308"/>
      <c r="GAV57" s="308"/>
      <c r="GAW57" s="308"/>
      <c r="GAX57" s="308"/>
      <c r="GAY57" s="308"/>
      <c r="GAZ57" s="308"/>
      <c r="GBA57" s="308"/>
      <c r="GBB57" s="308"/>
      <c r="GBC57" s="308"/>
      <c r="GBD57" s="308"/>
      <c r="GBE57" s="308"/>
      <c r="GBF57" s="308"/>
      <c r="GBG57" s="308"/>
      <c r="GBH57" s="308"/>
      <c r="GBI57" s="308"/>
      <c r="GBJ57" s="308"/>
      <c r="GBK57" s="308"/>
      <c r="GBL57" s="308"/>
      <c r="GBM57" s="308"/>
      <c r="GBN57" s="308"/>
      <c r="GBO57" s="308"/>
      <c r="GBP57" s="308"/>
      <c r="GBQ57" s="308"/>
      <c r="GBR57" s="308"/>
      <c r="GBS57" s="308"/>
      <c r="GBT57" s="308"/>
      <c r="GBU57" s="308"/>
      <c r="GBV57" s="308"/>
      <c r="GBW57" s="308"/>
      <c r="GBX57" s="308"/>
      <c r="GBY57" s="308"/>
      <c r="GBZ57" s="308"/>
      <c r="GCA57" s="308"/>
      <c r="GCB57" s="308"/>
      <c r="GCC57" s="308"/>
      <c r="GCD57" s="308"/>
      <c r="GCE57" s="308"/>
      <c r="GCF57" s="308"/>
      <c r="GCG57" s="308"/>
      <c r="GCH57" s="308"/>
      <c r="GCI57" s="308"/>
      <c r="GCJ57" s="308"/>
      <c r="GCK57" s="308"/>
      <c r="GCL57" s="308"/>
      <c r="GCM57" s="308"/>
      <c r="GCN57" s="308"/>
      <c r="GCO57" s="308"/>
      <c r="GCP57" s="308"/>
      <c r="GCQ57" s="308"/>
      <c r="GCR57" s="308"/>
      <c r="GCS57" s="308"/>
      <c r="GCT57" s="308"/>
      <c r="GCU57" s="308"/>
      <c r="GCV57" s="308"/>
      <c r="GCW57" s="308"/>
      <c r="GCX57" s="308"/>
      <c r="GCY57" s="308"/>
      <c r="GCZ57" s="308"/>
      <c r="GDA57" s="308"/>
      <c r="GDB57" s="308"/>
      <c r="GDC57" s="308"/>
      <c r="GDD57" s="308"/>
      <c r="GDE57" s="308"/>
      <c r="GDF57" s="308"/>
      <c r="GDG57" s="308"/>
      <c r="GDH57" s="308"/>
      <c r="GDI57" s="308"/>
      <c r="GDJ57" s="308"/>
      <c r="GDK57" s="308"/>
      <c r="GDL57" s="308"/>
      <c r="GDM57" s="308"/>
      <c r="GDN57" s="308"/>
      <c r="GDO57" s="308"/>
      <c r="GDP57" s="308"/>
      <c r="GDQ57" s="308"/>
      <c r="GDR57" s="308"/>
      <c r="GDS57" s="308"/>
      <c r="GDT57" s="308"/>
      <c r="GDU57" s="308"/>
      <c r="GDV57" s="308"/>
      <c r="GDW57" s="308"/>
      <c r="GDX57" s="308"/>
      <c r="GDY57" s="308"/>
      <c r="GDZ57" s="308"/>
      <c r="GEA57" s="308"/>
      <c r="GEB57" s="308"/>
      <c r="GEC57" s="308"/>
      <c r="GED57" s="308"/>
      <c r="GEE57" s="308"/>
      <c r="GEF57" s="308"/>
      <c r="GEG57" s="308"/>
      <c r="GEH57" s="308"/>
      <c r="GEI57" s="308"/>
      <c r="GEJ57" s="308"/>
      <c r="GEK57" s="308"/>
      <c r="GEL57" s="308"/>
      <c r="GEM57" s="308"/>
      <c r="GEN57" s="308"/>
      <c r="GEO57" s="308"/>
      <c r="GEP57" s="308"/>
      <c r="GEQ57" s="308"/>
      <c r="GER57" s="308"/>
      <c r="GES57" s="308"/>
      <c r="GET57" s="308"/>
      <c r="GEU57" s="308"/>
      <c r="GEV57" s="308"/>
      <c r="GEW57" s="308"/>
      <c r="GEX57" s="308"/>
      <c r="GEY57" s="308"/>
      <c r="GEZ57" s="308"/>
      <c r="GFA57" s="308"/>
      <c r="GFB57" s="308"/>
      <c r="GFC57" s="308"/>
      <c r="GFD57" s="308"/>
      <c r="GFE57" s="308"/>
      <c r="GFF57" s="308"/>
      <c r="GFG57" s="308"/>
      <c r="GFH57" s="308"/>
      <c r="GFI57" s="308"/>
      <c r="GFJ57" s="308"/>
      <c r="GFK57" s="308"/>
      <c r="GFL57" s="308"/>
      <c r="GFM57" s="308"/>
      <c r="GFN57" s="308"/>
      <c r="GFO57" s="308"/>
      <c r="GFP57" s="308"/>
      <c r="GFQ57" s="308"/>
      <c r="GFR57" s="308"/>
      <c r="GFS57" s="308"/>
      <c r="GFT57" s="308"/>
      <c r="GFU57" s="308"/>
      <c r="GFV57" s="308"/>
      <c r="GFW57" s="308"/>
      <c r="GFX57" s="308"/>
      <c r="GFY57" s="308"/>
      <c r="GFZ57" s="308"/>
      <c r="GGA57" s="308"/>
      <c r="GGB57" s="308"/>
      <c r="GGC57" s="308"/>
      <c r="GGD57" s="308"/>
      <c r="GGE57" s="308"/>
      <c r="GGF57" s="308"/>
      <c r="GGG57" s="308"/>
      <c r="GGH57" s="308"/>
      <c r="GGI57" s="308"/>
      <c r="GGJ57" s="308"/>
      <c r="GGK57" s="308"/>
      <c r="GGL57" s="308"/>
      <c r="GGM57" s="308"/>
      <c r="GGN57" s="308"/>
      <c r="GGO57" s="308"/>
      <c r="GGP57" s="308"/>
      <c r="GGQ57" s="308"/>
      <c r="GGR57" s="308"/>
      <c r="GGS57" s="308"/>
      <c r="GGT57" s="308"/>
      <c r="GGU57" s="308"/>
      <c r="GGV57" s="308"/>
      <c r="GGW57" s="308"/>
      <c r="GGX57" s="308"/>
      <c r="GGY57" s="308"/>
      <c r="GGZ57" s="308"/>
      <c r="GHA57" s="308"/>
      <c r="GHB57" s="308"/>
      <c r="GHC57" s="308"/>
      <c r="GHD57" s="308"/>
      <c r="GHE57" s="308"/>
      <c r="GHF57" s="308"/>
      <c r="GHG57" s="308"/>
      <c r="GHH57" s="308"/>
      <c r="GHI57" s="308"/>
      <c r="GHJ57" s="308"/>
      <c r="GHK57" s="308"/>
      <c r="GHL57" s="308"/>
      <c r="GHM57" s="308"/>
      <c r="GHN57" s="308"/>
      <c r="GHO57" s="308"/>
      <c r="GHP57" s="308"/>
      <c r="GHQ57" s="308"/>
      <c r="GHR57" s="308"/>
      <c r="GHS57" s="308"/>
      <c r="GHT57" s="308"/>
      <c r="GHU57" s="308"/>
      <c r="GHV57" s="308"/>
      <c r="GHW57" s="308"/>
      <c r="GHX57" s="308"/>
      <c r="GHY57" s="308"/>
      <c r="GHZ57" s="308"/>
      <c r="GIA57" s="308"/>
      <c r="GIB57" s="308"/>
      <c r="GIC57" s="308"/>
      <c r="GID57" s="308"/>
      <c r="GIE57" s="308"/>
      <c r="GIF57" s="308"/>
      <c r="GIG57" s="308"/>
      <c r="GIH57" s="308"/>
      <c r="GII57" s="308"/>
      <c r="GIJ57" s="308"/>
      <c r="GIK57" s="308"/>
      <c r="GIL57" s="308"/>
      <c r="GIM57" s="308"/>
      <c r="GIN57" s="308"/>
      <c r="GIO57" s="308"/>
      <c r="GIP57" s="308"/>
      <c r="GIQ57" s="308"/>
      <c r="GIR57" s="308"/>
      <c r="GIS57" s="308"/>
      <c r="GIT57" s="308"/>
      <c r="GIU57" s="308"/>
      <c r="GIV57" s="308"/>
      <c r="GIW57" s="308"/>
      <c r="GIX57" s="308"/>
      <c r="GIY57" s="308"/>
      <c r="GIZ57" s="308"/>
      <c r="GJA57" s="308"/>
      <c r="GJB57" s="308"/>
      <c r="GJC57" s="308"/>
      <c r="GJD57" s="308"/>
      <c r="GJE57" s="308"/>
      <c r="GJF57" s="308"/>
      <c r="GJG57" s="308"/>
      <c r="GJH57" s="308"/>
      <c r="GJI57" s="308"/>
      <c r="GJJ57" s="308"/>
      <c r="GJK57" s="308"/>
      <c r="GJL57" s="308"/>
      <c r="GJM57" s="308"/>
      <c r="GJN57" s="308"/>
      <c r="GJO57" s="308"/>
      <c r="GJP57" s="308"/>
      <c r="GJQ57" s="308"/>
      <c r="GJR57" s="308"/>
      <c r="GJS57" s="308"/>
      <c r="GJT57" s="308"/>
      <c r="GJU57" s="308"/>
      <c r="GJV57" s="308"/>
      <c r="GJW57" s="308"/>
      <c r="GJX57" s="308"/>
      <c r="GJY57" s="308"/>
      <c r="GJZ57" s="308"/>
      <c r="GKA57" s="308"/>
      <c r="GKB57" s="308"/>
      <c r="GKC57" s="308"/>
      <c r="GKD57" s="308"/>
      <c r="GKE57" s="308"/>
      <c r="GKF57" s="308"/>
      <c r="GKG57" s="308"/>
      <c r="GKH57" s="308"/>
      <c r="GKI57" s="308"/>
      <c r="GKJ57" s="308"/>
      <c r="GKK57" s="308"/>
      <c r="GKL57" s="308"/>
      <c r="GKM57" s="308"/>
      <c r="GKN57" s="308"/>
      <c r="GKO57" s="308"/>
      <c r="GKP57" s="308"/>
      <c r="GKQ57" s="308"/>
      <c r="GKR57" s="308"/>
      <c r="GKS57" s="308"/>
      <c r="GKT57" s="308"/>
      <c r="GKU57" s="308"/>
      <c r="GKV57" s="308"/>
      <c r="GKW57" s="308"/>
      <c r="GKX57" s="308"/>
      <c r="GKY57" s="308"/>
      <c r="GKZ57" s="308"/>
      <c r="GLA57" s="308"/>
      <c r="GLB57" s="308"/>
      <c r="GLC57" s="308"/>
      <c r="GLD57" s="308"/>
      <c r="GLE57" s="308"/>
      <c r="GLF57" s="308"/>
      <c r="GLG57" s="308"/>
      <c r="GLH57" s="308"/>
      <c r="GLI57" s="308"/>
      <c r="GLJ57" s="308"/>
      <c r="GLK57" s="308"/>
      <c r="GLL57" s="308"/>
      <c r="GLM57" s="308"/>
      <c r="GLN57" s="308"/>
      <c r="GLO57" s="308"/>
      <c r="GLP57" s="308"/>
      <c r="GLQ57" s="308"/>
      <c r="GLR57" s="308"/>
      <c r="GLS57" s="308"/>
      <c r="GLT57" s="308"/>
      <c r="GLU57" s="308"/>
      <c r="GLV57" s="308"/>
      <c r="GLW57" s="308"/>
      <c r="GLX57" s="308"/>
      <c r="GLY57" s="308"/>
      <c r="GLZ57" s="308"/>
      <c r="GMA57" s="308"/>
      <c r="GMB57" s="308"/>
      <c r="GMC57" s="308"/>
      <c r="GMD57" s="308"/>
      <c r="GME57" s="308"/>
      <c r="GMF57" s="308"/>
      <c r="GMG57" s="308"/>
      <c r="GMH57" s="308"/>
      <c r="GMI57" s="308"/>
      <c r="GMJ57" s="308"/>
      <c r="GMK57" s="308"/>
      <c r="GML57" s="308"/>
      <c r="GMM57" s="308"/>
      <c r="GMN57" s="308"/>
      <c r="GMO57" s="308"/>
      <c r="GMP57" s="308"/>
      <c r="GMQ57" s="308"/>
      <c r="GMR57" s="308"/>
      <c r="GMS57" s="308"/>
      <c r="GMT57" s="308"/>
      <c r="GMU57" s="308"/>
      <c r="GMV57" s="308"/>
      <c r="GMW57" s="308"/>
      <c r="GMX57" s="308"/>
      <c r="GMY57" s="308"/>
      <c r="GMZ57" s="308"/>
      <c r="GNA57" s="308"/>
      <c r="GNB57" s="308"/>
      <c r="GNC57" s="308"/>
      <c r="GND57" s="308"/>
      <c r="GNE57" s="308"/>
      <c r="GNF57" s="308"/>
      <c r="GNG57" s="308"/>
      <c r="GNH57" s="308"/>
      <c r="GNI57" s="308"/>
      <c r="GNJ57" s="308"/>
      <c r="GNK57" s="308"/>
      <c r="GNL57" s="308"/>
      <c r="GNM57" s="308"/>
      <c r="GNN57" s="308"/>
      <c r="GNO57" s="308"/>
      <c r="GNP57" s="308"/>
      <c r="GNQ57" s="308"/>
      <c r="GNR57" s="308"/>
      <c r="GNS57" s="308"/>
      <c r="GNT57" s="308"/>
      <c r="GNU57" s="308"/>
      <c r="GNV57" s="308"/>
      <c r="GNW57" s="308"/>
      <c r="GNX57" s="308"/>
      <c r="GNY57" s="308"/>
      <c r="GNZ57" s="308"/>
      <c r="GOA57" s="308"/>
      <c r="GOB57" s="308"/>
      <c r="GOC57" s="308"/>
      <c r="GOD57" s="308"/>
      <c r="GOE57" s="308"/>
      <c r="GOF57" s="308"/>
      <c r="GOG57" s="308"/>
      <c r="GOH57" s="308"/>
      <c r="GOI57" s="308"/>
      <c r="GOJ57" s="308"/>
      <c r="GOK57" s="308"/>
      <c r="GOL57" s="308"/>
      <c r="GOM57" s="308"/>
      <c r="GON57" s="308"/>
      <c r="GOO57" s="308"/>
      <c r="GOP57" s="308"/>
      <c r="GOQ57" s="308"/>
      <c r="GOR57" s="308"/>
      <c r="GOS57" s="308"/>
      <c r="GOT57" s="308"/>
      <c r="GOU57" s="308"/>
      <c r="GOV57" s="308"/>
      <c r="GOW57" s="308"/>
      <c r="GOX57" s="308"/>
      <c r="GOY57" s="308"/>
      <c r="GOZ57" s="308"/>
      <c r="GPA57" s="308"/>
      <c r="GPB57" s="308"/>
      <c r="GPC57" s="308"/>
      <c r="GPD57" s="308"/>
      <c r="GPE57" s="308"/>
      <c r="GPF57" s="308"/>
      <c r="GPG57" s="308"/>
      <c r="GPH57" s="308"/>
      <c r="GPI57" s="308"/>
      <c r="GPJ57" s="308"/>
      <c r="GPK57" s="308"/>
      <c r="GPL57" s="308"/>
      <c r="GPM57" s="308"/>
      <c r="GPN57" s="308"/>
      <c r="GPO57" s="308"/>
      <c r="GPP57" s="308"/>
      <c r="GPQ57" s="308"/>
      <c r="GPR57" s="308"/>
      <c r="GPS57" s="308"/>
      <c r="GPT57" s="308"/>
      <c r="GPU57" s="308"/>
      <c r="GPV57" s="308"/>
      <c r="GPW57" s="308"/>
      <c r="GPX57" s="308"/>
      <c r="GPY57" s="308"/>
      <c r="GPZ57" s="308"/>
      <c r="GQA57" s="308"/>
      <c r="GQB57" s="308"/>
      <c r="GQC57" s="308"/>
      <c r="GQD57" s="308"/>
      <c r="GQE57" s="308"/>
      <c r="GQF57" s="308"/>
      <c r="GQG57" s="308"/>
      <c r="GQH57" s="308"/>
      <c r="GQI57" s="308"/>
      <c r="GQJ57" s="308"/>
      <c r="GQK57" s="308"/>
      <c r="GQL57" s="308"/>
      <c r="GQM57" s="308"/>
      <c r="GQN57" s="308"/>
      <c r="GQO57" s="308"/>
      <c r="GQP57" s="308"/>
      <c r="GQQ57" s="308"/>
      <c r="GQR57" s="308"/>
      <c r="GQS57" s="308"/>
      <c r="GQT57" s="308"/>
      <c r="GQU57" s="308"/>
      <c r="GQV57" s="308"/>
      <c r="GQW57" s="308"/>
      <c r="GQX57" s="308"/>
      <c r="GQY57" s="308"/>
      <c r="GQZ57" s="308"/>
      <c r="GRA57" s="308"/>
      <c r="GRB57" s="308"/>
      <c r="GRC57" s="308"/>
      <c r="GRD57" s="308"/>
      <c r="GRE57" s="308"/>
      <c r="GRF57" s="308"/>
      <c r="GRG57" s="308"/>
      <c r="GRH57" s="308"/>
      <c r="GRI57" s="308"/>
      <c r="GRJ57" s="308"/>
      <c r="GRK57" s="308"/>
      <c r="GRL57" s="308"/>
      <c r="GRM57" s="308"/>
      <c r="GRN57" s="308"/>
      <c r="GRO57" s="308"/>
      <c r="GRP57" s="308"/>
      <c r="GRQ57" s="308"/>
      <c r="GRR57" s="308"/>
      <c r="GRS57" s="308"/>
      <c r="GRT57" s="308"/>
      <c r="GRU57" s="308"/>
      <c r="GRV57" s="308"/>
      <c r="GRW57" s="308"/>
      <c r="GRX57" s="308"/>
      <c r="GRY57" s="308"/>
      <c r="GRZ57" s="308"/>
      <c r="GSA57" s="308"/>
      <c r="GSB57" s="308"/>
      <c r="GSC57" s="308"/>
      <c r="GSD57" s="308"/>
      <c r="GSE57" s="308"/>
      <c r="GSF57" s="308"/>
      <c r="GSG57" s="308"/>
      <c r="GSH57" s="308"/>
      <c r="GSI57" s="308"/>
      <c r="GSJ57" s="308"/>
      <c r="GSK57" s="308"/>
      <c r="GSL57" s="308"/>
      <c r="GSM57" s="308"/>
      <c r="GSN57" s="308"/>
      <c r="GSO57" s="308"/>
      <c r="GSP57" s="308"/>
      <c r="GSQ57" s="308"/>
      <c r="GSR57" s="308"/>
      <c r="GSS57" s="308"/>
      <c r="GST57" s="308"/>
      <c r="GSU57" s="308"/>
      <c r="GSV57" s="308"/>
      <c r="GSW57" s="308"/>
      <c r="GSX57" s="308"/>
      <c r="GSY57" s="308"/>
      <c r="GSZ57" s="308"/>
      <c r="GTA57" s="308"/>
      <c r="GTB57" s="308"/>
      <c r="GTC57" s="308"/>
      <c r="GTD57" s="308"/>
      <c r="GTE57" s="308"/>
      <c r="GTF57" s="308"/>
      <c r="GTG57" s="308"/>
      <c r="GTH57" s="308"/>
      <c r="GTI57" s="308"/>
      <c r="GTJ57" s="308"/>
      <c r="GTK57" s="308"/>
      <c r="GTL57" s="308"/>
      <c r="GTM57" s="308"/>
      <c r="GTN57" s="308"/>
      <c r="GTO57" s="308"/>
      <c r="GTP57" s="308"/>
      <c r="GTQ57" s="308"/>
      <c r="GTR57" s="308"/>
      <c r="GTS57" s="308"/>
      <c r="GTT57" s="308"/>
      <c r="GTU57" s="308"/>
      <c r="GTV57" s="308"/>
      <c r="GTW57" s="308"/>
      <c r="GTX57" s="308"/>
      <c r="GTY57" s="308"/>
      <c r="GTZ57" s="308"/>
      <c r="GUA57" s="308"/>
      <c r="GUB57" s="308"/>
      <c r="GUC57" s="308"/>
      <c r="GUD57" s="308"/>
      <c r="GUE57" s="308"/>
      <c r="GUF57" s="308"/>
      <c r="GUG57" s="308"/>
      <c r="GUH57" s="308"/>
      <c r="GUI57" s="308"/>
      <c r="GUJ57" s="308"/>
      <c r="GUK57" s="308"/>
      <c r="GUL57" s="308"/>
      <c r="GUM57" s="308"/>
      <c r="GUN57" s="308"/>
      <c r="GUO57" s="308"/>
      <c r="GUP57" s="308"/>
      <c r="GUQ57" s="308"/>
      <c r="GUR57" s="308"/>
      <c r="GUS57" s="308"/>
      <c r="GUT57" s="308"/>
      <c r="GUU57" s="308"/>
      <c r="GUV57" s="308"/>
      <c r="GUW57" s="308"/>
      <c r="GUX57" s="308"/>
      <c r="GUY57" s="308"/>
      <c r="GUZ57" s="308"/>
      <c r="GVA57" s="308"/>
      <c r="GVB57" s="308"/>
      <c r="GVC57" s="308"/>
      <c r="GVD57" s="308"/>
      <c r="GVE57" s="308"/>
      <c r="GVF57" s="308"/>
      <c r="GVG57" s="308"/>
      <c r="GVH57" s="308"/>
      <c r="GVI57" s="308"/>
      <c r="GVJ57" s="308"/>
      <c r="GVK57" s="308"/>
      <c r="GVL57" s="308"/>
      <c r="GVM57" s="308"/>
      <c r="GVN57" s="308"/>
      <c r="GVO57" s="308"/>
      <c r="GVP57" s="308"/>
      <c r="GVQ57" s="308"/>
      <c r="GVR57" s="308"/>
      <c r="GVS57" s="308"/>
      <c r="GVT57" s="308"/>
      <c r="GVU57" s="308"/>
      <c r="GVV57" s="308"/>
      <c r="GVW57" s="308"/>
      <c r="GVX57" s="308"/>
      <c r="GVY57" s="308"/>
      <c r="GVZ57" s="308"/>
      <c r="GWA57" s="308"/>
      <c r="GWB57" s="308"/>
      <c r="GWC57" s="308"/>
      <c r="GWD57" s="308"/>
      <c r="GWE57" s="308"/>
      <c r="GWF57" s="308"/>
      <c r="GWG57" s="308"/>
      <c r="GWH57" s="308"/>
      <c r="GWI57" s="308"/>
      <c r="GWJ57" s="308"/>
      <c r="GWK57" s="308"/>
      <c r="GWL57" s="308"/>
      <c r="GWM57" s="308"/>
      <c r="GWN57" s="308"/>
      <c r="GWO57" s="308"/>
      <c r="GWP57" s="308"/>
      <c r="GWQ57" s="308"/>
      <c r="GWR57" s="308"/>
      <c r="GWS57" s="308"/>
      <c r="GWT57" s="308"/>
      <c r="GWU57" s="308"/>
      <c r="GWV57" s="308"/>
      <c r="GWW57" s="308"/>
      <c r="GWX57" s="308"/>
      <c r="GWY57" s="308"/>
      <c r="GWZ57" s="308"/>
      <c r="GXA57" s="308"/>
      <c r="GXB57" s="308"/>
      <c r="GXC57" s="308"/>
      <c r="GXD57" s="308"/>
      <c r="GXE57" s="308"/>
      <c r="GXF57" s="308"/>
      <c r="GXG57" s="308"/>
      <c r="GXH57" s="308"/>
      <c r="GXI57" s="308"/>
      <c r="GXJ57" s="308"/>
      <c r="GXK57" s="308"/>
      <c r="GXL57" s="308"/>
      <c r="GXM57" s="308"/>
      <c r="GXN57" s="308"/>
      <c r="GXO57" s="308"/>
      <c r="GXP57" s="308"/>
      <c r="GXQ57" s="308"/>
      <c r="GXR57" s="308"/>
      <c r="GXS57" s="308"/>
      <c r="GXT57" s="308"/>
      <c r="GXU57" s="308"/>
      <c r="GXV57" s="308"/>
      <c r="GXW57" s="308"/>
      <c r="GXX57" s="308"/>
      <c r="GXY57" s="308"/>
      <c r="GXZ57" s="308"/>
      <c r="GYA57" s="308"/>
      <c r="GYB57" s="308"/>
      <c r="GYC57" s="308"/>
      <c r="GYD57" s="308"/>
      <c r="GYE57" s="308"/>
      <c r="GYF57" s="308"/>
      <c r="GYG57" s="308"/>
      <c r="GYH57" s="308"/>
      <c r="GYI57" s="308"/>
      <c r="GYJ57" s="308"/>
      <c r="GYK57" s="308"/>
      <c r="GYL57" s="308"/>
      <c r="GYM57" s="308"/>
      <c r="GYN57" s="308"/>
      <c r="GYO57" s="308"/>
      <c r="GYP57" s="308"/>
      <c r="GYQ57" s="308"/>
      <c r="GYR57" s="308"/>
      <c r="GYS57" s="308"/>
      <c r="GYT57" s="308"/>
      <c r="GYU57" s="308"/>
      <c r="GYV57" s="308"/>
      <c r="GYW57" s="308"/>
      <c r="GYX57" s="308"/>
      <c r="GYY57" s="308"/>
      <c r="GYZ57" s="308"/>
      <c r="GZA57" s="308"/>
      <c r="GZB57" s="308"/>
      <c r="GZC57" s="308"/>
      <c r="GZD57" s="308"/>
      <c r="GZE57" s="308"/>
      <c r="GZF57" s="308"/>
      <c r="GZG57" s="308"/>
      <c r="GZH57" s="308"/>
      <c r="GZI57" s="308"/>
      <c r="GZJ57" s="308"/>
      <c r="GZK57" s="308"/>
      <c r="GZL57" s="308"/>
      <c r="GZM57" s="308"/>
      <c r="GZN57" s="308"/>
      <c r="GZO57" s="308"/>
      <c r="GZP57" s="308"/>
      <c r="GZQ57" s="308"/>
      <c r="GZR57" s="308"/>
      <c r="GZS57" s="308"/>
      <c r="GZT57" s="308"/>
      <c r="GZU57" s="308"/>
      <c r="GZV57" s="308"/>
      <c r="GZW57" s="308"/>
      <c r="GZX57" s="308"/>
      <c r="GZY57" s="308"/>
      <c r="GZZ57" s="308"/>
      <c r="HAA57" s="308"/>
      <c r="HAB57" s="308"/>
      <c r="HAC57" s="308"/>
      <c r="HAD57" s="308"/>
      <c r="HAE57" s="308"/>
      <c r="HAF57" s="308"/>
      <c r="HAG57" s="308"/>
      <c r="HAH57" s="308"/>
      <c r="HAI57" s="308"/>
      <c r="HAJ57" s="308"/>
      <c r="HAK57" s="308"/>
      <c r="HAL57" s="308"/>
      <c r="HAM57" s="308"/>
      <c r="HAN57" s="308"/>
      <c r="HAO57" s="308"/>
      <c r="HAP57" s="308"/>
      <c r="HAQ57" s="308"/>
      <c r="HAR57" s="308"/>
      <c r="HAS57" s="308"/>
      <c r="HAT57" s="308"/>
      <c r="HAU57" s="308"/>
      <c r="HAV57" s="308"/>
      <c r="HAW57" s="308"/>
      <c r="HAX57" s="308"/>
      <c r="HAY57" s="308"/>
      <c r="HAZ57" s="308"/>
      <c r="HBA57" s="308"/>
      <c r="HBB57" s="308"/>
      <c r="HBC57" s="308"/>
      <c r="HBD57" s="308"/>
      <c r="HBE57" s="308"/>
      <c r="HBF57" s="308"/>
      <c r="HBG57" s="308"/>
      <c r="HBH57" s="308"/>
      <c r="HBI57" s="308"/>
      <c r="HBJ57" s="308"/>
      <c r="HBK57" s="308"/>
      <c r="HBL57" s="308"/>
      <c r="HBM57" s="308"/>
      <c r="HBN57" s="308"/>
      <c r="HBO57" s="308"/>
      <c r="HBP57" s="308"/>
      <c r="HBQ57" s="308"/>
      <c r="HBR57" s="308"/>
      <c r="HBS57" s="308"/>
      <c r="HBT57" s="308"/>
      <c r="HBU57" s="308"/>
      <c r="HBV57" s="308"/>
      <c r="HBW57" s="308"/>
      <c r="HBX57" s="308"/>
      <c r="HBY57" s="308"/>
      <c r="HBZ57" s="308"/>
      <c r="HCA57" s="308"/>
      <c r="HCB57" s="308"/>
      <c r="HCC57" s="308"/>
      <c r="HCD57" s="308"/>
      <c r="HCE57" s="308"/>
      <c r="HCF57" s="308"/>
      <c r="HCG57" s="308"/>
      <c r="HCH57" s="308"/>
      <c r="HCI57" s="308"/>
      <c r="HCJ57" s="308"/>
      <c r="HCK57" s="308"/>
      <c r="HCL57" s="308"/>
      <c r="HCM57" s="308"/>
      <c r="HCN57" s="308"/>
      <c r="HCO57" s="308"/>
      <c r="HCP57" s="308"/>
      <c r="HCQ57" s="308"/>
      <c r="HCR57" s="308"/>
      <c r="HCS57" s="308"/>
      <c r="HCT57" s="308"/>
      <c r="HCU57" s="308"/>
      <c r="HCV57" s="308"/>
      <c r="HCW57" s="308"/>
      <c r="HCX57" s="308"/>
      <c r="HCY57" s="308"/>
      <c r="HCZ57" s="308"/>
      <c r="HDA57" s="308"/>
      <c r="HDB57" s="308"/>
      <c r="HDC57" s="308"/>
      <c r="HDD57" s="308"/>
      <c r="HDE57" s="308"/>
      <c r="HDF57" s="308"/>
      <c r="HDG57" s="308"/>
      <c r="HDH57" s="308"/>
      <c r="HDI57" s="308"/>
      <c r="HDJ57" s="308"/>
      <c r="HDK57" s="308"/>
      <c r="HDL57" s="308"/>
      <c r="HDM57" s="308"/>
      <c r="HDN57" s="308"/>
      <c r="HDO57" s="308"/>
      <c r="HDP57" s="308"/>
      <c r="HDQ57" s="308"/>
      <c r="HDR57" s="308"/>
      <c r="HDS57" s="308"/>
      <c r="HDT57" s="308"/>
      <c r="HDU57" s="308"/>
      <c r="HDV57" s="308"/>
      <c r="HDW57" s="308"/>
      <c r="HDX57" s="308"/>
      <c r="HDY57" s="308"/>
      <c r="HDZ57" s="308"/>
      <c r="HEA57" s="308"/>
      <c r="HEB57" s="308"/>
      <c r="HEC57" s="308"/>
      <c r="HED57" s="308"/>
      <c r="HEE57" s="308"/>
      <c r="HEF57" s="308"/>
      <c r="HEG57" s="308"/>
      <c r="HEH57" s="308"/>
      <c r="HEI57" s="308"/>
      <c r="HEJ57" s="308"/>
      <c r="HEK57" s="308"/>
      <c r="HEL57" s="308"/>
      <c r="HEM57" s="308"/>
      <c r="HEN57" s="308"/>
      <c r="HEO57" s="308"/>
      <c r="HEP57" s="308"/>
      <c r="HEQ57" s="308"/>
      <c r="HER57" s="308"/>
      <c r="HES57" s="308"/>
      <c r="HET57" s="308"/>
      <c r="HEU57" s="308"/>
      <c r="HEV57" s="308"/>
      <c r="HEW57" s="308"/>
      <c r="HEX57" s="308"/>
      <c r="HEY57" s="308"/>
      <c r="HEZ57" s="308"/>
      <c r="HFA57" s="308"/>
      <c r="HFB57" s="308"/>
      <c r="HFC57" s="308"/>
      <c r="HFD57" s="308"/>
      <c r="HFE57" s="308"/>
      <c r="HFF57" s="308"/>
      <c r="HFG57" s="308"/>
      <c r="HFH57" s="308"/>
      <c r="HFI57" s="308"/>
      <c r="HFJ57" s="308"/>
      <c r="HFK57" s="308"/>
      <c r="HFL57" s="308"/>
      <c r="HFM57" s="308"/>
      <c r="HFN57" s="308"/>
      <c r="HFO57" s="308"/>
      <c r="HFP57" s="308"/>
      <c r="HFQ57" s="308"/>
      <c r="HFR57" s="308"/>
      <c r="HFS57" s="308"/>
      <c r="HFT57" s="308"/>
      <c r="HFU57" s="308"/>
      <c r="HFV57" s="308"/>
      <c r="HFW57" s="308"/>
      <c r="HFX57" s="308"/>
      <c r="HFY57" s="308"/>
      <c r="HFZ57" s="308"/>
      <c r="HGA57" s="308"/>
      <c r="HGB57" s="308"/>
      <c r="HGC57" s="308"/>
      <c r="HGD57" s="308"/>
      <c r="HGE57" s="308"/>
      <c r="HGF57" s="308"/>
      <c r="HGG57" s="308"/>
      <c r="HGH57" s="308"/>
      <c r="HGI57" s="308"/>
      <c r="HGJ57" s="308"/>
      <c r="HGK57" s="308"/>
      <c r="HGL57" s="308"/>
      <c r="HGM57" s="308"/>
      <c r="HGN57" s="308"/>
      <c r="HGO57" s="308"/>
      <c r="HGP57" s="308"/>
      <c r="HGQ57" s="308"/>
      <c r="HGR57" s="308"/>
      <c r="HGS57" s="308"/>
      <c r="HGT57" s="308"/>
      <c r="HGU57" s="308"/>
      <c r="HGV57" s="308"/>
      <c r="HGW57" s="308"/>
      <c r="HGX57" s="308"/>
      <c r="HGY57" s="308"/>
      <c r="HGZ57" s="308"/>
      <c r="HHA57" s="308"/>
      <c r="HHB57" s="308"/>
      <c r="HHC57" s="308"/>
      <c r="HHD57" s="308"/>
      <c r="HHE57" s="308"/>
      <c r="HHF57" s="308"/>
      <c r="HHG57" s="308"/>
      <c r="HHH57" s="308"/>
      <c r="HHI57" s="308"/>
      <c r="HHJ57" s="308"/>
      <c r="HHK57" s="308"/>
      <c r="HHL57" s="308"/>
      <c r="HHM57" s="308"/>
      <c r="HHN57" s="308"/>
      <c r="HHO57" s="308"/>
      <c r="HHP57" s="308"/>
      <c r="HHQ57" s="308"/>
      <c r="HHR57" s="308"/>
      <c r="HHS57" s="308"/>
      <c r="HHT57" s="308"/>
      <c r="HHU57" s="308"/>
      <c r="HHV57" s="308"/>
      <c r="HHW57" s="308"/>
      <c r="HHX57" s="308"/>
      <c r="HHY57" s="308"/>
      <c r="HHZ57" s="308"/>
      <c r="HIA57" s="308"/>
      <c r="HIB57" s="308"/>
      <c r="HIC57" s="308"/>
      <c r="HID57" s="308"/>
      <c r="HIE57" s="308"/>
      <c r="HIF57" s="308"/>
      <c r="HIG57" s="308"/>
      <c r="HIH57" s="308"/>
      <c r="HII57" s="308"/>
      <c r="HIJ57" s="308"/>
      <c r="HIK57" s="308"/>
      <c r="HIL57" s="308"/>
      <c r="HIM57" s="308"/>
      <c r="HIN57" s="308"/>
      <c r="HIO57" s="308"/>
      <c r="HIP57" s="308"/>
      <c r="HIQ57" s="308"/>
      <c r="HIR57" s="308"/>
      <c r="HIS57" s="308"/>
      <c r="HIT57" s="308"/>
      <c r="HIU57" s="308"/>
      <c r="HIV57" s="308"/>
      <c r="HIW57" s="308"/>
      <c r="HIX57" s="308"/>
      <c r="HIY57" s="308"/>
      <c r="HIZ57" s="308"/>
      <c r="HJA57" s="308"/>
      <c r="HJB57" s="308"/>
      <c r="HJC57" s="308"/>
      <c r="HJD57" s="308"/>
      <c r="HJE57" s="308"/>
      <c r="HJF57" s="308"/>
      <c r="HJG57" s="308"/>
      <c r="HJH57" s="308"/>
      <c r="HJI57" s="308"/>
      <c r="HJJ57" s="308"/>
      <c r="HJK57" s="308"/>
      <c r="HJL57" s="308"/>
      <c r="HJM57" s="308"/>
      <c r="HJN57" s="308"/>
      <c r="HJO57" s="308"/>
      <c r="HJP57" s="308"/>
      <c r="HJQ57" s="308"/>
      <c r="HJR57" s="308"/>
      <c r="HJS57" s="308"/>
      <c r="HJT57" s="308"/>
      <c r="HJU57" s="308"/>
      <c r="HJV57" s="308"/>
      <c r="HJW57" s="308"/>
      <c r="HJX57" s="308"/>
      <c r="HJY57" s="308"/>
      <c r="HJZ57" s="308"/>
      <c r="HKA57" s="308"/>
      <c r="HKB57" s="308"/>
      <c r="HKC57" s="308"/>
      <c r="HKD57" s="308"/>
      <c r="HKE57" s="308"/>
      <c r="HKF57" s="308"/>
      <c r="HKG57" s="308"/>
      <c r="HKH57" s="308"/>
      <c r="HKI57" s="308"/>
      <c r="HKJ57" s="308"/>
      <c r="HKK57" s="308"/>
      <c r="HKL57" s="308"/>
      <c r="HKM57" s="308"/>
      <c r="HKN57" s="308"/>
      <c r="HKO57" s="308"/>
      <c r="HKP57" s="308"/>
      <c r="HKQ57" s="308"/>
      <c r="HKR57" s="308"/>
      <c r="HKS57" s="308"/>
      <c r="HKT57" s="308"/>
      <c r="HKU57" s="308"/>
      <c r="HKV57" s="308"/>
      <c r="HKW57" s="308"/>
      <c r="HKX57" s="308"/>
      <c r="HKY57" s="308"/>
      <c r="HKZ57" s="308"/>
      <c r="HLA57" s="308"/>
      <c r="HLB57" s="308"/>
      <c r="HLC57" s="308"/>
      <c r="HLD57" s="308"/>
      <c r="HLE57" s="308"/>
      <c r="HLF57" s="308"/>
      <c r="HLG57" s="308"/>
      <c r="HLH57" s="308"/>
      <c r="HLI57" s="308"/>
      <c r="HLJ57" s="308"/>
      <c r="HLK57" s="308"/>
      <c r="HLL57" s="308"/>
      <c r="HLM57" s="308"/>
      <c r="HLN57" s="308"/>
      <c r="HLO57" s="308"/>
      <c r="HLP57" s="308"/>
      <c r="HLQ57" s="308"/>
      <c r="HLR57" s="308"/>
      <c r="HLS57" s="308"/>
      <c r="HLT57" s="308"/>
      <c r="HLU57" s="308"/>
      <c r="HLV57" s="308"/>
      <c r="HLW57" s="308"/>
      <c r="HLX57" s="308"/>
      <c r="HLY57" s="308"/>
      <c r="HLZ57" s="308"/>
      <c r="HMA57" s="308"/>
      <c r="HMB57" s="308"/>
      <c r="HMC57" s="308"/>
      <c r="HMD57" s="308"/>
      <c r="HME57" s="308"/>
      <c r="HMF57" s="308"/>
      <c r="HMG57" s="308"/>
      <c r="HMH57" s="308"/>
      <c r="HMI57" s="308"/>
      <c r="HMJ57" s="308"/>
      <c r="HMK57" s="308"/>
      <c r="HML57" s="308"/>
      <c r="HMM57" s="308"/>
      <c r="HMN57" s="308"/>
      <c r="HMO57" s="308"/>
      <c r="HMP57" s="308"/>
      <c r="HMQ57" s="308"/>
      <c r="HMR57" s="308"/>
      <c r="HMS57" s="308"/>
      <c r="HMT57" s="308"/>
      <c r="HMU57" s="308"/>
      <c r="HMV57" s="308"/>
      <c r="HMW57" s="308"/>
      <c r="HMX57" s="308"/>
      <c r="HMY57" s="308"/>
      <c r="HMZ57" s="308"/>
      <c r="HNA57" s="308"/>
      <c r="HNB57" s="308"/>
      <c r="HNC57" s="308"/>
      <c r="HND57" s="308"/>
      <c r="HNE57" s="308"/>
      <c r="HNF57" s="308"/>
      <c r="HNG57" s="308"/>
      <c r="HNH57" s="308"/>
      <c r="HNI57" s="308"/>
      <c r="HNJ57" s="308"/>
      <c r="HNK57" s="308"/>
      <c r="HNL57" s="308"/>
      <c r="HNM57" s="308"/>
      <c r="HNN57" s="308"/>
      <c r="HNO57" s="308"/>
      <c r="HNP57" s="308"/>
      <c r="HNQ57" s="308"/>
      <c r="HNR57" s="308"/>
      <c r="HNS57" s="308"/>
      <c r="HNT57" s="308"/>
      <c r="HNU57" s="308"/>
      <c r="HNV57" s="308"/>
      <c r="HNW57" s="308"/>
      <c r="HNX57" s="308"/>
      <c r="HNY57" s="308"/>
      <c r="HNZ57" s="308"/>
      <c r="HOA57" s="308"/>
      <c r="HOB57" s="308"/>
      <c r="HOC57" s="308"/>
      <c r="HOD57" s="308"/>
      <c r="HOE57" s="308"/>
      <c r="HOF57" s="308"/>
      <c r="HOG57" s="308"/>
      <c r="HOH57" s="308"/>
      <c r="HOI57" s="308"/>
      <c r="HOJ57" s="308"/>
      <c r="HOK57" s="308"/>
      <c r="HOL57" s="308"/>
      <c r="HOM57" s="308"/>
      <c r="HON57" s="308"/>
      <c r="HOO57" s="308"/>
      <c r="HOP57" s="308"/>
      <c r="HOQ57" s="308"/>
      <c r="HOR57" s="308"/>
      <c r="HOS57" s="308"/>
      <c r="HOT57" s="308"/>
      <c r="HOU57" s="308"/>
      <c r="HOV57" s="308"/>
      <c r="HOW57" s="308"/>
      <c r="HOX57" s="308"/>
      <c r="HOY57" s="308"/>
      <c r="HOZ57" s="308"/>
      <c r="HPA57" s="308"/>
      <c r="HPB57" s="308"/>
      <c r="HPC57" s="308"/>
      <c r="HPD57" s="308"/>
      <c r="HPE57" s="308"/>
      <c r="HPF57" s="308"/>
      <c r="HPG57" s="308"/>
      <c r="HPH57" s="308"/>
      <c r="HPI57" s="308"/>
      <c r="HPJ57" s="308"/>
      <c r="HPK57" s="308"/>
      <c r="HPL57" s="308"/>
      <c r="HPM57" s="308"/>
      <c r="HPN57" s="308"/>
      <c r="HPO57" s="308"/>
      <c r="HPP57" s="308"/>
      <c r="HPQ57" s="308"/>
      <c r="HPR57" s="308"/>
      <c r="HPS57" s="308"/>
      <c r="HPT57" s="308"/>
      <c r="HPU57" s="308"/>
      <c r="HPV57" s="308"/>
      <c r="HPW57" s="308"/>
      <c r="HPX57" s="308"/>
      <c r="HPY57" s="308"/>
      <c r="HPZ57" s="308"/>
      <c r="HQA57" s="308"/>
      <c r="HQB57" s="308"/>
      <c r="HQC57" s="308"/>
      <c r="HQD57" s="308"/>
      <c r="HQE57" s="308"/>
      <c r="HQF57" s="308"/>
      <c r="HQG57" s="308"/>
      <c r="HQH57" s="308"/>
      <c r="HQI57" s="308"/>
      <c r="HQJ57" s="308"/>
      <c r="HQK57" s="308"/>
      <c r="HQL57" s="308"/>
      <c r="HQM57" s="308"/>
      <c r="HQN57" s="308"/>
      <c r="HQO57" s="308"/>
      <c r="HQP57" s="308"/>
      <c r="HQQ57" s="308"/>
      <c r="HQR57" s="308"/>
      <c r="HQS57" s="308"/>
      <c r="HQT57" s="308"/>
      <c r="HQU57" s="308"/>
      <c r="HQV57" s="308"/>
      <c r="HQW57" s="308"/>
      <c r="HQX57" s="308"/>
      <c r="HQY57" s="308"/>
      <c r="HQZ57" s="308"/>
      <c r="HRA57" s="308"/>
      <c r="HRB57" s="308"/>
      <c r="HRC57" s="308"/>
      <c r="HRD57" s="308"/>
      <c r="HRE57" s="308"/>
      <c r="HRF57" s="308"/>
      <c r="HRG57" s="308"/>
      <c r="HRH57" s="308"/>
      <c r="HRI57" s="308"/>
      <c r="HRJ57" s="308"/>
      <c r="HRK57" s="308"/>
      <c r="HRL57" s="308"/>
      <c r="HRM57" s="308"/>
      <c r="HRN57" s="308"/>
      <c r="HRO57" s="308"/>
      <c r="HRP57" s="308"/>
      <c r="HRQ57" s="308"/>
      <c r="HRR57" s="308"/>
      <c r="HRS57" s="308"/>
      <c r="HRT57" s="308"/>
      <c r="HRU57" s="308"/>
      <c r="HRV57" s="308"/>
      <c r="HRW57" s="308"/>
      <c r="HRX57" s="308"/>
      <c r="HRY57" s="308"/>
      <c r="HRZ57" s="308"/>
      <c r="HSA57" s="308"/>
      <c r="HSB57" s="308"/>
      <c r="HSC57" s="308"/>
      <c r="HSD57" s="308"/>
      <c r="HSE57" s="308"/>
      <c r="HSF57" s="308"/>
      <c r="HSG57" s="308"/>
      <c r="HSH57" s="308"/>
      <c r="HSI57" s="308"/>
      <c r="HSJ57" s="308"/>
      <c r="HSK57" s="308"/>
      <c r="HSL57" s="308"/>
      <c r="HSM57" s="308"/>
      <c r="HSN57" s="308"/>
      <c r="HSO57" s="308"/>
      <c r="HSP57" s="308"/>
      <c r="HSQ57" s="308"/>
      <c r="HSR57" s="308"/>
      <c r="HSS57" s="308"/>
      <c r="HST57" s="308"/>
      <c r="HSU57" s="308"/>
      <c r="HSV57" s="308"/>
      <c r="HSW57" s="308"/>
      <c r="HSX57" s="308"/>
      <c r="HSY57" s="308"/>
      <c r="HSZ57" s="308"/>
      <c r="HTA57" s="308"/>
      <c r="HTB57" s="308"/>
      <c r="HTC57" s="308"/>
      <c r="HTD57" s="308"/>
      <c r="HTE57" s="308"/>
      <c r="HTF57" s="308"/>
      <c r="HTG57" s="308"/>
      <c r="HTH57" s="308"/>
      <c r="HTI57" s="308"/>
      <c r="HTJ57" s="308"/>
      <c r="HTK57" s="308"/>
      <c r="HTL57" s="308"/>
      <c r="HTM57" s="308"/>
      <c r="HTN57" s="308"/>
      <c r="HTO57" s="308"/>
      <c r="HTP57" s="308"/>
      <c r="HTQ57" s="308"/>
      <c r="HTR57" s="308"/>
      <c r="HTS57" s="308"/>
      <c r="HTT57" s="308"/>
      <c r="HTU57" s="308"/>
      <c r="HTV57" s="308"/>
      <c r="HTW57" s="308"/>
      <c r="HTX57" s="308"/>
      <c r="HTY57" s="308"/>
      <c r="HTZ57" s="308"/>
      <c r="HUA57" s="308"/>
      <c r="HUB57" s="308"/>
      <c r="HUC57" s="308"/>
      <c r="HUD57" s="308"/>
      <c r="HUE57" s="308"/>
      <c r="HUF57" s="308"/>
      <c r="HUG57" s="308"/>
      <c r="HUH57" s="308"/>
      <c r="HUI57" s="308"/>
      <c r="HUJ57" s="308"/>
      <c r="HUK57" s="308"/>
      <c r="HUL57" s="308"/>
      <c r="HUM57" s="308"/>
      <c r="HUN57" s="308"/>
      <c r="HUO57" s="308"/>
      <c r="HUP57" s="308"/>
      <c r="HUQ57" s="308"/>
      <c r="HUR57" s="308"/>
      <c r="HUS57" s="308"/>
      <c r="HUT57" s="308"/>
      <c r="HUU57" s="308"/>
      <c r="HUV57" s="308"/>
      <c r="HUW57" s="308"/>
      <c r="HUX57" s="308"/>
      <c r="HUY57" s="308"/>
      <c r="HUZ57" s="308"/>
      <c r="HVA57" s="308"/>
      <c r="HVB57" s="308"/>
      <c r="HVC57" s="308"/>
      <c r="HVD57" s="308"/>
      <c r="HVE57" s="308"/>
      <c r="HVF57" s="308"/>
      <c r="HVG57" s="308"/>
      <c r="HVH57" s="308"/>
      <c r="HVI57" s="308"/>
      <c r="HVJ57" s="308"/>
      <c r="HVK57" s="308"/>
      <c r="HVL57" s="308"/>
      <c r="HVM57" s="308"/>
      <c r="HVN57" s="308"/>
      <c r="HVO57" s="308"/>
      <c r="HVP57" s="308"/>
      <c r="HVQ57" s="308"/>
      <c r="HVR57" s="308"/>
      <c r="HVS57" s="308"/>
      <c r="HVT57" s="308"/>
      <c r="HVU57" s="308"/>
      <c r="HVV57" s="308"/>
      <c r="HVW57" s="308"/>
      <c r="HVX57" s="308"/>
      <c r="HVY57" s="308"/>
      <c r="HVZ57" s="308"/>
      <c r="HWA57" s="308"/>
      <c r="HWB57" s="308"/>
      <c r="HWC57" s="308"/>
      <c r="HWD57" s="308"/>
      <c r="HWE57" s="308"/>
      <c r="HWF57" s="308"/>
      <c r="HWG57" s="308"/>
      <c r="HWH57" s="308"/>
      <c r="HWI57" s="308"/>
      <c r="HWJ57" s="308"/>
      <c r="HWK57" s="308"/>
      <c r="HWL57" s="308"/>
      <c r="HWM57" s="308"/>
      <c r="HWN57" s="308"/>
      <c r="HWO57" s="308"/>
      <c r="HWP57" s="308"/>
      <c r="HWQ57" s="308"/>
      <c r="HWR57" s="308"/>
      <c r="HWS57" s="308"/>
      <c r="HWT57" s="308"/>
      <c r="HWU57" s="308"/>
      <c r="HWV57" s="308"/>
      <c r="HWW57" s="308"/>
      <c r="HWX57" s="308"/>
      <c r="HWY57" s="308"/>
      <c r="HWZ57" s="308"/>
      <c r="HXA57" s="308"/>
      <c r="HXB57" s="308"/>
      <c r="HXC57" s="308"/>
      <c r="HXD57" s="308"/>
      <c r="HXE57" s="308"/>
      <c r="HXF57" s="308"/>
      <c r="HXG57" s="308"/>
      <c r="HXH57" s="308"/>
      <c r="HXI57" s="308"/>
      <c r="HXJ57" s="308"/>
      <c r="HXK57" s="308"/>
      <c r="HXL57" s="308"/>
      <c r="HXM57" s="308"/>
      <c r="HXN57" s="308"/>
      <c r="HXO57" s="308"/>
      <c r="HXP57" s="308"/>
      <c r="HXQ57" s="308"/>
      <c r="HXR57" s="308"/>
      <c r="HXS57" s="308"/>
      <c r="HXT57" s="308"/>
      <c r="HXU57" s="308"/>
      <c r="HXV57" s="308"/>
      <c r="HXW57" s="308"/>
      <c r="HXX57" s="308"/>
      <c r="HXY57" s="308"/>
      <c r="HXZ57" s="308"/>
      <c r="HYA57" s="308"/>
      <c r="HYB57" s="308"/>
      <c r="HYC57" s="308"/>
      <c r="HYD57" s="308"/>
      <c r="HYE57" s="308"/>
      <c r="HYF57" s="308"/>
      <c r="HYG57" s="308"/>
      <c r="HYH57" s="308"/>
      <c r="HYI57" s="308"/>
      <c r="HYJ57" s="308"/>
      <c r="HYK57" s="308"/>
      <c r="HYL57" s="308"/>
      <c r="HYM57" s="308"/>
      <c r="HYN57" s="308"/>
      <c r="HYO57" s="308"/>
      <c r="HYP57" s="308"/>
      <c r="HYQ57" s="308"/>
      <c r="HYR57" s="308"/>
      <c r="HYS57" s="308"/>
      <c r="HYT57" s="308"/>
      <c r="HYU57" s="308"/>
      <c r="HYV57" s="308"/>
      <c r="HYW57" s="308"/>
      <c r="HYX57" s="308"/>
      <c r="HYY57" s="308"/>
      <c r="HYZ57" s="308"/>
      <c r="HZA57" s="308"/>
      <c r="HZB57" s="308"/>
      <c r="HZC57" s="308"/>
      <c r="HZD57" s="308"/>
      <c r="HZE57" s="308"/>
      <c r="HZF57" s="308"/>
      <c r="HZG57" s="308"/>
      <c r="HZH57" s="308"/>
      <c r="HZI57" s="308"/>
      <c r="HZJ57" s="308"/>
      <c r="HZK57" s="308"/>
      <c r="HZL57" s="308"/>
      <c r="HZM57" s="308"/>
      <c r="HZN57" s="308"/>
      <c r="HZO57" s="308"/>
      <c r="HZP57" s="308"/>
      <c r="HZQ57" s="308"/>
      <c r="HZR57" s="308"/>
      <c r="HZS57" s="308"/>
      <c r="HZT57" s="308"/>
      <c r="HZU57" s="308"/>
      <c r="HZV57" s="308"/>
      <c r="HZW57" s="308"/>
      <c r="HZX57" s="308"/>
      <c r="HZY57" s="308"/>
      <c r="HZZ57" s="308"/>
      <c r="IAA57" s="308"/>
      <c r="IAB57" s="308"/>
      <c r="IAC57" s="308"/>
      <c r="IAD57" s="308"/>
      <c r="IAE57" s="308"/>
      <c r="IAF57" s="308"/>
      <c r="IAG57" s="308"/>
      <c r="IAH57" s="308"/>
      <c r="IAI57" s="308"/>
      <c r="IAJ57" s="308"/>
      <c r="IAK57" s="308"/>
      <c r="IAL57" s="308"/>
      <c r="IAM57" s="308"/>
      <c r="IAN57" s="308"/>
      <c r="IAO57" s="308"/>
      <c r="IAP57" s="308"/>
      <c r="IAQ57" s="308"/>
      <c r="IAR57" s="308"/>
      <c r="IAS57" s="308"/>
      <c r="IAT57" s="308"/>
      <c r="IAU57" s="308"/>
      <c r="IAV57" s="308"/>
      <c r="IAW57" s="308"/>
      <c r="IAX57" s="308"/>
      <c r="IAY57" s="308"/>
      <c r="IAZ57" s="308"/>
      <c r="IBA57" s="308"/>
      <c r="IBB57" s="308"/>
      <c r="IBC57" s="308"/>
      <c r="IBD57" s="308"/>
      <c r="IBE57" s="308"/>
      <c r="IBF57" s="308"/>
      <c r="IBG57" s="308"/>
      <c r="IBH57" s="308"/>
      <c r="IBI57" s="308"/>
      <c r="IBJ57" s="308"/>
      <c r="IBK57" s="308"/>
      <c r="IBL57" s="308"/>
      <c r="IBM57" s="308"/>
      <c r="IBN57" s="308"/>
      <c r="IBO57" s="308"/>
      <c r="IBP57" s="308"/>
      <c r="IBQ57" s="308"/>
      <c r="IBR57" s="308"/>
      <c r="IBS57" s="308"/>
      <c r="IBT57" s="308"/>
      <c r="IBU57" s="308"/>
      <c r="IBV57" s="308"/>
      <c r="IBW57" s="308"/>
      <c r="IBX57" s="308"/>
      <c r="IBY57" s="308"/>
      <c r="IBZ57" s="308"/>
      <c r="ICA57" s="308"/>
      <c r="ICB57" s="308"/>
      <c r="ICC57" s="308"/>
      <c r="ICD57" s="308"/>
      <c r="ICE57" s="308"/>
      <c r="ICF57" s="308"/>
      <c r="ICG57" s="308"/>
      <c r="ICH57" s="308"/>
      <c r="ICI57" s="308"/>
      <c r="ICJ57" s="308"/>
      <c r="ICK57" s="308"/>
      <c r="ICL57" s="308"/>
      <c r="ICM57" s="308"/>
      <c r="ICN57" s="308"/>
      <c r="ICO57" s="308"/>
      <c r="ICP57" s="308"/>
      <c r="ICQ57" s="308"/>
      <c r="ICR57" s="308"/>
      <c r="ICS57" s="308"/>
      <c r="ICT57" s="308"/>
      <c r="ICU57" s="308"/>
      <c r="ICV57" s="308"/>
      <c r="ICW57" s="308"/>
      <c r="ICX57" s="308"/>
      <c r="ICY57" s="308"/>
      <c r="ICZ57" s="308"/>
      <c r="IDA57" s="308"/>
      <c r="IDB57" s="308"/>
      <c r="IDC57" s="308"/>
      <c r="IDD57" s="308"/>
      <c r="IDE57" s="308"/>
      <c r="IDF57" s="308"/>
      <c r="IDG57" s="308"/>
      <c r="IDH57" s="308"/>
      <c r="IDI57" s="308"/>
      <c r="IDJ57" s="308"/>
      <c r="IDK57" s="308"/>
      <c r="IDL57" s="308"/>
      <c r="IDM57" s="308"/>
      <c r="IDN57" s="308"/>
      <c r="IDO57" s="308"/>
      <c r="IDP57" s="308"/>
      <c r="IDQ57" s="308"/>
      <c r="IDR57" s="308"/>
      <c r="IDS57" s="308"/>
      <c r="IDT57" s="308"/>
      <c r="IDU57" s="308"/>
      <c r="IDV57" s="308"/>
      <c r="IDW57" s="308"/>
      <c r="IDX57" s="308"/>
      <c r="IDY57" s="308"/>
      <c r="IDZ57" s="308"/>
      <c r="IEA57" s="308"/>
      <c r="IEB57" s="308"/>
      <c r="IEC57" s="308"/>
      <c r="IED57" s="308"/>
      <c r="IEE57" s="308"/>
      <c r="IEF57" s="308"/>
      <c r="IEG57" s="308"/>
      <c r="IEH57" s="308"/>
      <c r="IEI57" s="308"/>
      <c r="IEJ57" s="308"/>
      <c r="IEK57" s="308"/>
      <c r="IEL57" s="308"/>
      <c r="IEM57" s="308"/>
      <c r="IEN57" s="308"/>
      <c r="IEO57" s="308"/>
      <c r="IEP57" s="308"/>
      <c r="IEQ57" s="308"/>
      <c r="IER57" s="308"/>
      <c r="IES57" s="308"/>
      <c r="IET57" s="308"/>
      <c r="IEU57" s="308"/>
      <c r="IEV57" s="308"/>
      <c r="IEW57" s="308"/>
      <c r="IEX57" s="308"/>
      <c r="IEY57" s="308"/>
      <c r="IEZ57" s="308"/>
      <c r="IFA57" s="308"/>
      <c r="IFB57" s="308"/>
      <c r="IFC57" s="308"/>
      <c r="IFD57" s="308"/>
      <c r="IFE57" s="308"/>
      <c r="IFF57" s="308"/>
      <c r="IFG57" s="308"/>
      <c r="IFH57" s="308"/>
      <c r="IFI57" s="308"/>
      <c r="IFJ57" s="308"/>
      <c r="IFK57" s="308"/>
      <c r="IFL57" s="308"/>
      <c r="IFM57" s="308"/>
      <c r="IFN57" s="308"/>
      <c r="IFO57" s="308"/>
      <c r="IFP57" s="308"/>
      <c r="IFQ57" s="308"/>
      <c r="IFR57" s="308"/>
      <c r="IFS57" s="308"/>
      <c r="IFT57" s="308"/>
      <c r="IFU57" s="308"/>
      <c r="IFV57" s="308"/>
      <c r="IFW57" s="308"/>
      <c r="IFX57" s="308"/>
      <c r="IFY57" s="308"/>
      <c r="IFZ57" s="308"/>
      <c r="IGA57" s="308"/>
      <c r="IGB57" s="308"/>
      <c r="IGC57" s="308"/>
      <c r="IGD57" s="308"/>
      <c r="IGE57" s="308"/>
      <c r="IGF57" s="308"/>
      <c r="IGG57" s="308"/>
      <c r="IGH57" s="308"/>
      <c r="IGI57" s="308"/>
      <c r="IGJ57" s="308"/>
      <c r="IGK57" s="308"/>
      <c r="IGL57" s="308"/>
      <c r="IGM57" s="308"/>
      <c r="IGN57" s="308"/>
      <c r="IGO57" s="308"/>
      <c r="IGP57" s="308"/>
      <c r="IGQ57" s="308"/>
      <c r="IGR57" s="308"/>
      <c r="IGS57" s="308"/>
      <c r="IGT57" s="308"/>
      <c r="IGU57" s="308"/>
      <c r="IGV57" s="308"/>
      <c r="IGW57" s="308"/>
      <c r="IGX57" s="308"/>
      <c r="IGY57" s="308"/>
      <c r="IGZ57" s="308"/>
      <c r="IHA57" s="308"/>
      <c r="IHB57" s="308"/>
      <c r="IHC57" s="308"/>
      <c r="IHD57" s="308"/>
      <c r="IHE57" s="308"/>
      <c r="IHF57" s="308"/>
      <c r="IHG57" s="308"/>
      <c r="IHH57" s="308"/>
      <c r="IHI57" s="308"/>
      <c r="IHJ57" s="308"/>
      <c r="IHK57" s="308"/>
      <c r="IHL57" s="308"/>
      <c r="IHM57" s="308"/>
      <c r="IHN57" s="308"/>
      <c r="IHO57" s="308"/>
      <c r="IHP57" s="308"/>
      <c r="IHQ57" s="308"/>
      <c r="IHR57" s="308"/>
      <c r="IHS57" s="308"/>
      <c r="IHT57" s="308"/>
      <c r="IHU57" s="308"/>
      <c r="IHV57" s="308"/>
      <c r="IHW57" s="308"/>
      <c r="IHX57" s="308"/>
      <c r="IHY57" s="308"/>
      <c r="IHZ57" s="308"/>
      <c r="IIA57" s="308"/>
      <c r="IIB57" s="308"/>
      <c r="IIC57" s="308"/>
      <c r="IID57" s="308"/>
      <c r="IIE57" s="308"/>
      <c r="IIF57" s="308"/>
      <c r="IIG57" s="308"/>
      <c r="IIH57" s="308"/>
      <c r="III57" s="308"/>
      <c r="IIJ57" s="308"/>
      <c r="IIK57" s="308"/>
      <c r="IIL57" s="308"/>
      <c r="IIM57" s="308"/>
      <c r="IIN57" s="308"/>
      <c r="IIO57" s="308"/>
      <c r="IIP57" s="308"/>
      <c r="IIQ57" s="308"/>
      <c r="IIR57" s="308"/>
      <c r="IIS57" s="308"/>
      <c r="IIT57" s="308"/>
      <c r="IIU57" s="308"/>
      <c r="IIV57" s="308"/>
      <c r="IIW57" s="308"/>
      <c r="IIX57" s="308"/>
      <c r="IIY57" s="308"/>
      <c r="IIZ57" s="308"/>
      <c r="IJA57" s="308"/>
      <c r="IJB57" s="308"/>
      <c r="IJC57" s="308"/>
      <c r="IJD57" s="308"/>
      <c r="IJE57" s="308"/>
      <c r="IJF57" s="308"/>
      <c r="IJG57" s="308"/>
      <c r="IJH57" s="308"/>
      <c r="IJI57" s="308"/>
      <c r="IJJ57" s="308"/>
      <c r="IJK57" s="308"/>
      <c r="IJL57" s="308"/>
      <c r="IJM57" s="308"/>
      <c r="IJN57" s="308"/>
      <c r="IJO57" s="308"/>
      <c r="IJP57" s="308"/>
      <c r="IJQ57" s="308"/>
      <c r="IJR57" s="308"/>
      <c r="IJS57" s="308"/>
      <c r="IJT57" s="308"/>
      <c r="IJU57" s="308"/>
      <c r="IJV57" s="308"/>
      <c r="IJW57" s="308"/>
      <c r="IJX57" s="308"/>
      <c r="IJY57" s="308"/>
      <c r="IJZ57" s="308"/>
      <c r="IKA57" s="308"/>
      <c r="IKB57" s="308"/>
      <c r="IKC57" s="308"/>
      <c r="IKD57" s="308"/>
      <c r="IKE57" s="308"/>
      <c r="IKF57" s="308"/>
      <c r="IKG57" s="308"/>
      <c r="IKH57" s="308"/>
      <c r="IKI57" s="308"/>
      <c r="IKJ57" s="308"/>
      <c r="IKK57" s="308"/>
      <c r="IKL57" s="308"/>
      <c r="IKM57" s="308"/>
      <c r="IKN57" s="308"/>
      <c r="IKO57" s="308"/>
      <c r="IKP57" s="308"/>
      <c r="IKQ57" s="308"/>
      <c r="IKR57" s="308"/>
      <c r="IKS57" s="308"/>
      <c r="IKT57" s="308"/>
      <c r="IKU57" s="308"/>
      <c r="IKV57" s="308"/>
      <c r="IKW57" s="308"/>
      <c r="IKX57" s="308"/>
      <c r="IKY57" s="308"/>
      <c r="IKZ57" s="308"/>
      <c r="ILA57" s="308"/>
      <c r="ILB57" s="308"/>
      <c r="ILC57" s="308"/>
      <c r="ILD57" s="308"/>
      <c r="ILE57" s="308"/>
      <c r="ILF57" s="308"/>
      <c r="ILG57" s="308"/>
      <c r="ILH57" s="308"/>
      <c r="ILI57" s="308"/>
      <c r="ILJ57" s="308"/>
      <c r="ILK57" s="308"/>
      <c r="ILL57" s="308"/>
      <c r="ILM57" s="308"/>
      <c r="ILN57" s="308"/>
      <c r="ILO57" s="308"/>
      <c r="ILP57" s="308"/>
      <c r="ILQ57" s="308"/>
      <c r="ILR57" s="308"/>
      <c r="ILS57" s="308"/>
      <c r="ILT57" s="308"/>
      <c r="ILU57" s="308"/>
      <c r="ILV57" s="308"/>
      <c r="ILW57" s="308"/>
      <c r="ILX57" s="308"/>
      <c r="ILY57" s="308"/>
      <c r="ILZ57" s="308"/>
      <c r="IMA57" s="308"/>
      <c r="IMB57" s="308"/>
      <c r="IMC57" s="308"/>
      <c r="IMD57" s="308"/>
      <c r="IME57" s="308"/>
      <c r="IMF57" s="308"/>
      <c r="IMG57" s="308"/>
      <c r="IMH57" s="308"/>
      <c r="IMI57" s="308"/>
      <c r="IMJ57" s="308"/>
      <c r="IMK57" s="308"/>
      <c r="IML57" s="308"/>
      <c r="IMM57" s="308"/>
      <c r="IMN57" s="308"/>
      <c r="IMO57" s="308"/>
      <c r="IMP57" s="308"/>
      <c r="IMQ57" s="308"/>
      <c r="IMR57" s="308"/>
      <c r="IMS57" s="308"/>
      <c r="IMT57" s="308"/>
      <c r="IMU57" s="308"/>
      <c r="IMV57" s="308"/>
      <c r="IMW57" s="308"/>
      <c r="IMX57" s="308"/>
      <c r="IMY57" s="308"/>
      <c r="IMZ57" s="308"/>
      <c r="INA57" s="308"/>
      <c r="INB57" s="308"/>
      <c r="INC57" s="308"/>
      <c r="IND57" s="308"/>
      <c r="INE57" s="308"/>
      <c r="INF57" s="308"/>
      <c r="ING57" s="308"/>
      <c r="INH57" s="308"/>
      <c r="INI57" s="308"/>
      <c r="INJ57" s="308"/>
      <c r="INK57" s="308"/>
      <c r="INL57" s="308"/>
      <c r="INM57" s="308"/>
      <c r="INN57" s="308"/>
      <c r="INO57" s="308"/>
      <c r="INP57" s="308"/>
      <c r="INQ57" s="308"/>
      <c r="INR57" s="308"/>
      <c r="INS57" s="308"/>
      <c r="INT57" s="308"/>
      <c r="INU57" s="308"/>
      <c r="INV57" s="308"/>
      <c r="INW57" s="308"/>
      <c r="INX57" s="308"/>
      <c r="INY57" s="308"/>
      <c r="INZ57" s="308"/>
      <c r="IOA57" s="308"/>
      <c r="IOB57" s="308"/>
      <c r="IOC57" s="308"/>
      <c r="IOD57" s="308"/>
      <c r="IOE57" s="308"/>
      <c r="IOF57" s="308"/>
      <c r="IOG57" s="308"/>
      <c r="IOH57" s="308"/>
      <c r="IOI57" s="308"/>
      <c r="IOJ57" s="308"/>
      <c r="IOK57" s="308"/>
      <c r="IOL57" s="308"/>
      <c r="IOM57" s="308"/>
      <c r="ION57" s="308"/>
      <c r="IOO57" s="308"/>
      <c r="IOP57" s="308"/>
      <c r="IOQ57" s="308"/>
      <c r="IOR57" s="308"/>
      <c r="IOS57" s="308"/>
      <c r="IOT57" s="308"/>
      <c r="IOU57" s="308"/>
      <c r="IOV57" s="308"/>
      <c r="IOW57" s="308"/>
      <c r="IOX57" s="308"/>
      <c r="IOY57" s="308"/>
      <c r="IOZ57" s="308"/>
      <c r="IPA57" s="308"/>
      <c r="IPB57" s="308"/>
      <c r="IPC57" s="308"/>
      <c r="IPD57" s="308"/>
      <c r="IPE57" s="308"/>
      <c r="IPF57" s="308"/>
      <c r="IPG57" s="308"/>
      <c r="IPH57" s="308"/>
      <c r="IPI57" s="308"/>
      <c r="IPJ57" s="308"/>
      <c r="IPK57" s="308"/>
      <c r="IPL57" s="308"/>
      <c r="IPM57" s="308"/>
      <c r="IPN57" s="308"/>
      <c r="IPO57" s="308"/>
      <c r="IPP57" s="308"/>
      <c r="IPQ57" s="308"/>
      <c r="IPR57" s="308"/>
      <c r="IPS57" s="308"/>
      <c r="IPT57" s="308"/>
      <c r="IPU57" s="308"/>
      <c r="IPV57" s="308"/>
      <c r="IPW57" s="308"/>
      <c r="IPX57" s="308"/>
      <c r="IPY57" s="308"/>
      <c r="IPZ57" s="308"/>
      <c r="IQA57" s="308"/>
      <c r="IQB57" s="308"/>
      <c r="IQC57" s="308"/>
      <c r="IQD57" s="308"/>
      <c r="IQE57" s="308"/>
      <c r="IQF57" s="308"/>
      <c r="IQG57" s="308"/>
      <c r="IQH57" s="308"/>
      <c r="IQI57" s="308"/>
      <c r="IQJ57" s="308"/>
      <c r="IQK57" s="308"/>
      <c r="IQL57" s="308"/>
      <c r="IQM57" s="308"/>
      <c r="IQN57" s="308"/>
      <c r="IQO57" s="308"/>
      <c r="IQP57" s="308"/>
      <c r="IQQ57" s="308"/>
      <c r="IQR57" s="308"/>
      <c r="IQS57" s="308"/>
      <c r="IQT57" s="308"/>
      <c r="IQU57" s="308"/>
      <c r="IQV57" s="308"/>
      <c r="IQW57" s="308"/>
      <c r="IQX57" s="308"/>
      <c r="IQY57" s="308"/>
      <c r="IQZ57" s="308"/>
      <c r="IRA57" s="308"/>
      <c r="IRB57" s="308"/>
      <c r="IRC57" s="308"/>
      <c r="IRD57" s="308"/>
      <c r="IRE57" s="308"/>
      <c r="IRF57" s="308"/>
      <c r="IRG57" s="308"/>
      <c r="IRH57" s="308"/>
      <c r="IRI57" s="308"/>
      <c r="IRJ57" s="308"/>
      <c r="IRK57" s="308"/>
      <c r="IRL57" s="308"/>
      <c r="IRM57" s="308"/>
      <c r="IRN57" s="308"/>
      <c r="IRO57" s="308"/>
      <c r="IRP57" s="308"/>
      <c r="IRQ57" s="308"/>
      <c r="IRR57" s="308"/>
      <c r="IRS57" s="308"/>
      <c r="IRT57" s="308"/>
      <c r="IRU57" s="308"/>
      <c r="IRV57" s="308"/>
      <c r="IRW57" s="308"/>
      <c r="IRX57" s="308"/>
      <c r="IRY57" s="308"/>
      <c r="IRZ57" s="308"/>
      <c r="ISA57" s="308"/>
      <c r="ISB57" s="308"/>
      <c r="ISC57" s="308"/>
      <c r="ISD57" s="308"/>
      <c r="ISE57" s="308"/>
      <c r="ISF57" s="308"/>
      <c r="ISG57" s="308"/>
      <c r="ISH57" s="308"/>
      <c r="ISI57" s="308"/>
      <c r="ISJ57" s="308"/>
      <c r="ISK57" s="308"/>
      <c r="ISL57" s="308"/>
      <c r="ISM57" s="308"/>
      <c r="ISN57" s="308"/>
      <c r="ISO57" s="308"/>
      <c r="ISP57" s="308"/>
      <c r="ISQ57" s="308"/>
      <c r="ISR57" s="308"/>
      <c r="ISS57" s="308"/>
      <c r="IST57" s="308"/>
      <c r="ISU57" s="308"/>
      <c r="ISV57" s="308"/>
      <c r="ISW57" s="308"/>
      <c r="ISX57" s="308"/>
      <c r="ISY57" s="308"/>
      <c r="ISZ57" s="308"/>
      <c r="ITA57" s="308"/>
      <c r="ITB57" s="308"/>
      <c r="ITC57" s="308"/>
      <c r="ITD57" s="308"/>
      <c r="ITE57" s="308"/>
      <c r="ITF57" s="308"/>
      <c r="ITG57" s="308"/>
      <c r="ITH57" s="308"/>
      <c r="ITI57" s="308"/>
      <c r="ITJ57" s="308"/>
      <c r="ITK57" s="308"/>
      <c r="ITL57" s="308"/>
      <c r="ITM57" s="308"/>
      <c r="ITN57" s="308"/>
      <c r="ITO57" s="308"/>
      <c r="ITP57" s="308"/>
      <c r="ITQ57" s="308"/>
      <c r="ITR57" s="308"/>
      <c r="ITS57" s="308"/>
      <c r="ITT57" s="308"/>
      <c r="ITU57" s="308"/>
      <c r="ITV57" s="308"/>
      <c r="ITW57" s="308"/>
      <c r="ITX57" s="308"/>
      <c r="ITY57" s="308"/>
      <c r="ITZ57" s="308"/>
      <c r="IUA57" s="308"/>
      <c r="IUB57" s="308"/>
      <c r="IUC57" s="308"/>
      <c r="IUD57" s="308"/>
      <c r="IUE57" s="308"/>
      <c r="IUF57" s="308"/>
      <c r="IUG57" s="308"/>
      <c r="IUH57" s="308"/>
      <c r="IUI57" s="308"/>
      <c r="IUJ57" s="308"/>
      <c r="IUK57" s="308"/>
      <c r="IUL57" s="308"/>
      <c r="IUM57" s="308"/>
      <c r="IUN57" s="308"/>
      <c r="IUO57" s="308"/>
      <c r="IUP57" s="308"/>
      <c r="IUQ57" s="308"/>
      <c r="IUR57" s="308"/>
      <c r="IUS57" s="308"/>
      <c r="IUT57" s="308"/>
      <c r="IUU57" s="308"/>
      <c r="IUV57" s="308"/>
      <c r="IUW57" s="308"/>
      <c r="IUX57" s="308"/>
      <c r="IUY57" s="308"/>
      <c r="IUZ57" s="308"/>
      <c r="IVA57" s="308"/>
      <c r="IVB57" s="308"/>
      <c r="IVC57" s="308"/>
      <c r="IVD57" s="308"/>
      <c r="IVE57" s="308"/>
      <c r="IVF57" s="308"/>
      <c r="IVG57" s="308"/>
      <c r="IVH57" s="308"/>
      <c r="IVI57" s="308"/>
      <c r="IVJ57" s="308"/>
      <c r="IVK57" s="308"/>
      <c r="IVL57" s="308"/>
      <c r="IVM57" s="308"/>
      <c r="IVN57" s="308"/>
      <c r="IVO57" s="308"/>
      <c r="IVP57" s="308"/>
      <c r="IVQ57" s="308"/>
      <c r="IVR57" s="308"/>
      <c r="IVS57" s="308"/>
      <c r="IVT57" s="308"/>
      <c r="IVU57" s="308"/>
      <c r="IVV57" s="308"/>
      <c r="IVW57" s="308"/>
      <c r="IVX57" s="308"/>
      <c r="IVY57" s="308"/>
      <c r="IVZ57" s="308"/>
      <c r="IWA57" s="308"/>
      <c r="IWB57" s="308"/>
      <c r="IWC57" s="308"/>
      <c r="IWD57" s="308"/>
      <c r="IWE57" s="308"/>
      <c r="IWF57" s="308"/>
      <c r="IWG57" s="308"/>
      <c r="IWH57" s="308"/>
      <c r="IWI57" s="308"/>
      <c r="IWJ57" s="308"/>
      <c r="IWK57" s="308"/>
      <c r="IWL57" s="308"/>
      <c r="IWM57" s="308"/>
      <c r="IWN57" s="308"/>
      <c r="IWO57" s="308"/>
      <c r="IWP57" s="308"/>
      <c r="IWQ57" s="308"/>
      <c r="IWR57" s="308"/>
      <c r="IWS57" s="308"/>
      <c r="IWT57" s="308"/>
      <c r="IWU57" s="308"/>
      <c r="IWV57" s="308"/>
      <c r="IWW57" s="308"/>
      <c r="IWX57" s="308"/>
      <c r="IWY57" s="308"/>
      <c r="IWZ57" s="308"/>
      <c r="IXA57" s="308"/>
      <c r="IXB57" s="308"/>
      <c r="IXC57" s="308"/>
      <c r="IXD57" s="308"/>
      <c r="IXE57" s="308"/>
      <c r="IXF57" s="308"/>
      <c r="IXG57" s="308"/>
      <c r="IXH57" s="308"/>
      <c r="IXI57" s="308"/>
      <c r="IXJ57" s="308"/>
      <c r="IXK57" s="308"/>
      <c r="IXL57" s="308"/>
      <c r="IXM57" s="308"/>
      <c r="IXN57" s="308"/>
      <c r="IXO57" s="308"/>
      <c r="IXP57" s="308"/>
      <c r="IXQ57" s="308"/>
      <c r="IXR57" s="308"/>
      <c r="IXS57" s="308"/>
      <c r="IXT57" s="308"/>
      <c r="IXU57" s="308"/>
      <c r="IXV57" s="308"/>
      <c r="IXW57" s="308"/>
      <c r="IXX57" s="308"/>
      <c r="IXY57" s="308"/>
      <c r="IXZ57" s="308"/>
      <c r="IYA57" s="308"/>
      <c r="IYB57" s="308"/>
      <c r="IYC57" s="308"/>
      <c r="IYD57" s="308"/>
      <c r="IYE57" s="308"/>
      <c r="IYF57" s="308"/>
      <c r="IYG57" s="308"/>
      <c r="IYH57" s="308"/>
      <c r="IYI57" s="308"/>
      <c r="IYJ57" s="308"/>
      <c r="IYK57" s="308"/>
      <c r="IYL57" s="308"/>
      <c r="IYM57" s="308"/>
      <c r="IYN57" s="308"/>
      <c r="IYO57" s="308"/>
      <c r="IYP57" s="308"/>
      <c r="IYQ57" s="308"/>
      <c r="IYR57" s="308"/>
      <c r="IYS57" s="308"/>
      <c r="IYT57" s="308"/>
      <c r="IYU57" s="308"/>
      <c r="IYV57" s="308"/>
      <c r="IYW57" s="308"/>
      <c r="IYX57" s="308"/>
      <c r="IYY57" s="308"/>
      <c r="IYZ57" s="308"/>
      <c r="IZA57" s="308"/>
      <c r="IZB57" s="308"/>
      <c r="IZC57" s="308"/>
      <c r="IZD57" s="308"/>
      <c r="IZE57" s="308"/>
      <c r="IZF57" s="308"/>
      <c r="IZG57" s="308"/>
      <c r="IZH57" s="308"/>
      <c r="IZI57" s="308"/>
      <c r="IZJ57" s="308"/>
      <c r="IZK57" s="308"/>
      <c r="IZL57" s="308"/>
      <c r="IZM57" s="308"/>
      <c r="IZN57" s="308"/>
      <c r="IZO57" s="308"/>
      <c r="IZP57" s="308"/>
      <c r="IZQ57" s="308"/>
      <c r="IZR57" s="308"/>
      <c r="IZS57" s="308"/>
      <c r="IZT57" s="308"/>
      <c r="IZU57" s="308"/>
      <c r="IZV57" s="308"/>
      <c r="IZW57" s="308"/>
      <c r="IZX57" s="308"/>
      <c r="IZY57" s="308"/>
      <c r="IZZ57" s="308"/>
      <c r="JAA57" s="308"/>
      <c r="JAB57" s="308"/>
      <c r="JAC57" s="308"/>
      <c r="JAD57" s="308"/>
      <c r="JAE57" s="308"/>
      <c r="JAF57" s="308"/>
      <c r="JAG57" s="308"/>
      <c r="JAH57" s="308"/>
      <c r="JAI57" s="308"/>
      <c r="JAJ57" s="308"/>
      <c r="JAK57" s="308"/>
      <c r="JAL57" s="308"/>
      <c r="JAM57" s="308"/>
      <c r="JAN57" s="308"/>
      <c r="JAO57" s="308"/>
      <c r="JAP57" s="308"/>
      <c r="JAQ57" s="308"/>
      <c r="JAR57" s="308"/>
      <c r="JAS57" s="308"/>
      <c r="JAT57" s="308"/>
      <c r="JAU57" s="308"/>
      <c r="JAV57" s="308"/>
      <c r="JAW57" s="308"/>
      <c r="JAX57" s="308"/>
      <c r="JAY57" s="308"/>
      <c r="JAZ57" s="308"/>
      <c r="JBA57" s="308"/>
      <c r="JBB57" s="308"/>
      <c r="JBC57" s="308"/>
      <c r="JBD57" s="308"/>
      <c r="JBE57" s="308"/>
      <c r="JBF57" s="308"/>
      <c r="JBG57" s="308"/>
      <c r="JBH57" s="308"/>
      <c r="JBI57" s="308"/>
      <c r="JBJ57" s="308"/>
      <c r="JBK57" s="308"/>
      <c r="JBL57" s="308"/>
      <c r="JBM57" s="308"/>
      <c r="JBN57" s="308"/>
      <c r="JBO57" s="308"/>
      <c r="JBP57" s="308"/>
      <c r="JBQ57" s="308"/>
      <c r="JBR57" s="308"/>
      <c r="JBS57" s="308"/>
      <c r="JBT57" s="308"/>
      <c r="JBU57" s="308"/>
      <c r="JBV57" s="308"/>
      <c r="JBW57" s="308"/>
      <c r="JBX57" s="308"/>
      <c r="JBY57" s="308"/>
      <c r="JBZ57" s="308"/>
      <c r="JCA57" s="308"/>
      <c r="JCB57" s="308"/>
      <c r="JCC57" s="308"/>
      <c r="JCD57" s="308"/>
      <c r="JCE57" s="308"/>
      <c r="JCF57" s="308"/>
      <c r="JCG57" s="308"/>
      <c r="JCH57" s="308"/>
      <c r="JCI57" s="308"/>
      <c r="JCJ57" s="308"/>
      <c r="JCK57" s="308"/>
      <c r="JCL57" s="308"/>
      <c r="JCM57" s="308"/>
      <c r="JCN57" s="308"/>
      <c r="JCO57" s="308"/>
      <c r="JCP57" s="308"/>
      <c r="JCQ57" s="308"/>
      <c r="JCR57" s="308"/>
      <c r="JCS57" s="308"/>
      <c r="JCT57" s="308"/>
      <c r="JCU57" s="308"/>
      <c r="JCV57" s="308"/>
      <c r="JCW57" s="308"/>
      <c r="JCX57" s="308"/>
      <c r="JCY57" s="308"/>
      <c r="JCZ57" s="308"/>
      <c r="JDA57" s="308"/>
      <c r="JDB57" s="308"/>
      <c r="JDC57" s="308"/>
      <c r="JDD57" s="308"/>
      <c r="JDE57" s="308"/>
      <c r="JDF57" s="308"/>
      <c r="JDG57" s="308"/>
      <c r="JDH57" s="308"/>
      <c r="JDI57" s="308"/>
      <c r="JDJ57" s="308"/>
      <c r="JDK57" s="308"/>
      <c r="JDL57" s="308"/>
      <c r="JDM57" s="308"/>
      <c r="JDN57" s="308"/>
      <c r="JDO57" s="308"/>
      <c r="JDP57" s="308"/>
      <c r="JDQ57" s="308"/>
      <c r="JDR57" s="308"/>
      <c r="JDS57" s="308"/>
      <c r="JDT57" s="308"/>
      <c r="JDU57" s="308"/>
      <c r="JDV57" s="308"/>
      <c r="JDW57" s="308"/>
      <c r="JDX57" s="308"/>
      <c r="JDY57" s="308"/>
      <c r="JDZ57" s="308"/>
      <c r="JEA57" s="308"/>
      <c r="JEB57" s="308"/>
      <c r="JEC57" s="308"/>
      <c r="JED57" s="308"/>
      <c r="JEE57" s="308"/>
      <c r="JEF57" s="308"/>
      <c r="JEG57" s="308"/>
      <c r="JEH57" s="308"/>
      <c r="JEI57" s="308"/>
      <c r="JEJ57" s="308"/>
      <c r="JEK57" s="308"/>
      <c r="JEL57" s="308"/>
      <c r="JEM57" s="308"/>
      <c r="JEN57" s="308"/>
      <c r="JEO57" s="308"/>
      <c r="JEP57" s="308"/>
      <c r="JEQ57" s="308"/>
      <c r="JER57" s="308"/>
      <c r="JES57" s="308"/>
      <c r="JET57" s="308"/>
      <c r="JEU57" s="308"/>
      <c r="JEV57" s="308"/>
      <c r="JEW57" s="308"/>
      <c r="JEX57" s="308"/>
      <c r="JEY57" s="308"/>
      <c r="JEZ57" s="308"/>
      <c r="JFA57" s="308"/>
      <c r="JFB57" s="308"/>
      <c r="JFC57" s="308"/>
      <c r="JFD57" s="308"/>
      <c r="JFE57" s="308"/>
      <c r="JFF57" s="308"/>
      <c r="JFG57" s="308"/>
      <c r="JFH57" s="308"/>
      <c r="JFI57" s="308"/>
      <c r="JFJ57" s="308"/>
      <c r="JFK57" s="308"/>
      <c r="JFL57" s="308"/>
      <c r="JFM57" s="308"/>
      <c r="JFN57" s="308"/>
      <c r="JFO57" s="308"/>
      <c r="JFP57" s="308"/>
      <c r="JFQ57" s="308"/>
      <c r="JFR57" s="308"/>
      <c r="JFS57" s="308"/>
      <c r="JFT57" s="308"/>
      <c r="JFU57" s="308"/>
      <c r="JFV57" s="308"/>
      <c r="JFW57" s="308"/>
      <c r="JFX57" s="308"/>
      <c r="JFY57" s="308"/>
      <c r="JFZ57" s="308"/>
      <c r="JGA57" s="308"/>
      <c r="JGB57" s="308"/>
      <c r="JGC57" s="308"/>
      <c r="JGD57" s="308"/>
      <c r="JGE57" s="308"/>
      <c r="JGF57" s="308"/>
      <c r="JGG57" s="308"/>
      <c r="JGH57" s="308"/>
      <c r="JGI57" s="308"/>
      <c r="JGJ57" s="308"/>
      <c r="JGK57" s="308"/>
      <c r="JGL57" s="308"/>
      <c r="JGM57" s="308"/>
      <c r="JGN57" s="308"/>
      <c r="JGO57" s="308"/>
      <c r="JGP57" s="308"/>
      <c r="JGQ57" s="308"/>
      <c r="JGR57" s="308"/>
      <c r="JGS57" s="308"/>
      <c r="JGT57" s="308"/>
      <c r="JGU57" s="308"/>
      <c r="JGV57" s="308"/>
      <c r="JGW57" s="308"/>
      <c r="JGX57" s="308"/>
      <c r="JGY57" s="308"/>
      <c r="JGZ57" s="308"/>
      <c r="JHA57" s="308"/>
      <c r="JHB57" s="308"/>
      <c r="JHC57" s="308"/>
      <c r="JHD57" s="308"/>
      <c r="JHE57" s="308"/>
      <c r="JHF57" s="308"/>
      <c r="JHG57" s="308"/>
      <c r="JHH57" s="308"/>
      <c r="JHI57" s="308"/>
      <c r="JHJ57" s="308"/>
      <c r="JHK57" s="308"/>
      <c r="JHL57" s="308"/>
      <c r="JHM57" s="308"/>
      <c r="JHN57" s="308"/>
      <c r="JHO57" s="308"/>
      <c r="JHP57" s="308"/>
      <c r="JHQ57" s="308"/>
      <c r="JHR57" s="308"/>
      <c r="JHS57" s="308"/>
      <c r="JHT57" s="308"/>
      <c r="JHU57" s="308"/>
      <c r="JHV57" s="308"/>
      <c r="JHW57" s="308"/>
      <c r="JHX57" s="308"/>
      <c r="JHY57" s="308"/>
      <c r="JHZ57" s="308"/>
      <c r="JIA57" s="308"/>
      <c r="JIB57" s="308"/>
      <c r="JIC57" s="308"/>
      <c r="JID57" s="308"/>
      <c r="JIE57" s="308"/>
      <c r="JIF57" s="308"/>
      <c r="JIG57" s="308"/>
      <c r="JIH57" s="308"/>
      <c r="JII57" s="308"/>
      <c r="JIJ57" s="308"/>
      <c r="JIK57" s="308"/>
      <c r="JIL57" s="308"/>
      <c r="JIM57" s="308"/>
      <c r="JIN57" s="308"/>
      <c r="JIO57" s="308"/>
      <c r="JIP57" s="308"/>
      <c r="JIQ57" s="308"/>
      <c r="JIR57" s="308"/>
      <c r="JIS57" s="308"/>
      <c r="JIT57" s="308"/>
      <c r="JIU57" s="308"/>
      <c r="JIV57" s="308"/>
      <c r="JIW57" s="308"/>
      <c r="JIX57" s="308"/>
      <c r="JIY57" s="308"/>
      <c r="JIZ57" s="308"/>
      <c r="JJA57" s="308"/>
      <c r="JJB57" s="308"/>
      <c r="JJC57" s="308"/>
      <c r="JJD57" s="308"/>
      <c r="JJE57" s="308"/>
      <c r="JJF57" s="308"/>
      <c r="JJG57" s="308"/>
      <c r="JJH57" s="308"/>
      <c r="JJI57" s="308"/>
      <c r="JJJ57" s="308"/>
      <c r="JJK57" s="308"/>
      <c r="JJL57" s="308"/>
      <c r="JJM57" s="308"/>
      <c r="JJN57" s="308"/>
      <c r="JJO57" s="308"/>
      <c r="JJP57" s="308"/>
      <c r="JJQ57" s="308"/>
      <c r="JJR57" s="308"/>
      <c r="JJS57" s="308"/>
      <c r="JJT57" s="308"/>
      <c r="JJU57" s="308"/>
      <c r="JJV57" s="308"/>
      <c r="JJW57" s="308"/>
      <c r="JJX57" s="308"/>
      <c r="JJY57" s="308"/>
      <c r="JJZ57" s="308"/>
      <c r="JKA57" s="308"/>
      <c r="JKB57" s="308"/>
      <c r="JKC57" s="308"/>
      <c r="JKD57" s="308"/>
      <c r="JKE57" s="308"/>
      <c r="JKF57" s="308"/>
      <c r="JKG57" s="308"/>
      <c r="JKH57" s="308"/>
      <c r="JKI57" s="308"/>
      <c r="JKJ57" s="308"/>
      <c r="JKK57" s="308"/>
      <c r="JKL57" s="308"/>
      <c r="JKM57" s="308"/>
      <c r="JKN57" s="308"/>
      <c r="JKO57" s="308"/>
      <c r="JKP57" s="308"/>
      <c r="JKQ57" s="308"/>
      <c r="JKR57" s="308"/>
      <c r="JKS57" s="308"/>
      <c r="JKT57" s="308"/>
      <c r="JKU57" s="308"/>
      <c r="JKV57" s="308"/>
      <c r="JKW57" s="308"/>
      <c r="JKX57" s="308"/>
      <c r="JKY57" s="308"/>
      <c r="JKZ57" s="308"/>
      <c r="JLA57" s="308"/>
      <c r="JLB57" s="308"/>
      <c r="JLC57" s="308"/>
      <c r="JLD57" s="308"/>
      <c r="JLE57" s="308"/>
      <c r="JLF57" s="308"/>
      <c r="JLG57" s="308"/>
      <c r="JLH57" s="308"/>
      <c r="JLI57" s="308"/>
      <c r="JLJ57" s="308"/>
      <c r="JLK57" s="308"/>
      <c r="JLL57" s="308"/>
      <c r="JLM57" s="308"/>
      <c r="JLN57" s="308"/>
      <c r="JLO57" s="308"/>
      <c r="JLP57" s="308"/>
      <c r="JLQ57" s="308"/>
      <c r="JLR57" s="308"/>
      <c r="JLS57" s="308"/>
      <c r="JLT57" s="308"/>
      <c r="JLU57" s="308"/>
      <c r="JLV57" s="308"/>
      <c r="JLW57" s="308"/>
      <c r="JLX57" s="308"/>
      <c r="JLY57" s="308"/>
      <c r="JLZ57" s="308"/>
      <c r="JMA57" s="308"/>
      <c r="JMB57" s="308"/>
      <c r="JMC57" s="308"/>
      <c r="JMD57" s="308"/>
      <c r="JME57" s="308"/>
      <c r="JMF57" s="308"/>
      <c r="JMG57" s="308"/>
      <c r="JMH57" s="308"/>
      <c r="JMI57" s="308"/>
      <c r="JMJ57" s="308"/>
      <c r="JMK57" s="308"/>
      <c r="JML57" s="308"/>
      <c r="JMM57" s="308"/>
      <c r="JMN57" s="308"/>
      <c r="JMO57" s="308"/>
      <c r="JMP57" s="308"/>
      <c r="JMQ57" s="308"/>
      <c r="JMR57" s="308"/>
      <c r="JMS57" s="308"/>
      <c r="JMT57" s="308"/>
      <c r="JMU57" s="308"/>
      <c r="JMV57" s="308"/>
      <c r="JMW57" s="308"/>
      <c r="JMX57" s="308"/>
      <c r="JMY57" s="308"/>
      <c r="JMZ57" s="308"/>
      <c r="JNA57" s="308"/>
      <c r="JNB57" s="308"/>
      <c r="JNC57" s="308"/>
      <c r="JND57" s="308"/>
      <c r="JNE57" s="308"/>
      <c r="JNF57" s="308"/>
      <c r="JNG57" s="308"/>
      <c r="JNH57" s="308"/>
      <c r="JNI57" s="308"/>
      <c r="JNJ57" s="308"/>
      <c r="JNK57" s="308"/>
      <c r="JNL57" s="308"/>
      <c r="JNM57" s="308"/>
      <c r="JNN57" s="308"/>
      <c r="JNO57" s="308"/>
      <c r="JNP57" s="308"/>
      <c r="JNQ57" s="308"/>
      <c r="JNR57" s="308"/>
      <c r="JNS57" s="308"/>
      <c r="JNT57" s="308"/>
      <c r="JNU57" s="308"/>
      <c r="JNV57" s="308"/>
      <c r="JNW57" s="308"/>
      <c r="JNX57" s="308"/>
      <c r="JNY57" s="308"/>
      <c r="JNZ57" s="308"/>
      <c r="JOA57" s="308"/>
      <c r="JOB57" s="308"/>
      <c r="JOC57" s="308"/>
      <c r="JOD57" s="308"/>
      <c r="JOE57" s="308"/>
      <c r="JOF57" s="308"/>
      <c r="JOG57" s="308"/>
      <c r="JOH57" s="308"/>
      <c r="JOI57" s="308"/>
      <c r="JOJ57" s="308"/>
      <c r="JOK57" s="308"/>
      <c r="JOL57" s="308"/>
      <c r="JOM57" s="308"/>
      <c r="JON57" s="308"/>
      <c r="JOO57" s="308"/>
      <c r="JOP57" s="308"/>
      <c r="JOQ57" s="308"/>
      <c r="JOR57" s="308"/>
      <c r="JOS57" s="308"/>
      <c r="JOT57" s="308"/>
      <c r="JOU57" s="308"/>
      <c r="JOV57" s="308"/>
      <c r="JOW57" s="308"/>
      <c r="JOX57" s="308"/>
      <c r="JOY57" s="308"/>
      <c r="JOZ57" s="308"/>
      <c r="JPA57" s="308"/>
      <c r="JPB57" s="308"/>
      <c r="JPC57" s="308"/>
      <c r="JPD57" s="308"/>
      <c r="JPE57" s="308"/>
      <c r="JPF57" s="308"/>
      <c r="JPG57" s="308"/>
      <c r="JPH57" s="308"/>
      <c r="JPI57" s="308"/>
      <c r="JPJ57" s="308"/>
      <c r="JPK57" s="308"/>
      <c r="JPL57" s="308"/>
      <c r="JPM57" s="308"/>
      <c r="JPN57" s="308"/>
      <c r="JPO57" s="308"/>
      <c r="JPP57" s="308"/>
      <c r="JPQ57" s="308"/>
      <c r="JPR57" s="308"/>
      <c r="JPS57" s="308"/>
      <c r="JPT57" s="308"/>
      <c r="JPU57" s="308"/>
      <c r="JPV57" s="308"/>
      <c r="JPW57" s="308"/>
      <c r="JPX57" s="308"/>
      <c r="JPY57" s="308"/>
      <c r="JPZ57" s="308"/>
      <c r="JQA57" s="308"/>
      <c r="JQB57" s="308"/>
      <c r="JQC57" s="308"/>
      <c r="JQD57" s="308"/>
      <c r="JQE57" s="308"/>
      <c r="JQF57" s="308"/>
      <c r="JQG57" s="308"/>
      <c r="JQH57" s="308"/>
      <c r="JQI57" s="308"/>
      <c r="JQJ57" s="308"/>
      <c r="JQK57" s="308"/>
      <c r="JQL57" s="308"/>
      <c r="JQM57" s="308"/>
      <c r="JQN57" s="308"/>
      <c r="JQO57" s="308"/>
      <c r="JQP57" s="308"/>
      <c r="JQQ57" s="308"/>
      <c r="JQR57" s="308"/>
      <c r="JQS57" s="308"/>
      <c r="JQT57" s="308"/>
      <c r="JQU57" s="308"/>
      <c r="JQV57" s="308"/>
      <c r="JQW57" s="308"/>
      <c r="JQX57" s="308"/>
      <c r="JQY57" s="308"/>
      <c r="JQZ57" s="308"/>
      <c r="JRA57" s="308"/>
      <c r="JRB57" s="308"/>
      <c r="JRC57" s="308"/>
      <c r="JRD57" s="308"/>
      <c r="JRE57" s="308"/>
      <c r="JRF57" s="308"/>
      <c r="JRG57" s="308"/>
      <c r="JRH57" s="308"/>
      <c r="JRI57" s="308"/>
      <c r="JRJ57" s="308"/>
      <c r="JRK57" s="308"/>
      <c r="JRL57" s="308"/>
      <c r="JRM57" s="308"/>
      <c r="JRN57" s="308"/>
      <c r="JRO57" s="308"/>
      <c r="JRP57" s="308"/>
      <c r="JRQ57" s="308"/>
      <c r="JRR57" s="308"/>
      <c r="JRS57" s="308"/>
      <c r="JRT57" s="308"/>
      <c r="JRU57" s="308"/>
      <c r="JRV57" s="308"/>
      <c r="JRW57" s="308"/>
      <c r="JRX57" s="308"/>
      <c r="JRY57" s="308"/>
      <c r="JRZ57" s="308"/>
      <c r="JSA57" s="308"/>
      <c r="JSB57" s="308"/>
      <c r="JSC57" s="308"/>
      <c r="JSD57" s="308"/>
      <c r="JSE57" s="308"/>
      <c r="JSF57" s="308"/>
      <c r="JSG57" s="308"/>
      <c r="JSH57" s="308"/>
      <c r="JSI57" s="308"/>
      <c r="JSJ57" s="308"/>
      <c r="JSK57" s="308"/>
      <c r="JSL57" s="308"/>
      <c r="JSM57" s="308"/>
      <c r="JSN57" s="308"/>
      <c r="JSO57" s="308"/>
      <c r="JSP57" s="308"/>
      <c r="JSQ57" s="308"/>
      <c r="JSR57" s="308"/>
      <c r="JSS57" s="308"/>
      <c r="JST57" s="308"/>
      <c r="JSU57" s="308"/>
      <c r="JSV57" s="308"/>
      <c r="JSW57" s="308"/>
      <c r="JSX57" s="308"/>
      <c r="JSY57" s="308"/>
      <c r="JSZ57" s="308"/>
      <c r="JTA57" s="308"/>
      <c r="JTB57" s="308"/>
      <c r="JTC57" s="308"/>
      <c r="JTD57" s="308"/>
      <c r="JTE57" s="308"/>
      <c r="JTF57" s="308"/>
      <c r="JTG57" s="308"/>
      <c r="JTH57" s="308"/>
      <c r="JTI57" s="308"/>
      <c r="JTJ57" s="308"/>
      <c r="JTK57" s="308"/>
      <c r="JTL57" s="308"/>
      <c r="JTM57" s="308"/>
      <c r="JTN57" s="308"/>
      <c r="JTO57" s="308"/>
      <c r="JTP57" s="308"/>
      <c r="JTQ57" s="308"/>
      <c r="JTR57" s="308"/>
      <c r="JTS57" s="308"/>
      <c r="JTT57" s="308"/>
      <c r="JTU57" s="308"/>
      <c r="JTV57" s="308"/>
      <c r="JTW57" s="308"/>
      <c r="JTX57" s="308"/>
      <c r="JTY57" s="308"/>
      <c r="JTZ57" s="308"/>
      <c r="JUA57" s="308"/>
      <c r="JUB57" s="308"/>
      <c r="JUC57" s="308"/>
      <c r="JUD57" s="308"/>
      <c r="JUE57" s="308"/>
      <c r="JUF57" s="308"/>
      <c r="JUG57" s="308"/>
      <c r="JUH57" s="308"/>
      <c r="JUI57" s="308"/>
      <c r="JUJ57" s="308"/>
      <c r="JUK57" s="308"/>
      <c r="JUL57" s="308"/>
      <c r="JUM57" s="308"/>
      <c r="JUN57" s="308"/>
      <c r="JUO57" s="308"/>
      <c r="JUP57" s="308"/>
      <c r="JUQ57" s="308"/>
      <c r="JUR57" s="308"/>
      <c r="JUS57" s="308"/>
      <c r="JUT57" s="308"/>
      <c r="JUU57" s="308"/>
      <c r="JUV57" s="308"/>
      <c r="JUW57" s="308"/>
      <c r="JUX57" s="308"/>
      <c r="JUY57" s="308"/>
      <c r="JUZ57" s="308"/>
      <c r="JVA57" s="308"/>
      <c r="JVB57" s="308"/>
      <c r="JVC57" s="308"/>
      <c r="JVD57" s="308"/>
      <c r="JVE57" s="308"/>
      <c r="JVF57" s="308"/>
      <c r="JVG57" s="308"/>
      <c r="JVH57" s="308"/>
      <c r="JVI57" s="308"/>
      <c r="JVJ57" s="308"/>
      <c r="JVK57" s="308"/>
      <c r="JVL57" s="308"/>
      <c r="JVM57" s="308"/>
      <c r="JVN57" s="308"/>
      <c r="JVO57" s="308"/>
      <c r="JVP57" s="308"/>
      <c r="JVQ57" s="308"/>
      <c r="JVR57" s="308"/>
      <c r="JVS57" s="308"/>
      <c r="JVT57" s="308"/>
      <c r="JVU57" s="308"/>
      <c r="JVV57" s="308"/>
      <c r="JVW57" s="308"/>
      <c r="JVX57" s="308"/>
      <c r="JVY57" s="308"/>
      <c r="JVZ57" s="308"/>
      <c r="JWA57" s="308"/>
      <c r="JWB57" s="308"/>
      <c r="JWC57" s="308"/>
      <c r="JWD57" s="308"/>
      <c r="JWE57" s="308"/>
      <c r="JWF57" s="308"/>
      <c r="JWG57" s="308"/>
      <c r="JWH57" s="308"/>
      <c r="JWI57" s="308"/>
      <c r="JWJ57" s="308"/>
      <c r="JWK57" s="308"/>
      <c r="JWL57" s="308"/>
      <c r="JWM57" s="308"/>
      <c r="JWN57" s="308"/>
      <c r="JWO57" s="308"/>
      <c r="JWP57" s="308"/>
      <c r="JWQ57" s="308"/>
      <c r="JWR57" s="308"/>
      <c r="JWS57" s="308"/>
      <c r="JWT57" s="308"/>
      <c r="JWU57" s="308"/>
      <c r="JWV57" s="308"/>
      <c r="JWW57" s="308"/>
      <c r="JWX57" s="308"/>
      <c r="JWY57" s="308"/>
      <c r="JWZ57" s="308"/>
      <c r="JXA57" s="308"/>
      <c r="JXB57" s="308"/>
      <c r="JXC57" s="308"/>
      <c r="JXD57" s="308"/>
      <c r="JXE57" s="308"/>
      <c r="JXF57" s="308"/>
      <c r="JXG57" s="308"/>
      <c r="JXH57" s="308"/>
      <c r="JXI57" s="308"/>
      <c r="JXJ57" s="308"/>
      <c r="JXK57" s="308"/>
      <c r="JXL57" s="308"/>
      <c r="JXM57" s="308"/>
      <c r="JXN57" s="308"/>
      <c r="JXO57" s="308"/>
      <c r="JXP57" s="308"/>
      <c r="JXQ57" s="308"/>
      <c r="JXR57" s="308"/>
      <c r="JXS57" s="308"/>
      <c r="JXT57" s="308"/>
      <c r="JXU57" s="308"/>
      <c r="JXV57" s="308"/>
      <c r="JXW57" s="308"/>
      <c r="JXX57" s="308"/>
      <c r="JXY57" s="308"/>
      <c r="JXZ57" s="308"/>
      <c r="JYA57" s="308"/>
      <c r="JYB57" s="308"/>
      <c r="JYC57" s="308"/>
      <c r="JYD57" s="308"/>
      <c r="JYE57" s="308"/>
      <c r="JYF57" s="308"/>
      <c r="JYG57" s="308"/>
      <c r="JYH57" s="308"/>
      <c r="JYI57" s="308"/>
      <c r="JYJ57" s="308"/>
      <c r="JYK57" s="308"/>
      <c r="JYL57" s="308"/>
      <c r="JYM57" s="308"/>
      <c r="JYN57" s="308"/>
      <c r="JYO57" s="308"/>
      <c r="JYP57" s="308"/>
      <c r="JYQ57" s="308"/>
      <c r="JYR57" s="308"/>
      <c r="JYS57" s="308"/>
      <c r="JYT57" s="308"/>
      <c r="JYU57" s="308"/>
      <c r="JYV57" s="308"/>
      <c r="JYW57" s="308"/>
      <c r="JYX57" s="308"/>
      <c r="JYY57" s="308"/>
      <c r="JYZ57" s="308"/>
      <c r="JZA57" s="308"/>
      <c r="JZB57" s="308"/>
      <c r="JZC57" s="308"/>
      <c r="JZD57" s="308"/>
      <c r="JZE57" s="308"/>
      <c r="JZF57" s="308"/>
      <c r="JZG57" s="308"/>
      <c r="JZH57" s="308"/>
      <c r="JZI57" s="308"/>
      <c r="JZJ57" s="308"/>
      <c r="JZK57" s="308"/>
      <c r="JZL57" s="308"/>
      <c r="JZM57" s="308"/>
      <c r="JZN57" s="308"/>
      <c r="JZO57" s="308"/>
      <c r="JZP57" s="308"/>
      <c r="JZQ57" s="308"/>
      <c r="JZR57" s="308"/>
      <c r="JZS57" s="308"/>
      <c r="JZT57" s="308"/>
      <c r="JZU57" s="308"/>
      <c r="JZV57" s="308"/>
      <c r="JZW57" s="308"/>
      <c r="JZX57" s="308"/>
      <c r="JZY57" s="308"/>
      <c r="JZZ57" s="308"/>
      <c r="KAA57" s="308"/>
      <c r="KAB57" s="308"/>
      <c r="KAC57" s="308"/>
      <c r="KAD57" s="308"/>
      <c r="KAE57" s="308"/>
      <c r="KAF57" s="308"/>
      <c r="KAG57" s="308"/>
      <c r="KAH57" s="308"/>
      <c r="KAI57" s="308"/>
      <c r="KAJ57" s="308"/>
      <c r="KAK57" s="308"/>
      <c r="KAL57" s="308"/>
      <c r="KAM57" s="308"/>
      <c r="KAN57" s="308"/>
      <c r="KAO57" s="308"/>
      <c r="KAP57" s="308"/>
      <c r="KAQ57" s="308"/>
      <c r="KAR57" s="308"/>
      <c r="KAS57" s="308"/>
      <c r="KAT57" s="308"/>
      <c r="KAU57" s="308"/>
      <c r="KAV57" s="308"/>
      <c r="KAW57" s="308"/>
      <c r="KAX57" s="308"/>
      <c r="KAY57" s="308"/>
      <c r="KAZ57" s="308"/>
      <c r="KBA57" s="308"/>
      <c r="KBB57" s="308"/>
      <c r="KBC57" s="308"/>
      <c r="KBD57" s="308"/>
      <c r="KBE57" s="308"/>
      <c r="KBF57" s="308"/>
      <c r="KBG57" s="308"/>
      <c r="KBH57" s="308"/>
      <c r="KBI57" s="308"/>
      <c r="KBJ57" s="308"/>
      <c r="KBK57" s="308"/>
      <c r="KBL57" s="308"/>
      <c r="KBM57" s="308"/>
      <c r="KBN57" s="308"/>
      <c r="KBO57" s="308"/>
      <c r="KBP57" s="308"/>
      <c r="KBQ57" s="308"/>
      <c r="KBR57" s="308"/>
      <c r="KBS57" s="308"/>
      <c r="KBT57" s="308"/>
      <c r="KBU57" s="308"/>
      <c r="KBV57" s="308"/>
      <c r="KBW57" s="308"/>
      <c r="KBX57" s="308"/>
      <c r="KBY57" s="308"/>
      <c r="KBZ57" s="308"/>
      <c r="KCA57" s="308"/>
      <c r="KCB57" s="308"/>
      <c r="KCC57" s="308"/>
      <c r="KCD57" s="308"/>
      <c r="KCE57" s="308"/>
      <c r="KCF57" s="308"/>
      <c r="KCG57" s="308"/>
      <c r="KCH57" s="308"/>
      <c r="KCI57" s="308"/>
      <c r="KCJ57" s="308"/>
      <c r="KCK57" s="308"/>
      <c r="KCL57" s="308"/>
      <c r="KCM57" s="308"/>
      <c r="KCN57" s="308"/>
      <c r="KCO57" s="308"/>
      <c r="KCP57" s="308"/>
      <c r="KCQ57" s="308"/>
      <c r="KCR57" s="308"/>
      <c r="KCS57" s="308"/>
      <c r="KCT57" s="308"/>
      <c r="KCU57" s="308"/>
      <c r="KCV57" s="308"/>
      <c r="KCW57" s="308"/>
      <c r="KCX57" s="308"/>
      <c r="KCY57" s="308"/>
      <c r="KCZ57" s="308"/>
      <c r="KDA57" s="308"/>
      <c r="KDB57" s="308"/>
      <c r="KDC57" s="308"/>
      <c r="KDD57" s="308"/>
      <c r="KDE57" s="308"/>
      <c r="KDF57" s="308"/>
      <c r="KDG57" s="308"/>
      <c r="KDH57" s="308"/>
      <c r="KDI57" s="308"/>
      <c r="KDJ57" s="308"/>
      <c r="KDK57" s="308"/>
      <c r="KDL57" s="308"/>
      <c r="KDM57" s="308"/>
      <c r="KDN57" s="308"/>
      <c r="KDO57" s="308"/>
      <c r="KDP57" s="308"/>
      <c r="KDQ57" s="308"/>
      <c r="KDR57" s="308"/>
      <c r="KDS57" s="308"/>
      <c r="KDT57" s="308"/>
      <c r="KDU57" s="308"/>
      <c r="KDV57" s="308"/>
      <c r="KDW57" s="308"/>
      <c r="KDX57" s="308"/>
      <c r="KDY57" s="308"/>
      <c r="KDZ57" s="308"/>
      <c r="KEA57" s="308"/>
      <c r="KEB57" s="308"/>
      <c r="KEC57" s="308"/>
      <c r="KED57" s="308"/>
      <c r="KEE57" s="308"/>
      <c r="KEF57" s="308"/>
      <c r="KEG57" s="308"/>
      <c r="KEH57" s="308"/>
      <c r="KEI57" s="308"/>
      <c r="KEJ57" s="308"/>
      <c r="KEK57" s="308"/>
      <c r="KEL57" s="308"/>
      <c r="KEM57" s="308"/>
      <c r="KEN57" s="308"/>
      <c r="KEO57" s="308"/>
      <c r="KEP57" s="308"/>
      <c r="KEQ57" s="308"/>
      <c r="KER57" s="308"/>
      <c r="KES57" s="308"/>
      <c r="KET57" s="308"/>
      <c r="KEU57" s="308"/>
      <c r="KEV57" s="308"/>
      <c r="KEW57" s="308"/>
      <c r="KEX57" s="308"/>
      <c r="KEY57" s="308"/>
      <c r="KEZ57" s="308"/>
      <c r="KFA57" s="308"/>
      <c r="KFB57" s="308"/>
      <c r="KFC57" s="308"/>
      <c r="KFD57" s="308"/>
      <c r="KFE57" s="308"/>
      <c r="KFF57" s="308"/>
      <c r="KFG57" s="308"/>
      <c r="KFH57" s="308"/>
      <c r="KFI57" s="308"/>
      <c r="KFJ57" s="308"/>
      <c r="KFK57" s="308"/>
      <c r="KFL57" s="308"/>
      <c r="KFM57" s="308"/>
      <c r="KFN57" s="308"/>
      <c r="KFO57" s="308"/>
      <c r="KFP57" s="308"/>
      <c r="KFQ57" s="308"/>
      <c r="KFR57" s="308"/>
      <c r="KFS57" s="308"/>
      <c r="KFT57" s="308"/>
      <c r="KFU57" s="308"/>
      <c r="KFV57" s="308"/>
      <c r="KFW57" s="308"/>
      <c r="KFX57" s="308"/>
      <c r="KFY57" s="308"/>
      <c r="KFZ57" s="308"/>
      <c r="KGA57" s="308"/>
      <c r="KGB57" s="308"/>
      <c r="KGC57" s="308"/>
      <c r="KGD57" s="308"/>
      <c r="KGE57" s="308"/>
      <c r="KGF57" s="308"/>
      <c r="KGG57" s="308"/>
      <c r="KGH57" s="308"/>
      <c r="KGI57" s="308"/>
      <c r="KGJ57" s="308"/>
      <c r="KGK57" s="308"/>
      <c r="KGL57" s="308"/>
      <c r="KGM57" s="308"/>
      <c r="KGN57" s="308"/>
      <c r="KGO57" s="308"/>
      <c r="KGP57" s="308"/>
      <c r="KGQ57" s="308"/>
      <c r="KGR57" s="308"/>
      <c r="KGS57" s="308"/>
      <c r="KGT57" s="308"/>
      <c r="KGU57" s="308"/>
      <c r="KGV57" s="308"/>
      <c r="KGW57" s="308"/>
      <c r="KGX57" s="308"/>
      <c r="KGY57" s="308"/>
      <c r="KGZ57" s="308"/>
      <c r="KHA57" s="308"/>
      <c r="KHB57" s="308"/>
      <c r="KHC57" s="308"/>
      <c r="KHD57" s="308"/>
      <c r="KHE57" s="308"/>
      <c r="KHF57" s="308"/>
      <c r="KHG57" s="308"/>
      <c r="KHH57" s="308"/>
      <c r="KHI57" s="308"/>
      <c r="KHJ57" s="308"/>
      <c r="KHK57" s="308"/>
      <c r="KHL57" s="308"/>
      <c r="KHM57" s="308"/>
      <c r="KHN57" s="308"/>
      <c r="KHO57" s="308"/>
      <c r="KHP57" s="308"/>
      <c r="KHQ57" s="308"/>
      <c r="KHR57" s="308"/>
      <c r="KHS57" s="308"/>
      <c r="KHT57" s="308"/>
      <c r="KHU57" s="308"/>
      <c r="KHV57" s="308"/>
      <c r="KHW57" s="308"/>
      <c r="KHX57" s="308"/>
      <c r="KHY57" s="308"/>
      <c r="KHZ57" s="308"/>
      <c r="KIA57" s="308"/>
      <c r="KIB57" s="308"/>
      <c r="KIC57" s="308"/>
      <c r="KID57" s="308"/>
      <c r="KIE57" s="308"/>
      <c r="KIF57" s="308"/>
      <c r="KIG57" s="308"/>
      <c r="KIH57" s="308"/>
      <c r="KII57" s="308"/>
      <c r="KIJ57" s="308"/>
      <c r="KIK57" s="308"/>
      <c r="KIL57" s="308"/>
      <c r="KIM57" s="308"/>
      <c r="KIN57" s="308"/>
      <c r="KIO57" s="308"/>
      <c r="KIP57" s="308"/>
      <c r="KIQ57" s="308"/>
      <c r="KIR57" s="308"/>
      <c r="KIS57" s="308"/>
      <c r="KIT57" s="308"/>
      <c r="KIU57" s="308"/>
      <c r="KIV57" s="308"/>
      <c r="KIW57" s="308"/>
      <c r="KIX57" s="308"/>
      <c r="KIY57" s="308"/>
      <c r="KIZ57" s="308"/>
      <c r="KJA57" s="308"/>
      <c r="KJB57" s="308"/>
      <c r="KJC57" s="308"/>
      <c r="KJD57" s="308"/>
      <c r="KJE57" s="308"/>
      <c r="KJF57" s="308"/>
      <c r="KJG57" s="308"/>
      <c r="KJH57" s="308"/>
      <c r="KJI57" s="308"/>
      <c r="KJJ57" s="308"/>
      <c r="KJK57" s="308"/>
      <c r="KJL57" s="308"/>
      <c r="KJM57" s="308"/>
      <c r="KJN57" s="308"/>
      <c r="KJO57" s="308"/>
      <c r="KJP57" s="308"/>
      <c r="KJQ57" s="308"/>
      <c r="KJR57" s="308"/>
      <c r="KJS57" s="308"/>
      <c r="KJT57" s="308"/>
      <c r="KJU57" s="308"/>
      <c r="KJV57" s="308"/>
      <c r="KJW57" s="308"/>
      <c r="KJX57" s="308"/>
      <c r="KJY57" s="308"/>
      <c r="KJZ57" s="308"/>
      <c r="KKA57" s="308"/>
      <c r="KKB57" s="308"/>
      <c r="KKC57" s="308"/>
      <c r="KKD57" s="308"/>
      <c r="KKE57" s="308"/>
      <c r="KKF57" s="308"/>
      <c r="KKG57" s="308"/>
      <c r="KKH57" s="308"/>
      <c r="KKI57" s="308"/>
      <c r="KKJ57" s="308"/>
      <c r="KKK57" s="308"/>
      <c r="KKL57" s="308"/>
      <c r="KKM57" s="308"/>
      <c r="KKN57" s="308"/>
      <c r="KKO57" s="308"/>
      <c r="KKP57" s="308"/>
      <c r="KKQ57" s="308"/>
      <c r="KKR57" s="308"/>
      <c r="KKS57" s="308"/>
      <c r="KKT57" s="308"/>
      <c r="KKU57" s="308"/>
      <c r="KKV57" s="308"/>
      <c r="KKW57" s="308"/>
      <c r="KKX57" s="308"/>
      <c r="KKY57" s="308"/>
      <c r="KKZ57" s="308"/>
      <c r="KLA57" s="308"/>
      <c r="KLB57" s="308"/>
      <c r="KLC57" s="308"/>
      <c r="KLD57" s="308"/>
      <c r="KLE57" s="308"/>
      <c r="KLF57" s="308"/>
      <c r="KLG57" s="308"/>
      <c r="KLH57" s="308"/>
      <c r="KLI57" s="308"/>
      <c r="KLJ57" s="308"/>
      <c r="KLK57" s="308"/>
      <c r="KLL57" s="308"/>
      <c r="KLM57" s="308"/>
      <c r="KLN57" s="308"/>
      <c r="KLO57" s="308"/>
      <c r="KLP57" s="308"/>
      <c r="KLQ57" s="308"/>
      <c r="KLR57" s="308"/>
      <c r="KLS57" s="308"/>
      <c r="KLT57" s="308"/>
      <c r="KLU57" s="308"/>
      <c r="KLV57" s="308"/>
      <c r="KLW57" s="308"/>
      <c r="KLX57" s="308"/>
      <c r="KLY57" s="308"/>
      <c r="KLZ57" s="308"/>
      <c r="KMA57" s="308"/>
      <c r="KMB57" s="308"/>
      <c r="KMC57" s="308"/>
      <c r="KMD57" s="308"/>
      <c r="KME57" s="308"/>
      <c r="KMF57" s="308"/>
      <c r="KMG57" s="308"/>
      <c r="KMH57" s="308"/>
      <c r="KMI57" s="308"/>
      <c r="KMJ57" s="308"/>
      <c r="KMK57" s="308"/>
      <c r="KML57" s="308"/>
      <c r="KMM57" s="308"/>
      <c r="KMN57" s="308"/>
      <c r="KMO57" s="308"/>
      <c r="KMP57" s="308"/>
      <c r="KMQ57" s="308"/>
      <c r="KMR57" s="308"/>
      <c r="KMS57" s="308"/>
      <c r="KMT57" s="308"/>
      <c r="KMU57" s="308"/>
      <c r="KMV57" s="308"/>
      <c r="KMW57" s="308"/>
      <c r="KMX57" s="308"/>
      <c r="KMY57" s="308"/>
      <c r="KMZ57" s="308"/>
      <c r="KNA57" s="308"/>
      <c r="KNB57" s="308"/>
      <c r="KNC57" s="308"/>
      <c r="KND57" s="308"/>
      <c r="KNE57" s="308"/>
      <c r="KNF57" s="308"/>
      <c r="KNG57" s="308"/>
      <c r="KNH57" s="308"/>
      <c r="KNI57" s="308"/>
      <c r="KNJ57" s="308"/>
      <c r="KNK57" s="308"/>
      <c r="KNL57" s="308"/>
      <c r="KNM57" s="308"/>
      <c r="KNN57" s="308"/>
      <c r="KNO57" s="308"/>
      <c r="KNP57" s="308"/>
      <c r="KNQ57" s="308"/>
      <c r="KNR57" s="308"/>
      <c r="KNS57" s="308"/>
      <c r="KNT57" s="308"/>
      <c r="KNU57" s="308"/>
      <c r="KNV57" s="308"/>
      <c r="KNW57" s="308"/>
      <c r="KNX57" s="308"/>
      <c r="KNY57" s="308"/>
      <c r="KNZ57" s="308"/>
      <c r="KOA57" s="308"/>
      <c r="KOB57" s="308"/>
      <c r="KOC57" s="308"/>
      <c r="KOD57" s="308"/>
      <c r="KOE57" s="308"/>
      <c r="KOF57" s="308"/>
      <c r="KOG57" s="308"/>
      <c r="KOH57" s="308"/>
      <c r="KOI57" s="308"/>
      <c r="KOJ57" s="308"/>
      <c r="KOK57" s="308"/>
      <c r="KOL57" s="308"/>
      <c r="KOM57" s="308"/>
      <c r="KON57" s="308"/>
      <c r="KOO57" s="308"/>
      <c r="KOP57" s="308"/>
      <c r="KOQ57" s="308"/>
      <c r="KOR57" s="308"/>
      <c r="KOS57" s="308"/>
      <c r="KOT57" s="308"/>
      <c r="KOU57" s="308"/>
      <c r="KOV57" s="308"/>
      <c r="KOW57" s="308"/>
      <c r="KOX57" s="308"/>
      <c r="KOY57" s="308"/>
      <c r="KOZ57" s="308"/>
      <c r="KPA57" s="308"/>
      <c r="KPB57" s="308"/>
      <c r="KPC57" s="308"/>
      <c r="KPD57" s="308"/>
      <c r="KPE57" s="308"/>
      <c r="KPF57" s="308"/>
      <c r="KPG57" s="308"/>
      <c r="KPH57" s="308"/>
      <c r="KPI57" s="308"/>
      <c r="KPJ57" s="308"/>
      <c r="KPK57" s="308"/>
      <c r="KPL57" s="308"/>
      <c r="KPM57" s="308"/>
      <c r="KPN57" s="308"/>
      <c r="KPO57" s="308"/>
      <c r="KPP57" s="308"/>
      <c r="KPQ57" s="308"/>
      <c r="KPR57" s="308"/>
      <c r="KPS57" s="308"/>
      <c r="KPT57" s="308"/>
      <c r="KPU57" s="308"/>
      <c r="KPV57" s="308"/>
      <c r="KPW57" s="308"/>
      <c r="KPX57" s="308"/>
      <c r="KPY57" s="308"/>
      <c r="KPZ57" s="308"/>
      <c r="KQA57" s="308"/>
      <c r="KQB57" s="308"/>
      <c r="KQC57" s="308"/>
      <c r="KQD57" s="308"/>
      <c r="KQE57" s="308"/>
      <c r="KQF57" s="308"/>
      <c r="KQG57" s="308"/>
      <c r="KQH57" s="308"/>
      <c r="KQI57" s="308"/>
      <c r="KQJ57" s="308"/>
      <c r="KQK57" s="308"/>
      <c r="KQL57" s="308"/>
      <c r="KQM57" s="308"/>
      <c r="KQN57" s="308"/>
      <c r="KQO57" s="308"/>
      <c r="KQP57" s="308"/>
      <c r="KQQ57" s="308"/>
      <c r="KQR57" s="308"/>
      <c r="KQS57" s="308"/>
      <c r="KQT57" s="308"/>
      <c r="KQU57" s="308"/>
      <c r="KQV57" s="308"/>
      <c r="KQW57" s="308"/>
      <c r="KQX57" s="308"/>
      <c r="KQY57" s="308"/>
      <c r="KQZ57" s="308"/>
      <c r="KRA57" s="308"/>
      <c r="KRB57" s="308"/>
      <c r="KRC57" s="308"/>
      <c r="KRD57" s="308"/>
      <c r="KRE57" s="308"/>
      <c r="KRF57" s="308"/>
      <c r="KRG57" s="308"/>
      <c r="KRH57" s="308"/>
      <c r="KRI57" s="308"/>
      <c r="KRJ57" s="308"/>
      <c r="KRK57" s="308"/>
      <c r="KRL57" s="308"/>
      <c r="KRM57" s="308"/>
      <c r="KRN57" s="308"/>
      <c r="KRO57" s="308"/>
      <c r="KRP57" s="308"/>
      <c r="KRQ57" s="308"/>
      <c r="KRR57" s="308"/>
      <c r="KRS57" s="308"/>
      <c r="KRT57" s="308"/>
      <c r="KRU57" s="308"/>
      <c r="KRV57" s="308"/>
      <c r="KRW57" s="308"/>
      <c r="KRX57" s="308"/>
      <c r="KRY57" s="308"/>
      <c r="KRZ57" s="308"/>
      <c r="KSA57" s="308"/>
      <c r="KSB57" s="308"/>
      <c r="KSC57" s="308"/>
      <c r="KSD57" s="308"/>
      <c r="KSE57" s="308"/>
      <c r="KSF57" s="308"/>
      <c r="KSG57" s="308"/>
      <c r="KSH57" s="308"/>
      <c r="KSI57" s="308"/>
      <c r="KSJ57" s="308"/>
      <c r="KSK57" s="308"/>
      <c r="KSL57" s="308"/>
      <c r="KSM57" s="308"/>
      <c r="KSN57" s="308"/>
      <c r="KSO57" s="308"/>
      <c r="KSP57" s="308"/>
      <c r="KSQ57" s="308"/>
      <c r="KSR57" s="308"/>
      <c r="KSS57" s="308"/>
      <c r="KST57" s="308"/>
      <c r="KSU57" s="308"/>
      <c r="KSV57" s="308"/>
      <c r="KSW57" s="308"/>
      <c r="KSX57" s="308"/>
      <c r="KSY57" s="308"/>
      <c r="KSZ57" s="308"/>
      <c r="KTA57" s="308"/>
      <c r="KTB57" s="308"/>
      <c r="KTC57" s="308"/>
      <c r="KTD57" s="308"/>
      <c r="KTE57" s="308"/>
      <c r="KTF57" s="308"/>
      <c r="KTG57" s="308"/>
      <c r="KTH57" s="308"/>
      <c r="KTI57" s="308"/>
      <c r="KTJ57" s="308"/>
      <c r="KTK57" s="308"/>
      <c r="KTL57" s="308"/>
      <c r="KTM57" s="308"/>
      <c r="KTN57" s="308"/>
      <c r="KTO57" s="308"/>
      <c r="KTP57" s="308"/>
      <c r="KTQ57" s="308"/>
      <c r="KTR57" s="308"/>
      <c r="KTS57" s="308"/>
      <c r="KTT57" s="308"/>
      <c r="KTU57" s="308"/>
      <c r="KTV57" s="308"/>
      <c r="KTW57" s="308"/>
      <c r="KTX57" s="308"/>
      <c r="KTY57" s="308"/>
      <c r="KTZ57" s="308"/>
      <c r="KUA57" s="308"/>
      <c r="KUB57" s="308"/>
      <c r="KUC57" s="308"/>
      <c r="KUD57" s="308"/>
      <c r="KUE57" s="308"/>
      <c r="KUF57" s="308"/>
      <c r="KUG57" s="308"/>
      <c r="KUH57" s="308"/>
      <c r="KUI57" s="308"/>
      <c r="KUJ57" s="308"/>
      <c r="KUK57" s="308"/>
      <c r="KUL57" s="308"/>
      <c r="KUM57" s="308"/>
      <c r="KUN57" s="308"/>
      <c r="KUO57" s="308"/>
      <c r="KUP57" s="308"/>
      <c r="KUQ57" s="308"/>
      <c r="KUR57" s="308"/>
      <c r="KUS57" s="308"/>
      <c r="KUT57" s="308"/>
      <c r="KUU57" s="308"/>
      <c r="KUV57" s="308"/>
      <c r="KUW57" s="308"/>
      <c r="KUX57" s="308"/>
      <c r="KUY57" s="308"/>
      <c r="KUZ57" s="308"/>
      <c r="KVA57" s="308"/>
      <c r="KVB57" s="308"/>
      <c r="KVC57" s="308"/>
      <c r="KVD57" s="308"/>
      <c r="KVE57" s="308"/>
      <c r="KVF57" s="308"/>
      <c r="KVG57" s="308"/>
      <c r="KVH57" s="308"/>
      <c r="KVI57" s="308"/>
      <c r="KVJ57" s="308"/>
      <c r="KVK57" s="308"/>
      <c r="KVL57" s="308"/>
      <c r="KVM57" s="308"/>
      <c r="KVN57" s="308"/>
      <c r="KVO57" s="308"/>
      <c r="KVP57" s="308"/>
      <c r="KVQ57" s="308"/>
      <c r="KVR57" s="308"/>
      <c r="KVS57" s="308"/>
      <c r="KVT57" s="308"/>
      <c r="KVU57" s="308"/>
      <c r="KVV57" s="308"/>
      <c r="KVW57" s="308"/>
      <c r="KVX57" s="308"/>
      <c r="KVY57" s="308"/>
      <c r="KVZ57" s="308"/>
      <c r="KWA57" s="308"/>
      <c r="KWB57" s="308"/>
      <c r="KWC57" s="308"/>
      <c r="KWD57" s="308"/>
      <c r="KWE57" s="308"/>
      <c r="KWF57" s="308"/>
      <c r="KWG57" s="308"/>
      <c r="KWH57" s="308"/>
      <c r="KWI57" s="308"/>
      <c r="KWJ57" s="308"/>
      <c r="KWK57" s="308"/>
      <c r="KWL57" s="308"/>
      <c r="KWM57" s="308"/>
      <c r="KWN57" s="308"/>
      <c r="KWO57" s="308"/>
      <c r="KWP57" s="308"/>
      <c r="KWQ57" s="308"/>
      <c r="KWR57" s="308"/>
      <c r="KWS57" s="308"/>
      <c r="KWT57" s="308"/>
      <c r="KWU57" s="308"/>
      <c r="KWV57" s="308"/>
      <c r="KWW57" s="308"/>
      <c r="KWX57" s="308"/>
      <c r="KWY57" s="308"/>
      <c r="KWZ57" s="308"/>
      <c r="KXA57" s="308"/>
      <c r="KXB57" s="308"/>
      <c r="KXC57" s="308"/>
      <c r="KXD57" s="308"/>
      <c r="KXE57" s="308"/>
      <c r="KXF57" s="308"/>
      <c r="KXG57" s="308"/>
      <c r="KXH57" s="308"/>
      <c r="KXI57" s="308"/>
      <c r="KXJ57" s="308"/>
      <c r="KXK57" s="308"/>
      <c r="KXL57" s="308"/>
      <c r="KXM57" s="308"/>
      <c r="KXN57" s="308"/>
      <c r="KXO57" s="308"/>
      <c r="KXP57" s="308"/>
      <c r="KXQ57" s="308"/>
      <c r="KXR57" s="308"/>
      <c r="KXS57" s="308"/>
      <c r="KXT57" s="308"/>
      <c r="KXU57" s="308"/>
      <c r="KXV57" s="308"/>
      <c r="KXW57" s="308"/>
      <c r="KXX57" s="308"/>
      <c r="KXY57" s="308"/>
      <c r="KXZ57" s="308"/>
      <c r="KYA57" s="308"/>
      <c r="KYB57" s="308"/>
      <c r="KYC57" s="308"/>
      <c r="KYD57" s="308"/>
      <c r="KYE57" s="308"/>
      <c r="KYF57" s="308"/>
      <c r="KYG57" s="308"/>
      <c r="KYH57" s="308"/>
      <c r="KYI57" s="308"/>
      <c r="KYJ57" s="308"/>
      <c r="KYK57" s="308"/>
      <c r="KYL57" s="308"/>
      <c r="KYM57" s="308"/>
      <c r="KYN57" s="308"/>
      <c r="KYO57" s="308"/>
      <c r="KYP57" s="308"/>
      <c r="KYQ57" s="308"/>
      <c r="KYR57" s="308"/>
      <c r="KYS57" s="308"/>
      <c r="KYT57" s="308"/>
      <c r="KYU57" s="308"/>
      <c r="KYV57" s="308"/>
      <c r="KYW57" s="308"/>
      <c r="KYX57" s="308"/>
      <c r="KYY57" s="308"/>
      <c r="KYZ57" s="308"/>
      <c r="KZA57" s="308"/>
      <c r="KZB57" s="308"/>
      <c r="KZC57" s="308"/>
      <c r="KZD57" s="308"/>
      <c r="KZE57" s="308"/>
      <c r="KZF57" s="308"/>
      <c r="KZG57" s="308"/>
      <c r="KZH57" s="308"/>
      <c r="KZI57" s="308"/>
      <c r="KZJ57" s="308"/>
      <c r="KZK57" s="308"/>
      <c r="KZL57" s="308"/>
      <c r="KZM57" s="308"/>
      <c r="KZN57" s="308"/>
      <c r="KZO57" s="308"/>
      <c r="KZP57" s="308"/>
      <c r="KZQ57" s="308"/>
      <c r="KZR57" s="308"/>
      <c r="KZS57" s="308"/>
      <c r="KZT57" s="308"/>
      <c r="KZU57" s="308"/>
      <c r="KZV57" s="308"/>
      <c r="KZW57" s="308"/>
      <c r="KZX57" s="308"/>
      <c r="KZY57" s="308"/>
      <c r="KZZ57" s="308"/>
      <c r="LAA57" s="308"/>
      <c r="LAB57" s="308"/>
      <c r="LAC57" s="308"/>
      <c r="LAD57" s="308"/>
      <c r="LAE57" s="308"/>
      <c r="LAF57" s="308"/>
      <c r="LAG57" s="308"/>
      <c r="LAH57" s="308"/>
      <c r="LAI57" s="308"/>
      <c r="LAJ57" s="308"/>
      <c r="LAK57" s="308"/>
      <c r="LAL57" s="308"/>
      <c r="LAM57" s="308"/>
      <c r="LAN57" s="308"/>
      <c r="LAO57" s="308"/>
      <c r="LAP57" s="308"/>
      <c r="LAQ57" s="308"/>
      <c r="LAR57" s="308"/>
      <c r="LAS57" s="308"/>
      <c r="LAT57" s="308"/>
      <c r="LAU57" s="308"/>
      <c r="LAV57" s="308"/>
      <c r="LAW57" s="308"/>
      <c r="LAX57" s="308"/>
      <c r="LAY57" s="308"/>
      <c r="LAZ57" s="308"/>
      <c r="LBA57" s="308"/>
      <c r="LBB57" s="308"/>
      <c r="LBC57" s="308"/>
      <c r="LBD57" s="308"/>
      <c r="LBE57" s="308"/>
      <c r="LBF57" s="308"/>
      <c r="LBG57" s="308"/>
      <c r="LBH57" s="308"/>
      <c r="LBI57" s="308"/>
      <c r="LBJ57" s="308"/>
      <c r="LBK57" s="308"/>
      <c r="LBL57" s="308"/>
      <c r="LBM57" s="308"/>
      <c r="LBN57" s="308"/>
      <c r="LBO57" s="308"/>
      <c r="LBP57" s="308"/>
      <c r="LBQ57" s="308"/>
      <c r="LBR57" s="308"/>
      <c r="LBS57" s="308"/>
      <c r="LBT57" s="308"/>
      <c r="LBU57" s="308"/>
      <c r="LBV57" s="308"/>
      <c r="LBW57" s="308"/>
      <c r="LBX57" s="308"/>
      <c r="LBY57" s="308"/>
      <c r="LBZ57" s="308"/>
      <c r="LCA57" s="308"/>
      <c r="LCB57" s="308"/>
      <c r="LCC57" s="308"/>
      <c r="LCD57" s="308"/>
      <c r="LCE57" s="308"/>
      <c r="LCF57" s="308"/>
      <c r="LCG57" s="308"/>
      <c r="LCH57" s="308"/>
      <c r="LCI57" s="308"/>
      <c r="LCJ57" s="308"/>
      <c r="LCK57" s="308"/>
      <c r="LCL57" s="308"/>
      <c r="LCM57" s="308"/>
      <c r="LCN57" s="308"/>
      <c r="LCO57" s="308"/>
      <c r="LCP57" s="308"/>
      <c r="LCQ57" s="308"/>
      <c r="LCR57" s="308"/>
      <c r="LCS57" s="308"/>
      <c r="LCT57" s="308"/>
      <c r="LCU57" s="308"/>
      <c r="LCV57" s="308"/>
      <c r="LCW57" s="308"/>
      <c r="LCX57" s="308"/>
      <c r="LCY57" s="308"/>
      <c r="LCZ57" s="308"/>
      <c r="LDA57" s="308"/>
      <c r="LDB57" s="308"/>
      <c r="LDC57" s="308"/>
      <c r="LDD57" s="308"/>
      <c r="LDE57" s="308"/>
      <c r="LDF57" s="308"/>
      <c r="LDG57" s="308"/>
      <c r="LDH57" s="308"/>
      <c r="LDI57" s="308"/>
      <c r="LDJ57" s="308"/>
      <c r="LDK57" s="308"/>
      <c r="LDL57" s="308"/>
      <c r="LDM57" s="308"/>
      <c r="LDN57" s="308"/>
      <c r="LDO57" s="308"/>
      <c r="LDP57" s="308"/>
      <c r="LDQ57" s="308"/>
      <c r="LDR57" s="308"/>
      <c r="LDS57" s="308"/>
      <c r="LDT57" s="308"/>
      <c r="LDU57" s="308"/>
      <c r="LDV57" s="308"/>
      <c r="LDW57" s="308"/>
      <c r="LDX57" s="308"/>
      <c r="LDY57" s="308"/>
      <c r="LDZ57" s="308"/>
      <c r="LEA57" s="308"/>
      <c r="LEB57" s="308"/>
      <c r="LEC57" s="308"/>
      <c r="LED57" s="308"/>
      <c r="LEE57" s="308"/>
      <c r="LEF57" s="308"/>
      <c r="LEG57" s="308"/>
      <c r="LEH57" s="308"/>
      <c r="LEI57" s="308"/>
      <c r="LEJ57" s="308"/>
      <c r="LEK57" s="308"/>
      <c r="LEL57" s="308"/>
      <c r="LEM57" s="308"/>
      <c r="LEN57" s="308"/>
      <c r="LEO57" s="308"/>
      <c r="LEP57" s="308"/>
      <c r="LEQ57" s="308"/>
      <c r="LER57" s="308"/>
      <c r="LES57" s="308"/>
      <c r="LET57" s="308"/>
      <c r="LEU57" s="308"/>
      <c r="LEV57" s="308"/>
      <c r="LEW57" s="308"/>
      <c r="LEX57" s="308"/>
      <c r="LEY57" s="308"/>
      <c r="LEZ57" s="308"/>
      <c r="LFA57" s="308"/>
      <c r="LFB57" s="308"/>
      <c r="LFC57" s="308"/>
      <c r="LFD57" s="308"/>
      <c r="LFE57" s="308"/>
      <c r="LFF57" s="308"/>
      <c r="LFG57" s="308"/>
      <c r="LFH57" s="308"/>
      <c r="LFI57" s="308"/>
      <c r="LFJ57" s="308"/>
      <c r="LFK57" s="308"/>
      <c r="LFL57" s="308"/>
      <c r="LFM57" s="308"/>
      <c r="LFN57" s="308"/>
      <c r="LFO57" s="308"/>
      <c r="LFP57" s="308"/>
      <c r="LFQ57" s="308"/>
      <c r="LFR57" s="308"/>
      <c r="LFS57" s="308"/>
      <c r="LFT57" s="308"/>
      <c r="LFU57" s="308"/>
      <c r="LFV57" s="308"/>
      <c r="LFW57" s="308"/>
      <c r="LFX57" s="308"/>
      <c r="LFY57" s="308"/>
      <c r="LFZ57" s="308"/>
      <c r="LGA57" s="308"/>
      <c r="LGB57" s="308"/>
      <c r="LGC57" s="308"/>
      <c r="LGD57" s="308"/>
      <c r="LGE57" s="308"/>
      <c r="LGF57" s="308"/>
      <c r="LGG57" s="308"/>
      <c r="LGH57" s="308"/>
      <c r="LGI57" s="308"/>
      <c r="LGJ57" s="308"/>
      <c r="LGK57" s="308"/>
      <c r="LGL57" s="308"/>
      <c r="LGM57" s="308"/>
      <c r="LGN57" s="308"/>
      <c r="LGO57" s="308"/>
      <c r="LGP57" s="308"/>
      <c r="LGQ57" s="308"/>
      <c r="LGR57" s="308"/>
      <c r="LGS57" s="308"/>
      <c r="LGT57" s="308"/>
      <c r="LGU57" s="308"/>
      <c r="LGV57" s="308"/>
      <c r="LGW57" s="308"/>
      <c r="LGX57" s="308"/>
      <c r="LGY57" s="308"/>
      <c r="LGZ57" s="308"/>
      <c r="LHA57" s="308"/>
      <c r="LHB57" s="308"/>
      <c r="LHC57" s="308"/>
      <c r="LHD57" s="308"/>
      <c r="LHE57" s="308"/>
      <c r="LHF57" s="308"/>
      <c r="LHG57" s="308"/>
      <c r="LHH57" s="308"/>
      <c r="LHI57" s="308"/>
      <c r="LHJ57" s="308"/>
      <c r="LHK57" s="308"/>
      <c r="LHL57" s="308"/>
      <c r="LHM57" s="308"/>
      <c r="LHN57" s="308"/>
      <c r="LHO57" s="308"/>
      <c r="LHP57" s="308"/>
      <c r="LHQ57" s="308"/>
      <c r="LHR57" s="308"/>
      <c r="LHS57" s="308"/>
      <c r="LHT57" s="308"/>
      <c r="LHU57" s="308"/>
      <c r="LHV57" s="308"/>
      <c r="LHW57" s="308"/>
      <c r="LHX57" s="308"/>
      <c r="LHY57" s="308"/>
      <c r="LHZ57" s="308"/>
      <c r="LIA57" s="308"/>
      <c r="LIB57" s="308"/>
      <c r="LIC57" s="308"/>
      <c r="LID57" s="308"/>
      <c r="LIE57" s="308"/>
      <c r="LIF57" s="308"/>
      <c r="LIG57" s="308"/>
      <c r="LIH57" s="308"/>
      <c r="LII57" s="308"/>
      <c r="LIJ57" s="308"/>
      <c r="LIK57" s="308"/>
      <c r="LIL57" s="308"/>
      <c r="LIM57" s="308"/>
      <c r="LIN57" s="308"/>
      <c r="LIO57" s="308"/>
      <c r="LIP57" s="308"/>
      <c r="LIQ57" s="308"/>
      <c r="LIR57" s="308"/>
      <c r="LIS57" s="308"/>
      <c r="LIT57" s="308"/>
      <c r="LIU57" s="308"/>
      <c r="LIV57" s="308"/>
      <c r="LIW57" s="308"/>
      <c r="LIX57" s="308"/>
      <c r="LIY57" s="308"/>
      <c r="LIZ57" s="308"/>
      <c r="LJA57" s="308"/>
      <c r="LJB57" s="308"/>
      <c r="LJC57" s="308"/>
      <c r="LJD57" s="308"/>
      <c r="LJE57" s="308"/>
      <c r="LJF57" s="308"/>
      <c r="LJG57" s="308"/>
      <c r="LJH57" s="308"/>
      <c r="LJI57" s="308"/>
      <c r="LJJ57" s="308"/>
      <c r="LJK57" s="308"/>
      <c r="LJL57" s="308"/>
      <c r="LJM57" s="308"/>
      <c r="LJN57" s="308"/>
      <c r="LJO57" s="308"/>
      <c r="LJP57" s="308"/>
      <c r="LJQ57" s="308"/>
      <c r="LJR57" s="308"/>
      <c r="LJS57" s="308"/>
      <c r="LJT57" s="308"/>
      <c r="LJU57" s="308"/>
      <c r="LJV57" s="308"/>
      <c r="LJW57" s="308"/>
      <c r="LJX57" s="308"/>
      <c r="LJY57" s="308"/>
      <c r="LJZ57" s="308"/>
      <c r="LKA57" s="308"/>
      <c r="LKB57" s="308"/>
      <c r="LKC57" s="308"/>
      <c r="LKD57" s="308"/>
      <c r="LKE57" s="308"/>
      <c r="LKF57" s="308"/>
      <c r="LKG57" s="308"/>
      <c r="LKH57" s="308"/>
      <c r="LKI57" s="308"/>
      <c r="LKJ57" s="308"/>
      <c r="LKK57" s="308"/>
      <c r="LKL57" s="308"/>
      <c r="LKM57" s="308"/>
      <c r="LKN57" s="308"/>
      <c r="LKO57" s="308"/>
      <c r="LKP57" s="308"/>
      <c r="LKQ57" s="308"/>
      <c r="LKR57" s="308"/>
      <c r="LKS57" s="308"/>
      <c r="LKT57" s="308"/>
      <c r="LKU57" s="308"/>
      <c r="LKV57" s="308"/>
      <c r="LKW57" s="308"/>
      <c r="LKX57" s="308"/>
      <c r="LKY57" s="308"/>
      <c r="LKZ57" s="308"/>
      <c r="LLA57" s="308"/>
      <c r="LLB57" s="308"/>
      <c r="LLC57" s="308"/>
      <c r="LLD57" s="308"/>
      <c r="LLE57" s="308"/>
      <c r="LLF57" s="308"/>
      <c r="LLG57" s="308"/>
      <c r="LLH57" s="308"/>
      <c r="LLI57" s="308"/>
      <c r="LLJ57" s="308"/>
      <c r="LLK57" s="308"/>
      <c r="LLL57" s="308"/>
      <c r="LLM57" s="308"/>
      <c r="LLN57" s="308"/>
      <c r="LLO57" s="308"/>
      <c r="LLP57" s="308"/>
      <c r="LLQ57" s="308"/>
      <c r="LLR57" s="308"/>
      <c r="LLS57" s="308"/>
      <c r="LLT57" s="308"/>
      <c r="LLU57" s="308"/>
      <c r="LLV57" s="308"/>
      <c r="LLW57" s="308"/>
      <c r="LLX57" s="308"/>
      <c r="LLY57" s="308"/>
      <c r="LLZ57" s="308"/>
      <c r="LMA57" s="308"/>
      <c r="LMB57" s="308"/>
      <c r="LMC57" s="308"/>
      <c r="LMD57" s="308"/>
      <c r="LME57" s="308"/>
      <c r="LMF57" s="308"/>
      <c r="LMG57" s="308"/>
      <c r="LMH57" s="308"/>
      <c r="LMI57" s="308"/>
      <c r="LMJ57" s="308"/>
      <c r="LMK57" s="308"/>
      <c r="LML57" s="308"/>
      <c r="LMM57" s="308"/>
      <c r="LMN57" s="308"/>
      <c r="LMO57" s="308"/>
      <c r="LMP57" s="308"/>
      <c r="LMQ57" s="308"/>
      <c r="LMR57" s="308"/>
      <c r="LMS57" s="308"/>
      <c r="LMT57" s="308"/>
      <c r="LMU57" s="308"/>
      <c r="LMV57" s="308"/>
      <c r="LMW57" s="308"/>
      <c r="LMX57" s="308"/>
      <c r="LMY57" s="308"/>
      <c r="LMZ57" s="308"/>
      <c r="LNA57" s="308"/>
      <c r="LNB57" s="308"/>
      <c r="LNC57" s="308"/>
      <c r="LND57" s="308"/>
      <c r="LNE57" s="308"/>
      <c r="LNF57" s="308"/>
      <c r="LNG57" s="308"/>
      <c r="LNH57" s="308"/>
      <c r="LNI57" s="308"/>
      <c r="LNJ57" s="308"/>
      <c r="LNK57" s="308"/>
      <c r="LNL57" s="308"/>
      <c r="LNM57" s="308"/>
      <c r="LNN57" s="308"/>
      <c r="LNO57" s="308"/>
      <c r="LNP57" s="308"/>
      <c r="LNQ57" s="308"/>
      <c r="LNR57" s="308"/>
      <c r="LNS57" s="308"/>
      <c r="LNT57" s="308"/>
      <c r="LNU57" s="308"/>
      <c r="LNV57" s="308"/>
      <c r="LNW57" s="308"/>
      <c r="LNX57" s="308"/>
      <c r="LNY57" s="308"/>
      <c r="LNZ57" s="308"/>
      <c r="LOA57" s="308"/>
      <c r="LOB57" s="308"/>
      <c r="LOC57" s="308"/>
      <c r="LOD57" s="308"/>
      <c r="LOE57" s="308"/>
      <c r="LOF57" s="308"/>
      <c r="LOG57" s="308"/>
      <c r="LOH57" s="308"/>
      <c r="LOI57" s="308"/>
      <c r="LOJ57" s="308"/>
      <c r="LOK57" s="308"/>
      <c r="LOL57" s="308"/>
      <c r="LOM57" s="308"/>
      <c r="LON57" s="308"/>
      <c r="LOO57" s="308"/>
      <c r="LOP57" s="308"/>
      <c r="LOQ57" s="308"/>
      <c r="LOR57" s="308"/>
      <c r="LOS57" s="308"/>
      <c r="LOT57" s="308"/>
      <c r="LOU57" s="308"/>
      <c r="LOV57" s="308"/>
      <c r="LOW57" s="308"/>
      <c r="LOX57" s="308"/>
      <c r="LOY57" s="308"/>
      <c r="LOZ57" s="308"/>
      <c r="LPA57" s="308"/>
      <c r="LPB57" s="308"/>
      <c r="LPC57" s="308"/>
      <c r="LPD57" s="308"/>
      <c r="LPE57" s="308"/>
      <c r="LPF57" s="308"/>
      <c r="LPG57" s="308"/>
      <c r="LPH57" s="308"/>
      <c r="LPI57" s="308"/>
      <c r="LPJ57" s="308"/>
      <c r="LPK57" s="308"/>
      <c r="LPL57" s="308"/>
      <c r="LPM57" s="308"/>
      <c r="LPN57" s="308"/>
      <c r="LPO57" s="308"/>
      <c r="LPP57" s="308"/>
      <c r="LPQ57" s="308"/>
      <c r="LPR57" s="308"/>
      <c r="LPS57" s="308"/>
      <c r="LPT57" s="308"/>
      <c r="LPU57" s="308"/>
      <c r="LPV57" s="308"/>
      <c r="LPW57" s="308"/>
      <c r="LPX57" s="308"/>
      <c r="LPY57" s="308"/>
      <c r="LPZ57" s="308"/>
      <c r="LQA57" s="308"/>
      <c r="LQB57" s="308"/>
      <c r="LQC57" s="308"/>
      <c r="LQD57" s="308"/>
      <c r="LQE57" s="308"/>
      <c r="LQF57" s="308"/>
      <c r="LQG57" s="308"/>
      <c r="LQH57" s="308"/>
      <c r="LQI57" s="308"/>
      <c r="LQJ57" s="308"/>
      <c r="LQK57" s="308"/>
      <c r="LQL57" s="308"/>
      <c r="LQM57" s="308"/>
      <c r="LQN57" s="308"/>
      <c r="LQO57" s="308"/>
      <c r="LQP57" s="308"/>
      <c r="LQQ57" s="308"/>
      <c r="LQR57" s="308"/>
      <c r="LQS57" s="308"/>
      <c r="LQT57" s="308"/>
      <c r="LQU57" s="308"/>
      <c r="LQV57" s="308"/>
      <c r="LQW57" s="308"/>
      <c r="LQX57" s="308"/>
      <c r="LQY57" s="308"/>
      <c r="LQZ57" s="308"/>
      <c r="LRA57" s="308"/>
      <c r="LRB57" s="308"/>
      <c r="LRC57" s="308"/>
      <c r="LRD57" s="308"/>
      <c r="LRE57" s="308"/>
      <c r="LRF57" s="308"/>
      <c r="LRG57" s="308"/>
      <c r="LRH57" s="308"/>
      <c r="LRI57" s="308"/>
      <c r="LRJ57" s="308"/>
      <c r="LRK57" s="308"/>
      <c r="LRL57" s="308"/>
      <c r="LRM57" s="308"/>
      <c r="LRN57" s="308"/>
      <c r="LRO57" s="308"/>
      <c r="LRP57" s="308"/>
      <c r="LRQ57" s="308"/>
      <c r="LRR57" s="308"/>
      <c r="LRS57" s="308"/>
      <c r="LRT57" s="308"/>
      <c r="LRU57" s="308"/>
      <c r="LRV57" s="308"/>
      <c r="LRW57" s="308"/>
      <c r="LRX57" s="308"/>
      <c r="LRY57" s="308"/>
      <c r="LRZ57" s="308"/>
      <c r="LSA57" s="308"/>
      <c r="LSB57" s="308"/>
      <c r="LSC57" s="308"/>
      <c r="LSD57" s="308"/>
      <c r="LSE57" s="308"/>
      <c r="LSF57" s="308"/>
      <c r="LSG57" s="308"/>
      <c r="LSH57" s="308"/>
      <c r="LSI57" s="308"/>
      <c r="LSJ57" s="308"/>
      <c r="LSK57" s="308"/>
      <c r="LSL57" s="308"/>
      <c r="LSM57" s="308"/>
      <c r="LSN57" s="308"/>
      <c r="LSO57" s="308"/>
      <c r="LSP57" s="308"/>
      <c r="LSQ57" s="308"/>
      <c r="LSR57" s="308"/>
      <c r="LSS57" s="308"/>
      <c r="LST57" s="308"/>
      <c r="LSU57" s="308"/>
      <c r="LSV57" s="308"/>
      <c r="LSW57" s="308"/>
      <c r="LSX57" s="308"/>
      <c r="LSY57" s="308"/>
      <c r="LSZ57" s="308"/>
      <c r="LTA57" s="308"/>
      <c r="LTB57" s="308"/>
      <c r="LTC57" s="308"/>
      <c r="LTD57" s="308"/>
      <c r="LTE57" s="308"/>
      <c r="LTF57" s="308"/>
      <c r="LTG57" s="308"/>
      <c r="LTH57" s="308"/>
      <c r="LTI57" s="308"/>
      <c r="LTJ57" s="308"/>
      <c r="LTK57" s="308"/>
      <c r="LTL57" s="308"/>
      <c r="LTM57" s="308"/>
      <c r="LTN57" s="308"/>
      <c r="LTO57" s="308"/>
      <c r="LTP57" s="308"/>
      <c r="LTQ57" s="308"/>
      <c r="LTR57" s="308"/>
      <c r="LTS57" s="308"/>
      <c r="LTT57" s="308"/>
      <c r="LTU57" s="308"/>
      <c r="LTV57" s="308"/>
      <c r="LTW57" s="308"/>
      <c r="LTX57" s="308"/>
      <c r="LTY57" s="308"/>
      <c r="LTZ57" s="308"/>
      <c r="LUA57" s="308"/>
      <c r="LUB57" s="308"/>
      <c r="LUC57" s="308"/>
      <c r="LUD57" s="308"/>
      <c r="LUE57" s="308"/>
      <c r="LUF57" s="308"/>
      <c r="LUG57" s="308"/>
      <c r="LUH57" s="308"/>
      <c r="LUI57" s="308"/>
      <c r="LUJ57" s="308"/>
      <c r="LUK57" s="308"/>
      <c r="LUL57" s="308"/>
      <c r="LUM57" s="308"/>
      <c r="LUN57" s="308"/>
      <c r="LUO57" s="308"/>
      <c r="LUP57" s="308"/>
      <c r="LUQ57" s="308"/>
      <c r="LUR57" s="308"/>
      <c r="LUS57" s="308"/>
      <c r="LUT57" s="308"/>
      <c r="LUU57" s="308"/>
      <c r="LUV57" s="308"/>
      <c r="LUW57" s="308"/>
      <c r="LUX57" s="308"/>
      <c r="LUY57" s="308"/>
      <c r="LUZ57" s="308"/>
      <c r="LVA57" s="308"/>
      <c r="LVB57" s="308"/>
      <c r="LVC57" s="308"/>
      <c r="LVD57" s="308"/>
      <c r="LVE57" s="308"/>
      <c r="LVF57" s="308"/>
      <c r="LVG57" s="308"/>
      <c r="LVH57" s="308"/>
      <c r="LVI57" s="308"/>
      <c r="LVJ57" s="308"/>
      <c r="LVK57" s="308"/>
      <c r="LVL57" s="308"/>
      <c r="LVM57" s="308"/>
      <c r="LVN57" s="308"/>
      <c r="LVO57" s="308"/>
      <c r="LVP57" s="308"/>
      <c r="LVQ57" s="308"/>
      <c r="LVR57" s="308"/>
      <c r="LVS57" s="308"/>
      <c r="LVT57" s="308"/>
      <c r="LVU57" s="308"/>
      <c r="LVV57" s="308"/>
      <c r="LVW57" s="308"/>
      <c r="LVX57" s="308"/>
      <c r="LVY57" s="308"/>
      <c r="LVZ57" s="308"/>
      <c r="LWA57" s="308"/>
      <c r="LWB57" s="308"/>
      <c r="LWC57" s="308"/>
      <c r="LWD57" s="308"/>
      <c r="LWE57" s="308"/>
      <c r="LWF57" s="308"/>
      <c r="LWG57" s="308"/>
      <c r="LWH57" s="308"/>
      <c r="LWI57" s="308"/>
      <c r="LWJ57" s="308"/>
      <c r="LWK57" s="308"/>
      <c r="LWL57" s="308"/>
      <c r="LWM57" s="308"/>
      <c r="LWN57" s="308"/>
      <c r="LWO57" s="308"/>
      <c r="LWP57" s="308"/>
      <c r="LWQ57" s="308"/>
      <c r="LWR57" s="308"/>
      <c r="LWS57" s="308"/>
      <c r="LWT57" s="308"/>
      <c r="LWU57" s="308"/>
      <c r="LWV57" s="308"/>
      <c r="LWW57" s="308"/>
      <c r="LWX57" s="308"/>
      <c r="LWY57" s="308"/>
      <c r="LWZ57" s="308"/>
      <c r="LXA57" s="308"/>
      <c r="LXB57" s="308"/>
      <c r="LXC57" s="308"/>
      <c r="LXD57" s="308"/>
      <c r="LXE57" s="308"/>
      <c r="LXF57" s="308"/>
      <c r="LXG57" s="308"/>
      <c r="LXH57" s="308"/>
      <c r="LXI57" s="308"/>
      <c r="LXJ57" s="308"/>
      <c r="LXK57" s="308"/>
      <c r="LXL57" s="308"/>
      <c r="LXM57" s="308"/>
      <c r="LXN57" s="308"/>
      <c r="LXO57" s="308"/>
      <c r="LXP57" s="308"/>
      <c r="LXQ57" s="308"/>
      <c r="LXR57" s="308"/>
      <c r="LXS57" s="308"/>
      <c r="LXT57" s="308"/>
      <c r="LXU57" s="308"/>
      <c r="LXV57" s="308"/>
      <c r="LXW57" s="308"/>
      <c r="LXX57" s="308"/>
      <c r="LXY57" s="308"/>
      <c r="LXZ57" s="308"/>
      <c r="LYA57" s="308"/>
      <c r="LYB57" s="308"/>
      <c r="LYC57" s="308"/>
      <c r="LYD57" s="308"/>
      <c r="LYE57" s="308"/>
      <c r="LYF57" s="308"/>
      <c r="LYG57" s="308"/>
      <c r="LYH57" s="308"/>
      <c r="LYI57" s="308"/>
      <c r="LYJ57" s="308"/>
      <c r="LYK57" s="308"/>
      <c r="LYL57" s="308"/>
      <c r="LYM57" s="308"/>
      <c r="LYN57" s="308"/>
      <c r="LYO57" s="308"/>
      <c r="LYP57" s="308"/>
      <c r="LYQ57" s="308"/>
      <c r="LYR57" s="308"/>
      <c r="LYS57" s="308"/>
      <c r="LYT57" s="308"/>
      <c r="LYU57" s="308"/>
      <c r="LYV57" s="308"/>
      <c r="LYW57" s="308"/>
      <c r="LYX57" s="308"/>
      <c r="LYY57" s="308"/>
      <c r="LYZ57" s="308"/>
      <c r="LZA57" s="308"/>
      <c r="LZB57" s="308"/>
      <c r="LZC57" s="308"/>
      <c r="LZD57" s="308"/>
      <c r="LZE57" s="308"/>
      <c r="LZF57" s="308"/>
      <c r="LZG57" s="308"/>
      <c r="LZH57" s="308"/>
      <c r="LZI57" s="308"/>
      <c r="LZJ57" s="308"/>
      <c r="LZK57" s="308"/>
      <c r="LZL57" s="308"/>
      <c r="LZM57" s="308"/>
      <c r="LZN57" s="308"/>
      <c r="LZO57" s="308"/>
      <c r="LZP57" s="308"/>
      <c r="LZQ57" s="308"/>
      <c r="LZR57" s="308"/>
      <c r="LZS57" s="308"/>
      <c r="LZT57" s="308"/>
      <c r="LZU57" s="308"/>
      <c r="LZV57" s="308"/>
      <c r="LZW57" s="308"/>
      <c r="LZX57" s="308"/>
      <c r="LZY57" s="308"/>
      <c r="LZZ57" s="308"/>
      <c r="MAA57" s="308"/>
      <c r="MAB57" s="308"/>
      <c r="MAC57" s="308"/>
      <c r="MAD57" s="308"/>
      <c r="MAE57" s="308"/>
      <c r="MAF57" s="308"/>
      <c r="MAG57" s="308"/>
      <c r="MAH57" s="308"/>
      <c r="MAI57" s="308"/>
      <c r="MAJ57" s="308"/>
      <c r="MAK57" s="308"/>
      <c r="MAL57" s="308"/>
      <c r="MAM57" s="308"/>
      <c r="MAN57" s="308"/>
      <c r="MAO57" s="308"/>
      <c r="MAP57" s="308"/>
      <c r="MAQ57" s="308"/>
      <c r="MAR57" s="308"/>
      <c r="MAS57" s="308"/>
      <c r="MAT57" s="308"/>
      <c r="MAU57" s="308"/>
      <c r="MAV57" s="308"/>
      <c r="MAW57" s="308"/>
      <c r="MAX57" s="308"/>
      <c r="MAY57" s="308"/>
      <c r="MAZ57" s="308"/>
      <c r="MBA57" s="308"/>
      <c r="MBB57" s="308"/>
      <c r="MBC57" s="308"/>
      <c r="MBD57" s="308"/>
      <c r="MBE57" s="308"/>
      <c r="MBF57" s="308"/>
      <c r="MBG57" s="308"/>
      <c r="MBH57" s="308"/>
      <c r="MBI57" s="308"/>
      <c r="MBJ57" s="308"/>
      <c r="MBK57" s="308"/>
      <c r="MBL57" s="308"/>
      <c r="MBM57" s="308"/>
      <c r="MBN57" s="308"/>
      <c r="MBO57" s="308"/>
      <c r="MBP57" s="308"/>
      <c r="MBQ57" s="308"/>
      <c r="MBR57" s="308"/>
      <c r="MBS57" s="308"/>
      <c r="MBT57" s="308"/>
      <c r="MBU57" s="308"/>
      <c r="MBV57" s="308"/>
      <c r="MBW57" s="308"/>
      <c r="MBX57" s="308"/>
      <c r="MBY57" s="308"/>
      <c r="MBZ57" s="308"/>
      <c r="MCA57" s="308"/>
      <c r="MCB57" s="308"/>
      <c r="MCC57" s="308"/>
      <c r="MCD57" s="308"/>
      <c r="MCE57" s="308"/>
      <c r="MCF57" s="308"/>
      <c r="MCG57" s="308"/>
      <c r="MCH57" s="308"/>
      <c r="MCI57" s="308"/>
      <c r="MCJ57" s="308"/>
      <c r="MCK57" s="308"/>
      <c r="MCL57" s="308"/>
      <c r="MCM57" s="308"/>
      <c r="MCN57" s="308"/>
      <c r="MCO57" s="308"/>
      <c r="MCP57" s="308"/>
      <c r="MCQ57" s="308"/>
      <c r="MCR57" s="308"/>
      <c r="MCS57" s="308"/>
      <c r="MCT57" s="308"/>
      <c r="MCU57" s="308"/>
      <c r="MCV57" s="308"/>
      <c r="MCW57" s="308"/>
      <c r="MCX57" s="308"/>
      <c r="MCY57" s="308"/>
      <c r="MCZ57" s="308"/>
      <c r="MDA57" s="308"/>
      <c r="MDB57" s="308"/>
      <c r="MDC57" s="308"/>
      <c r="MDD57" s="308"/>
      <c r="MDE57" s="308"/>
      <c r="MDF57" s="308"/>
      <c r="MDG57" s="308"/>
      <c r="MDH57" s="308"/>
      <c r="MDI57" s="308"/>
      <c r="MDJ57" s="308"/>
      <c r="MDK57" s="308"/>
      <c r="MDL57" s="308"/>
      <c r="MDM57" s="308"/>
      <c r="MDN57" s="308"/>
      <c r="MDO57" s="308"/>
      <c r="MDP57" s="308"/>
      <c r="MDQ57" s="308"/>
      <c r="MDR57" s="308"/>
      <c r="MDS57" s="308"/>
      <c r="MDT57" s="308"/>
      <c r="MDU57" s="308"/>
      <c r="MDV57" s="308"/>
      <c r="MDW57" s="308"/>
      <c r="MDX57" s="308"/>
      <c r="MDY57" s="308"/>
      <c r="MDZ57" s="308"/>
      <c r="MEA57" s="308"/>
      <c r="MEB57" s="308"/>
      <c r="MEC57" s="308"/>
      <c r="MED57" s="308"/>
      <c r="MEE57" s="308"/>
      <c r="MEF57" s="308"/>
      <c r="MEG57" s="308"/>
      <c r="MEH57" s="308"/>
      <c r="MEI57" s="308"/>
      <c r="MEJ57" s="308"/>
      <c r="MEK57" s="308"/>
      <c r="MEL57" s="308"/>
      <c r="MEM57" s="308"/>
      <c r="MEN57" s="308"/>
      <c r="MEO57" s="308"/>
      <c r="MEP57" s="308"/>
      <c r="MEQ57" s="308"/>
      <c r="MER57" s="308"/>
      <c r="MES57" s="308"/>
      <c r="MET57" s="308"/>
      <c r="MEU57" s="308"/>
      <c r="MEV57" s="308"/>
      <c r="MEW57" s="308"/>
      <c r="MEX57" s="308"/>
      <c r="MEY57" s="308"/>
      <c r="MEZ57" s="308"/>
      <c r="MFA57" s="308"/>
      <c r="MFB57" s="308"/>
      <c r="MFC57" s="308"/>
      <c r="MFD57" s="308"/>
      <c r="MFE57" s="308"/>
      <c r="MFF57" s="308"/>
      <c r="MFG57" s="308"/>
      <c r="MFH57" s="308"/>
      <c r="MFI57" s="308"/>
      <c r="MFJ57" s="308"/>
      <c r="MFK57" s="308"/>
      <c r="MFL57" s="308"/>
      <c r="MFM57" s="308"/>
      <c r="MFN57" s="308"/>
      <c r="MFO57" s="308"/>
      <c r="MFP57" s="308"/>
      <c r="MFQ57" s="308"/>
      <c r="MFR57" s="308"/>
      <c r="MFS57" s="308"/>
      <c r="MFT57" s="308"/>
      <c r="MFU57" s="308"/>
      <c r="MFV57" s="308"/>
      <c r="MFW57" s="308"/>
      <c r="MFX57" s="308"/>
      <c r="MFY57" s="308"/>
      <c r="MFZ57" s="308"/>
      <c r="MGA57" s="308"/>
      <c r="MGB57" s="308"/>
      <c r="MGC57" s="308"/>
      <c r="MGD57" s="308"/>
      <c r="MGE57" s="308"/>
      <c r="MGF57" s="308"/>
      <c r="MGG57" s="308"/>
      <c r="MGH57" s="308"/>
      <c r="MGI57" s="308"/>
      <c r="MGJ57" s="308"/>
      <c r="MGK57" s="308"/>
      <c r="MGL57" s="308"/>
      <c r="MGM57" s="308"/>
      <c r="MGN57" s="308"/>
      <c r="MGO57" s="308"/>
      <c r="MGP57" s="308"/>
      <c r="MGQ57" s="308"/>
      <c r="MGR57" s="308"/>
      <c r="MGS57" s="308"/>
      <c r="MGT57" s="308"/>
      <c r="MGU57" s="308"/>
      <c r="MGV57" s="308"/>
      <c r="MGW57" s="308"/>
      <c r="MGX57" s="308"/>
      <c r="MGY57" s="308"/>
      <c r="MGZ57" s="308"/>
      <c r="MHA57" s="308"/>
      <c r="MHB57" s="308"/>
      <c r="MHC57" s="308"/>
      <c r="MHD57" s="308"/>
      <c r="MHE57" s="308"/>
      <c r="MHF57" s="308"/>
      <c r="MHG57" s="308"/>
      <c r="MHH57" s="308"/>
      <c r="MHI57" s="308"/>
      <c r="MHJ57" s="308"/>
      <c r="MHK57" s="308"/>
      <c r="MHL57" s="308"/>
      <c r="MHM57" s="308"/>
      <c r="MHN57" s="308"/>
      <c r="MHO57" s="308"/>
      <c r="MHP57" s="308"/>
      <c r="MHQ57" s="308"/>
      <c r="MHR57" s="308"/>
      <c r="MHS57" s="308"/>
      <c r="MHT57" s="308"/>
      <c r="MHU57" s="308"/>
      <c r="MHV57" s="308"/>
      <c r="MHW57" s="308"/>
      <c r="MHX57" s="308"/>
      <c r="MHY57" s="308"/>
      <c r="MHZ57" s="308"/>
      <c r="MIA57" s="308"/>
      <c r="MIB57" s="308"/>
      <c r="MIC57" s="308"/>
      <c r="MID57" s="308"/>
      <c r="MIE57" s="308"/>
      <c r="MIF57" s="308"/>
      <c r="MIG57" s="308"/>
      <c r="MIH57" s="308"/>
      <c r="MII57" s="308"/>
      <c r="MIJ57" s="308"/>
      <c r="MIK57" s="308"/>
      <c r="MIL57" s="308"/>
      <c r="MIM57" s="308"/>
      <c r="MIN57" s="308"/>
      <c r="MIO57" s="308"/>
      <c r="MIP57" s="308"/>
      <c r="MIQ57" s="308"/>
      <c r="MIR57" s="308"/>
      <c r="MIS57" s="308"/>
      <c r="MIT57" s="308"/>
      <c r="MIU57" s="308"/>
      <c r="MIV57" s="308"/>
      <c r="MIW57" s="308"/>
      <c r="MIX57" s="308"/>
      <c r="MIY57" s="308"/>
      <c r="MIZ57" s="308"/>
      <c r="MJA57" s="308"/>
      <c r="MJB57" s="308"/>
      <c r="MJC57" s="308"/>
      <c r="MJD57" s="308"/>
      <c r="MJE57" s="308"/>
      <c r="MJF57" s="308"/>
      <c r="MJG57" s="308"/>
      <c r="MJH57" s="308"/>
      <c r="MJI57" s="308"/>
      <c r="MJJ57" s="308"/>
      <c r="MJK57" s="308"/>
      <c r="MJL57" s="308"/>
      <c r="MJM57" s="308"/>
      <c r="MJN57" s="308"/>
      <c r="MJO57" s="308"/>
      <c r="MJP57" s="308"/>
      <c r="MJQ57" s="308"/>
      <c r="MJR57" s="308"/>
      <c r="MJS57" s="308"/>
      <c r="MJT57" s="308"/>
      <c r="MJU57" s="308"/>
      <c r="MJV57" s="308"/>
      <c r="MJW57" s="308"/>
      <c r="MJX57" s="308"/>
      <c r="MJY57" s="308"/>
      <c r="MJZ57" s="308"/>
      <c r="MKA57" s="308"/>
      <c r="MKB57" s="308"/>
      <c r="MKC57" s="308"/>
      <c r="MKD57" s="308"/>
      <c r="MKE57" s="308"/>
      <c r="MKF57" s="308"/>
      <c r="MKG57" s="308"/>
      <c r="MKH57" s="308"/>
      <c r="MKI57" s="308"/>
      <c r="MKJ57" s="308"/>
      <c r="MKK57" s="308"/>
      <c r="MKL57" s="308"/>
      <c r="MKM57" s="308"/>
      <c r="MKN57" s="308"/>
      <c r="MKO57" s="308"/>
      <c r="MKP57" s="308"/>
      <c r="MKQ57" s="308"/>
      <c r="MKR57" s="308"/>
      <c r="MKS57" s="308"/>
      <c r="MKT57" s="308"/>
      <c r="MKU57" s="308"/>
      <c r="MKV57" s="308"/>
      <c r="MKW57" s="308"/>
      <c r="MKX57" s="308"/>
      <c r="MKY57" s="308"/>
      <c r="MKZ57" s="308"/>
      <c r="MLA57" s="308"/>
      <c r="MLB57" s="308"/>
      <c r="MLC57" s="308"/>
      <c r="MLD57" s="308"/>
      <c r="MLE57" s="308"/>
      <c r="MLF57" s="308"/>
      <c r="MLG57" s="308"/>
      <c r="MLH57" s="308"/>
      <c r="MLI57" s="308"/>
      <c r="MLJ57" s="308"/>
      <c r="MLK57" s="308"/>
      <c r="MLL57" s="308"/>
      <c r="MLM57" s="308"/>
      <c r="MLN57" s="308"/>
      <c r="MLO57" s="308"/>
      <c r="MLP57" s="308"/>
      <c r="MLQ57" s="308"/>
      <c r="MLR57" s="308"/>
      <c r="MLS57" s="308"/>
      <c r="MLT57" s="308"/>
      <c r="MLU57" s="308"/>
      <c r="MLV57" s="308"/>
      <c r="MLW57" s="308"/>
      <c r="MLX57" s="308"/>
      <c r="MLY57" s="308"/>
      <c r="MLZ57" s="308"/>
      <c r="MMA57" s="308"/>
      <c r="MMB57" s="308"/>
      <c r="MMC57" s="308"/>
      <c r="MMD57" s="308"/>
      <c r="MME57" s="308"/>
      <c r="MMF57" s="308"/>
      <c r="MMG57" s="308"/>
      <c r="MMH57" s="308"/>
      <c r="MMI57" s="308"/>
      <c r="MMJ57" s="308"/>
      <c r="MMK57" s="308"/>
      <c r="MML57" s="308"/>
      <c r="MMM57" s="308"/>
      <c r="MMN57" s="308"/>
      <c r="MMO57" s="308"/>
      <c r="MMP57" s="308"/>
      <c r="MMQ57" s="308"/>
      <c r="MMR57" s="308"/>
      <c r="MMS57" s="308"/>
      <c r="MMT57" s="308"/>
      <c r="MMU57" s="308"/>
      <c r="MMV57" s="308"/>
      <c r="MMW57" s="308"/>
      <c r="MMX57" s="308"/>
      <c r="MMY57" s="308"/>
      <c r="MMZ57" s="308"/>
      <c r="MNA57" s="308"/>
      <c r="MNB57" s="308"/>
      <c r="MNC57" s="308"/>
      <c r="MND57" s="308"/>
      <c r="MNE57" s="308"/>
      <c r="MNF57" s="308"/>
      <c r="MNG57" s="308"/>
      <c r="MNH57" s="308"/>
      <c r="MNI57" s="308"/>
      <c r="MNJ57" s="308"/>
      <c r="MNK57" s="308"/>
      <c r="MNL57" s="308"/>
      <c r="MNM57" s="308"/>
      <c r="MNN57" s="308"/>
      <c r="MNO57" s="308"/>
      <c r="MNP57" s="308"/>
      <c r="MNQ57" s="308"/>
      <c r="MNR57" s="308"/>
      <c r="MNS57" s="308"/>
      <c r="MNT57" s="308"/>
      <c r="MNU57" s="308"/>
      <c r="MNV57" s="308"/>
      <c r="MNW57" s="308"/>
      <c r="MNX57" s="308"/>
      <c r="MNY57" s="308"/>
      <c r="MNZ57" s="308"/>
      <c r="MOA57" s="308"/>
      <c r="MOB57" s="308"/>
      <c r="MOC57" s="308"/>
      <c r="MOD57" s="308"/>
      <c r="MOE57" s="308"/>
      <c r="MOF57" s="308"/>
      <c r="MOG57" s="308"/>
      <c r="MOH57" s="308"/>
      <c r="MOI57" s="308"/>
      <c r="MOJ57" s="308"/>
      <c r="MOK57" s="308"/>
      <c r="MOL57" s="308"/>
      <c r="MOM57" s="308"/>
      <c r="MON57" s="308"/>
      <c r="MOO57" s="308"/>
      <c r="MOP57" s="308"/>
      <c r="MOQ57" s="308"/>
      <c r="MOR57" s="308"/>
      <c r="MOS57" s="308"/>
      <c r="MOT57" s="308"/>
      <c r="MOU57" s="308"/>
      <c r="MOV57" s="308"/>
      <c r="MOW57" s="308"/>
      <c r="MOX57" s="308"/>
      <c r="MOY57" s="308"/>
      <c r="MOZ57" s="308"/>
      <c r="MPA57" s="308"/>
      <c r="MPB57" s="308"/>
      <c r="MPC57" s="308"/>
      <c r="MPD57" s="308"/>
      <c r="MPE57" s="308"/>
      <c r="MPF57" s="308"/>
      <c r="MPG57" s="308"/>
      <c r="MPH57" s="308"/>
      <c r="MPI57" s="308"/>
      <c r="MPJ57" s="308"/>
      <c r="MPK57" s="308"/>
      <c r="MPL57" s="308"/>
      <c r="MPM57" s="308"/>
      <c r="MPN57" s="308"/>
      <c r="MPO57" s="308"/>
      <c r="MPP57" s="308"/>
      <c r="MPQ57" s="308"/>
      <c r="MPR57" s="308"/>
      <c r="MPS57" s="308"/>
      <c r="MPT57" s="308"/>
      <c r="MPU57" s="308"/>
      <c r="MPV57" s="308"/>
      <c r="MPW57" s="308"/>
      <c r="MPX57" s="308"/>
      <c r="MPY57" s="308"/>
      <c r="MPZ57" s="308"/>
      <c r="MQA57" s="308"/>
      <c r="MQB57" s="308"/>
      <c r="MQC57" s="308"/>
      <c r="MQD57" s="308"/>
      <c r="MQE57" s="308"/>
      <c r="MQF57" s="308"/>
      <c r="MQG57" s="308"/>
      <c r="MQH57" s="308"/>
      <c r="MQI57" s="308"/>
      <c r="MQJ57" s="308"/>
      <c r="MQK57" s="308"/>
      <c r="MQL57" s="308"/>
      <c r="MQM57" s="308"/>
      <c r="MQN57" s="308"/>
      <c r="MQO57" s="308"/>
      <c r="MQP57" s="308"/>
      <c r="MQQ57" s="308"/>
      <c r="MQR57" s="308"/>
      <c r="MQS57" s="308"/>
      <c r="MQT57" s="308"/>
      <c r="MQU57" s="308"/>
      <c r="MQV57" s="308"/>
      <c r="MQW57" s="308"/>
      <c r="MQX57" s="308"/>
      <c r="MQY57" s="308"/>
      <c r="MQZ57" s="308"/>
      <c r="MRA57" s="308"/>
      <c r="MRB57" s="308"/>
      <c r="MRC57" s="308"/>
      <c r="MRD57" s="308"/>
      <c r="MRE57" s="308"/>
      <c r="MRF57" s="308"/>
      <c r="MRG57" s="308"/>
      <c r="MRH57" s="308"/>
      <c r="MRI57" s="308"/>
      <c r="MRJ57" s="308"/>
      <c r="MRK57" s="308"/>
      <c r="MRL57" s="308"/>
      <c r="MRM57" s="308"/>
      <c r="MRN57" s="308"/>
      <c r="MRO57" s="308"/>
      <c r="MRP57" s="308"/>
      <c r="MRQ57" s="308"/>
      <c r="MRR57" s="308"/>
      <c r="MRS57" s="308"/>
      <c r="MRT57" s="308"/>
      <c r="MRU57" s="308"/>
      <c r="MRV57" s="308"/>
      <c r="MRW57" s="308"/>
      <c r="MRX57" s="308"/>
      <c r="MRY57" s="308"/>
      <c r="MRZ57" s="308"/>
      <c r="MSA57" s="308"/>
      <c r="MSB57" s="308"/>
      <c r="MSC57" s="308"/>
      <c r="MSD57" s="308"/>
      <c r="MSE57" s="308"/>
      <c r="MSF57" s="308"/>
      <c r="MSG57" s="308"/>
      <c r="MSH57" s="308"/>
      <c r="MSI57" s="308"/>
      <c r="MSJ57" s="308"/>
      <c r="MSK57" s="308"/>
      <c r="MSL57" s="308"/>
      <c r="MSM57" s="308"/>
      <c r="MSN57" s="308"/>
      <c r="MSO57" s="308"/>
      <c r="MSP57" s="308"/>
      <c r="MSQ57" s="308"/>
      <c r="MSR57" s="308"/>
      <c r="MSS57" s="308"/>
      <c r="MST57" s="308"/>
      <c r="MSU57" s="308"/>
      <c r="MSV57" s="308"/>
      <c r="MSW57" s="308"/>
      <c r="MSX57" s="308"/>
      <c r="MSY57" s="308"/>
      <c r="MSZ57" s="308"/>
      <c r="MTA57" s="308"/>
      <c r="MTB57" s="308"/>
      <c r="MTC57" s="308"/>
      <c r="MTD57" s="308"/>
      <c r="MTE57" s="308"/>
      <c r="MTF57" s="308"/>
      <c r="MTG57" s="308"/>
      <c r="MTH57" s="308"/>
      <c r="MTI57" s="308"/>
      <c r="MTJ57" s="308"/>
      <c r="MTK57" s="308"/>
      <c r="MTL57" s="308"/>
      <c r="MTM57" s="308"/>
      <c r="MTN57" s="308"/>
      <c r="MTO57" s="308"/>
      <c r="MTP57" s="308"/>
      <c r="MTQ57" s="308"/>
      <c r="MTR57" s="308"/>
      <c r="MTS57" s="308"/>
      <c r="MTT57" s="308"/>
      <c r="MTU57" s="308"/>
      <c r="MTV57" s="308"/>
      <c r="MTW57" s="308"/>
      <c r="MTX57" s="308"/>
      <c r="MTY57" s="308"/>
      <c r="MTZ57" s="308"/>
      <c r="MUA57" s="308"/>
      <c r="MUB57" s="308"/>
      <c r="MUC57" s="308"/>
      <c r="MUD57" s="308"/>
      <c r="MUE57" s="308"/>
      <c r="MUF57" s="308"/>
      <c r="MUG57" s="308"/>
      <c r="MUH57" s="308"/>
      <c r="MUI57" s="308"/>
      <c r="MUJ57" s="308"/>
      <c r="MUK57" s="308"/>
      <c r="MUL57" s="308"/>
      <c r="MUM57" s="308"/>
      <c r="MUN57" s="308"/>
      <c r="MUO57" s="308"/>
      <c r="MUP57" s="308"/>
      <c r="MUQ57" s="308"/>
      <c r="MUR57" s="308"/>
      <c r="MUS57" s="308"/>
      <c r="MUT57" s="308"/>
      <c r="MUU57" s="308"/>
      <c r="MUV57" s="308"/>
      <c r="MUW57" s="308"/>
      <c r="MUX57" s="308"/>
      <c r="MUY57" s="308"/>
      <c r="MUZ57" s="308"/>
      <c r="MVA57" s="308"/>
      <c r="MVB57" s="308"/>
      <c r="MVC57" s="308"/>
      <c r="MVD57" s="308"/>
      <c r="MVE57" s="308"/>
      <c r="MVF57" s="308"/>
      <c r="MVG57" s="308"/>
      <c r="MVH57" s="308"/>
      <c r="MVI57" s="308"/>
      <c r="MVJ57" s="308"/>
      <c r="MVK57" s="308"/>
      <c r="MVL57" s="308"/>
      <c r="MVM57" s="308"/>
      <c r="MVN57" s="308"/>
      <c r="MVO57" s="308"/>
      <c r="MVP57" s="308"/>
      <c r="MVQ57" s="308"/>
      <c r="MVR57" s="308"/>
      <c r="MVS57" s="308"/>
      <c r="MVT57" s="308"/>
      <c r="MVU57" s="308"/>
      <c r="MVV57" s="308"/>
      <c r="MVW57" s="308"/>
      <c r="MVX57" s="308"/>
      <c r="MVY57" s="308"/>
      <c r="MVZ57" s="308"/>
      <c r="MWA57" s="308"/>
      <c r="MWB57" s="308"/>
      <c r="MWC57" s="308"/>
      <c r="MWD57" s="308"/>
      <c r="MWE57" s="308"/>
      <c r="MWF57" s="308"/>
      <c r="MWG57" s="308"/>
      <c r="MWH57" s="308"/>
      <c r="MWI57" s="308"/>
      <c r="MWJ57" s="308"/>
      <c r="MWK57" s="308"/>
      <c r="MWL57" s="308"/>
      <c r="MWM57" s="308"/>
      <c r="MWN57" s="308"/>
      <c r="MWO57" s="308"/>
      <c r="MWP57" s="308"/>
      <c r="MWQ57" s="308"/>
      <c r="MWR57" s="308"/>
      <c r="MWS57" s="308"/>
      <c r="MWT57" s="308"/>
      <c r="MWU57" s="308"/>
      <c r="MWV57" s="308"/>
      <c r="MWW57" s="308"/>
      <c r="MWX57" s="308"/>
      <c r="MWY57" s="308"/>
      <c r="MWZ57" s="308"/>
      <c r="MXA57" s="308"/>
      <c r="MXB57" s="308"/>
      <c r="MXC57" s="308"/>
      <c r="MXD57" s="308"/>
      <c r="MXE57" s="308"/>
      <c r="MXF57" s="308"/>
      <c r="MXG57" s="308"/>
      <c r="MXH57" s="308"/>
      <c r="MXI57" s="308"/>
      <c r="MXJ57" s="308"/>
      <c r="MXK57" s="308"/>
      <c r="MXL57" s="308"/>
      <c r="MXM57" s="308"/>
      <c r="MXN57" s="308"/>
      <c r="MXO57" s="308"/>
      <c r="MXP57" s="308"/>
      <c r="MXQ57" s="308"/>
      <c r="MXR57" s="308"/>
      <c r="MXS57" s="308"/>
      <c r="MXT57" s="308"/>
      <c r="MXU57" s="308"/>
      <c r="MXV57" s="308"/>
      <c r="MXW57" s="308"/>
      <c r="MXX57" s="308"/>
      <c r="MXY57" s="308"/>
      <c r="MXZ57" s="308"/>
      <c r="MYA57" s="308"/>
      <c r="MYB57" s="308"/>
      <c r="MYC57" s="308"/>
      <c r="MYD57" s="308"/>
      <c r="MYE57" s="308"/>
      <c r="MYF57" s="308"/>
      <c r="MYG57" s="308"/>
      <c r="MYH57" s="308"/>
      <c r="MYI57" s="308"/>
      <c r="MYJ57" s="308"/>
      <c r="MYK57" s="308"/>
      <c r="MYL57" s="308"/>
      <c r="MYM57" s="308"/>
      <c r="MYN57" s="308"/>
      <c r="MYO57" s="308"/>
      <c r="MYP57" s="308"/>
      <c r="MYQ57" s="308"/>
      <c r="MYR57" s="308"/>
      <c r="MYS57" s="308"/>
      <c r="MYT57" s="308"/>
      <c r="MYU57" s="308"/>
      <c r="MYV57" s="308"/>
      <c r="MYW57" s="308"/>
      <c r="MYX57" s="308"/>
      <c r="MYY57" s="308"/>
      <c r="MYZ57" s="308"/>
      <c r="MZA57" s="308"/>
      <c r="MZB57" s="308"/>
      <c r="MZC57" s="308"/>
      <c r="MZD57" s="308"/>
      <c r="MZE57" s="308"/>
      <c r="MZF57" s="308"/>
      <c r="MZG57" s="308"/>
      <c r="MZH57" s="308"/>
      <c r="MZI57" s="308"/>
      <c r="MZJ57" s="308"/>
      <c r="MZK57" s="308"/>
      <c r="MZL57" s="308"/>
      <c r="MZM57" s="308"/>
      <c r="MZN57" s="308"/>
      <c r="MZO57" s="308"/>
      <c r="MZP57" s="308"/>
      <c r="MZQ57" s="308"/>
      <c r="MZR57" s="308"/>
      <c r="MZS57" s="308"/>
      <c r="MZT57" s="308"/>
      <c r="MZU57" s="308"/>
      <c r="MZV57" s="308"/>
      <c r="MZW57" s="308"/>
      <c r="MZX57" s="308"/>
      <c r="MZY57" s="308"/>
      <c r="MZZ57" s="308"/>
      <c r="NAA57" s="308"/>
      <c r="NAB57" s="308"/>
      <c r="NAC57" s="308"/>
      <c r="NAD57" s="308"/>
      <c r="NAE57" s="308"/>
      <c r="NAF57" s="308"/>
      <c r="NAG57" s="308"/>
      <c r="NAH57" s="308"/>
      <c r="NAI57" s="308"/>
      <c r="NAJ57" s="308"/>
      <c r="NAK57" s="308"/>
      <c r="NAL57" s="308"/>
      <c r="NAM57" s="308"/>
      <c r="NAN57" s="308"/>
      <c r="NAO57" s="308"/>
      <c r="NAP57" s="308"/>
      <c r="NAQ57" s="308"/>
      <c r="NAR57" s="308"/>
      <c r="NAS57" s="308"/>
      <c r="NAT57" s="308"/>
      <c r="NAU57" s="308"/>
      <c r="NAV57" s="308"/>
      <c r="NAW57" s="308"/>
      <c r="NAX57" s="308"/>
      <c r="NAY57" s="308"/>
      <c r="NAZ57" s="308"/>
      <c r="NBA57" s="308"/>
      <c r="NBB57" s="308"/>
      <c r="NBC57" s="308"/>
      <c r="NBD57" s="308"/>
      <c r="NBE57" s="308"/>
      <c r="NBF57" s="308"/>
      <c r="NBG57" s="308"/>
      <c r="NBH57" s="308"/>
      <c r="NBI57" s="308"/>
      <c r="NBJ57" s="308"/>
      <c r="NBK57" s="308"/>
      <c r="NBL57" s="308"/>
      <c r="NBM57" s="308"/>
      <c r="NBN57" s="308"/>
      <c r="NBO57" s="308"/>
      <c r="NBP57" s="308"/>
      <c r="NBQ57" s="308"/>
      <c r="NBR57" s="308"/>
      <c r="NBS57" s="308"/>
      <c r="NBT57" s="308"/>
      <c r="NBU57" s="308"/>
      <c r="NBV57" s="308"/>
      <c r="NBW57" s="308"/>
      <c r="NBX57" s="308"/>
      <c r="NBY57" s="308"/>
      <c r="NBZ57" s="308"/>
      <c r="NCA57" s="308"/>
      <c r="NCB57" s="308"/>
      <c r="NCC57" s="308"/>
      <c r="NCD57" s="308"/>
      <c r="NCE57" s="308"/>
      <c r="NCF57" s="308"/>
      <c r="NCG57" s="308"/>
      <c r="NCH57" s="308"/>
      <c r="NCI57" s="308"/>
      <c r="NCJ57" s="308"/>
      <c r="NCK57" s="308"/>
      <c r="NCL57" s="308"/>
      <c r="NCM57" s="308"/>
      <c r="NCN57" s="308"/>
      <c r="NCO57" s="308"/>
      <c r="NCP57" s="308"/>
      <c r="NCQ57" s="308"/>
      <c r="NCR57" s="308"/>
      <c r="NCS57" s="308"/>
      <c r="NCT57" s="308"/>
      <c r="NCU57" s="308"/>
      <c r="NCV57" s="308"/>
      <c r="NCW57" s="308"/>
      <c r="NCX57" s="308"/>
      <c r="NCY57" s="308"/>
      <c r="NCZ57" s="308"/>
      <c r="NDA57" s="308"/>
      <c r="NDB57" s="308"/>
      <c r="NDC57" s="308"/>
      <c r="NDD57" s="308"/>
      <c r="NDE57" s="308"/>
      <c r="NDF57" s="308"/>
      <c r="NDG57" s="308"/>
      <c r="NDH57" s="308"/>
      <c r="NDI57" s="308"/>
      <c r="NDJ57" s="308"/>
      <c r="NDK57" s="308"/>
      <c r="NDL57" s="308"/>
      <c r="NDM57" s="308"/>
      <c r="NDN57" s="308"/>
      <c r="NDO57" s="308"/>
      <c r="NDP57" s="308"/>
      <c r="NDQ57" s="308"/>
      <c r="NDR57" s="308"/>
      <c r="NDS57" s="308"/>
      <c r="NDT57" s="308"/>
      <c r="NDU57" s="308"/>
      <c r="NDV57" s="308"/>
      <c r="NDW57" s="308"/>
      <c r="NDX57" s="308"/>
      <c r="NDY57" s="308"/>
      <c r="NDZ57" s="308"/>
      <c r="NEA57" s="308"/>
      <c r="NEB57" s="308"/>
      <c r="NEC57" s="308"/>
      <c r="NED57" s="308"/>
      <c r="NEE57" s="308"/>
      <c r="NEF57" s="308"/>
      <c r="NEG57" s="308"/>
      <c r="NEH57" s="308"/>
      <c r="NEI57" s="308"/>
      <c r="NEJ57" s="308"/>
      <c r="NEK57" s="308"/>
      <c r="NEL57" s="308"/>
      <c r="NEM57" s="308"/>
      <c r="NEN57" s="308"/>
      <c r="NEO57" s="308"/>
      <c r="NEP57" s="308"/>
      <c r="NEQ57" s="308"/>
      <c r="NER57" s="308"/>
      <c r="NES57" s="308"/>
      <c r="NET57" s="308"/>
      <c r="NEU57" s="308"/>
      <c r="NEV57" s="308"/>
      <c r="NEW57" s="308"/>
      <c r="NEX57" s="308"/>
      <c r="NEY57" s="308"/>
      <c r="NEZ57" s="308"/>
      <c r="NFA57" s="308"/>
      <c r="NFB57" s="308"/>
      <c r="NFC57" s="308"/>
      <c r="NFD57" s="308"/>
      <c r="NFE57" s="308"/>
      <c r="NFF57" s="308"/>
      <c r="NFG57" s="308"/>
      <c r="NFH57" s="308"/>
      <c r="NFI57" s="308"/>
      <c r="NFJ57" s="308"/>
      <c r="NFK57" s="308"/>
      <c r="NFL57" s="308"/>
      <c r="NFM57" s="308"/>
      <c r="NFN57" s="308"/>
      <c r="NFO57" s="308"/>
      <c r="NFP57" s="308"/>
      <c r="NFQ57" s="308"/>
      <c r="NFR57" s="308"/>
      <c r="NFS57" s="308"/>
      <c r="NFT57" s="308"/>
      <c r="NFU57" s="308"/>
      <c r="NFV57" s="308"/>
      <c r="NFW57" s="308"/>
      <c r="NFX57" s="308"/>
      <c r="NFY57" s="308"/>
      <c r="NFZ57" s="308"/>
      <c r="NGA57" s="308"/>
      <c r="NGB57" s="308"/>
      <c r="NGC57" s="308"/>
      <c r="NGD57" s="308"/>
      <c r="NGE57" s="308"/>
      <c r="NGF57" s="308"/>
      <c r="NGG57" s="308"/>
      <c r="NGH57" s="308"/>
      <c r="NGI57" s="308"/>
      <c r="NGJ57" s="308"/>
      <c r="NGK57" s="308"/>
      <c r="NGL57" s="308"/>
      <c r="NGM57" s="308"/>
      <c r="NGN57" s="308"/>
      <c r="NGO57" s="308"/>
      <c r="NGP57" s="308"/>
      <c r="NGQ57" s="308"/>
      <c r="NGR57" s="308"/>
      <c r="NGS57" s="308"/>
      <c r="NGT57" s="308"/>
      <c r="NGU57" s="308"/>
      <c r="NGV57" s="308"/>
      <c r="NGW57" s="308"/>
      <c r="NGX57" s="308"/>
      <c r="NGY57" s="308"/>
      <c r="NGZ57" s="308"/>
      <c r="NHA57" s="308"/>
      <c r="NHB57" s="308"/>
      <c r="NHC57" s="308"/>
      <c r="NHD57" s="308"/>
      <c r="NHE57" s="308"/>
      <c r="NHF57" s="308"/>
      <c r="NHG57" s="308"/>
      <c r="NHH57" s="308"/>
      <c r="NHI57" s="308"/>
      <c r="NHJ57" s="308"/>
      <c r="NHK57" s="308"/>
      <c r="NHL57" s="308"/>
      <c r="NHM57" s="308"/>
      <c r="NHN57" s="308"/>
      <c r="NHO57" s="308"/>
      <c r="NHP57" s="308"/>
      <c r="NHQ57" s="308"/>
      <c r="NHR57" s="308"/>
      <c r="NHS57" s="308"/>
      <c r="NHT57" s="308"/>
      <c r="NHU57" s="308"/>
      <c r="NHV57" s="308"/>
      <c r="NHW57" s="308"/>
      <c r="NHX57" s="308"/>
      <c r="NHY57" s="308"/>
      <c r="NHZ57" s="308"/>
      <c r="NIA57" s="308"/>
      <c r="NIB57" s="308"/>
      <c r="NIC57" s="308"/>
      <c r="NID57" s="308"/>
      <c r="NIE57" s="308"/>
      <c r="NIF57" s="308"/>
      <c r="NIG57" s="308"/>
      <c r="NIH57" s="308"/>
      <c r="NII57" s="308"/>
      <c r="NIJ57" s="308"/>
      <c r="NIK57" s="308"/>
      <c r="NIL57" s="308"/>
      <c r="NIM57" s="308"/>
      <c r="NIN57" s="308"/>
      <c r="NIO57" s="308"/>
      <c r="NIP57" s="308"/>
      <c r="NIQ57" s="308"/>
      <c r="NIR57" s="308"/>
      <c r="NIS57" s="308"/>
      <c r="NIT57" s="308"/>
      <c r="NIU57" s="308"/>
      <c r="NIV57" s="308"/>
      <c r="NIW57" s="308"/>
      <c r="NIX57" s="308"/>
      <c r="NIY57" s="308"/>
      <c r="NIZ57" s="308"/>
      <c r="NJA57" s="308"/>
      <c r="NJB57" s="308"/>
      <c r="NJC57" s="308"/>
      <c r="NJD57" s="308"/>
      <c r="NJE57" s="308"/>
      <c r="NJF57" s="308"/>
      <c r="NJG57" s="308"/>
      <c r="NJH57" s="308"/>
      <c r="NJI57" s="308"/>
      <c r="NJJ57" s="308"/>
      <c r="NJK57" s="308"/>
      <c r="NJL57" s="308"/>
      <c r="NJM57" s="308"/>
      <c r="NJN57" s="308"/>
      <c r="NJO57" s="308"/>
      <c r="NJP57" s="308"/>
      <c r="NJQ57" s="308"/>
      <c r="NJR57" s="308"/>
      <c r="NJS57" s="308"/>
      <c r="NJT57" s="308"/>
      <c r="NJU57" s="308"/>
      <c r="NJV57" s="308"/>
      <c r="NJW57" s="308"/>
      <c r="NJX57" s="308"/>
      <c r="NJY57" s="308"/>
      <c r="NJZ57" s="308"/>
      <c r="NKA57" s="308"/>
      <c r="NKB57" s="308"/>
      <c r="NKC57" s="308"/>
      <c r="NKD57" s="308"/>
      <c r="NKE57" s="308"/>
      <c r="NKF57" s="308"/>
      <c r="NKG57" s="308"/>
      <c r="NKH57" s="308"/>
      <c r="NKI57" s="308"/>
      <c r="NKJ57" s="308"/>
      <c r="NKK57" s="308"/>
      <c r="NKL57" s="308"/>
      <c r="NKM57" s="308"/>
      <c r="NKN57" s="308"/>
      <c r="NKO57" s="308"/>
      <c r="NKP57" s="308"/>
      <c r="NKQ57" s="308"/>
      <c r="NKR57" s="308"/>
      <c r="NKS57" s="308"/>
      <c r="NKT57" s="308"/>
      <c r="NKU57" s="308"/>
      <c r="NKV57" s="308"/>
      <c r="NKW57" s="308"/>
      <c r="NKX57" s="308"/>
      <c r="NKY57" s="308"/>
      <c r="NKZ57" s="308"/>
      <c r="NLA57" s="308"/>
      <c r="NLB57" s="308"/>
      <c r="NLC57" s="308"/>
      <c r="NLD57" s="308"/>
      <c r="NLE57" s="308"/>
      <c r="NLF57" s="308"/>
      <c r="NLG57" s="308"/>
      <c r="NLH57" s="308"/>
      <c r="NLI57" s="308"/>
      <c r="NLJ57" s="308"/>
      <c r="NLK57" s="308"/>
      <c r="NLL57" s="308"/>
      <c r="NLM57" s="308"/>
      <c r="NLN57" s="308"/>
      <c r="NLO57" s="308"/>
      <c r="NLP57" s="308"/>
      <c r="NLQ57" s="308"/>
      <c r="NLR57" s="308"/>
      <c r="NLS57" s="308"/>
      <c r="NLT57" s="308"/>
      <c r="NLU57" s="308"/>
      <c r="NLV57" s="308"/>
      <c r="NLW57" s="308"/>
      <c r="NLX57" s="308"/>
      <c r="NLY57" s="308"/>
      <c r="NLZ57" s="308"/>
      <c r="NMA57" s="308"/>
      <c r="NMB57" s="308"/>
      <c r="NMC57" s="308"/>
      <c r="NMD57" s="308"/>
      <c r="NME57" s="308"/>
      <c r="NMF57" s="308"/>
      <c r="NMG57" s="308"/>
      <c r="NMH57" s="308"/>
      <c r="NMI57" s="308"/>
      <c r="NMJ57" s="308"/>
      <c r="NMK57" s="308"/>
      <c r="NML57" s="308"/>
      <c r="NMM57" s="308"/>
      <c r="NMN57" s="308"/>
      <c r="NMO57" s="308"/>
      <c r="NMP57" s="308"/>
      <c r="NMQ57" s="308"/>
      <c r="NMR57" s="308"/>
      <c r="NMS57" s="308"/>
      <c r="NMT57" s="308"/>
      <c r="NMU57" s="308"/>
      <c r="NMV57" s="308"/>
      <c r="NMW57" s="308"/>
      <c r="NMX57" s="308"/>
      <c r="NMY57" s="308"/>
      <c r="NMZ57" s="308"/>
      <c r="NNA57" s="308"/>
      <c r="NNB57" s="308"/>
      <c r="NNC57" s="308"/>
      <c r="NND57" s="308"/>
      <c r="NNE57" s="308"/>
      <c r="NNF57" s="308"/>
      <c r="NNG57" s="308"/>
      <c r="NNH57" s="308"/>
      <c r="NNI57" s="308"/>
      <c r="NNJ57" s="308"/>
      <c r="NNK57" s="308"/>
      <c r="NNL57" s="308"/>
      <c r="NNM57" s="308"/>
      <c r="NNN57" s="308"/>
      <c r="NNO57" s="308"/>
      <c r="NNP57" s="308"/>
      <c r="NNQ57" s="308"/>
      <c r="NNR57" s="308"/>
      <c r="NNS57" s="308"/>
      <c r="NNT57" s="308"/>
      <c r="NNU57" s="308"/>
      <c r="NNV57" s="308"/>
      <c r="NNW57" s="308"/>
      <c r="NNX57" s="308"/>
      <c r="NNY57" s="308"/>
      <c r="NNZ57" s="308"/>
      <c r="NOA57" s="308"/>
      <c r="NOB57" s="308"/>
      <c r="NOC57" s="308"/>
      <c r="NOD57" s="308"/>
      <c r="NOE57" s="308"/>
      <c r="NOF57" s="308"/>
      <c r="NOG57" s="308"/>
      <c r="NOH57" s="308"/>
      <c r="NOI57" s="308"/>
      <c r="NOJ57" s="308"/>
      <c r="NOK57" s="308"/>
      <c r="NOL57" s="308"/>
      <c r="NOM57" s="308"/>
      <c r="NON57" s="308"/>
      <c r="NOO57" s="308"/>
      <c r="NOP57" s="308"/>
      <c r="NOQ57" s="308"/>
      <c r="NOR57" s="308"/>
      <c r="NOS57" s="308"/>
      <c r="NOT57" s="308"/>
      <c r="NOU57" s="308"/>
      <c r="NOV57" s="308"/>
      <c r="NOW57" s="308"/>
      <c r="NOX57" s="308"/>
      <c r="NOY57" s="308"/>
      <c r="NOZ57" s="308"/>
      <c r="NPA57" s="308"/>
      <c r="NPB57" s="308"/>
      <c r="NPC57" s="308"/>
      <c r="NPD57" s="308"/>
      <c r="NPE57" s="308"/>
      <c r="NPF57" s="308"/>
      <c r="NPG57" s="308"/>
      <c r="NPH57" s="308"/>
      <c r="NPI57" s="308"/>
      <c r="NPJ57" s="308"/>
      <c r="NPK57" s="308"/>
      <c r="NPL57" s="308"/>
      <c r="NPM57" s="308"/>
      <c r="NPN57" s="308"/>
      <c r="NPO57" s="308"/>
      <c r="NPP57" s="308"/>
      <c r="NPQ57" s="308"/>
      <c r="NPR57" s="308"/>
      <c r="NPS57" s="308"/>
      <c r="NPT57" s="308"/>
      <c r="NPU57" s="308"/>
      <c r="NPV57" s="308"/>
      <c r="NPW57" s="308"/>
      <c r="NPX57" s="308"/>
      <c r="NPY57" s="308"/>
      <c r="NPZ57" s="308"/>
      <c r="NQA57" s="308"/>
      <c r="NQB57" s="308"/>
      <c r="NQC57" s="308"/>
      <c r="NQD57" s="308"/>
      <c r="NQE57" s="308"/>
      <c r="NQF57" s="308"/>
      <c r="NQG57" s="308"/>
      <c r="NQH57" s="308"/>
      <c r="NQI57" s="308"/>
      <c r="NQJ57" s="308"/>
      <c r="NQK57" s="308"/>
      <c r="NQL57" s="308"/>
      <c r="NQM57" s="308"/>
      <c r="NQN57" s="308"/>
      <c r="NQO57" s="308"/>
      <c r="NQP57" s="308"/>
      <c r="NQQ57" s="308"/>
      <c r="NQR57" s="308"/>
      <c r="NQS57" s="308"/>
      <c r="NQT57" s="308"/>
      <c r="NQU57" s="308"/>
      <c r="NQV57" s="308"/>
      <c r="NQW57" s="308"/>
      <c r="NQX57" s="308"/>
      <c r="NQY57" s="308"/>
      <c r="NQZ57" s="308"/>
      <c r="NRA57" s="308"/>
      <c r="NRB57" s="308"/>
      <c r="NRC57" s="308"/>
      <c r="NRD57" s="308"/>
      <c r="NRE57" s="308"/>
      <c r="NRF57" s="308"/>
      <c r="NRG57" s="308"/>
      <c r="NRH57" s="308"/>
      <c r="NRI57" s="308"/>
      <c r="NRJ57" s="308"/>
      <c r="NRK57" s="308"/>
      <c r="NRL57" s="308"/>
      <c r="NRM57" s="308"/>
      <c r="NRN57" s="308"/>
      <c r="NRO57" s="308"/>
      <c r="NRP57" s="308"/>
      <c r="NRQ57" s="308"/>
      <c r="NRR57" s="308"/>
      <c r="NRS57" s="308"/>
      <c r="NRT57" s="308"/>
      <c r="NRU57" s="308"/>
      <c r="NRV57" s="308"/>
      <c r="NRW57" s="308"/>
      <c r="NRX57" s="308"/>
      <c r="NRY57" s="308"/>
      <c r="NRZ57" s="308"/>
      <c r="NSA57" s="308"/>
      <c r="NSB57" s="308"/>
      <c r="NSC57" s="308"/>
      <c r="NSD57" s="308"/>
      <c r="NSE57" s="308"/>
      <c r="NSF57" s="308"/>
      <c r="NSG57" s="308"/>
      <c r="NSH57" s="308"/>
      <c r="NSI57" s="308"/>
      <c r="NSJ57" s="308"/>
      <c r="NSK57" s="308"/>
      <c r="NSL57" s="308"/>
      <c r="NSM57" s="308"/>
      <c r="NSN57" s="308"/>
      <c r="NSO57" s="308"/>
      <c r="NSP57" s="308"/>
      <c r="NSQ57" s="308"/>
      <c r="NSR57" s="308"/>
      <c r="NSS57" s="308"/>
      <c r="NST57" s="308"/>
      <c r="NSU57" s="308"/>
      <c r="NSV57" s="308"/>
      <c r="NSW57" s="308"/>
      <c r="NSX57" s="308"/>
      <c r="NSY57" s="308"/>
      <c r="NSZ57" s="308"/>
      <c r="NTA57" s="308"/>
      <c r="NTB57" s="308"/>
      <c r="NTC57" s="308"/>
      <c r="NTD57" s="308"/>
      <c r="NTE57" s="308"/>
      <c r="NTF57" s="308"/>
      <c r="NTG57" s="308"/>
      <c r="NTH57" s="308"/>
      <c r="NTI57" s="308"/>
      <c r="NTJ57" s="308"/>
      <c r="NTK57" s="308"/>
      <c r="NTL57" s="308"/>
      <c r="NTM57" s="308"/>
      <c r="NTN57" s="308"/>
      <c r="NTO57" s="308"/>
      <c r="NTP57" s="308"/>
      <c r="NTQ57" s="308"/>
      <c r="NTR57" s="308"/>
      <c r="NTS57" s="308"/>
      <c r="NTT57" s="308"/>
      <c r="NTU57" s="308"/>
      <c r="NTV57" s="308"/>
      <c r="NTW57" s="308"/>
      <c r="NTX57" s="308"/>
      <c r="NTY57" s="308"/>
      <c r="NTZ57" s="308"/>
      <c r="NUA57" s="308"/>
      <c r="NUB57" s="308"/>
      <c r="NUC57" s="308"/>
      <c r="NUD57" s="308"/>
      <c r="NUE57" s="308"/>
      <c r="NUF57" s="308"/>
      <c r="NUG57" s="308"/>
      <c r="NUH57" s="308"/>
      <c r="NUI57" s="308"/>
      <c r="NUJ57" s="308"/>
      <c r="NUK57" s="308"/>
      <c r="NUL57" s="308"/>
      <c r="NUM57" s="308"/>
      <c r="NUN57" s="308"/>
      <c r="NUO57" s="308"/>
      <c r="NUP57" s="308"/>
      <c r="NUQ57" s="308"/>
      <c r="NUR57" s="308"/>
      <c r="NUS57" s="308"/>
      <c r="NUT57" s="308"/>
      <c r="NUU57" s="308"/>
      <c r="NUV57" s="308"/>
      <c r="NUW57" s="308"/>
      <c r="NUX57" s="308"/>
      <c r="NUY57" s="308"/>
      <c r="NUZ57" s="308"/>
      <c r="NVA57" s="308"/>
      <c r="NVB57" s="308"/>
      <c r="NVC57" s="308"/>
      <c r="NVD57" s="308"/>
      <c r="NVE57" s="308"/>
      <c r="NVF57" s="308"/>
      <c r="NVG57" s="308"/>
      <c r="NVH57" s="308"/>
      <c r="NVI57" s="308"/>
      <c r="NVJ57" s="308"/>
      <c r="NVK57" s="308"/>
      <c r="NVL57" s="308"/>
      <c r="NVM57" s="308"/>
      <c r="NVN57" s="308"/>
      <c r="NVO57" s="308"/>
      <c r="NVP57" s="308"/>
      <c r="NVQ57" s="308"/>
      <c r="NVR57" s="308"/>
      <c r="NVS57" s="308"/>
      <c r="NVT57" s="308"/>
      <c r="NVU57" s="308"/>
      <c r="NVV57" s="308"/>
      <c r="NVW57" s="308"/>
      <c r="NVX57" s="308"/>
      <c r="NVY57" s="308"/>
      <c r="NVZ57" s="308"/>
      <c r="NWA57" s="308"/>
      <c r="NWB57" s="308"/>
      <c r="NWC57" s="308"/>
      <c r="NWD57" s="308"/>
      <c r="NWE57" s="308"/>
      <c r="NWF57" s="308"/>
      <c r="NWG57" s="308"/>
      <c r="NWH57" s="308"/>
      <c r="NWI57" s="308"/>
      <c r="NWJ57" s="308"/>
      <c r="NWK57" s="308"/>
      <c r="NWL57" s="308"/>
      <c r="NWM57" s="308"/>
      <c r="NWN57" s="308"/>
      <c r="NWO57" s="308"/>
      <c r="NWP57" s="308"/>
      <c r="NWQ57" s="308"/>
      <c r="NWR57" s="308"/>
      <c r="NWS57" s="308"/>
      <c r="NWT57" s="308"/>
      <c r="NWU57" s="308"/>
      <c r="NWV57" s="308"/>
      <c r="NWW57" s="308"/>
      <c r="NWX57" s="308"/>
      <c r="NWY57" s="308"/>
      <c r="NWZ57" s="308"/>
      <c r="NXA57" s="308"/>
      <c r="NXB57" s="308"/>
      <c r="NXC57" s="308"/>
      <c r="NXD57" s="308"/>
      <c r="NXE57" s="308"/>
      <c r="NXF57" s="308"/>
      <c r="NXG57" s="308"/>
      <c r="NXH57" s="308"/>
      <c r="NXI57" s="308"/>
      <c r="NXJ57" s="308"/>
      <c r="NXK57" s="308"/>
      <c r="NXL57" s="308"/>
      <c r="NXM57" s="308"/>
      <c r="NXN57" s="308"/>
      <c r="NXO57" s="308"/>
      <c r="NXP57" s="308"/>
      <c r="NXQ57" s="308"/>
      <c r="NXR57" s="308"/>
      <c r="NXS57" s="308"/>
      <c r="NXT57" s="308"/>
      <c r="NXU57" s="308"/>
      <c r="NXV57" s="308"/>
      <c r="NXW57" s="308"/>
      <c r="NXX57" s="308"/>
      <c r="NXY57" s="308"/>
      <c r="NXZ57" s="308"/>
      <c r="NYA57" s="308"/>
      <c r="NYB57" s="308"/>
      <c r="NYC57" s="308"/>
      <c r="NYD57" s="308"/>
      <c r="NYE57" s="308"/>
      <c r="NYF57" s="308"/>
      <c r="NYG57" s="308"/>
      <c r="NYH57" s="308"/>
      <c r="NYI57" s="308"/>
      <c r="NYJ57" s="308"/>
      <c r="NYK57" s="308"/>
      <c r="NYL57" s="308"/>
      <c r="NYM57" s="308"/>
      <c r="NYN57" s="308"/>
      <c r="NYO57" s="308"/>
      <c r="NYP57" s="308"/>
      <c r="NYQ57" s="308"/>
      <c r="NYR57" s="308"/>
      <c r="NYS57" s="308"/>
      <c r="NYT57" s="308"/>
      <c r="NYU57" s="308"/>
      <c r="NYV57" s="308"/>
      <c r="NYW57" s="308"/>
      <c r="NYX57" s="308"/>
      <c r="NYY57" s="308"/>
      <c r="NYZ57" s="308"/>
      <c r="NZA57" s="308"/>
      <c r="NZB57" s="308"/>
      <c r="NZC57" s="308"/>
      <c r="NZD57" s="308"/>
      <c r="NZE57" s="308"/>
      <c r="NZF57" s="308"/>
      <c r="NZG57" s="308"/>
      <c r="NZH57" s="308"/>
      <c r="NZI57" s="308"/>
      <c r="NZJ57" s="308"/>
      <c r="NZK57" s="308"/>
      <c r="NZL57" s="308"/>
      <c r="NZM57" s="308"/>
      <c r="NZN57" s="308"/>
      <c r="NZO57" s="308"/>
      <c r="NZP57" s="308"/>
      <c r="NZQ57" s="308"/>
      <c r="NZR57" s="308"/>
      <c r="NZS57" s="308"/>
      <c r="NZT57" s="308"/>
      <c r="NZU57" s="308"/>
      <c r="NZV57" s="308"/>
      <c r="NZW57" s="308"/>
      <c r="NZX57" s="308"/>
      <c r="NZY57" s="308"/>
      <c r="NZZ57" s="308"/>
      <c r="OAA57" s="308"/>
      <c r="OAB57" s="308"/>
      <c r="OAC57" s="308"/>
      <c r="OAD57" s="308"/>
      <c r="OAE57" s="308"/>
      <c r="OAF57" s="308"/>
      <c r="OAG57" s="308"/>
      <c r="OAH57" s="308"/>
      <c r="OAI57" s="308"/>
      <c r="OAJ57" s="308"/>
      <c r="OAK57" s="308"/>
      <c r="OAL57" s="308"/>
      <c r="OAM57" s="308"/>
      <c r="OAN57" s="308"/>
      <c r="OAO57" s="308"/>
      <c r="OAP57" s="308"/>
      <c r="OAQ57" s="308"/>
      <c r="OAR57" s="308"/>
      <c r="OAS57" s="308"/>
      <c r="OAT57" s="308"/>
      <c r="OAU57" s="308"/>
      <c r="OAV57" s="308"/>
      <c r="OAW57" s="308"/>
      <c r="OAX57" s="308"/>
      <c r="OAY57" s="308"/>
      <c r="OAZ57" s="308"/>
      <c r="OBA57" s="308"/>
      <c r="OBB57" s="308"/>
      <c r="OBC57" s="308"/>
      <c r="OBD57" s="308"/>
      <c r="OBE57" s="308"/>
      <c r="OBF57" s="308"/>
      <c r="OBG57" s="308"/>
      <c r="OBH57" s="308"/>
      <c r="OBI57" s="308"/>
      <c r="OBJ57" s="308"/>
      <c r="OBK57" s="308"/>
      <c r="OBL57" s="308"/>
      <c r="OBM57" s="308"/>
      <c r="OBN57" s="308"/>
      <c r="OBO57" s="308"/>
      <c r="OBP57" s="308"/>
      <c r="OBQ57" s="308"/>
      <c r="OBR57" s="308"/>
      <c r="OBS57" s="308"/>
      <c r="OBT57" s="308"/>
      <c r="OBU57" s="308"/>
      <c r="OBV57" s="308"/>
      <c r="OBW57" s="308"/>
      <c r="OBX57" s="308"/>
      <c r="OBY57" s="308"/>
      <c r="OBZ57" s="308"/>
      <c r="OCA57" s="308"/>
      <c r="OCB57" s="308"/>
      <c r="OCC57" s="308"/>
      <c r="OCD57" s="308"/>
      <c r="OCE57" s="308"/>
      <c r="OCF57" s="308"/>
      <c r="OCG57" s="308"/>
      <c r="OCH57" s="308"/>
      <c r="OCI57" s="308"/>
      <c r="OCJ57" s="308"/>
      <c r="OCK57" s="308"/>
      <c r="OCL57" s="308"/>
      <c r="OCM57" s="308"/>
      <c r="OCN57" s="308"/>
      <c r="OCO57" s="308"/>
      <c r="OCP57" s="308"/>
      <c r="OCQ57" s="308"/>
      <c r="OCR57" s="308"/>
      <c r="OCS57" s="308"/>
      <c r="OCT57" s="308"/>
      <c r="OCU57" s="308"/>
      <c r="OCV57" s="308"/>
      <c r="OCW57" s="308"/>
      <c r="OCX57" s="308"/>
      <c r="OCY57" s="308"/>
      <c r="OCZ57" s="308"/>
      <c r="ODA57" s="308"/>
      <c r="ODB57" s="308"/>
      <c r="ODC57" s="308"/>
      <c r="ODD57" s="308"/>
      <c r="ODE57" s="308"/>
      <c r="ODF57" s="308"/>
      <c r="ODG57" s="308"/>
      <c r="ODH57" s="308"/>
      <c r="ODI57" s="308"/>
      <c r="ODJ57" s="308"/>
      <c r="ODK57" s="308"/>
      <c r="ODL57" s="308"/>
      <c r="ODM57" s="308"/>
      <c r="ODN57" s="308"/>
      <c r="ODO57" s="308"/>
      <c r="ODP57" s="308"/>
      <c r="ODQ57" s="308"/>
      <c r="ODR57" s="308"/>
      <c r="ODS57" s="308"/>
      <c r="ODT57" s="308"/>
      <c r="ODU57" s="308"/>
      <c r="ODV57" s="308"/>
      <c r="ODW57" s="308"/>
      <c r="ODX57" s="308"/>
      <c r="ODY57" s="308"/>
      <c r="ODZ57" s="308"/>
      <c r="OEA57" s="308"/>
      <c r="OEB57" s="308"/>
      <c r="OEC57" s="308"/>
      <c r="OED57" s="308"/>
      <c r="OEE57" s="308"/>
      <c r="OEF57" s="308"/>
      <c r="OEG57" s="308"/>
      <c r="OEH57" s="308"/>
      <c r="OEI57" s="308"/>
      <c r="OEJ57" s="308"/>
      <c r="OEK57" s="308"/>
      <c r="OEL57" s="308"/>
      <c r="OEM57" s="308"/>
      <c r="OEN57" s="308"/>
      <c r="OEO57" s="308"/>
      <c r="OEP57" s="308"/>
      <c r="OEQ57" s="308"/>
      <c r="OER57" s="308"/>
      <c r="OES57" s="308"/>
      <c r="OET57" s="308"/>
      <c r="OEU57" s="308"/>
      <c r="OEV57" s="308"/>
      <c r="OEW57" s="308"/>
      <c r="OEX57" s="308"/>
      <c r="OEY57" s="308"/>
      <c r="OEZ57" s="308"/>
      <c r="OFA57" s="308"/>
      <c r="OFB57" s="308"/>
      <c r="OFC57" s="308"/>
      <c r="OFD57" s="308"/>
      <c r="OFE57" s="308"/>
      <c r="OFF57" s="308"/>
      <c r="OFG57" s="308"/>
      <c r="OFH57" s="308"/>
      <c r="OFI57" s="308"/>
      <c r="OFJ57" s="308"/>
      <c r="OFK57" s="308"/>
      <c r="OFL57" s="308"/>
      <c r="OFM57" s="308"/>
      <c r="OFN57" s="308"/>
      <c r="OFO57" s="308"/>
      <c r="OFP57" s="308"/>
      <c r="OFQ57" s="308"/>
      <c r="OFR57" s="308"/>
      <c r="OFS57" s="308"/>
      <c r="OFT57" s="308"/>
      <c r="OFU57" s="308"/>
      <c r="OFV57" s="308"/>
      <c r="OFW57" s="308"/>
      <c r="OFX57" s="308"/>
      <c r="OFY57" s="308"/>
      <c r="OFZ57" s="308"/>
      <c r="OGA57" s="308"/>
      <c r="OGB57" s="308"/>
      <c r="OGC57" s="308"/>
      <c r="OGD57" s="308"/>
      <c r="OGE57" s="308"/>
      <c r="OGF57" s="308"/>
      <c r="OGG57" s="308"/>
      <c r="OGH57" s="308"/>
      <c r="OGI57" s="308"/>
      <c r="OGJ57" s="308"/>
      <c r="OGK57" s="308"/>
      <c r="OGL57" s="308"/>
      <c r="OGM57" s="308"/>
      <c r="OGN57" s="308"/>
      <c r="OGO57" s="308"/>
      <c r="OGP57" s="308"/>
      <c r="OGQ57" s="308"/>
      <c r="OGR57" s="308"/>
      <c r="OGS57" s="308"/>
      <c r="OGT57" s="308"/>
      <c r="OGU57" s="308"/>
      <c r="OGV57" s="308"/>
      <c r="OGW57" s="308"/>
      <c r="OGX57" s="308"/>
      <c r="OGY57" s="308"/>
      <c r="OGZ57" s="308"/>
      <c r="OHA57" s="308"/>
      <c r="OHB57" s="308"/>
      <c r="OHC57" s="308"/>
      <c r="OHD57" s="308"/>
      <c r="OHE57" s="308"/>
      <c r="OHF57" s="308"/>
      <c r="OHG57" s="308"/>
      <c r="OHH57" s="308"/>
      <c r="OHI57" s="308"/>
      <c r="OHJ57" s="308"/>
      <c r="OHK57" s="308"/>
      <c r="OHL57" s="308"/>
      <c r="OHM57" s="308"/>
      <c r="OHN57" s="308"/>
      <c r="OHO57" s="308"/>
      <c r="OHP57" s="308"/>
      <c r="OHQ57" s="308"/>
      <c r="OHR57" s="308"/>
      <c r="OHS57" s="308"/>
      <c r="OHT57" s="308"/>
      <c r="OHU57" s="308"/>
      <c r="OHV57" s="308"/>
      <c r="OHW57" s="308"/>
      <c r="OHX57" s="308"/>
      <c r="OHY57" s="308"/>
      <c r="OHZ57" s="308"/>
      <c r="OIA57" s="308"/>
      <c r="OIB57" s="308"/>
      <c r="OIC57" s="308"/>
      <c r="OID57" s="308"/>
      <c r="OIE57" s="308"/>
      <c r="OIF57" s="308"/>
      <c r="OIG57" s="308"/>
      <c r="OIH57" s="308"/>
      <c r="OII57" s="308"/>
      <c r="OIJ57" s="308"/>
      <c r="OIK57" s="308"/>
      <c r="OIL57" s="308"/>
      <c r="OIM57" s="308"/>
      <c r="OIN57" s="308"/>
      <c r="OIO57" s="308"/>
      <c r="OIP57" s="308"/>
      <c r="OIQ57" s="308"/>
      <c r="OIR57" s="308"/>
      <c r="OIS57" s="308"/>
      <c r="OIT57" s="308"/>
      <c r="OIU57" s="308"/>
      <c r="OIV57" s="308"/>
      <c r="OIW57" s="308"/>
      <c r="OIX57" s="308"/>
      <c r="OIY57" s="308"/>
      <c r="OIZ57" s="308"/>
      <c r="OJA57" s="308"/>
      <c r="OJB57" s="308"/>
      <c r="OJC57" s="308"/>
      <c r="OJD57" s="308"/>
      <c r="OJE57" s="308"/>
      <c r="OJF57" s="308"/>
      <c r="OJG57" s="308"/>
      <c r="OJH57" s="308"/>
      <c r="OJI57" s="308"/>
      <c r="OJJ57" s="308"/>
      <c r="OJK57" s="308"/>
      <c r="OJL57" s="308"/>
      <c r="OJM57" s="308"/>
      <c r="OJN57" s="308"/>
      <c r="OJO57" s="308"/>
      <c r="OJP57" s="308"/>
      <c r="OJQ57" s="308"/>
      <c r="OJR57" s="308"/>
      <c r="OJS57" s="308"/>
      <c r="OJT57" s="308"/>
      <c r="OJU57" s="308"/>
      <c r="OJV57" s="308"/>
      <c r="OJW57" s="308"/>
      <c r="OJX57" s="308"/>
      <c r="OJY57" s="308"/>
      <c r="OJZ57" s="308"/>
      <c r="OKA57" s="308"/>
      <c r="OKB57" s="308"/>
      <c r="OKC57" s="308"/>
      <c r="OKD57" s="308"/>
      <c r="OKE57" s="308"/>
      <c r="OKF57" s="308"/>
      <c r="OKG57" s="308"/>
      <c r="OKH57" s="308"/>
      <c r="OKI57" s="308"/>
      <c r="OKJ57" s="308"/>
      <c r="OKK57" s="308"/>
      <c r="OKL57" s="308"/>
      <c r="OKM57" s="308"/>
      <c r="OKN57" s="308"/>
      <c r="OKO57" s="308"/>
      <c r="OKP57" s="308"/>
      <c r="OKQ57" s="308"/>
      <c r="OKR57" s="308"/>
      <c r="OKS57" s="308"/>
      <c r="OKT57" s="308"/>
      <c r="OKU57" s="308"/>
      <c r="OKV57" s="308"/>
      <c r="OKW57" s="308"/>
      <c r="OKX57" s="308"/>
      <c r="OKY57" s="308"/>
      <c r="OKZ57" s="308"/>
      <c r="OLA57" s="308"/>
      <c r="OLB57" s="308"/>
      <c r="OLC57" s="308"/>
      <c r="OLD57" s="308"/>
      <c r="OLE57" s="308"/>
      <c r="OLF57" s="308"/>
      <c r="OLG57" s="308"/>
      <c r="OLH57" s="308"/>
      <c r="OLI57" s="308"/>
      <c r="OLJ57" s="308"/>
      <c r="OLK57" s="308"/>
      <c r="OLL57" s="308"/>
      <c r="OLM57" s="308"/>
      <c r="OLN57" s="308"/>
      <c r="OLO57" s="308"/>
      <c r="OLP57" s="308"/>
      <c r="OLQ57" s="308"/>
      <c r="OLR57" s="308"/>
      <c r="OLS57" s="308"/>
      <c r="OLT57" s="308"/>
      <c r="OLU57" s="308"/>
      <c r="OLV57" s="308"/>
      <c r="OLW57" s="308"/>
      <c r="OLX57" s="308"/>
      <c r="OLY57" s="308"/>
      <c r="OLZ57" s="308"/>
      <c r="OMA57" s="308"/>
      <c r="OMB57" s="308"/>
      <c r="OMC57" s="308"/>
      <c r="OMD57" s="308"/>
      <c r="OME57" s="308"/>
      <c r="OMF57" s="308"/>
      <c r="OMG57" s="308"/>
      <c r="OMH57" s="308"/>
      <c r="OMI57" s="308"/>
      <c r="OMJ57" s="308"/>
      <c r="OMK57" s="308"/>
      <c r="OML57" s="308"/>
      <c r="OMM57" s="308"/>
      <c r="OMN57" s="308"/>
      <c r="OMO57" s="308"/>
      <c r="OMP57" s="308"/>
      <c r="OMQ57" s="308"/>
      <c r="OMR57" s="308"/>
      <c r="OMS57" s="308"/>
      <c r="OMT57" s="308"/>
      <c r="OMU57" s="308"/>
      <c r="OMV57" s="308"/>
      <c r="OMW57" s="308"/>
      <c r="OMX57" s="308"/>
      <c r="OMY57" s="308"/>
      <c r="OMZ57" s="308"/>
      <c r="ONA57" s="308"/>
      <c r="ONB57" s="308"/>
      <c r="ONC57" s="308"/>
      <c r="OND57" s="308"/>
      <c r="ONE57" s="308"/>
      <c r="ONF57" s="308"/>
      <c r="ONG57" s="308"/>
      <c r="ONH57" s="308"/>
      <c r="ONI57" s="308"/>
      <c r="ONJ57" s="308"/>
      <c r="ONK57" s="308"/>
      <c r="ONL57" s="308"/>
      <c r="ONM57" s="308"/>
      <c r="ONN57" s="308"/>
      <c r="ONO57" s="308"/>
      <c r="ONP57" s="308"/>
      <c r="ONQ57" s="308"/>
      <c r="ONR57" s="308"/>
      <c r="ONS57" s="308"/>
      <c r="ONT57" s="308"/>
      <c r="ONU57" s="308"/>
      <c r="ONV57" s="308"/>
      <c r="ONW57" s="308"/>
      <c r="ONX57" s="308"/>
      <c r="ONY57" s="308"/>
      <c r="ONZ57" s="308"/>
      <c r="OOA57" s="308"/>
      <c r="OOB57" s="308"/>
      <c r="OOC57" s="308"/>
      <c r="OOD57" s="308"/>
      <c r="OOE57" s="308"/>
      <c r="OOF57" s="308"/>
      <c r="OOG57" s="308"/>
      <c r="OOH57" s="308"/>
      <c r="OOI57" s="308"/>
      <c r="OOJ57" s="308"/>
      <c r="OOK57" s="308"/>
      <c r="OOL57" s="308"/>
      <c r="OOM57" s="308"/>
      <c r="OON57" s="308"/>
      <c r="OOO57" s="308"/>
      <c r="OOP57" s="308"/>
      <c r="OOQ57" s="308"/>
      <c r="OOR57" s="308"/>
      <c r="OOS57" s="308"/>
      <c r="OOT57" s="308"/>
      <c r="OOU57" s="308"/>
      <c r="OOV57" s="308"/>
      <c r="OOW57" s="308"/>
      <c r="OOX57" s="308"/>
      <c r="OOY57" s="308"/>
      <c r="OOZ57" s="308"/>
      <c r="OPA57" s="308"/>
      <c r="OPB57" s="308"/>
      <c r="OPC57" s="308"/>
      <c r="OPD57" s="308"/>
      <c r="OPE57" s="308"/>
      <c r="OPF57" s="308"/>
      <c r="OPG57" s="308"/>
      <c r="OPH57" s="308"/>
      <c r="OPI57" s="308"/>
      <c r="OPJ57" s="308"/>
      <c r="OPK57" s="308"/>
      <c r="OPL57" s="308"/>
      <c r="OPM57" s="308"/>
      <c r="OPN57" s="308"/>
      <c r="OPO57" s="308"/>
      <c r="OPP57" s="308"/>
      <c r="OPQ57" s="308"/>
      <c r="OPR57" s="308"/>
      <c r="OPS57" s="308"/>
      <c r="OPT57" s="308"/>
      <c r="OPU57" s="308"/>
      <c r="OPV57" s="308"/>
      <c r="OPW57" s="308"/>
      <c r="OPX57" s="308"/>
      <c r="OPY57" s="308"/>
      <c r="OPZ57" s="308"/>
      <c r="OQA57" s="308"/>
      <c r="OQB57" s="308"/>
      <c r="OQC57" s="308"/>
      <c r="OQD57" s="308"/>
      <c r="OQE57" s="308"/>
      <c r="OQF57" s="308"/>
      <c r="OQG57" s="308"/>
      <c r="OQH57" s="308"/>
      <c r="OQI57" s="308"/>
      <c r="OQJ57" s="308"/>
      <c r="OQK57" s="308"/>
      <c r="OQL57" s="308"/>
      <c r="OQM57" s="308"/>
      <c r="OQN57" s="308"/>
      <c r="OQO57" s="308"/>
      <c r="OQP57" s="308"/>
      <c r="OQQ57" s="308"/>
      <c r="OQR57" s="308"/>
      <c r="OQS57" s="308"/>
      <c r="OQT57" s="308"/>
      <c r="OQU57" s="308"/>
      <c r="OQV57" s="308"/>
      <c r="OQW57" s="308"/>
      <c r="OQX57" s="308"/>
      <c r="OQY57" s="308"/>
      <c r="OQZ57" s="308"/>
      <c r="ORA57" s="308"/>
      <c r="ORB57" s="308"/>
      <c r="ORC57" s="308"/>
      <c r="ORD57" s="308"/>
      <c r="ORE57" s="308"/>
      <c r="ORF57" s="308"/>
      <c r="ORG57" s="308"/>
      <c r="ORH57" s="308"/>
      <c r="ORI57" s="308"/>
      <c r="ORJ57" s="308"/>
      <c r="ORK57" s="308"/>
      <c r="ORL57" s="308"/>
      <c r="ORM57" s="308"/>
      <c r="ORN57" s="308"/>
      <c r="ORO57" s="308"/>
      <c r="ORP57" s="308"/>
      <c r="ORQ57" s="308"/>
      <c r="ORR57" s="308"/>
      <c r="ORS57" s="308"/>
      <c r="ORT57" s="308"/>
      <c r="ORU57" s="308"/>
      <c r="ORV57" s="308"/>
      <c r="ORW57" s="308"/>
      <c r="ORX57" s="308"/>
      <c r="ORY57" s="308"/>
      <c r="ORZ57" s="308"/>
      <c r="OSA57" s="308"/>
      <c r="OSB57" s="308"/>
      <c r="OSC57" s="308"/>
      <c r="OSD57" s="308"/>
      <c r="OSE57" s="308"/>
      <c r="OSF57" s="308"/>
      <c r="OSG57" s="308"/>
      <c r="OSH57" s="308"/>
      <c r="OSI57" s="308"/>
      <c r="OSJ57" s="308"/>
      <c r="OSK57" s="308"/>
      <c r="OSL57" s="308"/>
      <c r="OSM57" s="308"/>
      <c r="OSN57" s="308"/>
      <c r="OSO57" s="308"/>
      <c r="OSP57" s="308"/>
      <c r="OSQ57" s="308"/>
      <c r="OSR57" s="308"/>
      <c r="OSS57" s="308"/>
      <c r="OST57" s="308"/>
      <c r="OSU57" s="308"/>
      <c r="OSV57" s="308"/>
      <c r="OSW57" s="308"/>
      <c r="OSX57" s="308"/>
      <c r="OSY57" s="308"/>
      <c r="OSZ57" s="308"/>
      <c r="OTA57" s="308"/>
      <c r="OTB57" s="308"/>
      <c r="OTC57" s="308"/>
      <c r="OTD57" s="308"/>
      <c r="OTE57" s="308"/>
      <c r="OTF57" s="308"/>
      <c r="OTG57" s="308"/>
      <c r="OTH57" s="308"/>
      <c r="OTI57" s="308"/>
      <c r="OTJ57" s="308"/>
      <c r="OTK57" s="308"/>
      <c r="OTL57" s="308"/>
      <c r="OTM57" s="308"/>
      <c r="OTN57" s="308"/>
      <c r="OTO57" s="308"/>
      <c r="OTP57" s="308"/>
      <c r="OTQ57" s="308"/>
      <c r="OTR57" s="308"/>
      <c r="OTS57" s="308"/>
      <c r="OTT57" s="308"/>
      <c r="OTU57" s="308"/>
      <c r="OTV57" s="308"/>
      <c r="OTW57" s="308"/>
      <c r="OTX57" s="308"/>
      <c r="OTY57" s="308"/>
      <c r="OTZ57" s="308"/>
      <c r="OUA57" s="308"/>
      <c r="OUB57" s="308"/>
      <c r="OUC57" s="308"/>
      <c r="OUD57" s="308"/>
      <c r="OUE57" s="308"/>
      <c r="OUF57" s="308"/>
      <c r="OUG57" s="308"/>
      <c r="OUH57" s="308"/>
      <c r="OUI57" s="308"/>
      <c r="OUJ57" s="308"/>
      <c r="OUK57" s="308"/>
      <c r="OUL57" s="308"/>
      <c r="OUM57" s="308"/>
      <c r="OUN57" s="308"/>
      <c r="OUO57" s="308"/>
      <c r="OUP57" s="308"/>
      <c r="OUQ57" s="308"/>
      <c r="OUR57" s="308"/>
      <c r="OUS57" s="308"/>
      <c r="OUT57" s="308"/>
      <c r="OUU57" s="308"/>
      <c r="OUV57" s="308"/>
      <c r="OUW57" s="308"/>
      <c r="OUX57" s="308"/>
      <c r="OUY57" s="308"/>
      <c r="OUZ57" s="308"/>
      <c r="OVA57" s="308"/>
      <c r="OVB57" s="308"/>
      <c r="OVC57" s="308"/>
      <c r="OVD57" s="308"/>
      <c r="OVE57" s="308"/>
      <c r="OVF57" s="308"/>
      <c r="OVG57" s="308"/>
      <c r="OVH57" s="308"/>
      <c r="OVI57" s="308"/>
      <c r="OVJ57" s="308"/>
      <c r="OVK57" s="308"/>
      <c r="OVL57" s="308"/>
      <c r="OVM57" s="308"/>
      <c r="OVN57" s="308"/>
      <c r="OVO57" s="308"/>
      <c r="OVP57" s="308"/>
      <c r="OVQ57" s="308"/>
      <c r="OVR57" s="308"/>
      <c r="OVS57" s="308"/>
      <c r="OVT57" s="308"/>
      <c r="OVU57" s="308"/>
      <c r="OVV57" s="308"/>
      <c r="OVW57" s="308"/>
      <c r="OVX57" s="308"/>
      <c r="OVY57" s="308"/>
      <c r="OVZ57" s="308"/>
      <c r="OWA57" s="308"/>
      <c r="OWB57" s="308"/>
      <c r="OWC57" s="308"/>
      <c r="OWD57" s="308"/>
      <c r="OWE57" s="308"/>
      <c r="OWF57" s="308"/>
      <c r="OWG57" s="308"/>
      <c r="OWH57" s="308"/>
      <c r="OWI57" s="308"/>
      <c r="OWJ57" s="308"/>
      <c r="OWK57" s="308"/>
      <c r="OWL57" s="308"/>
      <c r="OWM57" s="308"/>
      <c r="OWN57" s="308"/>
      <c r="OWO57" s="308"/>
      <c r="OWP57" s="308"/>
      <c r="OWQ57" s="308"/>
      <c r="OWR57" s="308"/>
      <c r="OWS57" s="308"/>
      <c r="OWT57" s="308"/>
      <c r="OWU57" s="308"/>
      <c r="OWV57" s="308"/>
      <c r="OWW57" s="308"/>
      <c r="OWX57" s="308"/>
      <c r="OWY57" s="308"/>
      <c r="OWZ57" s="308"/>
      <c r="OXA57" s="308"/>
      <c r="OXB57" s="308"/>
      <c r="OXC57" s="308"/>
      <c r="OXD57" s="308"/>
      <c r="OXE57" s="308"/>
      <c r="OXF57" s="308"/>
      <c r="OXG57" s="308"/>
      <c r="OXH57" s="308"/>
      <c r="OXI57" s="308"/>
      <c r="OXJ57" s="308"/>
      <c r="OXK57" s="308"/>
      <c r="OXL57" s="308"/>
      <c r="OXM57" s="308"/>
      <c r="OXN57" s="308"/>
      <c r="OXO57" s="308"/>
      <c r="OXP57" s="308"/>
      <c r="OXQ57" s="308"/>
      <c r="OXR57" s="308"/>
      <c r="OXS57" s="308"/>
      <c r="OXT57" s="308"/>
      <c r="OXU57" s="308"/>
      <c r="OXV57" s="308"/>
      <c r="OXW57" s="308"/>
      <c r="OXX57" s="308"/>
      <c r="OXY57" s="308"/>
      <c r="OXZ57" s="308"/>
      <c r="OYA57" s="308"/>
      <c r="OYB57" s="308"/>
      <c r="OYC57" s="308"/>
      <c r="OYD57" s="308"/>
      <c r="OYE57" s="308"/>
      <c r="OYF57" s="308"/>
      <c r="OYG57" s="308"/>
      <c r="OYH57" s="308"/>
      <c r="OYI57" s="308"/>
      <c r="OYJ57" s="308"/>
      <c r="OYK57" s="308"/>
      <c r="OYL57" s="308"/>
      <c r="OYM57" s="308"/>
      <c r="OYN57" s="308"/>
      <c r="OYO57" s="308"/>
      <c r="OYP57" s="308"/>
      <c r="OYQ57" s="308"/>
      <c r="OYR57" s="308"/>
      <c r="OYS57" s="308"/>
      <c r="OYT57" s="308"/>
      <c r="OYU57" s="308"/>
      <c r="OYV57" s="308"/>
      <c r="OYW57" s="308"/>
      <c r="OYX57" s="308"/>
      <c r="OYY57" s="308"/>
      <c r="OYZ57" s="308"/>
      <c r="OZA57" s="308"/>
      <c r="OZB57" s="308"/>
      <c r="OZC57" s="308"/>
      <c r="OZD57" s="308"/>
      <c r="OZE57" s="308"/>
      <c r="OZF57" s="308"/>
      <c r="OZG57" s="308"/>
      <c r="OZH57" s="308"/>
      <c r="OZI57" s="308"/>
      <c r="OZJ57" s="308"/>
      <c r="OZK57" s="308"/>
      <c r="OZL57" s="308"/>
      <c r="OZM57" s="308"/>
      <c r="OZN57" s="308"/>
      <c r="OZO57" s="308"/>
      <c r="OZP57" s="308"/>
      <c r="OZQ57" s="308"/>
      <c r="OZR57" s="308"/>
      <c r="OZS57" s="308"/>
      <c r="OZT57" s="308"/>
      <c r="OZU57" s="308"/>
      <c r="OZV57" s="308"/>
      <c r="OZW57" s="308"/>
      <c r="OZX57" s="308"/>
      <c r="OZY57" s="308"/>
      <c r="OZZ57" s="308"/>
      <c r="PAA57" s="308"/>
      <c r="PAB57" s="308"/>
      <c r="PAC57" s="308"/>
      <c r="PAD57" s="308"/>
      <c r="PAE57" s="308"/>
      <c r="PAF57" s="308"/>
      <c r="PAG57" s="308"/>
      <c r="PAH57" s="308"/>
      <c r="PAI57" s="308"/>
      <c r="PAJ57" s="308"/>
      <c r="PAK57" s="308"/>
      <c r="PAL57" s="308"/>
      <c r="PAM57" s="308"/>
      <c r="PAN57" s="308"/>
      <c r="PAO57" s="308"/>
      <c r="PAP57" s="308"/>
      <c r="PAQ57" s="308"/>
      <c r="PAR57" s="308"/>
      <c r="PAS57" s="308"/>
      <c r="PAT57" s="308"/>
      <c r="PAU57" s="308"/>
      <c r="PAV57" s="308"/>
      <c r="PAW57" s="308"/>
      <c r="PAX57" s="308"/>
      <c r="PAY57" s="308"/>
      <c r="PAZ57" s="308"/>
      <c r="PBA57" s="308"/>
      <c r="PBB57" s="308"/>
      <c r="PBC57" s="308"/>
      <c r="PBD57" s="308"/>
      <c r="PBE57" s="308"/>
      <c r="PBF57" s="308"/>
      <c r="PBG57" s="308"/>
      <c r="PBH57" s="308"/>
      <c r="PBI57" s="308"/>
      <c r="PBJ57" s="308"/>
      <c r="PBK57" s="308"/>
      <c r="PBL57" s="308"/>
      <c r="PBM57" s="308"/>
      <c r="PBN57" s="308"/>
      <c r="PBO57" s="308"/>
      <c r="PBP57" s="308"/>
      <c r="PBQ57" s="308"/>
      <c r="PBR57" s="308"/>
      <c r="PBS57" s="308"/>
      <c r="PBT57" s="308"/>
      <c r="PBU57" s="308"/>
      <c r="PBV57" s="308"/>
      <c r="PBW57" s="308"/>
      <c r="PBX57" s="308"/>
      <c r="PBY57" s="308"/>
      <c r="PBZ57" s="308"/>
      <c r="PCA57" s="308"/>
      <c r="PCB57" s="308"/>
      <c r="PCC57" s="308"/>
      <c r="PCD57" s="308"/>
      <c r="PCE57" s="308"/>
      <c r="PCF57" s="308"/>
      <c r="PCG57" s="308"/>
      <c r="PCH57" s="308"/>
      <c r="PCI57" s="308"/>
      <c r="PCJ57" s="308"/>
      <c r="PCK57" s="308"/>
      <c r="PCL57" s="308"/>
      <c r="PCM57" s="308"/>
      <c r="PCN57" s="308"/>
      <c r="PCO57" s="308"/>
      <c r="PCP57" s="308"/>
      <c r="PCQ57" s="308"/>
      <c r="PCR57" s="308"/>
      <c r="PCS57" s="308"/>
      <c r="PCT57" s="308"/>
      <c r="PCU57" s="308"/>
      <c r="PCV57" s="308"/>
      <c r="PCW57" s="308"/>
      <c r="PCX57" s="308"/>
      <c r="PCY57" s="308"/>
      <c r="PCZ57" s="308"/>
      <c r="PDA57" s="308"/>
      <c r="PDB57" s="308"/>
      <c r="PDC57" s="308"/>
      <c r="PDD57" s="308"/>
      <c r="PDE57" s="308"/>
      <c r="PDF57" s="308"/>
      <c r="PDG57" s="308"/>
      <c r="PDH57" s="308"/>
      <c r="PDI57" s="308"/>
      <c r="PDJ57" s="308"/>
      <c r="PDK57" s="308"/>
      <c r="PDL57" s="308"/>
      <c r="PDM57" s="308"/>
      <c r="PDN57" s="308"/>
      <c r="PDO57" s="308"/>
      <c r="PDP57" s="308"/>
      <c r="PDQ57" s="308"/>
      <c r="PDR57" s="308"/>
      <c r="PDS57" s="308"/>
      <c r="PDT57" s="308"/>
      <c r="PDU57" s="308"/>
      <c r="PDV57" s="308"/>
      <c r="PDW57" s="308"/>
      <c r="PDX57" s="308"/>
      <c r="PDY57" s="308"/>
      <c r="PDZ57" s="308"/>
      <c r="PEA57" s="308"/>
      <c r="PEB57" s="308"/>
      <c r="PEC57" s="308"/>
      <c r="PED57" s="308"/>
      <c r="PEE57" s="308"/>
      <c r="PEF57" s="308"/>
      <c r="PEG57" s="308"/>
      <c r="PEH57" s="308"/>
      <c r="PEI57" s="308"/>
      <c r="PEJ57" s="308"/>
      <c r="PEK57" s="308"/>
      <c r="PEL57" s="308"/>
      <c r="PEM57" s="308"/>
      <c r="PEN57" s="308"/>
      <c r="PEO57" s="308"/>
      <c r="PEP57" s="308"/>
      <c r="PEQ57" s="308"/>
      <c r="PER57" s="308"/>
      <c r="PES57" s="308"/>
      <c r="PET57" s="308"/>
      <c r="PEU57" s="308"/>
      <c r="PEV57" s="308"/>
      <c r="PEW57" s="308"/>
      <c r="PEX57" s="308"/>
      <c r="PEY57" s="308"/>
      <c r="PEZ57" s="308"/>
      <c r="PFA57" s="308"/>
      <c r="PFB57" s="308"/>
      <c r="PFC57" s="308"/>
      <c r="PFD57" s="308"/>
      <c r="PFE57" s="308"/>
      <c r="PFF57" s="308"/>
      <c r="PFG57" s="308"/>
      <c r="PFH57" s="308"/>
      <c r="PFI57" s="308"/>
      <c r="PFJ57" s="308"/>
      <c r="PFK57" s="308"/>
      <c r="PFL57" s="308"/>
      <c r="PFM57" s="308"/>
      <c r="PFN57" s="308"/>
      <c r="PFO57" s="308"/>
      <c r="PFP57" s="308"/>
      <c r="PFQ57" s="308"/>
      <c r="PFR57" s="308"/>
      <c r="PFS57" s="308"/>
      <c r="PFT57" s="308"/>
      <c r="PFU57" s="308"/>
      <c r="PFV57" s="308"/>
      <c r="PFW57" s="308"/>
      <c r="PFX57" s="308"/>
      <c r="PFY57" s="308"/>
      <c r="PFZ57" s="308"/>
      <c r="PGA57" s="308"/>
      <c r="PGB57" s="308"/>
      <c r="PGC57" s="308"/>
      <c r="PGD57" s="308"/>
      <c r="PGE57" s="308"/>
      <c r="PGF57" s="308"/>
      <c r="PGG57" s="308"/>
      <c r="PGH57" s="308"/>
      <c r="PGI57" s="308"/>
      <c r="PGJ57" s="308"/>
      <c r="PGK57" s="308"/>
      <c r="PGL57" s="308"/>
      <c r="PGM57" s="308"/>
      <c r="PGN57" s="308"/>
      <c r="PGO57" s="308"/>
      <c r="PGP57" s="308"/>
      <c r="PGQ57" s="308"/>
      <c r="PGR57" s="308"/>
      <c r="PGS57" s="308"/>
      <c r="PGT57" s="308"/>
      <c r="PGU57" s="308"/>
      <c r="PGV57" s="308"/>
      <c r="PGW57" s="308"/>
      <c r="PGX57" s="308"/>
      <c r="PGY57" s="308"/>
      <c r="PGZ57" s="308"/>
      <c r="PHA57" s="308"/>
      <c r="PHB57" s="308"/>
      <c r="PHC57" s="308"/>
      <c r="PHD57" s="308"/>
      <c r="PHE57" s="308"/>
      <c r="PHF57" s="308"/>
      <c r="PHG57" s="308"/>
      <c r="PHH57" s="308"/>
      <c r="PHI57" s="308"/>
      <c r="PHJ57" s="308"/>
      <c r="PHK57" s="308"/>
      <c r="PHL57" s="308"/>
      <c r="PHM57" s="308"/>
      <c r="PHN57" s="308"/>
      <c r="PHO57" s="308"/>
      <c r="PHP57" s="308"/>
      <c r="PHQ57" s="308"/>
      <c r="PHR57" s="308"/>
      <c r="PHS57" s="308"/>
      <c r="PHT57" s="308"/>
      <c r="PHU57" s="308"/>
      <c r="PHV57" s="308"/>
      <c r="PHW57" s="308"/>
      <c r="PHX57" s="308"/>
      <c r="PHY57" s="308"/>
      <c r="PHZ57" s="308"/>
      <c r="PIA57" s="308"/>
      <c r="PIB57" s="308"/>
      <c r="PIC57" s="308"/>
      <c r="PID57" s="308"/>
      <c r="PIE57" s="308"/>
      <c r="PIF57" s="308"/>
      <c r="PIG57" s="308"/>
      <c r="PIH57" s="308"/>
      <c r="PII57" s="308"/>
      <c r="PIJ57" s="308"/>
      <c r="PIK57" s="308"/>
      <c r="PIL57" s="308"/>
      <c r="PIM57" s="308"/>
      <c r="PIN57" s="308"/>
      <c r="PIO57" s="308"/>
      <c r="PIP57" s="308"/>
      <c r="PIQ57" s="308"/>
      <c r="PIR57" s="308"/>
      <c r="PIS57" s="308"/>
      <c r="PIT57" s="308"/>
      <c r="PIU57" s="308"/>
      <c r="PIV57" s="308"/>
      <c r="PIW57" s="308"/>
      <c r="PIX57" s="308"/>
      <c r="PIY57" s="308"/>
      <c r="PIZ57" s="308"/>
      <c r="PJA57" s="308"/>
      <c r="PJB57" s="308"/>
      <c r="PJC57" s="308"/>
      <c r="PJD57" s="308"/>
      <c r="PJE57" s="308"/>
      <c r="PJF57" s="308"/>
      <c r="PJG57" s="308"/>
      <c r="PJH57" s="308"/>
      <c r="PJI57" s="308"/>
      <c r="PJJ57" s="308"/>
      <c r="PJK57" s="308"/>
      <c r="PJL57" s="308"/>
      <c r="PJM57" s="308"/>
      <c r="PJN57" s="308"/>
      <c r="PJO57" s="308"/>
      <c r="PJP57" s="308"/>
      <c r="PJQ57" s="308"/>
      <c r="PJR57" s="308"/>
      <c r="PJS57" s="308"/>
      <c r="PJT57" s="308"/>
      <c r="PJU57" s="308"/>
      <c r="PJV57" s="308"/>
      <c r="PJW57" s="308"/>
      <c r="PJX57" s="308"/>
      <c r="PJY57" s="308"/>
      <c r="PJZ57" s="308"/>
      <c r="PKA57" s="308"/>
      <c r="PKB57" s="308"/>
      <c r="PKC57" s="308"/>
      <c r="PKD57" s="308"/>
      <c r="PKE57" s="308"/>
      <c r="PKF57" s="308"/>
      <c r="PKG57" s="308"/>
      <c r="PKH57" s="308"/>
      <c r="PKI57" s="308"/>
      <c r="PKJ57" s="308"/>
      <c r="PKK57" s="308"/>
      <c r="PKL57" s="308"/>
      <c r="PKM57" s="308"/>
      <c r="PKN57" s="308"/>
      <c r="PKO57" s="308"/>
      <c r="PKP57" s="308"/>
      <c r="PKQ57" s="308"/>
      <c r="PKR57" s="308"/>
      <c r="PKS57" s="308"/>
      <c r="PKT57" s="308"/>
      <c r="PKU57" s="308"/>
      <c r="PKV57" s="308"/>
      <c r="PKW57" s="308"/>
      <c r="PKX57" s="308"/>
      <c r="PKY57" s="308"/>
      <c r="PKZ57" s="308"/>
      <c r="PLA57" s="308"/>
      <c r="PLB57" s="308"/>
      <c r="PLC57" s="308"/>
      <c r="PLD57" s="308"/>
      <c r="PLE57" s="308"/>
      <c r="PLF57" s="308"/>
      <c r="PLG57" s="308"/>
      <c r="PLH57" s="308"/>
      <c r="PLI57" s="308"/>
      <c r="PLJ57" s="308"/>
      <c r="PLK57" s="308"/>
      <c r="PLL57" s="308"/>
      <c r="PLM57" s="308"/>
      <c r="PLN57" s="308"/>
      <c r="PLO57" s="308"/>
      <c r="PLP57" s="308"/>
      <c r="PLQ57" s="308"/>
      <c r="PLR57" s="308"/>
      <c r="PLS57" s="308"/>
      <c r="PLT57" s="308"/>
      <c r="PLU57" s="308"/>
      <c r="PLV57" s="308"/>
      <c r="PLW57" s="308"/>
      <c r="PLX57" s="308"/>
      <c r="PLY57" s="308"/>
      <c r="PLZ57" s="308"/>
      <c r="PMA57" s="308"/>
      <c r="PMB57" s="308"/>
      <c r="PMC57" s="308"/>
      <c r="PMD57" s="308"/>
      <c r="PME57" s="308"/>
      <c r="PMF57" s="308"/>
      <c r="PMG57" s="308"/>
      <c r="PMH57" s="308"/>
      <c r="PMI57" s="308"/>
      <c r="PMJ57" s="308"/>
      <c r="PMK57" s="308"/>
      <c r="PML57" s="308"/>
      <c r="PMM57" s="308"/>
      <c r="PMN57" s="308"/>
      <c r="PMO57" s="308"/>
      <c r="PMP57" s="308"/>
      <c r="PMQ57" s="308"/>
      <c r="PMR57" s="308"/>
      <c r="PMS57" s="308"/>
      <c r="PMT57" s="308"/>
      <c r="PMU57" s="308"/>
      <c r="PMV57" s="308"/>
      <c r="PMW57" s="308"/>
      <c r="PMX57" s="308"/>
      <c r="PMY57" s="308"/>
      <c r="PMZ57" s="308"/>
      <c r="PNA57" s="308"/>
      <c r="PNB57" s="308"/>
      <c r="PNC57" s="308"/>
      <c r="PND57" s="308"/>
      <c r="PNE57" s="308"/>
      <c r="PNF57" s="308"/>
      <c r="PNG57" s="308"/>
      <c r="PNH57" s="308"/>
      <c r="PNI57" s="308"/>
      <c r="PNJ57" s="308"/>
      <c r="PNK57" s="308"/>
      <c r="PNL57" s="308"/>
      <c r="PNM57" s="308"/>
      <c r="PNN57" s="308"/>
      <c r="PNO57" s="308"/>
      <c r="PNP57" s="308"/>
      <c r="PNQ57" s="308"/>
      <c r="PNR57" s="308"/>
      <c r="PNS57" s="308"/>
      <c r="PNT57" s="308"/>
      <c r="PNU57" s="308"/>
      <c r="PNV57" s="308"/>
      <c r="PNW57" s="308"/>
      <c r="PNX57" s="308"/>
      <c r="PNY57" s="308"/>
      <c r="PNZ57" s="308"/>
      <c r="POA57" s="308"/>
      <c r="POB57" s="308"/>
      <c r="POC57" s="308"/>
      <c r="POD57" s="308"/>
      <c r="POE57" s="308"/>
      <c r="POF57" s="308"/>
      <c r="POG57" s="308"/>
      <c r="POH57" s="308"/>
      <c r="POI57" s="308"/>
      <c r="POJ57" s="308"/>
      <c r="POK57" s="308"/>
      <c r="POL57" s="308"/>
      <c r="POM57" s="308"/>
      <c r="PON57" s="308"/>
      <c r="POO57" s="308"/>
      <c r="POP57" s="308"/>
      <c r="POQ57" s="308"/>
      <c r="POR57" s="308"/>
      <c r="POS57" s="308"/>
      <c r="POT57" s="308"/>
      <c r="POU57" s="308"/>
      <c r="POV57" s="308"/>
      <c r="POW57" s="308"/>
      <c r="POX57" s="308"/>
      <c r="POY57" s="308"/>
      <c r="POZ57" s="308"/>
      <c r="PPA57" s="308"/>
      <c r="PPB57" s="308"/>
      <c r="PPC57" s="308"/>
      <c r="PPD57" s="308"/>
      <c r="PPE57" s="308"/>
      <c r="PPF57" s="308"/>
      <c r="PPG57" s="308"/>
      <c r="PPH57" s="308"/>
      <c r="PPI57" s="308"/>
      <c r="PPJ57" s="308"/>
      <c r="PPK57" s="308"/>
      <c r="PPL57" s="308"/>
      <c r="PPM57" s="308"/>
      <c r="PPN57" s="308"/>
      <c r="PPO57" s="308"/>
      <c r="PPP57" s="308"/>
      <c r="PPQ57" s="308"/>
      <c r="PPR57" s="308"/>
      <c r="PPS57" s="308"/>
      <c r="PPT57" s="308"/>
      <c r="PPU57" s="308"/>
      <c r="PPV57" s="308"/>
      <c r="PPW57" s="308"/>
      <c r="PPX57" s="308"/>
      <c r="PPY57" s="308"/>
      <c r="PPZ57" s="308"/>
      <c r="PQA57" s="308"/>
      <c r="PQB57" s="308"/>
      <c r="PQC57" s="308"/>
      <c r="PQD57" s="308"/>
      <c r="PQE57" s="308"/>
      <c r="PQF57" s="308"/>
      <c r="PQG57" s="308"/>
      <c r="PQH57" s="308"/>
      <c r="PQI57" s="308"/>
      <c r="PQJ57" s="308"/>
      <c r="PQK57" s="308"/>
      <c r="PQL57" s="308"/>
      <c r="PQM57" s="308"/>
      <c r="PQN57" s="308"/>
      <c r="PQO57" s="308"/>
      <c r="PQP57" s="308"/>
      <c r="PQQ57" s="308"/>
      <c r="PQR57" s="308"/>
      <c r="PQS57" s="308"/>
      <c r="PQT57" s="308"/>
      <c r="PQU57" s="308"/>
      <c r="PQV57" s="308"/>
      <c r="PQW57" s="308"/>
      <c r="PQX57" s="308"/>
      <c r="PQY57" s="308"/>
      <c r="PQZ57" s="308"/>
      <c r="PRA57" s="308"/>
      <c r="PRB57" s="308"/>
      <c r="PRC57" s="308"/>
      <c r="PRD57" s="308"/>
      <c r="PRE57" s="308"/>
      <c r="PRF57" s="308"/>
      <c r="PRG57" s="308"/>
      <c r="PRH57" s="308"/>
      <c r="PRI57" s="308"/>
      <c r="PRJ57" s="308"/>
      <c r="PRK57" s="308"/>
      <c r="PRL57" s="308"/>
      <c r="PRM57" s="308"/>
      <c r="PRN57" s="308"/>
      <c r="PRO57" s="308"/>
      <c r="PRP57" s="308"/>
      <c r="PRQ57" s="308"/>
      <c r="PRR57" s="308"/>
      <c r="PRS57" s="308"/>
      <c r="PRT57" s="308"/>
      <c r="PRU57" s="308"/>
      <c r="PRV57" s="308"/>
      <c r="PRW57" s="308"/>
      <c r="PRX57" s="308"/>
      <c r="PRY57" s="308"/>
      <c r="PRZ57" s="308"/>
      <c r="PSA57" s="308"/>
      <c r="PSB57" s="308"/>
      <c r="PSC57" s="308"/>
      <c r="PSD57" s="308"/>
      <c r="PSE57" s="308"/>
      <c r="PSF57" s="308"/>
      <c r="PSG57" s="308"/>
      <c r="PSH57" s="308"/>
      <c r="PSI57" s="308"/>
      <c r="PSJ57" s="308"/>
      <c r="PSK57" s="308"/>
      <c r="PSL57" s="308"/>
      <c r="PSM57" s="308"/>
      <c r="PSN57" s="308"/>
      <c r="PSO57" s="308"/>
      <c r="PSP57" s="308"/>
      <c r="PSQ57" s="308"/>
      <c r="PSR57" s="308"/>
      <c r="PSS57" s="308"/>
      <c r="PST57" s="308"/>
      <c r="PSU57" s="308"/>
      <c r="PSV57" s="308"/>
      <c r="PSW57" s="308"/>
      <c r="PSX57" s="308"/>
      <c r="PSY57" s="308"/>
      <c r="PSZ57" s="308"/>
      <c r="PTA57" s="308"/>
      <c r="PTB57" s="308"/>
      <c r="PTC57" s="308"/>
      <c r="PTD57" s="308"/>
      <c r="PTE57" s="308"/>
      <c r="PTF57" s="308"/>
      <c r="PTG57" s="308"/>
      <c r="PTH57" s="308"/>
      <c r="PTI57" s="308"/>
      <c r="PTJ57" s="308"/>
      <c r="PTK57" s="308"/>
      <c r="PTL57" s="308"/>
      <c r="PTM57" s="308"/>
      <c r="PTN57" s="308"/>
      <c r="PTO57" s="308"/>
      <c r="PTP57" s="308"/>
      <c r="PTQ57" s="308"/>
      <c r="PTR57" s="308"/>
      <c r="PTS57" s="308"/>
      <c r="PTT57" s="308"/>
      <c r="PTU57" s="308"/>
      <c r="PTV57" s="308"/>
      <c r="PTW57" s="308"/>
      <c r="PTX57" s="308"/>
      <c r="PTY57" s="308"/>
      <c r="PTZ57" s="308"/>
      <c r="PUA57" s="308"/>
      <c r="PUB57" s="308"/>
      <c r="PUC57" s="308"/>
      <c r="PUD57" s="308"/>
      <c r="PUE57" s="308"/>
      <c r="PUF57" s="308"/>
      <c r="PUG57" s="308"/>
      <c r="PUH57" s="308"/>
      <c r="PUI57" s="308"/>
      <c r="PUJ57" s="308"/>
      <c r="PUK57" s="308"/>
      <c r="PUL57" s="308"/>
      <c r="PUM57" s="308"/>
      <c r="PUN57" s="308"/>
      <c r="PUO57" s="308"/>
      <c r="PUP57" s="308"/>
      <c r="PUQ57" s="308"/>
      <c r="PUR57" s="308"/>
      <c r="PUS57" s="308"/>
      <c r="PUT57" s="308"/>
      <c r="PUU57" s="308"/>
      <c r="PUV57" s="308"/>
      <c r="PUW57" s="308"/>
      <c r="PUX57" s="308"/>
      <c r="PUY57" s="308"/>
      <c r="PUZ57" s="308"/>
      <c r="PVA57" s="308"/>
      <c r="PVB57" s="308"/>
      <c r="PVC57" s="308"/>
      <c r="PVD57" s="308"/>
      <c r="PVE57" s="308"/>
      <c r="PVF57" s="308"/>
      <c r="PVG57" s="308"/>
      <c r="PVH57" s="308"/>
      <c r="PVI57" s="308"/>
      <c r="PVJ57" s="308"/>
      <c r="PVK57" s="308"/>
      <c r="PVL57" s="308"/>
      <c r="PVM57" s="308"/>
      <c r="PVN57" s="308"/>
      <c r="PVO57" s="308"/>
      <c r="PVP57" s="308"/>
      <c r="PVQ57" s="308"/>
      <c r="PVR57" s="308"/>
      <c r="PVS57" s="308"/>
      <c r="PVT57" s="308"/>
      <c r="PVU57" s="308"/>
      <c r="PVV57" s="308"/>
      <c r="PVW57" s="308"/>
      <c r="PVX57" s="308"/>
      <c r="PVY57" s="308"/>
      <c r="PVZ57" s="308"/>
      <c r="PWA57" s="308"/>
      <c r="PWB57" s="308"/>
      <c r="PWC57" s="308"/>
      <c r="PWD57" s="308"/>
      <c r="PWE57" s="308"/>
      <c r="PWF57" s="308"/>
      <c r="PWG57" s="308"/>
      <c r="PWH57" s="308"/>
      <c r="PWI57" s="308"/>
      <c r="PWJ57" s="308"/>
      <c r="PWK57" s="308"/>
      <c r="PWL57" s="308"/>
      <c r="PWM57" s="308"/>
      <c r="PWN57" s="308"/>
      <c r="PWO57" s="308"/>
      <c r="PWP57" s="308"/>
      <c r="PWQ57" s="308"/>
      <c r="PWR57" s="308"/>
      <c r="PWS57" s="308"/>
      <c r="PWT57" s="308"/>
      <c r="PWU57" s="308"/>
      <c r="PWV57" s="308"/>
      <c r="PWW57" s="308"/>
      <c r="PWX57" s="308"/>
      <c r="PWY57" s="308"/>
      <c r="PWZ57" s="308"/>
      <c r="PXA57" s="308"/>
      <c r="PXB57" s="308"/>
      <c r="PXC57" s="308"/>
      <c r="PXD57" s="308"/>
      <c r="PXE57" s="308"/>
      <c r="PXF57" s="308"/>
      <c r="PXG57" s="308"/>
      <c r="PXH57" s="308"/>
      <c r="PXI57" s="308"/>
      <c r="PXJ57" s="308"/>
      <c r="PXK57" s="308"/>
      <c r="PXL57" s="308"/>
      <c r="PXM57" s="308"/>
      <c r="PXN57" s="308"/>
      <c r="PXO57" s="308"/>
      <c r="PXP57" s="308"/>
      <c r="PXQ57" s="308"/>
      <c r="PXR57" s="308"/>
      <c r="PXS57" s="308"/>
      <c r="PXT57" s="308"/>
      <c r="PXU57" s="308"/>
      <c r="PXV57" s="308"/>
      <c r="PXW57" s="308"/>
      <c r="PXX57" s="308"/>
      <c r="PXY57" s="308"/>
      <c r="PXZ57" s="308"/>
      <c r="PYA57" s="308"/>
      <c r="PYB57" s="308"/>
      <c r="PYC57" s="308"/>
      <c r="PYD57" s="308"/>
      <c r="PYE57" s="308"/>
      <c r="PYF57" s="308"/>
      <c r="PYG57" s="308"/>
      <c r="PYH57" s="308"/>
      <c r="PYI57" s="308"/>
      <c r="PYJ57" s="308"/>
      <c r="PYK57" s="308"/>
      <c r="PYL57" s="308"/>
      <c r="PYM57" s="308"/>
      <c r="PYN57" s="308"/>
      <c r="PYO57" s="308"/>
      <c r="PYP57" s="308"/>
      <c r="PYQ57" s="308"/>
      <c r="PYR57" s="308"/>
      <c r="PYS57" s="308"/>
      <c r="PYT57" s="308"/>
      <c r="PYU57" s="308"/>
      <c r="PYV57" s="308"/>
      <c r="PYW57" s="308"/>
      <c r="PYX57" s="308"/>
      <c r="PYY57" s="308"/>
      <c r="PYZ57" s="308"/>
      <c r="PZA57" s="308"/>
      <c r="PZB57" s="308"/>
      <c r="PZC57" s="308"/>
      <c r="PZD57" s="308"/>
      <c r="PZE57" s="308"/>
      <c r="PZF57" s="308"/>
      <c r="PZG57" s="308"/>
      <c r="PZH57" s="308"/>
      <c r="PZI57" s="308"/>
      <c r="PZJ57" s="308"/>
      <c r="PZK57" s="308"/>
      <c r="PZL57" s="308"/>
      <c r="PZM57" s="308"/>
      <c r="PZN57" s="308"/>
      <c r="PZO57" s="308"/>
      <c r="PZP57" s="308"/>
      <c r="PZQ57" s="308"/>
      <c r="PZR57" s="308"/>
      <c r="PZS57" s="308"/>
      <c r="PZT57" s="308"/>
      <c r="PZU57" s="308"/>
      <c r="PZV57" s="308"/>
      <c r="PZW57" s="308"/>
      <c r="PZX57" s="308"/>
      <c r="PZY57" s="308"/>
      <c r="PZZ57" s="308"/>
      <c r="QAA57" s="308"/>
      <c r="QAB57" s="308"/>
      <c r="QAC57" s="308"/>
      <c r="QAD57" s="308"/>
      <c r="QAE57" s="308"/>
      <c r="QAF57" s="308"/>
      <c r="QAG57" s="308"/>
      <c r="QAH57" s="308"/>
      <c r="QAI57" s="308"/>
      <c r="QAJ57" s="308"/>
      <c r="QAK57" s="308"/>
      <c r="QAL57" s="308"/>
      <c r="QAM57" s="308"/>
      <c r="QAN57" s="308"/>
      <c r="QAO57" s="308"/>
      <c r="QAP57" s="308"/>
      <c r="QAQ57" s="308"/>
      <c r="QAR57" s="308"/>
      <c r="QAS57" s="308"/>
      <c r="QAT57" s="308"/>
      <c r="QAU57" s="308"/>
      <c r="QAV57" s="308"/>
      <c r="QAW57" s="308"/>
      <c r="QAX57" s="308"/>
      <c r="QAY57" s="308"/>
      <c r="QAZ57" s="308"/>
      <c r="QBA57" s="308"/>
      <c r="QBB57" s="308"/>
      <c r="QBC57" s="308"/>
      <c r="QBD57" s="308"/>
      <c r="QBE57" s="308"/>
      <c r="QBF57" s="308"/>
      <c r="QBG57" s="308"/>
      <c r="QBH57" s="308"/>
      <c r="QBI57" s="308"/>
      <c r="QBJ57" s="308"/>
      <c r="QBK57" s="308"/>
      <c r="QBL57" s="308"/>
      <c r="QBM57" s="308"/>
      <c r="QBN57" s="308"/>
      <c r="QBO57" s="308"/>
      <c r="QBP57" s="308"/>
      <c r="QBQ57" s="308"/>
      <c r="QBR57" s="308"/>
      <c r="QBS57" s="308"/>
      <c r="QBT57" s="308"/>
      <c r="QBU57" s="308"/>
      <c r="QBV57" s="308"/>
      <c r="QBW57" s="308"/>
      <c r="QBX57" s="308"/>
      <c r="QBY57" s="308"/>
      <c r="QBZ57" s="308"/>
      <c r="QCA57" s="308"/>
      <c r="QCB57" s="308"/>
      <c r="QCC57" s="308"/>
      <c r="QCD57" s="308"/>
      <c r="QCE57" s="308"/>
      <c r="QCF57" s="308"/>
      <c r="QCG57" s="308"/>
      <c r="QCH57" s="308"/>
      <c r="QCI57" s="308"/>
      <c r="QCJ57" s="308"/>
      <c r="QCK57" s="308"/>
      <c r="QCL57" s="308"/>
      <c r="QCM57" s="308"/>
      <c r="QCN57" s="308"/>
      <c r="QCO57" s="308"/>
      <c r="QCP57" s="308"/>
      <c r="QCQ57" s="308"/>
      <c r="QCR57" s="308"/>
      <c r="QCS57" s="308"/>
      <c r="QCT57" s="308"/>
      <c r="QCU57" s="308"/>
      <c r="QCV57" s="308"/>
      <c r="QCW57" s="308"/>
      <c r="QCX57" s="308"/>
      <c r="QCY57" s="308"/>
      <c r="QCZ57" s="308"/>
      <c r="QDA57" s="308"/>
      <c r="QDB57" s="308"/>
      <c r="QDC57" s="308"/>
      <c r="QDD57" s="308"/>
      <c r="QDE57" s="308"/>
      <c r="QDF57" s="308"/>
      <c r="QDG57" s="308"/>
      <c r="QDH57" s="308"/>
      <c r="QDI57" s="308"/>
      <c r="QDJ57" s="308"/>
      <c r="QDK57" s="308"/>
      <c r="QDL57" s="308"/>
      <c r="QDM57" s="308"/>
      <c r="QDN57" s="308"/>
      <c r="QDO57" s="308"/>
      <c r="QDP57" s="308"/>
      <c r="QDQ57" s="308"/>
      <c r="QDR57" s="308"/>
      <c r="QDS57" s="308"/>
      <c r="QDT57" s="308"/>
      <c r="QDU57" s="308"/>
      <c r="QDV57" s="308"/>
      <c r="QDW57" s="308"/>
      <c r="QDX57" s="308"/>
      <c r="QDY57" s="308"/>
      <c r="QDZ57" s="308"/>
      <c r="QEA57" s="308"/>
      <c r="QEB57" s="308"/>
      <c r="QEC57" s="308"/>
      <c r="QED57" s="308"/>
      <c r="QEE57" s="308"/>
      <c r="QEF57" s="308"/>
      <c r="QEG57" s="308"/>
      <c r="QEH57" s="308"/>
      <c r="QEI57" s="308"/>
      <c r="QEJ57" s="308"/>
      <c r="QEK57" s="308"/>
      <c r="QEL57" s="308"/>
      <c r="QEM57" s="308"/>
      <c r="QEN57" s="308"/>
      <c r="QEO57" s="308"/>
      <c r="QEP57" s="308"/>
      <c r="QEQ57" s="308"/>
      <c r="QER57" s="308"/>
      <c r="QES57" s="308"/>
      <c r="QET57" s="308"/>
      <c r="QEU57" s="308"/>
      <c r="QEV57" s="308"/>
      <c r="QEW57" s="308"/>
      <c r="QEX57" s="308"/>
      <c r="QEY57" s="308"/>
      <c r="QEZ57" s="308"/>
      <c r="QFA57" s="308"/>
      <c r="QFB57" s="308"/>
      <c r="QFC57" s="308"/>
      <c r="QFD57" s="308"/>
      <c r="QFE57" s="308"/>
      <c r="QFF57" s="308"/>
      <c r="QFG57" s="308"/>
      <c r="QFH57" s="308"/>
      <c r="QFI57" s="308"/>
      <c r="QFJ57" s="308"/>
      <c r="QFK57" s="308"/>
      <c r="QFL57" s="308"/>
      <c r="QFM57" s="308"/>
      <c r="QFN57" s="308"/>
      <c r="QFO57" s="308"/>
      <c r="QFP57" s="308"/>
      <c r="QFQ57" s="308"/>
      <c r="QFR57" s="308"/>
      <c r="QFS57" s="308"/>
      <c r="QFT57" s="308"/>
      <c r="QFU57" s="308"/>
      <c r="QFV57" s="308"/>
      <c r="QFW57" s="308"/>
      <c r="QFX57" s="308"/>
      <c r="QFY57" s="308"/>
      <c r="QFZ57" s="308"/>
      <c r="QGA57" s="308"/>
      <c r="QGB57" s="308"/>
      <c r="QGC57" s="308"/>
      <c r="QGD57" s="308"/>
      <c r="QGE57" s="308"/>
      <c r="QGF57" s="308"/>
      <c r="QGG57" s="308"/>
      <c r="QGH57" s="308"/>
      <c r="QGI57" s="308"/>
      <c r="QGJ57" s="308"/>
      <c r="QGK57" s="308"/>
      <c r="QGL57" s="308"/>
      <c r="QGM57" s="308"/>
      <c r="QGN57" s="308"/>
      <c r="QGO57" s="308"/>
      <c r="QGP57" s="308"/>
      <c r="QGQ57" s="308"/>
      <c r="QGR57" s="308"/>
      <c r="QGS57" s="308"/>
      <c r="QGT57" s="308"/>
      <c r="QGU57" s="308"/>
      <c r="QGV57" s="308"/>
      <c r="QGW57" s="308"/>
      <c r="QGX57" s="308"/>
      <c r="QGY57" s="308"/>
      <c r="QGZ57" s="308"/>
      <c r="QHA57" s="308"/>
      <c r="QHB57" s="308"/>
      <c r="QHC57" s="308"/>
      <c r="QHD57" s="308"/>
      <c r="QHE57" s="308"/>
      <c r="QHF57" s="308"/>
      <c r="QHG57" s="308"/>
      <c r="QHH57" s="308"/>
      <c r="QHI57" s="308"/>
      <c r="QHJ57" s="308"/>
      <c r="QHK57" s="308"/>
      <c r="QHL57" s="308"/>
      <c r="QHM57" s="308"/>
      <c r="QHN57" s="308"/>
      <c r="QHO57" s="308"/>
      <c r="QHP57" s="308"/>
      <c r="QHQ57" s="308"/>
      <c r="QHR57" s="308"/>
      <c r="QHS57" s="308"/>
      <c r="QHT57" s="308"/>
      <c r="QHU57" s="308"/>
      <c r="QHV57" s="308"/>
      <c r="QHW57" s="308"/>
      <c r="QHX57" s="308"/>
      <c r="QHY57" s="308"/>
      <c r="QHZ57" s="308"/>
      <c r="QIA57" s="308"/>
      <c r="QIB57" s="308"/>
      <c r="QIC57" s="308"/>
      <c r="QID57" s="308"/>
      <c r="QIE57" s="308"/>
      <c r="QIF57" s="308"/>
      <c r="QIG57" s="308"/>
      <c r="QIH57" s="308"/>
      <c r="QII57" s="308"/>
      <c r="QIJ57" s="308"/>
      <c r="QIK57" s="308"/>
      <c r="QIL57" s="308"/>
      <c r="QIM57" s="308"/>
      <c r="QIN57" s="308"/>
      <c r="QIO57" s="308"/>
      <c r="QIP57" s="308"/>
      <c r="QIQ57" s="308"/>
      <c r="QIR57" s="308"/>
      <c r="QIS57" s="308"/>
      <c r="QIT57" s="308"/>
      <c r="QIU57" s="308"/>
      <c r="QIV57" s="308"/>
      <c r="QIW57" s="308"/>
      <c r="QIX57" s="308"/>
      <c r="QIY57" s="308"/>
      <c r="QIZ57" s="308"/>
      <c r="QJA57" s="308"/>
      <c r="QJB57" s="308"/>
      <c r="QJC57" s="308"/>
      <c r="QJD57" s="308"/>
      <c r="QJE57" s="308"/>
      <c r="QJF57" s="308"/>
      <c r="QJG57" s="308"/>
      <c r="QJH57" s="308"/>
      <c r="QJI57" s="308"/>
      <c r="QJJ57" s="308"/>
      <c r="QJK57" s="308"/>
      <c r="QJL57" s="308"/>
      <c r="QJM57" s="308"/>
      <c r="QJN57" s="308"/>
      <c r="QJO57" s="308"/>
      <c r="QJP57" s="308"/>
      <c r="QJQ57" s="308"/>
      <c r="QJR57" s="308"/>
      <c r="QJS57" s="308"/>
      <c r="QJT57" s="308"/>
      <c r="QJU57" s="308"/>
      <c r="QJV57" s="308"/>
      <c r="QJW57" s="308"/>
      <c r="QJX57" s="308"/>
      <c r="QJY57" s="308"/>
      <c r="QJZ57" s="308"/>
      <c r="QKA57" s="308"/>
      <c r="QKB57" s="308"/>
      <c r="QKC57" s="308"/>
      <c r="QKD57" s="308"/>
      <c r="QKE57" s="308"/>
      <c r="QKF57" s="308"/>
      <c r="QKG57" s="308"/>
      <c r="QKH57" s="308"/>
      <c r="QKI57" s="308"/>
      <c r="QKJ57" s="308"/>
      <c r="QKK57" s="308"/>
      <c r="QKL57" s="308"/>
      <c r="QKM57" s="308"/>
      <c r="QKN57" s="308"/>
      <c r="QKO57" s="308"/>
      <c r="QKP57" s="308"/>
      <c r="QKQ57" s="308"/>
      <c r="QKR57" s="308"/>
      <c r="QKS57" s="308"/>
      <c r="QKT57" s="308"/>
      <c r="QKU57" s="308"/>
      <c r="QKV57" s="308"/>
      <c r="QKW57" s="308"/>
      <c r="QKX57" s="308"/>
      <c r="QKY57" s="308"/>
      <c r="QKZ57" s="308"/>
      <c r="QLA57" s="308"/>
      <c r="QLB57" s="308"/>
      <c r="QLC57" s="308"/>
      <c r="QLD57" s="308"/>
      <c r="QLE57" s="308"/>
      <c r="QLF57" s="308"/>
      <c r="QLG57" s="308"/>
      <c r="QLH57" s="308"/>
      <c r="QLI57" s="308"/>
      <c r="QLJ57" s="308"/>
      <c r="QLK57" s="308"/>
      <c r="QLL57" s="308"/>
      <c r="QLM57" s="308"/>
      <c r="QLN57" s="308"/>
      <c r="QLO57" s="308"/>
      <c r="QLP57" s="308"/>
      <c r="QLQ57" s="308"/>
      <c r="QLR57" s="308"/>
      <c r="QLS57" s="308"/>
      <c r="QLT57" s="308"/>
      <c r="QLU57" s="308"/>
      <c r="QLV57" s="308"/>
      <c r="QLW57" s="308"/>
      <c r="QLX57" s="308"/>
      <c r="QLY57" s="308"/>
      <c r="QLZ57" s="308"/>
      <c r="QMA57" s="308"/>
      <c r="QMB57" s="308"/>
      <c r="QMC57" s="308"/>
      <c r="QMD57" s="308"/>
      <c r="QME57" s="308"/>
      <c r="QMF57" s="308"/>
      <c r="QMG57" s="308"/>
      <c r="QMH57" s="308"/>
      <c r="QMI57" s="308"/>
      <c r="QMJ57" s="308"/>
      <c r="QMK57" s="308"/>
      <c r="QML57" s="308"/>
      <c r="QMM57" s="308"/>
      <c r="QMN57" s="308"/>
      <c r="QMO57" s="308"/>
      <c r="QMP57" s="308"/>
      <c r="QMQ57" s="308"/>
      <c r="QMR57" s="308"/>
      <c r="QMS57" s="308"/>
      <c r="QMT57" s="308"/>
      <c r="QMU57" s="308"/>
      <c r="QMV57" s="308"/>
      <c r="QMW57" s="308"/>
      <c r="QMX57" s="308"/>
      <c r="QMY57" s="308"/>
      <c r="QMZ57" s="308"/>
      <c r="QNA57" s="308"/>
      <c r="QNB57" s="308"/>
      <c r="QNC57" s="308"/>
      <c r="QND57" s="308"/>
      <c r="QNE57" s="308"/>
      <c r="QNF57" s="308"/>
      <c r="QNG57" s="308"/>
      <c r="QNH57" s="308"/>
      <c r="QNI57" s="308"/>
      <c r="QNJ57" s="308"/>
      <c r="QNK57" s="308"/>
      <c r="QNL57" s="308"/>
      <c r="QNM57" s="308"/>
      <c r="QNN57" s="308"/>
      <c r="QNO57" s="308"/>
      <c r="QNP57" s="308"/>
      <c r="QNQ57" s="308"/>
      <c r="QNR57" s="308"/>
      <c r="QNS57" s="308"/>
      <c r="QNT57" s="308"/>
      <c r="QNU57" s="308"/>
      <c r="QNV57" s="308"/>
      <c r="QNW57" s="308"/>
      <c r="QNX57" s="308"/>
      <c r="QNY57" s="308"/>
      <c r="QNZ57" s="308"/>
      <c r="QOA57" s="308"/>
      <c r="QOB57" s="308"/>
      <c r="QOC57" s="308"/>
      <c r="QOD57" s="308"/>
      <c r="QOE57" s="308"/>
      <c r="QOF57" s="308"/>
      <c r="QOG57" s="308"/>
      <c r="QOH57" s="308"/>
      <c r="QOI57" s="308"/>
      <c r="QOJ57" s="308"/>
      <c r="QOK57" s="308"/>
      <c r="QOL57" s="308"/>
      <c r="QOM57" s="308"/>
      <c r="QON57" s="308"/>
      <c r="QOO57" s="308"/>
      <c r="QOP57" s="308"/>
      <c r="QOQ57" s="308"/>
      <c r="QOR57" s="308"/>
      <c r="QOS57" s="308"/>
      <c r="QOT57" s="308"/>
      <c r="QOU57" s="308"/>
      <c r="QOV57" s="308"/>
      <c r="QOW57" s="308"/>
      <c r="QOX57" s="308"/>
      <c r="QOY57" s="308"/>
      <c r="QOZ57" s="308"/>
      <c r="QPA57" s="308"/>
      <c r="QPB57" s="308"/>
      <c r="QPC57" s="308"/>
      <c r="QPD57" s="308"/>
      <c r="QPE57" s="308"/>
      <c r="QPF57" s="308"/>
      <c r="QPG57" s="308"/>
      <c r="QPH57" s="308"/>
      <c r="QPI57" s="308"/>
      <c r="QPJ57" s="308"/>
      <c r="QPK57" s="308"/>
      <c r="QPL57" s="308"/>
      <c r="QPM57" s="308"/>
      <c r="QPN57" s="308"/>
      <c r="QPO57" s="308"/>
      <c r="QPP57" s="308"/>
      <c r="QPQ57" s="308"/>
      <c r="QPR57" s="308"/>
      <c r="QPS57" s="308"/>
      <c r="QPT57" s="308"/>
      <c r="QPU57" s="308"/>
      <c r="QPV57" s="308"/>
      <c r="QPW57" s="308"/>
      <c r="QPX57" s="308"/>
      <c r="QPY57" s="308"/>
      <c r="QPZ57" s="308"/>
      <c r="QQA57" s="308"/>
      <c r="QQB57" s="308"/>
      <c r="QQC57" s="308"/>
      <c r="QQD57" s="308"/>
      <c r="QQE57" s="308"/>
      <c r="QQF57" s="308"/>
      <c r="QQG57" s="308"/>
      <c r="QQH57" s="308"/>
      <c r="QQI57" s="308"/>
      <c r="QQJ57" s="308"/>
      <c r="QQK57" s="308"/>
      <c r="QQL57" s="308"/>
      <c r="QQM57" s="308"/>
      <c r="QQN57" s="308"/>
      <c r="QQO57" s="308"/>
      <c r="QQP57" s="308"/>
      <c r="QQQ57" s="308"/>
      <c r="QQR57" s="308"/>
      <c r="QQS57" s="308"/>
      <c r="QQT57" s="308"/>
      <c r="QQU57" s="308"/>
      <c r="QQV57" s="308"/>
      <c r="QQW57" s="308"/>
      <c r="QQX57" s="308"/>
      <c r="QQY57" s="308"/>
      <c r="QQZ57" s="308"/>
      <c r="QRA57" s="308"/>
      <c r="QRB57" s="308"/>
      <c r="QRC57" s="308"/>
      <c r="QRD57" s="308"/>
      <c r="QRE57" s="308"/>
      <c r="QRF57" s="308"/>
      <c r="QRG57" s="308"/>
      <c r="QRH57" s="308"/>
      <c r="QRI57" s="308"/>
      <c r="QRJ57" s="308"/>
      <c r="QRK57" s="308"/>
      <c r="QRL57" s="308"/>
      <c r="QRM57" s="308"/>
      <c r="QRN57" s="308"/>
      <c r="QRO57" s="308"/>
      <c r="QRP57" s="308"/>
      <c r="QRQ57" s="308"/>
      <c r="QRR57" s="308"/>
      <c r="QRS57" s="308"/>
      <c r="QRT57" s="308"/>
      <c r="QRU57" s="308"/>
      <c r="QRV57" s="308"/>
      <c r="QRW57" s="308"/>
      <c r="QRX57" s="308"/>
      <c r="QRY57" s="308"/>
      <c r="QRZ57" s="308"/>
      <c r="QSA57" s="308"/>
      <c r="QSB57" s="308"/>
      <c r="QSC57" s="308"/>
      <c r="QSD57" s="308"/>
      <c r="QSE57" s="308"/>
      <c r="QSF57" s="308"/>
      <c r="QSG57" s="308"/>
      <c r="QSH57" s="308"/>
      <c r="QSI57" s="308"/>
      <c r="QSJ57" s="308"/>
      <c r="QSK57" s="308"/>
      <c r="QSL57" s="308"/>
      <c r="QSM57" s="308"/>
      <c r="QSN57" s="308"/>
      <c r="QSO57" s="308"/>
      <c r="QSP57" s="308"/>
      <c r="QSQ57" s="308"/>
      <c r="QSR57" s="308"/>
      <c r="QSS57" s="308"/>
      <c r="QST57" s="308"/>
      <c r="QSU57" s="308"/>
      <c r="QSV57" s="308"/>
      <c r="QSW57" s="308"/>
      <c r="QSX57" s="308"/>
      <c r="QSY57" s="308"/>
      <c r="QSZ57" s="308"/>
      <c r="QTA57" s="308"/>
      <c r="QTB57" s="308"/>
      <c r="QTC57" s="308"/>
      <c r="QTD57" s="308"/>
      <c r="QTE57" s="308"/>
      <c r="QTF57" s="308"/>
      <c r="QTG57" s="308"/>
      <c r="QTH57" s="308"/>
      <c r="QTI57" s="308"/>
      <c r="QTJ57" s="308"/>
      <c r="QTK57" s="308"/>
      <c r="QTL57" s="308"/>
      <c r="QTM57" s="308"/>
      <c r="QTN57" s="308"/>
      <c r="QTO57" s="308"/>
      <c r="QTP57" s="308"/>
      <c r="QTQ57" s="308"/>
      <c r="QTR57" s="308"/>
      <c r="QTS57" s="308"/>
      <c r="QTT57" s="308"/>
      <c r="QTU57" s="308"/>
      <c r="QTV57" s="308"/>
      <c r="QTW57" s="308"/>
      <c r="QTX57" s="308"/>
      <c r="QTY57" s="308"/>
      <c r="QTZ57" s="308"/>
      <c r="QUA57" s="308"/>
      <c r="QUB57" s="308"/>
      <c r="QUC57" s="308"/>
      <c r="QUD57" s="308"/>
      <c r="QUE57" s="308"/>
      <c r="QUF57" s="308"/>
      <c r="QUG57" s="308"/>
      <c r="QUH57" s="308"/>
      <c r="QUI57" s="308"/>
      <c r="QUJ57" s="308"/>
      <c r="QUK57" s="308"/>
      <c r="QUL57" s="308"/>
      <c r="QUM57" s="308"/>
      <c r="QUN57" s="308"/>
      <c r="QUO57" s="308"/>
      <c r="QUP57" s="308"/>
      <c r="QUQ57" s="308"/>
      <c r="QUR57" s="308"/>
      <c r="QUS57" s="308"/>
      <c r="QUT57" s="308"/>
      <c r="QUU57" s="308"/>
      <c r="QUV57" s="308"/>
      <c r="QUW57" s="308"/>
      <c r="QUX57" s="308"/>
      <c r="QUY57" s="308"/>
      <c r="QUZ57" s="308"/>
      <c r="QVA57" s="308"/>
      <c r="QVB57" s="308"/>
      <c r="QVC57" s="308"/>
      <c r="QVD57" s="308"/>
      <c r="QVE57" s="308"/>
      <c r="QVF57" s="308"/>
      <c r="QVG57" s="308"/>
      <c r="QVH57" s="308"/>
      <c r="QVI57" s="308"/>
      <c r="QVJ57" s="308"/>
      <c r="QVK57" s="308"/>
      <c r="QVL57" s="308"/>
      <c r="QVM57" s="308"/>
      <c r="QVN57" s="308"/>
      <c r="QVO57" s="308"/>
      <c r="QVP57" s="308"/>
      <c r="QVQ57" s="308"/>
      <c r="QVR57" s="308"/>
      <c r="QVS57" s="308"/>
      <c r="QVT57" s="308"/>
      <c r="QVU57" s="308"/>
      <c r="QVV57" s="308"/>
      <c r="QVW57" s="308"/>
      <c r="QVX57" s="308"/>
      <c r="QVY57" s="308"/>
      <c r="QVZ57" s="308"/>
      <c r="QWA57" s="308"/>
      <c r="QWB57" s="308"/>
      <c r="QWC57" s="308"/>
      <c r="QWD57" s="308"/>
      <c r="QWE57" s="308"/>
      <c r="QWF57" s="308"/>
      <c r="QWG57" s="308"/>
      <c r="QWH57" s="308"/>
      <c r="QWI57" s="308"/>
      <c r="QWJ57" s="308"/>
      <c r="QWK57" s="308"/>
      <c r="QWL57" s="308"/>
      <c r="QWM57" s="308"/>
      <c r="QWN57" s="308"/>
      <c r="QWO57" s="308"/>
      <c r="QWP57" s="308"/>
      <c r="QWQ57" s="308"/>
      <c r="QWR57" s="308"/>
      <c r="QWS57" s="308"/>
      <c r="QWT57" s="308"/>
      <c r="QWU57" s="308"/>
      <c r="QWV57" s="308"/>
      <c r="QWW57" s="308"/>
      <c r="QWX57" s="308"/>
      <c r="QWY57" s="308"/>
      <c r="QWZ57" s="308"/>
      <c r="QXA57" s="308"/>
      <c r="QXB57" s="308"/>
      <c r="QXC57" s="308"/>
      <c r="QXD57" s="308"/>
      <c r="QXE57" s="308"/>
      <c r="QXF57" s="308"/>
      <c r="QXG57" s="308"/>
      <c r="QXH57" s="308"/>
      <c r="QXI57" s="308"/>
      <c r="QXJ57" s="308"/>
      <c r="QXK57" s="308"/>
      <c r="QXL57" s="308"/>
      <c r="QXM57" s="308"/>
      <c r="QXN57" s="308"/>
      <c r="QXO57" s="308"/>
      <c r="QXP57" s="308"/>
      <c r="QXQ57" s="308"/>
      <c r="QXR57" s="308"/>
      <c r="QXS57" s="308"/>
      <c r="QXT57" s="308"/>
      <c r="QXU57" s="308"/>
      <c r="QXV57" s="308"/>
      <c r="QXW57" s="308"/>
      <c r="QXX57" s="308"/>
      <c r="QXY57" s="308"/>
      <c r="QXZ57" s="308"/>
      <c r="QYA57" s="308"/>
      <c r="QYB57" s="308"/>
      <c r="QYC57" s="308"/>
      <c r="QYD57" s="308"/>
      <c r="QYE57" s="308"/>
      <c r="QYF57" s="308"/>
      <c r="QYG57" s="308"/>
      <c r="QYH57" s="308"/>
      <c r="QYI57" s="308"/>
      <c r="QYJ57" s="308"/>
      <c r="QYK57" s="308"/>
      <c r="QYL57" s="308"/>
      <c r="QYM57" s="308"/>
      <c r="QYN57" s="308"/>
      <c r="QYO57" s="308"/>
      <c r="QYP57" s="308"/>
      <c r="QYQ57" s="308"/>
      <c r="QYR57" s="308"/>
      <c r="QYS57" s="308"/>
      <c r="QYT57" s="308"/>
      <c r="QYU57" s="308"/>
      <c r="QYV57" s="308"/>
      <c r="QYW57" s="308"/>
      <c r="QYX57" s="308"/>
      <c r="QYY57" s="308"/>
      <c r="QYZ57" s="308"/>
      <c r="QZA57" s="308"/>
      <c r="QZB57" s="308"/>
      <c r="QZC57" s="308"/>
      <c r="QZD57" s="308"/>
      <c r="QZE57" s="308"/>
      <c r="QZF57" s="308"/>
      <c r="QZG57" s="308"/>
      <c r="QZH57" s="308"/>
      <c r="QZI57" s="308"/>
      <c r="QZJ57" s="308"/>
      <c r="QZK57" s="308"/>
      <c r="QZL57" s="308"/>
      <c r="QZM57" s="308"/>
      <c r="QZN57" s="308"/>
      <c r="QZO57" s="308"/>
      <c r="QZP57" s="308"/>
      <c r="QZQ57" s="308"/>
      <c r="QZR57" s="308"/>
      <c r="QZS57" s="308"/>
      <c r="QZT57" s="308"/>
      <c r="QZU57" s="308"/>
      <c r="QZV57" s="308"/>
      <c r="QZW57" s="308"/>
      <c r="QZX57" s="308"/>
      <c r="QZY57" s="308"/>
      <c r="QZZ57" s="308"/>
      <c r="RAA57" s="308"/>
      <c r="RAB57" s="308"/>
      <c r="RAC57" s="308"/>
      <c r="RAD57" s="308"/>
      <c r="RAE57" s="308"/>
      <c r="RAF57" s="308"/>
      <c r="RAG57" s="308"/>
      <c r="RAH57" s="308"/>
      <c r="RAI57" s="308"/>
      <c r="RAJ57" s="308"/>
      <c r="RAK57" s="308"/>
      <c r="RAL57" s="308"/>
      <c r="RAM57" s="308"/>
      <c r="RAN57" s="308"/>
      <c r="RAO57" s="308"/>
      <c r="RAP57" s="308"/>
      <c r="RAQ57" s="308"/>
      <c r="RAR57" s="308"/>
      <c r="RAS57" s="308"/>
      <c r="RAT57" s="308"/>
      <c r="RAU57" s="308"/>
      <c r="RAV57" s="308"/>
      <c r="RAW57" s="308"/>
      <c r="RAX57" s="308"/>
      <c r="RAY57" s="308"/>
      <c r="RAZ57" s="308"/>
      <c r="RBA57" s="308"/>
      <c r="RBB57" s="308"/>
      <c r="RBC57" s="308"/>
      <c r="RBD57" s="308"/>
      <c r="RBE57" s="308"/>
      <c r="RBF57" s="308"/>
      <c r="RBG57" s="308"/>
      <c r="RBH57" s="308"/>
      <c r="RBI57" s="308"/>
      <c r="RBJ57" s="308"/>
      <c r="RBK57" s="308"/>
      <c r="RBL57" s="308"/>
      <c r="RBM57" s="308"/>
      <c r="RBN57" s="308"/>
      <c r="RBO57" s="308"/>
      <c r="RBP57" s="308"/>
      <c r="RBQ57" s="308"/>
      <c r="RBR57" s="308"/>
      <c r="RBS57" s="308"/>
      <c r="RBT57" s="308"/>
      <c r="RBU57" s="308"/>
      <c r="RBV57" s="308"/>
      <c r="RBW57" s="308"/>
      <c r="RBX57" s="308"/>
      <c r="RBY57" s="308"/>
      <c r="RBZ57" s="308"/>
      <c r="RCA57" s="308"/>
      <c r="RCB57" s="308"/>
      <c r="RCC57" s="308"/>
      <c r="RCD57" s="308"/>
      <c r="RCE57" s="308"/>
      <c r="RCF57" s="308"/>
      <c r="RCG57" s="308"/>
      <c r="RCH57" s="308"/>
      <c r="RCI57" s="308"/>
      <c r="RCJ57" s="308"/>
      <c r="RCK57" s="308"/>
      <c r="RCL57" s="308"/>
      <c r="RCM57" s="308"/>
      <c r="RCN57" s="308"/>
      <c r="RCO57" s="308"/>
      <c r="RCP57" s="308"/>
      <c r="RCQ57" s="308"/>
      <c r="RCR57" s="308"/>
      <c r="RCS57" s="308"/>
      <c r="RCT57" s="308"/>
      <c r="RCU57" s="308"/>
      <c r="RCV57" s="308"/>
      <c r="RCW57" s="308"/>
      <c r="RCX57" s="308"/>
      <c r="RCY57" s="308"/>
      <c r="RCZ57" s="308"/>
      <c r="RDA57" s="308"/>
      <c r="RDB57" s="308"/>
      <c r="RDC57" s="308"/>
      <c r="RDD57" s="308"/>
      <c r="RDE57" s="308"/>
      <c r="RDF57" s="308"/>
      <c r="RDG57" s="308"/>
      <c r="RDH57" s="308"/>
      <c r="RDI57" s="308"/>
      <c r="RDJ57" s="308"/>
      <c r="RDK57" s="308"/>
      <c r="RDL57" s="308"/>
      <c r="RDM57" s="308"/>
      <c r="RDN57" s="308"/>
      <c r="RDO57" s="308"/>
      <c r="RDP57" s="308"/>
      <c r="RDQ57" s="308"/>
      <c r="RDR57" s="308"/>
      <c r="RDS57" s="308"/>
      <c r="RDT57" s="308"/>
      <c r="RDU57" s="308"/>
      <c r="RDV57" s="308"/>
      <c r="RDW57" s="308"/>
      <c r="RDX57" s="308"/>
      <c r="RDY57" s="308"/>
      <c r="RDZ57" s="308"/>
      <c r="REA57" s="308"/>
      <c r="REB57" s="308"/>
      <c r="REC57" s="308"/>
      <c r="RED57" s="308"/>
      <c r="REE57" s="308"/>
      <c r="REF57" s="308"/>
      <c r="REG57" s="308"/>
      <c r="REH57" s="308"/>
      <c r="REI57" s="308"/>
      <c r="REJ57" s="308"/>
      <c r="REK57" s="308"/>
      <c r="REL57" s="308"/>
      <c r="REM57" s="308"/>
      <c r="REN57" s="308"/>
      <c r="REO57" s="308"/>
      <c r="REP57" s="308"/>
      <c r="REQ57" s="308"/>
      <c r="RER57" s="308"/>
      <c r="RES57" s="308"/>
      <c r="RET57" s="308"/>
      <c r="REU57" s="308"/>
      <c r="REV57" s="308"/>
      <c r="REW57" s="308"/>
      <c r="REX57" s="308"/>
      <c r="REY57" s="308"/>
      <c r="REZ57" s="308"/>
      <c r="RFA57" s="308"/>
      <c r="RFB57" s="308"/>
      <c r="RFC57" s="308"/>
      <c r="RFD57" s="308"/>
      <c r="RFE57" s="308"/>
      <c r="RFF57" s="308"/>
      <c r="RFG57" s="308"/>
      <c r="RFH57" s="308"/>
      <c r="RFI57" s="308"/>
      <c r="RFJ57" s="308"/>
      <c r="RFK57" s="308"/>
      <c r="RFL57" s="308"/>
      <c r="RFM57" s="308"/>
      <c r="RFN57" s="308"/>
      <c r="RFO57" s="308"/>
      <c r="RFP57" s="308"/>
      <c r="RFQ57" s="308"/>
      <c r="RFR57" s="308"/>
      <c r="RFS57" s="308"/>
      <c r="RFT57" s="308"/>
      <c r="RFU57" s="308"/>
      <c r="RFV57" s="308"/>
      <c r="RFW57" s="308"/>
      <c r="RFX57" s="308"/>
      <c r="RFY57" s="308"/>
      <c r="RFZ57" s="308"/>
      <c r="RGA57" s="308"/>
      <c r="RGB57" s="308"/>
      <c r="RGC57" s="308"/>
      <c r="RGD57" s="308"/>
      <c r="RGE57" s="308"/>
      <c r="RGF57" s="308"/>
      <c r="RGG57" s="308"/>
      <c r="RGH57" s="308"/>
      <c r="RGI57" s="308"/>
      <c r="RGJ57" s="308"/>
      <c r="RGK57" s="308"/>
      <c r="RGL57" s="308"/>
      <c r="RGM57" s="308"/>
      <c r="RGN57" s="308"/>
      <c r="RGO57" s="308"/>
      <c r="RGP57" s="308"/>
      <c r="RGQ57" s="308"/>
      <c r="RGR57" s="308"/>
      <c r="RGS57" s="308"/>
      <c r="RGT57" s="308"/>
      <c r="RGU57" s="308"/>
      <c r="RGV57" s="308"/>
      <c r="RGW57" s="308"/>
      <c r="RGX57" s="308"/>
      <c r="RGY57" s="308"/>
      <c r="RGZ57" s="308"/>
      <c r="RHA57" s="308"/>
      <c r="RHB57" s="308"/>
      <c r="RHC57" s="308"/>
      <c r="RHD57" s="308"/>
      <c r="RHE57" s="308"/>
      <c r="RHF57" s="308"/>
      <c r="RHG57" s="308"/>
      <c r="RHH57" s="308"/>
      <c r="RHI57" s="308"/>
      <c r="RHJ57" s="308"/>
      <c r="RHK57" s="308"/>
      <c r="RHL57" s="308"/>
      <c r="RHM57" s="308"/>
      <c r="RHN57" s="308"/>
      <c r="RHO57" s="308"/>
      <c r="RHP57" s="308"/>
      <c r="RHQ57" s="308"/>
      <c r="RHR57" s="308"/>
      <c r="RHS57" s="308"/>
      <c r="RHT57" s="308"/>
      <c r="RHU57" s="308"/>
      <c r="RHV57" s="308"/>
      <c r="RHW57" s="308"/>
      <c r="RHX57" s="308"/>
      <c r="RHY57" s="308"/>
      <c r="RHZ57" s="308"/>
      <c r="RIA57" s="308"/>
      <c r="RIB57" s="308"/>
      <c r="RIC57" s="308"/>
      <c r="RID57" s="308"/>
      <c r="RIE57" s="308"/>
      <c r="RIF57" s="308"/>
      <c r="RIG57" s="308"/>
      <c r="RIH57" s="308"/>
      <c r="RII57" s="308"/>
      <c r="RIJ57" s="308"/>
      <c r="RIK57" s="308"/>
      <c r="RIL57" s="308"/>
      <c r="RIM57" s="308"/>
      <c r="RIN57" s="308"/>
      <c r="RIO57" s="308"/>
      <c r="RIP57" s="308"/>
      <c r="RIQ57" s="308"/>
      <c r="RIR57" s="308"/>
      <c r="RIS57" s="308"/>
      <c r="RIT57" s="308"/>
      <c r="RIU57" s="308"/>
      <c r="RIV57" s="308"/>
      <c r="RIW57" s="308"/>
      <c r="RIX57" s="308"/>
      <c r="RIY57" s="308"/>
      <c r="RIZ57" s="308"/>
      <c r="RJA57" s="308"/>
      <c r="RJB57" s="308"/>
      <c r="RJC57" s="308"/>
      <c r="RJD57" s="308"/>
      <c r="RJE57" s="308"/>
      <c r="RJF57" s="308"/>
      <c r="RJG57" s="308"/>
      <c r="RJH57" s="308"/>
      <c r="RJI57" s="308"/>
      <c r="RJJ57" s="308"/>
      <c r="RJK57" s="308"/>
      <c r="RJL57" s="308"/>
      <c r="RJM57" s="308"/>
      <c r="RJN57" s="308"/>
      <c r="RJO57" s="308"/>
      <c r="RJP57" s="308"/>
      <c r="RJQ57" s="308"/>
      <c r="RJR57" s="308"/>
      <c r="RJS57" s="308"/>
      <c r="RJT57" s="308"/>
      <c r="RJU57" s="308"/>
      <c r="RJV57" s="308"/>
      <c r="RJW57" s="308"/>
      <c r="RJX57" s="308"/>
      <c r="RJY57" s="308"/>
      <c r="RJZ57" s="308"/>
      <c r="RKA57" s="308"/>
      <c r="RKB57" s="308"/>
      <c r="RKC57" s="308"/>
      <c r="RKD57" s="308"/>
      <c r="RKE57" s="308"/>
      <c r="RKF57" s="308"/>
      <c r="RKG57" s="308"/>
      <c r="RKH57" s="308"/>
      <c r="RKI57" s="308"/>
      <c r="RKJ57" s="308"/>
      <c r="RKK57" s="308"/>
      <c r="RKL57" s="308"/>
      <c r="RKM57" s="308"/>
      <c r="RKN57" s="308"/>
      <c r="RKO57" s="308"/>
      <c r="RKP57" s="308"/>
      <c r="RKQ57" s="308"/>
      <c r="RKR57" s="308"/>
      <c r="RKS57" s="308"/>
      <c r="RKT57" s="308"/>
      <c r="RKU57" s="308"/>
      <c r="RKV57" s="308"/>
      <c r="RKW57" s="308"/>
      <c r="RKX57" s="308"/>
      <c r="RKY57" s="308"/>
      <c r="RKZ57" s="308"/>
      <c r="RLA57" s="308"/>
      <c r="RLB57" s="308"/>
      <c r="RLC57" s="308"/>
      <c r="RLD57" s="308"/>
      <c r="RLE57" s="308"/>
      <c r="RLF57" s="308"/>
      <c r="RLG57" s="308"/>
      <c r="RLH57" s="308"/>
      <c r="RLI57" s="308"/>
      <c r="RLJ57" s="308"/>
      <c r="RLK57" s="308"/>
      <c r="RLL57" s="308"/>
      <c r="RLM57" s="308"/>
      <c r="RLN57" s="308"/>
      <c r="RLO57" s="308"/>
      <c r="RLP57" s="308"/>
      <c r="RLQ57" s="308"/>
      <c r="RLR57" s="308"/>
      <c r="RLS57" s="308"/>
      <c r="RLT57" s="308"/>
      <c r="RLU57" s="308"/>
      <c r="RLV57" s="308"/>
      <c r="RLW57" s="308"/>
      <c r="RLX57" s="308"/>
      <c r="RLY57" s="308"/>
      <c r="RLZ57" s="308"/>
      <c r="RMA57" s="308"/>
      <c r="RMB57" s="308"/>
      <c r="RMC57" s="308"/>
      <c r="RMD57" s="308"/>
      <c r="RME57" s="308"/>
      <c r="RMF57" s="308"/>
      <c r="RMG57" s="308"/>
      <c r="RMH57" s="308"/>
      <c r="RMI57" s="308"/>
      <c r="RMJ57" s="308"/>
      <c r="RMK57" s="308"/>
      <c r="RML57" s="308"/>
      <c r="RMM57" s="308"/>
      <c r="RMN57" s="308"/>
      <c r="RMO57" s="308"/>
      <c r="RMP57" s="308"/>
      <c r="RMQ57" s="308"/>
      <c r="RMR57" s="308"/>
      <c r="RMS57" s="308"/>
      <c r="RMT57" s="308"/>
      <c r="RMU57" s="308"/>
      <c r="RMV57" s="308"/>
      <c r="RMW57" s="308"/>
      <c r="RMX57" s="308"/>
      <c r="RMY57" s="308"/>
      <c r="RMZ57" s="308"/>
      <c r="RNA57" s="308"/>
      <c r="RNB57" s="308"/>
      <c r="RNC57" s="308"/>
      <c r="RND57" s="308"/>
      <c r="RNE57" s="308"/>
      <c r="RNF57" s="308"/>
      <c r="RNG57" s="308"/>
      <c r="RNH57" s="308"/>
      <c r="RNI57" s="308"/>
      <c r="RNJ57" s="308"/>
      <c r="RNK57" s="308"/>
      <c r="RNL57" s="308"/>
      <c r="RNM57" s="308"/>
      <c r="RNN57" s="308"/>
      <c r="RNO57" s="308"/>
      <c r="RNP57" s="308"/>
      <c r="RNQ57" s="308"/>
      <c r="RNR57" s="308"/>
      <c r="RNS57" s="308"/>
      <c r="RNT57" s="308"/>
      <c r="RNU57" s="308"/>
      <c r="RNV57" s="308"/>
      <c r="RNW57" s="308"/>
      <c r="RNX57" s="308"/>
      <c r="RNY57" s="308"/>
      <c r="RNZ57" s="308"/>
      <c r="ROA57" s="308"/>
      <c r="ROB57" s="308"/>
      <c r="ROC57" s="308"/>
      <c r="ROD57" s="308"/>
      <c r="ROE57" s="308"/>
      <c r="ROF57" s="308"/>
      <c r="ROG57" s="308"/>
      <c r="ROH57" s="308"/>
      <c r="ROI57" s="308"/>
      <c r="ROJ57" s="308"/>
      <c r="ROK57" s="308"/>
      <c r="ROL57" s="308"/>
      <c r="ROM57" s="308"/>
      <c r="RON57" s="308"/>
      <c r="ROO57" s="308"/>
      <c r="ROP57" s="308"/>
      <c r="ROQ57" s="308"/>
      <c r="ROR57" s="308"/>
      <c r="ROS57" s="308"/>
      <c r="ROT57" s="308"/>
      <c r="ROU57" s="308"/>
      <c r="ROV57" s="308"/>
      <c r="ROW57" s="308"/>
      <c r="ROX57" s="308"/>
      <c r="ROY57" s="308"/>
      <c r="ROZ57" s="308"/>
      <c r="RPA57" s="308"/>
      <c r="RPB57" s="308"/>
      <c r="RPC57" s="308"/>
      <c r="RPD57" s="308"/>
      <c r="RPE57" s="308"/>
      <c r="RPF57" s="308"/>
      <c r="RPG57" s="308"/>
      <c r="RPH57" s="308"/>
      <c r="RPI57" s="308"/>
      <c r="RPJ57" s="308"/>
      <c r="RPK57" s="308"/>
      <c r="RPL57" s="308"/>
      <c r="RPM57" s="308"/>
      <c r="RPN57" s="308"/>
      <c r="RPO57" s="308"/>
      <c r="RPP57" s="308"/>
      <c r="RPQ57" s="308"/>
      <c r="RPR57" s="308"/>
      <c r="RPS57" s="308"/>
      <c r="RPT57" s="308"/>
      <c r="RPU57" s="308"/>
      <c r="RPV57" s="308"/>
      <c r="RPW57" s="308"/>
      <c r="RPX57" s="308"/>
      <c r="RPY57" s="308"/>
      <c r="RPZ57" s="308"/>
      <c r="RQA57" s="308"/>
      <c r="RQB57" s="308"/>
      <c r="RQC57" s="308"/>
      <c r="RQD57" s="308"/>
      <c r="RQE57" s="308"/>
      <c r="RQF57" s="308"/>
      <c r="RQG57" s="308"/>
      <c r="RQH57" s="308"/>
      <c r="RQI57" s="308"/>
      <c r="RQJ57" s="308"/>
      <c r="RQK57" s="308"/>
      <c r="RQL57" s="308"/>
      <c r="RQM57" s="308"/>
      <c r="RQN57" s="308"/>
      <c r="RQO57" s="308"/>
      <c r="RQP57" s="308"/>
      <c r="RQQ57" s="308"/>
      <c r="RQR57" s="308"/>
      <c r="RQS57" s="308"/>
      <c r="RQT57" s="308"/>
      <c r="RQU57" s="308"/>
      <c r="RQV57" s="308"/>
      <c r="RQW57" s="308"/>
      <c r="RQX57" s="308"/>
      <c r="RQY57" s="308"/>
      <c r="RQZ57" s="308"/>
      <c r="RRA57" s="308"/>
      <c r="RRB57" s="308"/>
      <c r="RRC57" s="308"/>
      <c r="RRD57" s="308"/>
      <c r="RRE57" s="308"/>
      <c r="RRF57" s="308"/>
      <c r="RRG57" s="308"/>
      <c r="RRH57" s="308"/>
      <c r="RRI57" s="308"/>
      <c r="RRJ57" s="308"/>
      <c r="RRK57" s="308"/>
      <c r="RRL57" s="308"/>
      <c r="RRM57" s="308"/>
      <c r="RRN57" s="308"/>
      <c r="RRO57" s="308"/>
      <c r="RRP57" s="308"/>
      <c r="RRQ57" s="308"/>
      <c r="RRR57" s="308"/>
      <c r="RRS57" s="308"/>
      <c r="RRT57" s="308"/>
      <c r="RRU57" s="308"/>
      <c r="RRV57" s="308"/>
      <c r="RRW57" s="308"/>
      <c r="RRX57" s="308"/>
      <c r="RRY57" s="308"/>
      <c r="RRZ57" s="308"/>
      <c r="RSA57" s="308"/>
      <c r="RSB57" s="308"/>
      <c r="RSC57" s="308"/>
      <c r="RSD57" s="308"/>
      <c r="RSE57" s="308"/>
      <c r="RSF57" s="308"/>
      <c r="RSG57" s="308"/>
      <c r="RSH57" s="308"/>
      <c r="RSI57" s="308"/>
      <c r="RSJ57" s="308"/>
      <c r="RSK57" s="308"/>
      <c r="RSL57" s="308"/>
      <c r="RSM57" s="308"/>
      <c r="RSN57" s="308"/>
      <c r="RSO57" s="308"/>
      <c r="RSP57" s="308"/>
      <c r="RSQ57" s="308"/>
      <c r="RSR57" s="308"/>
      <c r="RSS57" s="308"/>
      <c r="RST57" s="308"/>
      <c r="RSU57" s="308"/>
      <c r="RSV57" s="308"/>
      <c r="RSW57" s="308"/>
      <c r="RSX57" s="308"/>
      <c r="RSY57" s="308"/>
      <c r="RSZ57" s="308"/>
      <c r="RTA57" s="308"/>
      <c r="RTB57" s="308"/>
      <c r="RTC57" s="308"/>
      <c r="RTD57" s="308"/>
      <c r="RTE57" s="308"/>
      <c r="RTF57" s="308"/>
      <c r="RTG57" s="308"/>
      <c r="RTH57" s="308"/>
      <c r="RTI57" s="308"/>
      <c r="RTJ57" s="308"/>
      <c r="RTK57" s="308"/>
      <c r="RTL57" s="308"/>
      <c r="RTM57" s="308"/>
      <c r="RTN57" s="308"/>
      <c r="RTO57" s="308"/>
      <c r="RTP57" s="308"/>
      <c r="RTQ57" s="308"/>
      <c r="RTR57" s="308"/>
      <c r="RTS57" s="308"/>
      <c r="RTT57" s="308"/>
      <c r="RTU57" s="308"/>
      <c r="RTV57" s="308"/>
      <c r="RTW57" s="308"/>
      <c r="RTX57" s="308"/>
      <c r="RTY57" s="308"/>
      <c r="RTZ57" s="308"/>
      <c r="RUA57" s="308"/>
      <c r="RUB57" s="308"/>
      <c r="RUC57" s="308"/>
      <c r="RUD57" s="308"/>
      <c r="RUE57" s="308"/>
      <c r="RUF57" s="308"/>
      <c r="RUG57" s="308"/>
      <c r="RUH57" s="308"/>
      <c r="RUI57" s="308"/>
      <c r="RUJ57" s="308"/>
      <c r="RUK57" s="308"/>
      <c r="RUL57" s="308"/>
      <c r="RUM57" s="308"/>
      <c r="RUN57" s="308"/>
      <c r="RUO57" s="308"/>
      <c r="RUP57" s="308"/>
      <c r="RUQ57" s="308"/>
      <c r="RUR57" s="308"/>
      <c r="RUS57" s="308"/>
      <c r="RUT57" s="308"/>
      <c r="RUU57" s="308"/>
      <c r="RUV57" s="308"/>
      <c r="RUW57" s="308"/>
      <c r="RUX57" s="308"/>
      <c r="RUY57" s="308"/>
      <c r="RUZ57" s="308"/>
      <c r="RVA57" s="308"/>
      <c r="RVB57" s="308"/>
      <c r="RVC57" s="308"/>
      <c r="RVD57" s="308"/>
      <c r="RVE57" s="308"/>
      <c r="RVF57" s="308"/>
      <c r="RVG57" s="308"/>
      <c r="RVH57" s="308"/>
      <c r="RVI57" s="308"/>
      <c r="RVJ57" s="308"/>
      <c r="RVK57" s="308"/>
      <c r="RVL57" s="308"/>
      <c r="RVM57" s="308"/>
      <c r="RVN57" s="308"/>
      <c r="RVO57" s="308"/>
      <c r="RVP57" s="308"/>
      <c r="RVQ57" s="308"/>
      <c r="RVR57" s="308"/>
      <c r="RVS57" s="308"/>
      <c r="RVT57" s="308"/>
      <c r="RVU57" s="308"/>
      <c r="RVV57" s="308"/>
      <c r="RVW57" s="308"/>
      <c r="RVX57" s="308"/>
      <c r="RVY57" s="308"/>
      <c r="RVZ57" s="308"/>
      <c r="RWA57" s="308"/>
      <c r="RWB57" s="308"/>
      <c r="RWC57" s="308"/>
      <c r="RWD57" s="308"/>
      <c r="RWE57" s="308"/>
      <c r="RWF57" s="308"/>
      <c r="RWG57" s="308"/>
      <c r="RWH57" s="308"/>
      <c r="RWI57" s="308"/>
      <c r="RWJ57" s="308"/>
      <c r="RWK57" s="308"/>
      <c r="RWL57" s="308"/>
      <c r="RWM57" s="308"/>
      <c r="RWN57" s="308"/>
      <c r="RWO57" s="308"/>
      <c r="RWP57" s="308"/>
      <c r="RWQ57" s="308"/>
      <c r="RWR57" s="308"/>
      <c r="RWS57" s="308"/>
      <c r="RWT57" s="308"/>
      <c r="RWU57" s="308"/>
      <c r="RWV57" s="308"/>
      <c r="RWW57" s="308"/>
      <c r="RWX57" s="308"/>
      <c r="RWY57" s="308"/>
      <c r="RWZ57" s="308"/>
      <c r="RXA57" s="308"/>
      <c r="RXB57" s="308"/>
      <c r="RXC57" s="308"/>
      <c r="RXD57" s="308"/>
      <c r="RXE57" s="308"/>
      <c r="RXF57" s="308"/>
      <c r="RXG57" s="308"/>
      <c r="RXH57" s="308"/>
      <c r="RXI57" s="308"/>
      <c r="RXJ57" s="308"/>
      <c r="RXK57" s="308"/>
      <c r="RXL57" s="308"/>
      <c r="RXM57" s="308"/>
      <c r="RXN57" s="308"/>
      <c r="RXO57" s="308"/>
      <c r="RXP57" s="308"/>
      <c r="RXQ57" s="308"/>
      <c r="RXR57" s="308"/>
      <c r="RXS57" s="308"/>
      <c r="RXT57" s="308"/>
      <c r="RXU57" s="308"/>
      <c r="RXV57" s="308"/>
      <c r="RXW57" s="308"/>
      <c r="RXX57" s="308"/>
      <c r="RXY57" s="308"/>
      <c r="RXZ57" s="308"/>
      <c r="RYA57" s="308"/>
      <c r="RYB57" s="308"/>
      <c r="RYC57" s="308"/>
      <c r="RYD57" s="308"/>
      <c r="RYE57" s="308"/>
      <c r="RYF57" s="308"/>
      <c r="RYG57" s="308"/>
      <c r="RYH57" s="308"/>
      <c r="RYI57" s="308"/>
      <c r="RYJ57" s="308"/>
      <c r="RYK57" s="308"/>
      <c r="RYL57" s="308"/>
      <c r="RYM57" s="308"/>
      <c r="RYN57" s="308"/>
      <c r="RYO57" s="308"/>
      <c r="RYP57" s="308"/>
      <c r="RYQ57" s="308"/>
      <c r="RYR57" s="308"/>
      <c r="RYS57" s="308"/>
      <c r="RYT57" s="308"/>
      <c r="RYU57" s="308"/>
      <c r="RYV57" s="308"/>
      <c r="RYW57" s="308"/>
      <c r="RYX57" s="308"/>
      <c r="RYY57" s="308"/>
      <c r="RYZ57" s="308"/>
      <c r="RZA57" s="308"/>
      <c r="RZB57" s="308"/>
      <c r="RZC57" s="308"/>
      <c r="RZD57" s="308"/>
      <c r="RZE57" s="308"/>
      <c r="RZF57" s="308"/>
      <c r="RZG57" s="308"/>
      <c r="RZH57" s="308"/>
      <c r="RZI57" s="308"/>
      <c r="RZJ57" s="308"/>
      <c r="RZK57" s="308"/>
      <c r="RZL57" s="308"/>
      <c r="RZM57" s="308"/>
      <c r="RZN57" s="308"/>
      <c r="RZO57" s="308"/>
      <c r="RZP57" s="308"/>
      <c r="RZQ57" s="308"/>
      <c r="RZR57" s="308"/>
      <c r="RZS57" s="308"/>
      <c r="RZT57" s="308"/>
      <c r="RZU57" s="308"/>
      <c r="RZV57" s="308"/>
      <c r="RZW57" s="308"/>
      <c r="RZX57" s="308"/>
      <c r="RZY57" s="308"/>
      <c r="RZZ57" s="308"/>
      <c r="SAA57" s="308"/>
      <c r="SAB57" s="308"/>
      <c r="SAC57" s="308"/>
      <c r="SAD57" s="308"/>
      <c r="SAE57" s="308"/>
      <c r="SAF57" s="308"/>
      <c r="SAG57" s="308"/>
      <c r="SAH57" s="308"/>
      <c r="SAI57" s="308"/>
      <c r="SAJ57" s="308"/>
      <c r="SAK57" s="308"/>
      <c r="SAL57" s="308"/>
      <c r="SAM57" s="308"/>
      <c r="SAN57" s="308"/>
      <c r="SAO57" s="308"/>
      <c r="SAP57" s="308"/>
      <c r="SAQ57" s="308"/>
      <c r="SAR57" s="308"/>
      <c r="SAS57" s="308"/>
      <c r="SAT57" s="308"/>
      <c r="SAU57" s="308"/>
      <c r="SAV57" s="308"/>
      <c r="SAW57" s="308"/>
      <c r="SAX57" s="308"/>
      <c r="SAY57" s="308"/>
      <c r="SAZ57" s="308"/>
      <c r="SBA57" s="308"/>
      <c r="SBB57" s="308"/>
      <c r="SBC57" s="308"/>
      <c r="SBD57" s="308"/>
      <c r="SBE57" s="308"/>
      <c r="SBF57" s="308"/>
      <c r="SBG57" s="308"/>
      <c r="SBH57" s="308"/>
      <c r="SBI57" s="308"/>
      <c r="SBJ57" s="308"/>
      <c r="SBK57" s="308"/>
      <c r="SBL57" s="308"/>
      <c r="SBM57" s="308"/>
      <c r="SBN57" s="308"/>
      <c r="SBO57" s="308"/>
      <c r="SBP57" s="308"/>
      <c r="SBQ57" s="308"/>
      <c r="SBR57" s="308"/>
      <c r="SBS57" s="308"/>
      <c r="SBT57" s="308"/>
      <c r="SBU57" s="308"/>
      <c r="SBV57" s="308"/>
      <c r="SBW57" s="308"/>
      <c r="SBX57" s="308"/>
      <c r="SBY57" s="308"/>
      <c r="SBZ57" s="308"/>
      <c r="SCA57" s="308"/>
      <c r="SCB57" s="308"/>
      <c r="SCC57" s="308"/>
      <c r="SCD57" s="308"/>
      <c r="SCE57" s="308"/>
      <c r="SCF57" s="308"/>
      <c r="SCG57" s="308"/>
      <c r="SCH57" s="308"/>
      <c r="SCI57" s="308"/>
      <c r="SCJ57" s="308"/>
      <c r="SCK57" s="308"/>
      <c r="SCL57" s="308"/>
      <c r="SCM57" s="308"/>
      <c r="SCN57" s="308"/>
      <c r="SCO57" s="308"/>
      <c r="SCP57" s="308"/>
      <c r="SCQ57" s="308"/>
      <c r="SCR57" s="308"/>
      <c r="SCS57" s="308"/>
      <c r="SCT57" s="308"/>
      <c r="SCU57" s="308"/>
      <c r="SCV57" s="308"/>
      <c r="SCW57" s="308"/>
      <c r="SCX57" s="308"/>
      <c r="SCY57" s="308"/>
      <c r="SCZ57" s="308"/>
      <c r="SDA57" s="308"/>
      <c r="SDB57" s="308"/>
      <c r="SDC57" s="308"/>
      <c r="SDD57" s="308"/>
      <c r="SDE57" s="308"/>
      <c r="SDF57" s="308"/>
      <c r="SDG57" s="308"/>
      <c r="SDH57" s="308"/>
      <c r="SDI57" s="308"/>
      <c r="SDJ57" s="308"/>
      <c r="SDK57" s="308"/>
      <c r="SDL57" s="308"/>
      <c r="SDM57" s="308"/>
      <c r="SDN57" s="308"/>
      <c r="SDO57" s="308"/>
      <c r="SDP57" s="308"/>
      <c r="SDQ57" s="308"/>
      <c r="SDR57" s="308"/>
      <c r="SDS57" s="308"/>
      <c r="SDT57" s="308"/>
      <c r="SDU57" s="308"/>
      <c r="SDV57" s="308"/>
      <c r="SDW57" s="308"/>
      <c r="SDX57" s="308"/>
      <c r="SDY57" s="308"/>
      <c r="SDZ57" s="308"/>
      <c r="SEA57" s="308"/>
      <c r="SEB57" s="308"/>
      <c r="SEC57" s="308"/>
      <c r="SED57" s="308"/>
      <c r="SEE57" s="308"/>
      <c r="SEF57" s="308"/>
      <c r="SEG57" s="308"/>
      <c r="SEH57" s="308"/>
      <c r="SEI57" s="308"/>
      <c r="SEJ57" s="308"/>
      <c r="SEK57" s="308"/>
      <c r="SEL57" s="308"/>
      <c r="SEM57" s="308"/>
      <c r="SEN57" s="308"/>
      <c r="SEO57" s="308"/>
      <c r="SEP57" s="308"/>
      <c r="SEQ57" s="308"/>
      <c r="SER57" s="308"/>
      <c r="SES57" s="308"/>
      <c r="SET57" s="308"/>
      <c r="SEU57" s="308"/>
      <c r="SEV57" s="308"/>
      <c r="SEW57" s="308"/>
      <c r="SEX57" s="308"/>
      <c r="SEY57" s="308"/>
      <c r="SEZ57" s="308"/>
      <c r="SFA57" s="308"/>
      <c r="SFB57" s="308"/>
      <c r="SFC57" s="308"/>
      <c r="SFD57" s="308"/>
      <c r="SFE57" s="308"/>
      <c r="SFF57" s="308"/>
      <c r="SFG57" s="308"/>
      <c r="SFH57" s="308"/>
      <c r="SFI57" s="308"/>
      <c r="SFJ57" s="308"/>
      <c r="SFK57" s="308"/>
      <c r="SFL57" s="308"/>
      <c r="SFM57" s="308"/>
      <c r="SFN57" s="308"/>
      <c r="SFO57" s="308"/>
      <c r="SFP57" s="308"/>
      <c r="SFQ57" s="308"/>
      <c r="SFR57" s="308"/>
      <c r="SFS57" s="308"/>
      <c r="SFT57" s="308"/>
      <c r="SFU57" s="308"/>
      <c r="SFV57" s="308"/>
      <c r="SFW57" s="308"/>
      <c r="SFX57" s="308"/>
      <c r="SFY57" s="308"/>
      <c r="SFZ57" s="308"/>
      <c r="SGA57" s="308"/>
      <c r="SGB57" s="308"/>
      <c r="SGC57" s="308"/>
      <c r="SGD57" s="308"/>
      <c r="SGE57" s="308"/>
      <c r="SGF57" s="308"/>
      <c r="SGG57" s="308"/>
      <c r="SGH57" s="308"/>
      <c r="SGI57" s="308"/>
      <c r="SGJ57" s="308"/>
      <c r="SGK57" s="308"/>
      <c r="SGL57" s="308"/>
      <c r="SGM57" s="308"/>
      <c r="SGN57" s="308"/>
      <c r="SGO57" s="308"/>
      <c r="SGP57" s="308"/>
      <c r="SGQ57" s="308"/>
      <c r="SGR57" s="308"/>
      <c r="SGS57" s="308"/>
      <c r="SGT57" s="308"/>
      <c r="SGU57" s="308"/>
      <c r="SGV57" s="308"/>
      <c r="SGW57" s="308"/>
      <c r="SGX57" s="308"/>
      <c r="SGY57" s="308"/>
      <c r="SGZ57" s="308"/>
      <c r="SHA57" s="308"/>
      <c r="SHB57" s="308"/>
      <c r="SHC57" s="308"/>
      <c r="SHD57" s="308"/>
      <c r="SHE57" s="308"/>
      <c r="SHF57" s="308"/>
      <c r="SHG57" s="308"/>
      <c r="SHH57" s="308"/>
      <c r="SHI57" s="308"/>
      <c r="SHJ57" s="308"/>
      <c r="SHK57" s="308"/>
      <c r="SHL57" s="308"/>
      <c r="SHM57" s="308"/>
      <c r="SHN57" s="308"/>
      <c r="SHO57" s="308"/>
      <c r="SHP57" s="308"/>
      <c r="SHQ57" s="308"/>
      <c r="SHR57" s="308"/>
      <c r="SHS57" s="308"/>
      <c r="SHT57" s="308"/>
      <c r="SHU57" s="308"/>
      <c r="SHV57" s="308"/>
      <c r="SHW57" s="308"/>
      <c r="SHX57" s="308"/>
      <c r="SHY57" s="308"/>
      <c r="SHZ57" s="308"/>
      <c r="SIA57" s="308"/>
      <c r="SIB57" s="308"/>
      <c r="SIC57" s="308"/>
      <c r="SID57" s="308"/>
      <c r="SIE57" s="308"/>
      <c r="SIF57" s="308"/>
      <c r="SIG57" s="308"/>
      <c r="SIH57" s="308"/>
      <c r="SII57" s="308"/>
      <c r="SIJ57" s="308"/>
      <c r="SIK57" s="308"/>
      <c r="SIL57" s="308"/>
      <c r="SIM57" s="308"/>
      <c r="SIN57" s="308"/>
      <c r="SIO57" s="308"/>
      <c r="SIP57" s="308"/>
      <c r="SIQ57" s="308"/>
      <c r="SIR57" s="308"/>
      <c r="SIS57" s="308"/>
      <c r="SIT57" s="308"/>
      <c r="SIU57" s="308"/>
      <c r="SIV57" s="308"/>
      <c r="SIW57" s="308"/>
      <c r="SIX57" s="308"/>
      <c r="SIY57" s="308"/>
      <c r="SIZ57" s="308"/>
      <c r="SJA57" s="308"/>
      <c r="SJB57" s="308"/>
      <c r="SJC57" s="308"/>
      <c r="SJD57" s="308"/>
      <c r="SJE57" s="308"/>
      <c r="SJF57" s="308"/>
      <c r="SJG57" s="308"/>
      <c r="SJH57" s="308"/>
      <c r="SJI57" s="308"/>
      <c r="SJJ57" s="308"/>
      <c r="SJK57" s="308"/>
      <c r="SJL57" s="308"/>
      <c r="SJM57" s="308"/>
      <c r="SJN57" s="308"/>
      <c r="SJO57" s="308"/>
      <c r="SJP57" s="308"/>
      <c r="SJQ57" s="308"/>
      <c r="SJR57" s="308"/>
      <c r="SJS57" s="308"/>
      <c r="SJT57" s="308"/>
      <c r="SJU57" s="308"/>
      <c r="SJV57" s="308"/>
      <c r="SJW57" s="308"/>
      <c r="SJX57" s="308"/>
      <c r="SJY57" s="308"/>
      <c r="SJZ57" s="308"/>
      <c r="SKA57" s="308"/>
      <c r="SKB57" s="308"/>
      <c r="SKC57" s="308"/>
      <c r="SKD57" s="308"/>
      <c r="SKE57" s="308"/>
      <c r="SKF57" s="308"/>
      <c r="SKG57" s="308"/>
      <c r="SKH57" s="308"/>
      <c r="SKI57" s="308"/>
      <c r="SKJ57" s="308"/>
      <c r="SKK57" s="308"/>
      <c r="SKL57" s="308"/>
      <c r="SKM57" s="308"/>
      <c r="SKN57" s="308"/>
      <c r="SKO57" s="308"/>
      <c r="SKP57" s="308"/>
      <c r="SKQ57" s="308"/>
      <c r="SKR57" s="308"/>
      <c r="SKS57" s="308"/>
      <c r="SKT57" s="308"/>
      <c r="SKU57" s="308"/>
      <c r="SKV57" s="308"/>
      <c r="SKW57" s="308"/>
      <c r="SKX57" s="308"/>
      <c r="SKY57" s="308"/>
      <c r="SKZ57" s="308"/>
      <c r="SLA57" s="308"/>
      <c r="SLB57" s="308"/>
      <c r="SLC57" s="308"/>
      <c r="SLD57" s="308"/>
      <c r="SLE57" s="308"/>
      <c r="SLF57" s="308"/>
      <c r="SLG57" s="308"/>
      <c r="SLH57" s="308"/>
      <c r="SLI57" s="308"/>
      <c r="SLJ57" s="308"/>
      <c r="SLK57" s="308"/>
      <c r="SLL57" s="308"/>
      <c r="SLM57" s="308"/>
      <c r="SLN57" s="308"/>
      <c r="SLO57" s="308"/>
      <c r="SLP57" s="308"/>
      <c r="SLQ57" s="308"/>
      <c r="SLR57" s="308"/>
      <c r="SLS57" s="308"/>
      <c r="SLT57" s="308"/>
      <c r="SLU57" s="308"/>
      <c r="SLV57" s="308"/>
      <c r="SLW57" s="308"/>
      <c r="SLX57" s="308"/>
      <c r="SLY57" s="308"/>
      <c r="SLZ57" s="308"/>
      <c r="SMA57" s="308"/>
      <c r="SMB57" s="308"/>
      <c r="SMC57" s="308"/>
      <c r="SMD57" s="308"/>
      <c r="SME57" s="308"/>
      <c r="SMF57" s="308"/>
      <c r="SMG57" s="308"/>
      <c r="SMH57" s="308"/>
      <c r="SMI57" s="308"/>
      <c r="SMJ57" s="308"/>
      <c r="SMK57" s="308"/>
      <c r="SML57" s="308"/>
      <c r="SMM57" s="308"/>
      <c r="SMN57" s="308"/>
      <c r="SMO57" s="308"/>
      <c r="SMP57" s="308"/>
      <c r="SMQ57" s="308"/>
      <c r="SMR57" s="308"/>
      <c r="SMS57" s="308"/>
      <c r="SMT57" s="308"/>
      <c r="SMU57" s="308"/>
      <c r="SMV57" s="308"/>
      <c r="SMW57" s="308"/>
      <c r="SMX57" s="308"/>
      <c r="SMY57" s="308"/>
      <c r="SMZ57" s="308"/>
      <c r="SNA57" s="308"/>
      <c r="SNB57" s="308"/>
      <c r="SNC57" s="308"/>
      <c r="SND57" s="308"/>
      <c r="SNE57" s="308"/>
      <c r="SNF57" s="308"/>
      <c r="SNG57" s="308"/>
      <c r="SNH57" s="308"/>
      <c r="SNI57" s="308"/>
      <c r="SNJ57" s="308"/>
      <c r="SNK57" s="308"/>
      <c r="SNL57" s="308"/>
      <c r="SNM57" s="308"/>
      <c r="SNN57" s="308"/>
      <c r="SNO57" s="308"/>
      <c r="SNP57" s="308"/>
      <c r="SNQ57" s="308"/>
      <c r="SNR57" s="308"/>
      <c r="SNS57" s="308"/>
      <c r="SNT57" s="308"/>
      <c r="SNU57" s="308"/>
      <c r="SNV57" s="308"/>
      <c r="SNW57" s="308"/>
      <c r="SNX57" s="308"/>
      <c r="SNY57" s="308"/>
      <c r="SNZ57" s="308"/>
      <c r="SOA57" s="308"/>
      <c r="SOB57" s="308"/>
      <c r="SOC57" s="308"/>
      <c r="SOD57" s="308"/>
      <c r="SOE57" s="308"/>
      <c r="SOF57" s="308"/>
      <c r="SOG57" s="308"/>
      <c r="SOH57" s="308"/>
      <c r="SOI57" s="308"/>
      <c r="SOJ57" s="308"/>
      <c r="SOK57" s="308"/>
      <c r="SOL57" s="308"/>
      <c r="SOM57" s="308"/>
      <c r="SON57" s="308"/>
      <c r="SOO57" s="308"/>
      <c r="SOP57" s="308"/>
      <c r="SOQ57" s="308"/>
      <c r="SOR57" s="308"/>
      <c r="SOS57" s="308"/>
      <c r="SOT57" s="308"/>
      <c r="SOU57" s="308"/>
      <c r="SOV57" s="308"/>
      <c r="SOW57" s="308"/>
      <c r="SOX57" s="308"/>
      <c r="SOY57" s="308"/>
      <c r="SOZ57" s="308"/>
      <c r="SPA57" s="308"/>
      <c r="SPB57" s="308"/>
      <c r="SPC57" s="308"/>
      <c r="SPD57" s="308"/>
      <c r="SPE57" s="308"/>
      <c r="SPF57" s="308"/>
      <c r="SPG57" s="308"/>
      <c r="SPH57" s="308"/>
      <c r="SPI57" s="308"/>
      <c r="SPJ57" s="308"/>
      <c r="SPK57" s="308"/>
      <c r="SPL57" s="308"/>
      <c r="SPM57" s="308"/>
      <c r="SPN57" s="308"/>
      <c r="SPO57" s="308"/>
      <c r="SPP57" s="308"/>
      <c r="SPQ57" s="308"/>
      <c r="SPR57" s="308"/>
      <c r="SPS57" s="308"/>
      <c r="SPT57" s="308"/>
      <c r="SPU57" s="308"/>
      <c r="SPV57" s="308"/>
      <c r="SPW57" s="308"/>
      <c r="SPX57" s="308"/>
      <c r="SPY57" s="308"/>
      <c r="SPZ57" s="308"/>
      <c r="SQA57" s="308"/>
      <c r="SQB57" s="308"/>
      <c r="SQC57" s="308"/>
      <c r="SQD57" s="308"/>
      <c r="SQE57" s="308"/>
      <c r="SQF57" s="308"/>
      <c r="SQG57" s="308"/>
      <c r="SQH57" s="308"/>
      <c r="SQI57" s="308"/>
      <c r="SQJ57" s="308"/>
      <c r="SQK57" s="308"/>
      <c r="SQL57" s="308"/>
      <c r="SQM57" s="308"/>
      <c r="SQN57" s="308"/>
      <c r="SQO57" s="308"/>
      <c r="SQP57" s="308"/>
      <c r="SQQ57" s="308"/>
      <c r="SQR57" s="308"/>
      <c r="SQS57" s="308"/>
      <c r="SQT57" s="308"/>
      <c r="SQU57" s="308"/>
      <c r="SQV57" s="308"/>
      <c r="SQW57" s="308"/>
      <c r="SQX57" s="308"/>
      <c r="SQY57" s="308"/>
      <c r="SQZ57" s="308"/>
      <c r="SRA57" s="308"/>
      <c r="SRB57" s="308"/>
      <c r="SRC57" s="308"/>
      <c r="SRD57" s="308"/>
      <c r="SRE57" s="308"/>
      <c r="SRF57" s="308"/>
      <c r="SRG57" s="308"/>
      <c r="SRH57" s="308"/>
      <c r="SRI57" s="308"/>
      <c r="SRJ57" s="308"/>
      <c r="SRK57" s="308"/>
      <c r="SRL57" s="308"/>
      <c r="SRM57" s="308"/>
      <c r="SRN57" s="308"/>
      <c r="SRO57" s="308"/>
      <c r="SRP57" s="308"/>
      <c r="SRQ57" s="308"/>
      <c r="SRR57" s="308"/>
      <c r="SRS57" s="308"/>
      <c r="SRT57" s="308"/>
      <c r="SRU57" s="308"/>
      <c r="SRV57" s="308"/>
      <c r="SRW57" s="308"/>
      <c r="SRX57" s="308"/>
      <c r="SRY57" s="308"/>
      <c r="SRZ57" s="308"/>
      <c r="SSA57" s="308"/>
      <c r="SSB57" s="308"/>
      <c r="SSC57" s="308"/>
      <c r="SSD57" s="308"/>
      <c r="SSE57" s="308"/>
      <c r="SSF57" s="308"/>
      <c r="SSG57" s="308"/>
      <c r="SSH57" s="308"/>
      <c r="SSI57" s="308"/>
      <c r="SSJ57" s="308"/>
      <c r="SSK57" s="308"/>
      <c r="SSL57" s="308"/>
      <c r="SSM57" s="308"/>
      <c r="SSN57" s="308"/>
      <c r="SSO57" s="308"/>
      <c r="SSP57" s="308"/>
      <c r="SSQ57" s="308"/>
      <c r="SSR57" s="308"/>
      <c r="SSS57" s="308"/>
      <c r="SST57" s="308"/>
      <c r="SSU57" s="308"/>
      <c r="SSV57" s="308"/>
      <c r="SSW57" s="308"/>
      <c r="SSX57" s="308"/>
      <c r="SSY57" s="308"/>
      <c r="SSZ57" s="308"/>
      <c r="STA57" s="308"/>
      <c r="STB57" s="308"/>
      <c r="STC57" s="308"/>
      <c r="STD57" s="308"/>
      <c r="STE57" s="308"/>
      <c r="STF57" s="308"/>
      <c r="STG57" s="308"/>
      <c r="STH57" s="308"/>
      <c r="STI57" s="308"/>
      <c r="STJ57" s="308"/>
      <c r="STK57" s="308"/>
      <c r="STL57" s="308"/>
      <c r="STM57" s="308"/>
      <c r="STN57" s="308"/>
      <c r="STO57" s="308"/>
      <c r="STP57" s="308"/>
      <c r="STQ57" s="308"/>
      <c r="STR57" s="308"/>
      <c r="STS57" s="308"/>
      <c r="STT57" s="308"/>
      <c r="STU57" s="308"/>
      <c r="STV57" s="308"/>
      <c r="STW57" s="308"/>
      <c r="STX57" s="308"/>
      <c r="STY57" s="308"/>
      <c r="STZ57" s="308"/>
      <c r="SUA57" s="308"/>
      <c r="SUB57" s="308"/>
      <c r="SUC57" s="308"/>
      <c r="SUD57" s="308"/>
      <c r="SUE57" s="308"/>
      <c r="SUF57" s="308"/>
      <c r="SUG57" s="308"/>
      <c r="SUH57" s="308"/>
      <c r="SUI57" s="308"/>
      <c r="SUJ57" s="308"/>
      <c r="SUK57" s="308"/>
      <c r="SUL57" s="308"/>
      <c r="SUM57" s="308"/>
      <c r="SUN57" s="308"/>
      <c r="SUO57" s="308"/>
      <c r="SUP57" s="308"/>
      <c r="SUQ57" s="308"/>
      <c r="SUR57" s="308"/>
      <c r="SUS57" s="308"/>
      <c r="SUT57" s="308"/>
      <c r="SUU57" s="308"/>
      <c r="SUV57" s="308"/>
      <c r="SUW57" s="308"/>
      <c r="SUX57" s="308"/>
      <c r="SUY57" s="308"/>
      <c r="SUZ57" s="308"/>
      <c r="SVA57" s="308"/>
      <c r="SVB57" s="308"/>
      <c r="SVC57" s="308"/>
      <c r="SVD57" s="308"/>
      <c r="SVE57" s="308"/>
      <c r="SVF57" s="308"/>
      <c r="SVG57" s="308"/>
      <c r="SVH57" s="308"/>
      <c r="SVI57" s="308"/>
      <c r="SVJ57" s="308"/>
      <c r="SVK57" s="308"/>
      <c r="SVL57" s="308"/>
      <c r="SVM57" s="308"/>
      <c r="SVN57" s="308"/>
      <c r="SVO57" s="308"/>
      <c r="SVP57" s="308"/>
      <c r="SVQ57" s="308"/>
      <c r="SVR57" s="308"/>
      <c r="SVS57" s="308"/>
      <c r="SVT57" s="308"/>
      <c r="SVU57" s="308"/>
      <c r="SVV57" s="308"/>
      <c r="SVW57" s="308"/>
      <c r="SVX57" s="308"/>
      <c r="SVY57" s="308"/>
      <c r="SVZ57" s="308"/>
      <c r="SWA57" s="308"/>
      <c r="SWB57" s="308"/>
      <c r="SWC57" s="308"/>
      <c r="SWD57" s="308"/>
      <c r="SWE57" s="308"/>
      <c r="SWF57" s="308"/>
      <c r="SWG57" s="308"/>
      <c r="SWH57" s="308"/>
      <c r="SWI57" s="308"/>
      <c r="SWJ57" s="308"/>
      <c r="SWK57" s="308"/>
      <c r="SWL57" s="308"/>
      <c r="SWM57" s="308"/>
      <c r="SWN57" s="308"/>
      <c r="SWO57" s="308"/>
      <c r="SWP57" s="308"/>
      <c r="SWQ57" s="308"/>
      <c r="SWR57" s="308"/>
      <c r="SWS57" s="308"/>
      <c r="SWT57" s="308"/>
      <c r="SWU57" s="308"/>
      <c r="SWV57" s="308"/>
      <c r="SWW57" s="308"/>
      <c r="SWX57" s="308"/>
      <c r="SWY57" s="308"/>
      <c r="SWZ57" s="308"/>
      <c r="SXA57" s="308"/>
      <c r="SXB57" s="308"/>
      <c r="SXC57" s="308"/>
      <c r="SXD57" s="308"/>
      <c r="SXE57" s="308"/>
      <c r="SXF57" s="308"/>
      <c r="SXG57" s="308"/>
      <c r="SXH57" s="308"/>
      <c r="SXI57" s="308"/>
      <c r="SXJ57" s="308"/>
      <c r="SXK57" s="308"/>
      <c r="SXL57" s="308"/>
      <c r="SXM57" s="308"/>
      <c r="SXN57" s="308"/>
      <c r="SXO57" s="308"/>
      <c r="SXP57" s="308"/>
      <c r="SXQ57" s="308"/>
      <c r="SXR57" s="308"/>
      <c r="SXS57" s="308"/>
      <c r="SXT57" s="308"/>
      <c r="SXU57" s="308"/>
      <c r="SXV57" s="308"/>
      <c r="SXW57" s="308"/>
      <c r="SXX57" s="308"/>
      <c r="SXY57" s="308"/>
      <c r="SXZ57" s="308"/>
      <c r="SYA57" s="308"/>
      <c r="SYB57" s="308"/>
      <c r="SYC57" s="308"/>
      <c r="SYD57" s="308"/>
      <c r="SYE57" s="308"/>
      <c r="SYF57" s="308"/>
      <c r="SYG57" s="308"/>
      <c r="SYH57" s="308"/>
      <c r="SYI57" s="308"/>
      <c r="SYJ57" s="308"/>
      <c r="SYK57" s="308"/>
      <c r="SYL57" s="308"/>
      <c r="SYM57" s="308"/>
      <c r="SYN57" s="308"/>
      <c r="SYO57" s="308"/>
      <c r="SYP57" s="308"/>
      <c r="SYQ57" s="308"/>
      <c r="SYR57" s="308"/>
      <c r="SYS57" s="308"/>
      <c r="SYT57" s="308"/>
      <c r="SYU57" s="308"/>
      <c r="SYV57" s="308"/>
      <c r="SYW57" s="308"/>
      <c r="SYX57" s="308"/>
      <c r="SYY57" s="308"/>
      <c r="SYZ57" s="308"/>
      <c r="SZA57" s="308"/>
      <c r="SZB57" s="308"/>
      <c r="SZC57" s="308"/>
      <c r="SZD57" s="308"/>
      <c r="SZE57" s="308"/>
      <c r="SZF57" s="308"/>
      <c r="SZG57" s="308"/>
      <c r="SZH57" s="308"/>
      <c r="SZI57" s="308"/>
      <c r="SZJ57" s="308"/>
      <c r="SZK57" s="308"/>
      <c r="SZL57" s="308"/>
      <c r="SZM57" s="308"/>
      <c r="SZN57" s="308"/>
      <c r="SZO57" s="308"/>
      <c r="SZP57" s="308"/>
      <c r="SZQ57" s="308"/>
      <c r="SZR57" s="308"/>
      <c r="SZS57" s="308"/>
      <c r="SZT57" s="308"/>
      <c r="SZU57" s="308"/>
      <c r="SZV57" s="308"/>
      <c r="SZW57" s="308"/>
      <c r="SZX57" s="308"/>
      <c r="SZY57" s="308"/>
      <c r="SZZ57" s="308"/>
      <c r="TAA57" s="308"/>
      <c r="TAB57" s="308"/>
      <c r="TAC57" s="308"/>
      <c r="TAD57" s="308"/>
      <c r="TAE57" s="308"/>
      <c r="TAF57" s="308"/>
      <c r="TAG57" s="308"/>
      <c r="TAH57" s="308"/>
      <c r="TAI57" s="308"/>
      <c r="TAJ57" s="308"/>
      <c r="TAK57" s="308"/>
      <c r="TAL57" s="308"/>
      <c r="TAM57" s="308"/>
      <c r="TAN57" s="308"/>
      <c r="TAO57" s="308"/>
      <c r="TAP57" s="308"/>
      <c r="TAQ57" s="308"/>
      <c r="TAR57" s="308"/>
      <c r="TAS57" s="308"/>
      <c r="TAT57" s="308"/>
      <c r="TAU57" s="308"/>
      <c r="TAV57" s="308"/>
      <c r="TAW57" s="308"/>
      <c r="TAX57" s="308"/>
      <c r="TAY57" s="308"/>
      <c r="TAZ57" s="308"/>
      <c r="TBA57" s="308"/>
      <c r="TBB57" s="308"/>
      <c r="TBC57" s="308"/>
      <c r="TBD57" s="308"/>
      <c r="TBE57" s="308"/>
      <c r="TBF57" s="308"/>
      <c r="TBG57" s="308"/>
      <c r="TBH57" s="308"/>
      <c r="TBI57" s="308"/>
      <c r="TBJ57" s="308"/>
      <c r="TBK57" s="308"/>
      <c r="TBL57" s="308"/>
      <c r="TBM57" s="308"/>
      <c r="TBN57" s="308"/>
      <c r="TBO57" s="308"/>
      <c r="TBP57" s="308"/>
      <c r="TBQ57" s="308"/>
      <c r="TBR57" s="308"/>
      <c r="TBS57" s="308"/>
      <c r="TBT57" s="308"/>
      <c r="TBU57" s="308"/>
      <c r="TBV57" s="308"/>
      <c r="TBW57" s="308"/>
      <c r="TBX57" s="308"/>
      <c r="TBY57" s="308"/>
      <c r="TBZ57" s="308"/>
      <c r="TCA57" s="308"/>
      <c r="TCB57" s="308"/>
      <c r="TCC57" s="308"/>
      <c r="TCD57" s="308"/>
      <c r="TCE57" s="308"/>
      <c r="TCF57" s="308"/>
      <c r="TCG57" s="308"/>
      <c r="TCH57" s="308"/>
      <c r="TCI57" s="308"/>
      <c r="TCJ57" s="308"/>
      <c r="TCK57" s="308"/>
      <c r="TCL57" s="308"/>
      <c r="TCM57" s="308"/>
      <c r="TCN57" s="308"/>
      <c r="TCO57" s="308"/>
      <c r="TCP57" s="308"/>
      <c r="TCQ57" s="308"/>
      <c r="TCR57" s="308"/>
      <c r="TCS57" s="308"/>
      <c r="TCT57" s="308"/>
      <c r="TCU57" s="308"/>
      <c r="TCV57" s="308"/>
      <c r="TCW57" s="308"/>
      <c r="TCX57" s="308"/>
      <c r="TCY57" s="308"/>
      <c r="TCZ57" s="308"/>
      <c r="TDA57" s="308"/>
      <c r="TDB57" s="308"/>
      <c r="TDC57" s="308"/>
      <c r="TDD57" s="308"/>
      <c r="TDE57" s="308"/>
      <c r="TDF57" s="308"/>
      <c r="TDG57" s="308"/>
      <c r="TDH57" s="308"/>
      <c r="TDI57" s="308"/>
      <c r="TDJ57" s="308"/>
      <c r="TDK57" s="308"/>
      <c r="TDL57" s="308"/>
      <c r="TDM57" s="308"/>
      <c r="TDN57" s="308"/>
      <c r="TDO57" s="308"/>
      <c r="TDP57" s="308"/>
      <c r="TDQ57" s="308"/>
      <c r="TDR57" s="308"/>
      <c r="TDS57" s="308"/>
      <c r="TDT57" s="308"/>
      <c r="TDU57" s="308"/>
      <c r="TDV57" s="308"/>
      <c r="TDW57" s="308"/>
      <c r="TDX57" s="308"/>
      <c r="TDY57" s="308"/>
      <c r="TDZ57" s="308"/>
      <c r="TEA57" s="308"/>
      <c r="TEB57" s="308"/>
      <c r="TEC57" s="308"/>
      <c r="TED57" s="308"/>
      <c r="TEE57" s="308"/>
      <c r="TEF57" s="308"/>
      <c r="TEG57" s="308"/>
      <c r="TEH57" s="308"/>
      <c r="TEI57" s="308"/>
      <c r="TEJ57" s="308"/>
      <c r="TEK57" s="308"/>
      <c r="TEL57" s="308"/>
      <c r="TEM57" s="308"/>
      <c r="TEN57" s="308"/>
      <c r="TEO57" s="308"/>
      <c r="TEP57" s="308"/>
      <c r="TEQ57" s="308"/>
      <c r="TER57" s="308"/>
      <c r="TES57" s="308"/>
      <c r="TET57" s="308"/>
      <c r="TEU57" s="308"/>
      <c r="TEV57" s="308"/>
      <c r="TEW57" s="308"/>
      <c r="TEX57" s="308"/>
      <c r="TEY57" s="308"/>
      <c r="TEZ57" s="308"/>
      <c r="TFA57" s="308"/>
      <c r="TFB57" s="308"/>
      <c r="TFC57" s="308"/>
      <c r="TFD57" s="308"/>
      <c r="TFE57" s="308"/>
      <c r="TFF57" s="308"/>
      <c r="TFG57" s="308"/>
      <c r="TFH57" s="308"/>
      <c r="TFI57" s="308"/>
      <c r="TFJ57" s="308"/>
      <c r="TFK57" s="308"/>
      <c r="TFL57" s="308"/>
      <c r="TFM57" s="308"/>
      <c r="TFN57" s="308"/>
      <c r="TFO57" s="308"/>
      <c r="TFP57" s="308"/>
      <c r="TFQ57" s="308"/>
      <c r="TFR57" s="308"/>
      <c r="TFS57" s="308"/>
      <c r="TFT57" s="308"/>
      <c r="TFU57" s="308"/>
      <c r="TFV57" s="308"/>
      <c r="TFW57" s="308"/>
      <c r="TFX57" s="308"/>
      <c r="TFY57" s="308"/>
      <c r="TFZ57" s="308"/>
      <c r="TGA57" s="308"/>
      <c r="TGB57" s="308"/>
      <c r="TGC57" s="308"/>
      <c r="TGD57" s="308"/>
      <c r="TGE57" s="308"/>
      <c r="TGF57" s="308"/>
      <c r="TGG57" s="308"/>
      <c r="TGH57" s="308"/>
      <c r="TGI57" s="308"/>
      <c r="TGJ57" s="308"/>
      <c r="TGK57" s="308"/>
      <c r="TGL57" s="308"/>
      <c r="TGM57" s="308"/>
      <c r="TGN57" s="308"/>
      <c r="TGO57" s="308"/>
      <c r="TGP57" s="308"/>
      <c r="TGQ57" s="308"/>
      <c r="TGR57" s="308"/>
      <c r="TGS57" s="308"/>
      <c r="TGT57" s="308"/>
      <c r="TGU57" s="308"/>
      <c r="TGV57" s="308"/>
      <c r="TGW57" s="308"/>
      <c r="TGX57" s="308"/>
      <c r="TGY57" s="308"/>
      <c r="TGZ57" s="308"/>
      <c r="THA57" s="308"/>
      <c r="THB57" s="308"/>
      <c r="THC57" s="308"/>
      <c r="THD57" s="308"/>
      <c r="THE57" s="308"/>
      <c r="THF57" s="308"/>
      <c r="THG57" s="308"/>
      <c r="THH57" s="308"/>
      <c r="THI57" s="308"/>
      <c r="THJ57" s="308"/>
      <c r="THK57" s="308"/>
      <c r="THL57" s="308"/>
      <c r="THM57" s="308"/>
      <c r="THN57" s="308"/>
      <c r="THO57" s="308"/>
      <c r="THP57" s="308"/>
      <c r="THQ57" s="308"/>
      <c r="THR57" s="308"/>
      <c r="THS57" s="308"/>
      <c r="THT57" s="308"/>
      <c r="THU57" s="308"/>
      <c r="THV57" s="308"/>
      <c r="THW57" s="308"/>
      <c r="THX57" s="308"/>
      <c r="THY57" s="308"/>
      <c r="THZ57" s="308"/>
      <c r="TIA57" s="308"/>
      <c r="TIB57" s="308"/>
      <c r="TIC57" s="308"/>
      <c r="TID57" s="308"/>
      <c r="TIE57" s="308"/>
      <c r="TIF57" s="308"/>
      <c r="TIG57" s="308"/>
      <c r="TIH57" s="308"/>
      <c r="TII57" s="308"/>
      <c r="TIJ57" s="308"/>
      <c r="TIK57" s="308"/>
      <c r="TIL57" s="308"/>
      <c r="TIM57" s="308"/>
      <c r="TIN57" s="308"/>
      <c r="TIO57" s="308"/>
      <c r="TIP57" s="308"/>
      <c r="TIQ57" s="308"/>
      <c r="TIR57" s="308"/>
      <c r="TIS57" s="308"/>
      <c r="TIT57" s="308"/>
      <c r="TIU57" s="308"/>
      <c r="TIV57" s="308"/>
      <c r="TIW57" s="308"/>
      <c r="TIX57" s="308"/>
      <c r="TIY57" s="308"/>
      <c r="TIZ57" s="308"/>
      <c r="TJA57" s="308"/>
      <c r="TJB57" s="308"/>
      <c r="TJC57" s="308"/>
      <c r="TJD57" s="308"/>
      <c r="TJE57" s="308"/>
      <c r="TJF57" s="308"/>
      <c r="TJG57" s="308"/>
      <c r="TJH57" s="308"/>
      <c r="TJI57" s="308"/>
      <c r="TJJ57" s="308"/>
      <c r="TJK57" s="308"/>
      <c r="TJL57" s="308"/>
      <c r="TJM57" s="308"/>
      <c r="TJN57" s="308"/>
      <c r="TJO57" s="308"/>
      <c r="TJP57" s="308"/>
      <c r="TJQ57" s="308"/>
      <c r="TJR57" s="308"/>
      <c r="TJS57" s="308"/>
      <c r="TJT57" s="308"/>
      <c r="TJU57" s="308"/>
      <c r="TJV57" s="308"/>
      <c r="TJW57" s="308"/>
      <c r="TJX57" s="308"/>
      <c r="TJY57" s="308"/>
      <c r="TJZ57" s="308"/>
      <c r="TKA57" s="308"/>
      <c r="TKB57" s="308"/>
      <c r="TKC57" s="308"/>
      <c r="TKD57" s="308"/>
      <c r="TKE57" s="308"/>
      <c r="TKF57" s="308"/>
      <c r="TKG57" s="308"/>
      <c r="TKH57" s="308"/>
      <c r="TKI57" s="308"/>
      <c r="TKJ57" s="308"/>
      <c r="TKK57" s="308"/>
      <c r="TKL57" s="308"/>
      <c r="TKM57" s="308"/>
      <c r="TKN57" s="308"/>
      <c r="TKO57" s="308"/>
      <c r="TKP57" s="308"/>
      <c r="TKQ57" s="308"/>
      <c r="TKR57" s="308"/>
      <c r="TKS57" s="308"/>
      <c r="TKT57" s="308"/>
      <c r="TKU57" s="308"/>
      <c r="TKV57" s="308"/>
      <c r="TKW57" s="308"/>
      <c r="TKX57" s="308"/>
      <c r="TKY57" s="308"/>
      <c r="TKZ57" s="308"/>
      <c r="TLA57" s="308"/>
      <c r="TLB57" s="308"/>
      <c r="TLC57" s="308"/>
      <c r="TLD57" s="308"/>
      <c r="TLE57" s="308"/>
      <c r="TLF57" s="308"/>
      <c r="TLG57" s="308"/>
      <c r="TLH57" s="308"/>
      <c r="TLI57" s="308"/>
      <c r="TLJ57" s="308"/>
      <c r="TLK57" s="308"/>
      <c r="TLL57" s="308"/>
      <c r="TLM57" s="308"/>
      <c r="TLN57" s="308"/>
      <c r="TLO57" s="308"/>
      <c r="TLP57" s="308"/>
      <c r="TLQ57" s="308"/>
      <c r="TLR57" s="308"/>
      <c r="TLS57" s="308"/>
      <c r="TLT57" s="308"/>
      <c r="TLU57" s="308"/>
      <c r="TLV57" s="308"/>
      <c r="TLW57" s="308"/>
      <c r="TLX57" s="308"/>
      <c r="TLY57" s="308"/>
      <c r="TLZ57" s="308"/>
      <c r="TMA57" s="308"/>
      <c r="TMB57" s="308"/>
      <c r="TMC57" s="308"/>
      <c r="TMD57" s="308"/>
      <c r="TME57" s="308"/>
      <c r="TMF57" s="308"/>
      <c r="TMG57" s="308"/>
      <c r="TMH57" s="308"/>
      <c r="TMI57" s="308"/>
      <c r="TMJ57" s="308"/>
      <c r="TMK57" s="308"/>
      <c r="TML57" s="308"/>
      <c r="TMM57" s="308"/>
      <c r="TMN57" s="308"/>
      <c r="TMO57" s="308"/>
      <c r="TMP57" s="308"/>
      <c r="TMQ57" s="308"/>
      <c r="TMR57" s="308"/>
      <c r="TMS57" s="308"/>
      <c r="TMT57" s="308"/>
      <c r="TMU57" s="308"/>
      <c r="TMV57" s="308"/>
      <c r="TMW57" s="308"/>
      <c r="TMX57" s="308"/>
      <c r="TMY57" s="308"/>
      <c r="TMZ57" s="308"/>
      <c r="TNA57" s="308"/>
      <c r="TNB57" s="308"/>
      <c r="TNC57" s="308"/>
      <c r="TND57" s="308"/>
      <c r="TNE57" s="308"/>
      <c r="TNF57" s="308"/>
      <c r="TNG57" s="308"/>
      <c r="TNH57" s="308"/>
      <c r="TNI57" s="308"/>
      <c r="TNJ57" s="308"/>
      <c r="TNK57" s="308"/>
      <c r="TNL57" s="308"/>
      <c r="TNM57" s="308"/>
      <c r="TNN57" s="308"/>
      <c r="TNO57" s="308"/>
      <c r="TNP57" s="308"/>
      <c r="TNQ57" s="308"/>
      <c r="TNR57" s="308"/>
      <c r="TNS57" s="308"/>
      <c r="TNT57" s="308"/>
      <c r="TNU57" s="308"/>
      <c r="TNV57" s="308"/>
      <c r="TNW57" s="308"/>
      <c r="TNX57" s="308"/>
      <c r="TNY57" s="308"/>
      <c r="TNZ57" s="308"/>
      <c r="TOA57" s="308"/>
      <c r="TOB57" s="308"/>
      <c r="TOC57" s="308"/>
      <c r="TOD57" s="308"/>
      <c r="TOE57" s="308"/>
      <c r="TOF57" s="308"/>
      <c r="TOG57" s="308"/>
      <c r="TOH57" s="308"/>
      <c r="TOI57" s="308"/>
      <c r="TOJ57" s="308"/>
      <c r="TOK57" s="308"/>
      <c r="TOL57" s="308"/>
      <c r="TOM57" s="308"/>
      <c r="TON57" s="308"/>
      <c r="TOO57" s="308"/>
      <c r="TOP57" s="308"/>
      <c r="TOQ57" s="308"/>
      <c r="TOR57" s="308"/>
      <c r="TOS57" s="308"/>
      <c r="TOT57" s="308"/>
      <c r="TOU57" s="308"/>
      <c r="TOV57" s="308"/>
      <c r="TOW57" s="308"/>
      <c r="TOX57" s="308"/>
      <c r="TOY57" s="308"/>
      <c r="TOZ57" s="308"/>
      <c r="TPA57" s="308"/>
      <c r="TPB57" s="308"/>
      <c r="TPC57" s="308"/>
      <c r="TPD57" s="308"/>
      <c r="TPE57" s="308"/>
      <c r="TPF57" s="308"/>
      <c r="TPG57" s="308"/>
      <c r="TPH57" s="308"/>
      <c r="TPI57" s="308"/>
      <c r="TPJ57" s="308"/>
      <c r="TPK57" s="308"/>
      <c r="TPL57" s="308"/>
      <c r="TPM57" s="308"/>
      <c r="TPN57" s="308"/>
      <c r="TPO57" s="308"/>
      <c r="TPP57" s="308"/>
      <c r="TPQ57" s="308"/>
      <c r="TPR57" s="308"/>
      <c r="TPS57" s="308"/>
      <c r="TPT57" s="308"/>
      <c r="TPU57" s="308"/>
      <c r="TPV57" s="308"/>
      <c r="TPW57" s="308"/>
      <c r="TPX57" s="308"/>
      <c r="TPY57" s="308"/>
      <c r="TPZ57" s="308"/>
      <c r="TQA57" s="308"/>
      <c r="TQB57" s="308"/>
      <c r="TQC57" s="308"/>
      <c r="TQD57" s="308"/>
      <c r="TQE57" s="308"/>
      <c r="TQF57" s="308"/>
      <c r="TQG57" s="308"/>
      <c r="TQH57" s="308"/>
      <c r="TQI57" s="308"/>
      <c r="TQJ57" s="308"/>
      <c r="TQK57" s="308"/>
      <c r="TQL57" s="308"/>
      <c r="TQM57" s="308"/>
      <c r="TQN57" s="308"/>
      <c r="TQO57" s="308"/>
      <c r="TQP57" s="308"/>
      <c r="TQQ57" s="308"/>
      <c r="TQR57" s="308"/>
      <c r="TQS57" s="308"/>
      <c r="TQT57" s="308"/>
      <c r="TQU57" s="308"/>
      <c r="TQV57" s="308"/>
      <c r="TQW57" s="308"/>
      <c r="TQX57" s="308"/>
      <c r="TQY57" s="308"/>
      <c r="TQZ57" s="308"/>
      <c r="TRA57" s="308"/>
      <c r="TRB57" s="308"/>
      <c r="TRC57" s="308"/>
      <c r="TRD57" s="308"/>
      <c r="TRE57" s="308"/>
      <c r="TRF57" s="308"/>
      <c r="TRG57" s="308"/>
      <c r="TRH57" s="308"/>
      <c r="TRI57" s="308"/>
      <c r="TRJ57" s="308"/>
      <c r="TRK57" s="308"/>
      <c r="TRL57" s="308"/>
      <c r="TRM57" s="308"/>
      <c r="TRN57" s="308"/>
      <c r="TRO57" s="308"/>
      <c r="TRP57" s="308"/>
      <c r="TRQ57" s="308"/>
      <c r="TRR57" s="308"/>
      <c r="TRS57" s="308"/>
      <c r="TRT57" s="308"/>
      <c r="TRU57" s="308"/>
      <c r="TRV57" s="308"/>
      <c r="TRW57" s="308"/>
      <c r="TRX57" s="308"/>
      <c r="TRY57" s="308"/>
      <c r="TRZ57" s="308"/>
      <c r="TSA57" s="308"/>
      <c r="TSB57" s="308"/>
      <c r="TSC57" s="308"/>
      <c r="TSD57" s="308"/>
      <c r="TSE57" s="308"/>
      <c r="TSF57" s="308"/>
      <c r="TSG57" s="308"/>
      <c r="TSH57" s="308"/>
      <c r="TSI57" s="308"/>
      <c r="TSJ57" s="308"/>
      <c r="TSK57" s="308"/>
      <c r="TSL57" s="308"/>
      <c r="TSM57" s="308"/>
      <c r="TSN57" s="308"/>
      <c r="TSO57" s="308"/>
      <c r="TSP57" s="308"/>
      <c r="TSQ57" s="308"/>
      <c r="TSR57" s="308"/>
      <c r="TSS57" s="308"/>
      <c r="TST57" s="308"/>
      <c r="TSU57" s="308"/>
      <c r="TSV57" s="308"/>
      <c r="TSW57" s="308"/>
      <c r="TSX57" s="308"/>
      <c r="TSY57" s="308"/>
      <c r="TSZ57" s="308"/>
      <c r="TTA57" s="308"/>
      <c r="TTB57" s="308"/>
      <c r="TTC57" s="308"/>
      <c r="TTD57" s="308"/>
      <c r="TTE57" s="308"/>
      <c r="TTF57" s="308"/>
      <c r="TTG57" s="308"/>
      <c r="TTH57" s="308"/>
      <c r="TTI57" s="308"/>
      <c r="TTJ57" s="308"/>
      <c r="TTK57" s="308"/>
      <c r="TTL57" s="308"/>
      <c r="TTM57" s="308"/>
      <c r="TTN57" s="308"/>
      <c r="TTO57" s="308"/>
      <c r="TTP57" s="308"/>
      <c r="TTQ57" s="308"/>
      <c r="TTR57" s="308"/>
      <c r="TTS57" s="308"/>
      <c r="TTT57" s="308"/>
      <c r="TTU57" s="308"/>
      <c r="TTV57" s="308"/>
      <c r="TTW57" s="308"/>
      <c r="TTX57" s="308"/>
      <c r="TTY57" s="308"/>
      <c r="TTZ57" s="308"/>
      <c r="TUA57" s="308"/>
      <c r="TUB57" s="308"/>
      <c r="TUC57" s="308"/>
      <c r="TUD57" s="308"/>
      <c r="TUE57" s="308"/>
      <c r="TUF57" s="308"/>
      <c r="TUG57" s="308"/>
      <c r="TUH57" s="308"/>
      <c r="TUI57" s="308"/>
      <c r="TUJ57" s="308"/>
      <c r="TUK57" s="308"/>
      <c r="TUL57" s="308"/>
      <c r="TUM57" s="308"/>
      <c r="TUN57" s="308"/>
      <c r="TUO57" s="308"/>
      <c r="TUP57" s="308"/>
      <c r="TUQ57" s="308"/>
      <c r="TUR57" s="308"/>
      <c r="TUS57" s="308"/>
      <c r="TUT57" s="308"/>
      <c r="TUU57" s="308"/>
      <c r="TUV57" s="308"/>
      <c r="TUW57" s="308"/>
      <c r="TUX57" s="308"/>
      <c r="TUY57" s="308"/>
      <c r="TUZ57" s="308"/>
      <c r="TVA57" s="308"/>
      <c r="TVB57" s="308"/>
      <c r="TVC57" s="308"/>
      <c r="TVD57" s="308"/>
      <c r="TVE57" s="308"/>
      <c r="TVF57" s="308"/>
      <c r="TVG57" s="308"/>
      <c r="TVH57" s="308"/>
      <c r="TVI57" s="308"/>
      <c r="TVJ57" s="308"/>
      <c r="TVK57" s="308"/>
      <c r="TVL57" s="308"/>
      <c r="TVM57" s="308"/>
      <c r="TVN57" s="308"/>
      <c r="TVO57" s="308"/>
      <c r="TVP57" s="308"/>
      <c r="TVQ57" s="308"/>
      <c r="TVR57" s="308"/>
      <c r="TVS57" s="308"/>
      <c r="TVT57" s="308"/>
      <c r="TVU57" s="308"/>
      <c r="TVV57" s="308"/>
      <c r="TVW57" s="308"/>
      <c r="TVX57" s="308"/>
      <c r="TVY57" s="308"/>
      <c r="TVZ57" s="308"/>
      <c r="TWA57" s="308"/>
      <c r="TWB57" s="308"/>
      <c r="TWC57" s="308"/>
      <c r="TWD57" s="308"/>
      <c r="TWE57" s="308"/>
      <c r="TWF57" s="308"/>
      <c r="TWG57" s="308"/>
      <c r="TWH57" s="308"/>
      <c r="TWI57" s="308"/>
      <c r="TWJ57" s="308"/>
      <c r="TWK57" s="308"/>
      <c r="TWL57" s="308"/>
      <c r="TWM57" s="308"/>
      <c r="TWN57" s="308"/>
      <c r="TWO57" s="308"/>
      <c r="TWP57" s="308"/>
      <c r="TWQ57" s="308"/>
      <c r="TWR57" s="308"/>
      <c r="TWS57" s="308"/>
      <c r="TWT57" s="308"/>
      <c r="TWU57" s="308"/>
      <c r="TWV57" s="308"/>
      <c r="TWW57" s="308"/>
      <c r="TWX57" s="308"/>
      <c r="TWY57" s="308"/>
      <c r="TWZ57" s="308"/>
      <c r="TXA57" s="308"/>
      <c r="TXB57" s="308"/>
      <c r="TXC57" s="308"/>
      <c r="TXD57" s="308"/>
      <c r="TXE57" s="308"/>
      <c r="TXF57" s="308"/>
      <c r="TXG57" s="308"/>
      <c r="TXH57" s="308"/>
      <c r="TXI57" s="308"/>
      <c r="TXJ57" s="308"/>
      <c r="TXK57" s="308"/>
      <c r="TXL57" s="308"/>
      <c r="TXM57" s="308"/>
      <c r="TXN57" s="308"/>
      <c r="TXO57" s="308"/>
      <c r="TXP57" s="308"/>
      <c r="TXQ57" s="308"/>
      <c r="TXR57" s="308"/>
      <c r="TXS57" s="308"/>
      <c r="TXT57" s="308"/>
      <c r="TXU57" s="308"/>
      <c r="TXV57" s="308"/>
      <c r="TXW57" s="308"/>
      <c r="TXX57" s="308"/>
      <c r="TXY57" s="308"/>
      <c r="TXZ57" s="308"/>
      <c r="TYA57" s="308"/>
      <c r="TYB57" s="308"/>
      <c r="TYC57" s="308"/>
      <c r="TYD57" s="308"/>
      <c r="TYE57" s="308"/>
      <c r="TYF57" s="308"/>
      <c r="TYG57" s="308"/>
      <c r="TYH57" s="308"/>
      <c r="TYI57" s="308"/>
      <c r="TYJ57" s="308"/>
      <c r="TYK57" s="308"/>
      <c r="TYL57" s="308"/>
      <c r="TYM57" s="308"/>
      <c r="TYN57" s="308"/>
      <c r="TYO57" s="308"/>
      <c r="TYP57" s="308"/>
      <c r="TYQ57" s="308"/>
      <c r="TYR57" s="308"/>
      <c r="TYS57" s="308"/>
      <c r="TYT57" s="308"/>
      <c r="TYU57" s="308"/>
      <c r="TYV57" s="308"/>
      <c r="TYW57" s="308"/>
      <c r="TYX57" s="308"/>
      <c r="TYY57" s="308"/>
      <c r="TYZ57" s="308"/>
      <c r="TZA57" s="308"/>
      <c r="TZB57" s="308"/>
      <c r="TZC57" s="308"/>
      <c r="TZD57" s="308"/>
      <c r="TZE57" s="308"/>
      <c r="TZF57" s="308"/>
      <c r="TZG57" s="308"/>
      <c r="TZH57" s="308"/>
      <c r="TZI57" s="308"/>
      <c r="TZJ57" s="308"/>
      <c r="TZK57" s="308"/>
      <c r="TZL57" s="308"/>
      <c r="TZM57" s="308"/>
      <c r="TZN57" s="308"/>
      <c r="TZO57" s="308"/>
      <c r="TZP57" s="308"/>
      <c r="TZQ57" s="308"/>
      <c r="TZR57" s="308"/>
      <c r="TZS57" s="308"/>
      <c r="TZT57" s="308"/>
      <c r="TZU57" s="308"/>
      <c r="TZV57" s="308"/>
      <c r="TZW57" s="308"/>
      <c r="TZX57" s="308"/>
      <c r="TZY57" s="308"/>
      <c r="TZZ57" s="308"/>
      <c r="UAA57" s="308"/>
      <c r="UAB57" s="308"/>
      <c r="UAC57" s="308"/>
      <c r="UAD57" s="308"/>
      <c r="UAE57" s="308"/>
      <c r="UAF57" s="308"/>
      <c r="UAG57" s="308"/>
      <c r="UAH57" s="308"/>
      <c r="UAI57" s="308"/>
      <c r="UAJ57" s="308"/>
      <c r="UAK57" s="308"/>
      <c r="UAL57" s="308"/>
      <c r="UAM57" s="308"/>
      <c r="UAN57" s="308"/>
      <c r="UAO57" s="308"/>
      <c r="UAP57" s="308"/>
      <c r="UAQ57" s="308"/>
      <c r="UAR57" s="308"/>
      <c r="UAS57" s="308"/>
      <c r="UAT57" s="308"/>
      <c r="UAU57" s="308"/>
      <c r="UAV57" s="308"/>
      <c r="UAW57" s="308"/>
      <c r="UAX57" s="308"/>
      <c r="UAY57" s="308"/>
      <c r="UAZ57" s="308"/>
      <c r="UBA57" s="308"/>
      <c r="UBB57" s="308"/>
      <c r="UBC57" s="308"/>
      <c r="UBD57" s="308"/>
      <c r="UBE57" s="308"/>
      <c r="UBF57" s="308"/>
      <c r="UBG57" s="308"/>
      <c r="UBH57" s="308"/>
      <c r="UBI57" s="308"/>
      <c r="UBJ57" s="308"/>
      <c r="UBK57" s="308"/>
      <c r="UBL57" s="308"/>
      <c r="UBM57" s="308"/>
      <c r="UBN57" s="308"/>
      <c r="UBO57" s="308"/>
      <c r="UBP57" s="308"/>
      <c r="UBQ57" s="308"/>
      <c r="UBR57" s="308"/>
      <c r="UBS57" s="308"/>
      <c r="UBT57" s="308"/>
      <c r="UBU57" s="308"/>
      <c r="UBV57" s="308"/>
      <c r="UBW57" s="308"/>
      <c r="UBX57" s="308"/>
      <c r="UBY57" s="308"/>
      <c r="UBZ57" s="308"/>
      <c r="UCA57" s="308"/>
      <c r="UCB57" s="308"/>
      <c r="UCC57" s="308"/>
      <c r="UCD57" s="308"/>
      <c r="UCE57" s="308"/>
      <c r="UCF57" s="308"/>
      <c r="UCG57" s="308"/>
      <c r="UCH57" s="308"/>
      <c r="UCI57" s="308"/>
      <c r="UCJ57" s="308"/>
      <c r="UCK57" s="308"/>
      <c r="UCL57" s="308"/>
      <c r="UCM57" s="308"/>
      <c r="UCN57" s="308"/>
      <c r="UCO57" s="308"/>
      <c r="UCP57" s="308"/>
      <c r="UCQ57" s="308"/>
      <c r="UCR57" s="308"/>
      <c r="UCS57" s="308"/>
      <c r="UCT57" s="308"/>
      <c r="UCU57" s="308"/>
      <c r="UCV57" s="308"/>
      <c r="UCW57" s="308"/>
      <c r="UCX57" s="308"/>
      <c r="UCY57" s="308"/>
      <c r="UCZ57" s="308"/>
      <c r="UDA57" s="308"/>
      <c r="UDB57" s="308"/>
      <c r="UDC57" s="308"/>
      <c r="UDD57" s="308"/>
      <c r="UDE57" s="308"/>
      <c r="UDF57" s="308"/>
      <c r="UDG57" s="308"/>
      <c r="UDH57" s="308"/>
      <c r="UDI57" s="308"/>
      <c r="UDJ57" s="308"/>
      <c r="UDK57" s="308"/>
      <c r="UDL57" s="308"/>
      <c r="UDM57" s="308"/>
      <c r="UDN57" s="308"/>
      <c r="UDO57" s="308"/>
      <c r="UDP57" s="308"/>
      <c r="UDQ57" s="308"/>
      <c r="UDR57" s="308"/>
      <c r="UDS57" s="308"/>
      <c r="UDT57" s="308"/>
      <c r="UDU57" s="308"/>
      <c r="UDV57" s="308"/>
      <c r="UDW57" s="308"/>
      <c r="UDX57" s="308"/>
      <c r="UDY57" s="308"/>
      <c r="UDZ57" s="308"/>
      <c r="UEA57" s="308"/>
      <c r="UEB57" s="308"/>
      <c r="UEC57" s="308"/>
      <c r="UED57" s="308"/>
      <c r="UEE57" s="308"/>
      <c r="UEF57" s="308"/>
      <c r="UEG57" s="308"/>
      <c r="UEH57" s="308"/>
      <c r="UEI57" s="308"/>
      <c r="UEJ57" s="308"/>
      <c r="UEK57" s="308"/>
      <c r="UEL57" s="308"/>
      <c r="UEM57" s="308"/>
      <c r="UEN57" s="308"/>
      <c r="UEO57" s="308"/>
      <c r="UEP57" s="308"/>
      <c r="UEQ57" s="308"/>
      <c r="UER57" s="308"/>
      <c r="UES57" s="308"/>
      <c r="UET57" s="308"/>
      <c r="UEU57" s="308"/>
      <c r="UEV57" s="308"/>
      <c r="UEW57" s="308"/>
      <c r="UEX57" s="308"/>
      <c r="UEY57" s="308"/>
      <c r="UEZ57" s="308"/>
      <c r="UFA57" s="308"/>
      <c r="UFB57" s="308"/>
      <c r="UFC57" s="308"/>
      <c r="UFD57" s="308"/>
      <c r="UFE57" s="308"/>
      <c r="UFF57" s="308"/>
      <c r="UFG57" s="308"/>
      <c r="UFH57" s="308"/>
      <c r="UFI57" s="308"/>
      <c r="UFJ57" s="308"/>
      <c r="UFK57" s="308"/>
      <c r="UFL57" s="308"/>
      <c r="UFM57" s="308"/>
      <c r="UFN57" s="308"/>
      <c r="UFO57" s="308"/>
      <c r="UFP57" s="308"/>
      <c r="UFQ57" s="308"/>
      <c r="UFR57" s="308"/>
      <c r="UFS57" s="308"/>
      <c r="UFT57" s="308"/>
      <c r="UFU57" s="308"/>
      <c r="UFV57" s="308"/>
      <c r="UFW57" s="308"/>
      <c r="UFX57" s="308"/>
      <c r="UFY57" s="308"/>
      <c r="UFZ57" s="308"/>
      <c r="UGA57" s="308"/>
      <c r="UGB57" s="308"/>
      <c r="UGC57" s="308"/>
      <c r="UGD57" s="308"/>
      <c r="UGE57" s="308"/>
      <c r="UGF57" s="308"/>
      <c r="UGG57" s="308"/>
      <c r="UGH57" s="308"/>
      <c r="UGI57" s="308"/>
      <c r="UGJ57" s="308"/>
      <c r="UGK57" s="308"/>
      <c r="UGL57" s="308"/>
      <c r="UGM57" s="308"/>
      <c r="UGN57" s="308"/>
      <c r="UGO57" s="308"/>
      <c r="UGP57" s="308"/>
      <c r="UGQ57" s="308"/>
      <c r="UGR57" s="308"/>
      <c r="UGS57" s="308"/>
      <c r="UGT57" s="308"/>
      <c r="UGU57" s="308"/>
      <c r="UGV57" s="308"/>
      <c r="UGW57" s="308"/>
      <c r="UGX57" s="308"/>
      <c r="UGY57" s="308"/>
      <c r="UGZ57" s="308"/>
      <c r="UHA57" s="308"/>
      <c r="UHB57" s="308"/>
      <c r="UHC57" s="308"/>
      <c r="UHD57" s="308"/>
      <c r="UHE57" s="308"/>
      <c r="UHF57" s="308"/>
      <c r="UHG57" s="308"/>
      <c r="UHH57" s="308"/>
      <c r="UHI57" s="308"/>
      <c r="UHJ57" s="308"/>
      <c r="UHK57" s="308"/>
      <c r="UHL57" s="308"/>
      <c r="UHM57" s="308"/>
      <c r="UHN57" s="308"/>
      <c r="UHO57" s="308"/>
      <c r="UHP57" s="308"/>
      <c r="UHQ57" s="308"/>
      <c r="UHR57" s="308"/>
      <c r="UHS57" s="308"/>
      <c r="UHT57" s="308"/>
      <c r="UHU57" s="308"/>
      <c r="UHV57" s="308"/>
      <c r="UHW57" s="308"/>
      <c r="UHX57" s="308"/>
      <c r="UHY57" s="308"/>
      <c r="UHZ57" s="308"/>
      <c r="UIA57" s="308"/>
      <c r="UIB57" s="308"/>
      <c r="UIC57" s="308"/>
      <c r="UID57" s="308"/>
      <c r="UIE57" s="308"/>
      <c r="UIF57" s="308"/>
      <c r="UIG57" s="308"/>
      <c r="UIH57" s="308"/>
      <c r="UII57" s="308"/>
      <c r="UIJ57" s="308"/>
      <c r="UIK57" s="308"/>
      <c r="UIL57" s="308"/>
      <c r="UIM57" s="308"/>
      <c r="UIN57" s="308"/>
      <c r="UIO57" s="308"/>
      <c r="UIP57" s="308"/>
      <c r="UIQ57" s="308"/>
      <c r="UIR57" s="308"/>
      <c r="UIS57" s="308"/>
      <c r="UIT57" s="308"/>
      <c r="UIU57" s="308"/>
      <c r="UIV57" s="308"/>
      <c r="UIW57" s="308"/>
      <c r="UIX57" s="308"/>
      <c r="UIY57" s="308"/>
      <c r="UIZ57" s="308"/>
      <c r="UJA57" s="308"/>
      <c r="UJB57" s="308"/>
      <c r="UJC57" s="308"/>
      <c r="UJD57" s="308"/>
      <c r="UJE57" s="308"/>
      <c r="UJF57" s="308"/>
      <c r="UJG57" s="308"/>
      <c r="UJH57" s="308"/>
      <c r="UJI57" s="308"/>
      <c r="UJJ57" s="308"/>
      <c r="UJK57" s="308"/>
      <c r="UJL57" s="308"/>
      <c r="UJM57" s="308"/>
      <c r="UJN57" s="308"/>
      <c r="UJO57" s="308"/>
      <c r="UJP57" s="308"/>
      <c r="UJQ57" s="308"/>
      <c r="UJR57" s="308"/>
      <c r="UJS57" s="308"/>
      <c r="UJT57" s="308"/>
      <c r="UJU57" s="308"/>
      <c r="UJV57" s="308"/>
      <c r="UJW57" s="308"/>
      <c r="UJX57" s="308"/>
      <c r="UJY57" s="308"/>
      <c r="UJZ57" s="308"/>
      <c r="UKA57" s="308"/>
      <c r="UKB57" s="308"/>
      <c r="UKC57" s="308"/>
      <c r="UKD57" s="308"/>
      <c r="UKE57" s="308"/>
      <c r="UKF57" s="308"/>
      <c r="UKG57" s="308"/>
      <c r="UKH57" s="308"/>
      <c r="UKI57" s="308"/>
      <c r="UKJ57" s="308"/>
      <c r="UKK57" s="308"/>
      <c r="UKL57" s="308"/>
      <c r="UKM57" s="308"/>
      <c r="UKN57" s="308"/>
      <c r="UKO57" s="308"/>
      <c r="UKP57" s="308"/>
      <c r="UKQ57" s="308"/>
      <c r="UKR57" s="308"/>
      <c r="UKS57" s="308"/>
      <c r="UKT57" s="308"/>
      <c r="UKU57" s="308"/>
      <c r="UKV57" s="308"/>
      <c r="UKW57" s="308"/>
      <c r="UKX57" s="308"/>
      <c r="UKY57" s="308"/>
      <c r="UKZ57" s="308"/>
      <c r="ULA57" s="308"/>
      <c r="ULB57" s="308"/>
      <c r="ULC57" s="308"/>
      <c r="ULD57" s="308"/>
      <c r="ULE57" s="308"/>
      <c r="ULF57" s="308"/>
      <c r="ULG57" s="308"/>
      <c r="ULH57" s="308"/>
      <c r="ULI57" s="308"/>
      <c r="ULJ57" s="308"/>
      <c r="ULK57" s="308"/>
      <c r="ULL57" s="308"/>
      <c r="ULM57" s="308"/>
      <c r="ULN57" s="308"/>
      <c r="ULO57" s="308"/>
      <c r="ULP57" s="308"/>
      <c r="ULQ57" s="308"/>
      <c r="ULR57" s="308"/>
      <c r="ULS57" s="308"/>
      <c r="ULT57" s="308"/>
      <c r="ULU57" s="308"/>
      <c r="ULV57" s="308"/>
      <c r="ULW57" s="308"/>
      <c r="ULX57" s="308"/>
      <c r="ULY57" s="308"/>
      <c r="ULZ57" s="308"/>
      <c r="UMA57" s="308"/>
      <c r="UMB57" s="308"/>
      <c r="UMC57" s="308"/>
      <c r="UMD57" s="308"/>
      <c r="UME57" s="308"/>
      <c r="UMF57" s="308"/>
      <c r="UMG57" s="308"/>
      <c r="UMH57" s="308"/>
      <c r="UMI57" s="308"/>
      <c r="UMJ57" s="308"/>
      <c r="UMK57" s="308"/>
      <c r="UML57" s="308"/>
      <c r="UMM57" s="308"/>
      <c r="UMN57" s="308"/>
      <c r="UMO57" s="308"/>
      <c r="UMP57" s="308"/>
      <c r="UMQ57" s="308"/>
      <c r="UMR57" s="308"/>
      <c r="UMS57" s="308"/>
      <c r="UMT57" s="308"/>
      <c r="UMU57" s="308"/>
      <c r="UMV57" s="308"/>
      <c r="UMW57" s="308"/>
      <c r="UMX57" s="308"/>
      <c r="UMY57" s="308"/>
      <c r="UMZ57" s="308"/>
      <c r="UNA57" s="308"/>
      <c r="UNB57" s="308"/>
      <c r="UNC57" s="308"/>
      <c r="UND57" s="308"/>
      <c r="UNE57" s="308"/>
      <c r="UNF57" s="308"/>
      <c r="UNG57" s="308"/>
      <c r="UNH57" s="308"/>
      <c r="UNI57" s="308"/>
      <c r="UNJ57" s="308"/>
      <c r="UNK57" s="308"/>
      <c r="UNL57" s="308"/>
      <c r="UNM57" s="308"/>
      <c r="UNN57" s="308"/>
      <c r="UNO57" s="308"/>
      <c r="UNP57" s="308"/>
      <c r="UNQ57" s="308"/>
      <c r="UNR57" s="308"/>
      <c r="UNS57" s="308"/>
      <c r="UNT57" s="308"/>
      <c r="UNU57" s="308"/>
      <c r="UNV57" s="308"/>
      <c r="UNW57" s="308"/>
      <c r="UNX57" s="308"/>
      <c r="UNY57" s="308"/>
      <c r="UNZ57" s="308"/>
      <c r="UOA57" s="308"/>
      <c r="UOB57" s="308"/>
      <c r="UOC57" s="308"/>
      <c r="UOD57" s="308"/>
      <c r="UOE57" s="308"/>
      <c r="UOF57" s="308"/>
      <c r="UOG57" s="308"/>
      <c r="UOH57" s="308"/>
      <c r="UOI57" s="308"/>
      <c r="UOJ57" s="308"/>
      <c r="UOK57" s="308"/>
      <c r="UOL57" s="308"/>
      <c r="UOM57" s="308"/>
      <c r="UON57" s="308"/>
      <c r="UOO57" s="308"/>
      <c r="UOP57" s="308"/>
      <c r="UOQ57" s="308"/>
      <c r="UOR57" s="308"/>
      <c r="UOS57" s="308"/>
      <c r="UOT57" s="308"/>
      <c r="UOU57" s="308"/>
      <c r="UOV57" s="308"/>
      <c r="UOW57" s="308"/>
      <c r="UOX57" s="308"/>
      <c r="UOY57" s="308"/>
      <c r="UOZ57" s="308"/>
      <c r="UPA57" s="308"/>
      <c r="UPB57" s="308"/>
      <c r="UPC57" s="308"/>
      <c r="UPD57" s="308"/>
      <c r="UPE57" s="308"/>
      <c r="UPF57" s="308"/>
      <c r="UPG57" s="308"/>
      <c r="UPH57" s="308"/>
      <c r="UPI57" s="308"/>
      <c r="UPJ57" s="308"/>
      <c r="UPK57" s="308"/>
      <c r="UPL57" s="308"/>
      <c r="UPM57" s="308"/>
      <c r="UPN57" s="308"/>
      <c r="UPO57" s="308"/>
      <c r="UPP57" s="308"/>
      <c r="UPQ57" s="308"/>
      <c r="UPR57" s="308"/>
      <c r="UPS57" s="308"/>
      <c r="UPT57" s="308"/>
      <c r="UPU57" s="308"/>
      <c r="UPV57" s="308"/>
      <c r="UPW57" s="308"/>
      <c r="UPX57" s="308"/>
      <c r="UPY57" s="308"/>
      <c r="UPZ57" s="308"/>
      <c r="UQA57" s="308"/>
      <c r="UQB57" s="308"/>
      <c r="UQC57" s="308"/>
      <c r="UQD57" s="308"/>
      <c r="UQE57" s="308"/>
      <c r="UQF57" s="308"/>
      <c r="UQG57" s="308"/>
      <c r="UQH57" s="308"/>
      <c r="UQI57" s="308"/>
      <c r="UQJ57" s="308"/>
      <c r="UQK57" s="308"/>
      <c r="UQL57" s="308"/>
      <c r="UQM57" s="308"/>
      <c r="UQN57" s="308"/>
      <c r="UQO57" s="308"/>
      <c r="UQP57" s="308"/>
      <c r="UQQ57" s="308"/>
      <c r="UQR57" s="308"/>
      <c r="UQS57" s="308"/>
      <c r="UQT57" s="308"/>
      <c r="UQU57" s="308"/>
      <c r="UQV57" s="308"/>
      <c r="UQW57" s="308"/>
      <c r="UQX57" s="308"/>
      <c r="UQY57" s="308"/>
      <c r="UQZ57" s="308"/>
      <c r="URA57" s="308"/>
      <c r="URB57" s="308"/>
      <c r="URC57" s="308"/>
      <c r="URD57" s="308"/>
      <c r="URE57" s="308"/>
      <c r="URF57" s="308"/>
      <c r="URG57" s="308"/>
      <c r="URH57" s="308"/>
      <c r="URI57" s="308"/>
      <c r="URJ57" s="308"/>
      <c r="URK57" s="308"/>
      <c r="URL57" s="308"/>
      <c r="URM57" s="308"/>
      <c r="URN57" s="308"/>
      <c r="URO57" s="308"/>
      <c r="URP57" s="308"/>
      <c r="URQ57" s="308"/>
      <c r="URR57" s="308"/>
      <c r="URS57" s="308"/>
      <c r="URT57" s="308"/>
      <c r="URU57" s="308"/>
      <c r="URV57" s="308"/>
      <c r="URW57" s="308"/>
      <c r="URX57" s="308"/>
      <c r="URY57" s="308"/>
      <c r="URZ57" s="308"/>
      <c r="USA57" s="308"/>
      <c r="USB57" s="308"/>
      <c r="USC57" s="308"/>
      <c r="USD57" s="308"/>
      <c r="USE57" s="308"/>
      <c r="USF57" s="308"/>
      <c r="USG57" s="308"/>
      <c r="USH57" s="308"/>
      <c r="USI57" s="308"/>
      <c r="USJ57" s="308"/>
      <c r="USK57" s="308"/>
      <c r="USL57" s="308"/>
      <c r="USM57" s="308"/>
      <c r="USN57" s="308"/>
      <c r="USO57" s="308"/>
      <c r="USP57" s="308"/>
      <c r="USQ57" s="308"/>
      <c r="USR57" s="308"/>
      <c r="USS57" s="308"/>
      <c r="UST57" s="308"/>
      <c r="USU57" s="308"/>
      <c r="USV57" s="308"/>
      <c r="USW57" s="308"/>
      <c r="USX57" s="308"/>
      <c r="USY57" s="308"/>
      <c r="USZ57" s="308"/>
      <c r="UTA57" s="308"/>
      <c r="UTB57" s="308"/>
      <c r="UTC57" s="308"/>
      <c r="UTD57" s="308"/>
      <c r="UTE57" s="308"/>
      <c r="UTF57" s="308"/>
      <c r="UTG57" s="308"/>
      <c r="UTH57" s="308"/>
      <c r="UTI57" s="308"/>
      <c r="UTJ57" s="308"/>
      <c r="UTK57" s="308"/>
      <c r="UTL57" s="308"/>
      <c r="UTM57" s="308"/>
      <c r="UTN57" s="308"/>
      <c r="UTO57" s="308"/>
      <c r="UTP57" s="308"/>
      <c r="UTQ57" s="308"/>
      <c r="UTR57" s="308"/>
      <c r="UTS57" s="308"/>
      <c r="UTT57" s="308"/>
      <c r="UTU57" s="308"/>
      <c r="UTV57" s="308"/>
      <c r="UTW57" s="308"/>
      <c r="UTX57" s="308"/>
      <c r="UTY57" s="308"/>
      <c r="UTZ57" s="308"/>
      <c r="UUA57" s="308"/>
      <c r="UUB57" s="308"/>
      <c r="UUC57" s="308"/>
      <c r="UUD57" s="308"/>
      <c r="UUE57" s="308"/>
      <c r="UUF57" s="308"/>
      <c r="UUG57" s="308"/>
      <c r="UUH57" s="308"/>
      <c r="UUI57" s="308"/>
      <c r="UUJ57" s="308"/>
      <c r="UUK57" s="308"/>
      <c r="UUL57" s="308"/>
      <c r="UUM57" s="308"/>
      <c r="UUN57" s="308"/>
      <c r="UUO57" s="308"/>
      <c r="UUP57" s="308"/>
      <c r="UUQ57" s="308"/>
      <c r="UUR57" s="308"/>
      <c r="UUS57" s="308"/>
      <c r="UUT57" s="308"/>
      <c r="UUU57" s="308"/>
      <c r="UUV57" s="308"/>
      <c r="UUW57" s="308"/>
      <c r="UUX57" s="308"/>
      <c r="UUY57" s="308"/>
      <c r="UUZ57" s="308"/>
      <c r="UVA57" s="308"/>
      <c r="UVB57" s="308"/>
      <c r="UVC57" s="308"/>
      <c r="UVD57" s="308"/>
      <c r="UVE57" s="308"/>
      <c r="UVF57" s="308"/>
      <c r="UVG57" s="308"/>
      <c r="UVH57" s="308"/>
      <c r="UVI57" s="308"/>
      <c r="UVJ57" s="308"/>
      <c r="UVK57" s="308"/>
      <c r="UVL57" s="308"/>
      <c r="UVM57" s="308"/>
      <c r="UVN57" s="308"/>
      <c r="UVO57" s="308"/>
      <c r="UVP57" s="308"/>
      <c r="UVQ57" s="308"/>
      <c r="UVR57" s="308"/>
      <c r="UVS57" s="308"/>
      <c r="UVT57" s="308"/>
      <c r="UVU57" s="308"/>
      <c r="UVV57" s="308"/>
      <c r="UVW57" s="308"/>
      <c r="UVX57" s="308"/>
      <c r="UVY57" s="308"/>
      <c r="UVZ57" s="308"/>
      <c r="UWA57" s="308"/>
      <c r="UWB57" s="308"/>
      <c r="UWC57" s="308"/>
      <c r="UWD57" s="308"/>
      <c r="UWE57" s="308"/>
      <c r="UWF57" s="308"/>
      <c r="UWG57" s="308"/>
      <c r="UWH57" s="308"/>
      <c r="UWI57" s="308"/>
      <c r="UWJ57" s="308"/>
      <c r="UWK57" s="308"/>
      <c r="UWL57" s="308"/>
      <c r="UWM57" s="308"/>
      <c r="UWN57" s="308"/>
      <c r="UWO57" s="308"/>
      <c r="UWP57" s="308"/>
      <c r="UWQ57" s="308"/>
      <c r="UWR57" s="308"/>
      <c r="UWS57" s="308"/>
      <c r="UWT57" s="308"/>
      <c r="UWU57" s="308"/>
      <c r="UWV57" s="308"/>
      <c r="UWW57" s="308"/>
      <c r="UWX57" s="308"/>
      <c r="UWY57" s="308"/>
      <c r="UWZ57" s="308"/>
      <c r="UXA57" s="308"/>
      <c r="UXB57" s="308"/>
      <c r="UXC57" s="308"/>
      <c r="UXD57" s="308"/>
      <c r="UXE57" s="308"/>
      <c r="UXF57" s="308"/>
      <c r="UXG57" s="308"/>
      <c r="UXH57" s="308"/>
      <c r="UXI57" s="308"/>
      <c r="UXJ57" s="308"/>
      <c r="UXK57" s="308"/>
      <c r="UXL57" s="308"/>
      <c r="UXM57" s="308"/>
      <c r="UXN57" s="308"/>
      <c r="UXO57" s="308"/>
      <c r="UXP57" s="308"/>
      <c r="UXQ57" s="308"/>
      <c r="UXR57" s="308"/>
      <c r="UXS57" s="308"/>
      <c r="UXT57" s="308"/>
      <c r="UXU57" s="308"/>
      <c r="UXV57" s="308"/>
      <c r="UXW57" s="308"/>
      <c r="UXX57" s="308"/>
      <c r="UXY57" s="308"/>
      <c r="UXZ57" s="308"/>
      <c r="UYA57" s="308"/>
      <c r="UYB57" s="308"/>
      <c r="UYC57" s="308"/>
      <c r="UYD57" s="308"/>
      <c r="UYE57" s="308"/>
      <c r="UYF57" s="308"/>
      <c r="UYG57" s="308"/>
      <c r="UYH57" s="308"/>
      <c r="UYI57" s="308"/>
      <c r="UYJ57" s="308"/>
      <c r="UYK57" s="308"/>
      <c r="UYL57" s="308"/>
      <c r="UYM57" s="308"/>
      <c r="UYN57" s="308"/>
      <c r="UYO57" s="308"/>
      <c r="UYP57" s="308"/>
      <c r="UYQ57" s="308"/>
      <c r="UYR57" s="308"/>
      <c r="UYS57" s="308"/>
      <c r="UYT57" s="308"/>
      <c r="UYU57" s="308"/>
      <c r="UYV57" s="308"/>
      <c r="UYW57" s="308"/>
      <c r="UYX57" s="308"/>
      <c r="UYY57" s="308"/>
      <c r="UYZ57" s="308"/>
      <c r="UZA57" s="308"/>
      <c r="UZB57" s="308"/>
      <c r="UZC57" s="308"/>
      <c r="UZD57" s="308"/>
      <c r="UZE57" s="308"/>
      <c r="UZF57" s="308"/>
      <c r="UZG57" s="308"/>
      <c r="UZH57" s="308"/>
      <c r="UZI57" s="308"/>
      <c r="UZJ57" s="308"/>
      <c r="UZK57" s="308"/>
      <c r="UZL57" s="308"/>
      <c r="UZM57" s="308"/>
      <c r="UZN57" s="308"/>
      <c r="UZO57" s="308"/>
      <c r="UZP57" s="308"/>
      <c r="UZQ57" s="308"/>
      <c r="UZR57" s="308"/>
      <c r="UZS57" s="308"/>
      <c r="UZT57" s="308"/>
      <c r="UZU57" s="308"/>
      <c r="UZV57" s="308"/>
      <c r="UZW57" s="308"/>
      <c r="UZX57" s="308"/>
      <c r="UZY57" s="308"/>
      <c r="UZZ57" s="308"/>
      <c r="VAA57" s="308"/>
      <c r="VAB57" s="308"/>
      <c r="VAC57" s="308"/>
      <c r="VAD57" s="308"/>
      <c r="VAE57" s="308"/>
      <c r="VAF57" s="308"/>
      <c r="VAG57" s="308"/>
      <c r="VAH57" s="308"/>
      <c r="VAI57" s="308"/>
      <c r="VAJ57" s="308"/>
      <c r="VAK57" s="308"/>
      <c r="VAL57" s="308"/>
      <c r="VAM57" s="308"/>
      <c r="VAN57" s="308"/>
      <c r="VAO57" s="308"/>
      <c r="VAP57" s="308"/>
      <c r="VAQ57" s="308"/>
      <c r="VAR57" s="308"/>
      <c r="VAS57" s="308"/>
      <c r="VAT57" s="308"/>
      <c r="VAU57" s="308"/>
      <c r="VAV57" s="308"/>
      <c r="VAW57" s="308"/>
      <c r="VAX57" s="308"/>
      <c r="VAY57" s="308"/>
      <c r="VAZ57" s="308"/>
      <c r="VBA57" s="308"/>
      <c r="VBB57" s="308"/>
      <c r="VBC57" s="308"/>
      <c r="VBD57" s="308"/>
      <c r="VBE57" s="308"/>
      <c r="VBF57" s="308"/>
      <c r="VBG57" s="308"/>
      <c r="VBH57" s="308"/>
      <c r="VBI57" s="308"/>
      <c r="VBJ57" s="308"/>
      <c r="VBK57" s="308"/>
      <c r="VBL57" s="308"/>
      <c r="VBM57" s="308"/>
      <c r="VBN57" s="308"/>
      <c r="VBO57" s="308"/>
      <c r="VBP57" s="308"/>
      <c r="VBQ57" s="308"/>
      <c r="VBR57" s="308"/>
      <c r="VBS57" s="308"/>
      <c r="VBT57" s="308"/>
      <c r="VBU57" s="308"/>
      <c r="VBV57" s="308"/>
      <c r="VBW57" s="308"/>
      <c r="VBX57" s="308"/>
      <c r="VBY57" s="308"/>
      <c r="VBZ57" s="308"/>
      <c r="VCA57" s="308"/>
      <c r="VCB57" s="308"/>
      <c r="VCC57" s="308"/>
      <c r="VCD57" s="308"/>
      <c r="VCE57" s="308"/>
      <c r="VCF57" s="308"/>
      <c r="VCG57" s="308"/>
      <c r="VCH57" s="308"/>
      <c r="VCI57" s="308"/>
      <c r="VCJ57" s="308"/>
      <c r="VCK57" s="308"/>
      <c r="VCL57" s="308"/>
      <c r="VCM57" s="308"/>
      <c r="VCN57" s="308"/>
      <c r="VCO57" s="308"/>
      <c r="VCP57" s="308"/>
      <c r="VCQ57" s="308"/>
      <c r="VCR57" s="308"/>
      <c r="VCS57" s="308"/>
      <c r="VCT57" s="308"/>
      <c r="VCU57" s="308"/>
      <c r="VCV57" s="308"/>
      <c r="VCW57" s="308"/>
      <c r="VCX57" s="308"/>
      <c r="VCY57" s="308"/>
      <c r="VCZ57" s="308"/>
      <c r="VDA57" s="308"/>
      <c r="VDB57" s="308"/>
      <c r="VDC57" s="308"/>
      <c r="VDD57" s="308"/>
      <c r="VDE57" s="308"/>
      <c r="VDF57" s="308"/>
      <c r="VDG57" s="308"/>
      <c r="VDH57" s="308"/>
      <c r="VDI57" s="308"/>
      <c r="VDJ57" s="308"/>
      <c r="VDK57" s="308"/>
      <c r="VDL57" s="308"/>
      <c r="VDM57" s="308"/>
      <c r="VDN57" s="308"/>
      <c r="VDO57" s="308"/>
      <c r="VDP57" s="308"/>
      <c r="VDQ57" s="308"/>
      <c r="VDR57" s="308"/>
      <c r="VDS57" s="308"/>
      <c r="VDT57" s="308"/>
      <c r="VDU57" s="308"/>
      <c r="VDV57" s="308"/>
      <c r="VDW57" s="308"/>
      <c r="VDX57" s="308"/>
      <c r="VDY57" s="308"/>
      <c r="VDZ57" s="308"/>
      <c r="VEA57" s="308"/>
      <c r="VEB57" s="308"/>
      <c r="VEC57" s="308"/>
      <c r="VED57" s="308"/>
      <c r="VEE57" s="308"/>
      <c r="VEF57" s="308"/>
      <c r="VEG57" s="308"/>
      <c r="VEH57" s="308"/>
      <c r="VEI57" s="308"/>
      <c r="VEJ57" s="308"/>
      <c r="VEK57" s="308"/>
      <c r="VEL57" s="308"/>
      <c r="VEM57" s="308"/>
      <c r="VEN57" s="308"/>
      <c r="VEO57" s="308"/>
      <c r="VEP57" s="308"/>
      <c r="VEQ57" s="308"/>
      <c r="VER57" s="308"/>
      <c r="VES57" s="308"/>
      <c r="VET57" s="308"/>
      <c r="VEU57" s="308"/>
      <c r="VEV57" s="308"/>
      <c r="VEW57" s="308"/>
      <c r="VEX57" s="308"/>
      <c r="VEY57" s="308"/>
      <c r="VEZ57" s="308"/>
      <c r="VFA57" s="308"/>
      <c r="VFB57" s="308"/>
      <c r="VFC57" s="308"/>
      <c r="VFD57" s="308"/>
      <c r="VFE57" s="308"/>
      <c r="VFF57" s="308"/>
      <c r="VFG57" s="308"/>
      <c r="VFH57" s="308"/>
      <c r="VFI57" s="308"/>
      <c r="VFJ57" s="308"/>
      <c r="VFK57" s="308"/>
      <c r="VFL57" s="308"/>
      <c r="VFM57" s="308"/>
      <c r="VFN57" s="308"/>
      <c r="VFO57" s="308"/>
      <c r="VFP57" s="308"/>
      <c r="VFQ57" s="308"/>
      <c r="VFR57" s="308"/>
      <c r="VFS57" s="308"/>
      <c r="VFT57" s="308"/>
      <c r="VFU57" s="308"/>
      <c r="VFV57" s="308"/>
      <c r="VFW57" s="308"/>
      <c r="VFX57" s="308"/>
      <c r="VFY57" s="308"/>
      <c r="VFZ57" s="308"/>
      <c r="VGA57" s="308"/>
      <c r="VGB57" s="308"/>
      <c r="VGC57" s="308"/>
      <c r="VGD57" s="308"/>
      <c r="VGE57" s="308"/>
      <c r="VGF57" s="308"/>
      <c r="VGG57" s="308"/>
      <c r="VGH57" s="308"/>
      <c r="VGI57" s="308"/>
      <c r="VGJ57" s="308"/>
      <c r="VGK57" s="308"/>
      <c r="VGL57" s="308"/>
      <c r="VGM57" s="308"/>
      <c r="VGN57" s="308"/>
      <c r="VGO57" s="308"/>
      <c r="VGP57" s="308"/>
      <c r="VGQ57" s="308"/>
      <c r="VGR57" s="308"/>
      <c r="VGS57" s="308"/>
      <c r="VGT57" s="308"/>
      <c r="VGU57" s="308"/>
      <c r="VGV57" s="308"/>
      <c r="VGW57" s="308"/>
      <c r="VGX57" s="308"/>
      <c r="VGY57" s="308"/>
      <c r="VGZ57" s="308"/>
      <c r="VHA57" s="308"/>
      <c r="VHB57" s="308"/>
      <c r="VHC57" s="308"/>
      <c r="VHD57" s="308"/>
      <c r="VHE57" s="308"/>
      <c r="VHF57" s="308"/>
      <c r="VHG57" s="308"/>
      <c r="VHH57" s="308"/>
      <c r="VHI57" s="308"/>
      <c r="VHJ57" s="308"/>
      <c r="VHK57" s="308"/>
      <c r="VHL57" s="308"/>
      <c r="VHM57" s="308"/>
      <c r="VHN57" s="308"/>
      <c r="VHO57" s="308"/>
      <c r="VHP57" s="308"/>
      <c r="VHQ57" s="308"/>
      <c r="VHR57" s="308"/>
      <c r="VHS57" s="308"/>
      <c r="VHT57" s="308"/>
      <c r="VHU57" s="308"/>
      <c r="VHV57" s="308"/>
      <c r="VHW57" s="308"/>
      <c r="VHX57" s="308"/>
      <c r="VHY57" s="308"/>
      <c r="VHZ57" s="308"/>
      <c r="VIA57" s="308"/>
      <c r="VIB57" s="308"/>
      <c r="VIC57" s="308"/>
      <c r="VID57" s="308"/>
      <c r="VIE57" s="308"/>
      <c r="VIF57" s="308"/>
      <c r="VIG57" s="308"/>
      <c r="VIH57" s="308"/>
      <c r="VII57" s="308"/>
      <c r="VIJ57" s="308"/>
      <c r="VIK57" s="308"/>
      <c r="VIL57" s="308"/>
      <c r="VIM57" s="308"/>
      <c r="VIN57" s="308"/>
      <c r="VIO57" s="308"/>
      <c r="VIP57" s="308"/>
      <c r="VIQ57" s="308"/>
      <c r="VIR57" s="308"/>
      <c r="VIS57" s="308"/>
      <c r="VIT57" s="308"/>
      <c r="VIU57" s="308"/>
      <c r="VIV57" s="308"/>
      <c r="VIW57" s="308"/>
      <c r="VIX57" s="308"/>
      <c r="VIY57" s="308"/>
      <c r="VIZ57" s="308"/>
      <c r="VJA57" s="308"/>
      <c r="VJB57" s="308"/>
      <c r="VJC57" s="308"/>
      <c r="VJD57" s="308"/>
      <c r="VJE57" s="308"/>
      <c r="VJF57" s="308"/>
      <c r="VJG57" s="308"/>
      <c r="VJH57" s="308"/>
      <c r="VJI57" s="308"/>
      <c r="VJJ57" s="308"/>
      <c r="VJK57" s="308"/>
      <c r="VJL57" s="308"/>
      <c r="VJM57" s="308"/>
      <c r="VJN57" s="308"/>
      <c r="VJO57" s="308"/>
      <c r="VJP57" s="308"/>
      <c r="VJQ57" s="308"/>
      <c r="VJR57" s="308"/>
      <c r="VJS57" s="308"/>
      <c r="VJT57" s="308"/>
      <c r="VJU57" s="308"/>
      <c r="VJV57" s="308"/>
      <c r="VJW57" s="308"/>
      <c r="VJX57" s="308"/>
      <c r="VJY57" s="308"/>
      <c r="VJZ57" s="308"/>
      <c r="VKA57" s="308"/>
      <c r="VKB57" s="308"/>
      <c r="VKC57" s="308"/>
      <c r="VKD57" s="308"/>
      <c r="VKE57" s="308"/>
      <c r="VKF57" s="308"/>
      <c r="VKG57" s="308"/>
      <c r="VKH57" s="308"/>
      <c r="VKI57" s="308"/>
      <c r="VKJ57" s="308"/>
      <c r="VKK57" s="308"/>
      <c r="VKL57" s="308"/>
      <c r="VKM57" s="308"/>
      <c r="VKN57" s="308"/>
      <c r="VKO57" s="308"/>
      <c r="VKP57" s="308"/>
      <c r="VKQ57" s="308"/>
      <c r="VKR57" s="308"/>
      <c r="VKS57" s="308"/>
      <c r="VKT57" s="308"/>
      <c r="VKU57" s="308"/>
      <c r="VKV57" s="308"/>
      <c r="VKW57" s="308"/>
      <c r="VKX57" s="308"/>
      <c r="VKY57" s="308"/>
      <c r="VKZ57" s="308"/>
      <c r="VLA57" s="308"/>
      <c r="VLB57" s="308"/>
      <c r="VLC57" s="308"/>
      <c r="VLD57" s="308"/>
      <c r="VLE57" s="308"/>
      <c r="VLF57" s="308"/>
      <c r="VLG57" s="308"/>
      <c r="VLH57" s="308"/>
      <c r="VLI57" s="308"/>
      <c r="VLJ57" s="308"/>
      <c r="VLK57" s="308"/>
      <c r="VLL57" s="308"/>
      <c r="VLM57" s="308"/>
      <c r="VLN57" s="308"/>
      <c r="VLO57" s="308"/>
      <c r="VLP57" s="308"/>
      <c r="VLQ57" s="308"/>
      <c r="VLR57" s="308"/>
      <c r="VLS57" s="308"/>
      <c r="VLT57" s="308"/>
      <c r="VLU57" s="308"/>
      <c r="VLV57" s="308"/>
      <c r="VLW57" s="308"/>
      <c r="VLX57" s="308"/>
      <c r="VLY57" s="308"/>
      <c r="VLZ57" s="308"/>
      <c r="VMA57" s="308"/>
      <c r="VMB57" s="308"/>
      <c r="VMC57" s="308"/>
      <c r="VMD57" s="308"/>
      <c r="VME57" s="308"/>
      <c r="VMF57" s="308"/>
      <c r="VMG57" s="308"/>
      <c r="VMH57" s="308"/>
      <c r="VMI57" s="308"/>
      <c r="VMJ57" s="308"/>
      <c r="VMK57" s="308"/>
      <c r="VML57" s="308"/>
      <c r="VMM57" s="308"/>
      <c r="VMN57" s="308"/>
      <c r="VMO57" s="308"/>
      <c r="VMP57" s="308"/>
      <c r="VMQ57" s="308"/>
      <c r="VMR57" s="308"/>
      <c r="VMS57" s="308"/>
      <c r="VMT57" s="308"/>
      <c r="VMU57" s="308"/>
      <c r="VMV57" s="308"/>
      <c r="VMW57" s="308"/>
      <c r="VMX57" s="308"/>
      <c r="VMY57" s="308"/>
      <c r="VMZ57" s="308"/>
      <c r="VNA57" s="308"/>
      <c r="VNB57" s="308"/>
      <c r="VNC57" s="308"/>
      <c r="VND57" s="308"/>
      <c r="VNE57" s="308"/>
      <c r="VNF57" s="308"/>
      <c r="VNG57" s="308"/>
      <c r="VNH57" s="308"/>
      <c r="VNI57" s="308"/>
      <c r="VNJ57" s="308"/>
      <c r="VNK57" s="308"/>
      <c r="VNL57" s="308"/>
      <c r="VNM57" s="308"/>
      <c r="VNN57" s="308"/>
      <c r="VNO57" s="308"/>
      <c r="VNP57" s="308"/>
      <c r="VNQ57" s="308"/>
      <c r="VNR57" s="308"/>
      <c r="VNS57" s="308"/>
      <c r="VNT57" s="308"/>
      <c r="VNU57" s="308"/>
      <c r="VNV57" s="308"/>
      <c r="VNW57" s="308"/>
      <c r="VNX57" s="308"/>
      <c r="VNY57" s="308"/>
      <c r="VNZ57" s="308"/>
      <c r="VOA57" s="308"/>
      <c r="VOB57" s="308"/>
      <c r="VOC57" s="308"/>
      <c r="VOD57" s="308"/>
      <c r="VOE57" s="308"/>
      <c r="VOF57" s="308"/>
      <c r="VOG57" s="308"/>
      <c r="VOH57" s="308"/>
      <c r="VOI57" s="308"/>
      <c r="VOJ57" s="308"/>
      <c r="VOK57" s="308"/>
      <c r="VOL57" s="308"/>
      <c r="VOM57" s="308"/>
      <c r="VON57" s="308"/>
      <c r="VOO57" s="308"/>
      <c r="VOP57" s="308"/>
      <c r="VOQ57" s="308"/>
      <c r="VOR57" s="308"/>
      <c r="VOS57" s="308"/>
      <c r="VOT57" s="308"/>
      <c r="VOU57" s="308"/>
      <c r="VOV57" s="308"/>
      <c r="VOW57" s="308"/>
      <c r="VOX57" s="308"/>
      <c r="VOY57" s="308"/>
      <c r="VOZ57" s="308"/>
      <c r="VPA57" s="308"/>
      <c r="VPB57" s="308"/>
      <c r="VPC57" s="308"/>
      <c r="VPD57" s="308"/>
      <c r="VPE57" s="308"/>
      <c r="VPF57" s="308"/>
      <c r="VPG57" s="308"/>
      <c r="VPH57" s="308"/>
      <c r="VPI57" s="308"/>
      <c r="VPJ57" s="308"/>
      <c r="VPK57" s="308"/>
      <c r="VPL57" s="308"/>
      <c r="VPM57" s="308"/>
      <c r="VPN57" s="308"/>
      <c r="VPO57" s="308"/>
      <c r="VPP57" s="308"/>
      <c r="VPQ57" s="308"/>
      <c r="VPR57" s="308"/>
      <c r="VPS57" s="308"/>
      <c r="VPT57" s="308"/>
      <c r="VPU57" s="308"/>
      <c r="VPV57" s="308"/>
      <c r="VPW57" s="308"/>
      <c r="VPX57" s="308"/>
      <c r="VPY57" s="308"/>
      <c r="VPZ57" s="308"/>
      <c r="VQA57" s="308"/>
      <c r="VQB57" s="308"/>
      <c r="VQC57" s="308"/>
      <c r="VQD57" s="308"/>
      <c r="VQE57" s="308"/>
      <c r="VQF57" s="308"/>
      <c r="VQG57" s="308"/>
      <c r="VQH57" s="308"/>
      <c r="VQI57" s="308"/>
      <c r="VQJ57" s="308"/>
      <c r="VQK57" s="308"/>
      <c r="VQL57" s="308"/>
      <c r="VQM57" s="308"/>
      <c r="VQN57" s="308"/>
      <c r="VQO57" s="308"/>
      <c r="VQP57" s="308"/>
      <c r="VQQ57" s="308"/>
      <c r="VQR57" s="308"/>
      <c r="VQS57" s="308"/>
      <c r="VQT57" s="308"/>
      <c r="VQU57" s="308"/>
      <c r="VQV57" s="308"/>
      <c r="VQW57" s="308"/>
      <c r="VQX57" s="308"/>
      <c r="VQY57" s="308"/>
      <c r="VQZ57" s="308"/>
      <c r="VRA57" s="308"/>
      <c r="VRB57" s="308"/>
      <c r="VRC57" s="308"/>
      <c r="VRD57" s="308"/>
      <c r="VRE57" s="308"/>
      <c r="VRF57" s="308"/>
      <c r="VRG57" s="308"/>
      <c r="VRH57" s="308"/>
      <c r="VRI57" s="308"/>
      <c r="VRJ57" s="308"/>
      <c r="VRK57" s="308"/>
      <c r="VRL57" s="308"/>
      <c r="VRM57" s="308"/>
      <c r="VRN57" s="308"/>
      <c r="VRO57" s="308"/>
      <c r="VRP57" s="308"/>
      <c r="VRQ57" s="308"/>
      <c r="VRR57" s="308"/>
      <c r="VRS57" s="308"/>
      <c r="VRT57" s="308"/>
      <c r="VRU57" s="308"/>
      <c r="VRV57" s="308"/>
      <c r="VRW57" s="308"/>
      <c r="VRX57" s="308"/>
      <c r="VRY57" s="308"/>
      <c r="VRZ57" s="308"/>
      <c r="VSA57" s="308"/>
      <c r="VSB57" s="308"/>
      <c r="VSC57" s="308"/>
      <c r="VSD57" s="308"/>
      <c r="VSE57" s="308"/>
      <c r="VSF57" s="308"/>
      <c r="VSG57" s="308"/>
      <c r="VSH57" s="308"/>
      <c r="VSI57" s="308"/>
      <c r="VSJ57" s="308"/>
      <c r="VSK57" s="308"/>
      <c r="VSL57" s="308"/>
      <c r="VSM57" s="308"/>
      <c r="VSN57" s="308"/>
      <c r="VSO57" s="308"/>
      <c r="VSP57" s="308"/>
      <c r="VSQ57" s="308"/>
      <c r="VSR57" s="308"/>
      <c r="VSS57" s="308"/>
      <c r="VST57" s="308"/>
      <c r="VSU57" s="308"/>
      <c r="VSV57" s="308"/>
      <c r="VSW57" s="308"/>
      <c r="VSX57" s="308"/>
      <c r="VSY57" s="308"/>
      <c r="VSZ57" s="308"/>
      <c r="VTA57" s="308"/>
      <c r="VTB57" s="308"/>
      <c r="VTC57" s="308"/>
      <c r="VTD57" s="308"/>
      <c r="VTE57" s="308"/>
      <c r="VTF57" s="308"/>
      <c r="VTG57" s="308"/>
      <c r="VTH57" s="308"/>
      <c r="VTI57" s="308"/>
      <c r="VTJ57" s="308"/>
      <c r="VTK57" s="308"/>
      <c r="VTL57" s="308"/>
      <c r="VTM57" s="308"/>
      <c r="VTN57" s="308"/>
      <c r="VTO57" s="308"/>
      <c r="VTP57" s="308"/>
      <c r="VTQ57" s="308"/>
      <c r="VTR57" s="308"/>
      <c r="VTS57" s="308"/>
      <c r="VTT57" s="308"/>
      <c r="VTU57" s="308"/>
      <c r="VTV57" s="308"/>
      <c r="VTW57" s="308"/>
      <c r="VTX57" s="308"/>
      <c r="VTY57" s="308"/>
      <c r="VTZ57" s="308"/>
      <c r="VUA57" s="308"/>
      <c r="VUB57" s="308"/>
      <c r="VUC57" s="308"/>
      <c r="VUD57" s="308"/>
      <c r="VUE57" s="308"/>
      <c r="VUF57" s="308"/>
      <c r="VUG57" s="308"/>
      <c r="VUH57" s="308"/>
      <c r="VUI57" s="308"/>
      <c r="VUJ57" s="308"/>
      <c r="VUK57" s="308"/>
      <c r="VUL57" s="308"/>
      <c r="VUM57" s="308"/>
      <c r="VUN57" s="308"/>
      <c r="VUO57" s="308"/>
      <c r="VUP57" s="308"/>
      <c r="VUQ57" s="308"/>
      <c r="VUR57" s="308"/>
      <c r="VUS57" s="308"/>
      <c r="VUT57" s="308"/>
      <c r="VUU57" s="308"/>
      <c r="VUV57" s="308"/>
      <c r="VUW57" s="308"/>
      <c r="VUX57" s="308"/>
      <c r="VUY57" s="308"/>
      <c r="VUZ57" s="308"/>
      <c r="VVA57" s="308"/>
      <c r="VVB57" s="308"/>
      <c r="VVC57" s="308"/>
      <c r="VVD57" s="308"/>
      <c r="VVE57" s="308"/>
      <c r="VVF57" s="308"/>
      <c r="VVG57" s="308"/>
      <c r="VVH57" s="308"/>
      <c r="VVI57" s="308"/>
      <c r="VVJ57" s="308"/>
      <c r="VVK57" s="308"/>
      <c r="VVL57" s="308"/>
      <c r="VVM57" s="308"/>
      <c r="VVN57" s="308"/>
      <c r="VVO57" s="308"/>
      <c r="VVP57" s="308"/>
      <c r="VVQ57" s="308"/>
      <c r="VVR57" s="308"/>
      <c r="VVS57" s="308"/>
      <c r="VVT57" s="308"/>
      <c r="VVU57" s="308"/>
      <c r="VVV57" s="308"/>
      <c r="VVW57" s="308"/>
      <c r="VVX57" s="308"/>
      <c r="VVY57" s="308"/>
      <c r="VVZ57" s="308"/>
      <c r="VWA57" s="308"/>
      <c r="VWB57" s="308"/>
      <c r="VWC57" s="308"/>
      <c r="VWD57" s="308"/>
      <c r="VWE57" s="308"/>
      <c r="VWF57" s="308"/>
      <c r="VWG57" s="308"/>
      <c r="VWH57" s="308"/>
      <c r="VWI57" s="308"/>
      <c r="VWJ57" s="308"/>
      <c r="VWK57" s="308"/>
      <c r="VWL57" s="308"/>
      <c r="VWM57" s="308"/>
      <c r="VWN57" s="308"/>
      <c r="VWO57" s="308"/>
      <c r="VWP57" s="308"/>
      <c r="VWQ57" s="308"/>
      <c r="VWR57" s="308"/>
      <c r="VWS57" s="308"/>
      <c r="VWT57" s="308"/>
      <c r="VWU57" s="308"/>
      <c r="VWV57" s="308"/>
      <c r="VWW57" s="308"/>
      <c r="VWX57" s="308"/>
      <c r="VWY57" s="308"/>
      <c r="VWZ57" s="308"/>
      <c r="VXA57" s="308"/>
      <c r="VXB57" s="308"/>
      <c r="VXC57" s="308"/>
      <c r="VXD57" s="308"/>
      <c r="VXE57" s="308"/>
      <c r="VXF57" s="308"/>
      <c r="VXG57" s="308"/>
      <c r="VXH57" s="308"/>
      <c r="VXI57" s="308"/>
      <c r="VXJ57" s="308"/>
      <c r="VXK57" s="308"/>
      <c r="VXL57" s="308"/>
      <c r="VXM57" s="308"/>
      <c r="VXN57" s="308"/>
      <c r="VXO57" s="308"/>
      <c r="VXP57" s="308"/>
      <c r="VXQ57" s="308"/>
      <c r="VXR57" s="308"/>
      <c r="VXS57" s="308"/>
      <c r="VXT57" s="308"/>
      <c r="VXU57" s="308"/>
      <c r="VXV57" s="308"/>
      <c r="VXW57" s="308"/>
      <c r="VXX57" s="308"/>
      <c r="VXY57" s="308"/>
      <c r="VXZ57" s="308"/>
      <c r="VYA57" s="308"/>
      <c r="VYB57" s="308"/>
      <c r="VYC57" s="308"/>
      <c r="VYD57" s="308"/>
      <c r="VYE57" s="308"/>
      <c r="VYF57" s="308"/>
      <c r="VYG57" s="308"/>
      <c r="VYH57" s="308"/>
      <c r="VYI57" s="308"/>
      <c r="VYJ57" s="308"/>
      <c r="VYK57" s="308"/>
      <c r="VYL57" s="308"/>
      <c r="VYM57" s="308"/>
      <c r="VYN57" s="308"/>
      <c r="VYO57" s="308"/>
      <c r="VYP57" s="308"/>
      <c r="VYQ57" s="308"/>
      <c r="VYR57" s="308"/>
      <c r="VYS57" s="308"/>
      <c r="VYT57" s="308"/>
      <c r="VYU57" s="308"/>
      <c r="VYV57" s="308"/>
      <c r="VYW57" s="308"/>
      <c r="VYX57" s="308"/>
      <c r="VYY57" s="308"/>
      <c r="VYZ57" s="308"/>
      <c r="VZA57" s="308"/>
      <c r="VZB57" s="308"/>
      <c r="VZC57" s="308"/>
      <c r="VZD57" s="308"/>
      <c r="VZE57" s="308"/>
      <c r="VZF57" s="308"/>
      <c r="VZG57" s="308"/>
      <c r="VZH57" s="308"/>
      <c r="VZI57" s="308"/>
      <c r="VZJ57" s="308"/>
      <c r="VZK57" s="308"/>
      <c r="VZL57" s="308"/>
      <c r="VZM57" s="308"/>
      <c r="VZN57" s="308"/>
      <c r="VZO57" s="308"/>
      <c r="VZP57" s="308"/>
      <c r="VZQ57" s="308"/>
      <c r="VZR57" s="308"/>
      <c r="VZS57" s="308"/>
      <c r="VZT57" s="308"/>
      <c r="VZU57" s="308"/>
      <c r="VZV57" s="308"/>
      <c r="VZW57" s="308"/>
      <c r="VZX57" s="308"/>
      <c r="VZY57" s="308"/>
      <c r="VZZ57" s="308"/>
      <c r="WAA57" s="308"/>
      <c r="WAB57" s="308"/>
      <c r="WAC57" s="308"/>
      <c r="WAD57" s="308"/>
      <c r="WAE57" s="308"/>
      <c r="WAF57" s="308"/>
      <c r="WAG57" s="308"/>
      <c r="WAH57" s="308"/>
      <c r="WAI57" s="308"/>
      <c r="WAJ57" s="308"/>
      <c r="WAK57" s="308"/>
      <c r="WAL57" s="308"/>
      <c r="WAM57" s="308"/>
      <c r="WAN57" s="308"/>
      <c r="WAO57" s="308"/>
      <c r="WAP57" s="308"/>
      <c r="WAQ57" s="308"/>
      <c r="WAR57" s="308"/>
      <c r="WAS57" s="308"/>
      <c r="WAT57" s="308"/>
      <c r="WAU57" s="308"/>
      <c r="WAV57" s="308"/>
      <c r="WAW57" s="308"/>
      <c r="WAX57" s="308"/>
      <c r="WAY57" s="308"/>
      <c r="WAZ57" s="308"/>
      <c r="WBA57" s="308"/>
      <c r="WBB57" s="308"/>
      <c r="WBC57" s="308"/>
      <c r="WBD57" s="308"/>
      <c r="WBE57" s="308"/>
      <c r="WBF57" s="308"/>
      <c r="WBG57" s="308"/>
      <c r="WBH57" s="308"/>
      <c r="WBI57" s="308"/>
      <c r="WBJ57" s="308"/>
      <c r="WBK57" s="308"/>
      <c r="WBL57" s="308"/>
      <c r="WBM57" s="308"/>
      <c r="WBN57" s="308"/>
      <c r="WBO57" s="308"/>
      <c r="WBP57" s="308"/>
      <c r="WBQ57" s="308"/>
      <c r="WBR57" s="308"/>
      <c r="WBS57" s="308"/>
      <c r="WBT57" s="308"/>
      <c r="WBU57" s="308"/>
      <c r="WBV57" s="308"/>
      <c r="WBW57" s="308"/>
      <c r="WBX57" s="308"/>
      <c r="WBY57" s="308"/>
      <c r="WBZ57" s="308"/>
      <c r="WCA57" s="308"/>
      <c r="WCB57" s="308"/>
      <c r="WCC57" s="308"/>
      <c r="WCD57" s="308"/>
      <c r="WCE57" s="308"/>
      <c r="WCF57" s="308"/>
      <c r="WCG57" s="308"/>
      <c r="WCH57" s="308"/>
      <c r="WCI57" s="308"/>
      <c r="WCJ57" s="308"/>
      <c r="WCK57" s="308"/>
      <c r="WCL57" s="308"/>
      <c r="WCM57" s="308"/>
      <c r="WCN57" s="308"/>
      <c r="WCO57" s="308"/>
      <c r="WCP57" s="308"/>
      <c r="WCQ57" s="308"/>
      <c r="WCR57" s="308"/>
      <c r="WCS57" s="308"/>
      <c r="WCT57" s="308"/>
      <c r="WCU57" s="308"/>
      <c r="WCV57" s="308"/>
      <c r="WCW57" s="308"/>
      <c r="WCX57" s="308"/>
      <c r="WCY57" s="308"/>
      <c r="WCZ57" s="308"/>
      <c r="WDA57" s="308"/>
      <c r="WDB57" s="308"/>
      <c r="WDC57" s="308"/>
      <c r="WDD57" s="308"/>
      <c r="WDE57" s="308"/>
      <c r="WDF57" s="308"/>
      <c r="WDG57" s="308"/>
      <c r="WDH57" s="308"/>
      <c r="WDI57" s="308"/>
      <c r="WDJ57" s="308"/>
      <c r="WDK57" s="308"/>
      <c r="WDL57" s="308"/>
      <c r="WDM57" s="308"/>
      <c r="WDN57" s="308"/>
      <c r="WDO57" s="308"/>
      <c r="WDP57" s="308"/>
      <c r="WDQ57" s="308"/>
      <c r="WDR57" s="308"/>
      <c r="WDS57" s="308"/>
      <c r="WDT57" s="308"/>
      <c r="WDU57" s="308"/>
      <c r="WDV57" s="308"/>
      <c r="WDW57" s="308"/>
      <c r="WDX57" s="308"/>
      <c r="WDY57" s="308"/>
      <c r="WDZ57" s="308"/>
      <c r="WEA57" s="308"/>
      <c r="WEB57" s="308"/>
      <c r="WEC57" s="308"/>
      <c r="WED57" s="308"/>
      <c r="WEE57" s="308"/>
      <c r="WEF57" s="308"/>
      <c r="WEG57" s="308"/>
      <c r="WEH57" s="308"/>
      <c r="WEI57" s="308"/>
      <c r="WEJ57" s="308"/>
      <c r="WEK57" s="308"/>
      <c r="WEL57" s="308"/>
      <c r="WEM57" s="308"/>
      <c r="WEN57" s="308"/>
      <c r="WEO57" s="308"/>
      <c r="WEP57" s="308"/>
      <c r="WEQ57" s="308"/>
      <c r="WER57" s="308"/>
      <c r="WES57" s="308"/>
      <c r="WET57" s="308"/>
      <c r="WEU57" s="308"/>
      <c r="WEV57" s="308"/>
      <c r="WEW57" s="308"/>
      <c r="WEX57" s="308"/>
      <c r="WEY57" s="308"/>
      <c r="WEZ57" s="308"/>
      <c r="WFA57" s="308"/>
      <c r="WFB57" s="308"/>
      <c r="WFC57" s="308"/>
      <c r="WFD57" s="308"/>
      <c r="WFE57" s="308"/>
      <c r="WFF57" s="308"/>
      <c r="WFG57" s="308"/>
      <c r="WFH57" s="308"/>
      <c r="WFI57" s="308"/>
      <c r="WFJ57" s="308"/>
      <c r="WFK57" s="308"/>
      <c r="WFL57" s="308"/>
      <c r="WFM57" s="308"/>
      <c r="WFN57" s="308"/>
      <c r="WFO57" s="308"/>
      <c r="WFP57" s="308"/>
      <c r="WFQ57" s="308"/>
      <c r="WFR57" s="308"/>
      <c r="WFS57" s="308"/>
      <c r="WFT57" s="308"/>
      <c r="WFU57" s="308"/>
      <c r="WFV57" s="308"/>
      <c r="WFW57" s="308"/>
      <c r="WFX57" s="308"/>
      <c r="WFY57" s="308"/>
      <c r="WFZ57" s="308"/>
      <c r="WGA57" s="308"/>
      <c r="WGB57" s="308"/>
      <c r="WGC57" s="308"/>
      <c r="WGD57" s="308"/>
      <c r="WGE57" s="308"/>
      <c r="WGF57" s="308"/>
      <c r="WGG57" s="308"/>
      <c r="WGH57" s="308"/>
      <c r="WGI57" s="308"/>
      <c r="WGJ57" s="308"/>
      <c r="WGK57" s="308"/>
      <c r="WGL57" s="308"/>
      <c r="WGM57" s="308"/>
      <c r="WGN57" s="308"/>
      <c r="WGO57" s="308"/>
      <c r="WGP57" s="308"/>
      <c r="WGQ57" s="308"/>
      <c r="WGR57" s="308"/>
      <c r="WGS57" s="308"/>
      <c r="WGT57" s="308"/>
      <c r="WGU57" s="308"/>
      <c r="WGV57" s="308"/>
      <c r="WGW57" s="308"/>
      <c r="WGX57" s="308"/>
      <c r="WGY57" s="308"/>
      <c r="WGZ57" s="308"/>
      <c r="WHA57" s="308"/>
      <c r="WHB57" s="308"/>
      <c r="WHC57" s="308"/>
      <c r="WHD57" s="308"/>
      <c r="WHE57" s="308"/>
      <c r="WHF57" s="308"/>
      <c r="WHG57" s="308"/>
      <c r="WHH57" s="308"/>
      <c r="WHI57" s="308"/>
      <c r="WHJ57" s="308"/>
      <c r="WHK57" s="308"/>
      <c r="WHL57" s="308"/>
      <c r="WHM57" s="308"/>
      <c r="WHN57" s="308"/>
      <c r="WHO57" s="308"/>
      <c r="WHP57" s="308"/>
      <c r="WHQ57" s="308"/>
      <c r="WHR57" s="308"/>
      <c r="WHS57" s="308"/>
      <c r="WHT57" s="308"/>
      <c r="WHU57" s="308"/>
      <c r="WHV57" s="308"/>
      <c r="WHW57" s="308"/>
      <c r="WHX57" s="308"/>
      <c r="WHY57" s="308"/>
      <c r="WHZ57" s="308"/>
      <c r="WIA57" s="308"/>
      <c r="WIB57" s="308"/>
      <c r="WIC57" s="308"/>
      <c r="WID57" s="308"/>
      <c r="WIE57" s="308"/>
      <c r="WIF57" s="308"/>
      <c r="WIG57" s="308"/>
      <c r="WIH57" s="308"/>
      <c r="WII57" s="308"/>
      <c r="WIJ57" s="308"/>
      <c r="WIK57" s="308"/>
      <c r="WIL57" s="308"/>
      <c r="WIM57" s="308"/>
      <c r="WIN57" s="308"/>
      <c r="WIO57" s="308"/>
      <c r="WIP57" s="308"/>
      <c r="WIQ57" s="308"/>
      <c r="WIR57" s="308"/>
      <c r="WIS57" s="308"/>
      <c r="WIT57" s="308"/>
      <c r="WIU57" s="308"/>
      <c r="WIV57" s="308"/>
      <c r="WIW57" s="308"/>
      <c r="WIX57" s="308"/>
      <c r="WIY57" s="308"/>
      <c r="WIZ57" s="308"/>
      <c r="WJA57" s="308"/>
      <c r="WJB57" s="308"/>
      <c r="WJC57" s="308"/>
      <c r="WJD57" s="308"/>
      <c r="WJE57" s="308"/>
      <c r="WJF57" s="308"/>
      <c r="WJG57" s="308"/>
      <c r="WJH57" s="308"/>
      <c r="WJI57" s="308"/>
      <c r="WJJ57" s="308"/>
      <c r="WJK57" s="308"/>
      <c r="WJL57" s="308"/>
      <c r="WJM57" s="308"/>
      <c r="WJN57" s="308"/>
      <c r="WJO57" s="308"/>
      <c r="WJP57" s="308"/>
      <c r="WJQ57" s="308"/>
      <c r="WJR57" s="308"/>
      <c r="WJS57" s="308"/>
      <c r="WJT57" s="308"/>
      <c r="WJU57" s="308"/>
      <c r="WJV57" s="308"/>
      <c r="WJW57" s="308"/>
      <c r="WJX57" s="308"/>
      <c r="WJY57" s="308"/>
      <c r="WJZ57" s="308"/>
      <c r="WKA57" s="308"/>
      <c r="WKB57" s="308"/>
      <c r="WKC57" s="308"/>
      <c r="WKD57" s="308"/>
      <c r="WKE57" s="308"/>
      <c r="WKF57" s="308"/>
      <c r="WKG57" s="308"/>
      <c r="WKH57" s="308"/>
      <c r="WKI57" s="308"/>
      <c r="WKJ57" s="308"/>
      <c r="WKK57" s="308"/>
      <c r="WKL57" s="308"/>
      <c r="WKM57" s="308"/>
      <c r="WKN57" s="308"/>
      <c r="WKO57" s="308"/>
      <c r="WKP57" s="308"/>
      <c r="WKQ57" s="308"/>
      <c r="WKR57" s="308"/>
      <c r="WKS57" s="308"/>
      <c r="WKT57" s="308"/>
      <c r="WKU57" s="308"/>
      <c r="WKV57" s="308"/>
      <c r="WKW57" s="308"/>
      <c r="WKX57" s="308"/>
      <c r="WKY57" s="308"/>
      <c r="WKZ57" s="308"/>
      <c r="WLA57" s="308"/>
      <c r="WLB57" s="308"/>
      <c r="WLC57" s="308"/>
      <c r="WLD57" s="308"/>
      <c r="WLE57" s="308"/>
      <c r="WLF57" s="308"/>
      <c r="WLG57" s="308"/>
      <c r="WLH57" s="308"/>
      <c r="WLI57" s="308"/>
      <c r="WLJ57" s="308"/>
      <c r="WLK57" s="308"/>
      <c r="WLL57" s="308"/>
      <c r="WLM57" s="308"/>
      <c r="WLN57" s="308"/>
      <c r="WLO57" s="308"/>
      <c r="WLP57" s="308"/>
      <c r="WLQ57" s="308"/>
      <c r="WLR57" s="308"/>
      <c r="WLS57" s="308"/>
      <c r="WLT57" s="308"/>
      <c r="WLU57" s="308"/>
      <c r="WLV57" s="308"/>
      <c r="WLW57" s="308"/>
      <c r="WLX57" s="308"/>
      <c r="WLY57" s="308"/>
      <c r="WLZ57" s="308"/>
      <c r="WMA57" s="308"/>
      <c r="WMB57" s="308"/>
      <c r="WMC57" s="308"/>
      <c r="WMD57" s="308"/>
      <c r="WME57" s="308"/>
      <c r="WMF57" s="308"/>
      <c r="WMG57" s="308"/>
      <c r="WMH57" s="308"/>
      <c r="WMI57" s="308"/>
      <c r="WMJ57" s="308"/>
      <c r="WMK57" s="308"/>
      <c r="WML57" s="308"/>
      <c r="WMM57" s="308"/>
      <c r="WMN57" s="308"/>
      <c r="WMO57" s="308"/>
      <c r="WMP57" s="308"/>
      <c r="WMQ57" s="308"/>
      <c r="WMR57" s="308"/>
      <c r="WMS57" s="308"/>
      <c r="WMT57" s="308"/>
      <c r="WMU57" s="308"/>
      <c r="WMV57" s="308"/>
      <c r="WMW57" s="308"/>
      <c r="WMX57" s="308"/>
      <c r="WMY57" s="308"/>
      <c r="WMZ57" s="308"/>
      <c r="WNA57" s="308"/>
      <c r="WNB57" s="308"/>
      <c r="WNC57" s="308"/>
      <c r="WND57" s="308"/>
      <c r="WNE57" s="308"/>
      <c r="WNF57" s="308"/>
      <c r="WNG57" s="308"/>
      <c r="WNH57" s="308"/>
      <c r="WNI57" s="308"/>
      <c r="WNJ57" s="308"/>
      <c r="WNK57" s="308"/>
      <c r="WNL57" s="308"/>
      <c r="WNM57" s="308"/>
      <c r="WNN57" s="308"/>
      <c r="WNO57" s="308"/>
      <c r="WNP57" s="308"/>
      <c r="WNQ57" s="308"/>
      <c r="WNR57" s="308"/>
      <c r="WNS57" s="308"/>
      <c r="WNT57" s="308"/>
      <c r="WNU57" s="308"/>
      <c r="WNV57" s="308"/>
      <c r="WNW57" s="308"/>
      <c r="WNX57" s="308"/>
      <c r="WNY57" s="308"/>
      <c r="WNZ57" s="308"/>
      <c r="WOA57" s="308"/>
      <c r="WOB57" s="308"/>
      <c r="WOC57" s="308"/>
      <c r="WOD57" s="308"/>
      <c r="WOE57" s="308"/>
      <c r="WOF57" s="308"/>
      <c r="WOG57" s="308"/>
      <c r="WOH57" s="308"/>
      <c r="WOI57" s="308"/>
      <c r="WOJ57" s="308"/>
      <c r="WOK57" s="308"/>
      <c r="WOL57" s="308"/>
      <c r="WOM57" s="308"/>
      <c r="WON57" s="308"/>
      <c r="WOO57" s="308"/>
      <c r="WOP57" s="308"/>
      <c r="WOQ57" s="308"/>
      <c r="WOR57" s="308"/>
      <c r="WOS57" s="308"/>
      <c r="WOT57" s="308"/>
      <c r="WOU57" s="308"/>
      <c r="WOV57" s="308"/>
      <c r="WOW57" s="308"/>
      <c r="WOX57" s="308"/>
      <c r="WOY57" s="308"/>
      <c r="WOZ57" s="308"/>
      <c r="WPA57" s="308"/>
      <c r="WPB57" s="308"/>
      <c r="WPC57" s="308"/>
      <c r="WPD57" s="308"/>
      <c r="WPE57" s="308"/>
      <c r="WPF57" s="308"/>
      <c r="WPG57" s="308"/>
      <c r="WPH57" s="308"/>
      <c r="WPI57" s="308"/>
      <c r="WPJ57" s="308"/>
      <c r="WPK57" s="308"/>
      <c r="WPL57" s="308"/>
      <c r="WPM57" s="308"/>
      <c r="WPN57" s="308"/>
      <c r="WPO57" s="308"/>
      <c r="WPP57" s="308"/>
      <c r="WPQ57" s="308"/>
      <c r="WPR57" s="308"/>
      <c r="WPS57" s="308"/>
      <c r="WPT57" s="308"/>
      <c r="WPU57" s="308"/>
      <c r="WPV57" s="308"/>
      <c r="WPW57" s="308"/>
      <c r="WPX57" s="308"/>
      <c r="WPY57" s="308"/>
      <c r="WPZ57" s="308"/>
      <c r="WQA57" s="308"/>
      <c r="WQB57" s="308"/>
      <c r="WQC57" s="308"/>
      <c r="WQD57" s="308"/>
      <c r="WQE57" s="308"/>
      <c r="WQF57" s="308"/>
      <c r="WQG57" s="308"/>
      <c r="WQH57" s="308"/>
      <c r="WQI57" s="308"/>
      <c r="WQJ57" s="308"/>
      <c r="WQK57" s="308"/>
      <c r="WQL57" s="308"/>
      <c r="WQM57" s="308"/>
      <c r="WQN57" s="308"/>
      <c r="WQO57" s="308"/>
      <c r="WQP57" s="308"/>
      <c r="WQQ57" s="308"/>
      <c r="WQR57" s="308"/>
      <c r="WQS57" s="308"/>
      <c r="WQT57" s="308"/>
      <c r="WQU57" s="308"/>
      <c r="WQV57" s="308"/>
      <c r="WQW57" s="308"/>
      <c r="WQX57" s="308"/>
      <c r="WQY57" s="308"/>
      <c r="WQZ57" s="308"/>
      <c r="WRA57" s="308"/>
      <c r="WRB57" s="308"/>
      <c r="WRC57" s="308"/>
      <c r="WRD57" s="308"/>
      <c r="WRE57" s="308"/>
      <c r="WRF57" s="308"/>
      <c r="WRG57" s="308"/>
      <c r="WRH57" s="308"/>
      <c r="WRI57" s="308"/>
      <c r="WRJ57" s="308"/>
      <c r="WRK57" s="308"/>
      <c r="WRL57" s="308"/>
      <c r="WRM57" s="308"/>
      <c r="WRN57" s="308"/>
      <c r="WRO57" s="308"/>
      <c r="WRP57" s="308"/>
      <c r="WRQ57" s="308"/>
      <c r="WRR57" s="308"/>
      <c r="WRS57" s="308"/>
      <c r="WRT57" s="308"/>
      <c r="WRU57" s="308"/>
      <c r="WRV57" s="308"/>
      <c r="WRW57" s="308"/>
      <c r="WRX57" s="308"/>
      <c r="WRY57" s="308"/>
      <c r="WRZ57" s="308"/>
      <c r="WSA57" s="308"/>
      <c r="WSB57" s="308"/>
      <c r="WSC57" s="308"/>
      <c r="WSD57" s="308"/>
      <c r="WSE57" s="308"/>
      <c r="WSF57" s="308"/>
      <c r="WSG57" s="308"/>
      <c r="WSH57" s="308"/>
      <c r="WSI57" s="308"/>
      <c r="WSJ57" s="308"/>
      <c r="WSK57" s="308"/>
      <c r="WSL57" s="308"/>
      <c r="WSM57" s="308"/>
      <c r="WSN57" s="308"/>
      <c r="WSO57" s="308"/>
      <c r="WSP57" s="308"/>
      <c r="WSQ57" s="308"/>
      <c r="WSR57" s="308"/>
      <c r="WSS57" s="308"/>
      <c r="WST57" s="308"/>
      <c r="WSU57" s="308"/>
      <c r="WSV57" s="308"/>
      <c r="WSW57" s="308"/>
      <c r="WSX57" s="308"/>
      <c r="WSY57" s="308"/>
      <c r="WSZ57" s="308"/>
      <c r="WTA57" s="308"/>
      <c r="WTB57" s="308"/>
      <c r="WTC57" s="308"/>
      <c r="WTD57" s="308"/>
      <c r="WTE57" s="308"/>
      <c r="WTF57" s="308"/>
      <c r="WTG57" s="308"/>
      <c r="WTH57" s="308"/>
      <c r="WTI57" s="308"/>
      <c r="WTJ57" s="308"/>
      <c r="WTK57" s="308"/>
      <c r="WTL57" s="308"/>
      <c r="WTM57" s="308"/>
      <c r="WTN57" s="308"/>
      <c r="WTO57" s="308"/>
      <c r="WTP57" s="308"/>
      <c r="WTQ57" s="308"/>
      <c r="WTR57" s="308"/>
      <c r="WTS57" s="308"/>
      <c r="WTT57" s="308"/>
      <c r="WTU57" s="308"/>
      <c r="WTV57" s="308"/>
      <c r="WTW57" s="308"/>
      <c r="WTX57" s="308"/>
      <c r="WTY57" s="308"/>
      <c r="WTZ57" s="308"/>
      <c r="WUA57" s="308"/>
      <c r="WUB57" s="308"/>
      <c r="WUC57" s="308"/>
      <c r="WUD57" s="308"/>
      <c r="WUE57" s="308"/>
      <c r="WUF57" s="308"/>
      <c r="WUG57" s="308"/>
      <c r="WUH57" s="308"/>
      <c r="WUI57" s="308"/>
      <c r="WUJ57" s="308"/>
      <c r="WUK57" s="308"/>
      <c r="WUL57" s="308"/>
      <c r="WUM57" s="308"/>
      <c r="WUN57" s="308"/>
      <c r="WUO57" s="308"/>
      <c r="WUP57" s="308"/>
      <c r="WUQ57" s="308"/>
      <c r="WUR57" s="308"/>
      <c r="WUS57" s="308"/>
      <c r="WUT57" s="308"/>
      <c r="WUU57" s="308"/>
      <c r="WUV57" s="308"/>
      <c r="WUW57" s="308"/>
      <c r="WUX57" s="308"/>
      <c r="WUY57" s="308"/>
      <c r="WUZ57" s="308"/>
      <c r="WVA57" s="308"/>
      <c r="WVB57" s="308"/>
      <c r="WVC57" s="308"/>
      <c r="WVD57" s="308"/>
      <c r="WVE57" s="308"/>
      <c r="WVF57" s="308"/>
      <c r="WVG57" s="308"/>
      <c r="WVH57" s="308"/>
      <c r="WVI57" s="308"/>
      <c r="WVJ57" s="308"/>
      <c r="WVK57" s="308"/>
      <c r="WVL57" s="308"/>
      <c r="WVM57" s="308"/>
      <c r="WVN57" s="308"/>
      <c r="WVO57" s="308"/>
      <c r="WVP57" s="308"/>
      <c r="WVQ57" s="308"/>
      <c r="WVR57" s="308"/>
      <c r="WVS57" s="308"/>
      <c r="WVT57" s="308"/>
      <c r="WVU57" s="308"/>
      <c r="WVV57" s="308"/>
      <c r="WVW57" s="308"/>
      <c r="WVX57" s="308"/>
      <c r="WVY57" s="308"/>
    </row>
    <row r="59" spans="2:16145" s="357" customFormat="1" ht="12" customHeight="1" x14ac:dyDescent="0.25">
      <c r="B59" s="308"/>
      <c r="C59" s="308"/>
      <c r="D59" s="308"/>
      <c r="E59" s="308"/>
      <c r="F59" s="308"/>
      <c r="G59" s="308"/>
      <c r="H59" s="308"/>
      <c r="I59" s="308"/>
      <c r="J59" s="308"/>
      <c r="K59" s="308"/>
      <c r="L59" s="308"/>
      <c r="M59" s="308"/>
      <c r="N59" s="308"/>
      <c r="O59" s="308"/>
      <c r="P59" s="308"/>
      <c r="Q59" s="308"/>
      <c r="R59" s="308"/>
      <c r="S59" s="308"/>
      <c r="T59" s="308"/>
      <c r="U59" s="308"/>
      <c r="V59" s="308"/>
      <c r="W59" s="308"/>
      <c r="X59" s="308"/>
      <c r="Y59" s="308"/>
      <c r="Z59" s="308"/>
      <c r="AA59" s="308"/>
      <c r="AB59" s="308"/>
      <c r="AC59" s="308"/>
      <c r="AD59" s="308"/>
      <c r="AE59" s="308"/>
      <c r="AF59" s="308"/>
      <c r="AG59" s="308"/>
      <c r="AH59" s="308"/>
      <c r="AI59" s="308"/>
      <c r="AJ59" s="308"/>
      <c r="AK59" s="308"/>
      <c r="AL59" s="308"/>
      <c r="AM59" s="308"/>
      <c r="AN59" s="308"/>
      <c r="AO59" s="308"/>
      <c r="AP59" s="308"/>
      <c r="AQ59" s="308"/>
      <c r="AR59" s="308"/>
      <c r="AS59" s="308"/>
      <c r="AT59" s="308"/>
      <c r="AU59" s="308"/>
      <c r="AV59" s="308"/>
      <c r="AW59" s="308"/>
      <c r="AX59" s="308"/>
      <c r="AY59" s="308"/>
      <c r="AZ59" s="308"/>
      <c r="BA59" s="308"/>
      <c r="BB59" s="308"/>
      <c r="BC59" s="308"/>
      <c r="BD59" s="308"/>
      <c r="BE59" s="308"/>
      <c r="BF59" s="308"/>
      <c r="BG59" s="308"/>
      <c r="BH59" s="308"/>
      <c r="BI59" s="308"/>
      <c r="BJ59" s="308"/>
      <c r="BK59" s="308"/>
      <c r="BL59" s="308"/>
      <c r="BM59" s="308"/>
      <c r="BN59" s="308"/>
      <c r="BO59" s="308"/>
      <c r="BP59" s="308"/>
      <c r="BQ59" s="308"/>
      <c r="BR59" s="308"/>
      <c r="BS59" s="308"/>
      <c r="BT59" s="308"/>
      <c r="BU59" s="308"/>
      <c r="BV59" s="308"/>
      <c r="BW59" s="308"/>
      <c r="BX59" s="308"/>
      <c r="BY59" s="308"/>
      <c r="BZ59" s="308"/>
      <c r="CA59" s="308"/>
      <c r="CB59" s="308"/>
      <c r="CC59" s="308"/>
      <c r="CD59" s="308"/>
      <c r="CE59" s="308"/>
      <c r="CF59" s="308"/>
      <c r="CG59" s="308"/>
      <c r="CH59" s="308"/>
      <c r="CI59" s="308"/>
      <c r="CJ59" s="308"/>
      <c r="CK59" s="308"/>
      <c r="CL59" s="308"/>
      <c r="CM59" s="308"/>
      <c r="CN59" s="308"/>
      <c r="CO59" s="308"/>
      <c r="CP59" s="308"/>
      <c r="CQ59" s="308"/>
      <c r="CR59" s="308"/>
      <c r="CS59" s="308"/>
      <c r="CT59" s="308"/>
      <c r="CU59" s="308"/>
      <c r="CV59" s="308"/>
      <c r="CW59" s="308"/>
      <c r="CX59" s="308"/>
      <c r="CY59" s="308"/>
      <c r="CZ59" s="308"/>
      <c r="DA59" s="308"/>
      <c r="DB59" s="308"/>
      <c r="DC59" s="308"/>
      <c r="DD59" s="308"/>
      <c r="DE59" s="308"/>
      <c r="DF59" s="308"/>
      <c r="DG59" s="308"/>
      <c r="DH59" s="308"/>
      <c r="DI59" s="308"/>
      <c r="DJ59" s="308"/>
      <c r="DK59" s="308"/>
      <c r="DL59" s="308"/>
      <c r="DM59" s="308"/>
      <c r="DN59" s="308"/>
      <c r="DO59" s="308"/>
      <c r="DP59" s="308"/>
      <c r="DQ59" s="308"/>
      <c r="DR59" s="308"/>
      <c r="DS59" s="308"/>
      <c r="DT59" s="308"/>
      <c r="DU59" s="308"/>
      <c r="DV59" s="308"/>
      <c r="DW59" s="308"/>
      <c r="DX59" s="308"/>
      <c r="DY59" s="308"/>
      <c r="DZ59" s="308"/>
      <c r="EA59" s="308"/>
      <c r="EB59" s="308"/>
      <c r="EC59" s="308"/>
      <c r="ED59" s="308"/>
      <c r="EE59" s="308"/>
      <c r="EF59" s="308"/>
      <c r="EG59" s="308"/>
      <c r="EH59" s="308"/>
      <c r="EI59" s="308"/>
      <c r="EJ59" s="308"/>
      <c r="EK59" s="308"/>
      <c r="EL59" s="308"/>
      <c r="EM59" s="308"/>
      <c r="EN59" s="308"/>
      <c r="EO59" s="308"/>
      <c r="EP59" s="308"/>
      <c r="EQ59" s="308"/>
      <c r="ER59" s="308"/>
      <c r="ES59" s="308"/>
      <c r="ET59" s="308"/>
      <c r="EU59" s="308"/>
      <c r="EV59" s="308"/>
      <c r="EW59" s="308"/>
      <c r="EX59" s="308"/>
      <c r="EY59" s="308"/>
      <c r="EZ59" s="308"/>
      <c r="FA59" s="308"/>
      <c r="FB59" s="308"/>
      <c r="FC59" s="308"/>
      <c r="FD59" s="308"/>
      <c r="FE59" s="308"/>
      <c r="FF59" s="308"/>
      <c r="FG59" s="308"/>
      <c r="FH59" s="308"/>
      <c r="FI59" s="308"/>
      <c r="FJ59" s="308"/>
      <c r="FK59" s="308"/>
      <c r="FL59" s="308"/>
      <c r="FM59" s="308"/>
      <c r="FN59" s="308"/>
      <c r="FO59" s="308"/>
      <c r="FP59" s="308"/>
      <c r="FQ59" s="308"/>
      <c r="FR59" s="308"/>
      <c r="FS59" s="308"/>
      <c r="FT59" s="308"/>
      <c r="FU59" s="308"/>
      <c r="FV59" s="308"/>
      <c r="FW59" s="308"/>
      <c r="FX59" s="308"/>
      <c r="FY59" s="308"/>
      <c r="FZ59" s="308"/>
      <c r="GA59" s="308"/>
      <c r="GB59" s="308"/>
      <c r="GC59" s="308"/>
      <c r="GD59" s="308"/>
      <c r="GE59" s="308"/>
      <c r="GF59" s="308"/>
      <c r="GG59" s="308"/>
      <c r="GH59" s="308"/>
      <c r="GI59" s="308"/>
      <c r="GJ59" s="308"/>
      <c r="GK59" s="308"/>
      <c r="GL59" s="308"/>
      <c r="GM59" s="308"/>
      <c r="GN59" s="308"/>
      <c r="GO59" s="308"/>
      <c r="GP59" s="308"/>
      <c r="GQ59" s="308"/>
      <c r="GR59" s="308"/>
      <c r="GS59" s="308"/>
      <c r="GT59" s="308"/>
      <c r="GU59" s="308"/>
      <c r="GV59" s="308"/>
      <c r="GW59" s="308"/>
      <c r="GX59" s="308"/>
      <c r="GY59" s="308"/>
      <c r="GZ59" s="308"/>
      <c r="HA59" s="308"/>
      <c r="HB59" s="308"/>
      <c r="HC59" s="308"/>
      <c r="HD59" s="308"/>
      <c r="HE59" s="308"/>
      <c r="HF59" s="308"/>
      <c r="HG59" s="308"/>
      <c r="HH59" s="308"/>
      <c r="HI59" s="308"/>
      <c r="HJ59" s="308"/>
      <c r="HK59" s="308"/>
      <c r="HL59" s="308"/>
      <c r="HM59" s="308"/>
      <c r="HN59" s="308"/>
      <c r="HO59" s="308"/>
      <c r="HP59" s="308"/>
      <c r="HQ59" s="308"/>
      <c r="HR59" s="308"/>
      <c r="HS59" s="308"/>
      <c r="HT59" s="308"/>
      <c r="HU59" s="308"/>
      <c r="HV59" s="308"/>
      <c r="HW59" s="308"/>
      <c r="HX59" s="308"/>
      <c r="HY59" s="308"/>
      <c r="HZ59" s="308"/>
      <c r="IA59" s="308"/>
      <c r="IB59" s="308"/>
      <c r="IC59" s="308"/>
      <c r="ID59" s="308"/>
      <c r="IE59" s="308"/>
      <c r="IF59" s="308"/>
      <c r="IG59" s="308"/>
      <c r="IH59" s="308"/>
      <c r="II59" s="308"/>
      <c r="IJ59" s="308"/>
      <c r="IK59" s="308"/>
      <c r="IL59" s="308"/>
      <c r="IM59" s="308"/>
      <c r="IN59" s="308"/>
      <c r="IO59" s="308"/>
      <c r="IP59" s="308"/>
      <c r="IQ59" s="308"/>
      <c r="IR59" s="308"/>
      <c r="IS59" s="308"/>
      <c r="IT59" s="308"/>
      <c r="IU59" s="308"/>
      <c r="IV59" s="308"/>
      <c r="IW59" s="308"/>
      <c r="IX59" s="308"/>
      <c r="IY59" s="308"/>
      <c r="IZ59" s="308"/>
      <c r="JA59" s="308"/>
      <c r="JB59" s="308"/>
      <c r="JC59" s="308"/>
      <c r="JD59" s="308"/>
      <c r="JE59" s="308"/>
      <c r="JF59" s="308"/>
      <c r="JG59" s="308"/>
      <c r="JH59" s="308"/>
      <c r="JI59" s="308"/>
      <c r="JJ59" s="308"/>
      <c r="JK59" s="308"/>
      <c r="JL59" s="308"/>
      <c r="JM59" s="308"/>
      <c r="JN59" s="308"/>
      <c r="JO59" s="308"/>
      <c r="JP59" s="308"/>
      <c r="JQ59" s="308"/>
      <c r="JR59" s="308"/>
      <c r="JS59" s="308"/>
      <c r="JT59" s="308"/>
      <c r="JU59" s="308"/>
      <c r="JV59" s="308"/>
      <c r="JW59" s="308"/>
      <c r="JX59" s="308"/>
      <c r="JY59" s="308"/>
      <c r="JZ59" s="308"/>
      <c r="KA59" s="308"/>
      <c r="KB59" s="308"/>
      <c r="KC59" s="308"/>
      <c r="KD59" s="308"/>
      <c r="KE59" s="308"/>
      <c r="KF59" s="308"/>
      <c r="KG59" s="308"/>
      <c r="KH59" s="308"/>
      <c r="KI59" s="308"/>
      <c r="KJ59" s="308"/>
      <c r="KK59" s="308"/>
      <c r="KL59" s="308"/>
      <c r="KM59" s="308"/>
      <c r="KN59" s="308"/>
      <c r="KO59" s="308"/>
      <c r="KP59" s="308"/>
      <c r="KQ59" s="308"/>
      <c r="KR59" s="308"/>
      <c r="KS59" s="308"/>
      <c r="KT59" s="308"/>
      <c r="KU59" s="308"/>
      <c r="KV59" s="308"/>
      <c r="KW59" s="308"/>
      <c r="KX59" s="308"/>
      <c r="KY59" s="308"/>
      <c r="KZ59" s="308"/>
      <c r="LA59" s="308"/>
      <c r="LB59" s="308"/>
      <c r="LC59" s="308"/>
      <c r="LD59" s="308"/>
      <c r="LE59" s="308"/>
      <c r="LF59" s="308"/>
      <c r="LG59" s="308"/>
      <c r="LH59" s="308"/>
      <c r="LI59" s="308"/>
      <c r="LJ59" s="308"/>
      <c r="LK59" s="308"/>
      <c r="LL59" s="308"/>
      <c r="LM59" s="308"/>
      <c r="LN59" s="308"/>
      <c r="LO59" s="308"/>
      <c r="LP59" s="308"/>
      <c r="LQ59" s="308"/>
      <c r="LR59" s="308"/>
      <c r="LS59" s="308"/>
      <c r="LT59" s="308"/>
      <c r="LU59" s="308"/>
      <c r="LV59" s="308"/>
      <c r="LW59" s="308"/>
      <c r="LX59" s="308"/>
      <c r="LY59" s="308"/>
      <c r="LZ59" s="308"/>
      <c r="MA59" s="308"/>
      <c r="MB59" s="308"/>
      <c r="MC59" s="308"/>
      <c r="MD59" s="308"/>
      <c r="ME59" s="308"/>
      <c r="MF59" s="308"/>
      <c r="MG59" s="308"/>
      <c r="MH59" s="308"/>
      <c r="MI59" s="308"/>
      <c r="MJ59" s="308"/>
      <c r="MK59" s="308"/>
      <c r="ML59" s="308"/>
      <c r="MM59" s="308"/>
      <c r="MN59" s="308"/>
      <c r="MO59" s="308"/>
      <c r="MP59" s="308"/>
      <c r="MQ59" s="308"/>
      <c r="MR59" s="308"/>
      <c r="MS59" s="308"/>
      <c r="MT59" s="308"/>
      <c r="MU59" s="308"/>
      <c r="MV59" s="308"/>
      <c r="MW59" s="308"/>
      <c r="MX59" s="308"/>
      <c r="MY59" s="308"/>
      <c r="MZ59" s="308"/>
      <c r="NA59" s="308"/>
      <c r="NB59" s="308"/>
      <c r="NC59" s="308"/>
      <c r="ND59" s="308"/>
      <c r="NE59" s="308"/>
      <c r="NF59" s="308"/>
      <c r="NG59" s="308"/>
      <c r="NH59" s="308"/>
      <c r="NI59" s="308"/>
      <c r="NJ59" s="308"/>
      <c r="NK59" s="308"/>
      <c r="NL59" s="308"/>
      <c r="NM59" s="308"/>
      <c r="NN59" s="308"/>
      <c r="NO59" s="308"/>
      <c r="NP59" s="308"/>
      <c r="NQ59" s="308"/>
      <c r="NR59" s="308"/>
      <c r="NS59" s="308"/>
      <c r="NT59" s="308"/>
      <c r="NU59" s="308"/>
      <c r="NV59" s="308"/>
      <c r="NW59" s="308"/>
      <c r="NX59" s="308"/>
      <c r="NY59" s="308"/>
      <c r="NZ59" s="308"/>
      <c r="OA59" s="308"/>
      <c r="OB59" s="308"/>
      <c r="OC59" s="308"/>
      <c r="OD59" s="308"/>
      <c r="OE59" s="308"/>
      <c r="OF59" s="308"/>
      <c r="OG59" s="308"/>
      <c r="OH59" s="308"/>
      <c r="OI59" s="308"/>
      <c r="OJ59" s="308"/>
      <c r="OK59" s="308"/>
      <c r="OL59" s="308"/>
      <c r="OM59" s="308"/>
      <c r="ON59" s="308"/>
      <c r="OO59" s="308"/>
      <c r="OP59" s="308"/>
      <c r="OQ59" s="308"/>
      <c r="OR59" s="308"/>
      <c r="OS59" s="308"/>
      <c r="OT59" s="308"/>
      <c r="OU59" s="308"/>
      <c r="OV59" s="308"/>
      <c r="OW59" s="308"/>
      <c r="OX59" s="308"/>
      <c r="OY59" s="308"/>
      <c r="OZ59" s="308"/>
      <c r="PA59" s="308"/>
      <c r="PB59" s="308"/>
      <c r="PC59" s="308"/>
      <c r="PD59" s="308"/>
      <c r="PE59" s="308"/>
      <c r="PF59" s="308"/>
      <c r="PG59" s="308"/>
      <c r="PH59" s="308"/>
      <c r="PI59" s="308"/>
      <c r="PJ59" s="308"/>
      <c r="PK59" s="308"/>
      <c r="PL59" s="308"/>
      <c r="PM59" s="308"/>
      <c r="PN59" s="308"/>
      <c r="PO59" s="308"/>
      <c r="PP59" s="308"/>
      <c r="PQ59" s="308"/>
      <c r="PR59" s="308"/>
      <c r="PS59" s="308"/>
      <c r="PT59" s="308"/>
      <c r="PU59" s="308"/>
      <c r="PV59" s="308"/>
      <c r="PW59" s="308"/>
      <c r="PX59" s="308"/>
      <c r="PY59" s="308"/>
      <c r="PZ59" s="308"/>
      <c r="QA59" s="308"/>
      <c r="QB59" s="308"/>
      <c r="QC59" s="308"/>
      <c r="QD59" s="308"/>
      <c r="QE59" s="308"/>
      <c r="QF59" s="308"/>
      <c r="QG59" s="308"/>
      <c r="QH59" s="308"/>
      <c r="QI59" s="308"/>
      <c r="QJ59" s="308"/>
      <c r="QK59" s="308"/>
      <c r="QL59" s="308"/>
      <c r="QM59" s="308"/>
      <c r="QN59" s="308"/>
      <c r="QO59" s="308"/>
      <c r="QP59" s="308"/>
      <c r="QQ59" s="308"/>
      <c r="QR59" s="308"/>
      <c r="QS59" s="308"/>
      <c r="QT59" s="308"/>
      <c r="QU59" s="308"/>
      <c r="QV59" s="308"/>
      <c r="QW59" s="308"/>
      <c r="QX59" s="308"/>
      <c r="QY59" s="308"/>
      <c r="QZ59" s="308"/>
      <c r="RA59" s="308"/>
      <c r="RB59" s="308"/>
      <c r="RC59" s="308"/>
      <c r="RD59" s="308"/>
      <c r="RE59" s="308"/>
      <c r="RF59" s="308"/>
      <c r="RG59" s="308"/>
      <c r="RH59" s="308"/>
      <c r="RI59" s="308"/>
      <c r="RJ59" s="308"/>
      <c r="RK59" s="308"/>
      <c r="RL59" s="308"/>
      <c r="RM59" s="308"/>
      <c r="RN59" s="308"/>
      <c r="RO59" s="308"/>
      <c r="RP59" s="308"/>
      <c r="RQ59" s="308"/>
      <c r="RR59" s="308"/>
      <c r="RS59" s="308"/>
      <c r="RT59" s="308"/>
      <c r="RU59" s="308"/>
      <c r="RV59" s="308"/>
      <c r="RW59" s="308"/>
      <c r="RX59" s="308"/>
      <c r="RY59" s="308"/>
      <c r="RZ59" s="308"/>
      <c r="SA59" s="308"/>
      <c r="SB59" s="308"/>
      <c r="SC59" s="308"/>
      <c r="SD59" s="308"/>
      <c r="SE59" s="308"/>
      <c r="SF59" s="308"/>
      <c r="SG59" s="308"/>
      <c r="SH59" s="308"/>
      <c r="SI59" s="308"/>
      <c r="SJ59" s="308"/>
      <c r="SK59" s="308"/>
      <c r="SL59" s="308"/>
      <c r="SM59" s="308"/>
      <c r="SN59" s="308"/>
      <c r="SO59" s="308"/>
      <c r="SP59" s="308"/>
      <c r="SQ59" s="308"/>
      <c r="SR59" s="308"/>
      <c r="SS59" s="308"/>
      <c r="ST59" s="308"/>
      <c r="SU59" s="308"/>
      <c r="SV59" s="308"/>
      <c r="SW59" s="308"/>
      <c r="SX59" s="308"/>
      <c r="SY59" s="308"/>
      <c r="SZ59" s="308"/>
      <c r="TA59" s="308"/>
      <c r="TB59" s="308"/>
      <c r="TC59" s="308"/>
      <c r="TD59" s="308"/>
      <c r="TE59" s="308"/>
      <c r="TF59" s="308"/>
      <c r="TG59" s="308"/>
      <c r="TH59" s="308"/>
      <c r="TI59" s="308"/>
      <c r="TJ59" s="308"/>
      <c r="TK59" s="308"/>
      <c r="TL59" s="308"/>
      <c r="TM59" s="308"/>
      <c r="TN59" s="308"/>
      <c r="TO59" s="308"/>
      <c r="TP59" s="308"/>
      <c r="TQ59" s="308"/>
      <c r="TR59" s="308"/>
      <c r="TS59" s="308"/>
      <c r="TT59" s="308"/>
      <c r="TU59" s="308"/>
      <c r="TV59" s="308"/>
      <c r="TW59" s="308"/>
      <c r="TX59" s="308"/>
      <c r="TY59" s="308"/>
      <c r="TZ59" s="308"/>
      <c r="UA59" s="308"/>
      <c r="UB59" s="308"/>
      <c r="UC59" s="308"/>
      <c r="UD59" s="308"/>
      <c r="UE59" s="308"/>
      <c r="UF59" s="308"/>
      <c r="UG59" s="308"/>
      <c r="UH59" s="308"/>
      <c r="UI59" s="308"/>
      <c r="UJ59" s="308"/>
      <c r="UK59" s="308"/>
      <c r="UL59" s="308"/>
      <c r="UM59" s="308"/>
      <c r="UN59" s="308"/>
      <c r="UO59" s="308"/>
      <c r="UP59" s="308"/>
      <c r="UQ59" s="308"/>
      <c r="UR59" s="308"/>
      <c r="US59" s="308"/>
      <c r="UT59" s="308"/>
      <c r="UU59" s="308"/>
      <c r="UV59" s="308"/>
      <c r="UW59" s="308"/>
      <c r="UX59" s="308"/>
      <c r="UY59" s="308"/>
      <c r="UZ59" s="308"/>
      <c r="VA59" s="308"/>
      <c r="VB59" s="308"/>
      <c r="VC59" s="308"/>
      <c r="VD59" s="308"/>
      <c r="VE59" s="308"/>
      <c r="VF59" s="308"/>
      <c r="VG59" s="308"/>
      <c r="VH59" s="308"/>
      <c r="VI59" s="308"/>
      <c r="VJ59" s="308"/>
      <c r="VK59" s="308"/>
      <c r="VL59" s="308"/>
      <c r="VM59" s="308"/>
      <c r="VN59" s="308"/>
      <c r="VO59" s="308"/>
      <c r="VP59" s="308"/>
      <c r="VQ59" s="308"/>
      <c r="VR59" s="308"/>
      <c r="VS59" s="308"/>
      <c r="VT59" s="308"/>
      <c r="VU59" s="308"/>
      <c r="VV59" s="308"/>
      <c r="VW59" s="308"/>
      <c r="VX59" s="308"/>
      <c r="VY59" s="308"/>
      <c r="VZ59" s="308"/>
      <c r="WA59" s="308"/>
      <c r="WB59" s="308"/>
      <c r="WC59" s="308"/>
      <c r="WD59" s="308"/>
      <c r="WE59" s="308"/>
      <c r="WF59" s="308"/>
      <c r="WG59" s="308"/>
      <c r="WH59" s="308"/>
      <c r="WI59" s="308"/>
      <c r="WJ59" s="308"/>
      <c r="WK59" s="308"/>
      <c r="WL59" s="308"/>
      <c r="WM59" s="308"/>
      <c r="WN59" s="308"/>
      <c r="WO59" s="308"/>
      <c r="WP59" s="308"/>
      <c r="WQ59" s="308"/>
      <c r="WR59" s="308"/>
      <c r="WS59" s="308"/>
      <c r="WT59" s="308"/>
      <c r="WU59" s="308"/>
      <c r="WV59" s="308"/>
      <c r="WW59" s="308"/>
      <c r="WX59" s="308"/>
      <c r="WY59" s="308"/>
      <c r="WZ59" s="308"/>
      <c r="XA59" s="308"/>
      <c r="XB59" s="308"/>
      <c r="XC59" s="308"/>
      <c r="XD59" s="308"/>
      <c r="XE59" s="308"/>
      <c r="XF59" s="308"/>
      <c r="XG59" s="308"/>
      <c r="XH59" s="308"/>
      <c r="XI59" s="308"/>
      <c r="XJ59" s="308"/>
      <c r="XK59" s="308"/>
      <c r="XL59" s="308"/>
      <c r="XM59" s="308"/>
      <c r="XN59" s="308"/>
      <c r="XO59" s="308"/>
      <c r="XP59" s="308"/>
      <c r="XQ59" s="308"/>
      <c r="XR59" s="308"/>
      <c r="XS59" s="308"/>
      <c r="XT59" s="308"/>
      <c r="XU59" s="308"/>
      <c r="XV59" s="308"/>
      <c r="XW59" s="308"/>
      <c r="XX59" s="308"/>
      <c r="XY59" s="308"/>
      <c r="XZ59" s="308"/>
      <c r="YA59" s="308"/>
      <c r="YB59" s="308"/>
      <c r="YC59" s="308"/>
      <c r="YD59" s="308"/>
      <c r="YE59" s="308"/>
      <c r="YF59" s="308"/>
      <c r="YG59" s="308"/>
      <c r="YH59" s="308"/>
      <c r="YI59" s="308"/>
      <c r="YJ59" s="308"/>
      <c r="YK59" s="308"/>
      <c r="YL59" s="308"/>
      <c r="YM59" s="308"/>
      <c r="YN59" s="308"/>
      <c r="YO59" s="308"/>
      <c r="YP59" s="308"/>
      <c r="YQ59" s="308"/>
      <c r="YR59" s="308"/>
      <c r="YS59" s="308"/>
      <c r="YT59" s="308"/>
      <c r="YU59" s="308"/>
      <c r="YV59" s="308"/>
      <c r="YW59" s="308"/>
      <c r="YX59" s="308"/>
      <c r="YY59" s="308"/>
      <c r="YZ59" s="308"/>
      <c r="ZA59" s="308"/>
      <c r="ZB59" s="308"/>
      <c r="ZC59" s="308"/>
      <c r="ZD59" s="308"/>
      <c r="ZE59" s="308"/>
      <c r="ZF59" s="308"/>
      <c r="ZG59" s="308"/>
      <c r="ZH59" s="308"/>
      <c r="ZI59" s="308"/>
      <c r="ZJ59" s="308"/>
      <c r="ZK59" s="308"/>
      <c r="ZL59" s="308"/>
      <c r="ZM59" s="308"/>
      <c r="ZN59" s="308"/>
      <c r="ZO59" s="308"/>
      <c r="ZP59" s="308"/>
      <c r="ZQ59" s="308"/>
      <c r="ZR59" s="308"/>
      <c r="ZS59" s="308"/>
      <c r="ZT59" s="308"/>
      <c r="ZU59" s="308"/>
      <c r="ZV59" s="308"/>
      <c r="ZW59" s="308"/>
      <c r="ZX59" s="308"/>
      <c r="ZY59" s="308"/>
      <c r="ZZ59" s="308"/>
      <c r="AAA59" s="308"/>
      <c r="AAB59" s="308"/>
      <c r="AAC59" s="308"/>
      <c r="AAD59" s="308"/>
      <c r="AAE59" s="308"/>
      <c r="AAF59" s="308"/>
      <c r="AAG59" s="308"/>
      <c r="AAH59" s="308"/>
      <c r="AAI59" s="308"/>
      <c r="AAJ59" s="308"/>
      <c r="AAK59" s="308"/>
      <c r="AAL59" s="308"/>
      <c r="AAM59" s="308"/>
      <c r="AAN59" s="308"/>
      <c r="AAO59" s="308"/>
      <c r="AAP59" s="308"/>
      <c r="AAQ59" s="308"/>
      <c r="AAR59" s="308"/>
      <c r="AAS59" s="308"/>
      <c r="AAT59" s="308"/>
      <c r="AAU59" s="308"/>
      <c r="AAV59" s="308"/>
      <c r="AAW59" s="308"/>
      <c r="AAX59" s="308"/>
      <c r="AAY59" s="308"/>
      <c r="AAZ59" s="308"/>
      <c r="ABA59" s="308"/>
      <c r="ABB59" s="308"/>
      <c r="ABC59" s="308"/>
      <c r="ABD59" s="308"/>
      <c r="ABE59" s="308"/>
      <c r="ABF59" s="308"/>
      <c r="ABG59" s="308"/>
      <c r="ABH59" s="308"/>
      <c r="ABI59" s="308"/>
      <c r="ABJ59" s="308"/>
      <c r="ABK59" s="308"/>
      <c r="ABL59" s="308"/>
      <c r="ABM59" s="308"/>
      <c r="ABN59" s="308"/>
      <c r="ABO59" s="308"/>
      <c r="ABP59" s="308"/>
      <c r="ABQ59" s="308"/>
      <c r="ABR59" s="308"/>
      <c r="ABS59" s="308"/>
      <c r="ABT59" s="308"/>
      <c r="ABU59" s="308"/>
      <c r="ABV59" s="308"/>
      <c r="ABW59" s="308"/>
      <c r="ABX59" s="308"/>
      <c r="ABY59" s="308"/>
      <c r="ABZ59" s="308"/>
      <c r="ACA59" s="308"/>
      <c r="ACB59" s="308"/>
      <c r="ACC59" s="308"/>
      <c r="ACD59" s="308"/>
      <c r="ACE59" s="308"/>
      <c r="ACF59" s="308"/>
      <c r="ACG59" s="308"/>
      <c r="ACH59" s="308"/>
      <c r="ACI59" s="308"/>
      <c r="ACJ59" s="308"/>
      <c r="ACK59" s="308"/>
      <c r="ACL59" s="308"/>
      <c r="ACM59" s="308"/>
      <c r="ACN59" s="308"/>
      <c r="ACO59" s="308"/>
      <c r="ACP59" s="308"/>
      <c r="ACQ59" s="308"/>
      <c r="ACR59" s="308"/>
      <c r="ACS59" s="308"/>
      <c r="ACT59" s="308"/>
      <c r="ACU59" s="308"/>
      <c r="ACV59" s="308"/>
      <c r="ACW59" s="308"/>
      <c r="ACX59" s="308"/>
      <c r="ACY59" s="308"/>
      <c r="ACZ59" s="308"/>
      <c r="ADA59" s="308"/>
      <c r="ADB59" s="308"/>
      <c r="ADC59" s="308"/>
      <c r="ADD59" s="308"/>
      <c r="ADE59" s="308"/>
      <c r="ADF59" s="308"/>
      <c r="ADG59" s="308"/>
      <c r="ADH59" s="308"/>
      <c r="ADI59" s="308"/>
      <c r="ADJ59" s="308"/>
      <c r="ADK59" s="308"/>
      <c r="ADL59" s="308"/>
      <c r="ADM59" s="308"/>
      <c r="ADN59" s="308"/>
      <c r="ADO59" s="308"/>
      <c r="ADP59" s="308"/>
      <c r="ADQ59" s="308"/>
      <c r="ADR59" s="308"/>
      <c r="ADS59" s="308"/>
      <c r="ADT59" s="308"/>
      <c r="ADU59" s="308"/>
      <c r="ADV59" s="308"/>
      <c r="ADW59" s="308"/>
      <c r="ADX59" s="308"/>
      <c r="ADY59" s="308"/>
      <c r="ADZ59" s="308"/>
      <c r="AEA59" s="308"/>
      <c r="AEB59" s="308"/>
      <c r="AEC59" s="308"/>
      <c r="AED59" s="308"/>
      <c r="AEE59" s="308"/>
      <c r="AEF59" s="308"/>
      <c r="AEG59" s="308"/>
      <c r="AEH59" s="308"/>
      <c r="AEI59" s="308"/>
      <c r="AEJ59" s="308"/>
      <c r="AEK59" s="308"/>
      <c r="AEL59" s="308"/>
      <c r="AEM59" s="308"/>
      <c r="AEN59" s="308"/>
      <c r="AEO59" s="308"/>
      <c r="AEP59" s="308"/>
      <c r="AEQ59" s="308"/>
      <c r="AER59" s="308"/>
      <c r="AES59" s="308"/>
      <c r="AET59" s="308"/>
      <c r="AEU59" s="308"/>
      <c r="AEV59" s="308"/>
      <c r="AEW59" s="308"/>
      <c r="AEX59" s="308"/>
      <c r="AEY59" s="308"/>
      <c r="AEZ59" s="308"/>
      <c r="AFA59" s="308"/>
      <c r="AFB59" s="308"/>
      <c r="AFC59" s="308"/>
      <c r="AFD59" s="308"/>
      <c r="AFE59" s="308"/>
      <c r="AFF59" s="308"/>
      <c r="AFG59" s="308"/>
      <c r="AFH59" s="308"/>
      <c r="AFI59" s="308"/>
      <c r="AFJ59" s="308"/>
      <c r="AFK59" s="308"/>
      <c r="AFL59" s="308"/>
      <c r="AFM59" s="308"/>
      <c r="AFN59" s="308"/>
      <c r="AFO59" s="308"/>
      <c r="AFP59" s="308"/>
      <c r="AFQ59" s="308"/>
      <c r="AFR59" s="308"/>
      <c r="AFS59" s="308"/>
      <c r="AFT59" s="308"/>
      <c r="AFU59" s="308"/>
      <c r="AFV59" s="308"/>
      <c r="AFW59" s="308"/>
      <c r="AFX59" s="308"/>
      <c r="AFY59" s="308"/>
      <c r="AFZ59" s="308"/>
      <c r="AGA59" s="308"/>
      <c r="AGB59" s="308"/>
      <c r="AGC59" s="308"/>
      <c r="AGD59" s="308"/>
      <c r="AGE59" s="308"/>
      <c r="AGF59" s="308"/>
      <c r="AGG59" s="308"/>
      <c r="AGH59" s="308"/>
      <c r="AGI59" s="308"/>
      <c r="AGJ59" s="308"/>
      <c r="AGK59" s="308"/>
      <c r="AGL59" s="308"/>
      <c r="AGM59" s="308"/>
      <c r="AGN59" s="308"/>
      <c r="AGO59" s="308"/>
      <c r="AGP59" s="308"/>
      <c r="AGQ59" s="308"/>
      <c r="AGR59" s="308"/>
      <c r="AGS59" s="308"/>
      <c r="AGT59" s="308"/>
      <c r="AGU59" s="308"/>
      <c r="AGV59" s="308"/>
      <c r="AGW59" s="308"/>
      <c r="AGX59" s="308"/>
      <c r="AGY59" s="308"/>
      <c r="AGZ59" s="308"/>
      <c r="AHA59" s="308"/>
      <c r="AHB59" s="308"/>
      <c r="AHC59" s="308"/>
      <c r="AHD59" s="308"/>
      <c r="AHE59" s="308"/>
      <c r="AHF59" s="308"/>
      <c r="AHG59" s="308"/>
      <c r="AHH59" s="308"/>
      <c r="AHI59" s="308"/>
      <c r="AHJ59" s="308"/>
      <c r="AHK59" s="308"/>
      <c r="AHL59" s="308"/>
      <c r="AHM59" s="308"/>
      <c r="AHN59" s="308"/>
      <c r="AHO59" s="308"/>
      <c r="AHP59" s="308"/>
      <c r="AHQ59" s="308"/>
      <c r="AHR59" s="308"/>
      <c r="AHS59" s="308"/>
      <c r="AHT59" s="308"/>
      <c r="AHU59" s="308"/>
      <c r="AHV59" s="308"/>
      <c r="AHW59" s="308"/>
      <c r="AHX59" s="308"/>
      <c r="AHY59" s="308"/>
      <c r="AHZ59" s="308"/>
      <c r="AIA59" s="308"/>
      <c r="AIB59" s="308"/>
      <c r="AIC59" s="308"/>
      <c r="AID59" s="308"/>
      <c r="AIE59" s="308"/>
      <c r="AIF59" s="308"/>
      <c r="AIG59" s="308"/>
      <c r="AIH59" s="308"/>
      <c r="AII59" s="308"/>
      <c r="AIJ59" s="308"/>
      <c r="AIK59" s="308"/>
      <c r="AIL59" s="308"/>
      <c r="AIM59" s="308"/>
      <c r="AIN59" s="308"/>
      <c r="AIO59" s="308"/>
      <c r="AIP59" s="308"/>
      <c r="AIQ59" s="308"/>
      <c r="AIR59" s="308"/>
      <c r="AIS59" s="308"/>
      <c r="AIT59" s="308"/>
      <c r="AIU59" s="308"/>
      <c r="AIV59" s="308"/>
      <c r="AIW59" s="308"/>
      <c r="AIX59" s="308"/>
      <c r="AIY59" s="308"/>
      <c r="AIZ59" s="308"/>
      <c r="AJA59" s="308"/>
      <c r="AJB59" s="308"/>
      <c r="AJC59" s="308"/>
      <c r="AJD59" s="308"/>
      <c r="AJE59" s="308"/>
      <c r="AJF59" s="308"/>
      <c r="AJG59" s="308"/>
      <c r="AJH59" s="308"/>
      <c r="AJI59" s="308"/>
      <c r="AJJ59" s="308"/>
      <c r="AJK59" s="308"/>
      <c r="AJL59" s="308"/>
      <c r="AJM59" s="308"/>
      <c r="AJN59" s="308"/>
      <c r="AJO59" s="308"/>
      <c r="AJP59" s="308"/>
      <c r="AJQ59" s="308"/>
      <c r="AJR59" s="308"/>
      <c r="AJS59" s="308"/>
      <c r="AJT59" s="308"/>
      <c r="AJU59" s="308"/>
      <c r="AJV59" s="308"/>
      <c r="AJW59" s="308"/>
      <c r="AJX59" s="308"/>
      <c r="AJY59" s="308"/>
      <c r="AJZ59" s="308"/>
      <c r="AKA59" s="308"/>
      <c r="AKB59" s="308"/>
      <c r="AKC59" s="308"/>
      <c r="AKD59" s="308"/>
      <c r="AKE59" s="308"/>
      <c r="AKF59" s="308"/>
      <c r="AKG59" s="308"/>
      <c r="AKH59" s="308"/>
      <c r="AKI59" s="308"/>
      <c r="AKJ59" s="308"/>
      <c r="AKK59" s="308"/>
      <c r="AKL59" s="308"/>
      <c r="AKM59" s="308"/>
      <c r="AKN59" s="308"/>
      <c r="AKO59" s="308"/>
      <c r="AKP59" s="308"/>
      <c r="AKQ59" s="308"/>
      <c r="AKR59" s="308"/>
      <c r="AKS59" s="308"/>
      <c r="AKT59" s="308"/>
      <c r="AKU59" s="308"/>
      <c r="AKV59" s="308"/>
      <c r="AKW59" s="308"/>
      <c r="AKX59" s="308"/>
      <c r="AKY59" s="308"/>
      <c r="AKZ59" s="308"/>
      <c r="ALA59" s="308"/>
      <c r="ALB59" s="308"/>
      <c r="ALC59" s="308"/>
      <c r="ALD59" s="308"/>
      <c r="ALE59" s="308"/>
      <c r="ALF59" s="308"/>
      <c r="ALG59" s="308"/>
      <c r="ALH59" s="308"/>
      <c r="ALI59" s="308"/>
      <c r="ALJ59" s="308"/>
      <c r="ALK59" s="308"/>
      <c r="ALL59" s="308"/>
      <c r="ALM59" s="308"/>
      <c r="ALN59" s="308"/>
      <c r="ALO59" s="308"/>
      <c r="ALP59" s="308"/>
      <c r="ALQ59" s="308"/>
      <c r="ALR59" s="308"/>
      <c r="ALS59" s="308"/>
      <c r="ALT59" s="308"/>
      <c r="ALU59" s="308"/>
      <c r="ALV59" s="308"/>
      <c r="ALW59" s="308"/>
      <c r="ALX59" s="308"/>
      <c r="ALY59" s="308"/>
      <c r="ALZ59" s="308"/>
      <c r="AMA59" s="308"/>
      <c r="AMB59" s="308"/>
      <c r="AMC59" s="308"/>
      <c r="AMD59" s="308"/>
      <c r="AME59" s="308"/>
      <c r="AMF59" s="308"/>
      <c r="AMG59" s="308"/>
      <c r="AMH59" s="308"/>
      <c r="AMI59" s="308"/>
      <c r="AMJ59" s="308"/>
      <c r="AMK59" s="308"/>
      <c r="AML59" s="308"/>
      <c r="AMM59" s="308"/>
      <c r="AMN59" s="308"/>
      <c r="AMO59" s="308"/>
      <c r="AMP59" s="308"/>
      <c r="AMQ59" s="308"/>
      <c r="AMR59" s="308"/>
      <c r="AMS59" s="308"/>
      <c r="AMT59" s="308"/>
      <c r="AMU59" s="308"/>
      <c r="AMV59" s="308"/>
      <c r="AMW59" s="308"/>
      <c r="AMX59" s="308"/>
      <c r="AMY59" s="308"/>
      <c r="AMZ59" s="308"/>
      <c r="ANA59" s="308"/>
      <c r="ANB59" s="308"/>
      <c r="ANC59" s="308"/>
      <c r="AND59" s="308"/>
      <c r="ANE59" s="308"/>
      <c r="ANF59" s="308"/>
      <c r="ANG59" s="308"/>
      <c r="ANH59" s="308"/>
      <c r="ANI59" s="308"/>
      <c r="ANJ59" s="308"/>
      <c r="ANK59" s="308"/>
      <c r="ANL59" s="308"/>
      <c r="ANM59" s="308"/>
      <c r="ANN59" s="308"/>
      <c r="ANO59" s="308"/>
      <c r="ANP59" s="308"/>
      <c r="ANQ59" s="308"/>
      <c r="ANR59" s="308"/>
      <c r="ANS59" s="308"/>
      <c r="ANT59" s="308"/>
      <c r="ANU59" s="308"/>
      <c r="ANV59" s="308"/>
      <c r="ANW59" s="308"/>
      <c r="ANX59" s="308"/>
      <c r="ANY59" s="308"/>
      <c r="ANZ59" s="308"/>
      <c r="AOA59" s="308"/>
      <c r="AOB59" s="308"/>
      <c r="AOC59" s="308"/>
      <c r="AOD59" s="308"/>
      <c r="AOE59" s="308"/>
      <c r="AOF59" s="308"/>
      <c r="AOG59" s="308"/>
      <c r="AOH59" s="308"/>
      <c r="AOI59" s="308"/>
      <c r="AOJ59" s="308"/>
      <c r="AOK59" s="308"/>
      <c r="AOL59" s="308"/>
      <c r="AOM59" s="308"/>
      <c r="AON59" s="308"/>
      <c r="AOO59" s="308"/>
      <c r="AOP59" s="308"/>
      <c r="AOQ59" s="308"/>
      <c r="AOR59" s="308"/>
      <c r="AOS59" s="308"/>
      <c r="AOT59" s="308"/>
      <c r="AOU59" s="308"/>
      <c r="AOV59" s="308"/>
      <c r="AOW59" s="308"/>
      <c r="AOX59" s="308"/>
      <c r="AOY59" s="308"/>
      <c r="AOZ59" s="308"/>
      <c r="APA59" s="308"/>
      <c r="APB59" s="308"/>
      <c r="APC59" s="308"/>
      <c r="APD59" s="308"/>
      <c r="APE59" s="308"/>
      <c r="APF59" s="308"/>
      <c r="APG59" s="308"/>
      <c r="APH59" s="308"/>
      <c r="API59" s="308"/>
      <c r="APJ59" s="308"/>
      <c r="APK59" s="308"/>
      <c r="APL59" s="308"/>
      <c r="APM59" s="308"/>
      <c r="APN59" s="308"/>
      <c r="APO59" s="308"/>
      <c r="APP59" s="308"/>
      <c r="APQ59" s="308"/>
      <c r="APR59" s="308"/>
      <c r="APS59" s="308"/>
      <c r="APT59" s="308"/>
      <c r="APU59" s="308"/>
      <c r="APV59" s="308"/>
      <c r="APW59" s="308"/>
      <c r="APX59" s="308"/>
      <c r="APY59" s="308"/>
      <c r="APZ59" s="308"/>
      <c r="AQA59" s="308"/>
      <c r="AQB59" s="308"/>
      <c r="AQC59" s="308"/>
      <c r="AQD59" s="308"/>
      <c r="AQE59" s="308"/>
      <c r="AQF59" s="308"/>
      <c r="AQG59" s="308"/>
      <c r="AQH59" s="308"/>
      <c r="AQI59" s="308"/>
      <c r="AQJ59" s="308"/>
      <c r="AQK59" s="308"/>
      <c r="AQL59" s="308"/>
      <c r="AQM59" s="308"/>
      <c r="AQN59" s="308"/>
      <c r="AQO59" s="308"/>
      <c r="AQP59" s="308"/>
      <c r="AQQ59" s="308"/>
      <c r="AQR59" s="308"/>
      <c r="AQS59" s="308"/>
      <c r="AQT59" s="308"/>
      <c r="AQU59" s="308"/>
      <c r="AQV59" s="308"/>
      <c r="AQW59" s="308"/>
      <c r="AQX59" s="308"/>
      <c r="AQY59" s="308"/>
      <c r="AQZ59" s="308"/>
      <c r="ARA59" s="308"/>
      <c r="ARB59" s="308"/>
      <c r="ARC59" s="308"/>
      <c r="ARD59" s="308"/>
      <c r="ARE59" s="308"/>
      <c r="ARF59" s="308"/>
      <c r="ARG59" s="308"/>
      <c r="ARH59" s="308"/>
      <c r="ARI59" s="308"/>
      <c r="ARJ59" s="308"/>
      <c r="ARK59" s="308"/>
      <c r="ARL59" s="308"/>
      <c r="ARM59" s="308"/>
      <c r="ARN59" s="308"/>
      <c r="ARO59" s="308"/>
      <c r="ARP59" s="308"/>
      <c r="ARQ59" s="308"/>
      <c r="ARR59" s="308"/>
      <c r="ARS59" s="308"/>
      <c r="ART59" s="308"/>
      <c r="ARU59" s="308"/>
      <c r="ARV59" s="308"/>
      <c r="ARW59" s="308"/>
      <c r="ARX59" s="308"/>
      <c r="ARY59" s="308"/>
      <c r="ARZ59" s="308"/>
      <c r="ASA59" s="308"/>
      <c r="ASB59" s="308"/>
      <c r="ASC59" s="308"/>
      <c r="ASD59" s="308"/>
      <c r="ASE59" s="308"/>
      <c r="ASF59" s="308"/>
      <c r="ASG59" s="308"/>
      <c r="ASH59" s="308"/>
      <c r="ASI59" s="308"/>
      <c r="ASJ59" s="308"/>
      <c r="ASK59" s="308"/>
      <c r="ASL59" s="308"/>
      <c r="ASM59" s="308"/>
      <c r="ASN59" s="308"/>
      <c r="ASO59" s="308"/>
      <c r="ASP59" s="308"/>
      <c r="ASQ59" s="308"/>
      <c r="ASR59" s="308"/>
      <c r="ASS59" s="308"/>
      <c r="AST59" s="308"/>
      <c r="ASU59" s="308"/>
      <c r="ASV59" s="308"/>
      <c r="ASW59" s="308"/>
      <c r="ASX59" s="308"/>
      <c r="ASY59" s="308"/>
      <c r="ASZ59" s="308"/>
      <c r="ATA59" s="308"/>
      <c r="ATB59" s="308"/>
      <c r="ATC59" s="308"/>
      <c r="ATD59" s="308"/>
      <c r="ATE59" s="308"/>
      <c r="ATF59" s="308"/>
      <c r="ATG59" s="308"/>
      <c r="ATH59" s="308"/>
      <c r="ATI59" s="308"/>
      <c r="ATJ59" s="308"/>
      <c r="ATK59" s="308"/>
      <c r="ATL59" s="308"/>
      <c r="ATM59" s="308"/>
      <c r="ATN59" s="308"/>
      <c r="ATO59" s="308"/>
      <c r="ATP59" s="308"/>
      <c r="ATQ59" s="308"/>
      <c r="ATR59" s="308"/>
      <c r="ATS59" s="308"/>
      <c r="ATT59" s="308"/>
      <c r="ATU59" s="308"/>
      <c r="ATV59" s="308"/>
      <c r="ATW59" s="308"/>
      <c r="ATX59" s="308"/>
      <c r="ATY59" s="308"/>
      <c r="ATZ59" s="308"/>
      <c r="AUA59" s="308"/>
      <c r="AUB59" s="308"/>
      <c r="AUC59" s="308"/>
      <c r="AUD59" s="308"/>
      <c r="AUE59" s="308"/>
      <c r="AUF59" s="308"/>
      <c r="AUG59" s="308"/>
      <c r="AUH59" s="308"/>
      <c r="AUI59" s="308"/>
      <c r="AUJ59" s="308"/>
      <c r="AUK59" s="308"/>
      <c r="AUL59" s="308"/>
      <c r="AUM59" s="308"/>
      <c r="AUN59" s="308"/>
      <c r="AUO59" s="308"/>
      <c r="AUP59" s="308"/>
      <c r="AUQ59" s="308"/>
      <c r="AUR59" s="308"/>
      <c r="AUS59" s="308"/>
      <c r="AUT59" s="308"/>
      <c r="AUU59" s="308"/>
      <c r="AUV59" s="308"/>
      <c r="AUW59" s="308"/>
      <c r="AUX59" s="308"/>
      <c r="AUY59" s="308"/>
      <c r="AUZ59" s="308"/>
      <c r="AVA59" s="308"/>
      <c r="AVB59" s="308"/>
      <c r="AVC59" s="308"/>
      <c r="AVD59" s="308"/>
      <c r="AVE59" s="308"/>
      <c r="AVF59" s="308"/>
      <c r="AVG59" s="308"/>
      <c r="AVH59" s="308"/>
      <c r="AVI59" s="308"/>
      <c r="AVJ59" s="308"/>
      <c r="AVK59" s="308"/>
      <c r="AVL59" s="308"/>
      <c r="AVM59" s="308"/>
      <c r="AVN59" s="308"/>
      <c r="AVO59" s="308"/>
      <c r="AVP59" s="308"/>
      <c r="AVQ59" s="308"/>
      <c r="AVR59" s="308"/>
      <c r="AVS59" s="308"/>
      <c r="AVT59" s="308"/>
      <c r="AVU59" s="308"/>
      <c r="AVV59" s="308"/>
      <c r="AVW59" s="308"/>
      <c r="AVX59" s="308"/>
      <c r="AVY59" s="308"/>
      <c r="AVZ59" s="308"/>
      <c r="AWA59" s="308"/>
      <c r="AWB59" s="308"/>
      <c r="AWC59" s="308"/>
      <c r="AWD59" s="308"/>
      <c r="AWE59" s="308"/>
      <c r="AWF59" s="308"/>
      <c r="AWG59" s="308"/>
      <c r="AWH59" s="308"/>
      <c r="AWI59" s="308"/>
      <c r="AWJ59" s="308"/>
      <c r="AWK59" s="308"/>
      <c r="AWL59" s="308"/>
      <c r="AWM59" s="308"/>
      <c r="AWN59" s="308"/>
      <c r="AWO59" s="308"/>
      <c r="AWP59" s="308"/>
      <c r="AWQ59" s="308"/>
      <c r="AWR59" s="308"/>
      <c r="AWS59" s="308"/>
      <c r="AWT59" s="308"/>
      <c r="AWU59" s="308"/>
      <c r="AWV59" s="308"/>
      <c r="AWW59" s="308"/>
      <c r="AWX59" s="308"/>
      <c r="AWY59" s="308"/>
      <c r="AWZ59" s="308"/>
      <c r="AXA59" s="308"/>
      <c r="AXB59" s="308"/>
      <c r="AXC59" s="308"/>
      <c r="AXD59" s="308"/>
      <c r="AXE59" s="308"/>
      <c r="AXF59" s="308"/>
      <c r="AXG59" s="308"/>
      <c r="AXH59" s="308"/>
      <c r="AXI59" s="308"/>
      <c r="AXJ59" s="308"/>
      <c r="AXK59" s="308"/>
      <c r="AXL59" s="308"/>
      <c r="AXM59" s="308"/>
      <c r="AXN59" s="308"/>
      <c r="AXO59" s="308"/>
      <c r="AXP59" s="308"/>
      <c r="AXQ59" s="308"/>
      <c r="AXR59" s="308"/>
      <c r="AXS59" s="308"/>
      <c r="AXT59" s="308"/>
      <c r="AXU59" s="308"/>
      <c r="AXV59" s="308"/>
      <c r="AXW59" s="308"/>
      <c r="AXX59" s="308"/>
      <c r="AXY59" s="308"/>
      <c r="AXZ59" s="308"/>
      <c r="AYA59" s="308"/>
      <c r="AYB59" s="308"/>
      <c r="AYC59" s="308"/>
      <c r="AYD59" s="308"/>
      <c r="AYE59" s="308"/>
      <c r="AYF59" s="308"/>
      <c r="AYG59" s="308"/>
      <c r="AYH59" s="308"/>
      <c r="AYI59" s="308"/>
      <c r="AYJ59" s="308"/>
      <c r="AYK59" s="308"/>
      <c r="AYL59" s="308"/>
      <c r="AYM59" s="308"/>
      <c r="AYN59" s="308"/>
      <c r="AYO59" s="308"/>
      <c r="AYP59" s="308"/>
      <c r="AYQ59" s="308"/>
      <c r="AYR59" s="308"/>
      <c r="AYS59" s="308"/>
      <c r="AYT59" s="308"/>
      <c r="AYU59" s="308"/>
      <c r="AYV59" s="308"/>
      <c r="AYW59" s="308"/>
      <c r="AYX59" s="308"/>
      <c r="AYY59" s="308"/>
      <c r="AYZ59" s="308"/>
      <c r="AZA59" s="308"/>
      <c r="AZB59" s="308"/>
      <c r="AZC59" s="308"/>
      <c r="AZD59" s="308"/>
      <c r="AZE59" s="308"/>
      <c r="AZF59" s="308"/>
      <c r="AZG59" s="308"/>
      <c r="AZH59" s="308"/>
      <c r="AZI59" s="308"/>
      <c r="AZJ59" s="308"/>
      <c r="AZK59" s="308"/>
      <c r="AZL59" s="308"/>
      <c r="AZM59" s="308"/>
      <c r="AZN59" s="308"/>
      <c r="AZO59" s="308"/>
      <c r="AZP59" s="308"/>
      <c r="AZQ59" s="308"/>
      <c r="AZR59" s="308"/>
      <c r="AZS59" s="308"/>
      <c r="AZT59" s="308"/>
      <c r="AZU59" s="308"/>
      <c r="AZV59" s="308"/>
      <c r="AZW59" s="308"/>
      <c r="AZX59" s="308"/>
      <c r="AZY59" s="308"/>
      <c r="AZZ59" s="308"/>
      <c r="BAA59" s="308"/>
      <c r="BAB59" s="308"/>
      <c r="BAC59" s="308"/>
      <c r="BAD59" s="308"/>
      <c r="BAE59" s="308"/>
      <c r="BAF59" s="308"/>
      <c r="BAG59" s="308"/>
      <c r="BAH59" s="308"/>
      <c r="BAI59" s="308"/>
      <c r="BAJ59" s="308"/>
      <c r="BAK59" s="308"/>
      <c r="BAL59" s="308"/>
      <c r="BAM59" s="308"/>
      <c r="BAN59" s="308"/>
      <c r="BAO59" s="308"/>
      <c r="BAP59" s="308"/>
      <c r="BAQ59" s="308"/>
      <c r="BAR59" s="308"/>
      <c r="BAS59" s="308"/>
      <c r="BAT59" s="308"/>
      <c r="BAU59" s="308"/>
      <c r="BAV59" s="308"/>
      <c r="BAW59" s="308"/>
      <c r="BAX59" s="308"/>
      <c r="BAY59" s="308"/>
      <c r="BAZ59" s="308"/>
      <c r="BBA59" s="308"/>
      <c r="BBB59" s="308"/>
      <c r="BBC59" s="308"/>
      <c r="BBD59" s="308"/>
      <c r="BBE59" s="308"/>
      <c r="BBF59" s="308"/>
      <c r="BBG59" s="308"/>
      <c r="BBH59" s="308"/>
      <c r="BBI59" s="308"/>
      <c r="BBJ59" s="308"/>
      <c r="BBK59" s="308"/>
      <c r="BBL59" s="308"/>
      <c r="BBM59" s="308"/>
      <c r="BBN59" s="308"/>
      <c r="BBO59" s="308"/>
      <c r="BBP59" s="308"/>
      <c r="BBQ59" s="308"/>
      <c r="BBR59" s="308"/>
      <c r="BBS59" s="308"/>
      <c r="BBT59" s="308"/>
      <c r="BBU59" s="308"/>
      <c r="BBV59" s="308"/>
      <c r="BBW59" s="308"/>
      <c r="BBX59" s="308"/>
      <c r="BBY59" s="308"/>
      <c r="BBZ59" s="308"/>
      <c r="BCA59" s="308"/>
      <c r="BCB59" s="308"/>
      <c r="BCC59" s="308"/>
      <c r="BCD59" s="308"/>
      <c r="BCE59" s="308"/>
      <c r="BCF59" s="308"/>
      <c r="BCG59" s="308"/>
      <c r="BCH59" s="308"/>
      <c r="BCI59" s="308"/>
      <c r="BCJ59" s="308"/>
      <c r="BCK59" s="308"/>
      <c r="BCL59" s="308"/>
      <c r="BCM59" s="308"/>
      <c r="BCN59" s="308"/>
      <c r="BCO59" s="308"/>
      <c r="BCP59" s="308"/>
      <c r="BCQ59" s="308"/>
      <c r="BCR59" s="308"/>
      <c r="BCS59" s="308"/>
      <c r="BCT59" s="308"/>
      <c r="BCU59" s="308"/>
      <c r="BCV59" s="308"/>
      <c r="BCW59" s="308"/>
      <c r="BCX59" s="308"/>
      <c r="BCY59" s="308"/>
      <c r="BCZ59" s="308"/>
      <c r="BDA59" s="308"/>
      <c r="BDB59" s="308"/>
      <c r="BDC59" s="308"/>
      <c r="BDD59" s="308"/>
      <c r="BDE59" s="308"/>
      <c r="BDF59" s="308"/>
      <c r="BDG59" s="308"/>
      <c r="BDH59" s="308"/>
      <c r="BDI59" s="308"/>
      <c r="BDJ59" s="308"/>
      <c r="BDK59" s="308"/>
      <c r="BDL59" s="308"/>
      <c r="BDM59" s="308"/>
      <c r="BDN59" s="308"/>
      <c r="BDO59" s="308"/>
      <c r="BDP59" s="308"/>
      <c r="BDQ59" s="308"/>
      <c r="BDR59" s="308"/>
      <c r="BDS59" s="308"/>
      <c r="BDT59" s="308"/>
      <c r="BDU59" s="308"/>
      <c r="BDV59" s="308"/>
      <c r="BDW59" s="308"/>
      <c r="BDX59" s="308"/>
      <c r="BDY59" s="308"/>
      <c r="BDZ59" s="308"/>
      <c r="BEA59" s="308"/>
      <c r="BEB59" s="308"/>
      <c r="BEC59" s="308"/>
      <c r="BED59" s="308"/>
      <c r="BEE59" s="308"/>
      <c r="BEF59" s="308"/>
      <c r="BEG59" s="308"/>
      <c r="BEH59" s="308"/>
      <c r="BEI59" s="308"/>
      <c r="BEJ59" s="308"/>
      <c r="BEK59" s="308"/>
      <c r="BEL59" s="308"/>
      <c r="BEM59" s="308"/>
      <c r="BEN59" s="308"/>
      <c r="BEO59" s="308"/>
      <c r="BEP59" s="308"/>
      <c r="BEQ59" s="308"/>
      <c r="BER59" s="308"/>
      <c r="BES59" s="308"/>
      <c r="BET59" s="308"/>
      <c r="BEU59" s="308"/>
      <c r="BEV59" s="308"/>
      <c r="BEW59" s="308"/>
      <c r="BEX59" s="308"/>
      <c r="BEY59" s="308"/>
      <c r="BEZ59" s="308"/>
      <c r="BFA59" s="308"/>
      <c r="BFB59" s="308"/>
      <c r="BFC59" s="308"/>
      <c r="BFD59" s="308"/>
      <c r="BFE59" s="308"/>
      <c r="BFF59" s="308"/>
      <c r="BFG59" s="308"/>
      <c r="BFH59" s="308"/>
      <c r="BFI59" s="308"/>
      <c r="BFJ59" s="308"/>
      <c r="BFK59" s="308"/>
      <c r="BFL59" s="308"/>
      <c r="BFM59" s="308"/>
      <c r="BFN59" s="308"/>
      <c r="BFO59" s="308"/>
      <c r="BFP59" s="308"/>
      <c r="BFQ59" s="308"/>
      <c r="BFR59" s="308"/>
      <c r="BFS59" s="308"/>
      <c r="BFT59" s="308"/>
      <c r="BFU59" s="308"/>
      <c r="BFV59" s="308"/>
      <c r="BFW59" s="308"/>
      <c r="BFX59" s="308"/>
      <c r="BFY59" s="308"/>
      <c r="BFZ59" s="308"/>
      <c r="BGA59" s="308"/>
      <c r="BGB59" s="308"/>
      <c r="BGC59" s="308"/>
      <c r="BGD59" s="308"/>
      <c r="BGE59" s="308"/>
      <c r="BGF59" s="308"/>
      <c r="BGG59" s="308"/>
      <c r="BGH59" s="308"/>
      <c r="BGI59" s="308"/>
      <c r="BGJ59" s="308"/>
      <c r="BGK59" s="308"/>
      <c r="BGL59" s="308"/>
      <c r="BGM59" s="308"/>
      <c r="BGN59" s="308"/>
      <c r="BGO59" s="308"/>
      <c r="BGP59" s="308"/>
      <c r="BGQ59" s="308"/>
      <c r="BGR59" s="308"/>
      <c r="BGS59" s="308"/>
      <c r="BGT59" s="308"/>
      <c r="BGU59" s="308"/>
      <c r="BGV59" s="308"/>
      <c r="BGW59" s="308"/>
      <c r="BGX59" s="308"/>
      <c r="BGY59" s="308"/>
      <c r="BGZ59" s="308"/>
      <c r="BHA59" s="308"/>
      <c r="BHB59" s="308"/>
      <c r="BHC59" s="308"/>
      <c r="BHD59" s="308"/>
      <c r="BHE59" s="308"/>
      <c r="BHF59" s="308"/>
      <c r="BHG59" s="308"/>
      <c r="BHH59" s="308"/>
      <c r="BHI59" s="308"/>
      <c r="BHJ59" s="308"/>
      <c r="BHK59" s="308"/>
      <c r="BHL59" s="308"/>
      <c r="BHM59" s="308"/>
      <c r="BHN59" s="308"/>
      <c r="BHO59" s="308"/>
      <c r="BHP59" s="308"/>
      <c r="BHQ59" s="308"/>
      <c r="BHR59" s="308"/>
      <c r="BHS59" s="308"/>
      <c r="BHT59" s="308"/>
      <c r="BHU59" s="308"/>
      <c r="BHV59" s="308"/>
      <c r="BHW59" s="308"/>
      <c r="BHX59" s="308"/>
      <c r="BHY59" s="308"/>
      <c r="BHZ59" s="308"/>
      <c r="BIA59" s="308"/>
      <c r="BIB59" s="308"/>
      <c r="BIC59" s="308"/>
      <c r="BID59" s="308"/>
      <c r="BIE59" s="308"/>
      <c r="BIF59" s="308"/>
      <c r="BIG59" s="308"/>
      <c r="BIH59" s="308"/>
      <c r="BII59" s="308"/>
      <c r="BIJ59" s="308"/>
      <c r="BIK59" s="308"/>
      <c r="BIL59" s="308"/>
      <c r="BIM59" s="308"/>
      <c r="BIN59" s="308"/>
      <c r="BIO59" s="308"/>
      <c r="BIP59" s="308"/>
      <c r="BIQ59" s="308"/>
      <c r="BIR59" s="308"/>
      <c r="BIS59" s="308"/>
      <c r="BIT59" s="308"/>
      <c r="BIU59" s="308"/>
      <c r="BIV59" s="308"/>
      <c r="BIW59" s="308"/>
      <c r="BIX59" s="308"/>
      <c r="BIY59" s="308"/>
      <c r="BIZ59" s="308"/>
      <c r="BJA59" s="308"/>
      <c r="BJB59" s="308"/>
      <c r="BJC59" s="308"/>
      <c r="BJD59" s="308"/>
      <c r="BJE59" s="308"/>
      <c r="BJF59" s="308"/>
      <c r="BJG59" s="308"/>
      <c r="BJH59" s="308"/>
      <c r="BJI59" s="308"/>
      <c r="BJJ59" s="308"/>
      <c r="BJK59" s="308"/>
      <c r="BJL59" s="308"/>
      <c r="BJM59" s="308"/>
      <c r="BJN59" s="308"/>
      <c r="BJO59" s="308"/>
      <c r="BJP59" s="308"/>
      <c r="BJQ59" s="308"/>
      <c r="BJR59" s="308"/>
      <c r="BJS59" s="308"/>
      <c r="BJT59" s="308"/>
      <c r="BJU59" s="308"/>
      <c r="BJV59" s="308"/>
      <c r="BJW59" s="308"/>
      <c r="BJX59" s="308"/>
      <c r="BJY59" s="308"/>
      <c r="BJZ59" s="308"/>
      <c r="BKA59" s="308"/>
      <c r="BKB59" s="308"/>
      <c r="BKC59" s="308"/>
      <c r="BKD59" s="308"/>
      <c r="BKE59" s="308"/>
      <c r="BKF59" s="308"/>
      <c r="BKG59" s="308"/>
      <c r="BKH59" s="308"/>
      <c r="BKI59" s="308"/>
      <c r="BKJ59" s="308"/>
      <c r="BKK59" s="308"/>
      <c r="BKL59" s="308"/>
      <c r="BKM59" s="308"/>
      <c r="BKN59" s="308"/>
      <c r="BKO59" s="308"/>
      <c r="BKP59" s="308"/>
      <c r="BKQ59" s="308"/>
      <c r="BKR59" s="308"/>
      <c r="BKS59" s="308"/>
      <c r="BKT59" s="308"/>
      <c r="BKU59" s="308"/>
      <c r="BKV59" s="308"/>
      <c r="BKW59" s="308"/>
      <c r="BKX59" s="308"/>
      <c r="BKY59" s="308"/>
      <c r="BKZ59" s="308"/>
      <c r="BLA59" s="308"/>
      <c r="BLB59" s="308"/>
      <c r="BLC59" s="308"/>
      <c r="BLD59" s="308"/>
      <c r="BLE59" s="308"/>
      <c r="BLF59" s="308"/>
      <c r="BLG59" s="308"/>
      <c r="BLH59" s="308"/>
      <c r="BLI59" s="308"/>
      <c r="BLJ59" s="308"/>
      <c r="BLK59" s="308"/>
      <c r="BLL59" s="308"/>
      <c r="BLM59" s="308"/>
      <c r="BLN59" s="308"/>
      <c r="BLO59" s="308"/>
      <c r="BLP59" s="308"/>
      <c r="BLQ59" s="308"/>
      <c r="BLR59" s="308"/>
      <c r="BLS59" s="308"/>
      <c r="BLT59" s="308"/>
      <c r="BLU59" s="308"/>
      <c r="BLV59" s="308"/>
      <c r="BLW59" s="308"/>
      <c r="BLX59" s="308"/>
      <c r="BLY59" s="308"/>
      <c r="BLZ59" s="308"/>
      <c r="BMA59" s="308"/>
      <c r="BMB59" s="308"/>
      <c r="BMC59" s="308"/>
      <c r="BMD59" s="308"/>
      <c r="BME59" s="308"/>
      <c r="BMF59" s="308"/>
      <c r="BMG59" s="308"/>
      <c r="BMH59" s="308"/>
      <c r="BMI59" s="308"/>
      <c r="BMJ59" s="308"/>
      <c r="BMK59" s="308"/>
      <c r="BML59" s="308"/>
      <c r="BMM59" s="308"/>
      <c r="BMN59" s="308"/>
      <c r="BMO59" s="308"/>
      <c r="BMP59" s="308"/>
      <c r="BMQ59" s="308"/>
      <c r="BMR59" s="308"/>
      <c r="BMS59" s="308"/>
      <c r="BMT59" s="308"/>
      <c r="BMU59" s="308"/>
      <c r="BMV59" s="308"/>
      <c r="BMW59" s="308"/>
      <c r="BMX59" s="308"/>
      <c r="BMY59" s="308"/>
      <c r="BMZ59" s="308"/>
      <c r="BNA59" s="308"/>
      <c r="BNB59" s="308"/>
      <c r="BNC59" s="308"/>
      <c r="BND59" s="308"/>
      <c r="BNE59" s="308"/>
      <c r="BNF59" s="308"/>
      <c r="BNG59" s="308"/>
      <c r="BNH59" s="308"/>
      <c r="BNI59" s="308"/>
      <c r="BNJ59" s="308"/>
      <c r="BNK59" s="308"/>
      <c r="BNL59" s="308"/>
      <c r="BNM59" s="308"/>
      <c r="BNN59" s="308"/>
      <c r="BNO59" s="308"/>
      <c r="BNP59" s="308"/>
      <c r="BNQ59" s="308"/>
      <c r="BNR59" s="308"/>
      <c r="BNS59" s="308"/>
      <c r="BNT59" s="308"/>
      <c r="BNU59" s="308"/>
      <c r="BNV59" s="308"/>
      <c r="BNW59" s="308"/>
      <c r="BNX59" s="308"/>
      <c r="BNY59" s="308"/>
      <c r="BNZ59" s="308"/>
      <c r="BOA59" s="308"/>
      <c r="BOB59" s="308"/>
      <c r="BOC59" s="308"/>
      <c r="BOD59" s="308"/>
      <c r="BOE59" s="308"/>
      <c r="BOF59" s="308"/>
      <c r="BOG59" s="308"/>
      <c r="BOH59" s="308"/>
      <c r="BOI59" s="308"/>
      <c r="BOJ59" s="308"/>
      <c r="BOK59" s="308"/>
      <c r="BOL59" s="308"/>
      <c r="BOM59" s="308"/>
      <c r="BON59" s="308"/>
      <c r="BOO59" s="308"/>
      <c r="BOP59" s="308"/>
      <c r="BOQ59" s="308"/>
      <c r="BOR59" s="308"/>
      <c r="BOS59" s="308"/>
      <c r="BOT59" s="308"/>
      <c r="BOU59" s="308"/>
      <c r="BOV59" s="308"/>
      <c r="BOW59" s="308"/>
      <c r="BOX59" s="308"/>
      <c r="BOY59" s="308"/>
      <c r="BOZ59" s="308"/>
      <c r="BPA59" s="308"/>
      <c r="BPB59" s="308"/>
      <c r="BPC59" s="308"/>
      <c r="BPD59" s="308"/>
      <c r="BPE59" s="308"/>
      <c r="BPF59" s="308"/>
      <c r="BPG59" s="308"/>
      <c r="BPH59" s="308"/>
      <c r="BPI59" s="308"/>
      <c r="BPJ59" s="308"/>
      <c r="BPK59" s="308"/>
      <c r="BPL59" s="308"/>
      <c r="BPM59" s="308"/>
      <c r="BPN59" s="308"/>
      <c r="BPO59" s="308"/>
      <c r="BPP59" s="308"/>
      <c r="BPQ59" s="308"/>
      <c r="BPR59" s="308"/>
      <c r="BPS59" s="308"/>
      <c r="BPT59" s="308"/>
      <c r="BPU59" s="308"/>
      <c r="BPV59" s="308"/>
      <c r="BPW59" s="308"/>
      <c r="BPX59" s="308"/>
      <c r="BPY59" s="308"/>
      <c r="BPZ59" s="308"/>
      <c r="BQA59" s="308"/>
      <c r="BQB59" s="308"/>
      <c r="BQC59" s="308"/>
      <c r="BQD59" s="308"/>
      <c r="BQE59" s="308"/>
      <c r="BQF59" s="308"/>
      <c r="BQG59" s="308"/>
      <c r="BQH59" s="308"/>
      <c r="BQI59" s="308"/>
      <c r="BQJ59" s="308"/>
      <c r="BQK59" s="308"/>
      <c r="BQL59" s="308"/>
      <c r="BQM59" s="308"/>
      <c r="BQN59" s="308"/>
      <c r="BQO59" s="308"/>
      <c r="BQP59" s="308"/>
      <c r="BQQ59" s="308"/>
      <c r="BQR59" s="308"/>
      <c r="BQS59" s="308"/>
      <c r="BQT59" s="308"/>
      <c r="BQU59" s="308"/>
      <c r="BQV59" s="308"/>
      <c r="BQW59" s="308"/>
      <c r="BQX59" s="308"/>
      <c r="BQY59" s="308"/>
      <c r="BQZ59" s="308"/>
      <c r="BRA59" s="308"/>
      <c r="BRB59" s="308"/>
      <c r="BRC59" s="308"/>
      <c r="BRD59" s="308"/>
      <c r="BRE59" s="308"/>
      <c r="BRF59" s="308"/>
      <c r="BRG59" s="308"/>
      <c r="BRH59" s="308"/>
      <c r="BRI59" s="308"/>
      <c r="BRJ59" s="308"/>
      <c r="BRK59" s="308"/>
      <c r="BRL59" s="308"/>
      <c r="BRM59" s="308"/>
      <c r="BRN59" s="308"/>
      <c r="BRO59" s="308"/>
      <c r="BRP59" s="308"/>
      <c r="BRQ59" s="308"/>
      <c r="BRR59" s="308"/>
      <c r="BRS59" s="308"/>
      <c r="BRT59" s="308"/>
      <c r="BRU59" s="308"/>
      <c r="BRV59" s="308"/>
      <c r="BRW59" s="308"/>
      <c r="BRX59" s="308"/>
      <c r="BRY59" s="308"/>
      <c r="BRZ59" s="308"/>
      <c r="BSA59" s="308"/>
      <c r="BSB59" s="308"/>
      <c r="BSC59" s="308"/>
      <c r="BSD59" s="308"/>
      <c r="BSE59" s="308"/>
      <c r="BSF59" s="308"/>
      <c r="BSG59" s="308"/>
      <c r="BSH59" s="308"/>
      <c r="BSI59" s="308"/>
      <c r="BSJ59" s="308"/>
      <c r="BSK59" s="308"/>
      <c r="BSL59" s="308"/>
      <c r="BSM59" s="308"/>
      <c r="BSN59" s="308"/>
      <c r="BSO59" s="308"/>
      <c r="BSP59" s="308"/>
      <c r="BSQ59" s="308"/>
      <c r="BSR59" s="308"/>
      <c r="BSS59" s="308"/>
      <c r="BST59" s="308"/>
      <c r="BSU59" s="308"/>
      <c r="BSV59" s="308"/>
      <c r="BSW59" s="308"/>
      <c r="BSX59" s="308"/>
      <c r="BSY59" s="308"/>
      <c r="BSZ59" s="308"/>
      <c r="BTA59" s="308"/>
      <c r="BTB59" s="308"/>
      <c r="BTC59" s="308"/>
      <c r="BTD59" s="308"/>
      <c r="BTE59" s="308"/>
      <c r="BTF59" s="308"/>
      <c r="BTG59" s="308"/>
      <c r="BTH59" s="308"/>
      <c r="BTI59" s="308"/>
      <c r="BTJ59" s="308"/>
      <c r="BTK59" s="308"/>
      <c r="BTL59" s="308"/>
      <c r="BTM59" s="308"/>
      <c r="BTN59" s="308"/>
      <c r="BTO59" s="308"/>
      <c r="BTP59" s="308"/>
      <c r="BTQ59" s="308"/>
      <c r="BTR59" s="308"/>
      <c r="BTS59" s="308"/>
      <c r="BTT59" s="308"/>
      <c r="BTU59" s="308"/>
      <c r="BTV59" s="308"/>
      <c r="BTW59" s="308"/>
      <c r="BTX59" s="308"/>
      <c r="BTY59" s="308"/>
      <c r="BTZ59" s="308"/>
      <c r="BUA59" s="308"/>
      <c r="BUB59" s="308"/>
      <c r="BUC59" s="308"/>
      <c r="BUD59" s="308"/>
      <c r="BUE59" s="308"/>
      <c r="BUF59" s="308"/>
      <c r="BUG59" s="308"/>
      <c r="BUH59" s="308"/>
      <c r="BUI59" s="308"/>
      <c r="BUJ59" s="308"/>
      <c r="BUK59" s="308"/>
      <c r="BUL59" s="308"/>
      <c r="BUM59" s="308"/>
      <c r="BUN59" s="308"/>
      <c r="BUO59" s="308"/>
      <c r="BUP59" s="308"/>
      <c r="BUQ59" s="308"/>
      <c r="BUR59" s="308"/>
      <c r="BUS59" s="308"/>
      <c r="BUT59" s="308"/>
      <c r="BUU59" s="308"/>
      <c r="BUV59" s="308"/>
      <c r="BUW59" s="308"/>
      <c r="BUX59" s="308"/>
      <c r="BUY59" s="308"/>
      <c r="BUZ59" s="308"/>
      <c r="BVA59" s="308"/>
      <c r="BVB59" s="308"/>
      <c r="BVC59" s="308"/>
      <c r="BVD59" s="308"/>
      <c r="BVE59" s="308"/>
      <c r="BVF59" s="308"/>
      <c r="BVG59" s="308"/>
      <c r="BVH59" s="308"/>
      <c r="BVI59" s="308"/>
      <c r="BVJ59" s="308"/>
      <c r="BVK59" s="308"/>
      <c r="BVL59" s="308"/>
      <c r="BVM59" s="308"/>
      <c r="BVN59" s="308"/>
      <c r="BVO59" s="308"/>
      <c r="BVP59" s="308"/>
      <c r="BVQ59" s="308"/>
      <c r="BVR59" s="308"/>
      <c r="BVS59" s="308"/>
      <c r="BVT59" s="308"/>
      <c r="BVU59" s="308"/>
      <c r="BVV59" s="308"/>
      <c r="BVW59" s="308"/>
      <c r="BVX59" s="308"/>
      <c r="BVY59" s="308"/>
      <c r="BVZ59" s="308"/>
      <c r="BWA59" s="308"/>
      <c r="BWB59" s="308"/>
      <c r="BWC59" s="308"/>
      <c r="BWD59" s="308"/>
      <c r="BWE59" s="308"/>
      <c r="BWF59" s="308"/>
      <c r="BWG59" s="308"/>
      <c r="BWH59" s="308"/>
      <c r="BWI59" s="308"/>
      <c r="BWJ59" s="308"/>
      <c r="BWK59" s="308"/>
      <c r="BWL59" s="308"/>
      <c r="BWM59" s="308"/>
      <c r="BWN59" s="308"/>
      <c r="BWO59" s="308"/>
      <c r="BWP59" s="308"/>
      <c r="BWQ59" s="308"/>
      <c r="BWR59" s="308"/>
      <c r="BWS59" s="308"/>
      <c r="BWT59" s="308"/>
      <c r="BWU59" s="308"/>
      <c r="BWV59" s="308"/>
      <c r="BWW59" s="308"/>
      <c r="BWX59" s="308"/>
      <c r="BWY59" s="308"/>
      <c r="BWZ59" s="308"/>
      <c r="BXA59" s="308"/>
      <c r="BXB59" s="308"/>
      <c r="BXC59" s="308"/>
      <c r="BXD59" s="308"/>
      <c r="BXE59" s="308"/>
      <c r="BXF59" s="308"/>
      <c r="BXG59" s="308"/>
      <c r="BXH59" s="308"/>
      <c r="BXI59" s="308"/>
      <c r="BXJ59" s="308"/>
      <c r="BXK59" s="308"/>
      <c r="BXL59" s="308"/>
      <c r="BXM59" s="308"/>
      <c r="BXN59" s="308"/>
      <c r="BXO59" s="308"/>
      <c r="BXP59" s="308"/>
      <c r="BXQ59" s="308"/>
      <c r="BXR59" s="308"/>
      <c r="BXS59" s="308"/>
      <c r="BXT59" s="308"/>
      <c r="BXU59" s="308"/>
      <c r="BXV59" s="308"/>
      <c r="BXW59" s="308"/>
      <c r="BXX59" s="308"/>
      <c r="BXY59" s="308"/>
      <c r="BXZ59" s="308"/>
      <c r="BYA59" s="308"/>
      <c r="BYB59" s="308"/>
      <c r="BYC59" s="308"/>
      <c r="BYD59" s="308"/>
      <c r="BYE59" s="308"/>
      <c r="BYF59" s="308"/>
      <c r="BYG59" s="308"/>
      <c r="BYH59" s="308"/>
      <c r="BYI59" s="308"/>
      <c r="BYJ59" s="308"/>
      <c r="BYK59" s="308"/>
      <c r="BYL59" s="308"/>
      <c r="BYM59" s="308"/>
      <c r="BYN59" s="308"/>
      <c r="BYO59" s="308"/>
      <c r="BYP59" s="308"/>
      <c r="BYQ59" s="308"/>
      <c r="BYR59" s="308"/>
      <c r="BYS59" s="308"/>
      <c r="BYT59" s="308"/>
      <c r="BYU59" s="308"/>
      <c r="BYV59" s="308"/>
      <c r="BYW59" s="308"/>
      <c r="BYX59" s="308"/>
      <c r="BYY59" s="308"/>
      <c r="BYZ59" s="308"/>
      <c r="BZA59" s="308"/>
      <c r="BZB59" s="308"/>
      <c r="BZC59" s="308"/>
      <c r="BZD59" s="308"/>
      <c r="BZE59" s="308"/>
      <c r="BZF59" s="308"/>
      <c r="BZG59" s="308"/>
      <c r="BZH59" s="308"/>
      <c r="BZI59" s="308"/>
      <c r="BZJ59" s="308"/>
      <c r="BZK59" s="308"/>
      <c r="BZL59" s="308"/>
      <c r="BZM59" s="308"/>
      <c r="BZN59" s="308"/>
      <c r="BZO59" s="308"/>
      <c r="BZP59" s="308"/>
      <c r="BZQ59" s="308"/>
      <c r="BZR59" s="308"/>
      <c r="BZS59" s="308"/>
      <c r="BZT59" s="308"/>
      <c r="BZU59" s="308"/>
      <c r="BZV59" s="308"/>
      <c r="BZW59" s="308"/>
      <c r="BZX59" s="308"/>
      <c r="BZY59" s="308"/>
      <c r="BZZ59" s="308"/>
      <c r="CAA59" s="308"/>
      <c r="CAB59" s="308"/>
      <c r="CAC59" s="308"/>
      <c r="CAD59" s="308"/>
      <c r="CAE59" s="308"/>
      <c r="CAF59" s="308"/>
      <c r="CAG59" s="308"/>
      <c r="CAH59" s="308"/>
      <c r="CAI59" s="308"/>
      <c r="CAJ59" s="308"/>
      <c r="CAK59" s="308"/>
      <c r="CAL59" s="308"/>
      <c r="CAM59" s="308"/>
      <c r="CAN59" s="308"/>
      <c r="CAO59" s="308"/>
      <c r="CAP59" s="308"/>
      <c r="CAQ59" s="308"/>
      <c r="CAR59" s="308"/>
      <c r="CAS59" s="308"/>
      <c r="CAT59" s="308"/>
      <c r="CAU59" s="308"/>
      <c r="CAV59" s="308"/>
      <c r="CAW59" s="308"/>
      <c r="CAX59" s="308"/>
      <c r="CAY59" s="308"/>
      <c r="CAZ59" s="308"/>
      <c r="CBA59" s="308"/>
      <c r="CBB59" s="308"/>
      <c r="CBC59" s="308"/>
      <c r="CBD59" s="308"/>
      <c r="CBE59" s="308"/>
      <c r="CBF59" s="308"/>
      <c r="CBG59" s="308"/>
      <c r="CBH59" s="308"/>
      <c r="CBI59" s="308"/>
      <c r="CBJ59" s="308"/>
      <c r="CBK59" s="308"/>
      <c r="CBL59" s="308"/>
      <c r="CBM59" s="308"/>
      <c r="CBN59" s="308"/>
      <c r="CBO59" s="308"/>
      <c r="CBP59" s="308"/>
      <c r="CBQ59" s="308"/>
      <c r="CBR59" s="308"/>
      <c r="CBS59" s="308"/>
      <c r="CBT59" s="308"/>
      <c r="CBU59" s="308"/>
      <c r="CBV59" s="308"/>
      <c r="CBW59" s="308"/>
      <c r="CBX59" s="308"/>
      <c r="CBY59" s="308"/>
      <c r="CBZ59" s="308"/>
      <c r="CCA59" s="308"/>
      <c r="CCB59" s="308"/>
      <c r="CCC59" s="308"/>
      <c r="CCD59" s="308"/>
      <c r="CCE59" s="308"/>
      <c r="CCF59" s="308"/>
      <c r="CCG59" s="308"/>
      <c r="CCH59" s="308"/>
      <c r="CCI59" s="308"/>
      <c r="CCJ59" s="308"/>
      <c r="CCK59" s="308"/>
      <c r="CCL59" s="308"/>
      <c r="CCM59" s="308"/>
      <c r="CCN59" s="308"/>
      <c r="CCO59" s="308"/>
      <c r="CCP59" s="308"/>
      <c r="CCQ59" s="308"/>
      <c r="CCR59" s="308"/>
      <c r="CCS59" s="308"/>
      <c r="CCT59" s="308"/>
      <c r="CCU59" s="308"/>
      <c r="CCV59" s="308"/>
      <c r="CCW59" s="308"/>
      <c r="CCX59" s="308"/>
      <c r="CCY59" s="308"/>
      <c r="CCZ59" s="308"/>
      <c r="CDA59" s="308"/>
      <c r="CDB59" s="308"/>
      <c r="CDC59" s="308"/>
      <c r="CDD59" s="308"/>
      <c r="CDE59" s="308"/>
      <c r="CDF59" s="308"/>
      <c r="CDG59" s="308"/>
      <c r="CDH59" s="308"/>
      <c r="CDI59" s="308"/>
      <c r="CDJ59" s="308"/>
      <c r="CDK59" s="308"/>
      <c r="CDL59" s="308"/>
      <c r="CDM59" s="308"/>
      <c r="CDN59" s="308"/>
      <c r="CDO59" s="308"/>
      <c r="CDP59" s="308"/>
      <c r="CDQ59" s="308"/>
      <c r="CDR59" s="308"/>
      <c r="CDS59" s="308"/>
      <c r="CDT59" s="308"/>
      <c r="CDU59" s="308"/>
      <c r="CDV59" s="308"/>
      <c r="CDW59" s="308"/>
      <c r="CDX59" s="308"/>
      <c r="CDY59" s="308"/>
      <c r="CDZ59" s="308"/>
      <c r="CEA59" s="308"/>
      <c r="CEB59" s="308"/>
      <c r="CEC59" s="308"/>
      <c r="CED59" s="308"/>
      <c r="CEE59" s="308"/>
      <c r="CEF59" s="308"/>
      <c r="CEG59" s="308"/>
      <c r="CEH59" s="308"/>
      <c r="CEI59" s="308"/>
      <c r="CEJ59" s="308"/>
      <c r="CEK59" s="308"/>
      <c r="CEL59" s="308"/>
      <c r="CEM59" s="308"/>
      <c r="CEN59" s="308"/>
      <c r="CEO59" s="308"/>
      <c r="CEP59" s="308"/>
      <c r="CEQ59" s="308"/>
      <c r="CER59" s="308"/>
      <c r="CES59" s="308"/>
      <c r="CET59" s="308"/>
      <c r="CEU59" s="308"/>
      <c r="CEV59" s="308"/>
      <c r="CEW59" s="308"/>
      <c r="CEX59" s="308"/>
      <c r="CEY59" s="308"/>
      <c r="CEZ59" s="308"/>
      <c r="CFA59" s="308"/>
      <c r="CFB59" s="308"/>
      <c r="CFC59" s="308"/>
      <c r="CFD59" s="308"/>
      <c r="CFE59" s="308"/>
      <c r="CFF59" s="308"/>
      <c r="CFG59" s="308"/>
      <c r="CFH59" s="308"/>
      <c r="CFI59" s="308"/>
      <c r="CFJ59" s="308"/>
      <c r="CFK59" s="308"/>
      <c r="CFL59" s="308"/>
      <c r="CFM59" s="308"/>
      <c r="CFN59" s="308"/>
      <c r="CFO59" s="308"/>
      <c r="CFP59" s="308"/>
      <c r="CFQ59" s="308"/>
      <c r="CFR59" s="308"/>
      <c r="CFS59" s="308"/>
      <c r="CFT59" s="308"/>
      <c r="CFU59" s="308"/>
      <c r="CFV59" s="308"/>
      <c r="CFW59" s="308"/>
      <c r="CFX59" s="308"/>
      <c r="CFY59" s="308"/>
      <c r="CFZ59" s="308"/>
      <c r="CGA59" s="308"/>
      <c r="CGB59" s="308"/>
      <c r="CGC59" s="308"/>
      <c r="CGD59" s="308"/>
      <c r="CGE59" s="308"/>
      <c r="CGF59" s="308"/>
      <c r="CGG59" s="308"/>
      <c r="CGH59" s="308"/>
      <c r="CGI59" s="308"/>
      <c r="CGJ59" s="308"/>
      <c r="CGK59" s="308"/>
      <c r="CGL59" s="308"/>
      <c r="CGM59" s="308"/>
      <c r="CGN59" s="308"/>
      <c r="CGO59" s="308"/>
      <c r="CGP59" s="308"/>
      <c r="CGQ59" s="308"/>
      <c r="CGR59" s="308"/>
      <c r="CGS59" s="308"/>
      <c r="CGT59" s="308"/>
      <c r="CGU59" s="308"/>
      <c r="CGV59" s="308"/>
      <c r="CGW59" s="308"/>
      <c r="CGX59" s="308"/>
      <c r="CGY59" s="308"/>
      <c r="CGZ59" s="308"/>
      <c r="CHA59" s="308"/>
      <c r="CHB59" s="308"/>
      <c r="CHC59" s="308"/>
      <c r="CHD59" s="308"/>
      <c r="CHE59" s="308"/>
      <c r="CHF59" s="308"/>
      <c r="CHG59" s="308"/>
      <c r="CHH59" s="308"/>
      <c r="CHI59" s="308"/>
      <c r="CHJ59" s="308"/>
      <c r="CHK59" s="308"/>
      <c r="CHL59" s="308"/>
      <c r="CHM59" s="308"/>
      <c r="CHN59" s="308"/>
      <c r="CHO59" s="308"/>
      <c r="CHP59" s="308"/>
      <c r="CHQ59" s="308"/>
      <c r="CHR59" s="308"/>
      <c r="CHS59" s="308"/>
      <c r="CHT59" s="308"/>
      <c r="CHU59" s="308"/>
      <c r="CHV59" s="308"/>
      <c r="CHW59" s="308"/>
      <c r="CHX59" s="308"/>
      <c r="CHY59" s="308"/>
      <c r="CHZ59" s="308"/>
      <c r="CIA59" s="308"/>
      <c r="CIB59" s="308"/>
      <c r="CIC59" s="308"/>
      <c r="CID59" s="308"/>
      <c r="CIE59" s="308"/>
      <c r="CIF59" s="308"/>
      <c r="CIG59" s="308"/>
      <c r="CIH59" s="308"/>
      <c r="CII59" s="308"/>
      <c r="CIJ59" s="308"/>
      <c r="CIK59" s="308"/>
      <c r="CIL59" s="308"/>
      <c r="CIM59" s="308"/>
      <c r="CIN59" s="308"/>
      <c r="CIO59" s="308"/>
      <c r="CIP59" s="308"/>
      <c r="CIQ59" s="308"/>
      <c r="CIR59" s="308"/>
      <c r="CIS59" s="308"/>
      <c r="CIT59" s="308"/>
      <c r="CIU59" s="308"/>
      <c r="CIV59" s="308"/>
      <c r="CIW59" s="308"/>
      <c r="CIX59" s="308"/>
      <c r="CIY59" s="308"/>
      <c r="CIZ59" s="308"/>
      <c r="CJA59" s="308"/>
      <c r="CJB59" s="308"/>
      <c r="CJC59" s="308"/>
      <c r="CJD59" s="308"/>
      <c r="CJE59" s="308"/>
      <c r="CJF59" s="308"/>
      <c r="CJG59" s="308"/>
      <c r="CJH59" s="308"/>
      <c r="CJI59" s="308"/>
      <c r="CJJ59" s="308"/>
      <c r="CJK59" s="308"/>
      <c r="CJL59" s="308"/>
      <c r="CJM59" s="308"/>
      <c r="CJN59" s="308"/>
      <c r="CJO59" s="308"/>
      <c r="CJP59" s="308"/>
      <c r="CJQ59" s="308"/>
      <c r="CJR59" s="308"/>
      <c r="CJS59" s="308"/>
      <c r="CJT59" s="308"/>
      <c r="CJU59" s="308"/>
      <c r="CJV59" s="308"/>
      <c r="CJW59" s="308"/>
      <c r="CJX59" s="308"/>
      <c r="CJY59" s="308"/>
      <c r="CJZ59" s="308"/>
      <c r="CKA59" s="308"/>
      <c r="CKB59" s="308"/>
      <c r="CKC59" s="308"/>
      <c r="CKD59" s="308"/>
      <c r="CKE59" s="308"/>
      <c r="CKF59" s="308"/>
      <c r="CKG59" s="308"/>
      <c r="CKH59" s="308"/>
      <c r="CKI59" s="308"/>
      <c r="CKJ59" s="308"/>
      <c r="CKK59" s="308"/>
      <c r="CKL59" s="308"/>
      <c r="CKM59" s="308"/>
      <c r="CKN59" s="308"/>
      <c r="CKO59" s="308"/>
      <c r="CKP59" s="308"/>
      <c r="CKQ59" s="308"/>
      <c r="CKR59" s="308"/>
      <c r="CKS59" s="308"/>
      <c r="CKT59" s="308"/>
      <c r="CKU59" s="308"/>
      <c r="CKV59" s="308"/>
      <c r="CKW59" s="308"/>
      <c r="CKX59" s="308"/>
      <c r="CKY59" s="308"/>
      <c r="CKZ59" s="308"/>
      <c r="CLA59" s="308"/>
      <c r="CLB59" s="308"/>
      <c r="CLC59" s="308"/>
      <c r="CLD59" s="308"/>
      <c r="CLE59" s="308"/>
      <c r="CLF59" s="308"/>
      <c r="CLG59" s="308"/>
      <c r="CLH59" s="308"/>
      <c r="CLI59" s="308"/>
      <c r="CLJ59" s="308"/>
      <c r="CLK59" s="308"/>
      <c r="CLL59" s="308"/>
      <c r="CLM59" s="308"/>
      <c r="CLN59" s="308"/>
      <c r="CLO59" s="308"/>
      <c r="CLP59" s="308"/>
      <c r="CLQ59" s="308"/>
      <c r="CLR59" s="308"/>
      <c r="CLS59" s="308"/>
      <c r="CLT59" s="308"/>
      <c r="CLU59" s="308"/>
      <c r="CLV59" s="308"/>
      <c r="CLW59" s="308"/>
      <c r="CLX59" s="308"/>
      <c r="CLY59" s="308"/>
      <c r="CLZ59" s="308"/>
      <c r="CMA59" s="308"/>
      <c r="CMB59" s="308"/>
      <c r="CMC59" s="308"/>
      <c r="CMD59" s="308"/>
      <c r="CME59" s="308"/>
      <c r="CMF59" s="308"/>
      <c r="CMG59" s="308"/>
      <c r="CMH59" s="308"/>
      <c r="CMI59" s="308"/>
      <c r="CMJ59" s="308"/>
      <c r="CMK59" s="308"/>
      <c r="CML59" s="308"/>
      <c r="CMM59" s="308"/>
      <c r="CMN59" s="308"/>
      <c r="CMO59" s="308"/>
      <c r="CMP59" s="308"/>
      <c r="CMQ59" s="308"/>
      <c r="CMR59" s="308"/>
      <c r="CMS59" s="308"/>
      <c r="CMT59" s="308"/>
      <c r="CMU59" s="308"/>
      <c r="CMV59" s="308"/>
      <c r="CMW59" s="308"/>
      <c r="CMX59" s="308"/>
      <c r="CMY59" s="308"/>
      <c r="CMZ59" s="308"/>
      <c r="CNA59" s="308"/>
      <c r="CNB59" s="308"/>
      <c r="CNC59" s="308"/>
      <c r="CND59" s="308"/>
      <c r="CNE59" s="308"/>
      <c r="CNF59" s="308"/>
      <c r="CNG59" s="308"/>
      <c r="CNH59" s="308"/>
      <c r="CNI59" s="308"/>
      <c r="CNJ59" s="308"/>
      <c r="CNK59" s="308"/>
      <c r="CNL59" s="308"/>
      <c r="CNM59" s="308"/>
      <c r="CNN59" s="308"/>
      <c r="CNO59" s="308"/>
      <c r="CNP59" s="308"/>
      <c r="CNQ59" s="308"/>
      <c r="CNR59" s="308"/>
      <c r="CNS59" s="308"/>
      <c r="CNT59" s="308"/>
      <c r="CNU59" s="308"/>
      <c r="CNV59" s="308"/>
      <c r="CNW59" s="308"/>
      <c r="CNX59" s="308"/>
      <c r="CNY59" s="308"/>
      <c r="CNZ59" s="308"/>
      <c r="COA59" s="308"/>
      <c r="COB59" s="308"/>
      <c r="COC59" s="308"/>
      <c r="COD59" s="308"/>
      <c r="COE59" s="308"/>
      <c r="COF59" s="308"/>
      <c r="COG59" s="308"/>
      <c r="COH59" s="308"/>
      <c r="COI59" s="308"/>
      <c r="COJ59" s="308"/>
      <c r="COK59" s="308"/>
      <c r="COL59" s="308"/>
      <c r="COM59" s="308"/>
      <c r="CON59" s="308"/>
      <c r="COO59" s="308"/>
      <c r="COP59" s="308"/>
      <c r="COQ59" s="308"/>
      <c r="COR59" s="308"/>
      <c r="COS59" s="308"/>
      <c r="COT59" s="308"/>
      <c r="COU59" s="308"/>
      <c r="COV59" s="308"/>
      <c r="COW59" s="308"/>
      <c r="COX59" s="308"/>
      <c r="COY59" s="308"/>
      <c r="COZ59" s="308"/>
      <c r="CPA59" s="308"/>
      <c r="CPB59" s="308"/>
      <c r="CPC59" s="308"/>
      <c r="CPD59" s="308"/>
      <c r="CPE59" s="308"/>
      <c r="CPF59" s="308"/>
      <c r="CPG59" s="308"/>
      <c r="CPH59" s="308"/>
      <c r="CPI59" s="308"/>
      <c r="CPJ59" s="308"/>
      <c r="CPK59" s="308"/>
      <c r="CPL59" s="308"/>
      <c r="CPM59" s="308"/>
      <c r="CPN59" s="308"/>
      <c r="CPO59" s="308"/>
      <c r="CPP59" s="308"/>
      <c r="CPQ59" s="308"/>
      <c r="CPR59" s="308"/>
      <c r="CPS59" s="308"/>
      <c r="CPT59" s="308"/>
      <c r="CPU59" s="308"/>
      <c r="CPV59" s="308"/>
      <c r="CPW59" s="308"/>
      <c r="CPX59" s="308"/>
      <c r="CPY59" s="308"/>
      <c r="CPZ59" s="308"/>
      <c r="CQA59" s="308"/>
      <c r="CQB59" s="308"/>
      <c r="CQC59" s="308"/>
      <c r="CQD59" s="308"/>
      <c r="CQE59" s="308"/>
      <c r="CQF59" s="308"/>
      <c r="CQG59" s="308"/>
      <c r="CQH59" s="308"/>
      <c r="CQI59" s="308"/>
      <c r="CQJ59" s="308"/>
      <c r="CQK59" s="308"/>
      <c r="CQL59" s="308"/>
      <c r="CQM59" s="308"/>
      <c r="CQN59" s="308"/>
      <c r="CQO59" s="308"/>
      <c r="CQP59" s="308"/>
      <c r="CQQ59" s="308"/>
      <c r="CQR59" s="308"/>
      <c r="CQS59" s="308"/>
      <c r="CQT59" s="308"/>
      <c r="CQU59" s="308"/>
      <c r="CQV59" s="308"/>
      <c r="CQW59" s="308"/>
      <c r="CQX59" s="308"/>
      <c r="CQY59" s="308"/>
      <c r="CQZ59" s="308"/>
      <c r="CRA59" s="308"/>
      <c r="CRB59" s="308"/>
      <c r="CRC59" s="308"/>
      <c r="CRD59" s="308"/>
      <c r="CRE59" s="308"/>
      <c r="CRF59" s="308"/>
      <c r="CRG59" s="308"/>
      <c r="CRH59" s="308"/>
      <c r="CRI59" s="308"/>
      <c r="CRJ59" s="308"/>
      <c r="CRK59" s="308"/>
      <c r="CRL59" s="308"/>
      <c r="CRM59" s="308"/>
      <c r="CRN59" s="308"/>
      <c r="CRO59" s="308"/>
      <c r="CRP59" s="308"/>
      <c r="CRQ59" s="308"/>
      <c r="CRR59" s="308"/>
      <c r="CRS59" s="308"/>
      <c r="CRT59" s="308"/>
      <c r="CRU59" s="308"/>
      <c r="CRV59" s="308"/>
      <c r="CRW59" s="308"/>
      <c r="CRX59" s="308"/>
      <c r="CRY59" s="308"/>
      <c r="CRZ59" s="308"/>
      <c r="CSA59" s="308"/>
      <c r="CSB59" s="308"/>
      <c r="CSC59" s="308"/>
      <c r="CSD59" s="308"/>
      <c r="CSE59" s="308"/>
      <c r="CSF59" s="308"/>
      <c r="CSG59" s="308"/>
      <c r="CSH59" s="308"/>
      <c r="CSI59" s="308"/>
      <c r="CSJ59" s="308"/>
      <c r="CSK59" s="308"/>
      <c r="CSL59" s="308"/>
      <c r="CSM59" s="308"/>
      <c r="CSN59" s="308"/>
      <c r="CSO59" s="308"/>
      <c r="CSP59" s="308"/>
      <c r="CSQ59" s="308"/>
      <c r="CSR59" s="308"/>
      <c r="CSS59" s="308"/>
      <c r="CST59" s="308"/>
      <c r="CSU59" s="308"/>
      <c r="CSV59" s="308"/>
      <c r="CSW59" s="308"/>
      <c r="CSX59" s="308"/>
      <c r="CSY59" s="308"/>
      <c r="CSZ59" s="308"/>
      <c r="CTA59" s="308"/>
      <c r="CTB59" s="308"/>
      <c r="CTC59" s="308"/>
      <c r="CTD59" s="308"/>
      <c r="CTE59" s="308"/>
      <c r="CTF59" s="308"/>
      <c r="CTG59" s="308"/>
      <c r="CTH59" s="308"/>
      <c r="CTI59" s="308"/>
      <c r="CTJ59" s="308"/>
      <c r="CTK59" s="308"/>
      <c r="CTL59" s="308"/>
      <c r="CTM59" s="308"/>
      <c r="CTN59" s="308"/>
      <c r="CTO59" s="308"/>
      <c r="CTP59" s="308"/>
      <c r="CTQ59" s="308"/>
      <c r="CTR59" s="308"/>
      <c r="CTS59" s="308"/>
      <c r="CTT59" s="308"/>
      <c r="CTU59" s="308"/>
      <c r="CTV59" s="308"/>
      <c r="CTW59" s="308"/>
      <c r="CTX59" s="308"/>
      <c r="CTY59" s="308"/>
      <c r="CTZ59" s="308"/>
      <c r="CUA59" s="308"/>
      <c r="CUB59" s="308"/>
      <c r="CUC59" s="308"/>
      <c r="CUD59" s="308"/>
      <c r="CUE59" s="308"/>
      <c r="CUF59" s="308"/>
      <c r="CUG59" s="308"/>
      <c r="CUH59" s="308"/>
      <c r="CUI59" s="308"/>
      <c r="CUJ59" s="308"/>
      <c r="CUK59" s="308"/>
      <c r="CUL59" s="308"/>
      <c r="CUM59" s="308"/>
      <c r="CUN59" s="308"/>
      <c r="CUO59" s="308"/>
      <c r="CUP59" s="308"/>
      <c r="CUQ59" s="308"/>
      <c r="CUR59" s="308"/>
      <c r="CUS59" s="308"/>
      <c r="CUT59" s="308"/>
      <c r="CUU59" s="308"/>
      <c r="CUV59" s="308"/>
      <c r="CUW59" s="308"/>
      <c r="CUX59" s="308"/>
      <c r="CUY59" s="308"/>
      <c r="CUZ59" s="308"/>
      <c r="CVA59" s="308"/>
      <c r="CVB59" s="308"/>
      <c r="CVC59" s="308"/>
      <c r="CVD59" s="308"/>
      <c r="CVE59" s="308"/>
      <c r="CVF59" s="308"/>
      <c r="CVG59" s="308"/>
      <c r="CVH59" s="308"/>
      <c r="CVI59" s="308"/>
      <c r="CVJ59" s="308"/>
      <c r="CVK59" s="308"/>
      <c r="CVL59" s="308"/>
      <c r="CVM59" s="308"/>
      <c r="CVN59" s="308"/>
      <c r="CVO59" s="308"/>
      <c r="CVP59" s="308"/>
      <c r="CVQ59" s="308"/>
      <c r="CVR59" s="308"/>
      <c r="CVS59" s="308"/>
      <c r="CVT59" s="308"/>
      <c r="CVU59" s="308"/>
      <c r="CVV59" s="308"/>
      <c r="CVW59" s="308"/>
      <c r="CVX59" s="308"/>
      <c r="CVY59" s="308"/>
      <c r="CVZ59" s="308"/>
      <c r="CWA59" s="308"/>
      <c r="CWB59" s="308"/>
      <c r="CWC59" s="308"/>
      <c r="CWD59" s="308"/>
      <c r="CWE59" s="308"/>
      <c r="CWF59" s="308"/>
      <c r="CWG59" s="308"/>
      <c r="CWH59" s="308"/>
      <c r="CWI59" s="308"/>
      <c r="CWJ59" s="308"/>
      <c r="CWK59" s="308"/>
      <c r="CWL59" s="308"/>
      <c r="CWM59" s="308"/>
      <c r="CWN59" s="308"/>
      <c r="CWO59" s="308"/>
      <c r="CWP59" s="308"/>
      <c r="CWQ59" s="308"/>
      <c r="CWR59" s="308"/>
      <c r="CWS59" s="308"/>
      <c r="CWT59" s="308"/>
      <c r="CWU59" s="308"/>
      <c r="CWV59" s="308"/>
      <c r="CWW59" s="308"/>
      <c r="CWX59" s="308"/>
      <c r="CWY59" s="308"/>
      <c r="CWZ59" s="308"/>
      <c r="CXA59" s="308"/>
      <c r="CXB59" s="308"/>
      <c r="CXC59" s="308"/>
      <c r="CXD59" s="308"/>
      <c r="CXE59" s="308"/>
      <c r="CXF59" s="308"/>
      <c r="CXG59" s="308"/>
      <c r="CXH59" s="308"/>
      <c r="CXI59" s="308"/>
      <c r="CXJ59" s="308"/>
      <c r="CXK59" s="308"/>
      <c r="CXL59" s="308"/>
      <c r="CXM59" s="308"/>
      <c r="CXN59" s="308"/>
      <c r="CXO59" s="308"/>
      <c r="CXP59" s="308"/>
      <c r="CXQ59" s="308"/>
      <c r="CXR59" s="308"/>
      <c r="CXS59" s="308"/>
      <c r="CXT59" s="308"/>
      <c r="CXU59" s="308"/>
      <c r="CXV59" s="308"/>
      <c r="CXW59" s="308"/>
      <c r="CXX59" s="308"/>
      <c r="CXY59" s="308"/>
      <c r="CXZ59" s="308"/>
      <c r="CYA59" s="308"/>
      <c r="CYB59" s="308"/>
      <c r="CYC59" s="308"/>
      <c r="CYD59" s="308"/>
      <c r="CYE59" s="308"/>
      <c r="CYF59" s="308"/>
      <c r="CYG59" s="308"/>
      <c r="CYH59" s="308"/>
      <c r="CYI59" s="308"/>
      <c r="CYJ59" s="308"/>
      <c r="CYK59" s="308"/>
      <c r="CYL59" s="308"/>
      <c r="CYM59" s="308"/>
      <c r="CYN59" s="308"/>
      <c r="CYO59" s="308"/>
      <c r="CYP59" s="308"/>
      <c r="CYQ59" s="308"/>
      <c r="CYR59" s="308"/>
      <c r="CYS59" s="308"/>
      <c r="CYT59" s="308"/>
      <c r="CYU59" s="308"/>
      <c r="CYV59" s="308"/>
      <c r="CYW59" s="308"/>
      <c r="CYX59" s="308"/>
      <c r="CYY59" s="308"/>
      <c r="CYZ59" s="308"/>
      <c r="CZA59" s="308"/>
      <c r="CZB59" s="308"/>
      <c r="CZC59" s="308"/>
      <c r="CZD59" s="308"/>
      <c r="CZE59" s="308"/>
      <c r="CZF59" s="308"/>
      <c r="CZG59" s="308"/>
      <c r="CZH59" s="308"/>
      <c r="CZI59" s="308"/>
      <c r="CZJ59" s="308"/>
      <c r="CZK59" s="308"/>
      <c r="CZL59" s="308"/>
      <c r="CZM59" s="308"/>
      <c r="CZN59" s="308"/>
      <c r="CZO59" s="308"/>
      <c r="CZP59" s="308"/>
      <c r="CZQ59" s="308"/>
      <c r="CZR59" s="308"/>
      <c r="CZS59" s="308"/>
      <c r="CZT59" s="308"/>
      <c r="CZU59" s="308"/>
      <c r="CZV59" s="308"/>
      <c r="CZW59" s="308"/>
      <c r="CZX59" s="308"/>
      <c r="CZY59" s="308"/>
      <c r="CZZ59" s="308"/>
      <c r="DAA59" s="308"/>
      <c r="DAB59" s="308"/>
      <c r="DAC59" s="308"/>
      <c r="DAD59" s="308"/>
      <c r="DAE59" s="308"/>
      <c r="DAF59" s="308"/>
      <c r="DAG59" s="308"/>
      <c r="DAH59" s="308"/>
      <c r="DAI59" s="308"/>
      <c r="DAJ59" s="308"/>
      <c r="DAK59" s="308"/>
      <c r="DAL59" s="308"/>
      <c r="DAM59" s="308"/>
      <c r="DAN59" s="308"/>
      <c r="DAO59" s="308"/>
      <c r="DAP59" s="308"/>
      <c r="DAQ59" s="308"/>
      <c r="DAR59" s="308"/>
      <c r="DAS59" s="308"/>
      <c r="DAT59" s="308"/>
      <c r="DAU59" s="308"/>
      <c r="DAV59" s="308"/>
      <c r="DAW59" s="308"/>
      <c r="DAX59" s="308"/>
      <c r="DAY59" s="308"/>
      <c r="DAZ59" s="308"/>
      <c r="DBA59" s="308"/>
      <c r="DBB59" s="308"/>
      <c r="DBC59" s="308"/>
      <c r="DBD59" s="308"/>
      <c r="DBE59" s="308"/>
      <c r="DBF59" s="308"/>
      <c r="DBG59" s="308"/>
      <c r="DBH59" s="308"/>
      <c r="DBI59" s="308"/>
      <c r="DBJ59" s="308"/>
      <c r="DBK59" s="308"/>
      <c r="DBL59" s="308"/>
      <c r="DBM59" s="308"/>
      <c r="DBN59" s="308"/>
      <c r="DBO59" s="308"/>
      <c r="DBP59" s="308"/>
      <c r="DBQ59" s="308"/>
      <c r="DBR59" s="308"/>
      <c r="DBS59" s="308"/>
      <c r="DBT59" s="308"/>
      <c r="DBU59" s="308"/>
      <c r="DBV59" s="308"/>
      <c r="DBW59" s="308"/>
      <c r="DBX59" s="308"/>
      <c r="DBY59" s="308"/>
      <c r="DBZ59" s="308"/>
      <c r="DCA59" s="308"/>
      <c r="DCB59" s="308"/>
      <c r="DCC59" s="308"/>
      <c r="DCD59" s="308"/>
      <c r="DCE59" s="308"/>
      <c r="DCF59" s="308"/>
      <c r="DCG59" s="308"/>
      <c r="DCH59" s="308"/>
      <c r="DCI59" s="308"/>
      <c r="DCJ59" s="308"/>
      <c r="DCK59" s="308"/>
      <c r="DCL59" s="308"/>
      <c r="DCM59" s="308"/>
      <c r="DCN59" s="308"/>
      <c r="DCO59" s="308"/>
      <c r="DCP59" s="308"/>
      <c r="DCQ59" s="308"/>
      <c r="DCR59" s="308"/>
      <c r="DCS59" s="308"/>
      <c r="DCT59" s="308"/>
      <c r="DCU59" s="308"/>
      <c r="DCV59" s="308"/>
      <c r="DCW59" s="308"/>
      <c r="DCX59" s="308"/>
      <c r="DCY59" s="308"/>
      <c r="DCZ59" s="308"/>
      <c r="DDA59" s="308"/>
      <c r="DDB59" s="308"/>
      <c r="DDC59" s="308"/>
      <c r="DDD59" s="308"/>
      <c r="DDE59" s="308"/>
      <c r="DDF59" s="308"/>
      <c r="DDG59" s="308"/>
      <c r="DDH59" s="308"/>
      <c r="DDI59" s="308"/>
      <c r="DDJ59" s="308"/>
      <c r="DDK59" s="308"/>
      <c r="DDL59" s="308"/>
      <c r="DDM59" s="308"/>
      <c r="DDN59" s="308"/>
      <c r="DDO59" s="308"/>
      <c r="DDP59" s="308"/>
      <c r="DDQ59" s="308"/>
      <c r="DDR59" s="308"/>
      <c r="DDS59" s="308"/>
      <c r="DDT59" s="308"/>
      <c r="DDU59" s="308"/>
      <c r="DDV59" s="308"/>
      <c r="DDW59" s="308"/>
      <c r="DDX59" s="308"/>
      <c r="DDY59" s="308"/>
      <c r="DDZ59" s="308"/>
      <c r="DEA59" s="308"/>
      <c r="DEB59" s="308"/>
      <c r="DEC59" s="308"/>
      <c r="DED59" s="308"/>
      <c r="DEE59" s="308"/>
      <c r="DEF59" s="308"/>
      <c r="DEG59" s="308"/>
      <c r="DEH59" s="308"/>
      <c r="DEI59" s="308"/>
      <c r="DEJ59" s="308"/>
      <c r="DEK59" s="308"/>
      <c r="DEL59" s="308"/>
      <c r="DEM59" s="308"/>
      <c r="DEN59" s="308"/>
      <c r="DEO59" s="308"/>
      <c r="DEP59" s="308"/>
      <c r="DEQ59" s="308"/>
      <c r="DER59" s="308"/>
      <c r="DES59" s="308"/>
      <c r="DET59" s="308"/>
      <c r="DEU59" s="308"/>
      <c r="DEV59" s="308"/>
      <c r="DEW59" s="308"/>
      <c r="DEX59" s="308"/>
      <c r="DEY59" s="308"/>
      <c r="DEZ59" s="308"/>
      <c r="DFA59" s="308"/>
      <c r="DFB59" s="308"/>
      <c r="DFC59" s="308"/>
      <c r="DFD59" s="308"/>
      <c r="DFE59" s="308"/>
      <c r="DFF59" s="308"/>
      <c r="DFG59" s="308"/>
      <c r="DFH59" s="308"/>
      <c r="DFI59" s="308"/>
      <c r="DFJ59" s="308"/>
      <c r="DFK59" s="308"/>
      <c r="DFL59" s="308"/>
      <c r="DFM59" s="308"/>
      <c r="DFN59" s="308"/>
      <c r="DFO59" s="308"/>
      <c r="DFP59" s="308"/>
      <c r="DFQ59" s="308"/>
      <c r="DFR59" s="308"/>
      <c r="DFS59" s="308"/>
      <c r="DFT59" s="308"/>
      <c r="DFU59" s="308"/>
      <c r="DFV59" s="308"/>
      <c r="DFW59" s="308"/>
      <c r="DFX59" s="308"/>
      <c r="DFY59" s="308"/>
      <c r="DFZ59" s="308"/>
      <c r="DGA59" s="308"/>
      <c r="DGB59" s="308"/>
      <c r="DGC59" s="308"/>
      <c r="DGD59" s="308"/>
      <c r="DGE59" s="308"/>
      <c r="DGF59" s="308"/>
      <c r="DGG59" s="308"/>
      <c r="DGH59" s="308"/>
      <c r="DGI59" s="308"/>
      <c r="DGJ59" s="308"/>
      <c r="DGK59" s="308"/>
      <c r="DGL59" s="308"/>
      <c r="DGM59" s="308"/>
      <c r="DGN59" s="308"/>
      <c r="DGO59" s="308"/>
      <c r="DGP59" s="308"/>
      <c r="DGQ59" s="308"/>
      <c r="DGR59" s="308"/>
      <c r="DGS59" s="308"/>
      <c r="DGT59" s="308"/>
      <c r="DGU59" s="308"/>
      <c r="DGV59" s="308"/>
      <c r="DGW59" s="308"/>
      <c r="DGX59" s="308"/>
      <c r="DGY59" s="308"/>
      <c r="DGZ59" s="308"/>
      <c r="DHA59" s="308"/>
      <c r="DHB59" s="308"/>
      <c r="DHC59" s="308"/>
      <c r="DHD59" s="308"/>
      <c r="DHE59" s="308"/>
      <c r="DHF59" s="308"/>
      <c r="DHG59" s="308"/>
      <c r="DHH59" s="308"/>
      <c r="DHI59" s="308"/>
      <c r="DHJ59" s="308"/>
      <c r="DHK59" s="308"/>
      <c r="DHL59" s="308"/>
      <c r="DHM59" s="308"/>
      <c r="DHN59" s="308"/>
      <c r="DHO59" s="308"/>
      <c r="DHP59" s="308"/>
      <c r="DHQ59" s="308"/>
      <c r="DHR59" s="308"/>
      <c r="DHS59" s="308"/>
      <c r="DHT59" s="308"/>
      <c r="DHU59" s="308"/>
      <c r="DHV59" s="308"/>
      <c r="DHW59" s="308"/>
      <c r="DHX59" s="308"/>
      <c r="DHY59" s="308"/>
      <c r="DHZ59" s="308"/>
      <c r="DIA59" s="308"/>
      <c r="DIB59" s="308"/>
      <c r="DIC59" s="308"/>
      <c r="DID59" s="308"/>
      <c r="DIE59" s="308"/>
      <c r="DIF59" s="308"/>
      <c r="DIG59" s="308"/>
      <c r="DIH59" s="308"/>
      <c r="DII59" s="308"/>
      <c r="DIJ59" s="308"/>
      <c r="DIK59" s="308"/>
      <c r="DIL59" s="308"/>
      <c r="DIM59" s="308"/>
      <c r="DIN59" s="308"/>
      <c r="DIO59" s="308"/>
      <c r="DIP59" s="308"/>
      <c r="DIQ59" s="308"/>
      <c r="DIR59" s="308"/>
      <c r="DIS59" s="308"/>
      <c r="DIT59" s="308"/>
      <c r="DIU59" s="308"/>
      <c r="DIV59" s="308"/>
      <c r="DIW59" s="308"/>
      <c r="DIX59" s="308"/>
      <c r="DIY59" s="308"/>
      <c r="DIZ59" s="308"/>
      <c r="DJA59" s="308"/>
      <c r="DJB59" s="308"/>
      <c r="DJC59" s="308"/>
      <c r="DJD59" s="308"/>
      <c r="DJE59" s="308"/>
      <c r="DJF59" s="308"/>
      <c r="DJG59" s="308"/>
      <c r="DJH59" s="308"/>
      <c r="DJI59" s="308"/>
      <c r="DJJ59" s="308"/>
      <c r="DJK59" s="308"/>
      <c r="DJL59" s="308"/>
      <c r="DJM59" s="308"/>
      <c r="DJN59" s="308"/>
      <c r="DJO59" s="308"/>
      <c r="DJP59" s="308"/>
      <c r="DJQ59" s="308"/>
      <c r="DJR59" s="308"/>
      <c r="DJS59" s="308"/>
      <c r="DJT59" s="308"/>
      <c r="DJU59" s="308"/>
      <c r="DJV59" s="308"/>
      <c r="DJW59" s="308"/>
      <c r="DJX59" s="308"/>
      <c r="DJY59" s="308"/>
      <c r="DJZ59" s="308"/>
      <c r="DKA59" s="308"/>
      <c r="DKB59" s="308"/>
      <c r="DKC59" s="308"/>
      <c r="DKD59" s="308"/>
      <c r="DKE59" s="308"/>
      <c r="DKF59" s="308"/>
      <c r="DKG59" s="308"/>
      <c r="DKH59" s="308"/>
      <c r="DKI59" s="308"/>
      <c r="DKJ59" s="308"/>
      <c r="DKK59" s="308"/>
      <c r="DKL59" s="308"/>
      <c r="DKM59" s="308"/>
      <c r="DKN59" s="308"/>
      <c r="DKO59" s="308"/>
      <c r="DKP59" s="308"/>
      <c r="DKQ59" s="308"/>
      <c r="DKR59" s="308"/>
      <c r="DKS59" s="308"/>
      <c r="DKT59" s="308"/>
      <c r="DKU59" s="308"/>
      <c r="DKV59" s="308"/>
      <c r="DKW59" s="308"/>
      <c r="DKX59" s="308"/>
      <c r="DKY59" s="308"/>
      <c r="DKZ59" s="308"/>
      <c r="DLA59" s="308"/>
      <c r="DLB59" s="308"/>
      <c r="DLC59" s="308"/>
      <c r="DLD59" s="308"/>
      <c r="DLE59" s="308"/>
      <c r="DLF59" s="308"/>
      <c r="DLG59" s="308"/>
      <c r="DLH59" s="308"/>
      <c r="DLI59" s="308"/>
      <c r="DLJ59" s="308"/>
      <c r="DLK59" s="308"/>
      <c r="DLL59" s="308"/>
      <c r="DLM59" s="308"/>
      <c r="DLN59" s="308"/>
      <c r="DLO59" s="308"/>
      <c r="DLP59" s="308"/>
      <c r="DLQ59" s="308"/>
      <c r="DLR59" s="308"/>
      <c r="DLS59" s="308"/>
      <c r="DLT59" s="308"/>
      <c r="DLU59" s="308"/>
      <c r="DLV59" s="308"/>
      <c r="DLW59" s="308"/>
      <c r="DLX59" s="308"/>
      <c r="DLY59" s="308"/>
      <c r="DLZ59" s="308"/>
      <c r="DMA59" s="308"/>
      <c r="DMB59" s="308"/>
      <c r="DMC59" s="308"/>
      <c r="DMD59" s="308"/>
      <c r="DME59" s="308"/>
      <c r="DMF59" s="308"/>
      <c r="DMG59" s="308"/>
      <c r="DMH59" s="308"/>
      <c r="DMI59" s="308"/>
      <c r="DMJ59" s="308"/>
      <c r="DMK59" s="308"/>
      <c r="DML59" s="308"/>
      <c r="DMM59" s="308"/>
      <c r="DMN59" s="308"/>
      <c r="DMO59" s="308"/>
      <c r="DMP59" s="308"/>
      <c r="DMQ59" s="308"/>
      <c r="DMR59" s="308"/>
      <c r="DMS59" s="308"/>
      <c r="DMT59" s="308"/>
      <c r="DMU59" s="308"/>
      <c r="DMV59" s="308"/>
      <c r="DMW59" s="308"/>
      <c r="DMX59" s="308"/>
      <c r="DMY59" s="308"/>
      <c r="DMZ59" s="308"/>
      <c r="DNA59" s="308"/>
      <c r="DNB59" s="308"/>
      <c r="DNC59" s="308"/>
      <c r="DND59" s="308"/>
      <c r="DNE59" s="308"/>
      <c r="DNF59" s="308"/>
      <c r="DNG59" s="308"/>
      <c r="DNH59" s="308"/>
      <c r="DNI59" s="308"/>
      <c r="DNJ59" s="308"/>
      <c r="DNK59" s="308"/>
      <c r="DNL59" s="308"/>
      <c r="DNM59" s="308"/>
      <c r="DNN59" s="308"/>
      <c r="DNO59" s="308"/>
      <c r="DNP59" s="308"/>
      <c r="DNQ59" s="308"/>
      <c r="DNR59" s="308"/>
      <c r="DNS59" s="308"/>
      <c r="DNT59" s="308"/>
      <c r="DNU59" s="308"/>
      <c r="DNV59" s="308"/>
      <c r="DNW59" s="308"/>
      <c r="DNX59" s="308"/>
      <c r="DNY59" s="308"/>
      <c r="DNZ59" s="308"/>
      <c r="DOA59" s="308"/>
      <c r="DOB59" s="308"/>
      <c r="DOC59" s="308"/>
      <c r="DOD59" s="308"/>
      <c r="DOE59" s="308"/>
      <c r="DOF59" s="308"/>
      <c r="DOG59" s="308"/>
      <c r="DOH59" s="308"/>
      <c r="DOI59" s="308"/>
      <c r="DOJ59" s="308"/>
      <c r="DOK59" s="308"/>
      <c r="DOL59" s="308"/>
      <c r="DOM59" s="308"/>
      <c r="DON59" s="308"/>
      <c r="DOO59" s="308"/>
      <c r="DOP59" s="308"/>
      <c r="DOQ59" s="308"/>
      <c r="DOR59" s="308"/>
      <c r="DOS59" s="308"/>
      <c r="DOT59" s="308"/>
      <c r="DOU59" s="308"/>
      <c r="DOV59" s="308"/>
      <c r="DOW59" s="308"/>
      <c r="DOX59" s="308"/>
      <c r="DOY59" s="308"/>
      <c r="DOZ59" s="308"/>
      <c r="DPA59" s="308"/>
      <c r="DPB59" s="308"/>
      <c r="DPC59" s="308"/>
      <c r="DPD59" s="308"/>
      <c r="DPE59" s="308"/>
      <c r="DPF59" s="308"/>
      <c r="DPG59" s="308"/>
      <c r="DPH59" s="308"/>
      <c r="DPI59" s="308"/>
      <c r="DPJ59" s="308"/>
      <c r="DPK59" s="308"/>
      <c r="DPL59" s="308"/>
      <c r="DPM59" s="308"/>
      <c r="DPN59" s="308"/>
      <c r="DPO59" s="308"/>
      <c r="DPP59" s="308"/>
      <c r="DPQ59" s="308"/>
      <c r="DPR59" s="308"/>
      <c r="DPS59" s="308"/>
      <c r="DPT59" s="308"/>
      <c r="DPU59" s="308"/>
      <c r="DPV59" s="308"/>
      <c r="DPW59" s="308"/>
      <c r="DPX59" s="308"/>
      <c r="DPY59" s="308"/>
      <c r="DPZ59" s="308"/>
      <c r="DQA59" s="308"/>
      <c r="DQB59" s="308"/>
      <c r="DQC59" s="308"/>
      <c r="DQD59" s="308"/>
      <c r="DQE59" s="308"/>
      <c r="DQF59" s="308"/>
      <c r="DQG59" s="308"/>
      <c r="DQH59" s="308"/>
      <c r="DQI59" s="308"/>
      <c r="DQJ59" s="308"/>
      <c r="DQK59" s="308"/>
      <c r="DQL59" s="308"/>
      <c r="DQM59" s="308"/>
      <c r="DQN59" s="308"/>
      <c r="DQO59" s="308"/>
      <c r="DQP59" s="308"/>
      <c r="DQQ59" s="308"/>
      <c r="DQR59" s="308"/>
      <c r="DQS59" s="308"/>
      <c r="DQT59" s="308"/>
      <c r="DQU59" s="308"/>
      <c r="DQV59" s="308"/>
      <c r="DQW59" s="308"/>
      <c r="DQX59" s="308"/>
      <c r="DQY59" s="308"/>
      <c r="DQZ59" s="308"/>
      <c r="DRA59" s="308"/>
      <c r="DRB59" s="308"/>
      <c r="DRC59" s="308"/>
      <c r="DRD59" s="308"/>
      <c r="DRE59" s="308"/>
      <c r="DRF59" s="308"/>
      <c r="DRG59" s="308"/>
      <c r="DRH59" s="308"/>
      <c r="DRI59" s="308"/>
      <c r="DRJ59" s="308"/>
      <c r="DRK59" s="308"/>
      <c r="DRL59" s="308"/>
      <c r="DRM59" s="308"/>
      <c r="DRN59" s="308"/>
      <c r="DRO59" s="308"/>
      <c r="DRP59" s="308"/>
      <c r="DRQ59" s="308"/>
      <c r="DRR59" s="308"/>
      <c r="DRS59" s="308"/>
      <c r="DRT59" s="308"/>
      <c r="DRU59" s="308"/>
      <c r="DRV59" s="308"/>
      <c r="DRW59" s="308"/>
      <c r="DRX59" s="308"/>
      <c r="DRY59" s="308"/>
      <c r="DRZ59" s="308"/>
      <c r="DSA59" s="308"/>
      <c r="DSB59" s="308"/>
      <c r="DSC59" s="308"/>
      <c r="DSD59" s="308"/>
      <c r="DSE59" s="308"/>
      <c r="DSF59" s="308"/>
      <c r="DSG59" s="308"/>
      <c r="DSH59" s="308"/>
      <c r="DSI59" s="308"/>
      <c r="DSJ59" s="308"/>
      <c r="DSK59" s="308"/>
      <c r="DSL59" s="308"/>
      <c r="DSM59" s="308"/>
      <c r="DSN59" s="308"/>
      <c r="DSO59" s="308"/>
      <c r="DSP59" s="308"/>
      <c r="DSQ59" s="308"/>
      <c r="DSR59" s="308"/>
      <c r="DSS59" s="308"/>
      <c r="DST59" s="308"/>
      <c r="DSU59" s="308"/>
      <c r="DSV59" s="308"/>
      <c r="DSW59" s="308"/>
      <c r="DSX59" s="308"/>
      <c r="DSY59" s="308"/>
      <c r="DSZ59" s="308"/>
      <c r="DTA59" s="308"/>
      <c r="DTB59" s="308"/>
      <c r="DTC59" s="308"/>
      <c r="DTD59" s="308"/>
      <c r="DTE59" s="308"/>
      <c r="DTF59" s="308"/>
      <c r="DTG59" s="308"/>
      <c r="DTH59" s="308"/>
      <c r="DTI59" s="308"/>
      <c r="DTJ59" s="308"/>
      <c r="DTK59" s="308"/>
      <c r="DTL59" s="308"/>
      <c r="DTM59" s="308"/>
      <c r="DTN59" s="308"/>
      <c r="DTO59" s="308"/>
      <c r="DTP59" s="308"/>
      <c r="DTQ59" s="308"/>
      <c r="DTR59" s="308"/>
      <c r="DTS59" s="308"/>
      <c r="DTT59" s="308"/>
      <c r="DTU59" s="308"/>
      <c r="DTV59" s="308"/>
      <c r="DTW59" s="308"/>
      <c r="DTX59" s="308"/>
      <c r="DTY59" s="308"/>
      <c r="DTZ59" s="308"/>
      <c r="DUA59" s="308"/>
      <c r="DUB59" s="308"/>
      <c r="DUC59" s="308"/>
      <c r="DUD59" s="308"/>
      <c r="DUE59" s="308"/>
      <c r="DUF59" s="308"/>
      <c r="DUG59" s="308"/>
      <c r="DUH59" s="308"/>
      <c r="DUI59" s="308"/>
      <c r="DUJ59" s="308"/>
      <c r="DUK59" s="308"/>
      <c r="DUL59" s="308"/>
      <c r="DUM59" s="308"/>
      <c r="DUN59" s="308"/>
      <c r="DUO59" s="308"/>
      <c r="DUP59" s="308"/>
      <c r="DUQ59" s="308"/>
      <c r="DUR59" s="308"/>
      <c r="DUS59" s="308"/>
      <c r="DUT59" s="308"/>
      <c r="DUU59" s="308"/>
      <c r="DUV59" s="308"/>
      <c r="DUW59" s="308"/>
      <c r="DUX59" s="308"/>
      <c r="DUY59" s="308"/>
      <c r="DUZ59" s="308"/>
      <c r="DVA59" s="308"/>
      <c r="DVB59" s="308"/>
      <c r="DVC59" s="308"/>
      <c r="DVD59" s="308"/>
      <c r="DVE59" s="308"/>
      <c r="DVF59" s="308"/>
      <c r="DVG59" s="308"/>
      <c r="DVH59" s="308"/>
      <c r="DVI59" s="308"/>
      <c r="DVJ59" s="308"/>
      <c r="DVK59" s="308"/>
      <c r="DVL59" s="308"/>
      <c r="DVM59" s="308"/>
      <c r="DVN59" s="308"/>
      <c r="DVO59" s="308"/>
      <c r="DVP59" s="308"/>
      <c r="DVQ59" s="308"/>
      <c r="DVR59" s="308"/>
      <c r="DVS59" s="308"/>
      <c r="DVT59" s="308"/>
      <c r="DVU59" s="308"/>
      <c r="DVV59" s="308"/>
      <c r="DVW59" s="308"/>
      <c r="DVX59" s="308"/>
      <c r="DVY59" s="308"/>
      <c r="DVZ59" s="308"/>
      <c r="DWA59" s="308"/>
      <c r="DWB59" s="308"/>
      <c r="DWC59" s="308"/>
      <c r="DWD59" s="308"/>
      <c r="DWE59" s="308"/>
      <c r="DWF59" s="308"/>
      <c r="DWG59" s="308"/>
      <c r="DWH59" s="308"/>
      <c r="DWI59" s="308"/>
      <c r="DWJ59" s="308"/>
      <c r="DWK59" s="308"/>
      <c r="DWL59" s="308"/>
      <c r="DWM59" s="308"/>
      <c r="DWN59" s="308"/>
      <c r="DWO59" s="308"/>
      <c r="DWP59" s="308"/>
      <c r="DWQ59" s="308"/>
      <c r="DWR59" s="308"/>
      <c r="DWS59" s="308"/>
      <c r="DWT59" s="308"/>
      <c r="DWU59" s="308"/>
      <c r="DWV59" s="308"/>
      <c r="DWW59" s="308"/>
      <c r="DWX59" s="308"/>
      <c r="DWY59" s="308"/>
      <c r="DWZ59" s="308"/>
      <c r="DXA59" s="308"/>
      <c r="DXB59" s="308"/>
      <c r="DXC59" s="308"/>
      <c r="DXD59" s="308"/>
      <c r="DXE59" s="308"/>
      <c r="DXF59" s="308"/>
      <c r="DXG59" s="308"/>
      <c r="DXH59" s="308"/>
      <c r="DXI59" s="308"/>
      <c r="DXJ59" s="308"/>
      <c r="DXK59" s="308"/>
      <c r="DXL59" s="308"/>
      <c r="DXM59" s="308"/>
      <c r="DXN59" s="308"/>
      <c r="DXO59" s="308"/>
      <c r="DXP59" s="308"/>
      <c r="DXQ59" s="308"/>
      <c r="DXR59" s="308"/>
      <c r="DXS59" s="308"/>
      <c r="DXT59" s="308"/>
      <c r="DXU59" s="308"/>
      <c r="DXV59" s="308"/>
      <c r="DXW59" s="308"/>
      <c r="DXX59" s="308"/>
      <c r="DXY59" s="308"/>
      <c r="DXZ59" s="308"/>
      <c r="DYA59" s="308"/>
      <c r="DYB59" s="308"/>
      <c r="DYC59" s="308"/>
      <c r="DYD59" s="308"/>
      <c r="DYE59" s="308"/>
      <c r="DYF59" s="308"/>
      <c r="DYG59" s="308"/>
      <c r="DYH59" s="308"/>
      <c r="DYI59" s="308"/>
      <c r="DYJ59" s="308"/>
      <c r="DYK59" s="308"/>
      <c r="DYL59" s="308"/>
      <c r="DYM59" s="308"/>
      <c r="DYN59" s="308"/>
      <c r="DYO59" s="308"/>
      <c r="DYP59" s="308"/>
      <c r="DYQ59" s="308"/>
      <c r="DYR59" s="308"/>
      <c r="DYS59" s="308"/>
      <c r="DYT59" s="308"/>
      <c r="DYU59" s="308"/>
      <c r="DYV59" s="308"/>
      <c r="DYW59" s="308"/>
      <c r="DYX59" s="308"/>
      <c r="DYY59" s="308"/>
      <c r="DYZ59" s="308"/>
      <c r="DZA59" s="308"/>
      <c r="DZB59" s="308"/>
      <c r="DZC59" s="308"/>
      <c r="DZD59" s="308"/>
      <c r="DZE59" s="308"/>
      <c r="DZF59" s="308"/>
      <c r="DZG59" s="308"/>
      <c r="DZH59" s="308"/>
      <c r="DZI59" s="308"/>
      <c r="DZJ59" s="308"/>
      <c r="DZK59" s="308"/>
      <c r="DZL59" s="308"/>
      <c r="DZM59" s="308"/>
      <c r="DZN59" s="308"/>
      <c r="DZO59" s="308"/>
      <c r="DZP59" s="308"/>
      <c r="DZQ59" s="308"/>
      <c r="DZR59" s="308"/>
      <c r="DZS59" s="308"/>
      <c r="DZT59" s="308"/>
      <c r="DZU59" s="308"/>
      <c r="DZV59" s="308"/>
      <c r="DZW59" s="308"/>
      <c r="DZX59" s="308"/>
      <c r="DZY59" s="308"/>
      <c r="DZZ59" s="308"/>
      <c r="EAA59" s="308"/>
      <c r="EAB59" s="308"/>
      <c r="EAC59" s="308"/>
      <c r="EAD59" s="308"/>
      <c r="EAE59" s="308"/>
      <c r="EAF59" s="308"/>
      <c r="EAG59" s="308"/>
      <c r="EAH59" s="308"/>
      <c r="EAI59" s="308"/>
      <c r="EAJ59" s="308"/>
      <c r="EAK59" s="308"/>
      <c r="EAL59" s="308"/>
      <c r="EAM59" s="308"/>
      <c r="EAN59" s="308"/>
      <c r="EAO59" s="308"/>
      <c r="EAP59" s="308"/>
      <c r="EAQ59" s="308"/>
      <c r="EAR59" s="308"/>
      <c r="EAS59" s="308"/>
      <c r="EAT59" s="308"/>
      <c r="EAU59" s="308"/>
      <c r="EAV59" s="308"/>
      <c r="EAW59" s="308"/>
      <c r="EAX59" s="308"/>
      <c r="EAY59" s="308"/>
      <c r="EAZ59" s="308"/>
      <c r="EBA59" s="308"/>
      <c r="EBB59" s="308"/>
      <c r="EBC59" s="308"/>
      <c r="EBD59" s="308"/>
      <c r="EBE59" s="308"/>
      <c r="EBF59" s="308"/>
      <c r="EBG59" s="308"/>
      <c r="EBH59" s="308"/>
      <c r="EBI59" s="308"/>
      <c r="EBJ59" s="308"/>
      <c r="EBK59" s="308"/>
      <c r="EBL59" s="308"/>
      <c r="EBM59" s="308"/>
      <c r="EBN59" s="308"/>
      <c r="EBO59" s="308"/>
      <c r="EBP59" s="308"/>
      <c r="EBQ59" s="308"/>
      <c r="EBR59" s="308"/>
      <c r="EBS59" s="308"/>
      <c r="EBT59" s="308"/>
      <c r="EBU59" s="308"/>
      <c r="EBV59" s="308"/>
      <c r="EBW59" s="308"/>
      <c r="EBX59" s="308"/>
      <c r="EBY59" s="308"/>
      <c r="EBZ59" s="308"/>
      <c r="ECA59" s="308"/>
      <c r="ECB59" s="308"/>
      <c r="ECC59" s="308"/>
      <c r="ECD59" s="308"/>
      <c r="ECE59" s="308"/>
      <c r="ECF59" s="308"/>
      <c r="ECG59" s="308"/>
      <c r="ECH59" s="308"/>
      <c r="ECI59" s="308"/>
      <c r="ECJ59" s="308"/>
      <c r="ECK59" s="308"/>
      <c r="ECL59" s="308"/>
      <c r="ECM59" s="308"/>
      <c r="ECN59" s="308"/>
      <c r="ECO59" s="308"/>
      <c r="ECP59" s="308"/>
      <c r="ECQ59" s="308"/>
      <c r="ECR59" s="308"/>
      <c r="ECS59" s="308"/>
      <c r="ECT59" s="308"/>
      <c r="ECU59" s="308"/>
      <c r="ECV59" s="308"/>
      <c r="ECW59" s="308"/>
      <c r="ECX59" s="308"/>
      <c r="ECY59" s="308"/>
      <c r="ECZ59" s="308"/>
      <c r="EDA59" s="308"/>
      <c r="EDB59" s="308"/>
      <c r="EDC59" s="308"/>
      <c r="EDD59" s="308"/>
      <c r="EDE59" s="308"/>
      <c r="EDF59" s="308"/>
      <c r="EDG59" s="308"/>
      <c r="EDH59" s="308"/>
      <c r="EDI59" s="308"/>
      <c r="EDJ59" s="308"/>
      <c r="EDK59" s="308"/>
      <c r="EDL59" s="308"/>
      <c r="EDM59" s="308"/>
      <c r="EDN59" s="308"/>
      <c r="EDO59" s="308"/>
      <c r="EDP59" s="308"/>
      <c r="EDQ59" s="308"/>
      <c r="EDR59" s="308"/>
      <c r="EDS59" s="308"/>
      <c r="EDT59" s="308"/>
      <c r="EDU59" s="308"/>
      <c r="EDV59" s="308"/>
      <c r="EDW59" s="308"/>
      <c r="EDX59" s="308"/>
      <c r="EDY59" s="308"/>
      <c r="EDZ59" s="308"/>
      <c r="EEA59" s="308"/>
      <c r="EEB59" s="308"/>
      <c r="EEC59" s="308"/>
      <c r="EED59" s="308"/>
      <c r="EEE59" s="308"/>
      <c r="EEF59" s="308"/>
      <c r="EEG59" s="308"/>
      <c r="EEH59" s="308"/>
      <c r="EEI59" s="308"/>
      <c r="EEJ59" s="308"/>
      <c r="EEK59" s="308"/>
      <c r="EEL59" s="308"/>
      <c r="EEM59" s="308"/>
      <c r="EEN59" s="308"/>
      <c r="EEO59" s="308"/>
      <c r="EEP59" s="308"/>
      <c r="EEQ59" s="308"/>
      <c r="EER59" s="308"/>
      <c r="EES59" s="308"/>
      <c r="EET59" s="308"/>
      <c r="EEU59" s="308"/>
      <c r="EEV59" s="308"/>
      <c r="EEW59" s="308"/>
      <c r="EEX59" s="308"/>
      <c r="EEY59" s="308"/>
      <c r="EEZ59" s="308"/>
      <c r="EFA59" s="308"/>
      <c r="EFB59" s="308"/>
      <c r="EFC59" s="308"/>
      <c r="EFD59" s="308"/>
      <c r="EFE59" s="308"/>
      <c r="EFF59" s="308"/>
      <c r="EFG59" s="308"/>
      <c r="EFH59" s="308"/>
      <c r="EFI59" s="308"/>
      <c r="EFJ59" s="308"/>
      <c r="EFK59" s="308"/>
      <c r="EFL59" s="308"/>
      <c r="EFM59" s="308"/>
      <c r="EFN59" s="308"/>
      <c r="EFO59" s="308"/>
      <c r="EFP59" s="308"/>
      <c r="EFQ59" s="308"/>
      <c r="EFR59" s="308"/>
      <c r="EFS59" s="308"/>
      <c r="EFT59" s="308"/>
      <c r="EFU59" s="308"/>
      <c r="EFV59" s="308"/>
      <c r="EFW59" s="308"/>
      <c r="EFX59" s="308"/>
      <c r="EFY59" s="308"/>
      <c r="EFZ59" s="308"/>
      <c r="EGA59" s="308"/>
      <c r="EGB59" s="308"/>
      <c r="EGC59" s="308"/>
      <c r="EGD59" s="308"/>
      <c r="EGE59" s="308"/>
      <c r="EGF59" s="308"/>
      <c r="EGG59" s="308"/>
      <c r="EGH59" s="308"/>
      <c r="EGI59" s="308"/>
      <c r="EGJ59" s="308"/>
      <c r="EGK59" s="308"/>
      <c r="EGL59" s="308"/>
      <c r="EGM59" s="308"/>
      <c r="EGN59" s="308"/>
      <c r="EGO59" s="308"/>
      <c r="EGP59" s="308"/>
      <c r="EGQ59" s="308"/>
      <c r="EGR59" s="308"/>
      <c r="EGS59" s="308"/>
      <c r="EGT59" s="308"/>
      <c r="EGU59" s="308"/>
      <c r="EGV59" s="308"/>
      <c r="EGW59" s="308"/>
      <c r="EGX59" s="308"/>
      <c r="EGY59" s="308"/>
      <c r="EGZ59" s="308"/>
      <c r="EHA59" s="308"/>
      <c r="EHB59" s="308"/>
      <c r="EHC59" s="308"/>
      <c r="EHD59" s="308"/>
      <c r="EHE59" s="308"/>
      <c r="EHF59" s="308"/>
      <c r="EHG59" s="308"/>
      <c r="EHH59" s="308"/>
      <c r="EHI59" s="308"/>
      <c r="EHJ59" s="308"/>
      <c r="EHK59" s="308"/>
      <c r="EHL59" s="308"/>
      <c r="EHM59" s="308"/>
      <c r="EHN59" s="308"/>
      <c r="EHO59" s="308"/>
      <c r="EHP59" s="308"/>
      <c r="EHQ59" s="308"/>
      <c r="EHR59" s="308"/>
      <c r="EHS59" s="308"/>
      <c r="EHT59" s="308"/>
      <c r="EHU59" s="308"/>
      <c r="EHV59" s="308"/>
      <c r="EHW59" s="308"/>
      <c r="EHX59" s="308"/>
      <c r="EHY59" s="308"/>
      <c r="EHZ59" s="308"/>
      <c r="EIA59" s="308"/>
      <c r="EIB59" s="308"/>
      <c r="EIC59" s="308"/>
      <c r="EID59" s="308"/>
      <c r="EIE59" s="308"/>
      <c r="EIF59" s="308"/>
      <c r="EIG59" s="308"/>
      <c r="EIH59" s="308"/>
      <c r="EII59" s="308"/>
      <c r="EIJ59" s="308"/>
      <c r="EIK59" s="308"/>
      <c r="EIL59" s="308"/>
      <c r="EIM59" s="308"/>
      <c r="EIN59" s="308"/>
      <c r="EIO59" s="308"/>
      <c r="EIP59" s="308"/>
      <c r="EIQ59" s="308"/>
      <c r="EIR59" s="308"/>
      <c r="EIS59" s="308"/>
      <c r="EIT59" s="308"/>
      <c r="EIU59" s="308"/>
      <c r="EIV59" s="308"/>
      <c r="EIW59" s="308"/>
      <c r="EIX59" s="308"/>
      <c r="EIY59" s="308"/>
      <c r="EIZ59" s="308"/>
      <c r="EJA59" s="308"/>
      <c r="EJB59" s="308"/>
      <c r="EJC59" s="308"/>
      <c r="EJD59" s="308"/>
      <c r="EJE59" s="308"/>
      <c r="EJF59" s="308"/>
      <c r="EJG59" s="308"/>
      <c r="EJH59" s="308"/>
      <c r="EJI59" s="308"/>
      <c r="EJJ59" s="308"/>
      <c r="EJK59" s="308"/>
      <c r="EJL59" s="308"/>
      <c r="EJM59" s="308"/>
      <c r="EJN59" s="308"/>
      <c r="EJO59" s="308"/>
      <c r="EJP59" s="308"/>
      <c r="EJQ59" s="308"/>
      <c r="EJR59" s="308"/>
      <c r="EJS59" s="308"/>
      <c r="EJT59" s="308"/>
      <c r="EJU59" s="308"/>
      <c r="EJV59" s="308"/>
      <c r="EJW59" s="308"/>
      <c r="EJX59" s="308"/>
      <c r="EJY59" s="308"/>
      <c r="EJZ59" s="308"/>
      <c r="EKA59" s="308"/>
      <c r="EKB59" s="308"/>
      <c r="EKC59" s="308"/>
      <c r="EKD59" s="308"/>
      <c r="EKE59" s="308"/>
      <c r="EKF59" s="308"/>
      <c r="EKG59" s="308"/>
      <c r="EKH59" s="308"/>
      <c r="EKI59" s="308"/>
      <c r="EKJ59" s="308"/>
      <c r="EKK59" s="308"/>
      <c r="EKL59" s="308"/>
      <c r="EKM59" s="308"/>
      <c r="EKN59" s="308"/>
      <c r="EKO59" s="308"/>
      <c r="EKP59" s="308"/>
      <c r="EKQ59" s="308"/>
      <c r="EKR59" s="308"/>
      <c r="EKS59" s="308"/>
      <c r="EKT59" s="308"/>
      <c r="EKU59" s="308"/>
      <c r="EKV59" s="308"/>
      <c r="EKW59" s="308"/>
      <c r="EKX59" s="308"/>
      <c r="EKY59" s="308"/>
      <c r="EKZ59" s="308"/>
      <c r="ELA59" s="308"/>
      <c r="ELB59" s="308"/>
      <c r="ELC59" s="308"/>
      <c r="ELD59" s="308"/>
      <c r="ELE59" s="308"/>
      <c r="ELF59" s="308"/>
      <c r="ELG59" s="308"/>
      <c r="ELH59" s="308"/>
      <c r="ELI59" s="308"/>
      <c r="ELJ59" s="308"/>
      <c r="ELK59" s="308"/>
      <c r="ELL59" s="308"/>
      <c r="ELM59" s="308"/>
      <c r="ELN59" s="308"/>
      <c r="ELO59" s="308"/>
      <c r="ELP59" s="308"/>
      <c r="ELQ59" s="308"/>
      <c r="ELR59" s="308"/>
      <c r="ELS59" s="308"/>
      <c r="ELT59" s="308"/>
      <c r="ELU59" s="308"/>
      <c r="ELV59" s="308"/>
      <c r="ELW59" s="308"/>
      <c r="ELX59" s="308"/>
      <c r="ELY59" s="308"/>
      <c r="ELZ59" s="308"/>
      <c r="EMA59" s="308"/>
      <c r="EMB59" s="308"/>
      <c r="EMC59" s="308"/>
      <c r="EMD59" s="308"/>
      <c r="EME59" s="308"/>
      <c r="EMF59" s="308"/>
      <c r="EMG59" s="308"/>
      <c r="EMH59" s="308"/>
      <c r="EMI59" s="308"/>
      <c r="EMJ59" s="308"/>
      <c r="EMK59" s="308"/>
      <c r="EML59" s="308"/>
      <c r="EMM59" s="308"/>
      <c r="EMN59" s="308"/>
      <c r="EMO59" s="308"/>
      <c r="EMP59" s="308"/>
      <c r="EMQ59" s="308"/>
      <c r="EMR59" s="308"/>
      <c r="EMS59" s="308"/>
      <c r="EMT59" s="308"/>
      <c r="EMU59" s="308"/>
      <c r="EMV59" s="308"/>
      <c r="EMW59" s="308"/>
      <c r="EMX59" s="308"/>
      <c r="EMY59" s="308"/>
      <c r="EMZ59" s="308"/>
      <c r="ENA59" s="308"/>
      <c r="ENB59" s="308"/>
      <c r="ENC59" s="308"/>
      <c r="END59" s="308"/>
      <c r="ENE59" s="308"/>
      <c r="ENF59" s="308"/>
      <c r="ENG59" s="308"/>
      <c r="ENH59" s="308"/>
      <c r="ENI59" s="308"/>
      <c r="ENJ59" s="308"/>
      <c r="ENK59" s="308"/>
      <c r="ENL59" s="308"/>
      <c r="ENM59" s="308"/>
      <c r="ENN59" s="308"/>
      <c r="ENO59" s="308"/>
      <c r="ENP59" s="308"/>
      <c r="ENQ59" s="308"/>
      <c r="ENR59" s="308"/>
      <c r="ENS59" s="308"/>
      <c r="ENT59" s="308"/>
      <c r="ENU59" s="308"/>
      <c r="ENV59" s="308"/>
      <c r="ENW59" s="308"/>
      <c r="ENX59" s="308"/>
      <c r="ENY59" s="308"/>
      <c r="ENZ59" s="308"/>
      <c r="EOA59" s="308"/>
      <c r="EOB59" s="308"/>
      <c r="EOC59" s="308"/>
      <c r="EOD59" s="308"/>
      <c r="EOE59" s="308"/>
      <c r="EOF59" s="308"/>
      <c r="EOG59" s="308"/>
      <c r="EOH59" s="308"/>
      <c r="EOI59" s="308"/>
      <c r="EOJ59" s="308"/>
      <c r="EOK59" s="308"/>
      <c r="EOL59" s="308"/>
      <c r="EOM59" s="308"/>
      <c r="EON59" s="308"/>
      <c r="EOO59" s="308"/>
      <c r="EOP59" s="308"/>
      <c r="EOQ59" s="308"/>
      <c r="EOR59" s="308"/>
      <c r="EOS59" s="308"/>
      <c r="EOT59" s="308"/>
      <c r="EOU59" s="308"/>
      <c r="EOV59" s="308"/>
      <c r="EOW59" s="308"/>
      <c r="EOX59" s="308"/>
      <c r="EOY59" s="308"/>
      <c r="EOZ59" s="308"/>
      <c r="EPA59" s="308"/>
      <c r="EPB59" s="308"/>
      <c r="EPC59" s="308"/>
      <c r="EPD59" s="308"/>
      <c r="EPE59" s="308"/>
      <c r="EPF59" s="308"/>
      <c r="EPG59" s="308"/>
      <c r="EPH59" s="308"/>
      <c r="EPI59" s="308"/>
      <c r="EPJ59" s="308"/>
      <c r="EPK59" s="308"/>
      <c r="EPL59" s="308"/>
      <c r="EPM59" s="308"/>
      <c r="EPN59" s="308"/>
      <c r="EPO59" s="308"/>
      <c r="EPP59" s="308"/>
      <c r="EPQ59" s="308"/>
      <c r="EPR59" s="308"/>
      <c r="EPS59" s="308"/>
      <c r="EPT59" s="308"/>
      <c r="EPU59" s="308"/>
      <c r="EPV59" s="308"/>
      <c r="EPW59" s="308"/>
      <c r="EPX59" s="308"/>
      <c r="EPY59" s="308"/>
      <c r="EPZ59" s="308"/>
      <c r="EQA59" s="308"/>
      <c r="EQB59" s="308"/>
      <c r="EQC59" s="308"/>
      <c r="EQD59" s="308"/>
      <c r="EQE59" s="308"/>
      <c r="EQF59" s="308"/>
      <c r="EQG59" s="308"/>
      <c r="EQH59" s="308"/>
      <c r="EQI59" s="308"/>
      <c r="EQJ59" s="308"/>
      <c r="EQK59" s="308"/>
      <c r="EQL59" s="308"/>
      <c r="EQM59" s="308"/>
      <c r="EQN59" s="308"/>
      <c r="EQO59" s="308"/>
      <c r="EQP59" s="308"/>
      <c r="EQQ59" s="308"/>
      <c r="EQR59" s="308"/>
      <c r="EQS59" s="308"/>
      <c r="EQT59" s="308"/>
      <c r="EQU59" s="308"/>
      <c r="EQV59" s="308"/>
      <c r="EQW59" s="308"/>
      <c r="EQX59" s="308"/>
      <c r="EQY59" s="308"/>
      <c r="EQZ59" s="308"/>
      <c r="ERA59" s="308"/>
      <c r="ERB59" s="308"/>
      <c r="ERC59" s="308"/>
      <c r="ERD59" s="308"/>
      <c r="ERE59" s="308"/>
      <c r="ERF59" s="308"/>
      <c r="ERG59" s="308"/>
      <c r="ERH59" s="308"/>
      <c r="ERI59" s="308"/>
      <c r="ERJ59" s="308"/>
      <c r="ERK59" s="308"/>
      <c r="ERL59" s="308"/>
      <c r="ERM59" s="308"/>
      <c r="ERN59" s="308"/>
      <c r="ERO59" s="308"/>
      <c r="ERP59" s="308"/>
      <c r="ERQ59" s="308"/>
      <c r="ERR59" s="308"/>
      <c r="ERS59" s="308"/>
      <c r="ERT59" s="308"/>
      <c r="ERU59" s="308"/>
      <c r="ERV59" s="308"/>
      <c r="ERW59" s="308"/>
      <c r="ERX59" s="308"/>
      <c r="ERY59" s="308"/>
      <c r="ERZ59" s="308"/>
      <c r="ESA59" s="308"/>
      <c r="ESB59" s="308"/>
      <c r="ESC59" s="308"/>
      <c r="ESD59" s="308"/>
      <c r="ESE59" s="308"/>
      <c r="ESF59" s="308"/>
      <c r="ESG59" s="308"/>
      <c r="ESH59" s="308"/>
      <c r="ESI59" s="308"/>
      <c r="ESJ59" s="308"/>
      <c r="ESK59" s="308"/>
      <c r="ESL59" s="308"/>
      <c r="ESM59" s="308"/>
      <c r="ESN59" s="308"/>
      <c r="ESO59" s="308"/>
      <c r="ESP59" s="308"/>
      <c r="ESQ59" s="308"/>
      <c r="ESR59" s="308"/>
      <c r="ESS59" s="308"/>
      <c r="EST59" s="308"/>
      <c r="ESU59" s="308"/>
      <c r="ESV59" s="308"/>
      <c r="ESW59" s="308"/>
      <c r="ESX59" s="308"/>
      <c r="ESY59" s="308"/>
      <c r="ESZ59" s="308"/>
      <c r="ETA59" s="308"/>
      <c r="ETB59" s="308"/>
      <c r="ETC59" s="308"/>
      <c r="ETD59" s="308"/>
      <c r="ETE59" s="308"/>
      <c r="ETF59" s="308"/>
      <c r="ETG59" s="308"/>
      <c r="ETH59" s="308"/>
      <c r="ETI59" s="308"/>
      <c r="ETJ59" s="308"/>
      <c r="ETK59" s="308"/>
      <c r="ETL59" s="308"/>
      <c r="ETM59" s="308"/>
      <c r="ETN59" s="308"/>
      <c r="ETO59" s="308"/>
      <c r="ETP59" s="308"/>
      <c r="ETQ59" s="308"/>
      <c r="ETR59" s="308"/>
      <c r="ETS59" s="308"/>
      <c r="ETT59" s="308"/>
      <c r="ETU59" s="308"/>
      <c r="ETV59" s="308"/>
      <c r="ETW59" s="308"/>
      <c r="ETX59" s="308"/>
      <c r="ETY59" s="308"/>
      <c r="ETZ59" s="308"/>
      <c r="EUA59" s="308"/>
      <c r="EUB59" s="308"/>
      <c r="EUC59" s="308"/>
      <c r="EUD59" s="308"/>
      <c r="EUE59" s="308"/>
      <c r="EUF59" s="308"/>
      <c r="EUG59" s="308"/>
      <c r="EUH59" s="308"/>
      <c r="EUI59" s="308"/>
      <c r="EUJ59" s="308"/>
      <c r="EUK59" s="308"/>
      <c r="EUL59" s="308"/>
      <c r="EUM59" s="308"/>
      <c r="EUN59" s="308"/>
      <c r="EUO59" s="308"/>
      <c r="EUP59" s="308"/>
      <c r="EUQ59" s="308"/>
      <c r="EUR59" s="308"/>
      <c r="EUS59" s="308"/>
      <c r="EUT59" s="308"/>
      <c r="EUU59" s="308"/>
      <c r="EUV59" s="308"/>
      <c r="EUW59" s="308"/>
      <c r="EUX59" s="308"/>
      <c r="EUY59" s="308"/>
      <c r="EUZ59" s="308"/>
      <c r="EVA59" s="308"/>
      <c r="EVB59" s="308"/>
      <c r="EVC59" s="308"/>
      <c r="EVD59" s="308"/>
      <c r="EVE59" s="308"/>
      <c r="EVF59" s="308"/>
      <c r="EVG59" s="308"/>
      <c r="EVH59" s="308"/>
      <c r="EVI59" s="308"/>
      <c r="EVJ59" s="308"/>
      <c r="EVK59" s="308"/>
      <c r="EVL59" s="308"/>
      <c r="EVM59" s="308"/>
      <c r="EVN59" s="308"/>
      <c r="EVO59" s="308"/>
      <c r="EVP59" s="308"/>
      <c r="EVQ59" s="308"/>
      <c r="EVR59" s="308"/>
      <c r="EVS59" s="308"/>
      <c r="EVT59" s="308"/>
      <c r="EVU59" s="308"/>
      <c r="EVV59" s="308"/>
      <c r="EVW59" s="308"/>
      <c r="EVX59" s="308"/>
      <c r="EVY59" s="308"/>
      <c r="EVZ59" s="308"/>
      <c r="EWA59" s="308"/>
      <c r="EWB59" s="308"/>
      <c r="EWC59" s="308"/>
      <c r="EWD59" s="308"/>
      <c r="EWE59" s="308"/>
      <c r="EWF59" s="308"/>
      <c r="EWG59" s="308"/>
      <c r="EWH59" s="308"/>
      <c r="EWI59" s="308"/>
      <c r="EWJ59" s="308"/>
      <c r="EWK59" s="308"/>
      <c r="EWL59" s="308"/>
      <c r="EWM59" s="308"/>
      <c r="EWN59" s="308"/>
      <c r="EWO59" s="308"/>
      <c r="EWP59" s="308"/>
      <c r="EWQ59" s="308"/>
      <c r="EWR59" s="308"/>
      <c r="EWS59" s="308"/>
      <c r="EWT59" s="308"/>
      <c r="EWU59" s="308"/>
      <c r="EWV59" s="308"/>
      <c r="EWW59" s="308"/>
      <c r="EWX59" s="308"/>
      <c r="EWY59" s="308"/>
      <c r="EWZ59" s="308"/>
      <c r="EXA59" s="308"/>
      <c r="EXB59" s="308"/>
      <c r="EXC59" s="308"/>
      <c r="EXD59" s="308"/>
      <c r="EXE59" s="308"/>
      <c r="EXF59" s="308"/>
      <c r="EXG59" s="308"/>
      <c r="EXH59" s="308"/>
      <c r="EXI59" s="308"/>
      <c r="EXJ59" s="308"/>
      <c r="EXK59" s="308"/>
      <c r="EXL59" s="308"/>
      <c r="EXM59" s="308"/>
      <c r="EXN59" s="308"/>
      <c r="EXO59" s="308"/>
      <c r="EXP59" s="308"/>
      <c r="EXQ59" s="308"/>
      <c r="EXR59" s="308"/>
      <c r="EXS59" s="308"/>
      <c r="EXT59" s="308"/>
      <c r="EXU59" s="308"/>
      <c r="EXV59" s="308"/>
      <c r="EXW59" s="308"/>
      <c r="EXX59" s="308"/>
      <c r="EXY59" s="308"/>
      <c r="EXZ59" s="308"/>
      <c r="EYA59" s="308"/>
      <c r="EYB59" s="308"/>
      <c r="EYC59" s="308"/>
      <c r="EYD59" s="308"/>
      <c r="EYE59" s="308"/>
      <c r="EYF59" s="308"/>
      <c r="EYG59" s="308"/>
      <c r="EYH59" s="308"/>
      <c r="EYI59" s="308"/>
      <c r="EYJ59" s="308"/>
      <c r="EYK59" s="308"/>
      <c r="EYL59" s="308"/>
      <c r="EYM59" s="308"/>
      <c r="EYN59" s="308"/>
      <c r="EYO59" s="308"/>
      <c r="EYP59" s="308"/>
      <c r="EYQ59" s="308"/>
      <c r="EYR59" s="308"/>
      <c r="EYS59" s="308"/>
      <c r="EYT59" s="308"/>
      <c r="EYU59" s="308"/>
      <c r="EYV59" s="308"/>
      <c r="EYW59" s="308"/>
      <c r="EYX59" s="308"/>
      <c r="EYY59" s="308"/>
      <c r="EYZ59" s="308"/>
      <c r="EZA59" s="308"/>
      <c r="EZB59" s="308"/>
      <c r="EZC59" s="308"/>
      <c r="EZD59" s="308"/>
      <c r="EZE59" s="308"/>
      <c r="EZF59" s="308"/>
      <c r="EZG59" s="308"/>
      <c r="EZH59" s="308"/>
      <c r="EZI59" s="308"/>
      <c r="EZJ59" s="308"/>
      <c r="EZK59" s="308"/>
      <c r="EZL59" s="308"/>
      <c r="EZM59" s="308"/>
      <c r="EZN59" s="308"/>
      <c r="EZO59" s="308"/>
      <c r="EZP59" s="308"/>
      <c r="EZQ59" s="308"/>
      <c r="EZR59" s="308"/>
      <c r="EZS59" s="308"/>
      <c r="EZT59" s="308"/>
      <c r="EZU59" s="308"/>
      <c r="EZV59" s="308"/>
      <c r="EZW59" s="308"/>
      <c r="EZX59" s="308"/>
      <c r="EZY59" s="308"/>
      <c r="EZZ59" s="308"/>
      <c r="FAA59" s="308"/>
      <c r="FAB59" s="308"/>
      <c r="FAC59" s="308"/>
      <c r="FAD59" s="308"/>
      <c r="FAE59" s="308"/>
      <c r="FAF59" s="308"/>
      <c r="FAG59" s="308"/>
      <c r="FAH59" s="308"/>
      <c r="FAI59" s="308"/>
      <c r="FAJ59" s="308"/>
      <c r="FAK59" s="308"/>
      <c r="FAL59" s="308"/>
      <c r="FAM59" s="308"/>
      <c r="FAN59" s="308"/>
      <c r="FAO59" s="308"/>
      <c r="FAP59" s="308"/>
      <c r="FAQ59" s="308"/>
      <c r="FAR59" s="308"/>
      <c r="FAS59" s="308"/>
      <c r="FAT59" s="308"/>
      <c r="FAU59" s="308"/>
      <c r="FAV59" s="308"/>
      <c r="FAW59" s="308"/>
      <c r="FAX59" s="308"/>
      <c r="FAY59" s="308"/>
      <c r="FAZ59" s="308"/>
      <c r="FBA59" s="308"/>
      <c r="FBB59" s="308"/>
      <c r="FBC59" s="308"/>
      <c r="FBD59" s="308"/>
      <c r="FBE59" s="308"/>
      <c r="FBF59" s="308"/>
      <c r="FBG59" s="308"/>
      <c r="FBH59" s="308"/>
      <c r="FBI59" s="308"/>
      <c r="FBJ59" s="308"/>
      <c r="FBK59" s="308"/>
      <c r="FBL59" s="308"/>
      <c r="FBM59" s="308"/>
      <c r="FBN59" s="308"/>
      <c r="FBO59" s="308"/>
      <c r="FBP59" s="308"/>
      <c r="FBQ59" s="308"/>
      <c r="FBR59" s="308"/>
      <c r="FBS59" s="308"/>
      <c r="FBT59" s="308"/>
      <c r="FBU59" s="308"/>
      <c r="FBV59" s="308"/>
      <c r="FBW59" s="308"/>
      <c r="FBX59" s="308"/>
      <c r="FBY59" s="308"/>
      <c r="FBZ59" s="308"/>
      <c r="FCA59" s="308"/>
      <c r="FCB59" s="308"/>
      <c r="FCC59" s="308"/>
      <c r="FCD59" s="308"/>
      <c r="FCE59" s="308"/>
      <c r="FCF59" s="308"/>
      <c r="FCG59" s="308"/>
      <c r="FCH59" s="308"/>
      <c r="FCI59" s="308"/>
      <c r="FCJ59" s="308"/>
      <c r="FCK59" s="308"/>
      <c r="FCL59" s="308"/>
      <c r="FCM59" s="308"/>
      <c r="FCN59" s="308"/>
      <c r="FCO59" s="308"/>
      <c r="FCP59" s="308"/>
      <c r="FCQ59" s="308"/>
      <c r="FCR59" s="308"/>
      <c r="FCS59" s="308"/>
      <c r="FCT59" s="308"/>
      <c r="FCU59" s="308"/>
      <c r="FCV59" s="308"/>
      <c r="FCW59" s="308"/>
      <c r="FCX59" s="308"/>
      <c r="FCY59" s="308"/>
      <c r="FCZ59" s="308"/>
      <c r="FDA59" s="308"/>
      <c r="FDB59" s="308"/>
      <c r="FDC59" s="308"/>
      <c r="FDD59" s="308"/>
      <c r="FDE59" s="308"/>
      <c r="FDF59" s="308"/>
      <c r="FDG59" s="308"/>
      <c r="FDH59" s="308"/>
      <c r="FDI59" s="308"/>
      <c r="FDJ59" s="308"/>
      <c r="FDK59" s="308"/>
      <c r="FDL59" s="308"/>
      <c r="FDM59" s="308"/>
      <c r="FDN59" s="308"/>
      <c r="FDO59" s="308"/>
      <c r="FDP59" s="308"/>
      <c r="FDQ59" s="308"/>
      <c r="FDR59" s="308"/>
      <c r="FDS59" s="308"/>
      <c r="FDT59" s="308"/>
      <c r="FDU59" s="308"/>
      <c r="FDV59" s="308"/>
      <c r="FDW59" s="308"/>
      <c r="FDX59" s="308"/>
      <c r="FDY59" s="308"/>
      <c r="FDZ59" s="308"/>
      <c r="FEA59" s="308"/>
      <c r="FEB59" s="308"/>
      <c r="FEC59" s="308"/>
      <c r="FED59" s="308"/>
      <c r="FEE59" s="308"/>
      <c r="FEF59" s="308"/>
      <c r="FEG59" s="308"/>
      <c r="FEH59" s="308"/>
      <c r="FEI59" s="308"/>
      <c r="FEJ59" s="308"/>
      <c r="FEK59" s="308"/>
      <c r="FEL59" s="308"/>
      <c r="FEM59" s="308"/>
      <c r="FEN59" s="308"/>
      <c r="FEO59" s="308"/>
      <c r="FEP59" s="308"/>
      <c r="FEQ59" s="308"/>
      <c r="FER59" s="308"/>
      <c r="FES59" s="308"/>
      <c r="FET59" s="308"/>
      <c r="FEU59" s="308"/>
      <c r="FEV59" s="308"/>
      <c r="FEW59" s="308"/>
      <c r="FEX59" s="308"/>
      <c r="FEY59" s="308"/>
      <c r="FEZ59" s="308"/>
      <c r="FFA59" s="308"/>
      <c r="FFB59" s="308"/>
      <c r="FFC59" s="308"/>
      <c r="FFD59" s="308"/>
      <c r="FFE59" s="308"/>
      <c r="FFF59" s="308"/>
      <c r="FFG59" s="308"/>
      <c r="FFH59" s="308"/>
      <c r="FFI59" s="308"/>
      <c r="FFJ59" s="308"/>
      <c r="FFK59" s="308"/>
      <c r="FFL59" s="308"/>
      <c r="FFM59" s="308"/>
      <c r="FFN59" s="308"/>
      <c r="FFO59" s="308"/>
      <c r="FFP59" s="308"/>
      <c r="FFQ59" s="308"/>
      <c r="FFR59" s="308"/>
      <c r="FFS59" s="308"/>
      <c r="FFT59" s="308"/>
      <c r="FFU59" s="308"/>
      <c r="FFV59" s="308"/>
      <c r="FFW59" s="308"/>
      <c r="FFX59" s="308"/>
      <c r="FFY59" s="308"/>
      <c r="FFZ59" s="308"/>
      <c r="FGA59" s="308"/>
      <c r="FGB59" s="308"/>
      <c r="FGC59" s="308"/>
      <c r="FGD59" s="308"/>
      <c r="FGE59" s="308"/>
      <c r="FGF59" s="308"/>
      <c r="FGG59" s="308"/>
      <c r="FGH59" s="308"/>
      <c r="FGI59" s="308"/>
      <c r="FGJ59" s="308"/>
      <c r="FGK59" s="308"/>
      <c r="FGL59" s="308"/>
      <c r="FGM59" s="308"/>
      <c r="FGN59" s="308"/>
      <c r="FGO59" s="308"/>
      <c r="FGP59" s="308"/>
      <c r="FGQ59" s="308"/>
      <c r="FGR59" s="308"/>
      <c r="FGS59" s="308"/>
      <c r="FGT59" s="308"/>
      <c r="FGU59" s="308"/>
      <c r="FGV59" s="308"/>
      <c r="FGW59" s="308"/>
      <c r="FGX59" s="308"/>
      <c r="FGY59" s="308"/>
      <c r="FGZ59" s="308"/>
      <c r="FHA59" s="308"/>
      <c r="FHB59" s="308"/>
      <c r="FHC59" s="308"/>
      <c r="FHD59" s="308"/>
      <c r="FHE59" s="308"/>
      <c r="FHF59" s="308"/>
      <c r="FHG59" s="308"/>
      <c r="FHH59" s="308"/>
      <c r="FHI59" s="308"/>
      <c r="FHJ59" s="308"/>
      <c r="FHK59" s="308"/>
      <c r="FHL59" s="308"/>
      <c r="FHM59" s="308"/>
      <c r="FHN59" s="308"/>
      <c r="FHO59" s="308"/>
      <c r="FHP59" s="308"/>
      <c r="FHQ59" s="308"/>
      <c r="FHR59" s="308"/>
      <c r="FHS59" s="308"/>
      <c r="FHT59" s="308"/>
      <c r="FHU59" s="308"/>
      <c r="FHV59" s="308"/>
      <c r="FHW59" s="308"/>
      <c r="FHX59" s="308"/>
      <c r="FHY59" s="308"/>
      <c r="FHZ59" s="308"/>
      <c r="FIA59" s="308"/>
      <c r="FIB59" s="308"/>
      <c r="FIC59" s="308"/>
      <c r="FID59" s="308"/>
      <c r="FIE59" s="308"/>
      <c r="FIF59" s="308"/>
      <c r="FIG59" s="308"/>
      <c r="FIH59" s="308"/>
      <c r="FII59" s="308"/>
      <c r="FIJ59" s="308"/>
      <c r="FIK59" s="308"/>
      <c r="FIL59" s="308"/>
      <c r="FIM59" s="308"/>
      <c r="FIN59" s="308"/>
      <c r="FIO59" s="308"/>
      <c r="FIP59" s="308"/>
      <c r="FIQ59" s="308"/>
      <c r="FIR59" s="308"/>
      <c r="FIS59" s="308"/>
      <c r="FIT59" s="308"/>
      <c r="FIU59" s="308"/>
      <c r="FIV59" s="308"/>
      <c r="FIW59" s="308"/>
      <c r="FIX59" s="308"/>
      <c r="FIY59" s="308"/>
      <c r="FIZ59" s="308"/>
      <c r="FJA59" s="308"/>
      <c r="FJB59" s="308"/>
      <c r="FJC59" s="308"/>
      <c r="FJD59" s="308"/>
      <c r="FJE59" s="308"/>
      <c r="FJF59" s="308"/>
      <c r="FJG59" s="308"/>
      <c r="FJH59" s="308"/>
      <c r="FJI59" s="308"/>
      <c r="FJJ59" s="308"/>
      <c r="FJK59" s="308"/>
      <c r="FJL59" s="308"/>
      <c r="FJM59" s="308"/>
      <c r="FJN59" s="308"/>
      <c r="FJO59" s="308"/>
      <c r="FJP59" s="308"/>
      <c r="FJQ59" s="308"/>
      <c r="FJR59" s="308"/>
      <c r="FJS59" s="308"/>
      <c r="FJT59" s="308"/>
      <c r="FJU59" s="308"/>
      <c r="FJV59" s="308"/>
      <c r="FJW59" s="308"/>
      <c r="FJX59" s="308"/>
      <c r="FJY59" s="308"/>
      <c r="FJZ59" s="308"/>
      <c r="FKA59" s="308"/>
      <c r="FKB59" s="308"/>
      <c r="FKC59" s="308"/>
      <c r="FKD59" s="308"/>
      <c r="FKE59" s="308"/>
      <c r="FKF59" s="308"/>
      <c r="FKG59" s="308"/>
      <c r="FKH59" s="308"/>
      <c r="FKI59" s="308"/>
      <c r="FKJ59" s="308"/>
      <c r="FKK59" s="308"/>
      <c r="FKL59" s="308"/>
      <c r="FKM59" s="308"/>
      <c r="FKN59" s="308"/>
      <c r="FKO59" s="308"/>
      <c r="FKP59" s="308"/>
      <c r="FKQ59" s="308"/>
      <c r="FKR59" s="308"/>
      <c r="FKS59" s="308"/>
      <c r="FKT59" s="308"/>
      <c r="FKU59" s="308"/>
      <c r="FKV59" s="308"/>
      <c r="FKW59" s="308"/>
      <c r="FKX59" s="308"/>
      <c r="FKY59" s="308"/>
      <c r="FKZ59" s="308"/>
      <c r="FLA59" s="308"/>
      <c r="FLB59" s="308"/>
      <c r="FLC59" s="308"/>
      <c r="FLD59" s="308"/>
      <c r="FLE59" s="308"/>
      <c r="FLF59" s="308"/>
      <c r="FLG59" s="308"/>
      <c r="FLH59" s="308"/>
      <c r="FLI59" s="308"/>
      <c r="FLJ59" s="308"/>
      <c r="FLK59" s="308"/>
      <c r="FLL59" s="308"/>
      <c r="FLM59" s="308"/>
      <c r="FLN59" s="308"/>
      <c r="FLO59" s="308"/>
      <c r="FLP59" s="308"/>
      <c r="FLQ59" s="308"/>
      <c r="FLR59" s="308"/>
      <c r="FLS59" s="308"/>
      <c r="FLT59" s="308"/>
      <c r="FLU59" s="308"/>
      <c r="FLV59" s="308"/>
      <c r="FLW59" s="308"/>
      <c r="FLX59" s="308"/>
      <c r="FLY59" s="308"/>
      <c r="FLZ59" s="308"/>
      <c r="FMA59" s="308"/>
      <c r="FMB59" s="308"/>
      <c r="FMC59" s="308"/>
      <c r="FMD59" s="308"/>
      <c r="FME59" s="308"/>
      <c r="FMF59" s="308"/>
      <c r="FMG59" s="308"/>
      <c r="FMH59" s="308"/>
      <c r="FMI59" s="308"/>
      <c r="FMJ59" s="308"/>
      <c r="FMK59" s="308"/>
      <c r="FML59" s="308"/>
      <c r="FMM59" s="308"/>
      <c r="FMN59" s="308"/>
      <c r="FMO59" s="308"/>
      <c r="FMP59" s="308"/>
      <c r="FMQ59" s="308"/>
      <c r="FMR59" s="308"/>
      <c r="FMS59" s="308"/>
      <c r="FMT59" s="308"/>
      <c r="FMU59" s="308"/>
      <c r="FMV59" s="308"/>
      <c r="FMW59" s="308"/>
      <c r="FMX59" s="308"/>
      <c r="FMY59" s="308"/>
      <c r="FMZ59" s="308"/>
      <c r="FNA59" s="308"/>
      <c r="FNB59" s="308"/>
      <c r="FNC59" s="308"/>
      <c r="FND59" s="308"/>
      <c r="FNE59" s="308"/>
      <c r="FNF59" s="308"/>
      <c r="FNG59" s="308"/>
      <c r="FNH59" s="308"/>
      <c r="FNI59" s="308"/>
      <c r="FNJ59" s="308"/>
      <c r="FNK59" s="308"/>
      <c r="FNL59" s="308"/>
      <c r="FNM59" s="308"/>
      <c r="FNN59" s="308"/>
      <c r="FNO59" s="308"/>
      <c r="FNP59" s="308"/>
      <c r="FNQ59" s="308"/>
      <c r="FNR59" s="308"/>
      <c r="FNS59" s="308"/>
      <c r="FNT59" s="308"/>
      <c r="FNU59" s="308"/>
      <c r="FNV59" s="308"/>
      <c r="FNW59" s="308"/>
      <c r="FNX59" s="308"/>
      <c r="FNY59" s="308"/>
      <c r="FNZ59" s="308"/>
      <c r="FOA59" s="308"/>
      <c r="FOB59" s="308"/>
      <c r="FOC59" s="308"/>
      <c r="FOD59" s="308"/>
      <c r="FOE59" s="308"/>
      <c r="FOF59" s="308"/>
      <c r="FOG59" s="308"/>
      <c r="FOH59" s="308"/>
      <c r="FOI59" s="308"/>
      <c r="FOJ59" s="308"/>
      <c r="FOK59" s="308"/>
      <c r="FOL59" s="308"/>
      <c r="FOM59" s="308"/>
      <c r="FON59" s="308"/>
      <c r="FOO59" s="308"/>
      <c r="FOP59" s="308"/>
      <c r="FOQ59" s="308"/>
      <c r="FOR59" s="308"/>
      <c r="FOS59" s="308"/>
      <c r="FOT59" s="308"/>
      <c r="FOU59" s="308"/>
      <c r="FOV59" s="308"/>
      <c r="FOW59" s="308"/>
      <c r="FOX59" s="308"/>
      <c r="FOY59" s="308"/>
      <c r="FOZ59" s="308"/>
      <c r="FPA59" s="308"/>
      <c r="FPB59" s="308"/>
      <c r="FPC59" s="308"/>
      <c r="FPD59" s="308"/>
      <c r="FPE59" s="308"/>
      <c r="FPF59" s="308"/>
      <c r="FPG59" s="308"/>
      <c r="FPH59" s="308"/>
      <c r="FPI59" s="308"/>
      <c r="FPJ59" s="308"/>
      <c r="FPK59" s="308"/>
      <c r="FPL59" s="308"/>
      <c r="FPM59" s="308"/>
      <c r="FPN59" s="308"/>
      <c r="FPO59" s="308"/>
      <c r="FPP59" s="308"/>
      <c r="FPQ59" s="308"/>
      <c r="FPR59" s="308"/>
      <c r="FPS59" s="308"/>
      <c r="FPT59" s="308"/>
      <c r="FPU59" s="308"/>
      <c r="FPV59" s="308"/>
      <c r="FPW59" s="308"/>
      <c r="FPX59" s="308"/>
      <c r="FPY59" s="308"/>
      <c r="FPZ59" s="308"/>
      <c r="FQA59" s="308"/>
      <c r="FQB59" s="308"/>
      <c r="FQC59" s="308"/>
      <c r="FQD59" s="308"/>
      <c r="FQE59" s="308"/>
      <c r="FQF59" s="308"/>
      <c r="FQG59" s="308"/>
      <c r="FQH59" s="308"/>
      <c r="FQI59" s="308"/>
      <c r="FQJ59" s="308"/>
      <c r="FQK59" s="308"/>
      <c r="FQL59" s="308"/>
      <c r="FQM59" s="308"/>
      <c r="FQN59" s="308"/>
      <c r="FQO59" s="308"/>
      <c r="FQP59" s="308"/>
      <c r="FQQ59" s="308"/>
      <c r="FQR59" s="308"/>
      <c r="FQS59" s="308"/>
      <c r="FQT59" s="308"/>
      <c r="FQU59" s="308"/>
      <c r="FQV59" s="308"/>
      <c r="FQW59" s="308"/>
      <c r="FQX59" s="308"/>
      <c r="FQY59" s="308"/>
      <c r="FQZ59" s="308"/>
      <c r="FRA59" s="308"/>
      <c r="FRB59" s="308"/>
      <c r="FRC59" s="308"/>
      <c r="FRD59" s="308"/>
      <c r="FRE59" s="308"/>
      <c r="FRF59" s="308"/>
      <c r="FRG59" s="308"/>
      <c r="FRH59" s="308"/>
      <c r="FRI59" s="308"/>
      <c r="FRJ59" s="308"/>
      <c r="FRK59" s="308"/>
      <c r="FRL59" s="308"/>
      <c r="FRM59" s="308"/>
      <c r="FRN59" s="308"/>
      <c r="FRO59" s="308"/>
      <c r="FRP59" s="308"/>
      <c r="FRQ59" s="308"/>
      <c r="FRR59" s="308"/>
      <c r="FRS59" s="308"/>
      <c r="FRT59" s="308"/>
      <c r="FRU59" s="308"/>
      <c r="FRV59" s="308"/>
      <c r="FRW59" s="308"/>
      <c r="FRX59" s="308"/>
      <c r="FRY59" s="308"/>
      <c r="FRZ59" s="308"/>
      <c r="FSA59" s="308"/>
      <c r="FSB59" s="308"/>
      <c r="FSC59" s="308"/>
      <c r="FSD59" s="308"/>
      <c r="FSE59" s="308"/>
      <c r="FSF59" s="308"/>
      <c r="FSG59" s="308"/>
      <c r="FSH59" s="308"/>
      <c r="FSI59" s="308"/>
      <c r="FSJ59" s="308"/>
      <c r="FSK59" s="308"/>
      <c r="FSL59" s="308"/>
      <c r="FSM59" s="308"/>
      <c r="FSN59" s="308"/>
      <c r="FSO59" s="308"/>
      <c r="FSP59" s="308"/>
      <c r="FSQ59" s="308"/>
      <c r="FSR59" s="308"/>
      <c r="FSS59" s="308"/>
      <c r="FST59" s="308"/>
      <c r="FSU59" s="308"/>
      <c r="FSV59" s="308"/>
      <c r="FSW59" s="308"/>
      <c r="FSX59" s="308"/>
      <c r="FSY59" s="308"/>
      <c r="FSZ59" s="308"/>
      <c r="FTA59" s="308"/>
      <c r="FTB59" s="308"/>
      <c r="FTC59" s="308"/>
      <c r="FTD59" s="308"/>
      <c r="FTE59" s="308"/>
      <c r="FTF59" s="308"/>
      <c r="FTG59" s="308"/>
      <c r="FTH59" s="308"/>
      <c r="FTI59" s="308"/>
      <c r="FTJ59" s="308"/>
      <c r="FTK59" s="308"/>
      <c r="FTL59" s="308"/>
      <c r="FTM59" s="308"/>
      <c r="FTN59" s="308"/>
      <c r="FTO59" s="308"/>
      <c r="FTP59" s="308"/>
      <c r="FTQ59" s="308"/>
      <c r="FTR59" s="308"/>
      <c r="FTS59" s="308"/>
      <c r="FTT59" s="308"/>
      <c r="FTU59" s="308"/>
      <c r="FTV59" s="308"/>
      <c r="FTW59" s="308"/>
      <c r="FTX59" s="308"/>
      <c r="FTY59" s="308"/>
      <c r="FTZ59" s="308"/>
      <c r="FUA59" s="308"/>
      <c r="FUB59" s="308"/>
      <c r="FUC59" s="308"/>
      <c r="FUD59" s="308"/>
      <c r="FUE59" s="308"/>
      <c r="FUF59" s="308"/>
      <c r="FUG59" s="308"/>
      <c r="FUH59" s="308"/>
      <c r="FUI59" s="308"/>
      <c r="FUJ59" s="308"/>
      <c r="FUK59" s="308"/>
      <c r="FUL59" s="308"/>
      <c r="FUM59" s="308"/>
      <c r="FUN59" s="308"/>
      <c r="FUO59" s="308"/>
      <c r="FUP59" s="308"/>
      <c r="FUQ59" s="308"/>
      <c r="FUR59" s="308"/>
      <c r="FUS59" s="308"/>
      <c r="FUT59" s="308"/>
      <c r="FUU59" s="308"/>
      <c r="FUV59" s="308"/>
      <c r="FUW59" s="308"/>
      <c r="FUX59" s="308"/>
      <c r="FUY59" s="308"/>
      <c r="FUZ59" s="308"/>
      <c r="FVA59" s="308"/>
      <c r="FVB59" s="308"/>
      <c r="FVC59" s="308"/>
      <c r="FVD59" s="308"/>
      <c r="FVE59" s="308"/>
      <c r="FVF59" s="308"/>
      <c r="FVG59" s="308"/>
      <c r="FVH59" s="308"/>
      <c r="FVI59" s="308"/>
      <c r="FVJ59" s="308"/>
      <c r="FVK59" s="308"/>
      <c r="FVL59" s="308"/>
      <c r="FVM59" s="308"/>
      <c r="FVN59" s="308"/>
      <c r="FVO59" s="308"/>
      <c r="FVP59" s="308"/>
      <c r="FVQ59" s="308"/>
      <c r="FVR59" s="308"/>
      <c r="FVS59" s="308"/>
      <c r="FVT59" s="308"/>
      <c r="FVU59" s="308"/>
      <c r="FVV59" s="308"/>
      <c r="FVW59" s="308"/>
      <c r="FVX59" s="308"/>
      <c r="FVY59" s="308"/>
      <c r="FVZ59" s="308"/>
      <c r="FWA59" s="308"/>
      <c r="FWB59" s="308"/>
      <c r="FWC59" s="308"/>
      <c r="FWD59" s="308"/>
      <c r="FWE59" s="308"/>
      <c r="FWF59" s="308"/>
      <c r="FWG59" s="308"/>
      <c r="FWH59" s="308"/>
      <c r="FWI59" s="308"/>
      <c r="FWJ59" s="308"/>
      <c r="FWK59" s="308"/>
      <c r="FWL59" s="308"/>
      <c r="FWM59" s="308"/>
      <c r="FWN59" s="308"/>
      <c r="FWO59" s="308"/>
      <c r="FWP59" s="308"/>
      <c r="FWQ59" s="308"/>
      <c r="FWR59" s="308"/>
      <c r="FWS59" s="308"/>
      <c r="FWT59" s="308"/>
      <c r="FWU59" s="308"/>
      <c r="FWV59" s="308"/>
      <c r="FWW59" s="308"/>
      <c r="FWX59" s="308"/>
      <c r="FWY59" s="308"/>
      <c r="FWZ59" s="308"/>
      <c r="FXA59" s="308"/>
      <c r="FXB59" s="308"/>
      <c r="FXC59" s="308"/>
      <c r="FXD59" s="308"/>
      <c r="FXE59" s="308"/>
      <c r="FXF59" s="308"/>
      <c r="FXG59" s="308"/>
      <c r="FXH59" s="308"/>
      <c r="FXI59" s="308"/>
      <c r="FXJ59" s="308"/>
      <c r="FXK59" s="308"/>
      <c r="FXL59" s="308"/>
      <c r="FXM59" s="308"/>
      <c r="FXN59" s="308"/>
      <c r="FXO59" s="308"/>
      <c r="FXP59" s="308"/>
      <c r="FXQ59" s="308"/>
      <c r="FXR59" s="308"/>
      <c r="FXS59" s="308"/>
      <c r="FXT59" s="308"/>
      <c r="FXU59" s="308"/>
      <c r="FXV59" s="308"/>
      <c r="FXW59" s="308"/>
      <c r="FXX59" s="308"/>
      <c r="FXY59" s="308"/>
      <c r="FXZ59" s="308"/>
      <c r="FYA59" s="308"/>
      <c r="FYB59" s="308"/>
      <c r="FYC59" s="308"/>
      <c r="FYD59" s="308"/>
      <c r="FYE59" s="308"/>
      <c r="FYF59" s="308"/>
      <c r="FYG59" s="308"/>
      <c r="FYH59" s="308"/>
      <c r="FYI59" s="308"/>
      <c r="FYJ59" s="308"/>
      <c r="FYK59" s="308"/>
      <c r="FYL59" s="308"/>
      <c r="FYM59" s="308"/>
      <c r="FYN59" s="308"/>
      <c r="FYO59" s="308"/>
      <c r="FYP59" s="308"/>
      <c r="FYQ59" s="308"/>
      <c r="FYR59" s="308"/>
      <c r="FYS59" s="308"/>
      <c r="FYT59" s="308"/>
      <c r="FYU59" s="308"/>
      <c r="FYV59" s="308"/>
      <c r="FYW59" s="308"/>
      <c r="FYX59" s="308"/>
      <c r="FYY59" s="308"/>
      <c r="FYZ59" s="308"/>
      <c r="FZA59" s="308"/>
      <c r="FZB59" s="308"/>
      <c r="FZC59" s="308"/>
      <c r="FZD59" s="308"/>
      <c r="FZE59" s="308"/>
      <c r="FZF59" s="308"/>
      <c r="FZG59" s="308"/>
      <c r="FZH59" s="308"/>
      <c r="FZI59" s="308"/>
      <c r="FZJ59" s="308"/>
      <c r="FZK59" s="308"/>
      <c r="FZL59" s="308"/>
      <c r="FZM59" s="308"/>
      <c r="FZN59" s="308"/>
      <c r="FZO59" s="308"/>
      <c r="FZP59" s="308"/>
      <c r="FZQ59" s="308"/>
      <c r="FZR59" s="308"/>
      <c r="FZS59" s="308"/>
      <c r="FZT59" s="308"/>
      <c r="FZU59" s="308"/>
      <c r="FZV59" s="308"/>
      <c r="FZW59" s="308"/>
      <c r="FZX59" s="308"/>
      <c r="FZY59" s="308"/>
      <c r="FZZ59" s="308"/>
      <c r="GAA59" s="308"/>
      <c r="GAB59" s="308"/>
      <c r="GAC59" s="308"/>
      <c r="GAD59" s="308"/>
      <c r="GAE59" s="308"/>
      <c r="GAF59" s="308"/>
      <c r="GAG59" s="308"/>
      <c r="GAH59" s="308"/>
      <c r="GAI59" s="308"/>
      <c r="GAJ59" s="308"/>
      <c r="GAK59" s="308"/>
      <c r="GAL59" s="308"/>
      <c r="GAM59" s="308"/>
      <c r="GAN59" s="308"/>
      <c r="GAO59" s="308"/>
      <c r="GAP59" s="308"/>
      <c r="GAQ59" s="308"/>
      <c r="GAR59" s="308"/>
      <c r="GAS59" s="308"/>
      <c r="GAT59" s="308"/>
      <c r="GAU59" s="308"/>
      <c r="GAV59" s="308"/>
      <c r="GAW59" s="308"/>
      <c r="GAX59" s="308"/>
      <c r="GAY59" s="308"/>
      <c r="GAZ59" s="308"/>
      <c r="GBA59" s="308"/>
      <c r="GBB59" s="308"/>
      <c r="GBC59" s="308"/>
      <c r="GBD59" s="308"/>
      <c r="GBE59" s="308"/>
      <c r="GBF59" s="308"/>
      <c r="GBG59" s="308"/>
      <c r="GBH59" s="308"/>
      <c r="GBI59" s="308"/>
      <c r="GBJ59" s="308"/>
      <c r="GBK59" s="308"/>
      <c r="GBL59" s="308"/>
      <c r="GBM59" s="308"/>
      <c r="GBN59" s="308"/>
      <c r="GBO59" s="308"/>
      <c r="GBP59" s="308"/>
      <c r="GBQ59" s="308"/>
      <c r="GBR59" s="308"/>
      <c r="GBS59" s="308"/>
      <c r="GBT59" s="308"/>
      <c r="GBU59" s="308"/>
      <c r="GBV59" s="308"/>
      <c r="GBW59" s="308"/>
      <c r="GBX59" s="308"/>
      <c r="GBY59" s="308"/>
      <c r="GBZ59" s="308"/>
      <c r="GCA59" s="308"/>
      <c r="GCB59" s="308"/>
      <c r="GCC59" s="308"/>
      <c r="GCD59" s="308"/>
      <c r="GCE59" s="308"/>
      <c r="GCF59" s="308"/>
      <c r="GCG59" s="308"/>
      <c r="GCH59" s="308"/>
      <c r="GCI59" s="308"/>
      <c r="GCJ59" s="308"/>
      <c r="GCK59" s="308"/>
      <c r="GCL59" s="308"/>
      <c r="GCM59" s="308"/>
      <c r="GCN59" s="308"/>
      <c r="GCO59" s="308"/>
      <c r="GCP59" s="308"/>
      <c r="GCQ59" s="308"/>
      <c r="GCR59" s="308"/>
      <c r="GCS59" s="308"/>
      <c r="GCT59" s="308"/>
      <c r="GCU59" s="308"/>
      <c r="GCV59" s="308"/>
      <c r="GCW59" s="308"/>
      <c r="GCX59" s="308"/>
      <c r="GCY59" s="308"/>
      <c r="GCZ59" s="308"/>
      <c r="GDA59" s="308"/>
      <c r="GDB59" s="308"/>
      <c r="GDC59" s="308"/>
      <c r="GDD59" s="308"/>
      <c r="GDE59" s="308"/>
      <c r="GDF59" s="308"/>
      <c r="GDG59" s="308"/>
      <c r="GDH59" s="308"/>
      <c r="GDI59" s="308"/>
      <c r="GDJ59" s="308"/>
      <c r="GDK59" s="308"/>
      <c r="GDL59" s="308"/>
      <c r="GDM59" s="308"/>
      <c r="GDN59" s="308"/>
      <c r="GDO59" s="308"/>
      <c r="GDP59" s="308"/>
      <c r="GDQ59" s="308"/>
      <c r="GDR59" s="308"/>
      <c r="GDS59" s="308"/>
      <c r="GDT59" s="308"/>
      <c r="GDU59" s="308"/>
      <c r="GDV59" s="308"/>
      <c r="GDW59" s="308"/>
      <c r="GDX59" s="308"/>
      <c r="GDY59" s="308"/>
      <c r="GDZ59" s="308"/>
      <c r="GEA59" s="308"/>
      <c r="GEB59" s="308"/>
      <c r="GEC59" s="308"/>
      <c r="GED59" s="308"/>
      <c r="GEE59" s="308"/>
      <c r="GEF59" s="308"/>
      <c r="GEG59" s="308"/>
      <c r="GEH59" s="308"/>
      <c r="GEI59" s="308"/>
      <c r="GEJ59" s="308"/>
      <c r="GEK59" s="308"/>
      <c r="GEL59" s="308"/>
      <c r="GEM59" s="308"/>
      <c r="GEN59" s="308"/>
      <c r="GEO59" s="308"/>
      <c r="GEP59" s="308"/>
      <c r="GEQ59" s="308"/>
      <c r="GER59" s="308"/>
      <c r="GES59" s="308"/>
      <c r="GET59" s="308"/>
      <c r="GEU59" s="308"/>
      <c r="GEV59" s="308"/>
      <c r="GEW59" s="308"/>
      <c r="GEX59" s="308"/>
      <c r="GEY59" s="308"/>
      <c r="GEZ59" s="308"/>
      <c r="GFA59" s="308"/>
      <c r="GFB59" s="308"/>
      <c r="GFC59" s="308"/>
      <c r="GFD59" s="308"/>
      <c r="GFE59" s="308"/>
      <c r="GFF59" s="308"/>
      <c r="GFG59" s="308"/>
      <c r="GFH59" s="308"/>
      <c r="GFI59" s="308"/>
      <c r="GFJ59" s="308"/>
      <c r="GFK59" s="308"/>
      <c r="GFL59" s="308"/>
      <c r="GFM59" s="308"/>
      <c r="GFN59" s="308"/>
      <c r="GFO59" s="308"/>
      <c r="GFP59" s="308"/>
      <c r="GFQ59" s="308"/>
      <c r="GFR59" s="308"/>
      <c r="GFS59" s="308"/>
      <c r="GFT59" s="308"/>
      <c r="GFU59" s="308"/>
      <c r="GFV59" s="308"/>
      <c r="GFW59" s="308"/>
      <c r="GFX59" s="308"/>
      <c r="GFY59" s="308"/>
      <c r="GFZ59" s="308"/>
      <c r="GGA59" s="308"/>
      <c r="GGB59" s="308"/>
      <c r="GGC59" s="308"/>
      <c r="GGD59" s="308"/>
      <c r="GGE59" s="308"/>
      <c r="GGF59" s="308"/>
      <c r="GGG59" s="308"/>
      <c r="GGH59" s="308"/>
      <c r="GGI59" s="308"/>
      <c r="GGJ59" s="308"/>
      <c r="GGK59" s="308"/>
      <c r="GGL59" s="308"/>
      <c r="GGM59" s="308"/>
      <c r="GGN59" s="308"/>
      <c r="GGO59" s="308"/>
      <c r="GGP59" s="308"/>
      <c r="GGQ59" s="308"/>
      <c r="GGR59" s="308"/>
      <c r="GGS59" s="308"/>
      <c r="GGT59" s="308"/>
      <c r="GGU59" s="308"/>
      <c r="GGV59" s="308"/>
      <c r="GGW59" s="308"/>
      <c r="GGX59" s="308"/>
      <c r="GGY59" s="308"/>
      <c r="GGZ59" s="308"/>
      <c r="GHA59" s="308"/>
      <c r="GHB59" s="308"/>
      <c r="GHC59" s="308"/>
      <c r="GHD59" s="308"/>
      <c r="GHE59" s="308"/>
      <c r="GHF59" s="308"/>
      <c r="GHG59" s="308"/>
      <c r="GHH59" s="308"/>
      <c r="GHI59" s="308"/>
      <c r="GHJ59" s="308"/>
      <c r="GHK59" s="308"/>
      <c r="GHL59" s="308"/>
      <c r="GHM59" s="308"/>
      <c r="GHN59" s="308"/>
      <c r="GHO59" s="308"/>
      <c r="GHP59" s="308"/>
      <c r="GHQ59" s="308"/>
      <c r="GHR59" s="308"/>
      <c r="GHS59" s="308"/>
      <c r="GHT59" s="308"/>
      <c r="GHU59" s="308"/>
      <c r="GHV59" s="308"/>
      <c r="GHW59" s="308"/>
      <c r="GHX59" s="308"/>
      <c r="GHY59" s="308"/>
      <c r="GHZ59" s="308"/>
      <c r="GIA59" s="308"/>
      <c r="GIB59" s="308"/>
      <c r="GIC59" s="308"/>
      <c r="GID59" s="308"/>
      <c r="GIE59" s="308"/>
      <c r="GIF59" s="308"/>
      <c r="GIG59" s="308"/>
      <c r="GIH59" s="308"/>
      <c r="GII59" s="308"/>
      <c r="GIJ59" s="308"/>
      <c r="GIK59" s="308"/>
      <c r="GIL59" s="308"/>
      <c r="GIM59" s="308"/>
      <c r="GIN59" s="308"/>
      <c r="GIO59" s="308"/>
      <c r="GIP59" s="308"/>
      <c r="GIQ59" s="308"/>
      <c r="GIR59" s="308"/>
      <c r="GIS59" s="308"/>
      <c r="GIT59" s="308"/>
      <c r="GIU59" s="308"/>
      <c r="GIV59" s="308"/>
      <c r="GIW59" s="308"/>
      <c r="GIX59" s="308"/>
      <c r="GIY59" s="308"/>
      <c r="GIZ59" s="308"/>
      <c r="GJA59" s="308"/>
      <c r="GJB59" s="308"/>
      <c r="GJC59" s="308"/>
      <c r="GJD59" s="308"/>
      <c r="GJE59" s="308"/>
      <c r="GJF59" s="308"/>
      <c r="GJG59" s="308"/>
      <c r="GJH59" s="308"/>
      <c r="GJI59" s="308"/>
      <c r="GJJ59" s="308"/>
      <c r="GJK59" s="308"/>
      <c r="GJL59" s="308"/>
      <c r="GJM59" s="308"/>
      <c r="GJN59" s="308"/>
      <c r="GJO59" s="308"/>
      <c r="GJP59" s="308"/>
      <c r="GJQ59" s="308"/>
      <c r="GJR59" s="308"/>
      <c r="GJS59" s="308"/>
      <c r="GJT59" s="308"/>
      <c r="GJU59" s="308"/>
      <c r="GJV59" s="308"/>
      <c r="GJW59" s="308"/>
      <c r="GJX59" s="308"/>
      <c r="GJY59" s="308"/>
      <c r="GJZ59" s="308"/>
      <c r="GKA59" s="308"/>
      <c r="GKB59" s="308"/>
      <c r="GKC59" s="308"/>
      <c r="GKD59" s="308"/>
      <c r="GKE59" s="308"/>
      <c r="GKF59" s="308"/>
      <c r="GKG59" s="308"/>
      <c r="GKH59" s="308"/>
      <c r="GKI59" s="308"/>
      <c r="GKJ59" s="308"/>
      <c r="GKK59" s="308"/>
      <c r="GKL59" s="308"/>
      <c r="GKM59" s="308"/>
      <c r="GKN59" s="308"/>
      <c r="GKO59" s="308"/>
      <c r="GKP59" s="308"/>
      <c r="GKQ59" s="308"/>
      <c r="GKR59" s="308"/>
      <c r="GKS59" s="308"/>
      <c r="GKT59" s="308"/>
      <c r="GKU59" s="308"/>
      <c r="GKV59" s="308"/>
      <c r="GKW59" s="308"/>
      <c r="GKX59" s="308"/>
      <c r="GKY59" s="308"/>
      <c r="GKZ59" s="308"/>
      <c r="GLA59" s="308"/>
      <c r="GLB59" s="308"/>
      <c r="GLC59" s="308"/>
      <c r="GLD59" s="308"/>
      <c r="GLE59" s="308"/>
      <c r="GLF59" s="308"/>
      <c r="GLG59" s="308"/>
      <c r="GLH59" s="308"/>
      <c r="GLI59" s="308"/>
      <c r="GLJ59" s="308"/>
      <c r="GLK59" s="308"/>
      <c r="GLL59" s="308"/>
      <c r="GLM59" s="308"/>
      <c r="GLN59" s="308"/>
      <c r="GLO59" s="308"/>
      <c r="GLP59" s="308"/>
      <c r="GLQ59" s="308"/>
      <c r="GLR59" s="308"/>
      <c r="GLS59" s="308"/>
      <c r="GLT59" s="308"/>
      <c r="GLU59" s="308"/>
      <c r="GLV59" s="308"/>
      <c r="GLW59" s="308"/>
      <c r="GLX59" s="308"/>
      <c r="GLY59" s="308"/>
      <c r="GLZ59" s="308"/>
      <c r="GMA59" s="308"/>
      <c r="GMB59" s="308"/>
      <c r="GMC59" s="308"/>
      <c r="GMD59" s="308"/>
      <c r="GME59" s="308"/>
      <c r="GMF59" s="308"/>
      <c r="GMG59" s="308"/>
      <c r="GMH59" s="308"/>
      <c r="GMI59" s="308"/>
      <c r="GMJ59" s="308"/>
      <c r="GMK59" s="308"/>
      <c r="GML59" s="308"/>
      <c r="GMM59" s="308"/>
      <c r="GMN59" s="308"/>
      <c r="GMO59" s="308"/>
      <c r="GMP59" s="308"/>
      <c r="GMQ59" s="308"/>
      <c r="GMR59" s="308"/>
      <c r="GMS59" s="308"/>
      <c r="GMT59" s="308"/>
      <c r="GMU59" s="308"/>
      <c r="GMV59" s="308"/>
      <c r="GMW59" s="308"/>
      <c r="GMX59" s="308"/>
      <c r="GMY59" s="308"/>
      <c r="GMZ59" s="308"/>
      <c r="GNA59" s="308"/>
      <c r="GNB59" s="308"/>
      <c r="GNC59" s="308"/>
      <c r="GND59" s="308"/>
      <c r="GNE59" s="308"/>
      <c r="GNF59" s="308"/>
      <c r="GNG59" s="308"/>
      <c r="GNH59" s="308"/>
      <c r="GNI59" s="308"/>
      <c r="GNJ59" s="308"/>
      <c r="GNK59" s="308"/>
      <c r="GNL59" s="308"/>
      <c r="GNM59" s="308"/>
      <c r="GNN59" s="308"/>
      <c r="GNO59" s="308"/>
      <c r="GNP59" s="308"/>
      <c r="GNQ59" s="308"/>
      <c r="GNR59" s="308"/>
      <c r="GNS59" s="308"/>
      <c r="GNT59" s="308"/>
      <c r="GNU59" s="308"/>
      <c r="GNV59" s="308"/>
      <c r="GNW59" s="308"/>
      <c r="GNX59" s="308"/>
      <c r="GNY59" s="308"/>
      <c r="GNZ59" s="308"/>
      <c r="GOA59" s="308"/>
      <c r="GOB59" s="308"/>
      <c r="GOC59" s="308"/>
      <c r="GOD59" s="308"/>
      <c r="GOE59" s="308"/>
      <c r="GOF59" s="308"/>
      <c r="GOG59" s="308"/>
      <c r="GOH59" s="308"/>
      <c r="GOI59" s="308"/>
      <c r="GOJ59" s="308"/>
      <c r="GOK59" s="308"/>
      <c r="GOL59" s="308"/>
      <c r="GOM59" s="308"/>
      <c r="GON59" s="308"/>
      <c r="GOO59" s="308"/>
      <c r="GOP59" s="308"/>
      <c r="GOQ59" s="308"/>
      <c r="GOR59" s="308"/>
      <c r="GOS59" s="308"/>
      <c r="GOT59" s="308"/>
      <c r="GOU59" s="308"/>
      <c r="GOV59" s="308"/>
      <c r="GOW59" s="308"/>
      <c r="GOX59" s="308"/>
      <c r="GOY59" s="308"/>
      <c r="GOZ59" s="308"/>
      <c r="GPA59" s="308"/>
      <c r="GPB59" s="308"/>
      <c r="GPC59" s="308"/>
      <c r="GPD59" s="308"/>
      <c r="GPE59" s="308"/>
      <c r="GPF59" s="308"/>
      <c r="GPG59" s="308"/>
      <c r="GPH59" s="308"/>
      <c r="GPI59" s="308"/>
      <c r="GPJ59" s="308"/>
      <c r="GPK59" s="308"/>
      <c r="GPL59" s="308"/>
      <c r="GPM59" s="308"/>
      <c r="GPN59" s="308"/>
      <c r="GPO59" s="308"/>
      <c r="GPP59" s="308"/>
      <c r="GPQ59" s="308"/>
      <c r="GPR59" s="308"/>
      <c r="GPS59" s="308"/>
      <c r="GPT59" s="308"/>
      <c r="GPU59" s="308"/>
      <c r="GPV59" s="308"/>
      <c r="GPW59" s="308"/>
      <c r="GPX59" s="308"/>
      <c r="GPY59" s="308"/>
      <c r="GPZ59" s="308"/>
      <c r="GQA59" s="308"/>
      <c r="GQB59" s="308"/>
      <c r="GQC59" s="308"/>
      <c r="GQD59" s="308"/>
      <c r="GQE59" s="308"/>
      <c r="GQF59" s="308"/>
      <c r="GQG59" s="308"/>
      <c r="GQH59" s="308"/>
      <c r="GQI59" s="308"/>
      <c r="GQJ59" s="308"/>
      <c r="GQK59" s="308"/>
      <c r="GQL59" s="308"/>
      <c r="GQM59" s="308"/>
      <c r="GQN59" s="308"/>
      <c r="GQO59" s="308"/>
      <c r="GQP59" s="308"/>
      <c r="GQQ59" s="308"/>
      <c r="GQR59" s="308"/>
      <c r="GQS59" s="308"/>
      <c r="GQT59" s="308"/>
      <c r="GQU59" s="308"/>
      <c r="GQV59" s="308"/>
      <c r="GQW59" s="308"/>
      <c r="GQX59" s="308"/>
      <c r="GQY59" s="308"/>
      <c r="GQZ59" s="308"/>
      <c r="GRA59" s="308"/>
      <c r="GRB59" s="308"/>
      <c r="GRC59" s="308"/>
      <c r="GRD59" s="308"/>
      <c r="GRE59" s="308"/>
      <c r="GRF59" s="308"/>
      <c r="GRG59" s="308"/>
      <c r="GRH59" s="308"/>
      <c r="GRI59" s="308"/>
      <c r="GRJ59" s="308"/>
      <c r="GRK59" s="308"/>
      <c r="GRL59" s="308"/>
      <c r="GRM59" s="308"/>
      <c r="GRN59" s="308"/>
      <c r="GRO59" s="308"/>
      <c r="GRP59" s="308"/>
      <c r="GRQ59" s="308"/>
      <c r="GRR59" s="308"/>
      <c r="GRS59" s="308"/>
      <c r="GRT59" s="308"/>
      <c r="GRU59" s="308"/>
      <c r="GRV59" s="308"/>
      <c r="GRW59" s="308"/>
      <c r="GRX59" s="308"/>
      <c r="GRY59" s="308"/>
      <c r="GRZ59" s="308"/>
      <c r="GSA59" s="308"/>
      <c r="GSB59" s="308"/>
      <c r="GSC59" s="308"/>
      <c r="GSD59" s="308"/>
      <c r="GSE59" s="308"/>
      <c r="GSF59" s="308"/>
      <c r="GSG59" s="308"/>
      <c r="GSH59" s="308"/>
      <c r="GSI59" s="308"/>
      <c r="GSJ59" s="308"/>
      <c r="GSK59" s="308"/>
      <c r="GSL59" s="308"/>
      <c r="GSM59" s="308"/>
      <c r="GSN59" s="308"/>
      <c r="GSO59" s="308"/>
      <c r="GSP59" s="308"/>
      <c r="GSQ59" s="308"/>
      <c r="GSR59" s="308"/>
      <c r="GSS59" s="308"/>
      <c r="GST59" s="308"/>
      <c r="GSU59" s="308"/>
      <c r="GSV59" s="308"/>
      <c r="GSW59" s="308"/>
      <c r="GSX59" s="308"/>
      <c r="GSY59" s="308"/>
      <c r="GSZ59" s="308"/>
      <c r="GTA59" s="308"/>
      <c r="GTB59" s="308"/>
      <c r="GTC59" s="308"/>
      <c r="GTD59" s="308"/>
      <c r="GTE59" s="308"/>
      <c r="GTF59" s="308"/>
      <c r="GTG59" s="308"/>
      <c r="GTH59" s="308"/>
      <c r="GTI59" s="308"/>
      <c r="GTJ59" s="308"/>
      <c r="GTK59" s="308"/>
      <c r="GTL59" s="308"/>
      <c r="GTM59" s="308"/>
      <c r="GTN59" s="308"/>
      <c r="GTO59" s="308"/>
      <c r="GTP59" s="308"/>
      <c r="GTQ59" s="308"/>
      <c r="GTR59" s="308"/>
      <c r="GTS59" s="308"/>
      <c r="GTT59" s="308"/>
      <c r="GTU59" s="308"/>
      <c r="GTV59" s="308"/>
      <c r="GTW59" s="308"/>
      <c r="GTX59" s="308"/>
      <c r="GTY59" s="308"/>
      <c r="GTZ59" s="308"/>
      <c r="GUA59" s="308"/>
      <c r="GUB59" s="308"/>
      <c r="GUC59" s="308"/>
      <c r="GUD59" s="308"/>
      <c r="GUE59" s="308"/>
      <c r="GUF59" s="308"/>
      <c r="GUG59" s="308"/>
      <c r="GUH59" s="308"/>
      <c r="GUI59" s="308"/>
      <c r="GUJ59" s="308"/>
      <c r="GUK59" s="308"/>
      <c r="GUL59" s="308"/>
      <c r="GUM59" s="308"/>
      <c r="GUN59" s="308"/>
      <c r="GUO59" s="308"/>
      <c r="GUP59" s="308"/>
      <c r="GUQ59" s="308"/>
      <c r="GUR59" s="308"/>
      <c r="GUS59" s="308"/>
      <c r="GUT59" s="308"/>
      <c r="GUU59" s="308"/>
      <c r="GUV59" s="308"/>
      <c r="GUW59" s="308"/>
      <c r="GUX59" s="308"/>
      <c r="GUY59" s="308"/>
      <c r="GUZ59" s="308"/>
      <c r="GVA59" s="308"/>
      <c r="GVB59" s="308"/>
      <c r="GVC59" s="308"/>
      <c r="GVD59" s="308"/>
      <c r="GVE59" s="308"/>
      <c r="GVF59" s="308"/>
      <c r="GVG59" s="308"/>
      <c r="GVH59" s="308"/>
      <c r="GVI59" s="308"/>
      <c r="GVJ59" s="308"/>
      <c r="GVK59" s="308"/>
      <c r="GVL59" s="308"/>
      <c r="GVM59" s="308"/>
      <c r="GVN59" s="308"/>
      <c r="GVO59" s="308"/>
      <c r="GVP59" s="308"/>
      <c r="GVQ59" s="308"/>
      <c r="GVR59" s="308"/>
      <c r="GVS59" s="308"/>
      <c r="GVT59" s="308"/>
      <c r="GVU59" s="308"/>
      <c r="GVV59" s="308"/>
      <c r="GVW59" s="308"/>
      <c r="GVX59" s="308"/>
      <c r="GVY59" s="308"/>
      <c r="GVZ59" s="308"/>
      <c r="GWA59" s="308"/>
      <c r="GWB59" s="308"/>
      <c r="GWC59" s="308"/>
      <c r="GWD59" s="308"/>
      <c r="GWE59" s="308"/>
      <c r="GWF59" s="308"/>
      <c r="GWG59" s="308"/>
      <c r="GWH59" s="308"/>
      <c r="GWI59" s="308"/>
      <c r="GWJ59" s="308"/>
      <c r="GWK59" s="308"/>
      <c r="GWL59" s="308"/>
      <c r="GWM59" s="308"/>
      <c r="GWN59" s="308"/>
      <c r="GWO59" s="308"/>
      <c r="GWP59" s="308"/>
      <c r="GWQ59" s="308"/>
      <c r="GWR59" s="308"/>
      <c r="GWS59" s="308"/>
      <c r="GWT59" s="308"/>
      <c r="GWU59" s="308"/>
      <c r="GWV59" s="308"/>
      <c r="GWW59" s="308"/>
      <c r="GWX59" s="308"/>
      <c r="GWY59" s="308"/>
      <c r="GWZ59" s="308"/>
      <c r="GXA59" s="308"/>
      <c r="GXB59" s="308"/>
      <c r="GXC59" s="308"/>
      <c r="GXD59" s="308"/>
      <c r="GXE59" s="308"/>
      <c r="GXF59" s="308"/>
      <c r="GXG59" s="308"/>
      <c r="GXH59" s="308"/>
      <c r="GXI59" s="308"/>
      <c r="GXJ59" s="308"/>
      <c r="GXK59" s="308"/>
      <c r="GXL59" s="308"/>
      <c r="GXM59" s="308"/>
      <c r="GXN59" s="308"/>
      <c r="GXO59" s="308"/>
      <c r="GXP59" s="308"/>
      <c r="GXQ59" s="308"/>
      <c r="GXR59" s="308"/>
      <c r="GXS59" s="308"/>
      <c r="GXT59" s="308"/>
      <c r="GXU59" s="308"/>
      <c r="GXV59" s="308"/>
      <c r="GXW59" s="308"/>
      <c r="GXX59" s="308"/>
      <c r="GXY59" s="308"/>
      <c r="GXZ59" s="308"/>
      <c r="GYA59" s="308"/>
      <c r="GYB59" s="308"/>
      <c r="GYC59" s="308"/>
      <c r="GYD59" s="308"/>
      <c r="GYE59" s="308"/>
      <c r="GYF59" s="308"/>
      <c r="GYG59" s="308"/>
      <c r="GYH59" s="308"/>
      <c r="GYI59" s="308"/>
      <c r="GYJ59" s="308"/>
      <c r="GYK59" s="308"/>
      <c r="GYL59" s="308"/>
      <c r="GYM59" s="308"/>
      <c r="GYN59" s="308"/>
      <c r="GYO59" s="308"/>
      <c r="GYP59" s="308"/>
      <c r="GYQ59" s="308"/>
      <c r="GYR59" s="308"/>
      <c r="GYS59" s="308"/>
      <c r="GYT59" s="308"/>
      <c r="GYU59" s="308"/>
      <c r="GYV59" s="308"/>
      <c r="GYW59" s="308"/>
      <c r="GYX59" s="308"/>
      <c r="GYY59" s="308"/>
      <c r="GYZ59" s="308"/>
      <c r="GZA59" s="308"/>
      <c r="GZB59" s="308"/>
      <c r="GZC59" s="308"/>
      <c r="GZD59" s="308"/>
      <c r="GZE59" s="308"/>
      <c r="GZF59" s="308"/>
      <c r="GZG59" s="308"/>
      <c r="GZH59" s="308"/>
      <c r="GZI59" s="308"/>
      <c r="GZJ59" s="308"/>
      <c r="GZK59" s="308"/>
      <c r="GZL59" s="308"/>
      <c r="GZM59" s="308"/>
      <c r="GZN59" s="308"/>
      <c r="GZO59" s="308"/>
      <c r="GZP59" s="308"/>
      <c r="GZQ59" s="308"/>
      <c r="GZR59" s="308"/>
      <c r="GZS59" s="308"/>
      <c r="GZT59" s="308"/>
      <c r="GZU59" s="308"/>
      <c r="GZV59" s="308"/>
      <c r="GZW59" s="308"/>
      <c r="GZX59" s="308"/>
      <c r="GZY59" s="308"/>
      <c r="GZZ59" s="308"/>
      <c r="HAA59" s="308"/>
      <c r="HAB59" s="308"/>
      <c r="HAC59" s="308"/>
      <c r="HAD59" s="308"/>
      <c r="HAE59" s="308"/>
      <c r="HAF59" s="308"/>
      <c r="HAG59" s="308"/>
      <c r="HAH59" s="308"/>
      <c r="HAI59" s="308"/>
      <c r="HAJ59" s="308"/>
      <c r="HAK59" s="308"/>
      <c r="HAL59" s="308"/>
      <c r="HAM59" s="308"/>
      <c r="HAN59" s="308"/>
      <c r="HAO59" s="308"/>
      <c r="HAP59" s="308"/>
      <c r="HAQ59" s="308"/>
      <c r="HAR59" s="308"/>
      <c r="HAS59" s="308"/>
      <c r="HAT59" s="308"/>
      <c r="HAU59" s="308"/>
      <c r="HAV59" s="308"/>
      <c r="HAW59" s="308"/>
      <c r="HAX59" s="308"/>
      <c r="HAY59" s="308"/>
      <c r="HAZ59" s="308"/>
      <c r="HBA59" s="308"/>
      <c r="HBB59" s="308"/>
      <c r="HBC59" s="308"/>
      <c r="HBD59" s="308"/>
      <c r="HBE59" s="308"/>
      <c r="HBF59" s="308"/>
      <c r="HBG59" s="308"/>
      <c r="HBH59" s="308"/>
      <c r="HBI59" s="308"/>
      <c r="HBJ59" s="308"/>
      <c r="HBK59" s="308"/>
      <c r="HBL59" s="308"/>
      <c r="HBM59" s="308"/>
      <c r="HBN59" s="308"/>
      <c r="HBO59" s="308"/>
      <c r="HBP59" s="308"/>
      <c r="HBQ59" s="308"/>
      <c r="HBR59" s="308"/>
      <c r="HBS59" s="308"/>
      <c r="HBT59" s="308"/>
      <c r="HBU59" s="308"/>
      <c r="HBV59" s="308"/>
      <c r="HBW59" s="308"/>
      <c r="HBX59" s="308"/>
      <c r="HBY59" s="308"/>
      <c r="HBZ59" s="308"/>
      <c r="HCA59" s="308"/>
      <c r="HCB59" s="308"/>
      <c r="HCC59" s="308"/>
      <c r="HCD59" s="308"/>
      <c r="HCE59" s="308"/>
      <c r="HCF59" s="308"/>
      <c r="HCG59" s="308"/>
      <c r="HCH59" s="308"/>
      <c r="HCI59" s="308"/>
      <c r="HCJ59" s="308"/>
      <c r="HCK59" s="308"/>
      <c r="HCL59" s="308"/>
      <c r="HCM59" s="308"/>
      <c r="HCN59" s="308"/>
      <c r="HCO59" s="308"/>
      <c r="HCP59" s="308"/>
      <c r="HCQ59" s="308"/>
      <c r="HCR59" s="308"/>
      <c r="HCS59" s="308"/>
      <c r="HCT59" s="308"/>
      <c r="HCU59" s="308"/>
      <c r="HCV59" s="308"/>
      <c r="HCW59" s="308"/>
      <c r="HCX59" s="308"/>
      <c r="HCY59" s="308"/>
      <c r="HCZ59" s="308"/>
      <c r="HDA59" s="308"/>
      <c r="HDB59" s="308"/>
      <c r="HDC59" s="308"/>
      <c r="HDD59" s="308"/>
      <c r="HDE59" s="308"/>
      <c r="HDF59" s="308"/>
      <c r="HDG59" s="308"/>
      <c r="HDH59" s="308"/>
      <c r="HDI59" s="308"/>
      <c r="HDJ59" s="308"/>
      <c r="HDK59" s="308"/>
      <c r="HDL59" s="308"/>
      <c r="HDM59" s="308"/>
      <c r="HDN59" s="308"/>
      <c r="HDO59" s="308"/>
      <c r="HDP59" s="308"/>
      <c r="HDQ59" s="308"/>
      <c r="HDR59" s="308"/>
      <c r="HDS59" s="308"/>
      <c r="HDT59" s="308"/>
      <c r="HDU59" s="308"/>
      <c r="HDV59" s="308"/>
      <c r="HDW59" s="308"/>
      <c r="HDX59" s="308"/>
      <c r="HDY59" s="308"/>
      <c r="HDZ59" s="308"/>
      <c r="HEA59" s="308"/>
      <c r="HEB59" s="308"/>
      <c r="HEC59" s="308"/>
      <c r="HED59" s="308"/>
      <c r="HEE59" s="308"/>
      <c r="HEF59" s="308"/>
      <c r="HEG59" s="308"/>
      <c r="HEH59" s="308"/>
      <c r="HEI59" s="308"/>
      <c r="HEJ59" s="308"/>
      <c r="HEK59" s="308"/>
      <c r="HEL59" s="308"/>
      <c r="HEM59" s="308"/>
      <c r="HEN59" s="308"/>
      <c r="HEO59" s="308"/>
      <c r="HEP59" s="308"/>
      <c r="HEQ59" s="308"/>
      <c r="HER59" s="308"/>
      <c r="HES59" s="308"/>
      <c r="HET59" s="308"/>
      <c r="HEU59" s="308"/>
      <c r="HEV59" s="308"/>
      <c r="HEW59" s="308"/>
      <c r="HEX59" s="308"/>
      <c r="HEY59" s="308"/>
      <c r="HEZ59" s="308"/>
      <c r="HFA59" s="308"/>
      <c r="HFB59" s="308"/>
      <c r="HFC59" s="308"/>
      <c r="HFD59" s="308"/>
      <c r="HFE59" s="308"/>
      <c r="HFF59" s="308"/>
      <c r="HFG59" s="308"/>
      <c r="HFH59" s="308"/>
      <c r="HFI59" s="308"/>
      <c r="HFJ59" s="308"/>
      <c r="HFK59" s="308"/>
      <c r="HFL59" s="308"/>
      <c r="HFM59" s="308"/>
      <c r="HFN59" s="308"/>
      <c r="HFO59" s="308"/>
      <c r="HFP59" s="308"/>
      <c r="HFQ59" s="308"/>
      <c r="HFR59" s="308"/>
      <c r="HFS59" s="308"/>
      <c r="HFT59" s="308"/>
      <c r="HFU59" s="308"/>
      <c r="HFV59" s="308"/>
      <c r="HFW59" s="308"/>
      <c r="HFX59" s="308"/>
      <c r="HFY59" s="308"/>
      <c r="HFZ59" s="308"/>
      <c r="HGA59" s="308"/>
      <c r="HGB59" s="308"/>
      <c r="HGC59" s="308"/>
      <c r="HGD59" s="308"/>
      <c r="HGE59" s="308"/>
      <c r="HGF59" s="308"/>
      <c r="HGG59" s="308"/>
      <c r="HGH59" s="308"/>
      <c r="HGI59" s="308"/>
      <c r="HGJ59" s="308"/>
      <c r="HGK59" s="308"/>
      <c r="HGL59" s="308"/>
      <c r="HGM59" s="308"/>
      <c r="HGN59" s="308"/>
      <c r="HGO59" s="308"/>
      <c r="HGP59" s="308"/>
      <c r="HGQ59" s="308"/>
      <c r="HGR59" s="308"/>
      <c r="HGS59" s="308"/>
      <c r="HGT59" s="308"/>
      <c r="HGU59" s="308"/>
      <c r="HGV59" s="308"/>
      <c r="HGW59" s="308"/>
      <c r="HGX59" s="308"/>
      <c r="HGY59" s="308"/>
      <c r="HGZ59" s="308"/>
      <c r="HHA59" s="308"/>
      <c r="HHB59" s="308"/>
      <c r="HHC59" s="308"/>
      <c r="HHD59" s="308"/>
      <c r="HHE59" s="308"/>
      <c r="HHF59" s="308"/>
      <c r="HHG59" s="308"/>
      <c r="HHH59" s="308"/>
      <c r="HHI59" s="308"/>
      <c r="HHJ59" s="308"/>
      <c r="HHK59" s="308"/>
      <c r="HHL59" s="308"/>
      <c r="HHM59" s="308"/>
      <c r="HHN59" s="308"/>
      <c r="HHO59" s="308"/>
      <c r="HHP59" s="308"/>
      <c r="HHQ59" s="308"/>
      <c r="HHR59" s="308"/>
      <c r="HHS59" s="308"/>
      <c r="HHT59" s="308"/>
      <c r="HHU59" s="308"/>
      <c r="HHV59" s="308"/>
      <c r="HHW59" s="308"/>
      <c r="HHX59" s="308"/>
      <c r="HHY59" s="308"/>
      <c r="HHZ59" s="308"/>
      <c r="HIA59" s="308"/>
      <c r="HIB59" s="308"/>
      <c r="HIC59" s="308"/>
      <c r="HID59" s="308"/>
      <c r="HIE59" s="308"/>
      <c r="HIF59" s="308"/>
      <c r="HIG59" s="308"/>
      <c r="HIH59" s="308"/>
      <c r="HII59" s="308"/>
      <c r="HIJ59" s="308"/>
      <c r="HIK59" s="308"/>
      <c r="HIL59" s="308"/>
      <c r="HIM59" s="308"/>
      <c r="HIN59" s="308"/>
      <c r="HIO59" s="308"/>
      <c r="HIP59" s="308"/>
      <c r="HIQ59" s="308"/>
      <c r="HIR59" s="308"/>
      <c r="HIS59" s="308"/>
      <c r="HIT59" s="308"/>
      <c r="HIU59" s="308"/>
      <c r="HIV59" s="308"/>
      <c r="HIW59" s="308"/>
      <c r="HIX59" s="308"/>
      <c r="HIY59" s="308"/>
      <c r="HIZ59" s="308"/>
      <c r="HJA59" s="308"/>
      <c r="HJB59" s="308"/>
      <c r="HJC59" s="308"/>
      <c r="HJD59" s="308"/>
      <c r="HJE59" s="308"/>
      <c r="HJF59" s="308"/>
      <c r="HJG59" s="308"/>
      <c r="HJH59" s="308"/>
      <c r="HJI59" s="308"/>
      <c r="HJJ59" s="308"/>
      <c r="HJK59" s="308"/>
      <c r="HJL59" s="308"/>
      <c r="HJM59" s="308"/>
      <c r="HJN59" s="308"/>
      <c r="HJO59" s="308"/>
      <c r="HJP59" s="308"/>
      <c r="HJQ59" s="308"/>
      <c r="HJR59" s="308"/>
      <c r="HJS59" s="308"/>
      <c r="HJT59" s="308"/>
      <c r="HJU59" s="308"/>
      <c r="HJV59" s="308"/>
      <c r="HJW59" s="308"/>
      <c r="HJX59" s="308"/>
      <c r="HJY59" s="308"/>
      <c r="HJZ59" s="308"/>
      <c r="HKA59" s="308"/>
      <c r="HKB59" s="308"/>
      <c r="HKC59" s="308"/>
      <c r="HKD59" s="308"/>
      <c r="HKE59" s="308"/>
      <c r="HKF59" s="308"/>
      <c r="HKG59" s="308"/>
      <c r="HKH59" s="308"/>
      <c r="HKI59" s="308"/>
      <c r="HKJ59" s="308"/>
      <c r="HKK59" s="308"/>
      <c r="HKL59" s="308"/>
      <c r="HKM59" s="308"/>
      <c r="HKN59" s="308"/>
      <c r="HKO59" s="308"/>
      <c r="HKP59" s="308"/>
      <c r="HKQ59" s="308"/>
      <c r="HKR59" s="308"/>
      <c r="HKS59" s="308"/>
      <c r="HKT59" s="308"/>
      <c r="HKU59" s="308"/>
      <c r="HKV59" s="308"/>
      <c r="HKW59" s="308"/>
      <c r="HKX59" s="308"/>
      <c r="HKY59" s="308"/>
      <c r="HKZ59" s="308"/>
      <c r="HLA59" s="308"/>
      <c r="HLB59" s="308"/>
      <c r="HLC59" s="308"/>
      <c r="HLD59" s="308"/>
      <c r="HLE59" s="308"/>
      <c r="HLF59" s="308"/>
      <c r="HLG59" s="308"/>
      <c r="HLH59" s="308"/>
      <c r="HLI59" s="308"/>
      <c r="HLJ59" s="308"/>
      <c r="HLK59" s="308"/>
      <c r="HLL59" s="308"/>
      <c r="HLM59" s="308"/>
      <c r="HLN59" s="308"/>
      <c r="HLO59" s="308"/>
      <c r="HLP59" s="308"/>
      <c r="HLQ59" s="308"/>
      <c r="HLR59" s="308"/>
      <c r="HLS59" s="308"/>
      <c r="HLT59" s="308"/>
      <c r="HLU59" s="308"/>
      <c r="HLV59" s="308"/>
      <c r="HLW59" s="308"/>
      <c r="HLX59" s="308"/>
      <c r="HLY59" s="308"/>
      <c r="HLZ59" s="308"/>
      <c r="HMA59" s="308"/>
      <c r="HMB59" s="308"/>
      <c r="HMC59" s="308"/>
      <c r="HMD59" s="308"/>
      <c r="HME59" s="308"/>
      <c r="HMF59" s="308"/>
      <c r="HMG59" s="308"/>
      <c r="HMH59" s="308"/>
      <c r="HMI59" s="308"/>
      <c r="HMJ59" s="308"/>
      <c r="HMK59" s="308"/>
      <c r="HML59" s="308"/>
      <c r="HMM59" s="308"/>
      <c r="HMN59" s="308"/>
      <c r="HMO59" s="308"/>
      <c r="HMP59" s="308"/>
      <c r="HMQ59" s="308"/>
      <c r="HMR59" s="308"/>
      <c r="HMS59" s="308"/>
      <c r="HMT59" s="308"/>
      <c r="HMU59" s="308"/>
      <c r="HMV59" s="308"/>
      <c r="HMW59" s="308"/>
      <c r="HMX59" s="308"/>
      <c r="HMY59" s="308"/>
      <c r="HMZ59" s="308"/>
      <c r="HNA59" s="308"/>
      <c r="HNB59" s="308"/>
      <c r="HNC59" s="308"/>
      <c r="HND59" s="308"/>
      <c r="HNE59" s="308"/>
      <c r="HNF59" s="308"/>
      <c r="HNG59" s="308"/>
      <c r="HNH59" s="308"/>
      <c r="HNI59" s="308"/>
      <c r="HNJ59" s="308"/>
      <c r="HNK59" s="308"/>
      <c r="HNL59" s="308"/>
      <c r="HNM59" s="308"/>
      <c r="HNN59" s="308"/>
      <c r="HNO59" s="308"/>
      <c r="HNP59" s="308"/>
      <c r="HNQ59" s="308"/>
      <c r="HNR59" s="308"/>
      <c r="HNS59" s="308"/>
      <c r="HNT59" s="308"/>
      <c r="HNU59" s="308"/>
      <c r="HNV59" s="308"/>
      <c r="HNW59" s="308"/>
      <c r="HNX59" s="308"/>
      <c r="HNY59" s="308"/>
      <c r="HNZ59" s="308"/>
      <c r="HOA59" s="308"/>
      <c r="HOB59" s="308"/>
      <c r="HOC59" s="308"/>
      <c r="HOD59" s="308"/>
      <c r="HOE59" s="308"/>
      <c r="HOF59" s="308"/>
      <c r="HOG59" s="308"/>
      <c r="HOH59" s="308"/>
      <c r="HOI59" s="308"/>
      <c r="HOJ59" s="308"/>
      <c r="HOK59" s="308"/>
      <c r="HOL59" s="308"/>
      <c r="HOM59" s="308"/>
      <c r="HON59" s="308"/>
      <c r="HOO59" s="308"/>
      <c r="HOP59" s="308"/>
      <c r="HOQ59" s="308"/>
      <c r="HOR59" s="308"/>
      <c r="HOS59" s="308"/>
      <c r="HOT59" s="308"/>
      <c r="HOU59" s="308"/>
      <c r="HOV59" s="308"/>
      <c r="HOW59" s="308"/>
      <c r="HOX59" s="308"/>
      <c r="HOY59" s="308"/>
      <c r="HOZ59" s="308"/>
      <c r="HPA59" s="308"/>
      <c r="HPB59" s="308"/>
      <c r="HPC59" s="308"/>
      <c r="HPD59" s="308"/>
      <c r="HPE59" s="308"/>
      <c r="HPF59" s="308"/>
      <c r="HPG59" s="308"/>
      <c r="HPH59" s="308"/>
      <c r="HPI59" s="308"/>
      <c r="HPJ59" s="308"/>
      <c r="HPK59" s="308"/>
      <c r="HPL59" s="308"/>
      <c r="HPM59" s="308"/>
      <c r="HPN59" s="308"/>
      <c r="HPO59" s="308"/>
      <c r="HPP59" s="308"/>
      <c r="HPQ59" s="308"/>
      <c r="HPR59" s="308"/>
      <c r="HPS59" s="308"/>
      <c r="HPT59" s="308"/>
      <c r="HPU59" s="308"/>
      <c r="HPV59" s="308"/>
      <c r="HPW59" s="308"/>
      <c r="HPX59" s="308"/>
      <c r="HPY59" s="308"/>
      <c r="HPZ59" s="308"/>
      <c r="HQA59" s="308"/>
      <c r="HQB59" s="308"/>
      <c r="HQC59" s="308"/>
      <c r="HQD59" s="308"/>
      <c r="HQE59" s="308"/>
      <c r="HQF59" s="308"/>
      <c r="HQG59" s="308"/>
      <c r="HQH59" s="308"/>
      <c r="HQI59" s="308"/>
      <c r="HQJ59" s="308"/>
      <c r="HQK59" s="308"/>
      <c r="HQL59" s="308"/>
      <c r="HQM59" s="308"/>
      <c r="HQN59" s="308"/>
      <c r="HQO59" s="308"/>
      <c r="HQP59" s="308"/>
      <c r="HQQ59" s="308"/>
      <c r="HQR59" s="308"/>
      <c r="HQS59" s="308"/>
      <c r="HQT59" s="308"/>
      <c r="HQU59" s="308"/>
      <c r="HQV59" s="308"/>
      <c r="HQW59" s="308"/>
      <c r="HQX59" s="308"/>
      <c r="HQY59" s="308"/>
      <c r="HQZ59" s="308"/>
      <c r="HRA59" s="308"/>
      <c r="HRB59" s="308"/>
      <c r="HRC59" s="308"/>
      <c r="HRD59" s="308"/>
      <c r="HRE59" s="308"/>
      <c r="HRF59" s="308"/>
      <c r="HRG59" s="308"/>
      <c r="HRH59" s="308"/>
      <c r="HRI59" s="308"/>
      <c r="HRJ59" s="308"/>
      <c r="HRK59" s="308"/>
      <c r="HRL59" s="308"/>
      <c r="HRM59" s="308"/>
      <c r="HRN59" s="308"/>
      <c r="HRO59" s="308"/>
      <c r="HRP59" s="308"/>
      <c r="HRQ59" s="308"/>
      <c r="HRR59" s="308"/>
      <c r="HRS59" s="308"/>
      <c r="HRT59" s="308"/>
      <c r="HRU59" s="308"/>
      <c r="HRV59" s="308"/>
      <c r="HRW59" s="308"/>
      <c r="HRX59" s="308"/>
      <c r="HRY59" s="308"/>
      <c r="HRZ59" s="308"/>
      <c r="HSA59" s="308"/>
      <c r="HSB59" s="308"/>
      <c r="HSC59" s="308"/>
      <c r="HSD59" s="308"/>
      <c r="HSE59" s="308"/>
      <c r="HSF59" s="308"/>
      <c r="HSG59" s="308"/>
      <c r="HSH59" s="308"/>
      <c r="HSI59" s="308"/>
      <c r="HSJ59" s="308"/>
      <c r="HSK59" s="308"/>
      <c r="HSL59" s="308"/>
      <c r="HSM59" s="308"/>
      <c r="HSN59" s="308"/>
      <c r="HSO59" s="308"/>
      <c r="HSP59" s="308"/>
      <c r="HSQ59" s="308"/>
      <c r="HSR59" s="308"/>
      <c r="HSS59" s="308"/>
      <c r="HST59" s="308"/>
      <c r="HSU59" s="308"/>
      <c r="HSV59" s="308"/>
      <c r="HSW59" s="308"/>
      <c r="HSX59" s="308"/>
      <c r="HSY59" s="308"/>
      <c r="HSZ59" s="308"/>
      <c r="HTA59" s="308"/>
      <c r="HTB59" s="308"/>
      <c r="HTC59" s="308"/>
      <c r="HTD59" s="308"/>
      <c r="HTE59" s="308"/>
      <c r="HTF59" s="308"/>
      <c r="HTG59" s="308"/>
      <c r="HTH59" s="308"/>
      <c r="HTI59" s="308"/>
      <c r="HTJ59" s="308"/>
      <c r="HTK59" s="308"/>
      <c r="HTL59" s="308"/>
      <c r="HTM59" s="308"/>
      <c r="HTN59" s="308"/>
      <c r="HTO59" s="308"/>
      <c r="HTP59" s="308"/>
      <c r="HTQ59" s="308"/>
      <c r="HTR59" s="308"/>
      <c r="HTS59" s="308"/>
      <c r="HTT59" s="308"/>
      <c r="HTU59" s="308"/>
      <c r="HTV59" s="308"/>
      <c r="HTW59" s="308"/>
      <c r="HTX59" s="308"/>
      <c r="HTY59" s="308"/>
      <c r="HTZ59" s="308"/>
      <c r="HUA59" s="308"/>
      <c r="HUB59" s="308"/>
      <c r="HUC59" s="308"/>
      <c r="HUD59" s="308"/>
      <c r="HUE59" s="308"/>
      <c r="HUF59" s="308"/>
      <c r="HUG59" s="308"/>
      <c r="HUH59" s="308"/>
      <c r="HUI59" s="308"/>
      <c r="HUJ59" s="308"/>
      <c r="HUK59" s="308"/>
      <c r="HUL59" s="308"/>
      <c r="HUM59" s="308"/>
      <c r="HUN59" s="308"/>
      <c r="HUO59" s="308"/>
      <c r="HUP59" s="308"/>
      <c r="HUQ59" s="308"/>
      <c r="HUR59" s="308"/>
      <c r="HUS59" s="308"/>
      <c r="HUT59" s="308"/>
      <c r="HUU59" s="308"/>
      <c r="HUV59" s="308"/>
      <c r="HUW59" s="308"/>
      <c r="HUX59" s="308"/>
      <c r="HUY59" s="308"/>
      <c r="HUZ59" s="308"/>
      <c r="HVA59" s="308"/>
      <c r="HVB59" s="308"/>
      <c r="HVC59" s="308"/>
      <c r="HVD59" s="308"/>
      <c r="HVE59" s="308"/>
      <c r="HVF59" s="308"/>
      <c r="HVG59" s="308"/>
      <c r="HVH59" s="308"/>
      <c r="HVI59" s="308"/>
      <c r="HVJ59" s="308"/>
      <c r="HVK59" s="308"/>
      <c r="HVL59" s="308"/>
      <c r="HVM59" s="308"/>
      <c r="HVN59" s="308"/>
      <c r="HVO59" s="308"/>
      <c r="HVP59" s="308"/>
      <c r="HVQ59" s="308"/>
      <c r="HVR59" s="308"/>
      <c r="HVS59" s="308"/>
      <c r="HVT59" s="308"/>
      <c r="HVU59" s="308"/>
      <c r="HVV59" s="308"/>
      <c r="HVW59" s="308"/>
      <c r="HVX59" s="308"/>
      <c r="HVY59" s="308"/>
      <c r="HVZ59" s="308"/>
      <c r="HWA59" s="308"/>
      <c r="HWB59" s="308"/>
      <c r="HWC59" s="308"/>
      <c r="HWD59" s="308"/>
      <c r="HWE59" s="308"/>
      <c r="HWF59" s="308"/>
      <c r="HWG59" s="308"/>
      <c r="HWH59" s="308"/>
      <c r="HWI59" s="308"/>
      <c r="HWJ59" s="308"/>
      <c r="HWK59" s="308"/>
      <c r="HWL59" s="308"/>
      <c r="HWM59" s="308"/>
      <c r="HWN59" s="308"/>
      <c r="HWO59" s="308"/>
      <c r="HWP59" s="308"/>
      <c r="HWQ59" s="308"/>
      <c r="HWR59" s="308"/>
      <c r="HWS59" s="308"/>
      <c r="HWT59" s="308"/>
      <c r="HWU59" s="308"/>
      <c r="HWV59" s="308"/>
      <c r="HWW59" s="308"/>
      <c r="HWX59" s="308"/>
      <c r="HWY59" s="308"/>
      <c r="HWZ59" s="308"/>
      <c r="HXA59" s="308"/>
      <c r="HXB59" s="308"/>
      <c r="HXC59" s="308"/>
      <c r="HXD59" s="308"/>
      <c r="HXE59" s="308"/>
      <c r="HXF59" s="308"/>
      <c r="HXG59" s="308"/>
      <c r="HXH59" s="308"/>
      <c r="HXI59" s="308"/>
      <c r="HXJ59" s="308"/>
      <c r="HXK59" s="308"/>
      <c r="HXL59" s="308"/>
      <c r="HXM59" s="308"/>
      <c r="HXN59" s="308"/>
      <c r="HXO59" s="308"/>
      <c r="HXP59" s="308"/>
      <c r="HXQ59" s="308"/>
      <c r="HXR59" s="308"/>
      <c r="HXS59" s="308"/>
      <c r="HXT59" s="308"/>
      <c r="HXU59" s="308"/>
      <c r="HXV59" s="308"/>
      <c r="HXW59" s="308"/>
      <c r="HXX59" s="308"/>
      <c r="HXY59" s="308"/>
      <c r="HXZ59" s="308"/>
      <c r="HYA59" s="308"/>
      <c r="HYB59" s="308"/>
      <c r="HYC59" s="308"/>
      <c r="HYD59" s="308"/>
      <c r="HYE59" s="308"/>
      <c r="HYF59" s="308"/>
      <c r="HYG59" s="308"/>
      <c r="HYH59" s="308"/>
      <c r="HYI59" s="308"/>
      <c r="HYJ59" s="308"/>
      <c r="HYK59" s="308"/>
      <c r="HYL59" s="308"/>
      <c r="HYM59" s="308"/>
      <c r="HYN59" s="308"/>
      <c r="HYO59" s="308"/>
      <c r="HYP59" s="308"/>
      <c r="HYQ59" s="308"/>
      <c r="HYR59" s="308"/>
      <c r="HYS59" s="308"/>
      <c r="HYT59" s="308"/>
      <c r="HYU59" s="308"/>
      <c r="HYV59" s="308"/>
      <c r="HYW59" s="308"/>
      <c r="HYX59" s="308"/>
      <c r="HYY59" s="308"/>
      <c r="HYZ59" s="308"/>
      <c r="HZA59" s="308"/>
      <c r="HZB59" s="308"/>
      <c r="HZC59" s="308"/>
      <c r="HZD59" s="308"/>
      <c r="HZE59" s="308"/>
      <c r="HZF59" s="308"/>
      <c r="HZG59" s="308"/>
      <c r="HZH59" s="308"/>
      <c r="HZI59" s="308"/>
      <c r="HZJ59" s="308"/>
      <c r="HZK59" s="308"/>
      <c r="HZL59" s="308"/>
      <c r="HZM59" s="308"/>
      <c r="HZN59" s="308"/>
      <c r="HZO59" s="308"/>
      <c r="HZP59" s="308"/>
      <c r="HZQ59" s="308"/>
      <c r="HZR59" s="308"/>
      <c r="HZS59" s="308"/>
      <c r="HZT59" s="308"/>
      <c r="HZU59" s="308"/>
      <c r="HZV59" s="308"/>
      <c r="HZW59" s="308"/>
      <c r="HZX59" s="308"/>
      <c r="HZY59" s="308"/>
      <c r="HZZ59" s="308"/>
      <c r="IAA59" s="308"/>
      <c r="IAB59" s="308"/>
      <c r="IAC59" s="308"/>
      <c r="IAD59" s="308"/>
      <c r="IAE59" s="308"/>
      <c r="IAF59" s="308"/>
      <c r="IAG59" s="308"/>
      <c r="IAH59" s="308"/>
      <c r="IAI59" s="308"/>
      <c r="IAJ59" s="308"/>
      <c r="IAK59" s="308"/>
      <c r="IAL59" s="308"/>
      <c r="IAM59" s="308"/>
      <c r="IAN59" s="308"/>
      <c r="IAO59" s="308"/>
      <c r="IAP59" s="308"/>
      <c r="IAQ59" s="308"/>
      <c r="IAR59" s="308"/>
      <c r="IAS59" s="308"/>
      <c r="IAT59" s="308"/>
      <c r="IAU59" s="308"/>
      <c r="IAV59" s="308"/>
      <c r="IAW59" s="308"/>
      <c r="IAX59" s="308"/>
      <c r="IAY59" s="308"/>
      <c r="IAZ59" s="308"/>
      <c r="IBA59" s="308"/>
      <c r="IBB59" s="308"/>
      <c r="IBC59" s="308"/>
      <c r="IBD59" s="308"/>
      <c r="IBE59" s="308"/>
      <c r="IBF59" s="308"/>
      <c r="IBG59" s="308"/>
      <c r="IBH59" s="308"/>
      <c r="IBI59" s="308"/>
      <c r="IBJ59" s="308"/>
      <c r="IBK59" s="308"/>
      <c r="IBL59" s="308"/>
      <c r="IBM59" s="308"/>
      <c r="IBN59" s="308"/>
      <c r="IBO59" s="308"/>
      <c r="IBP59" s="308"/>
      <c r="IBQ59" s="308"/>
      <c r="IBR59" s="308"/>
      <c r="IBS59" s="308"/>
      <c r="IBT59" s="308"/>
      <c r="IBU59" s="308"/>
      <c r="IBV59" s="308"/>
      <c r="IBW59" s="308"/>
      <c r="IBX59" s="308"/>
      <c r="IBY59" s="308"/>
      <c r="IBZ59" s="308"/>
      <c r="ICA59" s="308"/>
      <c r="ICB59" s="308"/>
      <c r="ICC59" s="308"/>
      <c r="ICD59" s="308"/>
      <c r="ICE59" s="308"/>
      <c r="ICF59" s="308"/>
      <c r="ICG59" s="308"/>
      <c r="ICH59" s="308"/>
      <c r="ICI59" s="308"/>
      <c r="ICJ59" s="308"/>
      <c r="ICK59" s="308"/>
      <c r="ICL59" s="308"/>
      <c r="ICM59" s="308"/>
      <c r="ICN59" s="308"/>
      <c r="ICO59" s="308"/>
      <c r="ICP59" s="308"/>
      <c r="ICQ59" s="308"/>
      <c r="ICR59" s="308"/>
      <c r="ICS59" s="308"/>
      <c r="ICT59" s="308"/>
      <c r="ICU59" s="308"/>
      <c r="ICV59" s="308"/>
      <c r="ICW59" s="308"/>
      <c r="ICX59" s="308"/>
      <c r="ICY59" s="308"/>
      <c r="ICZ59" s="308"/>
      <c r="IDA59" s="308"/>
      <c r="IDB59" s="308"/>
      <c r="IDC59" s="308"/>
      <c r="IDD59" s="308"/>
      <c r="IDE59" s="308"/>
      <c r="IDF59" s="308"/>
      <c r="IDG59" s="308"/>
      <c r="IDH59" s="308"/>
      <c r="IDI59" s="308"/>
      <c r="IDJ59" s="308"/>
      <c r="IDK59" s="308"/>
      <c r="IDL59" s="308"/>
      <c r="IDM59" s="308"/>
      <c r="IDN59" s="308"/>
      <c r="IDO59" s="308"/>
      <c r="IDP59" s="308"/>
      <c r="IDQ59" s="308"/>
      <c r="IDR59" s="308"/>
      <c r="IDS59" s="308"/>
      <c r="IDT59" s="308"/>
      <c r="IDU59" s="308"/>
      <c r="IDV59" s="308"/>
      <c r="IDW59" s="308"/>
      <c r="IDX59" s="308"/>
      <c r="IDY59" s="308"/>
      <c r="IDZ59" s="308"/>
      <c r="IEA59" s="308"/>
      <c r="IEB59" s="308"/>
      <c r="IEC59" s="308"/>
      <c r="IED59" s="308"/>
      <c r="IEE59" s="308"/>
      <c r="IEF59" s="308"/>
      <c r="IEG59" s="308"/>
      <c r="IEH59" s="308"/>
      <c r="IEI59" s="308"/>
      <c r="IEJ59" s="308"/>
      <c r="IEK59" s="308"/>
      <c r="IEL59" s="308"/>
      <c r="IEM59" s="308"/>
      <c r="IEN59" s="308"/>
      <c r="IEO59" s="308"/>
      <c r="IEP59" s="308"/>
      <c r="IEQ59" s="308"/>
      <c r="IER59" s="308"/>
      <c r="IES59" s="308"/>
      <c r="IET59" s="308"/>
      <c r="IEU59" s="308"/>
      <c r="IEV59" s="308"/>
      <c r="IEW59" s="308"/>
      <c r="IEX59" s="308"/>
      <c r="IEY59" s="308"/>
      <c r="IEZ59" s="308"/>
      <c r="IFA59" s="308"/>
      <c r="IFB59" s="308"/>
      <c r="IFC59" s="308"/>
      <c r="IFD59" s="308"/>
      <c r="IFE59" s="308"/>
      <c r="IFF59" s="308"/>
      <c r="IFG59" s="308"/>
      <c r="IFH59" s="308"/>
      <c r="IFI59" s="308"/>
      <c r="IFJ59" s="308"/>
      <c r="IFK59" s="308"/>
      <c r="IFL59" s="308"/>
      <c r="IFM59" s="308"/>
      <c r="IFN59" s="308"/>
      <c r="IFO59" s="308"/>
      <c r="IFP59" s="308"/>
      <c r="IFQ59" s="308"/>
      <c r="IFR59" s="308"/>
      <c r="IFS59" s="308"/>
      <c r="IFT59" s="308"/>
      <c r="IFU59" s="308"/>
      <c r="IFV59" s="308"/>
      <c r="IFW59" s="308"/>
      <c r="IFX59" s="308"/>
      <c r="IFY59" s="308"/>
      <c r="IFZ59" s="308"/>
      <c r="IGA59" s="308"/>
      <c r="IGB59" s="308"/>
      <c r="IGC59" s="308"/>
      <c r="IGD59" s="308"/>
      <c r="IGE59" s="308"/>
      <c r="IGF59" s="308"/>
      <c r="IGG59" s="308"/>
      <c r="IGH59" s="308"/>
      <c r="IGI59" s="308"/>
      <c r="IGJ59" s="308"/>
      <c r="IGK59" s="308"/>
      <c r="IGL59" s="308"/>
      <c r="IGM59" s="308"/>
      <c r="IGN59" s="308"/>
      <c r="IGO59" s="308"/>
      <c r="IGP59" s="308"/>
      <c r="IGQ59" s="308"/>
      <c r="IGR59" s="308"/>
      <c r="IGS59" s="308"/>
      <c r="IGT59" s="308"/>
      <c r="IGU59" s="308"/>
      <c r="IGV59" s="308"/>
      <c r="IGW59" s="308"/>
      <c r="IGX59" s="308"/>
      <c r="IGY59" s="308"/>
      <c r="IGZ59" s="308"/>
      <c r="IHA59" s="308"/>
      <c r="IHB59" s="308"/>
      <c r="IHC59" s="308"/>
      <c r="IHD59" s="308"/>
      <c r="IHE59" s="308"/>
      <c r="IHF59" s="308"/>
      <c r="IHG59" s="308"/>
      <c r="IHH59" s="308"/>
      <c r="IHI59" s="308"/>
      <c r="IHJ59" s="308"/>
      <c r="IHK59" s="308"/>
      <c r="IHL59" s="308"/>
      <c r="IHM59" s="308"/>
      <c r="IHN59" s="308"/>
      <c r="IHO59" s="308"/>
      <c r="IHP59" s="308"/>
      <c r="IHQ59" s="308"/>
      <c r="IHR59" s="308"/>
      <c r="IHS59" s="308"/>
      <c r="IHT59" s="308"/>
      <c r="IHU59" s="308"/>
      <c r="IHV59" s="308"/>
      <c r="IHW59" s="308"/>
      <c r="IHX59" s="308"/>
      <c r="IHY59" s="308"/>
      <c r="IHZ59" s="308"/>
      <c r="IIA59" s="308"/>
      <c r="IIB59" s="308"/>
      <c r="IIC59" s="308"/>
      <c r="IID59" s="308"/>
      <c r="IIE59" s="308"/>
      <c r="IIF59" s="308"/>
      <c r="IIG59" s="308"/>
      <c r="IIH59" s="308"/>
      <c r="III59" s="308"/>
      <c r="IIJ59" s="308"/>
      <c r="IIK59" s="308"/>
      <c r="IIL59" s="308"/>
      <c r="IIM59" s="308"/>
      <c r="IIN59" s="308"/>
      <c r="IIO59" s="308"/>
      <c r="IIP59" s="308"/>
      <c r="IIQ59" s="308"/>
      <c r="IIR59" s="308"/>
      <c r="IIS59" s="308"/>
      <c r="IIT59" s="308"/>
      <c r="IIU59" s="308"/>
      <c r="IIV59" s="308"/>
      <c r="IIW59" s="308"/>
      <c r="IIX59" s="308"/>
      <c r="IIY59" s="308"/>
      <c r="IIZ59" s="308"/>
      <c r="IJA59" s="308"/>
      <c r="IJB59" s="308"/>
      <c r="IJC59" s="308"/>
      <c r="IJD59" s="308"/>
      <c r="IJE59" s="308"/>
      <c r="IJF59" s="308"/>
      <c r="IJG59" s="308"/>
      <c r="IJH59" s="308"/>
      <c r="IJI59" s="308"/>
      <c r="IJJ59" s="308"/>
      <c r="IJK59" s="308"/>
      <c r="IJL59" s="308"/>
      <c r="IJM59" s="308"/>
      <c r="IJN59" s="308"/>
      <c r="IJO59" s="308"/>
      <c r="IJP59" s="308"/>
      <c r="IJQ59" s="308"/>
      <c r="IJR59" s="308"/>
      <c r="IJS59" s="308"/>
      <c r="IJT59" s="308"/>
      <c r="IJU59" s="308"/>
      <c r="IJV59" s="308"/>
      <c r="IJW59" s="308"/>
      <c r="IJX59" s="308"/>
      <c r="IJY59" s="308"/>
      <c r="IJZ59" s="308"/>
      <c r="IKA59" s="308"/>
      <c r="IKB59" s="308"/>
      <c r="IKC59" s="308"/>
      <c r="IKD59" s="308"/>
      <c r="IKE59" s="308"/>
      <c r="IKF59" s="308"/>
      <c r="IKG59" s="308"/>
      <c r="IKH59" s="308"/>
      <c r="IKI59" s="308"/>
      <c r="IKJ59" s="308"/>
      <c r="IKK59" s="308"/>
      <c r="IKL59" s="308"/>
      <c r="IKM59" s="308"/>
      <c r="IKN59" s="308"/>
      <c r="IKO59" s="308"/>
      <c r="IKP59" s="308"/>
      <c r="IKQ59" s="308"/>
      <c r="IKR59" s="308"/>
      <c r="IKS59" s="308"/>
      <c r="IKT59" s="308"/>
      <c r="IKU59" s="308"/>
      <c r="IKV59" s="308"/>
      <c r="IKW59" s="308"/>
      <c r="IKX59" s="308"/>
      <c r="IKY59" s="308"/>
      <c r="IKZ59" s="308"/>
      <c r="ILA59" s="308"/>
      <c r="ILB59" s="308"/>
      <c r="ILC59" s="308"/>
      <c r="ILD59" s="308"/>
      <c r="ILE59" s="308"/>
      <c r="ILF59" s="308"/>
      <c r="ILG59" s="308"/>
      <c r="ILH59" s="308"/>
      <c r="ILI59" s="308"/>
      <c r="ILJ59" s="308"/>
      <c r="ILK59" s="308"/>
      <c r="ILL59" s="308"/>
      <c r="ILM59" s="308"/>
      <c r="ILN59" s="308"/>
      <c r="ILO59" s="308"/>
      <c r="ILP59" s="308"/>
      <c r="ILQ59" s="308"/>
      <c r="ILR59" s="308"/>
      <c r="ILS59" s="308"/>
      <c r="ILT59" s="308"/>
      <c r="ILU59" s="308"/>
      <c r="ILV59" s="308"/>
      <c r="ILW59" s="308"/>
      <c r="ILX59" s="308"/>
      <c r="ILY59" s="308"/>
      <c r="ILZ59" s="308"/>
      <c r="IMA59" s="308"/>
      <c r="IMB59" s="308"/>
      <c r="IMC59" s="308"/>
      <c r="IMD59" s="308"/>
      <c r="IME59" s="308"/>
      <c r="IMF59" s="308"/>
      <c r="IMG59" s="308"/>
      <c r="IMH59" s="308"/>
      <c r="IMI59" s="308"/>
      <c r="IMJ59" s="308"/>
      <c r="IMK59" s="308"/>
      <c r="IML59" s="308"/>
      <c r="IMM59" s="308"/>
      <c r="IMN59" s="308"/>
      <c r="IMO59" s="308"/>
      <c r="IMP59" s="308"/>
      <c r="IMQ59" s="308"/>
      <c r="IMR59" s="308"/>
      <c r="IMS59" s="308"/>
      <c r="IMT59" s="308"/>
      <c r="IMU59" s="308"/>
      <c r="IMV59" s="308"/>
      <c r="IMW59" s="308"/>
      <c r="IMX59" s="308"/>
      <c r="IMY59" s="308"/>
      <c r="IMZ59" s="308"/>
      <c r="INA59" s="308"/>
      <c r="INB59" s="308"/>
      <c r="INC59" s="308"/>
      <c r="IND59" s="308"/>
      <c r="INE59" s="308"/>
      <c r="INF59" s="308"/>
      <c r="ING59" s="308"/>
      <c r="INH59" s="308"/>
      <c r="INI59" s="308"/>
      <c r="INJ59" s="308"/>
      <c r="INK59" s="308"/>
      <c r="INL59" s="308"/>
      <c r="INM59" s="308"/>
      <c r="INN59" s="308"/>
      <c r="INO59" s="308"/>
      <c r="INP59" s="308"/>
      <c r="INQ59" s="308"/>
      <c r="INR59" s="308"/>
      <c r="INS59" s="308"/>
      <c r="INT59" s="308"/>
      <c r="INU59" s="308"/>
      <c r="INV59" s="308"/>
      <c r="INW59" s="308"/>
      <c r="INX59" s="308"/>
      <c r="INY59" s="308"/>
      <c r="INZ59" s="308"/>
      <c r="IOA59" s="308"/>
      <c r="IOB59" s="308"/>
      <c r="IOC59" s="308"/>
      <c r="IOD59" s="308"/>
      <c r="IOE59" s="308"/>
      <c r="IOF59" s="308"/>
      <c r="IOG59" s="308"/>
      <c r="IOH59" s="308"/>
      <c r="IOI59" s="308"/>
      <c r="IOJ59" s="308"/>
      <c r="IOK59" s="308"/>
      <c r="IOL59" s="308"/>
      <c r="IOM59" s="308"/>
      <c r="ION59" s="308"/>
      <c r="IOO59" s="308"/>
      <c r="IOP59" s="308"/>
      <c r="IOQ59" s="308"/>
      <c r="IOR59" s="308"/>
      <c r="IOS59" s="308"/>
      <c r="IOT59" s="308"/>
      <c r="IOU59" s="308"/>
      <c r="IOV59" s="308"/>
      <c r="IOW59" s="308"/>
      <c r="IOX59" s="308"/>
      <c r="IOY59" s="308"/>
      <c r="IOZ59" s="308"/>
      <c r="IPA59" s="308"/>
      <c r="IPB59" s="308"/>
      <c r="IPC59" s="308"/>
      <c r="IPD59" s="308"/>
      <c r="IPE59" s="308"/>
      <c r="IPF59" s="308"/>
      <c r="IPG59" s="308"/>
      <c r="IPH59" s="308"/>
      <c r="IPI59" s="308"/>
      <c r="IPJ59" s="308"/>
      <c r="IPK59" s="308"/>
      <c r="IPL59" s="308"/>
      <c r="IPM59" s="308"/>
      <c r="IPN59" s="308"/>
      <c r="IPO59" s="308"/>
      <c r="IPP59" s="308"/>
      <c r="IPQ59" s="308"/>
      <c r="IPR59" s="308"/>
      <c r="IPS59" s="308"/>
      <c r="IPT59" s="308"/>
      <c r="IPU59" s="308"/>
      <c r="IPV59" s="308"/>
      <c r="IPW59" s="308"/>
      <c r="IPX59" s="308"/>
      <c r="IPY59" s="308"/>
      <c r="IPZ59" s="308"/>
      <c r="IQA59" s="308"/>
      <c r="IQB59" s="308"/>
      <c r="IQC59" s="308"/>
      <c r="IQD59" s="308"/>
      <c r="IQE59" s="308"/>
      <c r="IQF59" s="308"/>
      <c r="IQG59" s="308"/>
      <c r="IQH59" s="308"/>
      <c r="IQI59" s="308"/>
      <c r="IQJ59" s="308"/>
      <c r="IQK59" s="308"/>
      <c r="IQL59" s="308"/>
      <c r="IQM59" s="308"/>
      <c r="IQN59" s="308"/>
      <c r="IQO59" s="308"/>
      <c r="IQP59" s="308"/>
      <c r="IQQ59" s="308"/>
      <c r="IQR59" s="308"/>
      <c r="IQS59" s="308"/>
      <c r="IQT59" s="308"/>
      <c r="IQU59" s="308"/>
      <c r="IQV59" s="308"/>
      <c r="IQW59" s="308"/>
      <c r="IQX59" s="308"/>
      <c r="IQY59" s="308"/>
      <c r="IQZ59" s="308"/>
      <c r="IRA59" s="308"/>
      <c r="IRB59" s="308"/>
      <c r="IRC59" s="308"/>
      <c r="IRD59" s="308"/>
      <c r="IRE59" s="308"/>
      <c r="IRF59" s="308"/>
      <c r="IRG59" s="308"/>
      <c r="IRH59" s="308"/>
      <c r="IRI59" s="308"/>
      <c r="IRJ59" s="308"/>
      <c r="IRK59" s="308"/>
      <c r="IRL59" s="308"/>
      <c r="IRM59" s="308"/>
      <c r="IRN59" s="308"/>
      <c r="IRO59" s="308"/>
      <c r="IRP59" s="308"/>
      <c r="IRQ59" s="308"/>
      <c r="IRR59" s="308"/>
      <c r="IRS59" s="308"/>
      <c r="IRT59" s="308"/>
      <c r="IRU59" s="308"/>
      <c r="IRV59" s="308"/>
      <c r="IRW59" s="308"/>
      <c r="IRX59" s="308"/>
      <c r="IRY59" s="308"/>
      <c r="IRZ59" s="308"/>
      <c r="ISA59" s="308"/>
      <c r="ISB59" s="308"/>
      <c r="ISC59" s="308"/>
      <c r="ISD59" s="308"/>
      <c r="ISE59" s="308"/>
      <c r="ISF59" s="308"/>
      <c r="ISG59" s="308"/>
      <c r="ISH59" s="308"/>
      <c r="ISI59" s="308"/>
      <c r="ISJ59" s="308"/>
      <c r="ISK59" s="308"/>
      <c r="ISL59" s="308"/>
      <c r="ISM59" s="308"/>
      <c r="ISN59" s="308"/>
      <c r="ISO59" s="308"/>
      <c r="ISP59" s="308"/>
      <c r="ISQ59" s="308"/>
      <c r="ISR59" s="308"/>
      <c r="ISS59" s="308"/>
      <c r="IST59" s="308"/>
      <c r="ISU59" s="308"/>
      <c r="ISV59" s="308"/>
      <c r="ISW59" s="308"/>
      <c r="ISX59" s="308"/>
      <c r="ISY59" s="308"/>
      <c r="ISZ59" s="308"/>
      <c r="ITA59" s="308"/>
      <c r="ITB59" s="308"/>
      <c r="ITC59" s="308"/>
      <c r="ITD59" s="308"/>
      <c r="ITE59" s="308"/>
      <c r="ITF59" s="308"/>
      <c r="ITG59" s="308"/>
      <c r="ITH59" s="308"/>
      <c r="ITI59" s="308"/>
      <c r="ITJ59" s="308"/>
      <c r="ITK59" s="308"/>
      <c r="ITL59" s="308"/>
      <c r="ITM59" s="308"/>
      <c r="ITN59" s="308"/>
      <c r="ITO59" s="308"/>
      <c r="ITP59" s="308"/>
      <c r="ITQ59" s="308"/>
      <c r="ITR59" s="308"/>
      <c r="ITS59" s="308"/>
      <c r="ITT59" s="308"/>
      <c r="ITU59" s="308"/>
      <c r="ITV59" s="308"/>
      <c r="ITW59" s="308"/>
      <c r="ITX59" s="308"/>
      <c r="ITY59" s="308"/>
      <c r="ITZ59" s="308"/>
      <c r="IUA59" s="308"/>
      <c r="IUB59" s="308"/>
      <c r="IUC59" s="308"/>
      <c r="IUD59" s="308"/>
      <c r="IUE59" s="308"/>
      <c r="IUF59" s="308"/>
      <c r="IUG59" s="308"/>
      <c r="IUH59" s="308"/>
      <c r="IUI59" s="308"/>
      <c r="IUJ59" s="308"/>
      <c r="IUK59" s="308"/>
      <c r="IUL59" s="308"/>
      <c r="IUM59" s="308"/>
      <c r="IUN59" s="308"/>
      <c r="IUO59" s="308"/>
      <c r="IUP59" s="308"/>
      <c r="IUQ59" s="308"/>
      <c r="IUR59" s="308"/>
      <c r="IUS59" s="308"/>
      <c r="IUT59" s="308"/>
      <c r="IUU59" s="308"/>
      <c r="IUV59" s="308"/>
      <c r="IUW59" s="308"/>
      <c r="IUX59" s="308"/>
      <c r="IUY59" s="308"/>
      <c r="IUZ59" s="308"/>
      <c r="IVA59" s="308"/>
      <c r="IVB59" s="308"/>
      <c r="IVC59" s="308"/>
      <c r="IVD59" s="308"/>
      <c r="IVE59" s="308"/>
      <c r="IVF59" s="308"/>
      <c r="IVG59" s="308"/>
      <c r="IVH59" s="308"/>
      <c r="IVI59" s="308"/>
      <c r="IVJ59" s="308"/>
      <c r="IVK59" s="308"/>
      <c r="IVL59" s="308"/>
      <c r="IVM59" s="308"/>
      <c r="IVN59" s="308"/>
      <c r="IVO59" s="308"/>
      <c r="IVP59" s="308"/>
      <c r="IVQ59" s="308"/>
      <c r="IVR59" s="308"/>
      <c r="IVS59" s="308"/>
      <c r="IVT59" s="308"/>
      <c r="IVU59" s="308"/>
      <c r="IVV59" s="308"/>
      <c r="IVW59" s="308"/>
      <c r="IVX59" s="308"/>
      <c r="IVY59" s="308"/>
      <c r="IVZ59" s="308"/>
      <c r="IWA59" s="308"/>
      <c r="IWB59" s="308"/>
      <c r="IWC59" s="308"/>
      <c r="IWD59" s="308"/>
      <c r="IWE59" s="308"/>
      <c r="IWF59" s="308"/>
      <c r="IWG59" s="308"/>
      <c r="IWH59" s="308"/>
      <c r="IWI59" s="308"/>
      <c r="IWJ59" s="308"/>
      <c r="IWK59" s="308"/>
      <c r="IWL59" s="308"/>
      <c r="IWM59" s="308"/>
      <c r="IWN59" s="308"/>
      <c r="IWO59" s="308"/>
      <c r="IWP59" s="308"/>
      <c r="IWQ59" s="308"/>
      <c r="IWR59" s="308"/>
      <c r="IWS59" s="308"/>
      <c r="IWT59" s="308"/>
      <c r="IWU59" s="308"/>
      <c r="IWV59" s="308"/>
      <c r="IWW59" s="308"/>
      <c r="IWX59" s="308"/>
      <c r="IWY59" s="308"/>
      <c r="IWZ59" s="308"/>
      <c r="IXA59" s="308"/>
      <c r="IXB59" s="308"/>
      <c r="IXC59" s="308"/>
      <c r="IXD59" s="308"/>
      <c r="IXE59" s="308"/>
      <c r="IXF59" s="308"/>
      <c r="IXG59" s="308"/>
      <c r="IXH59" s="308"/>
      <c r="IXI59" s="308"/>
      <c r="IXJ59" s="308"/>
      <c r="IXK59" s="308"/>
      <c r="IXL59" s="308"/>
      <c r="IXM59" s="308"/>
      <c r="IXN59" s="308"/>
      <c r="IXO59" s="308"/>
      <c r="IXP59" s="308"/>
      <c r="IXQ59" s="308"/>
      <c r="IXR59" s="308"/>
      <c r="IXS59" s="308"/>
      <c r="IXT59" s="308"/>
      <c r="IXU59" s="308"/>
      <c r="IXV59" s="308"/>
      <c r="IXW59" s="308"/>
      <c r="IXX59" s="308"/>
      <c r="IXY59" s="308"/>
      <c r="IXZ59" s="308"/>
      <c r="IYA59" s="308"/>
      <c r="IYB59" s="308"/>
      <c r="IYC59" s="308"/>
      <c r="IYD59" s="308"/>
      <c r="IYE59" s="308"/>
      <c r="IYF59" s="308"/>
      <c r="IYG59" s="308"/>
      <c r="IYH59" s="308"/>
      <c r="IYI59" s="308"/>
      <c r="IYJ59" s="308"/>
      <c r="IYK59" s="308"/>
      <c r="IYL59" s="308"/>
      <c r="IYM59" s="308"/>
      <c r="IYN59" s="308"/>
      <c r="IYO59" s="308"/>
      <c r="IYP59" s="308"/>
      <c r="IYQ59" s="308"/>
      <c r="IYR59" s="308"/>
      <c r="IYS59" s="308"/>
      <c r="IYT59" s="308"/>
      <c r="IYU59" s="308"/>
      <c r="IYV59" s="308"/>
      <c r="IYW59" s="308"/>
      <c r="IYX59" s="308"/>
      <c r="IYY59" s="308"/>
      <c r="IYZ59" s="308"/>
      <c r="IZA59" s="308"/>
      <c r="IZB59" s="308"/>
      <c r="IZC59" s="308"/>
      <c r="IZD59" s="308"/>
      <c r="IZE59" s="308"/>
      <c r="IZF59" s="308"/>
      <c r="IZG59" s="308"/>
      <c r="IZH59" s="308"/>
      <c r="IZI59" s="308"/>
      <c r="IZJ59" s="308"/>
      <c r="IZK59" s="308"/>
      <c r="IZL59" s="308"/>
      <c r="IZM59" s="308"/>
      <c r="IZN59" s="308"/>
      <c r="IZO59" s="308"/>
      <c r="IZP59" s="308"/>
      <c r="IZQ59" s="308"/>
      <c r="IZR59" s="308"/>
      <c r="IZS59" s="308"/>
      <c r="IZT59" s="308"/>
      <c r="IZU59" s="308"/>
      <c r="IZV59" s="308"/>
      <c r="IZW59" s="308"/>
      <c r="IZX59" s="308"/>
      <c r="IZY59" s="308"/>
      <c r="IZZ59" s="308"/>
      <c r="JAA59" s="308"/>
      <c r="JAB59" s="308"/>
      <c r="JAC59" s="308"/>
      <c r="JAD59" s="308"/>
      <c r="JAE59" s="308"/>
      <c r="JAF59" s="308"/>
      <c r="JAG59" s="308"/>
      <c r="JAH59" s="308"/>
      <c r="JAI59" s="308"/>
      <c r="JAJ59" s="308"/>
      <c r="JAK59" s="308"/>
      <c r="JAL59" s="308"/>
      <c r="JAM59" s="308"/>
      <c r="JAN59" s="308"/>
      <c r="JAO59" s="308"/>
      <c r="JAP59" s="308"/>
      <c r="JAQ59" s="308"/>
      <c r="JAR59" s="308"/>
      <c r="JAS59" s="308"/>
      <c r="JAT59" s="308"/>
      <c r="JAU59" s="308"/>
      <c r="JAV59" s="308"/>
      <c r="JAW59" s="308"/>
      <c r="JAX59" s="308"/>
      <c r="JAY59" s="308"/>
      <c r="JAZ59" s="308"/>
      <c r="JBA59" s="308"/>
      <c r="JBB59" s="308"/>
      <c r="JBC59" s="308"/>
      <c r="JBD59" s="308"/>
      <c r="JBE59" s="308"/>
      <c r="JBF59" s="308"/>
      <c r="JBG59" s="308"/>
      <c r="JBH59" s="308"/>
      <c r="JBI59" s="308"/>
      <c r="JBJ59" s="308"/>
      <c r="JBK59" s="308"/>
      <c r="JBL59" s="308"/>
      <c r="JBM59" s="308"/>
      <c r="JBN59" s="308"/>
      <c r="JBO59" s="308"/>
      <c r="JBP59" s="308"/>
      <c r="JBQ59" s="308"/>
      <c r="JBR59" s="308"/>
      <c r="JBS59" s="308"/>
      <c r="JBT59" s="308"/>
      <c r="JBU59" s="308"/>
      <c r="JBV59" s="308"/>
      <c r="JBW59" s="308"/>
      <c r="JBX59" s="308"/>
      <c r="JBY59" s="308"/>
      <c r="JBZ59" s="308"/>
      <c r="JCA59" s="308"/>
      <c r="JCB59" s="308"/>
      <c r="JCC59" s="308"/>
      <c r="JCD59" s="308"/>
      <c r="JCE59" s="308"/>
      <c r="JCF59" s="308"/>
      <c r="JCG59" s="308"/>
      <c r="JCH59" s="308"/>
      <c r="JCI59" s="308"/>
      <c r="JCJ59" s="308"/>
      <c r="JCK59" s="308"/>
      <c r="JCL59" s="308"/>
      <c r="JCM59" s="308"/>
      <c r="JCN59" s="308"/>
      <c r="JCO59" s="308"/>
      <c r="JCP59" s="308"/>
      <c r="JCQ59" s="308"/>
      <c r="JCR59" s="308"/>
      <c r="JCS59" s="308"/>
      <c r="JCT59" s="308"/>
      <c r="JCU59" s="308"/>
      <c r="JCV59" s="308"/>
      <c r="JCW59" s="308"/>
      <c r="JCX59" s="308"/>
      <c r="JCY59" s="308"/>
      <c r="JCZ59" s="308"/>
      <c r="JDA59" s="308"/>
      <c r="JDB59" s="308"/>
      <c r="JDC59" s="308"/>
      <c r="JDD59" s="308"/>
      <c r="JDE59" s="308"/>
      <c r="JDF59" s="308"/>
      <c r="JDG59" s="308"/>
      <c r="JDH59" s="308"/>
      <c r="JDI59" s="308"/>
      <c r="JDJ59" s="308"/>
      <c r="JDK59" s="308"/>
      <c r="JDL59" s="308"/>
      <c r="JDM59" s="308"/>
      <c r="JDN59" s="308"/>
      <c r="JDO59" s="308"/>
      <c r="JDP59" s="308"/>
      <c r="JDQ59" s="308"/>
      <c r="JDR59" s="308"/>
      <c r="JDS59" s="308"/>
      <c r="JDT59" s="308"/>
      <c r="JDU59" s="308"/>
      <c r="JDV59" s="308"/>
      <c r="JDW59" s="308"/>
      <c r="JDX59" s="308"/>
      <c r="JDY59" s="308"/>
      <c r="JDZ59" s="308"/>
      <c r="JEA59" s="308"/>
      <c r="JEB59" s="308"/>
      <c r="JEC59" s="308"/>
      <c r="JED59" s="308"/>
      <c r="JEE59" s="308"/>
      <c r="JEF59" s="308"/>
      <c r="JEG59" s="308"/>
      <c r="JEH59" s="308"/>
      <c r="JEI59" s="308"/>
      <c r="JEJ59" s="308"/>
      <c r="JEK59" s="308"/>
      <c r="JEL59" s="308"/>
      <c r="JEM59" s="308"/>
      <c r="JEN59" s="308"/>
      <c r="JEO59" s="308"/>
      <c r="JEP59" s="308"/>
      <c r="JEQ59" s="308"/>
      <c r="JER59" s="308"/>
      <c r="JES59" s="308"/>
      <c r="JET59" s="308"/>
      <c r="JEU59" s="308"/>
      <c r="JEV59" s="308"/>
      <c r="JEW59" s="308"/>
      <c r="JEX59" s="308"/>
      <c r="JEY59" s="308"/>
      <c r="JEZ59" s="308"/>
      <c r="JFA59" s="308"/>
      <c r="JFB59" s="308"/>
      <c r="JFC59" s="308"/>
      <c r="JFD59" s="308"/>
      <c r="JFE59" s="308"/>
      <c r="JFF59" s="308"/>
      <c r="JFG59" s="308"/>
      <c r="JFH59" s="308"/>
      <c r="JFI59" s="308"/>
      <c r="JFJ59" s="308"/>
      <c r="JFK59" s="308"/>
      <c r="JFL59" s="308"/>
      <c r="JFM59" s="308"/>
      <c r="JFN59" s="308"/>
      <c r="JFO59" s="308"/>
      <c r="JFP59" s="308"/>
      <c r="JFQ59" s="308"/>
      <c r="JFR59" s="308"/>
      <c r="JFS59" s="308"/>
      <c r="JFT59" s="308"/>
      <c r="JFU59" s="308"/>
      <c r="JFV59" s="308"/>
      <c r="JFW59" s="308"/>
      <c r="JFX59" s="308"/>
      <c r="JFY59" s="308"/>
      <c r="JFZ59" s="308"/>
      <c r="JGA59" s="308"/>
      <c r="JGB59" s="308"/>
      <c r="JGC59" s="308"/>
      <c r="JGD59" s="308"/>
      <c r="JGE59" s="308"/>
      <c r="JGF59" s="308"/>
      <c r="JGG59" s="308"/>
      <c r="JGH59" s="308"/>
      <c r="JGI59" s="308"/>
      <c r="JGJ59" s="308"/>
      <c r="JGK59" s="308"/>
      <c r="JGL59" s="308"/>
      <c r="JGM59" s="308"/>
      <c r="JGN59" s="308"/>
      <c r="JGO59" s="308"/>
      <c r="JGP59" s="308"/>
      <c r="JGQ59" s="308"/>
      <c r="JGR59" s="308"/>
      <c r="JGS59" s="308"/>
      <c r="JGT59" s="308"/>
      <c r="JGU59" s="308"/>
      <c r="JGV59" s="308"/>
      <c r="JGW59" s="308"/>
      <c r="JGX59" s="308"/>
      <c r="JGY59" s="308"/>
      <c r="JGZ59" s="308"/>
      <c r="JHA59" s="308"/>
      <c r="JHB59" s="308"/>
      <c r="JHC59" s="308"/>
      <c r="JHD59" s="308"/>
      <c r="JHE59" s="308"/>
      <c r="JHF59" s="308"/>
      <c r="JHG59" s="308"/>
      <c r="JHH59" s="308"/>
      <c r="JHI59" s="308"/>
      <c r="JHJ59" s="308"/>
      <c r="JHK59" s="308"/>
      <c r="JHL59" s="308"/>
      <c r="JHM59" s="308"/>
      <c r="JHN59" s="308"/>
      <c r="JHO59" s="308"/>
      <c r="JHP59" s="308"/>
      <c r="JHQ59" s="308"/>
      <c r="JHR59" s="308"/>
      <c r="JHS59" s="308"/>
      <c r="JHT59" s="308"/>
      <c r="JHU59" s="308"/>
      <c r="JHV59" s="308"/>
      <c r="JHW59" s="308"/>
      <c r="JHX59" s="308"/>
      <c r="JHY59" s="308"/>
      <c r="JHZ59" s="308"/>
      <c r="JIA59" s="308"/>
      <c r="JIB59" s="308"/>
      <c r="JIC59" s="308"/>
      <c r="JID59" s="308"/>
      <c r="JIE59" s="308"/>
      <c r="JIF59" s="308"/>
      <c r="JIG59" s="308"/>
      <c r="JIH59" s="308"/>
      <c r="JII59" s="308"/>
      <c r="JIJ59" s="308"/>
      <c r="JIK59" s="308"/>
      <c r="JIL59" s="308"/>
      <c r="JIM59" s="308"/>
      <c r="JIN59" s="308"/>
      <c r="JIO59" s="308"/>
      <c r="JIP59" s="308"/>
      <c r="JIQ59" s="308"/>
      <c r="JIR59" s="308"/>
      <c r="JIS59" s="308"/>
      <c r="JIT59" s="308"/>
      <c r="JIU59" s="308"/>
      <c r="JIV59" s="308"/>
      <c r="JIW59" s="308"/>
      <c r="JIX59" s="308"/>
      <c r="JIY59" s="308"/>
      <c r="JIZ59" s="308"/>
      <c r="JJA59" s="308"/>
      <c r="JJB59" s="308"/>
      <c r="JJC59" s="308"/>
      <c r="JJD59" s="308"/>
      <c r="JJE59" s="308"/>
      <c r="JJF59" s="308"/>
      <c r="JJG59" s="308"/>
      <c r="JJH59" s="308"/>
      <c r="JJI59" s="308"/>
      <c r="JJJ59" s="308"/>
      <c r="JJK59" s="308"/>
      <c r="JJL59" s="308"/>
      <c r="JJM59" s="308"/>
      <c r="JJN59" s="308"/>
      <c r="JJO59" s="308"/>
      <c r="JJP59" s="308"/>
      <c r="JJQ59" s="308"/>
      <c r="JJR59" s="308"/>
      <c r="JJS59" s="308"/>
      <c r="JJT59" s="308"/>
      <c r="JJU59" s="308"/>
      <c r="JJV59" s="308"/>
      <c r="JJW59" s="308"/>
      <c r="JJX59" s="308"/>
      <c r="JJY59" s="308"/>
      <c r="JJZ59" s="308"/>
      <c r="JKA59" s="308"/>
      <c r="JKB59" s="308"/>
      <c r="JKC59" s="308"/>
      <c r="JKD59" s="308"/>
      <c r="JKE59" s="308"/>
      <c r="JKF59" s="308"/>
      <c r="JKG59" s="308"/>
      <c r="JKH59" s="308"/>
      <c r="JKI59" s="308"/>
      <c r="JKJ59" s="308"/>
      <c r="JKK59" s="308"/>
      <c r="JKL59" s="308"/>
      <c r="JKM59" s="308"/>
      <c r="JKN59" s="308"/>
      <c r="JKO59" s="308"/>
      <c r="JKP59" s="308"/>
      <c r="JKQ59" s="308"/>
      <c r="JKR59" s="308"/>
      <c r="JKS59" s="308"/>
      <c r="JKT59" s="308"/>
      <c r="JKU59" s="308"/>
      <c r="JKV59" s="308"/>
      <c r="JKW59" s="308"/>
      <c r="JKX59" s="308"/>
      <c r="JKY59" s="308"/>
      <c r="JKZ59" s="308"/>
      <c r="JLA59" s="308"/>
      <c r="JLB59" s="308"/>
      <c r="JLC59" s="308"/>
      <c r="JLD59" s="308"/>
      <c r="JLE59" s="308"/>
      <c r="JLF59" s="308"/>
      <c r="JLG59" s="308"/>
      <c r="JLH59" s="308"/>
      <c r="JLI59" s="308"/>
      <c r="JLJ59" s="308"/>
      <c r="JLK59" s="308"/>
      <c r="JLL59" s="308"/>
      <c r="JLM59" s="308"/>
      <c r="JLN59" s="308"/>
      <c r="JLO59" s="308"/>
      <c r="JLP59" s="308"/>
      <c r="JLQ59" s="308"/>
      <c r="JLR59" s="308"/>
      <c r="JLS59" s="308"/>
      <c r="JLT59" s="308"/>
      <c r="JLU59" s="308"/>
      <c r="JLV59" s="308"/>
      <c r="JLW59" s="308"/>
      <c r="JLX59" s="308"/>
      <c r="JLY59" s="308"/>
      <c r="JLZ59" s="308"/>
      <c r="JMA59" s="308"/>
      <c r="JMB59" s="308"/>
      <c r="JMC59" s="308"/>
      <c r="JMD59" s="308"/>
      <c r="JME59" s="308"/>
      <c r="JMF59" s="308"/>
      <c r="JMG59" s="308"/>
      <c r="JMH59" s="308"/>
      <c r="JMI59" s="308"/>
      <c r="JMJ59" s="308"/>
      <c r="JMK59" s="308"/>
      <c r="JML59" s="308"/>
      <c r="JMM59" s="308"/>
      <c r="JMN59" s="308"/>
      <c r="JMO59" s="308"/>
      <c r="JMP59" s="308"/>
      <c r="JMQ59" s="308"/>
      <c r="JMR59" s="308"/>
      <c r="JMS59" s="308"/>
      <c r="JMT59" s="308"/>
      <c r="JMU59" s="308"/>
      <c r="JMV59" s="308"/>
      <c r="JMW59" s="308"/>
      <c r="JMX59" s="308"/>
      <c r="JMY59" s="308"/>
      <c r="JMZ59" s="308"/>
      <c r="JNA59" s="308"/>
      <c r="JNB59" s="308"/>
      <c r="JNC59" s="308"/>
      <c r="JND59" s="308"/>
      <c r="JNE59" s="308"/>
      <c r="JNF59" s="308"/>
      <c r="JNG59" s="308"/>
      <c r="JNH59" s="308"/>
      <c r="JNI59" s="308"/>
      <c r="JNJ59" s="308"/>
      <c r="JNK59" s="308"/>
      <c r="JNL59" s="308"/>
      <c r="JNM59" s="308"/>
      <c r="JNN59" s="308"/>
      <c r="JNO59" s="308"/>
      <c r="JNP59" s="308"/>
      <c r="JNQ59" s="308"/>
      <c r="JNR59" s="308"/>
      <c r="JNS59" s="308"/>
      <c r="JNT59" s="308"/>
      <c r="JNU59" s="308"/>
      <c r="JNV59" s="308"/>
      <c r="JNW59" s="308"/>
      <c r="JNX59" s="308"/>
      <c r="JNY59" s="308"/>
      <c r="JNZ59" s="308"/>
      <c r="JOA59" s="308"/>
      <c r="JOB59" s="308"/>
      <c r="JOC59" s="308"/>
      <c r="JOD59" s="308"/>
      <c r="JOE59" s="308"/>
      <c r="JOF59" s="308"/>
      <c r="JOG59" s="308"/>
      <c r="JOH59" s="308"/>
      <c r="JOI59" s="308"/>
      <c r="JOJ59" s="308"/>
      <c r="JOK59" s="308"/>
      <c r="JOL59" s="308"/>
      <c r="JOM59" s="308"/>
      <c r="JON59" s="308"/>
      <c r="JOO59" s="308"/>
      <c r="JOP59" s="308"/>
      <c r="JOQ59" s="308"/>
      <c r="JOR59" s="308"/>
      <c r="JOS59" s="308"/>
      <c r="JOT59" s="308"/>
      <c r="JOU59" s="308"/>
      <c r="JOV59" s="308"/>
      <c r="JOW59" s="308"/>
      <c r="JOX59" s="308"/>
      <c r="JOY59" s="308"/>
      <c r="JOZ59" s="308"/>
      <c r="JPA59" s="308"/>
      <c r="JPB59" s="308"/>
      <c r="JPC59" s="308"/>
      <c r="JPD59" s="308"/>
      <c r="JPE59" s="308"/>
      <c r="JPF59" s="308"/>
      <c r="JPG59" s="308"/>
      <c r="JPH59" s="308"/>
      <c r="JPI59" s="308"/>
      <c r="JPJ59" s="308"/>
      <c r="JPK59" s="308"/>
      <c r="JPL59" s="308"/>
      <c r="JPM59" s="308"/>
      <c r="JPN59" s="308"/>
      <c r="JPO59" s="308"/>
      <c r="JPP59" s="308"/>
      <c r="JPQ59" s="308"/>
      <c r="JPR59" s="308"/>
      <c r="JPS59" s="308"/>
      <c r="JPT59" s="308"/>
      <c r="JPU59" s="308"/>
      <c r="JPV59" s="308"/>
      <c r="JPW59" s="308"/>
      <c r="JPX59" s="308"/>
      <c r="JPY59" s="308"/>
      <c r="JPZ59" s="308"/>
      <c r="JQA59" s="308"/>
      <c r="JQB59" s="308"/>
      <c r="JQC59" s="308"/>
      <c r="JQD59" s="308"/>
      <c r="JQE59" s="308"/>
      <c r="JQF59" s="308"/>
      <c r="JQG59" s="308"/>
      <c r="JQH59" s="308"/>
      <c r="JQI59" s="308"/>
      <c r="JQJ59" s="308"/>
      <c r="JQK59" s="308"/>
      <c r="JQL59" s="308"/>
      <c r="JQM59" s="308"/>
      <c r="JQN59" s="308"/>
      <c r="JQO59" s="308"/>
      <c r="JQP59" s="308"/>
      <c r="JQQ59" s="308"/>
      <c r="JQR59" s="308"/>
      <c r="JQS59" s="308"/>
      <c r="JQT59" s="308"/>
      <c r="JQU59" s="308"/>
      <c r="JQV59" s="308"/>
      <c r="JQW59" s="308"/>
      <c r="JQX59" s="308"/>
      <c r="JQY59" s="308"/>
      <c r="JQZ59" s="308"/>
      <c r="JRA59" s="308"/>
      <c r="JRB59" s="308"/>
      <c r="JRC59" s="308"/>
      <c r="JRD59" s="308"/>
      <c r="JRE59" s="308"/>
      <c r="JRF59" s="308"/>
      <c r="JRG59" s="308"/>
      <c r="JRH59" s="308"/>
      <c r="JRI59" s="308"/>
      <c r="JRJ59" s="308"/>
      <c r="JRK59" s="308"/>
      <c r="JRL59" s="308"/>
      <c r="JRM59" s="308"/>
      <c r="JRN59" s="308"/>
      <c r="JRO59" s="308"/>
      <c r="JRP59" s="308"/>
      <c r="JRQ59" s="308"/>
      <c r="JRR59" s="308"/>
      <c r="JRS59" s="308"/>
      <c r="JRT59" s="308"/>
      <c r="JRU59" s="308"/>
      <c r="JRV59" s="308"/>
      <c r="JRW59" s="308"/>
      <c r="JRX59" s="308"/>
      <c r="JRY59" s="308"/>
      <c r="JRZ59" s="308"/>
      <c r="JSA59" s="308"/>
      <c r="JSB59" s="308"/>
      <c r="JSC59" s="308"/>
      <c r="JSD59" s="308"/>
      <c r="JSE59" s="308"/>
      <c r="JSF59" s="308"/>
      <c r="JSG59" s="308"/>
      <c r="JSH59" s="308"/>
      <c r="JSI59" s="308"/>
      <c r="JSJ59" s="308"/>
      <c r="JSK59" s="308"/>
      <c r="JSL59" s="308"/>
      <c r="JSM59" s="308"/>
      <c r="JSN59" s="308"/>
      <c r="JSO59" s="308"/>
      <c r="JSP59" s="308"/>
      <c r="JSQ59" s="308"/>
      <c r="JSR59" s="308"/>
      <c r="JSS59" s="308"/>
      <c r="JST59" s="308"/>
      <c r="JSU59" s="308"/>
      <c r="JSV59" s="308"/>
      <c r="JSW59" s="308"/>
      <c r="JSX59" s="308"/>
      <c r="JSY59" s="308"/>
      <c r="JSZ59" s="308"/>
      <c r="JTA59" s="308"/>
      <c r="JTB59" s="308"/>
      <c r="JTC59" s="308"/>
      <c r="JTD59" s="308"/>
      <c r="JTE59" s="308"/>
      <c r="JTF59" s="308"/>
      <c r="JTG59" s="308"/>
      <c r="JTH59" s="308"/>
      <c r="JTI59" s="308"/>
      <c r="JTJ59" s="308"/>
      <c r="JTK59" s="308"/>
      <c r="JTL59" s="308"/>
      <c r="JTM59" s="308"/>
      <c r="JTN59" s="308"/>
      <c r="JTO59" s="308"/>
      <c r="JTP59" s="308"/>
      <c r="JTQ59" s="308"/>
      <c r="JTR59" s="308"/>
      <c r="JTS59" s="308"/>
      <c r="JTT59" s="308"/>
      <c r="JTU59" s="308"/>
      <c r="JTV59" s="308"/>
      <c r="JTW59" s="308"/>
      <c r="JTX59" s="308"/>
      <c r="JTY59" s="308"/>
      <c r="JTZ59" s="308"/>
      <c r="JUA59" s="308"/>
      <c r="JUB59" s="308"/>
      <c r="JUC59" s="308"/>
      <c r="JUD59" s="308"/>
      <c r="JUE59" s="308"/>
      <c r="JUF59" s="308"/>
      <c r="JUG59" s="308"/>
      <c r="JUH59" s="308"/>
      <c r="JUI59" s="308"/>
      <c r="JUJ59" s="308"/>
      <c r="JUK59" s="308"/>
      <c r="JUL59" s="308"/>
      <c r="JUM59" s="308"/>
      <c r="JUN59" s="308"/>
      <c r="JUO59" s="308"/>
      <c r="JUP59" s="308"/>
      <c r="JUQ59" s="308"/>
      <c r="JUR59" s="308"/>
      <c r="JUS59" s="308"/>
      <c r="JUT59" s="308"/>
      <c r="JUU59" s="308"/>
      <c r="JUV59" s="308"/>
      <c r="JUW59" s="308"/>
      <c r="JUX59" s="308"/>
      <c r="JUY59" s="308"/>
      <c r="JUZ59" s="308"/>
      <c r="JVA59" s="308"/>
      <c r="JVB59" s="308"/>
      <c r="JVC59" s="308"/>
      <c r="JVD59" s="308"/>
      <c r="JVE59" s="308"/>
      <c r="JVF59" s="308"/>
      <c r="JVG59" s="308"/>
      <c r="JVH59" s="308"/>
      <c r="JVI59" s="308"/>
      <c r="JVJ59" s="308"/>
      <c r="JVK59" s="308"/>
      <c r="JVL59" s="308"/>
      <c r="JVM59" s="308"/>
      <c r="JVN59" s="308"/>
      <c r="JVO59" s="308"/>
      <c r="JVP59" s="308"/>
      <c r="JVQ59" s="308"/>
      <c r="JVR59" s="308"/>
      <c r="JVS59" s="308"/>
      <c r="JVT59" s="308"/>
      <c r="JVU59" s="308"/>
      <c r="JVV59" s="308"/>
      <c r="JVW59" s="308"/>
      <c r="JVX59" s="308"/>
      <c r="JVY59" s="308"/>
      <c r="JVZ59" s="308"/>
      <c r="JWA59" s="308"/>
      <c r="JWB59" s="308"/>
      <c r="JWC59" s="308"/>
      <c r="JWD59" s="308"/>
      <c r="JWE59" s="308"/>
      <c r="JWF59" s="308"/>
      <c r="JWG59" s="308"/>
      <c r="JWH59" s="308"/>
      <c r="JWI59" s="308"/>
      <c r="JWJ59" s="308"/>
      <c r="JWK59" s="308"/>
      <c r="JWL59" s="308"/>
      <c r="JWM59" s="308"/>
      <c r="JWN59" s="308"/>
      <c r="JWO59" s="308"/>
      <c r="JWP59" s="308"/>
      <c r="JWQ59" s="308"/>
      <c r="JWR59" s="308"/>
      <c r="JWS59" s="308"/>
      <c r="JWT59" s="308"/>
      <c r="JWU59" s="308"/>
      <c r="JWV59" s="308"/>
      <c r="JWW59" s="308"/>
      <c r="JWX59" s="308"/>
      <c r="JWY59" s="308"/>
      <c r="JWZ59" s="308"/>
      <c r="JXA59" s="308"/>
      <c r="JXB59" s="308"/>
      <c r="JXC59" s="308"/>
      <c r="JXD59" s="308"/>
      <c r="JXE59" s="308"/>
      <c r="JXF59" s="308"/>
      <c r="JXG59" s="308"/>
      <c r="JXH59" s="308"/>
      <c r="JXI59" s="308"/>
      <c r="JXJ59" s="308"/>
      <c r="JXK59" s="308"/>
      <c r="JXL59" s="308"/>
      <c r="JXM59" s="308"/>
      <c r="JXN59" s="308"/>
      <c r="JXO59" s="308"/>
      <c r="JXP59" s="308"/>
      <c r="JXQ59" s="308"/>
      <c r="JXR59" s="308"/>
      <c r="JXS59" s="308"/>
      <c r="JXT59" s="308"/>
      <c r="JXU59" s="308"/>
      <c r="JXV59" s="308"/>
      <c r="JXW59" s="308"/>
      <c r="JXX59" s="308"/>
      <c r="JXY59" s="308"/>
      <c r="JXZ59" s="308"/>
      <c r="JYA59" s="308"/>
      <c r="JYB59" s="308"/>
      <c r="JYC59" s="308"/>
      <c r="JYD59" s="308"/>
      <c r="JYE59" s="308"/>
      <c r="JYF59" s="308"/>
      <c r="JYG59" s="308"/>
      <c r="JYH59" s="308"/>
      <c r="JYI59" s="308"/>
      <c r="JYJ59" s="308"/>
      <c r="JYK59" s="308"/>
      <c r="JYL59" s="308"/>
      <c r="JYM59" s="308"/>
      <c r="JYN59" s="308"/>
      <c r="JYO59" s="308"/>
      <c r="JYP59" s="308"/>
      <c r="JYQ59" s="308"/>
      <c r="JYR59" s="308"/>
      <c r="JYS59" s="308"/>
      <c r="JYT59" s="308"/>
      <c r="JYU59" s="308"/>
      <c r="JYV59" s="308"/>
      <c r="JYW59" s="308"/>
      <c r="JYX59" s="308"/>
      <c r="JYY59" s="308"/>
      <c r="JYZ59" s="308"/>
      <c r="JZA59" s="308"/>
      <c r="JZB59" s="308"/>
      <c r="JZC59" s="308"/>
      <c r="JZD59" s="308"/>
      <c r="JZE59" s="308"/>
      <c r="JZF59" s="308"/>
      <c r="JZG59" s="308"/>
      <c r="JZH59" s="308"/>
      <c r="JZI59" s="308"/>
      <c r="JZJ59" s="308"/>
      <c r="JZK59" s="308"/>
      <c r="JZL59" s="308"/>
      <c r="JZM59" s="308"/>
      <c r="JZN59" s="308"/>
      <c r="JZO59" s="308"/>
      <c r="JZP59" s="308"/>
      <c r="JZQ59" s="308"/>
      <c r="JZR59" s="308"/>
      <c r="JZS59" s="308"/>
      <c r="JZT59" s="308"/>
      <c r="JZU59" s="308"/>
      <c r="JZV59" s="308"/>
      <c r="JZW59" s="308"/>
      <c r="JZX59" s="308"/>
      <c r="JZY59" s="308"/>
      <c r="JZZ59" s="308"/>
      <c r="KAA59" s="308"/>
      <c r="KAB59" s="308"/>
      <c r="KAC59" s="308"/>
      <c r="KAD59" s="308"/>
      <c r="KAE59" s="308"/>
      <c r="KAF59" s="308"/>
      <c r="KAG59" s="308"/>
      <c r="KAH59" s="308"/>
      <c r="KAI59" s="308"/>
      <c r="KAJ59" s="308"/>
      <c r="KAK59" s="308"/>
      <c r="KAL59" s="308"/>
      <c r="KAM59" s="308"/>
      <c r="KAN59" s="308"/>
      <c r="KAO59" s="308"/>
      <c r="KAP59" s="308"/>
      <c r="KAQ59" s="308"/>
      <c r="KAR59" s="308"/>
      <c r="KAS59" s="308"/>
      <c r="KAT59" s="308"/>
      <c r="KAU59" s="308"/>
      <c r="KAV59" s="308"/>
      <c r="KAW59" s="308"/>
      <c r="KAX59" s="308"/>
      <c r="KAY59" s="308"/>
      <c r="KAZ59" s="308"/>
      <c r="KBA59" s="308"/>
      <c r="KBB59" s="308"/>
      <c r="KBC59" s="308"/>
      <c r="KBD59" s="308"/>
      <c r="KBE59" s="308"/>
      <c r="KBF59" s="308"/>
      <c r="KBG59" s="308"/>
      <c r="KBH59" s="308"/>
      <c r="KBI59" s="308"/>
      <c r="KBJ59" s="308"/>
      <c r="KBK59" s="308"/>
      <c r="KBL59" s="308"/>
      <c r="KBM59" s="308"/>
      <c r="KBN59" s="308"/>
      <c r="KBO59" s="308"/>
      <c r="KBP59" s="308"/>
      <c r="KBQ59" s="308"/>
      <c r="KBR59" s="308"/>
      <c r="KBS59" s="308"/>
      <c r="KBT59" s="308"/>
      <c r="KBU59" s="308"/>
      <c r="KBV59" s="308"/>
      <c r="KBW59" s="308"/>
      <c r="KBX59" s="308"/>
      <c r="KBY59" s="308"/>
      <c r="KBZ59" s="308"/>
      <c r="KCA59" s="308"/>
      <c r="KCB59" s="308"/>
      <c r="KCC59" s="308"/>
      <c r="KCD59" s="308"/>
      <c r="KCE59" s="308"/>
      <c r="KCF59" s="308"/>
      <c r="KCG59" s="308"/>
      <c r="KCH59" s="308"/>
      <c r="KCI59" s="308"/>
      <c r="KCJ59" s="308"/>
      <c r="KCK59" s="308"/>
      <c r="KCL59" s="308"/>
      <c r="KCM59" s="308"/>
      <c r="KCN59" s="308"/>
      <c r="KCO59" s="308"/>
      <c r="KCP59" s="308"/>
      <c r="KCQ59" s="308"/>
      <c r="KCR59" s="308"/>
      <c r="KCS59" s="308"/>
      <c r="KCT59" s="308"/>
      <c r="KCU59" s="308"/>
      <c r="KCV59" s="308"/>
      <c r="KCW59" s="308"/>
      <c r="KCX59" s="308"/>
      <c r="KCY59" s="308"/>
      <c r="KCZ59" s="308"/>
      <c r="KDA59" s="308"/>
      <c r="KDB59" s="308"/>
      <c r="KDC59" s="308"/>
      <c r="KDD59" s="308"/>
      <c r="KDE59" s="308"/>
      <c r="KDF59" s="308"/>
      <c r="KDG59" s="308"/>
      <c r="KDH59" s="308"/>
      <c r="KDI59" s="308"/>
      <c r="KDJ59" s="308"/>
      <c r="KDK59" s="308"/>
      <c r="KDL59" s="308"/>
      <c r="KDM59" s="308"/>
      <c r="KDN59" s="308"/>
      <c r="KDO59" s="308"/>
      <c r="KDP59" s="308"/>
      <c r="KDQ59" s="308"/>
      <c r="KDR59" s="308"/>
      <c r="KDS59" s="308"/>
      <c r="KDT59" s="308"/>
      <c r="KDU59" s="308"/>
      <c r="KDV59" s="308"/>
      <c r="KDW59" s="308"/>
      <c r="KDX59" s="308"/>
      <c r="KDY59" s="308"/>
      <c r="KDZ59" s="308"/>
      <c r="KEA59" s="308"/>
      <c r="KEB59" s="308"/>
      <c r="KEC59" s="308"/>
      <c r="KED59" s="308"/>
      <c r="KEE59" s="308"/>
      <c r="KEF59" s="308"/>
      <c r="KEG59" s="308"/>
      <c r="KEH59" s="308"/>
      <c r="KEI59" s="308"/>
      <c r="KEJ59" s="308"/>
      <c r="KEK59" s="308"/>
      <c r="KEL59" s="308"/>
      <c r="KEM59" s="308"/>
      <c r="KEN59" s="308"/>
      <c r="KEO59" s="308"/>
      <c r="KEP59" s="308"/>
      <c r="KEQ59" s="308"/>
      <c r="KER59" s="308"/>
      <c r="KES59" s="308"/>
      <c r="KET59" s="308"/>
      <c r="KEU59" s="308"/>
      <c r="KEV59" s="308"/>
      <c r="KEW59" s="308"/>
      <c r="KEX59" s="308"/>
      <c r="KEY59" s="308"/>
      <c r="KEZ59" s="308"/>
      <c r="KFA59" s="308"/>
      <c r="KFB59" s="308"/>
      <c r="KFC59" s="308"/>
      <c r="KFD59" s="308"/>
      <c r="KFE59" s="308"/>
      <c r="KFF59" s="308"/>
      <c r="KFG59" s="308"/>
      <c r="KFH59" s="308"/>
      <c r="KFI59" s="308"/>
      <c r="KFJ59" s="308"/>
      <c r="KFK59" s="308"/>
      <c r="KFL59" s="308"/>
      <c r="KFM59" s="308"/>
      <c r="KFN59" s="308"/>
      <c r="KFO59" s="308"/>
      <c r="KFP59" s="308"/>
      <c r="KFQ59" s="308"/>
      <c r="KFR59" s="308"/>
      <c r="KFS59" s="308"/>
      <c r="KFT59" s="308"/>
      <c r="KFU59" s="308"/>
      <c r="KFV59" s="308"/>
      <c r="KFW59" s="308"/>
      <c r="KFX59" s="308"/>
      <c r="KFY59" s="308"/>
      <c r="KFZ59" s="308"/>
      <c r="KGA59" s="308"/>
      <c r="KGB59" s="308"/>
      <c r="KGC59" s="308"/>
      <c r="KGD59" s="308"/>
      <c r="KGE59" s="308"/>
      <c r="KGF59" s="308"/>
      <c r="KGG59" s="308"/>
      <c r="KGH59" s="308"/>
      <c r="KGI59" s="308"/>
      <c r="KGJ59" s="308"/>
      <c r="KGK59" s="308"/>
      <c r="KGL59" s="308"/>
      <c r="KGM59" s="308"/>
      <c r="KGN59" s="308"/>
      <c r="KGO59" s="308"/>
      <c r="KGP59" s="308"/>
      <c r="KGQ59" s="308"/>
      <c r="KGR59" s="308"/>
      <c r="KGS59" s="308"/>
      <c r="KGT59" s="308"/>
      <c r="KGU59" s="308"/>
      <c r="KGV59" s="308"/>
      <c r="KGW59" s="308"/>
      <c r="KGX59" s="308"/>
      <c r="KGY59" s="308"/>
      <c r="KGZ59" s="308"/>
      <c r="KHA59" s="308"/>
      <c r="KHB59" s="308"/>
      <c r="KHC59" s="308"/>
      <c r="KHD59" s="308"/>
      <c r="KHE59" s="308"/>
      <c r="KHF59" s="308"/>
      <c r="KHG59" s="308"/>
      <c r="KHH59" s="308"/>
      <c r="KHI59" s="308"/>
      <c r="KHJ59" s="308"/>
      <c r="KHK59" s="308"/>
      <c r="KHL59" s="308"/>
      <c r="KHM59" s="308"/>
      <c r="KHN59" s="308"/>
      <c r="KHO59" s="308"/>
      <c r="KHP59" s="308"/>
      <c r="KHQ59" s="308"/>
      <c r="KHR59" s="308"/>
      <c r="KHS59" s="308"/>
      <c r="KHT59" s="308"/>
      <c r="KHU59" s="308"/>
      <c r="KHV59" s="308"/>
      <c r="KHW59" s="308"/>
      <c r="KHX59" s="308"/>
      <c r="KHY59" s="308"/>
      <c r="KHZ59" s="308"/>
      <c r="KIA59" s="308"/>
      <c r="KIB59" s="308"/>
      <c r="KIC59" s="308"/>
      <c r="KID59" s="308"/>
      <c r="KIE59" s="308"/>
      <c r="KIF59" s="308"/>
      <c r="KIG59" s="308"/>
      <c r="KIH59" s="308"/>
      <c r="KII59" s="308"/>
      <c r="KIJ59" s="308"/>
      <c r="KIK59" s="308"/>
      <c r="KIL59" s="308"/>
      <c r="KIM59" s="308"/>
      <c r="KIN59" s="308"/>
      <c r="KIO59" s="308"/>
      <c r="KIP59" s="308"/>
      <c r="KIQ59" s="308"/>
      <c r="KIR59" s="308"/>
      <c r="KIS59" s="308"/>
      <c r="KIT59" s="308"/>
      <c r="KIU59" s="308"/>
      <c r="KIV59" s="308"/>
      <c r="KIW59" s="308"/>
      <c r="KIX59" s="308"/>
      <c r="KIY59" s="308"/>
      <c r="KIZ59" s="308"/>
      <c r="KJA59" s="308"/>
      <c r="KJB59" s="308"/>
      <c r="KJC59" s="308"/>
      <c r="KJD59" s="308"/>
      <c r="KJE59" s="308"/>
      <c r="KJF59" s="308"/>
      <c r="KJG59" s="308"/>
      <c r="KJH59" s="308"/>
      <c r="KJI59" s="308"/>
      <c r="KJJ59" s="308"/>
      <c r="KJK59" s="308"/>
      <c r="KJL59" s="308"/>
      <c r="KJM59" s="308"/>
      <c r="KJN59" s="308"/>
      <c r="KJO59" s="308"/>
      <c r="KJP59" s="308"/>
      <c r="KJQ59" s="308"/>
      <c r="KJR59" s="308"/>
      <c r="KJS59" s="308"/>
      <c r="KJT59" s="308"/>
      <c r="KJU59" s="308"/>
      <c r="KJV59" s="308"/>
      <c r="KJW59" s="308"/>
      <c r="KJX59" s="308"/>
      <c r="KJY59" s="308"/>
      <c r="KJZ59" s="308"/>
      <c r="KKA59" s="308"/>
      <c r="KKB59" s="308"/>
      <c r="KKC59" s="308"/>
      <c r="KKD59" s="308"/>
      <c r="KKE59" s="308"/>
      <c r="KKF59" s="308"/>
      <c r="KKG59" s="308"/>
      <c r="KKH59" s="308"/>
      <c r="KKI59" s="308"/>
      <c r="KKJ59" s="308"/>
      <c r="KKK59" s="308"/>
      <c r="KKL59" s="308"/>
      <c r="KKM59" s="308"/>
      <c r="KKN59" s="308"/>
      <c r="KKO59" s="308"/>
      <c r="KKP59" s="308"/>
      <c r="KKQ59" s="308"/>
      <c r="KKR59" s="308"/>
      <c r="KKS59" s="308"/>
      <c r="KKT59" s="308"/>
      <c r="KKU59" s="308"/>
      <c r="KKV59" s="308"/>
      <c r="KKW59" s="308"/>
      <c r="KKX59" s="308"/>
      <c r="KKY59" s="308"/>
      <c r="KKZ59" s="308"/>
      <c r="KLA59" s="308"/>
      <c r="KLB59" s="308"/>
      <c r="KLC59" s="308"/>
      <c r="KLD59" s="308"/>
      <c r="KLE59" s="308"/>
      <c r="KLF59" s="308"/>
      <c r="KLG59" s="308"/>
      <c r="KLH59" s="308"/>
      <c r="KLI59" s="308"/>
      <c r="KLJ59" s="308"/>
      <c r="KLK59" s="308"/>
      <c r="KLL59" s="308"/>
      <c r="KLM59" s="308"/>
      <c r="KLN59" s="308"/>
      <c r="KLO59" s="308"/>
      <c r="KLP59" s="308"/>
      <c r="KLQ59" s="308"/>
      <c r="KLR59" s="308"/>
      <c r="KLS59" s="308"/>
      <c r="KLT59" s="308"/>
      <c r="KLU59" s="308"/>
      <c r="KLV59" s="308"/>
      <c r="KLW59" s="308"/>
      <c r="KLX59" s="308"/>
      <c r="KLY59" s="308"/>
      <c r="KLZ59" s="308"/>
      <c r="KMA59" s="308"/>
      <c r="KMB59" s="308"/>
      <c r="KMC59" s="308"/>
      <c r="KMD59" s="308"/>
      <c r="KME59" s="308"/>
      <c r="KMF59" s="308"/>
      <c r="KMG59" s="308"/>
      <c r="KMH59" s="308"/>
      <c r="KMI59" s="308"/>
      <c r="KMJ59" s="308"/>
      <c r="KMK59" s="308"/>
      <c r="KML59" s="308"/>
      <c r="KMM59" s="308"/>
      <c r="KMN59" s="308"/>
      <c r="KMO59" s="308"/>
      <c r="KMP59" s="308"/>
      <c r="KMQ59" s="308"/>
      <c r="KMR59" s="308"/>
      <c r="KMS59" s="308"/>
      <c r="KMT59" s="308"/>
      <c r="KMU59" s="308"/>
      <c r="KMV59" s="308"/>
      <c r="KMW59" s="308"/>
      <c r="KMX59" s="308"/>
      <c r="KMY59" s="308"/>
      <c r="KMZ59" s="308"/>
      <c r="KNA59" s="308"/>
      <c r="KNB59" s="308"/>
      <c r="KNC59" s="308"/>
      <c r="KND59" s="308"/>
      <c r="KNE59" s="308"/>
      <c r="KNF59" s="308"/>
      <c r="KNG59" s="308"/>
      <c r="KNH59" s="308"/>
      <c r="KNI59" s="308"/>
      <c r="KNJ59" s="308"/>
      <c r="KNK59" s="308"/>
      <c r="KNL59" s="308"/>
      <c r="KNM59" s="308"/>
      <c r="KNN59" s="308"/>
      <c r="KNO59" s="308"/>
      <c r="KNP59" s="308"/>
      <c r="KNQ59" s="308"/>
      <c r="KNR59" s="308"/>
      <c r="KNS59" s="308"/>
      <c r="KNT59" s="308"/>
      <c r="KNU59" s="308"/>
      <c r="KNV59" s="308"/>
      <c r="KNW59" s="308"/>
      <c r="KNX59" s="308"/>
      <c r="KNY59" s="308"/>
      <c r="KNZ59" s="308"/>
      <c r="KOA59" s="308"/>
      <c r="KOB59" s="308"/>
      <c r="KOC59" s="308"/>
      <c r="KOD59" s="308"/>
      <c r="KOE59" s="308"/>
      <c r="KOF59" s="308"/>
      <c r="KOG59" s="308"/>
      <c r="KOH59" s="308"/>
      <c r="KOI59" s="308"/>
      <c r="KOJ59" s="308"/>
      <c r="KOK59" s="308"/>
      <c r="KOL59" s="308"/>
      <c r="KOM59" s="308"/>
      <c r="KON59" s="308"/>
      <c r="KOO59" s="308"/>
      <c r="KOP59" s="308"/>
      <c r="KOQ59" s="308"/>
      <c r="KOR59" s="308"/>
      <c r="KOS59" s="308"/>
      <c r="KOT59" s="308"/>
      <c r="KOU59" s="308"/>
      <c r="KOV59" s="308"/>
      <c r="KOW59" s="308"/>
      <c r="KOX59" s="308"/>
      <c r="KOY59" s="308"/>
      <c r="KOZ59" s="308"/>
      <c r="KPA59" s="308"/>
      <c r="KPB59" s="308"/>
      <c r="KPC59" s="308"/>
      <c r="KPD59" s="308"/>
      <c r="KPE59" s="308"/>
      <c r="KPF59" s="308"/>
      <c r="KPG59" s="308"/>
      <c r="KPH59" s="308"/>
      <c r="KPI59" s="308"/>
      <c r="KPJ59" s="308"/>
      <c r="KPK59" s="308"/>
      <c r="KPL59" s="308"/>
      <c r="KPM59" s="308"/>
      <c r="KPN59" s="308"/>
      <c r="KPO59" s="308"/>
      <c r="KPP59" s="308"/>
      <c r="KPQ59" s="308"/>
      <c r="KPR59" s="308"/>
      <c r="KPS59" s="308"/>
      <c r="KPT59" s="308"/>
      <c r="KPU59" s="308"/>
      <c r="KPV59" s="308"/>
      <c r="KPW59" s="308"/>
      <c r="KPX59" s="308"/>
      <c r="KPY59" s="308"/>
      <c r="KPZ59" s="308"/>
      <c r="KQA59" s="308"/>
      <c r="KQB59" s="308"/>
      <c r="KQC59" s="308"/>
      <c r="KQD59" s="308"/>
      <c r="KQE59" s="308"/>
      <c r="KQF59" s="308"/>
      <c r="KQG59" s="308"/>
      <c r="KQH59" s="308"/>
      <c r="KQI59" s="308"/>
      <c r="KQJ59" s="308"/>
      <c r="KQK59" s="308"/>
      <c r="KQL59" s="308"/>
      <c r="KQM59" s="308"/>
      <c r="KQN59" s="308"/>
      <c r="KQO59" s="308"/>
      <c r="KQP59" s="308"/>
      <c r="KQQ59" s="308"/>
      <c r="KQR59" s="308"/>
      <c r="KQS59" s="308"/>
      <c r="KQT59" s="308"/>
      <c r="KQU59" s="308"/>
      <c r="KQV59" s="308"/>
      <c r="KQW59" s="308"/>
      <c r="KQX59" s="308"/>
      <c r="KQY59" s="308"/>
      <c r="KQZ59" s="308"/>
      <c r="KRA59" s="308"/>
      <c r="KRB59" s="308"/>
      <c r="KRC59" s="308"/>
      <c r="KRD59" s="308"/>
      <c r="KRE59" s="308"/>
      <c r="KRF59" s="308"/>
      <c r="KRG59" s="308"/>
      <c r="KRH59" s="308"/>
      <c r="KRI59" s="308"/>
      <c r="KRJ59" s="308"/>
      <c r="KRK59" s="308"/>
      <c r="KRL59" s="308"/>
      <c r="KRM59" s="308"/>
      <c r="KRN59" s="308"/>
      <c r="KRO59" s="308"/>
      <c r="KRP59" s="308"/>
      <c r="KRQ59" s="308"/>
      <c r="KRR59" s="308"/>
      <c r="KRS59" s="308"/>
      <c r="KRT59" s="308"/>
      <c r="KRU59" s="308"/>
      <c r="KRV59" s="308"/>
      <c r="KRW59" s="308"/>
      <c r="KRX59" s="308"/>
      <c r="KRY59" s="308"/>
      <c r="KRZ59" s="308"/>
      <c r="KSA59" s="308"/>
      <c r="KSB59" s="308"/>
      <c r="KSC59" s="308"/>
      <c r="KSD59" s="308"/>
      <c r="KSE59" s="308"/>
      <c r="KSF59" s="308"/>
      <c r="KSG59" s="308"/>
      <c r="KSH59" s="308"/>
      <c r="KSI59" s="308"/>
      <c r="KSJ59" s="308"/>
      <c r="KSK59" s="308"/>
      <c r="KSL59" s="308"/>
      <c r="KSM59" s="308"/>
      <c r="KSN59" s="308"/>
      <c r="KSO59" s="308"/>
      <c r="KSP59" s="308"/>
      <c r="KSQ59" s="308"/>
      <c r="KSR59" s="308"/>
      <c r="KSS59" s="308"/>
      <c r="KST59" s="308"/>
      <c r="KSU59" s="308"/>
      <c r="KSV59" s="308"/>
      <c r="KSW59" s="308"/>
      <c r="KSX59" s="308"/>
      <c r="KSY59" s="308"/>
      <c r="KSZ59" s="308"/>
      <c r="KTA59" s="308"/>
      <c r="KTB59" s="308"/>
      <c r="KTC59" s="308"/>
      <c r="KTD59" s="308"/>
      <c r="KTE59" s="308"/>
      <c r="KTF59" s="308"/>
      <c r="KTG59" s="308"/>
      <c r="KTH59" s="308"/>
      <c r="KTI59" s="308"/>
      <c r="KTJ59" s="308"/>
      <c r="KTK59" s="308"/>
      <c r="KTL59" s="308"/>
      <c r="KTM59" s="308"/>
      <c r="KTN59" s="308"/>
      <c r="KTO59" s="308"/>
      <c r="KTP59" s="308"/>
      <c r="KTQ59" s="308"/>
      <c r="KTR59" s="308"/>
      <c r="KTS59" s="308"/>
      <c r="KTT59" s="308"/>
      <c r="KTU59" s="308"/>
      <c r="KTV59" s="308"/>
      <c r="KTW59" s="308"/>
      <c r="KTX59" s="308"/>
      <c r="KTY59" s="308"/>
      <c r="KTZ59" s="308"/>
      <c r="KUA59" s="308"/>
      <c r="KUB59" s="308"/>
      <c r="KUC59" s="308"/>
      <c r="KUD59" s="308"/>
      <c r="KUE59" s="308"/>
      <c r="KUF59" s="308"/>
      <c r="KUG59" s="308"/>
      <c r="KUH59" s="308"/>
      <c r="KUI59" s="308"/>
      <c r="KUJ59" s="308"/>
      <c r="KUK59" s="308"/>
      <c r="KUL59" s="308"/>
      <c r="KUM59" s="308"/>
      <c r="KUN59" s="308"/>
      <c r="KUO59" s="308"/>
      <c r="KUP59" s="308"/>
      <c r="KUQ59" s="308"/>
      <c r="KUR59" s="308"/>
      <c r="KUS59" s="308"/>
      <c r="KUT59" s="308"/>
      <c r="KUU59" s="308"/>
      <c r="KUV59" s="308"/>
      <c r="KUW59" s="308"/>
      <c r="KUX59" s="308"/>
      <c r="KUY59" s="308"/>
      <c r="KUZ59" s="308"/>
      <c r="KVA59" s="308"/>
      <c r="KVB59" s="308"/>
      <c r="KVC59" s="308"/>
      <c r="KVD59" s="308"/>
      <c r="KVE59" s="308"/>
      <c r="KVF59" s="308"/>
      <c r="KVG59" s="308"/>
      <c r="KVH59" s="308"/>
      <c r="KVI59" s="308"/>
      <c r="KVJ59" s="308"/>
      <c r="KVK59" s="308"/>
      <c r="KVL59" s="308"/>
      <c r="KVM59" s="308"/>
      <c r="KVN59" s="308"/>
      <c r="KVO59" s="308"/>
      <c r="KVP59" s="308"/>
      <c r="KVQ59" s="308"/>
      <c r="KVR59" s="308"/>
      <c r="KVS59" s="308"/>
      <c r="KVT59" s="308"/>
      <c r="KVU59" s="308"/>
      <c r="KVV59" s="308"/>
      <c r="KVW59" s="308"/>
      <c r="KVX59" s="308"/>
      <c r="KVY59" s="308"/>
      <c r="KVZ59" s="308"/>
      <c r="KWA59" s="308"/>
      <c r="KWB59" s="308"/>
      <c r="KWC59" s="308"/>
      <c r="KWD59" s="308"/>
      <c r="KWE59" s="308"/>
      <c r="KWF59" s="308"/>
      <c r="KWG59" s="308"/>
      <c r="KWH59" s="308"/>
      <c r="KWI59" s="308"/>
      <c r="KWJ59" s="308"/>
      <c r="KWK59" s="308"/>
      <c r="KWL59" s="308"/>
      <c r="KWM59" s="308"/>
      <c r="KWN59" s="308"/>
      <c r="KWO59" s="308"/>
      <c r="KWP59" s="308"/>
      <c r="KWQ59" s="308"/>
      <c r="KWR59" s="308"/>
      <c r="KWS59" s="308"/>
      <c r="KWT59" s="308"/>
      <c r="KWU59" s="308"/>
      <c r="KWV59" s="308"/>
      <c r="KWW59" s="308"/>
      <c r="KWX59" s="308"/>
      <c r="KWY59" s="308"/>
      <c r="KWZ59" s="308"/>
      <c r="KXA59" s="308"/>
      <c r="KXB59" s="308"/>
      <c r="KXC59" s="308"/>
      <c r="KXD59" s="308"/>
      <c r="KXE59" s="308"/>
      <c r="KXF59" s="308"/>
      <c r="KXG59" s="308"/>
      <c r="KXH59" s="308"/>
      <c r="KXI59" s="308"/>
      <c r="KXJ59" s="308"/>
      <c r="KXK59" s="308"/>
      <c r="KXL59" s="308"/>
      <c r="KXM59" s="308"/>
      <c r="KXN59" s="308"/>
      <c r="KXO59" s="308"/>
      <c r="KXP59" s="308"/>
      <c r="KXQ59" s="308"/>
      <c r="KXR59" s="308"/>
      <c r="KXS59" s="308"/>
      <c r="KXT59" s="308"/>
      <c r="KXU59" s="308"/>
      <c r="KXV59" s="308"/>
      <c r="KXW59" s="308"/>
      <c r="KXX59" s="308"/>
      <c r="KXY59" s="308"/>
      <c r="KXZ59" s="308"/>
      <c r="KYA59" s="308"/>
      <c r="KYB59" s="308"/>
      <c r="KYC59" s="308"/>
      <c r="KYD59" s="308"/>
      <c r="KYE59" s="308"/>
      <c r="KYF59" s="308"/>
      <c r="KYG59" s="308"/>
      <c r="KYH59" s="308"/>
      <c r="KYI59" s="308"/>
      <c r="KYJ59" s="308"/>
      <c r="KYK59" s="308"/>
      <c r="KYL59" s="308"/>
      <c r="KYM59" s="308"/>
      <c r="KYN59" s="308"/>
      <c r="KYO59" s="308"/>
      <c r="KYP59" s="308"/>
      <c r="KYQ59" s="308"/>
      <c r="KYR59" s="308"/>
      <c r="KYS59" s="308"/>
      <c r="KYT59" s="308"/>
      <c r="KYU59" s="308"/>
      <c r="KYV59" s="308"/>
      <c r="KYW59" s="308"/>
      <c r="KYX59" s="308"/>
      <c r="KYY59" s="308"/>
      <c r="KYZ59" s="308"/>
      <c r="KZA59" s="308"/>
      <c r="KZB59" s="308"/>
      <c r="KZC59" s="308"/>
      <c r="KZD59" s="308"/>
      <c r="KZE59" s="308"/>
      <c r="KZF59" s="308"/>
      <c r="KZG59" s="308"/>
      <c r="KZH59" s="308"/>
      <c r="KZI59" s="308"/>
      <c r="KZJ59" s="308"/>
      <c r="KZK59" s="308"/>
      <c r="KZL59" s="308"/>
      <c r="KZM59" s="308"/>
      <c r="KZN59" s="308"/>
      <c r="KZO59" s="308"/>
      <c r="KZP59" s="308"/>
      <c r="KZQ59" s="308"/>
      <c r="KZR59" s="308"/>
      <c r="KZS59" s="308"/>
      <c r="KZT59" s="308"/>
      <c r="KZU59" s="308"/>
      <c r="KZV59" s="308"/>
      <c r="KZW59" s="308"/>
      <c r="KZX59" s="308"/>
      <c r="KZY59" s="308"/>
      <c r="KZZ59" s="308"/>
      <c r="LAA59" s="308"/>
      <c r="LAB59" s="308"/>
      <c r="LAC59" s="308"/>
      <c r="LAD59" s="308"/>
      <c r="LAE59" s="308"/>
      <c r="LAF59" s="308"/>
      <c r="LAG59" s="308"/>
      <c r="LAH59" s="308"/>
      <c r="LAI59" s="308"/>
      <c r="LAJ59" s="308"/>
      <c r="LAK59" s="308"/>
      <c r="LAL59" s="308"/>
      <c r="LAM59" s="308"/>
      <c r="LAN59" s="308"/>
      <c r="LAO59" s="308"/>
      <c r="LAP59" s="308"/>
      <c r="LAQ59" s="308"/>
      <c r="LAR59" s="308"/>
      <c r="LAS59" s="308"/>
      <c r="LAT59" s="308"/>
      <c r="LAU59" s="308"/>
      <c r="LAV59" s="308"/>
      <c r="LAW59" s="308"/>
      <c r="LAX59" s="308"/>
      <c r="LAY59" s="308"/>
      <c r="LAZ59" s="308"/>
      <c r="LBA59" s="308"/>
      <c r="LBB59" s="308"/>
      <c r="LBC59" s="308"/>
      <c r="LBD59" s="308"/>
      <c r="LBE59" s="308"/>
      <c r="LBF59" s="308"/>
      <c r="LBG59" s="308"/>
      <c r="LBH59" s="308"/>
      <c r="LBI59" s="308"/>
      <c r="LBJ59" s="308"/>
      <c r="LBK59" s="308"/>
      <c r="LBL59" s="308"/>
      <c r="LBM59" s="308"/>
      <c r="LBN59" s="308"/>
      <c r="LBO59" s="308"/>
      <c r="LBP59" s="308"/>
      <c r="LBQ59" s="308"/>
      <c r="LBR59" s="308"/>
      <c r="LBS59" s="308"/>
      <c r="LBT59" s="308"/>
      <c r="LBU59" s="308"/>
      <c r="LBV59" s="308"/>
      <c r="LBW59" s="308"/>
      <c r="LBX59" s="308"/>
      <c r="LBY59" s="308"/>
      <c r="LBZ59" s="308"/>
      <c r="LCA59" s="308"/>
      <c r="LCB59" s="308"/>
      <c r="LCC59" s="308"/>
      <c r="LCD59" s="308"/>
      <c r="LCE59" s="308"/>
      <c r="LCF59" s="308"/>
      <c r="LCG59" s="308"/>
      <c r="LCH59" s="308"/>
      <c r="LCI59" s="308"/>
      <c r="LCJ59" s="308"/>
      <c r="LCK59" s="308"/>
      <c r="LCL59" s="308"/>
      <c r="LCM59" s="308"/>
      <c r="LCN59" s="308"/>
      <c r="LCO59" s="308"/>
      <c r="LCP59" s="308"/>
      <c r="LCQ59" s="308"/>
      <c r="LCR59" s="308"/>
      <c r="LCS59" s="308"/>
      <c r="LCT59" s="308"/>
      <c r="LCU59" s="308"/>
      <c r="LCV59" s="308"/>
      <c r="LCW59" s="308"/>
      <c r="LCX59" s="308"/>
      <c r="LCY59" s="308"/>
      <c r="LCZ59" s="308"/>
      <c r="LDA59" s="308"/>
      <c r="LDB59" s="308"/>
      <c r="LDC59" s="308"/>
      <c r="LDD59" s="308"/>
      <c r="LDE59" s="308"/>
      <c r="LDF59" s="308"/>
      <c r="LDG59" s="308"/>
      <c r="LDH59" s="308"/>
      <c r="LDI59" s="308"/>
      <c r="LDJ59" s="308"/>
      <c r="LDK59" s="308"/>
      <c r="LDL59" s="308"/>
      <c r="LDM59" s="308"/>
      <c r="LDN59" s="308"/>
      <c r="LDO59" s="308"/>
      <c r="LDP59" s="308"/>
      <c r="LDQ59" s="308"/>
      <c r="LDR59" s="308"/>
      <c r="LDS59" s="308"/>
      <c r="LDT59" s="308"/>
      <c r="LDU59" s="308"/>
      <c r="LDV59" s="308"/>
      <c r="LDW59" s="308"/>
      <c r="LDX59" s="308"/>
      <c r="LDY59" s="308"/>
      <c r="LDZ59" s="308"/>
      <c r="LEA59" s="308"/>
      <c r="LEB59" s="308"/>
      <c r="LEC59" s="308"/>
      <c r="LED59" s="308"/>
      <c r="LEE59" s="308"/>
      <c r="LEF59" s="308"/>
      <c r="LEG59" s="308"/>
      <c r="LEH59" s="308"/>
      <c r="LEI59" s="308"/>
      <c r="LEJ59" s="308"/>
      <c r="LEK59" s="308"/>
      <c r="LEL59" s="308"/>
      <c r="LEM59" s="308"/>
      <c r="LEN59" s="308"/>
      <c r="LEO59" s="308"/>
      <c r="LEP59" s="308"/>
      <c r="LEQ59" s="308"/>
      <c r="LER59" s="308"/>
      <c r="LES59" s="308"/>
      <c r="LET59" s="308"/>
      <c r="LEU59" s="308"/>
      <c r="LEV59" s="308"/>
      <c r="LEW59" s="308"/>
      <c r="LEX59" s="308"/>
      <c r="LEY59" s="308"/>
      <c r="LEZ59" s="308"/>
      <c r="LFA59" s="308"/>
      <c r="LFB59" s="308"/>
      <c r="LFC59" s="308"/>
      <c r="LFD59" s="308"/>
      <c r="LFE59" s="308"/>
      <c r="LFF59" s="308"/>
      <c r="LFG59" s="308"/>
      <c r="LFH59" s="308"/>
      <c r="LFI59" s="308"/>
      <c r="LFJ59" s="308"/>
      <c r="LFK59" s="308"/>
      <c r="LFL59" s="308"/>
      <c r="LFM59" s="308"/>
      <c r="LFN59" s="308"/>
      <c r="LFO59" s="308"/>
      <c r="LFP59" s="308"/>
      <c r="LFQ59" s="308"/>
      <c r="LFR59" s="308"/>
      <c r="LFS59" s="308"/>
      <c r="LFT59" s="308"/>
      <c r="LFU59" s="308"/>
      <c r="LFV59" s="308"/>
      <c r="LFW59" s="308"/>
      <c r="LFX59" s="308"/>
      <c r="LFY59" s="308"/>
      <c r="LFZ59" s="308"/>
      <c r="LGA59" s="308"/>
      <c r="LGB59" s="308"/>
      <c r="LGC59" s="308"/>
      <c r="LGD59" s="308"/>
      <c r="LGE59" s="308"/>
      <c r="LGF59" s="308"/>
      <c r="LGG59" s="308"/>
      <c r="LGH59" s="308"/>
      <c r="LGI59" s="308"/>
      <c r="LGJ59" s="308"/>
      <c r="LGK59" s="308"/>
      <c r="LGL59" s="308"/>
      <c r="LGM59" s="308"/>
      <c r="LGN59" s="308"/>
      <c r="LGO59" s="308"/>
      <c r="LGP59" s="308"/>
      <c r="LGQ59" s="308"/>
      <c r="LGR59" s="308"/>
      <c r="LGS59" s="308"/>
      <c r="LGT59" s="308"/>
      <c r="LGU59" s="308"/>
      <c r="LGV59" s="308"/>
      <c r="LGW59" s="308"/>
      <c r="LGX59" s="308"/>
      <c r="LGY59" s="308"/>
      <c r="LGZ59" s="308"/>
      <c r="LHA59" s="308"/>
      <c r="LHB59" s="308"/>
      <c r="LHC59" s="308"/>
      <c r="LHD59" s="308"/>
      <c r="LHE59" s="308"/>
      <c r="LHF59" s="308"/>
      <c r="LHG59" s="308"/>
      <c r="LHH59" s="308"/>
      <c r="LHI59" s="308"/>
      <c r="LHJ59" s="308"/>
      <c r="LHK59" s="308"/>
      <c r="LHL59" s="308"/>
      <c r="LHM59" s="308"/>
      <c r="LHN59" s="308"/>
      <c r="LHO59" s="308"/>
      <c r="LHP59" s="308"/>
      <c r="LHQ59" s="308"/>
      <c r="LHR59" s="308"/>
      <c r="LHS59" s="308"/>
      <c r="LHT59" s="308"/>
      <c r="LHU59" s="308"/>
      <c r="LHV59" s="308"/>
      <c r="LHW59" s="308"/>
      <c r="LHX59" s="308"/>
      <c r="LHY59" s="308"/>
      <c r="LHZ59" s="308"/>
      <c r="LIA59" s="308"/>
      <c r="LIB59" s="308"/>
      <c r="LIC59" s="308"/>
      <c r="LID59" s="308"/>
      <c r="LIE59" s="308"/>
      <c r="LIF59" s="308"/>
      <c r="LIG59" s="308"/>
      <c r="LIH59" s="308"/>
      <c r="LII59" s="308"/>
      <c r="LIJ59" s="308"/>
      <c r="LIK59" s="308"/>
      <c r="LIL59" s="308"/>
      <c r="LIM59" s="308"/>
      <c r="LIN59" s="308"/>
      <c r="LIO59" s="308"/>
      <c r="LIP59" s="308"/>
      <c r="LIQ59" s="308"/>
      <c r="LIR59" s="308"/>
      <c r="LIS59" s="308"/>
      <c r="LIT59" s="308"/>
      <c r="LIU59" s="308"/>
      <c r="LIV59" s="308"/>
      <c r="LIW59" s="308"/>
      <c r="LIX59" s="308"/>
      <c r="LIY59" s="308"/>
      <c r="LIZ59" s="308"/>
      <c r="LJA59" s="308"/>
      <c r="LJB59" s="308"/>
      <c r="LJC59" s="308"/>
      <c r="LJD59" s="308"/>
      <c r="LJE59" s="308"/>
      <c r="LJF59" s="308"/>
      <c r="LJG59" s="308"/>
      <c r="LJH59" s="308"/>
      <c r="LJI59" s="308"/>
      <c r="LJJ59" s="308"/>
      <c r="LJK59" s="308"/>
      <c r="LJL59" s="308"/>
      <c r="LJM59" s="308"/>
      <c r="LJN59" s="308"/>
      <c r="LJO59" s="308"/>
      <c r="LJP59" s="308"/>
      <c r="LJQ59" s="308"/>
      <c r="LJR59" s="308"/>
      <c r="LJS59" s="308"/>
      <c r="LJT59" s="308"/>
      <c r="LJU59" s="308"/>
      <c r="LJV59" s="308"/>
      <c r="LJW59" s="308"/>
      <c r="LJX59" s="308"/>
      <c r="LJY59" s="308"/>
      <c r="LJZ59" s="308"/>
      <c r="LKA59" s="308"/>
      <c r="LKB59" s="308"/>
      <c r="LKC59" s="308"/>
      <c r="LKD59" s="308"/>
      <c r="LKE59" s="308"/>
      <c r="LKF59" s="308"/>
      <c r="LKG59" s="308"/>
      <c r="LKH59" s="308"/>
      <c r="LKI59" s="308"/>
      <c r="LKJ59" s="308"/>
      <c r="LKK59" s="308"/>
      <c r="LKL59" s="308"/>
      <c r="LKM59" s="308"/>
      <c r="LKN59" s="308"/>
      <c r="LKO59" s="308"/>
      <c r="LKP59" s="308"/>
      <c r="LKQ59" s="308"/>
      <c r="LKR59" s="308"/>
      <c r="LKS59" s="308"/>
      <c r="LKT59" s="308"/>
      <c r="LKU59" s="308"/>
      <c r="LKV59" s="308"/>
      <c r="LKW59" s="308"/>
      <c r="LKX59" s="308"/>
      <c r="LKY59" s="308"/>
      <c r="LKZ59" s="308"/>
      <c r="LLA59" s="308"/>
      <c r="LLB59" s="308"/>
      <c r="LLC59" s="308"/>
      <c r="LLD59" s="308"/>
      <c r="LLE59" s="308"/>
      <c r="LLF59" s="308"/>
      <c r="LLG59" s="308"/>
      <c r="LLH59" s="308"/>
      <c r="LLI59" s="308"/>
      <c r="LLJ59" s="308"/>
      <c r="LLK59" s="308"/>
      <c r="LLL59" s="308"/>
      <c r="LLM59" s="308"/>
      <c r="LLN59" s="308"/>
      <c r="LLO59" s="308"/>
      <c r="LLP59" s="308"/>
      <c r="LLQ59" s="308"/>
      <c r="LLR59" s="308"/>
      <c r="LLS59" s="308"/>
      <c r="LLT59" s="308"/>
      <c r="LLU59" s="308"/>
      <c r="LLV59" s="308"/>
      <c r="LLW59" s="308"/>
      <c r="LLX59" s="308"/>
      <c r="LLY59" s="308"/>
      <c r="LLZ59" s="308"/>
      <c r="LMA59" s="308"/>
      <c r="LMB59" s="308"/>
      <c r="LMC59" s="308"/>
      <c r="LMD59" s="308"/>
      <c r="LME59" s="308"/>
      <c r="LMF59" s="308"/>
      <c r="LMG59" s="308"/>
      <c r="LMH59" s="308"/>
      <c r="LMI59" s="308"/>
      <c r="LMJ59" s="308"/>
      <c r="LMK59" s="308"/>
      <c r="LML59" s="308"/>
      <c r="LMM59" s="308"/>
      <c r="LMN59" s="308"/>
      <c r="LMO59" s="308"/>
      <c r="LMP59" s="308"/>
      <c r="LMQ59" s="308"/>
      <c r="LMR59" s="308"/>
      <c r="LMS59" s="308"/>
      <c r="LMT59" s="308"/>
      <c r="LMU59" s="308"/>
      <c r="LMV59" s="308"/>
      <c r="LMW59" s="308"/>
      <c r="LMX59" s="308"/>
      <c r="LMY59" s="308"/>
      <c r="LMZ59" s="308"/>
      <c r="LNA59" s="308"/>
      <c r="LNB59" s="308"/>
      <c r="LNC59" s="308"/>
      <c r="LND59" s="308"/>
      <c r="LNE59" s="308"/>
      <c r="LNF59" s="308"/>
      <c r="LNG59" s="308"/>
      <c r="LNH59" s="308"/>
      <c r="LNI59" s="308"/>
      <c r="LNJ59" s="308"/>
      <c r="LNK59" s="308"/>
      <c r="LNL59" s="308"/>
      <c r="LNM59" s="308"/>
      <c r="LNN59" s="308"/>
      <c r="LNO59" s="308"/>
      <c r="LNP59" s="308"/>
      <c r="LNQ59" s="308"/>
      <c r="LNR59" s="308"/>
      <c r="LNS59" s="308"/>
      <c r="LNT59" s="308"/>
      <c r="LNU59" s="308"/>
      <c r="LNV59" s="308"/>
      <c r="LNW59" s="308"/>
      <c r="LNX59" s="308"/>
      <c r="LNY59" s="308"/>
      <c r="LNZ59" s="308"/>
      <c r="LOA59" s="308"/>
      <c r="LOB59" s="308"/>
      <c r="LOC59" s="308"/>
      <c r="LOD59" s="308"/>
      <c r="LOE59" s="308"/>
      <c r="LOF59" s="308"/>
      <c r="LOG59" s="308"/>
      <c r="LOH59" s="308"/>
      <c r="LOI59" s="308"/>
      <c r="LOJ59" s="308"/>
      <c r="LOK59" s="308"/>
      <c r="LOL59" s="308"/>
      <c r="LOM59" s="308"/>
      <c r="LON59" s="308"/>
      <c r="LOO59" s="308"/>
      <c r="LOP59" s="308"/>
      <c r="LOQ59" s="308"/>
      <c r="LOR59" s="308"/>
      <c r="LOS59" s="308"/>
      <c r="LOT59" s="308"/>
      <c r="LOU59" s="308"/>
      <c r="LOV59" s="308"/>
      <c r="LOW59" s="308"/>
      <c r="LOX59" s="308"/>
      <c r="LOY59" s="308"/>
      <c r="LOZ59" s="308"/>
      <c r="LPA59" s="308"/>
      <c r="LPB59" s="308"/>
      <c r="LPC59" s="308"/>
      <c r="LPD59" s="308"/>
      <c r="LPE59" s="308"/>
      <c r="LPF59" s="308"/>
      <c r="LPG59" s="308"/>
      <c r="LPH59" s="308"/>
      <c r="LPI59" s="308"/>
      <c r="LPJ59" s="308"/>
      <c r="LPK59" s="308"/>
      <c r="LPL59" s="308"/>
      <c r="LPM59" s="308"/>
      <c r="LPN59" s="308"/>
      <c r="LPO59" s="308"/>
      <c r="LPP59" s="308"/>
      <c r="LPQ59" s="308"/>
      <c r="LPR59" s="308"/>
      <c r="LPS59" s="308"/>
      <c r="LPT59" s="308"/>
      <c r="LPU59" s="308"/>
      <c r="LPV59" s="308"/>
      <c r="LPW59" s="308"/>
      <c r="LPX59" s="308"/>
      <c r="LPY59" s="308"/>
      <c r="LPZ59" s="308"/>
      <c r="LQA59" s="308"/>
      <c r="LQB59" s="308"/>
      <c r="LQC59" s="308"/>
      <c r="LQD59" s="308"/>
      <c r="LQE59" s="308"/>
      <c r="LQF59" s="308"/>
      <c r="LQG59" s="308"/>
      <c r="LQH59" s="308"/>
      <c r="LQI59" s="308"/>
      <c r="LQJ59" s="308"/>
      <c r="LQK59" s="308"/>
      <c r="LQL59" s="308"/>
      <c r="LQM59" s="308"/>
      <c r="LQN59" s="308"/>
      <c r="LQO59" s="308"/>
      <c r="LQP59" s="308"/>
      <c r="LQQ59" s="308"/>
      <c r="LQR59" s="308"/>
      <c r="LQS59" s="308"/>
      <c r="LQT59" s="308"/>
      <c r="LQU59" s="308"/>
      <c r="LQV59" s="308"/>
      <c r="LQW59" s="308"/>
      <c r="LQX59" s="308"/>
      <c r="LQY59" s="308"/>
      <c r="LQZ59" s="308"/>
      <c r="LRA59" s="308"/>
      <c r="LRB59" s="308"/>
      <c r="LRC59" s="308"/>
      <c r="LRD59" s="308"/>
      <c r="LRE59" s="308"/>
      <c r="LRF59" s="308"/>
      <c r="LRG59" s="308"/>
      <c r="LRH59" s="308"/>
      <c r="LRI59" s="308"/>
      <c r="LRJ59" s="308"/>
      <c r="LRK59" s="308"/>
      <c r="LRL59" s="308"/>
      <c r="LRM59" s="308"/>
      <c r="LRN59" s="308"/>
      <c r="LRO59" s="308"/>
      <c r="LRP59" s="308"/>
      <c r="LRQ59" s="308"/>
      <c r="LRR59" s="308"/>
      <c r="LRS59" s="308"/>
      <c r="LRT59" s="308"/>
      <c r="LRU59" s="308"/>
      <c r="LRV59" s="308"/>
      <c r="LRW59" s="308"/>
      <c r="LRX59" s="308"/>
      <c r="LRY59" s="308"/>
      <c r="LRZ59" s="308"/>
      <c r="LSA59" s="308"/>
      <c r="LSB59" s="308"/>
      <c r="LSC59" s="308"/>
      <c r="LSD59" s="308"/>
      <c r="LSE59" s="308"/>
      <c r="LSF59" s="308"/>
      <c r="LSG59" s="308"/>
      <c r="LSH59" s="308"/>
      <c r="LSI59" s="308"/>
      <c r="LSJ59" s="308"/>
      <c r="LSK59" s="308"/>
      <c r="LSL59" s="308"/>
      <c r="LSM59" s="308"/>
      <c r="LSN59" s="308"/>
      <c r="LSO59" s="308"/>
      <c r="LSP59" s="308"/>
      <c r="LSQ59" s="308"/>
      <c r="LSR59" s="308"/>
      <c r="LSS59" s="308"/>
      <c r="LST59" s="308"/>
      <c r="LSU59" s="308"/>
      <c r="LSV59" s="308"/>
      <c r="LSW59" s="308"/>
      <c r="LSX59" s="308"/>
      <c r="LSY59" s="308"/>
      <c r="LSZ59" s="308"/>
      <c r="LTA59" s="308"/>
      <c r="LTB59" s="308"/>
      <c r="LTC59" s="308"/>
      <c r="LTD59" s="308"/>
      <c r="LTE59" s="308"/>
      <c r="LTF59" s="308"/>
      <c r="LTG59" s="308"/>
      <c r="LTH59" s="308"/>
      <c r="LTI59" s="308"/>
      <c r="LTJ59" s="308"/>
      <c r="LTK59" s="308"/>
      <c r="LTL59" s="308"/>
      <c r="LTM59" s="308"/>
      <c r="LTN59" s="308"/>
      <c r="LTO59" s="308"/>
      <c r="LTP59" s="308"/>
      <c r="LTQ59" s="308"/>
      <c r="LTR59" s="308"/>
      <c r="LTS59" s="308"/>
      <c r="LTT59" s="308"/>
      <c r="LTU59" s="308"/>
      <c r="LTV59" s="308"/>
      <c r="LTW59" s="308"/>
      <c r="LTX59" s="308"/>
      <c r="LTY59" s="308"/>
      <c r="LTZ59" s="308"/>
      <c r="LUA59" s="308"/>
      <c r="LUB59" s="308"/>
      <c r="LUC59" s="308"/>
      <c r="LUD59" s="308"/>
      <c r="LUE59" s="308"/>
      <c r="LUF59" s="308"/>
      <c r="LUG59" s="308"/>
      <c r="LUH59" s="308"/>
      <c r="LUI59" s="308"/>
      <c r="LUJ59" s="308"/>
      <c r="LUK59" s="308"/>
      <c r="LUL59" s="308"/>
      <c r="LUM59" s="308"/>
      <c r="LUN59" s="308"/>
      <c r="LUO59" s="308"/>
      <c r="LUP59" s="308"/>
      <c r="LUQ59" s="308"/>
      <c r="LUR59" s="308"/>
      <c r="LUS59" s="308"/>
      <c r="LUT59" s="308"/>
      <c r="LUU59" s="308"/>
      <c r="LUV59" s="308"/>
      <c r="LUW59" s="308"/>
      <c r="LUX59" s="308"/>
      <c r="LUY59" s="308"/>
      <c r="LUZ59" s="308"/>
      <c r="LVA59" s="308"/>
      <c r="LVB59" s="308"/>
      <c r="LVC59" s="308"/>
      <c r="LVD59" s="308"/>
      <c r="LVE59" s="308"/>
      <c r="LVF59" s="308"/>
      <c r="LVG59" s="308"/>
      <c r="LVH59" s="308"/>
      <c r="LVI59" s="308"/>
      <c r="LVJ59" s="308"/>
      <c r="LVK59" s="308"/>
      <c r="LVL59" s="308"/>
      <c r="LVM59" s="308"/>
      <c r="LVN59" s="308"/>
      <c r="LVO59" s="308"/>
      <c r="LVP59" s="308"/>
      <c r="LVQ59" s="308"/>
      <c r="LVR59" s="308"/>
      <c r="LVS59" s="308"/>
      <c r="LVT59" s="308"/>
      <c r="LVU59" s="308"/>
      <c r="LVV59" s="308"/>
      <c r="LVW59" s="308"/>
      <c r="LVX59" s="308"/>
      <c r="LVY59" s="308"/>
      <c r="LVZ59" s="308"/>
      <c r="LWA59" s="308"/>
      <c r="LWB59" s="308"/>
      <c r="LWC59" s="308"/>
      <c r="LWD59" s="308"/>
      <c r="LWE59" s="308"/>
      <c r="LWF59" s="308"/>
      <c r="LWG59" s="308"/>
      <c r="LWH59" s="308"/>
      <c r="LWI59" s="308"/>
      <c r="LWJ59" s="308"/>
      <c r="LWK59" s="308"/>
      <c r="LWL59" s="308"/>
      <c r="LWM59" s="308"/>
      <c r="LWN59" s="308"/>
      <c r="LWO59" s="308"/>
      <c r="LWP59" s="308"/>
      <c r="LWQ59" s="308"/>
      <c r="LWR59" s="308"/>
      <c r="LWS59" s="308"/>
      <c r="LWT59" s="308"/>
      <c r="LWU59" s="308"/>
      <c r="LWV59" s="308"/>
      <c r="LWW59" s="308"/>
      <c r="LWX59" s="308"/>
      <c r="LWY59" s="308"/>
      <c r="LWZ59" s="308"/>
      <c r="LXA59" s="308"/>
      <c r="LXB59" s="308"/>
      <c r="LXC59" s="308"/>
      <c r="LXD59" s="308"/>
      <c r="LXE59" s="308"/>
      <c r="LXF59" s="308"/>
      <c r="LXG59" s="308"/>
      <c r="LXH59" s="308"/>
      <c r="LXI59" s="308"/>
      <c r="LXJ59" s="308"/>
      <c r="LXK59" s="308"/>
      <c r="LXL59" s="308"/>
      <c r="LXM59" s="308"/>
      <c r="LXN59" s="308"/>
      <c r="LXO59" s="308"/>
      <c r="LXP59" s="308"/>
      <c r="LXQ59" s="308"/>
      <c r="LXR59" s="308"/>
      <c r="LXS59" s="308"/>
      <c r="LXT59" s="308"/>
      <c r="LXU59" s="308"/>
      <c r="LXV59" s="308"/>
      <c r="LXW59" s="308"/>
      <c r="LXX59" s="308"/>
      <c r="LXY59" s="308"/>
      <c r="LXZ59" s="308"/>
      <c r="LYA59" s="308"/>
      <c r="LYB59" s="308"/>
      <c r="LYC59" s="308"/>
      <c r="LYD59" s="308"/>
      <c r="LYE59" s="308"/>
      <c r="LYF59" s="308"/>
      <c r="LYG59" s="308"/>
      <c r="LYH59" s="308"/>
      <c r="LYI59" s="308"/>
      <c r="LYJ59" s="308"/>
      <c r="LYK59" s="308"/>
      <c r="LYL59" s="308"/>
      <c r="LYM59" s="308"/>
      <c r="LYN59" s="308"/>
      <c r="LYO59" s="308"/>
      <c r="LYP59" s="308"/>
      <c r="LYQ59" s="308"/>
      <c r="LYR59" s="308"/>
      <c r="LYS59" s="308"/>
      <c r="LYT59" s="308"/>
      <c r="LYU59" s="308"/>
      <c r="LYV59" s="308"/>
      <c r="LYW59" s="308"/>
      <c r="LYX59" s="308"/>
      <c r="LYY59" s="308"/>
      <c r="LYZ59" s="308"/>
      <c r="LZA59" s="308"/>
      <c r="LZB59" s="308"/>
      <c r="LZC59" s="308"/>
      <c r="LZD59" s="308"/>
      <c r="LZE59" s="308"/>
      <c r="LZF59" s="308"/>
      <c r="LZG59" s="308"/>
      <c r="LZH59" s="308"/>
      <c r="LZI59" s="308"/>
      <c r="LZJ59" s="308"/>
      <c r="LZK59" s="308"/>
      <c r="LZL59" s="308"/>
      <c r="LZM59" s="308"/>
      <c r="LZN59" s="308"/>
      <c r="LZO59" s="308"/>
      <c r="LZP59" s="308"/>
      <c r="LZQ59" s="308"/>
      <c r="LZR59" s="308"/>
      <c r="LZS59" s="308"/>
      <c r="LZT59" s="308"/>
      <c r="LZU59" s="308"/>
      <c r="LZV59" s="308"/>
      <c r="LZW59" s="308"/>
      <c r="LZX59" s="308"/>
      <c r="LZY59" s="308"/>
      <c r="LZZ59" s="308"/>
      <c r="MAA59" s="308"/>
      <c r="MAB59" s="308"/>
      <c r="MAC59" s="308"/>
      <c r="MAD59" s="308"/>
      <c r="MAE59" s="308"/>
      <c r="MAF59" s="308"/>
      <c r="MAG59" s="308"/>
      <c r="MAH59" s="308"/>
      <c r="MAI59" s="308"/>
      <c r="MAJ59" s="308"/>
      <c r="MAK59" s="308"/>
      <c r="MAL59" s="308"/>
      <c r="MAM59" s="308"/>
      <c r="MAN59" s="308"/>
      <c r="MAO59" s="308"/>
      <c r="MAP59" s="308"/>
      <c r="MAQ59" s="308"/>
      <c r="MAR59" s="308"/>
      <c r="MAS59" s="308"/>
      <c r="MAT59" s="308"/>
      <c r="MAU59" s="308"/>
      <c r="MAV59" s="308"/>
      <c r="MAW59" s="308"/>
      <c r="MAX59" s="308"/>
      <c r="MAY59" s="308"/>
      <c r="MAZ59" s="308"/>
      <c r="MBA59" s="308"/>
      <c r="MBB59" s="308"/>
      <c r="MBC59" s="308"/>
      <c r="MBD59" s="308"/>
      <c r="MBE59" s="308"/>
      <c r="MBF59" s="308"/>
      <c r="MBG59" s="308"/>
      <c r="MBH59" s="308"/>
      <c r="MBI59" s="308"/>
      <c r="MBJ59" s="308"/>
      <c r="MBK59" s="308"/>
      <c r="MBL59" s="308"/>
      <c r="MBM59" s="308"/>
      <c r="MBN59" s="308"/>
      <c r="MBO59" s="308"/>
      <c r="MBP59" s="308"/>
      <c r="MBQ59" s="308"/>
      <c r="MBR59" s="308"/>
      <c r="MBS59" s="308"/>
      <c r="MBT59" s="308"/>
      <c r="MBU59" s="308"/>
      <c r="MBV59" s="308"/>
      <c r="MBW59" s="308"/>
      <c r="MBX59" s="308"/>
      <c r="MBY59" s="308"/>
      <c r="MBZ59" s="308"/>
      <c r="MCA59" s="308"/>
      <c r="MCB59" s="308"/>
      <c r="MCC59" s="308"/>
      <c r="MCD59" s="308"/>
      <c r="MCE59" s="308"/>
      <c r="MCF59" s="308"/>
      <c r="MCG59" s="308"/>
      <c r="MCH59" s="308"/>
      <c r="MCI59" s="308"/>
      <c r="MCJ59" s="308"/>
      <c r="MCK59" s="308"/>
      <c r="MCL59" s="308"/>
      <c r="MCM59" s="308"/>
      <c r="MCN59" s="308"/>
      <c r="MCO59" s="308"/>
      <c r="MCP59" s="308"/>
      <c r="MCQ59" s="308"/>
      <c r="MCR59" s="308"/>
      <c r="MCS59" s="308"/>
      <c r="MCT59" s="308"/>
      <c r="MCU59" s="308"/>
      <c r="MCV59" s="308"/>
      <c r="MCW59" s="308"/>
      <c r="MCX59" s="308"/>
      <c r="MCY59" s="308"/>
      <c r="MCZ59" s="308"/>
      <c r="MDA59" s="308"/>
      <c r="MDB59" s="308"/>
      <c r="MDC59" s="308"/>
      <c r="MDD59" s="308"/>
      <c r="MDE59" s="308"/>
      <c r="MDF59" s="308"/>
      <c r="MDG59" s="308"/>
      <c r="MDH59" s="308"/>
      <c r="MDI59" s="308"/>
      <c r="MDJ59" s="308"/>
      <c r="MDK59" s="308"/>
      <c r="MDL59" s="308"/>
      <c r="MDM59" s="308"/>
      <c r="MDN59" s="308"/>
      <c r="MDO59" s="308"/>
      <c r="MDP59" s="308"/>
      <c r="MDQ59" s="308"/>
      <c r="MDR59" s="308"/>
      <c r="MDS59" s="308"/>
      <c r="MDT59" s="308"/>
      <c r="MDU59" s="308"/>
      <c r="MDV59" s="308"/>
      <c r="MDW59" s="308"/>
      <c r="MDX59" s="308"/>
      <c r="MDY59" s="308"/>
      <c r="MDZ59" s="308"/>
      <c r="MEA59" s="308"/>
      <c r="MEB59" s="308"/>
      <c r="MEC59" s="308"/>
      <c r="MED59" s="308"/>
      <c r="MEE59" s="308"/>
      <c r="MEF59" s="308"/>
      <c r="MEG59" s="308"/>
      <c r="MEH59" s="308"/>
      <c r="MEI59" s="308"/>
      <c r="MEJ59" s="308"/>
      <c r="MEK59" s="308"/>
      <c r="MEL59" s="308"/>
      <c r="MEM59" s="308"/>
      <c r="MEN59" s="308"/>
      <c r="MEO59" s="308"/>
      <c r="MEP59" s="308"/>
      <c r="MEQ59" s="308"/>
      <c r="MER59" s="308"/>
      <c r="MES59" s="308"/>
      <c r="MET59" s="308"/>
      <c r="MEU59" s="308"/>
      <c r="MEV59" s="308"/>
      <c r="MEW59" s="308"/>
      <c r="MEX59" s="308"/>
      <c r="MEY59" s="308"/>
      <c r="MEZ59" s="308"/>
      <c r="MFA59" s="308"/>
      <c r="MFB59" s="308"/>
      <c r="MFC59" s="308"/>
      <c r="MFD59" s="308"/>
      <c r="MFE59" s="308"/>
      <c r="MFF59" s="308"/>
      <c r="MFG59" s="308"/>
      <c r="MFH59" s="308"/>
      <c r="MFI59" s="308"/>
      <c r="MFJ59" s="308"/>
      <c r="MFK59" s="308"/>
      <c r="MFL59" s="308"/>
      <c r="MFM59" s="308"/>
      <c r="MFN59" s="308"/>
      <c r="MFO59" s="308"/>
      <c r="MFP59" s="308"/>
      <c r="MFQ59" s="308"/>
      <c r="MFR59" s="308"/>
      <c r="MFS59" s="308"/>
      <c r="MFT59" s="308"/>
      <c r="MFU59" s="308"/>
      <c r="MFV59" s="308"/>
      <c r="MFW59" s="308"/>
      <c r="MFX59" s="308"/>
      <c r="MFY59" s="308"/>
      <c r="MFZ59" s="308"/>
      <c r="MGA59" s="308"/>
      <c r="MGB59" s="308"/>
      <c r="MGC59" s="308"/>
      <c r="MGD59" s="308"/>
      <c r="MGE59" s="308"/>
      <c r="MGF59" s="308"/>
      <c r="MGG59" s="308"/>
      <c r="MGH59" s="308"/>
      <c r="MGI59" s="308"/>
      <c r="MGJ59" s="308"/>
      <c r="MGK59" s="308"/>
      <c r="MGL59" s="308"/>
      <c r="MGM59" s="308"/>
      <c r="MGN59" s="308"/>
      <c r="MGO59" s="308"/>
      <c r="MGP59" s="308"/>
      <c r="MGQ59" s="308"/>
      <c r="MGR59" s="308"/>
      <c r="MGS59" s="308"/>
      <c r="MGT59" s="308"/>
      <c r="MGU59" s="308"/>
      <c r="MGV59" s="308"/>
      <c r="MGW59" s="308"/>
      <c r="MGX59" s="308"/>
      <c r="MGY59" s="308"/>
      <c r="MGZ59" s="308"/>
      <c r="MHA59" s="308"/>
      <c r="MHB59" s="308"/>
      <c r="MHC59" s="308"/>
      <c r="MHD59" s="308"/>
      <c r="MHE59" s="308"/>
      <c r="MHF59" s="308"/>
      <c r="MHG59" s="308"/>
      <c r="MHH59" s="308"/>
      <c r="MHI59" s="308"/>
      <c r="MHJ59" s="308"/>
      <c r="MHK59" s="308"/>
      <c r="MHL59" s="308"/>
      <c r="MHM59" s="308"/>
      <c r="MHN59" s="308"/>
      <c r="MHO59" s="308"/>
      <c r="MHP59" s="308"/>
      <c r="MHQ59" s="308"/>
      <c r="MHR59" s="308"/>
      <c r="MHS59" s="308"/>
      <c r="MHT59" s="308"/>
      <c r="MHU59" s="308"/>
      <c r="MHV59" s="308"/>
      <c r="MHW59" s="308"/>
      <c r="MHX59" s="308"/>
      <c r="MHY59" s="308"/>
      <c r="MHZ59" s="308"/>
      <c r="MIA59" s="308"/>
      <c r="MIB59" s="308"/>
      <c r="MIC59" s="308"/>
      <c r="MID59" s="308"/>
      <c r="MIE59" s="308"/>
      <c r="MIF59" s="308"/>
      <c r="MIG59" s="308"/>
      <c r="MIH59" s="308"/>
      <c r="MII59" s="308"/>
      <c r="MIJ59" s="308"/>
      <c r="MIK59" s="308"/>
      <c r="MIL59" s="308"/>
      <c r="MIM59" s="308"/>
      <c r="MIN59" s="308"/>
      <c r="MIO59" s="308"/>
      <c r="MIP59" s="308"/>
      <c r="MIQ59" s="308"/>
      <c r="MIR59" s="308"/>
      <c r="MIS59" s="308"/>
      <c r="MIT59" s="308"/>
      <c r="MIU59" s="308"/>
      <c r="MIV59" s="308"/>
      <c r="MIW59" s="308"/>
      <c r="MIX59" s="308"/>
      <c r="MIY59" s="308"/>
      <c r="MIZ59" s="308"/>
      <c r="MJA59" s="308"/>
      <c r="MJB59" s="308"/>
      <c r="MJC59" s="308"/>
      <c r="MJD59" s="308"/>
      <c r="MJE59" s="308"/>
      <c r="MJF59" s="308"/>
      <c r="MJG59" s="308"/>
      <c r="MJH59" s="308"/>
      <c r="MJI59" s="308"/>
      <c r="MJJ59" s="308"/>
      <c r="MJK59" s="308"/>
      <c r="MJL59" s="308"/>
      <c r="MJM59" s="308"/>
      <c r="MJN59" s="308"/>
      <c r="MJO59" s="308"/>
      <c r="MJP59" s="308"/>
      <c r="MJQ59" s="308"/>
      <c r="MJR59" s="308"/>
      <c r="MJS59" s="308"/>
      <c r="MJT59" s="308"/>
      <c r="MJU59" s="308"/>
      <c r="MJV59" s="308"/>
      <c r="MJW59" s="308"/>
      <c r="MJX59" s="308"/>
      <c r="MJY59" s="308"/>
      <c r="MJZ59" s="308"/>
      <c r="MKA59" s="308"/>
      <c r="MKB59" s="308"/>
      <c r="MKC59" s="308"/>
      <c r="MKD59" s="308"/>
      <c r="MKE59" s="308"/>
      <c r="MKF59" s="308"/>
      <c r="MKG59" s="308"/>
      <c r="MKH59" s="308"/>
      <c r="MKI59" s="308"/>
      <c r="MKJ59" s="308"/>
      <c r="MKK59" s="308"/>
      <c r="MKL59" s="308"/>
      <c r="MKM59" s="308"/>
      <c r="MKN59" s="308"/>
      <c r="MKO59" s="308"/>
      <c r="MKP59" s="308"/>
      <c r="MKQ59" s="308"/>
      <c r="MKR59" s="308"/>
      <c r="MKS59" s="308"/>
      <c r="MKT59" s="308"/>
      <c r="MKU59" s="308"/>
      <c r="MKV59" s="308"/>
      <c r="MKW59" s="308"/>
      <c r="MKX59" s="308"/>
      <c r="MKY59" s="308"/>
      <c r="MKZ59" s="308"/>
      <c r="MLA59" s="308"/>
      <c r="MLB59" s="308"/>
      <c r="MLC59" s="308"/>
      <c r="MLD59" s="308"/>
      <c r="MLE59" s="308"/>
      <c r="MLF59" s="308"/>
      <c r="MLG59" s="308"/>
      <c r="MLH59" s="308"/>
      <c r="MLI59" s="308"/>
      <c r="MLJ59" s="308"/>
      <c r="MLK59" s="308"/>
      <c r="MLL59" s="308"/>
      <c r="MLM59" s="308"/>
      <c r="MLN59" s="308"/>
      <c r="MLO59" s="308"/>
      <c r="MLP59" s="308"/>
      <c r="MLQ59" s="308"/>
      <c r="MLR59" s="308"/>
      <c r="MLS59" s="308"/>
      <c r="MLT59" s="308"/>
      <c r="MLU59" s="308"/>
      <c r="MLV59" s="308"/>
      <c r="MLW59" s="308"/>
      <c r="MLX59" s="308"/>
      <c r="MLY59" s="308"/>
      <c r="MLZ59" s="308"/>
      <c r="MMA59" s="308"/>
      <c r="MMB59" s="308"/>
      <c r="MMC59" s="308"/>
      <c r="MMD59" s="308"/>
      <c r="MME59" s="308"/>
      <c r="MMF59" s="308"/>
      <c r="MMG59" s="308"/>
      <c r="MMH59" s="308"/>
      <c r="MMI59" s="308"/>
      <c r="MMJ59" s="308"/>
      <c r="MMK59" s="308"/>
      <c r="MML59" s="308"/>
      <c r="MMM59" s="308"/>
      <c r="MMN59" s="308"/>
      <c r="MMO59" s="308"/>
      <c r="MMP59" s="308"/>
      <c r="MMQ59" s="308"/>
      <c r="MMR59" s="308"/>
      <c r="MMS59" s="308"/>
      <c r="MMT59" s="308"/>
      <c r="MMU59" s="308"/>
      <c r="MMV59" s="308"/>
      <c r="MMW59" s="308"/>
      <c r="MMX59" s="308"/>
      <c r="MMY59" s="308"/>
      <c r="MMZ59" s="308"/>
      <c r="MNA59" s="308"/>
      <c r="MNB59" s="308"/>
      <c r="MNC59" s="308"/>
      <c r="MND59" s="308"/>
      <c r="MNE59" s="308"/>
      <c r="MNF59" s="308"/>
      <c r="MNG59" s="308"/>
      <c r="MNH59" s="308"/>
      <c r="MNI59" s="308"/>
      <c r="MNJ59" s="308"/>
      <c r="MNK59" s="308"/>
      <c r="MNL59" s="308"/>
      <c r="MNM59" s="308"/>
      <c r="MNN59" s="308"/>
      <c r="MNO59" s="308"/>
      <c r="MNP59" s="308"/>
      <c r="MNQ59" s="308"/>
      <c r="MNR59" s="308"/>
      <c r="MNS59" s="308"/>
      <c r="MNT59" s="308"/>
      <c r="MNU59" s="308"/>
      <c r="MNV59" s="308"/>
      <c r="MNW59" s="308"/>
      <c r="MNX59" s="308"/>
      <c r="MNY59" s="308"/>
      <c r="MNZ59" s="308"/>
      <c r="MOA59" s="308"/>
      <c r="MOB59" s="308"/>
      <c r="MOC59" s="308"/>
      <c r="MOD59" s="308"/>
      <c r="MOE59" s="308"/>
      <c r="MOF59" s="308"/>
      <c r="MOG59" s="308"/>
      <c r="MOH59" s="308"/>
      <c r="MOI59" s="308"/>
      <c r="MOJ59" s="308"/>
      <c r="MOK59" s="308"/>
      <c r="MOL59" s="308"/>
      <c r="MOM59" s="308"/>
      <c r="MON59" s="308"/>
      <c r="MOO59" s="308"/>
      <c r="MOP59" s="308"/>
      <c r="MOQ59" s="308"/>
      <c r="MOR59" s="308"/>
      <c r="MOS59" s="308"/>
      <c r="MOT59" s="308"/>
      <c r="MOU59" s="308"/>
      <c r="MOV59" s="308"/>
      <c r="MOW59" s="308"/>
      <c r="MOX59" s="308"/>
      <c r="MOY59" s="308"/>
      <c r="MOZ59" s="308"/>
      <c r="MPA59" s="308"/>
      <c r="MPB59" s="308"/>
      <c r="MPC59" s="308"/>
      <c r="MPD59" s="308"/>
      <c r="MPE59" s="308"/>
      <c r="MPF59" s="308"/>
      <c r="MPG59" s="308"/>
      <c r="MPH59" s="308"/>
      <c r="MPI59" s="308"/>
      <c r="MPJ59" s="308"/>
      <c r="MPK59" s="308"/>
      <c r="MPL59" s="308"/>
      <c r="MPM59" s="308"/>
      <c r="MPN59" s="308"/>
      <c r="MPO59" s="308"/>
      <c r="MPP59" s="308"/>
      <c r="MPQ59" s="308"/>
      <c r="MPR59" s="308"/>
      <c r="MPS59" s="308"/>
      <c r="MPT59" s="308"/>
      <c r="MPU59" s="308"/>
      <c r="MPV59" s="308"/>
      <c r="MPW59" s="308"/>
      <c r="MPX59" s="308"/>
      <c r="MPY59" s="308"/>
      <c r="MPZ59" s="308"/>
      <c r="MQA59" s="308"/>
      <c r="MQB59" s="308"/>
      <c r="MQC59" s="308"/>
      <c r="MQD59" s="308"/>
      <c r="MQE59" s="308"/>
      <c r="MQF59" s="308"/>
      <c r="MQG59" s="308"/>
      <c r="MQH59" s="308"/>
      <c r="MQI59" s="308"/>
      <c r="MQJ59" s="308"/>
      <c r="MQK59" s="308"/>
      <c r="MQL59" s="308"/>
      <c r="MQM59" s="308"/>
      <c r="MQN59" s="308"/>
      <c r="MQO59" s="308"/>
      <c r="MQP59" s="308"/>
      <c r="MQQ59" s="308"/>
      <c r="MQR59" s="308"/>
      <c r="MQS59" s="308"/>
      <c r="MQT59" s="308"/>
      <c r="MQU59" s="308"/>
      <c r="MQV59" s="308"/>
      <c r="MQW59" s="308"/>
      <c r="MQX59" s="308"/>
      <c r="MQY59" s="308"/>
      <c r="MQZ59" s="308"/>
      <c r="MRA59" s="308"/>
      <c r="MRB59" s="308"/>
      <c r="MRC59" s="308"/>
      <c r="MRD59" s="308"/>
      <c r="MRE59" s="308"/>
      <c r="MRF59" s="308"/>
      <c r="MRG59" s="308"/>
      <c r="MRH59" s="308"/>
      <c r="MRI59" s="308"/>
      <c r="MRJ59" s="308"/>
      <c r="MRK59" s="308"/>
      <c r="MRL59" s="308"/>
      <c r="MRM59" s="308"/>
      <c r="MRN59" s="308"/>
      <c r="MRO59" s="308"/>
      <c r="MRP59" s="308"/>
      <c r="MRQ59" s="308"/>
      <c r="MRR59" s="308"/>
      <c r="MRS59" s="308"/>
      <c r="MRT59" s="308"/>
      <c r="MRU59" s="308"/>
      <c r="MRV59" s="308"/>
      <c r="MRW59" s="308"/>
      <c r="MRX59" s="308"/>
      <c r="MRY59" s="308"/>
      <c r="MRZ59" s="308"/>
      <c r="MSA59" s="308"/>
      <c r="MSB59" s="308"/>
      <c r="MSC59" s="308"/>
      <c r="MSD59" s="308"/>
      <c r="MSE59" s="308"/>
      <c r="MSF59" s="308"/>
      <c r="MSG59" s="308"/>
      <c r="MSH59" s="308"/>
      <c r="MSI59" s="308"/>
      <c r="MSJ59" s="308"/>
      <c r="MSK59" s="308"/>
      <c r="MSL59" s="308"/>
      <c r="MSM59" s="308"/>
      <c r="MSN59" s="308"/>
      <c r="MSO59" s="308"/>
      <c r="MSP59" s="308"/>
      <c r="MSQ59" s="308"/>
      <c r="MSR59" s="308"/>
      <c r="MSS59" s="308"/>
      <c r="MST59" s="308"/>
      <c r="MSU59" s="308"/>
      <c r="MSV59" s="308"/>
      <c r="MSW59" s="308"/>
      <c r="MSX59" s="308"/>
      <c r="MSY59" s="308"/>
      <c r="MSZ59" s="308"/>
      <c r="MTA59" s="308"/>
      <c r="MTB59" s="308"/>
      <c r="MTC59" s="308"/>
      <c r="MTD59" s="308"/>
      <c r="MTE59" s="308"/>
      <c r="MTF59" s="308"/>
      <c r="MTG59" s="308"/>
      <c r="MTH59" s="308"/>
      <c r="MTI59" s="308"/>
      <c r="MTJ59" s="308"/>
      <c r="MTK59" s="308"/>
      <c r="MTL59" s="308"/>
      <c r="MTM59" s="308"/>
      <c r="MTN59" s="308"/>
      <c r="MTO59" s="308"/>
      <c r="MTP59" s="308"/>
      <c r="MTQ59" s="308"/>
      <c r="MTR59" s="308"/>
      <c r="MTS59" s="308"/>
      <c r="MTT59" s="308"/>
      <c r="MTU59" s="308"/>
      <c r="MTV59" s="308"/>
      <c r="MTW59" s="308"/>
      <c r="MTX59" s="308"/>
      <c r="MTY59" s="308"/>
      <c r="MTZ59" s="308"/>
      <c r="MUA59" s="308"/>
      <c r="MUB59" s="308"/>
      <c r="MUC59" s="308"/>
      <c r="MUD59" s="308"/>
      <c r="MUE59" s="308"/>
      <c r="MUF59" s="308"/>
      <c r="MUG59" s="308"/>
      <c r="MUH59" s="308"/>
      <c r="MUI59" s="308"/>
      <c r="MUJ59" s="308"/>
      <c r="MUK59" s="308"/>
      <c r="MUL59" s="308"/>
      <c r="MUM59" s="308"/>
      <c r="MUN59" s="308"/>
      <c r="MUO59" s="308"/>
      <c r="MUP59" s="308"/>
      <c r="MUQ59" s="308"/>
      <c r="MUR59" s="308"/>
      <c r="MUS59" s="308"/>
      <c r="MUT59" s="308"/>
      <c r="MUU59" s="308"/>
      <c r="MUV59" s="308"/>
      <c r="MUW59" s="308"/>
      <c r="MUX59" s="308"/>
      <c r="MUY59" s="308"/>
      <c r="MUZ59" s="308"/>
      <c r="MVA59" s="308"/>
      <c r="MVB59" s="308"/>
      <c r="MVC59" s="308"/>
      <c r="MVD59" s="308"/>
      <c r="MVE59" s="308"/>
      <c r="MVF59" s="308"/>
      <c r="MVG59" s="308"/>
      <c r="MVH59" s="308"/>
      <c r="MVI59" s="308"/>
      <c r="MVJ59" s="308"/>
      <c r="MVK59" s="308"/>
      <c r="MVL59" s="308"/>
      <c r="MVM59" s="308"/>
      <c r="MVN59" s="308"/>
      <c r="MVO59" s="308"/>
      <c r="MVP59" s="308"/>
      <c r="MVQ59" s="308"/>
      <c r="MVR59" s="308"/>
      <c r="MVS59" s="308"/>
      <c r="MVT59" s="308"/>
      <c r="MVU59" s="308"/>
      <c r="MVV59" s="308"/>
      <c r="MVW59" s="308"/>
      <c r="MVX59" s="308"/>
      <c r="MVY59" s="308"/>
      <c r="MVZ59" s="308"/>
      <c r="MWA59" s="308"/>
      <c r="MWB59" s="308"/>
      <c r="MWC59" s="308"/>
      <c r="MWD59" s="308"/>
      <c r="MWE59" s="308"/>
      <c r="MWF59" s="308"/>
      <c r="MWG59" s="308"/>
      <c r="MWH59" s="308"/>
      <c r="MWI59" s="308"/>
      <c r="MWJ59" s="308"/>
      <c r="MWK59" s="308"/>
      <c r="MWL59" s="308"/>
      <c r="MWM59" s="308"/>
      <c r="MWN59" s="308"/>
      <c r="MWO59" s="308"/>
      <c r="MWP59" s="308"/>
      <c r="MWQ59" s="308"/>
      <c r="MWR59" s="308"/>
      <c r="MWS59" s="308"/>
      <c r="MWT59" s="308"/>
      <c r="MWU59" s="308"/>
      <c r="MWV59" s="308"/>
      <c r="MWW59" s="308"/>
      <c r="MWX59" s="308"/>
      <c r="MWY59" s="308"/>
      <c r="MWZ59" s="308"/>
      <c r="MXA59" s="308"/>
      <c r="MXB59" s="308"/>
      <c r="MXC59" s="308"/>
      <c r="MXD59" s="308"/>
      <c r="MXE59" s="308"/>
      <c r="MXF59" s="308"/>
      <c r="MXG59" s="308"/>
      <c r="MXH59" s="308"/>
      <c r="MXI59" s="308"/>
      <c r="MXJ59" s="308"/>
      <c r="MXK59" s="308"/>
      <c r="MXL59" s="308"/>
      <c r="MXM59" s="308"/>
      <c r="MXN59" s="308"/>
      <c r="MXO59" s="308"/>
      <c r="MXP59" s="308"/>
      <c r="MXQ59" s="308"/>
      <c r="MXR59" s="308"/>
      <c r="MXS59" s="308"/>
      <c r="MXT59" s="308"/>
      <c r="MXU59" s="308"/>
      <c r="MXV59" s="308"/>
      <c r="MXW59" s="308"/>
      <c r="MXX59" s="308"/>
      <c r="MXY59" s="308"/>
      <c r="MXZ59" s="308"/>
      <c r="MYA59" s="308"/>
      <c r="MYB59" s="308"/>
      <c r="MYC59" s="308"/>
      <c r="MYD59" s="308"/>
      <c r="MYE59" s="308"/>
      <c r="MYF59" s="308"/>
      <c r="MYG59" s="308"/>
      <c r="MYH59" s="308"/>
      <c r="MYI59" s="308"/>
      <c r="MYJ59" s="308"/>
      <c r="MYK59" s="308"/>
      <c r="MYL59" s="308"/>
      <c r="MYM59" s="308"/>
      <c r="MYN59" s="308"/>
      <c r="MYO59" s="308"/>
      <c r="MYP59" s="308"/>
      <c r="MYQ59" s="308"/>
      <c r="MYR59" s="308"/>
      <c r="MYS59" s="308"/>
      <c r="MYT59" s="308"/>
      <c r="MYU59" s="308"/>
      <c r="MYV59" s="308"/>
      <c r="MYW59" s="308"/>
      <c r="MYX59" s="308"/>
      <c r="MYY59" s="308"/>
      <c r="MYZ59" s="308"/>
      <c r="MZA59" s="308"/>
      <c r="MZB59" s="308"/>
      <c r="MZC59" s="308"/>
      <c r="MZD59" s="308"/>
      <c r="MZE59" s="308"/>
      <c r="MZF59" s="308"/>
      <c r="MZG59" s="308"/>
      <c r="MZH59" s="308"/>
      <c r="MZI59" s="308"/>
      <c r="MZJ59" s="308"/>
      <c r="MZK59" s="308"/>
      <c r="MZL59" s="308"/>
      <c r="MZM59" s="308"/>
      <c r="MZN59" s="308"/>
      <c r="MZO59" s="308"/>
      <c r="MZP59" s="308"/>
      <c r="MZQ59" s="308"/>
      <c r="MZR59" s="308"/>
      <c r="MZS59" s="308"/>
      <c r="MZT59" s="308"/>
      <c r="MZU59" s="308"/>
      <c r="MZV59" s="308"/>
      <c r="MZW59" s="308"/>
      <c r="MZX59" s="308"/>
      <c r="MZY59" s="308"/>
      <c r="MZZ59" s="308"/>
      <c r="NAA59" s="308"/>
      <c r="NAB59" s="308"/>
      <c r="NAC59" s="308"/>
      <c r="NAD59" s="308"/>
      <c r="NAE59" s="308"/>
      <c r="NAF59" s="308"/>
      <c r="NAG59" s="308"/>
      <c r="NAH59" s="308"/>
      <c r="NAI59" s="308"/>
      <c r="NAJ59" s="308"/>
      <c r="NAK59" s="308"/>
      <c r="NAL59" s="308"/>
      <c r="NAM59" s="308"/>
      <c r="NAN59" s="308"/>
      <c r="NAO59" s="308"/>
      <c r="NAP59" s="308"/>
      <c r="NAQ59" s="308"/>
      <c r="NAR59" s="308"/>
      <c r="NAS59" s="308"/>
      <c r="NAT59" s="308"/>
      <c r="NAU59" s="308"/>
      <c r="NAV59" s="308"/>
      <c r="NAW59" s="308"/>
      <c r="NAX59" s="308"/>
      <c r="NAY59" s="308"/>
      <c r="NAZ59" s="308"/>
      <c r="NBA59" s="308"/>
      <c r="NBB59" s="308"/>
      <c r="NBC59" s="308"/>
      <c r="NBD59" s="308"/>
      <c r="NBE59" s="308"/>
      <c r="NBF59" s="308"/>
      <c r="NBG59" s="308"/>
      <c r="NBH59" s="308"/>
      <c r="NBI59" s="308"/>
      <c r="NBJ59" s="308"/>
      <c r="NBK59" s="308"/>
      <c r="NBL59" s="308"/>
      <c r="NBM59" s="308"/>
      <c r="NBN59" s="308"/>
      <c r="NBO59" s="308"/>
      <c r="NBP59" s="308"/>
      <c r="NBQ59" s="308"/>
      <c r="NBR59" s="308"/>
      <c r="NBS59" s="308"/>
      <c r="NBT59" s="308"/>
      <c r="NBU59" s="308"/>
      <c r="NBV59" s="308"/>
      <c r="NBW59" s="308"/>
      <c r="NBX59" s="308"/>
      <c r="NBY59" s="308"/>
      <c r="NBZ59" s="308"/>
      <c r="NCA59" s="308"/>
      <c r="NCB59" s="308"/>
      <c r="NCC59" s="308"/>
      <c r="NCD59" s="308"/>
      <c r="NCE59" s="308"/>
      <c r="NCF59" s="308"/>
      <c r="NCG59" s="308"/>
      <c r="NCH59" s="308"/>
      <c r="NCI59" s="308"/>
      <c r="NCJ59" s="308"/>
      <c r="NCK59" s="308"/>
      <c r="NCL59" s="308"/>
      <c r="NCM59" s="308"/>
      <c r="NCN59" s="308"/>
      <c r="NCO59" s="308"/>
      <c r="NCP59" s="308"/>
      <c r="NCQ59" s="308"/>
      <c r="NCR59" s="308"/>
      <c r="NCS59" s="308"/>
      <c r="NCT59" s="308"/>
      <c r="NCU59" s="308"/>
      <c r="NCV59" s="308"/>
      <c r="NCW59" s="308"/>
      <c r="NCX59" s="308"/>
      <c r="NCY59" s="308"/>
      <c r="NCZ59" s="308"/>
      <c r="NDA59" s="308"/>
      <c r="NDB59" s="308"/>
      <c r="NDC59" s="308"/>
      <c r="NDD59" s="308"/>
      <c r="NDE59" s="308"/>
      <c r="NDF59" s="308"/>
      <c r="NDG59" s="308"/>
      <c r="NDH59" s="308"/>
      <c r="NDI59" s="308"/>
      <c r="NDJ59" s="308"/>
      <c r="NDK59" s="308"/>
      <c r="NDL59" s="308"/>
      <c r="NDM59" s="308"/>
      <c r="NDN59" s="308"/>
      <c r="NDO59" s="308"/>
      <c r="NDP59" s="308"/>
      <c r="NDQ59" s="308"/>
      <c r="NDR59" s="308"/>
      <c r="NDS59" s="308"/>
      <c r="NDT59" s="308"/>
      <c r="NDU59" s="308"/>
      <c r="NDV59" s="308"/>
      <c r="NDW59" s="308"/>
      <c r="NDX59" s="308"/>
      <c r="NDY59" s="308"/>
      <c r="NDZ59" s="308"/>
      <c r="NEA59" s="308"/>
      <c r="NEB59" s="308"/>
      <c r="NEC59" s="308"/>
      <c r="NED59" s="308"/>
      <c r="NEE59" s="308"/>
      <c r="NEF59" s="308"/>
      <c r="NEG59" s="308"/>
      <c r="NEH59" s="308"/>
      <c r="NEI59" s="308"/>
      <c r="NEJ59" s="308"/>
      <c r="NEK59" s="308"/>
      <c r="NEL59" s="308"/>
      <c r="NEM59" s="308"/>
      <c r="NEN59" s="308"/>
      <c r="NEO59" s="308"/>
      <c r="NEP59" s="308"/>
      <c r="NEQ59" s="308"/>
      <c r="NER59" s="308"/>
      <c r="NES59" s="308"/>
      <c r="NET59" s="308"/>
      <c r="NEU59" s="308"/>
      <c r="NEV59" s="308"/>
      <c r="NEW59" s="308"/>
      <c r="NEX59" s="308"/>
      <c r="NEY59" s="308"/>
      <c r="NEZ59" s="308"/>
      <c r="NFA59" s="308"/>
      <c r="NFB59" s="308"/>
      <c r="NFC59" s="308"/>
      <c r="NFD59" s="308"/>
      <c r="NFE59" s="308"/>
      <c r="NFF59" s="308"/>
      <c r="NFG59" s="308"/>
      <c r="NFH59" s="308"/>
      <c r="NFI59" s="308"/>
      <c r="NFJ59" s="308"/>
      <c r="NFK59" s="308"/>
      <c r="NFL59" s="308"/>
      <c r="NFM59" s="308"/>
      <c r="NFN59" s="308"/>
      <c r="NFO59" s="308"/>
      <c r="NFP59" s="308"/>
      <c r="NFQ59" s="308"/>
      <c r="NFR59" s="308"/>
      <c r="NFS59" s="308"/>
      <c r="NFT59" s="308"/>
      <c r="NFU59" s="308"/>
      <c r="NFV59" s="308"/>
      <c r="NFW59" s="308"/>
      <c r="NFX59" s="308"/>
      <c r="NFY59" s="308"/>
      <c r="NFZ59" s="308"/>
      <c r="NGA59" s="308"/>
      <c r="NGB59" s="308"/>
      <c r="NGC59" s="308"/>
      <c r="NGD59" s="308"/>
      <c r="NGE59" s="308"/>
      <c r="NGF59" s="308"/>
      <c r="NGG59" s="308"/>
      <c r="NGH59" s="308"/>
      <c r="NGI59" s="308"/>
      <c r="NGJ59" s="308"/>
      <c r="NGK59" s="308"/>
      <c r="NGL59" s="308"/>
      <c r="NGM59" s="308"/>
      <c r="NGN59" s="308"/>
      <c r="NGO59" s="308"/>
      <c r="NGP59" s="308"/>
      <c r="NGQ59" s="308"/>
      <c r="NGR59" s="308"/>
      <c r="NGS59" s="308"/>
      <c r="NGT59" s="308"/>
      <c r="NGU59" s="308"/>
      <c r="NGV59" s="308"/>
      <c r="NGW59" s="308"/>
      <c r="NGX59" s="308"/>
      <c r="NGY59" s="308"/>
      <c r="NGZ59" s="308"/>
      <c r="NHA59" s="308"/>
      <c r="NHB59" s="308"/>
      <c r="NHC59" s="308"/>
      <c r="NHD59" s="308"/>
      <c r="NHE59" s="308"/>
      <c r="NHF59" s="308"/>
      <c r="NHG59" s="308"/>
      <c r="NHH59" s="308"/>
      <c r="NHI59" s="308"/>
      <c r="NHJ59" s="308"/>
      <c r="NHK59" s="308"/>
      <c r="NHL59" s="308"/>
      <c r="NHM59" s="308"/>
      <c r="NHN59" s="308"/>
      <c r="NHO59" s="308"/>
      <c r="NHP59" s="308"/>
      <c r="NHQ59" s="308"/>
      <c r="NHR59" s="308"/>
      <c r="NHS59" s="308"/>
      <c r="NHT59" s="308"/>
      <c r="NHU59" s="308"/>
      <c r="NHV59" s="308"/>
      <c r="NHW59" s="308"/>
      <c r="NHX59" s="308"/>
      <c r="NHY59" s="308"/>
      <c r="NHZ59" s="308"/>
      <c r="NIA59" s="308"/>
      <c r="NIB59" s="308"/>
      <c r="NIC59" s="308"/>
      <c r="NID59" s="308"/>
      <c r="NIE59" s="308"/>
      <c r="NIF59" s="308"/>
      <c r="NIG59" s="308"/>
      <c r="NIH59" s="308"/>
      <c r="NII59" s="308"/>
      <c r="NIJ59" s="308"/>
      <c r="NIK59" s="308"/>
      <c r="NIL59" s="308"/>
      <c r="NIM59" s="308"/>
      <c r="NIN59" s="308"/>
      <c r="NIO59" s="308"/>
      <c r="NIP59" s="308"/>
      <c r="NIQ59" s="308"/>
      <c r="NIR59" s="308"/>
      <c r="NIS59" s="308"/>
      <c r="NIT59" s="308"/>
      <c r="NIU59" s="308"/>
      <c r="NIV59" s="308"/>
      <c r="NIW59" s="308"/>
      <c r="NIX59" s="308"/>
      <c r="NIY59" s="308"/>
      <c r="NIZ59" s="308"/>
      <c r="NJA59" s="308"/>
      <c r="NJB59" s="308"/>
      <c r="NJC59" s="308"/>
      <c r="NJD59" s="308"/>
      <c r="NJE59" s="308"/>
      <c r="NJF59" s="308"/>
      <c r="NJG59" s="308"/>
      <c r="NJH59" s="308"/>
      <c r="NJI59" s="308"/>
      <c r="NJJ59" s="308"/>
      <c r="NJK59" s="308"/>
      <c r="NJL59" s="308"/>
      <c r="NJM59" s="308"/>
      <c r="NJN59" s="308"/>
      <c r="NJO59" s="308"/>
      <c r="NJP59" s="308"/>
      <c r="NJQ59" s="308"/>
      <c r="NJR59" s="308"/>
      <c r="NJS59" s="308"/>
      <c r="NJT59" s="308"/>
      <c r="NJU59" s="308"/>
      <c r="NJV59" s="308"/>
      <c r="NJW59" s="308"/>
      <c r="NJX59" s="308"/>
      <c r="NJY59" s="308"/>
      <c r="NJZ59" s="308"/>
      <c r="NKA59" s="308"/>
      <c r="NKB59" s="308"/>
      <c r="NKC59" s="308"/>
      <c r="NKD59" s="308"/>
      <c r="NKE59" s="308"/>
      <c r="NKF59" s="308"/>
      <c r="NKG59" s="308"/>
      <c r="NKH59" s="308"/>
      <c r="NKI59" s="308"/>
      <c r="NKJ59" s="308"/>
      <c r="NKK59" s="308"/>
      <c r="NKL59" s="308"/>
      <c r="NKM59" s="308"/>
      <c r="NKN59" s="308"/>
      <c r="NKO59" s="308"/>
      <c r="NKP59" s="308"/>
      <c r="NKQ59" s="308"/>
      <c r="NKR59" s="308"/>
      <c r="NKS59" s="308"/>
      <c r="NKT59" s="308"/>
      <c r="NKU59" s="308"/>
      <c r="NKV59" s="308"/>
      <c r="NKW59" s="308"/>
      <c r="NKX59" s="308"/>
      <c r="NKY59" s="308"/>
      <c r="NKZ59" s="308"/>
      <c r="NLA59" s="308"/>
      <c r="NLB59" s="308"/>
      <c r="NLC59" s="308"/>
      <c r="NLD59" s="308"/>
      <c r="NLE59" s="308"/>
      <c r="NLF59" s="308"/>
      <c r="NLG59" s="308"/>
      <c r="NLH59" s="308"/>
      <c r="NLI59" s="308"/>
      <c r="NLJ59" s="308"/>
      <c r="NLK59" s="308"/>
      <c r="NLL59" s="308"/>
      <c r="NLM59" s="308"/>
      <c r="NLN59" s="308"/>
      <c r="NLO59" s="308"/>
      <c r="NLP59" s="308"/>
      <c r="NLQ59" s="308"/>
      <c r="NLR59" s="308"/>
      <c r="NLS59" s="308"/>
      <c r="NLT59" s="308"/>
      <c r="NLU59" s="308"/>
      <c r="NLV59" s="308"/>
      <c r="NLW59" s="308"/>
      <c r="NLX59" s="308"/>
      <c r="NLY59" s="308"/>
      <c r="NLZ59" s="308"/>
      <c r="NMA59" s="308"/>
      <c r="NMB59" s="308"/>
      <c r="NMC59" s="308"/>
      <c r="NMD59" s="308"/>
      <c r="NME59" s="308"/>
      <c r="NMF59" s="308"/>
      <c r="NMG59" s="308"/>
      <c r="NMH59" s="308"/>
      <c r="NMI59" s="308"/>
      <c r="NMJ59" s="308"/>
      <c r="NMK59" s="308"/>
      <c r="NML59" s="308"/>
      <c r="NMM59" s="308"/>
      <c r="NMN59" s="308"/>
      <c r="NMO59" s="308"/>
      <c r="NMP59" s="308"/>
      <c r="NMQ59" s="308"/>
      <c r="NMR59" s="308"/>
      <c r="NMS59" s="308"/>
      <c r="NMT59" s="308"/>
      <c r="NMU59" s="308"/>
      <c r="NMV59" s="308"/>
      <c r="NMW59" s="308"/>
      <c r="NMX59" s="308"/>
      <c r="NMY59" s="308"/>
      <c r="NMZ59" s="308"/>
      <c r="NNA59" s="308"/>
      <c r="NNB59" s="308"/>
      <c r="NNC59" s="308"/>
      <c r="NND59" s="308"/>
      <c r="NNE59" s="308"/>
      <c r="NNF59" s="308"/>
      <c r="NNG59" s="308"/>
      <c r="NNH59" s="308"/>
      <c r="NNI59" s="308"/>
      <c r="NNJ59" s="308"/>
      <c r="NNK59" s="308"/>
      <c r="NNL59" s="308"/>
      <c r="NNM59" s="308"/>
      <c r="NNN59" s="308"/>
      <c r="NNO59" s="308"/>
      <c r="NNP59" s="308"/>
      <c r="NNQ59" s="308"/>
      <c r="NNR59" s="308"/>
      <c r="NNS59" s="308"/>
      <c r="NNT59" s="308"/>
      <c r="NNU59" s="308"/>
      <c r="NNV59" s="308"/>
      <c r="NNW59" s="308"/>
      <c r="NNX59" s="308"/>
      <c r="NNY59" s="308"/>
      <c r="NNZ59" s="308"/>
      <c r="NOA59" s="308"/>
      <c r="NOB59" s="308"/>
      <c r="NOC59" s="308"/>
      <c r="NOD59" s="308"/>
      <c r="NOE59" s="308"/>
      <c r="NOF59" s="308"/>
      <c r="NOG59" s="308"/>
      <c r="NOH59" s="308"/>
      <c r="NOI59" s="308"/>
      <c r="NOJ59" s="308"/>
      <c r="NOK59" s="308"/>
      <c r="NOL59" s="308"/>
      <c r="NOM59" s="308"/>
      <c r="NON59" s="308"/>
      <c r="NOO59" s="308"/>
      <c r="NOP59" s="308"/>
      <c r="NOQ59" s="308"/>
      <c r="NOR59" s="308"/>
      <c r="NOS59" s="308"/>
      <c r="NOT59" s="308"/>
      <c r="NOU59" s="308"/>
      <c r="NOV59" s="308"/>
      <c r="NOW59" s="308"/>
      <c r="NOX59" s="308"/>
      <c r="NOY59" s="308"/>
      <c r="NOZ59" s="308"/>
      <c r="NPA59" s="308"/>
      <c r="NPB59" s="308"/>
      <c r="NPC59" s="308"/>
      <c r="NPD59" s="308"/>
      <c r="NPE59" s="308"/>
      <c r="NPF59" s="308"/>
      <c r="NPG59" s="308"/>
      <c r="NPH59" s="308"/>
      <c r="NPI59" s="308"/>
      <c r="NPJ59" s="308"/>
      <c r="NPK59" s="308"/>
      <c r="NPL59" s="308"/>
      <c r="NPM59" s="308"/>
      <c r="NPN59" s="308"/>
      <c r="NPO59" s="308"/>
      <c r="NPP59" s="308"/>
      <c r="NPQ59" s="308"/>
      <c r="NPR59" s="308"/>
      <c r="NPS59" s="308"/>
      <c r="NPT59" s="308"/>
      <c r="NPU59" s="308"/>
      <c r="NPV59" s="308"/>
      <c r="NPW59" s="308"/>
      <c r="NPX59" s="308"/>
      <c r="NPY59" s="308"/>
      <c r="NPZ59" s="308"/>
      <c r="NQA59" s="308"/>
      <c r="NQB59" s="308"/>
      <c r="NQC59" s="308"/>
      <c r="NQD59" s="308"/>
      <c r="NQE59" s="308"/>
      <c r="NQF59" s="308"/>
      <c r="NQG59" s="308"/>
      <c r="NQH59" s="308"/>
      <c r="NQI59" s="308"/>
      <c r="NQJ59" s="308"/>
      <c r="NQK59" s="308"/>
      <c r="NQL59" s="308"/>
      <c r="NQM59" s="308"/>
      <c r="NQN59" s="308"/>
      <c r="NQO59" s="308"/>
      <c r="NQP59" s="308"/>
      <c r="NQQ59" s="308"/>
      <c r="NQR59" s="308"/>
      <c r="NQS59" s="308"/>
      <c r="NQT59" s="308"/>
      <c r="NQU59" s="308"/>
      <c r="NQV59" s="308"/>
      <c r="NQW59" s="308"/>
      <c r="NQX59" s="308"/>
      <c r="NQY59" s="308"/>
      <c r="NQZ59" s="308"/>
      <c r="NRA59" s="308"/>
      <c r="NRB59" s="308"/>
      <c r="NRC59" s="308"/>
      <c r="NRD59" s="308"/>
      <c r="NRE59" s="308"/>
      <c r="NRF59" s="308"/>
      <c r="NRG59" s="308"/>
      <c r="NRH59" s="308"/>
      <c r="NRI59" s="308"/>
      <c r="NRJ59" s="308"/>
      <c r="NRK59" s="308"/>
      <c r="NRL59" s="308"/>
      <c r="NRM59" s="308"/>
      <c r="NRN59" s="308"/>
      <c r="NRO59" s="308"/>
      <c r="NRP59" s="308"/>
      <c r="NRQ59" s="308"/>
      <c r="NRR59" s="308"/>
      <c r="NRS59" s="308"/>
      <c r="NRT59" s="308"/>
      <c r="NRU59" s="308"/>
      <c r="NRV59" s="308"/>
      <c r="NRW59" s="308"/>
      <c r="NRX59" s="308"/>
      <c r="NRY59" s="308"/>
      <c r="NRZ59" s="308"/>
      <c r="NSA59" s="308"/>
      <c r="NSB59" s="308"/>
      <c r="NSC59" s="308"/>
      <c r="NSD59" s="308"/>
      <c r="NSE59" s="308"/>
      <c r="NSF59" s="308"/>
      <c r="NSG59" s="308"/>
      <c r="NSH59" s="308"/>
      <c r="NSI59" s="308"/>
      <c r="NSJ59" s="308"/>
      <c r="NSK59" s="308"/>
      <c r="NSL59" s="308"/>
      <c r="NSM59" s="308"/>
      <c r="NSN59" s="308"/>
      <c r="NSO59" s="308"/>
      <c r="NSP59" s="308"/>
      <c r="NSQ59" s="308"/>
      <c r="NSR59" s="308"/>
      <c r="NSS59" s="308"/>
      <c r="NST59" s="308"/>
      <c r="NSU59" s="308"/>
      <c r="NSV59" s="308"/>
      <c r="NSW59" s="308"/>
      <c r="NSX59" s="308"/>
      <c r="NSY59" s="308"/>
      <c r="NSZ59" s="308"/>
      <c r="NTA59" s="308"/>
      <c r="NTB59" s="308"/>
      <c r="NTC59" s="308"/>
      <c r="NTD59" s="308"/>
      <c r="NTE59" s="308"/>
      <c r="NTF59" s="308"/>
      <c r="NTG59" s="308"/>
      <c r="NTH59" s="308"/>
      <c r="NTI59" s="308"/>
      <c r="NTJ59" s="308"/>
      <c r="NTK59" s="308"/>
      <c r="NTL59" s="308"/>
      <c r="NTM59" s="308"/>
      <c r="NTN59" s="308"/>
      <c r="NTO59" s="308"/>
      <c r="NTP59" s="308"/>
      <c r="NTQ59" s="308"/>
      <c r="NTR59" s="308"/>
      <c r="NTS59" s="308"/>
      <c r="NTT59" s="308"/>
      <c r="NTU59" s="308"/>
      <c r="NTV59" s="308"/>
      <c r="NTW59" s="308"/>
      <c r="NTX59" s="308"/>
      <c r="NTY59" s="308"/>
      <c r="NTZ59" s="308"/>
      <c r="NUA59" s="308"/>
      <c r="NUB59" s="308"/>
      <c r="NUC59" s="308"/>
      <c r="NUD59" s="308"/>
      <c r="NUE59" s="308"/>
      <c r="NUF59" s="308"/>
      <c r="NUG59" s="308"/>
      <c r="NUH59" s="308"/>
      <c r="NUI59" s="308"/>
      <c r="NUJ59" s="308"/>
      <c r="NUK59" s="308"/>
      <c r="NUL59" s="308"/>
      <c r="NUM59" s="308"/>
      <c r="NUN59" s="308"/>
      <c r="NUO59" s="308"/>
      <c r="NUP59" s="308"/>
      <c r="NUQ59" s="308"/>
      <c r="NUR59" s="308"/>
      <c r="NUS59" s="308"/>
      <c r="NUT59" s="308"/>
      <c r="NUU59" s="308"/>
      <c r="NUV59" s="308"/>
      <c r="NUW59" s="308"/>
      <c r="NUX59" s="308"/>
      <c r="NUY59" s="308"/>
      <c r="NUZ59" s="308"/>
      <c r="NVA59" s="308"/>
      <c r="NVB59" s="308"/>
      <c r="NVC59" s="308"/>
      <c r="NVD59" s="308"/>
      <c r="NVE59" s="308"/>
      <c r="NVF59" s="308"/>
      <c r="NVG59" s="308"/>
      <c r="NVH59" s="308"/>
      <c r="NVI59" s="308"/>
      <c r="NVJ59" s="308"/>
      <c r="NVK59" s="308"/>
      <c r="NVL59" s="308"/>
      <c r="NVM59" s="308"/>
      <c r="NVN59" s="308"/>
      <c r="NVO59" s="308"/>
      <c r="NVP59" s="308"/>
      <c r="NVQ59" s="308"/>
      <c r="NVR59" s="308"/>
      <c r="NVS59" s="308"/>
      <c r="NVT59" s="308"/>
      <c r="NVU59" s="308"/>
      <c r="NVV59" s="308"/>
      <c r="NVW59" s="308"/>
      <c r="NVX59" s="308"/>
      <c r="NVY59" s="308"/>
      <c r="NVZ59" s="308"/>
      <c r="NWA59" s="308"/>
      <c r="NWB59" s="308"/>
      <c r="NWC59" s="308"/>
      <c r="NWD59" s="308"/>
      <c r="NWE59" s="308"/>
      <c r="NWF59" s="308"/>
      <c r="NWG59" s="308"/>
      <c r="NWH59" s="308"/>
      <c r="NWI59" s="308"/>
      <c r="NWJ59" s="308"/>
      <c r="NWK59" s="308"/>
      <c r="NWL59" s="308"/>
      <c r="NWM59" s="308"/>
      <c r="NWN59" s="308"/>
      <c r="NWO59" s="308"/>
      <c r="NWP59" s="308"/>
      <c r="NWQ59" s="308"/>
      <c r="NWR59" s="308"/>
      <c r="NWS59" s="308"/>
      <c r="NWT59" s="308"/>
      <c r="NWU59" s="308"/>
      <c r="NWV59" s="308"/>
      <c r="NWW59" s="308"/>
      <c r="NWX59" s="308"/>
      <c r="NWY59" s="308"/>
      <c r="NWZ59" s="308"/>
      <c r="NXA59" s="308"/>
      <c r="NXB59" s="308"/>
      <c r="NXC59" s="308"/>
      <c r="NXD59" s="308"/>
      <c r="NXE59" s="308"/>
      <c r="NXF59" s="308"/>
      <c r="NXG59" s="308"/>
      <c r="NXH59" s="308"/>
      <c r="NXI59" s="308"/>
      <c r="NXJ59" s="308"/>
      <c r="NXK59" s="308"/>
      <c r="NXL59" s="308"/>
      <c r="NXM59" s="308"/>
      <c r="NXN59" s="308"/>
      <c r="NXO59" s="308"/>
      <c r="NXP59" s="308"/>
      <c r="NXQ59" s="308"/>
      <c r="NXR59" s="308"/>
      <c r="NXS59" s="308"/>
      <c r="NXT59" s="308"/>
      <c r="NXU59" s="308"/>
      <c r="NXV59" s="308"/>
      <c r="NXW59" s="308"/>
      <c r="NXX59" s="308"/>
      <c r="NXY59" s="308"/>
      <c r="NXZ59" s="308"/>
      <c r="NYA59" s="308"/>
      <c r="NYB59" s="308"/>
      <c r="NYC59" s="308"/>
      <c r="NYD59" s="308"/>
      <c r="NYE59" s="308"/>
      <c r="NYF59" s="308"/>
      <c r="NYG59" s="308"/>
      <c r="NYH59" s="308"/>
      <c r="NYI59" s="308"/>
      <c r="NYJ59" s="308"/>
      <c r="NYK59" s="308"/>
      <c r="NYL59" s="308"/>
      <c r="NYM59" s="308"/>
      <c r="NYN59" s="308"/>
      <c r="NYO59" s="308"/>
      <c r="NYP59" s="308"/>
      <c r="NYQ59" s="308"/>
      <c r="NYR59" s="308"/>
      <c r="NYS59" s="308"/>
      <c r="NYT59" s="308"/>
      <c r="NYU59" s="308"/>
      <c r="NYV59" s="308"/>
      <c r="NYW59" s="308"/>
      <c r="NYX59" s="308"/>
      <c r="NYY59" s="308"/>
      <c r="NYZ59" s="308"/>
      <c r="NZA59" s="308"/>
      <c r="NZB59" s="308"/>
      <c r="NZC59" s="308"/>
      <c r="NZD59" s="308"/>
      <c r="NZE59" s="308"/>
      <c r="NZF59" s="308"/>
      <c r="NZG59" s="308"/>
      <c r="NZH59" s="308"/>
      <c r="NZI59" s="308"/>
      <c r="NZJ59" s="308"/>
      <c r="NZK59" s="308"/>
      <c r="NZL59" s="308"/>
      <c r="NZM59" s="308"/>
      <c r="NZN59" s="308"/>
      <c r="NZO59" s="308"/>
      <c r="NZP59" s="308"/>
      <c r="NZQ59" s="308"/>
      <c r="NZR59" s="308"/>
      <c r="NZS59" s="308"/>
      <c r="NZT59" s="308"/>
      <c r="NZU59" s="308"/>
      <c r="NZV59" s="308"/>
      <c r="NZW59" s="308"/>
      <c r="NZX59" s="308"/>
      <c r="NZY59" s="308"/>
      <c r="NZZ59" s="308"/>
      <c r="OAA59" s="308"/>
      <c r="OAB59" s="308"/>
      <c r="OAC59" s="308"/>
      <c r="OAD59" s="308"/>
      <c r="OAE59" s="308"/>
      <c r="OAF59" s="308"/>
      <c r="OAG59" s="308"/>
      <c r="OAH59" s="308"/>
      <c r="OAI59" s="308"/>
      <c r="OAJ59" s="308"/>
      <c r="OAK59" s="308"/>
      <c r="OAL59" s="308"/>
      <c r="OAM59" s="308"/>
      <c r="OAN59" s="308"/>
      <c r="OAO59" s="308"/>
      <c r="OAP59" s="308"/>
      <c r="OAQ59" s="308"/>
      <c r="OAR59" s="308"/>
      <c r="OAS59" s="308"/>
      <c r="OAT59" s="308"/>
      <c r="OAU59" s="308"/>
      <c r="OAV59" s="308"/>
      <c r="OAW59" s="308"/>
      <c r="OAX59" s="308"/>
      <c r="OAY59" s="308"/>
      <c r="OAZ59" s="308"/>
      <c r="OBA59" s="308"/>
      <c r="OBB59" s="308"/>
      <c r="OBC59" s="308"/>
      <c r="OBD59" s="308"/>
      <c r="OBE59" s="308"/>
      <c r="OBF59" s="308"/>
      <c r="OBG59" s="308"/>
      <c r="OBH59" s="308"/>
      <c r="OBI59" s="308"/>
      <c r="OBJ59" s="308"/>
      <c r="OBK59" s="308"/>
      <c r="OBL59" s="308"/>
      <c r="OBM59" s="308"/>
      <c r="OBN59" s="308"/>
      <c r="OBO59" s="308"/>
      <c r="OBP59" s="308"/>
      <c r="OBQ59" s="308"/>
      <c r="OBR59" s="308"/>
      <c r="OBS59" s="308"/>
      <c r="OBT59" s="308"/>
      <c r="OBU59" s="308"/>
      <c r="OBV59" s="308"/>
      <c r="OBW59" s="308"/>
      <c r="OBX59" s="308"/>
      <c r="OBY59" s="308"/>
      <c r="OBZ59" s="308"/>
      <c r="OCA59" s="308"/>
      <c r="OCB59" s="308"/>
      <c r="OCC59" s="308"/>
      <c r="OCD59" s="308"/>
      <c r="OCE59" s="308"/>
      <c r="OCF59" s="308"/>
      <c r="OCG59" s="308"/>
      <c r="OCH59" s="308"/>
      <c r="OCI59" s="308"/>
      <c r="OCJ59" s="308"/>
      <c r="OCK59" s="308"/>
      <c r="OCL59" s="308"/>
      <c r="OCM59" s="308"/>
      <c r="OCN59" s="308"/>
      <c r="OCO59" s="308"/>
      <c r="OCP59" s="308"/>
      <c r="OCQ59" s="308"/>
      <c r="OCR59" s="308"/>
      <c r="OCS59" s="308"/>
      <c r="OCT59" s="308"/>
      <c r="OCU59" s="308"/>
      <c r="OCV59" s="308"/>
      <c r="OCW59" s="308"/>
      <c r="OCX59" s="308"/>
      <c r="OCY59" s="308"/>
      <c r="OCZ59" s="308"/>
      <c r="ODA59" s="308"/>
      <c r="ODB59" s="308"/>
      <c r="ODC59" s="308"/>
      <c r="ODD59" s="308"/>
      <c r="ODE59" s="308"/>
      <c r="ODF59" s="308"/>
      <c r="ODG59" s="308"/>
      <c r="ODH59" s="308"/>
      <c r="ODI59" s="308"/>
      <c r="ODJ59" s="308"/>
      <c r="ODK59" s="308"/>
      <c r="ODL59" s="308"/>
      <c r="ODM59" s="308"/>
      <c r="ODN59" s="308"/>
      <c r="ODO59" s="308"/>
      <c r="ODP59" s="308"/>
      <c r="ODQ59" s="308"/>
      <c r="ODR59" s="308"/>
      <c r="ODS59" s="308"/>
      <c r="ODT59" s="308"/>
      <c r="ODU59" s="308"/>
      <c r="ODV59" s="308"/>
      <c r="ODW59" s="308"/>
      <c r="ODX59" s="308"/>
      <c r="ODY59" s="308"/>
      <c r="ODZ59" s="308"/>
      <c r="OEA59" s="308"/>
      <c r="OEB59" s="308"/>
      <c r="OEC59" s="308"/>
      <c r="OED59" s="308"/>
      <c r="OEE59" s="308"/>
      <c r="OEF59" s="308"/>
      <c r="OEG59" s="308"/>
      <c r="OEH59" s="308"/>
      <c r="OEI59" s="308"/>
      <c r="OEJ59" s="308"/>
      <c r="OEK59" s="308"/>
      <c r="OEL59" s="308"/>
      <c r="OEM59" s="308"/>
      <c r="OEN59" s="308"/>
      <c r="OEO59" s="308"/>
      <c r="OEP59" s="308"/>
      <c r="OEQ59" s="308"/>
      <c r="OER59" s="308"/>
      <c r="OES59" s="308"/>
      <c r="OET59" s="308"/>
      <c r="OEU59" s="308"/>
      <c r="OEV59" s="308"/>
      <c r="OEW59" s="308"/>
      <c r="OEX59" s="308"/>
      <c r="OEY59" s="308"/>
      <c r="OEZ59" s="308"/>
      <c r="OFA59" s="308"/>
      <c r="OFB59" s="308"/>
      <c r="OFC59" s="308"/>
      <c r="OFD59" s="308"/>
      <c r="OFE59" s="308"/>
      <c r="OFF59" s="308"/>
      <c r="OFG59" s="308"/>
      <c r="OFH59" s="308"/>
      <c r="OFI59" s="308"/>
      <c r="OFJ59" s="308"/>
      <c r="OFK59" s="308"/>
      <c r="OFL59" s="308"/>
      <c r="OFM59" s="308"/>
      <c r="OFN59" s="308"/>
      <c r="OFO59" s="308"/>
      <c r="OFP59" s="308"/>
      <c r="OFQ59" s="308"/>
      <c r="OFR59" s="308"/>
      <c r="OFS59" s="308"/>
      <c r="OFT59" s="308"/>
      <c r="OFU59" s="308"/>
      <c r="OFV59" s="308"/>
      <c r="OFW59" s="308"/>
      <c r="OFX59" s="308"/>
      <c r="OFY59" s="308"/>
      <c r="OFZ59" s="308"/>
      <c r="OGA59" s="308"/>
      <c r="OGB59" s="308"/>
      <c r="OGC59" s="308"/>
      <c r="OGD59" s="308"/>
      <c r="OGE59" s="308"/>
      <c r="OGF59" s="308"/>
      <c r="OGG59" s="308"/>
      <c r="OGH59" s="308"/>
      <c r="OGI59" s="308"/>
      <c r="OGJ59" s="308"/>
      <c r="OGK59" s="308"/>
      <c r="OGL59" s="308"/>
      <c r="OGM59" s="308"/>
      <c r="OGN59" s="308"/>
      <c r="OGO59" s="308"/>
      <c r="OGP59" s="308"/>
      <c r="OGQ59" s="308"/>
      <c r="OGR59" s="308"/>
      <c r="OGS59" s="308"/>
      <c r="OGT59" s="308"/>
      <c r="OGU59" s="308"/>
      <c r="OGV59" s="308"/>
      <c r="OGW59" s="308"/>
      <c r="OGX59" s="308"/>
      <c r="OGY59" s="308"/>
      <c r="OGZ59" s="308"/>
      <c r="OHA59" s="308"/>
      <c r="OHB59" s="308"/>
      <c r="OHC59" s="308"/>
      <c r="OHD59" s="308"/>
      <c r="OHE59" s="308"/>
      <c r="OHF59" s="308"/>
      <c r="OHG59" s="308"/>
      <c r="OHH59" s="308"/>
      <c r="OHI59" s="308"/>
      <c r="OHJ59" s="308"/>
      <c r="OHK59" s="308"/>
      <c r="OHL59" s="308"/>
      <c r="OHM59" s="308"/>
      <c r="OHN59" s="308"/>
      <c r="OHO59" s="308"/>
      <c r="OHP59" s="308"/>
      <c r="OHQ59" s="308"/>
      <c r="OHR59" s="308"/>
      <c r="OHS59" s="308"/>
      <c r="OHT59" s="308"/>
      <c r="OHU59" s="308"/>
      <c r="OHV59" s="308"/>
      <c r="OHW59" s="308"/>
      <c r="OHX59" s="308"/>
      <c r="OHY59" s="308"/>
      <c r="OHZ59" s="308"/>
      <c r="OIA59" s="308"/>
      <c r="OIB59" s="308"/>
      <c r="OIC59" s="308"/>
      <c r="OID59" s="308"/>
      <c r="OIE59" s="308"/>
      <c r="OIF59" s="308"/>
      <c r="OIG59" s="308"/>
      <c r="OIH59" s="308"/>
      <c r="OII59" s="308"/>
      <c r="OIJ59" s="308"/>
      <c r="OIK59" s="308"/>
      <c r="OIL59" s="308"/>
      <c r="OIM59" s="308"/>
      <c r="OIN59" s="308"/>
      <c r="OIO59" s="308"/>
      <c r="OIP59" s="308"/>
      <c r="OIQ59" s="308"/>
      <c r="OIR59" s="308"/>
      <c r="OIS59" s="308"/>
      <c r="OIT59" s="308"/>
      <c r="OIU59" s="308"/>
      <c r="OIV59" s="308"/>
      <c r="OIW59" s="308"/>
      <c r="OIX59" s="308"/>
      <c r="OIY59" s="308"/>
      <c r="OIZ59" s="308"/>
      <c r="OJA59" s="308"/>
      <c r="OJB59" s="308"/>
      <c r="OJC59" s="308"/>
      <c r="OJD59" s="308"/>
      <c r="OJE59" s="308"/>
      <c r="OJF59" s="308"/>
      <c r="OJG59" s="308"/>
      <c r="OJH59" s="308"/>
      <c r="OJI59" s="308"/>
      <c r="OJJ59" s="308"/>
      <c r="OJK59" s="308"/>
      <c r="OJL59" s="308"/>
      <c r="OJM59" s="308"/>
      <c r="OJN59" s="308"/>
      <c r="OJO59" s="308"/>
      <c r="OJP59" s="308"/>
      <c r="OJQ59" s="308"/>
      <c r="OJR59" s="308"/>
      <c r="OJS59" s="308"/>
      <c r="OJT59" s="308"/>
      <c r="OJU59" s="308"/>
      <c r="OJV59" s="308"/>
      <c r="OJW59" s="308"/>
      <c r="OJX59" s="308"/>
      <c r="OJY59" s="308"/>
      <c r="OJZ59" s="308"/>
      <c r="OKA59" s="308"/>
      <c r="OKB59" s="308"/>
      <c r="OKC59" s="308"/>
      <c r="OKD59" s="308"/>
      <c r="OKE59" s="308"/>
      <c r="OKF59" s="308"/>
      <c r="OKG59" s="308"/>
      <c r="OKH59" s="308"/>
      <c r="OKI59" s="308"/>
      <c r="OKJ59" s="308"/>
      <c r="OKK59" s="308"/>
      <c r="OKL59" s="308"/>
      <c r="OKM59" s="308"/>
      <c r="OKN59" s="308"/>
      <c r="OKO59" s="308"/>
      <c r="OKP59" s="308"/>
      <c r="OKQ59" s="308"/>
      <c r="OKR59" s="308"/>
      <c r="OKS59" s="308"/>
      <c r="OKT59" s="308"/>
      <c r="OKU59" s="308"/>
      <c r="OKV59" s="308"/>
      <c r="OKW59" s="308"/>
      <c r="OKX59" s="308"/>
      <c r="OKY59" s="308"/>
      <c r="OKZ59" s="308"/>
      <c r="OLA59" s="308"/>
      <c r="OLB59" s="308"/>
      <c r="OLC59" s="308"/>
      <c r="OLD59" s="308"/>
      <c r="OLE59" s="308"/>
      <c r="OLF59" s="308"/>
      <c r="OLG59" s="308"/>
      <c r="OLH59" s="308"/>
      <c r="OLI59" s="308"/>
      <c r="OLJ59" s="308"/>
      <c r="OLK59" s="308"/>
      <c r="OLL59" s="308"/>
      <c r="OLM59" s="308"/>
      <c r="OLN59" s="308"/>
      <c r="OLO59" s="308"/>
      <c r="OLP59" s="308"/>
      <c r="OLQ59" s="308"/>
      <c r="OLR59" s="308"/>
      <c r="OLS59" s="308"/>
      <c r="OLT59" s="308"/>
      <c r="OLU59" s="308"/>
      <c r="OLV59" s="308"/>
      <c r="OLW59" s="308"/>
      <c r="OLX59" s="308"/>
      <c r="OLY59" s="308"/>
      <c r="OLZ59" s="308"/>
      <c r="OMA59" s="308"/>
      <c r="OMB59" s="308"/>
      <c r="OMC59" s="308"/>
      <c r="OMD59" s="308"/>
      <c r="OME59" s="308"/>
      <c r="OMF59" s="308"/>
      <c r="OMG59" s="308"/>
      <c r="OMH59" s="308"/>
      <c r="OMI59" s="308"/>
      <c r="OMJ59" s="308"/>
      <c r="OMK59" s="308"/>
      <c r="OML59" s="308"/>
      <c r="OMM59" s="308"/>
      <c r="OMN59" s="308"/>
      <c r="OMO59" s="308"/>
      <c r="OMP59" s="308"/>
      <c r="OMQ59" s="308"/>
      <c r="OMR59" s="308"/>
      <c r="OMS59" s="308"/>
      <c r="OMT59" s="308"/>
      <c r="OMU59" s="308"/>
      <c r="OMV59" s="308"/>
      <c r="OMW59" s="308"/>
      <c r="OMX59" s="308"/>
      <c r="OMY59" s="308"/>
      <c r="OMZ59" s="308"/>
      <c r="ONA59" s="308"/>
      <c r="ONB59" s="308"/>
      <c r="ONC59" s="308"/>
      <c r="OND59" s="308"/>
      <c r="ONE59" s="308"/>
      <c r="ONF59" s="308"/>
      <c r="ONG59" s="308"/>
      <c r="ONH59" s="308"/>
      <c r="ONI59" s="308"/>
      <c r="ONJ59" s="308"/>
      <c r="ONK59" s="308"/>
      <c r="ONL59" s="308"/>
      <c r="ONM59" s="308"/>
      <c r="ONN59" s="308"/>
      <c r="ONO59" s="308"/>
      <c r="ONP59" s="308"/>
      <c r="ONQ59" s="308"/>
      <c r="ONR59" s="308"/>
      <c r="ONS59" s="308"/>
      <c r="ONT59" s="308"/>
      <c r="ONU59" s="308"/>
      <c r="ONV59" s="308"/>
      <c r="ONW59" s="308"/>
      <c r="ONX59" s="308"/>
      <c r="ONY59" s="308"/>
      <c r="ONZ59" s="308"/>
      <c r="OOA59" s="308"/>
      <c r="OOB59" s="308"/>
      <c r="OOC59" s="308"/>
      <c r="OOD59" s="308"/>
      <c r="OOE59" s="308"/>
      <c r="OOF59" s="308"/>
      <c r="OOG59" s="308"/>
      <c r="OOH59" s="308"/>
      <c r="OOI59" s="308"/>
      <c r="OOJ59" s="308"/>
      <c r="OOK59" s="308"/>
      <c r="OOL59" s="308"/>
      <c r="OOM59" s="308"/>
      <c r="OON59" s="308"/>
      <c r="OOO59" s="308"/>
      <c r="OOP59" s="308"/>
      <c r="OOQ59" s="308"/>
      <c r="OOR59" s="308"/>
      <c r="OOS59" s="308"/>
      <c r="OOT59" s="308"/>
      <c r="OOU59" s="308"/>
      <c r="OOV59" s="308"/>
      <c r="OOW59" s="308"/>
      <c r="OOX59" s="308"/>
      <c r="OOY59" s="308"/>
      <c r="OOZ59" s="308"/>
      <c r="OPA59" s="308"/>
      <c r="OPB59" s="308"/>
      <c r="OPC59" s="308"/>
      <c r="OPD59" s="308"/>
      <c r="OPE59" s="308"/>
      <c r="OPF59" s="308"/>
      <c r="OPG59" s="308"/>
      <c r="OPH59" s="308"/>
      <c r="OPI59" s="308"/>
      <c r="OPJ59" s="308"/>
      <c r="OPK59" s="308"/>
      <c r="OPL59" s="308"/>
      <c r="OPM59" s="308"/>
      <c r="OPN59" s="308"/>
      <c r="OPO59" s="308"/>
      <c r="OPP59" s="308"/>
      <c r="OPQ59" s="308"/>
      <c r="OPR59" s="308"/>
      <c r="OPS59" s="308"/>
      <c r="OPT59" s="308"/>
      <c r="OPU59" s="308"/>
      <c r="OPV59" s="308"/>
      <c r="OPW59" s="308"/>
      <c r="OPX59" s="308"/>
      <c r="OPY59" s="308"/>
      <c r="OPZ59" s="308"/>
      <c r="OQA59" s="308"/>
      <c r="OQB59" s="308"/>
      <c r="OQC59" s="308"/>
      <c r="OQD59" s="308"/>
      <c r="OQE59" s="308"/>
      <c r="OQF59" s="308"/>
      <c r="OQG59" s="308"/>
      <c r="OQH59" s="308"/>
      <c r="OQI59" s="308"/>
      <c r="OQJ59" s="308"/>
      <c r="OQK59" s="308"/>
      <c r="OQL59" s="308"/>
      <c r="OQM59" s="308"/>
      <c r="OQN59" s="308"/>
      <c r="OQO59" s="308"/>
      <c r="OQP59" s="308"/>
      <c r="OQQ59" s="308"/>
      <c r="OQR59" s="308"/>
      <c r="OQS59" s="308"/>
      <c r="OQT59" s="308"/>
      <c r="OQU59" s="308"/>
      <c r="OQV59" s="308"/>
      <c r="OQW59" s="308"/>
      <c r="OQX59" s="308"/>
      <c r="OQY59" s="308"/>
      <c r="OQZ59" s="308"/>
      <c r="ORA59" s="308"/>
      <c r="ORB59" s="308"/>
      <c r="ORC59" s="308"/>
      <c r="ORD59" s="308"/>
      <c r="ORE59" s="308"/>
      <c r="ORF59" s="308"/>
      <c r="ORG59" s="308"/>
      <c r="ORH59" s="308"/>
      <c r="ORI59" s="308"/>
      <c r="ORJ59" s="308"/>
      <c r="ORK59" s="308"/>
      <c r="ORL59" s="308"/>
      <c r="ORM59" s="308"/>
      <c r="ORN59" s="308"/>
      <c r="ORO59" s="308"/>
      <c r="ORP59" s="308"/>
      <c r="ORQ59" s="308"/>
      <c r="ORR59" s="308"/>
      <c r="ORS59" s="308"/>
      <c r="ORT59" s="308"/>
      <c r="ORU59" s="308"/>
      <c r="ORV59" s="308"/>
      <c r="ORW59" s="308"/>
      <c r="ORX59" s="308"/>
      <c r="ORY59" s="308"/>
      <c r="ORZ59" s="308"/>
      <c r="OSA59" s="308"/>
      <c r="OSB59" s="308"/>
      <c r="OSC59" s="308"/>
      <c r="OSD59" s="308"/>
      <c r="OSE59" s="308"/>
      <c r="OSF59" s="308"/>
      <c r="OSG59" s="308"/>
      <c r="OSH59" s="308"/>
      <c r="OSI59" s="308"/>
      <c r="OSJ59" s="308"/>
      <c r="OSK59" s="308"/>
      <c r="OSL59" s="308"/>
      <c r="OSM59" s="308"/>
      <c r="OSN59" s="308"/>
      <c r="OSO59" s="308"/>
      <c r="OSP59" s="308"/>
      <c r="OSQ59" s="308"/>
      <c r="OSR59" s="308"/>
      <c r="OSS59" s="308"/>
      <c r="OST59" s="308"/>
      <c r="OSU59" s="308"/>
      <c r="OSV59" s="308"/>
      <c r="OSW59" s="308"/>
      <c r="OSX59" s="308"/>
      <c r="OSY59" s="308"/>
      <c r="OSZ59" s="308"/>
      <c r="OTA59" s="308"/>
      <c r="OTB59" s="308"/>
      <c r="OTC59" s="308"/>
      <c r="OTD59" s="308"/>
      <c r="OTE59" s="308"/>
      <c r="OTF59" s="308"/>
      <c r="OTG59" s="308"/>
      <c r="OTH59" s="308"/>
      <c r="OTI59" s="308"/>
      <c r="OTJ59" s="308"/>
      <c r="OTK59" s="308"/>
      <c r="OTL59" s="308"/>
      <c r="OTM59" s="308"/>
      <c r="OTN59" s="308"/>
      <c r="OTO59" s="308"/>
      <c r="OTP59" s="308"/>
      <c r="OTQ59" s="308"/>
      <c r="OTR59" s="308"/>
      <c r="OTS59" s="308"/>
      <c r="OTT59" s="308"/>
      <c r="OTU59" s="308"/>
      <c r="OTV59" s="308"/>
      <c r="OTW59" s="308"/>
      <c r="OTX59" s="308"/>
      <c r="OTY59" s="308"/>
      <c r="OTZ59" s="308"/>
      <c r="OUA59" s="308"/>
      <c r="OUB59" s="308"/>
      <c r="OUC59" s="308"/>
      <c r="OUD59" s="308"/>
      <c r="OUE59" s="308"/>
      <c r="OUF59" s="308"/>
      <c r="OUG59" s="308"/>
      <c r="OUH59" s="308"/>
      <c r="OUI59" s="308"/>
      <c r="OUJ59" s="308"/>
      <c r="OUK59" s="308"/>
      <c r="OUL59" s="308"/>
      <c r="OUM59" s="308"/>
      <c r="OUN59" s="308"/>
      <c r="OUO59" s="308"/>
      <c r="OUP59" s="308"/>
      <c r="OUQ59" s="308"/>
      <c r="OUR59" s="308"/>
      <c r="OUS59" s="308"/>
      <c r="OUT59" s="308"/>
      <c r="OUU59" s="308"/>
      <c r="OUV59" s="308"/>
      <c r="OUW59" s="308"/>
      <c r="OUX59" s="308"/>
      <c r="OUY59" s="308"/>
      <c r="OUZ59" s="308"/>
      <c r="OVA59" s="308"/>
      <c r="OVB59" s="308"/>
      <c r="OVC59" s="308"/>
      <c r="OVD59" s="308"/>
      <c r="OVE59" s="308"/>
      <c r="OVF59" s="308"/>
      <c r="OVG59" s="308"/>
      <c r="OVH59" s="308"/>
      <c r="OVI59" s="308"/>
      <c r="OVJ59" s="308"/>
      <c r="OVK59" s="308"/>
      <c r="OVL59" s="308"/>
      <c r="OVM59" s="308"/>
      <c r="OVN59" s="308"/>
      <c r="OVO59" s="308"/>
      <c r="OVP59" s="308"/>
      <c r="OVQ59" s="308"/>
      <c r="OVR59" s="308"/>
      <c r="OVS59" s="308"/>
      <c r="OVT59" s="308"/>
      <c r="OVU59" s="308"/>
      <c r="OVV59" s="308"/>
      <c r="OVW59" s="308"/>
      <c r="OVX59" s="308"/>
      <c r="OVY59" s="308"/>
      <c r="OVZ59" s="308"/>
      <c r="OWA59" s="308"/>
      <c r="OWB59" s="308"/>
      <c r="OWC59" s="308"/>
      <c r="OWD59" s="308"/>
      <c r="OWE59" s="308"/>
      <c r="OWF59" s="308"/>
      <c r="OWG59" s="308"/>
      <c r="OWH59" s="308"/>
      <c r="OWI59" s="308"/>
      <c r="OWJ59" s="308"/>
      <c r="OWK59" s="308"/>
      <c r="OWL59" s="308"/>
      <c r="OWM59" s="308"/>
      <c r="OWN59" s="308"/>
      <c r="OWO59" s="308"/>
      <c r="OWP59" s="308"/>
      <c r="OWQ59" s="308"/>
      <c r="OWR59" s="308"/>
      <c r="OWS59" s="308"/>
      <c r="OWT59" s="308"/>
      <c r="OWU59" s="308"/>
      <c r="OWV59" s="308"/>
      <c r="OWW59" s="308"/>
      <c r="OWX59" s="308"/>
      <c r="OWY59" s="308"/>
      <c r="OWZ59" s="308"/>
      <c r="OXA59" s="308"/>
      <c r="OXB59" s="308"/>
      <c r="OXC59" s="308"/>
      <c r="OXD59" s="308"/>
      <c r="OXE59" s="308"/>
      <c r="OXF59" s="308"/>
      <c r="OXG59" s="308"/>
      <c r="OXH59" s="308"/>
      <c r="OXI59" s="308"/>
      <c r="OXJ59" s="308"/>
      <c r="OXK59" s="308"/>
      <c r="OXL59" s="308"/>
      <c r="OXM59" s="308"/>
      <c r="OXN59" s="308"/>
      <c r="OXO59" s="308"/>
      <c r="OXP59" s="308"/>
      <c r="OXQ59" s="308"/>
      <c r="OXR59" s="308"/>
      <c r="OXS59" s="308"/>
      <c r="OXT59" s="308"/>
      <c r="OXU59" s="308"/>
      <c r="OXV59" s="308"/>
      <c r="OXW59" s="308"/>
      <c r="OXX59" s="308"/>
      <c r="OXY59" s="308"/>
      <c r="OXZ59" s="308"/>
      <c r="OYA59" s="308"/>
      <c r="OYB59" s="308"/>
      <c r="OYC59" s="308"/>
      <c r="OYD59" s="308"/>
      <c r="OYE59" s="308"/>
      <c r="OYF59" s="308"/>
      <c r="OYG59" s="308"/>
      <c r="OYH59" s="308"/>
      <c r="OYI59" s="308"/>
      <c r="OYJ59" s="308"/>
      <c r="OYK59" s="308"/>
      <c r="OYL59" s="308"/>
      <c r="OYM59" s="308"/>
      <c r="OYN59" s="308"/>
      <c r="OYO59" s="308"/>
      <c r="OYP59" s="308"/>
      <c r="OYQ59" s="308"/>
      <c r="OYR59" s="308"/>
      <c r="OYS59" s="308"/>
      <c r="OYT59" s="308"/>
      <c r="OYU59" s="308"/>
      <c r="OYV59" s="308"/>
      <c r="OYW59" s="308"/>
      <c r="OYX59" s="308"/>
      <c r="OYY59" s="308"/>
      <c r="OYZ59" s="308"/>
      <c r="OZA59" s="308"/>
      <c r="OZB59" s="308"/>
      <c r="OZC59" s="308"/>
      <c r="OZD59" s="308"/>
      <c r="OZE59" s="308"/>
      <c r="OZF59" s="308"/>
      <c r="OZG59" s="308"/>
      <c r="OZH59" s="308"/>
      <c r="OZI59" s="308"/>
      <c r="OZJ59" s="308"/>
      <c r="OZK59" s="308"/>
      <c r="OZL59" s="308"/>
      <c r="OZM59" s="308"/>
      <c r="OZN59" s="308"/>
      <c r="OZO59" s="308"/>
      <c r="OZP59" s="308"/>
      <c r="OZQ59" s="308"/>
      <c r="OZR59" s="308"/>
      <c r="OZS59" s="308"/>
      <c r="OZT59" s="308"/>
      <c r="OZU59" s="308"/>
      <c r="OZV59" s="308"/>
      <c r="OZW59" s="308"/>
      <c r="OZX59" s="308"/>
      <c r="OZY59" s="308"/>
      <c r="OZZ59" s="308"/>
      <c r="PAA59" s="308"/>
      <c r="PAB59" s="308"/>
      <c r="PAC59" s="308"/>
      <c r="PAD59" s="308"/>
      <c r="PAE59" s="308"/>
      <c r="PAF59" s="308"/>
      <c r="PAG59" s="308"/>
      <c r="PAH59" s="308"/>
      <c r="PAI59" s="308"/>
      <c r="PAJ59" s="308"/>
      <c r="PAK59" s="308"/>
      <c r="PAL59" s="308"/>
      <c r="PAM59" s="308"/>
      <c r="PAN59" s="308"/>
      <c r="PAO59" s="308"/>
      <c r="PAP59" s="308"/>
      <c r="PAQ59" s="308"/>
      <c r="PAR59" s="308"/>
      <c r="PAS59" s="308"/>
      <c r="PAT59" s="308"/>
      <c r="PAU59" s="308"/>
      <c r="PAV59" s="308"/>
      <c r="PAW59" s="308"/>
      <c r="PAX59" s="308"/>
      <c r="PAY59" s="308"/>
      <c r="PAZ59" s="308"/>
      <c r="PBA59" s="308"/>
      <c r="PBB59" s="308"/>
      <c r="PBC59" s="308"/>
      <c r="PBD59" s="308"/>
      <c r="PBE59" s="308"/>
      <c r="PBF59" s="308"/>
      <c r="PBG59" s="308"/>
      <c r="PBH59" s="308"/>
      <c r="PBI59" s="308"/>
      <c r="PBJ59" s="308"/>
      <c r="PBK59" s="308"/>
      <c r="PBL59" s="308"/>
      <c r="PBM59" s="308"/>
      <c r="PBN59" s="308"/>
      <c r="PBO59" s="308"/>
      <c r="PBP59" s="308"/>
      <c r="PBQ59" s="308"/>
      <c r="PBR59" s="308"/>
      <c r="PBS59" s="308"/>
      <c r="PBT59" s="308"/>
      <c r="PBU59" s="308"/>
      <c r="PBV59" s="308"/>
      <c r="PBW59" s="308"/>
      <c r="PBX59" s="308"/>
      <c r="PBY59" s="308"/>
      <c r="PBZ59" s="308"/>
      <c r="PCA59" s="308"/>
      <c r="PCB59" s="308"/>
      <c r="PCC59" s="308"/>
      <c r="PCD59" s="308"/>
      <c r="PCE59" s="308"/>
      <c r="PCF59" s="308"/>
      <c r="PCG59" s="308"/>
      <c r="PCH59" s="308"/>
      <c r="PCI59" s="308"/>
      <c r="PCJ59" s="308"/>
      <c r="PCK59" s="308"/>
      <c r="PCL59" s="308"/>
      <c r="PCM59" s="308"/>
      <c r="PCN59" s="308"/>
      <c r="PCO59" s="308"/>
      <c r="PCP59" s="308"/>
      <c r="PCQ59" s="308"/>
      <c r="PCR59" s="308"/>
      <c r="PCS59" s="308"/>
      <c r="PCT59" s="308"/>
      <c r="PCU59" s="308"/>
      <c r="PCV59" s="308"/>
      <c r="PCW59" s="308"/>
      <c r="PCX59" s="308"/>
      <c r="PCY59" s="308"/>
      <c r="PCZ59" s="308"/>
      <c r="PDA59" s="308"/>
      <c r="PDB59" s="308"/>
      <c r="PDC59" s="308"/>
      <c r="PDD59" s="308"/>
      <c r="PDE59" s="308"/>
      <c r="PDF59" s="308"/>
      <c r="PDG59" s="308"/>
      <c r="PDH59" s="308"/>
      <c r="PDI59" s="308"/>
      <c r="PDJ59" s="308"/>
      <c r="PDK59" s="308"/>
      <c r="PDL59" s="308"/>
      <c r="PDM59" s="308"/>
      <c r="PDN59" s="308"/>
      <c r="PDO59" s="308"/>
      <c r="PDP59" s="308"/>
      <c r="PDQ59" s="308"/>
      <c r="PDR59" s="308"/>
      <c r="PDS59" s="308"/>
      <c r="PDT59" s="308"/>
      <c r="PDU59" s="308"/>
      <c r="PDV59" s="308"/>
      <c r="PDW59" s="308"/>
      <c r="PDX59" s="308"/>
      <c r="PDY59" s="308"/>
      <c r="PDZ59" s="308"/>
      <c r="PEA59" s="308"/>
      <c r="PEB59" s="308"/>
      <c r="PEC59" s="308"/>
      <c r="PED59" s="308"/>
      <c r="PEE59" s="308"/>
      <c r="PEF59" s="308"/>
      <c r="PEG59" s="308"/>
      <c r="PEH59" s="308"/>
      <c r="PEI59" s="308"/>
      <c r="PEJ59" s="308"/>
      <c r="PEK59" s="308"/>
      <c r="PEL59" s="308"/>
      <c r="PEM59" s="308"/>
      <c r="PEN59" s="308"/>
      <c r="PEO59" s="308"/>
      <c r="PEP59" s="308"/>
      <c r="PEQ59" s="308"/>
      <c r="PER59" s="308"/>
      <c r="PES59" s="308"/>
      <c r="PET59" s="308"/>
      <c r="PEU59" s="308"/>
      <c r="PEV59" s="308"/>
      <c r="PEW59" s="308"/>
      <c r="PEX59" s="308"/>
      <c r="PEY59" s="308"/>
      <c r="PEZ59" s="308"/>
      <c r="PFA59" s="308"/>
      <c r="PFB59" s="308"/>
      <c r="PFC59" s="308"/>
      <c r="PFD59" s="308"/>
      <c r="PFE59" s="308"/>
      <c r="PFF59" s="308"/>
      <c r="PFG59" s="308"/>
      <c r="PFH59" s="308"/>
      <c r="PFI59" s="308"/>
      <c r="PFJ59" s="308"/>
      <c r="PFK59" s="308"/>
      <c r="PFL59" s="308"/>
      <c r="PFM59" s="308"/>
      <c r="PFN59" s="308"/>
      <c r="PFO59" s="308"/>
      <c r="PFP59" s="308"/>
      <c r="PFQ59" s="308"/>
      <c r="PFR59" s="308"/>
      <c r="PFS59" s="308"/>
      <c r="PFT59" s="308"/>
      <c r="PFU59" s="308"/>
      <c r="PFV59" s="308"/>
      <c r="PFW59" s="308"/>
      <c r="PFX59" s="308"/>
      <c r="PFY59" s="308"/>
      <c r="PFZ59" s="308"/>
      <c r="PGA59" s="308"/>
      <c r="PGB59" s="308"/>
      <c r="PGC59" s="308"/>
      <c r="PGD59" s="308"/>
      <c r="PGE59" s="308"/>
      <c r="PGF59" s="308"/>
      <c r="PGG59" s="308"/>
      <c r="PGH59" s="308"/>
      <c r="PGI59" s="308"/>
      <c r="PGJ59" s="308"/>
      <c r="PGK59" s="308"/>
      <c r="PGL59" s="308"/>
      <c r="PGM59" s="308"/>
      <c r="PGN59" s="308"/>
      <c r="PGO59" s="308"/>
      <c r="PGP59" s="308"/>
      <c r="PGQ59" s="308"/>
      <c r="PGR59" s="308"/>
      <c r="PGS59" s="308"/>
      <c r="PGT59" s="308"/>
      <c r="PGU59" s="308"/>
      <c r="PGV59" s="308"/>
      <c r="PGW59" s="308"/>
      <c r="PGX59" s="308"/>
      <c r="PGY59" s="308"/>
      <c r="PGZ59" s="308"/>
      <c r="PHA59" s="308"/>
      <c r="PHB59" s="308"/>
      <c r="PHC59" s="308"/>
      <c r="PHD59" s="308"/>
      <c r="PHE59" s="308"/>
      <c r="PHF59" s="308"/>
      <c r="PHG59" s="308"/>
      <c r="PHH59" s="308"/>
      <c r="PHI59" s="308"/>
      <c r="PHJ59" s="308"/>
      <c r="PHK59" s="308"/>
      <c r="PHL59" s="308"/>
      <c r="PHM59" s="308"/>
      <c r="PHN59" s="308"/>
      <c r="PHO59" s="308"/>
      <c r="PHP59" s="308"/>
      <c r="PHQ59" s="308"/>
      <c r="PHR59" s="308"/>
      <c r="PHS59" s="308"/>
      <c r="PHT59" s="308"/>
      <c r="PHU59" s="308"/>
      <c r="PHV59" s="308"/>
      <c r="PHW59" s="308"/>
      <c r="PHX59" s="308"/>
      <c r="PHY59" s="308"/>
      <c r="PHZ59" s="308"/>
      <c r="PIA59" s="308"/>
      <c r="PIB59" s="308"/>
      <c r="PIC59" s="308"/>
      <c r="PID59" s="308"/>
      <c r="PIE59" s="308"/>
      <c r="PIF59" s="308"/>
      <c r="PIG59" s="308"/>
      <c r="PIH59" s="308"/>
      <c r="PII59" s="308"/>
      <c r="PIJ59" s="308"/>
      <c r="PIK59" s="308"/>
      <c r="PIL59" s="308"/>
      <c r="PIM59" s="308"/>
      <c r="PIN59" s="308"/>
      <c r="PIO59" s="308"/>
      <c r="PIP59" s="308"/>
      <c r="PIQ59" s="308"/>
      <c r="PIR59" s="308"/>
      <c r="PIS59" s="308"/>
      <c r="PIT59" s="308"/>
      <c r="PIU59" s="308"/>
      <c r="PIV59" s="308"/>
      <c r="PIW59" s="308"/>
      <c r="PIX59" s="308"/>
      <c r="PIY59" s="308"/>
      <c r="PIZ59" s="308"/>
      <c r="PJA59" s="308"/>
      <c r="PJB59" s="308"/>
      <c r="PJC59" s="308"/>
      <c r="PJD59" s="308"/>
      <c r="PJE59" s="308"/>
      <c r="PJF59" s="308"/>
      <c r="PJG59" s="308"/>
      <c r="PJH59" s="308"/>
      <c r="PJI59" s="308"/>
      <c r="PJJ59" s="308"/>
      <c r="PJK59" s="308"/>
      <c r="PJL59" s="308"/>
      <c r="PJM59" s="308"/>
      <c r="PJN59" s="308"/>
      <c r="PJO59" s="308"/>
      <c r="PJP59" s="308"/>
      <c r="PJQ59" s="308"/>
      <c r="PJR59" s="308"/>
      <c r="PJS59" s="308"/>
      <c r="PJT59" s="308"/>
      <c r="PJU59" s="308"/>
      <c r="PJV59" s="308"/>
      <c r="PJW59" s="308"/>
      <c r="PJX59" s="308"/>
      <c r="PJY59" s="308"/>
      <c r="PJZ59" s="308"/>
      <c r="PKA59" s="308"/>
      <c r="PKB59" s="308"/>
      <c r="PKC59" s="308"/>
      <c r="PKD59" s="308"/>
      <c r="PKE59" s="308"/>
      <c r="PKF59" s="308"/>
      <c r="PKG59" s="308"/>
      <c r="PKH59" s="308"/>
      <c r="PKI59" s="308"/>
      <c r="PKJ59" s="308"/>
      <c r="PKK59" s="308"/>
      <c r="PKL59" s="308"/>
      <c r="PKM59" s="308"/>
      <c r="PKN59" s="308"/>
      <c r="PKO59" s="308"/>
      <c r="PKP59" s="308"/>
      <c r="PKQ59" s="308"/>
      <c r="PKR59" s="308"/>
      <c r="PKS59" s="308"/>
      <c r="PKT59" s="308"/>
      <c r="PKU59" s="308"/>
      <c r="PKV59" s="308"/>
      <c r="PKW59" s="308"/>
      <c r="PKX59" s="308"/>
      <c r="PKY59" s="308"/>
      <c r="PKZ59" s="308"/>
      <c r="PLA59" s="308"/>
      <c r="PLB59" s="308"/>
      <c r="PLC59" s="308"/>
      <c r="PLD59" s="308"/>
      <c r="PLE59" s="308"/>
      <c r="PLF59" s="308"/>
      <c r="PLG59" s="308"/>
      <c r="PLH59" s="308"/>
      <c r="PLI59" s="308"/>
      <c r="PLJ59" s="308"/>
      <c r="PLK59" s="308"/>
      <c r="PLL59" s="308"/>
      <c r="PLM59" s="308"/>
      <c r="PLN59" s="308"/>
      <c r="PLO59" s="308"/>
      <c r="PLP59" s="308"/>
      <c r="PLQ59" s="308"/>
      <c r="PLR59" s="308"/>
      <c r="PLS59" s="308"/>
      <c r="PLT59" s="308"/>
      <c r="PLU59" s="308"/>
      <c r="PLV59" s="308"/>
      <c r="PLW59" s="308"/>
      <c r="PLX59" s="308"/>
      <c r="PLY59" s="308"/>
      <c r="PLZ59" s="308"/>
      <c r="PMA59" s="308"/>
      <c r="PMB59" s="308"/>
      <c r="PMC59" s="308"/>
      <c r="PMD59" s="308"/>
      <c r="PME59" s="308"/>
      <c r="PMF59" s="308"/>
      <c r="PMG59" s="308"/>
      <c r="PMH59" s="308"/>
      <c r="PMI59" s="308"/>
      <c r="PMJ59" s="308"/>
      <c r="PMK59" s="308"/>
      <c r="PML59" s="308"/>
      <c r="PMM59" s="308"/>
      <c r="PMN59" s="308"/>
      <c r="PMO59" s="308"/>
      <c r="PMP59" s="308"/>
      <c r="PMQ59" s="308"/>
      <c r="PMR59" s="308"/>
      <c r="PMS59" s="308"/>
      <c r="PMT59" s="308"/>
      <c r="PMU59" s="308"/>
      <c r="PMV59" s="308"/>
      <c r="PMW59" s="308"/>
      <c r="PMX59" s="308"/>
      <c r="PMY59" s="308"/>
      <c r="PMZ59" s="308"/>
      <c r="PNA59" s="308"/>
      <c r="PNB59" s="308"/>
      <c r="PNC59" s="308"/>
      <c r="PND59" s="308"/>
      <c r="PNE59" s="308"/>
      <c r="PNF59" s="308"/>
      <c r="PNG59" s="308"/>
      <c r="PNH59" s="308"/>
      <c r="PNI59" s="308"/>
      <c r="PNJ59" s="308"/>
      <c r="PNK59" s="308"/>
      <c r="PNL59" s="308"/>
      <c r="PNM59" s="308"/>
      <c r="PNN59" s="308"/>
      <c r="PNO59" s="308"/>
      <c r="PNP59" s="308"/>
      <c r="PNQ59" s="308"/>
      <c r="PNR59" s="308"/>
      <c r="PNS59" s="308"/>
      <c r="PNT59" s="308"/>
      <c r="PNU59" s="308"/>
      <c r="PNV59" s="308"/>
      <c r="PNW59" s="308"/>
      <c r="PNX59" s="308"/>
      <c r="PNY59" s="308"/>
      <c r="PNZ59" s="308"/>
      <c r="POA59" s="308"/>
      <c r="POB59" s="308"/>
      <c r="POC59" s="308"/>
      <c r="POD59" s="308"/>
      <c r="POE59" s="308"/>
      <c r="POF59" s="308"/>
      <c r="POG59" s="308"/>
      <c r="POH59" s="308"/>
      <c r="POI59" s="308"/>
      <c r="POJ59" s="308"/>
      <c r="POK59" s="308"/>
      <c r="POL59" s="308"/>
      <c r="POM59" s="308"/>
      <c r="PON59" s="308"/>
      <c r="POO59" s="308"/>
      <c r="POP59" s="308"/>
      <c r="POQ59" s="308"/>
      <c r="POR59" s="308"/>
      <c r="POS59" s="308"/>
      <c r="POT59" s="308"/>
      <c r="POU59" s="308"/>
      <c r="POV59" s="308"/>
      <c r="POW59" s="308"/>
      <c r="POX59" s="308"/>
      <c r="POY59" s="308"/>
      <c r="POZ59" s="308"/>
      <c r="PPA59" s="308"/>
      <c r="PPB59" s="308"/>
      <c r="PPC59" s="308"/>
      <c r="PPD59" s="308"/>
      <c r="PPE59" s="308"/>
      <c r="PPF59" s="308"/>
      <c r="PPG59" s="308"/>
      <c r="PPH59" s="308"/>
      <c r="PPI59" s="308"/>
      <c r="PPJ59" s="308"/>
      <c r="PPK59" s="308"/>
      <c r="PPL59" s="308"/>
      <c r="PPM59" s="308"/>
      <c r="PPN59" s="308"/>
      <c r="PPO59" s="308"/>
      <c r="PPP59" s="308"/>
      <c r="PPQ59" s="308"/>
      <c r="PPR59" s="308"/>
      <c r="PPS59" s="308"/>
      <c r="PPT59" s="308"/>
      <c r="PPU59" s="308"/>
      <c r="PPV59" s="308"/>
      <c r="PPW59" s="308"/>
      <c r="PPX59" s="308"/>
      <c r="PPY59" s="308"/>
      <c r="PPZ59" s="308"/>
      <c r="PQA59" s="308"/>
      <c r="PQB59" s="308"/>
      <c r="PQC59" s="308"/>
      <c r="PQD59" s="308"/>
      <c r="PQE59" s="308"/>
      <c r="PQF59" s="308"/>
      <c r="PQG59" s="308"/>
      <c r="PQH59" s="308"/>
      <c r="PQI59" s="308"/>
      <c r="PQJ59" s="308"/>
      <c r="PQK59" s="308"/>
      <c r="PQL59" s="308"/>
      <c r="PQM59" s="308"/>
      <c r="PQN59" s="308"/>
      <c r="PQO59" s="308"/>
      <c r="PQP59" s="308"/>
      <c r="PQQ59" s="308"/>
      <c r="PQR59" s="308"/>
      <c r="PQS59" s="308"/>
      <c r="PQT59" s="308"/>
      <c r="PQU59" s="308"/>
      <c r="PQV59" s="308"/>
      <c r="PQW59" s="308"/>
      <c r="PQX59" s="308"/>
      <c r="PQY59" s="308"/>
      <c r="PQZ59" s="308"/>
      <c r="PRA59" s="308"/>
      <c r="PRB59" s="308"/>
      <c r="PRC59" s="308"/>
      <c r="PRD59" s="308"/>
      <c r="PRE59" s="308"/>
      <c r="PRF59" s="308"/>
      <c r="PRG59" s="308"/>
      <c r="PRH59" s="308"/>
      <c r="PRI59" s="308"/>
      <c r="PRJ59" s="308"/>
      <c r="PRK59" s="308"/>
      <c r="PRL59" s="308"/>
      <c r="PRM59" s="308"/>
      <c r="PRN59" s="308"/>
      <c r="PRO59" s="308"/>
      <c r="PRP59" s="308"/>
      <c r="PRQ59" s="308"/>
      <c r="PRR59" s="308"/>
      <c r="PRS59" s="308"/>
      <c r="PRT59" s="308"/>
      <c r="PRU59" s="308"/>
      <c r="PRV59" s="308"/>
      <c r="PRW59" s="308"/>
      <c r="PRX59" s="308"/>
      <c r="PRY59" s="308"/>
      <c r="PRZ59" s="308"/>
      <c r="PSA59" s="308"/>
      <c r="PSB59" s="308"/>
      <c r="PSC59" s="308"/>
      <c r="PSD59" s="308"/>
      <c r="PSE59" s="308"/>
      <c r="PSF59" s="308"/>
      <c r="PSG59" s="308"/>
      <c r="PSH59" s="308"/>
      <c r="PSI59" s="308"/>
      <c r="PSJ59" s="308"/>
      <c r="PSK59" s="308"/>
      <c r="PSL59" s="308"/>
      <c r="PSM59" s="308"/>
      <c r="PSN59" s="308"/>
      <c r="PSO59" s="308"/>
      <c r="PSP59" s="308"/>
      <c r="PSQ59" s="308"/>
      <c r="PSR59" s="308"/>
      <c r="PSS59" s="308"/>
      <c r="PST59" s="308"/>
      <c r="PSU59" s="308"/>
      <c r="PSV59" s="308"/>
      <c r="PSW59" s="308"/>
      <c r="PSX59" s="308"/>
      <c r="PSY59" s="308"/>
      <c r="PSZ59" s="308"/>
      <c r="PTA59" s="308"/>
      <c r="PTB59" s="308"/>
      <c r="PTC59" s="308"/>
      <c r="PTD59" s="308"/>
      <c r="PTE59" s="308"/>
      <c r="PTF59" s="308"/>
      <c r="PTG59" s="308"/>
      <c r="PTH59" s="308"/>
      <c r="PTI59" s="308"/>
      <c r="PTJ59" s="308"/>
      <c r="PTK59" s="308"/>
      <c r="PTL59" s="308"/>
      <c r="PTM59" s="308"/>
      <c r="PTN59" s="308"/>
      <c r="PTO59" s="308"/>
      <c r="PTP59" s="308"/>
      <c r="PTQ59" s="308"/>
      <c r="PTR59" s="308"/>
      <c r="PTS59" s="308"/>
      <c r="PTT59" s="308"/>
      <c r="PTU59" s="308"/>
      <c r="PTV59" s="308"/>
      <c r="PTW59" s="308"/>
      <c r="PTX59" s="308"/>
      <c r="PTY59" s="308"/>
      <c r="PTZ59" s="308"/>
      <c r="PUA59" s="308"/>
      <c r="PUB59" s="308"/>
      <c r="PUC59" s="308"/>
      <c r="PUD59" s="308"/>
      <c r="PUE59" s="308"/>
      <c r="PUF59" s="308"/>
      <c r="PUG59" s="308"/>
      <c r="PUH59" s="308"/>
      <c r="PUI59" s="308"/>
      <c r="PUJ59" s="308"/>
      <c r="PUK59" s="308"/>
      <c r="PUL59" s="308"/>
      <c r="PUM59" s="308"/>
      <c r="PUN59" s="308"/>
      <c r="PUO59" s="308"/>
      <c r="PUP59" s="308"/>
      <c r="PUQ59" s="308"/>
      <c r="PUR59" s="308"/>
      <c r="PUS59" s="308"/>
      <c r="PUT59" s="308"/>
      <c r="PUU59" s="308"/>
      <c r="PUV59" s="308"/>
      <c r="PUW59" s="308"/>
      <c r="PUX59" s="308"/>
      <c r="PUY59" s="308"/>
      <c r="PUZ59" s="308"/>
      <c r="PVA59" s="308"/>
      <c r="PVB59" s="308"/>
      <c r="PVC59" s="308"/>
      <c r="PVD59" s="308"/>
      <c r="PVE59" s="308"/>
      <c r="PVF59" s="308"/>
      <c r="PVG59" s="308"/>
      <c r="PVH59" s="308"/>
      <c r="PVI59" s="308"/>
      <c r="PVJ59" s="308"/>
      <c r="PVK59" s="308"/>
      <c r="PVL59" s="308"/>
      <c r="PVM59" s="308"/>
      <c r="PVN59" s="308"/>
      <c r="PVO59" s="308"/>
      <c r="PVP59" s="308"/>
      <c r="PVQ59" s="308"/>
      <c r="PVR59" s="308"/>
      <c r="PVS59" s="308"/>
      <c r="PVT59" s="308"/>
      <c r="PVU59" s="308"/>
      <c r="PVV59" s="308"/>
      <c r="PVW59" s="308"/>
      <c r="PVX59" s="308"/>
      <c r="PVY59" s="308"/>
      <c r="PVZ59" s="308"/>
      <c r="PWA59" s="308"/>
      <c r="PWB59" s="308"/>
      <c r="PWC59" s="308"/>
      <c r="PWD59" s="308"/>
      <c r="PWE59" s="308"/>
      <c r="PWF59" s="308"/>
      <c r="PWG59" s="308"/>
      <c r="PWH59" s="308"/>
      <c r="PWI59" s="308"/>
      <c r="PWJ59" s="308"/>
      <c r="PWK59" s="308"/>
      <c r="PWL59" s="308"/>
      <c r="PWM59" s="308"/>
      <c r="PWN59" s="308"/>
      <c r="PWO59" s="308"/>
      <c r="PWP59" s="308"/>
      <c r="PWQ59" s="308"/>
      <c r="PWR59" s="308"/>
      <c r="PWS59" s="308"/>
      <c r="PWT59" s="308"/>
      <c r="PWU59" s="308"/>
      <c r="PWV59" s="308"/>
      <c r="PWW59" s="308"/>
      <c r="PWX59" s="308"/>
      <c r="PWY59" s="308"/>
      <c r="PWZ59" s="308"/>
      <c r="PXA59" s="308"/>
      <c r="PXB59" s="308"/>
      <c r="PXC59" s="308"/>
      <c r="PXD59" s="308"/>
      <c r="PXE59" s="308"/>
      <c r="PXF59" s="308"/>
      <c r="PXG59" s="308"/>
      <c r="PXH59" s="308"/>
      <c r="PXI59" s="308"/>
      <c r="PXJ59" s="308"/>
      <c r="PXK59" s="308"/>
      <c r="PXL59" s="308"/>
      <c r="PXM59" s="308"/>
      <c r="PXN59" s="308"/>
      <c r="PXO59" s="308"/>
      <c r="PXP59" s="308"/>
      <c r="PXQ59" s="308"/>
      <c r="PXR59" s="308"/>
      <c r="PXS59" s="308"/>
      <c r="PXT59" s="308"/>
      <c r="PXU59" s="308"/>
      <c r="PXV59" s="308"/>
      <c r="PXW59" s="308"/>
      <c r="PXX59" s="308"/>
      <c r="PXY59" s="308"/>
      <c r="PXZ59" s="308"/>
      <c r="PYA59" s="308"/>
      <c r="PYB59" s="308"/>
      <c r="PYC59" s="308"/>
      <c r="PYD59" s="308"/>
      <c r="PYE59" s="308"/>
      <c r="PYF59" s="308"/>
      <c r="PYG59" s="308"/>
      <c r="PYH59" s="308"/>
      <c r="PYI59" s="308"/>
      <c r="PYJ59" s="308"/>
      <c r="PYK59" s="308"/>
      <c r="PYL59" s="308"/>
      <c r="PYM59" s="308"/>
      <c r="PYN59" s="308"/>
      <c r="PYO59" s="308"/>
      <c r="PYP59" s="308"/>
      <c r="PYQ59" s="308"/>
      <c r="PYR59" s="308"/>
      <c r="PYS59" s="308"/>
      <c r="PYT59" s="308"/>
      <c r="PYU59" s="308"/>
      <c r="PYV59" s="308"/>
      <c r="PYW59" s="308"/>
      <c r="PYX59" s="308"/>
      <c r="PYY59" s="308"/>
      <c r="PYZ59" s="308"/>
      <c r="PZA59" s="308"/>
      <c r="PZB59" s="308"/>
      <c r="PZC59" s="308"/>
      <c r="PZD59" s="308"/>
      <c r="PZE59" s="308"/>
      <c r="PZF59" s="308"/>
      <c r="PZG59" s="308"/>
      <c r="PZH59" s="308"/>
      <c r="PZI59" s="308"/>
      <c r="PZJ59" s="308"/>
      <c r="PZK59" s="308"/>
      <c r="PZL59" s="308"/>
      <c r="PZM59" s="308"/>
      <c r="PZN59" s="308"/>
      <c r="PZO59" s="308"/>
      <c r="PZP59" s="308"/>
      <c r="PZQ59" s="308"/>
      <c r="PZR59" s="308"/>
      <c r="PZS59" s="308"/>
      <c r="PZT59" s="308"/>
      <c r="PZU59" s="308"/>
      <c r="PZV59" s="308"/>
      <c r="PZW59" s="308"/>
      <c r="PZX59" s="308"/>
      <c r="PZY59" s="308"/>
      <c r="PZZ59" s="308"/>
      <c r="QAA59" s="308"/>
      <c r="QAB59" s="308"/>
      <c r="QAC59" s="308"/>
      <c r="QAD59" s="308"/>
      <c r="QAE59" s="308"/>
      <c r="QAF59" s="308"/>
      <c r="QAG59" s="308"/>
      <c r="QAH59" s="308"/>
      <c r="QAI59" s="308"/>
      <c r="QAJ59" s="308"/>
      <c r="QAK59" s="308"/>
      <c r="QAL59" s="308"/>
      <c r="QAM59" s="308"/>
      <c r="QAN59" s="308"/>
      <c r="QAO59" s="308"/>
      <c r="QAP59" s="308"/>
      <c r="QAQ59" s="308"/>
      <c r="QAR59" s="308"/>
      <c r="QAS59" s="308"/>
      <c r="QAT59" s="308"/>
      <c r="QAU59" s="308"/>
      <c r="QAV59" s="308"/>
      <c r="QAW59" s="308"/>
      <c r="QAX59" s="308"/>
      <c r="QAY59" s="308"/>
      <c r="QAZ59" s="308"/>
      <c r="QBA59" s="308"/>
      <c r="QBB59" s="308"/>
      <c r="QBC59" s="308"/>
      <c r="QBD59" s="308"/>
      <c r="QBE59" s="308"/>
      <c r="QBF59" s="308"/>
      <c r="QBG59" s="308"/>
      <c r="QBH59" s="308"/>
      <c r="QBI59" s="308"/>
      <c r="QBJ59" s="308"/>
      <c r="QBK59" s="308"/>
      <c r="QBL59" s="308"/>
      <c r="QBM59" s="308"/>
      <c r="QBN59" s="308"/>
      <c r="QBO59" s="308"/>
      <c r="QBP59" s="308"/>
      <c r="QBQ59" s="308"/>
      <c r="QBR59" s="308"/>
      <c r="QBS59" s="308"/>
      <c r="QBT59" s="308"/>
      <c r="QBU59" s="308"/>
      <c r="QBV59" s="308"/>
      <c r="QBW59" s="308"/>
      <c r="QBX59" s="308"/>
      <c r="QBY59" s="308"/>
      <c r="QBZ59" s="308"/>
      <c r="QCA59" s="308"/>
      <c r="QCB59" s="308"/>
      <c r="QCC59" s="308"/>
      <c r="QCD59" s="308"/>
      <c r="QCE59" s="308"/>
      <c r="QCF59" s="308"/>
      <c r="QCG59" s="308"/>
      <c r="QCH59" s="308"/>
      <c r="QCI59" s="308"/>
      <c r="QCJ59" s="308"/>
      <c r="QCK59" s="308"/>
      <c r="QCL59" s="308"/>
      <c r="QCM59" s="308"/>
      <c r="QCN59" s="308"/>
      <c r="QCO59" s="308"/>
      <c r="QCP59" s="308"/>
      <c r="QCQ59" s="308"/>
      <c r="QCR59" s="308"/>
      <c r="QCS59" s="308"/>
      <c r="QCT59" s="308"/>
      <c r="QCU59" s="308"/>
      <c r="QCV59" s="308"/>
      <c r="QCW59" s="308"/>
      <c r="QCX59" s="308"/>
      <c r="QCY59" s="308"/>
      <c r="QCZ59" s="308"/>
      <c r="QDA59" s="308"/>
      <c r="QDB59" s="308"/>
      <c r="QDC59" s="308"/>
      <c r="QDD59" s="308"/>
      <c r="QDE59" s="308"/>
      <c r="QDF59" s="308"/>
      <c r="QDG59" s="308"/>
      <c r="QDH59" s="308"/>
      <c r="QDI59" s="308"/>
      <c r="QDJ59" s="308"/>
      <c r="QDK59" s="308"/>
      <c r="QDL59" s="308"/>
      <c r="QDM59" s="308"/>
      <c r="QDN59" s="308"/>
      <c r="QDO59" s="308"/>
      <c r="QDP59" s="308"/>
      <c r="QDQ59" s="308"/>
      <c r="QDR59" s="308"/>
      <c r="QDS59" s="308"/>
      <c r="QDT59" s="308"/>
      <c r="QDU59" s="308"/>
      <c r="QDV59" s="308"/>
      <c r="QDW59" s="308"/>
      <c r="QDX59" s="308"/>
      <c r="QDY59" s="308"/>
      <c r="QDZ59" s="308"/>
      <c r="QEA59" s="308"/>
      <c r="QEB59" s="308"/>
      <c r="QEC59" s="308"/>
      <c r="QED59" s="308"/>
      <c r="QEE59" s="308"/>
      <c r="QEF59" s="308"/>
      <c r="QEG59" s="308"/>
      <c r="QEH59" s="308"/>
      <c r="QEI59" s="308"/>
      <c r="QEJ59" s="308"/>
      <c r="QEK59" s="308"/>
      <c r="QEL59" s="308"/>
      <c r="QEM59" s="308"/>
      <c r="QEN59" s="308"/>
      <c r="QEO59" s="308"/>
      <c r="QEP59" s="308"/>
      <c r="QEQ59" s="308"/>
      <c r="QER59" s="308"/>
      <c r="QES59" s="308"/>
      <c r="QET59" s="308"/>
      <c r="QEU59" s="308"/>
      <c r="QEV59" s="308"/>
      <c r="QEW59" s="308"/>
      <c r="QEX59" s="308"/>
      <c r="QEY59" s="308"/>
      <c r="QEZ59" s="308"/>
      <c r="QFA59" s="308"/>
      <c r="QFB59" s="308"/>
      <c r="QFC59" s="308"/>
      <c r="QFD59" s="308"/>
      <c r="QFE59" s="308"/>
      <c r="QFF59" s="308"/>
      <c r="QFG59" s="308"/>
      <c r="QFH59" s="308"/>
      <c r="QFI59" s="308"/>
      <c r="QFJ59" s="308"/>
      <c r="QFK59" s="308"/>
      <c r="QFL59" s="308"/>
      <c r="QFM59" s="308"/>
      <c r="QFN59" s="308"/>
      <c r="QFO59" s="308"/>
      <c r="QFP59" s="308"/>
      <c r="QFQ59" s="308"/>
      <c r="QFR59" s="308"/>
      <c r="QFS59" s="308"/>
      <c r="QFT59" s="308"/>
      <c r="QFU59" s="308"/>
      <c r="QFV59" s="308"/>
      <c r="QFW59" s="308"/>
      <c r="QFX59" s="308"/>
      <c r="QFY59" s="308"/>
      <c r="QFZ59" s="308"/>
      <c r="QGA59" s="308"/>
      <c r="QGB59" s="308"/>
      <c r="QGC59" s="308"/>
      <c r="QGD59" s="308"/>
      <c r="QGE59" s="308"/>
      <c r="QGF59" s="308"/>
      <c r="QGG59" s="308"/>
      <c r="QGH59" s="308"/>
      <c r="QGI59" s="308"/>
      <c r="QGJ59" s="308"/>
      <c r="QGK59" s="308"/>
      <c r="QGL59" s="308"/>
      <c r="QGM59" s="308"/>
      <c r="QGN59" s="308"/>
      <c r="QGO59" s="308"/>
      <c r="QGP59" s="308"/>
      <c r="QGQ59" s="308"/>
      <c r="QGR59" s="308"/>
      <c r="QGS59" s="308"/>
      <c r="QGT59" s="308"/>
      <c r="QGU59" s="308"/>
      <c r="QGV59" s="308"/>
      <c r="QGW59" s="308"/>
      <c r="QGX59" s="308"/>
      <c r="QGY59" s="308"/>
      <c r="QGZ59" s="308"/>
      <c r="QHA59" s="308"/>
      <c r="QHB59" s="308"/>
      <c r="QHC59" s="308"/>
      <c r="QHD59" s="308"/>
      <c r="QHE59" s="308"/>
      <c r="QHF59" s="308"/>
      <c r="QHG59" s="308"/>
      <c r="QHH59" s="308"/>
      <c r="QHI59" s="308"/>
      <c r="QHJ59" s="308"/>
      <c r="QHK59" s="308"/>
      <c r="QHL59" s="308"/>
      <c r="QHM59" s="308"/>
      <c r="QHN59" s="308"/>
      <c r="QHO59" s="308"/>
      <c r="QHP59" s="308"/>
      <c r="QHQ59" s="308"/>
      <c r="QHR59" s="308"/>
      <c r="QHS59" s="308"/>
      <c r="QHT59" s="308"/>
      <c r="QHU59" s="308"/>
      <c r="QHV59" s="308"/>
      <c r="QHW59" s="308"/>
      <c r="QHX59" s="308"/>
      <c r="QHY59" s="308"/>
      <c r="QHZ59" s="308"/>
      <c r="QIA59" s="308"/>
      <c r="QIB59" s="308"/>
      <c r="QIC59" s="308"/>
      <c r="QID59" s="308"/>
      <c r="QIE59" s="308"/>
      <c r="QIF59" s="308"/>
      <c r="QIG59" s="308"/>
      <c r="QIH59" s="308"/>
      <c r="QII59" s="308"/>
      <c r="QIJ59" s="308"/>
      <c r="QIK59" s="308"/>
      <c r="QIL59" s="308"/>
      <c r="QIM59" s="308"/>
      <c r="QIN59" s="308"/>
      <c r="QIO59" s="308"/>
      <c r="QIP59" s="308"/>
      <c r="QIQ59" s="308"/>
      <c r="QIR59" s="308"/>
      <c r="QIS59" s="308"/>
      <c r="QIT59" s="308"/>
      <c r="QIU59" s="308"/>
      <c r="QIV59" s="308"/>
      <c r="QIW59" s="308"/>
      <c r="QIX59" s="308"/>
      <c r="QIY59" s="308"/>
      <c r="QIZ59" s="308"/>
      <c r="QJA59" s="308"/>
      <c r="QJB59" s="308"/>
      <c r="QJC59" s="308"/>
      <c r="QJD59" s="308"/>
      <c r="QJE59" s="308"/>
      <c r="QJF59" s="308"/>
      <c r="QJG59" s="308"/>
      <c r="QJH59" s="308"/>
      <c r="QJI59" s="308"/>
      <c r="QJJ59" s="308"/>
      <c r="QJK59" s="308"/>
      <c r="QJL59" s="308"/>
      <c r="QJM59" s="308"/>
      <c r="QJN59" s="308"/>
      <c r="QJO59" s="308"/>
      <c r="QJP59" s="308"/>
      <c r="QJQ59" s="308"/>
      <c r="QJR59" s="308"/>
      <c r="QJS59" s="308"/>
      <c r="QJT59" s="308"/>
      <c r="QJU59" s="308"/>
      <c r="QJV59" s="308"/>
      <c r="QJW59" s="308"/>
      <c r="QJX59" s="308"/>
      <c r="QJY59" s="308"/>
      <c r="QJZ59" s="308"/>
      <c r="QKA59" s="308"/>
      <c r="QKB59" s="308"/>
      <c r="QKC59" s="308"/>
      <c r="QKD59" s="308"/>
      <c r="QKE59" s="308"/>
      <c r="QKF59" s="308"/>
      <c r="QKG59" s="308"/>
      <c r="QKH59" s="308"/>
      <c r="QKI59" s="308"/>
      <c r="QKJ59" s="308"/>
      <c r="QKK59" s="308"/>
      <c r="QKL59" s="308"/>
      <c r="QKM59" s="308"/>
      <c r="QKN59" s="308"/>
      <c r="QKO59" s="308"/>
      <c r="QKP59" s="308"/>
      <c r="QKQ59" s="308"/>
      <c r="QKR59" s="308"/>
      <c r="QKS59" s="308"/>
      <c r="QKT59" s="308"/>
      <c r="QKU59" s="308"/>
      <c r="QKV59" s="308"/>
      <c r="QKW59" s="308"/>
      <c r="QKX59" s="308"/>
      <c r="QKY59" s="308"/>
      <c r="QKZ59" s="308"/>
      <c r="QLA59" s="308"/>
      <c r="QLB59" s="308"/>
      <c r="QLC59" s="308"/>
      <c r="QLD59" s="308"/>
      <c r="QLE59" s="308"/>
      <c r="QLF59" s="308"/>
      <c r="QLG59" s="308"/>
      <c r="QLH59" s="308"/>
      <c r="QLI59" s="308"/>
      <c r="QLJ59" s="308"/>
      <c r="QLK59" s="308"/>
      <c r="QLL59" s="308"/>
      <c r="QLM59" s="308"/>
      <c r="QLN59" s="308"/>
      <c r="QLO59" s="308"/>
      <c r="QLP59" s="308"/>
      <c r="QLQ59" s="308"/>
      <c r="QLR59" s="308"/>
      <c r="QLS59" s="308"/>
      <c r="QLT59" s="308"/>
      <c r="QLU59" s="308"/>
      <c r="QLV59" s="308"/>
      <c r="QLW59" s="308"/>
      <c r="QLX59" s="308"/>
      <c r="QLY59" s="308"/>
      <c r="QLZ59" s="308"/>
      <c r="QMA59" s="308"/>
      <c r="QMB59" s="308"/>
      <c r="QMC59" s="308"/>
      <c r="QMD59" s="308"/>
      <c r="QME59" s="308"/>
      <c r="QMF59" s="308"/>
      <c r="QMG59" s="308"/>
      <c r="QMH59" s="308"/>
      <c r="QMI59" s="308"/>
      <c r="QMJ59" s="308"/>
      <c r="QMK59" s="308"/>
      <c r="QML59" s="308"/>
      <c r="QMM59" s="308"/>
      <c r="QMN59" s="308"/>
      <c r="QMO59" s="308"/>
      <c r="QMP59" s="308"/>
      <c r="QMQ59" s="308"/>
      <c r="QMR59" s="308"/>
      <c r="QMS59" s="308"/>
      <c r="QMT59" s="308"/>
      <c r="QMU59" s="308"/>
      <c r="QMV59" s="308"/>
      <c r="QMW59" s="308"/>
      <c r="QMX59" s="308"/>
      <c r="QMY59" s="308"/>
      <c r="QMZ59" s="308"/>
      <c r="QNA59" s="308"/>
      <c r="QNB59" s="308"/>
      <c r="QNC59" s="308"/>
      <c r="QND59" s="308"/>
      <c r="QNE59" s="308"/>
      <c r="QNF59" s="308"/>
      <c r="QNG59" s="308"/>
      <c r="QNH59" s="308"/>
      <c r="QNI59" s="308"/>
      <c r="QNJ59" s="308"/>
      <c r="QNK59" s="308"/>
      <c r="QNL59" s="308"/>
      <c r="QNM59" s="308"/>
      <c r="QNN59" s="308"/>
      <c r="QNO59" s="308"/>
      <c r="QNP59" s="308"/>
      <c r="QNQ59" s="308"/>
      <c r="QNR59" s="308"/>
      <c r="QNS59" s="308"/>
      <c r="QNT59" s="308"/>
      <c r="QNU59" s="308"/>
      <c r="QNV59" s="308"/>
      <c r="QNW59" s="308"/>
      <c r="QNX59" s="308"/>
      <c r="QNY59" s="308"/>
      <c r="QNZ59" s="308"/>
      <c r="QOA59" s="308"/>
      <c r="QOB59" s="308"/>
      <c r="QOC59" s="308"/>
      <c r="QOD59" s="308"/>
      <c r="QOE59" s="308"/>
      <c r="QOF59" s="308"/>
      <c r="QOG59" s="308"/>
      <c r="QOH59" s="308"/>
      <c r="QOI59" s="308"/>
      <c r="QOJ59" s="308"/>
      <c r="QOK59" s="308"/>
      <c r="QOL59" s="308"/>
      <c r="QOM59" s="308"/>
      <c r="QON59" s="308"/>
      <c r="QOO59" s="308"/>
      <c r="QOP59" s="308"/>
      <c r="QOQ59" s="308"/>
      <c r="QOR59" s="308"/>
      <c r="QOS59" s="308"/>
      <c r="QOT59" s="308"/>
      <c r="QOU59" s="308"/>
      <c r="QOV59" s="308"/>
      <c r="QOW59" s="308"/>
      <c r="QOX59" s="308"/>
      <c r="QOY59" s="308"/>
      <c r="QOZ59" s="308"/>
      <c r="QPA59" s="308"/>
      <c r="QPB59" s="308"/>
      <c r="QPC59" s="308"/>
      <c r="QPD59" s="308"/>
      <c r="QPE59" s="308"/>
      <c r="QPF59" s="308"/>
      <c r="QPG59" s="308"/>
      <c r="QPH59" s="308"/>
      <c r="QPI59" s="308"/>
      <c r="QPJ59" s="308"/>
      <c r="QPK59" s="308"/>
      <c r="QPL59" s="308"/>
      <c r="QPM59" s="308"/>
      <c r="QPN59" s="308"/>
      <c r="QPO59" s="308"/>
      <c r="QPP59" s="308"/>
      <c r="QPQ59" s="308"/>
      <c r="QPR59" s="308"/>
      <c r="QPS59" s="308"/>
      <c r="QPT59" s="308"/>
      <c r="QPU59" s="308"/>
      <c r="QPV59" s="308"/>
      <c r="QPW59" s="308"/>
      <c r="QPX59" s="308"/>
      <c r="QPY59" s="308"/>
      <c r="QPZ59" s="308"/>
      <c r="QQA59" s="308"/>
      <c r="QQB59" s="308"/>
      <c r="QQC59" s="308"/>
      <c r="QQD59" s="308"/>
      <c r="QQE59" s="308"/>
      <c r="QQF59" s="308"/>
      <c r="QQG59" s="308"/>
      <c r="QQH59" s="308"/>
      <c r="QQI59" s="308"/>
      <c r="QQJ59" s="308"/>
      <c r="QQK59" s="308"/>
      <c r="QQL59" s="308"/>
      <c r="QQM59" s="308"/>
      <c r="QQN59" s="308"/>
      <c r="QQO59" s="308"/>
      <c r="QQP59" s="308"/>
      <c r="QQQ59" s="308"/>
      <c r="QQR59" s="308"/>
      <c r="QQS59" s="308"/>
      <c r="QQT59" s="308"/>
      <c r="QQU59" s="308"/>
      <c r="QQV59" s="308"/>
      <c r="QQW59" s="308"/>
      <c r="QQX59" s="308"/>
      <c r="QQY59" s="308"/>
      <c r="QQZ59" s="308"/>
      <c r="QRA59" s="308"/>
      <c r="QRB59" s="308"/>
      <c r="QRC59" s="308"/>
      <c r="QRD59" s="308"/>
      <c r="QRE59" s="308"/>
      <c r="QRF59" s="308"/>
      <c r="QRG59" s="308"/>
      <c r="QRH59" s="308"/>
      <c r="QRI59" s="308"/>
      <c r="QRJ59" s="308"/>
      <c r="QRK59" s="308"/>
      <c r="QRL59" s="308"/>
      <c r="QRM59" s="308"/>
      <c r="QRN59" s="308"/>
      <c r="QRO59" s="308"/>
      <c r="QRP59" s="308"/>
      <c r="QRQ59" s="308"/>
      <c r="QRR59" s="308"/>
      <c r="QRS59" s="308"/>
      <c r="QRT59" s="308"/>
      <c r="QRU59" s="308"/>
      <c r="QRV59" s="308"/>
      <c r="QRW59" s="308"/>
      <c r="QRX59" s="308"/>
      <c r="QRY59" s="308"/>
      <c r="QRZ59" s="308"/>
      <c r="QSA59" s="308"/>
      <c r="QSB59" s="308"/>
      <c r="QSC59" s="308"/>
      <c r="QSD59" s="308"/>
      <c r="QSE59" s="308"/>
      <c r="QSF59" s="308"/>
      <c r="QSG59" s="308"/>
      <c r="QSH59" s="308"/>
      <c r="QSI59" s="308"/>
      <c r="QSJ59" s="308"/>
      <c r="QSK59" s="308"/>
      <c r="QSL59" s="308"/>
      <c r="QSM59" s="308"/>
      <c r="QSN59" s="308"/>
      <c r="QSO59" s="308"/>
      <c r="QSP59" s="308"/>
      <c r="QSQ59" s="308"/>
      <c r="QSR59" s="308"/>
      <c r="QSS59" s="308"/>
      <c r="QST59" s="308"/>
      <c r="QSU59" s="308"/>
      <c r="QSV59" s="308"/>
      <c r="QSW59" s="308"/>
      <c r="QSX59" s="308"/>
      <c r="QSY59" s="308"/>
      <c r="QSZ59" s="308"/>
      <c r="QTA59" s="308"/>
      <c r="QTB59" s="308"/>
      <c r="QTC59" s="308"/>
      <c r="QTD59" s="308"/>
      <c r="QTE59" s="308"/>
      <c r="QTF59" s="308"/>
      <c r="QTG59" s="308"/>
      <c r="QTH59" s="308"/>
      <c r="QTI59" s="308"/>
      <c r="QTJ59" s="308"/>
      <c r="QTK59" s="308"/>
      <c r="QTL59" s="308"/>
      <c r="QTM59" s="308"/>
      <c r="QTN59" s="308"/>
      <c r="QTO59" s="308"/>
      <c r="QTP59" s="308"/>
      <c r="QTQ59" s="308"/>
      <c r="QTR59" s="308"/>
      <c r="QTS59" s="308"/>
      <c r="QTT59" s="308"/>
      <c r="QTU59" s="308"/>
      <c r="QTV59" s="308"/>
      <c r="QTW59" s="308"/>
      <c r="QTX59" s="308"/>
      <c r="QTY59" s="308"/>
      <c r="QTZ59" s="308"/>
      <c r="QUA59" s="308"/>
      <c r="QUB59" s="308"/>
      <c r="QUC59" s="308"/>
      <c r="QUD59" s="308"/>
      <c r="QUE59" s="308"/>
      <c r="QUF59" s="308"/>
      <c r="QUG59" s="308"/>
      <c r="QUH59" s="308"/>
      <c r="QUI59" s="308"/>
      <c r="QUJ59" s="308"/>
      <c r="QUK59" s="308"/>
      <c r="QUL59" s="308"/>
      <c r="QUM59" s="308"/>
      <c r="QUN59" s="308"/>
      <c r="QUO59" s="308"/>
      <c r="QUP59" s="308"/>
      <c r="QUQ59" s="308"/>
      <c r="QUR59" s="308"/>
      <c r="QUS59" s="308"/>
      <c r="QUT59" s="308"/>
      <c r="QUU59" s="308"/>
      <c r="QUV59" s="308"/>
      <c r="QUW59" s="308"/>
      <c r="QUX59" s="308"/>
      <c r="QUY59" s="308"/>
      <c r="QUZ59" s="308"/>
      <c r="QVA59" s="308"/>
      <c r="QVB59" s="308"/>
      <c r="QVC59" s="308"/>
      <c r="QVD59" s="308"/>
      <c r="QVE59" s="308"/>
      <c r="QVF59" s="308"/>
      <c r="QVG59" s="308"/>
      <c r="QVH59" s="308"/>
      <c r="QVI59" s="308"/>
      <c r="QVJ59" s="308"/>
      <c r="QVK59" s="308"/>
      <c r="QVL59" s="308"/>
      <c r="QVM59" s="308"/>
      <c r="QVN59" s="308"/>
      <c r="QVO59" s="308"/>
      <c r="QVP59" s="308"/>
      <c r="QVQ59" s="308"/>
      <c r="QVR59" s="308"/>
      <c r="QVS59" s="308"/>
      <c r="QVT59" s="308"/>
      <c r="QVU59" s="308"/>
      <c r="QVV59" s="308"/>
      <c r="QVW59" s="308"/>
      <c r="QVX59" s="308"/>
      <c r="QVY59" s="308"/>
      <c r="QVZ59" s="308"/>
      <c r="QWA59" s="308"/>
      <c r="QWB59" s="308"/>
      <c r="QWC59" s="308"/>
      <c r="QWD59" s="308"/>
      <c r="QWE59" s="308"/>
      <c r="QWF59" s="308"/>
      <c r="QWG59" s="308"/>
      <c r="QWH59" s="308"/>
      <c r="QWI59" s="308"/>
      <c r="QWJ59" s="308"/>
      <c r="QWK59" s="308"/>
      <c r="QWL59" s="308"/>
      <c r="QWM59" s="308"/>
      <c r="QWN59" s="308"/>
      <c r="QWO59" s="308"/>
      <c r="QWP59" s="308"/>
      <c r="QWQ59" s="308"/>
      <c r="QWR59" s="308"/>
      <c r="QWS59" s="308"/>
      <c r="QWT59" s="308"/>
      <c r="QWU59" s="308"/>
      <c r="QWV59" s="308"/>
      <c r="QWW59" s="308"/>
      <c r="QWX59" s="308"/>
      <c r="QWY59" s="308"/>
      <c r="QWZ59" s="308"/>
      <c r="QXA59" s="308"/>
      <c r="QXB59" s="308"/>
      <c r="QXC59" s="308"/>
      <c r="QXD59" s="308"/>
      <c r="QXE59" s="308"/>
      <c r="QXF59" s="308"/>
      <c r="QXG59" s="308"/>
      <c r="QXH59" s="308"/>
      <c r="QXI59" s="308"/>
      <c r="QXJ59" s="308"/>
      <c r="QXK59" s="308"/>
      <c r="QXL59" s="308"/>
      <c r="QXM59" s="308"/>
      <c r="QXN59" s="308"/>
      <c r="QXO59" s="308"/>
      <c r="QXP59" s="308"/>
      <c r="QXQ59" s="308"/>
      <c r="QXR59" s="308"/>
      <c r="QXS59" s="308"/>
      <c r="QXT59" s="308"/>
      <c r="QXU59" s="308"/>
      <c r="QXV59" s="308"/>
      <c r="QXW59" s="308"/>
      <c r="QXX59" s="308"/>
      <c r="QXY59" s="308"/>
      <c r="QXZ59" s="308"/>
      <c r="QYA59" s="308"/>
      <c r="QYB59" s="308"/>
      <c r="QYC59" s="308"/>
      <c r="QYD59" s="308"/>
      <c r="QYE59" s="308"/>
      <c r="QYF59" s="308"/>
      <c r="QYG59" s="308"/>
      <c r="QYH59" s="308"/>
      <c r="QYI59" s="308"/>
      <c r="QYJ59" s="308"/>
      <c r="QYK59" s="308"/>
      <c r="QYL59" s="308"/>
      <c r="QYM59" s="308"/>
      <c r="QYN59" s="308"/>
      <c r="QYO59" s="308"/>
      <c r="QYP59" s="308"/>
      <c r="QYQ59" s="308"/>
      <c r="QYR59" s="308"/>
      <c r="QYS59" s="308"/>
      <c r="QYT59" s="308"/>
      <c r="QYU59" s="308"/>
      <c r="QYV59" s="308"/>
      <c r="QYW59" s="308"/>
      <c r="QYX59" s="308"/>
      <c r="QYY59" s="308"/>
      <c r="QYZ59" s="308"/>
      <c r="QZA59" s="308"/>
      <c r="QZB59" s="308"/>
      <c r="QZC59" s="308"/>
      <c r="QZD59" s="308"/>
      <c r="QZE59" s="308"/>
      <c r="QZF59" s="308"/>
      <c r="QZG59" s="308"/>
      <c r="QZH59" s="308"/>
      <c r="QZI59" s="308"/>
      <c r="QZJ59" s="308"/>
      <c r="QZK59" s="308"/>
      <c r="QZL59" s="308"/>
      <c r="QZM59" s="308"/>
      <c r="QZN59" s="308"/>
      <c r="QZO59" s="308"/>
      <c r="QZP59" s="308"/>
      <c r="QZQ59" s="308"/>
      <c r="QZR59" s="308"/>
      <c r="QZS59" s="308"/>
      <c r="QZT59" s="308"/>
      <c r="QZU59" s="308"/>
      <c r="QZV59" s="308"/>
      <c r="QZW59" s="308"/>
      <c r="QZX59" s="308"/>
      <c r="QZY59" s="308"/>
      <c r="QZZ59" s="308"/>
      <c r="RAA59" s="308"/>
      <c r="RAB59" s="308"/>
      <c r="RAC59" s="308"/>
      <c r="RAD59" s="308"/>
      <c r="RAE59" s="308"/>
      <c r="RAF59" s="308"/>
      <c r="RAG59" s="308"/>
      <c r="RAH59" s="308"/>
      <c r="RAI59" s="308"/>
      <c r="RAJ59" s="308"/>
      <c r="RAK59" s="308"/>
      <c r="RAL59" s="308"/>
      <c r="RAM59" s="308"/>
      <c r="RAN59" s="308"/>
      <c r="RAO59" s="308"/>
      <c r="RAP59" s="308"/>
      <c r="RAQ59" s="308"/>
      <c r="RAR59" s="308"/>
      <c r="RAS59" s="308"/>
      <c r="RAT59" s="308"/>
      <c r="RAU59" s="308"/>
      <c r="RAV59" s="308"/>
      <c r="RAW59" s="308"/>
      <c r="RAX59" s="308"/>
      <c r="RAY59" s="308"/>
      <c r="RAZ59" s="308"/>
      <c r="RBA59" s="308"/>
      <c r="RBB59" s="308"/>
      <c r="RBC59" s="308"/>
      <c r="RBD59" s="308"/>
      <c r="RBE59" s="308"/>
      <c r="RBF59" s="308"/>
      <c r="RBG59" s="308"/>
      <c r="RBH59" s="308"/>
      <c r="RBI59" s="308"/>
      <c r="RBJ59" s="308"/>
      <c r="RBK59" s="308"/>
      <c r="RBL59" s="308"/>
      <c r="RBM59" s="308"/>
      <c r="RBN59" s="308"/>
      <c r="RBO59" s="308"/>
      <c r="RBP59" s="308"/>
      <c r="RBQ59" s="308"/>
      <c r="RBR59" s="308"/>
      <c r="RBS59" s="308"/>
      <c r="RBT59" s="308"/>
      <c r="RBU59" s="308"/>
      <c r="RBV59" s="308"/>
      <c r="RBW59" s="308"/>
      <c r="RBX59" s="308"/>
      <c r="RBY59" s="308"/>
      <c r="RBZ59" s="308"/>
      <c r="RCA59" s="308"/>
      <c r="RCB59" s="308"/>
      <c r="RCC59" s="308"/>
      <c r="RCD59" s="308"/>
      <c r="RCE59" s="308"/>
      <c r="RCF59" s="308"/>
      <c r="RCG59" s="308"/>
      <c r="RCH59" s="308"/>
      <c r="RCI59" s="308"/>
      <c r="RCJ59" s="308"/>
      <c r="RCK59" s="308"/>
      <c r="RCL59" s="308"/>
      <c r="RCM59" s="308"/>
      <c r="RCN59" s="308"/>
      <c r="RCO59" s="308"/>
      <c r="RCP59" s="308"/>
      <c r="RCQ59" s="308"/>
      <c r="RCR59" s="308"/>
      <c r="RCS59" s="308"/>
      <c r="RCT59" s="308"/>
      <c r="RCU59" s="308"/>
      <c r="RCV59" s="308"/>
      <c r="RCW59" s="308"/>
      <c r="RCX59" s="308"/>
      <c r="RCY59" s="308"/>
      <c r="RCZ59" s="308"/>
      <c r="RDA59" s="308"/>
      <c r="RDB59" s="308"/>
      <c r="RDC59" s="308"/>
      <c r="RDD59" s="308"/>
      <c r="RDE59" s="308"/>
      <c r="RDF59" s="308"/>
      <c r="RDG59" s="308"/>
      <c r="RDH59" s="308"/>
      <c r="RDI59" s="308"/>
      <c r="RDJ59" s="308"/>
      <c r="RDK59" s="308"/>
      <c r="RDL59" s="308"/>
      <c r="RDM59" s="308"/>
      <c r="RDN59" s="308"/>
      <c r="RDO59" s="308"/>
      <c r="RDP59" s="308"/>
      <c r="RDQ59" s="308"/>
      <c r="RDR59" s="308"/>
      <c r="RDS59" s="308"/>
      <c r="RDT59" s="308"/>
      <c r="RDU59" s="308"/>
      <c r="RDV59" s="308"/>
      <c r="RDW59" s="308"/>
      <c r="RDX59" s="308"/>
      <c r="RDY59" s="308"/>
      <c r="RDZ59" s="308"/>
      <c r="REA59" s="308"/>
      <c r="REB59" s="308"/>
      <c r="REC59" s="308"/>
      <c r="RED59" s="308"/>
      <c r="REE59" s="308"/>
      <c r="REF59" s="308"/>
      <c r="REG59" s="308"/>
      <c r="REH59" s="308"/>
      <c r="REI59" s="308"/>
      <c r="REJ59" s="308"/>
      <c r="REK59" s="308"/>
      <c r="REL59" s="308"/>
      <c r="REM59" s="308"/>
      <c r="REN59" s="308"/>
      <c r="REO59" s="308"/>
      <c r="REP59" s="308"/>
      <c r="REQ59" s="308"/>
      <c r="RER59" s="308"/>
      <c r="RES59" s="308"/>
      <c r="RET59" s="308"/>
      <c r="REU59" s="308"/>
      <c r="REV59" s="308"/>
      <c r="REW59" s="308"/>
      <c r="REX59" s="308"/>
      <c r="REY59" s="308"/>
      <c r="REZ59" s="308"/>
      <c r="RFA59" s="308"/>
      <c r="RFB59" s="308"/>
      <c r="RFC59" s="308"/>
      <c r="RFD59" s="308"/>
      <c r="RFE59" s="308"/>
      <c r="RFF59" s="308"/>
      <c r="RFG59" s="308"/>
      <c r="RFH59" s="308"/>
      <c r="RFI59" s="308"/>
      <c r="RFJ59" s="308"/>
      <c r="RFK59" s="308"/>
      <c r="RFL59" s="308"/>
      <c r="RFM59" s="308"/>
      <c r="RFN59" s="308"/>
      <c r="RFO59" s="308"/>
      <c r="RFP59" s="308"/>
      <c r="RFQ59" s="308"/>
      <c r="RFR59" s="308"/>
      <c r="RFS59" s="308"/>
      <c r="RFT59" s="308"/>
      <c r="RFU59" s="308"/>
      <c r="RFV59" s="308"/>
      <c r="RFW59" s="308"/>
      <c r="RFX59" s="308"/>
      <c r="RFY59" s="308"/>
      <c r="RFZ59" s="308"/>
      <c r="RGA59" s="308"/>
      <c r="RGB59" s="308"/>
      <c r="RGC59" s="308"/>
      <c r="RGD59" s="308"/>
      <c r="RGE59" s="308"/>
      <c r="RGF59" s="308"/>
      <c r="RGG59" s="308"/>
      <c r="RGH59" s="308"/>
      <c r="RGI59" s="308"/>
      <c r="RGJ59" s="308"/>
      <c r="RGK59" s="308"/>
      <c r="RGL59" s="308"/>
      <c r="RGM59" s="308"/>
      <c r="RGN59" s="308"/>
      <c r="RGO59" s="308"/>
      <c r="RGP59" s="308"/>
      <c r="RGQ59" s="308"/>
      <c r="RGR59" s="308"/>
      <c r="RGS59" s="308"/>
      <c r="RGT59" s="308"/>
      <c r="RGU59" s="308"/>
      <c r="RGV59" s="308"/>
      <c r="RGW59" s="308"/>
      <c r="RGX59" s="308"/>
      <c r="RGY59" s="308"/>
      <c r="RGZ59" s="308"/>
      <c r="RHA59" s="308"/>
      <c r="RHB59" s="308"/>
      <c r="RHC59" s="308"/>
      <c r="RHD59" s="308"/>
      <c r="RHE59" s="308"/>
      <c r="RHF59" s="308"/>
      <c r="RHG59" s="308"/>
      <c r="RHH59" s="308"/>
      <c r="RHI59" s="308"/>
      <c r="RHJ59" s="308"/>
      <c r="RHK59" s="308"/>
      <c r="RHL59" s="308"/>
      <c r="RHM59" s="308"/>
      <c r="RHN59" s="308"/>
      <c r="RHO59" s="308"/>
      <c r="RHP59" s="308"/>
      <c r="RHQ59" s="308"/>
      <c r="RHR59" s="308"/>
      <c r="RHS59" s="308"/>
      <c r="RHT59" s="308"/>
      <c r="RHU59" s="308"/>
      <c r="RHV59" s="308"/>
      <c r="RHW59" s="308"/>
      <c r="RHX59" s="308"/>
      <c r="RHY59" s="308"/>
      <c r="RHZ59" s="308"/>
      <c r="RIA59" s="308"/>
      <c r="RIB59" s="308"/>
      <c r="RIC59" s="308"/>
      <c r="RID59" s="308"/>
      <c r="RIE59" s="308"/>
      <c r="RIF59" s="308"/>
      <c r="RIG59" s="308"/>
      <c r="RIH59" s="308"/>
      <c r="RII59" s="308"/>
      <c r="RIJ59" s="308"/>
      <c r="RIK59" s="308"/>
      <c r="RIL59" s="308"/>
      <c r="RIM59" s="308"/>
      <c r="RIN59" s="308"/>
      <c r="RIO59" s="308"/>
      <c r="RIP59" s="308"/>
      <c r="RIQ59" s="308"/>
      <c r="RIR59" s="308"/>
      <c r="RIS59" s="308"/>
      <c r="RIT59" s="308"/>
      <c r="RIU59" s="308"/>
      <c r="RIV59" s="308"/>
      <c r="RIW59" s="308"/>
      <c r="RIX59" s="308"/>
      <c r="RIY59" s="308"/>
      <c r="RIZ59" s="308"/>
      <c r="RJA59" s="308"/>
      <c r="RJB59" s="308"/>
      <c r="RJC59" s="308"/>
      <c r="RJD59" s="308"/>
      <c r="RJE59" s="308"/>
      <c r="RJF59" s="308"/>
      <c r="RJG59" s="308"/>
      <c r="RJH59" s="308"/>
      <c r="RJI59" s="308"/>
      <c r="RJJ59" s="308"/>
      <c r="RJK59" s="308"/>
      <c r="RJL59" s="308"/>
      <c r="RJM59" s="308"/>
      <c r="RJN59" s="308"/>
      <c r="RJO59" s="308"/>
      <c r="RJP59" s="308"/>
      <c r="RJQ59" s="308"/>
      <c r="RJR59" s="308"/>
      <c r="RJS59" s="308"/>
      <c r="RJT59" s="308"/>
      <c r="RJU59" s="308"/>
      <c r="RJV59" s="308"/>
      <c r="RJW59" s="308"/>
      <c r="RJX59" s="308"/>
      <c r="RJY59" s="308"/>
      <c r="RJZ59" s="308"/>
      <c r="RKA59" s="308"/>
      <c r="RKB59" s="308"/>
      <c r="RKC59" s="308"/>
      <c r="RKD59" s="308"/>
      <c r="RKE59" s="308"/>
      <c r="RKF59" s="308"/>
      <c r="RKG59" s="308"/>
      <c r="RKH59" s="308"/>
      <c r="RKI59" s="308"/>
      <c r="RKJ59" s="308"/>
      <c r="RKK59" s="308"/>
      <c r="RKL59" s="308"/>
      <c r="RKM59" s="308"/>
      <c r="RKN59" s="308"/>
      <c r="RKO59" s="308"/>
      <c r="RKP59" s="308"/>
      <c r="RKQ59" s="308"/>
      <c r="RKR59" s="308"/>
      <c r="RKS59" s="308"/>
      <c r="RKT59" s="308"/>
      <c r="RKU59" s="308"/>
      <c r="RKV59" s="308"/>
      <c r="RKW59" s="308"/>
      <c r="RKX59" s="308"/>
      <c r="RKY59" s="308"/>
      <c r="RKZ59" s="308"/>
      <c r="RLA59" s="308"/>
      <c r="RLB59" s="308"/>
      <c r="RLC59" s="308"/>
      <c r="RLD59" s="308"/>
      <c r="RLE59" s="308"/>
      <c r="RLF59" s="308"/>
      <c r="RLG59" s="308"/>
      <c r="RLH59" s="308"/>
      <c r="RLI59" s="308"/>
      <c r="RLJ59" s="308"/>
      <c r="RLK59" s="308"/>
      <c r="RLL59" s="308"/>
      <c r="RLM59" s="308"/>
      <c r="RLN59" s="308"/>
      <c r="RLO59" s="308"/>
      <c r="RLP59" s="308"/>
      <c r="RLQ59" s="308"/>
      <c r="RLR59" s="308"/>
      <c r="RLS59" s="308"/>
      <c r="RLT59" s="308"/>
      <c r="RLU59" s="308"/>
      <c r="RLV59" s="308"/>
      <c r="RLW59" s="308"/>
      <c r="RLX59" s="308"/>
      <c r="RLY59" s="308"/>
      <c r="RLZ59" s="308"/>
      <c r="RMA59" s="308"/>
      <c r="RMB59" s="308"/>
      <c r="RMC59" s="308"/>
      <c r="RMD59" s="308"/>
      <c r="RME59" s="308"/>
      <c r="RMF59" s="308"/>
      <c r="RMG59" s="308"/>
      <c r="RMH59" s="308"/>
      <c r="RMI59" s="308"/>
      <c r="RMJ59" s="308"/>
      <c r="RMK59" s="308"/>
      <c r="RML59" s="308"/>
      <c r="RMM59" s="308"/>
      <c r="RMN59" s="308"/>
      <c r="RMO59" s="308"/>
      <c r="RMP59" s="308"/>
      <c r="RMQ59" s="308"/>
      <c r="RMR59" s="308"/>
      <c r="RMS59" s="308"/>
      <c r="RMT59" s="308"/>
      <c r="RMU59" s="308"/>
      <c r="RMV59" s="308"/>
      <c r="RMW59" s="308"/>
      <c r="RMX59" s="308"/>
      <c r="RMY59" s="308"/>
      <c r="RMZ59" s="308"/>
      <c r="RNA59" s="308"/>
      <c r="RNB59" s="308"/>
      <c r="RNC59" s="308"/>
      <c r="RND59" s="308"/>
      <c r="RNE59" s="308"/>
      <c r="RNF59" s="308"/>
      <c r="RNG59" s="308"/>
      <c r="RNH59" s="308"/>
      <c r="RNI59" s="308"/>
      <c r="RNJ59" s="308"/>
      <c r="RNK59" s="308"/>
      <c r="RNL59" s="308"/>
      <c r="RNM59" s="308"/>
      <c r="RNN59" s="308"/>
      <c r="RNO59" s="308"/>
      <c r="RNP59" s="308"/>
      <c r="RNQ59" s="308"/>
      <c r="RNR59" s="308"/>
      <c r="RNS59" s="308"/>
      <c r="RNT59" s="308"/>
      <c r="RNU59" s="308"/>
      <c r="RNV59" s="308"/>
      <c r="RNW59" s="308"/>
      <c r="RNX59" s="308"/>
      <c r="RNY59" s="308"/>
      <c r="RNZ59" s="308"/>
      <c r="ROA59" s="308"/>
      <c r="ROB59" s="308"/>
      <c r="ROC59" s="308"/>
      <c r="ROD59" s="308"/>
      <c r="ROE59" s="308"/>
      <c r="ROF59" s="308"/>
      <c r="ROG59" s="308"/>
      <c r="ROH59" s="308"/>
      <c r="ROI59" s="308"/>
      <c r="ROJ59" s="308"/>
      <c r="ROK59" s="308"/>
      <c r="ROL59" s="308"/>
      <c r="ROM59" s="308"/>
      <c r="RON59" s="308"/>
      <c r="ROO59" s="308"/>
      <c r="ROP59" s="308"/>
      <c r="ROQ59" s="308"/>
      <c r="ROR59" s="308"/>
      <c r="ROS59" s="308"/>
      <c r="ROT59" s="308"/>
      <c r="ROU59" s="308"/>
      <c r="ROV59" s="308"/>
      <c r="ROW59" s="308"/>
      <c r="ROX59" s="308"/>
      <c r="ROY59" s="308"/>
      <c r="ROZ59" s="308"/>
      <c r="RPA59" s="308"/>
      <c r="RPB59" s="308"/>
      <c r="RPC59" s="308"/>
      <c r="RPD59" s="308"/>
      <c r="RPE59" s="308"/>
      <c r="RPF59" s="308"/>
      <c r="RPG59" s="308"/>
      <c r="RPH59" s="308"/>
      <c r="RPI59" s="308"/>
      <c r="RPJ59" s="308"/>
      <c r="RPK59" s="308"/>
      <c r="RPL59" s="308"/>
      <c r="RPM59" s="308"/>
      <c r="RPN59" s="308"/>
      <c r="RPO59" s="308"/>
      <c r="RPP59" s="308"/>
      <c r="RPQ59" s="308"/>
      <c r="RPR59" s="308"/>
      <c r="RPS59" s="308"/>
      <c r="RPT59" s="308"/>
      <c r="RPU59" s="308"/>
      <c r="RPV59" s="308"/>
      <c r="RPW59" s="308"/>
      <c r="RPX59" s="308"/>
      <c r="RPY59" s="308"/>
      <c r="RPZ59" s="308"/>
      <c r="RQA59" s="308"/>
      <c r="RQB59" s="308"/>
      <c r="RQC59" s="308"/>
      <c r="RQD59" s="308"/>
      <c r="RQE59" s="308"/>
      <c r="RQF59" s="308"/>
      <c r="RQG59" s="308"/>
      <c r="RQH59" s="308"/>
      <c r="RQI59" s="308"/>
      <c r="RQJ59" s="308"/>
      <c r="RQK59" s="308"/>
      <c r="RQL59" s="308"/>
      <c r="RQM59" s="308"/>
      <c r="RQN59" s="308"/>
      <c r="RQO59" s="308"/>
      <c r="RQP59" s="308"/>
      <c r="RQQ59" s="308"/>
      <c r="RQR59" s="308"/>
      <c r="RQS59" s="308"/>
      <c r="RQT59" s="308"/>
      <c r="RQU59" s="308"/>
      <c r="RQV59" s="308"/>
      <c r="RQW59" s="308"/>
      <c r="RQX59" s="308"/>
      <c r="RQY59" s="308"/>
      <c r="RQZ59" s="308"/>
      <c r="RRA59" s="308"/>
      <c r="RRB59" s="308"/>
      <c r="RRC59" s="308"/>
      <c r="RRD59" s="308"/>
      <c r="RRE59" s="308"/>
      <c r="RRF59" s="308"/>
      <c r="RRG59" s="308"/>
      <c r="RRH59" s="308"/>
      <c r="RRI59" s="308"/>
      <c r="RRJ59" s="308"/>
      <c r="RRK59" s="308"/>
      <c r="RRL59" s="308"/>
      <c r="RRM59" s="308"/>
      <c r="RRN59" s="308"/>
      <c r="RRO59" s="308"/>
      <c r="RRP59" s="308"/>
      <c r="RRQ59" s="308"/>
      <c r="RRR59" s="308"/>
      <c r="RRS59" s="308"/>
      <c r="RRT59" s="308"/>
      <c r="RRU59" s="308"/>
      <c r="RRV59" s="308"/>
      <c r="RRW59" s="308"/>
      <c r="RRX59" s="308"/>
      <c r="RRY59" s="308"/>
      <c r="RRZ59" s="308"/>
      <c r="RSA59" s="308"/>
      <c r="RSB59" s="308"/>
      <c r="RSC59" s="308"/>
      <c r="RSD59" s="308"/>
      <c r="RSE59" s="308"/>
      <c r="RSF59" s="308"/>
      <c r="RSG59" s="308"/>
      <c r="RSH59" s="308"/>
      <c r="RSI59" s="308"/>
      <c r="RSJ59" s="308"/>
      <c r="RSK59" s="308"/>
      <c r="RSL59" s="308"/>
      <c r="RSM59" s="308"/>
      <c r="RSN59" s="308"/>
      <c r="RSO59" s="308"/>
      <c r="RSP59" s="308"/>
      <c r="RSQ59" s="308"/>
      <c r="RSR59" s="308"/>
      <c r="RSS59" s="308"/>
      <c r="RST59" s="308"/>
      <c r="RSU59" s="308"/>
      <c r="RSV59" s="308"/>
      <c r="RSW59" s="308"/>
      <c r="RSX59" s="308"/>
      <c r="RSY59" s="308"/>
      <c r="RSZ59" s="308"/>
      <c r="RTA59" s="308"/>
      <c r="RTB59" s="308"/>
      <c r="RTC59" s="308"/>
      <c r="RTD59" s="308"/>
      <c r="RTE59" s="308"/>
      <c r="RTF59" s="308"/>
      <c r="RTG59" s="308"/>
      <c r="RTH59" s="308"/>
      <c r="RTI59" s="308"/>
      <c r="RTJ59" s="308"/>
      <c r="RTK59" s="308"/>
      <c r="RTL59" s="308"/>
      <c r="RTM59" s="308"/>
      <c r="RTN59" s="308"/>
      <c r="RTO59" s="308"/>
      <c r="RTP59" s="308"/>
      <c r="RTQ59" s="308"/>
      <c r="RTR59" s="308"/>
      <c r="RTS59" s="308"/>
      <c r="RTT59" s="308"/>
      <c r="RTU59" s="308"/>
      <c r="RTV59" s="308"/>
      <c r="RTW59" s="308"/>
      <c r="RTX59" s="308"/>
      <c r="RTY59" s="308"/>
      <c r="RTZ59" s="308"/>
      <c r="RUA59" s="308"/>
      <c r="RUB59" s="308"/>
      <c r="RUC59" s="308"/>
      <c r="RUD59" s="308"/>
      <c r="RUE59" s="308"/>
      <c r="RUF59" s="308"/>
      <c r="RUG59" s="308"/>
      <c r="RUH59" s="308"/>
      <c r="RUI59" s="308"/>
      <c r="RUJ59" s="308"/>
      <c r="RUK59" s="308"/>
      <c r="RUL59" s="308"/>
      <c r="RUM59" s="308"/>
      <c r="RUN59" s="308"/>
      <c r="RUO59" s="308"/>
      <c r="RUP59" s="308"/>
      <c r="RUQ59" s="308"/>
      <c r="RUR59" s="308"/>
      <c r="RUS59" s="308"/>
      <c r="RUT59" s="308"/>
      <c r="RUU59" s="308"/>
      <c r="RUV59" s="308"/>
      <c r="RUW59" s="308"/>
      <c r="RUX59" s="308"/>
      <c r="RUY59" s="308"/>
      <c r="RUZ59" s="308"/>
      <c r="RVA59" s="308"/>
      <c r="RVB59" s="308"/>
      <c r="RVC59" s="308"/>
      <c r="RVD59" s="308"/>
      <c r="RVE59" s="308"/>
      <c r="RVF59" s="308"/>
      <c r="RVG59" s="308"/>
      <c r="RVH59" s="308"/>
      <c r="RVI59" s="308"/>
      <c r="RVJ59" s="308"/>
      <c r="RVK59" s="308"/>
      <c r="RVL59" s="308"/>
      <c r="RVM59" s="308"/>
      <c r="RVN59" s="308"/>
      <c r="RVO59" s="308"/>
      <c r="RVP59" s="308"/>
      <c r="RVQ59" s="308"/>
      <c r="RVR59" s="308"/>
      <c r="RVS59" s="308"/>
      <c r="RVT59" s="308"/>
      <c r="RVU59" s="308"/>
      <c r="RVV59" s="308"/>
      <c r="RVW59" s="308"/>
      <c r="RVX59" s="308"/>
      <c r="RVY59" s="308"/>
      <c r="RVZ59" s="308"/>
      <c r="RWA59" s="308"/>
      <c r="RWB59" s="308"/>
      <c r="RWC59" s="308"/>
      <c r="RWD59" s="308"/>
      <c r="RWE59" s="308"/>
      <c r="RWF59" s="308"/>
      <c r="RWG59" s="308"/>
      <c r="RWH59" s="308"/>
      <c r="RWI59" s="308"/>
      <c r="RWJ59" s="308"/>
      <c r="RWK59" s="308"/>
      <c r="RWL59" s="308"/>
      <c r="RWM59" s="308"/>
      <c r="RWN59" s="308"/>
      <c r="RWO59" s="308"/>
      <c r="RWP59" s="308"/>
      <c r="RWQ59" s="308"/>
      <c r="RWR59" s="308"/>
      <c r="RWS59" s="308"/>
      <c r="RWT59" s="308"/>
      <c r="RWU59" s="308"/>
      <c r="RWV59" s="308"/>
      <c r="RWW59" s="308"/>
      <c r="RWX59" s="308"/>
      <c r="RWY59" s="308"/>
      <c r="RWZ59" s="308"/>
      <c r="RXA59" s="308"/>
      <c r="RXB59" s="308"/>
      <c r="RXC59" s="308"/>
      <c r="RXD59" s="308"/>
      <c r="RXE59" s="308"/>
      <c r="RXF59" s="308"/>
      <c r="RXG59" s="308"/>
      <c r="RXH59" s="308"/>
      <c r="RXI59" s="308"/>
      <c r="RXJ59" s="308"/>
      <c r="RXK59" s="308"/>
      <c r="RXL59" s="308"/>
      <c r="RXM59" s="308"/>
      <c r="RXN59" s="308"/>
      <c r="RXO59" s="308"/>
      <c r="RXP59" s="308"/>
      <c r="RXQ59" s="308"/>
      <c r="RXR59" s="308"/>
      <c r="RXS59" s="308"/>
      <c r="RXT59" s="308"/>
      <c r="RXU59" s="308"/>
      <c r="RXV59" s="308"/>
      <c r="RXW59" s="308"/>
      <c r="RXX59" s="308"/>
      <c r="RXY59" s="308"/>
      <c r="RXZ59" s="308"/>
      <c r="RYA59" s="308"/>
      <c r="RYB59" s="308"/>
      <c r="RYC59" s="308"/>
      <c r="RYD59" s="308"/>
      <c r="RYE59" s="308"/>
      <c r="RYF59" s="308"/>
      <c r="RYG59" s="308"/>
      <c r="RYH59" s="308"/>
      <c r="RYI59" s="308"/>
      <c r="RYJ59" s="308"/>
      <c r="RYK59" s="308"/>
      <c r="RYL59" s="308"/>
      <c r="RYM59" s="308"/>
      <c r="RYN59" s="308"/>
      <c r="RYO59" s="308"/>
      <c r="RYP59" s="308"/>
      <c r="RYQ59" s="308"/>
      <c r="RYR59" s="308"/>
      <c r="RYS59" s="308"/>
      <c r="RYT59" s="308"/>
      <c r="RYU59" s="308"/>
      <c r="RYV59" s="308"/>
      <c r="RYW59" s="308"/>
      <c r="RYX59" s="308"/>
      <c r="RYY59" s="308"/>
      <c r="RYZ59" s="308"/>
      <c r="RZA59" s="308"/>
      <c r="RZB59" s="308"/>
      <c r="RZC59" s="308"/>
      <c r="RZD59" s="308"/>
      <c r="RZE59" s="308"/>
      <c r="RZF59" s="308"/>
      <c r="RZG59" s="308"/>
      <c r="RZH59" s="308"/>
      <c r="RZI59" s="308"/>
      <c r="RZJ59" s="308"/>
      <c r="RZK59" s="308"/>
      <c r="RZL59" s="308"/>
      <c r="RZM59" s="308"/>
      <c r="RZN59" s="308"/>
      <c r="RZO59" s="308"/>
      <c r="RZP59" s="308"/>
      <c r="RZQ59" s="308"/>
      <c r="RZR59" s="308"/>
      <c r="RZS59" s="308"/>
      <c r="RZT59" s="308"/>
      <c r="RZU59" s="308"/>
      <c r="RZV59" s="308"/>
      <c r="RZW59" s="308"/>
      <c r="RZX59" s="308"/>
      <c r="RZY59" s="308"/>
      <c r="RZZ59" s="308"/>
      <c r="SAA59" s="308"/>
      <c r="SAB59" s="308"/>
      <c r="SAC59" s="308"/>
      <c r="SAD59" s="308"/>
      <c r="SAE59" s="308"/>
      <c r="SAF59" s="308"/>
      <c r="SAG59" s="308"/>
      <c r="SAH59" s="308"/>
      <c r="SAI59" s="308"/>
      <c r="SAJ59" s="308"/>
      <c r="SAK59" s="308"/>
      <c r="SAL59" s="308"/>
      <c r="SAM59" s="308"/>
      <c r="SAN59" s="308"/>
      <c r="SAO59" s="308"/>
      <c r="SAP59" s="308"/>
      <c r="SAQ59" s="308"/>
      <c r="SAR59" s="308"/>
      <c r="SAS59" s="308"/>
      <c r="SAT59" s="308"/>
      <c r="SAU59" s="308"/>
      <c r="SAV59" s="308"/>
      <c r="SAW59" s="308"/>
      <c r="SAX59" s="308"/>
      <c r="SAY59" s="308"/>
      <c r="SAZ59" s="308"/>
      <c r="SBA59" s="308"/>
      <c r="SBB59" s="308"/>
      <c r="SBC59" s="308"/>
      <c r="SBD59" s="308"/>
      <c r="SBE59" s="308"/>
      <c r="SBF59" s="308"/>
      <c r="SBG59" s="308"/>
      <c r="SBH59" s="308"/>
      <c r="SBI59" s="308"/>
      <c r="SBJ59" s="308"/>
      <c r="SBK59" s="308"/>
      <c r="SBL59" s="308"/>
      <c r="SBM59" s="308"/>
      <c r="SBN59" s="308"/>
      <c r="SBO59" s="308"/>
      <c r="SBP59" s="308"/>
      <c r="SBQ59" s="308"/>
      <c r="SBR59" s="308"/>
      <c r="SBS59" s="308"/>
      <c r="SBT59" s="308"/>
      <c r="SBU59" s="308"/>
      <c r="SBV59" s="308"/>
      <c r="SBW59" s="308"/>
      <c r="SBX59" s="308"/>
      <c r="SBY59" s="308"/>
      <c r="SBZ59" s="308"/>
      <c r="SCA59" s="308"/>
      <c r="SCB59" s="308"/>
      <c r="SCC59" s="308"/>
      <c r="SCD59" s="308"/>
      <c r="SCE59" s="308"/>
      <c r="SCF59" s="308"/>
      <c r="SCG59" s="308"/>
      <c r="SCH59" s="308"/>
      <c r="SCI59" s="308"/>
      <c r="SCJ59" s="308"/>
      <c r="SCK59" s="308"/>
      <c r="SCL59" s="308"/>
      <c r="SCM59" s="308"/>
      <c r="SCN59" s="308"/>
      <c r="SCO59" s="308"/>
      <c r="SCP59" s="308"/>
      <c r="SCQ59" s="308"/>
      <c r="SCR59" s="308"/>
      <c r="SCS59" s="308"/>
      <c r="SCT59" s="308"/>
      <c r="SCU59" s="308"/>
      <c r="SCV59" s="308"/>
      <c r="SCW59" s="308"/>
      <c r="SCX59" s="308"/>
      <c r="SCY59" s="308"/>
      <c r="SCZ59" s="308"/>
      <c r="SDA59" s="308"/>
      <c r="SDB59" s="308"/>
      <c r="SDC59" s="308"/>
      <c r="SDD59" s="308"/>
      <c r="SDE59" s="308"/>
      <c r="SDF59" s="308"/>
      <c r="SDG59" s="308"/>
      <c r="SDH59" s="308"/>
      <c r="SDI59" s="308"/>
      <c r="SDJ59" s="308"/>
      <c r="SDK59" s="308"/>
      <c r="SDL59" s="308"/>
      <c r="SDM59" s="308"/>
      <c r="SDN59" s="308"/>
      <c r="SDO59" s="308"/>
      <c r="SDP59" s="308"/>
      <c r="SDQ59" s="308"/>
      <c r="SDR59" s="308"/>
      <c r="SDS59" s="308"/>
      <c r="SDT59" s="308"/>
      <c r="SDU59" s="308"/>
      <c r="SDV59" s="308"/>
      <c r="SDW59" s="308"/>
      <c r="SDX59" s="308"/>
      <c r="SDY59" s="308"/>
      <c r="SDZ59" s="308"/>
      <c r="SEA59" s="308"/>
      <c r="SEB59" s="308"/>
      <c r="SEC59" s="308"/>
      <c r="SED59" s="308"/>
      <c r="SEE59" s="308"/>
      <c r="SEF59" s="308"/>
      <c r="SEG59" s="308"/>
      <c r="SEH59" s="308"/>
      <c r="SEI59" s="308"/>
      <c r="SEJ59" s="308"/>
      <c r="SEK59" s="308"/>
      <c r="SEL59" s="308"/>
      <c r="SEM59" s="308"/>
      <c r="SEN59" s="308"/>
      <c r="SEO59" s="308"/>
      <c r="SEP59" s="308"/>
      <c r="SEQ59" s="308"/>
      <c r="SER59" s="308"/>
      <c r="SES59" s="308"/>
      <c r="SET59" s="308"/>
      <c r="SEU59" s="308"/>
      <c r="SEV59" s="308"/>
      <c r="SEW59" s="308"/>
      <c r="SEX59" s="308"/>
      <c r="SEY59" s="308"/>
      <c r="SEZ59" s="308"/>
      <c r="SFA59" s="308"/>
      <c r="SFB59" s="308"/>
      <c r="SFC59" s="308"/>
      <c r="SFD59" s="308"/>
      <c r="SFE59" s="308"/>
      <c r="SFF59" s="308"/>
      <c r="SFG59" s="308"/>
      <c r="SFH59" s="308"/>
      <c r="SFI59" s="308"/>
      <c r="SFJ59" s="308"/>
      <c r="SFK59" s="308"/>
      <c r="SFL59" s="308"/>
      <c r="SFM59" s="308"/>
      <c r="SFN59" s="308"/>
      <c r="SFO59" s="308"/>
      <c r="SFP59" s="308"/>
      <c r="SFQ59" s="308"/>
      <c r="SFR59" s="308"/>
      <c r="SFS59" s="308"/>
      <c r="SFT59" s="308"/>
      <c r="SFU59" s="308"/>
      <c r="SFV59" s="308"/>
      <c r="SFW59" s="308"/>
      <c r="SFX59" s="308"/>
      <c r="SFY59" s="308"/>
      <c r="SFZ59" s="308"/>
      <c r="SGA59" s="308"/>
      <c r="SGB59" s="308"/>
      <c r="SGC59" s="308"/>
      <c r="SGD59" s="308"/>
      <c r="SGE59" s="308"/>
      <c r="SGF59" s="308"/>
      <c r="SGG59" s="308"/>
      <c r="SGH59" s="308"/>
      <c r="SGI59" s="308"/>
      <c r="SGJ59" s="308"/>
      <c r="SGK59" s="308"/>
      <c r="SGL59" s="308"/>
      <c r="SGM59" s="308"/>
      <c r="SGN59" s="308"/>
      <c r="SGO59" s="308"/>
      <c r="SGP59" s="308"/>
      <c r="SGQ59" s="308"/>
      <c r="SGR59" s="308"/>
      <c r="SGS59" s="308"/>
      <c r="SGT59" s="308"/>
      <c r="SGU59" s="308"/>
      <c r="SGV59" s="308"/>
      <c r="SGW59" s="308"/>
      <c r="SGX59" s="308"/>
      <c r="SGY59" s="308"/>
      <c r="SGZ59" s="308"/>
      <c r="SHA59" s="308"/>
      <c r="SHB59" s="308"/>
      <c r="SHC59" s="308"/>
      <c r="SHD59" s="308"/>
      <c r="SHE59" s="308"/>
      <c r="SHF59" s="308"/>
      <c r="SHG59" s="308"/>
      <c r="SHH59" s="308"/>
      <c r="SHI59" s="308"/>
      <c r="SHJ59" s="308"/>
      <c r="SHK59" s="308"/>
      <c r="SHL59" s="308"/>
      <c r="SHM59" s="308"/>
      <c r="SHN59" s="308"/>
      <c r="SHO59" s="308"/>
      <c r="SHP59" s="308"/>
      <c r="SHQ59" s="308"/>
      <c r="SHR59" s="308"/>
      <c r="SHS59" s="308"/>
      <c r="SHT59" s="308"/>
      <c r="SHU59" s="308"/>
      <c r="SHV59" s="308"/>
      <c r="SHW59" s="308"/>
      <c r="SHX59" s="308"/>
      <c r="SHY59" s="308"/>
      <c r="SHZ59" s="308"/>
      <c r="SIA59" s="308"/>
      <c r="SIB59" s="308"/>
      <c r="SIC59" s="308"/>
      <c r="SID59" s="308"/>
      <c r="SIE59" s="308"/>
      <c r="SIF59" s="308"/>
      <c r="SIG59" s="308"/>
      <c r="SIH59" s="308"/>
      <c r="SII59" s="308"/>
      <c r="SIJ59" s="308"/>
      <c r="SIK59" s="308"/>
      <c r="SIL59" s="308"/>
      <c r="SIM59" s="308"/>
      <c r="SIN59" s="308"/>
      <c r="SIO59" s="308"/>
      <c r="SIP59" s="308"/>
      <c r="SIQ59" s="308"/>
      <c r="SIR59" s="308"/>
      <c r="SIS59" s="308"/>
      <c r="SIT59" s="308"/>
      <c r="SIU59" s="308"/>
      <c r="SIV59" s="308"/>
      <c r="SIW59" s="308"/>
      <c r="SIX59" s="308"/>
      <c r="SIY59" s="308"/>
      <c r="SIZ59" s="308"/>
      <c r="SJA59" s="308"/>
      <c r="SJB59" s="308"/>
      <c r="SJC59" s="308"/>
      <c r="SJD59" s="308"/>
      <c r="SJE59" s="308"/>
      <c r="SJF59" s="308"/>
      <c r="SJG59" s="308"/>
      <c r="SJH59" s="308"/>
      <c r="SJI59" s="308"/>
      <c r="SJJ59" s="308"/>
      <c r="SJK59" s="308"/>
      <c r="SJL59" s="308"/>
      <c r="SJM59" s="308"/>
      <c r="SJN59" s="308"/>
      <c r="SJO59" s="308"/>
      <c r="SJP59" s="308"/>
      <c r="SJQ59" s="308"/>
      <c r="SJR59" s="308"/>
      <c r="SJS59" s="308"/>
      <c r="SJT59" s="308"/>
      <c r="SJU59" s="308"/>
      <c r="SJV59" s="308"/>
      <c r="SJW59" s="308"/>
      <c r="SJX59" s="308"/>
      <c r="SJY59" s="308"/>
      <c r="SJZ59" s="308"/>
      <c r="SKA59" s="308"/>
      <c r="SKB59" s="308"/>
      <c r="SKC59" s="308"/>
      <c r="SKD59" s="308"/>
      <c r="SKE59" s="308"/>
      <c r="SKF59" s="308"/>
      <c r="SKG59" s="308"/>
      <c r="SKH59" s="308"/>
      <c r="SKI59" s="308"/>
      <c r="SKJ59" s="308"/>
      <c r="SKK59" s="308"/>
      <c r="SKL59" s="308"/>
      <c r="SKM59" s="308"/>
      <c r="SKN59" s="308"/>
      <c r="SKO59" s="308"/>
      <c r="SKP59" s="308"/>
      <c r="SKQ59" s="308"/>
      <c r="SKR59" s="308"/>
      <c r="SKS59" s="308"/>
      <c r="SKT59" s="308"/>
      <c r="SKU59" s="308"/>
      <c r="SKV59" s="308"/>
      <c r="SKW59" s="308"/>
      <c r="SKX59" s="308"/>
      <c r="SKY59" s="308"/>
      <c r="SKZ59" s="308"/>
      <c r="SLA59" s="308"/>
      <c r="SLB59" s="308"/>
      <c r="SLC59" s="308"/>
      <c r="SLD59" s="308"/>
      <c r="SLE59" s="308"/>
      <c r="SLF59" s="308"/>
      <c r="SLG59" s="308"/>
      <c r="SLH59" s="308"/>
      <c r="SLI59" s="308"/>
      <c r="SLJ59" s="308"/>
      <c r="SLK59" s="308"/>
      <c r="SLL59" s="308"/>
      <c r="SLM59" s="308"/>
      <c r="SLN59" s="308"/>
      <c r="SLO59" s="308"/>
      <c r="SLP59" s="308"/>
      <c r="SLQ59" s="308"/>
      <c r="SLR59" s="308"/>
      <c r="SLS59" s="308"/>
      <c r="SLT59" s="308"/>
      <c r="SLU59" s="308"/>
      <c r="SLV59" s="308"/>
      <c r="SLW59" s="308"/>
      <c r="SLX59" s="308"/>
      <c r="SLY59" s="308"/>
      <c r="SLZ59" s="308"/>
      <c r="SMA59" s="308"/>
      <c r="SMB59" s="308"/>
      <c r="SMC59" s="308"/>
      <c r="SMD59" s="308"/>
      <c r="SME59" s="308"/>
      <c r="SMF59" s="308"/>
      <c r="SMG59" s="308"/>
      <c r="SMH59" s="308"/>
      <c r="SMI59" s="308"/>
      <c r="SMJ59" s="308"/>
      <c r="SMK59" s="308"/>
      <c r="SML59" s="308"/>
      <c r="SMM59" s="308"/>
      <c r="SMN59" s="308"/>
      <c r="SMO59" s="308"/>
      <c r="SMP59" s="308"/>
      <c r="SMQ59" s="308"/>
      <c r="SMR59" s="308"/>
      <c r="SMS59" s="308"/>
      <c r="SMT59" s="308"/>
      <c r="SMU59" s="308"/>
      <c r="SMV59" s="308"/>
      <c r="SMW59" s="308"/>
      <c r="SMX59" s="308"/>
      <c r="SMY59" s="308"/>
      <c r="SMZ59" s="308"/>
      <c r="SNA59" s="308"/>
      <c r="SNB59" s="308"/>
      <c r="SNC59" s="308"/>
      <c r="SND59" s="308"/>
      <c r="SNE59" s="308"/>
      <c r="SNF59" s="308"/>
      <c r="SNG59" s="308"/>
      <c r="SNH59" s="308"/>
      <c r="SNI59" s="308"/>
      <c r="SNJ59" s="308"/>
      <c r="SNK59" s="308"/>
      <c r="SNL59" s="308"/>
      <c r="SNM59" s="308"/>
      <c r="SNN59" s="308"/>
      <c r="SNO59" s="308"/>
      <c r="SNP59" s="308"/>
      <c r="SNQ59" s="308"/>
      <c r="SNR59" s="308"/>
      <c r="SNS59" s="308"/>
      <c r="SNT59" s="308"/>
      <c r="SNU59" s="308"/>
      <c r="SNV59" s="308"/>
      <c r="SNW59" s="308"/>
      <c r="SNX59" s="308"/>
      <c r="SNY59" s="308"/>
      <c r="SNZ59" s="308"/>
      <c r="SOA59" s="308"/>
      <c r="SOB59" s="308"/>
      <c r="SOC59" s="308"/>
      <c r="SOD59" s="308"/>
      <c r="SOE59" s="308"/>
      <c r="SOF59" s="308"/>
      <c r="SOG59" s="308"/>
      <c r="SOH59" s="308"/>
      <c r="SOI59" s="308"/>
      <c r="SOJ59" s="308"/>
      <c r="SOK59" s="308"/>
      <c r="SOL59" s="308"/>
      <c r="SOM59" s="308"/>
      <c r="SON59" s="308"/>
      <c r="SOO59" s="308"/>
      <c r="SOP59" s="308"/>
      <c r="SOQ59" s="308"/>
      <c r="SOR59" s="308"/>
      <c r="SOS59" s="308"/>
      <c r="SOT59" s="308"/>
      <c r="SOU59" s="308"/>
      <c r="SOV59" s="308"/>
      <c r="SOW59" s="308"/>
      <c r="SOX59" s="308"/>
      <c r="SOY59" s="308"/>
      <c r="SOZ59" s="308"/>
      <c r="SPA59" s="308"/>
      <c r="SPB59" s="308"/>
      <c r="SPC59" s="308"/>
      <c r="SPD59" s="308"/>
      <c r="SPE59" s="308"/>
      <c r="SPF59" s="308"/>
      <c r="SPG59" s="308"/>
      <c r="SPH59" s="308"/>
      <c r="SPI59" s="308"/>
      <c r="SPJ59" s="308"/>
      <c r="SPK59" s="308"/>
      <c r="SPL59" s="308"/>
      <c r="SPM59" s="308"/>
      <c r="SPN59" s="308"/>
      <c r="SPO59" s="308"/>
      <c r="SPP59" s="308"/>
      <c r="SPQ59" s="308"/>
      <c r="SPR59" s="308"/>
      <c r="SPS59" s="308"/>
      <c r="SPT59" s="308"/>
      <c r="SPU59" s="308"/>
      <c r="SPV59" s="308"/>
      <c r="SPW59" s="308"/>
      <c r="SPX59" s="308"/>
      <c r="SPY59" s="308"/>
      <c r="SPZ59" s="308"/>
      <c r="SQA59" s="308"/>
      <c r="SQB59" s="308"/>
      <c r="SQC59" s="308"/>
      <c r="SQD59" s="308"/>
      <c r="SQE59" s="308"/>
      <c r="SQF59" s="308"/>
      <c r="SQG59" s="308"/>
      <c r="SQH59" s="308"/>
      <c r="SQI59" s="308"/>
      <c r="SQJ59" s="308"/>
      <c r="SQK59" s="308"/>
      <c r="SQL59" s="308"/>
      <c r="SQM59" s="308"/>
      <c r="SQN59" s="308"/>
      <c r="SQO59" s="308"/>
      <c r="SQP59" s="308"/>
      <c r="SQQ59" s="308"/>
      <c r="SQR59" s="308"/>
      <c r="SQS59" s="308"/>
      <c r="SQT59" s="308"/>
      <c r="SQU59" s="308"/>
      <c r="SQV59" s="308"/>
      <c r="SQW59" s="308"/>
      <c r="SQX59" s="308"/>
      <c r="SQY59" s="308"/>
      <c r="SQZ59" s="308"/>
      <c r="SRA59" s="308"/>
      <c r="SRB59" s="308"/>
      <c r="SRC59" s="308"/>
      <c r="SRD59" s="308"/>
      <c r="SRE59" s="308"/>
      <c r="SRF59" s="308"/>
      <c r="SRG59" s="308"/>
      <c r="SRH59" s="308"/>
      <c r="SRI59" s="308"/>
      <c r="SRJ59" s="308"/>
      <c r="SRK59" s="308"/>
      <c r="SRL59" s="308"/>
      <c r="SRM59" s="308"/>
      <c r="SRN59" s="308"/>
      <c r="SRO59" s="308"/>
      <c r="SRP59" s="308"/>
      <c r="SRQ59" s="308"/>
      <c r="SRR59" s="308"/>
      <c r="SRS59" s="308"/>
      <c r="SRT59" s="308"/>
      <c r="SRU59" s="308"/>
      <c r="SRV59" s="308"/>
      <c r="SRW59" s="308"/>
      <c r="SRX59" s="308"/>
      <c r="SRY59" s="308"/>
      <c r="SRZ59" s="308"/>
      <c r="SSA59" s="308"/>
      <c r="SSB59" s="308"/>
      <c r="SSC59" s="308"/>
      <c r="SSD59" s="308"/>
      <c r="SSE59" s="308"/>
      <c r="SSF59" s="308"/>
      <c r="SSG59" s="308"/>
      <c r="SSH59" s="308"/>
      <c r="SSI59" s="308"/>
      <c r="SSJ59" s="308"/>
      <c r="SSK59" s="308"/>
      <c r="SSL59" s="308"/>
      <c r="SSM59" s="308"/>
      <c r="SSN59" s="308"/>
      <c r="SSO59" s="308"/>
      <c r="SSP59" s="308"/>
      <c r="SSQ59" s="308"/>
      <c r="SSR59" s="308"/>
      <c r="SSS59" s="308"/>
      <c r="SST59" s="308"/>
      <c r="SSU59" s="308"/>
      <c r="SSV59" s="308"/>
      <c r="SSW59" s="308"/>
      <c r="SSX59" s="308"/>
      <c r="SSY59" s="308"/>
      <c r="SSZ59" s="308"/>
      <c r="STA59" s="308"/>
      <c r="STB59" s="308"/>
      <c r="STC59" s="308"/>
      <c r="STD59" s="308"/>
      <c r="STE59" s="308"/>
      <c r="STF59" s="308"/>
      <c r="STG59" s="308"/>
      <c r="STH59" s="308"/>
      <c r="STI59" s="308"/>
      <c r="STJ59" s="308"/>
      <c r="STK59" s="308"/>
      <c r="STL59" s="308"/>
      <c r="STM59" s="308"/>
      <c r="STN59" s="308"/>
      <c r="STO59" s="308"/>
      <c r="STP59" s="308"/>
      <c r="STQ59" s="308"/>
      <c r="STR59" s="308"/>
      <c r="STS59" s="308"/>
      <c r="STT59" s="308"/>
      <c r="STU59" s="308"/>
      <c r="STV59" s="308"/>
      <c r="STW59" s="308"/>
      <c r="STX59" s="308"/>
      <c r="STY59" s="308"/>
      <c r="STZ59" s="308"/>
      <c r="SUA59" s="308"/>
      <c r="SUB59" s="308"/>
      <c r="SUC59" s="308"/>
      <c r="SUD59" s="308"/>
      <c r="SUE59" s="308"/>
      <c r="SUF59" s="308"/>
      <c r="SUG59" s="308"/>
      <c r="SUH59" s="308"/>
      <c r="SUI59" s="308"/>
      <c r="SUJ59" s="308"/>
      <c r="SUK59" s="308"/>
      <c r="SUL59" s="308"/>
      <c r="SUM59" s="308"/>
      <c r="SUN59" s="308"/>
      <c r="SUO59" s="308"/>
      <c r="SUP59" s="308"/>
      <c r="SUQ59" s="308"/>
      <c r="SUR59" s="308"/>
      <c r="SUS59" s="308"/>
      <c r="SUT59" s="308"/>
      <c r="SUU59" s="308"/>
      <c r="SUV59" s="308"/>
      <c r="SUW59" s="308"/>
      <c r="SUX59" s="308"/>
      <c r="SUY59" s="308"/>
      <c r="SUZ59" s="308"/>
      <c r="SVA59" s="308"/>
      <c r="SVB59" s="308"/>
      <c r="SVC59" s="308"/>
      <c r="SVD59" s="308"/>
      <c r="SVE59" s="308"/>
      <c r="SVF59" s="308"/>
      <c r="SVG59" s="308"/>
      <c r="SVH59" s="308"/>
      <c r="SVI59" s="308"/>
      <c r="SVJ59" s="308"/>
      <c r="SVK59" s="308"/>
      <c r="SVL59" s="308"/>
      <c r="SVM59" s="308"/>
      <c r="SVN59" s="308"/>
      <c r="SVO59" s="308"/>
      <c r="SVP59" s="308"/>
      <c r="SVQ59" s="308"/>
      <c r="SVR59" s="308"/>
      <c r="SVS59" s="308"/>
      <c r="SVT59" s="308"/>
      <c r="SVU59" s="308"/>
      <c r="SVV59" s="308"/>
      <c r="SVW59" s="308"/>
      <c r="SVX59" s="308"/>
      <c r="SVY59" s="308"/>
      <c r="SVZ59" s="308"/>
      <c r="SWA59" s="308"/>
      <c r="SWB59" s="308"/>
      <c r="SWC59" s="308"/>
      <c r="SWD59" s="308"/>
      <c r="SWE59" s="308"/>
      <c r="SWF59" s="308"/>
      <c r="SWG59" s="308"/>
      <c r="SWH59" s="308"/>
      <c r="SWI59" s="308"/>
      <c r="SWJ59" s="308"/>
      <c r="SWK59" s="308"/>
      <c r="SWL59" s="308"/>
      <c r="SWM59" s="308"/>
      <c r="SWN59" s="308"/>
      <c r="SWO59" s="308"/>
      <c r="SWP59" s="308"/>
      <c r="SWQ59" s="308"/>
      <c r="SWR59" s="308"/>
      <c r="SWS59" s="308"/>
      <c r="SWT59" s="308"/>
      <c r="SWU59" s="308"/>
      <c r="SWV59" s="308"/>
      <c r="SWW59" s="308"/>
      <c r="SWX59" s="308"/>
      <c r="SWY59" s="308"/>
      <c r="SWZ59" s="308"/>
      <c r="SXA59" s="308"/>
      <c r="SXB59" s="308"/>
      <c r="SXC59" s="308"/>
      <c r="SXD59" s="308"/>
      <c r="SXE59" s="308"/>
      <c r="SXF59" s="308"/>
      <c r="SXG59" s="308"/>
      <c r="SXH59" s="308"/>
      <c r="SXI59" s="308"/>
      <c r="SXJ59" s="308"/>
      <c r="SXK59" s="308"/>
      <c r="SXL59" s="308"/>
      <c r="SXM59" s="308"/>
      <c r="SXN59" s="308"/>
      <c r="SXO59" s="308"/>
      <c r="SXP59" s="308"/>
      <c r="SXQ59" s="308"/>
      <c r="SXR59" s="308"/>
      <c r="SXS59" s="308"/>
      <c r="SXT59" s="308"/>
      <c r="SXU59" s="308"/>
      <c r="SXV59" s="308"/>
      <c r="SXW59" s="308"/>
      <c r="SXX59" s="308"/>
      <c r="SXY59" s="308"/>
      <c r="SXZ59" s="308"/>
      <c r="SYA59" s="308"/>
      <c r="SYB59" s="308"/>
      <c r="SYC59" s="308"/>
      <c r="SYD59" s="308"/>
      <c r="SYE59" s="308"/>
      <c r="SYF59" s="308"/>
      <c r="SYG59" s="308"/>
      <c r="SYH59" s="308"/>
      <c r="SYI59" s="308"/>
      <c r="SYJ59" s="308"/>
      <c r="SYK59" s="308"/>
      <c r="SYL59" s="308"/>
      <c r="SYM59" s="308"/>
      <c r="SYN59" s="308"/>
      <c r="SYO59" s="308"/>
      <c r="SYP59" s="308"/>
      <c r="SYQ59" s="308"/>
      <c r="SYR59" s="308"/>
      <c r="SYS59" s="308"/>
      <c r="SYT59" s="308"/>
      <c r="SYU59" s="308"/>
      <c r="SYV59" s="308"/>
      <c r="SYW59" s="308"/>
      <c r="SYX59" s="308"/>
      <c r="SYY59" s="308"/>
      <c r="SYZ59" s="308"/>
      <c r="SZA59" s="308"/>
      <c r="SZB59" s="308"/>
      <c r="SZC59" s="308"/>
      <c r="SZD59" s="308"/>
      <c r="SZE59" s="308"/>
      <c r="SZF59" s="308"/>
      <c r="SZG59" s="308"/>
      <c r="SZH59" s="308"/>
      <c r="SZI59" s="308"/>
      <c r="SZJ59" s="308"/>
      <c r="SZK59" s="308"/>
      <c r="SZL59" s="308"/>
      <c r="SZM59" s="308"/>
      <c r="SZN59" s="308"/>
      <c r="SZO59" s="308"/>
      <c r="SZP59" s="308"/>
      <c r="SZQ59" s="308"/>
      <c r="SZR59" s="308"/>
      <c r="SZS59" s="308"/>
      <c r="SZT59" s="308"/>
      <c r="SZU59" s="308"/>
      <c r="SZV59" s="308"/>
      <c r="SZW59" s="308"/>
      <c r="SZX59" s="308"/>
      <c r="SZY59" s="308"/>
      <c r="SZZ59" s="308"/>
      <c r="TAA59" s="308"/>
      <c r="TAB59" s="308"/>
      <c r="TAC59" s="308"/>
      <c r="TAD59" s="308"/>
      <c r="TAE59" s="308"/>
      <c r="TAF59" s="308"/>
      <c r="TAG59" s="308"/>
      <c r="TAH59" s="308"/>
      <c r="TAI59" s="308"/>
      <c r="TAJ59" s="308"/>
      <c r="TAK59" s="308"/>
      <c r="TAL59" s="308"/>
      <c r="TAM59" s="308"/>
      <c r="TAN59" s="308"/>
      <c r="TAO59" s="308"/>
      <c r="TAP59" s="308"/>
      <c r="TAQ59" s="308"/>
      <c r="TAR59" s="308"/>
      <c r="TAS59" s="308"/>
      <c r="TAT59" s="308"/>
      <c r="TAU59" s="308"/>
      <c r="TAV59" s="308"/>
      <c r="TAW59" s="308"/>
      <c r="TAX59" s="308"/>
      <c r="TAY59" s="308"/>
      <c r="TAZ59" s="308"/>
      <c r="TBA59" s="308"/>
      <c r="TBB59" s="308"/>
      <c r="TBC59" s="308"/>
      <c r="TBD59" s="308"/>
      <c r="TBE59" s="308"/>
      <c r="TBF59" s="308"/>
      <c r="TBG59" s="308"/>
      <c r="TBH59" s="308"/>
      <c r="TBI59" s="308"/>
      <c r="TBJ59" s="308"/>
      <c r="TBK59" s="308"/>
      <c r="TBL59" s="308"/>
      <c r="TBM59" s="308"/>
      <c r="TBN59" s="308"/>
      <c r="TBO59" s="308"/>
      <c r="TBP59" s="308"/>
      <c r="TBQ59" s="308"/>
      <c r="TBR59" s="308"/>
      <c r="TBS59" s="308"/>
      <c r="TBT59" s="308"/>
      <c r="TBU59" s="308"/>
      <c r="TBV59" s="308"/>
      <c r="TBW59" s="308"/>
      <c r="TBX59" s="308"/>
      <c r="TBY59" s="308"/>
      <c r="TBZ59" s="308"/>
      <c r="TCA59" s="308"/>
      <c r="TCB59" s="308"/>
      <c r="TCC59" s="308"/>
      <c r="TCD59" s="308"/>
      <c r="TCE59" s="308"/>
      <c r="TCF59" s="308"/>
      <c r="TCG59" s="308"/>
      <c r="TCH59" s="308"/>
      <c r="TCI59" s="308"/>
      <c r="TCJ59" s="308"/>
      <c r="TCK59" s="308"/>
      <c r="TCL59" s="308"/>
      <c r="TCM59" s="308"/>
      <c r="TCN59" s="308"/>
      <c r="TCO59" s="308"/>
      <c r="TCP59" s="308"/>
      <c r="TCQ59" s="308"/>
      <c r="TCR59" s="308"/>
      <c r="TCS59" s="308"/>
      <c r="TCT59" s="308"/>
      <c r="TCU59" s="308"/>
      <c r="TCV59" s="308"/>
      <c r="TCW59" s="308"/>
      <c r="TCX59" s="308"/>
      <c r="TCY59" s="308"/>
      <c r="TCZ59" s="308"/>
      <c r="TDA59" s="308"/>
      <c r="TDB59" s="308"/>
      <c r="TDC59" s="308"/>
      <c r="TDD59" s="308"/>
      <c r="TDE59" s="308"/>
      <c r="TDF59" s="308"/>
      <c r="TDG59" s="308"/>
      <c r="TDH59" s="308"/>
      <c r="TDI59" s="308"/>
      <c r="TDJ59" s="308"/>
      <c r="TDK59" s="308"/>
      <c r="TDL59" s="308"/>
      <c r="TDM59" s="308"/>
      <c r="TDN59" s="308"/>
      <c r="TDO59" s="308"/>
      <c r="TDP59" s="308"/>
      <c r="TDQ59" s="308"/>
      <c r="TDR59" s="308"/>
      <c r="TDS59" s="308"/>
      <c r="TDT59" s="308"/>
      <c r="TDU59" s="308"/>
      <c r="TDV59" s="308"/>
      <c r="TDW59" s="308"/>
      <c r="TDX59" s="308"/>
      <c r="TDY59" s="308"/>
      <c r="TDZ59" s="308"/>
      <c r="TEA59" s="308"/>
      <c r="TEB59" s="308"/>
      <c r="TEC59" s="308"/>
      <c r="TED59" s="308"/>
      <c r="TEE59" s="308"/>
      <c r="TEF59" s="308"/>
      <c r="TEG59" s="308"/>
      <c r="TEH59" s="308"/>
      <c r="TEI59" s="308"/>
      <c r="TEJ59" s="308"/>
      <c r="TEK59" s="308"/>
      <c r="TEL59" s="308"/>
      <c r="TEM59" s="308"/>
      <c r="TEN59" s="308"/>
      <c r="TEO59" s="308"/>
      <c r="TEP59" s="308"/>
      <c r="TEQ59" s="308"/>
      <c r="TER59" s="308"/>
      <c r="TES59" s="308"/>
      <c r="TET59" s="308"/>
      <c r="TEU59" s="308"/>
      <c r="TEV59" s="308"/>
      <c r="TEW59" s="308"/>
      <c r="TEX59" s="308"/>
      <c r="TEY59" s="308"/>
      <c r="TEZ59" s="308"/>
      <c r="TFA59" s="308"/>
      <c r="TFB59" s="308"/>
      <c r="TFC59" s="308"/>
      <c r="TFD59" s="308"/>
      <c r="TFE59" s="308"/>
      <c r="TFF59" s="308"/>
      <c r="TFG59" s="308"/>
      <c r="TFH59" s="308"/>
      <c r="TFI59" s="308"/>
      <c r="TFJ59" s="308"/>
      <c r="TFK59" s="308"/>
      <c r="TFL59" s="308"/>
      <c r="TFM59" s="308"/>
      <c r="TFN59" s="308"/>
      <c r="TFO59" s="308"/>
      <c r="TFP59" s="308"/>
      <c r="TFQ59" s="308"/>
      <c r="TFR59" s="308"/>
      <c r="TFS59" s="308"/>
      <c r="TFT59" s="308"/>
      <c r="TFU59" s="308"/>
      <c r="TFV59" s="308"/>
      <c r="TFW59" s="308"/>
      <c r="TFX59" s="308"/>
      <c r="TFY59" s="308"/>
      <c r="TFZ59" s="308"/>
      <c r="TGA59" s="308"/>
      <c r="TGB59" s="308"/>
      <c r="TGC59" s="308"/>
      <c r="TGD59" s="308"/>
      <c r="TGE59" s="308"/>
      <c r="TGF59" s="308"/>
      <c r="TGG59" s="308"/>
      <c r="TGH59" s="308"/>
      <c r="TGI59" s="308"/>
      <c r="TGJ59" s="308"/>
      <c r="TGK59" s="308"/>
      <c r="TGL59" s="308"/>
      <c r="TGM59" s="308"/>
      <c r="TGN59" s="308"/>
      <c r="TGO59" s="308"/>
      <c r="TGP59" s="308"/>
      <c r="TGQ59" s="308"/>
      <c r="TGR59" s="308"/>
      <c r="TGS59" s="308"/>
      <c r="TGT59" s="308"/>
      <c r="TGU59" s="308"/>
      <c r="TGV59" s="308"/>
      <c r="TGW59" s="308"/>
      <c r="TGX59" s="308"/>
      <c r="TGY59" s="308"/>
      <c r="TGZ59" s="308"/>
      <c r="THA59" s="308"/>
      <c r="THB59" s="308"/>
      <c r="THC59" s="308"/>
      <c r="THD59" s="308"/>
      <c r="THE59" s="308"/>
      <c r="THF59" s="308"/>
      <c r="THG59" s="308"/>
      <c r="THH59" s="308"/>
      <c r="THI59" s="308"/>
      <c r="THJ59" s="308"/>
      <c r="THK59" s="308"/>
      <c r="THL59" s="308"/>
      <c r="THM59" s="308"/>
      <c r="THN59" s="308"/>
      <c r="THO59" s="308"/>
      <c r="THP59" s="308"/>
      <c r="THQ59" s="308"/>
      <c r="THR59" s="308"/>
      <c r="THS59" s="308"/>
      <c r="THT59" s="308"/>
      <c r="THU59" s="308"/>
      <c r="THV59" s="308"/>
      <c r="THW59" s="308"/>
      <c r="THX59" s="308"/>
      <c r="THY59" s="308"/>
      <c r="THZ59" s="308"/>
      <c r="TIA59" s="308"/>
      <c r="TIB59" s="308"/>
      <c r="TIC59" s="308"/>
      <c r="TID59" s="308"/>
      <c r="TIE59" s="308"/>
      <c r="TIF59" s="308"/>
      <c r="TIG59" s="308"/>
      <c r="TIH59" s="308"/>
      <c r="TII59" s="308"/>
      <c r="TIJ59" s="308"/>
      <c r="TIK59" s="308"/>
      <c r="TIL59" s="308"/>
      <c r="TIM59" s="308"/>
      <c r="TIN59" s="308"/>
      <c r="TIO59" s="308"/>
      <c r="TIP59" s="308"/>
      <c r="TIQ59" s="308"/>
      <c r="TIR59" s="308"/>
      <c r="TIS59" s="308"/>
      <c r="TIT59" s="308"/>
      <c r="TIU59" s="308"/>
      <c r="TIV59" s="308"/>
      <c r="TIW59" s="308"/>
      <c r="TIX59" s="308"/>
      <c r="TIY59" s="308"/>
      <c r="TIZ59" s="308"/>
      <c r="TJA59" s="308"/>
      <c r="TJB59" s="308"/>
      <c r="TJC59" s="308"/>
      <c r="TJD59" s="308"/>
      <c r="TJE59" s="308"/>
      <c r="TJF59" s="308"/>
      <c r="TJG59" s="308"/>
      <c r="TJH59" s="308"/>
      <c r="TJI59" s="308"/>
      <c r="TJJ59" s="308"/>
      <c r="TJK59" s="308"/>
      <c r="TJL59" s="308"/>
      <c r="TJM59" s="308"/>
      <c r="TJN59" s="308"/>
      <c r="TJO59" s="308"/>
      <c r="TJP59" s="308"/>
      <c r="TJQ59" s="308"/>
      <c r="TJR59" s="308"/>
      <c r="TJS59" s="308"/>
      <c r="TJT59" s="308"/>
      <c r="TJU59" s="308"/>
      <c r="TJV59" s="308"/>
      <c r="TJW59" s="308"/>
      <c r="TJX59" s="308"/>
      <c r="TJY59" s="308"/>
      <c r="TJZ59" s="308"/>
      <c r="TKA59" s="308"/>
      <c r="TKB59" s="308"/>
      <c r="TKC59" s="308"/>
      <c r="TKD59" s="308"/>
      <c r="TKE59" s="308"/>
      <c r="TKF59" s="308"/>
      <c r="TKG59" s="308"/>
      <c r="TKH59" s="308"/>
      <c r="TKI59" s="308"/>
      <c r="TKJ59" s="308"/>
      <c r="TKK59" s="308"/>
      <c r="TKL59" s="308"/>
      <c r="TKM59" s="308"/>
      <c r="TKN59" s="308"/>
      <c r="TKO59" s="308"/>
      <c r="TKP59" s="308"/>
      <c r="TKQ59" s="308"/>
      <c r="TKR59" s="308"/>
      <c r="TKS59" s="308"/>
      <c r="TKT59" s="308"/>
      <c r="TKU59" s="308"/>
      <c r="TKV59" s="308"/>
      <c r="TKW59" s="308"/>
      <c r="TKX59" s="308"/>
      <c r="TKY59" s="308"/>
      <c r="TKZ59" s="308"/>
      <c r="TLA59" s="308"/>
      <c r="TLB59" s="308"/>
      <c r="TLC59" s="308"/>
      <c r="TLD59" s="308"/>
      <c r="TLE59" s="308"/>
      <c r="TLF59" s="308"/>
      <c r="TLG59" s="308"/>
      <c r="TLH59" s="308"/>
      <c r="TLI59" s="308"/>
      <c r="TLJ59" s="308"/>
      <c r="TLK59" s="308"/>
      <c r="TLL59" s="308"/>
      <c r="TLM59" s="308"/>
      <c r="TLN59" s="308"/>
      <c r="TLO59" s="308"/>
      <c r="TLP59" s="308"/>
      <c r="TLQ59" s="308"/>
      <c r="TLR59" s="308"/>
      <c r="TLS59" s="308"/>
      <c r="TLT59" s="308"/>
      <c r="TLU59" s="308"/>
      <c r="TLV59" s="308"/>
      <c r="TLW59" s="308"/>
      <c r="TLX59" s="308"/>
      <c r="TLY59" s="308"/>
      <c r="TLZ59" s="308"/>
      <c r="TMA59" s="308"/>
      <c r="TMB59" s="308"/>
      <c r="TMC59" s="308"/>
      <c r="TMD59" s="308"/>
      <c r="TME59" s="308"/>
      <c r="TMF59" s="308"/>
      <c r="TMG59" s="308"/>
      <c r="TMH59" s="308"/>
      <c r="TMI59" s="308"/>
      <c r="TMJ59" s="308"/>
      <c r="TMK59" s="308"/>
      <c r="TML59" s="308"/>
      <c r="TMM59" s="308"/>
      <c r="TMN59" s="308"/>
      <c r="TMO59" s="308"/>
      <c r="TMP59" s="308"/>
      <c r="TMQ59" s="308"/>
      <c r="TMR59" s="308"/>
      <c r="TMS59" s="308"/>
      <c r="TMT59" s="308"/>
      <c r="TMU59" s="308"/>
      <c r="TMV59" s="308"/>
      <c r="TMW59" s="308"/>
      <c r="TMX59" s="308"/>
      <c r="TMY59" s="308"/>
      <c r="TMZ59" s="308"/>
      <c r="TNA59" s="308"/>
      <c r="TNB59" s="308"/>
      <c r="TNC59" s="308"/>
      <c r="TND59" s="308"/>
      <c r="TNE59" s="308"/>
      <c r="TNF59" s="308"/>
      <c r="TNG59" s="308"/>
      <c r="TNH59" s="308"/>
      <c r="TNI59" s="308"/>
      <c r="TNJ59" s="308"/>
      <c r="TNK59" s="308"/>
      <c r="TNL59" s="308"/>
      <c r="TNM59" s="308"/>
      <c r="TNN59" s="308"/>
      <c r="TNO59" s="308"/>
      <c r="TNP59" s="308"/>
      <c r="TNQ59" s="308"/>
      <c r="TNR59" s="308"/>
      <c r="TNS59" s="308"/>
      <c r="TNT59" s="308"/>
      <c r="TNU59" s="308"/>
      <c r="TNV59" s="308"/>
      <c r="TNW59" s="308"/>
      <c r="TNX59" s="308"/>
      <c r="TNY59" s="308"/>
      <c r="TNZ59" s="308"/>
      <c r="TOA59" s="308"/>
      <c r="TOB59" s="308"/>
      <c r="TOC59" s="308"/>
      <c r="TOD59" s="308"/>
      <c r="TOE59" s="308"/>
      <c r="TOF59" s="308"/>
      <c r="TOG59" s="308"/>
      <c r="TOH59" s="308"/>
      <c r="TOI59" s="308"/>
      <c r="TOJ59" s="308"/>
      <c r="TOK59" s="308"/>
      <c r="TOL59" s="308"/>
      <c r="TOM59" s="308"/>
      <c r="TON59" s="308"/>
      <c r="TOO59" s="308"/>
      <c r="TOP59" s="308"/>
      <c r="TOQ59" s="308"/>
      <c r="TOR59" s="308"/>
      <c r="TOS59" s="308"/>
      <c r="TOT59" s="308"/>
      <c r="TOU59" s="308"/>
      <c r="TOV59" s="308"/>
      <c r="TOW59" s="308"/>
      <c r="TOX59" s="308"/>
      <c r="TOY59" s="308"/>
      <c r="TOZ59" s="308"/>
      <c r="TPA59" s="308"/>
      <c r="TPB59" s="308"/>
      <c r="TPC59" s="308"/>
      <c r="TPD59" s="308"/>
      <c r="TPE59" s="308"/>
      <c r="TPF59" s="308"/>
      <c r="TPG59" s="308"/>
      <c r="TPH59" s="308"/>
      <c r="TPI59" s="308"/>
      <c r="TPJ59" s="308"/>
      <c r="TPK59" s="308"/>
      <c r="TPL59" s="308"/>
      <c r="TPM59" s="308"/>
      <c r="TPN59" s="308"/>
      <c r="TPO59" s="308"/>
      <c r="TPP59" s="308"/>
      <c r="TPQ59" s="308"/>
      <c r="TPR59" s="308"/>
      <c r="TPS59" s="308"/>
      <c r="TPT59" s="308"/>
      <c r="TPU59" s="308"/>
      <c r="TPV59" s="308"/>
      <c r="TPW59" s="308"/>
      <c r="TPX59" s="308"/>
      <c r="TPY59" s="308"/>
      <c r="TPZ59" s="308"/>
      <c r="TQA59" s="308"/>
      <c r="TQB59" s="308"/>
      <c r="TQC59" s="308"/>
      <c r="TQD59" s="308"/>
      <c r="TQE59" s="308"/>
      <c r="TQF59" s="308"/>
      <c r="TQG59" s="308"/>
      <c r="TQH59" s="308"/>
      <c r="TQI59" s="308"/>
      <c r="TQJ59" s="308"/>
      <c r="TQK59" s="308"/>
      <c r="TQL59" s="308"/>
      <c r="TQM59" s="308"/>
      <c r="TQN59" s="308"/>
      <c r="TQO59" s="308"/>
      <c r="TQP59" s="308"/>
      <c r="TQQ59" s="308"/>
      <c r="TQR59" s="308"/>
      <c r="TQS59" s="308"/>
      <c r="TQT59" s="308"/>
      <c r="TQU59" s="308"/>
      <c r="TQV59" s="308"/>
      <c r="TQW59" s="308"/>
      <c r="TQX59" s="308"/>
      <c r="TQY59" s="308"/>
      <c r="TQZ59" s="308"/>
      <c r="TRA59" s="308"/>
      <c r="TRB59" s="308"/>
      <c r="TRC59" s="308"/>
      <c r="TRD59" s="308"/>
      <c r="TRE59" s="308"/>
      <c r="TRF59" s="308"/>
      <c r="TRG59" s="308"/>
      <c r="TRH59" s="308"/>
      <c r="TRI59" s="308"/>
      <c r="TRJ59" s="308"/>
      <c r="TRK59" s="308"/>
      <c r="TRL59" s="308"/>
      <c r="TRM59" s="308"/>
      <c r="TRN59" s="308"/>
      <c r="TRO59" s="308"/>
      <c r="TRP59" s="308"/>
      <c r="TRQ59" s="308"/>
      <c r="TRR59" s="308"/>
      <c r="TRS59" s="308"/>
      <c r="TRT59" s="308"/>
      <c r="TRU59" s="308"/>
      <c r="TRV59" s="308"/>
      <c r="TRW59" s="308"/>
      <c r="TRX59" s="308"/>
      <c r="TRY59" s="308"/>
      <c r="TRZ59" s="308"/>
      <c r="TSA59" s="308"/>
      <c r="TSB59" s="308"/>
      <c r="TSC59" s="308"/>
      <c r="TSD59" s="308"/>
      <c r="TSE59" s="308"/>
      <c r="TSF59" s="308"/>
      <c r="TSG59" s="308"/>
      <c r="TSH59" s="308"/>
      <c r="TSI59" s="308"/>
      <c r="TSJ59" s="308"/>
      <c r="TSK59" s="308"/>
      <c r="TSL59" s="308"/>
      <c r="TSM59" s="308"/>
      <c r="TSN59" s="308"/>
      <c r="TSO59" s="308"/>
      <c r="TSP59" s="308"/>
      <c r="TSQ59" s="308"/>
      <c r="TSR59" s="308"/>
      <c r="TSS59" s="308"/>
      <c r="TST59" s="308"/>
      <c r="TSU59" s="308"/>
      <c r="TSV59" s="308"/>
      <c r="TSW59" s="308"/>
      <c r="TSX59" s="308"/>
      <c r="TSY59" s="308"/>
      <c r="TSZ59" s="308"/>
      <c r="TTA59" s="308"/>
      <c r="TTB59" s="308"/>
      <c r="TTC59" s="308"/>
      <c r="TTD59" s="308"/>
      <c r="TTE59" s="308"/>
      <c r="TTF59" s="308"/>
      <c r="TTG59" s="308"/>
      <c r="TTH59" s="308"/>
      <c r="TTI59" s="308"/>
      <c r="TTJ59" s="308"/>
      <c r="TTK59" s="308"/>
      <c r="TTL59" s="308"/>
      <c r="TTM59" s="308"/>
      <c r="TTN59" s="308"/>
      <c r="TTO59" s="308"/>
      <c r="TTP59" s="308"/>
      <c r="TTQ59" s="308"/>
      <c r="TTR59" s="308"/>
      <c r="TTS59" s="308"/>
      <c r="TTT59" s="308"/>
      <c r="TTU59" s="308"/>
      <c r="TTV59" s="308"/>
      <c r="TTW59" s="308"/>
      <c r="TTX59" s="308"/>
      <c r="TTY59" s="308"/>
      <c r="TTZ59" s="308"/>
      <c r="TUA59" s="308"/>
      <c r="TUB59" s="308"/>
      <c r="TUC59" s="308"/>
      <c r="TUD59" s="308"/>
      <c r="TUE59" s="308"/>
      <c r="TUF59" s="308"/>
      <c r="TUG59" s="308"/>
      <c r="TUH59" s="308"/>
      <c r="TUI59" s="308"/>
      <c r="TUJ59" s="308"/>
      <c r="TUK59" s="308"/>
      <c r="TUL59" s="308"/>
      <c r="TUM59" s="308"/>
      <c r="TUN59" s="308"/>
      <c r="TUO59" s="308"/>
      <c r="TUP59" s="308"/>
      <c r="TUQ59" s="308"/>
      <c r="TUR59" s="308"/>
      <c r="TUS59" s="308"/>
      <c r="TUT59" s="308"/>
      <c r="TUU59" s="308"/>
      <c r="TUV59" s="308"/>
      <c r="TUW59" s="308"/>
      <c r="TUX59" s="308"/>
      <c r="TUY59" s="308"/>
      <c r="TUZ59" s="308"/>
      <c r="TVA59" s="308"/>
      <c r="TVB59" s="308"/>
      <c r="TVC59" s="308"/>
      <c r="TVD59" s="308"/>
      <c r="TVE59" s="308"/>
      <c r="TVF59" s="308"/>
      <c r="TVG59" s="308"/>
      <c r="TVH59" s="308"/>
      <c r="TVI59" s="308"/>
      <c r="TVJ59" s="308"/>
      <c r="TVK59" s="308"/>
      <c r="TVL59" s="308"/>
      <c r="TVM59" s="308"/>
      <c r="TVN59" s="308"/>
      <c r="TVO59" s="308"/>
      <c r="TVP59" s="308"/>
      <c r="TVQ59" s="308"/>
      <c r="TVR59" s="308"/>
      <c r="TVS59" s="308"/>
      <c r="TVT59" s="308"/>
      <c r="TVU59" s="308"/>
      <c r="TVV59" s="308"/>
      <c r="TVW59" s="308"/>
      <c r="TVX59" s="308"/>
      <c r="TVY59" s="308"/>
      <c r="TVZ59" s="308"/>
      <c r="TWA59" s="308"/>
      <c r="TWB59" s="308"/>
      <c r="TWC59" s="308"/>
      <c r="TWD59" s="308"/>
      <c r="TWE59" s="308"/>
      <c r="TWF59" s="308"/>
      <c r="TWG59" s="308"/>
      <c r="TWH59" s="308"/>
      <c r="TWI59" s="308"/>
      <c r="TWJ59" s="308"/>
      <c r="TWK59" s="308"/>
      <c r="TWL59" s="308"/>
      <c r="TWM59" s="308"/>
      <c r="TWN59" s="308"/>
      <c r="TWO59" s="308"/>
      <c r="TWP59" s="308"/>
      <c r="TWQ59" s="308"/>
      <c r="TWR59" s="308"/>
      <c r="TWS59" s="308"/>
      <c r="TWT59" s="308"/>
      <c r="TWU59" s="308"/>
      <c r="TWV59" s="308"/>
      <c r="TWW59" s="308"/>
      <c r="TWX59" s="308"/>
      <c r="TWY59" s="308"/>
      <c r="TWZ59" s="308"/>
      <c r="TXA59" s="308"/>
      <c r="TXB59" s="308"/>
      <c r="TXC59" s="308"/>
      <c r="TXD59" s="308"/>
      <c r="TXE59" s="308"/>
      <c r="TXF59" s="308"/>
      <c r="TXG59" s="308"/>
      <c r="TXH59" s="308"/>
      <c r="TXI59" s="308"/>
      <c r="TXJ59" s="308"/>
      <c r="TXK59" s="308"/>
      <c r="TXL59" s="308"/>
      <c r="TXM59" s="308"/>
      <c r="TXN59" s="308"/>
      <c r="TXO59" s="308"/>
      <c r="TXP59" s="308"/>
      <c r="TXQ59" s="308"/>
      <c r="TXR59" s="308"/>
      <c r="TXS59" s="308"/>
      <c r="TXT59" s="308"/>
      <c r="TXU59" s="308"/>
      <c r="TXV59" s="308"/>
      <c r="TXW59" s="308"/>
      <c r="TXX59" s="308"/>
      <c r="TXY59" s="308"/>
      <c r="TXZ59" s="308"/>
      <c r="TYA59" s="308"/>
      <c r="TYB59" s="308"/>
      <c r="TYC59" s="308"/>
      <c r="TYD59" s="308"/>
      <c r="TYE59" s="308"/>
      <c r="TYF59" s="308"/>
      <c r="TYG59" s="308"/>
      <c r="TYH59" s="308"/>
      <c r="TYI59" s="308"/>
      <c r="TYJ59" s="308"/>
      <c r="TYK59" s="308"/>
      <c r="TYL59" s="308"/>
      <c r="TYM59" s="308"/>
      <c r="TYN59" s="308"/>
      <c r="TYO59" s="308"/>
      <c r="TYP59" s="308"/>
      <c r="TYQ59" s="308"/>
      <c r="TYR59" s="308"/>
      <c r="TYS59" s="308"/>
      <c r="TYT59" s="308"/>
      <c r="TYU59" s="308"/>
      <c r="TYV59" s="308"/>
      <c r="TYW59" s="308"/>
      <c r="TYX59" s="308"/>
      <c r="TYY59" s="308"/>
      <c r="TYZ59" s="308"/>
      <c r="TZA59" s="308"/>
      <c r="TZB59" s="308"/>
      <c r="TZC59" s="308"/>
      <c r="TZD59" s="308"/>
      <c r="TZE59" s="308"/>
      <c r="TZF59" s="308"/>
      <c r="TZG59" s="308"/>
      <c r="TZH59" s="308"/>
      <c r="TZI59" s="308"/>
      <c r="TZJ59" s="308"/>
      <c r="TZK59" s="308"/>
      <c r="TZL59" s="308"/>
      <c r="TZM59" s="308"/>
      <c r="TZN59" s="308"/>
      <c r="TZO59" s="308"/>
      <c r="TZP59" s="308"/>
      <c r="TZQ59" s="308"/>
      <c r="TZR59" s="308"/>
      <c r="TZS59" s="308"/>
      <c r="TZT59" s="308"/>
      <c r="TZU59" s="308"/>
      <c r="TZV59" s="308"/>
      <c r="TZW59" s="308"/>
      <c r="TZX59" s="308"/>
      <c r="TZY59" s="308"/>
      <c r="TZZ59" s="308"/>
      <c r="UAA59" s="308"/>
      <c r="UAB59" s="308"/>
      <c r="UAC59" s="308"/>
      <c r="UAD59" s="308"/>
      <c r="UAE59" s="308"/>
      <c r="UAF59" s="308"/>
      <c r="UAG59" s="308"/>
      <c r="UAH59" s="308"/>
      <c r="UAI59" s="308"/>
      <c r="UAJ59" s="308"/>
      <c r="UAK59" s="308"/>
      <c r="UAL59" s="308"/>
      <c r="UAM59" s="308"/>
      <c r="UAN59" s="308"/>
      <c r="UAO59" s="308"/>
      <c r="UAP59" s="308"/>
      <c r="UAQ59" s="308"/>
      <c r="UAR59" s="308"/>
      <c r="UAS59" s="308"/>
      <c r="UAT59" s="308"/>
      <c r="UAU59" s="308"/>
      <c r="UAV59" s="308"/>
      <c r="UAW59" s="308"/>
      <c r="UAX59" s="308"/>
      <c r="UAY59" s="308"/>
      <c r="UAZ59" s="308"/>
      <c r="UBA59" s="308"/>
      <c r="UBB59" s="308"/>
      <c r="UBC59" s="308"/>
      <c r="UBD59" s="308"/>
      <c r="UBE59" s="308"/>
      <c r="UBF59" s="308"/>
      <c r="UBG59" s="308"/>
      <c r="UBH59" s="308"/>
      <c r="UBI59" s="308"/>
      <c r="UBJ59" s="308"/>
      <c r="UBK59" s="308"/>
      <c r="UBL59" s="308"/>
      <c r="UBM59" s="308"/>
      <c r="UBN59" s="308"/>
      <c r="UBO59" s="308"/>
      <c r="UBP59" s="308"/>
      <c r="UBQ59" s="308"/>
      <c r="UBR59" s="308"/>
      <c r="UBS59" s="308"/>
      <c r="UBT59" s="308"/>
      <c r="UBU59" s="308"/>
      <c r="UBV59" s="308"/>
      <c r="UBW59" s="308"/>
      <c r="UBX59" s="308"/>
      <c r="UBY59" s="308"/>
      <c r="UBZ59" s="308"/>
      <c r="UCA59" s="308"/>
      <c r="UCB59" s="308"/>
      <c r="UCC59" s="308"/>
      <c r="UCD59" s="308"/>
      <c r="UCE59" s="308"/>
      <c r="UCF59" s="308"/>
      <c r="UCG59" s="308"/>
      <c r="UCH59" s="308"/>
      <c r="UCI59" s="308"/>
      <c r="UCJ59" s="308"/>
      <c r="UCK59" s="308"/>
      <c r="UCL59" s="308"/>
      <c r="UCM59" s="308"/>
      <c r="UCN59" s="308"/>
      <c r="UCO59" s="308"/>
      <c r="UCP59" s="308"/>
      <c r="UCQ59" s="308"/>
      <c r="UCR59" s="308"/>
      <c r="UCS59" s="308"/>
      <c r="UCT59" s="308"/>
      <c r="UCU59" s="308"/>
      <c r="UCV59" s="308"/>
      <c r="UCW59" s="308"/>
      <c r="UCX59" s="308"/>
      <c r="UCY59" s="308"/>
      <c r="UCZ59" s="308"/>
      <c r="UDA59" s="308"/>
      <c r="UDB59" s="308"/>
      <c r="UDC59" s="308"/>
      <c r="UDD59" s="308"/>
      <c r="UDE59" s="308"/>
      <c r="UDF59" s="308"/>
      <c r="UDG59" s="308"/>
      <c r="UDH59" s="308"/>
      <c r="UDI59" s="308"/>
      <c r="UDJ59" s="308"/>
      <c r="UDK59" s="308"/>
      <c r="UDL59" s="308"/>
      <c r="UDM59" s="308"/>
      <c r="UDN59" s="308"/>
      <c r="UDO59" s="308"/>
      <c r="UDP59" s="308"/>
      <c r="UDQ59" s="308"/>
      <c r="UDR59" s="308"/>
      <c r="UDS59" s="308"/>
      <c r="UDT59" s="308"/>
      <c r="UDU59" s="308"/>
      <c r="UDV59" s="308"/>
      <c r="UDW59" s="308"/>
      <c r="UDX59" s="308"/>
      <c r="UDY59" s="308"/>
      <c r="UDZ59" s="308"/>
      <c r="UEA59" s="308"/>
      <c r="UEB59" s="308"/>
      <c r="UEC59" s="308"/>
      <c r="UED59" s="308"/>
      <c r="UEE59" s="308"/>
      <c r="UEF59" s="308"/>
      <c r="UEG59" s="308"/>
      <c r="UEH59" s="308"/>
      <c r="UEI59" s="308"/>
      <c r="UEJ59" s="308"/>
      <c r="UEK59" s="308"/>
      <c r="UEL59" s="308"/>
      <c r="UEM59" s="308"/>
      <c r="UEN59" s="308"/>
      <c r="UEO59" s="308"/>
      <c r="UEP59" s="308"/>
      <c r="UEQ59" s="308"/>
      <c r="UER59" s="308"/>
      <c r="UES59" s="308"/>
      <c r="UET59" s="308"/>
      <c r="UEU59" s="308"/>
      <c r="UEV59" s="308"/>
      <c r="UEW59" s="308"/>
      <c r="UEX59" s="308"/>
      <c r="UEY59" s="308"/>
      <c r="UEZ59" s="308"/>
      <c r="UFA59" s="308"/>
      <c r="UFB59" s="308"/>
      <c r="UFC59" s="308"/>
      <c r="UFD59" s="308"/>
      <c r="UFE59" s="308"/>
      <c r="UFF59" s="308"/>
      <c r="UFG59" s="308"/>
      <c r="UFH59" s="308"/>
      <c r="UFI59" s="308"/>
      <c r="UFJ59" s="308"/>
      <c r="UFK59" s="308"/>
      <c r="UFL59" s="308"/>
      <c r="UFM59" s="308"/>
      <c r="UFN59" s="308"/>
      <c r="UFO59" s="308"/>
      <c r="UFP59" s="308"/>
      <c r="UFQ59" s="308"/>
      <c r="UFR59" s="308"/>
      <c r="UFS59" s="308"/>
      <c r="UFT59" s="308"/>
      <c r="UFU59" s="308"/>
      <c r="UFV59" s="308"/>
      <c r="UFW59" s="308"/>
      <c r="UFX59" s="308"/>
      <c r="UFY59" s="308"/>
      <c r="UFZ59" s="308"/>
      <c r="UGA59" s="308"/>
      <c r="UGB59" s="308"/>
      <c r="UGC59" s="308"/>
      <c r="UGD59" s="308"/>
      <c r="UGE59" s="308"/>
      <c r="UGF59" s="308"/>
      <c r="UGG59" s="308"/>
      <c r="UGH59" s="308"/>
      <c r="UGI59" s="308"/>
      <c r="UGJ59" s="308"/>
      <c r="UGK59" s="308"/>
      <c r="UGL59" s="308"/>
      <c r="UGM59" s="308"/>
      <c r="UGN59" s="308"/>
      <c r="UGO59" s="308"/>
      <c r="UGP59" s="308"/>
      <c r="UGQ59" s="308"/>
      <c r="UGR59" s="308"/>
      <c r="UGS59" s="308"/>
      <c r="UGT59" s="308"/>
      <c r="UGU59" s="308"/>
      <c r="UGV59" s="308"/>
      <c r="UGW59" s="308"/>
      <c r="UGX59" s="308"/>
      <c r="UGY59" s="308"/>
      <c r="UGZ59" s="308"/>
      <c r="UHA59" s="308"/>
      <c r="UHB59" s="308"/>
      <c r="UHC59" s="308"/>
      <c r="UHD59" s="308"/>
      <c r="UHE59" s="308"/>
      <c r="UHF59" s="308"/>
      <c r="UHG59" s="308"/>
      <c r="UHH59" s="308"/>
      <c r="UHI59" s="308"/>
      <c r="UHJ59" s="308"/>
      <c r="UHK59" s="308"/>
      <c r="UHL59" s="308"/>
      <c r="UHM59" s="308"/>
      <c r="UHN59" s="308"/>
      <c r="UHO59" s="308"/>
      <c r="UHP59" s="308"/>
      <c r="UHQ59" s="308"/>
      <c r="UHR59" s="308"/>
      <c r="UHS59" s="308"/>
      <c r="UHT59" s="308"/>
      <c r="UHU59" s="308"/>
      <c r="UHV59" s="308"/>
      <c r="UHW59" s="308"/>
      <c r="UHX59" s="308"/>
      <c r="UHY59" s="308"/>
      <c r="UHZ59" s="308"/>
      <c r="UIA59" s="308"/>
      <c r="UIB59" s="308"/>
      <c r="UIC59" s="308"/>
      <c r="UID59" s="308"/>
      <c r="UIE59" s="308"/>
      <c r="UIF59" s="308"/>
      <c r="UIG59" s="308"/>
      <c r="UIH59" s="308"/>
      <c r="UII59" s="308"/>
      <c r="UIJ59" s="308"/>
      <c r="UIK59" s="308"/>
      <c r="UIL59" s="308"/>
      <c r="UIM59" s="308"/>
      <c r="UIN59" s="308"/>
      <c r="UIO59" s="308"/>
      <c r="UIP59" s="308"/>
      <c r="UIQ59" s="308"/>
      <c r="UIR59" s="308"/>
      <c r="UIS59" s="308"/>
      <c r="UIT59" s="308"/>
      <c r="UIU59" s="308"/>
      <c r="UIV59" s="308"/>
      <c r="UIW59" s="308"/>
      <c r="UIX59" s="308"/>
      <c r="UIY59" s="308"/>
      <c r="UIZ59" s="308"/>
      <c r="UJA59" s="308"/>
      <c r="UJB59" s="308"/>
      <c r="UJC59" s="308"/>
      <c r="UJD59" s="308"/>
      <c r="UJE59" s="308"/>
      <c r="UJF59" s="308"/>
      <c r="UJG59" s="308"/>
      <c r="UJH59" s="308"/>
      <c r="UJI59" s="308"/>
      <c r="UJJ59" s="308"/>
      <c r="UJK59" s="308"/>
      <c r="UJL59" s="308"/>
      <c r="UJM59" s="308"/>
      <c r="UJN59" s="308"/>
      <c r="UJO59" s="308"/>
      <c r="UJP59" s="308"/>
      <c r="UJQ59" s="308"/>
      <c r="UJR59" s="308"/>
      <c r="UJS59" s="308"/>
      <c r="UJT59" s="308"/>
      <c r="UJU59" s="308"/>
      <c r="UJV59" s="308"/>
      <c r="UJW59" s="308"/>
      <c r="UJX59" s="308"/>
      <c r="UJY59" s="308"/>
      <c r="UJZ59" s="308"/>
      <c r="UKA59" s="308"/>
      <c r="UKB59" s="308"/>
      <c r="UKC59" s="308"/>
      <c r="UKD59" s="308"/>
      <c r="UKE59" s="308"/>
      <c r="UKF59" s="308"/>
      <c r="UKG59" s="308"/>
      <c r="UKH59" s="308"/>
      <c r="UKI59" s="308"/>
      <c r="UKJ59" s="308"/>
      <c r="UKK59" s="308"/>
      <c r="UKL59" s="308"/>
      <c r="UKM59" s="308"/>
      <c r="UKN59" s="308"/>
      <c r="UKO59" s="308"/>
      <c r="UKP59" s="308"/>
      <c r="UKQ59" s="308"/>
      <c r="UKR59" s="308"/>
      <c r="UKS59" s="308"/>
      <c r="UKT59" s="308"/>
      <c r="UKU59" s="308"/>
      <c r="UKV59" s="308"/>
      <c r="UKW59" s="308"/>
      <c r="UKX59" s="308"/>
      <c r="UKY59" s="308"/>
      <c r="UKZ59" s="308"/>
      <c r="ULA59" s="308"/>
      <c r="ULB59" s="308"/>
      <c r="ULC59" s="308"/>
      <c r="ULD59" s="308"/>
      <c r="ULE59" s="308"/>
      <c r="ULF59" s="308"/>
      <c r="ULG59" s="308"/>
      <c r="ULH59" s="308"/>
      <c r="ULI59" s="308"/>
      <c r="ULJ59" s="308"/>
      <c r="ULK59" s="308"/>
      <c r="ULL59" s="308"/>
      <c r="ULM59" s="308"/>
      <c r="ULN59" s="308"/>
      <c r="ULO59" s="308"/>
      <c r="ULP59" s="308"/>
      <c r="ULQ59" s="308"/>
      <c r="ULR59" s="308"/>
      <c r="ULS59" s="308"/>
      <c r="ULT59" s="308"/>
      <c r="ULU59" s="308"/>
      <c r="ULV59" s="308"/>
      <c r="ULW59" s="308"/>
      <c r="ULX59" s="308"/>
      <c r="ULY59" s="308"/>
      <c r="ULZ59" s="308"/>
      <c r="UMA59" s="308"/>
      <c r="UMB59" s="308"/>
      <c r="UMC59" s="308"/>
      <c r="UMD59" s="308"/>
      <c r="UME59" s="308"/>
      <c r="UMF59" s="308"/>
      <c r="UMG59" s="308"/>
      <c r="UMH59" s="308"/>
      <c r="UMI59" s="308"/>
      <c r="UMJ59" s="308"/>
      <c r="UMK59" s="308"/>
      <c r="UML59" s="308"/>
      <c r="UMM59" s="308"/>
      <c r="UMN59" s="308"/>
      <c r="UMO59" s="308"/>
      <c r="UMP59" s="308"/>
      <c r="UMQ59" s="308"/>
      <c r="UMR59" s="308"/>
      <c r="UMS59" s="308"/>
      <c r="UMT59" s="308"/>
      <c r="UMU59" s="308"/>
      <c r="UMV59" s="308"/>
      <c r="UMW59" s="308"/>
      <c r="UMX59" s="308"/>
      <c r="UMY59" s="308"/>
      <c r="UMZ59" s="308"/>
      <c r="UNA59" s="308"/>
      <c r="UNB59" s="308"/>
      <c r="UNC59" s="308"/>
      <c r="UND59" s="308"/>
      <c r="UNE59" s="308"/>
      <c r="UNF59" s="308"/>
      <c r="UNG59" s="308"/>
      <c r="UNH59" s="308"/>
      <c r="UNI59" s="308"/>
      <c r="UNJ59" s="308"/>
      <c r="UNK59" s="308"/>
      <c r="UNL59" s="308"/>
      <c r="UNM59" s="308"/>
      <c r="UNN59" s="308"/>
      <c r="UNO59" s="308"/>
      <c r="UNP59" s="308"/>
      <c r="UNQ59" s="308"/>
      <c r="UNR59" s="308"/>
      <c r="UNS59" s="308"/>
      <c r="UNT59" s="308"/>
      <c r="UNU59" s="308"/>
      <c r="UNV59" s="308"/>
      <c r="UNW59" s="308"/>
      <c r="UNX59" s="308"/>
      <c r="UNY59" s="308"/>
      <c r="UNZ59" s="308"/>
      <c r="UOA59" s="308"/>
      <c r="UOB59" s="308"/>
      <c r="UOC59" s="308"/>
      <c r="UOD59" s="308"/>
      <c r="UOE59" s="308"/>
      <c r="UOF59" s="308"/>
      <c r="UOG59" s="308"/>
      <c r="UOH59" s="308"/>
      <c r="UOI59" s="308"/>
      <c r="UOJ59" s="308"/>
      <c r="UOK59" s="308"/>
      <c r="UOL59" s="308"/>
      <c r="UOM59" s="308"/>
      <c r="UON59" s="308"/>
      <c r="UOO59" s="308"/>
      <c r="UOP59" s="308"/>
      <c r="UOQ59" s="308"/>
      <c r="UOR59" s="308"/>
      <c r="UOS59" s="308"/>
      <c r="UOT59" s="308"/>
      <c r="UOU59" s="308"/>
      <c r="UOV59" s="308"/>
      <c r="UOW59" s="308"/>
      <c r="UOX59" s="308"/>
      <c r="UOY59" s="308"/>
      <c r="UOZ59" s="308"/>
      <c r="UPA59" s="308"/>
      <c r="UPB59" s="308"/>
      <c r="UPC59" s="308"/>
      <c r="UPD59" s="308"/>
      <c r="UPE59" s="308"/>
      <c r="UPF59" s="308"/>
      <c r="UPG59" s="308"/>
      <c r="UPH59" s="308"/>
      <c r="UPI59" s="308"/>
      <c r="UPJ59" s="308"/>
      <c r="UPK59" s="308"/>
      <c r="UPL59" s="308"/>
      <c r="UPM59" s="308"/>
      <c r="UPN59" s="308"/>
      <c r="UPO59" s="308"/>
      <c r="UPP59" s="308"/>
      <c r="UPQ59" s="308"/>
      <c r="UPR59" s="308"/>
      <c r="UPS59" s="308"/>
      <c r="UPT59" s="308"/>
      <c r="UPU59" s="308"/>
      <c r="UPV59" s="308"/>
      <c r="UPW59" s="308"/>
      <c r="UPX59" s="308"/>
      <c r="UPY59" s="308"/>
      <c r="UPZ59" s="308"/>
      <c r="UQA59" s="308"/>
      <c r="UQB59" s="308"/>
      <c r="UQC59" s="308"/>
      <c r="UQD59" s="308"/>
      <c r="UQE59" s="308"/>
      <c r="UQF59" s="308"/>
      <c r="UQG59" s="308"/>
      <c r="UQH59" s="308"/>
      <c r="UQI59" s="308"/>
      <c r="UQJ59" s="308"/>
      <c r="UQK59" s="308"/>
      <c r="UQL59" s="308"/>
      <c r="UQM59" s="308"/>
      <c r="UQN59" s="308"/>
      <c r="UQO59" s="308"/>
      <c r="UQP59" s="308"/>
      <c r="UQQ59" s="308"/>
      <c r="UQR59" s="308"/>
      <c r="UQS59" s="308"/>
      <c r="UQT59" s="308"/>
      <c r="UQU59" s="308"/>
      <c r="UQV59" s="308"/>
      <c r="UQW59" s="308"/>
      <c r="UQX59" s="308"/>
      <c r="UQY59" s="308"/>
      <c r="UQZ59" s="308"/>
      <c r="URA59" s="308"/>
      <c r="URB59" s="308"/>
      <c r="URC59" s="308"/>
      <c r="URD59" s="308"/>
      <c r="URE59" s="308"/>
      <c r="URF59" s="308"/>
      <c r="URG59" s="308"/>
      <c r="URH59" s="308"/>
      <c r="URI59" s="308"/>
      <c r="URJ59" s="308"/>
      <c r="URK59" s="308"/>
      <c r="URL59" s="308"/>
      <c r="URM59" s="308"/>
      <c r="URN59" s="308"/>
      <c r="URO59" s="308"/>
      <c r="URP59" s="308"/>
      <c r="URQ59" s="308"/>
      <c r="URR59" s="308"/>
      <c r="URS59" s="308"/>
      <c r="URT59" s="308"/>
      <c r="URU59" s="308"/>
      <c r="URV59" s="308"/>
      <c r="URW59" s="308"/>
      <c r="URX59" s="308"/>
      <c r="URY59" s="308"/>
      <c r="URZ59" s="308"/>
      <c r="USA59" s="308"/>
      <c r="USB59" s="308"/>
      <c r="USC59" s="308"/>
      <c r="USD59" s="308"/>
      <c r="USE59" s="308"/>
      <c r="USF59" s="308"/>
      <c r="USG59" s="308"/>
      <c r="USH59" s="308"/>
      <c r="USI59" s="308"/>
      <c r="USJ59" s="308"/>
      <c r="USK59" s="308"/>
      <c r="USL59" s="308"/>
      <c r="USM59" s="308"/>
      <c r="USN59" s="308"/>
      <c r="USO59" s="308"/>
      <c r="USP59" s="308"/>
      <c r="USQ59" s="308"/>
      <c r="USR59" s="308"/>
      <c r="USS59" s="308"/>
      <c r="UST59" s="308"/>
      <c r="USU59" s="308"/>
      <c r="USV59" s="308"/>
      <c r="USW59" s="308"/>
      <c r="USX59" s="308"/>
      <c r="USY59" s="308"/>
      <c r="USZ59" s="308"/>
      <c r="UTA59" s="308"/>
      <c r="UTB59" s="308"/>
      <c r="UTC59" s="308"/>
      <c r="UTD59" s="308"/>
      <c r="UTE59" s="308"/>
      <c r="UTF59" s="308"/>
      <c r="UTG59" s="308"/>
      <c r="UTH59" s="308"/>
      <c r="UTI59" s="308"/>
      <c r="UTJ59" s="308"/>
      <c r="UTK59" s="308"/>
      <c r="UTL59" s="308"/>
      <c r="UTM59" s="308"/>
      <c r="UTN59" s="308"/>
      <c r="UTO59" s="308"/>
      <c r="UTP59" s="308"/>
      <c r="UTQ59" s="308"/>
      <c r="UTR59" s="308"/>
      <c r="UTS59" s="308"/>
      <c r="UTT59" s="308"/>
      <c r="UTU59" s="308"/>
      <c r="UTV59" s="308"/>
      <c r="UTW59" s="308"/>
      <c r="UTX59" s="308"/>
      <c r="UTY59" s="308"/>
      <c r="UTZ59" s="308"/>
      <c r="UUA59" s="308"/>
      <c r="UUB59" s="308"/>
      <c r="UUC59" s="308"/>
      <c r="UUD59" s="308"/>
      <c r="UUE59" s="308"/>
      <c r="UUF59" s="308"/>
      <c r="UUG59" s="308"/>
      <c r="UUH59" s="308"/>
      <c r="UUI59" s="308"/>
      <c r="UUJ59" s="308"/>
      <c r="UUK59" s="308"/>
      <c r="UUL59" s="308"/>
      <c r="UUM59" s="308"/>
      <c r="UUN59" s="308"/>
      <c r="UUO59" s="308"/>
      <c r="UUP59" s="308"/>
      <c r="UUQ59" s="308"/>
      <c r="UUR59" s="308"/>
      <c r="UUS59" s="308"/>
      <c r="UUT59" s="308"/>
      <c r="UUU59" s="308"/>
      <c r="UUV59" s="308"/>
      <c r="UUW59" s="308"/>
      <c r="UUX59" s="308"/>
      <c r="UUY59" s="308"/>
      <c r="UUZ59" s="308"/>
      <c r="UVA59" s="308"/>
      <c r="UVB59" s="308"/>
      <c r="UVC59" s="308"/>
      <c r="UVD59" s="308"/>
      <c r="UVE59" s="308"/>
      <c r="UVF59" s="308"/>
      <c r="UVG59" s="308"/>
      <c r="UVH59" s="308"/>
      <c r="UVI59" s="308"/>
      <c r="UVJ59" s="308"/>
      <c r="UVK59" s="308"/>
      <c r="UVL59" s="308"/>
      <c r="UVM59" s="308"/>
      <c r="UVN59" s="308"/>
      <c r="UVO59" s="308"/>
      <c r="UVP59" s="308"/>
      <c r="UVQ59" s="308"/>
      <c r="UVR59" s="308"/>
      <c r="UVS59" s="308"/>
      <c r="UVT59" s="308"/>
      <c r="UVU59" s="308"/>
      <c r="UVV59" s="308"/>
      <c r="UVW59" s="308"/>
      <c r="UVX59" s="308"/>
      <c r="UVY59" s="308"/>
      <c r="UVZ59" s="308"/>
      <c r="UWA59" s="308"/>
      <c r="UWB59" s="308"/>
      <c r="UWC59" s="308"/>
      <c r="UWD59" s="308"/>
      <c r="UWE59" s="308"/>
      <c r="UWF59" s="308"/>
      <c r="UWG59" s="308"/>
      <c r="UWH59" s="308"/>
      <c r="UWI59" s="308"/>
      <c r="UWJ59" s="308"/>
      <c r="UWK59" s="308"/>
      <c r="UWL59" s="308"/>
      <c r="UWM59" s="308"/>
      <c r="UWN59" s="308"/>
      <c r="UWO59" s="308"/>
      <c r="UWP59" s="308"/>
      <c r="UWQ59" s="308"/>
      <c r="UWR59" s="308"/>
      <c r="UWS59" s="308"/>
      <c r="UWT59" s="308"/>
      <c r="UWU59" s="308"/>
      <c r="UWV59" s="308"/>
      <c r="UWW59" s="308"/>
      <c r="UWX59" s="308"/>
      <c r="UWY59" s="308"/>
      <c r="UWZ59" s="308"/>
      <c r="UXA59" s="308"/>
      <c r="UXB59" s="308"/>
      <c r="UXC59" s="308"/>
      <c r="UXD59" s="308"/>
      <c r="UXE59" s="308"/>
      <c r="UXF59" s="308"/>
      <c r="UXG59" s="308"/>
      <c r="UXH59" s="308"/>
      <c r="UXI59" s="308"/>
      <c r="UXJ59" s="308"/>
      <c r="UXK59" s="308"/>
      <c r="UXL59" s="308"/>
      <c r="UXM59" s="308"/>
      <c r="UXN59" s="308"/>
      <c r="UXO59" s="308"/>
      <c r="UXP59" s="308"/>
      <c r="UXQ59" s="308"/>
      <c r="UXR59" s="308"/>
      <c r="UXS59" s="308"/>
      <c r="UXT59" s="308"/>
      <c r="UXU59" s="308"/>
      <c r="UXV59" s="308"/>
      <c r="UXW59" s="308"/>
      <c r="UXX59" s="308"/>
      <c r="UXY59" s="308"/>
      <c r="UXZ59" s="308"/>
      <c r="UYA59" s="308"/>
      <c r="UYB59" s="308"/>
      <c r="UYC59" s="308"/>
      <c r="UYD59" s="308"/>
      <c r="UYE59" s="308"/>
      <c r="UYF59" s="308"/>
      <c r="UYG59" s="308"/>
      <c r="UYH59" s="308"/>
      <c r="UYI59" s="308"/>
      <c r="UYJ59" s="308"/>
      <c r="UYK59" s="308"/>
      <c r="UYL59" s="308"/>
      <c r="UYM59" s="308"/>
      <c r="UYN59" s="308"/>
      <c r="UYO59" s="308"/>
      <c r="UYP59" s="308"/>
      <c r="UYQ59" s="308"/>
      <c r="UYR59" s="308"/>
      <c r="UYS59" s="308"/>
      <c r="UYT59" s="308"/>
      <c r="UYU59" s="308"/>
      <c r="UYV59" s="308"/>
      <c r="UYW59" s="308"/>
      <c r="UYX59" s="308"/>
      <c r="UYY59" s="308"/>
      <c r="UYZ59" s="308"/>
      <c r="UZA59" s="308"/>
      <c r="UZB59" s="308"/>
      <c r="UZC59" s="308"/>
      <c r="UZD59" s="308"/>
      <c r="UZE59" s="308"/>
      <c r="UZF59" s="308"/>
      <c r="UZG59" s="308"/>
      <c r="UZH59" s="308"/>
      <c r="UZI59" s="308"/>
      <c r="UZJ59" s="308"/>
      <c r="UZK59" s="308"/>
      <c r="UZL59" s="308"/>
      <c r="UZM59" s="308"/>
      <c r="UZN59" s="308"/>
      <c r="UZO59" s="308"/>
      <c r="UZP59" s="308"/>
      <c r="UZQ59" s="308"/>
      <c r="UZR59" s="308"/>
      <c r="UZS59" s="308"/>
      <c r="UZT59" s="308"/>
      <c r="UZU59" s="308"/>
      <c r="UZV59" s="308"/>
      <c r="UZW59" s="308"/>
      <c r="UZX59" s="308"/>
      <c r="UZY59" s="308"/>
      <c r="UZZ59" s="308"/>
      <c r="VAA59" s="308"/>
      <c r="VAB59" s="308"/>
      <c r="VAC59" s="308"/>
      <c r="VAD59" s="308"/>
      <c r="VAE59" s="308"/>
      <c r="VAF59" s="308"/>
      <c r="VAG59" s="308"/>
      <c r="VAH59" s="308"/>
      <c r="VAI59" s="308"/>
      <c r="VAJ59" s="308"/>
      <c r="VAK59" s="308"/>
      <c r="VAL59" s="308"/>
      <c r="VAM59" s="308"/>
      <c r="VAN59" s="308"/>
      <c r="VAO59" s="308"/>
      <c r="VAP59" s="308"/>
      <c r="VAQ59" s="308"/>
      <c r="VAR59" s="308"/>
      <c r="VAS59" s="308"/>
      <c r="VAT59" s="308"/>
      <c r="VAU59" s="308"/>
      <c r="VAV59" s="308"/>
      <c r="VAW59" s="308"/>
      <c r="VAX59" s="308"/>
      <c r="VAY59" s="308"/>
      <c r="VAZ59" s="308"/>
      <c r="VBA59" s="308"/>
      <c r="VBB59" s="308"/>
      <c r="VBC59" s="308"/>
      <c r="VBD59" s="308"/>
      <c r="VBE59" s="308"/>
      <c r="VBF59" s="308"/>
      <c r="VBG59" s="308"/>
      <c r="VBH59" s="308"/>
      <c r="VBI59" s="308"/>
      <c r="VBJ59" s="308"/>
      <c r="VBK59" s="308"/>
      <c r="VBL59" s="308"/>
      <c r="VBM59" s="308"/>
      <c r="VBN59" s="308"/>
      <c r="VBO59" s="308"/>
      <c r="VBP59" s="308"/>
      <c r="VBQ59" s="308"/>
      <c r="VBR59" s="308"/>
      <c r="VBS59" s="308"/>
      <c r="VBT59" s="308"/>
      <c r="VBU59" s="308"/>
      <c r="VBV59" s="308"/>
      <c r="VBW59" s="308"/>
      <c r="VBX59" s="308"/>
      <c r="VBY59" s="308"/>
      <c r="VBZ59" s="308"/>
      <c r="VCA59" s="308"/>
      <c r="VCB59" s="308"/>
      <c r="VCC59" s="308"/>
      <c r="VCD59" s="308"/>
      <c r="VCE59" s="308"/>
      <c r="VCF59" s="308"/>
      <c r="VCG59" s="308"/>
      <c r="VCH59" s="308"/>
      <c r="VCI59" s="308"/>
      <c r="VCJ59" s="308"/>
      <c r="VCK59" s="308"/>
      <c r="VCL59" s="308"/>
      <c r="VCM59" s="308"/>
      <c r="VCN59" s="308"/>
      <c r="VCO59" s="308"/>
      <c r="VCP59" s="308"/>
      <c r="VCQ59" s="308"/>
      <c r="VCR59" s="308"/>
      <c r="VCS59" s="308"/>
      <c r="VCT59" s="308"/>
      <c r="VCU59" s="308"/>
      <c r="VCV59" s="308"/>
      <c r="VCW59" s="308"/>
      <c r="VCX59" s="308"/>
      <c r="VCY59" s="308"/>
      <c r="VCZ59" s="308"/>
      <c r="VDA59" s="308"/>
      <c r="VDB59" s="308"/>
      <c r="VDC59" s="308"/>
      <c r="VDD59" s="308"/>
      <c r="VDE59" s="308"/>
      <c r="VDF59" s="308"/>
      <c r="VDG59" s="308"/>
      <c r="VDH59" s="308"/>
      <c r="VDI59" s="308"/>
      <c r="VDJ59" s="308"/>
      <c r="VDK59" s="308"/>
      <c r="VDL59" s="308"/>
      <c r="VDM59" s="308"/>
      <c r="VDN59" s="308"/>
      <c r="VDO59" s="308"/>
      <c r="VDP59" s="308"/>
      <c r="VDQ59" s="308"/>
      <c r="VDR59" s="308"/>
      <c r="VDS59" s="308"/>
      <c r="VDT59" s="308"/>
      <c r="VDU59" s="308"/>
      <c r="VDV59" s="308"/>
      <c r="VDW59" s="308"/>
      <c r="VDX59" s="308"/>
      <c r="VDY59" s="308"/>
      <c r="VDZ59" s="308"/>
      <c r="VEA59" s="308"/>
      <c r="VEB59" s="308"/>
      <c r="VEC59" s="308"/>
      <c r="VED59" s="308"/>
      <c r="VEE59" s="308"/>
      <c r="VEF59" s="308"/>
      <c r="VEG59" s="308"/>
      <c r="VEH59" s="308"/>
      <c r="VEI59" s="308"/>
      <c r="VEJ59" s="308"/>
      <c r="VEK59" s="308"/>
      <c r="VEL59" s="308"/>
      <c r="VEM59" s="308"/>
      <c r="VEN59" s="308"/>
      <c r="VEO59" s="308"/>
      <c r="VEP59" s="308"/>
      <c r="VEQ59" s="308"/>
      <c r="VER59" s="308"/>
      <c r="VES59" s="308"/>
      <c r="VET59" s="308"/>
      <c r="VEU59" s="308"/>
      <c r="VEV59" s="308"/>
      <c r="VEW59" s="308"/>
      <c r="VEX59" s="308"/>
      <c r="VEY59" s="308"/>
      <c r="VEZ59" s="308"/>
      <c r="VFA59" s="308"/>
      <c r="VFB59" s="308"/>
      <c r="VFC59" s="308"/>
      <c r="VFD59" s="308"/>
      <c r="VFE59" s="308"/>
      <c r="VFF59" s="308"/>
      <c r="VFG59" s="308"/>
      <c r="VFH59" s="308"/>
      <c r="VFI59" s="308"/>
      <c r="VFJ59" s="308"/>
      <c r="VFK59" s="308"/>
      <c r="VFL59" s="308"/>
      <c r="VFM59" s="308"/>
      <c r="VFN59" s="308"/>
      <c r="VFO59" s="308"/>
      <c r="VFP59" s="308"/>
      <c r="VFQ59" s="308"/>
      <c r="VFR59" s="308"/>
      <c r="VFS59" s="308"/>
      <c r="VFT59" s="308"/>
      <c r="VFU59" s="308"/>
      <c r="VFV59" s="308"/>
      <c r="VFW59" s="308"/>
      <c r="VFX59" s="308"/>
      <c r="VFY59" s="308"/>
      <c r="VFZ59" s="308"/>
      <c r="VGA59" s="308"/>
      <c r="VGB59" s="308"/>
      <c r="VGC59" s="308"/>
      <c r="VGD59" s="308"/>
      <c r="VGE59" s="308"/>
      <c r="VGF59" s="308"/>
      <c r="VGG59" s="308"/>
      <c r="VGH59" s="308"/>
      <c r="VGI59" s="308"/>
      <c r="VGJ59" s="308"/>
      <c r="VGK59" s="308"/>
      <c r="VGL59" s="308"/>
      <c r="VGM59" s="308"/>
      <c r="VGN59" s="308"/>
      <c r="VGO59" s="308"/>
      <c r="VGP59" s="308"/>
      <c r="VGQ59" s="308"/>
      <c r="VGR59" s="308"/>
      <c r="VGS59" s="308"/>
      <c r="VGT59" s="308"/>
      <c r="VGU59" s="308"/>
      <c r="VGV59" s="308"/>
      <c r="VGW59" s="308"/>
      <c r="VGX59" s="308"/>
      <c r="VGY59" s="308"/>
      <c r="VGZ59" s="308"/>
      <c r="VHA59" s="308"/>
      <c r="VHB59" s="308"/>
      <c r="VHC59" s="308"/>
      <c r="VHD59" s="308"/>
      <c r="VHE59" s="308"/>
      <c r="VHF59" s="308"/>
      <c r="VHG59" s="308"/>
      <c r="VHH59" s="308"/>
      <c r="VHI59" s="308"/>
      <c r="VHJ59" s="308"/>
      <c r="VHK59" s="308"/>
      <c r="VHL59" s="308"/>
      <c r="VHM59" s="308"/>
      <c r="VHN59" s="308"/>
      <c r="VHO59" s="308"/>
      <c r="VHP59" s="308"/>
      <c r="VHQ59" s="308"/>
      <c r="VHR59" s="308"/>
      <c r="VHS59" s="308"/>
      <c r="VHT59" s="308"/>
      <c r="VHU59" s="308"/>
      <c r="VHV59" s="308"/>
      <c r="VHW59" s="308"/>
      <c r="VHX59" s="308"/>
      <c r="VHY59" s="308"/>
      <c r="VHZ59" s="308"/>
      <c r="VIA59" s="308"/>
      <c r="VIB59" s="308"/>
      <c r="VIC59" s="308"/>
      <c r="VID59" s="308"/>
      <c r="VIE59" s="308"/>
      <c r="VIF59" s="308"/>
      <c r="VIG59" s="308"/>
      <c r="VIH59" s="308"/>
      <c r="VII59" s="308"/>
      <c r="VIJ59" s="308"/>
      <c r="VIK59" s="308"/>
      <c r="VIL59" s="308"/>
      <c r="VIM59" s="308"/>
      <c r="VIN59" s="308"/>
      <c r="VIO59" s="308"/>
      <c r="VIP59" s="308"/>
      <c r="VIQ59" s="308"/>
      <c r="VIR59" s="308"/>
      <c r="VIS59" s="308"/>
      <c r="VIT59" s="308"/>
      <c r="VIU59" s="308"/>
      <c r="VIV59" s="308"/>
      <c r="VIW59" s="308"/>
      <c r="VIX59" s="308"/>
      <c r="VIY59" s="308"/>
      <c r="VIZ59" s="308"/>
      <c r="VJA59" s="308"/>
      <c r="VJB59" s="308"/>
      <c r="VJC59" s="308"/>
      <c r="VJD59" s="308"/>
      <c r="VJE59" s="308"/>
      <c r="VJF59" s="308"/>
      <c r="VJG59" s="308"/>
      <c r="VJH59" s="308"/>
      <c r="VJI59" s="308"/>
      <c r="VJJ59" s="308"/>
      <c r="VJK59" s="308"/>
      <c r="VJL59" s="308"/>
      <c r="VJM59" s="308"/>
      <c r="VJN59" s="308"/>
      <c r="VJO59" s="308"/>
      <c r="VJP59" s="308"/>
      <c r="VJQ59" s="308"/>
      <c r="VJR59" s="308"/>
      <c r="VJS59" s="308"/>
      <c r="VJT59" s="308"/>
      <c r="VJU59" s="308"/>
      <c r="VJV59" s="308"/>
      <c r="VJW59" s="308"/>
      <c r="VJX59" s="308"/>
      <c r="VJY59" s="308"/>
      <c r="VJZ59" s="308"/>
      <c r="VKA59" s="308"/>
      <c r="VKB59" s="308"/>
      <c r="VKC59" s="308"/>
      <c r="VKD59" s="308"/>
      <c r="VKE59" s="308"/>
      <c r="VKF59" s="308"/>
      <c r="VKG59" s="308"/>
      <c r="VKH59" s="308"/>
      <c r="VKI59" s="308"/>
      <c r="VKJ59" s="308"/>
      <c r="VKK59" s="308"/>
      <c r="VKL59" s="308"/>
      <c r="VKM59" s="308"/>
      <c r="VKN59" s="308"/>
      <c r="VKO59" s="308"/>
      <c r="VKP59" s="308"/>
      <c r="VKQ59" s="308"/>
      <c r="VKR59" s="308"/>
      <c r="VKS59" s="308"/>
      <c r="VKT59" s="308"/>
      <c r="VKU59" s="308"/>
      <c r="VKV59" s="308"/>
      <c r="VKW59" s="308"/>
      <c r="VKX59" s="308"/>
      <c r="VKY59" s="308"/>
      <c r="VKZ59" s="308"/>
      <c r="VLA59" s="308"/>
      <c r="VLB59" s="308"/>
      <c r="VLC59" s="308"/>
      <c r="VLD59" s="308"/>
      <c r="VLE59" s="308"/>
      <c r="VLF59" s="308"/>
      <c r="VLG59" s="308"/>
      <c r="VLH59" s="308"/>
      <c r="VLI59" s="308"/>
      <c r="VLJ59" s="308"/>
      <c r="VLK59" s="308"/>
      <c r="VLL59" s="308"/>
      <c r="VLM59" s="308"/>
      <c r="VLN59" s="308"/>
      <c r="VLO59" s="308"/>
      <c r="VLP59" s="308"/>
      <c r="VLQ59" s="308"/>
      <c r="VLR59" s="308"/>
      <c r="VLS59" s="308"/>
      <c r="VLT59" s="308"/>
      <c r="VLU59" s="308"/>
      <c r="VLV59" s="308"/>
      <c r="VLW59" s="308"/>
      <c r="VLX59" s="308"/>
      <c r="VLY59" s="308"/>
      <c r="VLZ59" s="308"/>
      <c r="VMA59" s="308"/>
      <c r="VMB59" s="308"/>
      <c r="VMC59" s="308"/>
      <c r="VMD59" s="308"/>
      <c r="VME59" s="308"/>
      <c r="VMF59" s="308"/>
      <c r="VMG59" s="308"/>
      <c r="VMH59" s="308"/>
      <c r="VMI59" s="308"/>
      <c r="VMJ59" s="308"/>
      <c r="VMK59" s="308"/>
      <c r="VML59" s="308"/>
      <c r="VMM59" s="308"/>
      <c r="VMN59" s="308"/>
      <c r="VMO59" s="308"/>
      <c r="VMP59" s="308"/>
      <c r="VMQ59" s="308"/>
      <c r="VMR59" s="308"/>
      <c r="VMS59" s="308"/>
      <c r="VMT59" s="308"/>
      <c r="VMU59" s="308"/>
      <c r="VMV59" s="308"/>
      <c r="VMW59" s="308"/>
      <c r="VMX59" s="308"/>
      <c r="VMY59" s="308"/>
      <c r="VMZ59" s="308"/>
      <c r="VNA59" s="308"/>
      <c r="VNB59" s="308"/>
      <c r="VNC59" s="308"/>
      <c r="VND59" s="308"/>
      <c r="VNE59" s="308"/>
      <c r="VNF59" s="308"/>
      <c r="VNG59" s="308"/>
      <c r="VNH59" s="308"/>
      <c r="VNI59" s="308"/>
      <c r="VNJ59" s="308"/>
      <c r="VNK59" s="308"/>
      <c r="VNL59" s="308"/>
      <c r="VNM59" s="308"/>
      <c r="VNN59" s="308"/>
      <c r="VNO59" s="308"/>
      <c r="VNP59" s="308"/>
      <c r="VNQ59" s="308"/>
      <c r="VNR59" s="308"/>
      <c r="VNS59" s="308"/>
      <c r="VNT59" s="308"/>
      <c r="VNU59" s="308"/>
      <c r="VNV59" s="308"/>
      <c r="VNW59" s="308"/>
      <c r="VNX59" s="308"/>
      <c r="VNY59" s="308"/>
      <c r="VNZ59" s="308"/>
      <c r="VOA59" s="308"/>
      <c r="VOB59" s="308"/>
      <c r="VOC59" s="308"/>
      <c r="VOD59" s="308"/>
      <c r="VOE59" s="308"/>
      <c r="VOF59" s="308"/>
      <c r="VOG59" s="308"/>
      <c r="VOH59" s="308"/>
      <c r="VOI59" s="308"/>
      <c r="VOJ59" s="308"/>
      <c r="VOK59" s="308"/>
      <c r="VOL59" s="308"/>
      <c r="VOM59" s="308"/>
      <c r="VON59" s="308"/>
      <c r="VOO59" s="308"/>
      <c r="VOP59" s="308"/>
      <c r="VOQ59" s="308"/>
      <c r="VOR59" s="308"/>
      <c r="VOS59" s="308"/>
      <c r="VOT59" s="308"/>
      <c r="VOU59" s="308"/>
      <c r="VOV59" s="308"/>
      <c r="VOW59" s="308"/>
      <c r="VOX59" s="308"/>
      <c r="VOY59" s="308"/>
      <c r="VOZ59" s="308"/>
      <c r="VPA59" s="308"/>
      <c r="VPB59" s="308"/>
      <c r="VPC59" s="308"/>
      <c r="VPD59" s="308"/>
      <c r="VPE59" s="308"/>
      <c r="VPF59" s="308"/>
      <c r="VPG59" s="308"/>
      <c r="VPH59" s="308"/>
      <c r="VPI59" s="308"/>
      <c r="VPJ59" s="308"/>
      <c r="VPK59" s="308"/>
      <c r="VPL59" s="308"/>
      <c r="VPM59" s="308"/>
      <c r="VPN59" s="308"/>
      <c r="VPO59" s="308"/>
      <c r="VPP59" s="308"/>
      <c r="VPQ59" s="308"/>
      <c r="VPR59" s="308"/>
      <c r="VPS59" s="308"/>
      <c r="VPT59" s="308"/>
      <c r="VPU59" s="308"/>
      <c r="VPV59" s="308"/>
      <c r="VPW59" s="308"/>
      <c r="VPX59" s="308"/>
      <c r="VPY59" s="308"/>
      <c r="VPZ59" s="308"/>
      <c r="VQA59" s="308"/>
      <c r="VQB59" s="308"/>
      <c r="VQC59" s="308"/>
      <c r="VQD59" s="308"/>
      <c r="VQE59" s="308"/>
      <c r="VQF59" s="308"/>
      <c r="VQG59" s="308"/>
      <c r="VQH59" s="308"/>
      <c r="VQI59" s="308"/>
      <c r="VQJ59" s="308"/>
      <c r="VQK59" s="308"/>
      <c r="VQL59" s="308"/>
      <c r="VQM59" s="308"/>
      <c r="VQN59" s="308"/>
      <c r="VQO59" s="308"/>
      <c r="VQP59" s="308"/>
      <c r="VQQ59" s="308"/>
      <c r="VQR59" s="308"/>
      <c r="VQS59" s="308"/>
      <c r="VQT59" s="308"/>
      <c r="VQU59" s="308"/>
      <c r="VQV59" s="308"/>
      <c r="VQW59" s="308"/>
      <c r="VQX59" s="308"/>
      <c r="VQY59" s="308"/>
      <c r="VQZ59" s="308"/>
      <c r="VRA59" s="308"/>
      <c r="VRB59" s="308"/>
      <c r="VRC59" s="308"/>
      <c r="VRD59" s="308"/>
      <c r="VRE59" s="308"/>
      <c r="VRF59" s="308"/>
      <c r="VRG59" s="308"/>
      <c r="VRH59" s="308"/>
      <c r="VRI59" s="308"/>
      <c r="VRJ59" s="308"/>
      <c r="VRK59" s="308"/>
      <c r="VRL59" s="308"/>
      <c r="VRM59" s="308"/>
      <c r="VRN59" s="308"/>
      <c r="VRO59" s="308"/>
      <c r="VRP59" s="308"/>
      <c r="VRQ59" s="308"/>
      <c r="VRR59" s="308"/>
      <c r="VRS59" s="308"/>
      <c r="VRT59" s="308"/>
      <c r="VRU59" s="308"/>
      <c r="VRV59" s="308"/>
      <c r="VRW59" s="308"/>
      <c r="VRX59" s="308"/>
      <c r="VRY59" s="308"/>
      <c r="VRZ59" s="308"/>
      <c r="VSA59" s="308"/>
      <c r="VSB59" s="308"/>
      <c r="VSC59" s="308"/>
      <c r="VSD59" s="308"/>
      <c r="VSE59" s="308"/>
      <c r="VSF59" s="308"/>
      <c r="VSG59" s="308"/>
      <c r="VSH59" s="308"/>
      <c r="VSI59" s="308"/>
      <c r="VSJ59" s="308"/>
      <c r="VSK59" s="308"/>
      <c r="VSL59" s="308"/>
      <c r="VSM59" s="308"/>
      <c r="VSN59" s="308"/>
      <c r="VSO59" s="308"/>
      <c r="VSP59" s="308"/>
      <c r="VSQ59" s="308"/>
      <c r="VSR59" s="308"/>
      <c r="VSS59" s="308"/>
      <c r="VST59" s="308"/>
      <c r="VSU59" s="308"/>
      <c r="VSV59" s="308"/>
      <c r="VSW59" s="308"/>
      <c r="VSX59" s="308"/>
      <c r="VSY59" s="308"/>
      <c r="VSZ59" s="308"/>
      <c r="VTA59" s="308"/>
      <c r="VTB59" s="308"/>
      <c r="VTC59" s="308"/>
      <c r="VTD59" s="308"/>
      <c r="VTE59" s="308"/>
      <c r="VTF59" s="308"/>
      <c r="VTG59" s="308"/>
      <c r="VTH59" s="308"/>
      <c r="VTI59" s="308"/>
      <c r="VTJ59" s="308"/>
      <c r="VTK59" s="308"/>
      <c r="VTL59" s="308"/>
      <c r="VTM59" s="308"/>
      <c r="VTN59" s="308"/>
      <c r="VTO59" s="308"/>
      <c r="VTP59" s="308"/>
      <c r="VTQ59" s="308"/>
      <c r="VTR59" s="308"/>
      <c r="VTS59" s="308"/>
      <c r="VTT59" s="308"/>
      <c r="VTU59" s="308"/>
      <c r="VTV59" s="308"/>
      <c r="VTW59" s="308"/>
      <c r="VTX59" s="308"/>
      <c r="VTY59" s="308"/>
      <c r="VTZ59" s="308"/>
      <c r="VUA59" s="308"/>
      <c r="VUB59" s="308"/>
      <c r="VUC59" s="308"/>
      <c r="VUD59" s="308"/>
      <c r="VUE59" s="308"/>
      <c r="VUF59" s="308"/>
      <c r="VUG59" s="308"/>
      <c r="VUH59" s="308"/>
      <c r="VUI59" s="308"/>
      <c r="VUJ59" s="308"/>
      <c r="VUK59" s="308"/>
      <c r="VUL59" s="308"/>
      <c r="VUM59" s="308"/>
      <c r="VUN59" s="308"/>
      <c r="VUO59" s="308"/>
      <c r="VUP59" s="308"/>
      <c r="VUQ59" s="308"/>
      <c r="VUR59" s="308"/>
      <c r="VUS59" s="308"/>
      <c r="VUT59" s="308"/>
      <c r="VUU59" s="308"/>
      <c r="VUV59" s="308"/>
      <c r="VUW59" s="308"/>
      <c r="VUX59" s="308"/>
      <c r="VUY59" s="308"/>
      <c r="VUZ59" s="308"/>
      <c r="VVA59" s="308"/>
      <c r="VVB59" s="308"/>
      <c r="VVC59" s="308"/>
      <c r="VVD59" s="308"/>
      <c r="VVE59" s="308"/>
      <c r="VVF59" s="308"/>
      <c r="VVG59" s="308"/>
      <c r="VVH59" s="308"/>
      <c r="VVI59" s="308"/>
      <c r="VVJ59" s="308"/>
      <c r="VVK59" s="308"/>
      <c r="VVL59" s="308"/>
      <c r="VVM59" s="308"/>
      <c r="VVN59" s="308"/>
      <c r="VVO59" s="308"/>
      <c r="VVP59" s="308"/>
      <c r="VVQ59" s="308"/>
      <c r="VVR59" s="308"/>
      <c r="VVS59" s="308"/>
      <c r="VVT59" s="308"/>
      <c r="VVU59" s="308"/>
      <c r="VVV59" s="308"/>
      <c r="VVW59" s="308"/>
      <c r="VVX59" s="308"/>
      <c r="VVY59" s="308"/>
      <c r="VVZ59" s="308"/>
      <c r="VWA59" s="308"/>
      <c r="VWB59" s="308"/>
      <c r="VWC59" s="308"/>
      <c r="VWD59" s="308"/>
      <c r="VWE59" s="308"/>
      <c r="VWF59" s="308"/>
      <c r="VWG59" s="308"/>
      <c r="VWH59" s="308"/>
      <c r="VWI59" s="308"/>
      <c r="VWJ59" s="308"/>
      <c r="VWK59" s="308"/>
      <c r="VWL59" s="308"/>
      <c r="VWM59" s="308"/>
      <c r="VWN59" s="308"/>
      <c r="VWO59" s="308"/>
      <c r="VWP59" s="308"/>
      <c r="VWQ59" s="308"/>
      <c r="VWR59" s="308"/>
      <c r="VWS59" s="308"/>
      <c r="VWT59" s="308"/>
      <c r="VWU59" s="308"/>
      <c r="VWV59" s="308"/>
      <c r="VWW59" s="308"/>
      <c r="VWX59" s="308"/>
      <c r="VWY59" s="308"/>
      <c r="VWZ59" s="308"/>
      <c r="VXA59" s="308"/>
      <c r="VXB59" s="308"/>
      <c r="VXC59" s="308"/>
      <c r="VXD59" s="308"/>
      <c r="VXE59" s="308"/>
      <c r="VXF59" s="308"/>
      <c r="VXG59" s="308"/>
      <c r="VXH59" s="308"/>
      <c r="VXI59" s="308"/>
      <c r="VXJ59" s="308"/>
      <c r="VXK59" s="308"/>
      <c r="VXL59" s="308"/>
      <c r="VXM59" s="308"/>
      <c r="VXN59" s="308"/>
      <c r="VXO59" s="308"/>
      <c r="VXP59" s="308"/>
      <c r="VXQ59" s="308"/>
      <c r="VXR59" s="308"/>
      <c r="VXS59" s="308"/>
      <c r="VXT59" s="308"/>
      <c r="VXU59" s="308"/>
      <c r="VXV59" s="308"/>
      <c r="VXW59" s="308"/>
      <c r="VXX59" s="308"/>
      <c r="VXY59" s="308"/>
      <c r="VXZ59" s="308"/>
      <c r="VYA59" s="308"/>
      <c r="VYB59" s="308"/>
      <c r="VYC59" s="308"/>
      <c r="VYD59" s="308"/>
      <c r="VYE59" s="308"/>
      <c r="VYF59" s="308"/>
      <c r="VYG59" s="308"/>
      <c r="VYH59" s="308"/>
      <c r="VYI59" s="308"/>
      <c r="VYJ59" s="308"/>
      <c r="VYK59" s="308"/>
      <c r="VYL59" s="308"/>
      <c r="VYM59" s="308"/>
      <c r="VYN59" s="308"/>
      <c r="VYO59" s="308"/>
      <c r="VYP59" s="308"/>
      <c r="VYQ59" s="308"/>
      <c r="VYR59" s="308"/>
      <c r="VYS59" s="308"/>
      <c r="VYT59" s="308"/>
      <c r="VYU59" s="308"/>
      <c r="VYV59" s="308"/>
      <c r="VYW59" s="308"/>
      <c r="VYX59" s="308"/>
      <c r="VYY59" s="308"/>
      <c r="VYZ59" s="308"/>
      <c r="VZA59" s="308"/>
      <c r="VZB59" s="308"/>
      <c r="VZC59" s="308"/>
      <c r="VZD59" s="308"/>
      <c r="VZE59" s="308"/>
      <c r="VZF59" s="308"/>
      <c r="VZG59" s="308"/>
      <c r="VZH59" s="308"/>
      <c r="VZI59" s="308"/>
      <c r="VZJ59" s="308"/>
      <c r="VZK59" s="308"/>
      <c r="VZL59" s="308"/>
      <c r="VZM59" s="308"/>
      <c r="VZN59" s="308"/>
      <c r="VZO59" s="308"/>
      <c r="VZP59" s="308"/>
      <c r="VZQ59" s="308"/>
      <c r="VZR59" s="308"/>
      <c r="VZS59" s="308"/>
      <c r="VZT59" s="308"/>
      <c r="VZU59" s="308"/>
      <c r="VZV59" s="308"/>
      <c r="VZW59" s="308"/>
      <c r="VZX59" s="308"/>
      <c r="VZY59" s="308"/>
      <c r="VZZ59" s="308"/>
      <c r="WAA59" s="308"/>
      <c r="WAB59" s="308"/>
      <c r="WAC59" s="308"/>
      <c r="WAD59" s="308"/>
      <c r="WAE59" s="308"/>
      <c r="WAF59" s="308"/>
      <c r="WAG59" s="308"/>
      <c r="WAH59" s="308"/>
      <c r="WAI59" s="308"/>
      <c r="WAJ59" s="308"/>
      <c r="WAK59" s="308"/>
      <c r="WAL59" s="308"/>
      <c r="WAM59" s="308"/>
      <c r="WAN59" s="308"/>
      <c r="WAO59" s="308"/>
      <c r="WAP59" s="308"/>
      <c r="WAQ59" s="308"/>
      <c r="WAR59" s="308"/>
      <c r="WAS59" s="308"/>
      <c r="WAT59" s="308"/>
      <c r="WAU59" s="308"/>
      <c r="WAV59" s="308"/>
      <c r="WAW59" s="308"/>
      <c r="WAX59" s="308"/>
      <c r="WAY59" s="308"/>
      <c r="WAZ59" s="308"/>
      <c r="WBA59" s="308"/>
      <c r="WBB59" s="308"/>
      <c r="WBC59" s="308"/>
      <c r="WBD59" s="308"/>
      <c r="WBE59" s="308"/>
      <c r="WBF59" s="308"/>
      <c r="WBG59" s="308"/>
      <c r="WBH59" s="308"/>
      <c r="WBI59" s="308"/>
      <c r="WBJ59" s="308"/>
      <c r="WBK59" s="308"/>
      <c r="WBL59" s="308"/>
      <c r="WBM59" s="308"/>
      <c r="WBN59" s="308"/>
      <c r="WBO59" s="308"/>
      <c r="WBP59" s="308"/>
      <c r="WBQ59" s="308"/>
      <c r="WBR59" s="308"/>
      <c r="WBS59" s="308"/>
      <c r="WBT59" s="308"/>
      <c r="WBU59" s="308"/>
      <c r="WBV59" s="308"/>
      <c r="WBW59" s="308"/>
      <c r="WBX59" s="308"/>
      <c r="WBY59" s="308"/>
      <c r="WBZ59" s="308"/>
      <c r="WCA59" s="308"/>
      <c r="WCB59" s="308"/>
      <c r="WCC59" s="308"/>
      <c r="WCD59" s="308"/>
      <c r="WCE59" s="308"/>
      <c r="WCF59" s="308"/>
      <c r="WCG59" s="308"/>
      <c r="WCH59" s="308"/>
      <c r="WCI59" s="308"/>
      <c r="WCJ59" s="308"/>
      <c r="WCK59" s="308"/>
      <c r="WCL59" s="308"/>
      <c r="WCM59" s="308"/>
      <c r="WCN59" s="308"/>
      <c r="WCO59" s="308"/>
      <c r="WCP59" s="308"/>
      <c r="WCQ59" s="308"/>
      <c r="WCR59" s="308"/>
      <c r="WCS59" s="308"/>
      <c r="WCT59" s="308"/>
      <c r="WCU59" s="308"/>
      <c r="WCV59" s="308"/>
      <c r="WCW59" s="308"/>
      <c r="WCX59" s="308"/>
      <c r="WCY59" s="308"/>
      <c r="WCZ59" s="308"/>
      <c r="WDA59" s="308"/>
      <c r="WDB59" s="308"/>
      <c r="WDC59" s="308"/>
      <c r="WDD59" s="308"/>
      <c r="WDE59" s="308"/>
      <c r="WDF59" s="308"/>
      <c r="WDG59" s="308"/>
      <c r="WDH59" s="308"/>
      <c r="WDI59" s="308"/>
      <c r="WDJ59" s="308"/>
      <c r="WDK59" s="308"/>
      <c r="WDL59" s="308"/>
      <c r="WDM59" s="308"/>
      <c r="WDN59" s="308"/>
      <c r="WDO59" s="308"/>
      <c r="WDP59" s="308"/>
      <c r="WDQ59" s="308"/>
      <c r="WDR59" s="308"/>
      <c r="WDS59" s="308"/>
      <c r="WDT59" s="308"/>
      <c r="WDU59" s="308"/>
      <c r="WDV59" s="308"/>
      <c r="WDW59" s="308"/>
      <c r="WDX59" s="308"/>
      <c r="WDY59" s="308"/>
      <c r="WDZ59" s="308"/>
      <c r="WEA59" s="308"/>
      <c r="WEB59" s="308"/>
      <c r="WEC59" s="308"/>
      <c r="WED59" s="308"/>
      <c r="WEE59" s="308"/>
      <c r="WEF59" s="308"/>
      <c r="WEG59" s="308"/>
      <c r="WEH59" s="308"/>
      <c r="WEI59" s="308"/>
      <c r="WEJ59" s="308"/>
      <c r="WEK59" s="308"/>
      <c r="WEL59" s="308"/>
      <c r="WEM59" s="308"/>
      <c r="WEN59" s="308"/>
      <c r="WEO59" s="308"/>
      <c r="WEP59" s="308"/>
      <c r="WEQ59" s="308"/>
      <c r="WER59" s="308"/>
      <c r="WES59" s="308"/>
      <c r="WET59" s="308"/>
      <c r="WEU59" s="308"/>
      <c r="WEV59" s="308"/>
      <c r="WEW59" s="308"/>
      <c r="WEX59" s="308"/>
      <c r="WEY59" s="308"/>
      <c r="WEZ59" s="308"/>
      <c r="WFA59" s="308"/>
      <c r="WFB59" s="308"/>
      <c r="WFC59" s="308"/>
      <c r="WFD59" s="308"/>
      <c r="WFE59" s="308"/>
      <c r="WFF59" s="308"/>
      <c r="WFG59" s="308"/>
      <c r="WFH59" s="308"/>
      <c r="WFI59" s="308"/>
      <c r="WFJ59" s="308"/>
      <c r="WFK59" s="308"/>
      <c r="WFL59" s="308"/>
      <c r="WFM59" s="308"/>
      <c r="WFN59" s="308"/>
      <c r="WFO59" s="308"/>
      <c r="WFP59" s="308"/>
      <c r="WFQ59" s="308"/>
      <c r="WFR59" s="308"/>
      <c r="WFS59" s="308"/>
      <c r="WFT59" s="308"/>
      <c r="WFU59" s="308"/>
      <c r="WFV59" s="308"/>
      <c r="WFW59" s="308"/>
      <c r="WFX59" s="308"/>
      <c r="WFY59" s="308"/>
      <c r="WFZ59" s="308"/>
      <c r="WGA59" s="308"/>
      <c r="WGB59" s="308"/>
      <c r="WGC59" s="308"/>
      <c r="WGD59" s="308"/>
      <c r="WGE59" s="308"/>
      <c r="WGF59" s="308"/>
      <c r="WGG59" s="308"/>
      <c r="WGH59" s="308"/>
      <c r="WGI59" s="308"/>
      <c r="WGJ59" s="308"/>
      <c r="WGK59" s="308"/>
      <c r="WGL59" s="308"/>
      <c r="WGM59" s="308"/>
      <c r="WGN59" s="308"/>
      <c r="WGO59" s="308"/>
      <c r="WGP59" s="308"/>
      <c r="WGQ59" s="308"/>
      <c r="WGR59" s="308"/>
      <c r="WGS59" s="308"/>
      <c r="WGT59" s="308"/>
      <c r="WGU59" s="308"/>
      <c r="WGV59" s="308"/>
      <c r="WGW59" s="308"/>
      <c r="WGX59" s="308"/>
      <c r="WGY59" s="308"/>
      <c r="WGZ59" s="308"/>
      <c r="WHA59" s="308"/>
      <c r="WHB59" s="308"/>
      <c r="WHC59" s="308"/>
      <c r="WHD59" s="308"/>
      <c r="WHE59" s="308"/>
      <c r="WHF59" s="308"/>
      <c r="WHG59" s="308"/>
      <c r="WHH59" s="308"/>
      <c r="WHI59" s="308"/>
      <c r="WHJ59" s="308"/>
      <c r="WHK59" s="308"/>
      <c r="WHL59" s="308"/>
      <c r="WHM59" s="308"/>
      <c r="WHN59" s="308"/>
      <c r="WHO59" s="308"/>
      <c r="WHP59" s="308"/>
      <c r="WHQ59" s="308"/>
      <c r="WHR59" s="308"/>
      <c r="WHS59" s="308"/>
      <c r="WHT59" s="308"/>
      <c r="WHU59" s="308"/>
      <c r="WHV59" s="308"/>
      <c r="WHW59" s="308"/>
      <c r="WHX59" s="308"/>
      <c r="WHY59" s="308"/>
      <c r="WHZ59" s="308"/>
      <c r="WIA59" s="308"/>
      <c r="WIB59" s="308"/>
      <c r="WIC59" s="308"/>
      <c r="WID59" s="308"/>
      <c r="WIE59" s="308"/>
      <c r="WIF59" s="308"/>
      <c r="WIG59" s="308"/>
      <c r="WIH59" s="308"/>
      <c r="WII59" s="308"/>
      <c r="WIJ59" s="308"/>
      <c r="WIK59" s="308"/>
      <c r="WIL59" s="308"/>
      <c r="WIM59" s="308"/>
      <c r="WIN59" s="308"/>
      <c r="WIO59" s="308"/>
      <c r="WIP59" s="308"/>
      <c r="WIQ59" s="308"/>
      <c r="WIR59" s="308"/>
      <c r="WIS59" s="308"/>
      <c r="WIT59" s="308"/>
      <c r="WIU59" s="308"/>
      <c r="WIV59" s="308"/>
      <c r="WIW59" s="308"/>
      <c r="WIX59" s="308"/>
      <c r="WIY59" s="308"/>
      <c r="WIZ59" s="308"/>
      <c r="WJA59" s="308"/>
      <c r="WJB59" s="308"/>
      <c r="WJC59" s="308"/>
      <c r="WJD59" s="308"/>
      <c r="WJE59" s="308"/>
      <c r="WJF59" s="308"/>
      <c r="WJG59" s="308"/>
      <c r="WJH59" s="308"/>
      <c r="WJI59" s="308"/>
      <c r="WJJ59" s="308"/>
      <c r="WJK59" s="308"/>
      <c r="WJL59" s="308"/>
      <c r="WJM59" s="308"/>
      <c r="WJN59" s="308"/>
      <c r="WJO59" s="308"/>
      <c r="WJP59" s="308"/>
      <c r="WJQ59" s="308"/>
      <c r="WJR59" s="308"/>
      <c r="WJS59" s="308"/>
      <c r="WJT59" s="308"/>
      <c r="WJU59" s="308"/>
      <c r="WJV59" s="308"/>
      <c r="WJW59" s="308"/>
      <c r="WJX59" s="308"/>
      <c r="WJY59" s="308"/>
      <c r="WJZ59" s="308"/>
      <c r="WKA59" s="308"/>
      <c r="WKB59" s="308"/>
      <c r="WKC59" s="308"/>
      <c r="WKD59" s="308"/>
      <c r="WKE59" s="308"/>
      <c r="WKF59" s="308"/>
      <c r="WKG59" s="308"/>
      <c r="WKH59" s="308"/>
      <c r="WKI59" s="308"/>
      <c r="WKJ59" s="308"/>
      <c r="WKK59" s="308"/>
      <c r="WKL59" s="308"/>
      <c r="WKM59" s="308"/>
      <c r="WKN59" s="308"/>
      <c r="WKO59" s="308"/>
      <c r="WKP59" s="308"/>
      <c r="WKQ59" s="308"/>
      <c r="WKR59" s="308"/>
      <c r="WKS59" s="308"/>
      <c r="WKT59" s="308"/>
      <c r="WKU59" s="308"/>
      <c r="WKV59" s="308"/>
      <c r="WKW59" s="308"/>
      <c r="WKX59" s="308"/>
      <c r="WKY59" s="308"/>
      <c r="WKZ59" s="308"/>
      <c r="WLA59" s="308"/>
      <c r="WLB59" s="308"/>
      <c r="WLC59" s="308"/>
      <c r="WLD59" s="308"/>
      <c r="WLE59" s="308"/>
      <c r="WLF59" s="308"/>
      <c r="WLG59" s="308"/>
      <c r="WLH59" s="308"/>
      <c r="WLI59" s="308"/>
      <c r="WLJ59" s="308"/>
      <c r="WLK59" s="308"/>
      <c r="WLL59" s="308"/>
      <c r="WLM59" s="308"/>
      <c r="WLN59" s="308"/>
      <c r="WLO59" s="308"/>
      <c r="WLP59" s="308"/>
      <c r="WLQ59" s="308"/>
      <c r="WLR59" s="308"/>
      <c r="WLS59" s="308"/>
      <c r="WLT59" s="308"/>
      <c r="WLU59" s="308"/>
      <c r="WLV59" s="308"/>
      <c r="WLW59" s="308"/>
      <c r="WLX59" s="308"/>
      <c r="WLY59" s="308"/>
      <c r="WLZ59" s="308"/>
      <c r="WMA59" s="308"/>
      <c r="WMB59" s="308"/>
      <c r="WMC59" s="308"/>
      <c r="WMD59" s="308"/>
      <c r="WME59" s="308"/>
      <c r="WMF59" s="308"/>
      <c r="WMG59" s="308"/>
      <c r="WMH59" s="308"/>
      <c r="WMI59" s="308"/>
      <c r="WMJ59" s="308"/>
      <c r="WMK59" s="308"/>
      <c r="WML59" s="308"/>
      <c r="WMM59" s="308"/>
      <c r="WMN59" s="308"/>
      <c r="WMO59" s="308"/>
      <c r="WMP59" s="308"/>
      <c r="WMQ59" s="308"/>
      <c r="WMR59" s="308"/>
      <c r="WMS59" s="308"/>
      <c r="WMT59" s="308"/>
      <c r="WMU59" s="308"/>
      <c r="WMV59" s="308"/>
      <c r="WMW59" s="308"/>
      <c r="WMX59" s="308"/>
      <c r="WMY59" s="308"/>
      <c r="WMZ59" s="308"/>
      <c r="WNA59" s="308"/>
      <c r="WNB59" s="308"/>
      <c r="WNC59" s="308"/>
      <c r="WND59" s="308"/>
      <c r="WNE59" s="308"/>
      <c r="WNF59" s="308"/>
      <c r="WNG59" s="308"/>
      <c r="WNH59" s="308"/>
      <c r="WNI59" s="308"/>
      <c r="WNJ59" s="308"/>
      <c r="WNK59" s="308"/>
      <c r="WNL59" s="308"/>
      <c r="WNM59" s="308"/>
      <c r="WNN59" s="308"/>
      <c r="WNO59" s="308"/>
      <c r="WNP59" s="308"/>
      <c r="WNQ59" s="308"/>
      <c r="WNR59" s="308"/>
      <c r="WNS59" s="308"/>
      <c r="WNT59" s="308"/>
      <c r="WNU59" s="308"/>
      <c r="WNV59" s="308"/>
      <c r="WNW59" s="308"/>
      <c r="WNX59" s="308"/>
      <c r="WNY59" s="308"/>
      <c r="WNZ59" s="308"/>
      <c r="WOA59" s="308"/>
      <c r="WOB59" s="308"/>
      <c r="WOC59" s="308"/>
      <c r="WOD59" s="308"/>
      <c r="WOE59" s="308"/>
      <c r="WOF59" s="308"/>
      <c r="WOG59" s="308"/>
      <c r="WOH59" s="308"/>
      <c r="WOI59" s="308"/>
      <c r="WOJ59" s="308"/>
      <c r="WOK59" s="308"/>
      <c r="WOL59" s="308"/>
      <c r="WOM59" s="308"/>
      <c r="WON59" s="308"/>
      <c r="WOO59" s="308"/>
      <c r="WOP59" s="308"/>
      <c r="WOQ59" s="308"/>
      <c r="WOR59" s="308"/>
      <c r="WOS59" s="308"/>
      <c r="WOT59" s="308"/>
      <c r="WOU59" s="308"/>
      <c r="WOV59" s="308"/>
      <c r="WOW59" s="308"/>
      <c r="WOX59" s="308"/>
      <c r="WOY59" s="308"/>
      <c r="WOZ59" s="308"/>
      <c r="WPA59" s="308"/>
      <c r="WPB59" s="308"/>
      <c r="WPC59" s="308"/>
      <c r="WPD59" s="308"/>
      <c r="WPE59" s="308"/>
      <c r="WPF59" s="308"/>
      <c r="WPG59" s="308"/>
      <c r="WPH59" s="308"/>
      <c r="WPI59" s="308"/>
      <c r="WPJ59" s="308"/>
      <c r="WPK59" s="308"/>
      <c r="WPL59" s="308"/>
      <c r="WPM59" s="308"/>
      <c r="WPN59" s="308"/>
      <c r="WPO59" s="308"/>
      <c r="WPP59" s="308"/>
      <c r="WPQ59" s="308"/>
      <c r="WPR59" s="308"/>
      <c r="WPS59" s="308"/>
      <c r="WPT59" s="308"/>
      <c r="WPU59" s="308"/>
      <c r="WPV59" s="308"/>
      <c r="WPW59" s="308"/>
      <c r="WPX59" s="308"/>
      <c r="WPY59" s="308"/>
      <c r="WPZ59" s="308"/>
      <c r="WQA59" s="308"/>
      <c r="WQB59" s="308"/>
      <c r="WQC59" s="308"/>
      <c r="WQD59" s="308"/>
      <c r="WQE59" s="308"/>
      <c r="WQF59" s="308"/>
      <c r="WQG59" s="308"/>
      <c r="WQH59" s="308"/>
      <c r="WQI59" s="308"/>
      <c r="WQJ59" s="308"/>
      <c r="WQK59" s="308"/>
      <c r="WQL59" s="308"/>
      <c r="WQM59" s="308"/>
      <c r="WQN59" s="308"/>
      <c r="WQO59" s="308"/>
      <c r="WQP59" s="308"/>
      <c r="WQQ59" s="308"/>
      <c r="WQR59" s="308"/>
      <c r="WQS59" s="308"/>
      <c r="WQT59" s="308"/>
      <c r="WQU59" s="308"/>
      <c r="WQV59" s="308"/>
      <c r="WQW59" s="308"/>
      <c r="WQX59" s="308"/>
      <c r="WQY59" s="308"/>
      <c r="WQZ59" s="308"/>
      <c r="WRA59" s="308"/>
      <c r="WRB59" s="308"/>
      <c r="WRC59" s="308"/>
      <c r="WRD59" s="308"/>
      <c r="WRE59" s="308"/>
      <c r="WRF59" s="308"/>
      <c r="WRG59" s="308"/>
      <c r="WRH59" s="308"/>
      <c r="WRI59" s="308"/>
      <c r="WRJ59" s="308"/>
      <c r="WRK59" s="308"/>
      <c r="WRL59" s="308"/>
      <c r="WRM59" s="308"/>
      <c r="WRN59" s="308"/>
      <c r="WRO59" s="308"/>
      <c r="WRP59" s="308"/>
      <c r="WRQ59" s="308"/>
      <c r="WRR59" s="308"/>
      <c r="WRS59" s="308"/>
      <c r="WRT59" s="308"/>
      <c r="WRU59" s="308"/>
      <c r="WRV59" s="308"/>
      <c r="WRW59" s="308"/>
      <c r="WRX59" s="308"/>
      <c r="WRY59" s="308"/>
      <c r="WRZ59" s="308"/>
      <c r="WSA59" s="308"/>
      <c r="WSB59" s="308"/>
      <c r="WSC59" s="308"/>
      <c r="WSD59" s="308"/>
      <c r="WSE59" s="308"/>
      <c r="WSF59" s="308"/>
      <c r="WSG59" s="308"/>
      <c r="WSH59" s="308"/>
      <c r="WSI59" s="308"/>
      <c r="WSJ59" s="308"/>
      <c r="WSK59" s="308"/>
      <c r="WSL59" s="308"/>
      <c r="WSM59" s="308"/>
      <c r="WSN59" s="308"/>
      <c r="WSO59" s="308"/>
      <c r="WSP59" s="308"/>
      <c r="WSQ59" s="308"/>
      <c r="WSR59" s="308"/>
      <c r="WSS59" s="308"/>
      <c r="WST59" s="308"/>
      <c r="WSU59" s="308"/>
      <c r="WSV59" s="308"/>
      <c r="WSW59" s="308"/>
      <c r="WSX59" s="308"/>
      <c r="WSY59" s="308"/>
      <c r="WSZ59" s="308"/>
      <c r="WTA59" s="308"/>
      <c r="WTB59" s="308"/>
      <c r="WTC59" s="308"/>
      <c r="WTD59" s="308"/>
      <c r="WTE59" s="308"/>
      <c r="WTF59" s="308"/>
      <c r="WTG59" s="308"/>
      <c r="WTH59" s="308"/>
      <c r="WTI59" s="308"/>
      <c r="WTJ59" s="308"/>
      <c r="WTK59" s="308"/>
      <c r="WTL59" s="308"/>
      <c r="WTM59" s="308"/>
      <c r="WTN59" s="308"/>
      <c r="WTO59" s="308"/>
      <c r="WTP59" s="308"/>
      <c r="WTQ59" s="308"/>
      <c r="WTR59" s="308"/>
      <c r="WTS59" s="308"/>
      <c r="WTT59" s="308"/>
      <c r="WTU59" s="308"/>
      <c r="WTV59" s="308"/>
      <c r="WTW59" s="308"/>
      <c r="WTX59" s="308"/>
      <c r="WTY59" s="308"/>
      <c r="WTZ59" s="308"/>
      <c r="WUA59" s="308"/>
      <c r="WUB59" s="308"/>
      <c r="WUC59" s="308"/>
      <c r="WUD59" s="308"/>
      <c r="WUE59" s="308"/>
      <c r="WUF59" s="308"/>
      <c r="WUG59" s="308"/>
      <c r="WUH59" s="308"/>
      <c r="WUI59" s="308"/>
      <c r="WUJ59" s="308"/>
      <c r="WUK59" s="308"/>
      <c r="WUL59" s="308"/>
      <c r="WUM59" s="308"/>
      <c r="WUN59" s="308"/>
      <c r="WUO59" s="308"/>
      <c r="WUP59" s="308"/>
      <c r="WUQ59" s="308"/>
      <c r="WUR59" s="308"/>
      <c r="WUS59" s="308"/>
      <c r="WUT59" s="308"/>
      <c r="WUU59" s="308"/>
      <c r="WUV59" s="308"/>
      <c r="WUW59" s="308"/>
      <c r="WUX59" s="308"/>
      <c r="WUY59" s="308"/>
      <c r="WUZ59" s="308"/>
      <c r="WVA59" s="308"/>
      <c r="WVB59" s="308"/>
      <c r="WVC59" s="308"/>
      <c r="WVD59" s="308"/>
      <c r="WVE59" s="308"/>
      <c r="WVF59" s="308"/>
      <c r="WVG59" s="308"/>
      <c r="WVH59" s="308"/>
      <c r="WVI59" s="308"/>
      <c r="WVJ59" s="308"/>
      <c r="WVK59" s="308"/>
      <c r="WVL59" s="308"/>
      <c r="WVM59" s="308"/>
      <c r="WVN59" s="308"/>
      <c r="WVO59" s="308"/>
      <c r="WVP59" s="308"/>
      <c r="WVQ59" s="308"/>
      <c r="WVR59" s="308"/>
      <c r="WVS59" s="308"/>
      <c r="WVT59" s="308"/>
      <c r="WVU59" s="308"/>
      <c r="WVV59" s="308"/>
      <c r="WVW59" s="308"/>
      <c r="WVX59" s="308"/>
      <c r="WVY59" s="308"/>
    </row>
    <row r="60" spans="2:16145" s="357" customFormat="1" ht="12" customHeight="1" x14ac:dyDescent="0.25">
      <c r="B60" s="308"/>
      <c r="C60" s="308"/>
      <c r="D60" s="308"/>
      <c r="E60" s="308"/>
      <c r="F60" s="308"/>
      <c r="G60" s="308"/>
      <c r="H60" s="308"/>
      <c r="I60" s="308"/>
      <c r="J60" s="308"/>
      <c r="K60" s="308"/>
      <c r="L60" s="308"/>
      <c r="M60" s="308"/>
      <c r="N60" s="308"/>
      <c r="O60" s="308"/>
      <c r="P60" s="308"/>
      <c r="Q60" s="308"/>
      <c r="R60" s="308"/>
      <c r="S60" s="308"/>
      <c r="T60" s="308"/>
      <c r="U60" s="308"/>
      <c r="V60" s="308"/>
      <c r="W60" s="308"/>
      <c r="X60" s="308"/>
      <c r="Y60" s="308"/>
      <c r="Z60" s="308"/>
      <c r="AA60" s="308"/>
      <c r="AB60" s="308"/>
      <c r="AC60" s="308"/>
      <c r="AD60" s="308"/>
      <c r="AE60" s="308"/>
      <c r="AF60" s="308"/>
      <c r="AG60" s="308"/>
      <c r="AH60" s="308"/>
      <c r="AI60" s="308"/>
      <c r="AJ60" s="308"/>
      <c r="AK60" s="308"/>
      <c r="AL60" s="308"/>
      <c r="AM60" s="308"/>
      <c r="AN60" s="308"/>
      <c r="AO60" s="308"/>
      <c r="AP60" s="308"/>
      <c r="AQ60" s="308"/>
      <c r="AR60" s="308"/>
      <c r="AS60" s="308"/>
      <c r="AT60" s="308"/>
      <c r="AU60" s="308"/>
      <c r="AV60" s="308"/>
      <c r="AW60" s="308"/>
      <c r="AX60" s="308"/>
      <c r="AY60" s="308"/>
      <c r="AZ60" s="308"/>
      <c r="BA60" s="308"/>
      <c r="BB60" s="308"/>
      <c r="BC60" s="308"/>
      <c r="BD60" s="308"/>
      <c r="BE60" s="308"/>
      <c r="BF60" s="308"/>
      <c r="BG60" s="308"/>
      <c r="BH60" s="308"/>
      <c r="BI60" s="308"/>
      <c r="BJ60" s="308"/>
      <c r="BK60" s="308"/>
      <c r="BL60" s="308"/>
      <c r="BM60" s="308"/>
      <c r="BN60" s="308"/>
      <c r="BO60" s="308"/>
      <c r="BP60" s="308"/>
      <c r="BQ60" s="308"/>
      <c r="BR60" s="308"/>
      <c r="BS60" s="308"/>
      <c r="BT60" s="308"/>
      <c r="BU60" s="308"/>
      <c r="BV60" s="308"/>
      <c r="BW60" s="308"/>
      <c r="BX60" s="308"/>
      <c r="BY60" s="308"/>
      <c r="BZ60" s="308"/>
      <c r="CA60" s="308"/>
      <c r="CB60" s="308"/>
      <c r="CC60" s="308"/>
      <c r="CD60" s="308"/>
      <c r="CE60" s="308"/>
      <c r="CF60" s="308"/>
      <c r="CG60" s="308"/>
      <c r="CH60" s="308"/>
      <c r="CI60" s="308"/>
      <c r="CJ60" s="308"/>
      <c r="CK60" s="308"/>
      <c r="CL60" s="308"/>
      <c r="CM60" s="308"/>
      <c r="CN60" s="308"/>
      <c r="CO60" s="308"/>
      <c r="CP60" s="308"/>
      <c r="CQ60" s="308"/>
      <c r="CR60" s="308"/>
      <c r="CS60" s="308"/>
      <c r="CT60" s="308"/>
      <c r="CU60" s="308"/>
      <c r="CV60" s="308"/>
      <c r="CW60" s="308"/>
      <c r="CX60" s="308"/>
      <c r="CY60" s="308"/>
      <c r="CZ60" s="308"/>
      <c r="DA60" s="308"/>
      <c r="DB60" s="308"/>
      <c r="DC60" s="308"/>
      <c r="DD60" s="308"/>
      <c r="DE60" s="308"/>
      <c r="DF60" s="308"/>
      <c r="DG60" s="308"/>
      <c r="DH60" s="308"/>
      <c r="DI60" s="308"/>
      <c r="DJ60" s="308"/>
      <c r="DK60" s="308"/>
      <c r="DL60" s="308"/>
      <c r="DM60" s="308"/>
      <c r="DN60" s="308"/>
      <c r="DO60" s="308"/>
      <c r="DP60" s="308"/>
      <c r="DQ60" s="308"/>
      <c r="DR60" s="308"/>
      <c r="DS60" s="308"/>
      <c r="DT60" s="308"/>
      <c r="DU60" s="308"/>
      <c r="DV60" s="308"/>
      <c r="DW60" s="308"/>
      <c r="DX60" s="308"/>
      <c r="DY60" s="308"/>
      <c r="DZ60" s="308"/>
      <c r="EA60" s="308"/>
      <c r="EB60" s="308"/>
      <c r="EC60" s="308"/>
      <c r="ED60" s="308"/>
      <c r="EE60" s="308"/>
      <c r="EF60" s="308"/>
      <c r="EG60" s="308"/>
      <c r="EH60" s="308"/>
      <c r="EI60" s="308"/>
      <c r="EJ60" s="308"/>
      <c r="EK60" s="308"/>
      <c r="EL60" s="308"/>
      <c r="EM60" s="308"/>
      <c r="EN60" s="308"/>
      <c r="EO60" s="308"/>
      <c r="EP60" s="308"/>
      <c r="EQ60" s="308"/>
      <c r="ER60" s="308"/>
      <c r="ES60" s="308"/>
      <c r="ET60" s="308"/>
      <c r="EU60" s="308"/>
      <c r="EV60" s="308"/>
      <c r="EW60" s="308"/>
      <c r="EX60" s="308"/>
      <c r="EY60" s="308"/>
      <c r="EZ60" s="308"/>
      <c r="FA60" s="308"/>
      <c r="FB60" s="308"/>
      <c r="FC60" s="308"/>
      <c r="FD60" s="308"/>
      <c r="FE60" s="308"/>
      <c r="FF60" s="308"/>
      <c r="FG60" s="308"/>
      <c r="FH60" s="308"/>
      <c r="FI60" s="308"/>
      <c r="FJ60" s="308"/>
      <c r="FK60" s="308"/>
      <c r="FL60" s="308"/>
      <c r="FM60" s="308"/>
      <c r="FN60" s="308"/>
      <c r="FO60" s="308"/>
      <c r="FP60" s="308"/>
      <c r="FQ60" s="308"/>
      <c r="FR60" s="308"/>
      <c r="FS60" s="308"/>
      <c r="FT60" s="308"/>
      <c r="FU60" s="308"/>
      <c r="FV60" s="308"/>
      <c r="FW60" s="308"/>
      <c r="FX60" s="308"/>
      <c r="FY60" s="308"/>
      <c r="FZ60" s="308"/>
      <c r="GA60" s="308"/>
      <c r="GB60" s="308"/>
      <c r="GC60" s="308"/>
      <c r="GD60" s="308"/>
      <c r="GE60" s="308"/>
      <c r="GF60" s="308"/>
      <c r="GG60" s="308"/>
      <c r="GH60" s="308"/>
      <c r="GI60" s="308"/>
      <c r="GJ60" s="308"/>
      <c r="GK60" s="308"/>
      <c r="GL60" s="308"/>
      <c r="GM60" s="308"/>
      <c r="GN60" s="308"/>
      <c r="GO60" s="308"/>
      <c r="GP60" s="308"/>
      <c r="GQ60" s="308"/>
      <c r="GR60" s="308"/>
      <c r="GS60" s="308"/>
      <c r="GT60" s="308"/>
      <c r="GU60" s="308"/>
      <c r="GV60" s="308"/>
      <c r="GW60" s="308"/>
      <c r="GX60" s="308"/>
      <c r="GY60" s="308"/>
      <c r="GZ60" s="308"/>
      <c r="HA60" s="308"/>
      <c r="HB60" s="308"/>
      <c r="HC60" s="308"/>
      <c r="HD60" s="308"/>
      <c r="HE60" s="308"/>
      <c r="HF60" s="308"/>
      <c r="HG60" s="308"/>
      <c r="HH60" s="308"/>
      <c r="HI60" s="308"/>
      <c r="HJ60" s="308"/>
      <c r="HK60" s="308"/>
      <c r="HL60" s="308"/>
      <c r="HM60" s="308"/>
      <c r="HN60" s="308"/>
      <c r="HO60" s="308"/>
      <c r="HP60" s="308"/>
      <c r="HQ60" s="308"/>
      <c r="HR60" s="308"/>
      <c r="HS60" s="308"/>
      <c r="HT60" s="308"/>
      <c r="HU60" s="308"/>
      <c r="HV60" s="308"/>
      <c r="HW60" s="308"/>
      <c r="HX60" s="308"/>
      <c r="HY60" s="308"/>
      <c r="HZ60" s="308"/>
      <c r="IA60" s="308"/>
      <c r="IB60" s="308"/>
      <c r="IC60" s="308"/>
      <c r="ID60" s="308"/>
      <c r="IE60" s="308"/>
      <c r="IF60" s="308"/>
      <c r="IG60" s="308"/>
      <c r="IH60" s="308"/>
      <c r="II60" s="308"/>
      <c r="IJ60" s="308"/>
      <c r="IK60" s="308"/>
      <c r="IL60" s="308"/>
      <c r="IM60" s="308"/>
      <c r="IN60" s="308"/>
      <c r="IO60" s="308"/>
      <c r="IP60" s="308"/>
      <c r="IQ60" s="308"/>
      <c r="IR60" s="308"/>
      <c r="IS60" s="308"/>
      <c r="IT60" s="308"/>
      <c r="IU60" s="308"/>
      <c r="IV60" s="308"/>
      <c r="IW60" s="308"/>
      <c r="IX60" s="308"/>
      <c r="IY60" s="308"/>
      <c r="IZ60" s="308"/>
      <c r="JA60" s="308"/>
      <c r="JB60" s="308"/>
      <c r="JC60" s="308"/>
      <c r="JD60" s="308"/>
      <c r="JE60" s="308"/>
      <c r="JF60" s="308"/>
      <c r="JG60" s="308"/>
      <c r="JH60" s="308"/>
      <c r="JI60" s="308"/>
      <c r="JJ60" s="308"/>
      <c r="JK60" s="308"/>
      <c r="JL60" s="308"/>
      <c r="JM60" s="308"/>
      <c r="JN60" s="308"/>
      <c r="JO60" s="308"/>
      <c r="JP60" s="308"/>
      <c r="JQ60" s="308"/>
      <c r="JR60" s="308"/>
      <c r="JS60" s="308"/>
      <c r="JT60" s="308"/>
      <c r="JU60" s="308"/>
      <c r="JV60" s="308"/>
      <c r="JW60" s="308"/>
      <c r="JX60" s="308"/>
      <c r="JY60" s="308"/>
      <c r="JZ60" s="308"/>
      <c r="KA60" s="308"/>
      <c r="KB60" s="308"/>
      <c r="KC60" s="308"/>
      <c r="KD60" s="308"/>
      <c r="KE60" s="308"/>
      <c r="KF60" s="308"/>
      <c r="KG60" s="308"/>
      <c r="KH60" s="308"/>
      <c r="KI60" s="308"/>
      <c r="KJ60" s="308"/>
      <c r="KK60" s="308"/>
      <c r="KL60" s="308"/>
      <c r="KM60" s="308"/>
      <c r="KN60" s="308"/>
      <c r="KO60" s="308"/>
      <c r="KP60" s="308"/>
      <c r="KQ60" s="308"/>
      <c r="KR60" s="308"/>
      <c r="KS60" s="308"/>
      <c r="KT60" s="308"/>
      <c r="KU60" s="308"/>
      <c r="KV60" s="308"/>
      <c r="KW60" s="308"/>
      <c r="KX60" s="308"/>
      <c r="KY60" s="308"/>
      <c r="KZ60" s="308"/>
      <c r="LA60" s="308"/>
      <c r="LB60" s="308"/>
      <c r="LC60" s="308"/>
      <c r="LD60" s="308"/>
      <c r="LE60" s="308"/>
      <c r="LF60" s="308"/>
      <c r="LG60" s="308"/>
      <c r="LH60" s="308"/>
      <c r="LI60" s="308"/>
      <c r="LJ60" s="308"/>
      <c r="LK60" s="308"/>
      <c r="LL60" s="308"/>
      <c r="LM60" s="308"/>
      <c r="LN60" s="308"/>
      <c r="LO60" s="308"/>
      <c r="LP60" s="308"/>
      <c r="LQ60" s="308"/>
      <c r="LR60" s="308"/>
      <c r="LS60" s="308"/>
      <c r="LT60" s="308"/>
      <c r="LU60" s="308"/>
      <c r="LV60" s="308"/>
      <c r="LW60" s="308"/>
      <c r="LX60" s="308"/>
      <c r="LY60" s="308"/>
      <c r="LZ60" s="308"/>
      <c r="MA60" s="308"/>
      <c r="MB60" s="308"/>
      <c r="MC60" s="308"/>
      <c r="MD60" s="308"/>
      <c r="ME60" s="308"/>
      <c r="MF60" s="308"/>
      <c r="MG60" s="308"/>
      <c r="MH60" s="308"/>
      <c r="MI60" s="308"/>
      <c r="MJ60" s="308"/>
      <c r="MK60" s="308"/>
      <c r="ML60" s="308"/>
      <c r="MM60" s="308"/>
      <c r="MN60" s="308"/>
      <c r="MO60" s="308"/>
      <c r="MP60" s="308"/>
      <c r="MQ60" s="308"/>
      <c r="MR60" s="308"/>
      <c r="MS60" s="308"/>
      <c r="MT60" s="308"/>
      <c r="MU60" s="308"/>
      <c r="MV60" s="308"/>
      <c r="MW60" s="308"/>
      <c r="MX60" s="308"/>
      <c r="MY60" s="308"/>
      <c r="MZ60" s="308"/>
      <c r="NA60" s="308"/>
      <c r="NB60" s="308"/>
      <c r="NC60" s="308"/>
      <c r="ND60" s="308"/>
      <c r="NE60" s="308"/>
      <c r="NF60" s="308"/>
      <c r="NG60" s="308"/>
      <c r="NH60" s="308"/>
      <c r="NI60" s="308"/>
      <c r="NJ60" s="308"/>
      <c r="NK60" s="308"/>
      <c r="NL60" s="308"/>
      <c r="NM60" s="308"/>
      <c r="NN60" s="308"/>
      <c r="NO60" s="308"/>
      <c r="NP60" s="308"/>
      <c r="NQ60" s="308"/>
      <c r="NR60" s="308"/>
      <c r="NS60" s="308"/>
      <c r="NT60" s="308"/>
      <c r="NU60" s="308"/>
      <c r="NV60" s="308"/>
      <c r="NW60" s="308"/>
      <c r="NX60" s="308"/>
      <c r="NY60" s="308"/>
      <c r="NZ60" s="308"/>
      <c r="OA60" s="308"/>
      <c r="OB60" s="308"/>
      <c r="OC60" s="308"/>
      <c r="OD60" s="308"/>
      <c r="OE60" s="308"/>
      <c r="OF60" s="308"/>
      <c r="OG60" s="308"/>
      <c r="OH60" s="308"/>
      <c r="OI60" s="308"/>
      <c r="OJ60" s="308"/>
      <c r="OK60" s="308"/>
      <c r="OL60" s="308"/>
      <c r="OM60" s="308"/>
      <c r="ON60" s="308"/>
      <c r="OO60" s="308"/>
      <c r="OP60" s="308"/>
      <c r="OQ60" s="308"/>
      <c r="OR60" s="308"/>
      <c r="OS60" s="308"/>
      <c r="OT60" s="308"/>
      <c r="OU60" s="308"/>
      <c r="OV60" s="308"/>
      <c r="OW60" s="308"/>
      <c r="OX60" s="308"/>
      <c r="OY60" s="308"/>
      <c r="OZ60" s="308"/>
      <c r="PA60" s="308"/>
      <c r="PB60" s="308"/>
      <c r="PC60" s="308"/>
      <c r="PD60" s="308"/>
      <c r="PE60" s="308"/>
      <c r="PF60" s="308"/>
      <c r="PG60" s="308"/>
      <c r="PH60" s="308"/>
      <c r="PI60" s="308"/>
      <c r="PJ60" s="308"/>
      <c r="PK60" s="308"/>
      <c r="PL60" s="308"/>
      <c r="PM60" s="308"/>
      <c r="PN60" s="308"/>
      <c r="PO60" s="308"/>
      <c r="PP60" s="308"/>
      <c r="PQ60" s="308"/>
      <c r="PR60" s="308"/>
      <c r="PS60" s="308"/>
      <c r="PT60" s="308"/>
      <c r="PU60" s="308"/>
      <c r="PV60" s="308"/>
      <c r="PW60" s="308"/>
      <c r="PX60" s="308"/>
      <c r="PY60" s="308"/>
      <c r="PZ60" s="308"/>
      <c r="QA60" s="308"/>
      <c r="QB60" s="308"/>
      <c r="QC60" s="308"/>
      <c r="QD60" s="308"/>
      <c r="QE60" s="308"/>
      <c r="QF60" s="308"/>
      <c r="QG60" s="308"/>
      <c r="QH60" s="308"/>
      <c r="QI60" s="308"/>
      <c r="QJ60" s="308"/>
      <c r="QK60" s="308"/>
      <c r="QL60" s="308"/>
      <c r="QM60" s="308"/>
      <c r="QN60" s="308"/>
      <c r="QO60" s="308"/>
      <c r="QP60" s="308"/>
      <c r="QQ60" s="308"/>
      <c r="QR60" s="308"/>
      <c r="QS60" s="308"/>
      <c r="QT60" s="308"/>
      <c r="QU60" s="308"/>
      <c r="QV60" s="308"/>
      <c r="QW60" s="308"/>
      <c r="QX60" s="308"/>
      <c r="QY60" s="308"/>
      <c r="QZ60" s="308"/>
      <c r="RA60" s="308"/>
      <c r="RB60" s="308"/>
      <c r="RC60" s="308"/>
      <c r="RD60" s="308"/>
      <c r="RE60" s="308"/>
      <c r="RF60" s="308"/>
      <c r="RG60" s="308"/>
      <c r="RH60" s="308"/>
      <c r="RI60" s="308"/>
      <c r="RJ60" s="308"/>
      <c r="RK60" s="308"/>
      <c r="RL60" s="308"/>
      <c r="RM60" s="308"/>
      <c r="RN60" s="308"/>
      <c r="RO60" s="308"/>
      <c r="RP60" s="308"/>
      <c r="RQ60" s="308"/>
      <c r="RR60" s="308"/>
      <c r="RS60" s="308"/>
      <c r="RT60" s="308"/>
      <c r="RU60" s="308"/>
      <c r="RV60" s="308"/>
      <c r="RW60" s="308"/>
      <c r="RX60" s="308"/>
      <c r="RY60" s="308"/>
      <c r="RZ60" s="308"/>
      <c r="SA60" s="308"/>
      <c r="SB60" s="308"/>
      <c r="SC60" s="308"/>
      <c r="SD60" s="308"/>
      <c r="SE60" s="308"/>
      <c r="SF60" s="308"/>
      <c r="SG60" s="308"/>
      <c r="SH60" s="308"/>
      <c r="SI60" s="308"/>
      <c r="SJ60" s="308"/>
      <c r="SK60" s="308"/>
      <c r="SL60" s="308"/>
      <c r="SM60" s="308"/>
      <c r="SN60" s="308"/>
      <c r="SO60" s="308"/>
      <c r="SP60" s="308"/>
      <c r="SQ60" s="308"/>
      <c r="SR60" s="308"/>
      <c r="SS60" s="308"/>
      <c r="ST60" s="308"/>
      <c r="SU60" s="308"/>
      <c r="SV60" s="308"/>
      <c r="SW60" s="308"/>
      <c r="SX60" s="308"/>
      <c r="SY60" s="308"/>
      <c r="SZ60" s="308"/>
      <c r="TA60" s="308"/>
      <c r="TB60" s="308"/>
      <c r="TC60" s="308"/>
      <c r="TD60" s="308"/>
      <c r="TE60" s="308"/>
      <c r="TF60" s="308"/>
      <c r="TG60" s="308"/>
      <c r="TH60" s="308"/>
      <c r="TI60" s="308"/>
      <c r="TJ60" s="308"/>
      <c r="TK60" s="308"/>
      <c r="TL60" s="308"/>
      <c r="TM60" s="308"/>
      <c r="TN60" s="308"/>
      <c r="TO60" s="308"/>
      <c r="TP60" s="308"/>
      <c r="TQ60" s="308"/>
      <c r="TR60" s="308"/>
      <c r="TS60" s="308"/>
      <c r="TT60" s="308"/>
      <c r="TU60" s="308"/>
      <c r="TV60" s="308"/>
      <c r="TW60" s="308"/>
      <c r="TX60" s="308"/>
      <c r="TY60" s="308"/>
      <c r="TZ60" s="308"/>
      <c r="UA60" s="308"/>
      <c r="UB60" s="308"/>
      <c r="UC60" s="308"/>
      <c r="UD60" s="308"/>
      <c r="UE60" s="308"/>
      <c r="UF60" s="308"/>
      <c r="UG60" s="308"/>
      <c r="UH60" s="308"/>
      <c r="UI60" s="308"/>
      <c r="UJ60" s="308"/>
      <c r="UK60" s="308"/>
      <c r="UL60" s="308"/>
      <c r="UM60" s="308"/>
      <c r="UN60" s="308"/>
      <c r="UO60" s="308"/>
      <c r="UP60" s="308"/>
      <c r="UQ60" s="308"/>
      <c r="UR60" s="308"/>
      <c r="US60" s="308"/>
      <c r="UT60" s="308"/>
      <c r="UU60" s="308"/>
      <c r="UV60" s="308"/>
      <c r="UW60" s="308"/>
      <c r="UX60" s="308"/>
      <c r="UY60" s="308"/>
      <c r="UZ60" s="308"/>
      <c r="VA60" s="308"/>
      <c r="VB60" s="308"/>
      <c r="VC60" s="308"/>
      <c r="VD60" s="308"/>
      <c r="VE60" s="308"/>
      <c r="VF60" s="308"/>
      <c r="VG60" s="308"/>
      <c r="VH60" s="308"/>
      <c r="VI60" s="308"/>
      <c r="VJ60" s="308"/>
      <c r="VK60" s="308"/>
      <c r="VL60" s="308"/>
      <c r="VM60" s="308"/>
      <c r="VN60" s="308"/>
      <c r="VO60" s="308"/>
      <c r="VP60" s="308"/>
      <c r="VQ60" s="308"/>
      <c r="VR60" s="308"/>
      <c r="VS60" s="308"/>
      <c r="VT60" s="308"/>
      <c r="VU60" s="308"/>
      <c r="VV60" s="308"/>
      <c r="VW60" s="308"/>
      <c r="VX60" s="308"/>
      <c r="VY60" s="308"/>
      <c r="VZ60" s="308"/>
      <c r="WA60" s="308"/>
      <c r="WB60" s="308"/>
      <c r="WC60" s="308"/>
      <c r="WD60" s="308"/>
      <c r="WE60" s="308"/>
      <c r="WF60" s="308"/>
      <c r="WG60" s="308"/>
      <c r="WH60" s="308"/>
      <c r="WI60" s="308"/>
      <c r="WJ60" s="308"/>
      <c r="WK60" s="308"/>
      <c r="WL60" s="308"/>
      <c r="WM60" s="308"/>
      <c r="WN60" s="308"/>
      <c r="WO60" s="308"/>
      <c r="WP60" s="308"/>
      <c r="WQ60" s="308"/>
      <c r="WR60" s="308"/>
      <c r="WS60" s="308"/>
      <c r="WT60" s="308"/>
      <c r="WU60" s="308"/>
      <c r="WV60" s="308"/>
      <c r="WW60" s="308"/>
      <c r="WX60" s="308"/>
      <c r="WY60" s="308"/>
      <c r="WZ60" s="308"/>
      <c r="XA60" s="308"/>
      <c r="XB60" s="308"/>
      <c r="XC60" s="308"/>
      <c r="XD60" s="308"/>
      <c r="XE60" s="308"/>
      <c r="XF60" s="308"/>
      <c r="XG60" s="308"/>
      <c r="XH60" s="308"/>
      <c r="XI60" s="308"/>
      <c r="XJ60" s="308"/>
      <c r="XK60" s="308"/>
      <c r="XL60" s="308"/>
      <c r="XM60" s="308"/>
      <c r="XN60" s="308"/>
      <c r="XO60" s="308"/>
      <c r="XP60" s="308"/>
      <c r="XQ60" s="308"/>
      <c r="XR60" s="308"/>
      <c r="XS60" s="308"/>
      <c r="XT60" s="308"/>
      <c r="XU60" s="308"/>
      <c r="XV60" s="308"/>
      <c r="XW60" s="308"/>
      <c r="XX60" s="308"/>
      <c r="XY60" s="308"/>
      <c r="XZ60" s="308"/>
      <c r="YA60" s="308"/>
      <c r="YB60" s="308"/>
      <c r="YC60" s="308"/>
      <c r="YD60" s="308"/>
      <c r="YE60" s="308"/>
      <c r="YF60" s="308"/>
      <c r="YG60" s="308"/>
      <c r="YH60" s="308"/>
      <c r="YI60" s="308"/>
      <c r="YJ60" s="308"/>
      <c r="YK60" s="308"/>
      <c r="YL60" s="308"/>
      <c r="YM60" s="308"/>
      <c r="YN60" s="308"/>
      <c r="YO60" s="308"/>
      <c r="YP60" s="308"/>
      <c r="YQ60" s="308"/>
      <c r="YR60" s="308"/>
      <c r="YS60" s="308"/>
      <c r="YT60" s="308"/>
      <c r="YU60" s="308"/>
      <c r="YV60" s="308"/>
      <c r="YW60" s="308"/>
      <c r="YX60" s="308"/>
      <c r="YY60" s="308"/>
      <c r="YZ60" s="308"/>
      <c r="ZA60" s="308"/>
      <c r="ZB60" s="308"/>
      <c r="ZC60" s="308"/>
      <c r="ZD60" s="308"/>
      <c r="ZE60" s="308"/>
      <c r="ZF60" s="308"/>
      <c r="ZG60" s="308"/>
      <c r="ZH60" s="308"/>
      <c r="ZI60" s="308"/>
      <c r="ZJ60" s="308"/>
      <c r="ZK60" s="308"/>
      <c r="ZL60" s="308"/>
      <c r="ZM60" s="308"/>
      <c r="ZN60" s="308"/>
      <c r="ZO60" s="308"/>
      <c r="ZP60" s="308"/>
      <c r="ZQ60" s="308"/>
      <c r="ZR60" s="308"/>
      <c r="ZS60" s="308"/>
      <c r="ZT60" s="308"/>
      <c r="ZU60" s="308"/>
      <c r="ZV60" s="308"/>
      <c r="ZW60" s="308"/>
      <c r="ZX60" s="308"/>
      <c r="ZY60" s="308"/>
      <c r="ZZ60" s="308"/>
      <c r="AAA60" s="308"/>
      <c r="AAB60" s="308"/>
      <c r="AAC60" s="308"/>
      <c r="AAD60" s="308"/>
      <c r="AAE60" s="308"/>
      <c r="AAF60" s="308"/>
      <c r="AAG60" s="308"/>
      <c r="AAH60" s="308"/>
      <c r="AAI60" s="308"/>
      <c r="AAJ60" s="308"/>
      <c r="AAK60" s="308"/>
      <c r="AAL60" s="308"/>
      <c r="AAM60" s="308"/>
      <c r="AAN60" s="308"/>
      <c r="AAO60" s="308"/>
      <c r="AAP60" s="308"/>
      <c r="AAQ60" s="308"/>
      <c r="AAR60" s="308"/>
      <c r="AAS60" s="308"/>
      <c r="AAT60" s="308"/>
      <c r="AAU60" s="308"/>
      <c r="AAV60" s="308"/>
      <c r="AAW60" s="308"/>
      <c r="AAX60" s="308"/>
      <c r="AAY60" s="308"/>
      <c r="AAZ60" s="308"/>
      <c r="ABA60" s="308"/>
      <c r="ABB60" s="308"/>
      <c r="ABC60" s="308"/>
      <c r="ABD60" s="308"/>
      <c r="ABE60" s="308"/>
      <c r="ABF60" s="308"/>
      <c r="ABG60" s="308"/>
      <c r="ABH60" s="308"/>
      <c r="ABI60" s="308"/>
      <c r="ABJ60" s="308"/>
      <c r="ABK60" s="308"/>
      <c r="ABL60" s="308"/>
      <c r="ABM60" s="308"/>
      <c r="ABN60" s="308"/>
      <c r="ABO60" s="308"/>
      <c r="ABP60" s="308"/>
      <c r="ABQ60" s="308"/>
      <c r="ABR60" s="308"/>
      <c r="ABS60" s="308"/>
      <c r="ABT60" s="308"/>
      <c r="ABU60" s="308"/>
      <c r="ABV60" s="308"/>
      <c r="ABW60" s="308"/>
      <c r="ABX60" s="308"/>
      <c r="ABY60" s="308"/>
      <c r="ABZ60" s="308"/>
      <c r="ACA60" s="308"/>
      <c r="ACB60" s="308"/>
      <c r="ACC60" s="308"/>
      <c r="ACD60" s="308"/>
      <c r="ACE60" s="308"/>
      <c r="ACF60" s="308"/>
      <c r="ACG60" s="308"/>
      <c r="ACH60" s="308"/>
      <c r="ACI60" s="308"/>
      <c r="ACJ60" s="308"/>
      <c r="ACK60" s="308"/>
      <c r="ACL60" s="308"/>
      <c r="ACM60" s="308"/>
      <c r="ACN60" s="308"/>
      <c r="ACO60" s="308"/>
      <c r="ACP60" s="308"/>
      <c r="ACQ60" s="308"/>
      <c r="ACR60" s="308"/>
      <c r="ACS60" s="308"/>
      <c r="ACT60" s="308"/>
      <c r="ACU60" s="308"/>
      <c r="ACV60" s="308"/>
      <c r="ACW60" s="308"/>
      <c r="ACX60" s="308"/>
      <c r="ACY60" s="308"/>
      <c r="ACZ60" s="308"/>
      <c r="ADA60" s="308"/>
      <c r="ADB60" s="308"/>
      <c r="ADC60" s="308"/>
      <c r="ADD60" s="308"/>
      <c r="ADE60" s="308"/>
      <c r="ADF60" s="308"/>
      <c r="ADG60" s="308"/>
      <c r="ADH60" s="308"/>
      <c r="ADI60" s="308"/>
      <c r="ADJ60" s="308"/>
      <c r="ADK60" s="308"/>
      <c r="ADL60" s="308"/>
      <c r="ADM60" s="308"/>
      <c r="ADN60" s="308"/>
      <c r="ADO60" s="308"/>
      <c r="ADP60" s="308"/>
      <c r="ADQ60" s="308"/>
      <c r="ADR60" s="308"/>
      <c r="ADS60" s="308"/>
      <c r="ADT60" s="308"/>
      <c r="ADU60" s="308"/>
      <c r="ADV60" s="308"/>
      <c r="ADW60" s="308"/>
      <c r="ADX60" s="308"/>
      <c r="ADY60" s="308"/>
      <c r="ADZ60" s="308"/>
      <c r="AEA60" s="308"/>
      <c r="AEB60" s="308"/>
      <c r="AEC60" s="308"/>
      <c r="AED60" s="308"/>
      <c r="AEE60" s="308"/>
      <c r="AEF60" s="308"/>
      <c r="AEG60" s="308"/>
      <c r="AEH60" s="308"/>
      <c r="AEI60" s="308"/>
      <c r="AEJ60" s="308"/>
      <c r="AEK60" s="308"/>
      <c r="AEL60" s="308"/>
      <c r="AEM60" s="308"/>
      <c r="AEN60" s="308"/>
      <c r="AEO60" s="308"/>
      <c r="AEP60" s="308"/>
      <c r="AEQ60" s="308"/>
      <c r="AER60" s="308"/>
      <c r="AES60" s="308"/>
      <c r="AET60" s="308"/>
      <c r="AEU60" s="308"/>
      <c r="AEV60" s="308"/>
      <c r="AEW60" s="308"/>
      <c r="AEX60" s="308"/>
      <c r="AEY60" s="308"/>
      <c r="AEZ60" s="308"/>
      <c r="AFA60" s="308"/>
      <c r="AFB60" s="308"/>
      <c r="AFC60" s="308"/>
      <c r="AFD60" s="308"/>
      <c r="AFE60" s="308"/>
      <c r="AFF60" s="308"/>
      <c r="AFG60" s="308"/>
      <c r="AFH60" s="308"/>
      <c r="AFI60" s="308"/>
      <c r="AFJ60" s="308"/>
      <c r="AFK60" s="308"/>
      <c r="AFL60" s="308"/>
      <c r="AFM60" s="308"/>
      <c r="AFN60" s="308"/>
      <c r="AFO60" s="308"/>
      <c r="AFP60" s="308"/>
      <c r="AFQ60" s="308"/>
      <c r="AFR60" s="308"/>
      <c r="AFS60" s="308"/>
      <c r="AFT60" s="308"/>
      <c r="AFU60" s="308"/>
      <c r="AFV60" s="308"/>
      <c r="AFW60" s="308"/>
      <c r="AFX60" s="308"/>
      <c r="AFY60" s="308"/>
      <c r="AFZ60" s="308"/>
      <c r="AGA60" s="308"/>
      <c r="AGB60" s="308"/>
      <c r="AGC60" s="308"/>
      <c r="AGD60" s="308"/>
      <c r="AGE60" s="308"/>
      <c r="AGF60" s="308"/>
      <c r="AGG60" s="308"/>
      <c r="AGH60" s="308"/>
      <c r="AGI60" s="308"/>
      <c r="AGJ60" s="308"/>
      <c r="AGK60" s="308"/>
      <c r="AGL60" s="308"/>
      <c r="AGM60" s="308"/>
      <c r="AGN60" s="308"/>
      <c r="AGO60" s="308"/>
      <c r="AGP60" s="308"/>
      <c r="AGQ60" s="308"/>
      <c r="AGR60" s="308"/>
      <c r="AGS60" s="308"/>
      <c r="AGT60" s="308"/>
      <c r="AGU60" s="308"/>
      <c r="AGV60" s="308"/>
      <c r="AGW60" s="308"/>
      <c r="AGX60" s="308"/>
      <c r="AGY60" s="308"/>
      <c r="AGZ60" s="308"/>
      <c r="AHA60" s="308"/>
      <c r="AHB60" s="308"/>
      <c r="AHC60" s="308"/>
      <c r="AHD60" s="308"/>
      <c r="AHE60" s="308"/>
      <c r="AHF60" s="308"/>
      <c r="AHG60" s="308"/>
      <c r="AHH60" s="308"/>
      <c r="AHI60" s="308"/>
      <c r="AHJ60" s="308"/>
      <c r="AHK60" s="308"/>
      <c r="AHL60" s="308"/>
      <c r="AHM60" s="308"/>
      <c r="AHN60" s="308"/>
      <c r="AHO60" s="308"/>
      <c r="AHP60" s="308"/>
      <c r="AHQ60" s="308"/>
      <c r="AHR60" s="308"/>
      <c r="AHS60" s="308"/>
      <c r="AHT60" s="308"/>
      <c r="AHU60" s="308"/>
      <c r="AHV60" s="308"/>
      <c r="AHW60" s="308"/>
      <c r="AHX60" s="308"/>
      <c r="AHY60" s="308"/>
      <c r="AHZ60" s="308"/>
      <c r="AIA60" s="308"/>
      <c r="AIB60" s="308"/>
      <c r="AIC60" s="308"/>
      <c r="AID60" s="308"/>
      <c r="AIE60" s="308"/>
      <c r="AIF60" s="308"/>
      <c r="AIG60" s="308"/>
      <c r="AIH60" s="308"/>
      <c r="AII60" s="308"/>
      <c r="AIJ60" s="308"/>
      <c r="AIK60" s="308"/>
      <c r="AIL60" s="308"/>
      <c r="AIM60" s="308"/>
      <c r="AIN60" s="308"/>
      <c r="AIO60" s="308"/>
      <c r="AIP60" s="308"/>
      <c r="AIQ60" s="308"/>
      <c r="AIR60" s="308"/>
      <c r="AIS60" s="308"/>
      <c r="AIT60" s="308"/>
      <c r="AIU60" s="308"/>
      <c r="AIV60" s="308"/>
      <c r="AIW60" s="308"/>
      <c r="AIX60" s="308"/>
      <c r="AIY60" s="308"/>
      <c r="AIZ60" s="308"/>
      <c r="AJA60" s="308"/>
      <c r="AJB60" s="308"/>
      <c r="AJC60" s="308"/>
      <c r="AJD60" s="308"/>
      <c r="AJE60" s="308"/>
      <c r="AJF60" s="308"/>
      <c r="AJG60" s="308"/>
      <c r="AJH60" s="308"/>
      <c r="AJI60" s="308"/>
      <c r="AJJ60" s="308"/>
      <c r="AJK60" s="308"/>
      <c r="AJL60" s="308"/>
      <c r="AJM60" s="308"/>
      <c r="AJN60" s="308"/>
      <c r="AJO60" s="308"/>
      <c r="AJP60" s="308"/>
      <c r="AJQ60" s="308"/>
      <c r="AJR60" s="308"/>
      <c r="AJS60" s="308"/>
      <c r="AJT60" s="308"/>
      <c r="AJU60" s="308"/>
      <c r="AJV60" s="308"/>
      <c r="AJW60" s="308"/>
      <c r="AJX60" s="308"/>
      <c r="AJY60" s="308"/>
      <c r="AJZ60" s="308"/>
      <c r="AKA60" s="308"/>
      <c r="AKB60" s="308"/>
      <c r="AKC60" s="308"/>
      <c r="AKD60" s="308"/>
      <c r="AKE60" s="308"/>
      <c r="AKF60" s="308"/>
      <c r="AKG60" s="308"/>
      <c r="AKH60" s="308"/>
      <c r="AKI60" s="308"/>
      <c r="AKJ60" s="308"/>
      <c r="AKK60" s="308"/>
      <c r="AKL60" s="308"/>
      <c r="AKM60" s="308"/>
      <c r="AKN60" s="308"/>
      <c r="AKO60" s="308"/>
      <c r="AKP60" s="308"/>
      <c r="AKQ60" s="308"/>
      <c r="AKR60" s="308"/>
      <c r="AKS60" s="308"/>
      <c r="AKT60" s="308"/>
      <c r="AKU60" s="308"/>
      <c r="AKV60" s="308"/>
      <c r="AKW60" s="308"/>
      <c r="AKX60" s="308"/>
      <c r="AKY60" s="308"/>
      <c r="AKZ60" s="308"/>
      <c r="ALA60" s="308"/>
      <c r="ALB60" s="308"/>
      <c r="ALC60" s="308"/>
      <c r="ALD60" s="308"/>
      <c r="ALE60" s="308"/>
      <c r="ALF60" s="308"/>
      <c r="ALG60" s="308"/>
      <c r="ALH60" s="308"/>
      <c r="ALI60" s="308"/>
      <c r="ALJ60" s="308"/>
      <c r="ALK60" s="308"/>
      <c r="ALL60" s="308"/>
      <c r="ALM60" s="308"/>
      <c r="ALN60" s="308"/>
      <c r="ALO60" s="308"/>
      <c r="ALP60" s="308"/>
      <c r="ALQ60" s="308"/>
      <c r="ALR60" s="308"/>
      <c r="ALS60" s="308"/>
      <c r="ALT60" s="308"/>
      <c r="ALU60" s="308"/>
      <c r="ALV60" s="308"/>
      <c r="ALW60" s="308"/>
      <c r="ALX60" s="308"/>
      <c r="ALY60" s="308"/>
      <c r="ALZ60" s="308"/>
      <c r="AMA60" s="308"/>
      <c r="AMB60" s="308"/>
      <c r="AMC60" s="308"/>
      <c r="AMD60" s="308"/>
      <c r="AME60" s="308"/>
      <c r="AMF60" s="308"/>
      <c r="AMG60" s="308"/>
      <c r="AMH60" s="308"/>
      <c r="AMI60" s="308"/>
      <c r="AMJ60" s="308"/>
      <c r="AMK60" s="308"/>
      <c r="AML60" s="308"/>
      <c r="AMM60" s="308"/>
      <c r="AMN60" s="308"/>
      <c r="AMO60" s="308"/>
      <c r="AMP60" s="308"/>
      <c r="AMQ60" s="308"/>
      <c r="AMR60" s="308"/>
      <c r="AMS60" s="308"/>
      <c r="AMT60" s="308"/>
      <c r="AMU60" s="308"/>
      <c r="AMV60" s="308"/>
      <c r="AMW60" s="308"/>
      <c r="AMX60" s="308"/>
      <c r="AMY60" s="308"/>
      <c r="AMZ60" s="308"/>
      <c r="ANA60" s="308"/>
      <c r="ANB60" s="308"/>
      <c r="ANC60" s="308"/>
      <c r="AND60" s="308"/>
      <c r="ANE60" s="308"/>
      <c r="ANF60" s="308"/>
      <c r="ANG60" s="308"/>
      <c r="ANH60" s="308"/>
      <c r="ANI60" s="308"/>
      <c r="ANJ60" s="308"/>
      <c r="ANK60" s="308"/>
      <c r="ANL60" s="308"/>
      <c r="ANM60" s="308"/>
      <c r="ANN60" s="308"/>
      <c r="ANO60" s="308"/>
      <c r="ANP60" s="308"/>
      <c r="ANQ60" s="308"/>
      <c r="ANR60" s="308"/>
      <c r="ANS60" s="308"/>
      <c r="ANT60" s="308"/>
      <c r="ANU60" s="308"/>
      <c r="ANV60" s="308"/>
      <c r="ANW60" s="308"/>
      <c r="ANX60" s="308"/>
      <c r="ANY60" s="308"/>
      <c r="ANZ60" s="308"/>
      <c r="AOA60" s="308"/>
      <c r="AOB60" s="308"/>
      <c r="AOC60" s="308"/>
      <c r="AOD60" s="308"/>
      <c r="AOE60" s="308"/>
      <c r="AOF60" s="308"/>
      <c r="AOG60" s="308"/>
      <c r="AOH60" s="308"/>
      <c r="AOI60" s="308"/>
      <c r="AOJ60" s="308"/>
      <c r="AOK60" s="308"/>
      <c r="AOL60" s="308"/>
      <c r="AOM60" s="308"/>
      <c r="AON60" s="308"/>
      <c r="AOO60" s="308"/>
      <c r="AOP60" s="308"/>
      <c r="AOQ60" s="308"/>
      <c r="AOR60" s="308"/>
      <c r="AOS60" s="308"/>
      <c r="AOT60" s="308"/>
      <c r="AOU60" s="308"/>
      <c r="AOV60" s="308"/>
      <c r="AOW60" s="308"/>
      <c r="AOX60" s="308"/>
      <c r="AOY60" s="308"/>
      <c r="AOZ60" s="308"/>
      <c r="APA60" s="308"/>
      <c r="APB60" s="308"/>
      <c r="APC60" s="308"/>
      <c r="APD60" s="308"/>
      <c r="APE60" s="308"/>
      <c r="APF60" s="308"/>
      <c r="APG60" s="308"/>
      <c r="APH60" s="308"/>
      <c r="API60" s="308"/>
      <c r="APJ60" s="308"/>
      <c r="APK60" s="308"/>
      <c r="APL60" s="308"/>
      <c r="APM60" s="308"/>
      <c r="APN60" s="308"/>
      <c r="APO60" s="308"/>
      <c r="APP60" s="308"/>
      <c r="APQ60" s="308"/>
      <c r="APR60" s="308"/>
      <c r="APS60" s="308"/>
      <c r="APT60" s="308"/>
      <c r="APU60" s="308"/>
      <c r="APV60" s="308"/>
      <c r="APW60" s="308"/>
      <c r="APX60" s="308"/>
      <c r="APY60" s="308"/>
      <c r="APZ60" s="308"/>
      <c r="AQA60" s="308"/>
      <c r="AQB60" s="308"/>
      <c r="AQC60" s="308"/>
      <c r="AQD60" s="308"/>
      <c r="AQE60" s="308"/>
      <c r="AQF60" s="308"/>
      <c r="AQG60" s="308"/>
      <c r="AQH60" s="308"/>
      <c r="AQI60" s="308"/>
      <c r="AQJ60" s="308"/>
      <c r="AQK60" s="308"/>
      <c r="AQL60" s="308"/>
      <c r="AQM60" s="308"/>
      <c r="AQN60" s="308"/>
      <c r="AQO60" s="308"/>
      <c r="AQP60" s="308"/>
      <c r="AQQ60" s="308"/>
      <c r="AQR60" s="308"/>
      <c r="AQS60" s="308"/>
      <c r="AQT60" s="308"/>
      <c r="AQU60" s="308"/>
      <c r="AQV60" s="308"/>
      <c r="AQW60" s="308"/>
      <c r="AQX60" s="308"/>
      <c r="AQY60" s="308"/>
      <c r="AQZ60" s="308"/>
      <c r="ARA60" s="308"/>
      <c r="ARB60" s="308"/>
      <c r="ARC60" s="308"/>
      <c r="ARD60" s="308"/>
      <c r="ARE60" s="308"/>
      <c r="ARF60" s="308"/>
      <c r="ARG60" s="308"/>
      <c r="ARH60" s="308"/>
      <c r="ARI60" s="308"/>
      <c r="ARJ60" s="308"/>
      <c r="ARK60" s="308"/>
      <c r="ARL60" s="308"/>
      <c r="ARM60" s="308"/>
      <c r="ARN60" s="308"/>
      <c r="ARO60" s="308"/>
      <c r="ARP60" s="308"/>
      <c r="ARQ60" s="308"/>
      <c r="ARR60" s="308"/>
      <c r="ARS60" s="308"/>
      <c r="ART60" s="308"/>
      <c r="ARU60" s="308"/>
      <c r="ARV60" s="308"/>
      <c r="ARW60" s="308"/>
      <c r="ARX60" s="308"/>
      <c r="ARY60" s="308"/>
      <c r="ARZ60" s="308"/>
      <c r="ASA60" s="308"/>
      <c r="ASB60" s="308"/>
      <c r="ASC60" s="308"/>
      <c r="ASD60" s="308"/>
      <c r="ASE60" s="308"/>
      <c r="ASF60" s="308"/>
      <c r="ASG60" s="308"/>
      <c r="ASH60" s="308"/>
      <c r="ASI60" s="308"/>
      <c r="ASJ60" s="308"/>
      <c r="ASK60" s="308"/>
      <c r="ASL60" s="308"/>
      <c r="ASM60" s="308"/>
      <c r="ASN60" s="308"/>
      <c r="ASO60" s="308"/>
      <c r="ASP60" s="308"/>
      <c r="ASQ60" s="308"/>
      <c r="ASR60" s="308"/>
      <c r="ASS60" s="308"/>
      <c r="AST60" s="308"/>
      <c r="ASU60" s="308"/>
      <c r="ASV60" s="308"/>
      <c r="ASW60" s="308"/>
      <c r="ASX60" s="308"/>
      <c r="ASY60" s="308"/>
      <c r="ASZ60" s="308"/>
      <c r="ATA60" s="308"/>
      <c r="ATB60" s="308"/>
      <c r="ATC60" s="308"/>
      <c r="ATD60" s="308"/>
      <c r="ATE60" s="308"/>
      <c r="ATF60" s="308"/>
      <c r="ATG60" s="308"/>
      <c r="ATH60" s="308"/>
      <c r="ATI60" s="308"/>
      <c r="ATJ60" s="308"/>
      <c r="ATK60" s="308"/>
      <c r="ATL60" s="308"/>
      <c r="ATM60" s="308"/>
      <c r="ATN60" s="308"/>
      <c r="ATO60" s="308"/>
      <c r="ATP60" s="308"/>
      <c r="ATQ60" s="308"/>
      <c r="ATR60" s="308"/>
      <c r="ATS60" s="308"/>
      <c r="ATT60" s="308"/>
      <c r="ATU60" s="308"/>
      <c r="ATV60" s="308"/>
      <c r="ATW60" s="308"/>
      <c r="ATX60" s="308"/>
      <c r="ATY60" s="308"/>
      <c r="ATZ60" s="308"/>
      <c r="AUA60" s="308"/>
      <c r="AUB60" s="308"/>
      <c r="AUC60" s="308"/>
      <c r="AUD60" s="308"/>
      <c r="AUE60" s="308"/>
      <c r="AUF60" s="308"/>
      <c r="AUG60" s="308"/>
      <c r="AUH60" s="308"/>
      <c r="AUI60" s="308"/>
      <c r="AUJ60" s="308"/>
      <c r="AUK60" s="308"/>
      <c r="AUL60" s="308"/>
      <c r="AUM60" s="308"/>
      <c r="AUN60" s="308"/>
      <c r="AUO60" s="308"/>
      <c r="AUP60" s="308"/>
      <c r="AUQ60" s="308"/>
      <c r="AUR60" s="308"/>
      <c r="AUS60" s="308"/>
      <c r="AUT60" s="308"/>
      <c r="AUU60" s="308"/>
      <c r="AUV60" s="308"/>
      <c r="AUW60" s="308"/>
      <c r="AUX60" s="308"/>
      <c r="AUY60" s="308"/>
      <c r="AUZ60" s="308"/>
      <c r="AVA60" s="308"/>
      <c r="AVB60" s="308"/>
      <c r="AVC60" s="308"/>
      <c r="AVD60" s="308"/>
      <c r="AVE60" s="308"/>
      <c r="AVF60" s="308"/>
      <c r="AVG60" s="308"/>
      <c r="AVH60" s="308"/>
      <c r="AVI60" s="308"/>
      <c r="AVJ60" s="308"/>
      <c r="AVK60" s="308"/>
      <c r="AVL60" s="308"/>
      <c r="AVM60" s="308"/>
      <c r="AVN60" s="308"/>
      <c r="AVO60" s="308"/>
      <c r="AVP60" s="308"/>
      <c r="AVQ60" s="308"/>
      <c r="AVR60" s="308"/>
      <c r="AVS60" s="308"/>
      <c r="AVT60" s="308"/>
      <c r="AVU60" s="308"/>
      <c r="AVV60" s="308"/>
      <c r="AVW60" s="308"/>
      <c r="AVX60" s="308"/>
      <c r="AVY60" s="308"/>
      <c r="AVZ60" s="308"/>
      <c r="AWA60" s="308"/>
      <c r="AWB60" s="308"/>
      <c r="AWC60" s="308"/>
      <c r="AWD60" s="308"/>
      <c r="AWE60" s="308"/>
      <c r="AWF60" s="308"/>
      <c r="AWG60" s="308"/>
      <c r="AWH60" s="308"/>
      <c r="AWI60" s="308"/>
      <c r="AWJ60" s="308"/>
      <c r="AWK60" s="308"/>
      <c r="AWL60" s="308"/>
      <c r="AWM60" s="308"/>
      <c r="AWN60" s="308"/>
      <c r="AWO60" s="308"/>
      <c r="AWP60" s="308"/>
      <c r="AWQ60" s="308"/>
      <c r="AWR60" s="308"/>
      <c r="AWS60" s="308"/>
      <c r="AWT60" s="308"/>
      <c r="AWU60" s="308"/>
      <c r="AWV60" s="308"/>
      <c r="AWW60" s="308"/>
      <c r="AWX60" s="308"/>
      <c r="AWY60" s="308"/>
      <c r="AWZ60" s="308"/>
      <c r="AXA60" s="308"/>
      <c r="AXB60" s="308"/>
      <c r="AXC60" s="308"/>
      <c r="AXD60" s="308"/>
      <c r="AXE60" s="308"/>
      <c r="AXF60" s="308"/>
      <c r="AXG60" s="308"/>
      <c r="AXH60" s="308"/>
      <c r="AXI60" s="308"/>
      <c r="AXJ60" s="308"/>
      <c r="AXK60" s="308"/>
      <c r="AXL60" s="308"/>
      <c r="AXM60" s="308"/>
      <c r="AXN60" s="308"/>
      <c r="AXO60" s="308"/>
      <c r="AXP60" s="308"/>
      <c r="AXQ60" s="308"/>
      <c r="AXR60" s="308"/>
      <c r="AXS60" s="308"/>
      <c r="AXT60" s="308"/>
      <c r="AXU60" s="308"/>
      <c r="AXV60" s="308"/>
      <c r="AXW60" s="308"/>
      <c r="AXX60" s="308"/>
      <c r="AXY60" s="308"/>
      <c r="AXZ60" s="308"/>
      <c r="AYA60" s="308"/>
      <c r="AYB60" s="308"/>
      <c r="AYC60" s="308"/>
      <c r="AYD60" s="308"/>
      <c r="AYE60" s="308"/>
      <c r="AYF60" s="308"/>
      <c r="AYG60" s="308"/>
      <c r="AYH60" s="308"/>
      <c r="AYI60" s="308"/>
      <c r="AYJ60" s="308"/>
      <c r="AYK60" s="308"/>
      <c r="AYL60" s="308"/>
      <c r="AYM60" s="308"/>
      <c r="AYN60" s="308"/>
      <c r="AYO60" s="308"/>
      <c r="AYP60" s="308"/>
      <c r="AYQ60" s="308"/>
      <c r="AYR60" s="308"/>
      <c r="AYS60" s="308"/>
      <c r="AYT60" s="308"/>
      <c r="AYU60" s="308"/>
      <c r="AYV60" s="308"/>
      <c r="AYW60" s="308"/>
      <c r="AYX60" s="308"/>
      <c r="AYY60" s="308"/>
      <c r="AYZ60" s="308"/>
      <c r="AZA60" s="308"/>
      <c r="AZB60" s="308"/>
      <c r="AZC60" s="308"/>
      <c r="AZD60" s="308"/>
      <c r="AZE60" s="308"/>
      <c r="AZF60" s="308"/>
      <c r="AZG60" s="308"/>
      <c r="AZH60" s="308"/>
      <c r="AZI60" s="308"/>
      <c r="AZJ60" s="308"/>
      <c r="AZK60" s="308"/>
      <c r="AZL60" s="308"/>
      <c r="AZM60" s="308"/>
      <c r="AZN60" s="308"/>
      <c r="AZO60" s="308"/>
      <c r="AZP60" s="308"/>
      <c r="AZQ60" s="308"/>
      <c r="AZR60" s="308"/>
      <c r="AZS60" s="308"/>
      <c r="AZT60" s="308"/>
      <c r="AZU60" s="308"/>
      <c r="AZV60" s="308"/>
      <c r="AZW60" s="308"/>
      <c r="AZX60" s="308"/>
      <c r="AZY60" s="308"/>
      <c r="AZZ60" s="308"/>
      <c r="BAA60" s="308"/>
      <c r="BAB60" s="308"/>
      <c r="BAC60" s="308"/>
      <c r="BAD60" s="308"/>
      <c r="BAE60" s="308"/>
      <c r="BAF60" s="308"/>
      <c r="BAG60" s="308"/>
      <c r="BAH60" s="308"/>
      <c r="BAI60" s="308"/>
      <c r="BAJ60" s="308"/>
      <c r="BAK60" s="308"/>
      <c r="BAL60" s="308"/>
      <c r="BAM60" s="308"/>
      <c r="BAN60" s="308"/>
      <c r="BAO60" s="308"/>
      <c r="BAP60" s="308"/>
      <c r="BAQ60" s="308"/>
      <c r="BAR60" s="308"/>
      <c r="BAS60" s="308"/>
      <c r="BAT60" s="308"/>
      <c r="BAU60" s="308"/>
      <c r="BAV60" s="308"/>
      <c r="BAW60" s="308"/>
      <c r="BAX60" s="308"/>
      <c r="BAY60" s="308"/>
      <c r="BAZ60" s="308"/>
      <c r="BBA60" s="308"/>
      <c r="BBB60" s="308"/>
      <c r="BBC60" s="308"/>
      <c r="BBD60" s="308"/>
      <c r="BBE60" s="308"/>
      <c r="BBF60" s="308"/>
      <c r="BBG60" s="308"/>
      <c r="BBH60" s="308"/>
      <c r="BBI60" s="308"/>
      <c r="BBJ60" s="308"/>
      <c r="BBK60" s="308"/>
      <c r="BBL60" s="308"/>
      <c r="BBM60" s="308"/>
      <c r="BBN60" s="308"/>
      <c r="BBO60" s="308"/>
      <c r="BBP60" s="308"/>
      <c r="BBQ60" s="308"/>
      <c r="BBR60" s="308"/>
      <c r="BBS60" s="308"/>
      <c r="BBT60" s="308"/>
      <c r="BBU60" s="308"/>
      <c r="BBV60" s="308"/>
      <c r="BBW60" s="308"/>
      <c r="BBX60" s="308"/>
      <c r="BBY60" s="308"/>
      <c r="BBZ60" s="308"/>
      <c r="BCA60" s="308"/>
      <c r="BCB60" s="308"/>
      <c r="BCC60" s="308"/>
      <c r="BCD60" s="308"/>
      <c r="BCE60" s="308"/>
      <c r="BCF60" s="308"/>
      <c r="BCG60" s="308"/>
      <c r="BCH60" s="308"/>
      <c r="BCI60" s="308"/>
      <c r="BCJ60" s="308"/>
      <c r="BCK60" s="308"/>
      <c r="BCL60" s="308"/>
      <c r="BCM60" s="308"/>
      <c r="BCN60" s="308"/>
      <c r="BCO60" s="308"/>
      <c r="BCP60" s="308"/>
      <c r="BCQ60" s="308"/>
      <c r="BCR60" s="308"/>
      <c r="BCS60" s="308"/>
      <c r="BCT60" s="308"/>
      <c r="BCU60" s="308"/>
      <c r="BCV60" s="308"/>
      <c r="BCW60" s="308"/>
      <c r="BCX60" s="308"/>
      <c r="BCY60" s="308"/>
      <c r="BCZ60" s="308"/>
      <c r="BDA60" s="308"/>
      <c r="BDB60" s="308"/>
      <c r="BDC60" s="308"/>
      <c r="BDD60" s="308"/>
      <c r="BDE60" s="308"/>
      <c r="BDF60" s="308"/>
      <c r="BDG60" s="308"/>
      <c r="BDH60" s="308"/>
      <c r="BDI60" s="308"/>
      <c r="BDJ60" s="308"/>
      <c r="BDK60" s="308"/>
      <c r="BDL60" s="308"/>
      <c r="BDM60" s="308"/>
      <c r="BDN60" s="308"/>
      <c r="BDO60" s="308"/>
      <c r="BDP60" s="308"/>
      <c r="BDQ60" s="308"/>
      <c r="BDR60" s="308"/>
      <c r="BDS60" s="308"/>
      <c r="BDT60" s="308"/>
      <c r="BDU60" s="308"/>
      <c r="BDV60" s="308"/>
      <c r="BDW60" s="308"/>
      <c r="BDX60" s="308"/>
      <c r="BDY60" s="308"/>
      <c r="BDZ60" s="308"/>
      <c r="BEA60" s="308"/>
      <c r="BEB60" s="308"/>
      <c r="BEC60" s="308"/>
      <c r="BED60" s="308"/>
      <c r="BEE60" s="308"/>
      <c r="BEF60" s="308"/>
      <c r="BEG60" s="308"/>
      <c r="BEH60" s="308"/>
      <c r="BEI60" s="308"/>
      <c r="BEJ60" s="308"/>
      <c r="BEK60" s="308"/>
      <c r="BEL60" s="308"/>
      <c r="BEM60" s="308"/>
      <c r="BEN60" s="308"/>
      <c r="BEO60" s="308"/>
      <c r="BEP60" s="308"/>
      <c r="BEQ60" s="308"/>
      <c r="BER60" s="308"/>
      <c r="BES60" s="308"/>
      <c r="BET60" s="308"/>
      <c r="BEU60" s="308"/>
      <c r="BEV60" s="308"/>
      <c r="BEW60" s="308"/>
      <c r="BEX60" s="308"/>
      <c r="BEY60" s="308"/>
      <c r="BEZ60" s="308"/>
      <c r="BFA60" s="308"/>
      <c r="BFB60" s="308"/>
      <c r="BFC60" s="308"/>
      <c r="BFD60" s="308"/>
      <c r="BFE60" s="308"/>
      <c r="BFF60" s="308"/>
      <c r="BFG60" s="308"/>
      <c r="BFH60" s="308"/>
      <c r="BFI60" s="308"/>
      <c r="BFJ60" s="308"/>
      <c r="BFK60" s="308"/>
      <c r="BFL60" s="308"/>
      <c r="BFM60" s="308"/>
      <c r="BFN60" s="308"/>
      <c r="BFO60" s="308"/>
      <c r="BFP60" s="308"/>
      <c r="BFQ60" s="308"/>
      <c r="BFR60" s="308"/>
      <c r="BFS60" s="308"/>
      <c r="BFT60" s="308"/>
      <c r="BFU60" s="308"/>
      <c r="BFV60" s="308"/>
      <c r="BFW60" s="308"/>
      <c r="BFX60" s="308"/>
      <c r="BFY60" s="308"/>
      <c r="BFZ60" s="308"/>
      <c r="BGA60" s="308"/>
      <c r="BGB60" s="308"/>
      <c r="BGC60" s="308"/>
      <c r="BGD60" s="308"/>
      <c r="BGE60" s="308"/>
      <c r="BGF60" s="308"/>
      <c r="BGG60" s="308"/>
      <c r="BGH60" s="308"/>
      <c r="BGI60" s="308"/>
      <c r="BGJ60" s="308"/>
      <c r="BGK60" s="308"/>
      <c r="BGL60" s="308"/>
      <c r="BGM60" s="308"/>
      <c r="BGN60" s="308"/>
      <c r="BGO60" s="308"/>
      <c r="BGP60" s="308"/>
      <c r="BGQ60" s="308"/>
      <c r="BGR60" s="308"/>
      <c r="BGS60" s="308"/>
      <c r="BGT60" s="308"/>
      <c r="BGU60" s="308"/>
      <c r="BGV60" s="308"/>
      <c r="BGW60" s="308"/>
      <c r="BGX60" s="308"/>
      <c r="BGY60" s="308"/>
      <c r="BGZ60" s="308"/>
      <c r="BHA60" s="308"/>
      <c r="BHB60" s="308"/>
      <c r="BHC60" s="308"/>
      <c r="BHD60" s="308"/>
      <c r="BHE60" s="308"/>
      <c r="BHF60" s="308"/>
      <c r="BHG60" s="308"/>
      <c r="BHH60" s="308"/>
      <c r="BHI60" s="308"/>
      <c r="BHJ60" s="308"/>
      <c r="BHK60" s="308"/>
      <c r="BHL60" s="308"/>
      <c r="BHM60" s="308"/>
      <c r="BHN60" s="308"/>
      <c r="BHO60" s="308"/>
      <c r="BHP60" s="308"/>
      <c r="BHQ60" s="308"/>
      <c r="BHR60" s="308"/>
      <c r="BHS60" s="308"/>
      <c r="BHT60" s="308"/>
      <c r="BHU60" s="308"/>
      <c r="BHV60" s="308"/>
      <c r="BHW60" s="308"/>
      <c r="BHX60" s="308"/>
      <c r="BHY60" s="308"/>
      <c r="BHZ60" s="308"/>
      <c r="BIA60" s="308"/>
      <c r="BIB60" s="308"/>
      <c r="BIC60" s="308"/>
      <c r="BID60" s="308"/>
      <c r="BIE60" s="308"/>
      <c r="BIF60" s="308"/>
      <c r="BIG60" s="308"/>
      <c r="BIH60" s="308"/>
      <c r="BII60" s="308"/>
      <c r="BIJ60" s="308"/>
      <c r="BIK60" s="308"/>
      <c r="BIL60" s="308"/>
      <c r="BIM60" s="308"/>
      <c r="BIN60" s="308"/>
      <c r="BIO60" s="308"/>
      <c r="BIP60" s="308"/>
      <c r="BIQ60" s="308"/>
      <c r="BIR60" s="308"/>
      <c r="BIS60" s="308"/>
      <c r="BIT60" s="308"/>
      <c r="BIU60" s="308"/>
      <c r="BIV60" s="308"/>
      <c r="BIW60" s="308"/>
      <c r="BIX60" s="308"/>
      <c r="BIY60" s="308"/>
      <c r="BIZ60" s="308"/>
      <c r="BJA60" s="308"/>
      <c r="BJB60" s="308"/>
      <c r="BJC60" s="308"/>
      <c r="BJD60" s="308"/>
      <c r="BJE60" s="308"/>
      <c r="BJF60" s="308"/>
      <c r="BJG60" s="308"/>
      <c r="BJH60" s="308"/>
      <c r="BJI60" s="308"/>
      <c r="BJJ60" s="308"/>
      <c r="BJK60" s="308"/>
      <c r="BJL60" s="308"/>
      <c r="BJM60" s="308"/>
      <c r="BJN60" s="308"/>
      <c r="BJO60" s="308"/>
      <c r="BJP60" s="308"/>
      <c r="BJQ60" s="308"/>
      <c r="BJR60" s="308"/>
      <c r="BJS60" s="308"/>
      <c r="BJT60" s="308"/>
      <c r="BJU60" s="308"/>
      <c r="BJV60" s="308"/>
      <c r="BJW60" s="308"/>
      <c r="BJX60" s="308"/>
      <c r="BJY60" s="308"/>
      <c r="BJZ60" s="308"/>
      <c r="BKA60" s="308"/>
      <c r="BKB60" s="308"/>
      <c r="BKC60" s="308"/>
      <c r="BKD60" s="308"/>
      <c r="BKE60" s="308"/>
      <c r="BKF60" s="308"/>
      <c r="BKG60" s="308"/>
      <c r="BKH60" s="308"/>
      <c r="BKI60" s="308"/>
      <c r="BKJ60" s="308"/>
      <c r="BKK60" s="308"/>
      <c r="BKL60" s="308"/>
      <c r="BKM60" s="308"/>
      <c r="BKN60" s="308"/>
      <c r="BKO60" s="308"/>
      <c r="BKP60" s="308"/>
      <c r="BKQ60" s="308"/>
      <c r="BKR60" s="308"/>
      <c r="BKS60" s="308"/>
      <c r="BKT60" s="308"/>
      <c r="BKU60" s="308"/>
      <c r="BKV60" s="308"/>
      <c r="BKW60" s="308"/>
      <c r="BKX60" s="308"/>
      <c r="BKY60" s="308"/>
      <c r="BKZ60" s="308"/>
      <c r="BLA60" s="308"/>
      <c r="BLB60" s="308"/>
      <c r="BLC60" s="308"/>
      <c r="BLD60" s="308"/>
      <c r="BLE60" s="308"/>
      <c r="BLF60" s="308"/>
      <c r="BLG60" s="308"/>
      <c r="BLH60" s="308"/>
      <c r="BLI60" s="308"/>
      <c r="BLJ60" s="308"/>
      <c r="BLK60" s="308"/>
      <c r="BLL60" s="308"/>
      <c r="BLM60" s="308"/>
      <c r="BLN60" s="308"/>
      <c r="BLO60" s="308"/>
      <c r="BLP60" s="308"/>
      <c r="BLQ60" s="308"/>
      <c r="BLR60" s="308"/>
      <c r="BLS60" s="308"/>
      <c r="BLT60" s="308"/>
      <c r="BLU60" s="308"/>
      <c r="BLV60" s="308"/>
      <c r="BLW60" s="308"/>
      <c r="BLX60" s="308"/>
      <c r="BLY60" s="308"/>
      <c r="BLZ60" s="308"/>
      <c r="BMA60" s="308"/>
      <c r="BMB60" s="308"/>
      <c r="BMC60" s="308"/>
      <c r="BMD60" s="308"/>
      <c r="BME60" s="308"/>
      <c r="BMF60" s="308"/>
      <c r="BMG60" s="308"/>
      <c r="BMH60" s="308"/>
      <c r="BMI60" s="308"/>
      <c r="BMJ60" s="308"/>
      <c r="BMK60" s="308"/>
      <c r="BML60" s="308"/>
      <c r="BMM60" s="308"/>
      <c r="BMN60" s="308"/>
      <c r="BMO60" s="308"/>
      <c r="BMP60" s="308"/>
      <c r="BMQ60" s="308"/>
      <c r="BMR60" s="308"/>
      <c r="BMS60" s="308"/>
      <c r="BMT60" s="308"/>
      <c r="BMU60" s="308"/>
      <c r="BMV60" s="308"/>
      <c r="BMW60" s="308"/>
      <c r="BMX60" s="308"/>
      <c r="BMY60" s="308"/>
      <c r="BMZ60" s="308"/>
      <c r="BNA60" s="308"/>
      <c r="BNB60" s="308"/>
      <c r="BNC60" s="308"/>
      <c r="BND60" s="308"/>
      <c r="BNE60" s="308"/>
      <c r="BNF60" s="308"/>
      <c r="BNG60" s="308"/>
      <c r="BNH60" s="308"/>
      <c r="BNI60" s="308"/>
      <c r="BNJ60" s="308"/>
      <c r="BNK60" s="308"/>
      <c r="BNL60" s="308"/>
      <c r="BNM60" s="308"/>
      <c r="BNN60" s="308"/>
      <c r="BNO60" s="308"/>
      <c r="BNP60" s="308"/>
      <c r="BNQ60" s="308"/>
      <c r="BNR60" s="308"/>
      <c r="BNS60" s="308"/>
      <c r="BNT60" s="308"/>
      <c r="BNU60" s="308"/>
      <c r="BNV60" s="308"/>
      <c r="BNW60" s="308"/>
      <c r="BNX60" s="308"/>
      <c r="BNY60" s="308"/>
      <c r="BNZ60" s="308"/>
      <c r="BOA60" s="308"/>
      <c r="BOB60" s="308"/>
      <c r="BOC60" s="308"/>
      <c r="BOD60" s="308"/>
      <c r="BOE60" s="308"/>
      <c r="BOF60" s="308"/>
      <c r="BOG60" s="308"/>
      <c r="BOH60" s="308"/>
      <c r="BOI60" s="308"/>
      <c r="BOJ60" s="308"/>
      <c r="BOK60" s="308"/>
      <c r="BOL60" s="308"/>
      <c r="BOM60" s="308"/>
      <c r="BON60" s="308"/>
      <c r="BOO60" s="308"/>
      <c r="BOP60" s="308"/>
      <c r="BOQ60" s="308"/>
      <c r="BOR60" s="308"/>
      <c r="BOS60" s="308"/>
      <c r="BOT60" s="308"/>
      <c r="BOU60" s="308"/>
      <c r="BOV60" s="308"/>
      <c r="BOW60" s="308"/>
      <c r="BOX60" s="308"/>
      <c r="BOY60" s="308"/>
      <c r="BOZ60" s="308"/>
      <c r="BPA60" s="308"/>
      <c r="BPB60" s="308"/>
      <c r="BPC60" s="308"/>
      <c r="BPD60" s="308"/>
      <c r="BPE60" s="308"/>
      <c r="BPF60" s="308"/>
      <c r="BPG60" s="308"/>
      <c r="BPH60" s="308"/>
      <c r="BPI60" s="308"/>
      <c r="BPJ60" s="308"/>
      <c r="BPK60" s="308"/>
      <c r="BPL60" s="308"/>
      <c r="BPM60" s="308"/>
      <c r="BPN60" s="308"/>
      <c r="BPO60" s="308"/>
      <c r="BPP60" s="308"/>
      <c r="BPQ60" s="308"/>
      <c r="BPR60" s="308"/>
      <c r="BPS60" s="308"/>
      <c r="BPT60" s="308"/>
      <c r="BPU60" s="308"/>
      <c r="BPV60" s="308"/>
      <c r="BPW60" s="308"/>
      <c r="BPX60" s="308"/>
      <c r="BPY60" s="308"/>
      <c r="BPZ60" s="308"/>
      <c r="BQA60" s="308"/>
      <c r="BQB60" s="308"/>
      <c r="BQC60" s="308"/>
      <c r="BQD60" s="308"/>
      <c r="BQE60" s="308"/>
      <c r="BQF60" s="308"/>
      <c r="BQG60" s="308"/>
      <c r="BQH60" s="308"/>
      <c r="BQI60" s="308"/>
      <c r="BQJ60" s="308"/>
      <c r="BQK60" s="308"/>
      <c r="BQL60" s="308"/>
      <c r="BQM60" s="308"/>
      <c r="BQN60" s="308"/>
      <c r="BQO60" s="308"/>
      <c r="BQP60" s="308"/>
      <c r="BQQ60" s="308"/>
      <c r="BQR60" s="308"/>
      <c r="BQS60" s="308"/>
      <c r="BQT60" s="308"/>
      <c r="BQU60" s="308"/>
      <c r="BQV60" s="308"/>
      <c r="BQW60" s="308"/>
      <c r="BQX60" s="308"/>
      <c r="BQY60" s="308"/>
      <c r="BQZ60" s="308"/>
      <c r="BRA60" s="308"/>
      <c r="BRB60" s="308"/>
      <c r="BRC60" s="308"/>
      <c r="BRD60" s="308"/>
      <c r="BRE60" s="308"/>
      <c r="BRF60" s="308"/>
      <c r="BRG60" s="308"/>
      <c r="BRH60" s="308"/>
      <c r="BRI60" s="308"/>
      <c r="BRJ60" s="308"/>
      <c r="BRK60" s="308"/>
      <c r="BRL60" s="308"/>
      <c r="BRM60" s="308"/>
      <c r="BRN60" s="308"/>
      <c r="BRO60" s="308"/>
      <c r="BRP60" s="308"/>
      <c r="BRQ60" s="308"/>
      <c r="BRR60" s="308"/>
      <c r="BRS60" s="308"/>
      <c r="BRT60" s="308"/>
      <c r="BRU60" s="308"/>
      <c r="BRV60" s="308"/>
      <c r="BRW60" s="308"/>
      <c r="BRX60" s="308"/>
      <c r="BRY60" s="308"/>
      <c r="BRZ60" s="308"/>
      <c r="BSA60" s="308"/>
      <c r="BSB60" s="308"/>
      <c r="BSC60" s="308"/>
      <c r="BSD60" s="308"/>
      <c r="BSE60" s="308"/>
      <c r="BSF60" s="308"/>
      <c r="BSG60" s="308"/>
      <c r="BSH60" s="308"/>
      <c r="BSI60" s="308"/>
      <c r="BSJ60" s="308"/>
      <c r="BSK60" s="308"/>
      <c r="BSL60" s="308"/>
      <c r="BSM60" s="308"/>
      <c r="BSN60" s="308"/>
      <c r="BSO60" s="308"/>
      <c r="BSP60" s="308"/>
      <c r="BSQ60" s="308"/>
      <c r="BSR60" s="308"/>
      <c r="BSS60" s="308"/>
      <c r="BST60" s="308"/>
      <c r="BSU60" s="308"/>
      <c r="BSV60" s="308"/>
      <c r="BSW60" s="308"/>
      <c r="BSX60" s="308"/>
      <c r="BSY60" s="308"/>
      <c r="BSZ60" s="308"/>
      <c r="BTA60" s="308"/>
      <c r="BTB60" s="308"/>
      <c r="BTC60" s="308"/>
      <c r="BTD60" s="308"/>
      <c r="BTE60" s="308"/>
      <c r="BTF60" s="308"/>
      <c r="BTG60" s="308"/>
      <c r="BTH60" s="308"/>
      <c r="BTI60" s="308"/>
      <c r="BTJ60" s="308"/>
      <c r="BTK60" s="308"/>
      <c r="BTL60" s="308"/>
      <c r="BTM60" s="308"/>
      <c r="BTN60" s="308"/>
      <c r="BTO60" s="308"/>
      <c r="BTP60" s="308"/>
      <c r="BTQ60" s="308"/>
      <c r="BTR60" s="308"/>
      <c r="BTS60" s="308"/>
      <c r="BTT60" s="308"/>
      <c r="BTU60" s="308"/>
      <c r="BTV60" s="308"/>
      <c r="BTW60" s="308"/>
      <c r="BTX60" s="308"/>
      <c r="BTY60" s="308"/>
      <c r="BTZ60" s="308"/>
      <c r="BUA60" s="308"/>
      <c r="BUB60" s="308"/>
      <c r="BUC60" s="308"/>
      <c r="BUD60" s="308"/>
      <c r="BUE60" s="308"/>
      <c r="BUF60" s="308"/>
      <c r="BUG60" s="308"/>
      <c r="BUH60" s="308"/>
      <c r="BUI60" s="308"/>
      <c r="BUJ60" s="308"/>
      <c r="BUK60" s="308"/>
      <c r="BUL60" s="308"/>
      <c r="BUM60" s="308"/>
      <c r="BUN60" s="308"/>
      <c r="BUO60" s="308"/>
      <c r="BUP60" s="308"/>
      <c r="BUQ60" s="308"/>
      <c r="BUR60" s="308"/>
      <c r="BUS60" s="308"/>
      <c r="BUT60" s="308"/>
      <c r="BUU60" s="308"/>
      <c r="BUV60" s="308"/>
      <c r="BUW60" s="308"/>
      <c r="BUX60" s="308"/>
      <c r="BUY60" s="308"/>
      <c r="BUZ60" s="308"/>
      <c r="BVA60" s="308"/>
      <c r="BVB60" s="308"/>
      <c r="BVC60" s="308"/>
      <c r="BVD60" s="308"/>
      <c r="BVE60" s="308"/>
      <c r="BVF60" s="308"/>
      <c r="BVG60" s="308"/>
      <c r="BVH60" s="308"/>
      <c r="BVI60" s="308"/>
      <c r="BVJ60" s="308"/>
      <c r="BVK60" s="308"/>
      <c r="BVL60" s="308"/>
      <c r="BVM60" s="308"/>
      <c r="BVN60" s="308"/>
      <c r="BVO60" s="308"/>
      <c r="BVP60" s="308"/>
      <c r="BVQ60" s="308"/>
      <c r="BVR60" s="308"/>
      <c r="BVS60" s="308"/>
      <c r="BVT60" s="308"/>
      <c r="BVU60" s="308"/>
      <c r="BVV60" s="308"/>
      <c r="BVW60" s="308"/>
      <c r="BVX60" s="308"/>
      <c r="BVY60" s="308"/>
      <c r="BVZ60" s="308"/>
      <c r="BWA60" s="308"/>
      <c r="BWB60" s="308"/>
      <c r="BWC60" s="308"/>
      <c r="BWD60" s="308"/>
      <c r="BWE60" s="308"/>
      <c r="BWF60" s="308"/>
      <c r="BWG60" s="308"/>
      <c r="BWH60" s="308"/>
      <c r="BWI60" s="308"/>
      <c r="BWJ60" s="308"/>
      <c r="BWK60" s="308"/>
      <c r="BWL60" s="308"/>
      <c r="BWM60" s="308"/>
      <c r="BWN60" s="308"/>
      <c r="BWO60" s="308"/>
      <c r="BWP60" s="308"/>
      <c r="BWQ60" s="308"/>
      <c r="BWR60" s="308"/>
      <c r="BWS60" s="308"/>
      <c r="BWT60" s="308"/>
      <c r="BWU60" s="308"/>
      <c r="BWV60" s="308"/>
      <c r="BWW60" s="308"/>
      <c r="BWX60" s="308"/>
      <c r="BWY60" s="308"/>
      <c r="BWZ60" s="308"/>
      <c r="BXA60" s="308"/>
      <c r="BXB60" s="308"/>
      <c r="BXC60" s="308"/>
      <c r="BXD60" s="308"/>
      <c r="BXE60" s="308"/>
      <c r="BXF60" s="308"/>
      <c r="BXG60" s="308"/>
      <c r="BXH60" s="308"/>
      <c r="BXI60" s="308"/>
      <c r="BXJ60" s="308"/>
      <c r="BXK60" s="308"/>
      <c r="BXL60" s="308"/>
      <c r="BXM60" s="308"/>
      <c r="BXN60" s="308"/>
      <c r="BXO60" s="308"/>
      <c r="BXP60" s="308"/>
      <c r="BXQ60" s="308"/>
      <c r="BXR60" s="308"/>
      <c r="BXS60" s="308"/>
      <c r="BXT60" s="308"/>
      <c r="BXU60" s="308"/>
      <c r="BXV60" s="308"/>
      <c r="BXW60" s="308"/>
      <c r="BXX60" s="308"/>
      <c r="BXY60" s="308"/>
      <c r="BXZ60" s="308"/>
      <c r="BYA60" s="308"/>
      <c r="BYB60" s="308"/>
      <c r="BYC60" s="308"/>
      <c r="BYD60" s="308"/>
      <c r="BYE60" s="308"/>
      <c r="BYF60" s="308"/>
      <c r="BYG60" s="308"/>
      <c r="BYH60" s="308"/>
      <c r="BYI60" s="308"/>
      <c r="BYJ60" s="308"/>
      <c r="BYK60" s="308"/>
      <c r="BYL60" s="308"/>
      <c r="BYM60" s="308"/>
      <c r="BYN60" s="308"/>
      <c r="BYO60" s="308"/>
      <c r="BYP60" s="308"/>
      <c r="BYQ60" s="308"/>
      <c r="BYR60" s="308"/>
      <c r="BYS60" s="308"/>
      <c r="BYT60" s="308"/>
      <c r="BYU60" s="308"/>
      <c r="BYV60" s="308"/>
      <c r="BYW60" s="308"/>
      <c r="BYX60" s="308"/>
      <c r="BYY60" s="308"/>
      <c r="BYZ60" s="308"/>
      <c r="BZA60" s="308"/>
      <c r="BZB60" s="308"/>
      <c r="BZC60" s="308"/>
      <c r="BZD60" s="308"/>
      <c r="BZE60" s="308"/>
      <c r="BZF60" s="308"/>
      <c r="BZG60" s="308"/>
      <c r="BZH60" s="308"/>
      <c r="BZI60" s="308"/>
      <c r="BZJ60" s="308"/>
      <c r="BZK60" s="308"/>
      <c r="BZL60" s="308"/>
      <c r="BZM60" s="308"/>
      <c r="BZN60" s="308"/>
      <c r="BZO60" s="308"/>
      <c r="BZP60" s="308"/>
      <c r="BZQ60" s="308"/>
      <c r="BZR60" s="308"/>
      <c r="BZS60" s="308"/>
      <c r="BZT60" s="308"/>
      <c r="BZU60" s="308"/>
      <c r="BZV60" s="308"/>
      <c r="BZW60" s="308"/>
      <c r="BZX60" s="308"/>
      <c r="BZY60" s="308"/>
      <c r="BZZ60" s="308"/>
      <c r="CAA60" s="308"/>
      <c r="CAB60" s="308"/>
      <c r="CAC60" s="308"/>
      <c r="CAD60" s="308"/>
      <c r="CAE60" s="308"/>
      <c r="CAF60" s="308"/>
      <c r="CAG60" s="308"/>
      <c r="CAH60" s="308"/>
      <c r="CAI60" s="308"/>
      <c r="CAJ60" s="308"/>
      <c r="CAK60" s="308"/>
      <c r="CAL60" s="308"/>
      <c r="CAM60" s="308"/>
      <c r="CAN60" s="308"/>
      <c r="CAO60" s="308"/>
      <c r="CAP60" s="308"/>
      <c r="CAQ60" s="308"/>
      <c r="CAR60" s="308"/>
      <c r="CAS60" s="308"/>
      <c r="CAT60" s="308"/>
      <c r="CAU60" s="308"/>
      <c r="CAV60" s="308"/>
      <c r="CAW60" s="308"/>
      <c r="CAX60" s="308"/>
      <c r="CAY60" s="308"/>
      <c r="CAZ60" s="308"/>
      <c r="CBA60" s="308"/>
      <c r="CBB60" s="308"/>
      <c r="CBC60" s="308"/>
      <c r="CBD60" s="308"/>
      <c r="CBE60" s="308"/>
      <c r="CBF60" s="308"/>
      <c r="CBG60" s="308"/>
      <c r="CBH60" s="308"/>
      <c r="CBI60" s="308"/>
      <c r="CBJ60" s="308"/>
      <c r="CBK60" s="308"/>
      <c r="CBL60" s="308"/>
      <c r="CBM60" s="308"/>
      <c r="CBN60" s="308"/>
      <c r="CBO60" s="308"/>
      <c r="CBP60" s="308"/>
      <c r="CBQ60" s="308"/>
      <c r="CBR60" s="308"/>
      <c r="CBS60" s="308"/>
      <c r="CBT60" s="308"/>
      <c r="CBU60" s="308"/>
      <c r="CBV60" s="308"/>
      <c r="CBW60" s="308"/>
      <c r="CBX60" s="308"/>
      <c r="CBY60" s="308"/>
      <c r="CBZ60" s="308"/>
      <c r="CCA60" s="308"/>
      <c r="CCB60" s="308"/>
      <c r="CCC60" s="308"/>
      <c r="CCD60" s="308"/>
      <c r="CCE60" s="308"/>
      <c r="CCF60" s="308"/>
      <c r="CCG60" s="308"/>
      <c r="CCH60" s="308"/>
      <c r="CCI60" s="308"/>
      <c r="CCJ60" s="308"/>
      <c r="CCK60" s="308"/>
      <c r="CCL60" s="308"/>
      <c r="CCM60" s="308"/>
      <c r="CCN60" s="308"/>
      <c r="CCO60" s="308"/>
      <c r="CCP60" s="308"/>
      <c r="CCQ60" s="308"/>
      <c r="CCR60" s="308"/>
      <c r="CCS60" s="308"/>
      <c r="CCT60" s="308"/>
      <c r="CCU60" s="308"/>
      <c r="CCV60" s="308"/>
      <c r="CCW60" s="308"/>
      <c r="CCX60" s="308"/>
      <c r="CCY60" s="308"/>
      <c r="CCZ60" s="308"/>
      <c r="CDA60" s="308"/>
      <c r="CDB60" s="308"/>
      <c r="CDC60" s="308"/>
      <c r="CDD60" s="308"/>
      <c r="CDE60" s="308"/>
      <c r="CDF60" s="308"/>
      <c r="CDG60" s="308"/>
      <c r="CDH60" s="308"/>
      <c r="CDI60" s="308"/>
      <c r="CDJ60" s="308"/>
      <c r="CDK60" s="308"/>
      <c r="CDL60" s="308"/>
      <c r="CDM60" s="308"/>
      <c r="CDN60" s="308"/>
      <c r="CDO60" s="308"/>
      <c r="CDP60" s="308"/>
      <c r="CDQ60" s="308"/>
      <c r="CDR60" s="308"/>
      <c r="CDS60" s="308"/>
      <c r="CDT60" s="308"/>
      <c r="CDU60" s="308"/>
      <c r="CDV60" s="308"/>
      <c r="CDW60" s="308"/>
      <c r="CDX60" s="308"/>
      <c r="CDY60" s="308"/>
      <c r="CDZ60" s="308"/>
      <c r="CEA60" s="308"/>
      <c r="CEB60" s="308"/>
      <c r="CEC60" s="308"/>
      <c r="CED60" s="308"/>
      <c r="CEE60" s="308"/>
      <c r="CEF60" s="308"/>
      <c r="CEG60" s="308"/>
      <c r="CEH60" s="308"/>
      <c r="CEI60" s="308"/>
      <c r="CEJ60" s="308"/>
      <c r="CEK60" s="308"/>
      <c r="CEL60" s="308"/>
      <c r="CEM60" s="308"/>
      <c r="CEN60" s="308"/>
      <c r="CEO60" s="308"/>
      <c r="CEP60" s="308"/>
      <c r="CEQ60" s="308"/>
      <c r="CER60" s="308"/>
      <c r="CES60" s="308"/>
      <c r="CET60" s="308"/>
      <c r="CEU60" s="308"/>
      <c r="CEV60" s="308"/>
      <c r="CEW60" s="308"/>
      <c r="CEX60" s="308"/>
      <c r="CEY60" s="308"/>
      <c r="CEZ60" s="308"/>
      <c r="CFA60" s="308"/>
      <c r="CFB60" s="308"/>
      <c r="CFC60" s="308"/>
      <c r="CFD60" s="308"/>
      <c r="CFE60" s="308"/>
      <c r="CFF60" s="308"/>
      <c r="CFG60" s="308"/>
      <c r="CFH60" s="308"/>
      <c r="CFI60" s="308"/>
      <c r="CFJ60" s="308"/>
      <c r="CFK60" s="308"/>
      <c r="CFL60" s="308"/>
      <c r="CFM60" s="308"/>
      <c r="CFN60" s="308"/>
      <c r="CFO60" s="308"/>
      <c r="CFP60" s="308"/>
      <c r="CFQ60" s="308"/>
      <c r="CFR60" s="308"/>
      <c r="CFS60" s="308"/>
      <c r="CFT60" s="308"/>
      <c r="CFU60" s="308"/>
      <c r="CFV60" s="308"/>
      <c r="CFW60" s="308"/>
      <c r="CFX60" s="308"/>
      <c r="CFY60" s="308"/>
      <c r="CFZ60" s="308"/>
      <c r="CGA60" s="308"/>
      <c r="CGB60" s="308"/>
      <c r="CGC60" s="308"/>
      <c r="CGD60" s="308"/>
      <c r="CGE60" s="308"/>
      <c r="CGF60" s="308"/>
      <c r="CGG60" s="308"/>
      <c r="CGH60" s="308"/>
      <c r="CGI60" s="308"/>
      <c r="CGJ60" s="308"/>
      <c r="CGK60" s="308"/>
      <c r="CGL60" s="308"/>
      <c r="CGM60" s="308"/>
      <c r="CGN60" s="308"/>
      <c r="CGO60" s="308"/>
      <c r="CGP60" s="308"/>
      <c r="CGQ60" s="308"/>
      <c r="CGR60" s="308"/>
      <c r="CGS60" s="308"/>
      <c r="CGT60" s="308"/>
      <c r="CGU60" s="308"/>
      <c r="CGV60" s="308"/>
      <c r="CGW60" s="308"/>
      <c r="CGX60" s="308"/>
      <c r="CGY60" s="308"/>
      <c r="CGZ60" s="308"/>
      <c r="CHA60" s="308"/>
      <c r="CHB60" s="308"/>
      <c r="CHC60" s="308"/>
      <c r="CHD60" s="308"/>
      <c r="CHE60" s="308"/>
      <c r="CHF60" s="308"/>
      <c r="CHG60" s="308"/>
      <c r="CHH60" s="308"/>
      <c r="CHI60" s="308"/>
      <c r="CHJ60" s="308"/>
      <c r="CHK60" s="308"/>
      <c r="CHL60" s="308"/>
      <c r="CHM60" s="308"/>
      <c r="CHN60" s="308"/>
      <c r="CHO60" s="308"/>
      <c r="CHP60" s="308"/>
      <c r="CHQ60" s="308"/>
      <c r="CHR60" s="308"/>
      <c r="CHS60" s="308"/>
      <c r="CHT60" s="308"/>
      <c r="CHU60" s="308"/>
      <c r="CHV60" s="308"/>
      <c r="CHW60" s="308"/>
      <c r="CHX60" s="308"/>
      <c r="CHY60" s="308"/>
      <c r="CHZ60" s="308"/>
      <c r="CIA60" s="308"/>
      <c r="CIB60" s="308"/>
      <c r="CIC60" s="308"/>
      <c r="CID60" s="308"/>
      <c r="CIE60" s="308"/>
      <c r="CIF60" s="308"/>
      <c r="CIG60" s="308"/>
      <c r="CIH60" s="308"/>
      <c r="CII60" s="308"/>
      <c r="CIJ60" s="308"/>
      <c r="CIK60" s="308"/>
      <c r="CIL60" s="308"/>
      <c r="CIM60" s="308"/>
      <c r="CIN60" s="308"/>
      <c r="CIO60" s="308"/>
      <c r="CIP60" s="308"/>
      <c r="CIQ60" s="308"/>
      <c r="CIR60" s="308"/>
      <c r="CIS60" s="308"/>
      <c r="CIT60" s="308"/>
      <c r="CIU60" s="308"/>
      <c r="CIV60" s="308"/>
      <c r="CIW60" s="308"/>
      <c r="CIX60" s="308"/>
      <c r="CIY60" s="308"/>
      <c r="CIZ60" s="308"/>
      <c r="CJA60" s="308"/>
      <c r="CJB60" s="308"/>
      <c r="CJC60" s="308"/>
      <c r="CJD60" s="308"/>
      <c r="CJE60" s="308"/>
      <c r="CJF60" s="308"/>
      <c r="CJG60" s="308"/>
      <c r="CJH60" s="308"/>
      <c r="CJI60" s="308"/>
      <c r="CJJ60" s="308"/>
      <c r="CJK60" s="308"/>
      <c r="CJL60" s="308"/>
      <c r="CJM60" s="308"/>
      <c r="CJN60" s="308"/>
      <c r="CJO60" s="308"/>
      <c r="CJP60" s="308"/>
      <c r="CJQ60" s="308"/>
      <c r="CJR60" s="308"/>
      <c r="CJS60" s="308"/>
      <c r="CJT60" s="308"/>
      <c r="CJU60" s="308"/>
      <c r="CJV60" s="308"/>
      <c r="CJW60" s="308"/>
      <c r="CJX60" s="308"/>
      <c r="CJY60" s="308"/>
      <c r="CJZ60" s="308"/>
      <c r="CKA60" s="308"/>
      <c r="CKB60" s="308"/>
      <c r="CKC60" s="308"/>
      <c r="CKD60" s="308"/>
      <c r="CKE60" s="308"/>
      <c r="CKF60" s="308"/>
      <c r="CKG60" s="308"/>
      <c r="CKH60" s="308"/>
      <c r="CKI60" s="308"/>
      <c r="CKJ60" s="308"/>
      <c r="CKK60" s="308"/>
      <c r="CKL60" s="308"/>
      <c r="CKM60" s="308"/>
      <c r="CKN60" s="308"/>
      <c r="CKO60" s="308"/>
      <c r="CKP60" s="308"/>
      <c r="CKQ60" s="308"/>
      <c r="CKR60" s="308"/>
      <c r="CKS60" s="308"/>
      <c r="CKT60" s="308"/>
      <c r="CKU60" s="308"/>
      <c r="CKV60" s="308"/>
      <c r="CKW60" s="308"/>
      <c r="CKX60" s="308"/>
      <c r="CKY60" s="308"/>
      <c r="CKZ60" s="308"/>
      <c r="CLA60" s="308"/>
      <c r="CLB60" s="308"/>
      <c r="CLC60" s="308"/>
      <c r="CLD60" s="308"/>
      <c r="CLE60" s="308"/>
      <c r="CLF60" s="308"/>
      <c r="CLG60" s="308"/>
      <c r="CLH60" s="308"/>
      <c r="CLI60" s="308"/>
      <c r="CLJ60" s="308"/>
      <c r="CLK60" s="308"/>
      <c r="CLL60" s="308"/>
      <c r="CLM60" s="308"/>
      <c r="CLN60" s="308"/>
      <c r="CLO60" s="308"/>
      <c r="CLP60" s="308"/>
      <c r="CLQ60" s="308"/>
      <c r="CLR60" s="308"/>
      <c r="CLS60" s="308"/>
      <c r="CLT60" s="308"/>
      <c r="CLU60" s="308"/>
      <c r="CLV60" s="308"/>
      <c r="CLW60" s="308"/>
      <c r="CLX60" s="308"/>
      <c r="CLY60" s="308"/>
      <c r="CLZ60" s="308"/>
      <c r="CMA60" s="308"/>
      <c r="CMB60" s="308"/>
      <c r="CMC60" s="308"/>
      <c r="CMD60" s="308"/>
      <c r="CME60" s="308"/>
      <c r="CMF60" s="308"/>
      <c r="CMG60" s="308"/>
      <c r="CMH60" s="308"/>
      <c r="CMI60" s="308"/>
      <c r="CMJ60" s="308"/>
      <c r="CMK60" s="308"/>
      <c r="CML60" s="308"/>
      <c r="CMM60" s="308"/>
      <c r="CMN60" s="308"/>
      <c r="CMO60" s="308"/>
      <c r="CMP60" s="308"/>
      <c r="CMQ60" s="308"/>
      <c r="CMR60" s="308"/>
      <c r="CMS60" s="308"/>
      <c r="CMT60" s="308"/>
      <c r="CMU60" s="308"/>
      <c r="CMV60" s="308"/>
      <c r="CMW60" s="308"/>
      <c r="CMX60" s="308"/>
      <c r="CMY60" s="308"/>
      <c r="CMZ60" s="308"/>
      <c r="CNA60" s="308"/>
      <c r="CNB60" s="308"/>
      <c r="CNC60" s="308"/>
      <c r="CND60" s="308"/>
      <c r="CNE60" s="308"/>
      <c r="CNF60" s="308"/>
      <c r="CNG60" s="308"/>
      <c r="CNH60" s="308"/>
      <c r="CNI60" s="308"/>
      <c r="CNJ60" s="308"/>
      <c r="CNK60" s="308"/>
      <c r="CNL60" s="308"/>
      <c r="CNM60" s="308"/>
      <c r="CNN60" s="308"/>
      <c r="CNO60" s="308"/>
      <c r="CNP60" s="308"/>
      <c r="CNQ60" s="308"/>
      <c r="CNR60" s="308"/>
      <c r="CNS60" s="308"/>
      <c r="CNT60" s="308"/>
      <c r="CNU60" s="308"/>
      <c r="CNV60" s="308"/>
      <c r="CNW60" s="308"/>
      <c r="CNX60" s="308"/>
      <c r="CNY60" s="308"/>
      <c r="CNZ60" s="308"/>
      <c r="COA60" s="308"/>
      <c r="COB60" s="308"/>
      <c r="COC60" s="308"/>
      <c r="COD60" s="308"/>
      <c r="COE60" s="308"/>
      <c r="COF60" s="308"/>
      <c r="COG60" s="308"/>
      <c r="COH60" s="308"/>
      <c r="COI60" s="308"/>
      <c r="COJ60" s="308"/>
      <c r="COK60" s="308"/>
      <c r="COL60" s="308"/>
      <c r="COM60" s="308"/>
      <c r="CON60" s="308"/>
      <c r="COO60" s="308"/>
      <c r="COP60" s="308"/>
      <c r="COQ60" s="308"/>
      <c r="COR60" s="308"/>
      <c r="COS60" s="308"/>
      <c r="COT60" s="308"/>
      <c r="COU60" s="308"/>
      <c r="COV60" s="308"/>
      <c r="COW60" s="308"/>
      <c r="COX60" s="308"/>
      <c r="COY60" s="308"/>
      <c r="COZ60" s="308"/>
      <c r="CPA60" s="308"/>
      <c r="CPB60" s="308"/>
      <c r="CPC60" s="308"/>
      <c r="CPD60" s="308"/>
      <c r="CPE60" s="308"/>
      <c r="CPF60" s="308"/>
      <c r="CPG60" s="308"/>
      <c r="CPH60" s="308"/>
      <c r="CPI60" s="308"/>
      <c r="CPJ60" s="308"/>
      <c r="CPK60" s="308"/>
      <c r="CPL60" s="308"/>
      <c r="CPM60" s="308"/>
      <c r="CPN60" s="308"/>
      <c r="CPO60" s="308"/>
      <c r="CPP60" s="308"/>
      <c r="CPQ60" s="308"/>
      <c r="CPR60" s="308"/>
      <c r="CPS60" s="308"/>
      <c r="CPT60" s="308"/>
      <c r="CPU60" s="308"/>
      <c r="CPV60" s="308"/>
      <c r="CPW60" s="308"/>
      <c r="CPX60" s="308"/>
      <c r="CPY60" s="308"/>
      <c r="CPZ60" s="308"/>
      <c r="CQA60" s="308"/>
      <c r="CQB60" s="308"/>
      <c r="CQC60" s="308"/>
      <c r="CQD60" s="308"/>
      <c r="CQE60" s="308"/>
      <c r="CQF60" s="308"/>
      <c r="CQG60" s="308"/>
      <c r="CQH60" s="308"/>
      <c r="CQI60" s="308"/>
      <c r="CQJ60" s="308"/>
      <c r="CQK60" s="308"/>
      <c r="CQL60" s="308"/>
      <c r="CQM60" s="308"/>
      <c r="CQN60" s="308"/>
      <c r="CQO60" s="308"/>
      <c r="CQP60" s="308"/>
      <c r="CQQ60" s="308"/>
      <c r="CQR60" s="308"/>
      <c r="CQS60" s="308"/>
      <c r="CQT60" s="308"/>
      <c r="CQU60" s="308"/>
      <c r="CQV60" s="308"/>
      <c r="CQW60" s="308"/>
      <c r="CQX60" s="308"/>
      <c r="CQY60" s="308"/>
      <c r="CQZ60" s="308"/>
      <c r="CRA60" s="308"/>
      <c r="CRB60" s="308"/>
      <c r="CRC60" s="308"/>
      <c r="CRD60" s="308"/>
      <c r="CRE60" s="308"/>
      <c r="CRF60" s="308"/>
      <c r="CRG60" s="308"/>
      <c r="CRH60" s="308"/>
      <c r="CRI60" s="308"/>
      <c r="CRJ60" s="308"/>
      <c r="CRK60" s="308"/>
      <c r="CRL60" s="308"/>
      <c r="CRM60" s="308"/>
      <c r="CRN60" s="308"/>
      <c r="CRO60" s="308"/>
      <c r="CRP60" s="308"/>
      <c r="CRQ60" s="308"/>
      <c r="CRR60" s="308"/>
      <c r="CRS60" s="308"/>
      <c r="CRT60" s="308"/>
      <c r="CRU60" s="308"/>
      <c r="CRV60" s="308"/>
      <c r="CRW60" s="308"/>
      <c r="CRX60" s="308"/>
      <c r="CRY60" s="308"/>
      <c r="CRZ60" s="308"/>
      <c r="CSA60" s="308"/>
      <c r="CSB60" s="308"/>
      <c r="CSC60" s="308"/>
      <c r="CSD60" s="308"/>
      <c r="CSE60" s="308"/>
      <c r="CSF60" s="308"/>
      <c r="CSG60" s="308"/>
      <c r="CSH60" s="308"/>
      <c r="CSI60" s="308"/>
      <c r="CSJ60" s="308"/>
      <c r="CSK60" s="308"/>
      <c r="CSL60" s="308"/>
      <c r="CSM60" s="308"/>
      <c r="CSN60" s="308"/>
      <c r="CSO60" s="308"/>
      <c r="CSP60" s="308"/>
      <c r="CSQ60" s="308"/>
      <c r="CSR60" s="308"/>
      <c r="CSS60" s="308"/>
      <c r="CST60" s="308"/>
      <c r="CSU60" s="308"/>
      <c r="CSV60" s="308"/>
      <c r="CSW60" s="308"/>
      <c r="CSX60" s="308"/>
      <c r="CSY60" s="308"/>
      <c r="CSZ60" s="308"/>
      <c r="CTA60" s="308"/>
      <c r="CTB60" s="308"/>
      <c r="CTC60" s="308"/>
      <c r="CTD60" s="308"/>
      <c r="CTE60" s="308"/>
      <c r="CTF60" s="308"/>
      <c r="CTG60" s="308"/>
      <c r="CTH60" s="308"/>
      <c r="CTI60" s="308"/>
      <c r="CTJ60" s="308"/>
      <c r="CTK60" s="308"/>
      <c r="CTL60" s="308"/>
      <c r="CTM60" s="308"/>
      <c r="CTN60" s="308"/>
      <c r="CTO60" s="308"/>
      <c r="CTP60" s="308"/>
      <c r="CTQ60" s="308"/>
      <c r="CTR60" s="308"/>
      <c r="CTS60" s="308"/>
      <c r="CTT60" s="308"/>
      <c r="CTU60" s="308"/>
      <c r="CTV60" s="308"/>
      <c r="CTW60" s="308"/>
      <c r="CTX60" s="308"/>
      <c r="CTY60" s="308"/>
      <c r="CTZ60" s="308"/>
      <c r="CUA60" s="308"/>
      <c r="CUB60" s="308"/>
      <c r="CUC60" s="308"/>
      <c r="CUD60" s="308"/>
      <c r="CUE60" s="308"/>
      <c r="CUF60" s="308"/>
      <c r="CUG60" s="308"/>
      <c r="CUH60" s="308"/>
      <c r="CUI60" s="308"/>
      <c r="CUJ60" s="308"/>
      <c r="CUK60" s="308"/>
      <c r="CUL60" s="308"/>
      <c r="CUM60" s="308"/>
      <c r="CUN60" s="308"/>
      <c r="CUO60" s="308"/>
      <c r="CUP60" s="308"/>
      <c r="CUQ60" s="308"/>
      <c r="CUR60" s="308"/>
      <c r="CUS60" s="308"/>
      <c r="CUT60" s="308"/>
      <c r="CUU60" s="308"/>
      <c r="CUV60" s="308"/>
      <c r="CUW60" s="308"/>
      <c r="CUX60" s="308"/>
      <c r="CUY60" s="308"/>
      <c r="CUZ60" s="308"/>
      <c r="CVA60" s="308"/>
      <c r="CVB60" s="308"/>
      <c r="CVC60" s="308"/>
      <c r="CVD60" s="308"/>
      <c r="CVE60" s="308"/>
      <c r="CVF60" s="308"/>
      <c r="CVG60" s="308"/>
      <c r="CVH60" s="308"/>
      <c r="CVI60" s="308"/>
      <c r="CVJ60" s="308"/>
      <c r="CVK60" s="308"/>
      <c r="CVL60" s="308"/>
      <c r="CVM60" s="308"/>
      <c r="CVN60" s="308"/>
      <c r="CVO60" s="308"/>
      <c r="CVP60" s="308"/>
      <c r="CVQ60" s="308"/>
      <c r="CVR60" s="308"/>
      <c r="CVS60" s="308"/>
      <c r="CVT60" s="308"/>
      <c r="CVU60" s="308"/>
      <c r="CVV60" s="308"/>
      <c r="CVW60" s="308"/>
      <c r="CVX60" s="308"/>
      <c r="CVY60" s="308"/>
      <c r="CVZ60" s="308"/>
      <c r="CWA60" s="308"/>
      <c r="CWB60" s="308"/>
      <c r="CWC60" s="308"/>
      <c r="CWD60" s="308"/>
      <c r="CWE60" s="308"/>
      <c r="CWF60" s="308"/>
      <c r="CWG60" s="308"/>
      <c r="CWH60" s="308"/>
      <c r="CWI60" s="308"/>
      <c r="CWJ60" s="308"/>
      <c r="CWK60" s="308"/>
      <c r="CWL60" s="308"/>
      <c r="CWM60" s="308"/>
      <c r="CWN60" s="308"/>
      <c r="CWO60" s="308"/>
      <c r="CWP60" s="308"/>
      <c r="CWQ60" s="308"/>
      <c r="CWR60" s="308"/>
      <c r="CWS60" s="308"/>
      <c r="CWT60" s="308"/>
      <c r="CWU60" s="308"/>
      <c r="CWV60" s="308"/>
      <c r="CWW60" s="308"/>
      <c r="CWX60" s="308"/>
      <c r="CWY60" s="308"/>
      <c r="CWZ60" s="308"/>
      <c r="CXA60" s="308"/>
      <c r="CXB60" s="308"/>
      <c r="CXC60" s="308"/>
      <c r="CXD60" s="308"/>
      <c r="CXE60" s="308"/>
      <c r="CXF60" s="308"/>
      <c r="CXG60" s="308"/>
      <c r="CXH60" s="308"/>
      <c r="CXI60" s="308"/>
      <c r="CXJ60" s="308"/>
      <c r="CXK60" s="308"/>
      <c r="CXL60" s="308"/>
      <c r="CXM60" s="308"/>
      <c r="CXN60" s="308"/>
      <c r="CXO60" s="308"/>
      <c r="CXP60" s="308"/>
      <c r="CXQ60" s="308"/>
      <c r="CXR60" s="308"/>
      <c r="CXS60" s="308"/>
      <c r="CXT60" s="308"/>
      <c r="CXU60" s="308"/>
      <c r="CXV60" s="308"/>
      <c r="CXW60" s="308"/>
      <c r="CXX60" s="308"/>
      <c r="CXY60" s="308"/>
      <c r="CXZ60" s="308"/>
      <c r="CYA60" s="308"/>
      <c r="CYB60" s="308"/>
      <c r="CYC60" s="308"/>
      <c r="CYD60" s="308"/>
      <c r="CYE60" s="308"/>
      <c r="CYF60" s="308"/>
      <c r="CYG60" s="308"/>
      <c r="CYH60" s="308"/>
      <c r="CYI60" s="308"/>
      <c r="CYJ60" s="308"/>
      <c r="CYK60" s="308"/>
      <c r="CYL60" s="308"/>
      <c r="CYM60" s="308"/>
      <c r="CYN60" s="308"/>
      <c r="CYO60" s="308"/>
      <c r="CYP60" s="308"/>
      <c r="CYQ60" s="308"/>
      <c r="CYR60" s="308"/>
      <c r="CYS60" s="308"/>
      <c r="CYT60" s="308"/>
      <c r="CYU60" s="308"/>
      <c r="CYV60" s="308"/>
      <c r="CYW60" s="308"/>
      <c r="CYX60" s="308"/>
      <c r="CYY60" s="308"/>
      <c r="CYZ60" s="308"/>
      <c r="CZA60" s="308"/>
      <c r="CZB60" s="308"/>
      <c r="CZC60" s="308"/>
      <c r="CZD60" s="308"/>
      <c r="CZE60" s="308"/>
      <c r="CZF60" s="308"/>
      <c r="CZG60" s="308"/>
      <c r="CZH60" s="308"/>
      <c r="CZI60" s="308"/>
      <c r="CZJ60" s="308"/>
      <c r="CZK60" s="308"/>
      <c r="CZL60" s="308"/>
      <c r="CZM60" s="308"/>
      <c r="CZN60" s="308"/>
      <c r="CZO60" s="308"/>
      <c r="CZP60" s="308"/>
      <c r="CZQ60" s="308"/>
      <c r="CZR60" s="308"/>
      <c r="CZS60" s="308"/>
      <c r="CZT60" s="308"/>
      <c r="CZU60" s="308"/>
      <c r="CZV60" s="308"/>
      <c r="CZW60" s="308"/>
      <c r="CZX60" s="308"/>
      <c r="CZY60" s="308"/>
      <c r="CZZ60" s="308"/>
      <c r="DAA60" s="308"/>
      <c r="DAB60" s="308"/>
      <c r="DAC60" s="308"/>
      <c r="DAD60" s="308"/>
      <c r="DAE60" s="308"/>
      <c r="DAF60" s="308"/>
      <c r="DAG60" s="308"/>
      <c r="DAH60" s="308"/>
      <c r="DAI60" s="308"/>
      <c r="DAJ60" s="308"/>
      <c r="DAK60" s="308"/>
      <c r="DAL60" s="308"/>
      <c r="DAM60" s="308"/>
      <c r="DAN60" s="308"/>
      <c r="DAO60" s="308"/>
      <c r="DAP60" s="308"/>
      <c r="DAQ60" s="308"/>
      <c r="DAR60" s="308"/>
      <c r="DAS60" s="308"/>
      <c r="DAT60" s="308"/>
      <c r="DAU60" s="308"/>
      <c r="DAV60" s="308"/>
      <c r="DAW60" s="308"/>
      <c r="DAX60" s="308"/>
      <c r="DAY60" s="308"/>
      <c r="DAZ60" s="308"/>
      <c r="DBA60" s="308"/>
      <c r="DBB60" s="308"/>
      <c r="DBC60" s="308"/>
      <c r="DBD60" s="308"/>
      <c r="DBE60" s="308"/>
      <c r="DBF60" s="308"/>
      <c r="DBG60" s="308"/>
      <c r="DBH60" s="308"/>
      <c r="DBI60" s="308"/>
      <c r="DBJ60" s="308"/>
      <c r="DBK60" s="308"/>
      <c r="DBL60" s="308"/>
      <c r="DBM60" s="308"/>
      <c r="DBN60" s="308"/>
      <c r="DBO60" s="308"/>
      <c r="DBP60" s="308"/>
      <c r="DBQ60" s="308"/>
      <c r="DBR60" s="308"/>
      <c r="DBS60" s="308"/>
      <c r="DBT60" s="308"/>
      <c r="DBU60" s="308"/>
      <c r="DBV60" s="308"/>
      <c r="DBW60" s="308"/>
      <c r="DBX60" s="308"/>
      <c r="DBY60" s="308"/>
      <c r="DBZ60" s="308"/>
      <c r="DCA60" s="308"/>
      <c r="DCB60" s="308"/>
      <c r="DCC60" s="308"/>
      <c r="DCD60" s="308"/>
      <c r="DCE60" s="308"/>
      <c r="DCF60" s="308"/>
      <c r="DCG60" s="308"/>
      <c r="DCH60" s="308"/>
      <c r="DCI60" s="308"/>
      <c r="DCJ60" s="308"/>
      <c r="DCK60" s="308"/>
      <c r="DCL60" s="308"/>
      <c r="DCM60" s="308"/>
      <c r="DCN60" s="308"/>
      <c r="DCO60" s="308"/>
      <c r="DCP60" s="308"/>
      <c r="DCQ60" s="308"/>
      <c r="DCR60" s="308"/>
      <c r="DCS60" s="308"/>
      <c r="DCT60" s="308"/>
      <c r="DCU60" s="308"/>
      <c r="DCV60" s="308"/>
      <c r="DCW60" s="308"/>
      <c r="DCX60" s="308"/>
      <c r="DCY60" s="308"/>
      <c r="DCZ60" s="308"/>
      <c r="DDA60" s="308"/>
      <c r="DDB60" s="308"/>
      <c r="DDC60" s="308"/>
      <c r="DDD60" s="308"/>
      <c r="DDE60" s="308"/>
      <c r="DDF60" s="308"/>
      <c r="DDG60" s="308"/>
      <c r="DDH60" s="308"/>
      <c r="DDI60" s="308"/>
      <c r="DDJ60" s="308"/>
      <c r="DDK60" s="308"/>
      <c r="DDL60" s="308"/>
      <c r="DDM60" s="308"/>
      <c r="DDN60" s="308"/>
      <c r="DDO60" s="308"/>
      <c r="DDP60" s="308"/>
      <c r="DDQ60" s="308"/>
      <c r="DDR60" s="308"/>
      <c r="DDS60" s="308"/>
      <c r="DDT60" s="308"/>
      <c r="DDU60" s="308"/>
      <c r="DDV60" s="308"/>
      <c r="DDW60" s="308"/>
      <c r="DDX60" s="308"/>
      <c r="DDY60" s="308"/>
      <c r="DDZ60" s="308"/>
      <c r="DEA60" s="308"/>
      <c r="DEB60" s="308"/>
      <c r="DEC60" s="308"/>
      <c r="DED60" s="308"/>
      <c r="DEE60" s="308"/>
      <c r="DEF60" s="308"/>
      <c r="DEG60" s="308"/>
      <c r="DEH60" s="308"/>
      <c r="DEI60" s="308"/>
      <c r="DEJ60" s="308"/>
      <c r="DEK60" s="308"/>
      <c r="DEL60" s="308"/>
      <c r="DEM60" s="308"/>
      <c r="DEN60" s="308"/>
      <c r="DEO60" s="308"/>
      <c r="DEP60" s="308"/>
      <c r="DEQ60" s="308"/>
      <c r="DER60" s="308"/>
      <c r="DES60" s="308"/>
      <c r="DET60" s="308"/>
      <c r="DEU60" s="308"/>
      <c r="DEV60" s="308"/>
      <c r="DEW60" s="308"/>
      <c r="DEX60" s="308"/>
      <c r="DEY60" s="308"/>
      <c r="DEZ60" s="308"/>
      <c r="DFA60" s="308"/>
      <c r="DFB60" s="308"/>
      <c r="DFC60" s="308"/>
      <c r="DFD60" s="308"/>
      <c r="DFE60" s="308"/>
      <c r="DFF60" s="308"/>
      <c r="DFG60" s="308"/>
      <c r="DFH60" s="308"/>
      <c r="DFI60" s="308"/>
      <c r="DFJ60" s="308"/>
      <c r="DFK60" s="308"/>
      <c r="DFL60" s="308"/>
      <c r="DFM60" s="308"/>
      <c r="DFN60" s="308"/>
      <c r="DFO60" s="308"/>
      <c r="DFP60" s="308"/>
      <c r="DFQ60" s="308"/>
      <c r="DFR60" s="308"/>
      <c r="DFS60" s="308"/>
      <c r="DFT60" s="308"/>
      <c r="DFU60" s="308"/>
      <c r="DFV60" s="308"/>
      <c r="DFW60" s="308"/>
      <c r="DFX60" s="308"/>
      <c r="DFY60" s="308"/>
      <c r="DFZ60" s="308"/>
      <c r="DGA60" s="308"/>
      <c r="DGB60" s="308"/>
      <c r="DGC60" s="308"/>
      <c r="DGD60" s="308"/>
      <c r="DGE60" s="308"/>
      <c r="DGF60" s="308"/>
      <c r="DGG60" s="308"/>
      <c r="DGH60" s="308"/>
      <c r="DGI60" s="308"/>
      <c r="DGJ60" s="308"/>
      <c r="DGK60" s="308"/>
      <c r="DGL60" s="308"/>
      <c r="DGM60" s="308"/>
      <c r="DGN60" s="308"/>
      <c r="DGO60" s="308"/>
      <c r="DGP60" s="308"/>
      <c r="DGQ60" s="308"/>
      <c r="DGR60" s="308"/>
      <c r="DGS60" s="308"/>
      <c r="DGT60" s="308"/>
      <c r="DGU60" s="308"/>
      <c r="DGV60" s="308"/>
      <c r="DGW60" s="308"/>
      <c r="DGX60" s="308"/>
      <c r="DGY60" s="308"/>
      <c r="DGZ60" s="308"/>
      <c r="DHA60" s="308"/>
      <c r="DHB60" s="308"/>
      <c r="DHC60" s="308"/>
      <c r="DHD60" s="308"/>
      <c r="DHE60" s="308"/>
      <c r="DHF60" s="308"/>
      <c r="DHG60" s="308"/>
      <c r="DHH60" s="308"/>
      <c r="DHI60" s="308"/>
      <c r="DHJ60" s="308"/>
      <c r="DHK60" s="308"/>
      <c r="DHL60" s="308"/>
      <c r="DHM60" s="308"/>
      <c r="DHN60" s="308"/>
      <c r="DHO60" s="308"/>
      <c r="DHP60" s="308"/>
      <c r="DHQ60" s="308"/>
      <c r="DHR60" s="308"/>
      <c r="DHS60" s="308"/>
      <c r="DHT60" s="308"/>
      <c r="DHU60" s="308"/>
      <c r="DHV60" s="308"/>
      <c r="DHW60" s="308"/>
      <c r="DHX60" s="308"/>
      <c r="DHY60" s="308"/>
      <c r="DHZ60" s="308"/>
      <c r="DIA60" s="308"/>
      <c r="DIB60" s="308"/>
      <c r="DIC60" s="308"/>
      <c r="DID60" s="308"/>
      <c r="DIE60" s="308"/>
      <c r="DIF60" s="308"/>
      <c r="DIG60" s="308"/>
      <c r="DIH60" s="308"/>
      <c r="DII60" s="308"/>
      <c r="DIJ60" s="308"/>
      <c r="DIK60" s="308"/>
      <c r="DIL60" s="308"/>
      <c r="DIM60" s="308"/>
      <c r="DIN60" s="308"/>
      <c r="DIO60" s="308"/>
      <c r="DIP60" s="308"/>
      <c r="DIQ60" s="308"/>
      <c r="DIR60" s="308"/>
      <c r="DIS60" s="308"/>
      <c r="DIT60" s="308"/>
      <c r="DIU60" s="308"/>
      <c r="DIV60" s="308"/>
      <c r="DIW60" s="308"/>
      <c r="DIX60" s="308"/>
      <c r="DIY60" s="308"/>
      <c r="DIZ60" s="308"/>
      <c r="DJA60" s="308"/>
      <c r="DJB60" s="308"/>
      <c r="DJC60" s="308"/>
      <c r="DJD60" s="308"/>
      <c r="DJE60" s="308"/>
      <c r="DJF60" s="308"/>
      <c r="DJG60" s="308"/>
      <c r="DJH60" s="308"/>
      <c r="DJI60" s="308"/>
      <c r="DJJ60" s="308"/>
      <c r="DJK60" s="308"/>
      <c r="DJL60" s="308"/>
      <c r="DJM60" s="308"/>
      <c r="DJN60" s="308"/>
      <c r="DJO60" s="308"/>
      <c r="DJP60" s="308"/>
      <c r="DJQ60" s="308"/>
      <c r="DJR60" s="308"/>
      <c r="DJS60" s="308"/>
      <c r="DJT60" s="308"/>
      <c r="DJU60" s="308"/>
      <c r="DJV60" s="308"/>
      <c r="DJW60" s="308"/>
      <c r="DJX60" s="308"/>
      <c r="DJY60" s="308"/>
      <c r="DJZ60" s="308"/>
      <c r="DKA60" s="308"/>
      <c r="DKB60" s="308"/>
      <c r="DKC60" s="308"/>
      <c r="DKD60" s="308"/>
      <c r="DKE60" s="308"/>
      <c r="DKF60" s="308"/>
      <c r="DKG60" s="308"/>
      <c r="DKH60" s="308"/>
      <c r="DKI60" s="308"/>
      <c r="DKJ60" s="308"/>
      <c r="DKK60" s="308"/>
      <c r="DKL60" s="308"/>
      <c r="DKM60" s="308"/>
      <c r="DKN60" s="308"/>
      <c r="DKO60" s="308"/>
      <c r="DKP60" s="308"/>
      <c r="DKQ60" s="308"/>
      <c r="DKR60" s="308"/>
      <c r="DKS60" s="308"/>
      <c r="DKT60" s="308"/>
      <c r="DKU60" s="308"/>
      <c r="DKV60" s="308"/>
      <c r="DKW60" s="308"/>
      <c r="DKX60" s="308"/>
      <c r="DKY60" s="308"/>
      <c r="DKZ60" s="308"/>
      <c r="DLA60" s="308"/>
      <c r="DLB60" s="308"/>
      <c r="DLC60" s="308"/>
      <c r="DLD60" s="308"/>
      <c r="DLE60" s="308"/>
      <c r="DLF60" s="308"/>
      <c r="DLG60" s="308"/>
      <c r="DLH60" s="308"/>
      <c r="DLI60" s="308"/>
      <c r="DLJ60" s="308"/>
      <c r="DLK60" s="308"/>
      <c r="DLL60" s="308"/>
      <c r="DLM60" s="308"/>
      <c r="DLN60" s="308"/>
      <c r="DLO60" s="308"/>
      <c r="DLP60" s="308"/>
      <c r="DLQ60" s="308"/>
      <c r="DLR60" s="308"/>
      <c r="DLS60" s="308"/>
      <c r="DLT60" s="308"/>
      <c r="DLU60" s="308"/>
      <c r="DLV60" s="308"/>
      <c r="DLW60" s="308"/>
      <c r="DLX60" s="308"/>
      <c r="DLY60" s="308"/>
      <c r="DLZ60" s="308"/>
      <c r="DMA60" s="308"/>
      <c r="DMB60" s="308"/>
      <c r="DMC60" s="308"/>
      <c r="DMD60" s="308"/>
      <c r="DME60" s="308"/>
      <c r="DMF60" s="308"/>
      <c r="DMG60" s="308"/>
      <c r="DMH60" s="308"/>
      <c r="DMI60" s="308"/>
      <c r="DMJ60" s="308"/>
      <c r="DMK60" s="308"/>
      <c r="DML60" s="308"/>
      <c r="DMM60" s="308"/>
      <c r="DMN60" s="308"/>
      <c r="DMO60" s="308"/>
      <c r="DMP60" s="308"/>
      <c r="DMQ60" s="308"/>
      <c r="DMR60" s="308"/>
      <c r="DMS60" s="308"/>
      <c r="DMT60" s="308"/>
      <c r="DMU60" s="308"/>
      <c r="DMV60" s="308"/>
      <c r="DMW60" s="308"/>
      <c r="DMX60" s="308"/>
      <c r="DMY60" s="308"/>
      <c r="DMZ60" s="308"/>
      <c r="DNA60" s="308"/>
      <c r="DNB60" s="308"/>
      <c r="DNC60" s="308"/>
      <c r="DND60" s="308"/>
      <c r="DNE60" s="308"/>
      <c r="DNF60" s="308"/>
      <c r="DNG60" s="308"/>
      <c r="DNH60" s="308"/>
      <c r="DNI60" s="308"/>
      <c r="DNJ60" s="308"/>
      <c r="DNK60" s="308"/>
      <c r="DNL60" s="308"/>
      <c r="DNM60" s="308"/>
      <c r="DNN60" s="308"/>
      <c r="DNO60" s="308"/>
      <c r="DNP60" s="308"/>
      <c r="DNQ60" s="308"/>
      <c r="DNR60" s="308"/>
      <c r="DNS60" s="308"/>
      <c r="DNT60" s="308"/>
      <c r="DNU60" s="308"/>
      <c r="DNV60" s="308"/>
      <c r="DNW60" s="308"/>
      <c r="DNX60" s="308"/>
      <c r="DNY60" s="308"/>
      <c r="DNZ60" s="308"/>
      <c r="DOA60" s="308"/>
      <c r="DOB60" s="308"/>
      <c r="DOC60" s="308"/>
      <c r="DOD60" s="308"/>
      <c r="DOE60" s="308"/>
      <c r="DOF60" s="308"/>
      <c r="DOG60" s="308"/>
      <c r="DOH60" s="308"/>
      <c r="DOI60" s="308"/>
      <c r="DOJ60" s="308"/>
      <c r="DOK60" s="308"/>
      <c r="DOL60" s="308"/>
      <c r="DOM60" s="308"/>
      <c r="DON60" s="308"/>
      <c r="DOO60" s="308"/>
      <c r="DOP60" s="308"/>
      <c r="DOQ60" s="308"/>
      <c r="DOR60" s="308"/>
      <c r="DOS60" s="308"/>
      <c r="DOT60" s="308"/>
      <c r="DOU60" s="308"/>
      <c r="DOV60" s="308"/>
      <c r="DOW60" s="308"/>
      <c r="DOX60" s="308"/>
      <c r="DOY60" s="308"/>
      <c r="DOZ60" s="308"/>
      <c r="DPA60" s="308"/>
      <c r="DPB60" s="308"/>
      <c r="DPC60" s="308"/>
      <c r="DPD60" s="308"/>
      <c r="DPE60" s="308"/>
      <c r="DPF60" s="308"/>
      <c r="DPG60" s="308"/>
      <c r="DPH60" s="308"/>
      <c r="DPI60" s="308"/>
      <c r="DPJ60" s="308"/>
      <c r="DPK60" s="308"/>
      <c r="DPL60" s="308"/>
      <c r="DPM60" s="308"/>
      <c r="DPN60" s="308"/>
      <c r="DPO60" s="308"/>
      <c r="DPP60" s="308"/>
      <c r="DPQ60" s="308"/>
      <c r="DPR60" s="308"/>
      <c r="DPS60" s="308"/>
      <c r="DPT60" s="308"/>
      <c r="DPU60" s="308"/>
      <c r="DPV60" s="308"/>
      <c r="DPW60" s="308"/>
      <c r="DPX60" s="308"/>
      <c r="DPY60" s="308"/>
      <c r="DPZ60" s="308"/>
      <c r="DQA60" s="308"/>
      <c r="DQB60" s="308"/>
      <c r="DQC60" s="308"/>
      <c r="DQD60" s="308"/>
      <c r="DQE60" s="308"/>
      <c r="DQF60" s="308"/>
      <c r="DQG60" s="308"/>
      <c r="DQH60" s="308"/>
      <c r="DQI60" s="308"/>
      <c r="DQJ60" s="308"/>
      <c r="DQK60" s="308"/>
      <c r="DQL60" s="308"/>
      <c r="DQM60" s="308"/>
      <c r="DQN60" s="308"/>
      <c r="DQO60" s="308"/>
      <c r="DQP60" s="308"/>
      <c r="DQQ60" s="308"/>
      <c r="DQR60" s="308"/>
      <c r="DQS60" s="308"/>
      <c r="DQT60" s="308"/>
      <c r="DQU60" s="308"/>
      <c r="DQV60" s="308"/>
      <c r="DQW60" s="308"/>
      <c r="DQX60" s="308"/>
      <c r="DQY60" s="308"/>
      <c r="DQZ60" s="308"/>
      <c r="DRA60" s="308"/>
      <c r="DRB60" s="308"/>
      <c r="DRC60" s="308"/>
      <c r="DRD60" s="308"/>
      <c r="DRE60" s="308"/>
      <c r="DRF60" s="308"/>
      <c r="DRG60" s="308"/>
      <c r="DRH60" s="308"/>
      <c r="DRI60" s="308"/>
      <c r="DRJ60" s="308"/>
      <c r="DRK60" s="308"/>
      <c r="DRL60" s="308"/>
      <c r="DRM60" s="308"/>
      <c r="DRN60" s="308"/>
      <c r="DRO60" s="308"/>
      <c r="DRP60" s="308"/>
      <c r="DRQ60" s="308"/>
      <c r="DRR60" s="308"/>
      <c r="DRS60" s="308"/>
      <c r="DRT60" s="308"/>
      <c r="DRU60" s="308"/>
      <c r="DRV60" s="308"/>
      <c r="DRW60" s="308"/>
      <c r="DRX60" s="308"/>
      <c r="DRY60" s="308"/>
      <c r="DRZ60" s="308"/>
      <c r="DSA60" s="308"/>
      <c r="DSB60" s="308"/>
      <c r="DSC60" s="308"/>
      <c r="DSD60" s="308"/>
      <c r="DSE60" s="308"/>
      <c r="DSF60" s="308"/>
      <c r="DSG60" s="308"/>
      <c r="DSH60" s="308"/>
      <c r="DSI60" s="308"/>
      <c r="DSJ60" s="308"/>
      <c r="DSK60" s="308"/>
      <c r="DSL60" s="308"/>
      <c r="DSM60" s="308"/>
      <c r="DSN60" s="308"/>
      <c r="DSO60" s="308"/>
      <c r="DSP60" s="308"/>
      <c r="DSQ60" s="308"/>
      <c r="DSR60" s="308"/>
      <c r="DSS60" s="308"/>
      <c r="DST60" s="308"/>
      <c r="DSU60" s="308"/>
      <c r="DSV60" s="308"/>
      <c r="DSW60" s="308"/>
      <c r="DSX60" s="308"/>
      <c r="DSY60" s="308"/>
      <c r="DSZ60" s="308"/>
      <c r="DTA60" s="308"/>
      <c r="DTB60" s="308"/>
      <c r="DTC60" s="308"/>
      <c r="DTD60" s="308"/>
      <c r="DTE60" s="308"/>
      <c r="DTF60" s="308"/>
      <c r="DTG60" s="308"/>
      <c r="DTH60" s="308"/>
      <c r="DTI60" s="308"/>
      <c r="DTJ60" s="308"/>
      <c r="DTK60" s="308"/>
      <c r="DTL60" s="308"/>
      <c r="DTM60" s="308"/>
      <c r="DTN60" s="308"/>
      <c r="DTO60" s="308"/>
      <c r="DTP60" s="308"/>
      <c r="DTQ60" s="308"/>
      <c r="DTR60" s="308"/>
      <c r="DTS60" s="308"/>
      <c r="DTT60" s="308"/>
      <c r="DTU60" s="308"/>
      <c r="DTV60" s="308"/>
      <c r="DTW60" s="308"/>
      <c r="DTX60" s="308"/>
      <c r="DTY60" s="308"/>
      <c r="DTZ60" s="308"/>
      <c r="DUA60" s="308"/>
      <c r="DUB60" s="308"/>
      <c r="DUC60" s="308"/>
      <c r="DUD60" s="308"/>
      <c r="DUE60" s="308"/>
      <c r="DUF60" s="308"/>
      <c r="DUG60" s="308"/>
      <c r="DUH60" s="308"/>
      <c r="DUI60" s="308"/>
      <c r="DUJ60" s="308"/>
      <c r="DUK60" s="308"/>
      <c r="DUL60" s="308"/>
      <c r="DUM60" s="308"/>
      <c r="DUN60" s="308"/>
      <c r="DUO60" s="308"/>
      <c r="DUP60" s="308"/>
      <c r="DUQ60" s="308"/>
      <c r="DUR60" s="308"/>
      <c r="DUS60" s="308"/>
      <c r="DUT60" s="308"/>
      <c r="DUU60" s="308"/>
      <c r="DUV60" s="308"/>
      <c r="DUW60" s="308"/>
      <c r="DUX60" s="308"/>
      <c r="DUY60" s="308"/>
      <c r="DUZ60" s="308"/>
      <c r="DVA60" s="308"/>
      <c r="DVB60" s="308"/>
      <c r="DVC60" s="308"/>
      <c r="DVD60" s="308"/>
      <c r="DVE60" s="308"/>
      <c r="DVF60" s="308"/>
      <c r="DVG60" s="308"/>
      <c r="DVH60" s="308"/>
      <c r="DVI60" s="308"/>
      <c r="DVJ60" s="308"/>
      <c r="DVK60" s="308"/>
      <c r="DVL60" s="308"/>
      <c r="DVM60" s="308"/>
      <c r="DVN60" s="308"/>
      <c r="DVO60" s="308"/>
      <c r="DVP60" s="308"/>
      <c r="DVQ60" s="308"/>
      <c r="DVR60" s="308"/>
      <c r="DVS60" s="308"/>
      <c r="DVT60" s="308"/>
      <c r="DVU60" s="308"/>
      <c r="DVV60" s="308"/>
      <c r="DVW60" s="308"/>
      <c r="DVX60" s="308"/>
      <c r="DVY60" s="308"/>
      <c r="DVZ60" s="308"/>
      <c r="DWA60" s="308"/>
      <c r="DWB60" s="308"/>
      <c r="DWC60" s="308"/>
      <c r="DWD60" s="308"/>
      <c r="DWE60" s="308"/>
      <c r="DWF60" s="308"/>
      <c r="DWG60" s="308"/>
      <c r="DWH60" s="308"/>
      <c r="DWI60" s="308"/>
      <c r="DWJ60" s="308"/>
      <c r="DWK60" s="308"/>
      <c r="DWL60" s="308"/>
      <c r="DWM60" s="308"/>
      <c r="DWN60" s="308"/>
      <c r="DWO60" s="308"/>
      <c r="DWP60" s="308"/>
      <c r="DWQ60" s="308"/>
      <c r="DWR60" s="308"/>
      <c r="DWS60" s="308"/>
      <c r="DWT60" s="308"/>
      <c r="DWU60" s="308"/>
      <c r="DWV60" s="308"/>
      <c r="DWW60" s="308"/>
      <c r="DWX60" s="308"/>
      <c r="DWY60" s="308"/>
      <c r="DWZ60" s="308"/>
      <c r="DXA60" s="308"/>
      <c r="DXB60" s="308"/>
      <c r="DXC60" s="308"/>
      <c r="DXD60" s="308"/>
      <c r="DXE60" s="308"/>
      <c r="DXF60" s="308"/>
      <c r="DXG60" s="308"/>
      <c r="DXH60" s="308"/>
      <c r="DXI60" s="308"/>
      <c r="DXJ60" s="308"/>
      <c r="DXK60" s="308"/>
      <c r="DXL60" s="308"/>
      <c r="DXM60" s="308"/>
      <c r="DXN60" s="308"/>
      <c r="DXO60" s="308"/>
      <c r="DXP60" s="308"/>
      <c r="DXQ60" s="308"/>
      <c r="DXR60" s="308"/>
      <c r="DXS60" s="308"/>
      <c r="DXT60" s="308"/>
      <c r="DXU60" s="308"/>
      <c r="DXV60" s="308"/>
      <c r="DXW60" s="308"/>
      <c r="DXX60" s="308"/>
      <c r="DXY60" s="308"/>
      <c r="DXZ60" s="308"/>
      <c r="DYA60" s="308"/>
      <c r="DYB60" s="308"/>
      <c r="DYC60" s="308"/>
      <c r="DYD60" s="308"/>
      <c r="DYE60" s="308"/>
      <c r="DYF60" s="308"/>
      <c r="DYG60" s="308"/>
      <c r="DYH60" s="308"/>
      <c r="DYI60" s="308"/>
      <c r="DYJ60" s="308"/>
      <c r="DYK60" s="308"/>
      <c r="DYL60" s="308"/>
      <c r="DYM60" s="308"/>
      <c r="DYN60" s="308"/>
      <c r="DYO60" s="308"/>
      <c r="DYP60" s="308"/>
      <c r="DYQ60" s="308"/>
      <c r="DYR60" s="308"/>
      <c r="DYS60" s="308"/>
      <c r="DYT60" s="308"/>
      <c r="DYU60" s="308"/>
      <c r="DYV60" s="308"/>
      <c r="DYW60" s="308"/>
      <c r="DYX60" s="308"/>
      <c r="DYY60" s="308"/>
      <c r="DYZ60" s="308"/>
      <c r="DZA60" s="308"/>
      <c r="DZB60" s="308"/>
      <c r="DZC60" s="308"/>
      <c r="DZD60" s="308"/>
      <c r="DZE60" s="308"/>
      <c r="DZF60" s="308"/>
      <c r="DZG60" s="308"/>
      <c r="DZH60" s="308"/>
      <c r="DZI60" s="308"/>
      <c r="DZJ60" s="308"/>
      <c r="DZK60" s="308"/>
      <c r="DZL60" s="308"/>
      <c r="DZM60" s="308"/>
      <c r="DZN60" s="308"/>
      <c r="DZO60" s="308"/>
      <c r="DZP60" s="308"/>
      <c r="DZQ60" s="308"/>
      <c r="DZR60" s="308"/>
      <c r="DZS60" s="308"/>
      <c r="DZT60" s="308"/>
      <c r="DZU60" s="308"/>
      <c r="DZV60" s="308"/>
      <c r="DZW60" s="308"/>
      <c r="DZX60" s="308"/>
      <c r="DZY60" s="308"/>
      <c r="DZZ60" s="308"/>
      <c r="EAA60" s="308"/>
      <c r="EAB60" s="308"/>
      <c r="EAC60" s="308"/>
      <c r="EAD60" s="308"/>
      <c r="EAE60" s="308"/>
      <c r="EAF60" s="308"/>
      <c r="EAG60" s="308"/>
      <c r="EAH60" s="308"/>
      <c r="EAI60" s="308"/>
      <c r="EAJ60" s="308"/>
      <c r="EAK60" s="308"/>
      <c r="EAL60" s="308"/>
      <c r="EAM60" s="308"/>
      <c r="EAN60" s="308"/>
      <c r="EAO60" s="308"/>
      <c r="EAP60" s="308"/>
      <c r="EAQ60" s="308"/>
      <c r="EAR60" s="308"/>
      <c r="EAS60" s="308"/>
      <c r="EAT60" s="308"/>
      <c r="EAU60" s="308"/>
      <c r="EAV60" s="308"/>
      <c r="EAW60" s="308"/>
      <c r="EAX60" s="308"/>
      <c r="EAY60" s="308"/>
      <c r="EAZ60" s="308"/>
      <c r="EBA60" s="308"/>
      <c r="EBB60" s="308"/>
      <c r="EBC60" s="308"/>
      <c r="EBD60" s="308"/>
      <c r="EBE60" s="308"/>
      <c r="EBF60" s="308"/>
      <c r="EBG60" s="308"/>
      <c r="EBH60" s="308"/>
      <c r="EBI60" s="308"/>
      <c r="EBJ60" s="308"/>
      <c r="EBK60" s="308"/>
      <c r="EBL60" s="308"/>
      <c r="EBM60" s="308"/>
      <c r="EBN60" s="308"/>
      <c r="EBO60" s="308"/>
      <c r="EBP60" s="308"/>
      <c r="EBQ60" s="308"/>
      <c r="EBR60" s="308"/>
      <c r="EBS60" s="308"/>
      <c r="EBT60" s="308"/>
      <c r="EBU60" s="308"/>
      <c r="EBV60" s="308"/>
      <c r="EBW60" s="308"/>
      <c r="EBX60" s="308"/>
      <c r="EBY60" s="308"/>
      <c r="EBZ60" s="308"/>
      <c r="ECA60" s="308"/>
      <c r="ECB60" s="308"/>
      <c r="ECC60" s="308"/>
      <c r="ECD60" s="308"/>
      <c r="ECE60" s="308"/>
      <c r="ECF60" s="308"/>
      <c r="ECG60" s="308"/>
      <c r="ECH60" s="308"/>
      <c r="ECI60" s="308"/>
      <c r="ECJ60" s="308"/>
      <c r="ECK60" s="308"/>
      <c r="ECL60" s="308"/>
      <c r="ECM60" s="308"/>
      <c r="ECN60" s="308"/>
      <c r="ECO60" s="308"/>
      <c r="ECP60" s="308"/>
      <c r="ECQ60" s="308"/>
      <c r="ECR60" s="308"/>
      <c r="ECS60" s="308"/>
      <c r="ECT60" s="308"/>
      <c r="ECU60" s="308"/>
      <c r="ECV60" s="308"/>
      <c r="ECW60" s="308"/>
      <c r="ECX60" s="308"/>
      <c r="ECY60" s="308"/>
      <c r="ECZ60" s="308"/>
      <c r="EDA60" s="308"/>
      <c r="EDB60" s="308"/>
      <c r="EDC60" s="308"/>
      <c r="EDD60" s="308"/>
      <c r="EDE60" s="308"/>
      <c r="EDF60" s="308"/>
      <c r="EDG60" s="308"/>
      <c r="EDH60" s="308"/>
      <c r="EDI60" s="308"/>
      <c r="EDJ60" s="308"/>
      <c r="EDK60" s="308"/>
      <c r="EDL60" s="308"/>
      <c r="EDM60" s="308"/>
      <c r="EDN60" s="308"/>
      <c r="EDO60" s="308"/>
      <c r="EDP60" s="308"/>
      <c r="EDQ60" s="308"/>
      <c r="EDR60" s="308"/>
      <c r="EDS60" s="308"/>
      <c r="EDT60" s="308"/>
      <c r="EDU60" s="308"/>
      <c r="EDV60" s="308"/>
      <c r="EDW60" s="308"/>
      <c r="EDX60" s="308"/>
      <c r="EDY60" s="308"/>
      <c r="EDZ60" s="308"/>
      <c r="EEA60" s="308"/>
      <c r="EEB60" s="308"/>
      <c r="EEC60" s="308"/>
      <c r="EED60" s="308"/>
      <c r="EEE60" s="308"/>
      <c r="EEF60" s="308"/>
      <c r="EEG60" s="308"/>
      <c r="EEH60" s="308"/>
      <c r="EEI60" s="308"/>
      <c r="EEJ60" s="308"/>
      <c r="EEK60" s="308"/>
      <c r="EEL60" s="308"/>
      <c r="EEM60" s="308"/>
      <c r="EEN60" s="308"/>
      <c r="EEO60" s="308"/>
      <c r="EEP60" s="308"/>
      <c r="EEQ60" s="308"/>
      <c r="EER60" s="308"/>
      <c r="EES60" s="308"/>
      <c r="EET60" s="308"/>
      <c r="EEU60" s="308"/>
      <c r="EEV60" s="308"/>
      <c r="EEW60" s="308"/>
      <c r="EEX60" s="308"/>
      <c r="EEY60" s="308"/>
      <c r="EEZ60" s="308"/>
      <c r="EFA60" s="308"/>
      <c r="EFB60" s="308"/>
      <c r="EFC60" s="308"/>
      <c r="EFD60" s="308"/>
      <c r="EFE60" s="308"/>
      <c r="EFF60" s="308"/>
      <c r="EFG60" s="308"/>
      <c r="EFH60" s="308"/>
      <c r="EFI60" s="308"/>
      <c r="EFJ60" s="308"/>
      <c r="EFK60" s="308"/>
      <c r="EFL60" s="308"/>
      <c r="EFM60" s="308"/>
      <c r="EFN60" s="308"/>
      <c r="EFO60" s="308"/>
      <c r="EFP60" s="308"/>
      <c r="EFQ60" s="308"/>
      <c r="EFR60" s="308"/>
      <c r="EFS60" s="308"/>
      <c r="EFT60" s="308"/>
      <c r="EFU60" s="308"/>
      <c r="EFV60" s="308"/>
      <c r="EFW60" s="308"/>
      <c r="EFX60" s="308"/>
      <c r="EFY60" s="308"/>
      <c r="EFZ60" s="308"/>
      <c r="EGA60" s="308"/>
      <c r="EGB60" s="308"/>
      <c r="EGC60" s="308"/>
      <c r="EGD60" s="308"/>
      <c r="EGE60" s="308"/>
      <c r="EGF60" s="308"/>
      <c r="EGG60" s="308"/>
      <c r="EGH60" s="308"/>
      <c r="EGI60" s="308"/>
      <c r="EGJ60" s="308"/>
      <c r="EGK60" s="308"/>
      <c r="EGL60" s="308"/>
      <c r="EGM60" s="308"/>
      <c r="EGN60" s="308"/>
      <c r="EGO60" s="308"/>
      <c r="EGP60" s="308"/>
      <c r="EGQ60" s="308"/>
      <c r="EGR60" s="308"/>
      <c r="EGS60" s="308"/>
      <c r="EGT60" s="308"/>
      <c r="EGU60" s="308"/>
      <c r="EGV60" s="308"/>
      <c r="EGW60" s="308"/>
      <c r="EGX60" s="308"/>
      <c r="EGY60" s="308"/>
      <c r="EGZ60" s="308"/>
      <c r="EHA60" s="308"/>
      <c r="EHB60" s="308"/>
      <c r="EHC60" s="308"/>
      <c r="EHD60" s="308"/>
      <c r="EHE60" s="308"/>
      <c r="EHF60" s="308"/>
      <c r="EHG60" s="308"/>
      <c r="EHH60" s="308"/>
      <c r="EHI60" s="308"/>
      <c r="EHJ60" s="308"/>
      <c r="EHK60" s="308"/>
      <c r="EHL60" s="308"/>
      <c r="EHM60" s="308"/>
      <c r="EHN60" s="308"/>
      <c r="EHO60" s="308"/>
      <c r="EHP60" s="308"/>
      <c r="EHQ60" s="308"/>
      <c r="EHR60" s="308"/>
      <c r="EHS60" s="308"/>
      <c r="EHT60" s="308"/>
      <c r="EHU60" s="308"/>
      <c r="EHV60" s="308"/>
      <c r="EHW60" s="308"/>
      <c r="EHX60" s="308"/>
      <c r="EHY60" s="308"/>
      <c r="EHZ60" s="308"/>
      <c r="EIA60" s="308"/>
      <c r="EIB60" s="308"/>
      <c r="EIC60" s="308"/>
      <c r="EID60" s="308"/>
      <c r="EIE60" s="308"/>
      <c r="EIF60" s="308"/>
      <c r="EIG60" s="308"/>
      <c r="EIH60" s="308"/>
      <c r="EII60" s="308"/>
      <c r="EIJ60" s="308"/>
      <c r="EIK60" s="308"/>
      <c r="EIL60" s="308"/>
      <c r="EIM60" s="308"/>
      <c r="EIN60" s="308"/>
      <c r="EIO60" s="308"/>
      <c r="EIP60" s="308"/>
      <c r="EIQ60" s="308"/>
      <c r="EIR60" s="308"/>
      <c r="EIS60" s="308"/>
      <c r="EIT60" s="308"/>
      <c r="EIU60" s="308"/>
      <c r="EIV60" s="308"/>
      <c r="EIW60" s="308"/>
      <c r="EIX60" s="308"/>
      <c r="EIY60" s="308"/>
      <c r="EIZ60" s="308"/>
      <c r="EJA60" s="308"/>
      <c r="EJB60" s="308"/>
      <c r="EJC60" s="308"/>
      <c r="EJD60" s="308"/>
      <c r="EJE60" s="308"/>
      <c r="EJF60" s="308"/>
      <c r="EJG60" s="308"/>
      <c r="EJH60" s="308"/>
      <c r="EJI60" s="308"/>
      <c r="EJJ60" s="308"/>
      <c r="EJK60" s="308"/>
      <c r="EJL60" s="308"/>
      <c r="EJM60" s="308"/>
      <c r="EJN60" s="308"/>
      <c r="EJO60" s="308"/>
      <c r="EJP60" s="308"/>
      <c r="EJQ60" s="308"/>
      <c r="EJR60" s="308"/>
      <c r="EJS60" s="308"/>
      <c r="EJT60" s="308"/>
      <c r="EJU60" s="308"/>
      <c r="EJV60" s="308"/>
      <c r="EJW60" s="308"/>
      <c r="EJX60" s="308"/>
      <c r="EJY60" s="308"/>
      <c r="EJZ60" s="308"/>
      <c r="EKA60" s="308"/>
      <c r="EKB60" s="308"/>
      <c r="EKC60" s="308"/>
      <c r="EKD60" s="308"/>
      <c r="EKE60" s="308"/>
      <c r="EKF60" s="308"/>
      <c r="EKG60" s="308"/>
      <c r="EKH60" s="308"/>
      <c r="EKI60" s="308"/>
      <c r="EKJ60" s="308"/>
      <c r="EKK60" s="308"/>
      <c r="EKL60" s="308"/>
      <c r="EKM60" s="308"/>
      <c r="EKN60" s="308"/>
      <c r="EKO60" s="308"/>
      <c r="EKP60" s="308"/>
      <c r="EKQ60" s="308"/>
      <c r="EKR60" s="308"/>
      <c r="EKS60" s="308"/>
      <c r="EKT60" s="308"/>
      <c r="EKU60" s="308"/>
      <c r="EKV60" s="308"/>
      <c r="EKW60" s="308"/>
      <c r="EKX60" s="308"/>
      <c r="EKY60" s="308"/>
      <c r="EKZ60" s="308"/>
      <c r="ELA60" s="308"/>
      <c r="ELB60" s="308"/>
      <c r="ELC60" s="308"/>
      <c r="ELD60" s="308"/>
      <c r="ELE60" s="308"/>
      <c r="ELF60" s="308"/>
      <c r="ELG60" s="308"/>
      <c r="ELH60" s="308"/>
      <c r="ELI60" s="308"/>
      <c r="ELJ60" s="308"/>
      <c r="ELK60" s="308"/>
      <c r="ELL60" s="308"/>
      <c r="ELM60" s="308"/>
      <c r="ELN60" s="308"/>
      <c r="ELO60" s="308"/>
      <c r="ELP60" s="308"/>
      <c r="ELQ60" s="308"/>
      <c r="ELR60" s="308"/>
      <c r="ELS60" s="308"/>
      <c r="ELT60" s="308"/>
      <c r="ELU60" s="308"/>
      <c r="ELV60" s="308"/>
      <c r="ELW60" s="308"/>
      <c r="ELX60" s="308"/>
      <c r="ELY60" s="308"/>
      <c r="ELZ60" s="308"/>
      <c r="EMA60" s="308"/>
      <c r="EMB60" s="308"/>
      <c r="EMC60" s="308"/>
      <c r="EMD60" s="308"/>
      <c r="EME60" s="308"/>
      <c r="EMF60" s="308"/>
      <c r="EMG60" s="308"/>
      <c r="EMH60" s="308"/>
      <c r="EMI60" s="308"/>
      <c r="EMJ60" s="308"/>
      <c r="EMK60" s="308"/>
      <c r="EML60" s="308"/>
      <c r="EMM60" s="308"/>
      <c r="EMN60" s="308"/>
      <c r="EMO60" s="308"/>
      <c r="EMP60" s="308"/>
      <c r="EMQ60" s="308"/>
      <c r="EMR60" s="308"/>
      <c r="EMS60" s="308"/>
      <c r="EMT60" s="308"/>
      <c r="EMU60" s="308"/>
      <c r="EMV60" s="308"/>
      <c r="EMW60" s="308"/>
      <c r="EMX60" s="308"/>
      <c r="EMY60" s="308"/>
      <c r="EMZ60" s="308"/>
      <c r="ENA60" s="308"/>
      <c r="ENB60" s="308"/>
      <c r="ENC60" s="308"/>
      <c r="END60" s="308"/>
      <c r="ENE60" s="308"/>
      <c r="ENF60" s="308"/>
      <c r="ENG60" s="308"/>
      <c r="ENH60" s="308"/>
      <c r="ENI60" s="308"/>
      <c r="ENJ60" s="308"/>
      <c r="ENK60" s="308"/>
      <c r="ENL60" s="308"/>
      <c r="ENM60" s="308"/>
      <c r="ENN60" s="308"/>
      <c r="ENO60" s="308"/>
      <c r="ENP60" s="308"/>
      <c r="ENQ60" s="308"/>
      <c r="ENR60" s="308"/>
      <c r="ENS60" s="308"/>
      <c r="ENT60" s="308"/>
      <c r="ENU60" s="308"/>
      <c r="ENV60" s="308"/>
      <c r="ENW60" s="308"/>
      <c r="ENX60" s="308"/>
      <c r="ENY60" s="308"/>
      <c r="ENZ60" s="308"/>
      <c r="EOA60" s="308"/>
      <c r="EOB60" s="308"/>
      <c r="EOC60" s="308"/>
      <c r="EOD60" s="308"/>
      <c r="EOE60" s="308"/>
      <c r="EOF60" s="308"/>
      <c r="EOG60" s="308"/>
      <c r="EOH60" s="308"/>
      <c r="EOI60" s="308"/>
      <c r="EOJ60" s="308"/>
      <c r="EOK60" s="308"/>
      <c r="EOL60" s="308"/>
      <c r="EOM60" s="308"/>
      <c r="EON60" s="308"/>
      <c r="EOO60" s="308"/>
      <c r="EOP60" s="308"/>
      <c r="EOQ60" s="308"/>
      <c r="EOR60" s="308"/>
      <c r="EOS60" s="308"/>
      <c r="EOT60" s="308"/>
      <c r="EOU60" s="308"/>
      <c r="EOV60" s="308"/>
      <c r="EOW60" s="308"/>
      <c r="EOX60" s="308"/>
      <c r="EOY60" s="308"/>
      <c r="EOZ60" s="308"/>
      <c r="EPA60" s="308"/>
      <c r="EPB60" s="308"/>
      <c r="EPC60" s="308"/>
      <c r="EPD60" s="308"/>
      <c r="EPE60" s="308"/>
      <c r="EPF60" s="308"/>
      <c r="EPG60" s="308"/>
      <c r="EPH60" s="308"/>
      <c r="EPI60" s="308"/>
      <c r="EPJ60" s="308"/>
      <c r="EPK60" s="308"/>
      <c r="EPL60" s="308"/>
      <c r="EPM60" s="308"/>
      <c r="EPN60" s="308"/>
      <c r="EPO60" s="308"/>
      <c r="EPP60" s="308"/>
      <c r="EPQ60" s="308"/>
      <c r="EPR60" s="308"/>
      <c r="EPS60" s="308"/>
      <c r="EPT60" s="308"/>
      <c r="EPU60" s="308"/>
      <c r="EPV60" s="308"/>
      <c r="EPW60" s="308"/>
      <c r="EPX60" s="308"/>
      <c r="EPY60" s="308"/>
      <c r="EPZ60" s="308"/>
      <c r="EQA60" s="308"/>
      <c r="EQB60" s="308"/>
      <c r="EQC60" s="308"/>
      <c r="EQD60" s="308"/>
      <c r="EQE60" s="308"/>
      <c r="EQF60" s="308"/>
      <c r="EQG60" s="308"/>
      <c r="EQH60" s="308"/>
      <c r="EQI60" s="308"/>
      <c r="EQJ60" s="308"/>
      <c r="EQK60" s="308"/>
      <c r="EQL60" s="308"/>
      <c r="EQM60" s="308"/>
      <c r="EQN60" s="308"/>
      <c r="EQO60" s="308"/>
      <c r="EQP60" s="308"/>
      <c r="EQQ60" s="308"/>
      <c r="EQR60" s="308"/>
      <c r="EQS60" s="308"/>
      <c r="EQT60" s="308"/>
      <c r="EQU60" s="308"/>
      <c r="EQV60" s="308"/>
      <c r="EQW60" s="308"/>
      <c r="EQX60" s="308"/>
      <c r="EQY60" s="308"/>
      <c r="EQZ60" s="308"/>
      <c r="ERA60" s="308"/>
      <c r="ERB60" s="308"/>
      <c r="ERC60" s="308"/>
      <c r="ERD60" s="308"/>
      <c r="ERE60" s="308"/>
      <c r="ERF60" s="308"/>
      <c r="ERG60" s="308"/>
      <c r="ERH60" s="308"/>
      <c r="ERI60" s="308"/>
      <c r="ERJ60" s="308"/>
      <c r="ERK60" s="308"/>
      <c r="ERL60" s="308"/>
      <c r="ERM60" s="308"/>
      <c r="ERN60" s="308"/>
      <c r="ERO60" s="308"/>
      <c r="ERP60" s="308"/>
      <c r="ERQ60" s="308"/>
      <c r="ERR60" s="308"/>
      <c r="ERS60" s="308"/>
      <c r="ERT60" s="308"/>
      <c r="ERU60" s="308"/>
      <c r="ERV60" s="308"/>
      <c r="ERW60" s="308"/>
      <c r="ERX60" s="308"/>
      <c r="ERY60" s="308"/>
      <c r="ERZ60" s="308"/>
      <c r="ESA60" s="308"/>
      <c r="ESB60" s="308"/>
      <c r="ESC60" s="308"/>
      <c r="ESD60" s="308"/>
      <c r="ESE60" s="308"/>
      <c r="ESF60" s="308"/>
      <c r="ESG60" s="308"/>
      <c r="ESH60" s="308"/>
      <c r="ESI60" s="308"/>
      <c r="ESJ60" s="308"/>
      <c r="ESK60" s="308"/>
      <c r="ESL60" s="308"/>
      <c r="ESM60" s="308"/>
      <c r="ESN60" s="308"/>
      <c r="ESO60" s="308"/>
      <c r="ESP60" s="308"/>
      <c r="ESQ60" s="308"/>
      <c r="ESR60" s="308"/>
      <c r="ESS60" s="308"/>
      <c r="EST60" s="308"/>
      <c r="ESU60" s="308"/>
      <c r="ESV60" s="308"/>
      <c r="ESW60" s="308"/>
      <c r="ESX60" s="308"/>
      <c r="ESY60" s="308"/>
      <c r="ESZ60" s="308"/>
      <c r="ETA60" s="308"/>
      <c r="ETB60" s="308"/>
      <c r="ETC60" s="308"/>
      <c r="ETD60" s="308"/>
      <c r="ETE60" s="308"/>
      <c r="ETF60" s="308"/>
      <c r="ETG60" s="308"/>
      <c r="ETH60" s="308"/>
      <c r="ETI60" s="308"/>
      <c r="ETJ60" s="308"/>
      <c r="ETK60" s="308"/>
      <c r="ETL60" s="308"/>
      <c r="ETM60" s="308"/>
      <c r="ETN60" s="308"/>
      <c r="ETO60" s="308"/>
      <c r="ETP60" s="308"/>
      <c r="ETQ60" s="308"/>
      <c r="ETR60" s="308"/>
      <c r="ETS60" s="308"/>
      <c r="ETT60" s="308"/>
      <c r="ETU60" s="308"/>
      <c r="ETV60" s="308"/>
      <c r="ETW60" s="308"/>
      <c r="ETX60" s="308"/>
      <c r="ETY60" s="308"/>
      <c r="ETZ60" s="308"/>
      <c r="EUA60" s="308"/>
      <c r="EUB60" s="308"/>
      <c r="EUC60" s="308"/>
      <c r="EUD60" s="308"/>
      <c r="EUE60" s="308"/>
      <c r="EUF60" s="308"/>
      <c r="EUG60" s="308"/>
      <c r="EUH60" s="308"/>
      <c r="EUI60" s="308"/>
      <c r="EUJ60" s="308"/>
      <c r="EUK60" s="308"/>
      <c r="EUL60" s="308"/>
      <c r="EUM60" s="308"/>
      <c r="EUN60" s="308"/>
      <c r="EUO60" s="308"/>
      <c r="EUP60" s="308"/>
      <c r="EUQ60" s="308"/>
      <c r="EUR60" s="308"/>
      <c r="EUS60" s="308"/>
      <c r="EUT60" s="308"/>
      <c r="EUU60" s="308"/>
      <c r="EUV60" s="308"/>
      <c r="EUW60" s="308"/>
      <c r="EUX60" s="308"/>
      <c r="EUY60" s="308"/>
      <c r="EUZ60" s="308"/>
      <c r="EVA60" s="308"/>
      <c r="EVB60" s="308"/>
      <c r="EVC60" s="308"/>
      <c r="EVD60" s="308"/>
      <c r="EVE60" s="308"/>
      <c r="EVF60" s="308"/>
      <c r="EVG60" s="308"/>
      <c r="EVH60" s="308"/>
      <c r="EVI60" s="308"/>
      <c r="EVJ60" s="308"/>
      <c r="EVK60" s="308"/>
      <c r="EVL60" s="308"/>
      <c r="EVM60" s="308"/>
      <c r="EVN60" s="308"/>
      <c r="EVO60" s="308"/>
      <c r="EVP60" s="308"/>
      <c r="EVQ60" s="308"/>
      <c r="EVR60" s="308"/>
      <c r="EVS60" s="308"/>
      <c r="EVT60" s="308"/>
      <c r="EVU60" s="308"/>
      <c r="EVV60" s="308"/>
      <c r="EVW60" s="308"/>
      <c r="EVX60" s="308"/>
      <c r="EVY60" s="308"/>
      <c r="EVZ60" s="308"/>
      <c r="EWA60" s="308"/>
      <c r="EWB60" s="308"/>
      <c r="EWC60" s="308"/>
      <c r="EWD60" s="308"/>
      <c r="EWE60" s="308"/>
      <c r="EWF60" s="308"/>
      <c r="EWG60" s="308"/>
      <c r="EWH60" s="308"/>
      <c r="EWI60" s="308"/>
      <c r="EWJ60" s="308"/>
      <c r="EWK60" s="308"/>
      <c r="EWL60" s="308"/>
      <c r="EWM60" s="308"/>
      <c r="EWN60" s="308"/>
      <c r="EWO60" s="308"/>
      <c r="EWP60" s="308"/>
      <c r="EWQ60" s="308"/>
      <c r="EWR60" s="308"/>
      <c r="EWS60" s="308"/>
      <c r="EWT60" s="308"/>
      <c r="EWU60" s="308"/>
      <c r="EWV60" s="308"/>
      <c r="EWW60" s="308"/>
      <c r="EWX60" s="308"/>
      <c r="EWY60" s="308"/>
      <c r="EWZ60" s="308"/>
      <c r="EXA60" s="308"/>
      <c r="EXB60" s="308"/>
      <c r="EXC60" s="308"/>
      <c r="EXD60" s="308"/>
      <c r="EXE60" s="308"/>
      <c r="EXF60" s="308"/>
      <c r="EXG60" s="308"/>
      <c r="EXH60" s="308"/>
      <c r="EXI60" s="308"/>
      <c r="EXJ60" s="308"/>
      <c r="EXK60" s="308"/>
      <c r="EXL60" s="308"/>
      <c r="EXM60" s="308"/>
      <c r="EXN60" s="308"/>
      <c r="EXO60" s="308"/>
      <c r="EXP60" s="308"/>
      <c r="EXQ60" s="308"/>
      <c r="EXR60" s="308"/>
      <c r="EXS60" s="308"/>
      <c r="EXT60" s="308"/>
      <c r="EXU60" s="308"/>
      <c r="EXV60" s="308"/>
      <c r="EXW60" s="308"/>
      <c r="EXX60" s="308"/>
      <c r="EXY60" s="308"/>
      <c r="EXZ60" s="308"/>
      <c r="EYA60" s="308"/>
      <c r="EYB60" s="308"/>
      <c r="EYC60" s="308"/>
      <c r="EYD60" s="308"/>
      <c r="EYE60" s="308"/>
      <c r="EYF60" s="308"/>
      <c r="EYG60" s="308"/>
      <c r="EYH60" s="308"/>
      <c r="EYI60" s="308"/>
      <c r="EYJ60" s="308"/>
      <c r="EYK60" s="308"/>
      <c r="EYL60" s="308"/>
      <c r="EYM60" s="308"/>
      <c r="EYN60" s="308"/>
      <c r="EYO60" s="308"/>
      <c r="EYP60" s="308"/>
      <c r="EYQ60" s="308"/>
      <c r="EYR60" s="308"/>
      <c r="EYS60" s="308"/>
      <c r="EYT60" s="308"/>
      <c r="EYU60" s="308"/>
      <c r="EYV60" s="308"/>
      <c r="EYW60" s="308"/>
      <c r="EYX60" s="308"/>
      <c r="EYY60" s="308"/>
      <c r="EYZ60" s="308"/>
      <c r="EZA60" s="308"/>
      <c r="EZB60" s="308"/>
      <c r="EZC60" s="308"/>
      <c r="EZD60" s="308"/>
      <c r="EZE60" s="308"/>
      <c r="EZF60" s="308"/>
      <c r="EZG60" s="308"/>
      <c r="EZH60" s="308"/>
      <c r="EZI60" s="308"/>
      <c r="EZJ60" s="308"/>
      <c r="EZK60" s="308"/>
      <c r="EZL60" s="308"/>
      <c r="EZM60" s="308"/>
      <c r="EZN60" s="308"/>
      <c r="EZO60" s="308"/>
      <c r="EZP60" s="308"/>
      <c r="EZQ60" s="308"/>
      <c r="EZR60" s="308"/>
      <c r="EZS60" s="308"/>
      <c r="EZT60" s="308"/>
      <c r="EZU60" s="308"/>
      <c r="EZV60" s="308"/>
      <c r="EZW60" s="308"/>
      <c r="EZX60" s="308"/>
      <c r="EZY60" s="308"/>
      <c r="EZZ60" s="308"/>
      <c r="FAA60" s="308"/>
      <c r="FAB60" s="308"/>
      <c r="FAC60" s="308"/>
      <c r="FAD60" s="308"/>
      <c r="FAE60" s="308"/>
      <c r="FAF60" s="308"/>
      <c r="FAG60" s="308"/>
      <c r="FAH60" s="308"/>
      <c r="FAI60" s="308"/>
      <c r="FAJ60" s="308"/>
      <c r="FAK60" s="308"/>
      <c r="FAL60" s="308"/>
      <c r="FAM60" s="308"/>
      <c r="FAN60" s="308"/>
      <c r="FAO60" s="308"/>
      <c r="FAP60" s="308"/>
      <c r="FAQ60" s="308"/>
      <c r="FAR60" s="308"/>
      <c r="FAS60" s="308"/>
      <c r="FAT60" s="308"/>
      <c r="FAU60" s="308"/>
      <c r="FAV60" s="308"/>
      <c r="FAW60" s="308"/>
      <c r="FAX60" s="308"/>
      <c r="FAY60" s="308"/>
      <c r="FAZ60" s="308"/>
      <c r="FBA60" s="308"/>
      <c r="FBB60" s="308"/>
      <c r="FBC60" s="308"/>
      <c r="FBD60" s="308"/>
      <c r="FBE60" s="308"/>
      <c r="FBF60" s="308"/>
      <c r="FBG60" s="308"/>
      <c r="FBH60" s="308"/>
      <c r="FBI60" s="308"/>
      <c r="FBJ60" s="308"/>
      <c r="FBK60" s="308"/>
      <c r="FBL60" s="308"/>
      <c r="FBM60" s="308"/>
      <c r="FBN60" s="308"/>
      <c r="FBO60" s="308"/>
      <c r="FBP60" s="308"/>
      <c r="FBQ60" s="308"/>
      <c r="FBR60" s="308"/>
      <c r="FBS60" s="308"/>
      <c r="FBT60" s="308"/>
      <c r="FBU60" s="308"/>
      <c r="FBV60" s="308"/>
      <c r="FBW60" s="308"/>
      <c r="FBX60" s="308"/>
      <c r="FBY60" s="308"/>
      <c r="FBZ60" s="308"/>
      <c r="FCA60" s="308"/>
      <c r="FCB60" s="308"/>
      <c r="FCC60" s="308"/>
      <c r="FCD60" s="308"/>
      <c r="FCE60" s="308"/>
      <c r="FCF60" s="308"/>
      <c r="FCG60" s="308"/>
      <c r="FCH60" s="308"/>
      <c r="FCI60" s="308"/>
      <c r="FCJ60" s="308"/>
      <c r="FCK60" s="308"/>
      <c r="FCL60" s="308"/>
      <c r="FCM60" s="308"/>
      <c r="FCN60" s="308"/>
      <c r="FCO60" s="308"/>
      <c r="FCP60" s="308"/>
      <c r="FCQ60" s="308"/>
      <c r="FCR60" s="308"/>
      <c r="FCS60" s="308"/>
      <c r="FCT60" s="308"/>
      <c r="FCU60" s="308"/>
      <c r="FCV60" s="308"/>
      <c r="FCW60" s="308"/>
      <c r="FCX60" s="308"/>
      <c r="FCY60" s="308"/>
      <c r="FCZ60" s="308"/>
      <c r="FDA60" s="308"/>
      <c r="FDB60" s="308"/>
      <c r="FDC60" s="308"/>
      <c r="FDD60" s="308"/>
      <c r="FDE60" s="308"/>
      <c r="FDF60" s="308"/>
      <c r="FDG60" s="308"/>
      <c r="FDH60" s="308"/>
      <c r="FDI60" s="308"/>
      <c r="FDJ60" s="308"/>
      <c r="FDK60" s="308"/>
      <c r="FDL60" s="308"/>
      <c r="FDM60" s="308"/>
      <c r="FDN60" s="308"/>
      <c r="FDO60" s="308"/>
      <c r="FDP60" s="308"/>
      <c r="FDQ60" s="308"/>
      <c r="FDR60" s="308"/>
      <c r="FDS60" s="308"/>
      <c r="FDT60" s="308"/>
      <c r="FDU60" s="308"/>
      <c r="FDV60" s="308"/>
      <c r="FDW60" s="308"/>
      <c r="FDX60" s="308"/>
      <c r="FDY60" s="308"/>
      <c r="FDZ60" s="308"/>
      <c r="FEA60" s="308"/>
      <c r="FEB60" s="308"/>
      <c r="FEC60" s="308"/>
      <c r="FED60" s="308"/>
      <c r="FEE60" s="308"/>
      <c r="FEF60" s="308"/>
      <c r="FEG60" s="308"/>
      <c r="FEH60" s="308"/>
      <c r="FEI60" s="308"/>
      <c r="FEJ60" s="308"/>
      <c r="FEK60" s="308"/>
      <c r="FEL60" s="308"/>
      <c r="FEM60" s="308"/>
      <c r="FEN60" s="308"/>
      <c r="FEO60" s="308"/>
      <c r="FEP60" s="308"/>
      <c r="FEQ60" s="308"/>
      <c r="FER60" s="308"/>
      <c r="FES60" s="308"/>
      <c r="FET60" s="308"/>
      <c r="FEU60" s="308"/>
      <c r="FEV60" s="308"/>
      <c r="FEW60" s="308"/>
      <c r="FEX60" s="308"/>
      <c r="FEY60" s="308"/>
      <c r="FEZ60" s="308"/>
      <c r="FFA60" s="308"/>
      <c r="FFB60" s="308"/>
      <c r="FFC60" s="308"/>
      <c r="FFD60" s="308"/>
      <c r="FFE60" s="308"/>
      <c r="FFF60" s="308"/>
      <c r="FFG60" s="308"/>
      <c r="FFH60" s="308"/>
      <c r="FFI60" s="308"/>
      <c r="FFJ60" s="308"/>
      <c r="FFK60" s="308"/>
      <c r="FFL60" s="308"/>
      <c r="FFM60" s="308"/>
      <c r="FFN60" s="308"/>
      <c r="FFO60" s="308"/>
      <c r="FFP60" s="308"/>
      <c r="FFQ60" s="308"/>
      <c r="FFR60" s="308"/>
      <c r="FFS60" s="308"/>
      <c r="FFT60" s="308"/>
      <c r="FFU60" s="308"/>
      <c r="FFV60" s="308"/>
      <c r="FFW60" s="308"/>
      <c r="FFX60" s="308"/>
      <c r="FFY60" s="308"/>
      <c r="FFZ60" s="308"/>
      <c r="FGA60" s="308"/>
      <c r="FGB60" s="308"/>
      <c r="FGC60" s="308"/>
      <c r="FGD60" s="308"/>
      <c r="FGE60" s="308"/>
      <c r="FGF60" s="308"/>
      <c r="FGG60" s="308"/>
      <c r="FGH60" s="308"/>
      <c r="FGI60" s="308"/>
      <c r="FGJ60" s="308"/>
      <c r="FGK60" s="308"/>
      <c r="FGL60" s="308"/>
      <c r="FGM60" s="308"/>
      <c r="FGN60" s="308"/>
      <c r="FGO60" s="308"/>
      <c r="FGP60" s="308"/>
      <c r="FGQ60" s="308"/>
      <c r="FGR60" s="308"/>
      <c r="FGS60" s="308"/>
      <c r="FGT60" s="308"/>
      <c r="FGU60" s="308"/>
      <c r="FGV60" s="308"/>
      <c r="FGW60" s="308"/>
      <c r="FGX60" s="308"/>
      <c r="FGY60" s="308"/>
      <c r="FGZ60" s="308"/>
      <c r="FHA60" s="308"/>
      <c r="FHB60" s="308"/>
      <c r="FHC60" s="308"/>
      <c r="FHD60" s="308"/>
      <c r="FHE60" s="308"/>
      <c r="FHF60" s="308"/>
      <c r="FHG60" s="308"/>
      <c r="FHH60" s="308"/>
      <c r="FHI60" s="308"/>
      <c r="FHJ60" s="308"/>
      <c r="FHK60" s="308"/>
      <c r="FHL60" s="308"/>
      <c r="FHM60" s="308"/>
      <c r="FHN60" s="308"/>
      <c r="FHO60" s="308"/>
      <c r="FHP60" s="308"/>
      <c r="FHQ60" s="308"/>
      <c r="FHR60" s="308"/>
      <c r="FHS60" s="308"/>
      <c r="FHT60" s="308"/>
      <c r="FHU60" s="308"/>
      <c r="FHV60" s="308"/>
      <c r="FHW60" s="308"/>
      <c r="FHX60" s="308"/>
      <c r="FHY60" s="308"/>
      <c r="FHZ60" s="308"/>
      <c r="FIA60" s="308"/>
      <c r="FIB60" s="308"/>
      <c r="FIC60" s="308"/>
      <c r="FID60" s="308"/>
      <c r="FIE60" s="308"/>
      <c r="FIF60" s="308"/>
      <c r="FIG60" s="308"/>
      <c r="FIH60" s="308"/>
      <c r="FII60" s="308"/>
      <c r="FIJ60" s="308"/>
      <c r="FIK60" s="308"/>
      <c r="FIL60" s="308"/>
      <c r="FIM60" s="308"/>
      <c r="FIN60" s="308"/>
      <c r="FIO60" s="308"/>
      <c r="FIP60" s="308"/>
      <c r="FIQ60" s="308"/>
      <c r="FIR60" s="308"/>
      <c r="FIS60" s="308"/>
      <c r="FIT60" s="308"/>
      <c r="FIU60" s="308"/>
      <c r="FIV60" s="308"/>
      <c r="FIW60" s="308"/>
      <c r="FIX60" s="308"/>
      <c r="FIY60" s="308"/>
      <c r="FIZ60" s="308"/>
      <c r="FJA60" s="308"/>
      <c r="FJB60" s="308"/>
      <c r="FJC60" s="308"/>
      <c r="FJD60" s="308"/>
      <c r="FJE60" s="308"/>
      <c r="FJF60" s="308"/>
      <c r="FJG60" s="308"/>
      <c r="FJH60" s="308"/>
      <c r="FJI60" s="308"/>
      <c r="FJJ60" s="308"/>
      <c r="FJK60" s="308"/>
      <c r="FJL60" s="308"/>
      <c r="FJM60" s="308"/>
      <c r="FJN60" s="308"/>
      <c r="FJO60" s="308"/>
      <c r="FJP60" s="308"/>
      <c r="FJQ60" s="308"/>
      <c r="FJR60" s="308"/>
      <c r="FJS60" s="308"/>
      <c r="FJT60" s="308"/>
      <c r="FJU60" s="308"/>
      <c r="FJV60" s="308"/>
      <c r="FJW60" s="308"/>
      <c r="FJX60" s="308"/>
      <c r="FJY60" s="308"/>
      <c r="FJZ60" s="308"/>
      <c r="FKA60" s="308"/>
      <c r="FKB60" s="308"/>
      <c r="FKC60" s="308"/>
      <c r="FKD60" s="308"/>
      <c r="FKE60" s="308"/>
      <c r="FKF60" s="308"/>
      <c r="FKG60" s="308"/>
      <c r="FKH60" s="308"/>
      <c r="FKI60" s="308"/>
      <c r="FKJ60" s="308"/>
      <c r="FKK60" s="308"/>
      <c r="FKL60" s="308"/>
      <c r="FKM60" s="308"/>
      <c r="FKN60" s="308"/>
      <c r="FKO60" s="308"/>
      <c r="FKP60" s="308"/>
      <c r="FKQ60" s="308"/>
      <c r="FKR60" s="308"/>
      <c r="FKS60" s="308"/>
      <c r="FKT60" s="308"/>
      <c r="FKU60" s="308"/>
      <c r="FKV60" s="308"/>
      <c r="FKW60" s="308"/>
      <c r="FKX60" s="308"/>
      <c r="FKY60" s="308"/>
      <c r="FKZ60" s="308"/>
      <c r="FLA60" s="308"/>
      <c r="FLB60" s="308"/>
      <c r="FLC60" s="308"/>
      <c r="FLD60" s="308"/>
      <c r="FLE60" s="308"/>
      <c r="FLF60" s="308"/>
      <c r="FLG60" s="308"/>
      <c r="FLH60" s="308"/>
      <c r="FLI60" s="308"/>
      <c r="FLJ60" s="308"/>
      <c r="FLK60" s="308"/>
      <c r="FLL60" s="308"/>
      <c r="FLM60" s="308"/>
      <c r="FLN60" s="308"/>
      <c r="FLO60" s="308"/>
      <c r="FLP60" s="308"/>
      <c r="FLQ60" s="308"/>
      <c r="FLR60" s="308"/>
      <c r="FLS60" s="308"/>
      <c r="FLT60" s="308"/>
      <c r="FLU60" s="308"/>
      <c r="FLV60" s="308"/>
      <c r="FLW60" s="308"/>
      <c r="FLX60" s="308"/>
      <c r="FLY60" s="308"/>
      <c r="FLZ60" s="308"/>
      <c r="FMA60" s="308"/>
      <c r="FMB60" s="308"/>
      <c r="FMC60" s="308"/>
      <c r="FMD60" s="308"/>
      <c r="FME60" s="308"/>
      <c r="FMF60" s="308"/>
      <c r="FMG60" s="308"/>
      <c r="FMH60" s="308"/>
      <c r="FMI60" s="308"/>
      <c r="FMJ60" s="308"/>
      <c r="FMK60" s="308"/>
      <c r="FML60" s="308"/>
      <c r="FMM60" s="308"/>
      <c r="FMN60" s="308"/>
      <c r="FMO60" s="308"/>
      <c r="FMP60" s="308"/>
      <c r="FMQ60" s="308"/>
      <c r="FMR60" s="308"/>
      <c r="FMS60" s="308"/>
      <c r="FMT60" s="308"/>
      <c r="FMU60" s="308"/>
      <c r="FMV60" s="308"/>
      <c r="FMW60" s="308"/>
      <c r="FMX60" s="308"/>
      <c r="FMY60" s="308"/>
      <c r="FMZ60" s="308"/>
      <c r="FNA60" s="308"/>
      <c r="FNB60" s="308"/>
      <c r="FNC60" s="308"/>
      <c r="FND60" s="308"/>
      <c r="FNE60" s="308"/>
      <c r="FNF60" s="308"/>
      <c r="FNG60" s="308"/>
      <c r="FNH60" s="308"/>
      <c r="FNI60" s="308"/>
      <c r="FNJ60" s="308"/>
      <c r="FNK60" s="308"/>
      <c r="FNL60" s="308"/>
      <c r="FNM60" s="308"/>
      <c r="FNN60" s="308"/>
      <c r="FNO60" s="308"/>
      <c r="FNP60" s="308"/>
      <c r="FNQ60" s="308"/>
      <c r="FNR60" s="308"/>
      <c r="FNS60" s="308"/>
      <c r="FNT60" s="308"/>
      <c r="FNU60" s="308"/>
      <c r="FNV60" s="308"/>
      <c r="FNW60" s="308"/>
      <c r="FNX60" s="308"/>
      <c r="FNY60" s="308"/>
      <c r="FNZ60" s="308"/>
      <c r="FOA60" s="308"/>
      <c r="FOB60" s="308"/>
      <c r="FOC60" s="308"/>
      <c r="FOD60" s="308"/>
      <c r="FOE60" s="308"/>
      <c r="FOF60" s="308"/>
      <c r="FOG60" s="308"/>
      <c r="FOH60" s="308"/>
      <c r="FOI60" s="308"/>
      <c r="FOJ60" s="308"/>
      <c r="FOK60" s="308"/>
      <c r="FOL60" s="308"/>
      <c r="FOM60" s="308"/>
      <c r="FON60" s="308"/>
      <c r="FOO60" s="308"/>
      <c r="FOP60" s="308"/>
      <c r="FOQ60" s="308"/>
      <c r="FOR60" s="308"/>
      <c r="FOS60" s="308"/>
      <c r="FOT60" s="308"/>
      <c r="FOU60" s="308"/>
      <c r="FOV60" s="308"/>
      <c r="FOW60" s="308"/>
      <c r="FOX60" s="308"/>
      <c r="FOY60" s="308"/>
      <c r="FOZ60" s="308"/>
      <c r="FPA60" s="308"/>
      <c r="FPB60" s="308"/>
      <c r="FPC60" s="308"/>
      <c r="FPD60" s="308"/>
      <c r="FPE60" s="308"/>
      <c r="FPF60" s="308"/>
      <c r="FPG60" s="308"/>
      <c r="FPH60" s="308"/>
      <c r="FPI60" s="308"/>
      <c r="FPJ60" s="308"/>
      <c r="FPK60" s="308"/>
      <c r="FPL60" s="308"/>
      <c r="FPM60" s="308"/>
      <c r="FPN60" s="308"/>
      <c r="FPO60" s="308"/>
      <c r="FPP60" s="308"/>
      <c r="FPQ60" s="308"/>
      <c r="FPR60" s="308"/>
      <c r="FPS60" s="308"/>
      <c r="FPT60" s="308"/>
      <c r="FPU60" s="308"/>
      <c r="FPV60" s="308"/>
      <c r="FPW60" s="308"/>
      <c r="FPX60" s="308"/>
      <c r="FPY60" s="308"/>
      <c r="FPZ60" s="308"/>
      <c r="FQA60" s="308"/>
      <c r="FQB60" s="308"/>
      <c r="FQC60" s="308"/>
      <c r="FQD60" s="308"/>
      <c r="FQE60" s="308"/>
      <c r="FQF60" s="308"/>
      <c r="FQG60" s="308"/>
      <c r="FQH60" s="308"/>
      <c r="FQI60" s="308"/>
      <c r="FQJ60" s="308"/>
      <c r="FQK60" s="308"/>
      <c r="FQL60" s="308"/>
      <c r="FQM60" s="308"/>
      <c r="FQN60" s="308"/>
      <c r="FQO60" s="308"/>
      <c r="FQP60" s="308"/>
      <c r="FQQ60" s="308"/>
      <c r="FQR60" s="308"/>
      <c r="FQS60" s="308"/>
      <c r="FQT60" s="308"/>
      <c r="FQU60" s="308"/>
      <c r="FQV60" s="308"/>
      <c r="FQW60" s="308"/>
      <c r="FQX60" s="308"/>
      <c r="FQY60" s="308"/>
      <c r="FQZ60" s="308"/>
      <c r="FRA60" s="308"/>
      <c r="FRB60" s="308"/>
      <c r="FRC60" s="308"/>
      <c r="FRD60" s="308"/>
      <c r="FRE60" s="308"/>
      <c r="FRF60" s="308"/>
      <c r="FRG60" s="308"/>
      <c r="FRH60" s="308"/>
      <c r="FRI60" s="308"/>
      <c r="FRJ60" s="308"/>
      <c r="FRK60" s="308"/>
      <c r="FRL60" s="308"/>
      <c r="FRM60" s="308"/>
      <c r="FRN60" s="308"/>
      <c r="FRO60" s="308"/>
      <c r="FRP60" s="308"/>
      <c r="FRQ60" s="308"/>
      <c r="FRR60" s="308"/>
      <c r="FRS60" s="308"/>
      <c r="FRT60" s="308"/>
      <c r="FRU60" s="308"/>
      <c r="FRV60" s="308"/>
      <c r="FRW60" s="308"/>
      <c r="FRX60" s="308"/>
      <c r="FRY60" s="308"/>
      <c r="FRZ60" s="308"/>
      <c r="FSA60" s="308"/>
      <c r="FSB60" s="308"/>
      <c r="FSC60" s="308"/>
      <c r="FSD60" s="308"/>
      <c r="FSE60" s="308"/>
      <c r="FSF60" s="308"/>
      <c r="FSG60" s="308"/>
      <c r="FSH60" s="308"/>
      <c r="FSI60" s="308"/>
      <c r="FSJ60" s="308"/>
      <c r="FSK60" s="308"/>
      <c r="FSL60" s="308"/>
      <c r="FSM60" s="308"/>
      <c r="FSN60" s="308"/>
      <c r="FSO60" s="308"/>
      <c r="FSP60" s="308"/>
      <c r="FSQ60" s="308"/>
      <c r="FSR60" s="308"/>
      <c r="FSS60" s="308"/>
      <c r="FST60" s="308"/>
      <c r="FSU60" s="308"/>
      <c r="FSV60" s="308"/>
      <c r="FSW60" s="308"/>
      <c r="FSX60" s="308"/>
      <c r="FSY60" s="308"/>
      <c r="FSZ60" s="308"/>
      <c r="FTA60" s="308"/>
      <c r="FTB60" s="308"/>
      <c r="FTC60" s="308"/>
      <c r="FTD60" s="308"/>
      <c r="FTE60" s="308"/>
      <c r="FTF60" s="308"/>
      <c r="FTG60" s="308"/>
      <c r="FTH60" s="308"/>
      <c r="FTI60" s="308"/>
      <c r="FTJ60" s="308"/>
      <c r="FTK60" s="308"/>
      <c r="FTL60" s="308"/>
      <c r="FTM60" s="308"/>
      <c r="FTN60" s="308"/>
      <c r="FTO60" s="308"/>
      <c r="FTP60" s="308"/>
      <c r="FTQ60" s="308"/>
      <c r="FTR60" s="308"/>
      <c r="FTS60" s="308"/>
      <c r="FTT60" s="308"/>
      <c r="FTU60" s="308"/>
      <c r="FTV60" s="308"/>
      <c r="FTW60" s="308"/>
      <c r="FTX60" s="308"/>
      <c r="FTY60" s="308"/>
      <c r="FTZ60" s="308"/>
      <c r="FUA60" s="308"/>
      <c r="FUB60" s="308"/>
      <c r="FUC60" s="308"/>
      <c r="FUD60" s="308"/>
      <c r="FUE60" s="308"/>
      <c r="FUF60" s="308"/>
      <c r="FUG60" s="308"/>
      <c r="FUH60" s="308"/>
      <c r="FUI60" s="308"/>
      <c r="FUJ60" s="308"/>
      <c r="FUK60" s="308"/>
      <c r="FUL60" s="308"/>
      <c r="FUM60" s="308"/>
      <c r="FUN60" s="308"/>
      <c r="FUO60" s="308"/>
      <c r="FUP60" s="308"/>
      <c r="FUQ60" s="308"/>
      <c r="FUR60" s="308"/>
      <c r="FUS60" s="308"/>
      <c r="FUT60" s="308"/>
      <c r="FUU60" s="308"/>
      <c r="FUV60" s="308"/>
      <c r="FUW60" s="308"/>
      <c r="FUX60" s="308"/>
      <c r="FUY60" s="308"/>
      <c r="FUZ60" s="308"/>
      <c r="FVA60" s="308"/>
      <c r="FVB60" s="308"/>
      <c r="FVC60" s="308"/>
      <c r="FVD60" s="308"/>
      <c r="FVE60" s="308"/>
      <c r="FVF60" s="308"/>
      <c r="FVG60" s="308"/>
      <c r="FVH60" s="308"/>
      <c r="FVI60" s="308"/>
      <c r="FVJ60" s="308"/>
      <c r="FVK60" s="308"/>
      <c r="FVL60" s="308"/>
      <c r="FVM60" s="308"/>
      <c r="FVN60" s="308"/>
      <c r="FVO60" s="308"/>
      <c r="FVP60" s="308"/>
      <c r="FVQ60" s="308"/>
      <c r="FVR60" s="308"/>
      <c r="FVS60" s="308"/>
      <c r="FVT60" s="308"/>
      <c r="FVU60" s="308"/>
      <c r="FVV60" s="308"/>
      <c r="FVW60" s="308"/>
      <c r="FVX60" s="308"/>
      <c r="FVY60" s="308"/>
      <c r="FVZ60" s="308"/>
      <c r="FWA60" s="308"/>
      <c r="FWB60" s="308"/>
      <c r="FWC60" s="308"/>
      <c r="FWD60" s="308"/>
      <c r="FWE60" s="308"/>
      <c r="FWF60" s="308"/>
      <c r="FWG60" s="308"/>
      <c r="FWH60" s="308"/>
      <c r="FWI60" s="308"/>
      <c r="FWJ60" s="308"/>
      <c r="FWK60" s="308"/>
      <c r="FWL60" s="308"/>
      <c r="FWM60" s="308"/>
      <c r="FWN60" s="308"/>
      <c r="FWO60" s="308"/>
      <c r="FWP60" s="308"/>
      <c r="FWQ60" s="308"/>
      <c r="FWR60" s="308"/>
      <c r="FWS60" s="308"/>
      <c r="FWT60" s="308"/>
      <c r="FWU60" s="308"/>
      <c r="FWV60" s="308"/>
      <c r="FWW60" s="308"/>
      <c r="FWX60" s="308"/>
      <c r="FWY60" s="308"/>
      <c r="FWZ60" s="308"/>
      <c r="FXA60" s="308"/>
      <c r="FXB60" s="308"/>
      <c r="FXC60" s="308"/>
      <c r="FXD60" s="308"/>
      <c r="FXE60" s="308"/>
      <c r="FXF60" s="308"/>
      <c r="FXG60" s="308"/>
      <c r="FXH60" s="308"/>
      <c r="FXI60" s="308"/>
      <c r="FXJ60" s="308"/>
      <c r="FXK60" s="308"/>
      <c r="FXL60" s="308"/>
      <c r="FXM60" s="308"/>
      <c r="FXN60" s="308"/>
      <c r="FXO60" s="308"/>
      <c r="FXP60" s="308"/>
      <c r="FXQ60" s="308"/>
      <c r="FXR60" s="308"/>
      <c r="FXS60" s="308"/>
      <c r="FXT60" s="308"/>
      <c r="FXU60" s="308"/>
      <c r="FXV60" s="308"/>
      <c r="FXW60" s="308"/>
      <c r="FXX60" s="308"/>
      <c r="FXY60" s="308"/>
      <c r="FXZ60" s="308"/>
      <c r="FYA60" s="308"/>
      <c r="FYB60" s="308"/>
      <c r="FYC60" s="308"/>
      <c r="FYD60" s="308"/>
      <c r="FYE60" s="308"/>
      <c r="FYF60" s="308"/>
      <c r="FYG60" s="308"/>
      <c r="FYH60" s="308"/>
      <c r="FYI60" s="308"/>
      <c r="FYJ60" s="308"/>
      <c r="FYK60" s="308"/>
      <c r="FYL60" s="308"/>
      <c r="FYM60" s="308"/>
      <c r="FYN60" s="308"/>
      <c r="FYO60" s="308"/>
      <c r="FYP60" s="308"/>
      <c r="FYQ60" s="308"/>
      <c r="FYR60" s="308"/>
      <c r="FYS60" s="308"/>
      <c r="FYT60" s="308"/>
      <c r="FYU60" s="308"/>
      <c r="FYV60" s="308"/>
      <c r="FYW60" s="308"/>
      <c r="FYX60" s="308"/>
      <c r="FYY60" s="308"/>
      <c r="FYZ60" s="308"/>
      <c r="FZA60" s="308"/>
      <c r="FZB60" s="308"/>
      <c r="FZC60" s="308"/>
      <c r="FZD60" s="308"/>
      <c r="FZE60" s="308"/>
      <c r="FZF60" s="308"/>
      <c r="FZG60" s="308"/>
      <c r="FZH60" s="308"/>
      <c r="FZI60" s="308"/>
      <c r="FZJ60" s="308"/>
      <c r="FZK60" s="308"/>
      <c r="FZL60" s="308"/>
      <c r="FZM60" s="308"/>
      <c r="FZN60" s="308"/>
      <c r="FZO60" s="308"/>
      <c r="FZP60" s="308"/>
      <c r="FZQ60" s="308"/>
      <c r="FZR60" s="308"/>
      <c r="FZS60" s="308"/>
      <c r="FZT60" s="308"/>
      <c r="FZU60" s="308"/>
      <c r="FZV60" s="308"/>
      <c r="FZW60" s="308"/>
      <c r="FZX60" s="308"/>
      <c r="FZY60" s="308"/>
      <c r="FZZ60" s="308"/>
      <c r="GAA60" s="308"/>
      <c r="GAB60" s="308"/>
      <c r="GAC60" s="308"/>
      <c r="GAD60" s="308"/>
      <c r="GAE60" s="308"/>
      <c r="GAF60" s="308"/>
      <c r="GAG60" s="308"/>
      <c r="GAH60" s="308"/>
      <c r="GAI60" s="308"/>
      <c r="GAJ60" s="308"/>
      <c r="GAK60" s="308"/>
      <c r="GAL60" s="308"/>
      <c r="GAM60" s="308"/>
      <c r="GAN60" s="308"/>
      <c r="GAO60" s="308"/>
      <c r="GAP60" s="308"/>
      <c r="GAQ60" s="308"/>
      <c r="GAR60" s="308"/>
      <c r="GAS60" s="308"/>
      <c r="GAT60" s="308"/>
      <c r="GAU60" s="308"/>
      <c r="GAV60" s="308"/>
      <c r="GAW60" s="308"/>
      <c r="GAX60" s="308"/>
      <c r="GAY60" s="308"/>
      <c r="GAZ60" s="308"/>
      <c r="GBA60" s="308"/>
      <c r="GBB60" s="308"/>
      <c r="GBC60" s="308"/>
      <c r="GBD60" s="308"/>
      <c r="GBE60" s="308"/>
      <c r="GBF60" s="308"/>
      <c r="GBG60" s="308"/>
      <c r="GBH60" s="308"/>
      <c r="GBI60" s="308"/>
      <c r="GBJ60" s="308"/>
      <c r="GBK60" s="308"/>
      <c r="GBL60" s="308"/>
      <c r="GBM60" s="308"/>
      <c r="GBN60" s="308"/>
      <c r="GBO60" s="308"/>
      <c r="GBP60" s="308"/>
      <c r="GBQ60" s="308"/>
      <c r="GBR60" s="308"/>
      <c r="GBS60" s="308"/>
      <c r="GBT60" s="308"/>
      <c r="GBU60" s="308"/>
      <c r="GBV60" s="308"/>
      <c r="GBW60" s="308"/>
      <c r="GBX60" s="308"/>
      <c r="GBY60" s="308"/>
      <c r="GBZ60" s="308"/>
      <c r="GCA60" s="308"/>
      <c r="GCB60" s="308"/>
      <c r="GCC60" s="308"/>
      <c r="GCD60" s="308"/>
      <c r="GCE60" s="308"/>
      <c r="GCF60" s="308"/>
      <c r="GCG60" s="308"/>
      <c r="GCH60" s="308"/>
      <c r="GCI60" s="308"/>
      <c r="GCJ60" s="308"/>
      <c r="GCK60" s="308"/>
      <c r="GCL60" s="308"/>
      <c r="GCM60" s="308"/>
      <c r="GCN60" s="308"/>
      <c r="GCO60" s="308"/>
      <c r="GCP60" s="308"/>
      <c r="GCQ60" s="308"/>
      <c r="GCR60" s="308"/>
      <c r="GCS60" s="308"/>
      <c r="GCT60" s="308"/>
      <c r="GCU60" s="308"/>
      <c r="GCV60" s="308"/>
      <c r="GCW60" s="308"/>
      <c r="GCX60" s="308"/>
      <c r="GCY60" s="308"/>
      <c r="GCZ60" s="308"/>
      <c r="GDA60" s="308"/>
      <c r="GDB60" s="308"/>
      <c r="GDC60" s="308"/>
      <c r="GDD60" s="308"/>
      <c r="GDE60" s="308"/>
      <c r="GDF60" s="308"/>
      <c r="GDG60" s="308"/>
      <c r="GDH60" s="308"/>
      <c r="GDI60" s="308"/>
      <c r="GDJ60" s="308"/>
      <c r="GDK60" s="308"/>
      <c r="GDL60" s="308"/>
      <c r="GDM60" s="308"/>
      <c r="GDN60" s="308"/>
      <c r="GDO60" s="308"/>
      <c r="GDP60" s="308"/>
      <c r="GDQ60" s="308"/>
      <c r="GDR60" s="308"/>
      <c r="GDS60" s="308"/>
      <c r="GDT60" s="308"/>
      <c r="GDU60" s="308"/>
      <c r="GDV60" s="308"/>
      <c r="GDW60" s="308"/>
      <c r="GDX60" s="308"/>
      <c r="GDY60" s="308"/>
      <c r="GDZ60" s="308"/>
      <c r="GEA60" s="308"/>
      <c r="GEB60" s="308"/>
      <c r="GEC60" s="308"/>
      <c r="GED60" s="308"/>
      <c r="GEE60" s="308"/>
      <c r="GEF60" s="308"/>
      <c r="GEG60" s="308"/>
      <c r="GEH60" s="308"/>
      <c r="GEI60" s="308"/>
      <c r="GEJ60" s="308"/>
      <c r="GEK60" s="308"/>
      <c r="GEL60" s="308"/>
      <c r="GEM60" s="308"/>
      <c r="GEN60" s="308"/>
      <c r="GEO60" s="308"/>
      <c r="GEP60" s="308"/>
      <c r="GEQ60" s="308"/>
      <c r="GER60" s="308"/>
      <c r="GES60" s="308"/>
      <c r="GET60" s="308"/>
      <c r="GEU60" s="308"/>
      <c r="GEV60" s="308"/>
      <c r="GEW60" s="308"/>
      <c r="GEX60" s="308"/>
      <c r="GEY60" s="308"/>
      <c r="GEZ60" s="308"/>
      <c r="GFA60" s="308"/>
      <c r="GFB60" s="308"/>
      <c r="GFC60" s="308"/>
      <c r="GFD60" s="308"/>
      <c r="GFE60" s="308"/>
      <c r="GFF60" s="308"/>
      <c r="GFG60" s="308"/>
      <c r="GFH60" s="308"/>
      <c r="GFI60" s="308"/>
      <c r="GFJ60" s="308"/>
      <c r="GFK60" s="308"/>
      <c r="GFL60" s="308"/>
      <c r="GFM60" s="308"/>
      <c r="GFN60" s="308"/>
      <c r="GFO60" s="308"/>
      <c r="GFP60" s="308"/>
      <c r="GFQ60" s="308"/>
      <c r="GFR60" s="308"/>
      <c r="GFS60" s="308"/>
      <c r="GFT60" s="308"/>
      <c r="GFU60" s="308"/>
      <c r="GFV60" s="308"/>
      <c r="GFW60" s="308"/>
      <c r="GFX60" s="308"/>
      <c r="GFY60" s="308"/>
      <c r="GFZ60" s="308"/>
      <c r="GGA60" s="308"/>
      <c r="GGB60" s="308"/>
      <c r="GGC60" s="308"/>
      <c r="GGD60" s="308"/>
      <c r="GGE60" s="308"/>
      <c r="GGF60" s="308"/>
      <c r="GGG60" s="308"/>
      <c r="GGH60" s="308"/>
      <c r="GGI60" s="308"/>
      <c r="GGJ60" s="308"/>
      <c r="GGK60" s="308"/>
      <c r="GGL60" s="308"/>
      <c r="GGM60" s="308"/>
      <c r="GGN60" s="308"/>
      <c r="GGO60" s="308"/>
      <c r="GGP60" s="308"/>
      <c r="GGQ60" s="308"/>
      <c r="GGR60" s="308"/>
      <c r="GGS60" s="308"/>
      <c r="GGT60" s="308"/>
      <c r="GGU60" s="308"/>
      <c r="GGV60" s="308"/>
      <c r="GGW60" s="308"/>
      <c r="GGX60" s="308"/>
      <c r="GGY60" s="308"/>
      <c r="GGZ60" s="308"/>
      <c r="GHA60" s="308"/>
      <c r="GHB60" s="308"/>
      <c r="GHC60" s="308"/>
      <c r="GHD60" s="308"/>
      <c r="GHE60" s="308"/>
      <c r="GHF60" s="308"/>
      <c r="GHG60" s="308"/>
      <c r="GHH60" s="308"/>
      <c r="GHI60" s="308"/>
      <c r="GHJ60" s="308"/>
      <c r="GHK60" s="308"/>
      <c r="GHL60" s="308"/>
      <c r="GHM60" s="308"/>
      <c r="GHN60" s="308"/>
      <c r="GHO60" s="308"/>
      <c r="GHP60" s="308"/>
      <c r="GHQ60" s="308"/>
      <c r="GHR60" s="308"/>
      <c r="GHS60" s="308"/>
      <c r="GHT60" s="308"/>
      <c r="GHU60" s="308"/>
      <c r="GHV60" s="308"/>
      <c r="GHW60" s="308"/>
      <c r="GHX60" s="308"/>
      <c r="GHY60" s="308"/>
      <c r="GHZ60" s="308"/>
      <c r="GIA60" s="308"/>
      <c r="GIB60" s="308"/>
      <c r="GIC60" s="308"/>
      <c r="GID60" s="308"/>
      <c r="GIE60" s="308"/>
      <c r="GIF60" s="308"/>
      <c r="GIG60" s="308"/>
      <c r="GIH60" s="308"/>
      <c r="GII60" s="308"/>
      <c r="GIJ60" s="308"/>
      <c r="GIK60" s="308"/>
      <c r="GIL60" s="308"/>
      <c r="GIM60" s="308"/>
      <c r="GIN60" s="308"/>
      <c r="GIO60" s="308"/>
      <c r="GIP60" s="308"/>
      <c r="GIQ60" s="308"/>
      <c r="GIR60" s="308"/>
      <c r="GIS60" s="308"/>
      <c r="GIT60" s="308"/>
      <c r="GIU60" s="308"/>
      <c r="GIV60" s="308"/>
      <c r="GIW60" s="308"/>
      <c r="GIX60" s="308"/>
      <c r="GIY60" s="308"/>
      <c r="GIZ60" s="308"/>
      <c r="GJA60" s="308"/>
      <c r="GJB60" s="308"/>
      <c r="GJC60" s="308"/>
      <c r="GJD60" s="308"/>
      <c r="GJE60" s="308"/>
      <c r="GJF60" s="308"/>
      <c r="GJG60" s="308"/>
      <c r="GJH60" s="308"/>
      <c r="GJI60" s="308"/>
      <c r="GJJ60" s="308"/>
      <c r="GJK60" s="308"/>
      <c r="GJL60" s="308"/>
      <c r="GJM60" s="308"/>
      <c r="GJN60" s="308"/>
      <c r="GJO60" s="308"/>
      <c r="GJP60" s="308"/>
      <c r="GJQ60" s="308"/>
      <c r="GJR60" s="308"/>
      <c r="GJS60" s="308"/>
      <c r="GJT60" s="308"/>
      <c r="GJU60" s="308"/>
      <c r="GJV60" s="308"/>
      <c r="GJW60" s="308"/>
      <c r="GJX60" s="308"/>
      <c r="GJY60" s="308"/>
      <c r="GJZ60" s="308"/>
      <c r="GKA60" s="308"/>
      <c r="GKB60" s="308"/>
      <c r="GKC60" s="308"/>
      <c r="GKD60" s="308"/>
      <c r="GKE60" s="308"/>
      <c r="GKF60" s="308"/>
      <c r="GKG60" s="308"/>
      <c r="GKH60" s="308"/>
      <c r="GKI60" s="308"/>
      <c r="GKJ60" s="308"/>
      <c r="GKK60" s="308"/>
      <c r="GKL60" s="308"/>
      <c r="GKM60" s="308"/>
      <c r="GKN60" s="308"/>
      <c r="GKO60" s="308"/>
      <c r="GKP60" s="308"/>
      <c r="GKQ60" s="308"/>
      <c r="GKR60" s="308"/>
      <c r="GKS60" s="308"/>
      <c r="GKT60" s="308"/>
      <c r="GKU60" s="308"/>
      <c r="GKV60" s="308"/>
      <c r="GKW60" s="308"/>
      <c r="GKX60" s="308"/>
      <c r="GKY60" s="308"/>
      <c r="GKZ60" s="308"/>
      <c r="GLA60" s="308"/>
      <c r="GLB60" s="308"/>
      <c r="GLC60" s="308"/>
      <c r="GLD60" s="308"/>
      <c r="GLE60" s="308"/>
      <c r="GLF60" s="308"/>
      <c r="GLG60" s="308"/>
      <c r="GLH60" s="308"/>
      <c r="GLI60" s="308"/>
      <c r="GLJ60" s="308"/>
      <c r="GLK60" s="308"/>
      <c r="GLL60" s="308"/>
      <c r="GLM60" s="308"/>
      <c r="GLN60" s="308"/>
      <c r="GLO60" s="308"/>
      <c r="GLP60" s="308"/>
      <c r="GLQ60" s="308"/>
      <c r="GLR60" s="308"/>
      <c r="GLS60" s="308"/>
      <c r="GLT60" s="308"/>
      <c r="GLU60" s="308"/>
      <c r="GLV60" s="308"/>
      <c r="GLW60" s="308"/>
      <c r="GLX60" s="308"/>
      <c r="GLY60" s="308"/>
      <c r="GLZ60" s="308"/>
      <c r="GMA60" s="308"/>
      <c r="GMB60" s="308"/>
      <c r="GMC60" s="308"/>
      <c r="GMD60" s="308"/>
      <c r="GME60" s="308"/>
      <c r="GMF60" s="308"/>
      <c r="GMG60" s="308"/>
      <c r="GMH60" s="308"/>
      <c r="GMI60" s="308"/>
      <c r="GMJ60" s="308"/>
      <c r="GMK60" s="308"/>
      <c r="GML60" s="308"/>
      <c r="GMM60" s="308"/>
      <c r="GMN60" s="308"/>
      <c r="GMO60" s="308"/>
      <c r="GMP60" s="308"/>
      <c r="GMQ60" s="308"/>
      <c r="GMR60" s="308"/>
      <c r="GMS60" s="308"/>
      <c r="GMT60" s="308"/>
      <c r="GMU60" s="308"/>
      <c r="GMV60" s="308"/>
      <c r="GMW60" s="308"/>
      <c r="GMX60" s="308"/>
      <c r="GMY60" s="308"/>
      <c r="GMZ60" s="308"/>
      <c r="GNA60" s="308"/>
      <c r="GNB60" s="308"/>
      <c r="GNC60" s="308"/>
      <c r="GND60" s="308"/>
      <c r="GNE60" s="308"/>
      <c r="GNF60" s="308"/>
      <c r="GNG60" s="308"/>
      <c r="GNH60" s="308"/>
      <c r="GNI60" s="308"/>
      <c r="GNJ60" s="308"/>
      <c r="GNK60" s="308"/>
      <c r="GNL60" s="308"/>
      <c r="GNM60" s="308"/>
      <c r="GNN60" s="308"/>
      <c r="GNO60" s="308"/>
      <c r="GNP60" s="308"/>
      <c r="GNQ60" s="308"/>
      <c r="GNR60" s="308"/>
      <c r="GNS60" s="308"/>
      <c r="GNT60" s="308"/>
      <c r="GNU60" s="308"/>
      <c r="GNV60" s="308"/>
      <c r="GNW60" s="308"/>
      <c r="GNX60" s="308"/>
      <c r="GNY60" s="308"/>
      <c r="GNZ60" s="308"/>
      <c r="GOA60" s="308"/>
      <c r="GOB60" s="308"/>
      <c r="GOC60" s="308"/>
      <c r="GOD60" s="308"/>
      <c r="GOE60" s="308"/>
      <c r="GOF60" s="308"/>
      <c r="GOG60" s="308"/>
      <c r="GOH60" s="308"/>
      <c r="GOI60" s="308"/>
      <c r="GOJ60" s="308"/>
      <c r="GOK60" s="308"/>
      <c r="GOL60" s="308"/>
      <c r="GOM60" s="308"/>
      <c r="GON60" s="308"/>
      <c r="GOO60" s="308"/>
      <c r="GOP60" s="308"/>
      <c r="GOQ60" s="308"/>
      <c r="GOR60" s="308"/>
      <c r="GOS60" s="308"/>
      <c r="GOT60" s="308"/>
      <c r="GOU60" s="308"/>
      <c r="GOV60" s="308"/>
      <c r="GOW60" s="308"/>
      <c r="GOX60" s="308"/>
      <c r="GOY60" s="308"/>
      <c r="GOZ60" s="308"/>
      <c r="GPA60" s="308"/>
      <c r="GPB60" s="308"/>
      <c r="GPC60" s="308"/>
      <c r="GPD60" s="308"/>
      <c r="GPE60" s="308"/>
      <c r="GPF60" s="308"/>
      <c r="GPG60" s="308"/>
      <c r="GPH60" s="308"/>
      <c r="GPI60" s="308"/>
      <c r="GPJ60" s="308"/>
      <c r="GPK60" s="308"/>
      <c r="GPL60" s="308"/>
      <c r="GPM60" s="308"/>
      <c r="GPN60" s="308"/>
      <c r="GPO60" s="308"/>
      <c r="GPP60" s="308"/>
      <c r="GPQ60" s="308"/>
      <c r="GPR60" s="308"/>
      <c r="GPS60" s="308"/>
      <c r="GPT60" s="308"/>
      <c r="GPU60" s="308"/>
      <c r="GPV60" s="308"/>
      <c r="GPW60" s="308"/>
      <c r="GPX60" s="308"/>
      <c r="GPY60" s="308"/>
      <c r="GPZ60" s="308"/>
      <c r="GQA60" s="308"/>
      <c r="GQB60" s="308"/>
      <c r="GQC60" s="308"/>
      <c r="GQD60" s="308"/>
      <c r="GQE60" s="308"/>
      <c r="GQF60" s="308"/>
      <c r="GQG60" s="308"/>
      <c r="GQH60" s="308"/>
      <c r="GQI60" s="308"/>
      <c r="GQJ60" s="308"/>
      <c r="GQK60" s="308"/>
      <c r="GQL60" s="308"/>
      <c r="GQM60" s="308"/>
      <c r="GQN60" s="308"/>
      <c r="GQO60" s="308"/>
      <c r="GQP60" s="308"/>
      <c r="GQQ60" s="308"/>
      <c r="GQR60" s="308"/>
      <c r="GQS60" s="308"/>
      <c r="GQT60" s="308"/>
      <c r="GQU60" s="308"/>
      <c r="GQV60" s="308"/>
      <c r="GQW60" s="308"/>
      <c r="GQX60" s="308"/>
      <c r="GQY60" s="308"/>
      <c r="GQZ60" s="308"/>
      <c r="GRA60" s="308"/>
      <c r="GRB60" s="308"/>
      <c r="GRC60" s="308"/>
      <c r="GRD60" s="308"/>
      <c r="GRE60" s="308"/>
      <c r="GRF60" s="308"/>
      <c r="GRG60" s="308"/>
      <c r="GRH60" s="308"/>
      <c r="GRI60" s="308"/>
      <c r="GRJ60" s="308"/>
      <c r="GRK60" s="308"/>
      <c r="GRL60" s="308"/>
      <c r="GRM60" s="308"/>
      <c r="GRN60" s="308"/>
      <c r="GRO60" s="308"/>
      <c r="GRP60" s="308"/>
      <c r="GRQ60" s="308"/>
      <c r="GRR60" s="308"/>
      <c r="GRS60" s="308"/>
      <c r="GRT60" s="308"/>
      <c r="GRU60" s="308"/>
      <c r="GRV60" s="308"/>
      <c r="GRW60" s="308"/>
      <c r="GRX60" s="308"/>
      <c r="GRY60" s="308"/>
      <c r="GRZ60" s="308"/>
      <c r="GSA60" s="308"/>
      <c r="GSB60" s="308"/>
      <c r="GSC60" s="308"/>
      <c r="GSD60" s="308"/>
      <c r="GSE60" s="308"/>
      <c r="GSF60" s="308"/>
      <c r="GSG60" s="308"/>
      <c r="GSH60" s="308"/>
      <c r="GSI60" s="308"/>
      <c r="GSJ60" s="308"/>
      <c r="GSK60" s="308"/>
      <c r="GSL60" s="308"/>
      <c r="GSM60" s="308"/>
      <c r="GSN60" s="308"/>
      <c r="GSO60" s="308"/>
      <c r="GSP60" s="308"/>
      <c r="GSQ60" s="308"/>
      <c r="GSR60" s="308"/>
      <c r="GSS60" s="308"/>
      <c r="GST60" s="308"/>
      <c r="GSU60" s="308"/>
      <c r="GSV60" s="308"/>
      <c r="GSW60" s="308"/>
      <c r="GSX60" s="308"/>
      <c r="GSY60" s="308"/>
      <c r="GSZ60" s="308"/>
      <c r="GTA60" s="308"/>
      <c r="GTB60" s="308"/>
      <c r="GTC60" s="308"/>
      <c r="GTD60" s="308"/>
      <c r="GTE60" s="308"/>
      <c r="GTF60" s="308"/>
      <c r="GTG60" s="308"/>
      <c r="GTH60" s="308"/>
      <c r="GTI60" s="308"/>
      <c r="GTJ60" s="308"/>
      <c r="GTK60" s="308"/>
      <c r="GTL60" s="308"/>
      <c r="GTM60" s="308"/>
      <c r="GTN60" s="308"/>
      <c r="GTO60" s="308"/>
      <c r="GTP60" s="308"/>
      <c r="GTQ60" s="308"/>
      <c r="GTR60" s="308"/>
      <c r="GTS60" s="308"/>
      <c r="GTT60" s="308"/>
      <c r="GTU60" s="308"/>
      <c r="GTV60" s="308"/>
      <c r="GTW60" s="308"/>
      <c r="GTX60" s="308"/>
      <c r="GTY60" s="308"/>
      <c r="GTZ60" s="308"/>
      <c r="GUA60" s="308"/>
      <c r="GUB60" s="308"/>
      <c r="GUC60" s="308"/>
      <c r="GUD60" s="308"/>
      <c r="GUE60" s="308"/>
      <c r="GUF60" s="308"/>
      <c r="GUG60" s="308"/>
      <c r="GUH60" s="308"/>
      <c r="GUI60" s="308"/>
      <c r="GUJ60" s="308"/>
      <c r="GUK60" s="308"/>
      <c r="GUL60" s="308"/>
      <c r="GUM60" s="308"/>
      <c r="GUN60" s="308"/>
      <c r="GUO60" s="308"/>
      <c r="GUP60" s="308"/>
      <c r="GUQ60" s="308"/>
      <c r="GUR60" s="308"/>
      <c r="GUS60" s="308"/>
      <c r="GUT60" s="308"/>
      <c r="GUU60" s="308"/>
      <c r="GUV60" s="308"/>
      <c r="GUW60" s="308"/>
      <c r="GUX60" s="308"/>
      <c r="GUY60" s="308"/>
      <c r="GUZ60" s="308"/>
      <c r="GVA60" s="308"/>
      <c r="GVB60" s="308"/>
      <c r="GVC60" s="308"/>
      <c r="GVD60" s="308"/>
      <c r="GVE60" s="308"/>
      <c r="GVF60" s="308"/>
      <c r="GVG60" s="308"/>
      <c r="GVH60" s="308"/>
      <c r="GVI60" s="308"/>
      <c r="GVJ60" s="308"/>
      <c r="GVK60" s="308"/>
      <c r="GVL60" s="308"/>
      <c r="GVM60" s="308"/>
      <c r="GVN60" s="308"/>
      <c r="GVO60" s="308"/>
      <c r="GVP60" s="308"/>
      <c r="GVQ60" s="308"/>
      <c r="GVR60" s="308"/>
      <c r="GVS60" s="308"/>
      <c r="GVT60" s="308"/>
      <c r="GVU60" s="308"/>
      <c r="GVV60" s="308"/>
      <c r="GVW60" s="308"/>
      <c r="GVX60" s="308"/>
      <c r="GVY60" s="308"/>
      <c r="GVZ60" s="308"/>
      <c r="GWA60" s="308"/>
      <c r="GWB60" s="308"/>
      <c r="GWC60" s="308"/>
      <c r="GWD60" s="308"/>
      <c r="GWE60" s="308"/>
      <c r="GWF60" s="308"/>
      <c r="GWG60" s="308"/>
      <c r="GWH60" s="308"/>
      <c r="GWI60" s="308"/>
      <c r="GWJ60" s="308"/>
      <c r="GWK60" s="308"/>
      <c r="GWL60" s="308"/>
      <c r="GWM60" s="308"/>
      <c r="GWN60" s="308"/>
      <c r="GWO60" s="308"/>
      <c r="GWP60" s="308"/>
      <c r="GWQ60" s="308"/>
      <c r="GWR60" s="308"/>
      <c r="GWS60" s="308"/>
      <c r="GWT60" s="308"/>
      <c r="GWU60" s="308"/>
      <c r="GWV60" s="308"/>
      <c r="GWW60" s="308"/>
      <c r="GWX60" s="308"/>
      <c r="GWY60" s="308"/>
      <c r="GWZ60" s="308"/>
      <c r="GXA60" s="308"/>
      <c r="GXB60" s="308"/>
      <c r="GXC60" s="308"/>
      <c r="GXD60" s="308"/>
      <c r="GXE60" s="308"/>
      <c r="GXF60" s="308"/>
      <c r="GXG60" s="308"/>
      <c r="GXH60" s="308"/>
      <c r="GXI60" s="308"/>
      <c r="GXJ60" s="308"/>
      <c r="GXK60" s="308"/>
      <c r="GXL60" s="308"/>
      <c r="GXM60" s="308"/>
      <c r="GXN60" s="308"/>
      <c r="GXO60" s="308"/>
      <c r="GXP60" s="308"/>
      <c r="GXQ60" s="308"/>
      <c r="GXR60" s="308"/>
      <c r="GXS60" s="308"/>
      <c r="GXT60" s="308"/>
      <c r="GXU60" s="308"/>
      <c r="GXV60" s="308"/>
      <c r="GXW60" s="308"/>
      <c r="GXX60" s="308"/>
      <c r="GXY60" s="308"/>
      <c r="GXZ60" s="308"/>
      <c r="GYA60" s="308"/>
      <c r="GYB60" s="308"/>
      <c r="GYC60" s="308"/>
      <c r="GYD60" s="308"/>
      <c r="GYE60" s="308"/>
      <c r="GYF60" s="308"/>
      <c r="GYG60" s="308"/>
      <c r="GYH60" s="308"/>
      <c r="GYI60" s="308"/>
      <c r="GYJ60" s="308"/>
      <c r="GYK60" s="308"/>
      <c r="GYL60" s="308"/>
      <c r="GYM60" s="308"/>
      <c r="GYN60" s="308"/>
      <c r="GYO60" s="308"/>
      <c r="GYP60" s="308"/>
      <c r="GYQ60" s="308"/>
      <c r="GYR60" s="308"/>
      <c r="GYS60" s="308"/>
      <c r="GYT60" s="308"/>
      <c r="GYU60" s="308"/>
      <c r="GYV60" s="308"/>
      <c r="GYW60" s="308"/>
      <c r="GYX60" s="308"/>
      <c r="GYY60" s="308"/>
      <c r="GYZ60" s="308"/>
      <c r="GZA60" s="308"/>
      <c r="GZB60" s="308"/>
      <c r="GZC60" s="308"/>
      <c r="GZD60" s="308"/>
      <c r="GZE60" s="308"/>
      <c r="GZF60" s="308"/>
      <c r="GZG60" s="308"/>
      <c r="GZH60" s="308"/>
      <c r="GZI60" s="308"/>
      <c r="GZJ60" s="308"/>
      <c r="GZK60" s="308"/>
      <c r="GZL60" s="308"/>
      <c r="GZM60" s="308"/>
      <c r="GZN60" s="308"/>
      <c r="GZO60" s="308"/>
      <c r="GZP60" s="308"/>
      <c r="GZQ60" s="308"/>
      <c r="GZR60" s="308"/>
      <c r="GZS60" s="308"/>
      <c r="GZT60" s="308"/>
      <c r="GZU60" s="308"/>
      <c r="GZV60" s="308"/>
      <c r="GZW60" s="308"/>
      <c r="GZX60" s="308"/>
      <c r="GZY60" s="308"/>
      <c r="GZZ60" s="308"/>
      <c r="HAA60" s="308"/>
      <c r="HAB60" s="308"/>
      <c r="HAC60" s="308"/>
      <c r="HAD60" s="308"/>
      <c r="HAE60" s="308"/>
      <c r="HAF60" s="308"/>
      <c r="HAG60" s="308"/>
      <c r="HAH60" s="308"/>
      <c r="HAI60" s="308"/>
      <c r="HAJ60" s="308"/>
      <c r="HAK60" s="308"/>
      <c r="HAL60" s="308"/>
      <c r="HAM60" s="308"/>
      <c r="HAN60" s="308"/>
      <c r="HAO60" s="308"/>
      <c r="HAP60" s="308"/>
      <c r="HAQ60" s="308"/>
      <c r="HAR60" s="308"/>
      <c r="HAS60" s="308"/>
      <c r="HAT60" s="308"/>
      <c r="HAU60" s="308"/>
      <c r="HAV60" s="308"/>
      <c r="HAW60" s="308"/>
      <c r="HAX60" s="308"/>
      <c r="HAY60" s="308"/>
      <c r="HAZ60" s="308"/>
      <c r="HBA60" s="308"/>
      <c r="HBB60" s="308"/>
      <c r="HBC60" s="308"/>
      <c r="HBD60" s="308"/>
      <c r="HBE60" s="308"/>
      <c r="HBF60" s="308"/>
      <c r="HBG60" s="308"/>
      <c r="HBH60" s="308"/>
      <c r="HBI60" s="308"/>
      <c r="HBJ60" s="308"/>
      <c r="HBK60" s="308"/>
      <c r="HBL60" s="308"/>
      <c r="HBM60" s="308"/>
      <c r="HBN60" s="308"/>
      <c r="HBO60" s="308"/>
      <c r="HBP60" s="308"/>
      <c r="HBQ60" s="308"/>
      <c r="HBR60" s="308"/>
      <c r="HBS60" s="308"/>
      <c r="HBT60" s="308"/>
      <c r="HBU60" s="308"/>
      <c r="HBV60" s="308"/>
      <c r="HBW60" s="308"/>
      <c r="HBX60" s="308"/>
      <c r="HBY60" s="308"/>
      <c r="HBZ60" s="308"/>
      <c r="HCA60" s="308"/>
      <c r="HCB60" s="308"/>
      <c r="HCC60" s="308"/>
      <c r="HCD60" s="308"/>
      <c r="HCE60" s="308"/>
      <c r="HCF60" s="308"/>
      <c r="HCG60" s="308"/>
      <c r="HCH60" s="308"/>
      <c r="HCI60" s="308"/>
      <c r="HCJ60" s="308"/>
      <c r="HCK60" s="308"/>
      <c r="HCL60" s="308"/>
      <c r="HCM60" s="308"/>
      <c r="HCN60" s="308"/>
      <c r="HCO60" s="308"/>
      <c r="HCP60" s="308"/>
      <c r="HCQ60" s="308"/>
      <c r="HCR60" s="308"/>
      <c r="HCS60" s="308"/>
      <c r="HCT60" s="308"/>
      <c r="HCU60" s="308"/>
      <c r="HCV60" s="308"/>
      <c r="HCW60" s="308"/>
      <c r="HCX60" s="308"/>
      <c r="HCY60" s="308"/>
      <c r="HCZ60" s="308"/>
      <c r="HDA60" s="308"/>
      <c r="HDB60" s="308"/>
      <c r="HDC60" s="308"/>
      <c r="HDD60" s="308"/>
      <c r="HDE60" s="308"/>
      <c r="HDF60" s="308"/>
      <c r="HDG60" s="308"/>
      <c r="HDH60" s="308"/>
      <c r="HDI60" s="308"/>
      <c r="HDJ60" s="308"/>
      <c r="HDK60" s="308"/>
      <c r="HDL60" s="308"/>
      <c r="HDM60" s="308"/>
      <c r="HDN60" s="308"/>
      <c r="HDO60" s="308"/>
      <c r="HDP60" s="308"/>
      <c r="HDQ60" s="308"/>
      <c r="HDR60" s="308"/>
      <c r="HDS60" s="308"/>
      <c r="HDT60" s="308"/>
      <c r="HDU60" s="308"/>
      <c r="HDV60" s="308"/>
      <c r="HDW60" s="308"/>
      <c r="HDX60" s="308"/>
      <c r="HDY60" s="308"/>
      <c r="HDZ60" s="308"/>
      <c r="HEA60" s="308"/>
      <c r="HEB60" s="308"/>
      <c r="HEC60" s="308"/>
      <c r="HED60" s="308"/>
      <c r="HEE60" s="308"/>
      <c r="HEF60" s="308"/>
      <c r="HEG60" s="308"/>
      <c r="HEH60" s="308"/>
      <c r="HEI60" s="308"/>
      <c r="HEJ60" s="308"/>
      <c r="HEK60" s="308"/>
      <c r="HEL60" s="308"/>
      <c r="HEM60" s="308"/>
      <c r="HEN60" s="308"/>
      <c r="HEO60" s="308"/>
      <c r="HEP60" s="308"/>
      <c r="HEQ60" s="308"/>
      <c r="HER60" s="308"/>
      <c r="HES60" s="308"/>
      <c r="HET60" s="308"/>
      <c r="HEU60" s="308"/>
      <c r="HEV60" s="308"/>
      <c r="HEW60" s="308"/>
      <c r="HEX60" s="308"/>
      <c r="HEY60" s="308"/>
      <c r="HEZ60" s="308"/>
      <c r="HFA60" s="308"/>
      <c r="HFB60" s="308"/>
      <c r="HFC60" s="308"/>
      <c r="HFD60" s="308"/>
      <c r="HFE60" s="308"/>
      <c r="HFF60" s="308"/>
      <c r="HFG60" s="308"/>
      <c r="HFH60" s="308"/>
      <c r="HFI60" s="308"/>
      <c r="HFJ60" s="308"/>
      <c r="HFK60" s="308"/>
      <c r="HFL60" s="308"/>
      <c r="HFM60" s="308"/>
      <c r="HFN60" s="308"/>
      <c r="HFO60" s="308"/>
      <c r="HFP60" s="308"/>
      <c r="HFQ60" s="308"/>
      <c r="HFR60" s="308"/>
      <c r="HFS60" s="308"/>
      <c r="HFT60" s="308"/>
      <c r="HFU60" s="308"/>
      <c r="HFV60" s="308"/>
      <c r="HFW60" s="308"/>
      <c r="HFX60" s="308"/>
      <c r="HFY60" s="308"/>
      <c r="HFZ60" s="308"/>
      <c r="HGA60" s="308"/>
      <c r="HGB60" s="308"/>
      <c r="HGC60" s="308"/>
      <c r="HGD60" s="308"/>
      <c r="HGE60" s="308"/>
      <c r="HGF60" s="308"/>
      <c r="HGG60" s="308"/>
      <c r="HGH60" s="308"/>
      <c r="HGI60" s="308"/>
      <c r="HGJ60" s="308"/>
      <c r="HGK60" s="308"/>
      <c r="HGL60" s="308"/>
      <c r="HGM60" s="308"/>
      <c r="HGN60" s="308"/>
      <c r="HGO60" s="308"/>
      <c r="HGP60" s="308"/>
      <c r="HGQ60" s="308"/>
      <c r="HGR60" s="308"/>
      <c r="HGS60" s="308"/>
      <c r="HGT60" s="308"/>
      <c r="HGU60" s="308"/>
      <c r="HGV60" s="308"/>
      <c r="HGW60" s="308"/>
      <c r="HGX60" s="308"/>
      <c r="HGY60" s="308"/>
      <c r="HGZ60" s="308"/>
      <c r="HHA60" s="308"/>
      <c r="HHB60" s="308"/>
      <c r="HHC60" s="308"/>
      <c r="HHD60" s="308"/>
      <c r="HHE60" s="308"/>
      <c r="HHF60" s="308"/>
      <c r="HHG60" s="308"/>
      <c r="HHH60" s="308"/>
      <c r="HHI60" s="308"/>
      <c r="HHJ60" s="308"/>
      <c r="HHK60" s="308"/>
      <c r="HHL60" s="308"/>
      <c r="HHM60" s="308"/>
      <c r="HHN60" s="308"/>
      <c r="HHO60" s="308"/>
      <c r="HHP60" s="308"/>
      <c r="HHQ60" s="308"/>
      <c r="HHR60" s="308"/>
      <c r="HHS60" s="308"/>
      <c r="HHT60" s="308"/>
      <c r="HHU60" s="308"/>
      <c r="HHV60" s="308"/>
      <c r="HHW60" s="308"/>
      <c r="HHX60" s="308"/>
      <c r="HHY60" s="308"/>
      <c r="HHZ60" s="308"/>
      <c r="HIA60" s="308"/>
      <c r="HIB60" s="308"/>
      <c r="HIC60" s="308"/>
      <c r="HID60" s="308"/>
      <c r="HIE60" s="308"/>
      <c r="HIF60" s="308"/>
      <c r="HIG60" s="308"/>
      <c r="HIH60" s="308"/>
      <c r="HII60" s="308"/>
      <c r="HIJ60" s="308"/>
      <c r="HIK60" s="308"/>
      <c r="HIL60" s="308"/>
      <c r="HIM60" s="308"/>
      <c r="HIN60" s="308"/>
      <c r="HIO60" s="308"/>
      <c r="HIP60" s="308"/>
      <c r="HIQ60" s="308"/>
      <c r="HIR60" s="308"/>
      <c r="HIS60" s="308"/>
      <c r="HIT60" s="308"/>
      <c r="HIU60" s="308"/>
      <c r="HIV60" s="308"/>
      <c r="HIW60" s="308"/>
      <c r="HIX60" s="308"/>
      <c r="HIY60" s="308"/>
      <c r="HIZ60" s="308"/>
      <c r="HJA60" s="308"/>
      <c r="HJB60" s="308"/>
      <c r="HJC60" s="308"/>
      <c r="HJD60" s="308"/>
      <c r="HJE60" s="308"/>
      <c r="HJF60" s="308"/>
      <c r="HJG60" s="308"/>
      <c r="HJH60" s="308"/>
      <c r="HJI60" s="308"/>
      <c r="HJJ60" s="308"/>
      <c r="HJK60" s="308"/>
      <c r="HJL60" s="308"/>
      <c r="HJM60" s="308"/>
      <c r="HJN60" s="308"/>
      <c r="HJO60" s="308"/>
      <c r="HJP60" s="308"/>
      <c r="HJQ60" s="308"/>
      <c r="HJR60" s="308"/>
      <c r="HJS60" s="308"/>
      <c r="HJT60" s="308"/>
      <c r="HJU60" s="308"/>
      <c r="HJV60" s="308"/>
      <c r="HJW60" s="308"/>
      <c r="HJX60" s="308"/>
      <c r="HJY60" s="308"/>
      <c r="HJZ60" s="308"/>
      <c r="HKA60" s="308"/>
      <c r="HKB60" s="308"/>
      <c r="HKC60" s="308"/>
      <c r="HKD60" s="308"/>
      <c r="HKE60" s="308"/>
      <c r="HKF60" s="308"/>
      <c r="HKG60" s="308"/>
      <c r="HKH60" s="308"/>
      <c r="HKI60" s="308"/>
      <c r="HKJ60" s="308"/>
      <c r="HKK60" s="308"/>
      <c r="HKL60" s="308"/>
      <c r="HKM60" s="308"/>
      <c r="HKN60" s="308"/>
      <c r="HKO60" s="308"/>
      <c r="HKP60" s="308"/>
      <c r="HKQ60" s="308"/>
      <c r="HKR60" s="308"/>
      <c r="HKS60" s="308"/>
      <c r="HKT60" s="308"/>
      <c r="HKU60" s="308"/>
      <c r="HKV60" s="308"/>
      <c r="HKW60" s="308"/>
      <c r="HKX60" s="308"/>
      <c r="HKY60" s="308"/>
      <c r="HKZ60" s="308"/>
      <c r="HLA60" s="308"/>
      <c r="HLB60" s="308"/>
      <c r="HLC60" s="308"/>
      <c r="HLD60" s="308"/>
      <c r="HLE60" s="308"/>
      <c r="HLF60" s="308"/>
      <c r="HLG60" s="308"/>
      <c r="HLH60" s="308"/>
      <c r="HLI60" s="308"/>
      <c r="HLJ60" s="308"/>
      <c r="HLK60" s="308"/>
      <c r="HLL60" s="308"/>
      <c r="HLM60" s="308"/>
      <c r="HLN60" s="308"/>
      <c r="HLO60" s="308"/>
      <c r="HLP60" s="308"/>
      <c r="HLQ60" s="308"/>
      <c r="HLR60" s="308"/>
      <c r="HLS60" s="308"/>
      <c r="HLT60" s="308"/>
      <c r="HLU60" s="308"/>
      <c r="HLV60" s="308"/>
      <c r="HLW60" s="308"/>
      <c r="HLX60" s="308"/>
      <c r="HLY60" s="308"/>
      <c r="HLZ60" s="308"/>
      <c r="HMA60" s="308"/>
      <c r="HMB60" s="308"/>
      <c r="HMC60" s="308"/>
      <c r="HMD60" s="308"/>
      <c r="HME60" s="308"/>
      <c r="HMF60" s="308"/>
      <c r="HMG60" s="308"/>
      <c r="HMH60" s="308"/>
      <c r="HMI60" s="308"/>
      <c r="HMJ60" s="308"/>
      <c r="HMK60" s="308"/>
      <c r="HML60" s="308"/>
      <c r="HMM60" s="308"/>
      <c r="HMN60" s="308"/>
      <c r="HMO60" s="308"/>
      <c r="HMP60" s="308"/>
      <c r="HMQ60" s="308"/>
      <c r="HMR60" s="308"/>
      <c r="HMS60" s="308"/>
      <c r="HMT60" s="308"/>
      <c r="HMU60" s="308"/>
      <c r="HMV60" s="308"/>
      <c r="HMW60" s="308"/>
      <c r="HMX60" s="308"/>
      <c r="HMY60" s="308"/>
      <c r="HMZ60" s="308"/>
      <c r="HNA60" s="308"/>
      <c r="HNB60" s="308"/>
      <c r="HNC60" s="308"/>
      <c r="HND60" s="308"/>
      <c r="HNE60" s="308"/>
      <c r="HNF60" s="308"/>
      <c r="HNG60" s="308"/>
      <c r="HNH60" s="308"/>
      <c r="HNI60" s="308"/>
      <c r="HNJ60" s="308"/>
      <c r="HNK60" s="308"/>
      <c r="HNL60" s="308"/>
      <c r="HNM60" s="308"/>
      <c r="HNN60" s="308"/>
      <c r="HNO60" s="308"/>
      <c r="HNP60" s="308"/>
      <c r="HNQ60" s="308"/>
      <c r="HNR60" s="308"/>
      <c r="HNS60" s="308"/>
      <c r="HNT60" s="308"/>
      <c r="HNU60" s="308"/>
      <c r="HNV60" s="308"/>
      <c r="HNW60" s="308"/>
      <c r="HNX60" s="308"/>
      <c r="HNY60" s="308"/>
      <c r="HNZ60" s="308"/>
      <c r="HOA60" s="308"/>
      <c r="HOB60" s="308"/>
      <c r="HOC60" s="308"/>
      <c r="HOD60" s="308"/>
      <c r="HOE60" s="308"/>
      <c r="HOF60" s="308"/>
      <c r="HOG60" s="308"/>
      <c r="HOH60" s="308"/>
      <c r="HOI60" s="308"/>
      <c r="HOJ60" s="308"/>
      <c r="HOK60" s="308"/>
      <c r="HOL60" s="308"/>
      <c r="HOM60" s="308"/>
      <c r="HON60" s="308"/>
      <c r="HOO60" s="308"/>
      <c r="HOP60" s="308"/>
      <c r="HOQ60" s="308"/>
      <c r="HOR60" s="308"/>
      <c r="HOS60" s="308"/>
      <c r="HOT60" s="308"/>
      <c r="HOU60" s="308"/>
      <c r="HOV60" s="308"/>
      <c r="HOW60" s="308"/>
      <c r="HOX60" s="308"/>
      <c r="HOY60" s="308"/>
      <c r="HOZ60" s="308"/>
      <c r="HPA60" s="308"/>
      <c r="HPB60" s="308"/>
      <c r="HPC60" s="308"/>
      <c r="HPD60" s="308"/>
      <c r="HPE60" s="308"/>
      <c r="HPF60" s="308"/>
      <c r="HPG60" s="308"/>
      <c r="HPH60" s="308"/>
      <c r="HPI60" s="308"/>
      <c r="HPJ60" s="308"/>
      <c r="HPK60" s="308"/>
      <c r="HPL60" s="308"/>
      <c r="HPM60" s="308"/>
      <c r="HPN60" s="308"/>
      <c r="HPO60" s="308"/>
      <c r="HPP60" s="308"/>
      <c r="HPQ60" s="308"/>
      <c r="HPR60" s="308"/>
      <c r="HPS60" s="308"/>
      <c r="HPT60" s="308"/>
      <c r="HPU60" s="308"/>
      <c r="HPV60" s="308"/>
      <c r="HPW60" s="308"/>
      <c r="HPX60" s="308"/>
      <c r="HPY60" s="308"/>
      <c r="HPZ60" s="308"/>
      <c r="HQA60" s="308"/>
      <c r="HQB60" s="308"/>
      <c r="HQC60" s="308"/>
      <c r="HQD60" s="308"/>
      <c r="HQE60" s="308"/>
      <c r="HQF60" s="308"/>
      <c r="HQG60" s="308"/>
      <c r="HQH60" s="308"/>
      <c r="HQI60" s="308"/>
      <c r="HQJ60" s="308"/>
      <c r="HQK60" s="308"/>
      <c r="HQL60" s="308"/>
      <c r="HQM60" s="308"/>
      <c r="HQN60" s="308"/>
      <c r="HQO60" s="308"/>
      <c r="HQP60" s="308"/>
      <c r="HQQ60" s="308"/>
      <c r="HQR60" s="308"/>
      <c r="HQS60" s="308"/>
      <c r="HQT60" s="308"/>
      <c r="HQU60" s="308"/>
      <c r="HQV60" s="308"/>
      <c r="HQW60" s="308"/>
      <c r="HQX60" s="308"/>
      <c r="HQY60" s="308"/>
      <c r="HQZ60" s="308"/>
      <c r="HRA60" s="308"/>
      <c r="HRB60" s="308"/>
      <c r="HRC60" s="308"/>
      <c r="HRD60" s="308"/>
      <c r="HRE60" s="308"/>
      <c r="HRF60" s="308"/>
      <c r="HRG60" s="308"/>
      <c r="HRH60" s="308"/>
      <c r="HRI60" s="308"/>
      <c r="HRJ60" s="308"/>
      <c r="HRK60" s="308"/>
      <c r="HRL60" s="308"/>
      <c r="HRM60" s="308"/>
      <c r="HRN60" s="308"/>
      <c r="HRO60" s="308"/>
      <c r="HRP60" s="308"/>
      <c r="HRQ60" s="308"/>
      <c r="HRR60" s="308"/>
      <c r="HRS60" s="308"/>
      <c r="HRT60" s="308"/>
      <c r="HRU60" s="308"/>
      <c r="HRV60" s="308"/>
      <c r="HRW60" s="308"/>
      <c r="HRX60" s="308"/>
      <c r="HRY60" s="308"/>
      <c r="HRZ60" s="308"/>
      <c r="HSA60" s="308"/>
      <c r="HSB60" s="308"/>
      <c r="HSC60" s="308"/>
      <c r="HSD60" s="308"/>
      <c r="HSE60" s="308"/>
      <c r="HSF60" s="308"/>
      <c r="HSG60" s="308"/>
      <c r="HSH60" s="308"/>
      <c r="HSI60" s="308"/>
      <c r="HSJ60" s="308"/>
      <c r="HSK60" s="308"/>
      <c r="HSL60" s="308"/>
      <c r="HSM60" s="308"/>
      <c r="HSN60" s="308"/>
      <c r="HSO60" s="308"/>
      <c r="HSP60" s="308"/>
      <c r="HSQ60" s="308"/>
      <c r="HSR60" s="308"/>
      <c r="HSS60" s="308"/>
      <c r="HST60" s="308"/>
      <c r="HSU60" s="308"/>
      <c r="HSV60" s="308"/>
      <c r="HSW60" s="308"/>
      <c r="HSX60" s="308"/>
      <c r="HSY60" s="308"/>
      <c r="HSZ60" s="308"/>
      <c r="HTA60" s="308"/>
      <c r="HTB60" s="308"/>
      <c r="HTC60" s="308"/>
      <c r="HTD60" s="308"/>
      <c r="HTE60" s="308"/>
      <c r="HTF60" s="308"/>
      <c r="HTG60" s="308"/>
      <c r="HTH60" s="308"/>
      <c r="HTI60" s="308"/>
      <c r="HTJ60" s="308"/>
      <c r="HTK60" s="308"/>
      <c r="HTL60" s="308"/>
      <c r="HTM60" s="308"/>
      <c r="HTN60" s="308"/>
      <c r="HTO60" s="308"/>
      <c r="HTP60" s="308"/>
      <c r="HTQ60" s="308"/>
      <c r="HTR60" s="308"/>
      <c r="HTS60" s="308"/>
      <c r="HTT60" s="308"/>
      <c r="HTU60" s="308"/>
      <c r="HTV60" s="308"/>
      <c r="HTW60" s="308"/>
      <c r="HTX60" s="308"/>
      <c r="HTY60" s="308"/>
      <c r="HTZ60" s="308"/>
      <c r="HUA60" s="308"/>
      <c r="HUB60" s="308"/>
      <c r="HUC60" s="308"/>
      <c r="HUD60" s="308"/>
      <c r="HUE60" s="308"/>
      <c r="HUF60" s="308"/>
      <c r="HUG60" s="308"/>
      <c r="HUH60" s="308"/>
      <c r="HUI60" s="308"/>
      <c r="HUJ60" s="308"/>
      <c r="HUK60" s="308"/>
      <c r="HUL60" s="308"/>
      <c r="HUM60" s="308"/>
      <c r="HUN60" s="308"/>
      <c r="HUO60" s="308"/>
      <c r="HUP60" s="308"/>
      <c r="HUQ60" s="308"/>
      <c r="HUR60" s="308"/>
      <c r="HUS60" s="308"/>
      <c r="HUT60" s="308"/>
      <c r="HUU60" s="308"/>
      <c r="HUV60" s="308"/>
      <c r="HUW60" s="308"/>
      <c r="HUX60" s="308"/>
      <c r="HUY60" s="308"/>
      <c r="HUZ60" s="308"/>
      <c r="HVA60" s="308"/>
      <c r="HVB60" s="308"/>
      <c r="HVC60" s="308"/>
      <c r="HVD60" s="308"/>
      <c r="HVE60" s="308"/>
      <c r="HVF60" s="308"/>
      <c r="HVG60" s="308"/>
      <c r="HVH60" s="308"/>
      <c r="HVI60" s="308"/>
      <c r="HVJ60" s="308"/>
      <c r="HVK60" s="308"/>
      <c r="HVL60" s="308"/>
      <c r="HVM60" s="308"/>
      <c r="HVN60" s="308"/>
      <c r="HVO60" s="308"/>
      <c r="HVP60" s="308"/>
      <c r="HVQ60" s="308"/>
      <c r="HVR60" s="308"/>
      <c r="HVS60" s="308"/>
      <c r="HVT60" s="308"/>
      <c r="HVU60" s="308"/>
      <c r="HVV60" s="308"/>
      <c r="HVW60" s="308"/>
      <c r="HVX60" s="308"/>
      <c r="HVY60" s="308"/>
      <c r="HVZ60" s="308"/>
      <c r="HWA60" s="308"/>
      <c r="HWB60" s="308"/>
      <c r="HWC60" s="308"/>
      <c r="HWD60" s="308"/>
      <c r="HWE60" s="308"/>
      <c r="HWF60" s="308"/>
      <c r="HWG60" s="308"/>
      <c r="HWH60" s="308"/>
      <c r="HWI60" s="308"/>
      <c r="HWJ60" s="308"/>
      <c r="HWK60" s="308"/>
      <c r="HWL60" s="308"/>
      <c r="HWM60" s="308"/>
      <c r="HWN60" s="308"/>
      <c r="HWO60" s="308"/>
      <c r="HWP60" s="308"/>
      <c r="HWQ60" s="308"/>
      <c r="HWR60" s="308"/>
      <c r="HWS60" s="308"/>
      <c r="HWT60" s="308"/>
      <c r="HWU60" s="308"/>
      <c r="HWV60" s="308"/>
      <c r="HWW60" s="308"/>
      <c r="HWX60" s="308"/>
      <c r="HWY60" s="308"/>
      <c r="HWZ60" s="308"/>
      <c r="HXA60" s="308"/>
      <c r="HXB60" s="308"/>
      <c r="HXC60" s="308"/>
      <c r="HXD60" s="308"/>
      <c r="HXE60" s="308"/>
      <c r="HXF60" s="308"/>
      <c r="HXG60" s="308"/>
      <c r="HXH60" s="308"/>
      <c r="HXI60" s="308"/>
      <c r="HXJ60" s="308"/>
      <c r="HXK60" s="308"/>
      <c r="HXL60" s="308"/>
      <c r="HXM60" s="308"/>
      <c r="HXN60" s="308"/>
      <c r="HXO60" s="308"/>
      <c r="HXP60" s="308"/>
      <c r="HXQ60" s="308"/>
      <c r="HXR60" s="308"/>
      <c r="HXS60" s="308"/>
      <c r="HXT60" s="308"/>
      <c r="HXU60" s="308"/>
      <c r="HXV60" s="308"/>
      <c r="HXW60" s="308"/>
      <c r="HXX60" s="308"/>
      <c r="HXY60" s="308"/>
      <c r="HXZ60" s="308"/>
      <c r="HYA60" s="308"/>
      <c r="HYB60" s="308"/>
      <c r="HYC60" s="308"/>
      <c r="HYD60" s="308"/>
      <c r="HYE60" s="308"/>
      <c r="HYF60" s="308"/>
      <c r="HYG60" s="308"/>
      <c r="HYH60" s="308"/>
      <c r="HYI60" s="308"/>
      <c r="HYJ60" s="308"/>
      <c r="HYK60" s="308"/>
      <c r="HYL60" s="308"/>
      <c r="HYM60" s="308"/>
      <c r="HYN60" s="308"/>
      <c r="HYO60" s="308"/>
      <c r="HYP60" s="308"/>
      <c r="HYQ60" s="308"/>
      <c r="HYR60" s="308"/>
      <c r="HYS60" s="308"/>
      <c r="HYT60" s="308"/>
      <c r="HYU60" s="308"/>
      <c r="HYV60" s="308"/>
      <c r="HYW60" s="308"/>
      <c r="HYX60" s="308"/>
      <c r="HYY60" s="308"/>
      <c r="HYZ60" s="308"/>
      <c r="HZA60" s="308"/>
      <c r="HZB60" s="308"/>
      <c r="HZC60" s="308"/>
      <c r="HZD60" s="308"/>
      <c r="HZE60" s="308"/>
      <c r="HZF60" s="308"/>
      <c r="HZG60" s="308"/>
      <c r="HZH60" s="308"/>
      <c r="HZI60" s="308"/>
      <c r="HZJ60" s="308"/>
      <c r="HZK60" s="308"/>
      <c r="HZL60" s="308"/>
      <c r="HZM60" s="308"/>
      <c r="HZN60" s="308"/>
      <c r="HZO60" s="308"/>
      <c r="HZP60" s="308"/>
      <c r="HZQ60" s="308"/>
      <c r="HZR60" s="308"/>
      <c r="HZS60" s="308"/>
      <c r="HZT60" s="308"/>
      <c r="HZU60" s="308"/>
      <c r="HZV60" s="308"/>
      <c r="HZW60" s="308"/>
      <c r="HZX60" s="308"/>
      <c r="HZY60" s="308"/>
      <c r="HZZ60" s="308"/>
      <c r="IAA60" s="308"/>
      <c r="IAB60" s="308"/>
      <c r="IAC60" s="308"/>
      <c r="IAD60" s="308"/>
      <c r="IAE60" s="308"/>
      <c r="IAF60" s="308"/>
      <c r="IAG60" s="308"/>
      <c r="IAH60" s="308"/>
      <c r="IAI60" s="308"/>
      <c r="IAJ60" s="308"/>
      <c r="IAK60" s="308"/>
      <c r="IAL60" s="308"/>
      <c r="IAM60" s="308"/>
      <c r="IAN60" s="308"/>
      <c r="IAO60" s="308"/>
      <c r="IAP60" s="308"/>
      <c r="IAQ60" s="308"/>
      <c r="IAR60" s="308"/>
      <c r="IAS60" s="308"/>
      <c r="IAT60" s="308"/>
      <c r="IAU60" s="308"/>
      <c r="IAV60" s="308"/>
      <c r="IAW60" s="308"/>
      <c r="IAX60" s="308"/>
      <c r="IAY60" s="308"/>
      <c r="IAZ60" s="308"/>
      <c r="IBA60" s="308"/>
      <c r="IBB60" s="308"/>
      <c r="IBC60" s="308"/>
      <c r="IBD60" s="308"/>
      <c r="IBE60" s="308"/>
      <c r="IBF60" s="308"/>
      <c r="IBG60" s="308"/>
      <c r="IBH60" s="308"/>
      <c r="IBI60" s="308"/>
      <c r="IBJ60" s="308"/>
      <c r="IBK60" s="308"/>
      <c r="IBL60" s="308"/>
      <c r="IBM60" s="308"/>
      <c r="IBN60" s="308"/>
      <c r="IBO60" s="308"/>
      <c r="IBP60" s="308"/>
      <c r="IBQ60" s="308"/>
      <c r="IBR60" s="308"/>
      <c r="IBS60" s="308"/>
      <c r="IBT60" s="308"/>
      <c r="IBU60" s="308"/>
      <c r="IBV60" s="308"/>
      <c r="IBW60" s="308"/>
      <c r="IBX60" s="308"/>
      <c r="IBY60" s="308"/>
      <c r="IBZ60" s="308"/>
      <c r="ICA60" s="308"/>
      <c r="ICB60" s="308"/>
      <c r="ICC60" s="308"/>
      <c r="ICD60" s="308"/>
      <c r="ICE60" s="308"/>
      <c r="ICF60" s="308"/>
      <c r="ICG60" s="308"/>
      <c r="ICH60" s="308"/>
      <c r="ICI60" s="308"/>
      <c r="ICJ60" s="308"/>
      <c r="ICK60" s="308"/>
      <c r="ICL60" s="308"/>
      <c r="ICM60" s="308"/>
      <c r="ICN60" s="308"/>
      <c r="ICO60" s="308"/>
      <c r="ICP60" s="308"/>
      <c r="ICQ60" s="308"/>
      <c r="ICR60" s="308"/>
      <c r="ICS60" s="308"/>
      <c r="ICT60" s="308"/>
      <c r="ICU60" s="308"/>
      <c r="ICV60" s="308"/>
      <c r="ICW60" s="308"/>
      <c r="ICX60" s="308"/>
      <c r="ICY60" s="308"/>
      <c r="ICZ60" s="308"/>
      <c r="IDA60" s="308"/>
      <c r="IDB60" s="308"/>
      <c r="IDC60" s="308"/>
      <c r="IDD60" s="308"/>
      <c r="IDE60" s="308"/>
      <c r="IDF60" s="308"/>
      <c r="IDG60" s="308"/>
      <c r="IDH60" s="308"/>
      <c r="IDI60" s="308"/>
      <c r="IDJ60" s="308"/>
      <c r="IDK60" s="308"/>
      <c r="IDL60" s="308"/>
      <c r="IDM60" s="308"/>
      <c r="IDN60" s="308"/>
      <c r="IDO60" s="308"/>
      <c r="IDP60" s="308"/>
      <c r="IDQ60" s="308"/>
      <c r="IDR60" s="308"/>
      <c r="IDS60" s="308"/>
      <c r="IDT60" s="308"/>
      <c r="IDU60" s="308"/>
      <c r="IDV60" s="308"/>
      <c r="IDW60" s="308"/>
      <c r="IDX60" s="308"/>
      <c r="IDY60" s="308"/>
      <c r="IDZ60" s="308"/>
      <c r="IEA60" s="308"/>
      <c r="IEB60" s="308"/>
      <c r="IEC60" s="308"/>
      <c r="IED60" s="308"/>
      <c r="IEE60" s="308"/>
      <c r="IEF60" s="308"/>
      <c r="IEG60" s="308"/>
      <c r="IEH60" s="308"/>
      <c r="IEI60" s="308"/>
      <c r="IEJ60" s="308"/>
      <c r="IEK60" s="308"/>
      <c r="IEL60" s="308"/>
      <c r="IEM60" s="308"/>
      <c r="IEN60" s="308"/>
      <c r="IEO60" s="308"/>
      <c r="IEP60" s="308"/>
      <c r="IEQ60" s="308"/>
      <c r="IER60" s="308"/>
      <c r="IES60" s="308"/>
      <c r="IET60" s="308"/>
      <c r="IEU60" s="308"/>
      <c r="IEV60" s="308"/>
      <c r="IEW60" s="308"/>
      <c r="IEX60" s="308"/>
      <c r="IEY60" s="308"/>
      <c r="IEZ60" s="308"/>
      <c r="IFA60" s="308"/>
      <c r="IFB60" s="308"/>
      <c r="IFC60" s="308"/>
      <c r="IFD60" s="308"/>
      <c r="IFE60" s="308"/>
      <c r="IFF60" s="308"/>
      <c r="IFG60" s="308"/>
      <c r="IFH60" s="308"/>
      <c r="IFI60" s="308"/>
      <c r="IFJ60" s="308"/>
      <c r="IFK60" s="308"/>
      <c r="IFL60" s="308"/>
      <c r="IFM60" s="308"/>
      <c r="IFN60" s="308"/>
      <c r="IFO60" s="308"/>
      <c r="IFP60" s="308"/>
      <c r="IFQ60" s="308"/>
      <c r="IFR60" s="308"/>
      <c r="IFS60" s="308"/>
      <c r="IFT60" s="308"/>
      <c r="IFU60" s="308"/>
      <c r="IFV60" s="308"/>
      <c r="IFW60" s="308"/>
      <c r="IFX60" s="308"/>
      <c r="IFY60" s="308"/>
      <c r="IFZ60" s="308"/>
      <c r="IGA60" s="308"/>
      <c r="IGB60" s="308"/>
      <c r="IGC60" s="308"/>
      <c r="IGD60" s="308"/>
      <c r="IGE60" s="308"/>
      <c r="IGF60" s="308"/>
      <c r="IGG60" s="308"/>
      <c r="IGH60" s="308"/>
      <c r="IGI60" s="308"/>
      <c r="IGJ60" s="308"/>
      <c r="IGK60" s="308"/>
      <c r="IGL60" s="308"/>
      <c r="IGM60" s="308"/>
      <c r="IGN60" s="308"/>
      <c r="IGO60" s="308"/>
      <c r="IGP60" s="308"/>
      <c r="IGQ60" s="308"/>
      <c r="IGR60" s="308"/>
      <c r="IGS60" s="308"/>
      <c r="IGT60" s="308"/>
      <c r="IGU60" s="308"/>
      <c r="IGV60" s="308"/>
      <c r="IGW60" s="308"/>
      <c r="IGX60" s="308"/>
      <c r="IGY60" s="308"/>
      <c r="IGZ60" s="308"/>
      <c r="IHA60" s="308"/>
      <c r="IHB60" s="308"/>
      <c r="IHC60" s="308"/>
      <c r="IHD60" s="308"/>
      <c r="IHE60" s="308"/>
      <c r="IHF60" s="308"/>
      <c r="IHG60" s="308"/>
      <c r="IHH60" s="308"/>
      <c r="IHI60" s="308"/>
      <c r="IHJ60" s="308"/>
      <c r="IHK60" s="308"/>
      <c r="IHL60" s="308"/>
      <c r="IHM60" s="308"/>
      <c r="IHN60" s="308"/>
      <c r="IHO60" s="308"/>
      <c r="IHP60" s="308"/>
      <c r="IHQ60" s="308"/>
      <c r="IHR60" s="308"/>
      <c r="IHS60" s="308"/>
      <c r="IHT60" s="308"/>
      <c r="IHU60" s="308"/>
      <c r="IHV60" s="308"/>
      <c r="IHW60" s="308"/>
      <c r="IHX60" s="308"/>
      <c r="IHY60" s="308"/>
      <c r="IHZ60" s="308"/>
      <c r="IIA60" s="308"/>
      <c r="IIB60" s="308"/>
      <c r="IIC60" s="308"/>
      <c r="IID60" s="308"/>
      <c r="IIE60" s="308"/>
      <c r="IIF60" s="308"/>
      <c r="IIG60" s="308"/>
      <c r="IIH60" s="308"/>
      <c r="III60" s="308"/>
      <c r="IIJ60" s="308"/>
      <c r="IIK60" s="308"/>
      <c r="IIL60" s="308"/>
      <c r="IIM60" s="308"/>
      <c r="IIN60" s="308"/>
      <c r="IIO60" s="308"/>
      <c r="IIP60" s="308"/>
      <c r="IIQ60" s="308"/>
      <c r="IIR60" s="308"/>
      <c r="IIS60" s="308"/>
      <c r="IIT60" s="308"/>
      <c r="IIU60" s="308"/>
      <c r="IIV60" s="308"/>
      <c r="IIW60" s="308"/>
      <c r="IIX60" s="308"/>
      <c r="IIY60" s="308"/>
      <c r="IIZ60" s="308"/>
      <c r="IJA60" s="308"/>
      <c r="IJB60" s="308"/>
      <c r="IJC60" s="308"/>
      <c r="IJD60" s="308"/>
      <c r="IJE60" s="308"/>
      <c r="IJF60" s="308"/>
      <c r="IJG60" s="308"/>
      <c r="IJH60" s="308"/>
      <c r="IJI60" s="308"/>
      <c r="IJJ60" s="308"/>
      <c r="IJK60" s="308"/>
      <c r="IJL60" s="308"/>
      <c r="IJM60" s="308"/>
      <c r="IJN60" s="308"/>
      <c r="IJO60" s="308"/>
      <c r="IJP60" s="308"/>
      <c r="IJQ60" s="308"/>
      <c r="IJR60" s="308"/>
      <c r="IJS60" s="308"/>
      <c r="IJT60" s="308"/>
      <c r="IJU60" s="308"/>
      <c r="IJV60" s="308"/>
      <c r="IJW60" s="308"/>
      <c r="IJX60" s="308"/>
      <c r="IJY60" s="308"/>
      <c r="IJZ60" s="308"/>
      <c r="IKA60" s="308"/>
      <c r="IKB60" s="308"/>
      <c r="IKC60" s="308"/>
      <c r="IKD60" s="308"/>
      <c r="IKE60" s="308"/>
      <c r="IKF60" s="308"/>
      <c r="IKG60" s="308"/>
      <c r="IKH60" s="308"/>
      <c r="IKI60" s="308"/>
      <c r="IKJ60" s="308"/>
      <c r="IKK60" s="308"/>
      <c r="IKL60" s="308"/>
      <c r="IKM60" s="308"/>
      <c r="IKN60" s="308"/>
      <c r="IKO60" s="308"/>
      <c r="IKP60" s="308"/>
      <c r="IKQ60" s="308"/>
      <c r="IKR60" s="308"/>
      <c r="IKS60" s="308"/>
      <c r="IKT60" s="308"/>
      <c r="IKU60" s="308"/>
      <c r="IKV60" s="308"/>
      <c r="IKW60" s="308"/>
      <c r="IKX60" s="308"/>
      <c r="IKY60" s="308"/>
      <c r="IKZ60" s="308"/>
      <c r="ILA60" s="308"/>
      <c r="ILB60" s="308"/>
      <c r="ILC60" s="308"/>
      <c r="ILD60" s="308"/>
      <c r="ILE60" s="308"/>
      <c r="ILF60" s="308"/>
      <c r="ILG60" s="308"/>
      <c r="ILH60" s="308"/>
      <c r="ILI60" s="308"/>
      <c r="ILJ60" s="308"/>
      <c r="ILK60" s="308"/>
      <c r="ILL60" s="308"/>
      <c r="ILM60" s="308"/>
      <c r="ILN60" s="308"/>
      <c r="ILO60" s="308"/>
      <c r="ILP60" s="308"/>
      <c r="ILQ60" s="308"/>
      <c r="ILR60" s="308"/>
      <c r="ILS60" s="308"/>
      <c r="ILT60" s="308"/>
      <c r="ILU60" s="308"/>
      <c r="ILV60" s="308"/>
      <c r="ILW60" s="308"/>
      <c r="ILX60" s="308"/>
      <c r="ILY60" s="308"/>
      <c r="ILZ60" s="308"/>
      <c r="IMA60" s="308"/>
      <c r="IMB60" s="308"/>
      <c r="IMC60" s="308"/>
      <c r="IMD60" s="308"/>
      <c r="IME60" s="308"/>
      <c r="IMF60" s="308"/>
      <c r="IMG60" s="308"/>
      <c r="IMH60" s="308"/>
      <c r="IMI60" s="308"/>
      <c r="IMJ60" s="308"/>
      <c r="IMK60" s="308"/>
      <c r="IML60" s="308"/>
      <c r="IMM60" s="308"/>
      <c r="IMN60" s="308"/>
      <c r="IMO60" s="308"/>
      <c r="IMP60" s="308"/>
      <c r="IMQ60" s="308"/>
      <c r="IMR60" s="308"/>
      <c r="IMS60" s="308"/>
      <c r="IMT60" s="308"/>
      <c r="IMU60" s="308"/>
      <c r="IMV60" s="308"/>
      <c r="IMW60" s="308"/>
      <c r="IMX60" s="308"/>
      <c r="IMY60" s="308"/>
      <c r="IMZ60" s="308"/>
      <c r="INA60" s="308"/>
      <c r="INB60" s="308"/>
      <c r="INC60" s="308"/>
      <c r="IND60" s="308"/>
      <c r="INE60" s="308"/>
      <c r="INF60" s="308"/>
      <c r="ING60" s="308"/>
      <c r="INH60" s="308"/>
      <c r="INI60" s="308"/>
      <c r="INJ60" s="308"/>
      <c r="INK60" s="308"/>
      <c r="INL60" s="308"/>
      <c r="INM60" s="308"/>
      <c r="INN60" s="308"/>
      <c r="INO60" s="308"/>
      <c r="INP60" s="308"/>
      <c r="INQ60" s="308"/>
      <c r="INR60" s="308"/>
      <c r="INS60" s="308"/>
      <c r="INT60" s="308"/>
      <c r="INU60" s="308"/>
      <c r="INV60" s="308"/>
      <c r="INW60" s="308"/>
      <c r="INX60" s="308"/>
      <c r="INY60" s="308"/>
      <c r="INZ60" s="308"/>
      <c r="IOA60" s="308"/>
      <c r="IOB60" s="308"/>
      <c r="IOC60" s="308"/>
      <c r="IOD60" s="308"/>
      <c r="IOE60" s="308"/>
      <c r="IOF60" s="308"/>
      <c r="IOG60" s="308"/>
      <c r="IOH60" s="308"/>
      <c r="IOI60" s="308"/>
      <c r="IOJ60" s="308"/>
      <c r="IOK60" s="308"/>
      <c r="IOL60" s="308"/>
      <c r="IOM60" s="308"/>
      <c r="ION60" s="308"/>
      <c r="IOO60" s="308"/>
      <c r="IOP60" s="308"/>
      <c r="IOQ60" s="308"/>
      <c r="IOR60" s="308"/>
      <c r="IOS60" s="308"/>
      <c r="IOT60" s="308"/>
      <c r="IOU60" s="308"/>
      <c r="IOV60" s="308"/>
      <c r="IOW60" s="308"/>
      <c r="IOX60" s="308"/>
      <c r="IOY60" s="308"/>
      <c r="IOZ60" s="308"/>
      <c r="IPA60" s="308"/>
      <c r="IPB60" s="308"/>
      <c r="IPC60" s="308"/>
      <c r="IPD60" s="308"/>
      <c r="IPE60" s="308"/>
      <c r="IPF60" s="308"/>
      <c r="IPG60" s="308"/>
      <c r="IPH60" s="308"/>
      <c r="IPI60" s="308"/>
      <c r="IPJ60" s="308"/>
      <c r="IPK60" s="308"/>
      <c r="IPL60" s="308"/>
      <c r="IPM60" s="308"/>
      <c r="IPN60" s="308"/>
      <c r="IPO60" s="308"/>
      <c r="IPP60" s="308"/>
      <c r="IPQ60" s="308"/>
      <c r="IPR60" s="308"/>
      <c r="IPS60" s="308"/>
      <c r="IPT60" s="308"/>
      <c r="IPU60" s="308"/>
      <c r="IPV60" s="308"/>
      <c r="IPW60" s="308"/>
      <c r="IPX60" s="308"/>
      <c r="IPY60" s="308"/>
      <c r="IPZ60" s="308"/>
      <c r="IQA60" s="308"/>
      <c r="IQB60" s="308"/>
      <c r="IQC60" s="308"/>
      <c r="IQD60" s="308"/>
      <c r="IQE60" s="308"/>
      <c r="IQF60" s="308"/>
      <c r="IQG60" s="308"/>
      <c r="IQH60" s="308"/>
      <c r="IQI60" s="308"/>
      <c r="IQJ60" s="308"/>
      <c r="IQK60" s="308"/>
      <c r="IQL60" s="308"/>
      <c r="IQM60" s="308"/>
      <c r="IQN60" s="308"/>
      <c r="IQO60" s="308"/>
      <c r="IQP60" s="308"/>
      <c r="IQQ60" s="308"/>
      <c r="IQR60" s="308"/>
      <c r="IQS60" s="308"/>
      <c r="IQT60" s="308"/>
      <c r="IQU60" s="308"/>
      <c r="IQV60" s="308"/>
      <c r="IQW60" s="308"/>
      <c r="IQX60" s="308"/>
      <c r="IQY60" s="308"/>
      <c r="IQZ60" s="308"/>
      <c r="IRA60" s="308"/>
      <c r="IRB60" s="308"/>
      <c r="IRC60" s="308"/>
      <c r="IRD60" s="308"/>
      <c r="IRE60" s="308"/>
      <c r="IRF60" s="308"/>
      <c r="IRG60" s="308"/>
      <c r="IRH60" s="308"/>
      <c r="IRI60" s="308"/>
      <c r="IRJ60" s="308"/>
      <c r="IRK60" s="308"/>
      <c r="IRL60" s="308"/>
      <c r="IRM60" s="308"/>
      <c r="IRN60" s="308"/>
      <c r="IRO60" s="308"/>
      <c r="IRP60" s="308"/>
      <c r="IRQ60" s="308"/>
      <c r="IRR60" s="308"/>
      <c r="IRS60" s="308"/>
      <c r="IRT60" s="308"/>
      <c r="IRU60" s="308"/>
      <c r="IRV60" s="308"/>
      <c r="IRW60" s="308"/>
      <c r="IRX60" s="308"/>
      <c r="IRY60" s="308"/>
      <c r="IRZ60" s="308"/>
      <c r="ISA60" s="308"/>
      <c r="ISB60" s="308"/>
      <c r="ISC60" s="308"/>
      <c r="ISD60" s="308"/>
      <c r="ISE60" s="308"/>
      <c r="ISF60" s="308"/>
      <c r="ISG60" s="308"/>
      <c r="ISH60" s="308"/>
      <c r="ISI60" s="308"/>
      <c r="ISJ60" s="308"/>
      <c r="ISK60" s="308"/>
      <c r="ISL60" s="308"/>
      <c r="ISM60" s="308"/>
      <c r="ISN60" s="308"/>
      <c r="ISO60" s="308"/>
      <c r="ISP60" s="308"/>
      <c r="ISQ60" s="308"/>
      <c r="ISR60" s="308"/>
      <c r="ISS60" s="308"/>
      <c r="IST60" s="308"/>
      <c r="ISU60" s="308"/>
      <c r="ISV60" s="308"/>
      <c r="ISW60" s="308"/>
      <c r="ISX60" s="308"/>
      <c r="ISY60" s="308"/>
      <c r="ISZ60" s="308"/>
      <c r="ITA60" s="308"/>
      <c r="ITB60" s="308"/>
      <c r="ITC60" s="308"/>
      <c r="ITD60" s="308"/>
      <c r="ITE60" s="308"/>
      <c r="ITF60" s="308"/>
      <c r="ITG60" s="308"/>
      <c r="ITH60" s="308"/>
      <c r="ITI60" s="308"/>
      <c r="ITJ60" s="308"/>
      <c r="ITK60" s="308"/>
      <c r="ITL60" s="308"/>
      <c r="ITM60" s="308"/>
      <c r="ITN60" s="308"/>
      <c r="ITO60" s="308"/>
      <c r="ITP60" s="308"/>
      <c r="ITQ60" s="308"/>
      <c r="ITR60" s="308"/>
      <c r="ITS60" s="308"/>
      <c r="ITT60" s="308"/>
      <c r="ITU60" s="308"/>
      <c r="ITV60" s="308"/>
      <c r="ITW60" s="308"/>
      <c r="ITX60" s="308"/>
      <c r="ITY60" s="308"/>
      <c r="ITZ60" s="308"/>
      <c r="IUA60" s="308"/>
      <c r="IUB60" s="308"/>
      <c r="IUC60" s="308"/>
      <c r="IUD60" s="308"/>
      <c r="IUE60" s="308"/>
      <c r="IUF60" s="308"/>
      <c r="IUG60" s="308"/>
      <c r="IUH60" s="308"/>
      <c r="IUI60" s="308"/>
      <c r="IUJ60" s="308"/>
      <c r="IUK60" s="308"/>
      <c r="IUL60" s="308"/>
      <c r="IUM60" s="308"/>
      <c r="IUN60" s="308"/>
      <c r="IUO60" s="308"/>
      <c r="IUP60" s="308"/>
      <c r="IUQ60" s="308"/>
      <c r="IUR60" s="308"/>
      <c r="IUS60" s="308"/>
      <c r="IUT60" s="308"/>
      <c r="IUU60" s="308"/>
      <c r="IUV60" s="308"/>
      <c r="IUW60" s="308"/>
      <c r="IUX60" s="308"/>
      <c r="IUY60" s="308"/>
      <c r="IUZ60" s="308"/>
      <c r="IVA60" s="308"/>
      <c r="IVB60" s="308"/>
      <c r="IVC60" s="308"/>
      <c r="IVD60" s="308"/>
      <c r="IVE60" s="308"/>
      <c r="IVF60" s="308"/>
      <c r="IVG60" s="308"/>
      <c r="IVH60" s="308"/>
      <c r="IVI60" s="308"/>
      <c r="IVJ60" s="308"/>
      <c r="IVK60" s="308"/>
      <c r="IVL60" s="308"/>
      <c r="IVM60" s="308"/>
      <c r="IVN60" s="308"/>
      <c r="IVO60" s="308"/>
      <c r="IVP60" s="308"/>
      <c r="IVQ60" s="308"/>
      <c r="IVR60" s="308"/>
      <c r="IVS60" s="308"/>
      <c r="IVT60" s="308"/>
      <c r="IVU60" s="308"/>
      <c r="IVV60" s="308"/>
      <c r="IVW60" s="308"/>
      <c r="IVX60" s="308"/>
      <c r="IVY60" s="308"/>
      <c r="IVZ60" s="308"/>
      <c r="IWA60" s="308"/>
      <c r="IWB60" s="308"/>
      <c r="IWC60" s="308"/>
      <c r="IWD60" s="308"/>
      <c r="IWE60" s="308"/>
      <c r="IWF60" s="308"/>
      <c r="IWG60" s="308"/>
      <c r="IWH60" s="308"/>
      <c r="IWI60" s="308"/>
      <c r="IWJ60" s="308"/>
      <c r="IWK60" s="308"/>
      <c r="IWL60" s="308"/>
      <c r="IWM60" s="308"/>
      <c r="IWN60" s="308"/>
      <c r="IWO60" s="308"/>
      <c r="IWP60" s="308"/>
      <c r="IWQ60" s="308"/>
      <c r="IWR60" s="308"/>
      <c r="IWS60" s="308"/>
      <c r="IWT60" s="308"/>
      <c r="IWU60" s="308"/>
      <c r="IWV60" s="308"/>
      <c r="IWW60" s="308"/>
      <c r="IWX60" s="308"/>
      <c r="IWY60" s="308"/>
      <c r="IWZ60" s="308"/>
      <c r="IXA60" s="308"/>
      <c r="IXB60" s="308"/>
      <c r="IXC60" s="308"/>
      <c r="IXD60" s="308"/>
      <c r="IXE60" s="308"/>
      <c r="IXF60" s="308"/>
      <c r="IXG60" s="308"/>
      <c r="IXH60" s="308"/>
      <c r="IXI60" s="308"/>
      <c r="IXJ60" s="308"/>
      <c r="IXK60" s="308"/>
      <c r="IXL60" s="308"/>
      <c r="IXM60" s="308"/>
      <c r="IXN60" s="308"/>
      <c r="IXO60" s="308"/>
      <c r="IXP60" s="308"/>
      <c r="IXQ60" s="308"/>
      <c r="IXR60" s="308"/>
      <c r="IXS60" s="308"/>
      <c r="IXT60" s="308"/>
      <c r="IXU60" s="308"/>
      <c r="IXV60" s="308"/>
      <c r="IXW60" s="308"/>
      <c r="IXX60" s="308"/>
      <c r="IXY60" s="308"/>
      <c r="IXZ60" s="308"/>
      <c r="IYA60" s="308"/>
      <c r="IYB60" s="308"/>
      <c r="IYC60" s="308"/>
      <c r="IYD60" s="308"/>
      <c r="IYE60" s="308"/>
      <c r="IYF60" s="308"/>
      <c r="IYG60" s="308"/>
      <c r="IYH60" s="308"/>
      <c r="IYI60" s="308"/>
      <c r="IYJ60" s="308"/>
      <c r="IYK60" s="308"/>
      <c r="IYL60" s="308"/>
      <c r="IYM60" s="308"/>
      <c r="IYN60" s="308"/>
      <c r="IYO60" s="308"/>
      <c r="IYP60" s="308"/>
      <c r="IYQ60" s="308"/>
      <c r="IYR60" s="308"/>
      <c r="IYS60" s="308"/>
      <c r="IYT60" s="308"/>
      <c r="IYU60" s="308"/>
      <c r="IYV60" s="308"/>
      <c r="IYW60" s="308"/>
      <c r="IYX60" s="308"/>
      <c r="IYY60" s="308"/>
      <c r="IYZ60" s="308"/>
      <c r="IZA60" s="308"/>
      <c r="IZB60" s="308"/>
      <c r="IZC60" s="308"/>
      <c r="IZD60" s="308"/>
      <c r="IZE60" s="308"/>
      <c r="IZF60" s="308"/>
      <c r="IZG60" s="308"/>
      <c r="IZH60" s="308"/>
      <c r="IZI60" s="308"/>
      <c r="IZJ60" s="308"/>
      <c r="IZK60" s="308"/>
      <c r="IZL60" s="308"/>
      <c r="IZM60" s="308"/>
      <c r="IZN60" s="308"/>
      <c r="IZO60" s="308"/>
      <c r="IZP60" s="308"/>
      <c r="IZQ60" s="308"/>
      <c r="IZR60" s="308"/>
      <c r="IZS60" s="308"/>
      <c r="IZT60" s="308"/>
      <c r="IZU60" s="308"/>
      <c r="IZV60" s="308"/>
      <c r="IZW60" s="308"/>
      <c r="IZX60" s="308"/>
      <c r="IZY60" s="308"/>
      <c r="IZZ60" s="308"/>
      <c r="JAA60" s="308"/>
      <c r="JAB60" s="308"/>
      <c r="JAC60" s="308"/>
      <c r="JAD60" s="308"/>
      <c r="JAE60" s="308"/>
      <c r="JAF60" s="308"/>
      <c r="JAG60" s="308"/>
      <c r="JAH60" s="308"/>
      <c r="JAI60" s="308"/>
      <c r="JAJ60" s="308"/>
      <c r="JAK60" s="308"/>
      <c r="JAL60" s="308"/>
      <c r="JAM60" s="308"/>
      <c r="JAN60" s="308"/>
      <c r="JAO60" s="308"/>
      <c r="JAP60" s="308"/>
      <c r="JAQ60" s="308"/>
      <c r="JAR60" s="308"/>
      <c r="JAS60" s="308"/>
      <c r="JAT60" s="308"/>
      <c r="JAU60" s="308"/>
      <c r="JAV60" s="308"/>
      <c r="JAW60" s="308"/>
      <c r="JAX60" s="308"/>
      <c r="JAY60" s="308"/>
      <c r="JAZ60" s="308"/>
      <c r="JBA60" s="308"/>
      <c r="JBB60" s="308"/>
      <c r="JBC60" s="308"/>
      <c r="JBD60" s="308"/>
      <c r="JBE60" s="308"/>
      <c r="JBF60" s="308"/>
      <c r="JBG60" s="308"/>
      <c r="JBH60" s="308"/>
      <c r="JBI60" s="308"/>
      <c r="JBJ60" s="308"/>
      <c r="JBK60" s="308"/>
      <c r="JBL60" s="308"/>
      <c r="JBM60" s="308"/>
      <c r="JBN60" s="308"/>
      <c r="JBO60" s="308"/>
      <c r="JBP60" s="308"/>
      <c r="JBQ60" s="308"/>
      <c r="JBR60" s="308"/>
      <c r="JBS60" s="308"/>
      <c r="JBT60" s="308"/>
      <c r="JBU60" s="308"/>
      <c r="JBV60" s="308"/>
      <c r="JBW60" s="308"/>
      <c r="JBX60" s="308"/>
      <c r="JBY60" s="308"/>
      <c r="JBZ60" s="308"/>
      <c r="JCA60" s="308"/>
      <c r="JCB60" s="308"/>
      <c r="JCC60" s="308"/>
      <c r="JCD60" s="308"/>
      <c r="JCE60" s="308"/>
      <c r="JCF60" s="308"/>
      <c r="JCG60" s="308"/>
      <c r="JCH60" s="308"/>
      <c r="JCI60" s="308"/>
      <c r="JCJ60" s="308"/>
      <c r="JCK60" s="308"/>
      <c r="JCL60" s="308"/>
      <c r="JCM60" s="308"/>
      <c r="JCN60" s="308"/>
      <c r="JCO60" s="308"/>
      <c r="JCP60" s="308"/>
      <c r="JCQ60" s="308"/>
      <c r="JCR60" s="308"/>
      <c r="JCS60" s="308"/>
      <c r="JCT60" s="308"/>
      <c r="JCU60" s="308"/>
      <c r="JCV60" s="308"/>
      <c r="JCW60" s="308"/>
      <c r="JCX60" s="308"/>
      <c r="JCY60" s="308"/>
      <c r="JCZ60" s="308"/>
      <c r="JDA60" s="308"/>
      <c r="JDB60" s="308"/>
      <c r="JDC60" s="308"/>
      <c r="JDD60" s="308"/>
      <c r="JDE60" s="308"/>
      <c r="JDF60" s="308"/>
      <c r="JDG60" s="308"/>
      <c r="JDH60" s="308"/>
      <c r="JDI60" s="308"/>
      <c r="JDJ60" s="308"/>
      <c r="JDK60" s="308"/>
      <c r="JDL60" s="308"/>
      <c r="JDM60" s="308"/>
      <c r="JDN60" s="308"/>
      <c r="JDO60" s="308"/>
      <c r="JDP60" s="308"/>
      <c r="JDQ60" s="308"/>
      <c r="JDR60" s="308"/>
      <c r="JDS60" s="308"/>
      <c r="JDT60" s="308"/>
      <c r="JDU60" s="308"/>
      <c r="JDV60" s="308"/>
      <c r="JDW60" s="308"/>
      <c r="JDX60" s="308"/>
      <c r="JDY60" s="308"/>
      <c r="JDZ60" s="308"/>
      <c r="JEA60" s="308"/>
      <c r="JEB60" s="308"/>
      <c r="JEC60" s="308"/>
      <c r="JED60" s="308"/>
      <c r="JEE60" s="308"/>
      <c r="JEF60" s="308"/>
      <c r="JEG60" s="308"/>
      <c r="JEH60" s="308"/>
      <c r="JEI60" s="308"/>
      <c r="JEJ60" s="308"/>
      <c r="JEK60" s="308"/>
      <c r="JEL60" s="308"/>
      <c r="JEM60" s="308"/>
      <c r="JEN60" s="308"/>
      <c r="JEO60" s="308"/>
      <c r="JEP60" s="308"/>
      <c r="JEQ60" s="308"/>
      <c r="JER60" s="308"/>
      <c r="JES60" s="308"/>
      <c r="JET60" s="308"/>
      <c r="JEU60" s="308"/>
      <c r="JEV60" s="308"/>
      <c r="JEW60" s="308"/>
      <c r="JEX60" s="308"/>
      <c r="JEY60" s="308"/>
      <c r="JEZ60" s="308"/>
      <c r="JFA60" s="308"/>
      <c r="JFB60" s="308"/>
      <c r="JFC60" s="308"/>
      <c r="JFD60" s="308"/>
      <c r="JFE60" s="308"/>
      <c r="JFF60" s="308"/>
      <c r="JFG60" s="308"/>
      <c r="JFH60" s="308"/>
      <c r="JFI60" s="308"/>
      <c r="JFJ60" s="308"/>
      <c r="JFK60" s="308"/>
      <c r="JFL60" s="308"/>
      <c r="JFM60" s="308"/>
      <c r="JFN60" s="308"/>
      <c r="JFO60" s="308"/>
      <c r="JFP60" s="308"/>
      <c r="JFQ60" s="308"/>
      <c r="JFR60" s="308"/>
      <c r="JFS60" s="308"/>
      <c r="JFT60" s="308"/>
      <c r="JFU60" s="308"/>
      <c r="JFV60" s="308"/>
      <c r="JFW60" s="308"/>
      <c r="JFX60" s="308"/>
      <c r="JFY60" s="308"/>
      <c r="JFZ60" s="308"/>
      <c r="JGA60" s="308"/>
      <c r="JGB60" s="308"/>
      <c r="JGC60" s="308"/>
      <c r="JGD60" s="308"/>
      <c r="JGE60" s="308"/>
      <c r="JGF60" s="308"/>
      <c r="JGG60" s="308"/>
      <c r="JGH60" s="308"/>
      <c r="JGI60" s="308"/>
      <c r="JGJ60" s="308"/>
      <c r="JGK60" s="308"/>
      <c r="JGL60" s="308"/>
      <c r="JGM60" s="308"/>
      <c r="JGN60" s="308"/>
      <c r="JGO60" s="308"/>
      <c r="JGP60" s="308"/>
      <c r="JGQ60" s="308"/>
      <c r="JGR60" s="308"/>
      <c r="JGS60" s="308"/>
      <c r="JGT60" s="308"/>
      <c r="JGU60" s="308"/>
      <c r="JGV60" s="308"/>
      <c r="JGW60" s="308"/>
      <c r="JGX60" s="308"/>
      <c r="JGY60" s="308"/>
      <c r="JGZ60" s="308"/>
      <c r="JHA60" s="308"/>
      <c r="JHB60" s="308"/>
      <c r="JHC60" s="308"/>
      <c r="JHD60" s="308"/>
      <c r="JHE60" s="308"/>
      <c r="JHF60" s="308"/>
      <c r="JHG60" s="308"/>
      <c r="JHH60" s="308"/>
      <c r="JHI60" s="308"/>
      <c r="JHJ60" s="308"/>
      <c r="JHK60" s="308"/>
      <c r="JHL60" s="308"/>
      <c r="JHM60" s="308"/>
      <c r="JHN60" s="308"/>
      <c r="JHO60" s="308"/>
      <c r="JHP60" s="308"/>
      <c r="JHQ60" s="308"/>
      <c r="JHR60" s="308"/>
      <c r="JHS60" s="308"/>
      <c r="JHT60" s="308"/>
      <c r="JHU60" s="308"/>
      <c r="JHV60" s="308"/>
      <c r="JHW60" s="308"/>
      <c r="JHX60" s="308"/>
      <c r="JHY60" s="308"/>
      <c r="JHZ60" s="308"/>
      <c r="JIA60" s="308"/>
      <c r="JIB60" s="308"/>
      <c r="JIC60" s="308"/>
      <c r="JID60" s="308"/>
      <c r="JIE60" s="308"/>
      <c r="JIF60" s="308"/>
      <c r="JIG60" s="308"/>
      <c r="JIH60" s="308"/>
      <c r="JII60" s="308"/>
      <c r="JIJ60" s="308"/>
      <c r="JIK60" s="308"/>
      <c r="JIL60" s="308"/>
      <c r="JIM60" s="308"/>
      <c r="JIN60" s="308"/>
      <c r="JIO60" s="308"/>
      <c r="JIP60" s="308"/>
      <c r="JIQ60" s="308"/>
      <c r="JIR60" s="308"/>
      <c r="JIS60" s="308"/>
      <c r="JIT60" s="308"/>
      <c r="JIU60" s="308"/>
      <c r="JIV60" s="308"/>
      <c r="JIW60" s="308"/>
      <c r="JIX60" s="308"/>
      <c r="JIY60" s="308"/>
      <c r="JIZ60" s="308"/>
      <c r="JJA60" s="308"/>
      <c r="JJB60" s="308"/>
      <c r="JJC60" s="308"/>
      <c r="JJD60" s="308"/>
      <c r="JJE60" s="308"/>
      <c r="JJF60" s="308"/>
      <c r="JJG60" s="308"/>
      <c r="JJH60" s="308"/>
      <c r="JJI60" s="308"/>
      <c r="JJJ60" s="308"/>
      <c r="JJK60" s="308"/>
      <c r="JJL60" s="308"/>
      <c r="JJM60" s="308"/>
      <c r="JJN60" s="308"/>
      <c r="JJO60" s="308"/>
      <c r="JJP60" s="308"/>
      <c r="JJQ60" s="308"/>
      <c r="JJR60" s="308"/>
      <c r="JJS60" s="308"/>
      <c r="JJT60" s="308"/>
      <c r="JJU60" s="308"/>
      <c r="JJV60" s="308"/>
      <c r="JJW60" s="308"/>
      <c r="JJX60" s="308"/>
      <c r="JJY60" s="308"/>
      <c r="JJZ60" s="308"/>
      <c r="JKA60" s="308"/>
      <c r="JKB60" s="308"/>
      <c r="JKC60" s="308"/>
      <c r="JKD60" s="308"/>
      <c r="JKE60" s="308"/>
      <c r="JKF60" s="308"/>
      <c r="JKG60" s="308"/>
      <c r="JKH60" s="308"/>
      <c r="JKI60" s="308"/>
      <c r="JKJ60" s="308"/>
      <c r="JKK60" s="308"/>
      <c r="JKL60" s="308"/>
      <c r="JKM60" s="308"/>
      <c r="JKN60" s="308"/>
      <c r="JKO60" s="308"/>
      <c r="JKP60" s="308"/>
      <c r="JKQ60" s="308"/>
      <c r="JKR60" s="308"/>
      <c r="JKS60" s="308"/>
      <c r="JKT60" s="308"/>
      <c r="JKU60" s="308"/>
      <c r="JKV60" s="308"/>
      <c r="JKW60" s="308"/>
      <c r="JKX60" s="308"/>
      <c r="JKY60" s="308"/>
      <c r="JKZ60" s="308"/>
      <c r="JLA60" s="308"/>
      <c r="JLB60" s="308"/>
      <c r="JLC60" s="308"/>
      <c r="JLD60" s="308"/>
      <c r="JLE60" s="308"/>
      <c r="JLF60" s="308"/>
      <c r="JLG60" s="308"/>
      <c r="JLH60" s="308"/>
      <c r="JLI60" s="308"/>
      <c r="JLJ60" s="308"/>
      <c r="JLK60" s="308"/>
      <c r="JLL60" s="308"/>
      <c r="JLM60" s="308"/>
      <c r="JLN60" s="308"/>
      <c r="JLO60" s="308"/>
      <c r="JLP60" s="308"/>
      <c r="JLQ60" s="308"/>
      <c r="JLR60" s="308"/>
      <c r="JLS60" s="308"/>
      <c r="JLT60" s="308"/>
      <c r="JLU60" s="308"/>
      <c r="JLV60" s="308"/>
      <c r="JLW60" s="308"/>
      <c r="JLX60" s="308"/>
      <c r="JLY60" s="308"/>
      <c r="JLZ60" s="308"/>
      <c r="JMA60" s="308"/>
      <c r="JMB60" s="308"/>
      <c r="JMC60" s="308"/>
      <c r="JMD60" s="308"/>
      <c r="JME60" s="308"/>
      <c r="JMF60" s="308"/>
      <c r="JMG60" s="308"/>
      <c r="JMH60" s="308"/>
      <c r="JMI60" s="308"/>
      <c r="JMJ60" s="308"/>
      <c r="JMK60" s="308"/>
      <c r="JML60" s="308"/>
      <c r="JMM60" s="308"/>
      <c r="JMN60" s="308"/>
      <c r="JMO60" s="308"/>
      <c r="JMP60" s="308"/>
      <c r="JMQ60" s="308"/>
      <c r="JMR60" s="308"/>
      <c r="JMS60" s="308"/>
      <c r="JMT60" s="308"/>
      <c r="JMU60" s="308"/>
      <c r="JMV60" s="308"/>
      <c r="JMW60" s="308"/>
      <c r="JMX60" s="308"/>
      <c r="JMY60" s="308"/>
      <c r="JMZ60" s="308"/>
      <c r="JNA60" s="308"/>
      <c r="JNB60" s="308"/>
      <c r="JNC60" s="308"/>
      <c r="JND60" s="308"/>
      <c r="JNE60" s="308"/>
      <c r="JNF60" s="308"/>
      <c r="JNG60" s="308"/>
      <c r="JNH60" s="308"/>
      <c r="JNI60" s="308"/>
      <c r="JNJ60" s="308"/>
      <c r="JNK60" s="308"/>
      <c r="JNL60" s="308"/>
      <c r="JNM60" s="308"/>
      <c r="JNN60" s="308"/>
      <c r="JNO60" s="308"/>
      <c r="JNP60" s="308"/>
      <c r="JNQ60" s="308"/>
      <c r="JNR60" s="308"/>
      <c r="JNS60" s="308"/>
      <c r="JNT60" s="308"/>
      <c r="JNU60" s="308"/>
      <c r="JNV60" s="308"/>
      <c r="JNW60" s="308"/>
      <c r="JNX60" s="308"/>
      <c r="JNY60" s="308"/>
      <c r="JNZ60" s="308"/>
      <c r="JOA60" s="308"/>
      <c r="JOB60" s="308"/>
      <c r="JOC60" s="308"/>
      <c r="JOD60" s="308"/>
      <c r="JOE60" s="308"/>
      <c r="JOF60" s="308"/>
      <c r="JOG60" s="308"/>
      <c r="JOH60" s="308"/>
      <c r="JOI60" s="308"/>
      <c r="JOJ60" s="308"/>
      <c r="JOK60" s="308"/>
      <c r="JOL60" s="308"/>
      <c r="JOM60" s="308"/>
      <c r="JON60" s="308"/>
      <c r="JOO60" s="308"/>
      <c r="JOP60" s="308"/>
      <c r="JOQ60" s="308"/>
      <c r="JOR60" s="308"/>
      <c r="JOS60" s="308"/>
      <c r="JOT60" s="308"/>
      <c r="JOU60" s="308"/>
      <c r="JOV60" s="308"/>
      <c r="JOW60" s="308"/>
      <c r="JOX60" s="308"/>
      <c r="JOY60" s="308"/>
      <c r="JOZ60" s="308"/>
      <c r="JPA60" s="308"/>
      <c r="JPB60" s="308"/>
      <c r="JPC60" s="308"/>
      <c r="JPD60" s="308"/>
      <c r="JPE60" s="308"/>
      <c r="JPF60" s="308"/>
      <c r="JPG60" s="308"/>
      <c r="JPH60" s="308"/>
      <c r="JPI60" s="308"/>
      <c r="JPJ60" s="308"/>
      <c r="JPK60" s="308"/>
      <c r="JPL60" s="308"/>
      <c r="JPM60" s="308"/>
      <c r="JPN60" s="308"/>
      <c r="JPO60" s="308"/>
      <c r="JPP60" s="308"/>
      <c r="JPQ60" s="308"/>
      <c r="JPR60" s="308"/>
      <c r="JPS60" s="308"/>
      <c r="JPT60" s="308"/>
      <c r="JPU60" s="308"/>
      <c r="JPV60" s="308"/>
      <c r="JPW60" s="308"/>
      <c r="JPX60" s="308"/>
      <c r="JPY60" s="308"/>
      <c r="JPZ60" s="308"/>
      <c r="JQA60" s="308"/>
      <c r="JQB60" s="308"/>
      <c r="JQC60" s="308"/>
      <c r="JQD60" s="308"/>
      <c r="JQE60" s="308"/>
      <c r="JQF60" s="308"/>
      <c r="JQG60" s="308"/>
      <c r="JQH60" s="308"/>
      <c r="JQI60" s="308"/>
      <c r="JQJ60" s="308"/>
      <c r="JQK60" s="308"/>
      <c r="JQL60" s="308"/>
      <c r="JQM60" s="308"/>
      <c r="JQN60" s="308"/>
      <c r="JQO60" s="308"/>
      <c r="JQP60" s="308"/>
      <c r="JQQ60" s="308"/>
      <c r="JQR60" s="308"/>
      <c r="JQS60" s="308"/>
      <c r="JQT60" s="308"/>
      <c r="JQU60" s="308"/>
      <c r="JQV60" s="308"/>
      <c r="JQW60" s="308"/>
      <c r="JQX60" s="308"/>
      <c r="JQY60" s="308"/>
      <c r="JQZ60" s="308"/>
      <c r="JRA60" s="308"/>
      <c r="JRB60" s="308"/>
      <c r="JRC60" s="308"/>
      <c r="JRD60" s="308"/>
      <c r="JRE60" s="308"/>
      <c r="JRF60" s="308"/>
      <c r="JRG60" s="308"/>
      <c r="JRH60" s="308"/>
      <c r="JRI60" s="308"/>
      <c r="JRJ60" s="308"/>
      <c r="JRK60" s="308"/>
      <c r="JRL60" s="308"/>
      <c r="JRM60" s="308"/>
      <c r="JRN60" s="308"/>
      <c r="JRO60" s="308"/>
      <c r="JRP60" s="308"/>
      <c r="JRQ60" s="308"/>
      <c r="JRR60" s="308"/>
      <c r="JRS60" s="308"/>
      <c r="JRT60" s="308"/>
      <c r="JRU60" s="308"/>
      <c r="JRV60" s="308"/>
      <c r="JRW60" s="308"/>
      <c r="JRX60" s="308"/>
      <c r="JRY60" s="308"/>
      <c r="JRZ60" s="308"/>
      <c r="JSA60" s="308"/>
      <c r="JSB60" s="308"/>
      <c r="JSC60" s="308"/>
      <c r="JSD60" s="308"/>
      <c r="JSE60" s="308"/>
      <c r="JSF60" s="308"/>
      <c r="JSG60" s="308"/>
      <c r="JSH60" s="308"/>
      <c r="JSI60" s="308"/>
      <c r="JSJ60" s="308"/>
      <c r="JSK60" s="308"/>
      <c r="JSL60" s="308"/>
      <c r="JSM60" s="308"/>
      <c r="JSN60" s="308"/>
      <c r="JSO60" s="308"/>
      <c r="JSP60" s="308"/>
      <c r="JSQ60" s="308"/>
      <c r="JSR60" s="308"/>
      <c r="JSS60" s="308"/>
      <c r="JST60" s="308"/>
      <c r="JSU60" s="308"/>
      <c r="JSV60" s="308"/>
      <c r="JSW60" s="308"/>
      <c r="JSX60" s="308"/>
      <c r="JSY60" s="308"/>
      <c r="JSZ60" s="308"/>
      <c r="JTA60" s="308"/>
      <c r="JTB60" s="308"/>
      <c r="JTC60" s="308"/>
      <c r="JTD60" s="308"/>
      <c r="JTE60" s="308"/>
      <c r="JTF60" s="308"/>
      <c r="JTG60" s="308"/>
      <c r="JTH60" s="308"/>
      <c r="JTI60" s="308"/>
      <c r="JTJ60" s="308"/>
      <c r="JTK60" s="308"/>
      <c r="JTL60" s="308"/>
      <c r="JTM60" s="308"/>
      <c r="JTN60" s="308"/>
      <c r="JTO60" s="308"/>
      <c r="JTP60" s="308"/>
      <c r="JTQ60" s="308"/>
      <c r="JTR60" s="308"/>
      <c r="JTS60" s="308"/>
      <c r="JTT60" s="308"/>
      <c r="JTU60" s="308"/>
      <c r="JTV60" s="308"/>
      <c r="JTW60" s="308"/>
      <c r="JTX60" s="308"/>
      <c r="JTY60" s="308"/>
      <c r="JTZ60" s="308"/>
      <c r="JUA60" s="308"/>
      <c r="JUB60" s="308"/>
      <c r="JUC60" s="308"/>
      <c r="JUD60" s="308"/>
      <c r="JUE60" s="308"/>
      <c r="JUF60" s="308"/>
      <c r="JUG60" s="308"/>
      <c r="JUH60" s="308"/>
      <c r="JUI60" s="308"/>
      <c r="JUJ60" s="308"/>
      <c r="JUK60" s="308"/>
      <c r="JUL60" s="308"/>
      <c r="JUM60" s="308"/>
      <c r="JUN60" s="308"/>
      <c r="JUO60" s="308"/>
      <c r="JUP60" s="308"/>
      <c r="JUQ60" s="308"/>
      <c r="JUR60" s="308"/>
      <c r="JUS60" s="308"/>
      <c r="JUT60" s="308"/>
      <c r="JUU60" s="308"/>
      <c r="JUV60" s="308"/>
      <c r="JUW60" s="308"/>
      <c r="JUX60" s="308"/>
      <c r="JUY60" s="308"/>
      <c r="JUZ60" s="308"/>
      <c r="JVA60" s="308"/>
      <c r="JVB60" s="308"/>
      <c r="JVC60" s="308"/>
      <c r="JVD60" s="308"/>
      <c r="JVE60" s="308"/>
      <c r="JVF60" s="308"/>
      <c r="JVG60" s="308"/>
      <c r="JVH60" s="308"/>
      <c r="JVI60" s="308"/>
      <c r="JVJ60" s="308"/>
      <c r="JVK60" s="308"/>
      <c r="JVL60" s="308"/>
      <c r="JVM60" s="308"/>
      <c r="JVN60" s="308"/>
      <c r="JVO60" s="308"/>
      <c r="JVP60" s="308"/>
      <c r="JVQ60" s="308"/>
      <c r="JVR60" s="308"/>
      <c r="JVS60" s="308"/>
      <c r="JVT60" s="308"/>
      <c r="JVU60" s="308"/>
      <c r="JVV60" s="308"/>
      <c r="JVW60" s="308"/>
      <c r="JVX60" s="308"/>
      <c r="JVY60" s="308"/>
      <c r="JVZ60" s="308"/>
      <c r="JWA60" s="308"/>
      <c r="JWB60" s="308"/>
      <c r="JWC60" s="308"/>
      <c r="JWD60" s="308"/>
      <c r="JWE60" s="308"/>
      <c r="JWF60" s="308"/>
      <c r="JWG60" s="308"/>
      <c r="JWH60" s="308"/>
      <c r="JWI60" s="308"/>
      <c r="JWJ60" s="308"/>
      <c r="JWK60" s="308"/>
      <c r="JWL60" s="308"/>
      <c r="JWM60" s="308"/>
      <c r="JWN60" s="308"/>
      <c r="JWO60" s="308"/>
      <c r="JWP60" s="308"/>
      <c r="JWQ60" s="308"/>
      <c r="JWR60" s="308"/>
      <c r="JWS60" s="308"/>
      <c r="JWT60" s="308"/>
      <c r="JWU60" s="308"/>
      <c r="JWV60" s="308"/>
      <c r="JWW60" s="308"/>
      <c r="JWX60" s="308"/>
      <c r="JWY60" s="308"/>
      <c r="JWZ60" s="308"/>
      <c r="JXA60" s="308"/>
      <c r="JXB60" s="308"/>
      <c r="JXC60" s="308"/>
      <c r="JXD60" s="308"/>
      <c r="JXE60" s="308"/>
      <c r="JXF60" s="308"/>
      <c r="JXG60" s="308"/>
      <c r="JXH60" s="308"/>
      <c r="JXI60" s="308"/>
      <c r="JXJ60" s="308"/>
      <c r="JXK60" s="308"/>
      <c r="JXL60" s="308"/>
      <c r="JXM60" s="308"/>
      <c r="JXN60" s="308"/>
      <c r="JXO60" s="308"/>
      <c r="JXP60" s="308"/>
      <c r="JXQ60" s="308"/>
      <c r="JXR60" s="308"/>
      <c r="JXS60" s="308"/>
      <c r="JXT60" s="308"/>
      <c r="JXU60" s="308"/>
      <c r="JXV60" s="308"/>
      <c r="JXW60" s="308"/>
      <c r="JXX60" s="308"/>
      <c r="JXY60" s="308"/>
      <c r="JXZ60" s="308"/>
      <c r="JYA60" s="308"/>
      <c r="JYB60" s="308"/>
      <c r="JYC60" s="308"/>
      <c r="JYD60" s="308"/>
      <c r="JYE60" s="308"/>
      <c r="JYF60" s="308"/>
      <c r="JYG60" s="308"/>
      <c r="JYH60" s="308"/>
      <c r="JYI60" s="308"/>
      <c r="JYJ60" s="308"/>
      <c r="JYK60" s="308"/>
      <c r="JYL60" s="308"/>
      <c r="JYM60" s="308"/>
      <c r="JYN60" s="308"/>
      <c r="JYO60" s="308"/>
      <c r="JYP60" s="308"/>
      <c r="JYQ60" s="308"/>
      <c r="JYR60" s="308"/>
      <c r="JYS60" s="308"/>
      <c r="JYT60" s="308"/>
      <c r="JYU60" s="308"/>
      <c r="JYV60" s="308"/>
      <c r="JYW60" s="308"/>
      <c r="JYX60" s="308"/>
      <c r="JYY60" s="308"/>
      <c r="JYZ60" s="308"/>
      <c r="JZA60" s="308"/>
      <c r="JZB60" s="308"/>
      <c r="JZC60" s="308"/>
      <c r="JZD60" s="308"/>
      <c r="JZE60" s="308"/>
      <c r="JZF60" s="308"/>
      <c r="JZG60" s="308"/>
      <c r="JZH60" s="308"/>
      <c r="JZI60" s="308"/>
      <c r="JZJ60" s="308"/>
      <c r="JZK60" s="308"/>
      <c r="JZL60" s="308"/>
      <c r="JZM60" s="308"/>
      <c r="JZN60" s="308"/>
      <c r="JZO60" s="308"/>
      <c r="JZP60" s="308"/>
      <c r="JZQ60" s="308"/>
      <c r="JZR60" s="308"/>
      <c r="JZS60" s="308"/>
      <c r="JZT60" s="308"/>
      <c r="JZU60" s="308"/>
      <c r="JZV60" s="308"/>
      <c r="JZW60" s="308"/>
      <c r="JZX60" s="308"/>
      <c r="JZY60" s="308"/>
      <c r="JZZ60" s="308"/>
      <c r="KAA60" s="308"/>
      <c r="KAB60" s="308"/>
      <c r="KAC60" s="308"/>
      <c r="KAD60" s="308"/>
      <c r="KAE60" s="308"/>
      <c r="KAF60" s="308"/>
      <c r="KAG60" s="308"/>
      <c r="KAH60" s="308"/>
      <c r="KAI60" s="308"/>
      <c r="KAJ60" s="308"/>
      <c r="KAK60" s="308"/>
      <c r="KAL60" s="308"/>
      <c r="KAM60" s="308"/>
      <c r="KAN60" s="308"/>
      <c r="KAO60" s="308"/>
      <c r="KAP60" s="308"/>
      <c r="KAQ60" s="308"/>
      <c r="KAR60" s="308"/>
      <c r="KAS60" s="308"/>
      <c r="KAT60" s="308"/>
      <c r="KAU60" s="308"/>
      <c r="KAV60" s="308"/>
      <c r="KAW60" s="308"/>
      <c r="KAX60" s="308"/>
      <c r="KAY60" s="308"/>
      <c r="KAZ60" s="308"/>
      <c r="KBA60" s="308"/>
      <c r="KBB60" s="308"/>
      <c r="KBC60" s="308"/>
      <c r="KBD60" s="308"/>
      <c r="KBE60" s="308"/>
      <c r="KBF60" s="308"/>
      <c r="KBG60" s="308"/>
      <c r="KBH60" s="308"/>
      <c r="KBI60" s="308"/>
      <c r="KBJ60" s="308"/>
      <c r="KBK60" s="308"/>
      <c r="KBL60" s="308"/>
      <c r="KBM60" s="308"/>
      <c r="KBN60" s="308"/>
      <c r="KBO60" s="308"/>
      <c r="KBP60" s="308"/>
      <c r="KBQ60" s="308"/>
      <c r="KBR60" s="308"/>
      <c r="KBS60" s="308"/>
      <c r="KBT60" s="308"/>
      <c r="KBU60" s="308"/>
      <c r="KBV60" s="308"/>
      <c r="KBW60" s="308"/>
      <c r="KBX60" s="308"/>
      <c r="KBY60" s="308"/>
      <c r="KBZ60" s="308"/>
      <c r="KCA60" s="308"/>
      <c r="KCB60" s="308"/>
      <c r="KCC60" s="308"/>
      <c r="KCD60" s="308"/>
      <c r="KCE60" s="308"/>
      <c r="KCF60" s="308"/>
      <c r="KCG60" s="308"/>
      <c r="KCH60" s="308"/>
      <c r="KCI60" s="308"/>
      <c r="KCJ60" s="308"/>
      <c r="KCK60" s="308"/>
      <c r="KCL60" s="308"/>
      <c r="KCM60" s="308"/>
      <c r="KCN60" s="308"/>
      <c r="KCO60" s="308"/>
      <c r="KCP60" s="308"/>
      <c r="KCQ60" s="308"/>
      <c r="KCR60" s="308"/>
      <c r="KCS60" s="308"/>
      <c r="KCT60" s="308"/>
      <c r="KCU60" s="308"/>
      <c r="KCV60" s="308"/>
      <c r="KCW60" s="308"/>
      <c r="KCX60" s="308"/>
      <c r="KCY60" s="308"/>
      <c r="KCZ60" s="308"/>
      <c r="KDA60" s="308"/>
      <c r="KDB60" s="308"/>
      <c r="KDC60" s="308"/>
      <c r="KDD60" s="308"/>
      <c r="KDE60" s="308"/>
      <c r="KDF60" s="308"/>
      <c r="KDG60" s="308"/>
      <c r="KDH60" s="308"/>
      <c r="KDI60" s="308"/>
      <c r="KDJ60" s="308"/>
      <c r="KDK60" s="308"/>
      <c r="KDL60" s="308"/>
      <c r="KDM60" s="308"/>
      <c r="KDN60" s="308"/>
      <c r="KDO60" s="308"/>
      <c r="KDP60" s="308"/>
      <c r="KDQ60" s="308"/>
      <c r="KDR60" s="308"/>
      <c r="KDS60" s="308"/>
      <c r="KDT60" s="308"/>
      <c r="KDU60" s="308"/>
      <c r="KDV60" s="308"/>
      <c r="KDW60" s="308"/>
      <c r="KDX60" s="308"/>
      <c r="KDY60" s="308"/>
      <c r="KDZ60" s="308"/>
      <c r="KEA60" s="308"/>
      <c r="KEB60" s="308"/>
      <c r="KEC60" s="308"/>
      <c r="KED60" s="308"/>
      <c r="KEE60" s="308"/>
      <c r="KEF60" s="308"/>
      <c r="KEG60" s="308"/>
      <c r="KEH60" s="308"/>
      <c r="KEI60" s="308"/>
      <c r="KEJ60" s="308"/>
      <c r="KEK60" s="308"/>
      <c r="KEL60" s="308"/>
      <c r="KEM60" s="308"/>
      <c r="KEN60" s="308"/>
      <c r="KEO60" s="308"/>
      <c r="KEP60" s="308"/>
      <c r="KEQ60" s="308"/>
      <c r="KER60" s="308"/>
      <c r="KES60" s="308"/>
      <c r="KET60" s="308"/>
      <c r="KEU60" s="308"/>
      <c r="KEV60" s="308"/>
      <c r="KEW60" s="308"/>
      <c r="KEX60" s="308"/>
      <c r="KEY60" s="308"/>
      <c r="KEZ60" s="308"/>
      <c r="KFA60" s="308"/>
      <c r="KFB60" s="308"/>
      <c r="KFC60" s="308"/>
      <c r="KFD60" s="308"/>
      <c r="KFE60" s="308"/>
      <c r="KFF60" s="308"/>
      <c r="KFG60" s="308"/>
      <c r="KFH60" s="308"/>
      <c r="KFI60" s="308"/>
      <c r="KFJ60" s="308"/>
      <c r="KFK60" s="308"/>
      <c r="KFL60" s="308"/>
      <c r="KFM60" s="308"/>
      <c r="KFN60" s="308"/>
      <c r="KFO60" s="308"/>
      <c r="KFP60" s="308"/>
      <c r="KFQ60" s="308"/>
      <c r="KFR60" s="308"/>
      <c r="KFS60" s="308"/>
      <c r="KFT60" s="308"/>
      <c r="KFU60" s="308"/>
      <c r="KFV60" s="308"/>
      <c r="KFW60" s="308"/>
      <c r="KFX60" s="308"/>
      <c r="KFY60" s="308"/>
      <c r="KFZ60" s="308"/>
      <c r="KGA60" s="308"/>
      <c r="KGB60" s="308"/>
      <c r="KGC60" s="308"/>
      <c r="KGD60" s="308"/>
      <c r="KGE60" s="308"/>
      <c r="KGF60" s="308"/>
      <c r="KGG60" s="308"/>
      <c r="KGH60" s="308"/>
      <c r="KGI60" s="308"/>
      <c r="KGJ60" s="308"/>
      <c r="KGK60" s="308"/>
      <c r="KGL60" s="308"/>
      <c r="KGM60" s="308"/>
      <c r="KGN60" s="308"/>
      <c r="KGO60" s="308"/>
      <c r="KGP60" s="308"/>
      <c r="KGQ60" s="308"/>
      <c r="KGR60" s="308"/>
      <c r="KGS60" s="308"/>
      <c r="KGT60" s="308"/>
      <c r="KGU60" s="308"/>
      <c r="KGV60" s="308"/>
      <c r="KGW60" s="308"/>
      <c r="KGX60" s="308"/>
      <c r="KGY60" s="308"/>
      <c r="KGZ60" s="308"/>
      <c r="KHA60" s="308"/>
      <c r="KHB60" s="308"/>
      <c r="KHC60" s="308"/>
      <c r="KHD60" s="308"/>
      <c r="KHE60" s="308"/>
      <c r="KHF60" s="308"/>
      <c r="KHG60" s="308"/>
      <c r="KHH60" s="308"/>
      <c r="KHI60" s="308"/>
      <c r="KHJ60" s="308"/>
      <c r="KHK60" s="308"/>
      <c r="KHL60" s="308"/>
      <c r="KHM60" s="308"/>
      <c r="KHN60" s="308"/>
      <c r="KHO60" s="308"/>
      <c r="KHP60" s="308"/>
      <c r="KHQ60" s="308"/>
      <c r="KHR60" s="308"/>
      <c r="KHS60" s="308"/>
      <c r="KHT60" s="308"/>
      <c r="KHU60" s="308"/>
      <c r="KHV60" s="308"/>
      <c r="KHW60" s="308"/>
      <c r="KHX60" s="308"/>
      <c r="KHY60" s="308"/>
      <c r="KHZ60" s="308"/>
      <c r="KIA60" s="308"/>
      <c r="KIB60" s="308"/>
      <c r="KIC60" s="308"/>
      <c r="KID60" s="308"/>
      <c r="KIE60" s="308"/>
      <c r="KIF60" s="308"/>
      <c r="KIG60" s="308"/>
      <c r="KIH60" s="308"/>
      <c r="KII60" s="308"/>
      <c r="KIJ60" s="308"/>
      <c r="KIK60" s="308"/>
      <c r="KIL60" s="308"/>
      <c r="KIM60" s="308"/>
      <c r="KIN60" s="308"/>
      <c r="KIO60" s="308"/>
      <c r="KIP60" s="308"/>
      <c r="KIQ60" s="308"/>
      <c r="KIR60" s="308"/>
      <c r="KIS60" s="308"/>
      <c r="KIT60" s="308"/>
      <c r="KIU60" s="308"/>
      <c r="KIV60" s="308"/>
      <c r="KIW60" s="308"/>
      <c r="KIX60" s="308"/>
      <c r="KIY60" s="308"/>
      <c r="KIZ60" s="308"/>
      <c r="KJA60" s="308"/>
      <c r="KJB60" s="308"/>
      <c r="KJC60" s="308"/>
      <c r="KJD60" s="308"/>
      <c r="KJE60" s="308"/>
      <c r="KJF60" s="308"/>
      <c r="KJG60" s="308"/>
      <c r="KJH60" s="308"/>
      <c r="KJI60" s="308"/>
      <c r="KJJ60" s="308"/>
      <c r="KJK60" s="308"/>
      <c r="KJL60" s="308"/>
      <c r="KJM60" s="308"/>
      <c r="KJN60" s="308"/>
      <c r="KJO60" s="308"/>
      <c r="KJP60" s="308"/>
      <c r="KJQ60" s="308"/>
      <c r="KJR60" s="308"/>
      <c r="KJS60" s="308"/>
      <c r="KJT60" s="308"/>
      <c r="KJU60" s="308"/>
      <c r="KJV60" s="308"/>
      <c r="KJW60" s="308"/>
      <c r="KJX60" s="308"/>
      <c r="KJY60" s="308"/>
      <c r="KJZ60" s="308"/>
      <c r="KKA60" s="308"/>
      <c r="KKB60" s="308"/>
      <c r="KKC60" s="308"/>
      <c r="KKD60" s="308"/>
      <c r="KKE60" s="308"/>
      <c r="KKF60" s="308"/>
      <c r="KKG60" s="308"/>
      <c r="KKH60" s="308"/>
      <c r="KKI60" s="308"/>
      <c r="KKJ60" s="308"/>
      <c r="KKK60" s="308"/>
      <c r="KKL60" s="308"/>
      <c r="KKM60" s="308"/>
      <c r="KKN60" s="308"/>
      <c r="KKO60" s="308"/>
      <c r="KKP60" s="308"/>
      <c r="KKQ60" s="308"/>
      <c r="KKR60" s="308"/>
      <c r="KKS60" s="308"/>
      <c r="KKT60" s="308"/>
      <c r="KKU60" s="308"/>
      <c r="KKV60" s="308"/>
      <c r="KKW60" s="308"/>
      <c r="KKX60" s="308"/>
      <c r="KKY60" s="308"/>
      <c r="KKZ60" s="308"/>
      <c r="KLA60" s="308"/>
      <c r="KLB60" s="308"/>
      <c r="KLC60" s="308"/>
      <c r="KLD60" s="308"/>
      <c r="KLE60" s="308"/>
      <c r="KLF60" s="308"/>
      <c r="KLG60" s="308"/>
      <c r="KLH60" s="308"/>
      <c r="KLI60" s="308"/>
      <c r="KLJ60" s="308"/>
      <c r="KLK60" s="308"/>
      <c r="KLL60" s="308"/>
      <c r="KLM60" s="308"/>
      <c r="KLN60" s="308"/>
      <c r="KLO60" s="308"/>
      <c r="KLP60" s="308"/>
      <c r="KLQ60" s="308"/>
      <c r="KLR60" s="308"/>
      <c r="KLS60" s="308"/>
      <c r="KLT60" s="308"/>
      <c r="KLU60" s="308"/>
      <c r="KLV60" s="308"/>
      <c r="KLW60" s="308"/>
      <c r="KLX60" s="308"/>
      <c r="KLY60" s="308"/>
      <c r="KLZ60" s="308"/>
      <c r="KMA60" s="308"/>
      <c r="KMB60" s="308"/>
      <c r="KMC60" s="308"/>
      <c r="KMD60" s="308"/>
      <c r="KME60" s="308"/>
      <c r="KMF60" s="308"/>
      <c r="KMG60" s="308"/>
      <c r="KMH60" s="308"/>
      <c r="KMI60" s="308"/>
      <c r="KMJ60" s="308"/>
      <c r="KMK60" s="308"/>
      <c r="KML60" s="308"/>
      <c r="KMM60" s="308"/>
      <c r="KMN60" s="308"/>
      <c r="KMO60" s="308"/>
      <c r="KMP60" s="308"/>
      <c r="KMQ60" s="308"/>
      <c r="KMR60" s="308"/>
      <c r="KMS60" s="308"/>
      <c r="KMT60" s="308"/>
      <c r="KMU60" s="308"/>
      <c r="KMV60" s="308"/>
      <c r="KMW60" s="308"/>
      <c r="KMX60" s="308"/>
      <c r="KMY60" s="308"/>
      <c r="KMZ60" s="308"/>
      <c r="KNA60" s="308"/>
      <c r="KNB60" s="308"/>
      <c r="KNC60" s="308"/>
      <c r="KND60" s="308"/>
      <c r="KNE60" s="308"/>
      <c r="KNF60" s="308"/>
      <c r="KNG60" s="308"/>
      <c r="KNH60" s="308"/>
      <c r="KNI60" s="308"/>
      <c r="KNJ60" s="308"/>
      <c r="KNK60" s="308"/>
      <c r="KNL60" s="308"/>
      <c r="KNM60" s="308"/>
      <c r="KNN60" s="308"/>
      <c r="KNO60" s="308"/>
      <c r="KNP60" s="308"/>
      <c r="KNQ60" s="308"/>
      <c r="KNR60" s="308"/>
      <c r="KNS60" s="308"/>
      <c r="KNT60" s="308"/>
      <c r="KNU60" s="308"/>
      <c r="KNV60" s="308"/>
      <c r="KNW60" s="308"/>
      <c r="KNX60" s="308"/>
      <c r="KNY60" s="308"/>
      <c r="KNZ60" s="308"/>
      <c r="KOA60" s="308"/>
      <c r="KOB60" s="308"/>
      <c r="KOC60" s="308"/>
      <c r="KOD60" s="308"/>
      <c r="KOE60" s="308"/>
      <c r="KOF60" s="308"/>
      <c r="KOG60" s="308"/>
      <c r="KOH60" s="308"/>
      <c r="KOI60" s="308"/>
      <c r="KOJ60" s="308"/>
      <c r="KOK60" s="308"/>
      <c r="KOL60" s="308"/>
      <c r="KOM60" s="308"/>
      <c r="KON60" s="308"/>
      <c r="KOO60" s="308"/>
      <c r="KOP60" s="308"/>
      <c r="KOQ60" s="308"/>
      <c r="KOR60" s="308"/>
      <c r="KOS60" s="308"/>
      <c r="KOT60" s="308"/>
      <c r="KOU60" s="308"/>
      <c r="KOV60" s="308"/>
      <c r="KOW60" s="308"/>
      <c r="KOX60" s="308"/>
      <c r="KOY60" s="308"/>
      <c r="KOZ60" s="308"/>
      <c r="KPA60" s="308"/>
      <c r="KPB60" s="308"/>
      <c r="KPC60" s="308"/>
      <c r="KPD60" s="308"/>
      <c r="KPE60" s="308"/>
      <c r="KPF60" s="308"/>
      <c r="KPG60" s="308"/>
      <c r="KPH60" s="308"/>
      <c r="KPI60" s="308"/>
      <c r="KPJ60" s="308"/>
      <c r="KPK60" s="308"/>
      <c r="KPL60" s="308"/>
      <c r="KPM60" s="308"/>
      <c r="KPN60" s="308"/>
      <c r="KPO60" s="308"/>
      <c r="KPP60" s="308"/>
      <c r="KPQ60" s="308"/>
      <c r="KPR60" s="308"/>
      <c r="KPS60" s="308"/>
      <c r="KPT60" s="308"/>
      <c r="KPU60" s="308"/>
      <c r="KPV60" s="308"/>
      <c r="KPW60" s="308"/>
      <c r="KPX60" s="308"/>
      <c r="KPY60" s="308"/>
      <c r="KPZ60" s="308"/>
      <c r="KQA60" s="308"/>
      <c r="KQB60" s="308"/>
      <c r="KQC60" s="308"/>
      <c r="KQD60" s="308"/>
      <c r="KQE60" s="308"/>
      <c r="KQF60" s="308"/>
      <c r="KQG60" s="308"/>
      <c r="KQH60" s="308"/>
      <c r="KQI60" s="308"/>
      <c r="KQJ60" s="308"/>
      <c r="KQK60" s="308"/>
      <c r="KQL60" s="308"/>
      <c r="KQM60" s="308"/>
      <c r="KQN60" s="308"/>
      <c r="KQO60" s="308"/>
      <c r="KQP60" s="308"/>
      <c r="KQQ60" s="308"/>
      <c r="KQR60" s="308"/>
      <c r="KQS60" s="308"/>
      <c r="KQT60" s="308"/>
      <c r="KQU60" s="308"/>
      <c r="KQV60" s="308"/>
      <c r="KQW60" s="308"/>
      <c r="KQX60" s="308"/>
      <c r="KQY60" s="308"/>
      <c r="KQZ60" s="308"/>
      <c r="KRA60" s="308"/>
      <c r="KRB60" s="308"/>
      <c r="KRC60" s="308"/>
      <c r="KRD60" s="308"/>
      <c r="KRE60" s="308"/>
      <c r="KRF60" s="308"/>
      <c r="KRG60" s="308"/>
      <c r="KRH60" s="308"/>
      <c r="KRI60" s="308"/>
      <c r="KRJ60" s="308"/>
      <c r="KRK60" s="308"/>
      <c r="KRL60" s="308"/>
      <c r="KRM60" s="308"/>
      <c r="KRN60" s="308"/>
      <c r="KRO60" s="308"/>
      <c r="KRP60" s="308"/>
      <c r="KRQ60" s="308"/>
      <c r="KRR60" s="308"/>
      <c r="KRS60" s="308"/>
      <c r="KRT60" s="308"/>
      <c r="KRU60" s="308"/>
      <c r="KRV60" s="308"/>
      <c r="KRW60" s="308"/>
      <c r="KRX60" s="308"/>
      <c r="KRY60" s="308"/>
      <c r="KRZ60" s="308"/>
      <c r="KSA60" s="308"/>
      <c r="KSB60" s="308"/>
      <c r="KSC60" s="308"/>
      <c r="KSD60" s="308"/>
      <c r="KSE60" s="308"/>
      <c r="KSF60" s="308"/>
      <c r="KSG60" s="308"/>
      <c r="KSH60" s="308"/>
      <c r="KSI60" s="308"/>
      <c r="KSJ60" s="308"/>
      <c r="KSK60" s="308"/>
      <c r="KSL60" s="308"/>
      <c r="KSM60" s="308"/>
      <c r="KSN60" s="308"/>
      <c r="KSO60" s="308"/>
      <c r="KSP60" s="308"/>
      <c r="KSQ60" s="308"/>
      <c r="KSR60" s="308"/>
      <c r="KSS60" s="308"/>
      <c r="KST60" s="308"/>
      <c r="KSU60" s="308"/>
      <c r="KSV60" s="308"/>
      <c r="KSW60" s="308"/>
      <c r="KSX60" s="308"/>
      <c r="KSY60" s="308"/>
      <c r="KSZ60" s="308"/>
      <c r="KTA60" s="308"/>
      <c r="KTB60" s="308"/>
      <c r="KTC60" s="308"/>
      <c r="KTD60" s="308"/>
      <c r="KTE60" s="308"/>
      <c r="KTF60" s="308"/>
      <c r="KTG60" s="308"/>
      <c r="KTH60" s="308"/>
      <c r="KTI60" s="308"/>
      <c r="KTJ60" s="308"/>
      <c r="KTK60" s="308"/>
      <c r="KTL60" s="308"/>
      <c r="KTM60" s="308"/>
      <c r="KTN60" s="308"/>
      <c r="KTO60" s="308"/>
      <c r="KTP60" s="308"/>
      <c r="KTQ60" s="308"/>
      <c r="KTR60" s="308"/>
      <c r="KTS60" s="308"/>
      <c r="KTT60" s="308"/>
      <c r="KTU60" s="308"/>
      <c r="KTV60" s="308"/>
      <c r="KTW60" s="308"/>
      <c r="KTX60" s="308"/>
      <c r="KTY60" s="308"/>
      <c r="KTZ60" s="308"/>
      <c r="KUA60" s="308"/>
      <c r="KUB60" s="308"/>
      <c r="KUC60" s="308"/>
      <c r="KUD60" s="308"/>
      <c r="KUE60" s="308"/>
      <c r="KUF60" s="308"/>
      <c r="KUG60" s="308"/>
      <c r="KUH60" s="308"/>
      <c r="KUI60" s="308"/>
      <c r="KUJ60" s="308"/>
      <c r="KUK60" s="308"/>
      <c r="KUL60" s="308"/>
      <c r="KUM60" s="308"/>
      <c r="KUN60" s="308"/>
      <c r="KUO60" s="308"/>
      <c r="KUP60" s="308"/>
      <c r="KUQ60" s="308"/>
      <c r="KUR60" s="308"/>
      <c r="KUS60" s="308"/>
      <c r="KUT60" s="308"/>
      <c r="KUU60" s="308"/>
      <c r="KUV60" s="308"/>
      <c r="KUW60" s="308"/>
      <c r="KUX60" s="308"/>
      <c r="KUY60" s="308"/>
      <c r="KUZ60" s="308"/>
      <c r="KVA60" s="308"/>
      <c r="KVB60" s="308"/>
      <c r="KVC60" s="308"/>
      <c r="KVD60" s="308"/>
      <c r="KVE60" s="308"/>
      <c r="KVF60" s="308"/>
      <c r="KVG60" s="308"/>
      <c r="KVH60" s="308"/>
      <c r="KVI60" s="308"/>
      <c r="KVJ60" s="308"/>
      <c r="KVK60" s="308"/>
      <c r="KVL60" s="308"/>
      <c r="KVM60" s="308"/>
      <c r="KVN60" s="308"/>
      <c r="KVO60" s="308"/>
      <c r="KVP60" s="308"/>
      <c r="KVQ60" s="308"/>
      <c r="KVR60" s="308"/>
      <c r="KVS60" s="308"/>
      <c r="KVT60" s="308"/>
      <c r="KVU60" s="308"/>
      <c r="KVV60" s="308"/>
      <c r="KVW60" s="308"/>
      <c r="KVX60" s="308"/>
      <c r="KVY60" s="308"/>
      <c r="KVZ60" s="308"/>
      <c r="KWA60" s="308"/>
      <c r="KWB60" s="308"/>
      <c r="KWC60" s="308"/>
      <c r="KWD60" s="308"/>
      <c r="KWE60" s="308"/>
      <c r="KWF60" s="308"/>
      <c r="KWG60" s="308"/>
      <c r="KWH60" s="308"/>
      <c r="KWI60" s="308"/>
      <c r="KWJ60" s="308"/>
      <c r="KWK60" s="308"/>
      <c r="KWL60" s="308"/>
      <c r="KWM60" s="308"/>
      <c r="KWN60" s="308"/>
      <c r="KWO60" s="308"/>
      <c r="KWP60" s="308"/>
      <c r="KWQ60" s="308"/>
      <c r="KWR60" s="308"/>
      <c r="KWS60" s="308"/>
      <c r="KWT60" s="308"/>
      <c r="KWU60" s="308"/>
      <c r="KWV60" s="308"/>
      <c r="KWW60" s="308"/>
      <c r="KWX60" s="308"/>
      <c r="KWY60" s="308"/>
      <c r="KWZ60" s="308"/>
      <c r="KXA60" s="308"/>
      <c r="KXB60" s="308"/>
      <c r="KXC60" s="308"/>
      <c r="KXD60" s="308"/>
      <c r="KXE60" s="308"/>
      <c r="KXF60" s="308"/>
      <c r="KXG60" s="308"/>
      <c r="KXH60" s="308"/>
      <c r="KXI60" s="308"/>
      <c r="KXJ60" s="308"/>
      <c r="KXK60" s="308"/>
      <c r="KXL60" s="308"/>
      <c r="KXM60" s="308"/>
      <c r="KXN60" s="308"/>
      <c r="KXO60" s="308"/>
      <c r="KXP60" s="308"/>
      <c r="KXQ60" s="308"/>
      <c r="KXR60" s="308"/>
      <c r="KXS60" s="308"/>
      <c r="KXT60" s="308"/>
      <c r="KXU60" s="308"/>
      <c r="KXV60" s="308"/>
      <c r="KXW60" s="308"/>
      <c r="KXX60" s="308"/>
      <c r="KXY60" s="308"/>
      <c r="KXZ60" s="308"/>
      <c r="KYA60" s="308"/>
      <c r="KYB60" s="308"/>
      <c r="KYC60" s="308"/>
      <c r="KYD60" s="308"/>
      <c r="KYE60" s="308"/>
      <c r="KYF60" s="308"/>
      <c r="KYG60" s="308"/>
      <c r="KYH60" s="308"/>
      <c r="KYI60" s="308"/>
      <c r="KYJ60" s="308"/>
      <c r="KYK60" s="308"/>
      <c r="KYL60" s="308"/>
      <c r="KYM60" s="308"/>
      <c r="KYN60" s="308"/>
      <c r="KYO60" s="308"/>
      <c r="KYP60" s="308"/>
      <c r="KYQ60" s="308"/>
      <c r="KYR60" s="308"/>
      <c r="KYS60" s="308"/>
      <c r="KYT60" s="308"/>
      <c r="KYU60" s="308"/>
      <c r="KYV60" s="308"/>
      <c r="KYW60" s="308"/>
      <c r="KYX60" s="308"/>
      <c r="KYY60" s="308"/>
      <c r="KYZ60" s="308"/>
      <c r="KZA60" s="308"/>
      <c r="KZB60" s="308"/>
      <c r="KZC60" s="308"/>
      <c r="KZD60" s="308"/>
      <c r="KZE60" s="308"/>
      <c r="KZF60" s="308"/>
      <c r="KZG60" s="308"/>
      <c r="KZH60" s="308"/>
      <c r="KZI60" s="308"/>
      <c r="KZJ60" s="308"/>
      <c r="KZK60" s="308"/>
      <c r="KZL60" s="308"/>
      <c r="KZM60" s="308"/>
      <c r="KZN60" s="308"/>
      <c r="KZO60" s="308"/>
      <c r="KZP60" s="308"/>
      <c r="KZQ60" s="308"/>
      <c r="KZR60" s="308"/>
      <c r="KZS60" s="308"/>
      <c r="KZT60" s="308"/>
      <c r="KZU60" s="308"/>
      <c r="KZV60" s="308"/>
      <c r="KZW60" s="308"/>
      <c r="KZX60" s="308"/>
      <c r="KZY60" s="308"/>
      <c r="KZZ60" s="308"/>
      <c r="LAA60" s="308"/>
      <c r="LAB60" s="308"/>
      <c r="LAC60" s="308"/>
      <c r="LAD60" s="308"/>
      <c r="LAE60" s="308"/>
      <c r="LAF60" s="308"/>
      <c r="LAG60" s="308"/>
      <c r="LAH60" s="308"/>
      <c r="LAI60" s="308"/>
      <c r="LAJ60" s="308"/>
      <c r="LAK60" s="308"/>
      <c r="LAL60" s="308"/>
      <c r="LAM60" s="308"/>
      <c r="LAN60" s="308"/>
      <c r="LAO60" s="308"/>
      <c r="LAP60" s="308"/>
      <c r="LAQ60" s="308"/>
      <c r="LAR60" s="308"/>
      <c r="LAS60" s="308"/>
      <c r="LAT60" s="308"/>
      <c r="LAU60" s="308"/>
      <c r="LAV60" s="308"/>
      <c r="LAW60" s="308"/>
      <c r="LAX60" s="308"/>
      <c r="LAY60" s="308"/>
      <c r="LAZ60" s="308"/>
      <c r="LBA60" s="308"/>
      <c r="LBB60" s="308"/>
      <c r="LBC60" s="308"/>
      <c r="LBD60" s="308"/>
      <c r="LBE60" s="308"/>
      <c r="LBF60" s="308"/>
      <c r="LBG60" s="308"/>
      <c r="LBH60" s="308"/>
      <c r="LBI60" s="308"/>
      <c r="LBJ60" s="308"/>
      <c r="LBK60" s="308"/>
      <c r="LBL60" s="308"/>
      <c r="LBM60" s="308"/>
      <c r="LBN60" s="308"/>
      <c r="LBO60" s="308"/>
      <c r="LBP60" s="308"/>
      <c r="LBQ60" s="308"/>
      <c r="LBR60" s="308"/>
      <c r="LBS60" s="308"/>
      <c r="LBT60" s="308"/>
      <c r="LBU60" s="308"/>
      <c r="LBV60" s="308"/>
      <c r="LBW60" s="308"/>
      <c r="LBX60" s="308"/>
      <c r="LBY60" s="308"/>
      <c r="LBZ60" s="308"/>
      <c r="LCA60" s="308"/>
      <c r="LCB60" s="308"/>
      <c r="LCC60" s="308"/>
      <c r="LCD60" s="308"/>
      <c r="LCE60" s="308"/>
      <c r="LCF60" s="308"/>
      <c r="LCG60" s="308"/>
      <c r="LCH60" s="308"/>
      <c r="LCI60" s="308"/>
      <c r="LCJ60" s="308"/>
      <c r="LCK60" s="308"/>
      <c r="LCL60" s="308"/>
      <c r="LCM60" s="308"/>
      <c r="LCN60" s="308"/>
      <c r="LCO60" s="308"/>
      <c r="LCP60" s="308"/>
      <c r="LCQ60" s="308"/>
      <c r="LCR60" s="308"/>
      <c r="LCS60" s="308"/>
      <c r="LCT60" s="308"/>
      <c r="LCU60" s="308"/>
      <c r="LCV60" s="308"/>
      <c r="LCW60" s="308"/>
      <c r="LCX60" s="308"/>
      <c r="LCY60" s="308"/>
      <c r="LCZ60" s="308"/>
      <c r="LDA60" s="308"/>
      <c r="LDB60" s="308"/>
      <c r="LDC60" s="308"/>
      <c r="LDD60" s="308"/>
      <c r="LDE60" s="308"/>
      <c r="LDF60" s="308"/>
      <c r="LDG60" s="308"/>
      <c r="LDH60" s="308"/>
      <c r="LDI60" s="308"/>
      <c r="LDJ60" s="308"/>
      <c r="LDK60" s="308"/>
      <c r="LDL60" s="308"/>
      <c r="LDM60" s="308"/>
      <c r="LDN60" s="308"/>
      <c r="LDO60" s="308"/>
      <c r="LDP60" s="308"/>
      <c r="LDQ60" s="308"/>
      <c r="LDR60" s="308"/>
      <c r="LDS60" s="308"/>
      <c r="LDT60" s="308"/>
      <c r="LDU60" s="308"/>
      <c r="LDV60" s="308"/>
      <c r="LDW60" s="308"/>
      <c r="LDX60" s="308"/>
      <c r="LDY60" s="308"/>
      <c r="LDZ60" s="308"/>
      <c r="LEA60" s="308"/>
      <c r="LEB60" s="308"/>
      <c r="LEC60" s="308"/>
      <c r="LED60" s="308"/>
      <c r="LEE60" s="308"/>
      <c r="LEF60" s="308"/>
      <c r="LEG60" s="308"/>
      <c r="LEH60" s="308"/>
      <c r="LEI60" s="308"/>
      <c r="LEJ60" s="308"/>
      <c r="LEK60" s="308"/>
      <c r="LEL60" s="308"/>
      <c r="LEM60" s="308"/>
      <c r="LEN60" s="308"/>
      <c r="LEO60" s="308"/>
      <c r="LEP60" s="308"/>
      <c r="LEQ60" s="308"/>
      <c r="LER60" s="308"/>
      <c r="LES60" s="308"/>
      <c r="LET60" s="308"/>
      <c r="LEU60" s="308"/>
      <c r="LEV60" s="308"/>
      <c r="LEW60" s="308"/>
      <c r="LEX60" s="308"/>
      <c r="LEY60" s="308"/>
      <c r="LEZ60" s="308"/>
      <c r="LFA60" s="308"/>
      <c r="LFB60" s="308"/>
      <c r="LFC60" s="308"/>
      <c r="LFD60" s="308"/>
      <c r="LFE60" s="308"/>
      <c r="LFF60" s="308"/>
      <c r="LFG60" s="308"/>
      <c r="LFH60" s="308"/>
      <c r="LFI60" s="308"/>
      <c r="LFJ60" s="308"/>
      <c r="LFK60" s="308"/>
      <c r="LFL60" s="308"/>
      <c r="LFM60" s="308"/>
      <c r="LFN60" s="308"/>
      <c r="LFO60" s="308"/>
      <c r="LFP60" s="308"/>
      <c r="LFQ60" s="308"/>
      <c r="LFR60" s="308"/>
      <c r="LFS60" s="308"/>
      <c r="LFT60" s="308"/>
      <c r="LFU60" s="308"/>
      <c r="LFV60" s="308"/>
      <c r="LFW60" s="308"/>
      <c r="LFX60" s="308"/>
      <c r="LFY60" s="308"/>
      <c r="LFZ60" s="308"/>
      <c r="LGA60" s="308"/>
      <c r="LGB60" s="308"/>
      <c r="LGC60" s="308"/>
      <c r="LGD60" s="308"/>
      <c r="LGE60" s="308"/>
      <c r="LGF60" s="308"/>
      <c r="LGG60" s="308"/>
      <c r="LGH60" s="308"/>
      <c r="LGI60" s="308"/>
      <c r="LGJ60" s="308"/>
      <c r="LGK60" s="308"/>
      <c r="LGL60" s="308"/>
      <c r="LGM60" s="308"/>
      <c r="LGN60" s="308"/>
      <c r="LGO60" s="308"/>
      <c r="LGP60" s="308"/>
      <c r="LGQ60" s="308"/>
      <c r="LGR60" s="308"/>
      <c r="LGS60" s="308"/>
      <c r="LGT60" s="308"/>
      <c r="LGU60" s="308"/>
      <c r="LGV60" s="308"/>
      <c r="LGW60" s="308"/>
      <c r="LGX60" s="308"/>
      <c r="LGY60" s="308"/>
      <c r="LGZ60" s="308"/>
      <c r="LHA60" s="308"/>
      <c r="LHB60" s="308"/>
      <c r="LHC60" s="308"/>
      <c r="LHD60" s="308"/>
      <c r="LHE60" s="308"/>
      <c r="LHF60" s="308"/>
      <c r="LHG60" s="308"/>
      <c r="LHH60" s="308"/>
      <c r="LHI60" s="308"/>
      <c r="LHJ60" s="308"/>
      <c r="LHK60" s="308"/>
      <c r="LHL60" s="308"/>
      <c r="LHM60" s="308"/>
      <c r="LHN60" s="308"/>
      <c r="LHO60" s="308"/>
      <c r="LHP60" s="308"/>
      <c r="LHQ60" s="308"/>
      <c r="LHR60" s="308"/>
      <c r="LHS60" s="308"/>
      <c r="LHT60" s="308"/>
      <c r="LHU60" s="308"/>
      <c r="LHV60" s="308"/>
      <c r="LHW60" s="308"/>
      <c r="LHX60" s="308"/>
      <c r="LHY60" s="308"/>
      <c r="LHZ60" s="308"/>
      <c r="LIA60" s="308"/>
      <c r="LIB60" s="308"/>
      <c r="LIC60" s="308"/>
      <c r="LID60" s="308"/>
      <c r="LIE60" s="308"/>
      <c r="LIF60" s="308"/>
      <c r="LIG60" s="308"/>
      <c r="LIH60" s="308"/>
      <c r="LII60" s="308"/>
      <c r="LIJ60" s="308"/>
      <c r="LIK60" s="308"/>
      <c r="LIL60" s="308"/>
      <c r="LIM60" s="308"/>
      <c r="LIN60" s="308"/>
      <c r="LIO60" s="308"/>
      <c r="LIP60" s="308"/>
      <c r="LIQ60" s="308"/>
      <c r="LIR60" s="308"/>
      <c r="LIS60" s="308"/>
      <c r="LIT60" s="308"/>
      <c r="LIU60" s="308"/>
      <c r="LIV60" s="308"/>
      <c r="LIW60" s="308"/>
      <c r="LIX60" s="308"/>
      <c r="LIY60" s="308"/>
      <c r="LIZ60" s="308"/>
      <c r="LJA60" s="308"/>
      <c r="LJB60" s="308"/>
      <c r="LJC60" s="308"/>
      <c r="LJD60" s="308"/>
      <c r="LJE60" s="308"/>
      <c r="LJF60" s="308"/>
      <c r="LJG60" s="308"/>
      <c r="LJH60" s="308"/>
      <c r="LJI60" s="308"/>
      <c r="LJJ60" s="308"/>
      <c r="LJK60" s="308"/>
      <c r="LJL60" s="308"/>
      <c r="LJM60" s="308"/>
      <c r="LJN60" s="308"/>
      <c r="LJO60" s="308"/>
      <c r="LJP60" s="308"/>
      <c r="LJQ60" s="308"/>
      <c r="LJR60" s="308"/>
      <c r="LJS60" s="308"/>
      <c r="LJT60" s="308"/>
      <c r="LJU60" s="308"/>
      <c r="LJV60" s="308"/>
      <c r="LJW60" s="308"/>
      <c r="LJX60" s="308"/>
      <c r="LJY60" s="308"/>
      <c r="LJZ60" s="308"/>
      <c r="LKA60" s="308"/>
      <c r="LKB60" s="308"/>
      <c r="LKC60" s="308"/>
      <c r="LKD60" s="308"/>
      <c r="LKE60" s="308"/>
      <c r="LKF60" s="308"/>
      <c r="LKG60" s="308"/>
      <c r="LKH60" s="308"/>
      <c r="LKI60" s="308"/>
      <c r="LKJ60" s="308"/>
      <c r="LKK60" s="308"/>
      <c r="LKL60" s="308"/>
      <c r="LKM60" s="308"/>
      <c r="LKN60" s="308"/>
      <c r="LKO60" s="308"/>
      <c r="LKP60" s="308"/>
      <c r="LKQ60" s="308"/>
      <c r="LKR60" s="308"/>
      <c r="LKS60" s="308"/>
      <c r="LKT60" s="308"/>
      <c r="LKU60" s="308"/>
      <c r="LKV60" s="308"/>
      <c r="LKW60" s="308"/>
      <c r="LKX60" s="308"/>
      <c r="LKY60" s="308"/>
      <c r="LKZ60" s="308"/>
      <c r="LLA60" s="308"/>
      <c r="LLB60" s="308"/>
      <c r="LLC60" s="308"/>
      <c r="LLD60" s="308"/>
      <c r="LLE60" s="308"/>
      <c r="LLF60" s="308"/>
      <c r="LLG60" s="308"/>
      <c r="LLH60" s="308"/>
      <c r="LLI60" s="308"/>
      <c r="LLJ60" s="308"/>
      <c r="LLK60" s="308"/>
      <c r="LLL60" s="308"/>
      <c r="LLM60" s="308"/>
      <c r="LLN60" s="308"/>
      <c r="LLO60" s="308"/>
      <c r="LLP60" s="308"/>
      <c r="LLQ60" s="308"/>
      <c r="LLR60" s="308"/>
      <c r="LLS60" s="308"/>
      <c r="LLT60" s="308"/>
      <c r="LLU60" s="308"/>
      <c r="LLV60" s="308"/>
      <c r="LLW60" s="308"/>
      <c r="LLX60" s="308"/>
      <c r="LLY60" s="308"/>
      <c r="LLZ60" s="308"/>
      <c r="LMA60" s="308"/>
      <c r="LMB60" s="308"/>
      <c r="LMC60" s="308"/>
      <c r="LMD60" s="308"/>
      <c r="LME60" s="308"/>
      <c r="LMF60" s="308"/>
      <c r="LMG60" s="308"/>
      <c r="LMH60" s="308"/>
      <c r="LMI60" s="308"/>
      <c r="LMJ60" s="308"/>
      <c r="LMK60" s="308"/>
      <c r="LML60" s="308"/>
      <c r="LMM60" s="308"/>
      <c r="LMN60" s="308"/>
      <c r="LMO60" s="308"/>
      <c r="LMP60" s="308"/>
      <c r="LMQ60" s="308"/>
      <c r="LMR60" s="308"/>
      <c r="LMS60" s="308"/>
      <c r="LMT60" s="308"/>
      <c r="LMU60" s="308"/>
      <c r="LMV60" s="308"/>
      <c r="LMW60" s="308"/>
      <c r="LMX60" s="308"/>
      <c r="LMY60" s="308"/>
      <c r="LMZ60" s="308"/>
      <c r="LNA60" s="308"/>
      <c r="LNB60" s="308"/>
      <c r="LNC60" s="308"/>
      <c r="LND60" s="308"/>
      <c r="LNE60" s="308"/>
      <c r="LNF60" s="308"/>
      <c r="LNG60" s="308"/>
      <c r="LNH60" s="308"/>
      <c r="LNI60" s="308"/>
      <c r="LNJ60" s="308"/>
      <c r="LNK60" s="308"/>
      <c r="LNL60" s="308"/>
      <c r="LNM60" s="308"/>
      <c r="LNN60" s="308"/>
      <c r="LNO60" s="308"/>
      <c r="LNP60" s="308"/>
      <c r="LNQ60" s="308"/>
      <c r="LNR60" s="308"/>
      <c r="LNS60" s="308"/>
      <c r="LNT60" s="308"/>
      <c r="LNU60" s="308"/>
      <c r="LNV60" s="308"/>
      <c r="LNW60" s="308"/>
      <c r="LNX60" s="308"/>
      <c r="LNY60" s="308"/>
      <c r="LNZ60" s="308"/>
      <c r="LOA60" s="308"/>
      <c r="LOB60" s="308"/>
      <c r="LOC60" s="308"/>
      <c r="LOD60" s="308"/>
      <c r="LOE60" s="308"/>
      <c r="LOF60" s="308"/>
      <c r="LOG60" s="308"/>
      <c r="LOH60" s="308"/>
      <c r="LOI60" s="308"/>
      <c r="LOJ60" s="308"/>
      <c r="LOK60" s="308"/>
      <c r="LOL60" s="308"/>
      <c r="LOM60" s="308"/>
      <c r="LON60" s="308"/>
      <c r="LOO60" s="308"/>
      <c r="LOP60" s="308"/>
      <c r="LOQ60" s="308"/>
      <c r="LOR60" s="308"/>
      <c r="LOS60" s="308"/>
      <c r="LOT60" s="308"/>
      <c r="LOU60" s="308"/>
      <c r="LOV60" s="308"/>
      <c r="LOW60" s="308"/>
      <c r="LOX60" s="308"/>
      <c r="LOY60" s="308"/>
      <c r="LOZ60" s="308"/>
      <c r="LPA60" s="308"/>
      <c r="LPB60" s="308"/>
      <c r="LPC60" s="308"/>
      <c r="LPD60" s="308"/>
      <c r="LPE60" s="308"/>
      <c r="LPF60" s="308"/>
      <c r="LPG60" s="308"/>
      <c r="LPH60" s="308"/>
      <c r="LPI60" s="308"/>
      <c r="LPJ60" s="308"/>
      <c r="LPK60" s="308"/>
      <c r="LPL60" s="308"/>
      <c r="LPM60" s="308"/>
      <c r="LPN60" s="308"/>
      <c r="LPO60" s="308"/>
      <c r="LPP60" s="308"/>
      <c r="LPQ60" s="308"/>
      <c r="LPR60" s="308"/>
      <c r="LPS60" s="308"/>
      <c r="LPT60" s="308"/>
      <c r="LPU60" s="308"/>
      <c r="LPV60" s="308"/>
      <c r="LPW60" s="308"/>
      <c r="LPX60" s="308"/>
      <c r="LPY60" s="308"/>
      <c r="LPZ60" s="308"/>
      <c r="LQA60" s="308"/>
      <c r="LQB60" s="308"/>
      <c r="LQC60" s="308"/>
      <c r="LQD60" s="308"/>
      <c r="LQE60" s="308"/>
      <c r="LQF60" s="308"/>
      <c r="LQG60" s="308"/>
      <c r="LQH60" s="308"/>
      <c r="LQI60" s="308"/>
      <c r="LQJ60" s="308"/>
      <c r="LQK60" s="308"/>
      <c r="LQL60" s="308"/>
      <c r="LQM60" s="308"/>
      <c r="LQN60" s="308"/>
      <c r="LQO60" s="308"/>
      <c r="LQP60" s="308"/>
      <c r="LQQ60" s="308"/>
      <c r="LQR60" s="308"/>
      <c r="LQS60" s="308"/>
      <c r="LQT60" s="308"/>
      <c r="LQU60" s="308"/>
      <c r="LQV60" s="308"/>
      <c r="LQW60" s="308"/>
      <c r="LQX60" s="308"/>
      <c r="LQY60" s="308"/>
      <c r="LQZ60" s="308"/>
      <c r="LRA60" s="308"/>
      <c r="LRB60" s="308"/>
      <c r="LRC60" s="308"/>
      <c r="LRD60" s="308"/>
      <c r="LRE60" s="308"/>
      <c r="LRF60" s="308"/>
      <c r="LRG60" s="308"/>
      <c r="LRH60" s="308"/>
      <c r="LRI60" s="308"/>
      <c r="LRJ60" s="308"/>
      <c r="LRK60" s="308"/>
      <c r="LRL60" s="308"/>
      <c r="LRM60" s="308"/>
      <c r="LRN60" s="308"/>
      <c r="LRO60" s="308"/>
      <c r="LRP60" s="308"/>
      <c r="LRQ60" s="308"/>
      <c r="LRR60" s="308"/>
      <c r="LRS60" s="308"/>
      <c r="LRT60" s="308"/>
      <c r="LRU60" s="308"/>
      <c r="LRV60" s="308"/>
      <c r="LRW60" s="308"/>
      <c r="LRX60" s="308"/>
      <c r="LRY60" s="308"/>
      <c r="LRZ60" s="308"/>
      <c r="LSA60" s="308"/>
      <c r="LSB60" s="308"/>
      <c r="LSC60" s="308"/>
      <c r="LSD60" s="308"/>
      <c r="LSE60" s="308"/>
      <c r="LSF60" s="308"/>
      <c r="LSG60" s="308"/>
      <c r="LSH60" s="308"/>
      <c r="LSI60" s="308"/>
      <c r="LSJ60" s="308"/>
      <c r="LSK60" s="308"/>
      <c r="LSL60" s="308"/>
      <c r="LSM60" s="308"/>
      <c r="LSN60" s="308"/>
      <c r="LSO60" s="308"/>
      <c r="LSP60" s="308"/>
      <c r="LSQ60" s="308"/>
      <c r="LSR60" s="308"/>
      <c r="LSS60" s="308"/>
      <c r="LST60" s="308"/>
      <c r="LSU60" s="308"/>
      <c r="LSV60" s="308"/>
      <c r="LSW60" s="308"/>
      <c r="LSX60" s="308"/>
      <c r="LSY60" s="308"/>
      <c r="LSZ60" s="308"/>
      <c r="LTA60" s="308"/>
      <c r="LTB60" s="308"/>
      <c r="LTC60" s="308"/>
      <c r="LTD60" s="308"/>
      <c r="LTE60" s="308"/>
      <c r="LTF60" s="308"/>
      <c r="LTG60" s="308"/>
      <c r="LTH60" s="308"/>
      <c r="LTI60" s="308"/>
      <c r="LTJ60" s="308"/>
      <c r="LTK60" s="308"/>
      <c r="LTL60" s="308"/>
      <c r="LTM60" s="308"/>
      <c r="LTN60" s="308"/>
      <c r="LTO60" s="308"/>
      <c r="LTP60" s="308"/>
      <c r="LTQ60" s="308"/>
      <c r="LTR60" s="308"/>
      <c r="LTS60" s="308"/>
      <c r="LTT60" s="308"/>
      <c r="LTU60" s="308"/>
      <c r="LTV60" s="308"/>
      <c r="LTW60" s="308"/>
      <c r="LTX60" s="308"/>
      <c r="LTY60" s="308"/>
      <c r="LTZ60" s="308"/>
      <c r="LUA60" s="308"/>
      <c r="LUB60" s="308"/>
      <c r="LUC60" s="308"/>
      <c r="LUD60" s="308"/>
      <c r="LUE60" s="308"/>
      <c r="LUF60" s="308"/>
      <c r="LUG60" s="308"/>
      <c r="LUH60" s="308"/>
      <c r="LUI60" s="308"/>
      <c r="LUJ60" s="308"/>
      <c r="LUK60" s="308"/>
      <c r="LUL60" s="308"/>
      <c r="LUM60" s="308"/>
      <c r="LUN60" s="308"/>
      <c r="LUO60" s="308"/>
      <c r="LUP60" s="308"/>
      <c r="LUQ60" s="308"/>
      <c r="LUR60" s="308"/>
      <c r="LUS60" s="308"/>
      <c r="LUT60" s="308"/>
      <c r="LUU60" s="308"/>
      <c r="LUV60" s="308"/>
      <c r="LUW60" s="308"/>
      <c r="LUX60" s="308"/>
      <c r="LUY60" s="308"/>
      <c r="LUZ60" s="308"/>
      <c r="LVA60" s="308"/>
      <c r="LVB60" s="308"/>
      <c r="LVC60" s="308"/>
      <c r="LVD60" s="308"/>
      <c r="LVE60" s="308"/>
      <c r="LVF60" s="308"/>
      <c r="LVG60" s="308"/>
      <c r="LVH60" s="308"/>
      <c r="LVI60" s="308"/>
      <c r="LVJ60" s="308"/>
      <c r="LVK60" s="308"/>
      <c r="LVL60" s="308"/>
      <c r="LVM60" s="308"/>
      <c r="LVN60" s="308"/>
      <c r="LVO60" s="308"/>
      <c r="LVP60" s="308"/>
      <c r="LVQ60" s="308"/>
      <c r="LVR60" s="308"/>
      <c r="LVS60" s="308"/>
      <c r="LVT60" s="308"/>
      <c r="LVU60" s="308"/>
      <c r="LVV60" s="308"/>
      <c r="LVW60" s="308"/>
      <c r="LVX60" s="308"/>
      <c r="LVY60" s="308"/>
      <c r="LVZ60" s="308"/>
      <c r="LWA60" s="308"/>
      <c r="LWB60" s="308"/>
      <c r="LWC60" s="308"/>
      <c r="LWD60" s="308"/>
      <c r="LWE60" s="308"/>
      <c r="LWF60" s="308"/>
      <c r="LWG60" s="308"/>
      <c r="LWH60" s="308"/>
      <c r="LWI60" s="308"/>
      <c r="LWJ60" s="308"/>
      <c r="LWK60" s="308"/>
      <c r="LWL60" s="308"/>
      <c r="LWM60" s="308"/>
      <c r="LWN60" s="308"/>
      <c r="LWO60" s="308"/>
      <c r="LWP60" s="308"/>
      <c r="LWQ60" s="308"/>
      <c r="LWR60" s="308"/>
      <c r="LWS60" s="308"/>
      <c r="LWT60" s="308"/>
      <c r="LWU60" s="308"/>
      <c r="LWV60" s="308"/>
      <c r="LWW60" s="308"/>
      <c r="LWX60" s="308"/>
      <c r="LWY60" s="308"/>
      <c r="LWZ60" s="308"/>
      <c r="LXA60" s="308"/>
      <c r="LXB60" s="308"/>
      <c r="LXC60" s="308"/>
      <c r="LXD60" s="308"/>
      <c r="LXE60" s="308"/>
      <c r="LXF60" s="308"/>
      <c r="LXG60" s="308"/>
      <c r="LXH60" s="308"/>
      <c r="LXI60" s="308"/>
      <c r="LXJ60" s="308"/>
      <c r="LXK60" s="308"/>
      <c r="LXL60" s="308"/>
      <c r="LXM60" s="308"/>
      <c r="LXN60" s="308"/>
      <c r="LXO60" s="308"/>
      <c r="LXP60" s="308"/>
      <c r="LXQ60" s="308"/>
      <c r="LXR60" s="308"/>
      <c r="LXS60" s="308"/>
      <c r="LXT60" s="308"/>
      <c r="LXU60" s="308"/>
      <c r="LXV60" s="308"/>
      <c r="LXW60" s="308"/>
      <c r="LXX60" s="308"/>
      <c r="LXY60" s="308"/>
      <c r="LXZ60" s="308"/>
      <c r="LYA60" s="308"/>
      <c r="LYB60" s="308"/>
      <c r="LYC60" s="308"/>
      <c r="LYD60" s="308"/>
      <c r="LYE60" s="308"/>
      <c r="LYF60" s="308"/>
      <c r="LYG60" s="308"/>
      <c r="LYH60" s="308"/>
      <c r="LYI60" s="308"/>
      <c r="LYJ60" s="308"/>
      <c r="LYK60" s="308"/>
      <c r="LYL60" s="308"/>
      <c r="LYM60" s="308"/>
      <c r="LYN60" s="308"/>
      <c r="LYO60" s="308"/>
      <c r="LYP60" s="308"/>
      <c r="LYQ60" s="308"/>
      <c r="LYR60" s="308"/>
      <c r="LYS60" s="308"/>
      <c r="LYT60" s="308"/>
      <c r="LYU60" s="308"/>
      <c r="LYV60" s="308"/>
      <c r="LYW60" s="308"/>
      <c r="LYX60" s="308"/>
      <c r="LYY60" s="308"/>
      <c r="LYZ60" s="308"/>
      <c r="LZA60" s="308"/>
      <c r="LZB60" s="308"/>
      <c r="LZC60" s="308"/>
      <c r="LZD60" s="308"/>
      <c r="LZE60" s="308"/>
      <c r="LZF60" s="308"/>
      <c r="LZG60" s="308"/>
      <c r="LZH60" s="308"/>
      <c r="LZI60" s="308"/>
      <c r="LZJ60" s="308"/>
      <c r="LZK60" s="308"/>
      <c r="LZL60" s="308"/>
      <c r="LZM60" s="308"/>
      <c r="LZN60" s="308"/>
      <c r="LZO60" s="308"/>
      <c r="LZP60" s="308"/>
      <c r="LZQ60" s="308"/>
      <c r="LZR60" s="308"/>
      <c r="LZS60" s="308"/>
      <c r="LZT60" s="308"/>
      <c r="LZU60" s="308"/>
      <c r="LZV60" s="308"/>
      <c r="LZW60" s="308"/>
      <c r="LZX60" s="308"/>
      <c r="LZY60" s="308"/>
      <c r="LZZ60" s="308"/>
      <c r="MAA60" s="308"/>
      <c r="MAB60" s="308"/>
      <c r="MAC60" s="308"/>
      <c r="MAD60" s="308"/>
      <c r="MAE60" s="308"/>
      <c r="MAF60" s="308"/>
      <c r="MAG60" s="308"/>
      <c r="MAH60" s="308"/>
      <c r="MAI60" s="308"/>
      <c r="MAJ60" s="308"/>
      <c r="MAK60" s="308"/>
      <c r="MAL60" s="308"/>
      <c r="MAM60" s="308"/>
      <c r="MAN60" s="308"/>
      <c r="MAO60" s="308"/>
      <c r="MAP60" s="308"/>
      <c r="MAQ60" s="308"/>
      <c r="MAR60" s="308"/>
      <c r="MAS60" s="308"/>
      <c r="MAT60" s="308"/>
      <c r="MAU60" s="308"/>
      <c r="MAV60" s="308"/>
      <c r="MAW60" s="308"/>
      <c r="MAX60" s="308"/>
      <c r="MAY60" s="308"/>
      <c r="MAZ60" s="308"/>
      <c r="MBA60" s="308"/>
      <c r="MBB60" s="308"/>
      <c r="MBC60" s="308"/>
      <c r="MBD60" s="308"/>
      <c r="MBE60" s="308"/>
      <c r="MBF60" s="308"/>
      <c r="MBG60" s="308"/>
      <c r="MBH60" s="308"/>
      <c r="MBI60" s="308"/>
      <c r="MBJ60" s="308"/>
      <c r="MBK60" s="308"/>
      <c r="MBL60" s="308"/>
      <c r="MBM60" s="308"/>
      <c r="MBN60" s="308"/>
      <c r="MBO60" s="308"/>
      <c r="MBP60" s="308"/>
      <c r="MBQ60" s="308"/>
      <c r="MBR60" s="308"/>
      <c r="MBS60" s="308"/>
      <c r="MBT60" s="308"/>
      <c r="MBU60" s="308"/>
      <c r="MBV60" s="308"/>
      <c r="MBW60" s="308"/>
      <c r="MBX60" s="308"/>
      <c r="MBY60" s="308"/>
      <c r="MBZ60" s="308"/>
      <c r="MCA60" s="308"/>
      <c r="MCB60" s="308"/>
      <c r="MCC60" s="308"/>
      <c r="MCD60" s="308"/>
      <c r="MCE60" s="308"/>
      <c r="MCF60" s="308"/>
      <c r="MCG60" s="308"/>
      <c r="MCH60" s="308"/>
      <c r="MCI60" s="308"/>
      <c r="MCJ60" s="308"/>
      <c r="MCK60" s="308"/>
      <c r="MCL60" s="308"/>
      <c r="MCM60" s="308"/>
      <c r="MCN60" s="308"/>
      <c r="MCO60" s="308"/>
      <c r="MCP60" s="308"/>
      <c r="MCQ60" s="308"/>
      <c r="MCR60" s="308"/>
      <c r="MCS60" s="308"/>
      <c r="MCT60" s="308"/>
      <c r="MCU60" s="308"/>
      <c r="MCV60" s="308"/>
      <c r="MCW60" s="308"/>
      <c r="MCX60" s="308"/>
      <c r="MCY60" s="308"/>
      <c r="MCZ60" s="308"/>
      <c r="MDA60" s="308"/>
      <c r="MDB60" s="308"/>
      <c r="MDC60" s="308"/>
      <c r="MDD60" s="308"/>
      <c r="MDE60" s="308"/>
      <c r="MDF60" s="308"/>
      <c r="MDG60" s="308"/>
      <c r="MDH60" s="308"/>
      <c r="MDI60" s="308"/>
      <c r="MDJ60" s="308"/>
      <c r="MDK60" s="308"/>
      <c r="MDL60" s="308"/>
      <c r="MDM60" s="308"/>
      <c r="MDN60" s="308"/>
      <c r="MDO60" s="308"/>
      <c r="MDP60" s="308"/>
      <c r="MDQ60" s="308"/>
      <c r="MDR60" s="308"/>
      <c r="MDS60" s="308"/>
      <c r="MDT60" s="308"/>
      <c r="MDU60" s="308"/>
      <c r="MDV60" s="308"/>
      <c r="MDW60" s="308"/>
      <c r="MDX60" s="308"/>
      <c r="MDY60" s="308"/>
      <c r="MDZ60" s="308"/>
      <c r="MEA60" s="308"/>
      <c r="MEB60" s="308"/>
      <c r="MEC60" s="308"/>
      <c r="MED60" s="308"/>
      <c r="MEE60" s="308"/>
      <c r="MEF60" s="308"/>
      <c r="MEG60" s="308"/>
      <c r="MEH60" s="308"/>
      <c r="MEI60" s="308"/>
      <c r="MEJ60" s="308"/>
      <c r="MEK60" s="308"/>
      <c r="MEL60" s="308"/>
      <c r="MEM60" s="308"/>
      <c r="MEN60" s="308"/>
      <c r="MEO60" s="308"/>
      <c r="MEP60" s="308"/>
      <c r="MEQ60" s="308"/>
      <c r="MER60" s="308"/>
      <c r="MES60" s="308"/>
      <c r="MET60" s="308"/>
      <c r="MEU60" s="308"/>
      <c r="MEV60" s="308"/>
      <c r="MEW60" s="308"/>
      <c r="MEX60" s="308"/>
      <c r="MEY60" s="308"/>
      <c r="MEZ60" s="308"/>
      <c r="MFA60" s="308"/>
      <c r="MFB60" s="308"/>
      <c r="MFC60" s="308"/>
      <c r="MFD60" s="308"/>
      <c r="MFE60" s="308"/>
      <c r="MFF60" s="308"/>
      <c r="MFG60" s="308"/>
      <c r="MFH60" s="308"/>
      <c r="MFI60" s="308"/>
      <c r="MFJ60" s="308"/>
      <c r="MFK60" s="308"/>
      <c r="MFL60" s="308"/>
      <c r="MFM60" s="308"/>
      <c r="MFN60" s="308"/>
      <c r="MFO60" s="308"/>
      <c r="MFP60" s="308"/>
      <c r="MFQ60" s="308"/>
      <c r="MFR60" s="308"/>
      <c r="MFS60" s="308"/>
      <c r="MFT60" s="308"/>
      <c r="MFU60" s="308"/>
      <c r="MFV60" s="308"/>
      <c r="MFW60" s="308"/>
      <c r="MFX60" s="308"/>
      <c r="MFY60" s="308"/>
      <c r="MFZ60" s="308"/>
      <c r="MGA60" s="308"/>
      <c r="MGB60" s="308"/>
      <c r="MGC60" s="308"/>
      <c r="MGD60" s="308"/>
      <c r="MGE60" s="308"/>
      <c r="MGF60" s="308"/>
      <c r="MGG60" s="308"/>
      <c r="MGH60" s="308"/>
      <c r="MGI60" s="308"/>
      <c r="MGJ60" s="308"/>
      <c r="MGK60" s="308"/>
      <c r="MGL60" s="308"/>
      <c r="MGM60" s="308"/>
      <c r="MGN60" s="308"/>
      <c r="MGO60" s="308"/>
      <c r="MGP60" s="308"/>
      <c r="MGQ60" s="308"/>
      <c r="MGR60" s="308"/>
      <c r="MGS60" s="308"/>
      <c r="MGT60" s="308"/>
      <c r="MGU60" s="308"/>
      <c r="MGV60" s="308"/>
      <c r="MGW60" s="308"/>
      <c r="MGX60" s="308"/>
      <c r="MGY60" s="308"/>
      <c r="MGZ60" s="308"/>
      <c r="MHA60" s="308"/>
      <c r="MHB60" s="308"/>
      <c r="MHC60" s="308"/>
      <c r="MHD60" s="308"/>
      <c r="MHE60" s="308"/>
      <c r="MHF60" s="308"/>
      <c r="MHG60" s="308"/>
      <c r="MHH60" s="308"/>
      <c r="MHI60" s="308"/>
      <c r="MHJ60" s="308"/>
      <c r="MHK60" s="308"/>
      <c r="MHL60" s="308"/>
      <c r="MHM60" s="308"/>
      <c r="MHN60" s="308"/>
      <c r="MHO60" s="308"/>
      <c r="MHP60" s="308"/>
      <c r="MHQ60" s="308"/>
      <c r="MHR60" s="308"/>
      <c r="MHS60" s="308"/>
      <c r="MHT60" s="308"/>
      <c r="MHU60" s="308"/>
      <c r="MHV60" s="308"/>
      <c r="MHW60" s="308"/>
      <c r="MHX60" s="308"/>
      <c r="MHY60" s="308"/>
      <c r="MHZ60" s="308"/>
      <c r="MIA60" s="308"/>
      <c r="MIB60" s="308"/>
      <c r="MIC60" s="308"/>
      <c r="MID60" s="308"/>
      <c r="MIE60" s="308"/>
      <c r="MIF60" s="308"/>
      <c r="MIG60" s="308"/>
      <c r="MIH60" s="308"/>
      <c r="MII60" s="308"/>
      <c r="MIJ60" s="308"/>
      <c r="MIK60" s="308"/>
      <c r="MIL60" s="308"/>
      <c r="MIM60" s="308"/>
      <c r="MIN60" s="308"/>
      <c r="MIO60" s="308"/>
      <c r="MIP60" s="308"/>
      <c r="MIQ60" s="308"/>
      <c r="MIR60" s="308"/>
      <c r="MIS60" s="308"/>
      <c r="MIT60" s="308"/>
      <c r="MIU60" s="308"/>
      <c r="MIV60" s="308"/>
      <c r="MIW60" s="308"/>
      <c r="MIX60" s="308"/>
      <c r="MIY60" s="308"/>
      <c r="MIZ60" s="308"/>
      <c r="MJA60" s="308"/>
      <c r="MJB60" s="308"/>
      <c r="MJC60" s="308"/>
      <c r="MJD60" s="308"/>
      <c r="MJE60" s="308"/>
      <c r="MJF60" s="308"/>
      <c r="MJG60" s="308"/>
      <c r="MJH60" s="308"/>
      <c r="MJI60" s="308"/>
      <c r="MJJ60" s="308"/>
      <c r="MJK60" s="308"/>
      <c r="MJL60" s="308"/>
      <c r="MJM60" s="308"/>
      <c r="MJN60" s="308"/>
      <c r="MJO60" s="308"/>
      <c r="MJP60" s="308"/>
      <c r="MJQ60" s="308"/>
      <c r="MJR60" s="308"/>
      <c r="MJS60" s="308"/>
      <c r="MJT60" s="308"/>
      <c r="MJU60" s="308"/>
      <c r="MJV60" s="308"/>
      <c r="MJW60" s="308"/>
      <c r="MJX60" s="308"/>
      <c r="MJY60" s="308"/>
      <c r="MJZ60" s="308"/>
      <c r="MKA60" s="308"/>
      <c r="MKB60" s="308"/>
      <c r="MKC60" s="308"/>
      <c r="MKD60" s="308"/>
      <c r="MKE60" s="308"/>
      <c r="MKF60" s="308"/>
      <c r="MKG60" s="308"/>
      <c r="MKH60" s="308"/>
      <c r="MKI60" s="308"/>
      <c r="MKJ60" s="308"/>
      <c r="MKK60" s="308"/>
      <c r="MKL60" s="308"/>
      <c r="MKM60" s="308"/>
      <c r="MKN60" s="308"/>
      <c r="MKO60" s="308"/>
      <c r="MKP60" s="308"/>
      <c r="MKQ60" s="308"/>
      <c r="MKR60" s="308"/>
      <c r="MKS60" s="308"/>
      <c r="MKT60" s="308"/>
      <c r="MKU60" s="308"/>
      <c r="MKV60" s="308"/>
      <c r="MKW60" s="308"/>
      <c r="MKX60" s="308"/>
      <c r="MKY60" s="308"/>
      <c r="MKZ60" s="308"/>
      <c r="MLA60" s="308"/>
      <c r="MLB60" s="308"/>
      <c r="MLC60" s="308"/>
      <c r="MLD60" s="308"/>
      <c r="MLE60" s="308"/>
      <c r="MLF60" s="308"/>
      <c r="MLG60" s="308"/>
      <c r="MLH60" s="308"/>
      <c r="MLI60" s="308"/>
      <c r="MLJ60" s="308"/>
      <c r="MLK60" s="308"/>
      <c r="MLL60" s="308"/>
      <c r="MLM60" s="308"/>
      <c r="MLN60" s="308"/>
      <c r="MLO60" s="308"/>
      <c r="MLP60" s="308"/>
      <c r="MLQ60" s="308"/>
      <c r="MLR60" s="308"/>
      <c r="MLS60" s="308"/>
      <c r="MLT60" s="308"/>
      <c r="MLU60" s="308"/>
      <c r="MLV60" s="308"/>
      <c r="MLW60" s="308"/>
      <c r="MLX60" s="308"/>
      <c r="MLY60" s="308"/>
      <c r="MLZ60" s="308"/>
      <c r="MMA60" s="308"/>
      <c r="MMB60" s="308"/>
      <c r="MMC60" s="308"/>
      <c r="MMD60" s="308"/>
      <c r="MME60" s="308"/>
      <c r="MMF60" s="308"/>
      <c r="MMG60" s="308"/>
      <c r="MMH60" s="308"/>
      <c r="MMI60" s="308"/>
      <c r="MMJ60" s="308"/>
      <c r="MMK60" s="308"/>
      <c r="MML60" s="308"/>
      <c r="MMM60" s="308"/>
      <c r="MMN60" s="308"/>
      <c r="MMO60" s="308"/>
      <c r="MMP60" s="308"/>
      <c r="MMQ60" s="308"/>
      <c r="MMR60" s="308"/>
      <c r="MMS60" s="308"/>
      <c r="MMT60" s="308"/>
      <c r="MMU60" s="308"/>
      <c r="MMV60" s="308"/>
      <c r="MMW60" s="308"/>
      <c r="MMX60" s="308"/>
      <c r="MMY60" s="308"/>
      <c r="MMZ60" s="308"/>
      <c r="MNA60" s="308"/>
      <c r="MNB60" s="308"/>
      <c r="MNC60" s="308"/>
      <c r="MND60" s="308"/>
      <c r="MNE60" s="308"/>
      <c r="MNF60" s="308"/>
      <c r="MNG60" s="308"/>
      <c r="MNH60" s="308"/>
      <c r="MNI60" s="308"/>
      <c r="MNJ60" s="308"/>
      <c r="MNK60" s="308"/>
      <c r="MNL60" s="308"/>
      <c r="MNM60" s="308"/>
      <c r="MNN60" s="308"/>
      <c r="MNO60" s="308"/>
      <c r="MNP60" s="308"/>
      <c r="MNQ60" s="308"/>
      <c r="MNR60" s="308"/>
      <c r="MNS60" s="308"/>
      <c r="MNT60" s="308"/>
      <c r="MNU60" s="308"/>
      <c r="MNV60" s="308"/>
      <c r="MNW60" s="308"/>
      <c r="MNX60" s="308"/>
      <c r="MNY60" s="308"/>
      <c r="MNZ60" s="308"/>
      <c r="MOA60" s="308"/>
      <c r="MOB60" s="308"/>
      <c r="MOC60" s="308"/>
      <c r="MOD60" s="308"/>
      <c r="MOE60" s="308"/>
      <c r="MOF60" s="308"/>
      <c r="MOG60" s="308"/>
      <c r="MOH60" s="308"/>
      <c r="MOI60" s="308"/>
      <c r="MOJ60" s="308"/>
      <c r="MOK60" s="308"/>
      <c r="MOL60" s="308"/>
      <c r="MOM60" s="308"/>
      <c r="MON60" s="308"/>
      <c r="MOO60" s="308"/>
      <c r="MOP60" s="308"/>
      <c r="MOQ60" s="308"/>
      <c r="MOR60" s="308"/>
      <c r="MOS60" s="308"/>
      <c r="MOT60" s="308"/>
      <c r="MOU60" s="308"/>
      <c r="MOV60" s="308"/>
      <c r="MOW60" s="308"/>
      <c r="MOX60" s="308"/>
      <c r="MOY60" s="308"/>
      <c r="MOZ60" s="308"/>
      <c r="MPA60" s="308"/>
      <c r="MPB60" s="308"/>
      <c r="MPC60" s="308"/>
      <c r="MPD60" s="308"/>
      <c r="MPE60" s="308"/>
      <c r="MPF60" s="308"/>
      <c r="MPG60" s="308"/>
      <c r="MPH60" s="308"/>
      <c r="MPI60" s="308"/>
      <c r="MPJ60" s="308"/>
      <c r="MPK60" s="308"/>
      <c r="MPL60" s="308"/>
      <c r="MPM60" s="308"/>
      <c r="MPN60" s="308"/>
      <c r="MPO60" s="308"/>
      <c r="MPP60" s="308"/>
      <c r="MPQ60" s="308"/>
      <c r="MPR60" s="308"/>
      <c r="MPS60" s="308"/>
      <c r="MPT60" s="308"/>
      <c r="MPU60" s="308"/>
      <c r="MPV60" s="308"/>
      <c r="MPW60" s="308"/>
      <c r="MPX60" s="308"/>
      <c r="MPY60" s="308"/>
      <c r="MPZ60" s="308"/>
      <c r="MQA60" s="308"/>
      <c r="MQB60" s="308"/>
      <c r="MQC60" s="308"/>
      <c r="MQD60" s="308"/>
      <c r="MQE60" s="308"/>
      <c r="MQF60" s="308"/>
      <c r="MQG60" s="308"/>
      <c r="MQH60" s="308"/>
      <c r="MQI60" s="308"/>
      <c r="MQJ60" s="308"/>
      <c r="MQK60" s="308"/>
      <c r="MQL60" s="308"/>
      <c r="MQM60" s="308"/>
      <c r="MQN60" s="308"/>
      <c r="MQO60" s="308"/>
      <c r="MQP60" s="308"/>
      <c r="MQQ60" s="308"/>
      <c r="MQR60" s="308"/>
      <c r="MQS60" s="308"/>
      <c r="MQT60" s="308"/>
      <c r="MQU60" s="308"/>
      <c r="MQV60" s="308"/>
      <c r="MQW60" s="308"/>
      <c r="MQX60" s="308"/>
      <c r="MQY60" s="308"/>
      <c r="MQZ60" s="308"/>
      <c r="MRA60" s="308"/>
      <c r="MRB60" s="308"/>
      <c r="MRC60" s="308"/>
      <c r="MRD60" s="308"/>
      <c r="MRE60" s="308"/>
      <c r="MRF60" s="308"/>
      <c r="MRG60" s="308"/>
      <c r="MRH60" s="308"/>
      <c r="MRI60" s="308"/>
      <c r="MRJ60" s="308"/>
      <c r="MRK60" s="308"/>
      <c r="MRL60" s="308"/>
      <c r="MRM60" s="308"/>
      <c r="MRN60" s="308"/>
      <c r="MRO60" s="308"/>
      <c r="MRP60" s="308"/>
      <c r="MRQ60" s="308"/>
      <c r="MRR60" s="308"/>
      <c r="MRS60" s="308"/>
      <c r="MRT60" s="308"/>
      <c r="MRU60" s="308"/>
      <c r="MRV60" s="308"/>
      <c r="MRW60" s="308"/>
      <c r="MRX60" s="308"/>
      <c r="MRY60" s="308"/>
      <c r="MRZ60" s="308"/>
      <c r="MSA60" s="308"/>
      <c r="MSB60" s="308"/>
      <c r="MSC60" s="308"/>
      <c r="MSD60" s="308"/>
      <c r="MSE60" s="308"/>
      <c r="MSF60" s="308"/>
      <c r="MSG60" s="308"/>
      <c r="MSH60" s="308"/>
      <c r="MSI60" s="308"/>
      <c r="MSJ60" s="308"/>
      <c r="MSK60" s="308"/>
      <c r="MSL60" s="308"/>
      <c r="MSM60" s="308"/>
      <c r="MSN60" s="308"/>
      <c r="MSO60" s="308"/>
      <c r="MSP60" s="308"/>
      <c r="MSQ60" s="308"/>
      <c r="MSR60" s="308"/>
      <c r="MSS60" s="308"/>
      <c r="MST60" s="308"/>
      <c r="MSU60" s="308"/>
      <c r="MSV60" s="308"/>
      <c r="MSW60" s="308"/>
      <c r="MSX60" s="308"/>
      <c r="MSY60" s="308"/>
      <c r="MSZ60" s="308"/>
      <c r="MTA60" s="308"/>
      <c r="MTB60" s="308"/>
      <c r="MTC60" s="308"/>
      <c r="MTD60" s="308"/>
      <c r="MTE60" s="308"/>
      <c r="MTF60" s="308"/>
      <c r="MTG60" s="308"/>
      <c r="MTH60" s="308"/>
      <c r="MTI60" s="308"/>
      <c r="MTJ60" s="308"/>
      <c r="MTK60" s="308"/>
      <c r="MTL60" s="308"/>
      <c r="MTM60" s="308"/>
      <c r="MTN60" s="308"/>
      <c r="MTO60" s="308"/>
      <c r="MTP60" s="308"/>
      <c r="MTQ60" s="308"/>
      <c r="MTR60" s="308"/>
      <c r="MTS60" s="308"/>
      <c r="MTT60" s="308"/>
      <c r="MTU60" s="308"/>
      <c r="MTV60" s="308"/>
      <c r="MTW60" s="308"/>
      <c r="MTX60" s="308"/>
      <c r="MTY60" s="308"/>
      <c r="MTZ60" s="308"/>
      <c r="MUA60" s="308"/>
      <c r="MUB60" s="308"/>
      <c r="MUC60" s="308"/>
      <c r="MUD60" s="308"/>
      <c r="MUE60" s="308"/>
      <c r="MUF60" s="308"/>
      <c r="MUG60" s="308"/>
      <c r="MUH60" s="308"/>
      <c r="MUI60" s="308"/>
      <c r="MUJ60" s="308"/>
      <c r="MUK60" s="308"/>
      <c r="MUL60" s="308"/>
      <c r="MUM60" s="308"/>
      <c r="MUN60" s="308"/>
      <c r="MUO60" s="308"/>
      <c r="MUP60" s="308"/>
      <c r="MUQ60" s="308"/>
      <c r="MUR60" s="308"/>
      <c r="MUS60" s="308"/>
      <c r="MUT60" s="308"/>
      <c r="MUU60" s="308"/>
      <c r="MUV60" s="308"/>
      <c r="MUW60" s="308"/>
      <c r="MUX60" s="308"/>
      <c r="MUY60" s="308"/>
      <c r="MUZ60" s="308"/>
      <c r="MVA60" s="308"/>
      <c r="MVB60" s="308"/>
      <c r="MVC60" s="308"/>
      <c r="MVD60" s="308"/>
      <c r="MVE60" s="308"/>
      <c r="MVF60" s="308"/>
      <c r="MVG60" s="308"/>
      <c r="MVH60" s="308"/>
      <c r="MVI60" s="308"/>
      <c r="MVJ60" s="308"/>
      <c r="MVK60" s="308"/>
      <c r="MVL60" s="308"/>
      <c r="MVM60" s="308"/>
      <c r="MVN60" s="308"/>
      <c r="MVO60" s="308"/>
      <c r="MVP60" s="308"/>
      <c r="MVQ60" s="308"/>
      <c r="MVR60" s="308"/>
      <c r="MVS60" s="308"/>
      <c r="MVT60" s="308"/>
      <c r="MVU60" s="308"/>
      <c r="MVV60" s="308"/>
      <c r="MVW60" s="308"/>
      <c r="MVX60" s="308"/>
      <c r="MVY60" s="308"/>
      <c r="MVZ60" s="308"/>
      <c r="MWA60" s="308"/>
      <c r="MWB60" s="308"/>
      <c r="MWC60" s="308"/>
      <c r="MWD60" s="308"/>
      <c r="MWE60" s="308"/>
      <c r="MWF60" s="308"/>
      <c r="MWG60" s="308"/>
      <c r="MWH60" s="308"/>
      <c r="MWI60" s="308"/>
      <c r="MWJ60" s="308"/>
      <c r="MWK60" s="308"/>
      <c r="MWL60" s="308"/>
      <c r="MWM60" s="308"/>
      <c r="MWN60" s="308"/>
      <c r="MWO60" s="308"/>
      <c r="MWP60" s="308"/>
      <c r="MWQ60" s="308"/>
      <c r="MWR60" s="308"/>
      <c r="MWS60" s="308"/>
      <c r="MWT60" s="308"/>
      <c r="MWU60" s="308"/>
      <c r="MWV60" s="308"/>
      <c r="MWW60" s="308"/>
      <c r="MWX60" s="308"/>
      <c r="MWY60" s="308"/>
      <c r="MWZ60" s="308"/>
      <c r="MXA60" s="308"/>
      <c r="MXB60" s="308"/>
      <c r="MXC60" s="308"/>
      <c r="MXD60" s="308"/>
      <c r="MXE60" s="308"/>
      <c r="MXF60" s="308"/>
      <c r="MXG60" s="308"/>
      <c r="MXH60" s="308"/>
      <c r="MXI60" s="308"/>
      <c r="MXJ60" s="308"/>
      <c r="MXK60" s="308"/>
      <c r="MXL60" s="308"/>
      <c r="MXM60" s="308"/>
      <c r="MXN60" s="308"/>
      <c r="MXO60" s="308"/>
      <c r="MXP60" s="308"/>
      <c r="MXQ60" s="308"/>
      <c r="MXR60" s="308"/>
      <c r="MXS60" s="308"/>
      <c r="MXT60" s="308"/>
      <c r="MXU60" s="308"/>
      <c r="MXV60" s="308"/>
      <c r="MXW60" s="308"/>
      <c r="MXX60" s="308"/>
      <c r="MXY60" s="308"/>
      <c r="MXZ60" s="308"/>
      <c r="MYA60" s="308"/>
      <c r="MYB60" s="308"/>
      <c r="MYC60" s="308"/>
      <c r="MYD60" s="308"/>
      <c r="MYE60" s="308"/>
      <c r="MYF60" s="308"/>
      <c r="MYG60" s="308"/>
      <c r="MYH60" s="308"/>
      <c r="MYI60" s="308"/>
      <c r="MYJ60" s="308"/>
      <c r="MYK60" s="308"/>
      <c r="MYL60" s="308"/>
      <c r="MYM60" s="308"/>
      <c r="MYN60" s="308"/>
      <c r="MYO60" s="308"/>
      <c r="MYP60" s="308"/>
      <c r="MYQ60" s="308"/>
      <c r="MYR60" s="308"/>
      <c r="MYS60" s="308"/>
      <c r="MYT60" s="308"/>
      <c r="MYU60" s="308"/>
      <c r="MYV60" s="308"/>
      <c r="MYW60" s="308"/>
      <c r="MYX60" s="308"/>
      <c r="MYY60" s="308"/>
      <c r="MYZ60" s="308"/>
      <c r="MZA60" s="308"/>
      <c r="MZB60" s="308"/>
      <c r="MZC60" s="308"/>
      <c r="MZD60" s="308"/>
      <c r="MZE60" s="308"/>
      <c r="MZF60" s="308"/>
      <c r="MZG60" s="308"/>
      <c r="MZH60" s="308"/>
      <c r="MZI60" s="308"/>
      <c r="MZJ60" s="308"/>
      <c r="MZK60" s="308"/>
      <c r="MZL60" s="308"/>
      <c r="MZM60" s="308"/>
      <c r="MZN60" s="308"/>
      <c r="MZO60" s="308"/>
      <c r="MZP60" s="308"/>
      <c r="MZQ60" s="308"/>
      <c r="MZR60" s="308"/>
      <c r="MZS60" s="308"/>
      <c r="MZT60" s="308"/>
      <c r="MZU60" s="308"/>
      <c r="MZV60" s="308"/>
      <c r="MZW60" s="308"/>
      <c r="MZX60" s="308"/>
      <c r="MZY60" s="308"/>
      <c r="MZZ60" s="308"/>
      <c r="NAA60" s="308"/>
      <c r="NAB60" s="308"/>
      <c r="NAC60" s="308"/>
      <c r="NAD60" s="308"/>
      <c r="NAE60" s="308"/>
      <c r="NAF60" s="308"/>
      <c r="NAG60" s="308"/>
      <c r="NAH60" s="308"/>
      <c r="NAI60" s="308"/>
      <c r="NAJ60" s="308"/>
      <c r="NAK60" s="308"/>
      <c r="NAL60" s="308"/>
      <c r="NAM60" s="308"/>
      <c r="NAN60" s="308"/>
      <c r="NAO60" s="308"/>
      <c r="NAP60" s="308"/>
      <c r="NAQ60" s="308"/>
      <c r="NAR60" s="308"/>
      <c r="NAS60" s="308"/>
      <c r="NAT60" s="308"/>
      <c r="NAU60" s="308"/>
      <c r="NAV60" s="308"/>
      <c r="NAW60" s="308"/>
      <c r="NAX60" s="308"/>
      <c r="NAY60" s="308"/>
      <c r="NAZ60" s="308"/>
      <c r="NBA60" s="308"/>
      <c r="NBB60" s="308"/>
      <c r="NBC60" s="308"/>
      <c r="NBD60" s="308"/>
      <c r="NBE60" s="308"/>
      <c r="NBF60" s="308"/>
      <c r="NBG60" s="308"/>
      <c r="NBH60" s="308"/>
      <c r="NBI60" s="308"/>
      <c r="NBJ60" s="308"/>
      <c r="NBK60" s="308"/>
      <c r="NBL60" s="308"/>
      <c r="NBM60" s="308"/>
      <c r="NBN60" s="308"/>
      <c r="NBO60" s="308"/>
      <c r="NBP60" s="308"/>
      <c r="NBQ60" s="308"/>
      <c r="NBR60" s="308"/>
      <c r="NBS60" s="308"/>
      <c r="NBT60" s="308"/>
      <c r="NBU60" s="308"/>
      <c r="NBV60" s="308"/>
      <c r="NBW60" s="308"/>
      <c r="NBX60" s="308"/>
      <c r="NBY60" s="308"/>
      <c r="NBZ60" s="308"/>
      <c r="NCA60" s="308"/>
      <c r="NCB60" s="308"/>
      <c r="NCC60" s="308"/>
      <c r="NCD60" s="308"/>
      <c r="NCE60" s="308"/>
      <c r="NCF60" s="308"/>
      <c r="NCG60" s="308"/>
      <c r="NCH60" s="308"/>
      <c r="NCI60" s="308"/>
      <c r="NCJ60" s="308"/>
      <c r="NCK60" s="308"/>
      <c r="NCL60" s="308"/>
      <c r="NCM60" s="308"/>
      <c r="NCN60" s="308"/>
      <c r="NCO60" s="308"/>
      <c r="NCP60" s="308"/>
      <c r="NCQ60" s="308"/>
      <c r="NCR60" s="308"/>
      <c r="NCS60" s="308"/>
      <c r="NCT60" s="308"/>
      <c r="NCU60" s="308"/>
      <c r="NCV60" s="308"/>
      <c r="NCW60" s="308"/>
      <c r="NCX60" s="308"/>
      <c r="NCY60" s="308"/>
      <c r="NCZ60" s="308"/>
      <c r="NDA60" s="308"/>
      <c r="NDB60" s="308"/>
      <c r="NDC60" s="308"/>
      <c r="NDD60" s="308"/>
      <c r="NDE60" s="308"/>
      <c r="NDF60" s="308"/>
      <c r="NDG60" s="308"/>
      <c r="NDH60" s="308"/>
      <c r="NDI60" s="308"/>
      <c r="NDJ60" s="308"/>
      <c r="NDK60" s="308"/>
      <c r="NDL60" s="308"/>
      <c r="NDM60" s="308"/>
      <c r="NDN60" s="308"/>
      <c r="NDO60" s="308"/>
      <c r="NDP60" s="308"/>
      <c r="NDQ60" s="308"/>
      <c r="NDR60" s="308"/>
      <c r="NDS60" s="308"/>
      <c r="NDT60" s="308"/>
      <c r="NDU60" s="308"/>
      <c r="NDV60" s="308"/>
      <c r="NDW60" s="308"/>
      <c r="NDX60" s="308"/>
      <c r="NDY60" s="308"/>
      <c r="NDZ60" s="308"/>
      <c r="NEA60" s="308"/>
      <c r="NEB60" s="308"/>
      <c r="NEC60" s="308"/>
      <c r="NED60" s="308"/>
      <c r="NEE60" s="308"/>
      <c r="NEF60" s="308"/>
      <c r="NEG60" s="308"/>
      <c r="NEH60" s="308"/>
      <c r="NEI60" s="308"/>
      <c r="NEJ60" s="308"/>
      <c r="NEK60" s="308"/>
      <c r="NEL60" s="308"/>
      <c r="NEM60" s="308"/>
      <c r="NEN60" s="308"/>
      <c r="NEO60" s="308"/>
      <c r="NEP60" s="308"/>
      <c r="NEQ60" s="308"/>
      <c r="NER60" s="308"/>
      <c r="NES60" s="308"/>
      <c r="NET60" s="308"/>
      <c r="NEU60" s="308"/>
      <c r="NEV60" s="308"/>
      <c r="NEW60" s="308"/>
      <c r="NEX60" s="308"/>
      <c r="NEY60" s="308"/>
      <c r="NEZ60" s="308"/>
      <c r="NFA60" s="308"/>
      <c r="NFB60" s="308"/>
      <c r="NFC60" s="308"/>
      <c r="NFD60" s="308"/>
      <c r="NFE60" s="308"/>
      <c r="NFF60" s="308"/>
      <c r="NFG60" s="308"/>
      <c r="NFH60" s="308"/>
      <c r="NFI60" s="308"/>
      <c r="NFJ60" s="308"/>
      <c r="NFK60" s="308"/>
      <c r="NFL60" s="308"/>
      <c r="NFM60" s="308"/>
      <c r="NFN60" s="308"/>
      <c r="NFO60" s="308"/>
      <c r="NFP60" s="308"/>
      <c r="NFQ60" s="308"/>
      <c r="NFR60" s="308"/>
      <c r="NFS60" s="308"/>
      <c r="NFT60" s="308"/>
      <c r="NFU60" s="308"/>
      <c r="NFV60" s="308"/>
      <c r="NFW60" s="308"/>
      <c r="NFX60" s="308"/>
      <c r="NFY60" s="308"/>
      <c r="NFZ60" s="308"/>
      <c r="NGA60" s="308"/>
      <c r="NGB60" s="308"/>
      <c r="NGC60" s="308"/>
      <c r="NGD60" s="308"/>
      <c r="NGE60" s="308"/>
      <c r="NGF60" s="308"/>
      <c r="NGG60" s="308"/>
      <c r="NGH60" s="308"/>
      <c r="NGI60" s="308"/>
      <c r="NGJ60" s="308"/>
      <c r="NGK60" s="308"/>
      <c r="NGL60" s="308"/>
      <c r="NGM60" s="308"/>
      <c r="NGN60" s="308"/>
      <c r="NGO60" s="308"/>
      <c r="NGP60" s="308"/>
      <c r="NGQ60" s="308"/>
      <c r="NGR60" s="308"/>
      <c r="NGS60" s="308"/>
      <c r="NGT60" s="308"/>
      <c r="NGU60" s="308"/>
      <c r="NGV60" s="308"/>
      <c r="NGW60" s="308"/>
      <c r="NGX60" s="308"/>
      <c r="NGY60" s="308"/>
      <c r="NGZ60" s="308"/>
      <c r="NHA60" s="308"/>
      <c r="NHB60" s="308"/>
      <c r="NHC60" s="308"/>
      <c r="NHD60" s="308"/>
      <c r="NHE60" s="308"/>
      <c r="NHF60" s="308"/>
      <c r="NHG60" s="308"/>
      <c r="NHH60" s="308"/>
      <c r="NHI60" s="308"/>
      <c r="NHJ60" s="308"/>
      <c r="NHK60" s="308"/>
      <c r="NHL60" s="308"/>
      <c r="NHM60" s="308"/>
      <c r="NHN60" s="308"/>
      <c r="NHO60" s="308"/>
      <c r="NHP60" s="308"/>
      <c r="NHQ60" s="308"/>
      <c r="NHR60" s="308"/>
      <c r="NHS60" s="308"/>
      <c r="NHT60" s="308"/>
      <c r="NHU60" s="308"/>
      <c r="NHV60" s="308"/>
      <c r="NHW60" s="308"/>
      <c r="NHX60" s="308"/>
      <c r="NHY60" s="308"/>
      <c r="NHZ60" s="308"/>
      <c r="NIA60" s="308"/>
      <c r="NIB60" s="308"/>
      <c r="NIC60" s="308"/>
      <c r="NID60" s="308"/>
      <c r="NIE60" s="308"/>
      <c r="NIF60" s="308"/>
      <c r="NIG60" s="308"/>
      <c r="NIH60" s="308"/>
      <c r="NII60" s="308"/>
      <c r="NIJ60" s="308"/>
      <c r="NIK60" s="308"/>
      <c r="NIL60" s="308"/>
      <c r="NIM60" s="308"/>
      <c r="NIN60" s="308"/>
      <c r="NIO60" s="308"/>
      <c r="NIP60" s="308"/>
      <c r="NIQ60" s="308"/>
      <c r="NIR60" s="308"/>
      <c r="NIS60" s="308"/>
      <c r="NIT60" s="308"/>
      <c r="NIU60" s="308"/>
      <c r="NIV60" s="308"/>
      <c r="NIW60" s="308"/>
      <c r="NIX60" s="308"/>
      <c r="NIY60" s="308"/>
      <c r="NIZ60" s="308"/>
      <c r="NJA60" s="308"/>
      <c r="NJB60" s="308"/>
      <c r="NJC60" s="308"/>
      <c r="NJD60" s="308"/>
      <c r="NJE60" s="308"/>
      <c r="NJF60" s="308"/>
      <c r="NJG60" s="308"/>
      <c r="NJH60" s="308"/>
      <c r="NJI60" s="308"/>
      <c r="NJJ60" s="308"/>
      <c r="NJK60" s="308"/>
      <c r="NJL60" s="308"/>
      <c r="NJM60" s="308"/>
      <c r="NJN60" s="308"/>
      <c r="NJO60" s="308"/>
      <c r="NJP60" s="308"/>
      <c r="NJQ60" s="308"/>
      <c r="NJR60" s="308"/>
      <c r="NJS60" s="308"/>
      <c r="NJT60" s="308"/>
      <c r="NJU60" s="308"/>
      <c r="NJV60" s="308"/>
      <c r="NJW60" s="308"/>
      <c r="NJX60" s="308"/>
      <c r="NJY60" s="308"/>
      <c r="NJZ60" s="308"/>
      <c r="NKA60" s="308"/>
      <c r="NKB60" s="308"/>
      <c r="NKC60" s="308"/>
      <c r="NKD60" s="308"/>
      <c r="NKE60" s="308"/>
      <c r="NKF60" s="308"/>
      <c r="NKG60" s="308"/>
      <c r="NKH60" s="308"/>
      <c r="NKI60" s="308"/>
      <c r="NKJ60" s="308"/>
      <c r="NKK60" s="308"/>
      <c r="NKL60" s="308"/>
      <c r="NKM60" s="308"/>
      <c r="NKN60" s="308"/>
      <c r="NKO60" s="308"/>
      <c r="NKP60" s="308"/>
      <c r="NKQ60" s="308"/>
      <c r="NKR60" s="308"/>
      <c r="NKS60" s="308"/>
      <c r="NKT60" s="308"/>
      <c r="NKU60" s="308"/>
      <c r="NKV60" s="308"/>
      <c r="NKW60" s="308"/>
      <c r="NKX60" s="308"/>
      <c r="NKY60" s="308"/>
      <c r="NKZ60" s="308"/>
      <c r="NLA60" s="308"/>
      <c r="NLB60" s="308"/>
      <c r="NLC60" s="308"/>
      <c r="NLD60" s="308"/>
      <c r="NLE60" s="308"/>
      <c r="NLF60" s="308"/>
      <c r="NLG60" s="308"/>
      <c r="NLH60" s="308"/>
      <c r="NLI60" s="308"/>
      <c r="NLJ60" s="308"/>
      <c r="NLK60" s="308"/>
      <c r="NLL60" s="308"/>
      <c r="NLM60" s="308"/>
      <c r="NLN60" s="308"/>
      <c r="NLO60" s="308"/>
      <c r="NLP60" s="308"/>
      <c r="NLQ60" s="308"/>
      <c r="NLR60" s="308"/>
      <c r="NLS60" s="308"/>
      <c r="NLT60" s="308"/>
      <c r="NLU60" s="308"/>
      <c r="NLV60" s="308"/>
      <c r="NLW60" s="308"/>
      <c r="NLX60" s="308"/>
      <c r="NLY60" s="308"/>
      <c r="NLZ60" s="308"/>
      <c r="NMA60" s="308"/>
      <c r="NMB60" s="308"/>
      <c r="NMC60" s="308"/>
      <c r="NMD60" s="308"/>
      <c r="NME60" s="308"/>
      <c r="NMF60" s="308"/>
      <c r="NMG60" s="308"/>
      <c r="NMH60" s="308"/>
      <c r="NMI60" s="308"/>
      <c r="NMJ60" s="308"/>
      <c r="NMK60" s="308"/>
      <c r="NML60" s="308"/>
      <c r="NMM60" s="308"/>
      <c r="NMN60" s="308"/>
      <c r="NMO60" s="308"/>
      <c r="NMP60" s="308"/>
      <c r="NMQ60" s="308"/>
      <c r="NMR60" s="308"/>
      <c r="NMS60" s="308"/>
      <c r="NMT60" s="308"/>
      <c r="NMU60" s="308"/>
      <c r="NMV60" s="308"/>
      <c r="NMW60" s="308"/>
      <c r="NMX60" s="308"/>
      <c r="NMY60" s="308"/>
      <c r="NMZ60" s="308"/>
      <c r="NNA60" s="308"/>
      <c r="NNB60" s="308"/>
      <c r="NNC60" s="308"/>
      <c r="NND60" s="308"/>
      <c r="NNE60" s="308"/>
      <c r="NNF60" s="308"/>
      <c r="NNG60" s="308"/>
      <c r="NNH60" s="308"/>
      <c r="NNI60" s="308"/>
      <c r="NNJ60" s="308"/>
      <c r="NNK60" s="308"/>
      <c r="NNL60" s="308"/>
      <c r="NNM60" s="308"/>
      <c r="NNN60" s="308"/>
      <c r="NNO60" s="308"/>
      <c r="NNP60" s="308"/>
      <c r="NNQ60" s="308"/>
      <c r="NNR60" s="308"/>
      <c r="NNS60" s="308"/>
      <c r="NNT60" s="308"/>
      <c r="NNU60" s="308"/>
      <c r="NNV60" s="308"/>
      <c r="NNW60" s="308"/>
      <c r="NNX60" s="308"/>
      <c r="NNY60" s="308"/>
      <c r="NNZ60" s="308"/>
      <c r="NOA60" s="308"/>
      <c r="NOB60" s="308"/>
      <c r="NOC60" s="308"/>
      <c r="NOD60" s="308"/>
      <c r="NOE60" s="308"/>
      <c r="NOF60" s="308"/>
      <c r="NOG60" s="308"/>
      <c r="NOH60" s="308"/>
      <c r="NOI60" s="308"/>
      <c r="NOJ60" s="308"/>
      <c r="NOK60" s="308"/>
      <c r="NOL60" s="308"/>
      <c r="NOM60" s="308"/>
      <c r="NON60" s="308"/>
      <c r="NOO60" s="308"/>
      <c r="NOP60" s="308"/>
      <c r="NOQ60" s="308"/>
      <c r="NOR60" s="308"/>
      <c r="NOS60" s="308"/>
      <c r="NOT60" s="308"/>
      <c r="NOU60" s="308"/>
      <c r="NOV60" s="308"/>
      <c r="NOW60" s="308"/>
      <c r="NOX60" s="308"/>
      <c r="NOY60" s="308"/>
      <c r="NOZ60" s="308"/>
      <c r="NPA60" s="308"/>
      <c r="NPB60" s="308"/>
      <c r="NPC60" s="308"/>
      <c r="NPD60" s="308"/>
      <c r="NPE60" s="308"/>
      <c r="NPF60" s="308"/>
      <c r="NPG60" s="308"/>
      <c r="NPH60" s="308"/>
      <c r="NPI60" s="308"/>
      <c r="NPJ60" s="308"/>
      <c r="NPK60" s="308"/>
      <c r="NPL60" s="308"/>
      <c r="NPM60" s="308"/>
      <c r="NPN60" s="308"/>
      <c r="NPO60" s="308"/>
      <c r="NPP60" s="308"/>
      <c r="NPQ60" s="308"/>
      <c r="NPR60" s="308"/>
      <c r="NPS60" s="308"/>
      <c r="NPT60" s="308"/>
      <c r="NPU60" s="308"/>
      <c r="NPV60" s="308"/>
      <c r="NPW60" s="308"/>
      <c r="NPX60" s="308"/>
      <c r="NPY60" s="308"/>
      <c r="NPZ60" s="308"/>
      <c r="NQA60" s="308"/>
      <c r="NQB60" s="308"/>
      <c r="NQC60" s="308"/>
      <c r="NQD60" s="308"/>
      <c r="NQE60" s="308"/>
      <c r="NQF60" s="308"/>
      <c r="NQG60" s="308"/>
      <c r="NQH60" s="308"/>
      <c r="NQI60" s="308"/>
      <c r="NQJ60" s="308"/>
      <c r="NQK60" s="308"/>
      <c r="NQL60" s="308"/>
      <c r="NQM60" s="308"/>
      <c r="NQN60" s="308"/>
      <c r="NQO60" s="308"/>
      <c r="NQP60" s="308"/>
      <c r="NQQ60" s="308"/>
      <c r="NQR60" s="308"/>
      <c r="NQS60" s="308"/>
      <c r="NQT60" s="308"/>
      <c r="NQU60" s="308"/>
      <c r="NQV60" s="308"/>
      <c r="NQW60" s="308"/>
      <c r="NQX60" s="308"/>
      <c r="NQY60" s="308"/>
      <c r="NQZ60" s="308"/>
      <c r="NRA60" s="308"/>
      <c r="NRB60" s="308"/>
      <c r="NRC60" s="308"/>
      <c r="NRD60" s="308"/>
      <c r="NRE60" s="308"/>
      <c r="NRF60" s="308"/>
      <c r="NRG60" s="308"/>
      <c r="NRH60" s="308"/>
      <c r="NRI60" s="308"/>
      <c r="NRJ60" s="308"/>
      <c r="NRK60" s="308"/>
      <c r="NRL60" s="308"/>
      <c r="NRM60" s="308"/>
      <c r="NRN60" s="308"/>
      <c r="NRO60" s="308"/>
      <c r="NRP60" s="308"/>
      <c r="NRQ60" s="308"/>
      <c r="NRR60" s="308"/>
      <c r="NRS60" s="308"/>
      <c r="NRT60" s="308"/>
      <c r="NRU60" s="308"/>
      <c r="NRV60" s="308"/>
      <c r="NRW60" s="308"/>
      <c r="NRX60" s="308"/>
      <c r="NRY60" s="308"/>
      <c r="NRZ60" s="308"/>
      <c r="NSA60" s="308"/>
      <c r="NSB60" s="308"/>
      <c r="NSC60" s="308"/>
      <c r="NSD60" s="308"/>
      <c r="NSE60" s="308"/>
      <c r="NSF60" s="308"/>
      <c r="NSG60" s="308"/>
      <c r="NSH60" s="308"/>
      <c r="NSI60" s="308"/>
      <c r="NSJ60" s="308"/>
      <c r="NSK60" s="308"/>
      <c r="NSL60" s="308"/>
      <c r="NSM60" s="308"/>
      <c r="NSN60" s="308"/>
      <c r="NSO60" s="308"/>
      <c r="NSP60" s="308"/>
      <c r="NSQ60" s="308"/>
      <c r="NSR60" s="308"/>
      <c r="NSS60" s="308"/>
      <c r="NST60" s="308"/>
      <c r="NSU60" s="308"/>
      <c r="NSV60" s="308"/>
      <c r="NSW60" s="308"/>
      <c r="NSX60" s="308"/>
      <c r="NSY60" s="308"/>
      <c r="NSZ60" s="308"/>
      <c r="NTA60" s="308"/>
      <c r="NTB60" s="308"/>
      <c r="NTC60" s="308"/>
      <c r="NTD60" s="308"/>
      <c r="NTE60" s="308"/>
      <c r="NTF60" s="308"/>
      <c r="NTG60" s="308"/>
      <c r="NTH60" s="308"/>
      <c r="NTI60" s="308"/>
      <c r="NTJ60" s="308"/>
      <c r="NTK60" s="308"/>
      <c r="NTL60" s="308"/>
      <c r="NTM60" s="308"/>
      <c r="NTN60" s="308"/>
      <c r="NTO60" s="308"/>
      <c r="NTP60" s="308"/>
      <c r="NTQ60" s="308"/>
      <c r="NTR60" s="308"/>
      <c r="NTS60" s="308"/>
      <c r="NTT60" s="308"/>
      <c r="NTU60" s="308"/>
      <c r="NTV60" s="308"/>
      <c r="NTW60" s="308"/>
      <c r="NTX60" s="308"/>
      <c r="NTY60" s="308"/>
      <c r="NTZ60" s="308"/>
      <c r="NUA60" s="308"/>
      <c r="NUB60" s="308"/>
      <c r="NUC60" s="308"/>
      <c r="NUD60" s="308"/>
      <c r="NUE60" s="308"/>
      <c r="NUF60" s="308"/>
      <c r="NUG60" s="308"/>
      <c r="NUH60" s="308"/>
      <c r="NUI60" s="308"/>
      <c r="NUJ60" s="308"/>
      <c r="NUK60" s="308"/>
      <c r="NUL60" s="308"/>
      <c r="NUM60" s="308"/>
      <c r="NUN60" s="308"/>
      <c r="NUO60" s="308"/>
      <c r="NUP60" s="308"/>
      <c r="NUQ60" s="308"/>
      <c r="NUR60" s="308"/>
      <c r="NUS60" s="308"/>
      <c r="NUT60" s="308"/>
      <c r="NUU60" s="308"/>
      <c r="NUV60" s="308"/>
      <c r="NUW60" s="308"/>
      <c r="NUX60" s="308"/>
      <c r="NUY60" s="308"/>
      <c r="NUZ60" s="308"/>
      <c r="NVA60" s="308"/>
      <c r="NVB60" s="308"/>
      <c r="NVC60" s="308"/>
      <c r="NVD60" s="308"/>
      <c r="NVE60" s="308"/>
      <c r="NVF60" s="308"/>
      <c r="NVG60" s="308"/>
      <c r="NVH60" s="308"/>
      <c r="NVI60" s="308"/>
      <c r="NVJ60" s="308"/>
      <c r="NVK60" s="308"/>
      <c r="NVL60" s="308"/>
      <c r="NVM60" s="308"/>
      <c r="NVN60" s="308"/>
      <c r="NVO60" s="308"/>
      <c r="NVP60" s="308"/>
      <c r="NVQ60" s="308"/>
      <c r="NVR60" s="308"/>
      <c r="NVS60" s="308"/>
      <c r="NVT60" s="308"/>
      <c r="NVU60" s="308"/>
      <c r="NVV60" s="308"/>
      <c r="NVW60" s="308"/>
      <c r="NVX60" s="308"/>
      <c r="NVY60" s="308"/>
      <c r="NVZ60" s="308"/>
      <c r="NWA60" s="308"/>
      <c r="NWB60" s="308"/>
      <c r="NWC60" s="308"/>
      <c r="NWD60" s="308"/>
      <c r="NWE60" s="308"/>
      <c r="NWF60" s="308"/>
      <c r="NWG60" s="308"/>
      <c r="NWH60" s="308"/>
      <c r="NWI60" s="308"/>
      <c r="NWJ60" s="308"/>
      <c r="NWK60" s="308"/>
      <c r="NWL60" s="308"/>
      <c r="NWM60" s="308"/>
      <c r="NWN60" s="308"/>
      <c r="NWO60" s="308"/>
      <c r="NWP60" s="308"/>
      <c r="NWQ60" s="308"/>
      <c r="NWR60" s="308"/>
      <c r="NWS60" s="308"/>
      <c r="NWT60" s="308"/>
      <c r="NWU60" s="308"/>
      <c r="NWV60" s="308"/>
      <c r="NWW60" s="308"/>
      <c r="NWX60" s="308"/>
      <c r="NWY60" s="308"/>
      <c r="NWZ60" s="308"/>
      <c r="NXA60" s="308"/>
      <c r="NXB60" s="308"/>
      <c r="NXC60" s="308"/>
      <c r="NXD60" s="308"/>
      <c r="NXE60" s="308"/>
      <c r="NXF60" s="308"/>
      <c r="NXG60" s="308"/>
      <c r="NXH60" s="308"/>
      <c r="NXI60" s="308"/>
      <c r="NXJ60" s="308"/>
      <c r="NXK60" s="308"/>
      <c r="NXL60" s="308"/>
      <c r="NXM60" s="308"/>
      <c r="NXN60" s="308"/>
      <c r="NXO60" s="308"/>
      <c r="NXP60" s="308"/>
      <c r="NXQ60" s="308"/>
      <c r="NXR60" s="308"/>
      <c r="NXS60" s="308"/>
      <c r="NXT60" s="308"/>
      <c r="NXU60" s="308"/>
      <c r="NXV60" s="308"/>
      <c r="NXW60" s="308"/>
      <c r="NXX60" s="308"/>
      <c r="NXY60" s="308"/>
      <c r="NXZ60" s="308"/>
      <c r="NYA60" s="308"/>
      <c r="NYB60" s="308"/>
      <c r="NYC60" s="308"/>
      <c r="NYD60" s="308"/>
      <c r="NYE60" s="308"/>
      <c r="NYF60" s="308"/>
      <c r="NYG60" s="308"/>
      <c r="NYH60" s="308"/>
      <c r="NYI60" s="308"/>
      <c r="NYJ60" s="308"/>
      <c r="NYK60" s="308"/>
      <c r="NYL60" s="308"/>
      <c r="NYM60" s="308"/>
      <c r="NYN60" s="308"/>
      <c r="NYO60" s="308"/>
      <c r="NYP60" s="308"/>
      <c r="NYQ60" s="308"/>
      <c r="NYR60" s="308"/>
      <c r="NYS60" s="308"/>
      <c r="NYT60" s="308"/>
      <c r="NYU60" s="308"/>
      <c r="NYV60" s="308"/>
      <c r="NYW60" s="308"/>
      <c r="NYX60" s="308"/>
      <c r="NYY60" s="308"/>
      <c r="NYZ60" s="308"/>
      <c r="NZA60" s="308"/>
      <c r="NZB60" s="308"/>
      <c r="NZC60" s="308"/>
      <c r="NZD60" s="308"/>
      <c r="NZE60" s="308"/>
      <c r="NZF60" s="308"/>
      <c r="NZG60" s="308"/>
      <c r="NZH60" s="308"/>
      <c r="NZI60" s="308"/>
      <c r="NZJ60" s="308"/>
      <c r="NZK60" s="308"/>
      <c r="NZL60" s="308"/>
      <c r="NZM60" s="308"/>
      <c r="NZN60" s="308"/>
      <c r="NZO60" s="308"/>
      <c r="NZP60" s="308"/>
      <c r="NZQ60" s="308"/>
      <c r="NZR60" s="308"/>
      <c r="NZS60" s="308"/>
      <c r="NZT60" s="308"/>
      <c r="NZU60" s="308"/>
      <c r="NZV60" s="308"/>
      <c r="NZW60" s="308"/>
      <c r="NZX60" s="308"/>
      <c r="NZY60" s="308"/>
      <c r="NZZ60" s="308"/>
      <c r="OAA60" s="308"/>
      <c r="OAB60" s="308"/>
      <c r="OAC60" s="308"/>
      <c r="OAD60" s="308"/>
      <c r="OAE60" s="308"/>
      <c r="OAF60" s="308"/>
      <c r="OAG60" s="308"/>
      <c r="OAH60" s="308"/>
      <c r="OAI60" s="308"/>
      <c r="OAJ60" s="308"/>
      <c r="OAK60" s="308"/>
      <c r="OAL60" s="308"/>
      <c r="OAM60" s="308"/>
      <c r="OAN60" s="308"/>
      <c r="OAO60" s="308"/>
      <c r="OAP60" s="308"/>
      <c r="OAQ60" s="308"/>
      <c r="OAR60" s="308"/>
      <c r="OAS60" s="308"/>
      <c r="OAT60" s="308"/>
      <c r="OAU60" s="308"/>
      <c r="OAV60" s="308"/>
      <c r="OAW60" s="308"/>
      <c r="OAX60" s="308"/>
      <c r="OAY60" s="308"/>
      <c r="OAZ60" s="308"/>
      <c r="OBA60" s="308"/>
      <c r="OBB60" s="308"/>
      <c r="OBC60" s="308"/>
      <c r="OBD60" s="308"/>
      <c r="OBE60" s="308"/>
      <c r="OBF60" s="308"/>
      <c r="OBG60" s="308"/>
      <c r="OBH60" s="308"/>
      <c r="OBI60" s="308"/>
      <c r="OBJ60" s="308"/>
      <c r="OBK60" s="308"/>
      <c r="OBL60" s="308"/>
      <c r="OBM60" s="308"/>
      <c r="OBN60" s="308"/>
      <c r="OBO60" s="308"/>
      <c r="OBP60" s="308"/>
      <c r="OBQ60" s="308"/>
      <c r="OBR60" s="308"/>
      <c r="OBS60" s="308"/>
      <c r="OBT60" s="308"/>
      <c r="OBU60" s="308"/>
      <c r="OBV60" s="308"/>
      <c r="OBW60" s="308"/>
      <c r="OBX60" s="308"/>
      <c r="OBY60" s="308"/>
      <c r="OBZ60" s="308"/>
      <c r="OCA60" s="308"/>
      <c r="OCB60" s="308"/>
      <c r="OCC60" s="308"/>
      <c r="OCD60" s="308"/>
      <c r="OCE60" s="308"/>
      <c r="OCF60" s="308"/>
      <c r="OCG60" s="308"/>
      <c r="OCH60" s="308"/>
      <c r="OCI60" s="308"/>
      <c r="OCJ60" s="308"/>
      <c r="OCK60" s="308"/>
      <c r="OCL60" s="308"/>
      <c r="OCM60" s="308"/>
      <c r="OCN60" s="308"/>
      <c r="OCO60" s="308"/>
      <c r="OCP60" s="308"/>
      <c r="OCQ60" s="308"/>
      <c r="OCR60" s="308"/>
      <c r="OCS60" s="308"/>
      <c r="OCT60" s="308"/>
      <c r="OCU60" s="308"/>
      <c r="OCV60" s="308"/>
      <c r="OCW60" s="308"/>
      <c r="OCX60" s="308"/>
      <c r="OCY60" s="308"/>
      <c r="OCZ60" s="308"/>
      <c r="ODA60" s="308"/>
      <c r="ODB60" s="308"/>
      <c r="ODC60" s="308"/>
      <c r="ODD60" s="308"/>
      <c r="ODE60" s="308"/>
      <c r="ODF60" s="308"/>
      <c r="ODG60" s="308"/>
      <c r="ODH60" s="308"/>
      <c r="ODI60" s="308"/>
      <c r="ODJ60" s="308"/>
      <c r="ODK60" s="308"/>
      <c r="ODL60" s="308"/>
      <c r="ODM60" s="308"/>
      <c r="ODN60" s="308"/>
      <c r="ODO60" s="308"/>
      <c r="ODP60" s="308"/>
      <c r="ODQ60" s="308"/>
      <c r="ODR60" s="308"/>
      <c r="ODS60" s="308"/>
      <c r="ODT60" s="308"/>
      <c r="ODU60" s="308"/>
      <c r="ODV60" s="308"/>
      <c r="ODW60" s="308"/>
      <c r="ODX60" s="308"/>
      <c r="ODY60" s="308"/>
      <c r="ODZ60" s="308"/>
      <c r="OEA60" s="308"/>
      <c r="OEB60" s="308"/>
      <c r="OEC60" s="308"/>
      <c r="OED60" s="308"/>
      <c r="OEE60" s="308"/>
      <c r="OEF60" s="308"/>
      <c r="OEG60" s="308"/>
      <c r="OEH60" s="308"/>
      <c r="OEI60" s="308"/>
      <c r="OEJ60" s="308"/>
      <c r="OEK60" s="308"/>
      <c r="OEL60" s="308"/>
      <c r="OEM60" s="308"/>
      <c r="OEN60" s="308"/>
      <c r="OEO60" s="308"/>
      <c r="OEP60" s="308"/>
      <c r="OEQ60" s="308"/>
      <c r="OER60" s="308"/>
      <c r="OES60" s="308"/>
      <c r="OET60" s="308"/>
      <c r="OEU60" s="308"/>
      <c r="OEV60" s="308"/>
      <c r="OEW60" s="308"/>
      <c r="OEX60" s="308"/>
      <c r="OEY60" s="308"/>
      <c r="OEZ60" s="308"/>
      <c r="OFA60" s="308"/>
      <c r="OFB60" s="308"/>
      <c r="OFC60" s="308"/>
      <c r="OFD60" s="308"/>
      <c r="OFE60" s="308"/>
      <c r="OFF60" s="308"/>
      <c r="OFG60" s="308"/>
      <c r="OFH60" s="308"/>
      <c r="OFI60" s="308"/>
      <c r="OFJ60" s="308"/>
      <c r="OFK60" s="308"/>
      <c r="OFL60" s="308"/>
      <c r="OFM60" s="308"/>
      <c r="OFN60" s="308"/>
      <c r="OFO60" s="308"/>
      <c r="OFP60" s="308"/>
      <c r="OFQ60" s="308"/>
      <c r="OFR60" s="308"/>
      <c r="OFS60" s="308"/>
      <c r="OFT60" s="308"/>
      <c r="OFU60" s="308"/>
      <c r="OFV60" s="308"/>
      <c r="OFW60" s="308"/>
      <c r="OFX60" s="308"/>
      <c r="OFY60" s="308"/>
      <c r="OFZ60" s="308"/>
      <c r="OGA60" s="308"/>
      <c r="OGB60" s="308"/>
      <c r="OGC60" s="308"/>
      <c r="OGD60" s="308"/>
      <c r="OGE60" s="308"/>
      <c r="OGF60" s="308"/>
      <c r="OGG60" s="308"/>
      <c r="OGH60" s="308"/>
      <c r="OGI60" s="308"/>
      <c r="OGJ60" s="308"/>
      <c r="OGK60" s="308"/>
      <c r="OGL60" s="308"/>
      <c r="OGM60" s="308"/>
      <c r="OGN60" s="308"/>
      <c r="OGO60" s="308"/>
      <c r="OGP60" s="308"/>
      <c r="OGQ60" s="308"/>
      <c r="OGR60" s="308"/>
      <c r="OGS60" s="308"/>
      <c r="OGT60" s="308"/>
      <c r="OGU60" s="308"/>
      <c r="OGV60" s="308"/>
      <c r="OGW60" s="308"/>
      <c r="OGX60" s="308"/>
      <c r="OGY60" s="308"/>
      <c r="OGZ60" s="308"/>
      <c r="OHA60" s="308"/>
      <c r="OHB60" s="308"/>
      <c r="OHC60" s="308"/>
      <c r="OHD60" s="308"/>
      <c r="OHE60" s="308"/>
      <c r="OHF60" s="308"/>
      <c r="OHG60" s="308"/>
      <c r="OHH60" s="308"/>
      <c r="OHI60" s="308"/>
      <c r="OHJ60" s="308"/>
      <c r="OHK60" s="308"/>
      <c r="OHL60" s="308"/>
      <c r="OHM60" s="308"/>
      <c r="OHN60" s="308"/>
      <c r="OHO60" s="308"/>
      <c r="OHP60" s="308"/>
      <c r="OHQ60" s="308"/>
      <c r="OHR60" s="308"/>
      <c r="OHS60" s="308"/>
      <c r="OHT60" s="308"/>
      <c r="OHU60" s="308"/>
      <c r="OHV60" s="308"/>
      <c r="OHW60" s="308"/>
      <c r="OHX60" s="308"/>
      <c r="OHY60" s="308"/>
      <c r="OHZ60" s="308"/>
      <c r="OIA60" s="308"/>
      <c r="OIB60" s="308"/>
      <c r="OIC60" s="308"/>
      <c r="OID60" s="308"/>
      <c r="OIE60" s="308"/>
      <c r="OIF60" s="308"/>
      <c r="OIG60" s="308"/>
      <c r="OIH60" s="308"/>
      <c r="OII60" s="308"/>
      <c r="OIJ60" s="308"/>
      <c r="OIK60" s="308"/>
      <c r="OIL60" s="308"/>
      <c r="OIM60" s="308"/>
      <c r="OIN60" s="308"/>
      <c r="OIO60" s="308"/>
      <c r="OIP60" s="308"/>
      <c r="OIQ60" s="308"/>
      <c r="OIR60" s="308"/>
      <c r="OIS60" s="308"/>
      <c r="OIT60" s="308"/>
      <c r="OIU60" s="308"/>
      <c r="OIV60" s="308"/>
      <c r="OIW60" s="308"/>
      <c r="OIX60" s="308"/>
      <c r="OIY60" s="308"/>
      <c r="OIZ60" s="308"/>
      <c r="OJA60" s="308"/>
      <c r="OJB60" s="308"/>
      <c r="OJC60" s="308"/>
      <c r="OJD60" s="308"/>
      <c r="OJE60" s="308"/>
      <c r="OJF60" s="308"/>
      <c r="OJG60" s="308"/>
      <c r="OJH60" s="308"/>
      <c r="OJI60" s="308"/>
      <c r="OJJ60" s="308"/>
      <c r="OJK60" s="308"/>
      <c r="OJL60" s="308"/>
      <c r="OJM60" s="308"/>
      <c r="OJN60" s="308"/>
      <c r="OJO60" s="308"/>
      <c r="OJP60" s="308"/>
      <c r="OJQ60" s="308"/>
      <c r="OJR60" s="308"/>
      <c r="OJS60" s="308"/>
      <c r="OJT60" s="308"/>
      <c r="OJU60" s="308"/>
      <c r="OJV60" s="308"/>
      <c r="OJW60" s="308"/>
      <c r="OJX60" s="308"/>
      <c r="OJY60" s="308"/>
      <c r="OJZ60" s="308"/>
      <c r="OKA60" s="308"/>
      <c r="OKB60" s="308"/>
      <c r="OKC60" s="308"/>
      <c r="OKD60" s="308"/>
      <c r="OKE60" s="308"/>
      <c r="OKF60" s="308"/>
      <c r="OKG60" s="308"/>
      <c r="OKH60" s="308"/>
      <c r="OKI60" s="308"/>
      <c r="OKJ60" s="308"/>
      <c r="OKK60" s="308"/>
      <c r="OKL60" s="308"/>
      <c r="OKM60" s="308"/>
      <c r="OKN60" s="308"/>
      <c r="OKO60" s="308"/>
      <c r="OKP60" s="308"/>
      <c r="OKQ60" s="308"/>
      <c r="OKR60" s="308"/>
      <c r="OKS60" s="308"/>
      <c r="OKT60" s="308"/>
      <c r="OKU60" s="308"/>
      <c r="OKV60" s="308"/>
      <c r="OKW60" s="308"/>
      <c r="OKX60" s="308"/>
      <c r="OKY60" s="308"/>
      <c r="OKZ60" s="308"/>
      <c r="OLA60" s="308"/>
      <c r="OLB60" s="308"/>
      <c r="OLC60" s="308"/>
      <c r="OLD60" s="308"/>
      <c r="OLE60" s="308"/>
      <c r="OLF60" s="308"/>
      <c r="OLG60" s="308"/>
      <c r="OLH60" s="308"/>
      <c r="OLI60" s="308"/>
      <c r="OLJ60" s="308"/>
      <c r="OLK60" s="308"/>
      <c r="OLL60" s="308"/>
      <c r="OLM60" s="308"/>
      <c r="OLN60" s="308"/>
      <c r="OLO60" s="308"/>
      <c r="OLP60" s="308"/>
      <c r="OLQ60" s="308"/>
      <c r="OLR60" s="308"/>
      <c r="OLS60" s="308"/>
      <c r="OLT60" s="308"/>
      <c r="OLU60" s="308"/>
      <c r="OLV60" s="308"/>
      <c r="OLW60" s="308"/>
      <c r="OLX60" s="308"/>
      <c r="OLY60" s="308"/>
      <c r="OLZ60" s="308"/>
      <c r="OMA60" s="308"/>
      <c r="OMB60" s="308"/>
      <c r="OMC60" s="308"/>
      <c r="OMD60" s="308"/>
      <c r="OME60" s="308"/>
      <c r="OMF60" s="308"/>
      <c r="OMG60" s="308"/>
      <c r="OMH60" s="308"/>
      <c r="OMI60" s="308"/>
      <c r="OMJ60" s="308"/>
      <c r="OMK60" s="308"/>
      <c r="OML60" s="308"/>
      <c r="OMM60" s="308"/>
      <c r="OMN60" s="308"/>
      <c r="OMO60" s="308"/>
      <c r="OMP60" s="308"/>
      <c r="OMQ60" s="308"/>
      <c r="OMR60" s="308"/>
      <c r="OMS60" s="308"/>
      <c r="OMT60" s="308"/>
      <c r="OMU60" s="308"/>
      <c r="OMV60" s="308"/>
      <c r="OMW60" s="308"/>
      <c r="OMX60" s="308"/>
      <c r="OMY60" s="308"/>
      <c r="OMZ60" s="308"/>
      <c r="ONA60" s="308"/>
      <c r="ONB60" s="308"/>
      <c r="ONC60" s="308"/>
      <c r="OND60" s="308"/>
      <c r="ONE60" s="308"/>
      <c r="ONF60" s="308"/>
      <c r="ONG60" s="308"/>
      <c r="ONH60" s="308"/>
      <c r="ONI60" s="308"/>
      <c r="ONJ60" s="308"/>
      <c r="ONK60" s="308"/>
      <c r="ONL60" s="308"/>
      <c r="ONM60" s="308"/>
      <c r="ONN60" s="308"/>
      <c r="ONO60" s="308"/>
      <c r="ONP60" s="308"/>
      <c r="ONQ60" s="308"/>
      <c r="ONR60" s="308"/>
      <c r="ONS60" s="308"/>
      <c r="ONT60" s="308"/>
      <c r="ONU60" s="308"/>
      <c r="ONV60" s="308"/>
      <c r="ONW60" s="308"/>
      <c r="ONX60" s="308"/>
      <c r="ONY60" s="308"/>
      <c r="ONZ60" s="308"/>
      <c r="OOA60" s="308"/>
      <c r="OOB60" s="308"/>
      <c r="OOC60" s="308"/>
      <c r="OOD60" s="308"/>
      <c r="OOE60" s="308"/>
      <c r="OOF60" s="308"/>
      <c r="OOG60" s="308"/>
      <c r="OOH60" s="308"/>
      <c r="OOI60" s="308"/>
      <c r="OOJ60" s="308"/>
      <c r="OOK60" s="308"/>
      <c r="OOL60" s="308"/>
      <c r="OOM60" s="308"/>
      <c r="OON60" s="308"/>
      <c r="OOO60" s="308"/>
      <c r="OOP60" s="308"/>
      <c r="OOQ60" s="308"/>
      <c r="OOR60" s="308"/>
      <c r="OOS60" s="308"/>
      <c r="OOT60" s="308"/>
      <c r="OOU60" s="308"/>
      <c r="OOV60" s="308"/>
      <c r="OOW60" s="308"/>
      <c r="OOX60" s="308"/>
      <c r="OOY60" s="308"/>
      <c r="OOZ60" s="308"/>
      <c r="OPA60" s="308"/>
      <c r="OPB60" s="308"/>
      <c r="OPC60" s="308"/>
      <c r="OPD60" s="308"/>
      <c r="OPE60" s="308"/>
      <c r="OPF60" s="308"/>
      <c r="OPG60" s="308"/>
      <c r="OPH60" s="308"/>
      <c r="OPI60" s="308"/>
      <c r="OPJ60" s="308"/>
      <c r="OPK60" s="308"/>
      <c r="OPL60" s="308"/>
      <c r="OPM60" s="308"/>
      <c r="OPN60" s="308"/>
      <c r="OPO60" s="308"/>
      <c r="OPP60" s="308"/>
      <c r="OPQ60" s="308"/>
      <c r="OPR60" s="308"/>
      <c r="OPS60" s="308"/>
      <c r="OPT60" s="308"/>
      <c r="OPU60" s="308"/>
      <c r="OPV60" s="308"/>
      <c r="OPW60" s="308"/>
      <c r="OPX60" s="308"/>
      <c r="OPY60" s="308"/>
      <c r="OPZ60" s="308"/>
      <c r="OQA60" s="308"/>
      <c r="OQB60" s="308"/>
      <c r="OQC60" s="308"/>
      <c r="OQD60" s="308"/>
      <c r="OQE60" s="308"/>
      <c r="OQF60" s="308"/>
      <c r="OQG60" s="308"/>
      <c r="OQH60" s="308"/>
      <c r="OQI60" s="308"/>
      <c r="OQJ60" s="308"/>
      <c r="OQK60" s="308"/>
      <c r="OQL60" s="308"/>
      <c r="OQM60" s="308"/>
      <c r="OQN60" s="308"/>
      <c r="OQO60" s="308"/>
      <c r="OQP60" s="308"/>
      <c r="OQQ60" s="308"/>
      <c r="OQR60" s="308"/>
      <c r="OQS60" s="308"/>
      <c r="OQT60" s="308"/>
      <c r="OQU60" s="308"/>
      <c r="OQV60" s="308"/>
      <c r="OQW60" s="308"/>
      <c r="OQX60" s="308"/>
      <c r="OQY60" s="308"/>
      <c r="OQZ60" s="308"/>
      <c r="ORA60" s="308"/>
      <c r="ORB60" s="308"/>
      <c r="ORC60" s="308"/>
      <c r="ORD60" s="308"/>
      <c r="ORE60" s="308"/>
      <c r="ORF60" s="308"/>
      <c r="ORG60" s="308"/>
      <c r="ORH60" s="308"/>
      <c r="ORI60" s="308"/>
      <c r="ORJ60" s="308"/>
      <c r="ORK60" s="308"/>
      <c r="ORL60" s="308"/>
      <c r="ORM60" s="308"/>
      <c r="ORN60" s="308"/>
      <c r="ORO60" s="308"/>
      <c r="ORP60" s="308"/>
      <c r="ORQ60" s="308"/>
      <c r="ORR60" s="308"/>
      <c r="ORS60" s="308"/>
      <c r="ORT60" s="308"/>
      <c r="ORU60" s="308"/>
      <c r="ORV60" s="308"/>
      <c r="ORW60" s="308"/>
      <c r="ORX60" s="308"/>
      <c r="ORY60" s="308"/>
      <c r="ORZ60" s="308"/>
      <c r="OSA60" s="308"/>
      <c r="OSB60" s="308"/>
      <c r="OSC60" s="308"/>
      <c r="OSD60" s="308"/>
      <c r="OSE60" s="308"/>
      <c r="OSF60" s="308"/>
      <c r="OSG60" s="308"/>
      <c r="OSH60" s="308"/>
      <c r="OSI60" s="308"/>
      <c r="OSJ60" s="308"/>
      <c r="OSK60" s="308"/>
      <c r="OSL60" s="308"/>
      <c r="OSM60" s="308"/>
      <c r="OSN60" s="308"/>
      <c r="OSO60" s="308"/>
      <c r="OSP60" s="308"/>
      <c r="OSQ60" s="308"/>
      <c r="OSR60" s="308"/>
      <c r="OSS60" s="308"/>
      <c r="OST60" s="308"/>
      <c r="OSU60" s="308"/>
      <c r="OSV60" s="308"/>
      <c r="OSW60" s="308"/>
      <c r="OSX60" s="308"/>
      <c r="OSY60" s="308"/>
      <c r="OSZ60" s="308"/>
      <c r="OTA60" s="308"/>
      <c r="OTB60" s="308"/>
      <c r="OTC60" s="308"/>
      <c r="OTD60" s="308"/>
      <c r="OTE60" s="308"/>
      <c r="OTF60" s="308"/>
      <c r="OTG60" s="308"/>
      <c r="OTH60" s="308"/>
      <c r="OTI60" s="308"/>
      <c r="OTJ60" s="308"/>
      <c r="OTK60" s="308"/>
      <c r="OTL60" s="308"/>
      <c r="OTM60" s="308"/>
      <c r="OTN60" s="308"/>
      <c r="OTO60" s="308"/>
      <c r="OTP60" s="308"/>
      <c r="OTQ60" s="308"/>
      <c r="OTR60" s="308"/>
      <c r="OTS60" s="308"/>
      <c r="OTT60" s="308"/>
      <c r="OTU60" s="308"/>
      <c r="OTV60" s="308"/>
      <c r="OTW60" s="308"/>
      <c r="OTX60" s="308"/>
      <c r="OTY60" s="308"/>
      <c r="OTZ60" s="308"/>
      <c r="OUA60" s="308"/>
      <c r="OUB60" s="308"/>
      <c r="OUC60" s="308"/>
      <c r="OUD60" s="308"/>
      <c r="OUE60" s="308"/>
      <c r="OUF60" s="308"/>
      <c r="OUG60" s="308"/>
      <c r="OUH60" s="308"/>
      <c r="OUI60" s="308"/>
      <c r="OUJ60" s="308"/>
      <c r="OUK60" s="308"/>
      <c r="OUL60" s="308"/>
      <c r="OUM60" s="308"/>
      <c r="OUN60" s="308"/>
      <c r="OUO60" s="308"/>
      <c r="OUP60" s="308"/>
      <c r="OUQ60" s="308"/>
      <c r="OUR60" s="308"/>
      <c r="OUS60" s="308"/>
      <c r="OUT60" s="308"/>
      <c r="OUU60" s="308"/>
      <c r="OUV60" s="308"/>
      <c r="OUW60" s="308"/>
      <c r="OUX60" s="308"/>
      <c r="OUY60" s="308"/>
      <c r="OUZ60" s="308"/>
      <c r="OVA60" s="308"/>
      <c r="OVB60" s="308"/>
      <c r="OVC60" s="308"/>
      <c r="OVD60" s="308"/>
      <c r="OVE60" s="308"/>
      <c r="OVF60" s="308"/>
      <c r="OVG60" s="308"/>
      <c r="OVH60" s="308"/>
      <c r="OVI60" s="308"/>
      <c r="OVJ60" s="308"/>
      <c r="OVK60" s="308"/>
      <c r="OVL60" s="308"/>
      <c r="OVM60" s="308"/>
      <c r="OVN60" s="308"/>
      <c r="OVO60" s="308"/>
      <c r="OVP60" s="308"/>
      <c r="OVQ60" s="308"/>
      <c r="OVR60" s="308"/>
      <c r="OVS60" s="308"/>
      <c r="OVT60" s="308"/>
      <c r="OVU60" s="308"/>
      <c r="OVV60" s="308"/>
      <c r="OVW60" s="308"/>
      <c r="OVX60" s="308"/>
      <c r="OVY60" s="308"/>
      <c r="OVZ60" s="308"/>
      <c r="OWA60" s="308"/>
      <c r="OWB60" s="308"/>
      <c r="OWC60" s="308"/>
      <c r="OWD60" s="308"/>
      <c r="OWE60" s="308"/>
      <c r="OWF60" s="308"/>
      <c r="OWG60" s="308"/>
      <c r="OWH60" s="308"/>
      <c r="OWI60" s="308"/>
      <c r="OWJ60" s="308"/>
      <c r="OWK60" s="308"/>
      <c r="OWL60" s="308"/>
      <c r="OWM60" s="308"/>
      <c r="OWN60" s="308"/>
      <c r="OWO60" s="308"/>
      <c r="OWP60" s="308"/>
      <c r="OWQ60" s="308"/>
      <c r="OWR60" s="308"/>
      <c r="OWS60" s="308"/>
      <c r="OWT60" s="308"/>
      <c r="OWU60" s="308"/>
      <c r="OWV60" s="308"/>
      <c r="OWW60" s="308"/>
      <c r="OWX60" s="308"/>
      <c r="OWY60" s="308"/>
      <c r="OWZ60" s="308"/>
      <c r="OXA60" s="308"/>
      <c r="OXB60" s="308"/>
      <c r="OXC60" s="308"/>
      <c r="OXD60" s="308"/>
      <c r="OXE60" s="308"/>
      <c r="OXF60" s="308"/>
      <c r="OXG60" s="308"/>
      <c r="OXH60" s="308"/>
      <c r="OXI60" s="308"/>
      <c r="OXJ60" s="308"/>
      <c r="OXK60" s="308"/>
      <c r="OXL60" s="308"/>
      <c r="OXM60" s="308"/>
      <c r="OXN60" s="308"/>
      <c r="OXO60" s="308"/>
      <c r="OXP60" s="308"/>
      <c r="OXQ60" s="308"/>
      <c r="OXR60" s="308"/>
      <c r="OXS60" s="308"/>
      <c r="OXT60" s="308"/>
      <c r="OXU60" s="308"/>
      <c r="OXV60" s="308"/>
      <c r="OXW60" s="308"/>
      <c r="OXX60" s="308"/>
      <c r="OXY60" s="308"/>
      <c r="OXZ60" s="308"/>
      <c r="OYA60" s="308"/>
      <c r="OYB60" s="308"/>
      <c r="OYC60" s="308"/>
      <c r="OYD60" s="308"/>
      <c r="OYE60" s="308"/>
      <c r="OYF60" s="308"/>
      <c r="OYG60" s="308"/>
      <c r="OYH60" s="308"/>
      <c r="OYI60" s="308"/>
      <c r="OYJ60" s="308"/>
      <c r="OYK60" s="308"/>
      <c r="OYL60" s="308"/>
      <c r="OYM60" s="308"/>
      <c r="OYN60" s="308"/>
      <c r="OYO60" s="308"/>
      <c r="OYP60" s="308"/>
      <c r="OYQ60" s="308"/>
      <c r="OYR60" s="308"/>
      <c r="OYS60" s="308"/>
      <c r="OYT60" s="308"/>
      <c r="OYU60" s="308"/>
      <c r="OYV60" s="308"/>
      <c r="OYW60" s="308"/>
      <c r="OYX60" s="308"/>
      <c r="OYY60" s="308"/>
      <c r="OYZ60" s="308"/>
      <c r="OZA60" s="308"/>
      <c r="OZB60" s="308"/>
      <c r="OZC60" s="308"/>
      <c r="OZD60" s="308"/>
      <c r="OZE60" s="308"/>
      <c r="OZF60" s="308"/>
      <c r="OZG60" s="308"/>
      <c r="OZH60" s="308"/>
      <c r="OZI60" s="308"/>
      <c r="OZJ60" s="308"/>
      <c r="OZK60" s="308"/>
      <c r="OZL60" s="308"/>
      <c r="OZM60" s="308"/>
      <c r="OZN60" s="308"/>
      <c r="OZO60" s="308"/>
      <c r="OZP60" s="308"/>
      <c r="OZQ60" s="308"/>
      <c r="OZR60" s="308"/>
      <c r="OZS60" s="308"/>
      <c r="OZT60" s="308"/>
      <c r="OZU60" s="308"/>
      <c r="OZV60" s="308"/>
      <c r="OZW60" s="308"/>
      <c r="OZX60" s="308"/>
      <c r="OZY60" s="308"/>
      <c r="OZZ60" s="308"/>
      <c r="PAA60" s="308"/>
      <c r="PAB60" s="308"/>
      <c r="PAC60" s="308"/>
      <c r="PAD60" s="308"/>
      <c r="PAE60" s="308"/>
      <c r="PAF60" s="308"/>
      <c r="PAG60" s="308"/>
      <c r="PAH60" s="308"/>
      <c r="PAI60" s="308"/>
      <c r="PAJ60" s="308"/>
      <c r="PAK60" s="308"/>
      <c r="PAL60" s="308"/>
      <c r="PAM60" s="308"/>
      <c r="PAN60" s="308"/>
      <c r="PAO60" s="308"/>
      <c r="PAP60" s="308"/>
      <c r="PAQ60" s="308"/>
      <c r="PAR60" s="308"/>
      <c r="PAS60" s="308"/>
      <c r="PAT60" s="308"/>
      <c r="PAU60" s="308"/>
      <c r="PAV60" s="308"/>
      <c r="PAW60" s="308"/>
      <c r="PAX60" s="308"/>
      <c r="PAY60" s="308"/>
      <c r="PAZ60" s="308"/>
      <c r="PBA60" s="308"/>
      <c r="PBB60" s="308"/>
      <c r="PBC60" s="308"/>
      <c r="PBD60" s="308"/>
      <c r="PBE60" s="308"/>
      <c r="PBF60" s="308"/>
      <c r="PBG60" s="308"/>
      <c r="PBH60" s="308"/>
      <c r="PBI60" s="308"/>
      <c r="PBJ60" s="308"/>
      <c r="PBK60" s="308"/>
      <c r="PBL60" s="308"/>
      <c r="PBM60" s="308"/>
      <c r="PBN60" s="308"/>
      <c r="PBO60" s="308"/>
      <c r="PBP60" s="308"/>
      <c r="PBQ60" s="308"/>
      <c r="PBR60" s="308"/>
      <c r="PBS60" s="308"/>
      <c r="PBT60" s="308"/>
      <c r="PBU60" s="308"/>
      <c r="PBV60" s="308"/>
      <c r="PBW60" s="308"/>
      <c r="PBX60" s="308"/>
      <c r="PBY60" s="308"/>
      <c r="PBZ60" s="308"/>
      <c r="PCA60" s="308"/>
      <c r="PCB60" s="308"/>
      <c r="PCC60" s="308"/>
      <c r="PCD60" s="308"/>
      <c r="PCE60" s="308"/>
      <c r="PCF60" s="308"/>
      <c r="PCG60" s="308"/>
      <c r="PCH60" s="308"/>
      <c r="PCI60" s="308"/>
      <c r="PCJ60" s="308"/>
      <c r="PCK60" s="308"/>
      <c r="PCL60" s="308"/>
      <c r="PCM60" s="308"/>
      <c r="PCN60" s="308"/>
      <c r="PCO60" s="308"/>
      <c r="PCP60" s="308"/>
      <c r="PCQ60" s="308"/>
      <c r="PCR60" s="308"/>
      <c r="PCS60" s="308"/>
      <c r="PCT60" s="308"/>
      <c r="PCU60" s="308"/>
      <c r="PCV60" s="308"/>
      <c r="PCW60" s="308"/>
      <c r="PCX60" s="308"/>
      <c r="PCY60" s="308"/>
      <c r="PCZ60" s="308"/>
      <c r="PDA60" s="308"/>
      <c r="PDB60" s="308"/>
      <c r="PDC60" s="308"/>
      <c r="PDD60" s="308"/>
      <c r="PDE60" s="308"/>
      <c r="PDF60" s="308"/>
      <c r="PDG60" s="308"/>
      <c r="PDH60" s="308"/>
      <c r="PDI60" s="308"/>
      <c r="PDJ60" s="308"/>
      <c r="PDK60" s="308"/>
      <c r="PDL60" s="308"/>
      <c r="PDM60" s="308"/>
      <c r="PDN60" s="308"/>
      <c r="PDO60" s="308"/>
      <c r="PDP60" s="308"/>
      <c r="PDQ60" s="308"/>
      <c r="PDR60" s="308"/>
      <c r="PDS60" s="308"/>
      <c r="PDT60" s="308"/>
      <c r="PDU60" s="308"/>
      <c r="PDV60" s="308"/>
      <c r="PDW60" s="308"/>
      <c r="PDX60" s="308"/>
      <c r="PDY60" s="308"/>
      <c r="PDZ60" s="308"/>
      <c r="PEA60" s="308"/>
      <c r="PEB60" s="308"/>
      <c r="PEC60" s="308"/>
      <c r="PED60" s="308"/>
      <c r="PEE60" s="308"/>
      <c r="PEF60" s="308"/>
      <c r="PEG60" s="308"/>
      <c r="PEH60" s="308"/>
      <c r="PEI60" s="308"/>
      <c r="PEJ60" s="308"/>
      <c r="PEK60" s="308"/>
      <c r="PEL60" s="308"/>
      <c r="PEM60" s="308"/>
      <c r="PEN60" s="308"/>
      <c r="PEO60" s="308"/>
      <c r="PEP60" s="308"/>
      <c r="PEQ60" s="308"/>
      <c r="PER60" s="308"/>
      <c r="PES60" s="308"/>
      <c r="PET60" s="308"/>
      <c r="PEU60" s="308"/>
      <c r="PEV60" s="308"/>
      <c r="PEW60" s="308"/>
      <c r="PEX60" s="308"/>
      <c r="PEY60" s="308"/>
      <c r="PEZ60" s="308"/>
      <c r="PFA60" s="308"/>
      <c r="PFB60" s="308"/>
      <c r="PFC60" s="308"/>
      <c r="PFD60" s="308"/>
      <c r="PFE60" s="308"/>
      <c r="PFF60" s="308"/>
      <c r="PFG60" s="308"/>
      <c r="PFH60" s="308"/>
      <c r="PFI60" s="308"/>
      <c r="PFJ60" s="308"/>
      <c r="PFK60" s="308"/>
      <c r="PFL60" s="308"/>
      <c r="PFM60" s="308"/>
      <c r="PFN60" s="308"/>
      <c r="PFO60" s="308"/>
      <c r="PFP60" s="308"/>
      <c r="PFQ60" s="308"/>
      <c r="PFR60" s="308"/>
      <c r="PFS60" s="308"/>
      <c r="PFT60" s="308"/>
      <c r="PFU60" s="308"/>
      <c r="PFV60" s="308"/>
      <c r="PFW60" s="308"/>
      <c r="PFX60" s="308"/>
      <c r="PFY60" s="308"/>
      <c r="PFZ60" s="308"/>
      <c r="PGA60" s="308"/>
      <c r="PGB60" s="308"/>
      <c r="PGC60" s="308"/>
      <c r="PGD60" s="308"/>
      <c r="PGE60" s="308"/>
      <c r="PGF60" s="308"/>
      <c r="PGG60" s="308"/>
      <c r="PGH60" s="308"/>
      <c r="PGI60" s="308"/>
      <c r="PGJ60" s="308"/>
      <c r="PGK60" s="308"/>
      <c r="PGL60" s="308"/>
      <c r="PGM60" s="308"/>
      <c r="PGN60" s="308"/>
      <c r="PGO60" s="308"/>
      <c r="PGP60" s="308"/>
      <c r="PGQ60" s="308"/>
      <c r="PGR60" s="308"/>
      <c r="PGS60" s="308"/>
      <c r="PGT60" s="308"/>
      <c r="PGU60" s="308"/>
      <c r="PGV60" s="308"/>
      <c r="PGW60" s="308"/>
      <c r="PGX60" s="308"/>
      <c r="PGY60" s="308"/>
      <c r="PGZ60" s="308"/>
      <c r="PHA60" s="308"/>
      <c r="PHB60" s="308"/>
      <c r="PHC60" s="308"/>
      <c r="PHD60" s="308"/>
      <c r="PHE60" s="308"/>
      <c r="PHF60" s="308"/>
      <c r="PHG60" s="308"/>
      <c r="PHH60" s="308"/>
      <c r="PHI60" s="308"/>
      <c r="PHJ60" s="308"/>
      <c r="PHK60" s="308"/>
      <c r="PHL60" s="308"/>
      <c r="PHM60" s="308"/>
      <c r="PHN60" s="308"/>
      <c r="PHO60" s="308"/>
      <c r="PHP60" s="308"/>
      <c r="PHQ60" s="308"/>
      <c r="PHR60" s="308"/>
      <c r="PHS60" s="308"/>
      <c r="PHT60" s="308"/>
      <c r="PHU60" s="308"/>
      <c r="PHV60" s="308"/>
      <c r="PHW60" s="308"/>
      <c r="PHX60" s="308"/>
      <c r="PHY60" s="308"/>
      <c r="PHZ60" s="308"/>
      <c r="PIA60" s="308"/>
      <c r="PIB60" s="308"/>
      <c r="PIC60" s="308"/>
      <c r="PID60" s="308"/>
      <c r="PIE60" s="308"/>
      <c r="PIF60" s="308"/>
      <c r="PIG60" s="308"/>
      <c r="PIH60" s="308"/>
      <c r="PII60" s="308"/>
      <c r="PIJ60" s="308"/>
      <c r="PIK60" s="308"/>
      <c r="PIL60" s="308"/>
      <c r="PIM60" s="308"/>
      <c r="PIN60" s="308"/>
      <c r="PIO60" s="308"/>
      <c r="PIP60" s="308"/>
      <c r="PIQ60" s="308"/>
      <c r="PIR60" s="308"/>
      <c r="PIS60" s="308"/>
      <c r="PIT60" s="308"/>
      <c r="PIU60" s="308"/>
      <c r="PIV60" s="308"/>
      <c r="PIW60" s="308"/>
      <c r="PIX60" s="308"/>
      <c r="PIY60" s="308"/>
      <c r="PIZ60" s="308"/>
      <c r="PJA60" s="308"/>
      <c r="PJB60" s="308"/>
      <c r="PJC60" s="308"/>
      <c r="PJD60" s="308"/>
      <c r="PJE60" s="308"/>
      <c r="PJF60" s="308"/>
      <c r="PJG60" s="308"/>
      <c r="PJH60" s="308"/>
      <c r="PJI60" s="308"/>
      <c r="PJJ60" s="308"/>
      <c r="PJK60" s="308"/>
      <c r="PJL60" s="308"/>
      <c r="PJM60" s="308"/>
      <c r="PJN60" s="308"/>
      <c r="PJO60" s="308"/>
      <c r="PJP60" s="308"/>
      <c r="PJQ60" s="308"/>
      <c r="PJR60" s="308"/>
      <c r="PJS60" s="308"/>
      <c r="PJT60" s="308"/>
      <c r="PJU60" s="308"/>
      <c r="PJV60" s="308"/>
      <c r="PJW60" s="308"/>
      <c r="PJX60" s="308"/>
      <c r="PJY60" s="308"/>
      <c r="PJZ60" s="308"/>
      <c r="PKA60" s="308"/>
      <c r="PKB60" s="308"/>
      <c r="PKC60" s="308"/>
      <c r="PKD60" s="308"/>
      <c r="PKE60" s="308"/>
      <c r="PKF60" s="308"/>
      <c r="PKG60" s="308"/>
      <c r="PKH60" s="308"/>
      <c r="PKI60" s="308"/>
      <c r="PKJ60" s="308"/>
      <c r="PKK60" s="308"/>
      <c r="PKL60" s="308"/>
      <c r="PKM60" s="308"/>
      <c r="PKN60" s="308"/>
      <c r="PKO60" s="308"/>
      <c r="PKP60" s="308"/>
      <c r="PKQ60" s="308"/>
      <c r="PKR60" s="308"/>
      <c r="PKS60" s="308"/>
      <c r="PKT60" s="308"/>
      <c r="PKU60" s="308"/>
      <c r="PKV60" s="308"/>
      <c r="PKW60" s="308"/>
      <c r="PKX60" s="308"/>
      <c r="PKY60" s="308"/>
      <c r="PKZ60" s="308"/>
      <c r="PLA60" s="308"/>
      <c r="PLB60" s="308"/>
      <c r="PLC60" s="308"/>
      <c r="PLD60" s="308"/>
      <c r="PLE60" s="308"/>
      <c r="PLF60" s="308"/>
      <c r="PLG60" s="308"/>
      <c r="PLH60" s="308"/>
      <c r="PLI60" s="308"/>
      <c r="PLJ60" s="308"/>
      <c r="PLK60" s="308"/>
      <c r="PLL60" s="308"/>
      <c r="PLM60" s="308"/>
      <c r="PLN60" s="308"/>
      <c r="PLO60" s="308"/>
      <c r="PLP60" s="308"/>
      <c r="PLQ60" s="308"/>
      <c r="PLR60" s="308"/>
      <c r="PLS60" s="308"/>
      <c r="PLT60" s="308"/>
      <c r="PLU60" s="308"/>
      <c r="PLV60" s="308"/>
      <c r="PLW60" s="308"/>
      <c r="PLX60" s="308"/>
      <c r="PLY60" s="308"/>
      <c r="PLZ60" s="308"/>
      <c r="PMA60" s="308"/>
      <c r="PMB60" s="308"/>
      <c r="PMC60" s="308"/>
      <c r="PMD60" s="308"/>
      <c r="PME60" s="308"/>
      <c r="PMF60" s="308"/>
      <c r="PMG60" s="308"/>
      <c r="PMH60" s="308"/>
      <c r="PMI60" s="308"/>
      <c r="PMJ60" s="308"/>
      <c r="PMK60" s="308"/>
      <c r="PML60" s="308"/>
      <c r="PMM60" s="308"/>
      <c r="PMN60" s="308"/>
      <c r="PMO60" s="308"/>
      <c r="PMP60" s="308"/>
      <c r="PMQ60" s="308"/>
      <c r="PMR60" s="308"/>
      <c r="PMS60" s="308"/>
      <c r="PMT60" s="308"/>
      <c r="PMU60" s="308"/>
      <c r="PMV60" s="308"/>
      <c r="PMW60" s="308"/>
      <c r="PMX60" s="308"/>
      <c r="PMY60" s="308"/>
      <c r="PMZ60" s="308"/>
      <c r="PNA60" s="308"/>
      <c r="PNB60" s="308"/>
      <c r="PNC60" s="308"/>
      <c r="PND60" s="308"/>
      <c r="PNE60" s="308"/>
      <c r="PNF60" s="308"/>
      <c r="PNG60" s="308"/>
      <c r="PNH60" s="308"/>
      <c r="PNI60" s="308"/>
      <c r="PNJ60" s="308"/>
      <c r="PNK60" s="308"/>
      <c r="PNL60" s="308"/>
      <c r="PNM60" s="308"/>
      <c r="PNN60" s="308"/>
      <c r="PNO60" s="308"/>
      <c r="PNP60" s="308"/>
      <c r="PNQ60" s="308"/>
      <c r="PNR60" s="308"/>
      <c r="PNS60" s="308"/>
      <c r="PNT60" s="308"/>
      <c r="PNU60" s="308"/>
      <c r="PNV60" s="308"/>
      <c r="PNW60" s="308"/>
      <c r="PNX60" s="308"/>
      <c r="PNY60" s="308"/>
      <c r="PNZ60" s="308"/>
      <c r="POA60" s="308"/>
      <c r="POB60" s="308"/>
      <c r="POC60" s="308"/>
      <c r="POD60" s="308"/>
      <c r="POE60" s="308"/>
      <c r="POF60" s="308"/>
      <c r="POG60" s="308"/>
      <c r="POH60" s="308"/>
      <c r="POI60" s="308"/>
      <c r="POJ60" s="308"/>
      <c r="POK60" s="308"/>
      <c r="POL60" s="308"/>
      <c r="POM60" s="308"/>
      <c r="PON60" s="308"/>
      <c r="POO60" s="308"/>
      <c r="POP60" s="308"/>
      <c r="POQ60" s="308"/>
      <c r="POR60" s="308"/>
      <c r="POS60" s="308"/>
      <c r="POT60" s="308"/>
      <c r="POU60" s="308"/>
      <c r="POV60" s="308"/>
      <c r="POW60" s="308"/>
      <c r="POX60" s="308"/>
      <c r="POY60" s="308"/>
      <c r="POZ60" s="308"/>
      <c r="PPA60" s="308"/>
      <c r="PPB60" s="308"/>
      <c r="PPC60" s="308"/>
      <c r="PPD60" s="308"/>
      <c r="PPE60" s="308"/>
      <c r="PPF60" s="308"/>
      <c r="PPG60" s="308"/>
      <c r="PPH60" s="308"/>
      <c r="PPI60" s="308"/>
      <c r="PPJ60" s="308"/>
      <c r="PPK60" s="308"/>
      <c r="PPL60" s="308"/>
      <c r="PPM60" s="308"/>
      <c r="PPN60" s="308"/>
      <c r="PPO60" s="308"/>
      <c r="PPP60" s="308"/>
      <c r="PPQ60" s="308"/>
      <c r="PPR60" s="308"/>
      <c r="PPS60" s="308"/>
      <c r="PPT60" s="308"/>
      <c r="PPU60" s="308"/>
      <c r="PPV60" s="308"/>
      <c r="PPW60" s="308"/>
      <c r="PPX60" s="308"/>
      <c r="PPY60" s="308"/>
      <c r="PPZ60" s="308"/>
      <c r="PQA60" s="308"/>
      <c r="PQB60" s="308"/>
      <c r="PQC60" s="308"/>
      <c r="PQD60" s="308"/>
      <c r="PQE60" s="308"/>
      <c r="PQF60" s="308"/>
      <c r="PQG60" s="308"/>
      <c r="PQH60" s="308"/>
      <c r="PQI60" s="308"/>
      <c r="PQJ60" s="308"/>
      <c r="PQK60" s="308"/>
      <c r="PQL60" s="308"/>
      <c r="PQM60" s="308"/>
      <c r="PQN60" s="308"/>
      <c r="PQO60" s="308"/>
      <c r="PQP60" s="308"/>
      <c r="PQQ60" s="308"/>
      <c r="PQR60" s="308"/>
      <c r="PQS60" s="308"/>
      <c r="PQT60" s="308"/>
      <c r="PQU60" s="308"/>
      <c r="PQV60" s="308"/>
      <c r="PQW60" s="308"/>
      <c r="PQX60" s="308"/>
      <c r="PQY60" s="308"/>
      <c r="PQZ60" s="308"/>
      <c r="PRA60" s="308"/>
      <c r="PRB60" s="308"/>
      <c r="PRC60" s="308"/>
      <c r="PRD60" s="308"/>
      <c r="PRE60" s="308"/>
      <c r="PRF60" s="308"/>
      <c r="PRG60" s="308"/>
      <c r="PRH60" s="308"/>
      <c r="PRI60" s="308"/>
      <c r="PRJ60" s="308"/>
      <c r="PRK60" s="308"/>
      <c r="PRL60" s="308"/>
      <c r="PRM60" s="308"/>
      <c r="PRN60" s="308"/>
      <c r="PRO60" s="308"/>
      <c r="PRP60" s="308"/>
      <c r="PRQ60" s="308"/>
      <c r="PRR60" s="308"/>
      <c r="PRS60" s="308"/>
      <c r="PRT60" s="308"/>
      <c r="PRU60" s="308"/>
      <c r="PRV60" s="308"/>
      <c r="PRW60" s="308"/>
      <c r="PRX60" s="308"/>
      <c r="PRY60" s="308"/>
      <c r="PRZ60" s="308"/>
      <c r="PSA60" s="308"/>
      <c r="PSB60" s="308"/>
      <c r="PSC60" s="308"/>
      <c r="PSD60" s="308"/>
      <c r="PSE60" s="308"/>
      <c r="PSF60" s="308"/>
      <c r="PSG60" s="308"/>
      <c r="PSH60" s="308"/>
      <c r="PSI60" s="308"/>
      <c r="PSJ60" s="308"/>
      <c r="PSK60" s="308"/>
      <c r="PSL60" s="308"/>
      <c r="PSM60" s="308"/>
      <c r="PSN60" s="308"/>
      <c r="PSO60" s="308"/>
      <c r="PSP60" s="308"/>
      <c r="PSQ60" s="308"/>
      <c r="PSR60" s="308"/>
      <c r="PSS60" s="308"/>
      <c r="PST60" s="308"/>
      <c r="PSU60" s="308"/>
      <c r="PSV60" s="308"/>
      <c r="PSW60" s="308"/>
      <c r="PSX60" s="308"/>
      <c r="PSY60" s="308"/>
      <c r="PSZ60" s="308"/>
      <c r="PTA60" s="308"/>
      <c r="PTB60" s="308"/>
      <c r="PTC60" s="308"/>
      <c r="PTD60" s="308"/>
      <c r="PTE60" s="308"/>
      <c r="PTF60" s="308"/>
      <c r="PTG60" s="308"/>
      <c r="PTH60" s="308"/>
      <c r="PTI60" s="308"/>
      <c r="PTJ60" s="308"/>
      <c r="PTK60" s="308"/>
      <c r="PTL60" s="308"/>
      <c r="PTM60" s="308"/>
      <c r="PTN60" s="308"/>
      <c r="PTO60" s="308"/>
      <c r="PTP60" s="308"/>
      <c r="PTQ60" s="308"/>
      <c r="PTR60" s="308"/>
      <c r="PTS60" s="308"/>
      <c r="PTT60" s="308"/>
      <c r="PTU60" s="308"/>
      <c r="PTV60" s="308"/>
      <c r="PTW60" s="308"/>
      <c r="PTX60" s="308"/>
      <c r="PTY60" s="308"/>
      <c r="PTZ60" s="308"/>
      <c r="PUA60" s="308"/>
      <c r="PUB60" s="308"/>
      <c r="PUC60" s="308"/>
      <c r="PUD60" s="308"/>
      <c r="PUE60" s="308"/>
      <c r="PUF60" s="308"/>
      <c r="PUG60" s="308"/>
      <c r="PUH60" s="308"/>
      <c r="PUI60" s="308"/>
      <c r="PUJ60" s="308"/>
      <c r="PUK60" s="308"/>
      <c r="PUL60" s="308"/>
      <c r="PUM60" s="308"/>
      <c r="PUN60" s="308"/>
      <c r="PUO60" s="308"/>
      <c r="PUP60" s="308"/>
      <c r="PUQ60" s="308"/>
      <c r="PUR60" s="308"/>
      <c r="PUS60" s="308"/>
      <c r="PUT60" s="308"/>
      <c r="PUU60" s="308"/>
      <c r="PUV60" s="308"/>
      <c r="PUW60" s="308"/>
      <c r="PUX60" s="308"/>
      <c r="PUY60" s="308"/>
      <c r="PUZ60" s="308"/>
      <c r="PVA60" s="308"/>
      <c r="PVB60" s="308"/>
      <c r="PVC60" s="308"/>
      <c r="PVD60" s="308"/>
      <c r="PVE60" s="308"/>
      <c r="PVF60" s="308"/>
      <c r="PVG60" s="308"/>
      <c r="PVH60" s="308"/>
      <c r="PVI60" s="308"/>
      <c r="PVJ60" s="308"/>
      <c r="PVK60" s="308"/>
      <c r="PVL60" s="308"/>
      <c r="PVM60" s="308"/>
      <c r="PVN60" s="308"/>
      <c r="PVO60" s="308"/>
      <c r="PVP60" s="308"/>
      <c r="PVQ60" s="308"/>
      <c r="PVR60" s="308"/>
      <c r="PVS60" s="308"/>
      <c r="PVT60" s="308"/>
      <c r="PVU60" s="308"/>
      <c r="PVV60" s="308"/>
      <c r="PVW60" s="308"/>
      <c r="PVX60" s="308"/>
      <c r="PVY60" s="308"/>
      <c r="PVZ60" s="308"/>
      <c r="PWA60" s="308"/>
      <c r="PWB60" s="308"/>
      <c r="PWC60" s="308"/>
      <c r="PWD60" s="308"/>
      <c r="PWE60" s="308"/>
      <c r="PWF60" s="308"/>
      <c r="PWG60" s="308"/>
      <c r="PWH60" s="308"/>
      <c r="PWI60" s="308"/>
      <c r="PWJ60" s="308"/>
      <c r="PWK60" s="308"/>
      <c r="PWL60" s="308"/>
      <c r="PWM60" s="308"/>
      <c r="PWN60" s="308"/>
      <c r="PWO60" s="308"/>
      <c r="PWP60" s="308"/>
      <c r="PWQ60" s="308"/>
      <c r="PWR60" s="308"/>
      <c r="PWS60" s="308"/>
      <c r="PWT60" s="308"/>
      <c r="PWU60" s="308"/>
      <c r="PWV60" s="308"/>
      <c r="PWW60" s="308"/>
      <c r="PWX60" s="308"/>
      <c r="PWY60" s="308"/>
      <c r="PWZ60" s="308"/>
      <c r="PXA60" s="308"/>
      <c r="PXB60" s="308"/>
      <c r="PXC60" s="308"/>
      <c r="PXD60" s="308"/>
      <c r="PXE60" s="308"/>
      <c r="PXF60" s="308"/>
      <c r="PXG60" s="308"/>
      <c r="PXH60" s="308"/>
      <c r="PXI60" s="308"/>
      <c r="PXJ60" s="308"/>
      <c r="PXK60" s="308"/>
      <c r="PXL60" s="308"/>
      <c r="PXM60" s="308"/>
      <c r="PXN60" s="308"/>
      <c r="PXO60" s="308"/>
      <c r="PXP60" s="308"/>
      <c r="PXQ60" s="308"/>
      <c r="PXR60" s="308"/>
      <c r="PXS60" s="308"/>
      <c r="PXT60" s="308"/>
      <c r="PXU60" s="308"/>
      <c r="PXV60" s="308"/>
      <c r="PXW60" s="308"/>
      <c r="PXX60" s="308"/>
      <c r="PXY60" s="308"/>
      <c r="PXZ60" s="308"/>
      <c r="PYA60" s="308"/>
      <c r="PYB60" s="308"/>
      <c r="PYC60" s="308"/>
      <c r="PYD60" s="308"/>
      <c r="PYE60" s="308"/>
      <c r="PYF60" s="308"/>
      <c r="PYG60" s="308"/>
      <c r="PYH60" s="308"/>
      <c r="PYI60" s="308"/>
      <c r="PYJ60" s="308"/>
      <c r="PYK60" s="308"/>
      <c r="PYL60" s="308"/>
      <c r="PYM60" s="308"/>
      <c r="PYN60" s="308"/>
      <c r="PYO60" s="308"/>
      <c r="PYP60" s="308"/>
      <c r="PYQ60" s="308"/>
      <c r="PYR60" s="308"/>
      <c r="PYS60" s="308"/>
      <c r="PYT60" s="308"/>
      <c r="PYU60" s="308"/>
      <c r="PYV60" s="308"/>
      <c r="PYW60" s="308"/>
      <c r="PYX60" s="308"/>
      <c r="PYY60" s="308"/>
      <c r="PYZ60" s="308"/>
      <c r="PZA60" s="308"/>
      <c r="PZB60" s="308"/>
      <c r="PZC60" s="308"/>
      <c r="PZD60" s="308"/>
      <c r="PZE60" s="308"/>
      <c r="PZF60" s="308"/>
      <c r="PZG60" s="308"/>
      <c r="PZH60" s="308"/>
      <c r="PZI60" s="308"/>
      <c r="PZJ60" s="308"/>
      <c r="PZK60" s="308"/>
      <c r="PZL60" s="308"/>
      <c r="PZM60" s="308"/>
      <c r="PZN60" s="308"/>
      <c r="PZO60" s="308"/>
      <c r="PZP60" s="308"/>
      <c r="PZQ60" s="308"/>
      <c r="PZR60" s="308"/>
      <c r="PZS60" s="308"/>
      <c r="PZT60" s="308"/>
      <c r="PZU60" s="308"/>
      <c r="PZV60" s="308"/>
      <c r="PZW60" s="308"/>
      <c r="PZX60" s="308"/>
      <c r="PZY60" s="308"/>
      <c r="PZZ60" s="308"/>
      <c r="QAA60" s="308"/>
      <c r="QAB60" s="308"/>
      <c r="QAC60" s="308"/>
      <c r="QAD60" s="308"/>
      <c r="QAE60" s="308"/>
      <c r="QAF60" s="308"/>
      <c r="QAG60" s="308"/>
      <c r="QAH60" s="308"/>
      <c r="QAI60" s="308"/>
      <c r="QAJ60" s="308"/>
      <c r="QAK60" s="308"/>
      <c r="QAL60" s="308"/>
      <c r="QAM60" s="308"/>
      <c r="QAN60" s="308"/>
      <c r="QAO60" s="308"/>
      <c r="QAP60" s="308"/>
      <c r="QAQ60" s="308"/>
      <c r="QAR60" s="308"/>
      <c r="QAS60" s="308"/>
      <c r="QAT60" s="308"/>
      <c r="QAU60" s="308"/>
      <c r="QAV60" s="308"/>
      <c r="QAW60" s="308"/>
      <c r="QAX60" s="308"/>
      <c r="QAY60" s="308"/>
      <c r="QAZ60" s="308"/>
      <c r="QBA60" s="308"/>
      <c r="QBB60" s="308"/>
      <c r="QBC60" s="308"/>
      <c r="QBD60" s="308"/>
      <c r="QBE60" s="308"/>
      <c r="QBF60" s="308"/>
      <c r="QBG60" s="308"/>
      <c r="QBH60" s="308"/>
      <c r="QBI60" s="308"/>
      <c r="QBJ60" s="308"/>
      <c r="QBK60" s="308"/>
      <c r="QBL60" s="308"/>
      <c r="QBM60" s="308"/>
      <c r="QBN60" s="308"/>
      <c r="QBO60" s="308"/>
      <c r="QBP60" s="308"/>
      <c r="QBQ60" s="308"/>
      <c r="QBR60" s="308"/>
      <c r="QBS60" s="308"/>
      <c r="QBT60" s="308"/>
      <c r="QBU60" s="308"/>
      <c r="QBV60" s="308"/>
      <c r="QBW60" s="308"/>
      <c r="QBX60" s="308"/>
      <c r="QBY60" s="308"/>
      <c r="QBZ60" s="308"/>
      <c r="QCA60" s="308"/>
      <c r="QCB60" s="308"/>
      <c r="QCC60" s="308"/>
      <c r="QCD60" s="308"/>
      <c r="QCE60" s="308"/>
      <c r="QCF60" s="308"/>
      <c r="QCG60" s="308"/>
      <c r="QCH60" s="308"/>
      <c r="QCI60" s="308"/>
      <c r="QCJ60" s="308"/>
      <c r="QCK60" s="308"/>
      <c r="QCL60" s="308"/>
      <c r="QCM60" s="308"/>
      <c r="QCN60" s="308"/>
      <c r="QCO60" s="308"/>
      <c r="QCP60" s="308"/>
      <c r="QCQ60" s="308"/>
      <c r="QCR60" s="308"/>
      <c r="QCS60" s="308"/>
      <c r="QCT60" s="308"/>
      <c r="QCU60" s="308"/>
      <c r="QCV60" s="308"/>
      <c r="QCW60" s="308"/>
      <c r="QCX60" s="308"/>
      <c r="QCY60" s="308"/>
      <c r="QCZ60" s="308"/>
      <c r="QDA60" s="308"/>
      <c r="QDB60" s="308"/>
      <c r="QDC60" s="308"/>
      <c r="QDD60" s="308"/>
      <c r="QDE60" s="308"/>
      <c r="QDF60" s="308"/>
      <c r="QDG60" s="308"/>
      <c r="QDH60" s="308"/>
      <c r="QDI60" s="308"/>
      <c r="QDJ60" s="308"/>
      <c r="QDK60" s="308"/>
      <c r="QDL60" s="308"/>
      <c r="QDM60" s="308"/>
      <c r="QDN60" s="308"/>
      <c r="QDO60" s="308"/>
      <c r="QDP60" s="308"/>
      <c r="QDQ60" s="308"/>
      <c r="QDR60" s="308"/>
      <c r="QDS60" s="308"/>
      <c r="QDT60" s="308"/>
      <c r="QDU60" s="308"/>
      <c r="QDV60" s="308"/>
      <c r="QDW60" s="308"/>
      <c r="QDX60" s="308"/>
      <c r="QDY60" s="308"/>
      <c r="QDZ60" s="308"/>
      <c r="QEA60" s="308"/>
      <c r="QEB60" s="308"/>
      <c r="QEC60" s="308"/>
      <c r="QED60" s="308"/>
      <c r="QEE60" s="308"/>
      <c r="QEF60" s="308"/>
      <c r="QEG60" s="308"/>
      <c r="QEH60" s="308"/>
      <c r="QEI60" s="308"/>
      <c r="QEJ60" s="308"/>
      <c r="QEK60" s="308"/>
      <c r="QEL60" s="308"/>
      <c r="QEM60" s="308"/>
      <c r="QEN60" s="308"/>
      <c r="QEO60" s="308"/>
      <c r="QEP60" s="308"/>
      <c r="QEQ60" s="308"/>
      <c r="QER60" s="308"/>
      <c r="QES60" s="308"/>
      <c r="QET60" s="308"/>
      <c r="QEU60" s="308"/>
      <c r="QEV60" s="308"/>
      <c r="QEW60" s="308"/>
      <c r="QEX60" s="308"/>
      <c r="QEY60" s="308"/>
      <c r="QEZ60" s="308"/>
      <c r="QFA60" s="308"/>
      <c r="QFB60" s="308"/>
      <c r="QFC60" s="308"/>
      <c r="QFD60" s="308"/>
      <c r="QFE60" s="308"/>
      <c r="QFF60" s="308"/>
      <c r="QFG60" s="308"/>
      <c r="QFH60" s="308"/>
      <c r="QFI60" s="308"/>
      <c r="QFJ60" s="308"/>
      <c r="QFK60" s="308"/>
      <c r="QFL60" s="308"/>
      <c r="QFM60" s="308"/>
      <c r="QFN60" s="308"/>
      <c r="QFO60" s="308"/>
      <c r="QFP60" s="308"/>
      <c r="QFQ60" s="308"/>
      <c r="QFR60" s="308"/>
      <c r="QFS60" s="308"/>
      <c r="QFT60" s="308"/>
      <c r="QFU60" s="308"/>
      <c r="QFV60" s="308"/>
      <c r="QFW60" s="308"/>
      <c r="QFX60" s="308"/>
      <c r="QFY60" s="308"/>
      <c r="QFZ60" s="308"/>
      <c r="QGA60" s="308"/>
      <c r="QGB60" s="308"/>
      <c r="QGC60" s="308"/>
      <c r="QGD60" s="308"/>
      <c r="QGE60" s="308"/>
      <c r="QGF60" s="308"/>
      <c r="QGG60" s="308"/>
      <c r="QGH60" s="308"/>
      <c r="QGI60" s="308"/>
      <c r="QGJ60" s="308"/>
      <c r="QGK60" s="308"/>
      <c r="QGL60" s="308"/>
      <c r="QGM60" s="308"/>
      <c r="QGN60" s="308"/>
      <c r="QGO60" s="308"/>
      <c r="QGP60" s="308"/>
      <c r="QGQ60" s="308"/>
      <c r="QGR60" s="308"/>
      <c r="QGS60" s="308"/>
      <c r="QGT60" s="308"/>
      <c r="QGU60" s="308"/>
      <c r="QGV60" s="308"/>
      <c r="QGW60" s="308"/>
      <c r="QGX60" s="308"/>
      <c r="QGY60" s="308"/>
      <c r="QGZ60" s="308"/>
      <c r="QHA60" s="308"/>
      <c r="QHB60" s="308"/>
      <c r="QHC60" s="308"/>
      <c r="QHD60" s="308"/>
      <c r="QHE60" s="308"/>
      <c r="QHF60" s="308"/>
      <c r="QHG60" s="308"/>
      <c r="QHH60" s="308"/>
      <c r="QHI60" s="308"/>
      <c r="QHJ60" s="308"/>
      <c r="QHK60" s="308"/>
      <c r="QHL60" s="308"/>
      <c r="QHM60" s="308"/>
      <c r="QHN60" s="308"/>
      <c r="QHO60" s="308"/>
      <c r="QHP60" s="308"/>
      <c r="QHQ60" s="308"/>
      <c r="QHR60" s="308"/>
      <c r="QHS60" s="308"/>
      <c r="QHT60" s="308"/>
      <c r="QHU60" s="308"/>
      <c r="QHV60" s="308"/>
      <c r="QHW60" s="308"/>
      <c r="QHX60" s="308"/>
      <c r="QHY60" s="308"/>
      <c r="QHZ60" s="308"/>
      <c r="QIA60" s="308"/>
      <c r="QIB60" s="308"/>
      <c r="QIC60" s="308"/>
      <c r="QID60" s="308"/>
      <c r="QIE60" s="308"/>
      <c r="QIF60" s="308"/>
      <c r="QIG60" s="308"/>
      <c r="QIH60" s="308"/>
      <c r="QII60" s="308"/>
      <c r="QIJ60" s="308"/>
      <c r="QIK60" s="308"/>
      <c r="QIL60" s="308"/>
      <c r="QIM60" s="308"/>
      <c r="QIN60" s="308"/>
      <c r="QIO60" s="308"/>
      <c r="QIP60" s="308"/>
      <c r="QIQ60" s="308"/>
      <c r="QIR60" s="308"/>
      <c r="QIS60" s="308"/>
      <c r="QIT60" s="308"/>
      <c r="QIU60" s="308"/>
      <c r="QIV60" s="308"/>
      <c r="QIW60" s="308"/>
      <c r="QIX60" s="308"/>
      <c r="QIY60" s="308"/>
      <c r="QIZ60" s="308"/>
      <c r="QJA60" s="308"/>
      <c r="QJB60" s="308"/>
      <c r="QJC60" s="308"/>
      <c r="QJD60" s="308"/>
      <c r="QJE60" s="308"/>
      <c r="QJF60" s="308"/>
      <c r="QJG60" s="308"/>
      <c r="QJH60" s="308"/>
      <c r="QJI60" s="308"/>
      <c r="QJJ60" s="308"/>
      <c r="QJK60" s="308"/>
      <c r="QJL60" s="308"/>
      <c r="QJM60" s="308"/>
      <c r="QJN60" s="308"/>
      <c r="QJO60" s="308"/>
      <c r="QJP60" s="308"/>
      <c r="QJQ60" s="308"/>
      <c r="QJR60" s="308"/>
      <c r="QJS60" s="308"/>
      <c r="QJT60" s="308"/>
      <c r="QJU60" s="308"/>
      <c r="QJV60" s="308"/>
      <c r="QJW60" s="308"/>
      <c r="QJX60" s="308"/>
      <c r="QJY60" s="308"/>
      <c r="QJZ60" s="308"/>
      <c r="QKA60" s="308"/>
      <c r="QKB60" s="308"/>
      <c r="QKC60" s="308"/>
      <c r="QKD60" s="308"/>
      <c r="QKE60" s="308"/>
      <c r="QKF60" s="308"/>
      <c r="QKG60" s="308"/>
      <c r="QKH60" s="308"/>
      <c r="QKI60" s="308"/>
      <c r="QKJ60" s="308"/>
      <c r="QKK60" s="308"/>
      <c r="QKL60" s="308"/>
      <c r="QKM60" s="308"/>
      <c r="QKN60" s="308"/>
      <c r="QKO60" s="308"/>
      <c r="QKP60" s="308"/>
      <c r="QKQ60" s="308"/>
      <c r="QKR60" s="308"/>
      <c r="QKS60" s="308"/>
      <c r="QKT60" s="308"/>
      <c r="QKU60" s="308"/>
      <c r="QKV60" s="308"/>
      <c r="QKW60" s="308"/>
      <c r="QKX60" s="308"/>
      <c r="QKY60" s="308"/>
      <c r="QKZ60" s="308"/>
      <c r="QLA60" s="308"/>
      <c r="QLB60" s="308"/>
      <c r="QLC60" s="308"/>
      <c r="QLD60" s="308"/>
      <c r="QLE60" s="308"/>
      <c r="QLF60" s="308"/>
      <c r="QLG60" s="308"/>
      <c r="QLH60" s="308"/>
      <c r="QLI60" s="308"/>
      <c r="QLJ60" s="308"/>
      <c r="QLK60" s="308"/>
      <c r="QLL60" s="308"/>
      <c r="QLM60" s="308"/>
      <c r="QLN60" s="308"/>
      <c r="QLO60" s="308"/>
      <c r="QLP60" s="308"/>
      <c r="QLQ60" s="308"/>
      <c r="QLR60" s="308"/>
      <c r="QLS60" s="308"/>
      <c r="QLT60" s="308"/>
      <c r="QLU60" s="308"/>
      <c r="QLV60" s="308"/>
      <c r="QLW60" s="308"/>
      <c r="QLX60" s="308"/>
      <c r="QLY60" s="308"/>
      <c r="QLZ60" s="308"/>
      <c r="QMA60" s="308"/>
      <c r="QMB60" s="308"/>
      <c r="QMC60" s="308"/>
      <c r="QMD60" s="308"/>
      <c r="QME60" s="308"/>
      <c r="QMF60" s="308"/>
      <c r="QMG60" s="308"/>
      <c r="QMH60" s="308"/>
      <c r="QMI60" s="308"/>
      <c r="QMJ60" s="308"/>
      <c r="QMK60" s="308"/>
      <c r="QML60" s="308"/>
      <c r="QMM60" s="308"/>
      <c r="QMN60" s="308"/>
      <c r="QMO60" s="308"/>
      <c r="QMP60" s="308"/>
      <c r="QMQ60" s="308"/>
      <c r="QMR60" s="308"/>
      <c r="QMS60" s="308"/>
      <c r="QMT60" s="308"/>
      <c r="QMU60" s="308"/>
      <c r="QMV60" s="308"/>
      <c r="QMW60" s="308"/>
      <c r="QMX60" s="308"/>
      <c r="QMY60" s="308"/>
      <c r="QMZ60" s="308"/>
      <c r="QNA60" s="308"/>
      <c r="QNB60" s="308"/>
      <c r="QNC60" s="308"/>
      <c r="QND60" s="308"/>
      <c r="QNE60" s="308"/>
      <c r="QNF60" s="308"/>
      <c r="QNG60" s="308"/>
      <c r="QNH60" s="308"/>
      <c r="QNI60" s="308"/>
      <c r="QNJ60" s="308"/>
      <c r="QNK60" s="308"/>
      <c r="QNL60" s="308"/>
      <c r="QNM60" s="308"/>
      <c r="QNN60" s="308"/>
      <c r="QNO60" s="308"/>
      <c r="QNP60" s="308"/>
      <c r="QNQ60" s="308"/>
      <c r="QNR60" s="308"/>
      <c r="QNS60" s="308"/>
      <c r="QNT60" s="308"/>
      <c r="QNU60" s="308"/>
      <c r="QNV60" s="308"/>
      <c r="QNW60" s="308"/>
      <c r="QNX60" s="308"/>
      <c r="QNY60" s="308"/>
      <c r="QNZ60" s="308"/>
      <c r="QOA60" s="308"/>
      <c r="QOB60" s="308"/>
      <c r="QOC60" s="308"/>
      <c r="QOD60" s="308"/>
      <c r="QOE60" s="308"/>
      <c r="QOF60" s="308"/>
      <c r="QOG60" s="308"/>
      <c r="QOH60" s="308"/>
      <c r="QOI60" s="308"/>
      <c r="QOJ60" s="308"/>
      <c r="QOK60" s="308"/>
      <c r="QOL60" s="308"/>
      <c r="QOM60" s="308"/>
      <c r="QON60" s="308"/>
      <c r="QOO60" s="308"/>
      <c r="QOP60" s="308"/>
      <c r="QOQ60" s="308"/>
      <c r="QOR60" s="308"/>
      <c r="QOS60" s="308"/>
      <c r="QOT60" s="308"/>
      <c r="QOU60" s="308"/>
      <c r="QOV60" s="308"/>
      <c r="QOW60" s="308"/>
      <c r="QOX60" s="308"/>
      <c r="QOY60" s="308"/>
      <c r="QOZ60" s="308"/>
      <c r="QPA60" s="308"/>
      <c r="QPB60" s="308"/>
      <c r="QPC60" s="308"/>
      <c r="QPD60" s="308"/>
      <c r="QPE60" s="308"/>
      <c r="QPF60" s="308"/>
      <c r="QPG60" s="308"/>
      <c r="QPH60" s="308"/>
      <c r="QPI60" s="308"/>
      <c r="QPJ60" s="308"/>
      <c r="QPK60" s="308"/>
      <c r="QPL60" s="308"/>
      <c r="QPM60" s="308"/>
      <c r="QPN60" s="308"/>
      <c r="QPO60" s="308"/>
      <c r="QPP60" s="308"/>
      <c r="QPQ60" s="308"/>
      <c r="QPR60" s="308"/>
      <c r="QPS60" s="308"/>
      <c r="QPT60" s="308"/>
      <c r="QPU60" s="308"/>
      <c r="QPV60" s="308"/>
      <c r="QPW60" s="308"/>
      <c r="QPX60" s="308"/>
      <c r="QPY60" s="308"/>
      <c r="QPZ60" s="308"/>
      <c r="QQA60" s="308"/>
      <c r="QQB60" s="308"/>
      <c r="QQC60" s="308"/>
      <c r="QQD60" s="308"/>
      <c r="QQE60" s="308"/>
      <c r="QQF60" s="308"/>
      <c r="QQG60" s="308"/>
      <c r="QQH60" s="308"/>
      <c r="QQI60" s="308"/>
      <c r="QQJ60" s="308"/>
      <c r="QQK60" s="308"/>
      <c r="QQL60" s="308"/>
      <c r="QQM60" s="308"/>
      <c r="QQN60" s="308"/>
      <c r="QQO60" s="308"/>
      <c r="QQP60" s="308"/>
      <c r="QQQ60" s="308"/>
      <c r="QQR60" s="308"/>
      <c r="QQS60" s="308"/>
      <c r="QQT60" s="308"/>
      <c r="QQU60" s="308"/>
      <c r="QQV60" s="308"/>
      <c r="QQW60" s="308"/>
      <c r="QQX60" s="308"/>
      <c r="QQY60" s="308"/>
      <c r="QQZ60" s="308"/>
      <c r="QRA60" s="308"/>
      <c r="QRB60" s="308"/>
      <c r="QRC60" s="308"/>
      <c r="QRD60" s="308"/>
      <c r="QRE60" s="308"/>
      <c r="QRF60" s="308"/>
      <c r="QRG60" s="308"/>
      <c r="QRH60" s="308"/>
      <c r="QRI60" s="308"/>
      <c r="QRJ60" s="308"/>
      <c r="QRK60" s="308"/>
      <c r="QRL60" s="308"/>
      <c r="QRM60" s="308"/>
      <c r="QRN60" s="308"/>
      <c r="QRO60" s="308"/>
      <c r="QRP60" s="308"/>
      <c r="QRQ60" s="308"/>
      <c r="QRR60" s="308"/>
      <c r="QRS60" s="308"/>
      <c r="QRT60" s="308"/>
      <c r="QRU60" s="308"/>
      <c r="QRV60" s="308"/>
      <c r="QRW60" s="308"/>
      <c r="QRX60" s="308"/>
      <c r="QRY60" s="308"/>
      <c r="QRZ60" s="308"/>
      <c r="QSA60" s="308"/>
      <c r="QSB60" s="308"/>
      <c r="QSC60" s="308"/>
      <c r="QSD60" s="308"/>
      <c r="QSE60" s="308"/>
      <c r="QSF60" s="308"/>
      <c r="QSG60" s="308"/>
      <c r="QSH60" s="308"/>
      <c r="QSI60" s="308"/>
      <c r="QSJ60" s="308"/>
      <c r="QSK60" s="308"/>
      <c r="QSL60" s="308"/>
      <c r="QSM60" s="308"/>
      <c r="QSN60" s="308"/>
      <c r="QSO60" s="308"/>
      <c r="QSP60" s="308"/>
      <c r="QSQ60" s="308"/>
      <c r="QSR60" s="308"/>
      <c r="QSS60" s="308"/>
      <c r="QST60" s="308"/>
      <c r="QSU60" s="308"/>
      <c r="QSV60" s="308"/>
      <c r="QSW60" s="308"/>
      <c r="QSX60" s="308"/>
      <c r="QSY60" s="308"/>
      <c r="QSZ60" s="308"/>
      <c r="QTA60" s="308"/>
      <c r="QTB60" s="308"/>
      <c r="QTC60" s="308"/>
      <c r="QTD60" s="308"/>
      <c r="QTE60" s="308"/>
      <c r="QTF60" s="308"/>
      <c r="QTG60" s="308"/>
      <c r="QTH60" s="308"/>
      <c r="QTI60" s="308"/>
      <c r="QTJ60" s="308"/>
      <c r="QTK60" s="308"/>
      <c r="QTL60" s="308"/>
      <c r="QTM60" s="308"/>
      <c r="QTN60" s="308"/>
      <c r="QTO60" s="308"/>
      <c r="QTP60" s="308"/>
      <c r="QTQ60" s="308"/>
      <c r="QTR60" s="308"/>
      <c r="QTS60" s="308"/>
      <c r="QTT60" s="308"/>
      <c r="QTU60" s="308"/>
      <c r="QTV60" s="308"/>
      <c r="QTW60" s="308"/>
      <c r="QTX60" s="308"/>
      <c r="QTY60" s="308"/>
      <c r="QTZ60" s="308"/>
      <c r="QUA60" s="308"/>
      <c r="QUB60" s="308"/>
      <c r="QUC60" s="308"/>
      <c r="QUD60" s="308"/>
      <c r="QUE60" s="308"/>
      <c r="QUF60" s="308"/>
      <c r="QUG60" s="308"/>
      <c r="QUH60" s="308"/>
      <c r="QUI60" s="308"/>
      <c r="QUJ60" s="308"/>
      <c r="QUK60" s="308"/>
      <c r="QUL60" s="308"/>
      <c r="QUM60" s="308"/>
      <c r="QUN60" s="308"/>
      <c r="QUO60" s="308"/>
      <c r="QUP60" s="308"/>
      <c r="QUQ60" s="308"/>
      <c r="QUR60" s="308"/>
      <c r="QUS60" s="308"/>
      <c r="QUT60" s="308"/>
      <c r="QUU60" s="308"/>
      <c r="QUV60" s="308"/>
      <c r="QUW60" s="308"/>
      <c r="QUX60" s="308"/>
      <c r="QUY60" s="308"/>
      <c r="QUZ60" s="308"/>
      <c r="QVA60" s="308"/>
      <c r="QVB60" s="308"/>
      <c r="QVC60" s="308"/>
      <c r="QVD60" s="308"/>
      <c r="QVE60" s="308"/>
      <c r="QVF60" s="308"/>
      <c r="QVG60" s="308"/>
      <c r="QVH60" s="308"/>
      <c r="QVI60" s="308"/>
      <c r="QVJ60" s="308"/>
      <c r="QVK60" s="308"/>
      <c r="QVL60" s="308"/>
      <c r="QVM60" s="308"/>
      <c r="QVN60" s="308"/>
      <c r="QVO60" s="308"/>
      <c r="QVP60" s="308"/>
      <c r="QVQ60" s="308"/>
      <c r="QVR60" s="308"/>
      <c r="QVS60" s="308"/>
      <c r="QVT60" s="308"/>
      <c r="QVU60" s="308"/>
      <c r="QVV60" s="308"/>
      <c r="QVW60" s="308"/>
      <c r="QVX60" s="308"/>
      <c r="QVY60" s="308"/>
      <c r="QVZ60" s="308"/>
      <c r="QWA60" s="308"/>
      <c r="QWB60" s="308"/>
      <c r="QWC60" s="308"/>
      <c r="QWD60" s="308"/>
      <c r="QWE60" s="308"/>
      <c r="QWF60" s="308"/>
      <c r="QWG60" s="308"/>
      <c r="QWH60" s="308"/>
      <c r="QWI60" s="308"/>
      <c r="QWJ60" s="308"/>
      <c r="QWK60" s="308"/>
      <c r="QWL60" s="308"/>
      <c r="QWM60" s="308"/>
      <c r="QWN60" s="308"/>
      <c r="QWO60" s="308"/>
      <c r="QWP60" s="308"/>
      <c r="QWQ60" s="308"/>
      <c r="QWR60" s="308"/>
      <c r="QWS60" s="308"/>
      <c r="QWT60" s="308"/>
      <c r="QWU60" s="308"/>
      <c r="QWV60" s="308"/>
      <c r="QWW60" s="308"/>
      <c r="QWX60" s="308"/>
      <c r="QWY60" s="308"/>
      <c r="QWZ60" s="308"/>
      <c r="QXA60" s="308"/>
      <c r="QXB60" s="308"/>
      <c r="QXC60" s="308"/>
      <c r="QXD60" s="308"/>
      <c r="QXE60" s="308"/>
      <c r="QXF60" s="308"/>
      <c r="QXG60" s="308"/>
      <c r="QXH60" s="308"/>
      <c r="QXI60" s="308"/>
      <c r="QXJ60" s="308"/>
      <c r="QXK60" s="308"/>
      <c r="QXL60" s="308"/>
      <c r="QXM60" s="308"/>
      <c r="QXN60" s="308"/>
      <c r="QXO60" s="308"/>
      <c r="QXP60" s="308"/>
      <c r="QXQ60" s="308"/>
      <c r="QXR60" s="308"/>
      <c r="QXS60" s="308"/>
      <c r="QXT60" s="308"/>
      <c r="QXU60" s="308"/>
      <c r="QXV60" s="308"/>
      <c r="QXW60" s="308"/>
      <c r="QXX60" s="308"/>
      <c r="QXY60" s="308"/>
      <c r="QXZ60" s="308"/>
      <c r="QYA60" s="308"/>
      <c r="QYB60" s="308"/>
      <c r="QYC60" s="308"/>
      <c r="QYD60" s="308"/>
      <c r="QYE60" s="308"/>
      <c r="QYF60" s="308"/>
      <c r="QYG60" s="308"/>
      <c r="QYH60" s="308"/>
      <c r="QYI60" s="308"/>
      <c r="QYJ60" s="308"/>
      <c r="QYK60" s="308"/>
      <c r="QYL60" s="308"/>
      <c r="QYM60" s="308"/>
      <c r="QYN60" s="308"/>
      <c r="QYO60" s="308"/>
      <c r="QYP60" s="308"/>
      <c r="QYQ60" s="308"/>
      <c r="QYR60" s="308"/>
      <c r="QYS60" s="308"/>
      <c r="QYT60" s="308"/>
      <c r="QYU60" s="308"/>
      <c r="QYV60" s="308"/>
      <c r="QYW60" s="308"/>
      <c r="QYX60" s="308"/>
      <c r="QYY60" s="308"/>
      <c r="QYZ60" s="308"/>
      <c r="QZA60" s="308"/>
      <c r="QZB60" s="308"/>
      <c r="QZC60" s="308"/>
      <c r="QZD60" s="308"/>
      <c r="QZE60" s="308"/>
      <c r="QZF60" s="308"/>
      <c r="QZG60" s="308"/>
      <c r="QZH60" s="308"/>
      <c r="QZI60" s="308"/>
      <c r="QZJ60" s="308"/>
      <c r="QZK60" s="308"/>
      <c r="QZL60" s="308"/>
      <c r="QZM60" s="308"/>
      <c r="QZN60" s="308"/>
      <c r="QZO60" s="308"/>
      <c r="QZP60" s="308"/>
      <c r="QZQ60" s="308"/>
      <c r="QZR60" s="308"/>
      <c r="QZS60" s="308"/>
      <c r="QZT60" s="308"/>
      <c r="QZU60" s="308"/>
      <c r="QZV60" s="308"/>
      <c r="QZW60" s="308"/>
      <c r="QZX60" s="308"/>
      <c r="QZY60" s="308"/>
      <c r="QZZ60" s="308"/>
      <c r="RAA60" s="308"/>
      <c r="RAB60" s="308"/>
      <c r="RAC60" s="308"/>
      <c r="RAD60" s="308"/>
      <c r="RAE60" s="308"/>
      <c r="RAF60" s="308"/>
      <c r="RAG60" s="308"/>
      <c r="RAH60" s="308"/>
      <c r="RAI60" s="308"/>
      <c r="RAJ60" s="308"/>
      <c r="RAK60" s="308"/>
      <c r="RAL60" s="308"/>
      <c r="RAM60" s="308"/>
      <c r="RAN60" s="308"/>
      <c r="RAO60" s="308"/>
      <c r="RAP60" s="308"/>
      <c r="RAQ60" s="308"/>
      <c r="RAR60" s="308"/>
      <c r="RAS60" s="308"/>
      <c r="RAT60" s="308"/>
      <c r="RAU60" s="308"/>
      <c r="RAV60" s="308"/>
      <c r="RAW60" s="308"/>
      <c r="RAX60" s="308"/>
      <c r="RAY60" s="308"/>
      <c r="RAZ60" s="308"/>
      <c r="RBA60" s="308"/>
      <c r="RBB60" s="308"/>
      <c r="RBC60" s="308"/>
      <c r="RBD60" s="308"/>
      <c r="RBE60" s="308"/>
      <c r="RBF60" s="308"/>
      <c r="RBG60" s="308"/>
      <c r="RBH60" s="308"/>
      <c r="RBI60" s="308"/>
      <c r="RBJ60" s="308"/>
      <c r="RBK60" s="308"/>
      <c r="RBL60" s="308"/>
      <c r="RBM60" s="308"/>
      <c r="RBN60" s="308"/>
      <c r="RBO60" s="308"/>
      <c r="RBP60" s="308"/>
      <c r="RBQ60" s="308"/>
      <c r="RBR60" s="308"/>
      <c r="RBS60" s="308"/>
      <c r="RBT60" s="308"/>
      <c r="RBU60" s="308"/>
      <c r="RBV60" s="308"/>
      <c r="RBW60" s="308"/>
      <c r="RBX60" s="308"/>
      <c r="RBY60" s="308"/>
      <c r="RBZ60" s="308"/>
      <c r="RCA60" s="308"/>
      <c r="RCB60" s="308"/>
      <c r="RCC60" s="308"/>
      <c r="RCD60" s="308"/>
      <c r="RCE60" s="308"/>
      <c r="RCF60" s="308"/>
      <c r="RCG60" s="308"/>
      <c r="RCH60" s="308"/>
      <c r="RCI60" s="308"/>
      <c r="RCJ60" s="308"/>
      <c r="RCK60" s="308"/>
      <c r="RCL60" s="308"/>
      <c r="RCM60" s="308"/>
      <c r="RCN60" s="308"/>
      <c r="RCO60" s="308"/>
      <c r="RCP60" s="308"/>
      <c r="RCQ60" s="308"/>
      <c r="RCR60" s="308"/>
      <c r="RCS60" s="308"/>
      <c r="RCT60" s="308"/>
      <c r="RCU60" s="308"/>
      <c r="RCV60" s="308"/>
      <c r="RCW60" s="308"/>
      <c r="RCX60" s="308"/>
      <c r="RCY60" s="308"/>
      <c r="RCZ60" s="308"/>
      <c r="RDA60" s="308"/>
      <c r="RDB60" s="308"/>
      <c r="RDC60" s="308"/>
      <c r="RDD60" s="308"/>
      <c r="RDE60" s="308"/>
      <c r="RDF60" s="308"/>
      <c r="RDG60" s="308"/>
      <c r="RDH60" s="308"/>
      <c r="RDI60" s="308"/>
      <c r="RDJ60" s="308"/>
      <c r="RDK60" s="308"/>
      <c r="RDL60" s="308"/>
      <c r="RDM60" s="308"/>
      <c r="RDN60" s="308"/>
      <c r="RDO60" s="308"/>
      <c r="RDP60" s="308"/>
      <c r="RDQ60" s="308"/>
      <c r="RDR60" s="308"/>
      <c r="RDS60" s="308"/>
      <c r="RDT60" s="308"/>
      <c r="RDU60" s="308"/>
      <c r="RDV60" s="308"/>
      <c r="RDW60" s="308"/>
      <c r="RDX60" s="308"/>
      <c r="RDY60" s="308"/>
      <c r="RDZ60" s="308"/>
      <c r="REA60" s="308"/>
      <c r="REB60" s="308"/>
      <c r="REC60" s="308"/>
      <c r="RED60" s="308"/>
      <c r="REE60" s="308"/>
      <c r="REF60" s="308"/>
      <c r="REG60" s="308"/>
      <c r="REH60" s="308"/>
      <c r="REI60" s="308"/>
      <c r="REJ60" s="308"/>
      <c r="REK60" s="308"/>
      <c r="REL60" s="308"/>
      <c r="REM60" s="308"/>
      <c r="REN60" s="308"/>
      <c r="REO60" s="308"/>
      <c r="REP60" s="308"/>
      <c r="REQ60" s="308"/>
      <c r="RER60" s="308"/>
      <c r="RES60" s="308"/>
      <c r="RET60" s="308"/>
      <c r="REU60" s="308"/>
      <c r="REV60" s="308"/>
      <c r="REW60" s="308"/>
      <c r="REX60" s="308"/>
      <c r="REY60" s="308"/>
      <c r="REZ60" s="308"/>
      <c r="RFA60" s="308"/>
      <c r="RFB60" s="308"/>
      <c r="RFC60" s="308"/>
      <c r="RFD60" s="308"/>
      <c r="RFE60" s="308"/>
      <c r="RFF60" s="308"/>
      <c r="RFG60" s="308"/>
      <c r="RFH60" s="308"/>
      <c r="RFI60" s="308"/>
      <c r="RFJ60" s="308"/>
      <c r="RFK60" s="308"/>
      <c r="RFL60" s="308"/>
      <c r="RFM60" s="308"/>
      <c r="RFN60" s="308"/>
      <c r="RFO60" s="308"/>
      <c r="RFP60" s="308"/>
      <c r="RFQ60" s="308"/>
      <c r="RFR60" s="308"/>
      <c r="RFS60" s="308"/>
      <c r="RFT60" s="308"/>
      <c r="RFU60" s="308"/>
      <c r="RFV60" s="308"/>
      <c r="RFW60" s="308"/>
      <c r="RFX60" s="308"/>
      <c r="RFY60" s="308"/>
      <c r="RFZ60" s="308"/>
      <c r="RGA60" s="308"/>
      <c r="RGB60" s="308"/>
      <c r="RGC60" s="308"/>
      <c r="RGD60" s="308"/>
      <c r="RGE60" s="308"/>
      <c r="RGF60" s="308"/>
      <c r="RGG60" s="308"/>
      <c r="RGH60" s="308"/>
      <c r="RGI60" s="308"/>
      <c r="RGJ60" s="308"/>
      <c r="RGK60" s="308"/>
      <c r="RGL60" s="308"/>
      <c r="RGM60" s="308"/>
      <c r="RGN60" s="308"/>
      <c r="RGO60" s="308"/>
      <c r="RGP60" s="308"/>
      <c r="RGQ60" s="308"/>
      <c r="RGR60" s="308"/>
      <c r="RGS60" s="308"/>
      <c r="RGT60" s="308"/>
      <c r="RGU60" s="308"/>
      <c r="RGV60" s="308"/>
      <c r="RGW60" s="308"/>
      <c r="RGX60" s="308"/>
      <c r="RGY60" s="308"/>
      <c r="RGZ60" s="308"/>
      <c r="RHA60" s="308"/>
      <c r="RHB60" s="308"/>
      <c r="RHC60" s="308"/>
      <c r="RHD60" s="308"/>
      <c r="RHE60" s="308"/>
      <c r="RHF60" s="308"/>
      <c r="RHG60" s="308"/>
      <c r="RHH60" s="308"/>
      <c r="RHI60" s="308"/>
      <c r="RHJ60" s="308"/>
      <c r="RHK60" s="308"/>
      <c r="RHL60" s="308"/>
      <c r="RHM60" s="308"/>
      <c r="RHN60" s="308"/>
      <c r="RHO60" s="308"/>
      <c r="RHP60" s="308"/>
      <c r="RHQ60" s="308"/>
      <c r="RHR60" s="308"/>
      <c r="RHS60" s="308"/>
      <c r="RHT60" s="308"/>
      <c r="RHU60" s="308"/>
      <c r="RHV60" s="308"/>
      <c r="RHW60" s="308"/>
      <c r="RHX60" s="308"/>
      <c r="RHY60" s="308"/>
      <c r="RHZ60" s="308"/>
      <c r="RIA60" s="308"/>
      <c r="RIB60" s="308"/>
      <c r="RIC60" s="308"/>
      <c r="RID60" s="308"/>
      <c r="RIE60" s="308"/>
      <c r="RIF60" s="308"/>
      <c r="RIG60" s="308"/>
      <c r="RIH60" s="308"/>
      <c r="RII60" s="308"/>
      <c r="RIJ60" s="308"/>
      <c r="RIK60" s="308"/>
      <c r="RIL60" s="308"/>
      <c r="RIM60" s="308"/>
      <c r="RIN60" s="308"/>
      <c r="RIO60" s="308"/>
      <c r="RIP60" s="308"/>
      <c r="RIQ60" s="308"/>
      <c r="RIR60" s="308"/>
      <c r="RIS60" s="308"/>
      <c r="RIT60" s="308"/>
      <c r="RIU60" s="308"/>
      <c r="RIV60" s="308"/>
      <c r="RIW60" s="308"/>
      <c r="RIX60" s="308"/>
      <c r="RIY60" s="308"/>
      <c r="RIZ60" s="308"/>
      <c r="RJA60" s="308"/>
      <c r="RJB60" s="308"/>
      <c r="RJC60" s="308"/>
      <c r="RJD60" s="308"/>
      <c r="RJE60" s="308"/>
      <c r="RJF60" s="308"/>
      <c r="RJG60" s="308"/>
      <c r="RJH60" s="308"/>
      <c r="RJI60" s="308"/>
      <c r="RJJ60" s="308"/>
      <c r="RJK60" s="308"/>
      <c r="RJL60" s="308"/>
      <c r="RJM60" s="308"/>
      <c r="RJN60" s="308"/>
      <c r="RJO60" s="308"/>
      <c r="RJP60" s="308"/>
      <c r="RJQ60" s="308"/>
      <c r="RJR60" s="308"/>
      <c r="RJS60" s="308"/>
      <c r="RJT60" s="308"/>
      <c r="RJU60" s="308"/>
      <c r="RJV60" s="308"/>
      <c r="RJW60" s="308"/>
      <c r="RJX60" s="308"/>
      <c r="RJY60" s="308"/>
      <c r="RJZ60" s="308"/>
      <c r="RKA60" s="308"/>
      <c r="RKB60" s="308"/>
      <c r="RKC60" s="308"/>
      <c r="RKD60" s="308"/>
      <c r="RKE60" s="308"/>
      <c r="RKF60" s="308"/>
      <c r="RKG60" s="308"/>
      <c r="RKH60" s="308"/>
      <c r="RKI60" s="308"/>
      <c r="RKJ60" s="308"/>
      <c r="RKK60" s="308"/>
      <c r="RKL60" s="308"/>
      <c r="RKM60" s="308"/>
      <c r="RKN60" s="308"/>
      <c r="RKO60" s="308"/>
      <c r="RKP60" s="308"/>
      <c r="RKQ60" s="308"/>
      <c r="RKR60" s="308"/>
      <c r="RKS60" s="308"/>
      <c r="RKT60" s="308"/>
      <c r="RKU60" s="308"/>
      <c r="RKV60" s="308"/>
      <c r="RKW60" s="308"/>
      <c r="RKX60" s="308"/>
      <c r="RKY60" s="308"/>
      <c r="RKZ60" s="308"/>
      <c r="RLA60" s="308"/>
      <c r="RLB60" s="308"/>
      <c r="RLC60" s="308"/>
      <c r="RLD60" s="308"/>
      <c r="RLE60" s="308"/>
      <c r="RLF60" s="308"/>
      <c r="RLG60" s="308"/>
      <c r="RLH60" s="308"/>
      <c r="RLI60" s="308"/>
      <c r="RLJ60" s="308"/>
      <c r="RLK60" s="308"/>
      <c r="RLL60" s="308"/>
      <c r="RLM60" s="308"/>
      <c r="RLN60" s="308"/>
      <c r="RLO60" s="308"/>
      <c r="RLP60" s="308"/>
      <c r="RLQ60" s="308"/>
      <c r="RLR60" s="308"/>
      <c r="RLS60" s="308"/>
      <c r="RLT60" s="308"/>
      <c r="RLU60" s="308"/>
      <c r="RLV60" s="308"/>
      <c r="RLW60" s="308"/>
      <c r="RLX60" s="308"/>
      <c r="RLY60" s="308"/>
      <c r="RLZ60" s="308"/>
      <c r="RMA60" s="308"/>
      <c r="RMB60" s="308"/>
      <c r="RMC60" s="308"/>
      <c r="RMD60" s="308"/>
      <c r="RME60" s="308"/>
      <c r="RMF60" s="308"/>
      <c r="RMG60" s="308"/>
      <c r="RMH60" s="308"/>
      <c r="RMI60" s="308"/>
      <c r="RMJ60" s="308"/>
      <c r="RMK60" s="308"/>
      <c r="RML60" s="308"/>
      <c r="RMM60" s="308"/>
      <c r="RMN60" s="308"/>
      <c r="RMO60" s="308"/>
      <c r="RMP60" s="308"/>
      <c r="RMQ60" s="308"/>
      <c r="RMR60" s="308"/>
      <c r="RMS60" s="308"/>
      <c r="RMT60" s="308"/>
      <c r="RMU60" s="308"/>
      <c r="RMV60" s="308"/>
      <c r="RMW60" s="308"/>
      <c r="RMX60" s="308"/>
      <c r="RMY60" s="308"/>
      <c r="RMZ60" s="308"/>
      <c r="RNA60" s="308"/>
      <c r="RNB60" s="308"/>
      <c r="RNC60" s="308"/>
      <c r="RND60" s="308"/>
      <c r="RNE60" s="308"/>
      <c r="RNF60" s="308"/>
      <c r="RNG60" s="308"/>
      <c r="RNH60" s="308"/>
      <c r="RNI60" s="308"/>
      <c r="RNJ60" s="308"/>
      <c r="RNK60" s="308"/>
      <c r="RNL60" s="308"/>
      <c r="RNM60" s="308"/>
      <c r="RNN60" s="308"/>
      <c r="RNO60" s="308"/>
      <c r="RNP60" s="308"/>
      <c r="RNQ60" s="308"/>
      <c r="RNR60" s="308"/>
      <c r="RNS60" s="308"/>
      <c r="RNT60" s="308"/>
      <c r="RNU60" s="308"/>
      <c r="RNV60" s="308"/>
      <c r="RNW60" s="308"/>
      <c r="RNX60" s="308"/>
      <c r="RNY60" s="308"/>
      <c r="RNZ60" s="308"/>
      <c r="ROA60" s="308"/>
      <c r="ROB60" s="308"/>
      <c r="ROC60" s="308"/>
      <c r="ROD60" s="308"/>
      <c r="ROE60" s="308"/>
      <c r="ROF60" s="308"/>
      <c r="ROG60" s="308"/>
      <c r="ROH60" s="308"/>
      <c r="ROI60" s="308"/>
      <c r="ROJ60" s="308"/>
      <c r="ROK60" s="308"/>
      <c r="ROL60" s="308"/>
      <c r="ROM60" s="308"/>
      <c r="RON60" s="308"/>
      <c r="ROO60" s="308"/>
      <c r="ROP60" s="308"/>
      <c r="ROQ60" s="308"/>
      <c r="ROR60" s="308"/>
      <c r="ROS60" s="308"/>
      <c r="ROT60" s="308"/>
      <c r="ROU60" s="308"/>
      <c r="ROV60" s="308"/>
      <c r="ROW60" s="308"/>
      <c r="ROX60" s="308"/>
      <c r="ROY60" s="308"/>
      <c r="ROZ60" s="308"/>
      <c r="RPA60" s="308"/>
      <c r="RPB60" s="308"/>
      <c r="RPC60" s="308"/>
      <c r="RPD60" s="308"/>
      <c r="RPE60" s="308"/>
      <c r="RPF60" s="308"/>
      <c r="RPG60" s="308"/>
      <c r="RPH60" s="308"/>
      <c r="RPI60" s="308"/>
      <c r="RPJ60" s="308"/>
      <c r="RPK60" s="308"/>
      <c r="RPL60" s="308"/>
      <c r="RPM60" s="308"/>
      <c r="RPN60" s="308"/>
      <c r="RPO60" s="308"/>
      <c r="RPP60" s="308"/>
      <c r="RPQ60" s="308"/>
      <c r="RPR60" s="308"/>
      <c r="RPS60" s="308"/>
      <c r="RPT60" s="308"/>
      <c r="RPU60" s="308"/>
      <c r="RPV60" s="308"/>
      <c r="RPW60" s="308"/>
      <c r="RPX60" s="308"/>
      <c r="RPY60" s="308"/>
      <c r="RPZ60" s="308"/>
      <c r="RQA60" s="308"/>
      <c r="RQB60" s="308"/>
      <c r="RQC60" s="308"/>
      <c r="RQD60" s="308"/>
      <c r="RQE60" s="308"/>
      <c r="RQF60" s="308"/>
      <c r="RQG60" s="308"/>
      <c r="RQH60" s="308"/>
      <c r="RQI60" s="308"/>
      <c r="RQJ60" s="308"/>
      <c r="RQK60" s="308"/>
      <c r="RQL60" s="308"/>
      <c r="RQM60" s="308"/>
      <c r="RQN60" s="308"/>
      <c r="RQO60" s="308"/>
      <c r="RQP60" s="308"/>
      <c r="RQQ60" s="308"/>
      <c r="RQR60" s="308"/>
      <c r="RQS60" s="308"/>
      <c r="RQT60" s="308"/>
      <c r="RQU60" s="308"/>
      <c r="RQV60" s="308"/>
      <c r="RQW60" s="308"/>
      <c r="RQX60" s="308"/>
      <c r="RQY60" s="308"/>
      <c r="RQZ60" s="308"/>
      <c r="RRA60" s="308"/>
      <c r="RRB60" s="308"/>
      <c r="RRC60" s="308"/>
      <c r="RRD60" s="308"/>
      <c r="RRE60" s="308"/>
      <c r="RRF60" s="308"/>
      <c r="RRG60" s="308"/>
      <c r="RRH60" s="308"/>
      <c r="RRI60" s="308"/>
      <c r="RRJ60" s="308"/>
      <c r="RRK60" s="308"/>
      <c r="RRL60" s="308"/>
      <c r="RRM60" s="308"/>
      <c r="RRN60" s="308"/>
      <c r="RRO60" s="308"/>
      <c r="RRP60" s="308"/>
      <c r="RRQ60" s="308"/>
      <c r="RRR60" s="308"/>
      <c r="RRS60" s="308"/>
      <c r="RRT60" s="308"/>
      <c r="RRU60" s="308"/>
      <c r="RRV60" s="308"/>
      <c r="RRW60" s="308"/>
      <c r="RRX60" s="308"/>
      <c r="RRY60" s="308"/>
      <c r="RRZ60" s="308"/>
      <c r="RSA60" s="308"/>
      <c r="RSB60" s="308"/>
      <c r="RSC60" s="308"/>
      <c r="RSD60" s="308"/>
      <c r="RSE60" s="308"/>
      <c r="RSF60" s="308"/>
      <c r="RSG60" s="308"/>
      <c r="RSH60" s="308"/>
      <c r="RSI60" s="308"/>
      <c r="RSJ60" s="308"/>
      <c r="RSK60" s="308"/>
      <c r="RSL60" s="308"/>
      <c r="RSM60" s="308"/>
      <c r="RSN60" s="308"/>
      <c r="RSO60" s="308"/>
      <c r="RSP60" s="308"/>
      <c r="RSQ60" s="308"/>
      <c r="RSR60" s="308"/>
      <c r="RSS60" s="308"/>
      <c r="RST60" s="308"/>
      <c r="RSU60" s="308"/>
      <c r="RSV60" s="308"/>
      <c r="RSW60" s="308"/>
      <c r="RSX60" s="308"/>
      <c r="RSY60" s="308"/>
      <c r="RSZ60" s="308"/>
      <c r="RTA60" s="308"/>
      <c r="RTB60" s="308"/>
      <c r="RTC60" s="308"/>
      <c r="RTD60" s="308"/>
      <c r="RTE60" s="308"/>
      <c r="RTF60" s="308"/>
      <c r="RTG60" s="308"/>
      <c r="RTH60" s="308"/>
      <c r="RTI60" s="308"/>
      <c r="RTJ60" s="308"/>
      <c r="RTK60" s="308"/>
      <c r="RTL60" s="308"/>
      <c r="RTM60" s="308"/>
      <c r="RTN60" s="308"/>
      <c r="RTO60" s="308"/>
      <c r="RTP60" s="308"/>
      <c r="RTQ60" s="308"/>
      <c r="RTR60" s="308"/>
      <c r="RTS60" s="308"/>
      <c r="RTT60" s="308"/>
      <c r="RTU60" s="308"/>
      <c r="RTV60" s="308"/>
      <c r="RTW60" s="308"/>
      <c r="RTX60" s="308"/>
      <c r="RTY60" s="308"/>
      <c r="RTZ60" s="308"/>
      <c r="RUA60" s="308"/>
      <c r="RUB60" s="308"/>
      <c r="RUC60" s="308"/>
      <c r="RUD60" s="308"/>
      <c r="RUE60" s="308"/>
      <c r="RUF60" s="308"/>
      <c r="RUG60" s="308"/>
      <c r="RUH60" s="308"/>
      <c r="RUI60" s="308"/>
      <c r="RUJ60" s="308"/>
      <c r="RUK60" s="308"/>
      <c r="RUL60" s="308"/>
      <c r="RUM60" s="308"/>
      <c r="RUN60" s="308"/>
      <c r="RUO60" s="308"/>
      <c r="RUP60" s="308"/>
      <c r="RUQ60" s="308"/>
      <c r="RUR60" s="308"/>
      <c r="RUS60" s="308"/>
      <c r="RUT60" s="308"/>
      <c r="RUU60" s="308"/>
      <c r="RUV60" s="308"/>
      <c r="RUW60" s="308"/>
      <c r="RUX60" s="308"/>
      <c r="RUY60" s="308"/>
      <c r="RUZ60" s="308"/>
      <c r="RVA60" s="308"/>
      <c r="RVB60" s="308"/>
      <c r="RVC60" s="308"/>
      <c r="RVD60" s="308"/>
      <c r="RVE60" s="308"/>
      <c r="RVF60" s="308"/>
      <c r="RVG60" s="308"/>
      <c r="RVH60" s="308"/>
      <c r="RVI60" s="308"/>
      <c r="RVJ60" s="308"/>
      <c r="RVK60" s="308"/>
      <c r="RVL60" s="308"/>
      <c r="RVM60" s="308"/>
      <c r="RVN60" s="308"/>
      <c r="RVO60" s="308"/>
      <c r="RVP60" s="308"/>
      <c r="RVQ60" s="308"/>
      <c r="RVR60" s="308"/>
      <c r="RVS60" s="308"/>
      <c r="RVT60" s="308"/>
      <c r="RVU60" s="308"/>
      <c r="RVV60" s="308"/>
      <c r="RVW60" s="308"/>
      <c r="RVX60" s="308"/>
      <c r="RVY60" s="308"/>
      <c r="RVZ60" s="308"/>
      <c r="RWA60" s="308"/>
      <c r="RWB60" s="308"/>
      <c r="RWC60" s="308"/>
      <c r="RWD60" s="308"/>
      <c r="RWE60" s="308"/>
      <c r="RWF60" s="308"/>
      <c r="RWG60" s="308"/>
      <c r="RWH60" s="308"/>
      <c r="RWI60" s="308"/>
      <c r="RWJ60" s="308"/>
      <c r="RWK60" s="308"/>
      <c r="RWL60" s="308"/>
      <c r="RWM60" s="308"/>
      <c r="RWN60" s="308"/>
      <c r="RWO60" s="308"/>
      <c r="RWP60" s="308"/>
      <c r="RWQ60" s="308"/>
      <c r="RWR60" s="308"/>
      <c r="RWS60" s="308"/>
      <c r="RWT60" s="308"/>
      <c r="RWU60" s="308"/>
      <c r="RWV60" s="308"/>
      <c r="RWW60" s="308"/>
      <c r="RWX60" s="308"/>
      <c r="RWY60" s="308"/>
      <c r="RWZ60" s="308"/>
      <c r="RXA60" s="308"/>
      <c r="RXB60" s="308"/>
      <c r="RXC60" s="308"/>
      <c r="RXD60" s="308"/>
      <c r="RXE60" s="308"/>
      <c r="RXF60" s="308"/>
      <c r="RXG60" s="308"/>
      <c r="RXH60" s="308"/>
      <c r="RXI60" s="308"/>
      <c r="RXJ60" s="308"/>
      <c r="RXK60" s="308"/>
      <c r="RXL60" s="308"/>
      <c r="RXM60" s="308"/>
      <c r="RXN60" s="308"/>
      <c r="RXO60" s="308"/>
      <c r="RXP60" s="308"/>
      <c r="RXQ60" s="308"/>
      <c r="RXR60" s="308"/>
      <c r="RXS60" s="308"/>
      <c r="RXT60" s="308"/>
      <c r="RXU60" s="308"/>
      <c r="RXV60" s="308"/>
      <c r="RXW60" s="308"/>
      <c r="RXX60" s="308"/>
      <c r="RXY60" s="308"/>
      <c r="RXZ60" s="308"/>
      <c r="RYA60" s="308"/>
      <c r="RYB60" s="308"/>
      <c r="RYC60" s="308"/>
      <c r="RYD60" s="308"/>
      <c r="RYE60" s="308"/>
      <c r="RYF60" s="308"/>
      <c r="RYG60" s="308"/>
      <c r="RYH60" s="308"/>
      <c r="RYI60" s="308"/>
      <c r="RYJ60" s="308"/>
      <c r="RYK60" s="308"/>
      <c r="RYL60" s="308"/>
      <c r="RYM60" s="308"/>
      <c r="RYN60" s="308"/>
      <c r="RYO60" s="308"/>
      <c r="RYP60" s="308"/>
      <c r="RYQ60" s="308"/>
      <c r="RYR60" s="308"/>
      <c r="RYS60" s="308"/>
      <c r="RYT60" s="308"/>
      <c r="RYU60" s="308"/>
      <c r="RYV60" s="308"/>
      <c r="RYW60" s="308"/>
      <c r="RYX60" s="308"/>
      <c r="RYY60" s="308"/>
      <c r="RYZ60" s="308"/>
      <c r="RZA60" s="308"/>
      <c r="RZB60" s="308"/>
      <c r="RZC60" s="308"/>
      <c r="RZD60" s="308"/>
      <c r="RZE60" s="308"/>
      <c r="RZF60" s="308"/>
      <c r="RZG60" s="308"/>
      <c r="RZH60" s="308"/>
      <c r="RZI60" s="308"/>
      <c r="RZJ60" s="308"/>
      <c r="RZK60" s="308"/>
      <c r="RZL60" s="308"/>
      <c r="RZM60" s="308"/>
      <c r="RZN60" s="308"/>
      <c r="RZO60" s="308"/>
      <c r="RZP60" s="308"/>
      <c r="RZQ60" s="308"/>
      <c r="RZR60" s="308"/>
      <c r="RZS60" s="308"/>
      <c r="RZT60" s="308"/>
      <c r="RZU60" s="308"/>
      <c r="RZV60" s="308"/>
      <c r="RZW60" s="308"/>
      <c r="RZX60" s="308"/>
      <c r="RZY60" s="308"/>
      <c r="RZZ60" s="308"/>
      <c r="SAA60" s="308"/>
      <c r="SAB60" s="308"/>
      <c r="SAC60" s="308"/>
      <c r="SAD60" s="308"/>
      <c r="SAE60" s="308"/>
      <c r="SAF60" s="308"/>
      <c r="SAG60" s="308"/>
      <c r="SAH60" s="308"/>
      <c r="SAI60" s="308"/>
      <c r="SAJ60" s="308"/>
      <c r="SAK60" s="308"/>
      <c r="SAL60" s="308"/>
      <c r="SAM60" s="308"/>
      <c r="SAN60" s="308"/>
      <c r="SAO60" s="308"/>
      <c r="SAP60" s="308"/>
      <c r="SAQ60" s="308"/>
      <c r="SAR60" s="308"/>
      <c r="SAS60" s="308"/>
      <c r="SAT60" s="308"/>
      <c r="SAU60" s="308"/>
      <c r="SAV60" s="308"/>
      <c r="SAW60" s="308"/>
      <c r="SAX60" s="308"/>
      <c r="SAY60" s="308"/>
      <c r="SAZ60" s="308"/>
      <c r="SBA60" s="308"/>
      <c r="SBB60" s="308"/>
      <c r="SBC60" s="308"/>
      <c r="SBD60" s="308"/>
      <c r="SBE60" s="308"/>
      <c r="SBF60" s="308"/>
      <c r="SBG60" s="308"/>
      <c r="SBH60" s="308"/>
      <c r="SBI60" s="308"/>
      <c r="SBJ60" s="308"/>
      <c r="SBK60" s="308"/>
      <c r="SBL60" s="308"/>
      <c r="SBM60" s="308"/>
      <c r="SBN60" s="308"/>
      <c r="SBO60" s="308"/>
      <c r="SBP60" s="308"/>
      <c r="SBQ60" s="308"/>
      <c r="SBR60" s="308"/>
      <c r="SBS60" s="308"/>
      <c r="SBT60" s="308"/>
      <c r="SBU60" s="308"/>
      <c r="SBV60" s="308"/>
      <c r="SBW60" s="308"/>
      <c r="SBX60" s="308"/>
      <c r="SBY60" s="308"/>
      <c r="SBZ60" s="308"/>
      <c r="SCA60" s="308"/>
      <c r="SCB60" s="308"/>
      <c r="SCC60" s="308"/>
      <c r="SCD60" s="308"/>
      <c r="SCE60" s="308"/>
      <c r="SCF60" s="308"/>
      <c r="SCG60" s="308"/>
      <c r="SCH60" s="308"/>
      <c r="SCI60" s="308"/>
      <c r="SCJ60" s="308"/>
      <c r="SCK60" s="308"/>
      <c r="SCL60" s="308"/>
      <c r="SCM60" s="308"/>
      <c r="SCN60" s="308"/>
      <c r="SCO60" s="308"/>
      <c r="SCP60" s="308"/>
      <c r="SCQ60" s="308"/>
      <c r="SCR60" s="308"/>
      <c r="SCS60" s="308"/>
      <c r="SCT60" s="308"/>
      <c r="SCU60" s="308"/>
      <c r="SCV60" s="308"/>
      <c r="SCW60" s="308"/>
      <c r="SCX60" s="308"/>
      <c r="SCY60" s="308"/>
      <c r="SCZ60" s="308"/>
      <c r="SDA60" s="308"/>
      <c r="SDB60" s="308"/>
      <c r="SDC60" s="308"/>
      <c r="SDD60" s="308"/>
      <c r="SDE60" s="308"/>
      <c r="SDF60" s="308"/>
      <c r="SDG60" s="308"/>
      <c r="SDH60" s="308"/>
      <c r="SDI60" s="308"/>
      <c r="SDJ60" s="308"/>
      <c r="SDK60" s="308"/>
      <c r="SDL60" s="308"/>
      <c r="SDM60" s="308"/>
      <c r="SDN60" s="308"/>
      <c r="SDO60" s="308"/>
      <c r="SDP60" s="308"/>
      <c r="SDQ60" s="308"/>
      <c r="SDR60" s="308"/>
      <c r="SDS60" s="308"/>
      <c r="SDT60" s="308"/>
      <c r="SDU60" s="308"/>
      <c r="SDV60" s="308"/>
      <c r="SDW60" s="308"/>
      <c r="SDX60" s="308"/>
      <c r="SDY60" s="308"/>
      <c r="SDZ60" s="308"/>
      <c r="SEA60" s="308"/>
      <c r="SEB60" s="308"/>
      <c r="SEC60" s="308"/>
      <c r="SED60" s="308"/>
      <c r="SEE60" s="308"/>
      <c r="SEF60" s="308"/>
      <c r="SEG60" s="308"/>
      <c r="SEH60" s="308"/>
      <c r="SEI60" s="308"/>
      <c r="SEJ60" s="308"/>
      <c r="SEK60" s="308"/>
      <c r="SEL60" s="308"/>
      <c r="SEM60" s="308"/>
      <c r="SEN60" s="308"/>
      <c r="SEO60" s="308"/>
      <c r="SEP60" s="308"/>
      <c r="SEQ60" s="308"/>
      <c r="SER60" s="308"/>
      <c r="SES60" s="308"/>
      <c r="SET60" s="308"/>
      <c r="SEU60" s="308"/>
      <c r="SEV60" s="308"/>
      <c r="SEW60" s="308"/>
      <c r="SEX60" s="308"/>
      <c r="SEY60" s="308"/>
      <c r="SEZ60" s="308"/>
      <c r="SFA60" s="308"/>
      <c r="SFB60" s="308"/>
      <c r="SFC60" s="308"/>
      <c r="SFD60" s="308"/>
      <c r="SFE60" s="308"/>
      <c r="SFF60" s="308"/>
      <c r="SFG60" s="308"/>
      <c r="SFH60" s="308"/>
      <c r="SFI60" s="308"/>
      <c r="SFJ60" s="308"/>
      <c r="SFK60" s="308"/>
      <c r="SFL60" s="308"/>
      <c r="SFM60" s="308"/>
      <c r="SFN60" s="308"/>
      <c r="SFO60" s="308"/>
      <c r="SFP60" s="308"/>
      <c r="SFQ60" s="308"/>
      <c r="SFR60" s="308"/>
      <c r="SFS60" s="308"/>
      <c r="SFT60" s="308"/>
      <c r="SFU60" s="308"/>
      <c r="SFV60" s="308"/>
      <c r="SFW60" s="308"/>
      <c r="SFX60" s="308"/>
      <c r="SFY60" s="308"/>
      <c r="SFZ60" s="308"/>
      <c r="SGA60" s="308"/>
      <c r="SGB60" s="308"/>
      <c r="SGC60" s="308"/>
      <c r="SGD60" s="308"/>
      <c r="SGE60" s="308"/>
      <c r="SGF60" s="308"/>
      <c r="SGG60" s="308"/>
      <c r="SGH60" s="308"/>
      <c r="SGI60" s="308"/>
      <c r="SGJ60" s="308"/>
      <c r="SGK60" s="308"/>
      <c r="SGL60" s="308"/>
      <c r="SGM60" s="308"/>
      <c r="SGN60" s="308"/>
      <c r="SGO60" s="308"/>
      <c r="SGP60" s="308"/>
      <c r="SGQ60" s="308"/>
      <c r="SGR60" s="308"/>
      <c r="SGS60" s="308"/>
      <c r="SGT60" s="308"/>
      <c r="SGU60" s="308"/>
      <c r="SGV60" s="308"/>
      <c r="SGW60" s="308"/>
      <c r="SGX60" s="308"/>
      <c r="SGY60" s="308"/>
      <c r="SGZ60" s="308"/>
      <c r="SHA60" s="308"/>
      <c r="SHB60" s="308"/>
      <c r="SHC60" s="308"/>
      <c r="SHD60" s="308"/>
      <c r="SHE60" s="308"/>
      <c r="SHF60" s="308"/>
      <c r="SHG60" s="308"/>
      <c r="SHH60" s="308"/>
      <c r="SHI60" s="308"/>
      <c r="SHJ60" s="308"/>
      <c r="SHK60" s="308"/>
      <c r="SHL60" s="308"/>
      <c r="SHM60" s="308"/>
      <c r="SHN60" s="308"/>
      <c r="SHO60" s="308"/>
      <c r="SHP60" s="308"/>
      <c r="SHQ60" s="308"/>
      <c r="SHR60" s="308"/>
      <c r="SHS60" s="308"/>
      <c r="SHT60" s="308"/>
      <c r="SHU60" s="308"/>
      <c r="SHV60" s="308"/>
      <c r="SHW60" s="308"/>
      <c r="SHX60" s="308"/>
      <c r="SHY60" s="308"/>
      <c r="SHZ60" s="308"/>
      <c r="SIA60" s="308"/>
      <c r="SIB60" s="308"/>
      <c r="SIC60" s="308"/>
      <c r="SID60" s="308"/>
      <c r="SIE60" s="308"/>
      <c r="SIF60" s="308"/>
      <c r="SIG60" s="308"/>
      <c r="SIH60" s="308"/>
      <c r="SII60" s="308"/>
      <c r="SIJ60" s="308"/>
      <c r="SIK60" s="308"/>
      <c r="SIL60" s="308"/>
      <c r="SIM60" s="308"/>
      <c r="SIN60" s="308"/>
      <c r="SIO60" s="308"/>
      <c r="SIP60" s="308"/>
      <c r="SIQ60" s="308"/>
      <c r="SIR60" s="308"/>
      <c r="SIS60" s="308"/>
      <c r="SIT60" s="308"/>
      <c r="SIU60" s="308"/>
      <c r="SIV60" s="308"/>
      <c r="SIW60" s="308"/>
      <c r="SIX60" s="308"/>
      <c r="SIY60" s="308"/>
      <c r="SIZ60" s="308"/>
      <c r="SJA60" s="308"/>
      <c r="SJB60" s="308"/>
      <c r="SJC60" s="308"/>
      <c r="SJD60" s="308"/>
      <c r="SJE60" s="308"/>
      <c r="SJF60" s="308"/>
      <c r="SJG60" s="308"/>
      <c r="SJH60" s="308"/>
      <c r="SJI60" s="308"/>
      <c r="SJJ60" s="308"/>
      <c r="SJK60" s="308"/>
      <c r="SJL60" s="308"/>
      <c r="SJM60" s="308"/>
      <c r="SJN60" s="308"/>
      <c r="SJO60" s="308"/>
      <c r="SJP60" s="308"/>
      <c r="SJQ60" s="308"/>
      <c r="SJR60" s="308"/>
      <c r="SJS60" s="308"/>
      <c r="SJT60" s="308"/>
      <c r="SJU60" s="308"/>
      <c r="SJV60" s="308"/>
      <c r="SJW60" s="308"/>
      <c r="SJX60" s="308"/>
      <c r="SJY60" s="308"/>
      <c r="SJZ60" s="308"/>
      <c r="SKA60" s="308"/>
      <c r="SKB60" s="308"/>
      <c r="SKC60" s="308"/>
      <c r="SKD60" s="308"/>
      <c r="SKE60" s="308"/>
      <c r="SKF60" s="308"/>
      <c r="SKG60" s="308"/>
      <c r="SKH60" s="308"/>
      <c r="SKI60" s="308"/>
      <c r="SKJ60" s="308"/>
      <c r="SKK60" s="308"/>
      <c r="SKL60" s="308"/>
      <c r="SKM60" s="308"/>
      <c r="SKN60" s="308"/>
      <c r="SKO60" s="308"/>
      <c r="SKP60" s="308"/>
      <c r="SKQ60" s="308"/>
      <c r="SKR60" s="308"/>
      <c r="SKS60" s="308"/>
      <c r="SKT60" s="308"/>
      <c r="SKU60" s="308"/>
      <c r="SKV60" s="308"/>
      <c r="SKW60" s="308"/>
      <c r="SKX60" s="308"/>
      <c r="SKY60" s="308"/>
      <c r="SKZ60" s="308"/>
      <c r="SLA60" s="308"/>
      <c r="SLB60" s="308"/>
      <c r="SLC60" s="308"/>
      <c r="SLD60" s="308"/>
      <c r="SLE60" s="308"/>
      <c r="SLF60" s="308"/>
      <c r="SLG60" s="308"/>
      <c r="SLH60" s="308"/>
      <c r="SLI60" s="308"/>
      <c r="SLJ60" s="308"/>
      <c r="SLK60" s="308"/>
      <c r="SLL60" s="308"/>
      <c r="SLM60" s="308"/>
      <c r="SLN60" s="308"/>
      <c r="SLO60" s="308"/>
      <c r="SLP60" s="308"/>
      <c r="SLQ60" s="308"/>
      <c r="SLR60" s="308"/>
      <c r="SLS60" s="308"/>
      <c r="SLT60" s="308"/>
      <c r="SLU60" s="308"/>
      <c r="SLV60" s="308"/>
      <c r="SLW60" s="308"/>
      <c r="SLX60" s="308"/>
      <c r="SLY60" s="308"/>
      <c r="SLZ60" s="308"/>
      <c r="SMA60" s="308"/>
      <c r="SMB60" s="308"/>
      <c r="SMC60" s="308"/>
      <c r="SMD60" s="308"/>
      <c r="SME60" s="308"/>
      <c r="SMF60" s="308"/>
      <c r="SMG60" s="308"/>
      <c r="SMH60" s="308"/>
      <c r="SMI60" s="308"/>
      <c r="SMJ60" s="308"/>
      <c r="SMK60" s="308"/>
      <c r="SML60" s="308"/>
      <c r="SMM60" s="308"/>
      <c r="SMN60" s="308"/>
      <c r="SMO60" s="308"/>
      <c r="SMP60" s="308"/>
      <c r="SMQ60" s="308"/>
      <c r="SMR60" s="308"/>
      <c r="SMS60" s="308"/>
      <c r="SMT60" s="308"/>
      <c r="SMU60" s="308"/>
      <c r="SMV60" s="308"/>
      <c r="SMW60" s="308"/>
      <c r="SMX60" s="308"/>
      <c r="SMY60" s="308"/>
      <c r="SMZ60" s="308"/>
      <c r="SNA60" s="308"/>
      <c r="SNB60" s="308"/>
      <c r="SNC60" s="308"/>
      <c r="SND60" s="308"/>
      <c r="SNE60" s="308"/>
      <c r="SNF60" s="308"/>
      <c r="SNG60" s="308"/>
      <c r="SNH60" s="308"/>
      <c r="SNI60" s="308"/>
      <c r="SNJ60" s="308"/>
      <c r="SNK60" s="308"/>
      <c r="SNL60" s="308"/>
      <c r="SNM60" s="308"/>
      <c r="SNN60" s="308"/>
      <c r="SNO60" s="308"/>
      <c r="SNP60" s="308"/>
      <c r="SNQ60" s="308"/>
      <c r="SNR60" s="308"/>
      <c r="SNS60" s="308"/>
      <c r="SNT60" s="308"/>
      <c r="SNU60" s="308"/>
      <c r="SNV60" s="308"/>
      <c r="SNW60" s="308"/>
      <c r="SNX60" s="308"/>
      <c r="SNY60" s="308"/>
      <c r="SNZ60" s="308"/>
      <c r="SOA60" s="308"/>
      <c r="SOB60" s="308"/>
      <c r="SOC60" s="308"/>
      <c r="SOD60" s="308"/>
      <c r="SOE60" s="308"/>
      <c r="SOF60" s="308"/>
      <c r="SOG60" s="308"/>
      <c r="SOH60" s="308"/>
      <c r="SOI60" s="308"/>
      <c r="SOJ60" s="308"/>
      <c r="SOK60" s="308"/>
      <c r="SOL60" s="308"/>
      <c r="SOM60" s="308"/>
      <c r="SON60" s="308"/>
      <c r="SOO60" s="308"/>
      <c r="SOP60" s="308"/>
      <c r="SOQ60" s="308"/>
      <c r="SOR60" s="308"/>
      <c r="SOS60" s="308"/>
      <c r="SOT60" s="308"/>
      <c r="SOU60" s="308"/>
      <c r="SOV60" s="308"/>
      <c r="SOW60" s="308"/>
      <c r="SOX60" s="308"/>
      <c r="SOY60" s="308"/>
      <c r="SOZ60" s="308"/>
      <c r="SPA60" s="308"/>
      <c r="SPB60" s="308"/>
      <c r="SPC60" s="308"/>
      <c r="SPD60" s="308"/>
      <c r="SPE60" s="308"/>
      <c r="SPF60" s="308"/>
      <c r="SPG60" s="308"/>
      <c r="SPH60" s="308"/>
      <c r="SPI60" s="308"/>
      <c r="SPJ60" s="308"/>
      <c r="SPK60" s="308"/>
      <c r="SPL60" s="308"/>
      <c r="SPM60" s="308"/>
      <c r="SPN60" s="308"/>
      <c r="SPO60" s="308"/>
      <c r="SPP60" s="308"/>
      <c r="SPQ60" s="308"/>
      <c r="SPR60" s="308"/>
      <c r="SPS60" s="308"/>
      <c r="SPT60" s="308"/>
      <c r="SPU60" s="308"/>
      <c r="SPV60" s="308"/>
      <c r="SPW60" s="308"/>
      <c r="SPX60" s="308"/>
      <c r="SPY60" s="308"/>
      <c r="SPZ60" s="308"/>
      <c r="SQA60" s="308"/>
      <c r="SQB60" s="308"/>
      <c r="SQC60" s="308"/>
      <c r="SQD60" s="308"/>
      <c r="SQE60" s="308"/>
      <c r="SQF60" s="308"/>
      <c r="SQG60" s="308"/>
      <c r="SQH60" s="308"/>
      <c r="SQI60" s="308"/>
      <c r="SQJ60" s="308"/>
      <c r="SQK60" s="308"/>
      <c r="SQL60" s="308"/>
      <c r="SQM60" s="308"/>
      <c r="SQN60" s="308"/>
      <c r="SQO60" s="308"/>
      <c r="SQP60" s="308"/>
      <c r="SQQ60" s="308"/>
      <c r="SQR60" s="308"/>
      <c r="SQS60" s="308"/>
      <c r="SQT60" s="308"/>
      <c r="SQU60" s="308"/>
      <c r="SQV60" s="308"/>
      <c r="SQW60" s="308"/>
      <c r="SQX60" s="308"/>
      <c r="SQY60" s="308"/>
      <c r="SQZ60" s="308"/>
      <c r="SRA60" s="308"/>
      <c r="SRB60" s="308"/>
      <c r="SRC60" s="308"/>
      <c r="SRD60" s="308"/>
      <c r="SRE60" s="308"/>
      <c r="SRF60" s="308"/>
      <c r="SRG60" s="308"/>
      <c r="SRH60" s="308"/>
      <c r="SRI60" s="308"/>
      <c r="SRJ60" s="308"/>
      <c r="SRK60" s="308"/>
      <c r="SRL60" s="308"/>
      <c r="SRM60" s="308"/>
      <c r="SRN60" s="308"/>
      <c r="SRO60" s="308"/>
      <c r="SRP60" s="308"/>
      <c r="SRQ60" s="308"/>
      <c r="SRR60" s="308"/>
      <c r="SRS60" s="308"/>
      <c r="SRT60" s="308"/>
      <c r="SRU60" s="308"/>
      <c r="SRV60" s="308"/>
      <c r="SRW60" s="308"/>
      <c r="SRX60" s="308"/>
      <c r="SRY60" s="308"/>
      <c r="SRZ60" s="308"/>
      <c r="SSA60" s="308"/>
      <c r="SSB60" s="308"/>
      <c r="SSC60" s="308"/>
      <c r="SSD60" s="308"/>
      <c r="SSE60" s="308"/>
      <c r="SSF60" s="308"/>
      <c r="SSG60" s="308"/>
      <c r="SSH60" s="308"/>
      <c r="SSI60" s="308"/>
      <c r="SSJ60" s="308"/>
      <c r="SSK60" s="308"/>
      <c r="SSL60" s="308"/>
      <c r="SSM60" s="308"/>
      <c r="SSN60" s="308"/>
      <c r="SSO60" s="308"/>
      <c r="SSP60" s="308"/>
      <c r="SSQ60" s="308"/>
      <c r="SSR60" s="308"/>
      <c r="SSS60" s="308"/>
      <c r="SST60" s="308"/>
      <c r="SSU60" s="308"/>
      <c r="SSV60" s="308"/>
      <c r="SSW60" s="308"/>
      <c r="SSX60" s="308"/>
      <c r="SSY60" s="308"/>
      <c r="SSZ60" s="308"/>
      <c r="STA60" s="308"/>
      <c r="STB60" s="308"/>
      <c r="STC60" s="308"/>
      <c r="STD60" s="308"/>
      <c r="STE60" s="308"/>
      <c r="STF60" s="308"/>
      <c r="STG60" s="308"/>
      <c r="STH60" s="308"/>
      <c r="STI60" s="308"/>
      <c r="STJ60" s="308"/>
      <c r="STK60" s="308"/>
      <c r="STL60" s="308"/>
      <c r="STM60" s="308"/>
      <c r="STN60" s="308"/>
      <c r="STO60" s="308"/>
      <c r="STP60" s="308"/>
      <c r="STQ60" s="308"/>
      <c r="STR60" s="308"/>
      <c r="STS60" s="308"/>
      <c r="STT60" s="308"/>
      <c r="STU60" s="308"/>
      <c r="STV60" s="308"/>
      <c r="STW60" s="308"/>
      <c r="STX60" s="308"/>
      <c r="STY60" s="308"/>
      <c r="STZ60" s="308"/>
      <c r="SUA60" s="308"/>
      <c r="SUB60" s="308"/>
      <c r="SUC60" s="308"/>
      <c r="SUD60" s="308"/>
      <c r="SUE60" s="308"/>
      <c r="SUF60" s="308"/>
      <c r="SUG60" s="308"/>
      <c r="SUH60" s="308"/>
      <c r="SUI60" s="308"/>
      <c r="SUJ60" s="308"/>
      <c r="SUK60" s="308"/>
      <c r="SUL60" s="308"/>
      <c r="SUM60" s="308"/>
      <c r="SUN60" s="308"/>
      <c r="SUO60" s="308"/>
      <c r="SUP60" s="308"/>
      <c r="SUQ60" s="308"/>
      <c r="SUR60" s="308"/>
      <c r="SUS60" s="308"/>
      <c r="SUT60" s="308"/>
      <c r="SUU60" s="308"/>
      <c r="SUV60" s="308"/>
      <c r="SUW60" s="308"/>
      <c r="SUX60" s="308"/>
      <c r="SUY60" s="308"/>
      <c r="SUZ60" s="308"/>
      <c r="SVA60" s="308"/>
      <c r="SVB60" s="308"/>
      <c r="SVC60" s="308"/>
      <c r="SVD60" s="308"/>
      <c r="SVE60" s="308"/>
      <c r="SVF60" s="308"/>
      <c r="SVG60" s="308"/>
      <c r="SVH60" s="308"/>
      <c r="SVI60" s="308"/>
      <c r="SVJ60" s="308"/>
      <c r="SVK60" s="308"/>
      <c r="SVL60" s="308"/>
      <c r="SVM60" s="308"/>
      <c r="SVN60" s="308"/>
      <c r="SVO60" s="308"/>
      <c r="SVP60" s="308"/>
      <c r="SVQ60" s="308"/>
      <c r="SVR60" s="308"/>
      <c r="SVS60" s="308"/>
      <c r="SVT60" s="308"/>
      <c r="SVU60" s="308"/>
      <c r="SVV60" s="308"/>
      <c r="SVW60" s="308"/>
      <c r="SVX60" s="308"/>
      <c r="SVY60" s="308"/>
      <c r="SVZ60" s="308"/>
      <c r="SWA60" s="308"/>
      <c r="SWB60" s="308"/>
      <c r="SWC60" s="308"/>
      <c r="SWD60" s="308"/>
      <c r="SWE60" s="308"/>
      <c r="SWF60" s="308"/>
      <c r="SWG60" s="308"/>
      <c r="SWH60" s="308"/>
      <c r="SWI60" s="308"/>
      <c r="SWJ60" s="308"/>
      <c r="SWK60" s="308"/>
      <c r="SWL60" s="308"/>
      <c r="SWM60" s="308"/>
      <c r="SWN60" s="308"/>
      <c r="SWO60" s="308"/>
      <c r="SWP60" s="308"/>
      <c r="SWQ60" s="308"/>
      <c r="SWR60" s="308"/>
      <c r="SWS60" s="308"/>
      <c r="SWT60" s="308"/>
      <c r="SWU60" s="308"/>
      <c r="SWV60" s="308"/>
      <c r="SWW60" s="308"/>
      <c r="SWX60" s="308"/>
      <c r="SWY60" s="308"/>
      <c r="SWZ60" s="308"/>
      <c r="SXA60" s="308"/>
      <c r="SXB60" s="308"/>
      <c r="SXC60" s="308"/>
      <c r="SXD60" s="308"/>
      <c r="SXE60" s="308"/>
      <c r="SXF60" s="308"/>
      <c r="SXG60" s="308"/>
      <c r="SXH60" s="308"/>
      <c r="SXI60" s="308"/>
      <c r="SXJ60" s="308"/>
      <c r="SXK60" s="308"/>
      <c r="SXL60" s="308"/>
      <c r="SXM60" s="308"/>
      <c r="SXN60" s="308"/>
      <c r="SXO60" s="308"/>
      <c r="SXP60" s="308"/>
      <c r="SXQ60" s="308"/>
      <c r="SXR60" s="308"/>
      <c r="SXS60" s="308"/>
      <c r="SXT60" s="308"/>
      <c r="SXU60" s="308"/>
      <c r="SXV60" s="308"/>
      <c r="SXW60" s="308"/>
      <c r="SXX60" s="308"/>
      <c r="SXY60" s="308"/>
      <c r="SXZ60" s="308"/>
      <c r="SYA60" s="308"/>
      <c r="SYB60" s="308"/>
      <c r="SYC60" s="308"/>
      <c r="SYD60" s="308"/>
      <c r="SYE60" s="308"/>
      <c r="SYF60" s="308"/>
      <c r="SYG60" s="308"/>
      <c r="SYH60" s="308"/>
      <c r="SYI60" s="308"/>
      <c r="SYJ60" s="308"/>
      <c r="SYK60" s="308"/>
      <c r="SYL60" s="308"/>
      <c r="SYM60" s="308"/>
      <c r="SYN60" s="308"/>
      <c r="SYO60" s="308"/>
      <c r="SYP60" s="308"/>
      <c r="SYQ60" s="308"/>
      <c r="SYR60" s="308"/>
      <c r="SYS60" s="308"/>
      <c r="SYT60" s="308"/>
      <c r="SYU60" s="308"/>
      <c r="SYV60" s="308"/>
      <c r="SYW60" s="308"/>
      <c r="SYX60" s="308"/>
      <c r="SYY60" s="308"/>
      <c r="SYZ60" s="308"/>
      <c r="SZA60" s="308"/>
      <c r="SZB60" s="308"/>
      <c r="SZC60" s="308"/>
      <c r="SZD60" s="308"/>
      <c r="SZE60" s="308"/>
      <c r="SZF60" s="308"/>
      <c r="SZG60" s="308"/>
      <c r="SZH60" s="308"/>
      <c r="SZI60" s="308"/>
      <c r="SZJ60" s="308"/>
      <c r="SZK60" s="308"/>
      <c r="SZL60" s="308"/>
      <c r="SZM60" s="308"/>
      <c r="SZN60" s="308"/>
      <c r="SZO60" s="308"/>
      <c r="SZP60" s="308"/>
      <c r="SZQ60" s="308"/>
      <c r="SZR60" s="308"/>
      <c r="SZS60" s="308"/>
      <c r="SZT60" s="308"/>
      <c r="SZU60" s="308"/>
      <c r="SZV60" s="308"/>
      <c r="SZW60" s="308"/>
      <c r="SZX60" s="308"/>
      <c r="SZY60" s="308"/>
      <c r="SZZ60" s="308"/>
      <c r="TAA60" s="308"/>
      <c r="TAB60" s="308"/>
      <c r="TAC60" s="308"/>
      <c r="TAD60" s="308"/>
      <c r="TAE60" s="308"/>
      <c r="TAF60" s="308"/>
      <c r="TAG60" s="308"/>
      <c r="TAH60" s="308"/>
      <c r="TAI60" s="308"/>
      <c r="TAJ60" s="308"/>
      <c r="TAK60" s="308"/>
      <c r="TAL60" s="308"/>
      <c r="TAM60" s="308"/>
      <c r="TAN60" s="308"/>
      <c r="TAO60" s="308"/>
      <c r="TAP60" s="308"/>
      <c r="TAQ60" s="308"/>
      <c r="TAR60" s="308"/>
      <c r="TAS60" s="308"/>
      <c r="TAT60" s="308"/>
      <c r="TAU60" s="308"/>
      <c r="TAV60" s="308"/>
      <c r="TAW60" s="308"/>
      <c r="TAX60" s="308"/>
      <c r="TAY60" s="308"/>
      <c r="TAZ60" s="308"/>
      <c r="TBA60" s="308"/>
      <c r="TBB60" s="308"/>
      <c r="TBC60" s="308"/>
      <c r="TBD60" s="308"/>
      <c r="TBE60" s="308"/>
      <c r="TBF60" s="308"/>
      <c r="TBG60" s="308"/>
      <c r="TBH60" s="308"/>
      <c r="TBI60" s="308"/>
      <c r="TBJ60" s="308"/>
      <c r="TBK60" s="308"/>
      <c r="TBL60" s="308"/>
      <c r="TBM60" s="308"/>
      <c r="TBN60" s="308"/>
      <c r="TBO60" s="308"/>
      <c r="TBP60" s="308"/>
      <c r="TBQ60" s="308"/>
      <c r="TBR60" s="308"/>
      <c r="TBS60" s="308"/>
      <c r="TBT60" s="308"/>
      <c r="TBU60" s="308"/>
      <c r="TBV60" s="308"/>
      <c r="TBW60" s="308"/>
      <c r="TBX60" s="308"/>
      <c r="TBY60" s="308"/>
      <c r="TBZ60" s="308"/>
      <c r="TCA60" s="308"/>
      <c r="TCB60" s="308"/>
      <c r="TCC60" s="308"/>
      <c r="TCD60" s="308"/>
      <c r="TCE60" s="308"/>
      <c r="TCF60" s="308"/>
      <c r="TCG60" s="308"/>
      <c r="TCH60" s="308"/>
      <c r="TCI60" s="308"/>
      <c r="TCJ60" s="308"/>
      <c r="TCK60" s="308"/>
      <c r="TCL60" s="308"/>
      <c r="TCM60" s="308"/>
      <c r="TCN60" s="308"/>
      <c r="TCO60" s="308"/>
      <c r="TCP60" s="308"/>
      <c r="TCQ60" s="308"/>
      <c r="TCR60" s="308"/>
      <c r="TCS60" s="308"/>
      <c r="TCT60" s="308"/>
      <c r="TCU60" s="308"/>
      <c r="TCV60" s="308"/>
      <c r="TCW60" s="308"/>
      <c r="TCX60" s="308"/>
      <c r="TCY60" s="308"/>
      <c r="TCZ60" s="308"/>
      <c r="TDA60" s="308"/>
      <c r="TDB60" s="308"/>
      <c r="TDC60" s="308"/>
      <c r="TDD60" s="308"/>
      <c r="TDE60" s="308"/>
      <c r="TDF60" s="308"/>
      <c r="TDG60" s="308"/>
      <c r="TDH60" s="308"/>
      <c r="TDI60" s="308"/>
      <c r="TDJ60" s="308"/>
      <c r="TDK60" s="308"/>
      <c r="TDL60" s="308"/>
      <c r="TDM60" s="308"/>
      <c r="TDN60" s="308"/>
      <c r="TDO60" s="308"/>
      <c r="TDP60" s="308"/>
      <c r="TDQ60" s="308"/>
      <c r="TDR60" s="308"/>
      <c r="TDS60" s="308"/>
      <c r="TDT60" s="308"/>
      <c r="TDU60" s="308"/>
      <c r="TDV60" s="308"/>
      <c r="TDW60" s="308"/>
      <c r="TDX60" s="308"/>
      <c r="TDY60" s="308"/>
      <c r="TDZ60" s="308"/>
      <c r="TEA60" s="308"/>
      <c r="TEB60" s="308"/>
      <c r="TEC60" s="308"/>
      <c r="TED60" s="308"/>
      <c r="TEE60" s="308"/>
      <c r="TEF60" s="308"/>
      <c r="TEG60" s="308"/>
      <c r="TEH60" s="308"/>
      <c r="TEI60" s="308"/>
      <c r="TEJ60" s="308"/>
      <c r="TEK60" s="308"/>
      <c r="TEL60" s="308"/>
      <c r="TEM60" s="308"/>
      <c r="TEN60" s="308"/>
      <c r="TEO60" s="308"/>
      <c r="TEP60" s="308"/>
      <c r="TEQ60" s="308"/>
      <c r="TER60" s="308"/>
      <c r="TES60" s="308"/>
      <c r="TET60" s="308"/>
      <c r="TEU60" s="308"/>
      <c r="TEV60" s="308"/>
      <c r="TEW60" s="308"/>
      <c r="TEX60" s="308"/>
      <c r="TEY60" s="308"/>
      <c r="TEZ60" s="308"/>
      <c r="TFA60" s="308"/>
      <c r="TFB60" s="308"/>
      <c r="TFC60" s="308"/>
      <c r="TFD60" s="308"/>
      <c r="TFE60" s="308"/>
      <c r="TFF60" s="308"/>
      <c r="TFG60" s="308"/>
      <c r="TFH60" s="308"/>
      <c r="TFI60" s="308"/>
      <c r="TFJ60" s="308"/>
      <c r="TFK60" s="308"/>
      <c r="TFL60" s="308"/>
      <c r="TFM60" s="308"/>
      <c r="TFN60" s="308"/>
      <c r="TFO60" s="308"/>
      <c r="TFP60" s="308"/>
      <c r="TFQ60" s="308"/>
      <c r="TFR60" s="308"/>
      <c r="TFS60" s="308"/>
      <c r="TFT60" s="308"/>
      <c r="TFU60" s="308"/>
      <c r="TFV60" s="308"/>
      <c r="TFW60" s="308"/>
      <c r="TFX60" s="308"/>
      <c r="TFY60" s="308"/>
      <c r="TFZ60" s="308"/>
      <c r="TGA60" s="308"/>
      <c r="TGB60" s="308"/>
      <c r="TGC60" s="308"/>
      <c r="TGD60" s="308"/>
      <c r="TGE60" s="308"/>
      <c r="TGF60" s="308"/>
      <c r="TGG60" s="308"/>
      <c r="TGH60" s="308"/>
      <c r="TGI60" s="308"/>
      <c r="TGJ60" s="308"/>
      <c r="TGK60" s="308"/>
      <c r="TGL60" s="308"/>
      <c r="TGM60" s="308"/>
      <c r="TGN60" s="308"/>
      <c r="TGO60" s="308"/>
      <c r="TGP60" s="308"/>
      <c r="TGQ60" s="308"/>
      <c r="TGR60" s="308"/>
      <c r="TGS60" s="308"/>
      <c r="TGT60" s="308"/>
      <c r="TGU60" s="308"/>
      <c r="TGV60" s="308"/>
      <c r="TGW60" s="308"/>
      <c r="TGX60" s="308"/>
      <c r="TGY60" s="308"/>
      <c r="TGZ60" s="308"/>
      <c r="THA60" s="308"/>
      <c r="THB60" s="308"/>
      <c r="THC60" s="308"/>
      <c r="THD60" s="308"/>
      <c r="THE60" s="308"/>
      <c r="THF60" s="308"/>
      <c r="THG60" s="308"/>
      <c r="THH60" s="308"/>
      <c r="THI60" s="308"/>
      <c r="THJ60" s="308"/>
      <c r="THK60" s="308"/>
      <c r="THL60" s="308"/>
      <c r="THM60" s="308"/>
      <c r="THN60" s="308"/>
      <c r="THO60" s="308"/>
      <c r="THP60" s="308"/>
      <c r="THQ60" s="308"/>
      <c r="THR60" s="308"/>
      <c r="THS60" s="308"/>
      <c r="THT60" s="308"/>
      <c r="THU60" s="308"/>
      <c r="THV60" s="308"/>
      <c r="THW60" s="308"/>
      <c r="THX60" s="308"/>
      <c r="THY60" s="308"/>
      <c r="THZ60" s="308"/>
      <c r="TIA60" s="308"/>
      <c r="TIB60" s="308"/>
      <c r="TIC60" s="308"/>
      <c r="TID60" s="308"/>
      <c r="TIE60" s="308"/>
      <c r="TIF60" s="308"/>
      <c r="TIG60" s="308"/>
      <c r="TIH60" s="308"/>
      <c r="TII60" s="308"/>
      <c r="TIJ60" s="308"/>
      <c r="TIK60" s="308"/>
      <c r="TIL60" s="308"/>
      <c r="TIM60" s="308"/>
      <c r="TIN60" s="308"/>
      <c r="TIO60" s="308"/>
      <c r="TIP60" s="308"/>
      <c r="TIQ60" s="308"/>
      <c r="TIR60" s="308"/>
      <c r="TIS60" s="308"/>
      <c r="TIT60" s="308"/>
      <c r="TIU60" s="308"/>
      <c r="TIV60" s="308"/>
      <c r="TIW60" s="308"/>
      <c r="TIX60" s="308"/>
      <c r="TIY60" s="308"/>
      <c r="TIZ60" s="308"/>
      <c r="TJA60" s="308"/>
      <c r="TJB60" s="308"/>
      <c r="TJC60" s="308"/>
      <c r="TJD60" s="308"/>
      <c r="TJE60" s="308"/>
      <c r="TJF60" s="308"/>
      <c r="TJG60" s="308"/>
      <c r="TJH60" s="308"/>
      <c r="TJI60" s="308"/>
      <c r="TJJ60" s="308"/>
      <c r="TJK60" s="308"/>
      <c r="TJL60" s="308"/>
      <c r="TJM60" s="308"/>
      <c r="TJN60" s="308"/>
      <c r="TJO60" s="308"/>
      <c r="TJP60" s="308"/>
      <c r="TJQ60" s="308"/>
      <c r="TJR60" s="308"/>
      <c r="TJS60" s="308"/>
      <c r="TJT60" s="308"/>
      <c r="TJU60" s="308"/>
      <c r="TJV60" s="308"/>
      <c r="TJW60" s="308"/>
      <c r="TJX60" s="308"/>
      <c r="TJY60" s="308"/>
      <c r="TJZ60" s="308"/>
      <c r="TKA60" s="308"/>
      <c r="TKB60" s="308"/>
      <c r="TKC60" s="308"/>
      <c r="TKD60" s="308"/>
      <c r="TKE60" s="308"/>
      <c r="TKF60" s="308"/>
      <c r="TKG60" s="308"/>
      <c r="TKH60" s="308"/>
      <c r="TKI60" s="308"/>
      <c r="TKJ60" s="308"/>
      <c r="TKK60" s="308"/>
      <c r="TKL60" s="308"/>
      <c r="TKM60" s="308"/>
      <c r="TKN60" s="308"/>
      <c r="TKO60" s="308"/>
      <c r="TKP60" s="308"/>
      <c r="TKQ60" s="308"/>
      <c r="TKR60" s="308"/>
      <c r="TKS60" s="308"/>
      <c r="TKT60" s="308"/>
      <c r="TKU60" s="308"/>
      <c r="TKV60" s="308"/>
      <c r="TKW60" s="308"/>
      <c r="TKX60" s="308"/>
      <c r="TKY60" s="308"/>
      <c r="TKZ60" s="308"/>
      <c r="TLA60" s="308"/>
      <c r="TLB60" s="308"/>
      <c r="TLC60" s="308"/>
      <c r="TLD60" s="308"/>
      <c r="TLE60" s="308"/>
      <c r="TLF60" s="308"/>
      <c r="TLG60" s="308"/>
      <c r="TLH60" s="308"/>
      <c r="TLI60" s="308"/>
      <c r="TLJ60" s="308"/>
      <c r="TLK60" s="308"/>
      <c r="TLL60" s="308"/>
      <c r="TLM60" s="308"/>
      <c r="TLN60" s="308"/>
      <c r="TLO60" s="308"/>
      <c r="TLP60" s="308"/>
      <c r="TLQ60" s="308"/>
      <c r="TLR60" s="308"/>
      <c r="TLS60" s="308"/>
      <c r="TLT60" s="308"/>
      <c r="TLU60" s="308"/>
      <c r="TLV60" s="308"/>
      <c r="TLW60" s="308"/>
      <c r="TLX60" s="308"/>
      <c r="TLY60" s="308"/>
      <c r="TLZ60" s="308"/>
      <c r="TMA60" s="308"/>
      <c r="TMB60" s="308"/>
      <c r="TMC60" s="308"/>
      <c r="TMD60" s="308"/>
      <c r="TME60" s="308"/>
      <c r="TMF60" s="308"/>
      <c r="TMG60" s="308"/>
      <c r="TMH60" s="308"/>
      <c r="TMI60" s="308"/>
      <c r="TMJ60" s="308"/>
      <c r="TMK60" s="308"/>
      <c r="TML60" s="308"/>
      <c r="TMM60" s="308"/>
      <c r="TMN60" s="308"/>
      <c r="TMO60" s="308"/>
      <c r="TMP60" s="308"/>
      <c r="TMQ60" s="308"/>
      <c r="TMR60" s="308"/>
      <c r="TMS60" s="308"/>
      <c r="TMT60" s="308"/>
      <c r="TMU60" s="308"/>
      <c r="TMV60" s="308"/>
      <c r="TMW60" s="308"/>
      <c r="TMX60" s="308"/>
      <c r="TMY60" s="308"/>
      <c r="TMZ60" s="308"/>
      <c r="TNA60" s="308"/>
      <c r="TNB60" s="308"/>
      <c r="TNC60" s="308"/>
      <c r="TND60" s="308"/>
      <c r="TNE60" s="308"/>
      <c r="TNF60" s="308"/>
      <c r="TNG60" s="308"/>
      <c r="TNH60" s="308"/>
      <c r="TNI60" s="308"/>
      <c r="TNJ60" s="308"/>
      <c r="TNK60" s="308"/>
      <c r="TNL60" s="308"/>
      <c r="TNM60" s="308"/>
      <c r="TNN60" s="308"/>
      <c r="TNO60" s="308"/>
      <c r="TNP60" s="308"/>
      <c r="TNQ60" s="308"/>
      <c r="TNR60" s="308"/>
      <c r="TNS60" s="308"/>
      <c r="TNT60" s="308"/>
      <c r="TNU60" s="308"/>
      <c r="TNV60" s="308"/>
      <c r="TNW60" s="308"/>
      <c r="TNX60" s="308"/>
      <c r="TNY60" s="308"/>
      <c r="TNZ60" s="308"/>
      <c r="TOA60" s="308"/>
      <c r="TOB60" s="308"/>
      <c r="TOC60" s="308"/>
      <c r="TOD60" s="308"/>
      <c r="TOE60" s="308"/>
      <c r="TOF60" s="308"/>
      <c r="TOG60" s="308"/>
      <c r="TOH60" s="308"/>
      <c r="TOI60" s="308"/>
      <c r="TOJ60" s="308"/>
      <c r="TOK60" s="308"/>
      <c r="TOL60" s="308"/>
      <c r="TOM60" s="308"/>
      <c r="TON60" s="308"/>
      <c r="TOO60" s="308"/>
      <c r="TOP60" s="308"/>
      <c r="TOQ60" s="308"/>
      <c r="TOR60" s="308"/>
      <c r="TOS60" s="308"/>
      <c r="TOT60" s="308"/>
      <c r="TOU60" s="308"/>
      <c r="TOV60" s="308"/>
      <c r="TOW60" s="308"/>
      <c r="TOX60" s="308"/>
      <c r="TOY60" s="308"/>
      <c r="TOZ60" s="308"/>
      <c r="TPA60" s="308"/>
      <c r="TPB60" s="308"/>
      <c r="TPC60" s="308"/>
      <c r="TPD60" s="308"/>
      <c r="TPE60" s="308"/>
      <c r="TPF60" s="308"/>
      <c r="TPG60" s="308"/>
      <c r="TPH60" s="308"/>
      <c r="TPI60" s="308"/>
      <c r="TPJ60" s="308"/>
      <c r="TPK60" s="308"/>
      <c r="TPL60" s="308"/>
      <c r="TPM60" s="308"/>
      <c r="TPN60" s="308"/>
      <c r="TPO60" s="308"/>
      <c r="TPP60" s="308"/>
      <c r="TPQ60" s="308"/>
      <c r="TPR60" s="308"/>
      <c r="TPS60" s="308"/>
      <c r="TPT60" s="308"/>
      <c r="TPU60" s="308"/>
      <c r="TPV60" s="308"/>
      <c r="TPW60" s="308"/>
      <c r="TPX60" s="308"/>
      <c r="TPY60" s="308"/>
      <c r="TPZ60" s="308"/>
      <c r="TQA60" s="308"/>
      <c r="TQB60" s="308"/>
      <c r="TQC60" s="308"/>
      <c r="TQD60" s="308"/>
      <c r="TQE60" s="308"/>
      <c r="TQF60" s="308"/>
      <c r="TQG60" s="308"/>
      <c r="TQH60" s="308"/>
      <c r="TQI60" s="308"/>
      <c r="TQJ60" s="308"/>
      <c r="TQK60" s="308"/>
      <c r="TQL60" s="308"/>
      <c r="TQM60" s="308"/>
      <c r="TQN60" s="308"/>
      <c r="TQO60" s="308"/>
      <c r="TQP60" s="308"/>
      <c r="TQQ60" s="308"/>
      <c r="TQR60" s="308"/>
      <c r="TQS60" s="308"/>
      <c r="TQT60" s="308"/>
      <c r="TQU60" s="308"/>
      <c r="TQV60" s="308"/>
      <c r="TQW60" s="308"/>
      <c r="TQX60" s="308"/>
      <c r="TQY60" s="308"/>
      <c r="TQZ60" s="308"/>
      <c r="TRA60" s="308"/>
      <c r="TRB60" s="308"/>
      <c r="TRC60" s="308"/>
      <c r="TRD60" s="308"/>
      <c r="TRE60" s="308"/>
      <c r="TRF60" s="308"/>
      <c r="TRG60" s="308"/>
      <c r="TRH60" s="308"/>
      <c r="TRI60" s="308"/>
      <c r="TRJ60" s="308"/>
      <c r="TRK60" s="308"/>
      <c r="TRL60" s="308"/>
      <c r="TRM60" s="308"/>
      <c r="TRN60" s="308"/>
      <c r="TRO60" s="308"/>
      <c r="TRP60" s="308"/>
      <c r="TRQ60" s="308"/>
      <c r="TRR60" s="308"/>
      <c r="TRS60" s="308"/>
      <c r="TRT60" s="308"/>
      <c r="TRU60" s="308"/>
      <c r="TRV60" s="308"/>
      <c r="TRW60" s="308"/>
      <c r="TRX60" s="308"/>
      <c r="TRY60" s="308"/>
      <c r="TRZ60" s="308"/>
      <c r="TSA60" s="308"/>
      <c r="TSB60" s="308"/>
      <c r="TSC60" s="308"/>
      <c r="TSD60" s="308"/>
      <c r="TSE60" s="308"/>
      <c r="TSF60" s="308"/>
      <c r="TSG60" s="308"/>
      <c r="TSH60" s="308"/>
      <c r="TSI60" s="308"/>
      <c r="TSJ60" s="308"/>
      <c r="TSK60" s="308"/>
      <c r="TSL60" s="308"/>
      <c r="TSM60" s="308"/>
      <c r="TSN60" s="308"/>
      <c r="TSO60" s="308"/>
      <c r="TSP60" s="308"/>
      <c r="TSQ60" s="308"/>
      <c r="TSR60" s="308"/>
      <c r="TSS60" s="308"/>
      <c r="TST60" s="308"/>
      <c r="TSU60" s="308"/>
      <c r="TSV60" s="308"/>
      <c r="TSW60" s="308"/>
      <c r="TSX60" s="308"/>
      <c r="TSY60" s="308"/>
      <c r="TSZ60" s="308"/>
      <c r="TTA60" s="308"/>
      <c r="TTB60" s="308"/>
      <c r="TTC60" s="308"/>
      <c r="TTD60" s="308"/>
      <c r="TTE60" s="308"/>
      <c r="TTF60" s="308"/>
      <c r="TTG60" s="308"/>
      <c r="TTH60" s="308"/>
      <c r="TTI60" s="308"/>
      <c r="TTJ60" s="308"/>
      <c r="TTK60" s="308"/>
      <c r="TTL60" s="308"/>
      <c r="TTM60" s="308"/>
      <c r="TTN60" s="308"/>
      <c r="TTO60" s="308"/>
      <c r="TTP60" s="308"/>
      <c r="TTQ60" s="308"/>
      <c r="TTR60" s="308"/>
      <c r="TTS60" s="308"/>
      <c r="TTT60" s="308"/>
      <c r="TTU60" s="308"/>
      <c r="TTV60" s="308"/>
      <c r="TTW60" s="308"/>
      <c r="TTX60" s="308"/>
      <c r="TTY60" s="308"/>
      <c r="TTZ60" s="308"/>
      <c r="TUA60" s="308"/>
      <c r="TUB60" s="308"/>
      <c r="TUC60" s="308"/>
      <c r="TUD60" s="308"/>
      <c r="TUE60" s="308"/>
      <c r="TUF60" s="308"/>
      <c r="TUG60" s="308"/>
      <c r="TUH60" s="308"/>
      <c r="TUI60" s="308"/>
      <c r="TUJ60" s="308"/>
      <c r="TUK60" s="308"/>
      <c r="TUL60" s="308"/>
      <c r="TUM60" s="308"/>
      <c r="TUN60" s="308"/>
      <c r="TUO60" s="308"/>
      <c r="TUP60" s="308"/>
      <c r="TUQ60" s="308"/>
      <c r="TUR60" s="308"/>
      <c r="TUS60" s="308"/>
      <c r="TUT60" s="308"/>
      <c r="TUU60" s="308"/>
      <c r="TUV60" s="308"/>
      <c r="TUW60" s="308"/>
      <c r="TUX60" s="308"/>
      <c r="TUY60" s="308"/>
      <c r="TUZ60" s="308"/>
      <c r="TVA60" s="308"/>
      <c r="TVB60" s="308"/>
      <c r="TVC60" s="308"/>
      <c r="TVD60" s="308"/>
      <c r="TVE60" s="308"/>
      <c r="TVF60" s="308"/>
      <c r="TVG60" s="308"/>
      <c r="TVH60" s="308"/>
      <c r="TVI60" s="308"/>
      <c r="TVJ60" s="308"/>
      <c r="TVK60" s="308"/>
      <c r="TVL60" s="308"/>
      <c r="TVM60" s="308"/>
      <c r="TVN60" s="308"/>
      <c r="TVO60" s="308"/>
      <c r="TVP60" s="308"/>
      <c r="TVQ60" s="308"/>
      <c r="TVR60" s="308"/>
      <c r="TVS60" s="308"/>
      <c r="TVT60" s="308"/>
      <c r="TVU60" s="308"/>
      <c r="TVV60" s="308"/>
      <c r="TVW60" s="308"/>
      <c r="TVX60" s="308"/>
      <c r="TVY60" s="308"/>
      <c r="TVZ60" s="308"/>
      <c r="TWA60" s="308"/>
      <c r="TWB60" s="308"/>
      <c r="TWC60" s="308"/>
      <c r="TWD60" s="308"/>
      <c r="TWE60" s="308"/>
      <c r="TWF60" s="308"/>
      <c r="TWG60" s="308"/>
      <c r="TWH60" s="308"/>
      <c r="TWI60" s="308"/>
      <c r="TWJ60" s="308"/>
      <c r="TWK60" s="308"/>
      <c r="TWL60" s="308"/>
      <c r="TWM60" s="308"/>
      <c r="TWN60" s="308"/>
      <c r="TWO60" s="308"/>
      <c r="TWP60" s="308"/>
      <c r="TWQ60" s="308"/>
      <c r="TWR60" s="308"/>
      <c r="TWS60" s="308"/>
      <c r="TWT60" s="308"/>
      <c r="TWU60" s="308"/>
      <c r="TWV60" s="308"/>
      <c r="TWW60" s="308"/>
      <c r="TWX60" s="308"/>
      <c r="TWY60" s="308"/>
      <c r="TWZ60" s="308"/>
      <c r="TXA60" s="308"/>
      <c r="TXB60" s="308"/>
      <c r="TXC60" s="308"/>
      <c r="TXD60" s="308"/>
      <c r="TXE60" s="308"/>
      <c r="TXF60" s="308"/>
      <c r="TXG60" s="308"/>
      <c r="TXH60" s="308"/>
      <c r="TXI60" s="308"/>
      <c r="TXJ60" s="308"/>
      <c r="TXK60" s="308"/>
      <c r="TXL60" s="308"/>
      <c r="TXM60" s="308"/>
      <c r="TXN60" s="308"/>
      <c r="TXO60" s="308"/>
      <c r="TXP60" s="308"/>
      <c r="TXQ60" s="308"/>
      <c r="TXR60" s="308"/>
      <c r="TXS60" s="308"/>
      <c r="TXT60" s="308"/>
      <c r="TXU60" s="308"/>
      <c r="TXV60" s="308"/>
      <c r="TXW60" s="308"/>
      <c r="TXX60" s="308"/>
      <c r="TXY60" s="308"/>
      <c r="TXZ60" s="308"/>
      <c r="TYA60" s="308"/>
      <c r="TYB60" s="308"/>
      <c r="TYC60" s="308"/>
      <c r="TYD60" s="308"/>
      <c r="TYE60" s="308"/>
      <c r="TYF60" s="308"/>
      <c r="TYG60" s="308"/>
      <c r="TYH60" s="308"/>
      <c r="TYI60" s="308"/>
      <c r="TYJ60" s="308"/>
      <c r="TYK60" s="308"/>
      <c r="TYL60" s="308"/>
      <c r="TYM60" s="308"/>
      <c r="TYN60" s="308"/>
      <c r="TYO60" s="308"/>
      <c r="TYP60" s="308"/>
      <c r="TYQ60" s="308"/>
      <c r="TYR60" s="308"/>
      <c r="TYS60" s="308"/>
      <c r="TYT60" s="308"/>
      <c r="TYU60" s="308"/>
      <c r="TYV60" s="308"/>
      <c r="TYW60" s="308"/>
      <c r="TYX60" s="308"/>
      <c r="TYY60" s="308"/>
      <c r="TYZ60" s="308"/>
      <c r="TZA60" s="308"/>
      <c r="TZB60" s="308"/>
      <c r="TZC60" s="308"/>
      <c r="TZD60" s="308"/>
      <c r="TZE60" s="308"/>
      <c r="TZF60" s="308"/>
      <c r="TZG60" s="308"/>
      <c r="TZH60" s="308"/>
      <c r="TZI60" s="308"/>
      <c r="TZJ60" s="308"/>
      <c r="TZK60" s="308"/>
      <c r="TZL60" s="308"/>
      <c r="TZM60" s="308"/>
      <c r="TZN60" s="308"/>
      <c r="TZO60" s="308"/>
      <c r="TZP60" s="308"/>
      <c r="TZQ60" s="308"/>
      <c r="TZR60" s="308"/>
      <c r="TZS60" s="308"/>
      <c r="TZT60" s="308"/>
      <c r="TZU60" s="308"/>
      <c r="TZV60" s="308"/>
      <c r="TZW60" s="308"/>
      <c r="TZX60" s="308"/>
      <c r="TZY60" s="308"/>
      <c r="TZZ60" s="308"/>
      <c r="UAA60" s="308"/>
      <c r="UAB60" s="308"/>
      <c r="UAC60" s="308"/>
      <c r="UAD60" s="308"/>
      <c r="UAE60" s="308"/>
      <c r="UAF60" s="308"/>
      <c r="UAG60" s="308"/>
      <c r="UAH60" s="308"/>
      <c r="UAI60" s="308"/>
      <c r="UAJ60" s="308"/>
      <c r="UAK60" s="308"/>
      <c r="UAL60" s="308"/>
      <c r="UAM60" s="308"/>
      <c r="UAN60" s="308"/>
      <c r="UAO60" s="308"/>
      <c r="UAP60" s="308"/>
      <c r="UAQ60" s="308"/>
      <c r="UAR60" s="308"/>
      <c r="UAS60" s="308"/>
      <c r="UAT60" s="308"/>
      <c r="UAU60" s="308"/>
      <c r="UAV60" s="308"/>
      <c r="UAW60" s="308"/>
      <c r="UAX60" s="308"/>
      <c r="UAY60" s="308"/>
      <c r="UAZ60" s="308"/>
      <c r="UBA60" s="308"/>
      <c r="UBB60" s="308"/>
      <c r="UBC60" s="308"/>
      <c r="UBD60" s="308"/>
      <c r="UBE60" s="308"/>
      <c r="UBF60" s="308"/>
      <c r="UBG60" s="308"/>
      <c r="UBH60" s="308"/>
      <c r="UBI60" s="308"/>
      <c r="UBJ60" s="308"/>
      <c r="UBK60" s="308"/>
      <c r="UBL60" s="308"/>
      <c r="UBM60" s="308"/>
      <c r="UBN60" s="308"/>
      <c r="UBO60" s="308"/>
      <c r="UBP60" s="308"/>
      <c r="UBQ60" s="308"/>
      <c r="UBR60" s="308"/>
      <c r="UBS60" s="308"/>
      <c r="UBT60" s="308"/>
      <c r="UBU60" s="308"/>
      <c r="UBV60" s="308"/>
      <c r="UBW60" s="308"/>
      <c r="UBX60" s="308"/>
      <c r="UBY60" s="308"/>
      <c r="UBZ60" s="308"/>
      <c r="UCA60" s="308"/>
      <c r="UCB60" s="308"/>
      <c r="UCC60" s="308"/>
      <c r="UCD60" s="308"/>
      <c r="UCE60" s="308"/>
      <c r="UCF60" s="308"/>
      <c r="UCG60" s="308"/>
      <c r="UCH60" s="308"/>
      <c r="UCI60" s="308"/>
      <c r="UCJ60" s="308"/>
      <c r="UCK60" s="308"/>
      <c r="UCL60" s="308"/>
      <c r="UCM60" s="308"/>
      <c r="UCN60" s="308"/>
      <c r="UCO60" s="308"/>
      <c r="UCP60" s="308"/>
      <c r="UCQ60" s="308"/>
      <c r="UCR60" s="308"/>
      <c r="UCS60" s="308"/>
      <c r="UCT60" s="308"/>
      <c r="UCU60" s="308"/>
      <c r="UCV60" s="308"/>
      <c r="UCW60" s="308"/>
      <c r="UCX60" s="308"/>
      <c r="UCY60" s="308"/>
      <c r="UCZ60" s="308"/>
      <c r="UDA60" s="308"/>
      <c r="UDB60" s="308"/>
      <c r="UDC60" s="308"/>
      <c r="UDD60" s="308"/>
      <c r="UDE60" s="308"/>
      <c r="UDF60" s="308"/>
      <c r="UDG60" s="308"/>
      <c r="UDH60" s="308"/>
      <c r="UDI60" s="308"/>
      <c r="UDJ60" s="308"/>
      <c r="UDK60" s="308"/>
      <c r="UDL60" s="308"/>
      <c r="UDM60" s="308"/>
      <c r="UDN60" s="308"/>
      <c r="UDO60" s="308"/>
      <c r="UDP60" s="308"/>
      <c r="UDQ60" s="308"/>
      <c r="UDR60" s="308"/>
      <c r="UDS60" s="308"/>
      <c r="UDT60" s="308"/>
      <c r="UDU60" s="308"/>
      <c r="UDV60" s="308"/>
      <c r="UDW60" s="308"/>
      <c r="UDX60" s="308"/>
      <c r="UDY60" s="308"/>
      <c r="UDZ60" s="308"/>
      <c r="UEA60" s="308"/>
      <c r="UEB60" s="308"/>
      <c r="UEC60" s="308"/>
      <c r="UED60" s="308"/>
      <c r="UEE60" s="308"/>
      <c r="UEF60" s="308"/>
      <c r="UEG60" s="308"/>
      <c r="UEH60" s="308"/>
      <c r="UEI60" s="308"/>
      <c r="UEJ60" s="308"/>
      <c r="UEK60" s="308"/>
      <c r="UEL60" s="308"/>
      <c r="UEM60" s="308"/>
      <c r="UEN60" s="308"/>
      <c r="UEO60" s="308"/>
      <c r="UEP60" s="308"/>
      <c r="UEQ60" s="308"/>
      <c r="UER60" s="308"/>
      <c r="UES60" s="308"/>
      <c r="UET60" s="308"/>
      <c r="UEU60" s="308"/>
      <c r="UEV60" s="308"/>
      <c r="UEW60" s="308"/>
      <c r="UEX60" s="308"/>
      <c r="UEY60" s="308"/>
      <c r="UEZ60" s="308"/>
      <c r="UFA60" s="308"/>
      <c r="UFB60" s="308"/>
      <c r="UFC60" s="308"/>
      <c r="UFD60" s="308"/>
      <c r="UFE60" s="308"/>
      <c r="UFF60" s="308"/>
      <c r="UFG60" s="308"/>
      <c r="UFH60" s="308"/>
      <c r="UFI60" s="308"/>
      <c r="UFJ60" s="308"/>
      <c r="UFK60" s="308"/>
      <c r="UFL60" s="308"/>
      <c r="UFM60" s="308"/>
      <c r="UFN60" s="308"/>
      <c r="UFO60" s="308"/>
      <c r="UFP60" s="308"/>
      <c r="UFQ60" s="308"/>
      <c r="UFR60" s="308"/>
      <c r="UFS60" s="308"/>
      <c r="UFT60" s="308"/>
      <c r="UFU60" s="308"/>
      <c r="UFV60" s="308"/>
      <c r="UFW60" s="308"/>
      <c r="UFX60" s="308"/>
      <c r="UFY60" s="308"/>
      <c r="UFZ60" s="308"/>
      <c r="UGA60" s="308"/>
      <c r="UGB60" s="308"/>
      <c r="UGC60" s="308"/>
      <c r="UGD60" s="308"/>
      <c r="UGE60" s="308"/>
      <c r="UGF60" s="308"/>
      <c r="UGG60" s="308"/>
      <c r="UGH60" s="308"/>
      <c r="UGI60" s="308"/>
      <c r="UGJ60" s="308"/>
      <c r="UGK60" s="308"/>
      <c r="UGL60" s="308"/>
      <c r="UGM60" s="308"/>
      <c r="UGN60" s="308"/>
      <c r="UGO60" s="308"/>
      <c r="UGP60" s="308"/>
      <c r="UGQ60" s="308"/>
      <c r="UGR60" s="308"/>
      <c r="UGS60" s="308"/>
      <c r="UGT60" s="308"/>
      <c r="UGU60" s="308"/>
      <c r="UGV60" s="308"/>
      <c r="UGW60" s="308"/>
      <c r="UGX60" s="308"/>
      <c r="UGY60" s="308"/>
      <c r="UGZ60" s="308"/>
      <c r="UHA60" s="308"/>
      <c r="UHB60" s="308"/>
      <c r="UHC60" s="308"/>
      <c r="UHD60" s="308"/>
      <c r="UHE60" s="308"/>
      <c r="UHF60" s="308"/>
      <c r="UHG60" s="308"/>
      <c r="UHH60" s="308"/>
      <c r="UHI60" s="308"/>
      <c r="UHJ60" s="308"/>
      <c r="UHK60" s="308"/>
      <c r="UHL60" s="308"/>
      <c r="UHM60" s="308"/>
      <c r="UHN60" s="308"/>
      <c r="UHO60" s="308"/>
      <c r="UHP60" s="308"/>
      <c r="UHQ60" s="308"/>
      <c r="UHR60" s="308"/>
      <c r="UHS60" s="308"/>
      <c r="UHT60" s="308"/>
      <c r="UHU60" s="308"/>
      <c r="UHV60" s="308"/>
      <c r="UHW60" s="308"/>
      <c r="UHX60" s="308"/>
      <c r="UHY60" s="308"/>
      <c r="UHZ60" s="308"/>
      <c r="UIA60" s="308"/>
      <c r="UIB60" s="308"/>
      <c r="UIC60" s="308"/>
      <c r="UID60" s="308"/>
      <c r="UIE60" s="308"/>
      <c r="UIF60" s="308"/>
      <c r="UIG60" s="308"/>
      <c r="UIH60" s="308"/>
      <c r="UII60" s="308"/>
      <c r="UIJ60" s="308"/>
      <c r="UIK60" s="308"/>
      <c r="UIL60" s="308"/>
      <c r="UIM60" s="308"/>
      <c r="UIN60" s="308"/>
      <c r="UIO60" s="308"/>
      <c r="UIP60" s="308"/>
      <c r="UIQ60" s="308"/>
      <c r="UIR60" s="308"/>
      <c r="UIS60" s="308"/>
      <c r="UIT60" s="308"/>
      <c r="UIU60" s="308"/>
      <c r="UIV60" s="308"/>
      <c r="UIW60" s="308"/>
      <c r="UIX60" s="308"/>
      <c r="UIY60" s="308"/>
      <c r="UIZ60" s="308"/>
      <c r="UJA60" s="308"/>
      <c r="UJB60" s="308"/>
      <c r="UJC60" s="308"/>
      <c r="UJD60" s="308"/>
      <c r="UJE60" s="308"/>
      <c r="UJF60" s="308"/>
      <c r="UJG60" s="308"/>
      <c r="UJH60" s="308"/>
      <c r="UJI60" s="308"/>
      <c r="UJJ60" s="308"/>
      <c r="UJK60" s="308"/>
      <c r="UJL60" s="308"/>
      <c r="UJM60" s="308"/>
      <c r="UJN60" s="308"/>
      <c r="UJO60" s="308"/>
      <c r="UJP60" s="308"/>
      <c r="UJQ60" s="308"/>
      <c r="UJR60" s="308"/>
      <c r="UJS60" s="308"/>
      <c r="UJT60" s="308"/>
      <c r="UJU60" s="308"/>
      <c r="UJV60" s="308"/>
      <c r="UJW60" s="308"/>
      <c r="UJX60" s="308"/>
      <c r="UJY60" s="308"/>
      <c r="UJZ60" s="308"/>
      <c r="UKA60" s="308"/>
      <c r="UKB60" s="308"/>
      <c r="UKC60" s="308"/>
      <c r="UKD60" s="308"/>
      <c r="UKE60" s="308"/>
      <c r="UKF60" s="308"/>
      <c r="UKG60" s="308"/>
      <c r="UKH60" s="308"/>
      <c r="UKI60" s="308"/>
      <c r="UKJ60" s="308"/>
      <c r="UKK60" s="308"/>
      <c r="UKL60" s="308"/>
      <c r="UKM60" s="308"/>
      <c r="UKN60" s="308"/>
      <c r="UKO60" s="308"/>
      <c r="UKP60" s="308"/>
      <c r="UKQ60" s="308"/>
      <c r="UKR60" s="308"/>
      <c r="UKS60" s="308"/>
      <c r="UKT60" s="308"/>
      <c r="UKU60" s="308"/>
      <c r="UKV60" s="308"/>
      <c r="UKW60" s="308"/>
      <c r="UKX60" s="308"/>
      <c r="UKY60" s="308"/>
      <c r="UKZ60" s="308"/>
      <c r="ULA60" s="308"/>
      <c r="ULB60" s="308"/>
      <c r="ULC60" s="308"/>
      <c r="ULD60" s="308"/>
      <c r="ULE60" s="308"/>
      <c r="ULF60" s="308"/>
      <c r="ULG60" s="308"/>
      <c r="ULH60" s="308"/>
      <c r="ULI60" s="308"/>
      <c r="ULJ60" s="308"/>
      <c r="ULK60" s="308"/>
      <c r="ULL60" s="308"/>
      <c r="ULM60" s="308"/>
      <c r="ULN60" s="308"/>
      <c r="ULO60" s="308"/>
      <c r="ULP60" s="308"/>
      <c r="ULQ60" s="308"/>
      <c r="ULR60" s="308"/>
      <c r="ULS60" s="308"/>
      <c r="ULT60" s="308"/>
      <c r="ULU60" s="308"/>
      <c r="ULV60" s="308"/>
      <c r="ULW60" s="308"/>
      <c r="ULX60" s="308"/>
      <c r="ULY60" s="308"/>
      <c r="ULZ60" s="308"/>
      <c r="UMA60" s="308"/>
      <c r="UMB60" s="308"/>
      <c r="UMC60" s="308"/>
      <c r="UMD60" s="308"/>
      <c r="UME60" s="308"/>
      <c r="UMF60" s="308"/>
      <c r="UMG60" s="308"/>
      <c r="UMH60" s="308"/>
      <c r="UMI60" s="308"/>
      <c r="UMJ60" s="308"/>
      <c r="UMK60" s="308"/>
      <c r="UML60" s="308"/>
      <c r="UMM60" s="308"/>
      <c r="UMN60" s="308"/>
      <c r="UMO60" s="308"/>
      <c r="UMP60" s="308"/>
      <c r="UMQ60" s="308"/>
      <c r="UMR60" s="308"/>
      <c r="UMS60" s="308"/>
      <c r="UMT60" s="308"/>
      <c r="UMU60" s="308"/>
      <c r="UMV60" s="308"/>
      <c r="UMW60" s="308"/>
      <c r="UMX60" s="308"/>
      <c r="UMY60" s="308"/>
      <c r="UMZ60" s="308"/>
      <c r="UNA60" s="308"/>
      <c r="UNB60" s="308"/>
      <c r="UNC60" s="308"/>
      <c r="UND60" s="308"/>
      <c r="UNE60" s="308"/>
      <c r="UNF60" s="308"/>
      <c r="UNG60" s="308"/>
      <c r="UNH60" s="308"/>
      <c r="UNI60" s="308"/>
      <c r="UNJ60" s="308"/>
      <c r="UNK60" s="308"/>
      <c r="UNL60" s="308"/>
      <c r="UNM60" s="308"/>
      <c r="UNN60" s="308"/>
      <c r="UNO60" s="308"/>
      <c r="UNP60" s="308"/>
      <c r="UNQ60" s="308"/>
      <c r="UNR60" s="308"/>
      <c r="UNS60" s="308"/>
      <c r="UNT60" s="308"/>
      <c r="UNU60" s="308"/>
      <c r="UNV60" s="308"/>
      <c r="UNW60" s="308"/>
      <c r="UNX60" s="308"/>
      <c r="UNY60" s="308"/>
      <c r="UNZ60" s="308"/>
      <c r="UOA60" s="308"/>
      <c r="UOB60" s="308"/>
      <c r="UOC60" s="308"/>
      <c r="UOD60" s="308"/>
      <c r="UOE60" s="308"/>
      <c r="UOF60" s="308"/>
      <c r="UOG60" s="308"/>
      <c r="UOH60" s="308"/>
      <c r="UOI60" s="308"/>
      <c r="UOJ60" s="308"/>
      <c r="UOK60" s="308"/>
      <c r="UOL60" s="308"/>
      <c r="UOM60" s="308"/>
      <c r="UON60" s="308"/>
      <c r="UOO60" s="308"/>
      <c r="UOP60" s="308"/>
      <c r="UOQ60" s="308"/>
      <c r="UOR60" s="308"/>
      <c r="UOS60" s="308"/>
      <c r="UOT60" s="308"/>
      <c r="UOU60" s="308"/>
      <c r="UOV60" s="308"/>
      <c r="UOW60" s="308"/>
      <c r="UOX60" s="308"/>
      <c r="UOY60" s="308"/>
      <c r="UOZ60" s="308"/>
      <c r="UPA60" s="308"/>
      <c r="UPB60" s="308"/>
      <c r="UPC60" s="308"/>
      <c r="UPD60" s="308"/>
      <c r="UPE60" s="308"/>
      <c r="UPF60" s="308"/>
      <c r="UPG60" s="308"/>
      <c r="UPH60" s="308"/>
      <c r="UPI60" s="308"/>
      <c r="UPJ60" s="308"/>
      <c r="UPK60" s="308"/>
      <c r="UPL60" s="308"/>
      <c r="UPM60" s="308"/>
      <c r="UPN60" s="308"/>
      <c r="UPO60" s="308"/>
      <c r="UPP60" s="308"/>
      <c r="UPQ60" s="308"/>
      <c r="UPR60" s="308"/>
      <c r="UPS60" s="308"/>
      <c r="UPT60" s="308"/>
      <c r="UPU60" s="308"/>
      <c r="UPV60" s="308"/>
      <c r="UPW60" s="308"/>
      <c r="UPX60" s="308"/>
      <c r="UPY60" s="308"/>
      <c r="UPZ60" s="308"/>
      <c r="UQA60" s="308"/>
      <c r="UQB60" s="308"/>
      <c r="UQC60" s="308"/>
      <c r="UQD60" s="308"/>
      <c r="UQE60" s="308"/>
      <c r="UQF60" s="308"/>
      <c r="UQG60" s="308"/>
      <c r="UQH60" s="308"/>
      <c r="UQI60" s="308"/>
      <c r="UQJ60" s="308"/>
      <c r="UQK60" s="308"/>
      <c r="UQL60" s="308"/>
      <c r="UQM60" s="308"/>
      <c r="UQN60" s="308"/>
      <c r="UQO60" s="308"/>
      <c r="UQP60" s="308"/>
      <c r="UQQ60" s="308"/>
      <c r="UQR60" s="308"/>
      <c r="UQS60" s="308"/>
      <c r="UQT60" s="308"/>
      <c r="UQU60" s="308"/>
      <c r="UQV60" s="308"/>
      <c r="UQW60" s="308"/>
      <c r="UQX60" s="308"/>
      <c r="UQY60" s="308"/>
      <c r="UQZ60" s="308"/>
      <c r="URA60" s="308"/>
      <c r="URB60" s="308"/>
      <c r="URC60" s="308"/>
      <c r="URD60" s="308"/>
      <c r="URE60" s="308"/>
      <c r="URF60" s="308"/>
      <c r="URG60" s="308"/>
      <c r="URH60" s="308"/>
      <c r="URI60" s="308"/>
      <c r="URJ60" s="308"/>
      <c r="URK60" s="308"/>
      <c r="URL60" s="308"/>
      <c r="URM60" s="308"/>
      <c r="URN60" s="308"/>
      <c r="URO60" s="308"/>
      <c r="URP60" s="308"/>
      <c r="URQ60" s="308"/>
      <c r="URR60" s="308"/>
      <c r="URS60" s="308"/>
      <c r="URT60" s="308"/>
      <c r="URU60" s="308"/>
      <c r="URV60" s="308"/>
      <c r="URW60" s="308"/>
      <c r="URX60" s="308"/>
      <c r="URY60" s="308"/>
      <c r="URZ60" s="308"/>
      <c r="USA60" s="308"/>
      <c r="USB60" s="308"/>
      <c r="USC60" s="308"/>
      <c r="USD60" s="308"/>
      <c r="USE60" s="308"/>
      <c r="USF60" s="308"/>
      <c r="USG60" s="308"/>
      <c r="USH60" s="308"/>
      <c r="USI60" s="308"/>
      <c r="USJ60" s="308"/>
      <c r="USK60" s="308"/>
      <c r="USL60" s="308"/>
      <c r="USM60" s="308"/>
      <c r="USN60" s="308"/>
      <c r="USO60" s="308"/>
      <c r="USP60" s="308"/>
      <c r="USQ60" s="308"/>
      <c r="USR60" s="308"/>
      <c r="USS60" s="308"/>
      <c r="UST60" s="308"/>
      <c r="USU60" s="308"/>
      <c r="USV60" s="308"/>
      <c r="USW60" s="308"/>
      <c r="USX60" s="308"/>
      <c r="USY60" s="308"/>
      <c r="USZ60" s="308"/>
      <c r="UTA60" s="308"/>
      <c r="UTB60" s="308"/>
      <c r="UTC60" s="308"/>
      <c r="UTD60" s="308"/>
      <c r="UTE60" s="308"/>
      <c r="UTF60" s="308"/>
      <c r="UTG60" s="308"/>
      <c r="UTH60" s="308"/>
      <c r="UTI60" s="308"/>
      <c r="UTJ60" s="308"/>
      <c r="UTK60" s="308"/>
      <c r="UTL60" s="308"/>
      <c r="UTM60" s="308"/>
      <c r="UTN60" s="308"/>
      <c r="UTO60" s="308"/>
      <c r="UTP60" s="308"/>
      <c r="UTQ60" s="308"/>
      <c r="UTR60" s="308"/>
      <c r="UTS60" s="308"/>
      <c r="UTT60" s="308"/>
      <c r="UTU60" s="308"/>
      <c r="UTV60" s="308"/>
      <c r="UTW60" s="308"/>
      <c r="UTX60" s="308"/>
      <c r="UTY60" s="308"/>
      <c r="UTZ60" s="308"/>
      <c r="UUA60" s="308"/>
      <c r="UUB60" s="308"/>
      <c r="UUC60" s="308"/>
      <c r="UUD60" s="308"/>
      <c r="UUE60" s="308"/>
      <c r="UUF60" s="308"/>
      <c r="UUG60" s="308"/>
      <c r="UUH60" s="308"/>
      <c r="UUI60" s="308"/>
      <c r="UUJ60" s="308"/>
      <c r="UUK60" s="308"/>
      <c r="UUL60" s="308"/>
      <c r="UUM60" s="308"/>
      <c r="UUN60" s="308"/>
      <c r="UUO60" s="308"/>
      <c r="UUP60" s="308"/>
      <c r="UUQ60" s="308"/>
      <c r="UUR60" s="308"/>
      <c r="UUS60" s="308"/>
      <c r="UUT60" s="308"/>
      <c r="UUU60" s="308"/>
      <c r="UUV60" s="308"/>
      <c r="UUW60" s="308"/>
      <c r="UUX60" s="308"/>
      <c r="UUY60" s="308"/>
      <c r="UUZ60" s="308"/>
      <c r="UVA60" s="308"/>
      <c r="UVB60" s="308"/>
      <c r="UVC60" s="308"/>
      <c r="UVD60" s="308"/>
      <c r="UVE60" s="308"/>
      <c r="UVF60" s="308"/>
      <c r="UVG60" s="308"/>
      <c r="UVH60" s="308"/>
      <c r="UVI60" s="308"/>
      <c r="UVJ60" s="308"/>
      <c r="UVK60" s="308"/>
      <c r="UVL60" s="308"/>
      <c r="UVM60" s="308"/>
      <c r="UVN60" s="308"/>
      <c r="UVO60" s="308"/>
      <c r="UVP60" s="308"/>
      <c r="UVQ60" s="308"/>
      <c r="UVR60" s="308"/>
      <c r="UVS60" s="308"/>
      <c r="UVT60" s="308"/>
      <c r="UVU60" s="308"/>
      <c r="UVV60" s="308"/>
      <c r="UVW60" s="308"/>
      <c r="UVX60" s="308"/>
      <c r="UVY60" s="308"/>
      <c r="UVZ60" s="308"/>
      <c r="UWA60" s="308"/>
      <c r="UWB60" s="308"/>
      <c r="UWC60" s="308"/>
      <c r="UWD60" s="308"/>
      <c r="UWE60" s="308"/>
      <c r="UWF60" s="308"/>
      <c r="UWG60" s="308"/>
      <c r="UWH60" s="308"/>
      <c r="UWI60" s="308"/>
      <c r="UWJ60" s="308"/>
      <c r="UWK60" s="308"/>
      <c r="UWL60" s="308"/>
      <c r="UWM60" s="308"/>
      <c r="UWN60" s="308"/>
      <c r="UWO60" s="308"/>
      <c r="UWP60" s="308"/>
      <c r="UWQ60" s="308"/>
      <c r="UWR60" s="308"/>
      <c r="UWS60" s="308"/>
      <c r="UWT60" s="308"/>
      <c r="UWU60" s="308"/>
      <c r="UWV60" s="308"/>
      <c r="UWW60" s="308"/>
      <c r="UWX60" s="308"/>
      <c r="UWY60" s="308"/>
      <c r="UWZ60" s="308"/>
      <c r="UXA60" s="308"/>
      <c r="UXB60" s="308"/>
      <c r="UXC60" s="308"/>
      <c r="UXD60" s="308"/>
      <c r="UXE60" s="308"/>
      <c r="UXF60" s="308"/>
      <c r="UXG60" s="308"/>
      <c r="UXH60" s="308"/>
      <c r="UXI60" s="308"/>
      <c r="UXJ60" s="308"/>
      <c r="UXK60" s="308"/>
      <c r="UXL60" s="308"/>
      <c r="UXM60" s="308"/>
      <c r="UXN60" s="308"/>
      <c r="UXO60" s="308"/>
      <c r="UXP60" s="308"/>
      <c r="UXQ60" s="308"/>
      <c r="UXR60" s="308"/>
      <c r="UXS60" s="308"/>
      <c r="UXT60" s="308"/>
      <c r="UXU60" s="308"/>
      <c r="UXV60" s="308"/>
      <c r="UXW60" s="308"/>
      <c r="UXX60" s="308"/>
      <c r="UXY60" s="308"/>
      <c r="UXZ60" s="308"/>
      <c r="UYA60" s="308"/>
      <c r="UYB60" s="308"/>
      <c r="UYC60" s="308"/>
      <c r="UYD60" s="308"/>
      <c r="UYE60" s="308"/>
      <c r="UYF60" s="308"/>
      <c r="UYG60" s="308"/>
      <c r="UYH60" s="308"/>
      <c r="UYI60" s="308"/>
      <c r="UYJ60" s="308"/>
      <c r="UYK60" s="308"/>
      <c r="UYL60" s="308"/>
      <c r="UYM60" s="308"/>
      <c r="UYN60" s="308"/>
      <c r="UYO60" s="308"/>
      <c r="UYP60" s="308"/>
      <c r="UYQ60" s="308"/>
      <c r="UYR60" s="308"/>
      <c r="UYS60" s="308"/>
      <c r="UYT60" s="308"/>
      <c r="UYU60" s="308"/>
      <c r="UYV60" s="308"/>
      <c r="UYW60" s="308"/>
      <c r="UYX60" s="308"/>
      <c r="UYY60" s="308"/>
      <c r="UYZ60" s="308"/>
      <c r="UZA60" s="308"/>
      <c r="UZB60" s="308"/>
      <c r="UZC60" s="308"/>
      <c r="UZD60" s="308"/>
      <c r="UZE60" s="308"/>
      <c r="UZF60" s="308"/>
      <c r="UZG60" s="308"/>
      <c r="UZH60" s="308"/>
      <c r="UZI60" s="308"/>
      <c r="UZJ60" s="308"/>
      <c r="UZK60" s="308"/>
      <c r="UZL60" s="308"/>
      <c r="UZM60" s="308"/>
      <c r="UZN60" s="308"/>
      <c r="UZO60" s="308"/>
      <c r="UZP60" s="308"/>
      <c r="UZQ60" s="308"/>
      <c r="UZR60" s="308"/>
      <c r="UZS60" s="308"/>
      <c r="UZT60" s="308"/>
      <c r="UZU60" s="308"/>
      <c r="UZV60" s="308"/>
      <c r="UZW60" s="308"/>
      <c r="UZX60" s="308"/>
      <c r="UZY60" s="308"/>
      <c r="UZZ60" s="308"/>
      <c r="VAA60" s="308"/>
      <c r="VAB60" s="308"/>
      <c r="VAC60" s="308"/>
      <c r="VAD60" s="308"/>
      <c r="VAE60" s="308"/>
      <c r="VAF60" s="308"/>
      <c r="VAG60" s="308"/>
      <c r="VAH60" s="308"/>
      <c r="VAI60" s="308"/>
      <c r="VAJ60" s="308"/>
      <c r="VAK60" s="308"/>
      <c r="VAL60" s="308"/>
      <c r="VAM60" s="308"/>
      <c r="VAN60" s="308"/>
      <c r="VAO60" s="308"/>
      <c r="VAP60" s="308"/>
      <c r="VAQ60" s="308"/>
      <c r="VAR60" s="308"/>
      <c r="VAS60" s="308"/>
      <c r="VAT60" s="308"/>
      <c r="VAU60" s="308"/>
      <c r="VAV60" s="308"/>
      <c r="VAW60" s="308"/>
      <c r="VAX60" s="308"/>
      <c r="VAY60" s="308"/>
      <c r="VAZ60" s="308"/>
      <c r="VBA60" s="308"/>
      <c r="VBB60" s="308"/>
      <c r="VBC60" s="308"/>
      <c r="VBD60" s="308"/>
      <c r="VBE60" s="308"/>
      <c r="VBF60" s="308"/>
      <c r="VBG60" s="308"/>
      <c r="VBH60" s="308"/>
      <c r="VBI60" s="308"/>
      <c r="VBJ60" s="308"/>
      <c r="VBK60" s="308"/>
      <c r="VBL60" s="308"/>
      <c r="VBM60" s="308"/>
      <c r="VBN60" s="308"/>
      <c r="VBO60" s="308"/>
      <c r="VBP60" s="308"/>
      <c r="VBQ60" s="308"/>
      <c r="VBR60" s="308"/>
      <c r="VBS60" s="308"/>
      <c r="VBT60" s="308"/>
      <c r="VBU60" s="308"/>
      <c r="VBV60" s="308"/>
      <c r="VBW60" s="308"/>
      <c r="VBX60" s="308"/>
      <c r="VBY60" s="308"/>
      <c r="VBZ60" s="308"/>
      <c r="VCA60" s="308"/>
      <c r="VCB60" s="308"/>
      <c r="VCC60" s="308"/>
      <c r="VCD60" s="308"/>
      <c r="VCE60" s="308"/>
      <c r="VCF60" s="308"/>
      <c r="VCG60" s="308"/>
      <c r="VCH60" s="308"/>
      <c r="VCI60" s="308"/>
      <c r="VCJ60" s="308"/>
      <c r="VCK60" s="308"/>
      <c r="VCL60" s="308"/>
      <c r="VCM60" s="308"/>
      <c r="VCN60" s="308"/>
      <c r="VCO60" s="308"/>
      <c r="VCP60" s="308"/>
      <c r="VCQ60" s="308"/>
      <c r="VCR60" s="308"/>
      <c r="VCS60" s="308"/>
      <c r="VCT60" s="308"/>
      <c r="VCU60" s="308"/>
      <c r="VCV60" s="308"/>
      <c r="VCW60" s="308"/>
      <c r="VCX60" s="308"/>
      <c r="VCY60" s="308"/>
      <c r="VCZ60" s="308"/>
      <c r="VDA60" s="308"/>
      <c r="VDB60" s="308"/>
      <c r="VDC60" s="308"/>
      <c r="VDD60" s="308"/>
      <c r="VDE60" s="308"/>
      <c r="VDF60" s="308"/>
      <c r="VDG60" s="308"/>
      <c r="VDH60" s="308"/>
      <c r="VDI60" s="308"/>
      <c r="VDJ60" s="308"/>
      <c r="VDK60" s="308"/>
      <c r="VDL60" s="308"/>
      <c r="VDM60" s="308"/>
      <c r="VDN60" s="308"/>
      <c r="VDO60" s="308"/>
      <c r="VDP60" s="308"/>
      <c r="VDQ60" s="308"/>
      <c r="VDR60" s="308"/>
      <c r="VDS60" s="308"/>
      <c r="VDT60" s="308"/>
      <c r="VDU60" s="308"/>
      <c r="VDV60" s="308"/>
      <c r="VDW60" s="308"/>
      <c r="VDX60" s="308"/>
      <c r="VDY60" s="308"/>
      <c r="VDZ60" s="308"/>
      <c r="VEA60" s="308"/>
      <c r="VEB60" s="308"/>
      <c r="VEC60" s="308"/>
      <c r="VED60" s="308"/>
      <c r="VEE60" s="308"/>
      <c r="VEF60" s="308"/>
      <c r="VEG60" s="308"/>
      <c r="VEH60" s="308"/>
      <c r="VEI60" s="308"/>
      <c r="VEJ60" s="308"/>
      <c r="VEK60" s="308"/>
      <c r="VEL60" s="308"/>
      <c r="VEM60" s="308"/>
      <c r="VEN60" s="308"/>
      <c r="VEO60" s="308"/>
      <c r="VEP60" s="308"/>
      <c r="VEQ60" s="308"/>
      <c r="VER60" s="308"/>
      <c r="VES60" s="308"/>
      <c r="VET60" s="308"/>
      <c r="VEU60" s="308"/>
      <c r="VEV60" s="308"/>
      <c r="VEW60" s="308"/>
      <c r="VEX60" s="308"/>
      <c r="VEY60" s="308"/>
      <c r="VEZ60" s="308"/>
      <c r="VFA60" s="308"/>
      <c r="VFB60" s="308"/>
      <c r="VFC60" s="308"/>
      <c r="VFD60" s="308"/>
      <c r="VFE60" s="308"/>
      <c r="VFF60" s="308"/>
      <c r="VFG60" s="308"/>
      <c r="VFH60" s="308"/>
      <c r="VFI60" s="308"/>
      <c r="VFJ60" s="308"/>
      <c r="VFK60" s="308"/>
      <c r="VFL60" s="308"/>
      <c r="VFM60" s="308"/>
      <c r="VFN60" s="308"/>
      <c r="VFO60" s="308"/>
      <c r="VFP60" s="308"/>
      <c r="VFQ60" s="308"/>
      <c r="VFR60" s="308"/>
      <c r="VFS60" s="308"/>
      <c r="VFT60" s="308"/>
      <c r="VFU60" s="308"/>
      <c r="VFV60" s="308"/>
      <c r="VFW60" s="308"/>
      <c r="VFX60" s="308"/>
      <c r="VFY60" s="308"/>
      <c r="VFZ60" s="308"/>
      <c r="VGA60" s="308"/>
      <c r="VGB60" s="308"/>
      <c r="VGC60" s="308"/>
      <c r="VGD60" s="308"/>
      <c r="VGE60" s="308"/>
      <c r="VGF60" s="308"/>
      <c r="VGG60" s="308"/>
      <c r="VGH60" s="308"/>
      <c r="VGI60" s="308"/>
      <c r="VGJ60" s="308"/>
      <c r="VGK60" s="308"/>
      <c r="VGL60" s="308"/>
      <c r="VGM60" s="308"/>
      <c r="VGN60" s="308"/>
      <c r="VGO60" s="308"/>
      <c r="VGP60" s="308"/>
      <c r="VGQ60" s="308"/>
      <c r="VGR60" s="308"/>
      <c r="VGS60" s="308"/>
      <c r="VGT60" s="308"/>
      <c r="VGU60" s="308"/>
      <c r="VGV60" s="308"/>
      <c r="VGW60" s="308"/>
      <c r="VGX60" s="308"/>
      <c r="VGY60" s="308"/>
      <c r="VGZ60" s="308"/>
      <c r="VHA60" s="308"/>
      <c r="VHB60" s="308"/>
      <c r="VHC60" s="308"/>
      <c r="VHD60" s="308"/>
      <c r="VHE60" s="308"/>
      <c r="VHF60" s="308"/>
      <c r="VHG60" s="308"/>
      <c r="VHH60" s="308"/>
      <c r="VHI60" s="308"/>
      <c r="VHJ60" s="308"/>
      <c r="VHK60" s="308"/>
      <c r="VHL60" s="308"/>
      <c r="VHM60" s="308"/>
      <c r="VHN60" s="308"/>
      <c r="VHO60" s="308"/>
      <c r="VHP60" s="308"/>
      <c r="VHQ60" s="308"/>
      <c r="VHR60" s="308"/>
      <c r="VHS60" s="308"/>
      <c r="VHT60" s="308"/>
      <c r="VHU60" s="308"/>
      <c r="VHV60" s="308"/>
      <c r="VHW60" s="308"/>
      <c r="VHX60" s="308"/>
      <c r="VHY60" s="308"/>
      <c r="VHZ60" s="308"/>
      <c r="VIA60" s="308"/>
      <c r="VIB60" s="308"/>
      <c r="VIC60" s="308"/>
      <c r="VID60" s="308"/>
      <c r="VIE60" s="308"/>
      <c r="VIF60" s="308"/>
      <c r="VIG60" s="308"/>
      <c r="VIH60" s="308"/>
      <c r="VII60" s="308"/>
      <c r="VIJ60" s="308"/>
      <c r="VIK60" s="308"/>
      <c r="VIL60" s="308"/>
      <c r="VIM60" s="308"/>
      <c r="VIN60" s="308"/>
      <c r="VIO60" s="308"/>
      <c r="VIP60" s="308"/>
      <c r="VIQ60" s="308"/>
      <c r="VIR60" s="308"/>
      <c r="VIS60" s="308"/>
      <c r="VIT60" s="308"/>
      <c r="VIU60" s="308"/>
      <c r="VIV60" s="308"/>
      <c r="VIW60" s="308"/>
      <c r="VIX60" s="308"/>
      <c r="VIY60" s="308"/>
      <c r="VIZ60" s="308"/>
      <c r="VJA60" s="308"/>
      <c r="VJB60" s="308"/>
      <c r="VJC60" s="308"/>
      <c r="VJD60" s="308"/>
      <c r="VJE60" s="308"/>
      <c r="VJF60" s="308"/>
      <c r="VJG60" s="308"/>
      <c r="VJH60" s="308"/>
      <c r="VJI60" s="308"/>
      <c r="VJJ60" s="308"/>
      <c r="VJK60" s="308"/>
      <c r="VJL60" s="308"/>
      <c r="VJM60" s="308"/>
      <c r="VJN60" s="308"/>
      <c r="VJO60" s="308"/>
      <c r="VJP60" s="308"/>
      <c r="VJQ60" s="308"/>
      <c r="VJR60" s="308"/>
      <c r="VJS60" s="308"/>
      <c r="VJT60" s="308"/>
      <c r="VJU60" s="308"/>
      <c r="VJV60" s="308"/>
      <c r="VJW60" s="308"/>
      <c r="VJX60" s="308"/>
      <c r="VJY60" s="308"/>
      <c r="VJZ60" s="308"/>
      <c r="VKA60" s="308"/>
      <c r="VKB60" s="308"/>
      <c r="VKC60" s="308"/>
      <c r="VKD60" s="308"/>
      <c r="VKE60" s="308"/>
      <c r="VKF60" s="308"/>
      <c r="VKG60" s="308"/>
      <c r="VKH60" s="308"/>
      <c r="VKI60" s="308"/>
      <c r="VKJ60" s="308"/>
      <c r="VKK60" s="308"/>
      <c r="VKL60" s="308"/>
      <c r="VKM60" s="308"/>
      <c r="VKN60" s="308"/>
      <c r="VKO60" s="308"/>
      <c r="VKP60" s="308"/>
      <c r="VKQ60" s="308"/>
      <c r="VKR60" s="308"/>
      <c r="VKS60" s="308"/>
      <c r="VKT60" s="308"/>
      <c r="VKU60" s="308"/>
      <c r="VKV60" s="308"/>
      <c r="VKW60" s="308"/>
      <c r="VKX60" s="308"/>
      <c r="VKY60" s="308"/>
      <c r="VKZ60" s="308"/>
      <c r="VLA60" s="308"/>
      <c r="VLB60" s="308"/>
      <c r="VLC60" s="308"/>
      <c r="VLD60" s="308"/>
      <c r="VLE60" s="308"/>
      <c r="VLF60" s="308"/>
      <c r="VLG60" s="308"/>
      <c r="VLH60" s="308"/>
      <c r="VLI60" s="308"/>
      <c r="VLJ60" s="308"/>
      <c r="VLK60" s="308"/>
      <c r="VLL60" s="308"/>
      <c r="VLM60" s="308"/>
      <c r="VLN60" s="308"/>
      <c r="VLO60" s="308"/>
      <c r="VLP60" s="308"/>
      <c r="VLQ60" s="308"/>
      <c r="VLR60" s="308"/>
      <c r="VLS60" s="308"/>
      <c r="VLT60" s="308"/>
      <c r="VLU60" s="308"/>
      <c r="VLV60" s="308"/>
      <c r="VLW60" s="308"/>
      <c r="VLX60" s="308"/>
      <c r="VLY60" s="308"/>
      <c r="VLZ60" s="308"/>
      <c r="VMA60" s="308"/>
      <c r="VMB60" s="308"/>
      <c r="VMC60" s="308"/>
      <c r="VMD60" s="308"/>
      <c r="VME60" s="308"/>
      <c r="VMF60" s="308"/>
      <c r="VMG60" s="308"/>
      <c r="VMH60" s="308"/>
      <c r="VMI60" s="308"/>
      <c r="VMJ60" s="308"/>
      <c r="VMK60" s="308"/>
      <c r="VML60" s="308"/>
      <c r="VMM60" s="308"/>
      <c r="VMN60" s="308"/>
      <c r="VMO60" s="308"/>
      <c r="VMP60" s="308"/>
      <c r="VMQ60" s="308"/>
      <c r="VMR60" s="308"/>
      <c r="VMS60" s="308"/>
      <c r="VMT60" s="308"/>
      <c r="VMU60" s="308"/>
      <c r="VMV60" s="308"/>
      <c r="VMW60" s="308"/>
      <c r="VMX60" s="308"/>
      <c r="VMY60" s="308"/>
      <c r="VMZ60" s="308"/>
      <c r="VNA60" s="308"/>
      <c r="VNB60" s="308"/>
      <c r="VNC60" s="308"/>
      <c r="VND60" s="308"/>
      <c r="VNE60" s="308"/>
      <c r="VNF60" s="308"/>
      <c r="VNG60" s="308"/>
      <c r="VNH60" s="308"/>
      <c r="VNI60" s="308"/>
      <c r="VNJ60" s="308"/>
      <c r="VNK60" s="308"/>
      <c r="VNL60" s="308"/>
      <c r="VNM60" s="308"/>
      <c r="VNN60" s="308"/>
      <c r="VNO60" s="308"/>
      <c r="VNP60" s="308"/>
      <c r="VNQ60" s="308"/>
      <c r="VNR60" s="308"/>
      <c r="VNS60" s="308"/>
      <c r="VNT60" s="308"/>
      <c r="VNU60" s="308"/>
      <c r="VNV60" s="308"/>
      <c r="VNW60" s="308"/>
      <c r="VNX60" s="308"/>
      <c r="VNY60" s="308"/>
      <c r="VNZ60" s="308"/>
      <c r="VOA60" s="308"/>
      <c r="VOB60" s="308"/>
      <c r="VOC60" s="308"/>
      <c r="VOD60" s="308"/>
      <c r="VOE60" s="308"/>
      <c r="VOF60" s="308"/>
      <c r="VOG60" s="308"/>
      <c r="VOH60" s="308"/>
      <c r="VOI60" s="308"/>
      <c r="VOJ60" s="308"/>
      <c r="VOK60" s="308"/>
      <c r="VOL60" s="308"/>
      <c r="VOM60" s="308"/>
      <c r="VON60" s="308"/>
      <c r="VOO60" s="308"/>
      <c r="VOP60" s="308"/>
      <c r="VOQ60" s="308"/>
      <c r="VOR60" s="308"/>
      <c r="VOS60" s="308"/>
      <c r="VOT60" s="308"/>
      <c r="VOU60" s="308"/>
      <c r="VOV60" s="308"/>
      <c r="VOW60" s="308"/>
      <c r="VOX60" s="308"/>
      <c r="VOY60" s="308"/>
      <c r="VOZ60" s="308"/>
      <c r="VPA60" s="308"/>
      <c r="VPB60" s="308"/>
      <c r="VPC60" s="308"/>
      <c r="VPD60" s="308"/>
      <c r="VPE60" s="308"/>
      <c r="VPF60" s="308"/>
      <c r="VPG60" s="308"/>
      <c r="VPH60" s="308"/>
      <c r="VPI60" s="308"/>
      <c r="VPJ60" s="308"/>
      <c r="VPK60" s="308"/>
      <c r="VPL60" s="308"/>
      <c r="VPM60" s="308"/>
      <c r="VPN60" s="308"/>
      <c r="VPO60" s="308"/>
      <c r="VPP60" s="308"/>
      <c r="VPQ60" s="308"/>
      <c r="VPR60" s="308"/>
      <c r="VPS60" s="308"/>
      <c r="VPT60" s="308"/>
      <c r="VPU60" s="308"/>
      <c r="VPV60" s="308"/>
      <c r="VPW60" s="308"/>
      <c r="VPX60" s="308"/>
      <c r="VPY60" s="308"/>
      <c r="VPZ60" s="308"/>
      <c r="VQA60" s="308"/>
      <c r="VQB60" s="308"/>
      <c r="VQC60" s="308"/>
      <c r="VQD60" s="308"/>
      <c r="VQE60" s="308"/>
      <c r="VQF60" s="308"/>
      <c r="VQG60" s="308"/>
      <c r="VQH60" s="308"/>
      <c r="VQI60" s="308"/>
      <c r="VQJ60" s="308"/>
      <c r="VQK60" s="308"/>
      <c r="VQL60" s="308"/>
      <c r="VQM60" s="308"/>
      <c r="VQN60" s="308"/>
      <c r="VQO60" s="308"/>
      <c r="VQP60" s="308"/>
      <c r="VQQ60" s="308"/>
      <c r="VQR60" s="308"/>
      <c r="VQS60" s="308"/>
      <c r="VQT60" s="308"/>
      <c r="VQU60" s="308"/>
      <c r="VQV60" s="308"/>
      <c r="VQW60" s="308"/>
      <c r="VQX60" s="308"/>
      <c r="VQY60" s="308"/>
      <c r="VQZ60" s="308"/>
      <c r="VRA60" s="308"/>
      <c r="VRB60" s="308"/>
      <c r="VRC60" s="308"/>
      <c r="VRD60" s="308"/>
      <c r="VRE60" s="308"/>
      <c r="VRF60" s="308"/>
      <c r="VRG60" s="308"/>
      <c r="VRH60" s="308"/>
      <c r="VRI60" s="308"/>
      <c r="VRJ60" s="308"/>
      <c r="VRK60" s="308"/>
      <c r="VRL60" s="308"/>
      <c r="VRM60" s="308"/>
      <c r="VRN60" s="308"/>
      <c r="VRO60" s="308"/>
      <c r="VRP60" s="308"/>
      <c r="VRQ60" s="308"/>
      <c r="VRR60" s="308"/>
      <c r="VRS60" s="308"/>
      <c r="VRT60" s="308"/>
      <c r="VRU60" s="308"/>
      <c r="VRV60" s="308"/>
      <c r="VRW60" s="308"/>
      <c r="VRX60" s="308"/>
      <c r="VRY60" s="308"/>
      <c r="VRZ60" s="308"/>
      <c r="VSA60" s="308"/>
      <c r="VSB60" s="308"/>
      <c r="VSC60" s="308"/>
      <c r="VSD60" s="308"/>
      <c r="VSE60" s="308"/>
      <c r="VSF60" s="308"/>
      <c r="VSG60" s="308"/>
      <c r="VSH60" s="308"/>
      <c r="VSI60" s="308"/>
      <c r="VSJ60" s="308"/>
      <c r="VSK60" s="308"/>
      <c r="VSL60" s="308"/>
      <c r="VSM60" s="308"/>
      <c r="VSN60" s="308"/>
      <c r="VSO60" s="308"/>
      <c r="VSP60" s="308"/>
      <c r="VSQ60" s="308"/>
      <c r="VSR60" s="308"/>
      <c r="VSS60" s="308"/>
      <c r="VST60" s="308"/>
      <c r="VSU60" s="308"/>
      <c r="VSV60" s="308"/>
      <c r="VSW60" s="308"/>
      <c r="VSX60" s="308"/>
      <c r="VSY60" s="308"/>
      <c r="VSZ60" s="308"/>
      <c r="VTA60" s="308"/>
      <c r="VTB60" s="308"/>
      <c r="VTC60" s="308"/>
      <c r="VTD60" s="308"/>
      <c r="VTE60" s="308"/>
      <c r="VTF60" s="308"/>
      <c r="VTG60" s="308"/>
      <c r="VTH60" s="308"/>
      <c r="VTI60" s="308"/>
      <c r="VTJ60" s="308"/>
      <c r="VTK60" s="308"/>
      <c r="VTL60" s="308"/>
      <c r="VTM60" s="308"/>
      <c r="VTN60" s="308"/>
      <c r="VTO60" s="308"/>
      <c r="VTP60" s="308"/>
      <c r="VTQ60" s="308"/>
      <c r="VTR60" s="308"/>
      <c r="VTS60" s="308"/>
      <c r="VTT60" s="308"/>
      <c r="VTU60" s="308"/>
      <c r="VTV60" s="308"/>
      <c r="VTW60" s="308"/>
      <c r="VTX60" s="308"/>
      <c r="VTY60" s="308"/>
      <c r="VTZ60" s="308"/>
      <c r="VUA60" s="308"/>
      <c r="VUB60" s="308"/>
      <c r="VUC60" s="308"/>
      <c r="VUD60" s="308"/>
      <c r="VUE60" s="308"/>
      <c r="VUF60" s="308"/>
      <c r="VUG60" s="308"/>
      <c r="VUH60" s="308"/>
      <c r="VUI60" s="308"/>
      <c r="VUJ60" s="308"/>
      <c r="VUK60" s="308"/>
      <c r="VUL60" s="308"/>
      <c r="VUM60" s="308"/>
      <c r="VUN60" s="308"/>
      <c r="VUO60" s="308"/>
      <c r="VUP60" s="308"/>
      <c r="VUQ60" s="308"/>
      <c r="VUR60" s="308"/>
      <c r="VUS60" s="308"/>
      <c r="VUT60" s="308"/>
      <c r="VUU60" s="308"/>
      <c r="VUV60" s="308"/>
      <c r="VUW60" s="308"/>
      <c r="VUX60" s="308"/>
      <c r="VUY60" s="308"/>
      <c r="VUZ60" s="308"/>
      <c r="VVA60" s="308"/>
      <c r="VVB60" s="308"/>
      <c r="VVC60" s="308"/>
      <c r="VVD60" s="308"/>
      <c r="VVE60" s="308"/>
      <c r="VVF60" s="308"/>
      <c r="VVG60" s="308"/>
      <c r="VVH60" s="308"/>
      <c r="VVI60" s="308"/>
      <c r="VVJ60" s="308"/>
      <c r="VVK60" s="308"/>
      <c r="VVL60" s="308"/>
      <c r="VVM60" s="308"/>
      <c r="VVN60" s="308"/>
      <c r="VVO60" s="308"/>
      <c r="VVP60" s="308"/>
      <c r="VVQ60" s="308"/>
      <c r="VVR60" s="308"/>
      <c r="VVS60" s="308"/>
      <c r="VVT60" s="308"/>
      <c r="VVU60" s="308"/>
      <c r="VVV60" s="308"/>
      <c r="VVW60" s="308"/>
      <c r="VVX60" s="308"/>
      <c r="VVY60" s="308"/>
      <c r="VVZ60" s="308"/>
      <c r="VWA60" s="308"/>
      <c r="VWB60" s="308"/>
      <c r="VWC60" s="308"/>
      <c r="VWD60" s="308"/>
      <c r="VWE60" s="308"/>
      <c r="VWF60" s="308"/>
      <c r="VWG60" s="308"/>
      <c r="VWH60" s="308"/>
      <c r="VWI60" s="308"/>
      <c r="VWJ60" s="308"/>
      <c r="VWK60" s="308"/>
      <c r="VWL60" s="308"/>
      <c r="VWM60" s="308"/>
      <c r="VWN60" s="308"/>
      <c r="VWO60" s="308"/>
      <c r="VWP60" s="308"/>
      <c r="VWQ60" s="308"/>
      <c r="VWR60" s="308"/>
      <c r="VWS60" s="308"/>
      <c r="VWT60" s="308"/>
      <c r="VWU60" s="308"/>
      <c r="VWV60" s="308"/>
      <c r="VWW60" s="308"/>
      <c r="VWX60" s="308"/>
      <c r="VWY60" s="308"/>
      <c r="VWZ60" s="308"/>
      <c r="VXA60" s="308"/>
      <c r="VXB60" s="308"/>
      <c r="VXC60" s="308"/>
      <c r="VXD60" s="308"/>
      <c r="VXE60" s="308"/>
      <c r="VXF60" s="308"/>
      <c r="VXG60" s="308"/>
      <c r="VXH60" s="308"/>
      <c r="VXI60" s="308"/>
      <c r="VXJ60" s="308"/>
      <c r="VXK60" s="308"/>
      <c r="VXL60" s="308"/>
      <c r="VXM60" s="308"/>
      <c r="VXN60" s="308"/>
      <c r="VXO60" s="308"/>
      <c r="VXP60" s="308"/>
      <c r="VXQ60" s="308"/>
      <c r="VXR60" s="308"/>
      <c r="VXS60" s="308"/>
      <c r="VXT60" s="308"/>
      <c r="VXU60" s="308"/>
      <c r="VXV60" s="308"/>
      <c r="VXW60" s="308"/>
      <c r="VXX60" s="308"/>
      <c r="VXY60" s="308"/>
      <c r="VXZ60" s="308"/>
      <c r="VYA60" s="308"/>
      <c r="VYB60" s="308"/>
      <c r="VYC60" s="308"/>
      <c r="VYD60" s="308"/>
      <c r="VYE60" s="308"/>
      <c r="VYF60" s="308"/>
      <c r="VYG60" s="308"/>
      <c r="VYH60" s="308"/>
      <c r="VYI60" s="308"/>
      <c r="VYJ60" s="308"/>
      <c r="VYK60" s="308"/>
      <c r="VYL60" s="308"/>
      <c r="VYM60" s="308"/>
      <c r="VYN60" s="308"/>
      <c r="VYO60" s="308"/>
      <c r="VYP60" s="308"/>
      <c r="VYQ60" s="308"/>
      <c r="VYR60" s="308"/>
      <c r="VYS60" s="308"/>
      <c r="VYT60" s="308"/>
      <c r="VYU60" s="308"/>
      <c r="VYV60" s="308"/>
      <c r="VYW60" s="308"/>
      <c r="VYX60" s="308"/>
      <c r="VYY60" s="308"/>
      <c r="VYZ60" s="308"/>
      <c r="VZA60" s="308"/>
      <c r="VZB60" s="308"/>
      <c r="VZC60" s="308"/>
      <c r="VZD60" s="308"/>
      <c r="VZE60" s="308"/>
      <c r="VZF60" s="308"/>
      <c r="VZG60" s="308"/>
      <c r="VZH60" s="308"/>
      <c r="VZI60" s="308"/>
      <c r="VZJ60" s="308"/>
      <c r="VZK60" s="308"/>
      <c r="VZL60" s="308"/>
      <c r="VZM60" s="308"/>
      <c r="VZN60" s="308"/>
      <c r="VZO60" s="308"/>
      <c r="VZP60" s="308"/>
      <c r="VZQ60" s="308"/>
      <c r="VZR60" s="308"/>
      <c r="VZS60" s="308"/>
      <c r="VZT60" s="308"/>
      <c r="VZU60" s="308"/>
      <c r="VZV60" s="308"/>
      <c r="VZW60" s="308"/>
      <c r="VZX60" s="308"/>
      <c r="VZY60" s="308"/>
      <c r="VZZ60" s="308"/>
      <c r="WAA60" s="308"/>
      <c r="WAB60" s="308"/>
      <c r="WAC60" s="308"/>
      <c r="WAD60" s="308"/>
      <c r="WAE60" s="308"/>
      <c r="WAF60" s="308"/>
      <c r="WAG60" s="308"/>
      <c r="WAH60" s="308"/>
      <c r="WAI60" s="308"/>
      <c r="WAJ60" s="308"/>
      <c r="WAK60" s="308"/>
      <c r="WAL60" s="308"/>
      <c r="WAM60" s="308"/>
      <c r="WAN60" s="308"/>
      <c r="WAO60" s="308"/>
      <c r="WAP60" s="308"/>
      <c r="WAQ60" s="308"/>
      <c r="WAR60" s="308"/>
      <c r="WAS60" s="308"/>
      <c r="WAT60" s="308"/>
      <c r="WAU60" s="308"/>
      <c r="WAV60" s="308"/>
      <c r="WAW60" s="308"/>
      <c r="WAX60" s="308"/>
      <c r="WAY60" s="308"/>
      <c r="WAZ60" s="308"/>
      <c r="WBA60" s="308"/>
      <c r="WBB60" s="308"/>
      <c r="WBC60" s="308"/>
      <c r="WBD60" s="308"/>
      <c r="WBE60" s="308"/>
      <c r="WBF60" s="308"/>
      <c r="WBG60" s="308"/>
      <c r="WBH60" s="308"/>
      <c r="WBI60" s="308"/>
      <c r="WBJ60" s="308"/>
      <c r="WBK60" s="308"/>
      <c r="WBL60" s="308"/>
      <c r="WBM60" s="308"/>
      <c r="WBN60" s="308"/>
      <c r="WBO60" s="308"/>
      <c r="WBP60" s="308"/>
      <c r="WBQ60" s="308"/>
      <c r="WBR60" s="308"/>
      <c r="WBS60" s="308"/>
      <c r="WBT60" s="308"/>
      <c r="WBU60" s="308"/>
      <c r="WBV60" s="308"/>
      <c r="WBW60" s="308"/>
      <c r="WBX60" s="308"/>
      <c r="WBY60" s="308"/>
      <c r="WBZ60" s="308"/>
      <c r="WCA60" s="308"/>
      <c r="WCB60" s="308"/>
      <c r="WCC60" s="308"/>
      <c r="WCD60" s="308"/>
      <c r="WCE60" s="308"/>
      <c r="WCF60" s="308"/>
      <c r="WCG60" s="308"/>
      <c r="WCH60" s="308"/>
      <c r="WCI60" s="308"/>
      <c r="WCJ60" s="308"/>
      <c r="WCK60" s="308"/>
      <c r="WCL60" s="308"/>
      <c r="WCM60" s="308"/>
      <c r="WCN60" s="308"/>
      <c r="WCO60" s="308"/>
      <c r="WCP60" s="308"/>
      <c r="WCQ60" s="308"/>
      <c r="WCR60" s="308"/>
      <c r="WCS60" s="308"/>
      <c r="WCT60" s="308"/>
      <c r="WCU60" s="308"/>
      <c r="WCV60" s="308"/>
      <c r="WCW60" s="308"/>
      <c r="WCX60" s="308"/>
      <c r="WCY60" s="308"/>
      <c r="WCZ60" s="308"/>
      <c r="WDA60" s="308"/>
      <c r="WDB60" s="308"/>
      <c r="WDC60" s="308"/>
      <c r="WDD60" s="308"/>
      <c r="WDE60" s="308"/>
      <c r="WDF60" s="308"/>
      <c r="WDG60" s="308"/>
      <c r="WDH60" s="308"/>
      <c r="WDI60" s="308"/>
      <c r="WDJ60" s="308"/>
      <c r="WDK60" s="308"/>
      <c r="WDL60" s="308"/>
      <c r="WDM60" s="308"/>
      <c r="WDN60" s="308"/>
      <c r="WDO60" s="308"/>
      <c r="WDP60" s="308"/>
      <c r="WDQ60" s="308"/>
      <c r="WDR60" s="308"/>
      <c r="WDS60" s="308"/>
      <c r="WDT60" s="308"/>
      <c r="WDU60" s="308"/>
      <c r="WDV60" s="308"/>
      <c r="WDW60" s="308"/>
      <c r="WDX60" s="308"/>
      <c r="WDY60" s="308"/>
      <c r="WDZ60" s="308"/>
      <c r="WEA60" s="308"/>
      <c r="WEB60" s="308"/>
      <c r="WEC60" s="308"/>
      <c r="WED60" s="308"/>
      <c r="WEE60" s="308"/>
      <c r="WEF60" s="308"/>
      <c r="WEG60" s="308"/>
      <c r="WEH60" s="308"/>
      <c r="WEI60" s="308"/>
      <c r="WEJ60" s="308"/>
      <c r="WEK60" s="308"/>
      <c r="WEL60" s="308"/>
      <c r="WEM60" s="308"/>
      <c r="WEN60" s="308"/>
      <c r="WEO60" s="308"/>
      <c r="WEP60" s="308"/>
      <c r="WEQ60" s="308"/>
      <c r="WER60" s="308"/>
      <c r="WES60" s="308"/>
      <c r="WET60" s="308"/>
      <c r="WEU60" s="308"/>
      <c r="WEV60" s="308"/>
      <c r="WEW60" s="308"/>
      <c r="WEX60" s="308"/>
      <c r="WEY60" s="308"/>
      <c r="WEZ60" s="308"/>
      <c r="WFA60" s="308"/>
      <c r="WFB60" s="308"/>
      <c r="WFC60" s="308"/>
      <c r="WFD60" s="308"/>
      <c r="WFE60" s="308"/>
      <c r="WFF60" s="308"/>
      <c r="WFG60" s="308"/>
      <c r="WFH60" s="308"/>
      <c r="WFI60" s="308"/>
      <c r="WFJ60" s="308"/>
      <c r="WFK60" s="308"/>
      <c r="WFL60" s="308"/>
      <c r="WFM60" s="308"/>
      <c r="WFN60" s="308"/>
      <c r="WFO60" s="308"/>
      <c r="WFP60" s="308"/>
      <c r="WFQ60" s="308"/>
      <c r="WFR60" s="308"/>
      <c r="WFS60" s="308"/>
      <c r="WFT60" s="308"/>
      <c r="WFU60" s="308"/>
      <c r="WFV60" s="308"/>
      <c r="WFW60" s="308"/>
      <c r="WFX60" s="308"/>
      <c r="WFY60" s="308"/>
      <c r="WFZ60" s="308"/>
      <c r="WGA60" s="308"/>
      <c r="WGB60" s="308"/>
      <c r="WGC60" s="308"/>
      <c r="WGD60" s="308"/>
      <c r="WGE60" s="308"/>
      <c r="WGF60" s="308"/>
      <c r="WGG60" s="308"/>
      <c r="WGH60" s="308"/>
      <c r="WGI60" s="308"/>
      <c r="WGJ60" s="308"/>
      <c r="WGK60" s="308"/>
      <c r="WGL60" s="308"/>
      <c r="WGM60" s="308"/>
      <c r="WGN60" s="308"/>
      <c r="WGO60" s="308"/>
      <c r="WGP60" s="308"/>
      <c r="WGQ60" s="308"/>
      <c r="WGR60" s="308"/>
      <c r="WGS60" s="308"/>
      <c r="WGT60" s="308"/>
      <c r="WGU60" s="308"/>
      <c r="WGV60" s="308"/>
      <c r="WGW60" s="308"/>
      <c r="WGX60" s="308"/>
      <c r="WGY60" s="308"/>
      <c r="WGZ60" s="308"/>
      <c r="WHA60" s="308"/>
      <c r="WHB60" s="308"/>
      <c r="WHC60" s="308"/>
      <c r="WHD60" s="308"/>
      <c r="WHE60" s="308"/>
      <c r="WHF60" s="308"/>
      <c r="WHG60" s="308"/>
      <c r="WHH60" s="308"/>
      <c r="WHI60" s="308"/>
      <c r="WHJ60" s="308"/>
      <c r="WHK60" s="308"/>
      <c r="WHL60" s="308"/>
      <c r="WHM60" s="308"/>
      <c r="WHN60" s="308"/>
      <c r="WHO60" s="308"/>
      <c r="WHP60" s="308"/>
      <c r="WHQ60" s="308"/>
      <c r="WHR60" s="308"/>
      <c r="WHS60" s="308"/>
      <c r="WHT60" s="308"/>
      <c r="WHU60" s="308"/>
      <c r="WHV60" s="308"/>
      <c r="WHW60" s="308"/>
      <c r="WHX60" s="308"/>
      <c r="WHY60" s="308"/>
      <c r="WHZ60" s="308"/>
      <c r="WIA60" s="308"/>
      <c r="WIB60" s="308"/>
      <c r="WIC60" s="308"/>
      <c r="WID60" s="308"/>
      <c r="WIE60" s="308"/>
      <c r="WIF60" s="308"/>
      <c r="WIG60" s="308"/>
      <c r="WIH60" s="308"/>
      <c r="WII60" s="308"/>
      <c r="WIJ60" s="308"/>
      <c r="WIK60" s="308"/>
      <c r="WIL60" s="308"/>
      <c r="WIM60" s="308"/>
      <c r="WIN60" s="308"/>
      <c r="WIO60" s="308"/>
      <c r="WIP60" s="308"/>
      <c r="WIQ60" s="308"/>
      <c r="WIR60" s="308"/>
      <c r="WIS60" s="308"/>
      <c r="WIT60" s="308"/>
      <c r="WIU60" s="308"/>
      <c r="WIV60" s="308"/>
      <c r="WIW60" s="308"/>
      <c r="WIX60" s="308"/>
      <c r="WIY60" s="308"/>
      <c r="WIZ60" s="308"/>
      <c r="WJA60" s="308"/>
      <c r="WJB60" s="308"/>
      <c r="WJC60" s="308"/>
      <c r="WJD60" s="308"/>
      <c r="WJE60" s="308"/>
      <c r="WJF60" s="308"/>
      <c r="WJG60" s="308"/>
      <c r="WJH60" s="308"/>
      <c r="WJI60" s="308"/>
      <c r="WJJ60" s="308"/>
      <c r="WJK60" s="308"/>
      <c r="WJL60" s="308"/>
      <c r="WJM60" s="308"/>
      <c r="WJN60" s="308"/>
      <c r="WJO60" s="308"/>
      <c r="WJP60" s="308"/>
      <c r="WJQ60" s="308"/>
      <c r="WJR60" s="308"/>
      <c r="WJS60" s="308"/>
      <c r="WJT60" s="308"/>
      <c r="WJU60" s="308"/>
      <c r="WJV60" s="308"/>
      <c r="WJW60" s="308"/>
      <c r="WJX60" s="308"/>
      <c r="WJY60" s="308"/>
      <c r="WJZ60" s="308"/>
      <c r="WKA60" s="308"/>
      <c r="WKB60" s="308"/>
      <c r="WKC60" s="308"/>
      <c r="WKD60" s="308"/>
      <c r="WKE60" s="308"/>
      <c r="WKF60" s="308"/>
      <c r="WKG60" s="308"/>
      <c r="WKH60" s="308"/>
      <c r="WKI60" s="308"/>
      <c r="WKJ60" s="308"/>
      <c r="WKK60" s="308"/>
      <c r="WKL60" s="308"/>
      <c r="WKM60" s="308"/>
      <c r="WKN60" s="308"/>
      <c r="WKO60" s="308"/>
      <c r="WKP60" s="308"/>
      <c r="WKQ60" s="308"/>
      <c r="WKR60" s="308"/>
      <c r="WKS60" s="308"/>
      <c r="WKT60" s="308"/>
      <c r="WKU60" s="308"/>
      <c r="WKV60" s="308"/>
      <c r="WKW60" s="308"/>
      <c r="WKX60" s="308"/>
      <c r="WKY60" s="308"/>
      <c r="WKZ60" s="308"/>
      <c r="WLA60" s="308"/>
      <c r="WLB60" s="308"/>
      <c r="WLC60" s="308"/>
      <c r="WLD60" s="308"/>
      <c r="WLE60" s="308"/>
      <c r="WLF60" s="308"/>
      <c r="WLG60" s="308"/>
      <c r="WLH60" s="308"/>
      <c r="WLI60" s="308"/>
      <c r="WLJ60" s="308"/>
      <c r="WLK60" s="308"/>
      <c r="WLL60" s="308"/>
      <c r="WLM60" s="308"/>
      <c r="WLN60" s="308"/>
      <c r="WLO60" s="308"/>
      <c r="WLP60" s="308"/>
      <c r="WLQ60" s="308"/>
      <c r="WLR60" s="308"/>
      <c r="WLS60" s="308"/>
      <c r="WLT60" s="308"/>
      <c r="WLU60" s="308"/>
      <c r="WLV60" s="308"/>
      <c r="WLW60" s="308"/>
      <c r="WLX60" s="308"/>
      <c r="WLY60" s="308"/>
      <c r="WLZ60" s="308"/>
      <c r="WMA60" s="308"/>
      <c r="WMB60" s="308"/>
      <c r="WMC60" s="308"/>
      <c r="WMD60" s="308"/>
      <c r="WME60" s="308"/>
      <c r="WMF60" s="308"/>
      <c r="WMG60" s="308"/>
      <c r="WMH60" s="308"/>
      <c r="WMI60" s="308"/>
      <c r="WMJ60" s="308"/>
      <c r="WMK60" s="308"/>
      <c r="WML60" s="308"/>
      <c r="WMM60" s="308"/>
      <c r="WMN60" s="308"/>
      <c r="WMO60" s="308"/>
      <c r="WMP60" s="308"/>
      <c r="WMQ60" s="308"/>
      <c r="WMR60" s="308"/>
      <c r="WMS60" s="308"/>
      <c r="WMT60" s="308"/>
      <c r="WMU60" s="308"/>
      <c r="WMV60" s="308"/>
      <c r="WMW60" s="308"/>
      <c r="WMX60" s="308"/>
      <c r="WMY60" s="308"/>
      <c r="WMZ60" s="308"/>
      <c r="WNA60" s="308"/>
      <c r="WNB60" s="308"/>
      <c r="WNC60" s="308"/>
      <c r="WND60" s="308"/>
      <c r="WNE60" s="308"/>
      <c r="WNF60" s="308"/>
      <c r="WNG60" s="308"/>
      <c r="WNH60" s="308"/>
      <c r="WNI60" s="308"/>
      <c r="WNJ60" s="308"/>
      <c r="WNK60" s="308"/>
      <c r="WNL60" s="308"/>
      <c r="WNM60" s="308"/>
      <c r="WNN60" s="308"/>
      <c r="WNO60" s="308"/>
      <c r="WNP60" s="308"/>
      <c r="WNQ60" s="308"/>
      <c r="WNR60" s="308"/>
      <c r="WNS60" s="308"/>
      <c r="WNT60" s="308"/>
      <c r="WNU60" s="308"/>
      <c r="WNV60" s="308"/>
      <c r="WNW60" s="308"/>
      <c r="WNX60" s="308"/>
      <c r="WNY60" s="308"/>
      <c r="WNZ60" s="308"/>
      <c r="WOA60" s="308"/>
      <c r="WOB60" s="308"/>
      <c r="WOC60" s="308"/>
      <c r="WOD60" s="308"/>
      <c r="WOE60" s="308"/>
      <c r="WOF60" s="308"/>
      <c r="WOG60" s="308"/>
      <c r="WOH60" s="308"/>
      <c r="WOI60" s="308"/>
      <c r="WOJ60" s="308"/>
      <c r="WOK60" s="308"/>
      <c r="WOL60" s="308"/>
      <c r="WOM60" s="308"/>
      <c r="WON60" s="308"/>
      <c r="WOO60" s="308"/>
      <c r="WOP60" s="308"/>
      <c r="WOQ60" s="308"/>
      <c r="WOR60" s="308"/>
      <c r="WOS60" s="308"/>
      <c r="WOT60" s="308"/>
      <c r="WOU60" s="308"/>
      <c r="WOV60" s="308"/>
      <c r="WOW60" s="308"/>
      <c r="WOX60" s="308"/>
      <c r="WOY60" s="308"/>
      <c r="WOZ60" s="308"/>
      <c r="WPA60" s="308"/>
      <c r="WPB60" s="308"/>
      <c r="WPC60" s="308"/>
      <c r="WPD60" s="308"/>
      <c r="WPE60" s="308"/>
      <c r="WPF60" s="308"/>
      <c r="WPG60" s="308"/>
      <c r="WPH60" s="308"/>
      <c r="WPI60" s="308"/>
      <c r="WPJ60" s="308"/>
      <c r="WPK60" s="308"/>
      <c r="WPL60" s="308"/>
      <c r="WPM60" s="308"/>
      <c r="WPN60" s="308"/>
      <c r="WPO60" s="308"/>
      <c r="WPP60" s="308"/>
      <c r="WPQ60" s="308"/>
      <c r="WPR60" s="308"/>
      <c r="WPS60" s="308"/>
      <c r="WPT60" s="308"/>
      <c r="WPU60" s="308"/>
      <c r="WPV60" s="308"/>
      <c r="WPW60" s="308"/>
      <c r="WPX60" s="308"/>
      <c r="WPY60" s="308"/>
      <c r="WPZ60" s="308"/>
      <c r="WQA60" s="308"/>
      <c r="WQB60" s="308"/>
      <c r="WQC60" s="308"/>
      <c r="WQD60" s="308"/>
      <c r="WQE60" s="308"/>
      <c r="WQF60" s="308"/>
      <c r="WQG60" s="308"/>
      <c r="WQH60" s="308"/>
      <c r="WQI60" s="308"/>
      <c r="WQJ60" s="308"/>
      <c r="WQK60" s="308"/>
      <c r="WQL60" s="308"/>
      <c r="WQM60" s="308"/>
      <c r="WQN60" s="308"/>
      <c r="WQO60" s="308"/>
      <c r="WQP60" s="308"/>
      <c r="WQQ60" s="308"/>
      <c r="WQR60" s="308"/>
      <c r="WQS60" s="308"/>
      <c r="WQT60" s="308"/>
      <c r="WQU60" s="308"/>
      <c r="WQV60" s="308"/>
      <c r="WQW60" s="308"/>
      <c r="WQX60" s="308"/>
      <c r="WQY60" s="308"/>
      <c r="WQZ60" s="308"/>
      <c r="WRA60" s="308"/>
      <c r="WRB60" s="308"/>
      <c r="WRC60" s="308"/>
      <c r="WRD60" s="308"/>
      <c r="WRE60" s="308"/>
      <c r="WRF60" s="308"/>
      <c r="WRG60" s="308"/>
      <c r="WRH60" s="308"/>
      <c r="WRI60" s="308"/>
      <c r="WRJ60" s="308"/>
      <c r="WRK60" s="308"/>
      <c r="WRL60" s="308"/>
      <c r="WRM60" s="308"/>
      <c r="WRN60" s="308"/>
      <c r="WRO60" s="308"/>
      <c r="WRP60" s="308"/>
      <c r="WRQ60" s="308"/>
      <c r="WRR60" s="308"/>
      <c r="WRS60" s="308"/>
      <c r="WRT60" s="308"/>
      <c r="WRU60" s="308"/>
      <c r="WRV60" s="308"/>
      <c r="WRW60" s="308"/>
      <c r="WRX60" s="308"/>
      <c r="WRY60" s="308"/>
      <c r="WRZ60" s="308"/>
      <c r="WSA60" s="308"/>
      <c r="WSB60" s="308"/>
      <c r="WSC60" s="308"/>
      <c r="WSD60" s="308"/>
      <c r="WSE60" s="308"/>
      <c r="WSF60" s="308"/>
      <c r="WSG60" s="308"/>
      <c r="WSH60" s="308"/>
      <c r="WSI60" s="308"/>
      <c r="WSJ60" s="308"/>
      <c r="WSK60" s="308"/>
      <c r="WSL60" s="308"/>
      <c r="WSM60" s="308"/>
      <c r="WSN60" s="308"/>
      <c r="WSO60" s="308"/>
      <c r="WSP60" s="308"/>
      <c r="WSQ60" s="308"/>
      <c r="WSR60" s="308"/>
      <c r="WSS60" s="308"/>
      <c r="WST60" s="308"/>
      <c r="WSU60" s="308"/>
      <c r="WSV60" s="308"/>
      <c r="WSW60" s="308"/>
      <c r="WSX60" s="308"/>
      <c r="WSY60" s="308"/>
      <c r="WSZ60" s="308"/>
      <c r="WTA60" s="308"/>
      <c r="WTB60" s="308"/>
      <c r="WTC60" s="308"/>
      <c r="WTD60" s="308"/>
      <c r="WTE60" s="308"/>
      <c r="WTF60" s="308"/>
      <c r="WTG60" s="308"/>
      <c r="WTH60" s="308"/>
      <c r="WTI60" s="308"/>
      <c r="WTJ60" s="308"/>
      <c r="WTK60" s="308"/>
      <c r="WTL60" s="308"/>
      <c r="WTM60" s="308"/>
      <c r="WTN60" s="308"/>
      <c r="WTO60" s="308"/>
      <c r="WTP60" s="308"/>
      <c r="WTQ60" s="308"/>
      <c r="WTR60" s="308"/>
      <c r="WTS60" s="308"/>
      <c r="WTT60" s="308"/>
      <c r="WTU60" s="308"/>
      <c r="WTV60" s="308"/>
      <c r="WTW60" s="308"/>
      <c r="WTX60" s="308"/>
      <c r="WTY60" s="308"/>
      <c r="WTZ60" s="308"/>
      <c r="WUA60" s="308"/>
      <c r="WUB60" s="308"/>
      <c r="WUC60" s="308"/>
      <c r="WUD60" s="308"/>
      <c r="WUE60" s="308"/>
      <c r="WUF60" s="308"/>
      <c r="WUG60" s="308"/>
      <c r="WUH60" s="308"/>
      <c r="WUI60" s="308"/>
      <c r="WUJ60" s="308"/>
      <c r="WUK60" s="308"/>
      <c r="WUL60" s="308"/>
      <c r="WUM60" s="308"/>
      <c r="WUN60" s="308"/>
      <c r="WUO60" s="308"/>
      <c r="WUP60" s="308"/>
      <c r="WUQ60" s="308"/>
      <c r="WUR60" s="308"/>
      <c r="WUS60" s="308"/>
      <c r="WUT60" s="308"/>
      <c r="WUU60" s="308"/>
      <c r="WUV60" s="308"/>
      <c r="WUW60" s="308"/>
      <c r="WUX60" s="308"/>
      <c r="WUY60" s="308"/>
      <c r="WUZ60" s="308"/>
      <c r="WVA60" s="308"/>
      <c r="WVB60" s="308"/>
      <c r="WVC60" s="308"/>
      <c r="WVD60" s="308"/>
      <c r="WVE60" s="308"/>
      <c r="WVF60" s="308"/>
      <c r="WVG60" s="308"/>
      <c r="WVH60" s="308"/>
      <c r="WVI60" s="308"/>
      <c r="WVJ60" s="308"/>
      <c r="WVK60" s="308"/>
      <c r="WVL60" s="308"/>
      <c r="WVM60" s="308"/>
      <c r="WVN60" s="308"/>
      <c r="WVO60" s="308"/>
      <c r="WVP60" s="308"/>
      <c r="WVQ60" s="308"/>
      <c r="WVR60" s="308"/>
      <c r="WVS60" s="308"/>
      <c r="WVT60" s="308"/>
      <c r="WVU60" s="308"/>
      <c r="WVV60" s="308"/>
      <c r="WVW60" s="308"/>
      <c r="WVX60" s="308"/>
      <c r="WVY60" s="308"/>
    </row>
    <row r="61" spans="2:16145" s="357" customFormat="1" ht="12" customHeight="1" x14ac:dyDescent="0.25">
      <c r="B61" s="308"/>
      <c r="C61" s="308"/>
      <c r="D61" s="308"/>
      <c r="E61" s="308"/>
      <c r="F61" s="308"/>
      <c r="G61" s="308"/>
      <c r="H61" s="308"/>
      <c r="I61" s="308"/>
      <c r="J61" s="308"/>
      <c r="K61" s="308"/>
      <c r="L61" s="308"/>
      <c r="M61" s="308"/>
      <c r="N61" s="308"/>
      <c r="O61" s="308"/>
      <c r="P61" s="308"/>
      <c r="Q61" s="308"/>
      <c r="R61" s="308"/>
      <c r="S61" s="308"/>
      <c r="T61" s="308"/>
      <c r="U61" s="308"/>
      <c r="V61" s="308"/>
      <c r="W61" s="308"/>
      <c r="X61" s="308"/>
      <c r="Y61" s="308"/>
      <c r="Z61" s="308"/>
      <c r="AA61" s="308"/>
      <c r="AB61" s="308"/>
      <c r="AC61" s="308"/>
      <c r="AD61" s="308"/>
      <c r="AE61" s="308"/>
      <c r="AF61" s="308"/>
      <c r="AG61" s="308"/>
      <c r="AH61" s="308"/>
      <c r="AI61" s="308"/>
      <c r="AJ61" s="308"/>
      <c r="AK61" s="308"/>
      <c r="AL61" s="308"/>
      <c r="AM61" s="308"/>
      <c r="AN61" s="308"/>
      <c r="AO61" s="308"/>
      <c r="AP61" s="308"/>
      <c r="AQ61" s="308"/>
      <c r="AR61" s="308"/>
      <c r="AS61" s="308"/>
      <c r="AT61" s="308"/>
      <c r="AU61" s="308"/>
      <c r="AV61" s="308"/>
      <c r="AW61" s="308"/>
      <c r="AX61" s="308"/>
      <c r="AY61" s="308"/>
      <c r="AZ61" s="308"/>
      <c r="BA61" s="308"/>
      <c r="BB61" s="308"/>
      <c r="BC61" s="308"/>
      <c r="BD61" s="308"/>
      <c r="BE61" s="308"/>
      <c r="BF61" s="308"/>
      <c r="BG61" s="308"/>
      <c r="BH61" s="308"/>
      <c r="BI61" s="308"/>
      <c r="BJ61" s="308"/>
      <c r="BK61" s="308"/>
      <c r="BL61" s="308"/>
      <c r="BM61" s="308"/>
      <c r="BN61" s="308"/>
      <c r="BO61" s="308"/>
      <c r="BP61" s="308"/>
      <c r="BQ61" s="308"/>
      <c r="BR61" s="308"/>
      <c r="BS61" s="308"/>
      <c r="BT61" s="308"/>
      <c r="BU61" s="308"/>
      <c r="BV61" s="308"/>
      <c r="BW61" s="308"/>
      <c r="BX61" s="308"/>
      <c r="BY61" s="308"/>
      <c r="BZ61" s="308"/>
      <c r="CA61" s="308"/>
      <c r="CB61" s="308"/>
      <c r="CC61" s="308"/>
      <c r="CD61" s="308"/>
      <c r="CE61" s="308"/>
      <c r="CF61" s="308"/>
      <c r="CG61" s="308"/>
      <c r="CH61" s="308"/>
      <c r="CI61" s="308"/>
      <c r="CJ61" s="308"/>
      <c r="CK61" s="308"/>
      <c r="CL61" s="308"/>
      <c r="CM61" s="308"/>
      <c r="CN61" s="308"/>
      <c r="CO61" s="308"/>
      <c r="CP61" s="308"/>
      <c r="CQ61" s="308"/>
      <c r="CR61" s="308"/>
      <c r="CS61" s="308"/>
      <c r="CT61" s="308"/>
      <c r="CU61" s="308"/>
      <c r="CV61" s="308"/>
      <c r="CW61" s="308"/>
      <c r="CX61" s="308"/>
      <c r="CY61" s="308"/>
      <c r="CZ61" s="308"/>
      <c r="DA61" s="308"/>
      <c r="DB61" s="308"/>
      <c r="DC61" s="308"/>
      <c r="DD61" s="308"/>
      <c r="DE61" s="308"/>
      <c r="DF61" s="308"/>
      <c r="DG61" s="308"/>
      <c r="DH61" s="308"/>
      <c r="DI61" s="308"/>
      <c r="DJ61" s="308"/>
      <c r="DK61" s="308"/>
      <c r="DL61" s="308"/>
      <c r="DM61" s="308"/>
      <c r="DN61" s="308"/>
      <c r="DO61" s="308"/>
      <c r="DP61" s="308"/>
      <c r="DQ61" s="308"/>
      <c r="DR61" s="308"/>
      <c r="DS61" s="308"/>
      <c r="DT61" s="308"/>
      <c r="DU61" s="308"/>
      <c r="DV61" s="308"/>
      <c r="DW61" s="308"/>
      <c r="DX61" s="308"/>
      <c r="DY61" s="308"/>
      <c r="DZ61" s="308"/>
      <c r="EA61" s="308"/>
      <c r="EB61" s="308"/>
      <c r="EC61" s="308"/>
      <c r="ED61" s="308"/>
      <c r="EE61" s="308"/>
      <c r="EF61" s="308"/>
      <c r="EG61" s="308"/>
      <c r="EH61" s="308"/>
      <c r="EI61" s="308"/>
      <c r="EJ61" s="308"/>
      <c r="EK61" s="308"/>
      <c r="EL61" s="308"/>
      <c r="EM61" s="308"/>
      <c r="EN61" s="308"/>
      <c r="EO61" s="308"/>
      <c r="EP61" s="308"/>
      <c r="EQ61" s="308"/>
      <c r="ER61" s="308"/>
      <c r="ES61" s="308"/>
      <c r="ET61" s="308"/>
      <c r="EU61" s="308"/>
      <c r="EV61" s="308"/>
      <c r="EW61" s="308"/>
      <c r="EX61" s="308"/>
      <c r="EY61" s="308"/>
      <c r="EZ61" s="308"/>
      <c r="FA61" s="308"/>
      <c r="FB61" s="308"/>
      <c r="FC61" s="308"/>
      <c r="FD61" s="308"/>
      <c r="FE61" s="308"/>
      <c r="FF61" s="308"/>
      <c r="FG61" s="308"/>
      <c r="FH61" s="308"/>
      <c r="FI61" s="308"/>
      <c r="FJ61" s="308"/>
      <c r="FK61" s="308"/>
      <c r="FL61" s="308"/>
      <c r="FM61" s="308"/>
      <c r="FN61" s="308"/>
      <c r="FO61" s="308"/>
      <c r="FP61" s="308"/>
      <c r="FQ61" s="308"/>
      <c r="FR61" s="308"/>
      <c r="FS61" s="308"/>
      <c r="FT61" s="308"/>
      <c r="FU61" s="308"/>
      <c r="FV61" s="308"/>
      <c r="FW61" s="308"/>
      <c r="FX61" s="308"/>
      <c r="FY61" s="308"/>
      <c r="FZ61" s="308"/>
      <c r="GA61" s="308"/>
      <c r="GB61" s="308"/>
      <c r="GC61" s="308"/>
      <c r="GD61" s="308"/>
      <c r="GE61" s="308"/>
      <c r="GF61" s="308"/>
      <c r="GG61" s="308"/>
      <c r="GH61" s="308"/>
      <c r="GI61" s="308"/>
      <c r="GJ61" s="308"/>
      <c r="GK61" s="308"/>
      <c r="GL61" s="308"/>
      <c r="GM61" s="308"/>
      <c r="GN61" s="308"/>
      <c r="GO61" s="308"/>
      <c r="GP61" s="308"/>
      <c r="GQ61" s="308"/>
      <c r="GR61" s="308"/>
      <c r="GS61" s="308"/>
      <c r="GT61" s="308"/>
      <c r="GU61" s="308"/>
      <c r="GV61" s="308"/>
      <c r="GW61" s="308"/>
      <c r="GX61" s="308"/>
      <c r="GY61" s="308"/>
      <c r="GZ61" s="308"/>
      <c r="HA61" s="308"/>
      <c r="HB61" s="308"/>
      <c r="HC61" s="308"/>
      <c r="HD61" s="308"/>
      <c r="HE61" s="308"/>
      <c r="HF61" s="308"/>
      <c r="HG61" s="308"/>
      <c r="HH61" s="308"/>
      <c r="HI61" s="308"/>
      <c r="HJ61" s="308"/>
      <c r="HK61" s="308"/>
      <c r="HL61" s="308"/>
      <c r="HM61" s="308"/>
      <c r="HN61" s="308"/>
      <c r="HO61" s="308"/>
      <c r="HP61" s="308"/>
      <c r="HQ61" s="308"/>
      <c r="HR61" s="308"/>
      <c r="HS61" s="308"/>
      <c r="HT61" s="308"/>
      <c r="HU61" s="308"/>
      <c r="HV61" s="308"/>
      <c r="HW61" s="308"/>
      <c r="HX61" s="308"/>
      <c r="HY61" s="308"/>
      <c r="HZ61" s="308"/>
      <c r="IA61" s="308"/>
      <c r="IB61" s="308"/>
      <c r="IC61" s="308"/>
      <c r="ID61" s="308"/>
      <c r="IE61" s="308"/>
      <c r="IF61" s="308"/>
      <c r="IG61" s="308"/>
      <c r="IH61" s="308"/>
      <c r="II61" s="308"/>
      <c r="IJ61" s="308"/>
      <c r="IK61" s="308"/>
      <c r="IL61" s="308"/>
      <c r="IM61" s="308"/>
      <c r="IN61" s="308"/>
      <c r="IO61" s="308"/>
      <c r="IP61" s="308"/>
      <c r="IQ61" s="308"/>
      <c r="IR61" s="308"/>
      <c r="IS61" s="308"/>
      <c r="IT61" s="308"/>
      <c r="IU61" s="308"/>
      <c r="IV61" s="308"/>
      <c r="IW61" s="308"/>
      <c r="IX61" s="308"/>
      <c r="IY61" s="308"/>
      <c r="IZ61" s="308"/>
      <c r="JA61" s="308"/>
      <c r="JB61" s="308"/>
      <c r="JC61" s="308"/>
      <c r="JD61" s="308"/>
      <c r="JE61" s="308"/>
      <c r="JF61" s="308"/>
      <c r="JG61" s="308"/>
      <c r="JH61" s="308"/>
      <c r="JI61" s="308"/>
      <c r="JJ61" s="308"/>
      <c r="JK61" s="308"/>
      <c r="JL61" s="308"/>
      <c r="JM61" s="308"/>
      <c r="JN61" s="308"/>
      <c r="JO61" s="308"/>
      <c r="JP61" s="308"/>
      <c r="JQ61" s="308"/>
      <c r="JR61" s="308"/>
      <c r="JS61" s="308"/>
      <c r="JT61" s="308"/>
      <c r="JU61" s="308"/>
      <c r="JV61" s="308"/>
      <c r="JW61" s="308"/>
      <c r="JX61" s="308"/>
      <c r="JY61" s="308"/>
      <c r="JZ61" s="308"/>
      <c r="KA61" s="308"/>
      <c r="KB61" s="308"/>
      <c r="KC61" s="308"/>
      <c r="KD61" s="308"/>
      <c r="KE61" s="308"/>
      <c r="KF61" s="308"/>
      <c r="KG61" s="308"/>
      <c r="KH61" s="308"/>
      <c r="KI61" s="308"/>
      <c r="KJ61" s="308"/>
      <c r="KK61" s="308"/>
      <c r="KL61" s="308"/>
      <c r="KM61" s="308"/>
      <c r="KN61" s="308"/>
      <c r="KO61" s="308"/>
      <c r="KP61" s="308"/>
      <c r="KQ61" s="308"/>
      <c r="KR61" s="308"/>
      <c r="KS61" s="308"/>
      <c r="KT61" s="308"/>
      <c r="KU61" s="308"/>
      <c r="KV61" s="308"/>
      <c r="KW61" s="308"/>
      <c r="KX61" s="308"/>
      <c r="KY61" s="308"/>
      <c r="KZ61" s="308"/>
      <c r="LA61" s="308"/>
      <c r="LB61" s="308"/>
      <c r="LC61" s="308"/>
      <c r="LD61" s="308"/>
      <c r="LE61" s="308"/>
      <c r="LF61" s="308"/>
      <c r="LG61" s="308"/>
      <c r="LH61" s="308"/>
      <c r="LI61" s="308"/>
      <c r="LJ61" s="308"/>
      <c r="LK61" s="308"/>
      <c r="LL61" s="308"/>
      <c r="LM61" s="308"/>
      <c r="LN61" s="308"/>
      <c r="LO61" s="308"/>
      <c r="LP61" s="308"/>
      <c r="LQ61" s="308"/>
      <c r="LR61" s="308"/>
      <c r="LS61" s="308"/>
      <c r="LT61" s="308"/>
      <c r="LU61" s="308"/>
      <c r="LV61" s="308"/>
      <c r="LW61" s="308"/>
      <c r="LX61" s="308"/>
      <c r="LY61" s="308"/>
      <c r="LZ61" s="308"/>
      <c r="MA61" s="308"/>
      <c r="MB61" s="308"/>
      <c r="MC61" s="308"/>
      <c r="MD61" s="308"/>
      <c r="ME61" s="308"/>
      <c r="MF61" s="308"/>
      <c r="MG61" s="308"/>
      <c r="MH61" s="308"/>
      <c r="MI61" s="308"/>
      <c r="MJ61" s="308"/>
      <c r="MK61" s="308"/>
      <c r="ML61" s="308"/>
      <c r="MM61" s="308"/>
      <c r="MN61" s="308"/>
      <c r="MO61" s="308"/>
      <c r="MP61" s="308"/>
      <c r="MQ61" s="308"/>
      <c r="MR61" s="308"/>
      <c r="MS61" s="308"/>
      <c r="MT61" s="308"/>
      <c r="MU61" s="308"/>
      <c r="MV61" s="308"/>
      <c r="MW61" s="308"/>
      <c r="MX61" s="308"/>
      <c r="MY61" s="308"/>
      <c r="MZ61" s="308"/>
      <c r="NA61" s="308"/>
      <c r="NB61" s="308"/>
      <c r="NC61" s="308"/>
      <c r="ND61" s="308"/>
      <c r="NE61" s="308"/>
      <c r="NF61" s="308"/>
      <c r="NG61" s="308"/>
      <c r="NH61" s="308"/>
      <c r="NI61" s="308"/>
      <c r="NJ61" s="308"/>
      <c r="NK61" s="308"/>
      <c r="NL61" s="308"/>
      <c r="NM61" s="308"/>
      <c r="NN61" s="308"/>
      <c r="NO61" s="308"/>
      <c r="NP61" s="308"/>
      <c r="NQ61" s="308"/>
      <c r="NR61" s="308"/>
      <c r="NS61" s="308"/>
      <c r="NT61" s="308"/>
      <c r="NU61" s="308"/>
      <c r="NV61" s="308"/>
      <c r="NW61" s="308"/>
      <c r="NX61" s="308"/>
      <c r="NY61" s="308"/>
      <c r="NZ61" s="308"/>
      <c r="OA61" s="308"/>
      <c r="OB61" s="308"/>
      <c r="OC61" s="308"/>
      <c r="OD61" s="308"/>
      <c r="OE61" s="308"/>
      <c r="OF61" s="308"/>
      <c r="OG61" s="308"/>
      <c r="OH61" s="308"/>
      <c r="OI61" s="308"/>
      <c r="OJ61" s="308"/>
      <c r="OK61" s="308"/>
      <c r="OL61" s="308"/>
      <c r="OM61" s="308"/>
      <c r="ON61" s="308"/>
      <c r="OO61" s="308"/>
      <c r="OP61" s="308"/>
      <c r="OQ61" s="308"/>
      <c r="OR61" s="308"/>
      <c r="OS61" s="308"/>
      <c r="OT61" s="308"/>
      <c r="OU61" s="308"/>
      <c r="OV61" s="308"/>
      <c r="OW61" s="308"/>
      <c r="OX61" s="308"/>
      <c r="OY61" s="308"/>
      <c r="OZ61" s="308"/>
      <c r="PA61" s="308"/>
      <c r="PB61" s="308"/>
      <c r="PC61" s="308"/>
      <c r="PD61" s="308"/>
      <c r="PE61" s="308"/>
      <c r="PF61" s="308"/>
      <c r="PG61" s="308"/>
      <c r="PH61" s="308"/>
      <c r="PI61" s="308"/>
      <c r="PJ61" s="308"/>
      <c r="PK61" s="308"/>
      <c r="PL61" s="308"/>
      <c r="PM61" s="308"/>
      <c r="PN61" s="308"/>
      <c r="PO61" s="308"/>
      <c r="PP61" s="308"/>
      <c r="PQ61" s="308"/>
      <c r="PR61" s="308"/>
      <c r="PS61" s="308"/>
      <c r="PT61" s="308"/>
      <c r="PU61" s="308"/>
      <c r="PV61" s="308"/>
      <c r="PW61" s="308"/>
      <c r="PX61" s="308"/>
      <c r="PY61" s="308"/>
      <c r="PZ61" s="308"/>
      <c r="QA61" s="308"/>
      <c r="QB61" s="308"/>
      <c r="QC61" s="308"/>
      <c r="QD61" s="308"/>
      <c r="QE61" s="308"/>
      <c r="QF61" s="308"/>
      <c r="QG61" s="308"/>
      <c r="QH61" s="308"/>
      <c r="QI61" s="308"/>
      <c r="QJ61" s="308"/>
      <c r="QK61" s="308"/>
      <c r="QL61" s="308"/>
      <c r="QM61" s="308"/>
      <c r="QN61" s="308"/>
      <c r="QO61" s="308"/>
      <c r="QP61" s="308"/>
      <c r="QQ61" s="308"/>
      <c r="QR61" s="308"/>
      <c r="QS61" s="308"/>
      <c r="QT61" s="308"/>
      <c r="QU61" s="308"/>
      <c r="QV61" s="308"/>
      <c r="QW61" s="308"/>
      <c r="QX61" s="308"/>
      <c r="QY61" s="308"/>
      <c r="QZ61" s="308"/>
      <c r="RA61" s="308"/>
      <c r="RB61" s="308"/>
      <c r="RC61" s="308"/>
      <c r="RD61" s="308"/>
      <c r="RE61" s="308"/>
      <c r="RF61" s="308"/>
      <c r="RG61" s="308"/>
      <c r="RH61" s="308"/>
      <c r="RI61" s="308"/>
      <c r="RJ61" s="308"/>
      <c r="RK61" s="308"/>
      <c r="RL61" s="308"/>
      <c r="RM61" s="308"/>
      <c r="RN61" s="308"/>
      <c r="RO61" s="308"/>
      <c r="RP61" s="308"/>
      <c r="RQ61" s="308"/>
      <c r="RR61" s="308"/>
      <c r="RS61" s="308"/>
      <c r="RT61" s="308"/>
      <c r="RU61" s="308"/>
      <c r="RV61" s="308"/>
      <c r="RW61" s="308"/>
      <c r="RX61" s="308"/>
      <c r="RY61" s="308"/>
      <c r="RZ61" s="308"/>
      <c r="SA61" s="308"/>
      <c r="SB61" s="308"/>
      <c r="SC61" s="308"/>
      <c r="SD61" s="308"/>
      <c r="SE61" s="308"/>
      <c r="SF61" s="308"/>
      <c r="SG61" s="308"/>
      <c r="SH61" s="308"/>
      <c r="SI61" s="308"/>
      <c r="SJ61" s="308"/>
      <c r="SK61" s="308"/>
      <c r="SL61" s="308"/>
      <c r="SM61" s="308"/>
      <c r="SN61" s="308"/>
      <c r="SO61" s="308"/>
      <c r="SP61" s="308"/>
      <c r="SQ61" s="308"/>
      <c r="SR61" s="308"/>
      <c r="SS61" s="308"/>
      <c r="ST61" s="308"/>
      <c r="SU61" s="308"/>
      <c r="SV61" s="308"/>
      <c r="SW61" s="308"/>
      <c r="SX61" s="308"/>
      <c r="SY61" s="308"/>
      <c r="SZ61" s="308"/>
      <c r="TA61" s="308"/>
      <c r="TB61" s="308"/>
      <c r="TC61" s="308"/>
      <c r="TD61" s="308"/>
      <c r="TE61" s="308"/>
      <c r="TF61" s="308"/>
      <c r="TG61" s="308"/>
      <c r="TH61" s="308"/>
      <c r="TI61" s="308"/>
      <c r="TJ61" s="308"/>
      <c r="TK61" s="308"/>
      <c r="TL61" s="308"/>
      <c r="TM61" s="308"/>
      <c r="TN61" s="308"/>
      <c r="TO61" s="308"/>
      <c r="TP61" s="308"/>
      <c r="TQ61" s="308"/>
      <c r="TR61" s="308"/>
      <c r="TS61" s="308"/>
      <c r="TT61" s="308"/>
      <c r="TU61" s="308"/>
      <c r="TV61" s="308"/>
      <c r="TW61" s="308"/>
      <c r="TX61" s="308"/>
      <c r="TY61" s="308"/>
      <c r="TZ61" s="308"/>
      <c r="UA61" s="308"/>
      <c r="UB61" s="308"/>
      <c r="UC61" s="308"/>
      <c r="UD61" s="308"/>
      <c r="UE61" s="308"/>
      <c r="UF61" s="308"/>
      <c r="UG61" s="308"/>
      <c r="UH61" s="308"/>
      <c r="UI61" s="308"/>
      <c r="UJ61" s="308"/>
      <c r="UK61" s="308"/>
      <c r="UL61" s="308"/>
      <c r="UM61" s="308"/>
      <c r="UN61" s="308"/>
      <c r="UO61" s="308"/>
      <c r="UP61" s="308"/>
      <c r="UQ61" s="308"/>
      <c r="UR61" s="308"/>
      <c r="US61" s="308"/>
      <c r="UT61" s="308"/>
      <c r="UU61" s="308"/>
      <c r="UV61" s="308"/>
      <c r="UW61" s="308"/>
      <c r="UX61" s="308"/>
      <c r="UY61" s="308"/>
      <c r="UZ61" s="308"/>
      <c r="VA61" s="308"/>
      <c r="VB61" s="308"/>
      <c r="VC61" s="308"/>
      <c r="VD61" s="308"/>
      <c r="VE61" s="308"/>
      <c r="VF61" s="308"/>
      <c r="VG61" s="308"/>
      <c r="VH61" s="308"/>
      <c r="VI61" s="308"/>
      <c r="VJ61" s="308"/>
      <c r="VK61" s="308"/>
      <c r="VL61" s="308"/>
      <c r="VM61" s="308"/>
      <c r="VN61" s="308"/>
      <c r="VO61" s="308"/>
      <c r="VP61" s="308"/>
      <c r="VQ61" s="308"/>
      <c r="VR61" s="308"/>
      <c r="VS61" s="308"/>
      <c r="VT61" s="308"/>
      <c r="VU61" s="308"/>
      <c r="VV61" s="308"/>
      <c r="VW61" s="308"/>
      <c r="VX61" s="308"/>
      <c r="VY61" s="308"/>
      <c r="VZ61" s="308"/>
      <c r="WA61" s="308"/>
      <c r="WB61" s="308"/>
      <c r="WC61" s="308"/>
      <c r="WD61" s="308"/>
      <c r="WE61" s="308"/>
      <c r="WF61" s="308"/>
      <c r="WG61" s="308"/>
      <c r="WH61" s="308"/>
      <c r="WI61" s="308"/>
      <c r="WJ61" s="308"/>
      <c r="WK61" s="308"/>
      <c r="WL61" s="308"/>
      <c r="WM61" s="308"/>
      <c r="WN61" s="308"/>
      <c r="WO61" s="308"/>
      <c r="WP61" s="308"/>
      <c r="WQ61" s="308"/>
      <c r="WR61" s="308"/>
      <c r="WS61" s="308"/>
      <c r="WT61" s="308"/>
      <c r="WU61" s="308"/>
      <c r="WV61" s="308"/>
      <c r="WW61" s="308"/>
      <c r="WX61" s="308"/>
      <c r="WY61" s="308"/>
      <c r="WZ61" s="308"/>
      <c r="XA61" s="308"/>
      <c r="XB61" s="308"/>
      <c r="XC61" s="308"/>
      <c r="XD61" s="308"/>
      <c r="XE61" s="308"/>
      <c r="XF61" s="308"/>
      <c r="XG61" s="308"/>
      <c r="XH61" s="308"/>
      <c r="XI61" s="308"/>
      <c r="XJ61" s="308"/>
      <c r="XK61" s="308"/>
      <c r="XL61" s="308"/>
      <c r="XM61" s="308"/>
      <c r="XN61" s="308"/>
      <c r="XO61" s="308"/>
      <c r="XP61" s="308"/>
      <c r="XQ61" s="308"/>
      <c r="XR61" s="308"/>
      <c r="XS61" s="308"/>
      <c r="XT61" s="308"/>
      <c r="XU61" s="308"/>
      <c r="XV61" s="308"/>
      <c r="XW61" s="308"/>
      <c r="XX61" s="308"/>
      <c r="XY61" s="308"/>
      <c r="XZ61" s="308"/>
      <c r="YA61" s="308"/>
      <c r="YB61" s="308"/>
      <c r="YC61" s="308"/>
      <c r="YD61" s="308"/>
      <c r="YE61" s="308"/>
      <c r="YF61" s="308"/>
      <c r="YG61" s="308"/>
      <c r="YH61" s="308"/>
      <c r="YI61" s="308"/>
      <c r="YJ61" s="308"/>
      <c r="YK61" s="308"/>
      <c r="YL61" s="308"/>
      <c r="YM61" s="308"/>
      <c r="YN61" s="308"/>
      <c r="YO61" s="308"/>
      <c r="YP61" s="308"/>
      <c r="YQ61" s="308"/>
      <c r="YR61" s="308"/>
      <c r="YS61" s="308"/>
      <c r="YT61" s="308"/>
      <c r="YU61" s="308"/>
      <c r="YV61" s="308"/>
      <c r="YW61" s="308"/>
      <c r="YX61" s="308"/>
      <c r="YY61" s="308"/>
      <c r="YZ61" s="308"/>
      <c r="ZA61" s="308"/>
      <c r="ZB61" s="308"/>
      <c r="ZC61" s="308"/>
      <c r="ZD61" s="308"/>
      <c r="ZE61" s="308"/>
      <c r="ZF61" s="308"/>
      <c r="ZG61" s="308"/>
      <c r="ZH61" s="308"/>
      <c r="ZI61" s="308"/>
      <c r="ZJ61" s="308"/>
      <c r="ZK61" s="308"/>
      <c r="ZL61" s="308"/>
      <c r="ZM61" s="308"/>
      <c r="ZN61" s="308"/>
      <c r="ZO61" s="308"/>
      <c r="ZP61" s="308"/>
      <c r="ZQ61" s="308"/>
      <c r="ZR61" s="308"/>
      <c r="ZS61" s="308"/>
      <c r="ZT61" s="308"/>
      <c r="ZU61" s="308"/>
      <c r="ZV61" s="308"/>
      <c r="ZW61" s="308"/>
      <c r="ZX61" s="308"/>
      <c r="ZY61" s="308"/>
      <c r="ZZ61" s="308"/>
      <c r="AAA61" s="308"/>
      <c r="AAB61" s="308"/>
      <c r="AAC61" s="308"/>
      <c r="AAD61" s="308"/>
      <c r="AAE61" s="308"/>
      <c r="AAF61" s="308"/>
      <c r="AAG61" s="308"/>
      <c r="AAH61" s="308"/>
      <c r="AAI61" s="308"/>
      <c r="AAJ61" s="308"/>
      <c r="AAK61" s="308"/>
      <c r="AAL61" s="308"/>
      <c r="AAM61" s="308"/>
      <c r="AAN61" s="308"/>
      <c r="AAO61" s="308"/>
      <c r="AAP61" s="308"/>
      <c r="AAQ61" s="308"/>
      <c r="AAR61" s="308"/>
      <c r="AAS61" s="308"/>
      <c r="AAT61" s="308"/>
      <c r="AAU61" s="308"/>
      <c r="AAV61" s="308"/>
      <c r="AAW61" s="308"/>
      <c r="AAX61" s="308"/>
      <c r="AAY61" s="308"/>
      <c r="AAZ61" s="308"/>
      <c r="ABA61" s="308"/>
      <c r="ABB61" s="308"/>
      <c r="ABC61" s="308"/>
      <c r="ABD61" s="308"/>
      <c r="ABE61" s="308"/>
      <c r="ABF61" s="308"/>
      <c r="ABG61" s="308"/>
      <c r="ABH61" s="308"/>
      <c r="ABI61" s="308"/>
      <c r="ABJ61" s="308"/>
      <c r="ABK61" s="308"/>
      <c r="ABL61" s="308"/>
      <c r="ABM61" s="308"/>
      <c r="ABN61" s="308"/>
      <c r="ABO61" s="308"/>
      <c r="ABP61" s="308"/>
      <c r="ABQ61" s="308"/>
      <c r="ABR61" s="308"/>
      <c r="ABS61" s="308"/>
      <c r="ABT61" s="308"/>
      <c r="ABU61" s="308"/>
      <c r="ABV61" s="308"/>
      <c r="ABW61" s="308"/>
      <c r="ABX61" s="308"/>
      <c r="ABY61" s="308"/>
      <c r="ABZ61" s="308"/>
      <c r="ACA61" s="308"/>
      <c r="ACB61" s="308"/>
      <c r="ACC61" s="308"/>
      <c r="ACD61" s="308"/>
      <c r="ACE61" s="308"/>
      <c r="ACF61" s="308"/>
      <c r="ACG61" s="308"/>
      <c r="ACH61" s="308"/>
      <c r="ACI61" s="308"/>
      <c r="ACJ61" s="308"/>
      <c r="ACK61" s="308"/>
      <c r="ACL61" s="308"/>
      <c r="ACM61" s="308"/>
      <c r="ACN61" s="308"/>
      <c r="ACO61" s="308"/>
      <c r="ACP61" s="308"/>
      <c r="ACQ61" s="308"/>
      <c r="ACR61" s="308"/>
      <c r="ACS61" s="308"/>
      <c r="ACT61" s="308"/>
      <c r="ACU61" s="308"/>
      <c r="ACV61" s="308"/>
      <c r="ACW61" s="308"/>
      <c r="ACX61" s="308"/>
      <c r="ACY61" s="308"/>
      <c r="ACZ61" s="308"/>
      <c r="ADA61" s="308"/>
      <c r="ADB61" s="308"/>
      <c r="ADC61" s="308"/>
      <c r="ADD61" s="308"/>
      <c r="ADE61" s="308"/>
      <c r="ADF61" s="308"/>
      <c r="ADG61" s="308"/>
      <c r="ADH61" s="308"/>
      <c r="ADI61" s="308"/>
      <c r="ADJ61" s="308"/>
      <c r="ADK61" s="308"/>
      <c r="ADL61" s="308"/>
      <c r="ADM61" s="308"/>
      <c r="ADN61" s="308"/>
      <c r="ADO61" s="308"/>
      <c r="ADP61" s="308"/>
      <c r="ADQ61" s="308"/>
      <c r="ADR61" s="308"/>
      <c r="ADS61" s="308"/>
      <c r="ADT61" s="308"/>
      <c r="ADU61" s="308"/>
      <c r="ADV61" s="308"/>
      <c r="ADW61" s="308"/>
      <c r="ADX61" s="308"/>
      <c r="ADY61" s="308"/>
      <c r="ADZ61" s="308"/>
      <c r="AEA61" s="308"/>
      <c r="AEB61" s="308"/>
      <c r="AEC61" s="308"/>
      <c r="AED61" s="308"/>
      <c r="AEE61" s="308"/>
      <c r="AEF61" s="308"/>
      <c r="AEG61" s="308"/>
      <c r="AEH61" s="308"/>
      <c r="AEI61" s="308"/>
      <c r="AEJ61" s="308"/>
      <c r="AEK61" s="308"/>
      <c r="AEL61" s="308"/>
      <c r="AEM61" s="308"/>
      <c r="AEN61" s="308"/>
      <c r="AEO61" s="308"/>
      <c r="AEP61" s="308"/>
      <c r="AEQ61" s="308"/>
      <c r="AER61" s="308"/>
      <c r="AES61" s="308"/>
      <c r="AET61" s="308"/>
      <c r="AEU61" s="308"/>
      <c r="AEV61" s="308"/>
      <c r="AEW61" s="308"/>
      <c r="AEX61" s="308"/>
      <c r="AEY61" s="308"/>
      <c r="AEZ61" s="308"/>
      <c r="AFA61" s="308"/>
      <c r="AFB61" s="308"/>
      <c r="AFC61" s="308"/>
      <c r="AFD61" s="308"/>
      <c r="AFE61" s="308"/>
      <c r="AFF61" s="308"/>
      <c r="AFG61" s="308"/>
      <c r="AFH61" s="308"/>
      <c r="AFI61" s="308"/>
      <c r="AFJ61" s="308"/>
      <c r="AFK61" s="308"/>
      <c r="AFL61" s="308"/>
      <c r="AFM61" s="308"/>
      <c r="AFN61" s="308"/>
      <c r="AFO61" s="308"/>
      <c r="AFP61" s="308"/>
      <c r="AFQ61" s="308"/>
      <c r="AFR61" s="308"/>
      <c r="AFS61" s="308"/>
      <c r="AFT61" s="308"/>
      <c r="AFU61" s="308"/>
      <c r="AFV61" s="308"/>
      <c r="AFW61" s="308"/>
      <c r="AFX61" s="308"/>
      <c r="AFY61" s="308"/>
      <c r="AFZ61" s="308"/>
      <c r="AGA61" s="308"/>
      <c r="AGB61" s="308"/>
      <c r="AGC61" s="308"/>
      <c r="AGD61" s="308"/>
      <c r="AGE61" s="308"/>
      <c r="AGF61" s="308"/>
      <c r="AGG61" s="308"/>
      <c r="AGH61" s="308"/>
      <c r="AGI61" s="308"/>
      <c r="AGJ61" s="308"/>
      <c r="AGK61" s="308"/>
      <c r="AGL61" s="308"/>
      <c r="AGM61" s="308"/>
      <c r="AGN61" s="308"/>
      <c r="AGO61" s="308"/>
      <c r="AGP61" s="308"/>
      <c r="AGQ61" s="308"/>
      <c r="AGR61" s="308"/>
      <c r="AGS61" s="308"/>
      <c r="AGT61" s="308"/>
      <c r="AGU61" s="308"/>
      <c r="AGV61" s="308"/>
      <c r="AGW61" s="308"/>
      <c r="AGX61" s="308"/>
      <c r="AGY61" s="308"/>
      <c r="AGZ61" s="308"/>
      <c r="AHA61" s="308"/>
      <c r="AHB61" s="308"/>
      <c r="AHC61" s="308"/>
      <c r="AHD61" s="308"/>
      <c r="AHE61" s="308"/>
      <c r="AHF61" s="308"/>
      <c r="AHG61" s="308"/>
      <c r="AHH61" s="308"/>
      <c r="AHI61" s="308"/>
      <c r="AHJ61" s="308"/>
      <c r="AHK61" s="308"/>
      <c r="AHL61" s="308"/>
      <c r="AHM61" s="308"/>
      <c r="AHN61" s="308"/>
      <c r="AHO61" s="308"/>
      <c r="AHP61" s="308"/>
      <c r="AHQ61" s="308"/>
      <c r="AHR61" s="308"/>
      <c r="AHS61" s="308"/>
      <c r="AHT61" s="308"/>
      <c r="AHU61" s="308"/>
      <c r="AHV61" s="308"/>
      <c r="AHW61" s="308"/>
      <c r="AHX61" s="308"/>
      <c r="AHY61" s="308"/>
      <c r="AHZ61" s="308"/>
      <c r="AIA61" s="308"/>
      <c r="AIB61" s="308"/>
      <c r="AIC61" s="308"/>
      <c r="AID61" s="308"/>
      <c r="AIE61" s="308"/>
      <c r="AIF61" s="308"/>
      <c r="AIG61" s="308"/>
      <c r="AIH61" s="308"/>
      <c r="AII61" s="308"/>
      <c r="AIJ61" s="308"/>
      <c r="AIK61" s="308"/>
      <c r="AIL61" s="308"/>
      <c r="AIM61" s="308"/>
      <c r="AIN61" s="308"/>
      <c r="AIO61" s="308"/>
      <c r="AIP61" s="308"/>
      <c r="AIQ61" s="308"/>
      <c r="AIR61" s="308"/>
      <c r="AIS61" s="308"/>
      <c r="AIT61" s="308"/>
      <c r="AIU61" s="308"/>
      <c r="AIV61" s="308"/>
      <c r="AIW61" s="308"/>
      <c r="AIX61" s="308"/>
      <c r="AIY61" s="308"/>
      <c r="AIZ61" s="308"/>
      <c r="AJA61" s="308"/>
      <c r="AJB61" s="308"/>
      <c r="AJC61" s="308"/>
      <c r="AJD61" s="308"/>
      <c r="AJE61" s="308"/>
      <c r="AJF61" s="308"/>
      <c r="AJG61" s="308"/>
      <c r="AJH61" s="308"/>
      <c r="AJI61" s="308"/>
      <c r="AJJ61" s="308"/>
      <c r="AJK61" s="308"/>
      <c r="AJL61" s="308"/>
      <c r="AJM61" s="308"/>
      <c r="AJN61" s="308"/>
      <c r="AJO61" s="308"/>
      <c r="AJP61" s="308"/>
      <c r="AJQ61" s="308"/>
      <c r="AJR61" s="308"/>
      <c r="AJS61" s="308"/>
      <c r="AJT61" s="308"/>
      <c r="AJU61" s="308"/>
      <c r="AJV61" s="308"/>
      <c r="AJW61" s="308"/>
      <c r="AJX61" s="308"/>
      <c r="AJY61" s="308"/>
      <c r="AJZ61" s="308"/>
      <c r="AKA61" s="308"/>
      <c r="AKB61" s="308"/>
      <c r="AKC61" s="308"/>
      <c r="AKD61" s="308"/>
      <c r="AKE61" s="308"/>
      <c r="AKF61" s="308"/>
      <c r="AKG61" s="308"/>
      <c r="AKH61" s="308"/>
      <c r="AKI61" s="308"/>
      <c r="AKJ61" s="308"/>
      <c r="AKK61" s="308"/>
      <c r="AKL61" s="308"/>
      <c r="AKM61" s="308"/>
      <c r="AKN61" s="308"/>
      <c r="AKO61" s="308"/>
      <c r="AKP61" s="308"/>
      <c r="AKQ61" s="308"/>
      <c r="AKR61" s="308"/>
      <c r="AKS61" s="308"/>
      <c r="AKT61" s="308"/>
      <c r="AKU61" s="308"/>
      <c r="AKV61" s="308"/>
      <c r="AKW61" s="308"/>
      <c r="AKX61" s="308"/>
      <c r="AKY61" s="308"/>
      <c r="AKZ61" s="308"/>
      <c r="ALA61" s="308"/>
      <c r="ALB61" s="308"/>
      <c r="ALC61" s="308"/>
      <c r="ALD61" s="308"/>
      <c r="ALE61" s="308"/>
      <c r="ALF61" s="308"/>
      <c r="ALG61" s="308"/>
      <c r="ALH61" s="308"/>
      <c r="ALI61" s="308"/>
      <c r="ALJ61" s="308"/>
      <c r="ALK61" s="308"/>
      <c r="ALL61" s="308"/>
      <c r="ALM61" s="308"/>
      <c r="ALN61" s="308"/>
      <c r="ALO61" s="308"/>
      <c r="ALP61" s="308"/>
      <c r="ALQ61" s="308"/>
      <c r="ALR61" s="308"/>
      <c r="ALS61" s="308"/>
      <c r="ALT61" s="308"/>
      <c r="ALU61" s="308"/>
      <c r="ALV61" s="308"/>
      <c r="ALW61" s="308"/>
      <c r="ALX61" s="308"/>
      <c r="ALY61" s="308"/>
      <c r="ALZ61" s="308"/>
      <c r="AMA61" s="308"/>
      <c r="AMB61" s="308"/>
      <c r="AMC61" s="308"/>
      <c r="AMD61" s="308"/>
      <c r="AME61" s="308"/>
      <c r="AMF61" s="308"/>
      <c r="AMG61" s="308"/>
      <c r="AMH61" s="308"/>
      <c r="AMI61" s="308"/>
      <c r="AMJ61" s="308"/>
      <c r="AMK61" s="308"/>
      <c r="AML61" s="308"/>
      <c r="AMM61" s="308"/>
      <c r="AMN61" s="308"/>
      <c r="AMO61" s="308"/>
      <c r="AMP61" s="308"/>
      <c r="AMQ61" s="308"/>
      <c r="AMR61" s="308"/>
      <c r="AMS61" s="308"/>
      <c r="AMT61" s="308"/>
      <c r="AMU61" s="308"/>
      <c r="AMV61" s="308"/>
      <c r="AMW61" s="308"/>
      <c r="AMX61" s="308"/>
      <c r="AMY61" s="308"/>
      <c r="AMZ61" s="308"/>
      <c r="ANA61" s="308"/>
      <c r="ANB61" s="308"/>
      <c r="ANC61" s="308"/>
      <c r="AND61" s="308"/>
      <c r="ANE61" s="308"/>
      <c r="ANF61" s="308"/>
      <c r="ANG61" s="308"/>
      <c r="ANH61" s="308"/>
      <c r="ANI61" s="308"/>
      <c r="ANJ61" s="308"/>
      <c r="ANK61" s="308"/>
      <c r="ANL61" s="308"/>
      <c r="ANM61" s="308"/>
      <c r="ANN61" s="308"/>
      <c r="ANO61" s="308"/>
      <c r="ANP61" s="308"/>
      <c r="ANQ61" s="308"/>
      <c r="ANR61" s="308"/>
      <c r="ANS61" s="308"/>
      <c r="ANT61" s="308"/>
      <c r="ANU61" s="308"/>
      <c r="ANV61" s="308"/>
      <c r="ANW61" s="308"/>
      <c r="ANX61" s="308"/>
      <c r="ANY61" s="308"/>
      <c r="ANZ61" s="308"/>
      <c r="AOA61" s="308"/>
      <c r="AOB61" s="308"/>
      <c r="AOC61" s="308"/>
      <c r="AOD61" s="308"/>
      <c r="AOE61" s="308"/>
      <c r="AOF61" s="308"/>
      <c r="AOG61" s="308"/>
      <c r="AOH61" s="308"/>
      <c r="AOI61" s="308"/>
      <c r="AOJ61" s="308"/>
      <c r="AOK61" s="308"/>
      <c r="AOL61" s="308"/>
      <c r="AOM61" s="308"/>
      <c r="AON61" s="308"/>
      <c r="AOO61" s="308"/>
      <c r="AOP61" s="308"/>
      <c r="AOQ61" s="308"/>
      <c r="AOR61" s="308"/>
      <c r="AOS61" s="308"/>
      <c r="AOT61" s="308"/>
      <c r="AOU61" s="308"/>
      <c r="AOV61" s="308"/>
      <c r="AOW61" s="308"/>
      <c r="AOX61" s="308"/>
      <c r="AOY61" s="308"/>
      <c r="AOZ61" s="308"/>
      <c r="APA61" s="308"/>
      <c r="APB61" s="308"/>
      <c r="APC61" s="308"/>
      <c r="APD61" s="308"/>
      <c r="APE61" s="308"/>
      <c r="APF61" s="308"/>
      <c r="APG61" s="308"/>
      <c r="APH61" s="308"/>
      <c r="API61" s="308"/>
      <c r="APJ61" s="308"/>
      <c r="APK61" s="308"/>
      <c r="APL61" s="308"/>
      <c r="APM61" s="308"/>
      <c r="APN61" s="308"/>
      <c r="APO61" s="308"/>
      <c r="APP61" s="308"/>
      <c r="APQ61" s="308"/>
      <c r="APR61" s="308"/>
      <c r="APS61" s="308"/>
      <c r="APT61" s="308"/>
      <c r="APU61" s="308"/>
      <c r="APV61" s="308"/>
      <c r="APW61" s="308"/>
      <c r="APX61" s="308"/>
      <c r="APY61" s="308"/>
      <c r="APZ61" s="308"/>
      <c r="AQA61" s="308"/>
      <c r="AQB61" s="308"/>
      <c r="AQC61" s="308"/>
      <c r="AQD61" s="308"/>
      <c r="AQE61" s="308"/>
      <c r="AQF61" s="308"/>
      <c r="AQG61" s="308"/>
      <c r="AQH61" s="308"/>
      <c r="AQI61" s="308"/>
      <c r="AQJ61" s="308"/>
      <c r="AQK61" s="308"/>
      <c r="AQL61" s="308"/>
      <c r="AQM61" s="308"/>
      <c r="AQN61" s="308"/>
      <c r="AQO61" s="308"/>
      <c r="AQP61" s="308"/>
      <c r="AQQ61" s="308"/>
      <c r="AQR61" s="308"/>
      <c r="AQS61" s="308"/>
      <c r="AQT61" s="308"/>
      <c r="AQU61" s="308"/>
      <c r="AQV61" s="308"/>
      <c r="AQW61" s="308"/>
      <c r="AQX61" s="308"/>
      <c r="AQY61" s="308"/>
      <c r="AQZ61" s="308"/>
      <c r="ARA61" s="308"/>
      <c r="ARB61" s="308"/>
      <c r="ARC61" s="308"/>
      <c r="ARD61" s="308"/>
      <c r="ARE61" s="308"/>
      <c r="ARF61" s="308"/>
      <c r="ARG61" s="308"/>
      <c r="ARH61" s="308"/>
      <c r="ARI61" s="308"/>
      <c r="ARJ61" s="308"/>
      <c r="ARK61" s="308"/>
      <c r="ARL61" s="308"/>
      <c r="ARM61" s="308"/>
      <c r="ARN61" s="308"/>
      <c r="ARO61" s="308"/>
      <c r="ARP61" s="308"/>
      <c r="ARQ61" s="308"/>
      <c r="ARR61" s="308"/>
      <c r="ARS61" s="308"/>
      <c r="ART61" s="308"/>
      <c r="ARU61" s="308"/>
      <c r="ARV61" s="308"/>
      <c r="ARW61" s="308"/>
      <c r="ARX61" s="308"/>
      <c r="ARY61" s="308"/>
      <c r="ARZ61" s="308"/>
      <c r="ASA61" s="308"/>
      <c r="ASB61" s="308"/>
      <c r="ASC61" s="308"/>
      <c r="ASD61" s="308"/>
      <c r="ASE61" s="308"/>
      <c r="ASF61" s="308"/>
      <c r="ASG61" s="308"/>
      <c r="ASH61" s="308"/>
      <c r="ASI61" s="308"/>
      <c r="ASJ61" s="308"/>
      <c r="ASK61" s="308"/>
      <c r="ASL61" s="308"/>
      <c r="ASM61" s="308"/>
      <c r="ASN61" s="308"/>
      <c r="ASO61" s="308"/>
      <c r="ASP61" s="308"/>
      <c r="ASQ61" s="308"/>
      <c r="ASR61" s="308"/>
      <c r="ASS61" s="308"/>
      <c r="AST61" s="308"/>
      <c r="ASU61" s="308"/>
      <c r="ASV61" s="308"/>
      <c r="ASW61" s="308"/>
      <c r="ASX61" s="308"/>
      <c r="ASY61" s="308"/>
      <c r="ASZ61" s="308"/>
      <c r="ATA61" s="308"/>
      <c r="ATB61" s="308"/>
      <c r="ATC61" s="308"/>
      <c r="ATD61" s="308"/>
      <c r="ATE61" s="308"/>
      <c r="ATF61" s="308"/>
      <c r="ATG61" s="308"/>
      <c r="ATH61" s="308"/>
      <c r="ATI61" s="308"/>
      <c r="ATJ61" s="308"/>
      <c r="ATK61" s="308"/>
      <c r="ATL61" s="308"/>
      <c r="ATM61" s="308"/>
      <c r="ATN61" s="308"/>
      <c r="ATO61" s="308"/>
      <c r="ATP61" s="308"/>
      <c r="ATQ61" s="308"/>
      <c r="ATR61" s="308"/>
      <c r="ATS61" s="308"/>
      <c r="ATT61" s="308"/>
      <c r="ATU61" s="308"/>
      <c r="ATV61" s="308"/>
      <c r="ATW61" s="308"/>
      <c r="ATX61" s="308"/>
      <c r="ATY61" s="308"/>
      <c r="ATZ61" s="308"/>
      <c r="AUA61" s="308"/>
      <c r="AUB61" s="308"/>
      <c r="AUC61" s="308"/>
      <c r="AUD61" s="308"/>
      <c r="AUE61" s="308"/>
      <c r="AUF61" s="308"/>
      <c r="AUG61" s="308"/>
      <c r="AUH61" s="308"/>
      <c r="AUI61" s="308"/>
      <c r="AUJ61" s="308"/>
      <c r="AUK61" s="308"/>
      <c r="AUL61" s="308"/>
      <c r="AUM61" s="308"/>
      <c r="AUN61" s="308"/>
      <c r="AUO61" s="308"/>
      <c r="AUP61" s="308"/>
      <c r="AUQ61" s="308"/>
      <c r="AUR61" s="308"/>
      <c r="AUS61" s="308"/>
      <c r="AUT61" s="308"/>
      <c r="AUU61" s="308"/>
      <c r="AUV61" s="308"/>
      <c r="AUW61" s="308"/>
      <c r="AUX61" s="308"/>
      <c r="AUY61" s="308"/>
      <c r="AUZ61" s="308"/>
      <c r="AVA61" s="308"/>
      <c r="AVB61" s="308"/>
      <c r="AVC61" s="308"/>
      <c r="AVD61" s="308"/>
      <c r="AVE61" s="308"/>
      <c r="AVF61" s="308"/>
      <c r="AVG61" s="308"/>
      <c r="AVH61" s="308"/>
      <c r="AVI61" s="308"/>
      <c r="AVJ61" s="308"/>
      <c r="AVK61" s="308"/>
      <c r="AVL61" s="308"/>
      <c r="AVM61" s="308"/>
      <c r="AVN61" s="308"/>
      <c r="AVO61" s="308"/>
      <c r="AVP61" s="308"/>
      <c r="AVQ61" s="308"/>
      <c r="AVR61" s="308"/>
      <c r="AVS61" s="308"/>
      <c r="AVT61" s="308"/>
      <c r="AVU61" s="308"/>
      <c r="AVV61" s="308"/>
      <c r="AVW61" s="308"/>
      <c r="AVX61" s="308"/>
      <c r="AVY61" s="308"/>
      <c r="AVZ61" s="308"/>
      <c r="AWA61" s="308"/>
      <c r="AWB61" s="308"/>
      <c r="AWC61" s="308"/>
      <c r="AWD61" s="308"/>
      <c r="AWE61" s="308"/>
      <c r="AWF61" s="308"/>
      <c r="AWG61" s="308"/>
      <c r="AWH61" s="308"/>
      <c r="AWI61" s="308"/>
      <c r="AWJ61" s="308"/>
      <c r="AWK61" s="308"/>
      <c r="AWL61" s="308"/>
      <c r="AWM61" s="308"/>
      <c r="AWN61" s="308"/>
      <c r="AWO61" s="308"/>
      <c r="AWP61" s="308"/>
      <c r="AWQ61" s="308"/>
      <c r="AWR61" s="308"/>
      <c r="AWS61" s="308"/>
      <c r="AWT61" s="308"/>
      <c r="AWU61" s="308"/>
      <c r="AWV61" s="308"/>
      <c r="AWW61" s="308"/>
      <c r="AWX61" s="308"/>
      <c r="AWY61" s="308"/>
      <c r="AWZ61" s="308"/>
      <c r="AXA61" s="308"/>
      <c r="AXB61" s="308"/>
      <c r="AXC61" s="308"/>
      <c r="AXD61" s="308"/>
      <c r="AXE61" s="308"/>
      <c r="AXF61" s="308"/>
      <c r="AXG61" s="308"/>
      <c r="AXH61" s="308"/>
      <c r="AXI61" s="308"/>
      <c r="AXJ61" s="308"/>
      <c r="AXK61" s="308"/>
      <c r="AXL61" s="308"/>
      <c r="AXM61" s="308"/>
      <c r="AXN61" s="308"/>
      <c r="AXO61" s="308"/>
      <c r="AXP61" s="308"/>
      <c r="AXQ61" s="308"/>
      <c r="AXR61" s="308"/>
      <c r="AXS61" s="308"/>
      <c r="AXT61" s="308"/>
      <c r="AXU61" s="308"/>
      <c r="AXV61" s="308"/>
      <c r="AXW61" s="308"/>
      <c r="AXX61" s="308"/>
      <c r="AXY61" s="308"/>
      <c r="AXZ61" s="308"/>
      <c r="AYA61" s="308"/>
      <c r="AYB61" s="308"/>
      <c r="AYC61" s="308"/>
      <c r="AYD61" s="308"/>
      <c r="AYE61" s="308"/>
      <c r="AYF61" s="308"/>
      <c r="AYG61" s="308"/>
      <c r="AYH61" s="308"/>
      <c r="AYI61" s="308"/>
      <c r="AYJ61" s="308"/>
      <c r="AYK61" s="308"/>
      <c r="AYL61" s="308"/>
      <c r="AYM61" s="308"/>
      <c r="AYN61" s="308"/>
      <c r="AYO61" s="308"/>
      <c r="AYP61" s="308"/>
      <c r="AYQ61" s="308"/>
      <c r="AYR61" s="308"/>
      <c r="AYS61" s="308"/>
      <c r="AYT61" s="308"/>
      <c r="AYU61" s="308"/>
      <c r="AYV61" s="308"/>
      <c r="AYW61" s="308"/>
      <c r="AYX61" s="308"/>
      <c r="AYY61" s="308"/>
      <c r="AYZ61" s="308"/>
      <c r="AZA61" s="308"/>
      <c r="AZB61" s="308"/>
      <c r="AZC61" s="308"/>
      <c r="AZD61" s="308"/>
      <c r="AZE61" s="308"/>
      <c r="AZF61" s="308"/>
      <c r="AZG61" s="308"/>
      <c r="AZH61" s="308"/>
      <c r="AZI61" s="308"/>
      <c r="AZJ61" s="308"/>
      <c r="AZK61" s="308"/>
      <c r="AZL61" s="308"/>
      <c r="AZM61" s="308"/>
      <c r="AZN61" s="308"/>
      <c r="AZO61" s="308"/>
      <c r="AZP61" s="308"/>
      <c r="AZQ61" s="308"/>
      <c r="AZR61" s="308"/>
      <c r="AZS61" s="308"/>
      <c r="AZT61" s="308"/>
      <c r="AZU61" s="308"/>
      <c r="AZV61" s="308"/>
      <c r="AZW61" s="308"/>
      <c r="AZX61" s="308"/>
      <c r="AZY61" s="308"/>
      <c r="AZZ61" s="308"/>
      <c r="BAA61" s="308"/>
      <c r="BAB61" s="308"/>
      <c r="BAC61" s="308"/>
      <c r="BAD61" s="308"/>
      <c r="BAE61" s="308"/>
      <c r="BAF61" s="308"/>
      <c r="BAG61" s="308"/>
      <c r="BAH61" s="308"/>
      <c r="BAI61" s="308"/>
      <c r="BAJ61" s="308"/>
      <c r="BAK61" s="308"/>
      <c r="BAL61" s="308"/>
      <c r="BAM61" s="308"/>
      <c r="BAN61" s="308"/>
      <c r="BAO61" s="308"/>
      <c r="BAP61" s="308"/>
      <c r="BAQ61" s="308"/>
      <c r="BAR61" s="308"/>
      <c r="BAS61" s="308"/>
      <c r="BAT61" s="308"/>
      <c r="BAU61" s="308"/>
      <c r="BAV61" s="308"/>
      <c r="BAW61" s="308"/>
      <c r="BAX61" s="308"/>
      <c r="BAY61" s="308"/>
      <c r="BAZ61" s="308"/>
      <c r="BBA61" s="308"/>
      <c r="BBB61" s="308"/>
      <c r="BBC61" s="308"/>
      <c r="BBD61" s="308"/>
      <c r="BBE61" s="308"/>
      <c r="BBF61" s="308"/>
      <c r="BBG61" s="308"/>
      <c r="BBH61" s="308"/>
      <c r="BBI61" s="308"/>
      <c r="BBJ61" s="308"/>
      <c r="BBK61" s="308"/>
      <c r="BBL61" s="308"/>
      <c r="BBM61" s="308"/>
      <c r="BBN61" s="308"/>
      <c r="BBO61" s="308"/>
      <c r="BBP61" s="308"/>
      <c r="BBQ61" s="308"/>
      <c r="BBR61" s="308"/>
      <c r="BBS61" s="308"/>
      <c r="BBT61" s="308"/>
      <c r="BBU61" s="308"/>
      <c r="BBV61" s="308"/>
      <c r="BBW61" s="308"/>
      <c r="BBX61" s="308"/>
      <c r="BBY61" s="308"/>
      <c r="BBZ61" s="308"/>
      <c r="BCA61" s="308"/>
      <c r="BCB61" s="308"/>
      <c r="BCC61" s="308"/>
      <c r="BCD61" s="308"/>
      <c r="BCE61" s="308"/>
      <c r="BCF61" s="308"/>
      <c r="BCG61" s="308"/>
      <c r="BCH61" s="308"/>
      <c r="BCI61" s="308"/>
      <c r="BCJ61" s="308"/>
      <c r="BCK61" s="308"/>
      <c r="BCL61" s="308"/>
      <c r="BCM61" s="308"/>
      <c r="BCN61" s="308"/>
      <c r="BCO61" s="308"/>
      <c r="BCP61" s="308"/>
      <c r="BCQ61" s="308"/>
      <c r="BCR61" s="308"/>
      <c r="BCS61" s="308"/>
      <c r="BCT61" s="308"/>
      <c r="BCU61" s="308"/>
      <c r="BCV61" s="308"/>
      <c r="BCW61" s="308"/>
      <c r="BCX61" s="308"/>
      <c r="BCY61" s="308"/>
      <c r="BCZ61" s="308"/>
      <c r="BDA61" s="308"/>
      <c r="BDB61" s="308"/>
      <c r="BDC61" s="308"/>
      <c r="BDD61" s="308"/>
      <c r="BDE61" s="308"/>
      <c r="BDF61" s="308"/>
      <c r="BDG61" s="308"/>
      <c r="BDH61" s="308"/>
      <c r="BDI61" s="308"/>
      <c r="BDJ61" s="308"/>
      <c r="BDK61" s="308"/>
      <c r="BDL61" s="308"/>
      <c r="BDM61" s="308"/>
      <c r="BDN61" s="308"/>
      <c r="BDO61" s="308"/>
      <c r="BDP61" s="308"/>
      <c r="BDQ61" s="308"/>
      <c r="BDR61" s="308"/>
      <c r="BDS61" s="308"/>
      <c r="BDT61" s="308"/>
      <c r="BDU61" s="308"/>
      <c r="BDV61" s="308"/>
      <c r="BDW61" s="308"/>
      <c r="BDX61" s="308"/>
      <c r="BDY61" s="308"/>
      <c r="BDZ61" s="308"/>
      <c r="BEA61" s="308"/>
      <c r="BEB61" s="308"/>
      <c r="BEC61" s="308"/>
      <c r="BED61" s="308"/>
      <c r="BEE61" s="308"/>
      <c r="BEF61" s="308"/>
      <c r="BEG61" s="308"/>
      <c r="BEH61" s="308"/>
      <c r="BEI61" s="308"/>
      <c r="BEJ61" s="308"/>
      <c r="BEK61" s="308"/>
      <c r="BEL61" s="308"/>
      <c r="BEM61" s="308"/>
      <c r="BEN61" s="308"/>
      <c r="BEO61" s="308"/>
      <c r="BEP61" s="308"/>
      <c r="BEQ61" s="308"/>
      <c r="BER61" s="308"/>
      <c r="BES61" s="308"/>
      <c r="BET61" s="308"/>
      <c r="BEU61" s="308"/>
      <c r="BEV61" s="308"/>
      <c r="BEW61" s="308"/>
      <c r="BEX61" s="308"/>
      <c r="BEY61" s="308"/>
      <c r="BEZ61" s="308"/>
      <c r="BFA61" s="308"/>
      <c r="BFB61" s="308"/>
      <c r="BFC61" s="308"/>
      <c r="BFD61" s="308"/>
      <c r="BFE61" s="308"/>
      <c r="BFF61" s="308"/>
      <c r="BFG61" s="308"/>
      <c r="BFH61" s="308"/>
      <c r="BFI61" s="308"/>
      <c r="BFJ61" s="308"/>
      <c r="BFK61" s="308"/>
      <c r="BFL61" s="308"/>
      <c r="BFM61" s="308"/>
      <c r="BFN61" s="308"/>
      <c r="BFO61" s="308"/>
      <c r="BFP61" s="308"/>
      <c r="BFQ61" s="308"/>
      <c r="BFR61" s="308"/>
      <c r="BFS61" s="308"/>
      <c r="BFT61" s="308"/>
      <c r="BFU61" s="308"/>
      <c r="BFV61" s="308"/>
      <c r="BFW61" s="308"/>
      <c r="BFX61" s="308"/>
      <c r="BFY61" s="308"/>
      <c r="BFZ61" s="308"/>
      <c r="BGA61" s="308"/>
      <c r="BGB61" s="308"/>
      <c r="BGC61" s="308"/>
      <c r="BGD61" s="308"/>
      <c r="BGE61" s="308"/>
      <c r="BGF61" s="308"/>
      <c r="BGG61" s="308"/>
      <c r="BGH61" s="308"/>
      <c r="BGI61" s="308"/>
      <c r="BGJ61" s="308"/>
      <c r="BGK61" s="308"/>
      <c r="BGL61" s="308"/>
      <c r="BGM61" s="308"/>
      <c r="BGN61" s="308"/>
      <c r="BGO61" s="308"/>
      <c r="BGP61" s="308"/>
      <c r="BGQ61" s="308"/>
      <c r="BGR61" s="308"/>
      <c r="BGS61" s="308"/>
      <c r="BGT61" s="308"/>
      <c r="BGU61" s="308"/>
      <c r="BGV61" s="308"/>
      <c r="BGW61" s="308"/>
      <c r="BGX61" s="308"/>
      <c r="BGY61" s="308"/>
      <c r="BGZ61" s="308"/>
      <c r="BHA61" s="308"/>
      <c r="BHB61" s="308"/>
      <c r="BHC61" s="308"/>
      <c r="BHD61" s="308"/>
      <c r="BHE61" s="308"/>
      <c r="BHF61" s="308"/>
      <c r="BHG61" s="308"/>
      <c r="BHH61" s="308"/>
      <c r="BHI61" s="308"/>
      <c r="BHJ61" s="308"/>
      <c r="BHK61" s="308"/>
      <c r="BHL61" s="308"/>
      <c r="BHM61" s="308"/>
      <c r="BHN61" s="308"/>
      <c r="BHO61" s="308"/>
      <c r="BHP61" s="308"/>
      <c r="BHQ61" s="308"/>
      <c r="BHR61" s="308"/>
      <c r="BHS61" s="308"/>
      <c r="BHT61" s="308"/>
      <c r="BHU61" s="308"/>
      <c r="BHV61" s="308"/>
      <c r="BHW61" s="308"/>
      <c r="BHX61" s="308"/>
      <c r="BHY61" s="308"/>
      <c r="BHZ61" s="308"/>
      <c r="BIA61" s="308"/>
      <c r="BIB61" s="308"/>
      <c r="BIC61" s="308"/>
      <c r="BID61" s="308"/>
      <c r="BIE61" s="308"/>
      <c r="BIF61" s="308"/>
      <c r="BIG61" s="308"/>
      <c r="BIH61" s="308"/>
      <c r="BII61" s="308"/>
      <c r="BIJ61" s="308"/>
      <c r="BIK61" s="308"/>
      <c r="BIL61" s="308"/>
      <c r="BIM61" s="308"/>
      <c r="BIN61" s="308"/>
      <c r="BIO61" s="308"/>
      <c r="BIP61" s="308"/>
      <c r="BIQ61" s="308"/>
      <c r="BIR61" s="308"/>
      <c r="BIS61" s="308"/>
      <c r="BIT61" s="308"/>
      <c r="BIU61" s="308"/>
      <c r="BIV61" s="308"/>
      <c r="BIW61" s="308"/>
      <c r="BIX61" s="308"/>
      <c r="BIY61" s="308"/>
      <c r="BIZ61" s="308"/>
      <c r="BJA61" s="308"/>
      <c r="BJB61" s="308"/>
      <c r="BJC61" s="308"/>
      <c r="BJD61" s="308"/>
      <c r="BJE61" s="308"/>
      <c r="BJF61" s="308"/>
      <c r="BJG61" s="308"/>
      <c r="BJH61" s="308"/>
      <c r="BJI61" s="308"/>
      <c r="BJJ61" s="308"/>
      <c r="BJK61" s="308"/>
      <c r="BJL61" s="308"/>
      <c r="BJM61" s="308"/>
      <c r="BJN61" s="308"/>
      <c r="BJO61" s="308"/>
      <c r="BJP61" s="308"/>
      <c r="BJQ61" s="308"/>
      <c r="BJR61" s="308"/>
      <c r="BJS61" s="308"/>
      <c r="BJT61" s="308"/>
      <c r="BJU61" s="308"/>
      <c r="BJV61" s="308"/>
      <c r="BJW61" s="308"/>
      <c r="BJX61" s="308"/>
      <c r="BJY61" s="308"/>
      <c r="BJZ61" s="308"/>
      <c r="BKA61" s="308"/>
      <c r="BKB61" s="308"/>
      <c r="BKC61" s="308"/>
      <c r="BKD61" s="308"/>
      <c r="BKE61" s="308"/>
      <c r="BKF61" s="308"/>
      <c r="BKG61" s="308"/>
      <c r="BKH61" s="308"/>
      <c r="BKI61" s="308"/>
      <c r="BKJ61" s="308"/>
      <c r="BKK61" s="308"/>
      <c r="BKL61" s="308"/>
      <c r="BKM61" s="308"/>
      <c r="BKN61" s="308"/>
      <c r="BKO61" s="308"/>
      <c r="BKP61" s="308"/>
      <c r="BKQ61" s="308"/>
      <c r="BKR61" s="308"/>
      <c r="BKS61" s="308"/>
      <c r="BKT61" s="308"/>
      <c r="BKU61" s="308"/>
      <c r="BKV61" s="308"/>
      <c r="BKW61" s="308"/>
      <c r="BKX61" s="308"/>
      <c r="BKY61" s="308"/>
      <c r="BKZ61" s="308"/>
      <c r="BLA61" s="308"/>
      <c r="BLB61" s="308"/>
      <c r="BLC61" s="308"/>
      <c r="BLD61" s="308"/>
      <c r="BLE61" s="308"/>
      <c r="BLF61" s="308"/>
      <c r="BLG61" s="308"/>
      <c r="BLH61" s="308"/>
      <c r="BLI61" s="308"/>
      <c r="BLJ61" s="308"/>
      <c r="BLK61" s="308"/>
      <c r="BLL61" s="308"/>
      <c r="BLM61" s="308"/>
      <c r="BLN61" s="308"/>
      <c r="BLO61" s="308"/>
      <c r="BLP61" s="308"/>
      <c r="BLQ61" s="308"/>
      <c r="BLR61" s="308"/>
      <c r="BLS61" s="308"/>
      <c r="BLT61" s="308"/>
      <c r="BLU61" s="308"/>
      <c r="BLV61" s="308"/>
      <c r="BLW61" s="308"/>
      <c r="BLX61" s="308"/>
      <c r="BLY61" s="308"/>
      <c r="BLZ61" s="308"/>
      <c r="BMA61" s="308"/>
      <c r="BMB61" s="308"/>
      <c r="BMC61" s="308"/>
      <c r="BMD61" s="308"/>
      <c r="BME61" s="308"/>
      <c r="BMF61" s="308"/>
      <c r="BMG61" s="308"/>
      <c r="BMH61" s="308"/>
      <c r="BMI61" s="308"/>
      <c r="BMJ61" s="308"/>
      <c r="BMK61" s="308"/>
      <c r="BML61" s="308"/>
      <c r="BMM61" s="308"/>
      <c r="BMN61" s="308"/>
      <c r="BMO61" s="308"/>
      <c r="BMP61" s="308"/>
      <c r="BMQ61" s="308"/>
      <c r="BMR61" s="308"/>
      <c r="BMS61" s="308"/>
      <c r="BMT61" s="308"/>
      <c r="BMU61" s="308"/>
      <c r="BMV61" s="308"/>
      <c r="BMW61" s="308"/>
      <c r="BMX61" s="308"/>
      <c r="BMY61" s="308"/>
      <c r="BMZ61" s="308"/>
      <c r="BNA61" s="308"/>
      <c r="BNB61" s="308"/>
      <c r="BNC61" s="308"/>
      <c r="BND61" s="308"/>
      <c r="BNE61" s="308"/>
      <c r="BNF61" s="308"/>
      <c r="BNG61" s="308"/>
      <c r="BNH61" s="308"/>
      <c r="BNI61" s="308"/>
      <c r="BNJ61" s="308"/>
      <c r="BNK61" s="308"/>
      <c r="BNL61" s="308"/>
      <c r="BNM61" s="308"/>
      <c r="BNN61" s="308"/>
      <c r="BNO61" s="308"/>
      <c r="BNP61" s="308"/>
      <c r="BNQ61" s="308"/>
      <c r="BNR61" s="308"/>
      <c r="BNS61" s="308"/>
      <c r="BNT61" s="308"/>
      <c r="BNU61" s="308"/>
      <c r="BNV61" s="308"/>
      <c r="BNW61" s="308"/>
      <c r="BNX61" s="308"/>
      <c r="BNY61" s="308"/>
      <c r="BNZ61" s="308"/>
      <c r="BOA61" s="308"/>
      <c r="BOB61" s="308"/>
      <c r="BOC61" s="308"/>
      <c r="BOD61" s="308"/>
      <c r="BOE61" s="308"/>
      <c r="BOF61" s="308"/>
      <c r="BOG61" s="308"/>
      <c r="BOH61" s="308"/>
      <c r="BOI61" s="308"/>
      <c r="BOJ61" s="308"/>
      <c r="BOK61" s="308"/>
      <c r="BOL61" s="308"/>
      <c r="BOM61" s="308"/>
      <c r="BON61" s="308"/>
      <c r="BOO61" s="308"/>
      <c r="BOP61" s="308"/>
      <c r="BOQ61" s="308"/>
      <c r="BOR61" s="308"/>
      <c r="BOS61" s="308"/>
      <c r="BOT61" s="308"/>
      <c r="BOU61" s="308"/>
      <c r="BOV61" s="308"/>
      <c r="BOW61" s="308"/>
      <c r="BOX61" s="308"/>
      <c r="BOY61" s="308"/>
      <c r="BOZ61" s="308"/>
      <c r="BPA61" s="308"/>
      <c r="BPB61" s="308"/>
      <c r="BPC61" s="308"/>
      <c r="BPD61" s="308"/>
      <c r="BPE61" s="308"/>
      <c r="BPF61" s="308"/>
      <c r="BPG61" s="308"/>
      <c r="BPH61" s="308"/>
      <c r="BPI61" s="308"/>
      <c r="BPJ61" s="308"/>
      <c r="BPK61" s="308"/>
      <c r="BPL61" s="308"/>
      <c r="BPM61" s="308"/>
      <c r="BPN61" s="308"/>
      <c r="BPO61" s="308"/>
      <c r="BPP61" s="308"/>
      <c r="BPQ61" s="308"/>
      <c r="BPR61" s="308"/>
      <c r="BPS61" s="308"/>
      <c r="BPT61" s="308"/>
      <c r="BPU61" s="308"/>
      <c r="BPV61" s="308"/>
      <c r="BPW61" s="308"/>
      <c r="BPX61" s="308"/>
      <c r="BPY61" s="308"/>
      <c r="BPZ61" s="308"/>
      <c r="BQA61" s="308"/>
      <c r="BQB61" s="308"/>
      <c r="BQC61" s="308"/>
      <c r="BQD61" s="308"/>
      <c r="BQE61" s="308"/>
      <c r="BQF61" s="308"/>
      <c r="BQG61" s="308"/>
      <c r="BQH61" s="308"/>
      <c r="BQI61" s="308"/>
      <c r="BQJ61" s="308"/>
      <c r="BQK61" s="308"/>
      <c r="BQL61" s="308"/>
      <c r="BQM61" s="308"/>
      <c r="BQN61" s="308"/>
      <c r="BQO61" s="308"/>
      <c r="BQP61" s="308"/>
      <c r="BQQ61" s="308"/>
      <c r="BQR61" s="308"/>
      <c r="BQS61" s="308"/>
      <c r="BQT61" s="308"/>
      <c r="BQU61" s="308"/>
      <c r="BQV61" s="308"/>
      <c r="BQW61" s="308"/>
      <c r="BQX61" s="308"/>
      <c r="BQY61" s="308"/>
      <c r="BQZ61" s="308"/>
      <c r="BRA61" s="308"/>
      <c r="BRB61" s="308"/>
      <c r="BRC61" s="308"/>
      <c r="BRD61" s="308"/>
      <c r="BRE61" s="308"/>
      <c r="BRF61" s="308"/>
      <c r="BRG61" s="308"/>
      <c r="BRH61" s="308"/>
      <c r="BRI61" s="308"/>
      <c r="BRJ61" s="308"/>
      <c r="BRK61" s="308"/>
      <c r="BRL61" s="308"/>
      <c r="BRM61" s="308"/>
      <c r="BRN61" s="308"/>
      <c r="BRO61" s="308"/>
      <c r="BRP61" s="308"/>
      <c r="BRQ61" s="308"/>
      <c r="BRR61" s="308"/>
      <c r="BRS61" s="308"/>
      <c r="BRT61" s="308"/>
      <c r="BRU61" s="308"/>
      <c r="BRV61" s="308"/>
      <c r="BRW61" s="308"/>
      <c r="BRX61" s="308"/>
      <c r="BRY61" s="308"/>
      <c r="BRZ61" s="308"/>
      <c r="BSA61" s="308"/>
      <c r="BSB61" s="308"/>
      <c r="BSC61" s="308"/>
      <c r="BSD61" s="308"/>
      <c r="BSE61" s="308"/>
      <c r="BSF61" s="308"/>
      <c r="BSG61" s="308"/>
      <c r="BSH61" s="308"/>
      <c r="BSI61" s="308"/>
      <c r="BSJ61" s="308"/>
      <c r="BSK61" s="308"/>
      <c r="BSL61" s="308"/>
      <c r="BSM61" s="308"/>
      <c r="BSN61" s="308"/>
      <c r="BSO61" s="308"/>
      <c r="BSP61" s="308"/>
      <c r="BSQ61" s="308"/>
      <c r="BSR61" s="308"/>
      <c r="BSS61" s="308"/>
      <c r="BST61" s="308"/>
      <c r="BSU61" s="308"/>
      <c r="BSV61" s="308"/>
      <c r="BSW61" s="308"/>
      <c r="BSX61" s="308"/>
      <c r="BSY61" s="308"/>
      <c r="BSZ61" s="308"/>
      <c r="BTA61" s="308"/>
      <c r="BTB61" s="308"/>
      <c r="BTC61" s="308"/>
      <c r="BTD61" s="308"/>
      <c r="BTE61" s="308"/>
      <c r="BTF61" s="308"/>
      <c r="BTG61" s="308"/>
      <c r="BTH61" s="308"/>
      <c r="BTI61" s="308"/>
      <c r="BTJ61" s="308"/>
      <c r="BTK61" s="308"/>
      <c r="BTL61" s="308"/>
      <c r="BTM61" s="308"/>
      <c r="BTN61" s="308"/>
      <c r="BTO61" s="308"/>
      <c r="BTP61" s="308"/>
      <c r="BTQ61" s="308"/>
      <c r="BTR61" s="308"/>
      <c r="BTS61" s="308"/>
      <c r="BTT61" s="308"/>
      <c r="BTU61" s="308"/>
      <c r="BTV61" s="308"/>
      <c r="BTW61" s="308"/>
      <c r="BTX61" s="308"/>
      <c r="BTY61" s="308"/>
      <c r="BTZ61" s="308"/>
      <c r="BUA61" s="308"/>
      <c r="BUB61" s="308"/>
      <c r="BUC61" s="308"/>
      <c r="BUD61" s="308"/>
      <c r="BUE61" s="308"/>
      <c r="BUF61" s="308"/>
      <c r="BUG61" s="308"/>
      <c r="BUH61" s="308"/>
      <c r="BUI61" s="308"/>
      <c r="BUJ61" s="308"/>
      <c r="BUK61" s="308"/>
      <c r="BUL61" s="308"/>
      <c r="BUM61" s="308"/>
      <c r="BUN61" s="308"/>
      <c r="BUO61" s="308"/>
      <c r="BUP61" s="308"/>
      <c r="BUQ61" s="308"/>
      <c r="BUR61" s="308"/>
      <c r="BUS61" s="308"/>
      <c r="BUT61" s="308"/>
      <c r="BUU61" s="308"/>
      <c r="BUV61" s="308"/>
      <c r="BUW61" s="308"/>
      <c r="BUX61" s="308"/>
      <c r="BUY61" s="308"/>
      <c r="BUZ61" s="308"/>
      <c r="BVA61" s="308"/>
      <c r="BVB61" s="308"/>
      <c r="BVC61" s="308"/>
      <c r="BVD61" s="308"/>
      <c r="BVE61" s="308"/>
      <c r="BVF61" s="308"/>
      <c r="BVG61" s="308"/>
      <c r="BVH61" s="308"/>
      <c r="BVI61" s="308"/>
      <c r="BVJ61" s="308"/>
      <c r="BVK61" s="308"/>
      <c r="BVL61" s="308"/>
      <c r="BVM61" s="308"/>
      <c r="BVN61" s="308"/>
      <c r="BVO61" s="308"/>
      <c r="BVP61" s="308"/>
      <c r="BVQ61" s="308"/>
      <c r="BVR61" s="308"/>
      <c r="BVS61" s="308"/>
      <c r="BVT61" s="308"/>
      <c r="BVU61" s="308"/>
      <c r="BVV61" s="308"/>
      <c r="BVW61" s="308"/>
      <c r="BVX61" s="308"/>
      <c r="BVY61" s="308"/>
      <c r="BVZ61" s="308"/>
      <c r="BWA61" s="308"/>
      <c r="BWB61" s="308"/>
      <c r="BWC61" s="308"/>
      <c r="BWD61" s="308"/>
      <c r="BWE61" s="308"/>
      <c r="BWF61" s="308"/>
      <c r="BWG61" s="308"/>
      <c r="BWH61" s="308"/>
      <c r="BWI61" s="308"/>
      <c r="BWJ61" s="308"/>
      <c r="BWK61" s="308"/>
      <c r="BWL61" s="308"/>
      <c r="BWM61" s="308"/>
      <c r="BWN61" s="308"/>
      <c r="BWO61" s="308"/>
      <c r="BWP61" s="308"/>
      <c r="BWQ61" s="308"/>
      <c r="BWR61" s="308"/>
      <c r="BWS61" s="308"/>
      <c r="BWT61" s="308"/>
      <c r="BWU61" s="308"/>
      <c r="BWV61" s="308"/>
      <c r="BWW61" s="308"/>
      <c r="BWX61" s="308"/>
      <c r="BWY61" s="308"/>
      <c r="BWZ61" s="308"/>
      <c r="BXA61" s="308"/>
      <c r="BXB61" s="308"/>
      <c r="BXC61" s="308"/>
      <c r="BXD61" s="308"/>
      <c r="BXE61" s="308"/>
      <c r="BXF61" s="308"/>
      <c r="BXG61" s="308"/>
      <c r="BXH61" s="308"/>
      <c r="BXI61" s="308"/>
      <c r="BXJ61" s="308"/>
      <c r="BXK61" s="308"/>
      <c r="BXL61" s="308"/>
      <c r="BXM61" s="308"/>
      <c r="BXN61" s="308"/>
      <c r="BXO61" s="308"/>
      <c r="BXP61" s="308"/>
      <c r="BXQ61" s="308"/>
      <c r="BXR61" s="308"/>
      <c r="BXS61" s="308"/>
      <c r="BXT61" s="308"/>
      <c r="BXU61" s="308"/>
      <c r="BXV61" s="308"/>
      <c r="BXW61" s="308"/>
      <c r="BXX61" s="308"/>
      <c r="BXY61" s="308"/>
      <c r="BXZ61" s="308"/>
      <c r="BYA61" s="308"/>
      <c r="BYB61" s="308"/>
      <c r="BYC61" s="308"/>
      <c r="BYD61" s="308"/>
      <c r="BYE61" s="308"/>
      <c r="BYF61" s="308"/>
      <c r="BYG61" s="308"/>
      <c r="BYH61" s="308"/>
      <c r="BYI61" s="308"/>
      <c r="BYJ61" s="308"/>
      <c r="BYK61" s="308"/>
      <c r="BYL61" s="308"/>
      <c r="BYM61" s="308"/>
      <c r="BYN61" s="308"/>
      <c r="BYO61" s="308"/>
      <c r="BYP61" s="308"/>
      <c r="BYQ61" s="308"/>
      <c r="BYR61" s="308"/>
      <c r="BYS61" s="308"/>
      <c r="BYT61" s="308"/>
      <c r="BYU61" s="308"/>
      <c r="BYV61" s="308"/>
      <c r="BYW61" s="308"/>
      <c r="BYX61" s="308"/>
      <c r="BYY61" s="308"/>
      <c r="BYZ61" s="308"/>
      <c r="BZA61" s="308"/>
      <c r="BZB61" s="308"/>
      <c r="BZC61" s="308"/>
      <c r="BZD61" s="308"/>
      <c r="BZE61" s="308"/>
      <c r="BZF61" s="308"/>
      <c r="BZG61" s="308"/>
      <c r="BZH61" s="308"/>
      <c r="BZI61" s="308"/>
      <c r="BZJ61" s="308"/>
      <c r="BZK61" s="308"/>
      <c r="BZL61" s="308"/>
      <c r="BZM61" s="308"/>
      <c r="BZN61" s="308"/>
      <c r="BZO61" s="308"/>
      <c r="BZP61" s="308"/>
      <c r="BZQ61" s="308"/>
      <c r="BZR61" s="308"/>
      <c r="BZS61" s="308"/>
      <c r="BZT61" s="308"/>
      <c r="BZU61" s="308"/>
      <c r="BZV61" s="308"/>
      <c r="BZW61" s="308"/>
      <c r="BZX61" s="308"/>
      <c r="BZY61" s="308"/>
      <c r="BZZ61" s="308"/>
      <c r="CAA61" s="308"/>
      <c r="CAB61" s="308"/>
      <c r="CAC61" s="308"/>
      <c r="CAD61" s="308"/>
      <c r="CAE61" s="308"/>
      <c r="CAF61" s="308"/>
      <c r="CAG61" s="308"/>
      <c r="CAH61" s="308"/>
      <c r="CAI61" s="308"/>
      <c r="CAJ61" s="308"/>
      <c r="CAK61" s="308"/>
      <c r="CAL61" s="308"/>
      <c r="CAM61" s="308"/>
      <c r="CAN61" s="308"/>
      <c r="CAO61" s="308"/>
      <c r="CAP61" s="308"/>
      <c r="CAQ61" s="308"/>
      <c r="CAR61" s="308"/>
      <c r="CAS61" s="308"/>
      <c r="CAT61" s="308"/>
      <c r="CAU61" s="308"/>
      <c r="CAV61" s="308"/>
      <c r="CAW61" s="308"/>
      <c r="CAX61" s="308"/>
      <c r="CAY61" s="308"/>
      <c r="CAZ61" s="308"/>
      <c r="CBA61" s="308"/>
      <c r="CBB61" s="308"/>
      <c r="CBC61" s="308"/>
      <c r="CBD61" s="308"/>
      <c r="CBE61" s="308"/>
      <c r="CBF61" s="308"/>
      <c r="CBG61" s="308"/>
      <c r="CBH61" s="308"/>
      <c r="CBI61" s="308"/>
      <c r="CBJ61" s="308"/>
      <c r="CBK61" s="308"/>
      <c r="CBL61" s="308"/>
      <c r="CBM61" s="308"/>
      <c r="CBN61" s="308"/>
      <c r="CBO61" s="308"/>
      <c r="CBP61" s="308"/>
      <c r="CBQ61" s="308"/>
      <c r="CBR61" s="308"/>
      <c r="CBS61" s="308"/>
      <c r="CBT61" s="308"/>
      <c r="CBU61" s="308"/>
      <c r="CBV61" s="308"/>
      <c r="CBW61" s="308"/>
      <c r="CBX61" s="308"/>
      <c r="CBY61" s="308"/>
      <c r="CBZ61" s="308"/>
      <c r="CCA61" s="308"/>
      <c r="CCB61" s="308"/>
      <c r="CCC61" s="308"/>
      <c r="CCD61" s="308"/>
      <c r="CCE61" s="308"/>
      <c r="CCF61" s="308"/>
      <c r="CCG61" s="308"/>
      <c r="CCH61" s="308"/>
      <c r="CCI61" s="308"/>
      <c r="CCJ61" s="308"/>
      <c r="CCK61" s="308"/>
      <c r="CCL61" s="308"/>
      <c r="CCM61" s="308"/>
      <c r="CCN61" s="308"/>
      <c r="CCO61" s="308"/>
      <c r="CCP61" s="308"/>
      <c r="CCQ61" s="308"/>
      <c r="CCR61" s="308"/>
      <c r="CCS61" s="308"/>
      <c r="CCT61" s="308"/>
      <c r="CCU61" s="308"/>
      <c r="CCV61" s="308"/>
      <c r="CCW61" s="308"/>
      <c r="CCX61" s="308"/>
      <c r="CCY61" s="308"/>
      <c r="CCZ61" s="308"/>
      <c r="CDA61" s="308"/>
      <c r="CDB61" s="308"/>
      <c r="CDC61" s="308"/>
      <c r="CDD61" s="308"/>
      <c r="CDE61" s="308"/>
      <c r="CDF61" s="308"/>
      <c r="CDG61" s="308"/>
      <c r="CDH61" s="308"/>
      <c r="CDI61" s="308"/>
      <c r="CDJ61" s="308"/>
      <c r="CDK61" s="308"/>
      <c r="CDL61" s="308"/>
      <c r="CDM61" s="308"/>
      <c r="CDN61" s="308"/>
      <c r="CDO61" s="308"/>
      <c r="CDP61" s="308"/>
      <c r="CDQ61" s="308"/>
      <c r="CDR61" s="308"/>
      <c r="CDS61" s="308"/>
      <c r="CDT61" s="308"/>
      <c r="CDU61" s="308"/>
      <c r="CDV61" s="308"/>
      <c r="CDW61" s="308"/>
      <c r="CDX61" s="308"/>
      <c r="CDY61" s="308"/>
      <c r="CDZ61" s="308"/>
      <c r="CEA61" s="308"/>
      <c r="CEB61" s="308"/>
      <c r="CEC61" s="308"/>
      <c r="CED61" s="308"/>
      <c r="CEE61" s="308"/>
      <c r="CEF61" s="308"/>
      <c r="CEG61" s="308"/>
      <c r="CEH61" s="308"/>
      <c r="CEI61" s="308"/>
      <c r="CEJ61" s="308"/>
      <c r="CEK61" s="308"/>
      <c r="CEL61" s="308"/>
      <c r="CEM61" s="308"/>
      <c r="CEN61" s="308"/>
      <c r="CEO61" s="308"/>
      <c r="CEP61" s="308"/>
      <c r="CEQ61" s="308"/>
      <c r="CER61" s="308"/>
      <c r="CES61" s="308"/>
      <c r="CET61" s="308"/>
      <c r="CEU61" s="308"/>
      <c r="CEV61" s="308"/>
      <c r="CEW61" s="308"/>
      <c r="CEX61" s="308"/>
      <c r="CEY61" s="308"/>
      <c r="CEZ61" s="308"/>
      <c r="CFA61" s="308"/>
      <c r="CFB61" s="308"/>
      <c r="CFC61" s="308"/>
      <c r="CFD61" s="308"/>
      <c r="CFE61" s="308"/>
      <c r="CFF61" s="308"/>
      <c r="CFG61" s="308"/>
      <c r="CFH61" s="308"/>
      <c r="CFI61" s="308"/>
      <c r="CFJ61" s="308"/>
      <c r="CFK61" s="308"/>
      <c r="CFL61" s="308"/>
      <c r="CFM61" s="308"/>
      <c r="CFN61" s="308"/>
      <c r="CFO61" s="308"/>
      <c r="CFP61" s="308"/>
      <c r="CFQ61" s="308"/>
      <c r="CFR61" s="308"/>
      <c r="CFS61" s="308"/>
      <c r="CFT61" s="308"/>
      <c r="CFU61" s="308"/>
      <c r="CFV61" s="308"/>
      <c r="CFW61" s="308"/>
      <c r="CFX61" s="308"/>
      <c r="CFY61" s="308"/>
      <c r="CFZ61" s="308"/>
      <c r="CGA61" s="308"/>
      <c r="CGB61" s="308"/>
      <c r="CGC61" s="308"/>
      <c r="CGD61" s="308"/>
      <c r="CGE61" s="308"/>
      <c r="CGF61" s="308"/>
      <c r="CGG61" s="308"/>
      <c r="CGH61" s="308"/>
      <c r="CGI61" s="308"/>
      <c r="CGJ61" s="308"/>
      <c r="CGK61" s="308"/>
      <c r="CGL61" s="308"/>
      <c r="CGM61" s="308"/>
      <c r="CGN61" s="308"/>
      <c r="CGO61" s="308"/>
      <c r="CGP61" s="308"/>
      <c r="CGQ61" s="308"/>
      <c r="CGR61" s="308"/>
      <c r="CGS61" s="308"/>
      <c r="CGT61" s="308"/>
      <c r="CGU61" s="308"/>
      <c r="CGV61" s="308"/>
      <c r="CGW61" s="308"/>
      <c r="CGX61" s="308"/>
      <c r="CGY61" s="308"/>
      <c r="CGZ61" s="308"/>
      <c r="CHA61" s="308"/>
      <c r="CHB61" s="308"/>
      <c r="CHC61" s="308"/>
      <c r="CHD61" s="308"/>
      <c r="CHE61" s="308"/>
      <c r="CHF61" s="308"/>
      <c r="CHG61" s="308"/>
      <c r="CHH61" s="308"/>
      <c r="CHI61" s="308"/>
      <c r="CHJ61" s="308"/>
      <c r="CHK61" s="308"/>
      <c r="CHL61" s="308"/>
      <c r="CHM61" s="308"/>
      <c r="CHN61" s="308"/>
      <c r="CHO61" s="308"/>
      <c r="CHP61" s="308"/>
      <c r="CHQ61" s="308"/>
      <c r="CHR61" s="308"/>
      <c r="CHS61" s="308"/>
      <c r="CHT61" s="308"/>
      <c r="CHU61" s="308"/>
      <c r="CHV61" s="308"/>
      <c r="CHW61" s="308"/>
      <c r="CHX61" s="308"/>
      <c r="CHY61" s="308"/>
      <c r="CHZ61" s="308"/>
      <c r="CIA61" s="308"/>
      <c r="CIB61" s="308"/>
      <c r="CIC61" s="308"/>
      <c r="CID61" s="308"/>
      <c r="CIE61" s="308"/>
      <c r="CIF61" s="308"/>
      <c r="CIG61" s="308"/>
      <c r="CIH61" s="308"/>
      <c r="CII61" s="308"/>
      <c r="CIJ61" s="308"/>
      <c r="CIK61" s="308"/>
      <c r="CIL61" s="308"/>
      <c r="CIM61" s="308"/>
      <c r="CIN61" s="308"/>
      <c r="CIO61" s="308"/>
      <c r="CIP61" s="308"/>
      <c r="CIQ61" s="308"/>
      <c r="CIR61" s="308"/>
      <c r="CIS61" s="308"/>
      <c r="CIT61" s="308"/>
      <c r="CIU61" s="308"/>
      <c r="CIV61" s="308"/>
      <c r="CIW61" s="308"/>
      <c r="CIX61" s="308"/>
      <c r="CIY61" s="308"/>
      <c r="CIZ61" s="308"/>
      <c r="CJA61" s="308"/>
      <c r="CJB61" s="308"/>
      <c r="CJC61" s="308"/>
      <c r="CJD61" s="308"/>
      <c r="CJE61" s="308"/>
      <c r="CJF61" s="308"/>
      <c r="CJG61" s="308"/>
      <c r="CJH61" s="308"/>
      <c r="CJI61" s="308"/>
      <c r="CJJ61" s="308"/>
      <c r="CJK61" s="308"/>
      <c r="CJL61" s="308"/>
      <c r="CJM61" s="308"/>
      <c r="CJN61" s="308"/>
      <c r="CJO61" s="308"/>
      <c r="CJP61" s="308"/>
      <c r="CJQ61" s="308"/>
      <c r="CJR61" s="308"/>
      <c r="CJS61" s="308"/>
      <c r="CJT61" s="308"/>
      <c r="CJU61" s="308"/>
      <c r="CJV61" s="308"/>
      <c r="CJW61" s="308"/>
      <c r="CJX61" s="308"/>
      <c r="CJY61" s="308"/>
      <c r="CJZ61" s="308"/>
      <c r="CKA61" s="308"/>
      <c r="CKB61" s="308"/>
      <c r="CKC61" s="308"/>
      <c r="CKD61" s="308"/>
      <c r="CKE61" s="308"/>
      <c r="CKF61" s="308"/>
      <c r="CKG61" s="308"/>
      <c r="CKH61" s="308"/>
      <c r="CKI61" s="308"/>
      <c r="CKJ61" s="308"/>
      <c r="CKK61" s="308"/>
      <c r="CKL61" s="308"/>
      <c r="CKM61" s="308"/>
      <c r="CKN61" s="308"/>
      <c r="CKO61" s="308"/>
      <c r="CKP61" s="308"/>
      <c r="CKQ61" s="308"/>
      <c r="CKR61" s="308"/>
      <c r="CKS61" s="308"/>
      <c r="CKT61" s="308"/>
      <c r="CKU61" s="308"/>
      <c r="CKV61" s="308"/>
      <c r="CKW61" s="308"/>
      <c r="CKX61" s="308"/>
      <c r="CKY61" s="308"/>
      <c r="CKZ61" s="308"/>
      <c r="CLA61" s="308"/>
      <c r="CLB61" s="308"/>
      <c r="CLC61" s="308"/>
      <c r="CLD61" s="308"/>
      <c r="CLE61" s="308"/>
      <c r="CLF61" s="308"/>
      <c r="CLG61" s="308"/>
      <c r="CLH61" s="308"/>
      <c r="CLI61" s="308"/>
      <c r="CLJ61" s="308"/>
      <c r="CLK61" s="308"/>
      <c r="CLL61" s="308"/>
      <c r="CLM61" s="308"/>
      <c r="CLN61" s="308"/>
      <c r="CLO61" s="308"/>
      <c r="CLP61" s="308"/>
      <c r="CLQ61" s="308"/>
      <c r="CLR61" s="308"/>
      <c r="CLS61" s="308"/>
      <c r="CLT61" s="308"/>
      <c r="CLU61" s="308"/>
      <c r="CLV61" s="308"/>
      <c r="CLW61" s="308"/>
      <c r="CLX61" s="308"/>
      <c r="CLY61" s="308"/>
      <c r="CLZ61" s="308"/>
      <c r="CMA61" s="308"/>
      <c r="CMB61" s="308"/>
      <c r="CMC61" s="308"/>
      <c r="CMD61" s="308"/>
      <c r="CME61" s="308"/>
      <c r="CMF61" s="308"/>
      <c r="CMG61" s="308"/>
      <c r="CMH61" s="308"/>
      <c r="CMI61" s="308"/>
      <c r="CMJ61" s="308"/>
      <c r="CMK61" s="308"/>
      <c r="CML61" s="308"/>
      <c r="CMM61" s="308"/>
      <c r="CMN61" s="308"/>
      <c r="CMO61" s="308"/>
      <c r="CMP61" s="308"/>
      <c r="CMQ61" s="308"/>
      <c r="CMR61" s="308"/>
      <c r="CMS61" s="308"/>
      <c r="CMT61" s="308"/>
      <c r="CMU61" s="308"/>
      <c r="CMV61" s="308"/>
      <c r="CMW61" s="308"/>
      <c r="CMX61" s="308"/>
      <c r="CMY61" s="308"/>
      <c r="CMZ61" s="308"/>
      <c r="CNA61" s="308"/>
      <c r="CNB61" s="308"/>
      <c r="CNC61" s="308"/>
      <c r="CND61" s="308"/>
      <c r="CNE61" s="308"/>
      <c r="CNF61" s="308"/>
      <c r="CNG61" s="308"/>
      <c r="CNH61" s="308"/>
      <c r="CNI61" s="308"/>
      <c r="CNJ61" s="308"/>
      <c r="CNK61" s="308"/>
      <c r="CNL61" s="308"/>
      <c r="CNM61" s="308"/>
      <c r="CNN61" s="308"/>
      <c r="CNO61" s="308"/>
      <c r="CNP61" s="308"/>
      <c r="CNQ61" s="308"/>
      <c r="CNR61" s="308"/>
      <c r="CNS61" s="308"/>
      <c r="CNT61" s="308"/>
      <c r="CNU61" s="308"/>
      <c r="CNV61" s="308"/>
      <c r="CNW61" s="308"/>
      <c r="CNX61" s="308"/>
      <c r="CNY61" s="308"/>
      <c r="CNZ61" s="308"/>
      <c r="COA61" s="308"/>
      <c r="COB61" s="308"/>
      <c r="COC61" s="308"/>
      <c r="COD61" s="308"/>
      <c r="COE61" s="308"/>
      <c r="COF61" s="308"/>
      <c r="COG61" s="308"/>
      <c r="COH61" s="308"/>
      <c r="COI61" s="308"/>
      <c r="COJ61" s="308"/>
      <c r="COK61" s="308"/>
      <c r="COL61" s="308"/>
      <c r="COM61" s="308"/>
      <c r="CON61" s="308"/>
      <c r="COO61" s="308"/>
      <c r="COP61" s="308"/>
      <c r="COQ61" s="308"/>
      <c r="COR61" s="308"/>
      <c r="COS61" s="308"/>
      <c r="COT61" s="308"/>
      <c r="COU61" s="308"/>
      <c r="COV61" s="308"/>
      <c r="COW61" s="308"/>
      <c r="COX61" s="308"/>
      <c r="COY61" s="308"/>
      <c r="COZ61" s="308"/>
      <c r="CPA61" s="308"/>
      <c r="CPB61" s="308"/>
      <c r="CPC61" s="308"/>
      <c r="CPD61" s="308"/>
      <c r="CPE61" s="308"/>
      <c r="CPF61" s="308"/>
      <c r="CPG61" s="308"/>
      <c r="CPH61" s="308"/>
      <c r="CPI61" s="308"/>
      <c r="CPJ61" s="308"/>
      <c r="CPK61" s="308"/>
      <c r="CPL61" s="308"/>
      <c r="CPM61" s="308"/>
      <c r="CPN61" s="308"/>
      <c r="CPO61" s="308"/>
      <c r="CPP61" s="308"/>
      <c r="CPQ61" s="308"/>
      <c r="CPR61" s="308"/>
      <c r="CPS61" s="308"/>
      <c r="CPT61" s="308"/>
      <c r="CPU61" s="308"/>
      <c r="CPV61" s="308"/>
      <c r="CPW61" s="308"/>
      <c r="CPX61" s="308"/>
      <c r="CPY61" s="308"/>
      <c r="CPZ61" s="308"/>
      <c r="CQA61" s="308"/>
      <c r="CQB61" s="308"/>
      <c r="CQC61" s="308"/>
      <c r="CQD61" s="308"/>
      <c r="CQE61" s="308"/>
      <c r="CQF61" s="308"/>
      <c r="CQG61" s="308"/>
      <c r="CQH61" s="308"/>
      <c r="CQI61" s="308"/>
      <c r="CQJ61" s="308"/>
      <c r="CQK61" s="308"/>
      <c r="CQL61" s="308"/>
      <c r="CQM61" s="308"/>
      <c r="CQN61" s="308"/>
      <c r="CQO61" s="308"/>
      <c r="CQP61" s="308"/>
      <c r="CQQ61" s="308"/>
      <c r="CQR61" s="308"/>
      <c r="CQS61" s="308"/>
      <c r="CQT61" s="308"/>
      <c r="CQU61" s="308"/>
      <c r="CQV61" s="308"/>
      <c r="CQW61" s="308"/>
      <c r="CQX61" s="308"/>
      <c r="CQY61" s="308"/>
      <c r="CQZ61" s="308"/>
      <c r="CRA61" s="308"/>
      <c r="CRB61" s="308"/>
      <c r="CRC61" s="308"/>
      <c r="CRD61" s="308"/>
      <c r="CRE61" s="308"/>
      <c r="CRF61" s="308"/>
      <c r="CRG61" s="308"/>
      <c r="CRH61" s="308"/>
      <c r="CRI61" s="308"/>
      <c r="CRJ61" s="308"/>
      <c r="CRK61" s="308"/>
      <c r="CRL61" s="308"/>
      <c r="CRM61" s="308"/>
      <c r="CRN61" s="308"/>
      <c r="CRO61" s="308"/>
      <c r="CRP61" s="308"/>
      <c r="CRQ61" s="308"/>
      <c r="CRR61" s="308"/>
      <c r="CRS61" s="308"/>
      <c r="CRT61" s="308"/>
      <c r="CRU61" s="308"/>
      <c r="CRV61" s="308"/>
      <c r="CRW61" s="308"/>
      <c r="CRX61" s="308"/>
      <c r="CRY61" s="308"/>
      <c r="CRZ61" s="308"/>
      <c r="CSA61" s="308"/>
      <c r="CSB61" s="308"/>
      <c r="CSC61" s="308"/>
      <c r="CSD61" s="308"/>
      <c r="CSE61" s="308"/>
      <c r="CSF61" s="308"/>
      <c r="CSG61" s="308"/>
      <c r="CSH61" s="308"/>
      <c r="CSI61" s="308"/>
      <c r="CSJ61" s="308"/>
      <c r="CSK61" s="308"/>
      <c r="CSL61" s="308"/>
      <c r="CSM61" s="308"/>
      <c r="CSN61" s="308"/>
      <c r="CSO61" s="308"/>
      <c r="CSP61" s="308"/>
      <c r="CSQ61" s="308"/>
      <c r="CSR61" s="308"/>
      <c r="CSS61" s="308"/>
      <c r="CST61" s="308"/>
      <c r="CSU61" s="308"/>
      <c r="CSV61" s="308"/>
      <c r="CSW61" s="308"/>
      <c r="CSX61" s="308"/>
      <c r="CSY61" s="308"/>
      <c r="CSZ61" s="308"/>
      <c r="CTA61" s="308"/>
      <c r="CTB61" s="308"/>
      <c r="CTC61" s="308"/>
      <c r="CTD61" s="308"/>
      <c r="CTE61" s="308"/>
      <c r="CTF61" s="308"/>
      <c r="CTG61" s="308"/>
      <c r="CTH61" s="308"/>
      <c r="CTI61" s="308"/>
      <c r="CTJ61" s="308"/>
      <c r="CTK61" s="308"/>
      <c r="CTL61" s="308"/>
      <c r="CTM61" s="308"/>
      <c r="CTN61" s="308"/>
      <c r="CTO61" s="308"/>
      <c r="CTP61" s="308"/>
      <c r="CTQ61" s="308"/>
      <c r="CTR61" s="308"/>
      <c r="CTS61" s="308"/>
      <c r="CTT61" s="308"/>
      <c r="CTU61" s="308"/>
      <c r="CTV61" s="308"/>
      <c r="CTW61" s="308"/>
      <c r="CTX61" s="308"/>
      <c r="CTY61" s="308"/>
      <c r="CTZ61" s="308"/>
      <c r="CUA61" s="308"/>
      <c r="CUB61" s="308"/>
      <c r="CUC61" s="308"/>
      <c r="CUD61" s="308"/>
      <c r="CUE61" s="308"/>
      <c r="CUF61" s="308"/>
      <c r="CUG61" s="308"/>
      <c r="CUH61" s="308"/>
      <c r="CUI61" s="308"/>
      <c r="CUJ61" s="308"/>
      <c r="CUK61" s="308"/>
      <c r="CUL61" s="308"/>
      <c r="CUM61" s="308"/>
      <c r="CUN61" s="308"/>
      <c r="CUO61" s="308"/>
      <c r="CUP61" s="308"/>
      <c r="CUQ61" s="308"/>
      <c r="CUR61" s="308"/>
      <c r="CUS61" s="308"/>
      <c r="CUT61" s="308"/>
      <c r="CUU61" s="308"/>
      <c r="CUV61" s="308"/>
      <c r="CUW61" s="308"/>
      <c r="CUX61" s="308"/>
      <c r="CUY61" s="308"/>
      <c r="CUZ61" s="308"/>
      <c r="CVA61" s="308"/>
      <c r="CVB61" s="308"/>
      <c r="CVC61" s="308"/>
      <c r="CVD61" s="308"/>
      <c r="CVE61" s="308"/>
      <c r="CVF61" s="308"/>
      <c r="CVG61" s="308"/>
      <c r="CVH61" s="308"/>
      <c r="CVI61" s="308"/>
      <c r="CVJ61" s="308"/>
      <c r="CVK61" s="308"/>
      <c r="CVL61" s="308"/>
      <c r="CVM61" s="308"/>
      <c r="CVN61" s="308"/>
      <c r="CVO61" s="308"/>
      <c r="CVP61" s="308"/>
      <c r="CVQ61" s="308"/>
      <c r="CVR61" s="308"/>
      <c r="CVS61" s="308"/>
      <c r="CVT61" s="308"/>
      <c r="CVU61" s="308"/>
      <c r="CVV61" s="308"/>
      <c r="CVW61" s="308"/>
      <c r="CVX61" s="308"/>
      <c r="CVY61" s="308"/>
      <c r="CVZ61" s="308"/>
      <c r="CWA61" s="308"/>
      <c r="CWB61" s="308"/>
      <c r="CWC61" s="308"/>
      <c r="CWD61" s="308"/>
      <c r="CWE61" s="308"/>
      <c r="CWF61" s="308"/>
      <c r="CWG61" s="308"/>
      <c r="CWH61" s="308"/>
      <c r="CWI61" s="308"/>
      <c r="CWJ61" s="308"/>
      <c r="CWK61" s="308"/>
      <c r="CWL61" s="308"/>
      <c r="CWM61" s="308"/>
      <c r="CWN61" s="308"/>
      <c r="CWO61" s="308"/>
      <c r="CWP61" s="308"/>
      <c r="CWQ61" s="308"/>
      <c r="CWR61" s="308"/>
      <c r="CWS61" s="308"/>
      <c r="CWT61" s="308"/>
      <c r="CWU61" s="308"/>
      <c r="CWV61" s="308"/>
      <c r="CWW61" s="308"/>
      <c r="CWX61" s="308"/>
      <c r="CWY61" s="308"/>
      <c r="CWZ61" s="308"/>
      <c r="CXA61" s="308"/>
      <c r="CXB61" s="308"/>
      <c r="CXC61" s="308"/>
      <c r="CXD61" s="308"/>
      <c r="CXE61" s="308"/>
      <c r="CXF61" s="308"/>
      <c r="CXG61" s="308"/>
      <c r="CXH61" s="308"/>
      <c r="CXI61" s="308"/>
      <c r="CXJ61" s="308"/>
      <c r="CXK61" s="308"/>
      <c r="CXL61" s="308"/>
      <c r="CXM61" s="308"/>
      <c r="CXN61" s="308"/>
      <c r="CXO61" s="308"/>
      <c r="CXP61" s="308"/>
      <c r="CXQ61" s="308"/>
      <c r="CXR61" s="308"/>
      <c r="CXS61" s="308"/>
      <c r="CXT61" s="308"/>
      <c r="CXU61" s="308"/>
      <c r="CXV61" s="308"/>
      <c r="CXW61" s="308"/>
      <c r="CXX61" s="308"/>
      <c r="CXY61" s="308"/>
      <c r="CXZ61" s="308"/>
      <c r="CYA61" s="308"/>
      <c r="CYB61" s="308"/>
      <c r="CYC61" s="308"/>
      <c r="CYD61" s="308"/>
      <c r="CYE61" s="308"/>
      <c r="CYF61" s="308"/>
      <c r="CYG61" s="308"/>
      <c r="CYH61" s="308"/>
      <c r="CYI61" s="308"/>
      <c r="CYJ61" s="308"/>
      <c r="CYK61" s="308"/>
      <c r="CYL61" s="308"/>
      <c r="CYM61" s="308"/>
      <c r="CYN61" s="308"/>
      <c r="CYO61" s="308"/>
      <c r="CYP61" s="308"/>
      <c r="CYQ61" s="308"/>
      <c r="CYR61" s="308"/>
      <c r="CYS61" s="308"/>
      <c r="CYT61" s="308"/>
      <c r="CYU61" s="308"/>
      <c r="CYV61" s="308"/>
      <c r="CYW61" s="308"/>
      <c r="CYX61" s="308"/>
      <c r="CYY61" s="308"/>
      <c r="CYZ61" s="308"/>
      <c r="CZA61" s="308"/>
      <c r="CZB61" s="308"/>
      <c r="CZC61" s="308"/>
      <c r="CZD61" s="308"/>
      <c r="CZE61" s="308"/>
      <c r="CZF61" s="308"/>
      <c r="CZG61" s="308"/>
      <c r="CZH61" s="308"/>
      <c r="CZI61" s="308"/>
      <c r="CZJ61" s="308"/>
      <c r="CZK61" s="308"/>
      <c r="CZL61" s="308"/>
      <c r="CZM61" s="308"/>
      <c r="CZN61" s="308"/>
      <c r="CZO61" s="308"/>
      <c r="CZP61" s="308"/>
      <c r="CZQ61" s="308"/>
      <c r="CZR61" s="308"/>
      <c r="CZS61" s="308"/>
      <c r="CZT61" s="308"/>
      <c r="CZU61" s="308"/>
      <c r="CZV61" s="308"/>
      <c r="CZW61" s="308"/>
      <c r="CZX61" s="308"/>
      <c r="CZY61" s="308"/>
      <c r="CZZ61" s="308"/>
      <c r="DAA61" s="308"/>
      <c r="DAB61" s="308"/>
      <c r="DAC61" s="308"/>
      <c r="DAD61" s="308"/>
      <c r="DAE61" s="308"/>
      <c r="DAF61" s="308"/>
      <c r="DAG61" s="308"/>
      <c r="DAH61" s="308"/>
      <c r="DAI61" s="308"/>
      <c r="DAJ61" s="308"/>
      <c r="DAK61" s="308"/>
      <c r="DAL61" s="308"/>
      <c r="DAM61" s="308"/>
      <c r="DAN61" s="308"/>
      <c r="DAO61" s="308"/>
      <c r="DAP61" s="308"/>
      <c r="DAQ61" s="308"/>
      <c r="DAR61" s="308"/>
      <c r="DAS61" s="308"/>
      <c r="DAT61" s="308"/>
      <c r="DAU61" s="308"/>
      <c r="DAV61" s="308"/>
      <c r="DAW61" s="308"/>
      <c r="DAX61" s="308"/>
      <c r="DAY61" s="308"/>
      <c r="DAZ61" s="308"/>
      <c r="DBA61" s="308"/>
      <c r="DBB61" s="308"/>
      <c r="DBC61" s="308"/>
      <c r="DBD61" s="308"/>
      <c r="DBE61" s="308"/>
      <c r="DBF61" s="308"/>
      <c r="DBG61" s="308"/>
      <c r="DBH61" s="308"/>
      <c r="DBI61" s="308"/>
      <c r="DBJ61" s="308"/>
      <c r="DBK61" s="308"/>
      <c r="DBL61" s="308"/>
      <c r="DBM61" s="308"/>
      <c r="DBN61" s="308"/>
      <c r="DBO61" s="308"/>
      <c r="DBP61" s="308"/>
      <c r="DBQ61" s="308"/>
      <c r="DBR61" s="308"/>
      <c r="DBS61" s="308"/>
      <c r="DBT61" s="308"/>
      <c r="DBU61" s="308"/>
      <c r="DBV61" s="308"/>
      <c r="DBW61" s="308"/>
      <c r="DBX61" s="308"/>
      <c r="DBY61" s="308"/>
      <c r="DBZ61" s="308"/>
      <c r="DCA61" s="308"/>
      <c r="DCB61" s="308"/>
      <c r="DCC61" s="308"/>
      <c r="DCD61" s="308"/>
      <c r="DCE61" s="308"/>
      <c r="DCF61" s="308"/>
      <c r="DCG61" s="308"/>
      <c r="DCH61" s="308"/>
      <c r="DCI61" s="308"/>
      <c r="DCJ61" s="308"/>
      <c r="DCK61" s="308"/>
      <c r="DCL61" s="308"/>
      <c r="DCM61" s="308"/>
      <c r="DCN61" s="308"/>
      <c r="DCO61" s="308"/>
      <c r="DCP61" s="308"/>
      <c r="DCQ61" s="308"/>
      <c r="DCR61" s="308"/>
      <c r="DCS61" s="308"/>
      <c r="DCT61" s="308"/>
      <c r="DCU61" s="308"/>
      <c r="DCV61" s="308"/>
      <c r="DCW61" s="308"/>
      <c r="DCX61" s="308"/>
      <c r="DCY61" s="308"/>
      <c r="DCZ61" s="308"/>
      <c r="DDA61" s="308"/>
      <c r="DDB61" s="308"/>
      <c r="DDC61" s="308"/>
      <c r="DDD61" s="308"/>
      <c r="DDE61" s="308"/>
      <c r="DDF61" s="308"/>
      <c r="DDG61" s="308"/>
      <c r="DDH61" s="308"/>
      <c r="DDI61" s="308"/>
      <c r="DDJ61" s="308"/>
      <c r="DDK61" s="308"/>
      <c r="DDL61" s="308"/>
      <c r="DDM61" s="308"/>
      <c r="DDN61" s="308"/>
      <c r="DDO61" s="308"/>
      <c r="DDP61" s="308"/>
      <c r="DDQ61" s="308"/>
      <c r="DDR61" s="308"/>
      <c r="DDS61" s="308"/>
      <c r="DDT61" s="308"/>
      <c r="DDU61" s="308"/>
      <c r="DDV61" s="308"/>
      <c r="DDW61" s="308"/>
      <c r="DDX61" s="308"/>
      <c r="DDY61" s="308"/>
      <c r="DDZ61" s="308"/>
      <c r="DEA61" s="308"/>
      <c r="DEB61" s="308"/>
      <c r="DEC61" s="308"/>
      <c r="DED61" s="308"/>
      <c r="DEE61" s="308"/>
      <c r="DEF61" s="308"/>
      <c r="DEG61" s="308"/>
      <c r="DEH61" s="308"/>
      <c r="DEI61" s="308"/>
      <c r="DEJ61" s="308"/>
      <c r="DEK61" s="308"/>
      <c r="DEL61" s="308"/>
      <c r="DEM61" s="308"/>
      <c r="DEN61" s="308"/>
      <c r="DEO61" s="308"/>
      <c r="DEP61" s="308"/>
      <c r="DEQ61" s="308"/>
      <c r="DER61" s="308"/>
      <c r="DES61" s="308"/>
      <c r="DET61" s="308"/>
      <c r="DEU61" s="308"/>
      <c r="DEV61" s="308"/>
      <c r="DEW61" s="308"/>
      <c r="DEX61" s="308"/>
      <c r="DEY61" s="308"/>
      <c r="DEZ61" s="308"/>
      <c r="DFA61" s="308"/>
      <c r="DFB61" s="308"/>
      <c r="DFC61" s="308"/>
      <c r="DFD61" s="308"/>
      <c r="DFE61" s="308"/>
      <c r="DFF61" s="308"/>
      <c r="DFG61" s="308"/>
      <c r="DFH61" s="308"/>
      <c r="DFI61" s="308"/>
      <c r="DFJ61" s="308"/>
      <c r="DFK61" s="308"/>
      <c r="DFL61" s="308"/>
      <c r="DFM61" s="308"/>
      <c r="DFN61" s="308"/>
      <c r="DFO61" s="308"/>
      <c r="DFP61" s="308"/>
      <c r="DFQ61" s="308"/>
      <c r="DFR61" s="308"/>
      <c r="DFS61" s="308"/>
      <c r="DFT61" s="308"/>
      <c r="DFU61" s="308"/>
      <c r="DFV61" s="308"/>
      <c r="DFW61" s="308"/>
      <c r="DFX61" s="308"/>
      <c r="DFY61" s="308"/>
      <c r="DFZ61" s="308"/>
      <c r="DGA61" s="308"/>
      <c r="DGB61" s="308"/>
      <c r="DGC61" s="308"/>
      <c r="DGD61" s="308"/>
      <c r="DGE61" s="308"/>
      <c r="DGF61" s="308"/>
      <c r="DGG61" s="308"/>
      <c r="DGH61" s="308"/>
      <c r="DGI61" s="308"/>
      <c r="DGJ61" s="308"/>
      <c r="DGK61" s="308"/>
      <c r="DGL61" s="308"/>
      <c r="DGM61" s="308"/>
      <c r="DGN61" s="308"/>
      <c r="DGO61" s="308"/>
      <c r="DGP61" s="308"/>
      <c r="DGQ61" s="308"/>
      <c r="DGR61" s="308"/>
      <c r="DGS61" s="308"/>
      <c r="DGT61" s="308"/>
      <c r="DGU61" s="308"/>
      <c r="DGV61" s="308"/>
      <c r="DGW61" s="308"/>
      <c r="DGX61" s="308"/>
      <c r="DGY61" s="308"/>
      <c r="DGZ61" s="308"/>
      <c r="DHA61" s="308"/>
      <c r="DHB61" s="308"/>
      <c r="DHC61" s="308"/>
      <c r="DHD61" s="308"/>
      <c r="DHE61" s="308"/>
      <c r="DHF61" s="308"/>
      <c r="DHG61" s="308"/>
      <c r="DHH61" s="308"/>
      <c r="DHI61" s="308"/>
      <c r="DHJ61" s="308"/>
      <c r="DHK61" s="308"/>
      <c r="DHL61" s="308"/>
      <c r="DHM61" s="308"/>
      <c r="DHN61" s="308"/>
      <c r="DHO61" s="308"/>
      <c r="DHP61" s="308"/>
      <c r="DHQ61" s="308"/>
      <c r="DHR61" s="308"/>
      <c r="DHS61" s="308"/>
      <c r="DHT61" s="308"/>
      <c r="DHU61" s="308"/>
      <c r="DHV61" s="308"/>
      <c r="DHW61" s="308"/>
      <c r="DHX61" s="308"/>
      <c r="DHY61" s="308"/>
      <c r="DHZ61" s="308"/>
      <c r="DIA61" s="308"/>
      <c r="DIB61" s="308"/>
      <c r="DIC61" s="308"/>
      <c r="DID61" s="308"/>
      <c r="DIE61" s="308"/>
      <c r="DIF61" s="308"/>
      <c r="DIG61" s="308"/>
      <c r="DIH61" s="308"/>
      <c r="DII61" s="308"/>
      <c r="DIJ61" s="308"/>
      <c r="DIK61" s="308"/>
      <c r="DIL61" s="308"/>
      <c r="DIM61" s="308"/>
      <c r="DIN61" s="308"/>
      <c r="DIO61" s="308"/>
      <c r="DIP61" s="308"/>
      <c r="DIQ61" s="308"/>
      <c r="DIR61" s="308"/>
      <c r="DIS61" s="308"/>
      <c r="DIT61" s="308"/>
      <c r="DIU61" s="308"/>
      <c r="DIV61" s="308"/>
      <c r="DIW61" s="308"/>
      <c r="DIX61" s="308"/>
      <c r="DIY61" s="308"/>
      <c r="DIZ61" s="308"/>
      <c r="DJA61" s="308"/>
      <c r="DJB61" s="308"/>
      <c r="DJC61" s="308"/>
      <c r="DJD61" s="308"/>
      <c r="DJE61" s="308"/>
      <c r="DJF61" s="308"/>
      <c r="DJG61" s="308"/>
      <c r="DJH61" s="308"/>
      <c r="DJI61" s="308"/>
      <c r="DJJ61" s="308"/>
      <c r="DJK61" s="308"/>
      <c r="DJL61" s="308"/>
      <c r="DJM61" s="308"/>
      <c r="DJN61" s="308"/>
      <c r="DJO61" s="308"/>
      <c r="DJP61" s="308"/>
      <c r="DJQ61" s="308"/>
      <c r="DJR61" s="308"/>
      <c r="DJS61" s="308"/>
      <c r="DJT61" s="308"/>
      <c r="DJU61" s="308"/>
      <c r="DJV61" s="308"/>
      <c r="DJW61" s="308"/>
      <c r="DJX61" s="308"/>
      <c r="DJY61" s="308"/>
      <c r="DJZ61" s="308"/>
      <c r="DKA61" s="308"/>
      <c r="DKB61" s="308"/>
      <c r="DKC61" s="308"/>
      <c r="DKD61" s="308"/>
      <c r="DKE61" s="308"/>
      <c r="DKF61" s="308"/>
      <c r="DKG61" s="308"/>
      <c r="DKH61" s="308"/>
      <c r="DKI61" s="308"/>
      <c r="DKJ61" s="308"/>
      <c r="DKK61" s="308"/>
      <c r="DKL61" s="308"/>
      <c r="DKM61" s="308"/>
      <c r="DKN61" s="308"/>
      <c r="DKO61" s="308"/>
      <c r="DKP61" s="308"/>
      <c r="DKQ61" s="308"/>
      <c r="DKR61" s="308"/>
      <c r="DKS61" s="308"/>
      <c r="DKT61" s="308"/>
      <c r="DKU61" s="308"/>
      <c r="DKV61" s="308"/>
      <c r="DKW61" s="308"/>
      <c r="DKX61" s="308"/>
      <c r="DKY61" s="308"/>
      <c r="DKZ61" s="308"/>
      <c r="DLA61" s="308"/>
      <c r="DLB61" s="308"/>
      <c r="DLC61" s="308"/>
      <c r="DLD61" s="308"/>
      <c r="DLE61" s="308"/>
      <c r="DLF61" s="308"/>
      <c r="DLG61" s="308"/>
      <c r="DLH61" s="308"/>
      <c r="DLI61" s="308"/>
      <c r="DLJ61" s="308"/>
      <c r="DLK61" s="308"/>
      <c r="DLL61" s="308"/>
      <c r="DLM61" s="308"/>
      <c r="DLN61" s="308"/>
      <c r="DLO61" s="308"/>
      <c r="DLP61" s="308"/>
      <c r="DLQ61" s="308"/>
      <c r="DLR61" s="308"/>
      <c r="DLS61" s="308"/>
      <c r="DLT61" s="308"/>
      <c r="DLU61" s="308"/>
      <c r="DLV61" s="308"/>
      <c r="DLW61" s="308"/>
      <c r="DLX61" s="308"/>
      <c r="DLY61" s="308"/>
      <c r="DLZ61" s="308"/>
      <c r="DMA61" s="308"/>
      <c r="DMB61" s="308"/>
      <c r="DMC61" s="308"/>
      <c r="DMD61" s="308"/>
      <c r="DME61" s="308"/>
      <c r="DMF61" s="308"/>
      <c r="DMG61" s="308"/>
      <c r="DMH61" s="308"/>
      <c r="DMI61" s="308"/>
      <c r="DMJ61" s="308"/>
      <c r="DMK61" s="308"/>
      <c r="DML61" s="308"/>
      <c r="DMM61" s="308"/>
      <c r="DMN61" s="308"/>
      <c r="DMO61" s="308"/>
      <c r="DMP61" s="308"/>
      <c r="DMQ61" s="308"/>
      <c r="DMR61" s="308"/>
      <c r="DMS61" s="308"/>
      <c r="DMT61" s="308"/>
      <c r="DMU61" s="308"/>
      <c r="DMV61" s="308"/>
      <c r="DMW61" s="308"/>
      <c r="DMX61" s="308"/>
      <c r="DMY61" s="308"/>
      <c r="DMZ61" s="308"/>
      <c r="DNA61" s="308"/>
      <c r="DNB61" s="308"/>
      <c r="DNC61" s="308"/>
      <c r="DND61" s="308"/>
      <c r="DNE61" s="308"/>
      <c r="DNF61" s="308"/>
      <c r="DNG61" s="308"/>
      <c r="DNH61" s="308"/>
      <c r="DNI61" s="308"/>
      <c r="DNJ61" s="308"/>
      <c r="DNK61" s="308"/>
      <c r="DNL61" s="308"/>
      <c r="DNM61" s="308"/>
      <c r="DNN61" s="308"/>
      <c r="DNO61" s="308"/>
      <c r="DNP61" s="308"/>
      <c r="DNQ61" s="308"/>
      <c r="DNR61" s="308"/>
      <c r="DNS61" s="308"/>
      <c r="DNT61" s="308"/>
      <c r="DNU61" s="308"/>
      <c r="DNV61" s="308"/>
      <c r="DNW61" s="308"/>
      <c r="DNX61" s="308"/>
      <c r="DNY61" s="308"/>
      <c r="DNZ61" s="308"/>
      <c r="DOA61" s="308"/>
      <c r="DOB61" s="308"/>
      <c r="DOC61" s="308"/>
      <c r="DOD61" s="308"/>
      <c r="DOE61" s="308"/>
      <c r="DOF61" s="308"/>
      <c r="DOG61" s="308"/>
      <c r="DOH61" s="308"/>
      <c r="DOI61" s="308"/>
      <c r="DOJ61" s="308"/>
      <c r="DOK61" s="308"/>
      <c r="DOL61" s="308"/>
      <c r="DOM61" s="308"/>
      <c r="DON61" s="308"/>
      <c r="DOO61" s="308"/>
      <c r="DOP61" s="308"/>
      <c r="DOQ61" s="308"/>
      <c r="DOR61" s="308"/>
      <c r="DOS61" s="308"/>
      <c r="DOT61" s="308"/>
      <c r="DOU61" s="308"/>
      <c r="DOV61" s="308"/>
      <c r="DOW61" s="308"/>
      <c r="DOX61" s="308"/>
      <c r="DOY61" s="308"/>
      <c r="DOZ61" s="308"/>
      <c r="DPA61" s="308"/>
      <c r="DPB61" s="308"/>
      <c r="DPC61" s="308"/>
      <c r="DPD61" s="308"/>
      <c r="DPE61" s="308"/>
      <c r="DPF61" s="308"/>
      <c r="DPG61" s="308"/>
      <c r="DPH61" s="308"/>
      <c r="DPI61" s="308"/>
      <c r="DPJ61" s="308"/>
      <c r="DPK61" s="308"/>
      <c r="DPL61" s="308"/>
      <c r="DPM61" s="308"/>
      <c r="DPN61" s="308"/>
      <c r="DPO61" s="308"/>
      <c r="DPP61" s="308"/>
      <c r="DPQ61" s="308"/>
      <c r="DPR61" s="308"/>
      <c r="DPS61" s="308"/>
      <c r="DPT61" s="308"/>
      <c r="DPU61" s="308"/>
      <c r="DPV61" s="308"/>
      <c r="DPW61" s="308"/>
      <c r="DPX61" s="308"/>
      <c r="DPY61" s="308"/>
      <c r="DPZ61" s="308"/>
      <c r="DQA61" s="308"/>
      <c r="DQB61" s="308"/>
      <c r="DQC61" s="308"/>
      <c r="DQD61" s="308"/>
      <c r="DQE61" s="308"/>
      <c r="DQF61" s="308"/>
      <c r="DQG61" s="308"/>
      <c r="DQH61" s="308"/>
      <c r="DQI61" s="308"/>
      <c r="DQJ61" s="308"/>
      <c r="DQK61" s="308"/>
      <c r="DQL61" s="308"/>
      <c r="DQM61" s="308"/>
      <c r="DQN61" s="308"/>
      <c r="DQO61" s="308"/>
      <c r="DQP61" s="308"/>
      <c r="DQQ61" s="308"/>
      <c r="DQR61" s="308"/>
      <c r="DQS61" s="308"/>
      <c r="DQT61" s="308"/>
      <c r="DQU61" s="308"/>
      <c r="DQV61" s="308"/>
      <c r="DQW61" s="308"/>
      <c r="DQX61" s="308"/>
      <c r="DQY61" s="308"/>
      <c r="DQZ61" s="308"/>
      <c r="DRA61" s="308"/>
      <c r="DRB61" s="308"/>
      <c r="DRC61" s="308"/>
      <c r="DRD61" s="308"/>
      <c r="DRE61" s="308"/>
      <c r="DRF61" s="308"/>
      <c r="DRG61" s="308"/>
      <c r="DRH61" s="308"/>
      <c r="DRI61" s="308"/>
      <c r="DRJ61" s="308"/>
      <c r="DRK61" s="308"/>
      <c r="DRL61" s="308"/>
      <c r="DRM61" s="308"/>
      <c r="DRN61" s="308"/>
      <c r="DRO61" s="308"/>
      <c r="DRP61" s="308"/>
      <c r="DRQ61" s="308"/>
      <c r="DRR61" s="308"/>
      <c r="DRS61" s="308"/>
      <c r="DRT61" s="308"/>
      <c r="DRU61" s="308"/>
      <c r="DRV61" s="308"/>
      <c r="DRW61" s="308"/>
      <c r="DRX61" s="308"/>
      <c r="DRY61" s="308"/>
      <c r="DRZ61" s="308"/>
      <c r="DSA61" s="308"/>
      <c r="DSB61" s="308"/>
      <c r="DSC61" s="308"/>
      <c r="DSD61" s="308"/>
      <c r="DSE61" s="308"/>
      <c r="DSF61" s="308"/>
      <c r="DSG61" s="308"/>
      <c r="DSH61" s="308"/>
      <c r="DSI61" s="308"/>
      <c r="DSJ61" s="308"/>
      <c r="DSK61" s="308"/>
      <c r="DSL61" s="308"/>
      <c r="DSM61" s="308"/>
      <c r="DSN61" s="308"/>
      <c r="DSO61" s="308"/>
      <c r="DSP61" s="308"/>
      <c r="DSQ61" s="308"/>
      <c r="DSR61" s="308"/>
      <c r="DSS61" s="308"/>
      <c r="DST61" s="308"/>
      <c r="DSU61" s="308"/>
      <c r="DSV61" s="308"/>
      <c r="DSW61" s="308"/>
      <c r="DSX61" s="308"/>
      <c r="DSY61" s="308"/>
      <c r="DSZ61" s="308"/>
      <c r="DTA61" s="308"/>
      <c r="DTB61" s="308"/>
      <c r="DTC61" s="308"/>
      <c r="DTD61" s="308"/>
      <c r="DTE61" s="308"/>
      <c r="DTF61" s="308"/>
      <c r="DTG61" s="308"/>
      <c r="DTH61" s="308"/>
      <c r="DTI61" s="308"/>
      <c r="DTJ61" s="308"/>
      <c r="DTK61" s="308"/>
      <c r="DTL61" s="308"/>
      <c r="DTM61" s="308"/>
      <c r="DTN61" s="308"/>
      <c r="DTO61" s="308"/>
      <c r="DTP61" s="308"/>
      <c r="DTQ61" s="308"/>
      <c r="DTR61" s="308"/>
      <c r="DTS61" s="308"/>
      <c r="DTT61" s="308"/>
      <c r="DTU61" s="308"/>
      <c r="DTV61" s="308"/>
      <c r="DTW61" s="308"/>
      <c r="DTX61" s="308"/>
      <c r="DTY61" s="308"/>
      <c r="DTZ61" s="308"/>
      <c r="DUA61" s="308"/>
      <c r="DUB61" s="308"/>
      <c r="DUC61" s="308"/>
      <c r="DUD61" s="308"/>
      <c r="DUE61" s="308"/>
      <c r="DUF61" s="308"/>
      <c r="DUG61" s="308"/>
      <c r="DUH61" s="308"/>
      <c r="DUI61" s="308"/>
      <c r="DUJ61" s="308"/>
      <c r="DUK61" s="308"/>
      <c r="DUL61" s="308"/>
      <c r="DUM61" s="308"/>
      <c r="DUN61" s="308"/>
      <c r="DUO61" s="308"/>
      <c r="DUP61" s="308"/>
      <c r="DUQ61" s="308"/>
      <c r="DUR61" s="308"/>
      <c r="DUS61" s="308"/>
      <c r="DUT61" s="308"/>
      <c r="DUU61" s="308"/>
      <c r="DUV61" s="308"/>
      <c r="DUW61" s="308"/>
      <c r="DUX61" s="308"/>
      <c r="DUY61" s="308"/>
      <c r="DUZ61" s="308"/>
      <c r="DVA61" s="308"/>
      <c r="DVB61" s="308"/>
      <c r="DVC61" s="308"/>
      <c r="DVD61" s="308"/>
      <c r="DVE61" s="308"/>
      <c r="DVF61" s="308"/>
      <c r="DVG61" s="308"/>
      <c r="DVH61" s="308"/>
      <c r="DVI61" s="308"/>
      <c r="DVJ61" s="308"/>
      <c r="DVK61" s="308"/>
      <c r="DVL61" s="308"/>
      <c r="DVM61" s="308"/>
      <c r="DVN61" s="308"/>
      <c r="DVO61" s="308"/>
      <c r="DVP61" s="308"/>
      <c r="DVQ61" s="308"/>
      <c r="DVR61" s="308"/>
      <c r="DVS61" s="308"/>
      <c r="DVT61" s="308"/>
      <c r="DVU61" s="308"/>
      <c r="DVV61" s="308"/>
      <c r="DVW61" s="308"/>
      <c r="DVX61" s="308"/>
      <c r="DVY61" s="308"/>
      <c r="DVZ61" s="308"/>
      <c r="DWA61" s="308"/>
      <c r="DWB61" s="308"/>
      <c r="DWC61" s="308"/>
      <c r="DWD61" s="308"/>
      <c r="DWE61" s="308"/>
      <c r="DWF61" s="308"/>
      <c r="DWG61" s="308"/>
      <c r="DWH61" s="308"/>
      <c r="DWI61" s="308"/>
      <c r="DWJ61" s="308"/>
      <c r="DWK61" s="308"/>
      <c r="DWL61" s="308"/>
      <c r="DWM61" s="308"/>
      <c r="DWN61" s="308"/>
      <c r="DWO61" s="308"/>
      <c r="DWP61" s="308"/>
      <c r="DWQ61" s="308"/>
      <c r="DWR61" s="308"/>
      <c r="DWS61" s="308"/>
      <c r="DWT61" s="308"/>
      <c r="DWU61" s="308"/>
      <c r="DWV61" s="308"/>
      <c r="DWW61" s="308"/>
      <c r="DWX61" s="308"/>
      <c r="DWY61" s="308"/>
      <c r="DWZ61" s="308"/>
      <c r="DXA61" s="308"/>
      <c r="DXB61" s="308"/>
      <c r="DXC61" s="308"/>
      <c r="DXD61" s="308"/>
      <c r="DXE61" s="308"/>
      <c r="DXF61" s="308"/>
      <c r="DXG61" s="308"/>
      <c r="DXH61" s="308"/>
      <c r="DXI61" s="308"/>
      <c r="DXJ61" s="308"/>
      <c r="DXK61" s="308"/>
      <c r="DXL61" s="308"/>
      <c r="DXM61" s="308"/>
      <c r="DXN61" s="308"/>
      <c r="DXO61" s="308"/>
      <c r="DXP61" s="308"/>
      <c r="DXQ61" s="308"/>
      <c r="DXR61" s="308"/>
      <c r="DXS61" s="308"/>
      <c r="DXT61" s="308"/>
      <c r="DXU61" s="308"/>
      <c r="DXV61" s="308"/>
      <c r="DXW61" s="308"/>
      <c r="DXX61" s="308"/>
      <c r="DXY61" s="308"/>
      <c r="DXZ61" s="308"/>
      <c r="DYA61" s="308"/>
      <c r="DYB61" s="308"/>
      <c r="DYC61" s="308"/>
      <c r="DYD61" s="308"/>
      <c r="DYE61" s="308"/>
      <c r="DYF61" s="308"/>
      <c r="DYG61" s="308"/>
      <c r="DYH61" s="308"/>
      <c r="DYI61" s="308"/>
      <c r="DYJ61" s="308"/>
      <c r="DYK61" s="308"/>
      <c r="DYL61" s="308"/>
      <c r="DYM61" s="308"/>
      <c r="DYN61" s="308"/>
      <c r="DYO61" s="308"/>
      <c r="DYP61" s="308"/>
      <c r="DYQ61" s="308"/>
      <c r="DYR61" s="308"/>
      <c r="DYS61" s="308"/>
      <c r="DYT61" s="308"/>
      <c r="DYU61" s="308"/>
      <c r="DYV61" s="308"/>
      <c r="DYW61" s="308"/>
      <c r="DYX61" s="308"/>
      <c r="DYY61" s="308"/>
      <c r="DYZ61" s="308"/>
      <c r="DZA61" s="308"/>
      <c r="DZB61" s="308"/>
      <c r="DZC61" s="308"/>
      <c r="DZD61" s="308"/>
      <c r="DZE61" s="308"/>
      <c r="DZF61" s="308"/>
      <c r="DZG61" s="308"/>
      <c r="DZH61" s="308"/>
      <c r="DZI61" s="308"/>
      <c r="DZJ61" s="308"/>
      <c r="DZK61" s="308"/>
      <c r="DZL61" s="308"/>
      <c r="DZM61" s="308"/>
      <c r="DZN61" s="308"/>
      <c r="DZO61" s="308"/>
      <c r="DZP61" s="308"/>
      <c r="DZQ61" s="308"/>
      <c r="DZR61" s="308"/>
      <c r="DZS61" s="308"/>
      <c r="DZT61" s="308"/>
      <c r="DZU61" s="308"/>
      <c r="DZV61" s="308"/>
      <c r="DZW61" s="308"/>
      <c r="DZX61" s="308"/>
      <c r="DZY61" s="308"/>
      <c r="DZZ61" s="308"/>
      <c r="EAA61" s="308"/>
      <c r="EAB61" s="308"/>
      <c r="EAC61" s="308"/>
      <c r="EAD61" s="308"/>
      <c r="EAE61" s="308"/>
      <c r="EAF61" s="308"/>
      <c r="EAG61" s="308"/>
      <c r="EAH61" s="308"/>
      <c r="EAI61" s="308"/>
      <c r="EAJ61" s="308"/>
      <c r="EAK61" s="308"/>
      <c r="EAL61" s="308"/>
      <c r="EAM61" s="308"/>
      <c r="EAN61" s="308"/>
      <c r="EAO61" s="308"/>
      <c r="EAP61" s="308"/>
      <c r="EAQ61" s="308"/>
      <c r="EAR61" s="308"/>
      <c r="EAS61" s="308"/>
      <c r="EAT61" s="308"/>
      <c r="EAU61" s="308"/>
      <c r="EAV61" s="308"/>
      <c r="EAW61" s="308"/>
      <c r="EAX61" s="308"/>
      <c r="EAY61" s="308"/>
      <c r="EAZ61" s="308"/>
      <c r="EBA61" s="308"/>
      <c r="EBB61" s="308"/>
      <c r="EBC61" s="308"/>
      <c r="EBD61" s="308"/>
      <c r="EBE61" s="308"/>
      <c r="EBF61" s="308"/>
      <c r="EBG61" s="308"/>
      <c r="EBH61" s="308"/>
      <c r="EBI61" s="308"/>
      <c r="EBJ61" s="308"/>
      <c r="EBK61" s="308"/>
      <c r="EBL61" s="308"/>
      <c r="EBM61" s="308"/>
      <c r="EBN61" s="308"/>
      <c r="EBO61" s="308"/>
      <c r="EBP61" s="308"/>
      <c r="EBQ61" s="308"/>
      <c r="EBR61" s="308"/>
      <c r="EBS61" s="308"/>
      <c r="EBT61" s="308"/>
      <c r="EBU61" s="308"/>
      <c r="EBV61" s="308"/>
      <c r="EBW61" s="308"/>
      <c r="EBX61" s="308"/>
      <c r="EBY61" s="308"/>
      <c r="EBZ61" s="308"/>
      <c r="ECA61" s="308"/>
      <c r="ECB61" s="308"/>
      <c r="ECC61" s="308"/>
      <c r="ECD61" s="308"/>
      <c r="ECE61" s="308"/>
      <c r="ECF61" s="308"/>
      <c r="ECG61" s="308"/>
      <c r="ECH61" s="308"/>
      <c r="ECI61" s="308"/>
      <c r="ECJ61" s="308"/>
      <c r="ECK61" s="308"/>
      <c r="ECL61" s="308"/>
      <c r="ECM61" s="308"/>
      <c r="ECN61" s="308"/>
      <c r="ECO61" s="308"/>
      <c r="ECP61" s="308"/>
      <c r="ECQ61" s="308"/>
      <c r="ECR61" s="308"/>
      <c r="ECS61" s="308"/>
      <c r="ECT61" s="308"/>
      <c r="ECU61" s="308"/>
      <c r="ECV61" s="308"/>
      <c r="ECW61" s="308"/>
      <c r="ECX61" s="308"/>
      <c r="ECY61" s="308"/>
      <c r="ECZ61" s="308"/>
      <c r="EDA61" s="308"/>
      <c r="EDB61" s="308"/>
      <c r="EDC61" s="308"/>
      <c r="EDD61" s="308"/>
      <c r="EDE61" s="308"/>
      <c r="EDF61" s="308"/>
      <c r="EDG61" s="308"/>
      <c r="EDH61" s="308"/>
      <c r="EDI61" s="308"/>
      <c r="EDJ61" s="308"/>
      <c r="EDK61" s="308"/>
      <c r="EDL61" s="308"/>
      <c r="EDM61" s="308"/>
      <c r="EDN61" s="308"/>
      <c r="EDO61" s="308"/>
      <c r="EDP61" s="308"/>
      <c r="EDQ61" s="308"/>
      <c r="EDR61" s="308"/>
      <c r="EDS61" s="308"/>
      <c r="EDT61" s="308"/>
      <c r="EDU61" s="308"/>
      <c r="EDV61" s="308"/>
      <c r="EDW61" s="308"/>
      <c r="EDX61" s="308"/>
      <c r="EDY61" s="308"/>
      <c r="EDZ61" s="308"/>
      <c r="EEA61" s="308"/>
      <c r="EEB61" s="308"/>
      <c r="EEC61" s="308"/>
      <c r="EED61" s="308"/>
      <c r="EEE61" s="308"/>
      <c r="EEF61" s="308"/>
      <c r="EEG61" s="308"/>
      <c r="EEH61" s="308"/>
      <c r="EEI61" s="308"/>
      <c r="EEJ61" s="308"/>
      <c r="EEK61" s="308"/>
      <c r="EEL61" s="308"/>
      <c r="EEM61" s="308"/>
      <c r="EEN61" s="308"/>
      <c r="EEO61" s="308"/>
      <c r="EEP61" s="308"/>
      <c r="EEQ61" s="308"/>
      <c r="EER61" s="308"/>
      <c r="EES61" s="308"/>
      <c r="EET61" s="308"/>
      <c r="EEU61" s="308"/>
      <c r="EEV61" s="308"/>
      <c r="EEW61" s="308"/>
      <c r="EEX61" s="308"/>
      <c r="EEY61" s="308"/>
      <c r="EEZ61" s="308"/>
      <c r="EFA61" s="308"/>
      <c r="EFB61" s="308"/>
      <c r="EFC61" s="308"/>
      <c r="EFD61" s="308"/>
      <c r="EFE61" s="308"/>
      <c r="EFF61" s="308"/>
      <c r="EFG61" s="308"/>
      <c r="EFH61" s="308"/>
      <c r="EFI61" s="308"/>
      <c r="EFJ61" s="308"/>
      <c r="EFK61" s="308"/>
      <c r="EFL61" s="308"/>
      <c r="EFM61" s="308"/>
      <c r="EFN61" s="308"/>
      <c r="EFO61" s="308"/>
      <c r="EFP61" s="308"/>
      <c r="EFQ61" s="308"/>
      <c r="EFR61" s="308"/>
      <c r="EFS61" s="308"/>
      <c r="EFT61" s="308"/>
      <c r="EFU61" s="308"/>
      <c r="EFV61" s="308"/>
      <c r="EFW61" s="308"/>
      <c r="EFX61" s="308"/>
      <c r="EFY61" s="308"/>
      <c r="EFZ61" s="308"/>
      <c r="EGA61" s="308"/>
      <c r="EGB61" s="308"/>
      <c r="EGC61" s="308"/>
      <c r="EGD61" s="308"/>
      <c r="EGE61" s="308"/>
      <c r="EGF61" s="308"/>
      <c r="EGG61" s="308"/>
      <c r="EGH61" s="308"/>
      <c r="EGI61" s="308"/>
      <c r="EGJ61" s="308"/>
      <c r="EGK61" s="308"/>
      <c r="EGL61" s="308"/>
      <c r="EGM61" s="308"/>
      <c r="EGN61" s="308"/>
      <c r="EGO61" s="308"/>
      <c r="EGP61" s="308"/>
      <c r="EGQ61" s="308"/>
      <c r="EGR61" s="308"/>
      <c r="EGS61" s="308"/>
      <c r="EGT61" s="308"/>
      <c r="EGU61" s="308"/>
      <c r="EGV61" s="308"/>
      <c r="EGW61" s="308"/>
      <c r="EGX61" s="308"/>
      <c r="EGY61" s="308"/>
      <c r="EGZ61" s="308"/>
      <c r="EHA61" s="308"/>
      <c r="EHB61" s="308"/>
      <c r="EHC61" s="308"/>
      <c r="EHD61" s="308"/>
      <c r="EHE61" s="308"/>
      <c r="EHF61" s="308"/>
      <c r="EHG61" s="308"/>
      <c r="EHH61" s="308"/>
      <c r="EHI61" s="308"/>
      <c r="EHJ61" s="308"/>
      <c r="EHK61" s="308"/>
      <c r="EHL61" s="308"/>
      <c r="EHM61" s="308"/>
      <c r="EHN61" s="308"/>
      <c r="EHO61" s="308"/>
      <c r="EHP61" s="308"/>
      <c r="EHQ61" s="308"/>
      <c r="EHR61" s="308"/>
      <c r="EHS61" s="308"/>
      <c r="EHT61" s="308"/>
      <c r="EHU61" s="308"/>
      <c r="EHV61" s="308"/>
      <c r="EHW61" s="308"/>
      <c r="EHX61" s="308"/>
      <c r="EHY61" s="308"/>
      <c r="EHZ61" s="308"/>
      <c r="EIA61" s="308"/>
      <c r="EIB61" s="308"/>
      <c r="EIC61" s="308"/>
      <c r="EID61" s="308"/>
      <c r="EIE61" s="308"/>
      <c r="EIF61" s="308"/>
      <c r="EIG61" s="308"/>
      <c r="EIH61" s="308"/>
      <c r="EII61" s="308"/>
      <c r="EIJ61" s="308"/>
      <c r="EIK61" s="308"/>
      <c r="EIL61" s="308"/>
      <c r="EIM61" s="308"/>
      <c r="EIN61" s="308"/>
      <c r="EIO61" s="308"/>
      <c r="EIP61" s="308"/>
      <c r="EIQ61" s="308"/>
      <c r="EIR61" s="308"/>
      <c r="EIS61" s="308"/>
      <c r="EIT61" s="308"/>
      <c r="EIU61" s="308"/>
      <c r="EIV61" s="308"/>
      <c r="EIW61" s="308"/>
      <c r="EIX61" s="308"/>
      <c r="EIY61" s="308"/>
      <c r="EIZ61" s="308"/>
      <c r="EJA61" s="308"/>
      <c r="EJB61" s="308"/>
      <c r="EJC61" s="308"/>
      <c r="EJD61" s="308"/>
      <c r="EJE61" s="308"/>
      <c r="EJF61" s="308"/>
      <c r="EJG61" s="308"/>
      <c r="EJH61" s="308"/>
      <c r="EJI61" s="308"/>
      <c r="EJJ61" s="308"/>
      <c r="EJK61" s="308"/>
      <c r="EJL61" s="308"/>
      <c r="EJM61" s="308"/>
      <c r="EJN61" s="308"/>
      <c r="EJO61" s="308"/>
      <c r="EJP61" s="308"/>
      <c r="EJQ61" s="308"/>
      <c r="EJR61" s="308"/>
      <c r="EJS61" s="308"/>
      <c r="EJT61" s="308"/>
      <c r="EJU61" s="308"/>
      <c r="EJV61" s="308"/>
      <c r="EJW61" s="308"/>
      <c r="EJX61" s="308"/>
      <c r="EJY61" s="308"/>
      <c r="EJZ61" s="308"/>
      <c r="EKA61" s="308"/>
      <c r="EKB61" s="308"/>
      <c r="EKC61" s="308"/>
      <c r="EKD61" s="308"/>
      <c r="EKE61" s="308"/>
      <c r="EKF61" s="308"/>
      <c r="EKG61" s="308"/>
      <c r="EKH61" s="308"/>
      <c r="EKI61" s="308"/>
      <c r="EKJ61" s="308"/>
      <c r="EKK61" s="308"/>
      <c r="EKL61" s="308"/>
      <c r="EKM61" s="308"/>
      <c r="EKN61" s="308"/>
      <c r="EKO61" s="308"/>
      <c r="EKP61" s="308"/>
      <c r="EKQ61" s="308"/>
      <c r="EKR61" s="308"/>
      <c r="EKS61" s="308"/>
      <c r="EKT61" s="308"/>
      <c r="EKU61" s="308"/>
      <c r="EKV61" s="308"/>
      <c r="EKW61" s="308"/>
      <c r="EKX61" s="308"/>
      <c r="EKY61" s="308"/>
      <c r="EKZ61" s="308"/>
      <c r="ELA61" s="308"/>
      <c r="ELB61" s="308"/>
      <c r="ELC61" s="308"/>
      <c r="ELD61" s="308"/>
      <c r="ELE61" s="308"/>
      <c r="ELF61" s="308"/>
      <c r="ELG61" s="308"/>
      <c r="ELH61" s="308"/>
      <c r="ELI61" s="308"/>
      <c r="ELJ61" s="308"/>
      <c r="ELK61" s="308"/>
      <c r="ELL61" s="308"/>
      <c r="ELM61" s="308"/>
      <c r="ELN61" s="308"/>
      <c r="ELO61" s="308"/>
      <c r="ELP61" s="308"/>
      <c r="ELQ61" s="308"/>
      <c r="ELR61" s="308"/>
      <c r="ELS61" s="308"/>
      <c r="ELT61" s="308"/>
      <c r="ELU61" s="308"/>
      <c r="ELV61" s="308"/>
      <c r="ELW61" s="308"/>
      <c r="ELX61" s="308"/>
      <c r="ELY61" s="308"/>
      <c r="ELZ61" s="308"/>
      <c r="EMA61" s="308"/>
      <c r="EMB61" s="308"/>
      <c r="EMC61" s="308"/>
      <c r="EMD61" s="308"/>
      <c r="EME61" s="308"/>
      <c r="EMF61" s="308"/>
      <c r="EMG61" s="308"/>
      <c r="EMH61" s="308"/>
      <c r="EMI61" s="308"/>
      <c r="EMJ61" s="308"/>
      <c r="EMK61" s="308"/>
      <c r="EML61" s="308"/>
      <c r="EMM61" s="308"/>
      <c r="EMN61" s="308"/>
      <c r="EMO61" s="308"/>
      <c r="EMP61" s="308"/>
      <c r="EMQ61" s="308"/>
      <c r="EMR61" s="308"/>
      <c r="EMS61" s="308"/>
      <c r="EMT61" s="308"/>
      <c r="EMU61" s="308"/>
      <c r="EMV61" s="308"/>
      <c r="EMW61" s="308"/>
      <c r="EMX61" s="308"/>
      <c r="EMY61" s="308"/>
      <c r="EMZ61" s="308"/>
      <c r="ENA61" s="308"/>
      <c r="ENB61" s="308"/>
      <c r="ENC61" s="308"/>
      <c r="END61" s="308"/>
      <c r="ENE61" s="308"/>
      <c r="ENF61" s="308"/>
      <c r="ENG61" s="308"/>
      <c r="ENH61" s="308"/>
      <c r="ENI61" s="308"/>
      <c r="ENJ61" s="308"/>
      <c r="ENK61" s="308"/>
      <c r="ENL61" s="308"/>
      <c r="ENM61" s="308"/>
      <c r="ENN61" s="308"/>
      <c r="ENO61" s="308"/>
      <c r="ENP61" s="308"/>
      <c r="ENQ61" s="308"/>
      <c r="ENR61" s="308"/>
      <c r="ENS61" s="308"/>
      <c r="ENT61" s="308"/>
      <c r="ENU61" s="308"/>
      <c r="ENV61" s="308"/>
      <c r="ENW61" s="308"/>
      <c r="ENX61" s="308"/>
      <c r="ENY61" s="308"/>
      <c r="ENZ61" s="308"/>
      <c r="EOA61" s="308"/>
      <c r="EOB61" s="308"/>
      <c r="EOC61" s="308"/>
      <c r="EOD61" s="308"/>
      <c r="EOE61" s="308"/>
      <c r="EOF61" s="308"/>
      <c r="EOG61" s="308"/>
      <c r="EOH61" s="308"/>
      <c r="EOI61" s="308"/>
      <c r="EOJ61" s="308"/>
      <c r="EOK61" s="308"/>
      <c r="EOL61" s="308"/>
      <c r="EOM61" s="308"/>
      <c r="EON61" s="308"/>
      <c r="EOO61" s="308"/>
      <c r="EOP61" s="308"/>
      <c r="EOQ61" s="308"/>
      <c r="EOR61" s="308"/>
      <c r="EOS61" s="308"/>
      <c r="EOT61" s="308"/>
      <c r="EOU61" s="308"/>
      <c r="EOV61" s="308"/>
      <c r="EOW61" s="308"/>
      <c r="EOX61" s="308"/>
      <c r="EOY61" s="308"/>
      <c r="EOZ61" s="308"/>
      <c r="EPA61" s="308"/>
      <c r="EPB61" s="308"/>
      <c r="EPC61" s="308"/>
      <c r="EPD61" s="308"/>
      <c r="EPE61" s="308"/>
      <c r="EPF61" s="308"/>
      <c r="EPG61" s="308"/>
      <c r="EPH61" s="308"/>
      <c r="EPI61" s="308"/>
      <c r="EPJ61" s="308"/>
      <c r="EPK61" s="308"/>
      <c r="EPL61" s="308"/>
      <c r="EPM61" s="308"/>
      <c r="EPN61" s="308"/>
      <c r="EPO61" s="308"/>
      <c r="EPP61" s="308"/>
      <c r="EPQ61" s="308"/>
      <c r="EPR61" s="308"/>
      <c r="EPS61" s="308"/>
      <c r="EPT61" s="308"/>
      <c r="EPU61" s="308"/>
      <c r="EPV61" s="308"/>
      <c r="EPW61" s="308"/>
      <c r="EPX61" s="308"/>
      <c r="EPY61" s="308"/>
      <c r="EPZ61" s="308"/>
      <c r="EQA61" s="308"/>
      <c r="EQB61" s="308"/>
      <c r="EQC61" s="308"/>
      <c r="EQD61" s="308"/>
      <c r="EQE61" s="308"/>
      <c r="EQF61" s="308"/>
      <c r="EQG61" s="308"/>
      <c r="EQH61" s="308"/>
      <c r="EQI61" s="308"/>
      <c r="EQJ61" s="308"/>
      <c r="EQK61" s="308"/>
      <c r="EQL61" s="308"/>
      <c r="EQM61" s="308"/>
      <c r="EQN61" s="308"/>
      <c r="EQO61" s="308"/>
      <c r="EQP61" s="308"/>
      <c r="EQQ61" s="308"/>
      <c r="EQR61" s="308"/>
      <c r="EQS61" s="308"/>
      <c r="EQT61" s="308"/>
      <c r="EQU61" s="308"/>
      <c r="EQV61" s="308"/>
      <c r="EQW61" s="308"/>
      <c r="EQX61" s="308"/>
      <c r="EQY61" s="308"/>
      <c r="EQZ61" s="308"/>
      <c r="ERA61" s="308"/>
      <c r="ERB61" s="308"/>
      <c r="ERC61" s="308"/>
      <c r="ERD61" s="308"/>
      <c r="ERE61" s="308"/>
      <c r="ERF61" s="308"/>
      <c r="ERG61" s="308"/>
      <c r="ERH61" s="308"/>
      <c r="ERI61" s="308"/>
      <c r="ERJ61" s="308"/>
      <c r="ERK61" s="308"/>
      <c r="ERL61" s="308"/>
      <c r="ERM61" s="308"/>
      <c r="ERN61" s="308"/>
      <c r="ERO61" s="308"/>
      <c r="ERP61" s="308"/>
      <c r="ERQ61" s="308"/>
      <c r="ERR61" s="308"/>
      <c r="ERS61" s="308"/>
      <c r="ERT61" s="308"/>
      <c r="ERU61" s="308"/>
      <c r="ERV61" s="308"/>
      <c r="ERW61" s="308"/>
      <c r="ERX61" s="308"/>
      <c r="ERY61" s="308"/>
      <c r="ERZ61" s="308"/>
      <c r="ESA61" s="308"/>
      <c r="ESB61" s="308"/>
      <c r="ESC61" s="308"/>
      <c r="ESD61" s="308"/>
      <c r="ESE61" s="308"/>
      <c r="ESF61" s="308"/>
      <c r="ESG61" s="308"/>
      <c r="ESH61" s="308"/>
      <c r="ESI61" s="308"/>
      <c r="ESJ61" s="308"/>
      <c r="ESK61" s="308"/>
      <c r="ESL61" s="308"/>
      <c r="ESM61" s="308"/>
      <c r="ESN61" s="308"/>
      <c r="ESO61" s="308"/>
      <c r="ESP61" s="308"/>
      <c r="ESQ61" s="308"/>
      <c r="ESR61" s="308"/>
      <c r="ESS61" s="308"/>
      <c r="EST61" s="308"/>
      <c r="ESU61" s="308"/>
      <c r="ESV61" s="308"/>
      <c r="ESW61" s="308"/>
      <c r="ESX61" s="308"/>
      <c r="ESY61" s="308"/>
      <c r="ESZ61" s="308"/>
      <c r="ETA61" s="308"/>
      <c r="ETB61" s="308"/>
      <c r="ETC61" s="308"/>
      <c r="ETD61" s="308"/>
      <c r="ETE61" s="308"/>
      <c r="ETF61" s="308"/>
      <c r="ETG61" s="308"/>
      <c r="ETH61" s="308"/>
      <c r="ETI61" s="308"/>
      <c r="ETJ61" s="308"/>
      <c r="ETK61" s="308"/>
      <c r="ETL61" s="308"/>
      <c r="ETM61" s="308"/>
      <c r="ETN61" s="308"/>
      <c r="ETO61" s="308"/>
      <c r="ETP61" s="308"/>
      <c r="ETQ61" s="308"/>
      <c r="ETR61" s="308"/>
      <c r="ETS61" s="308"/>
      <c r="ETT61" s="308"/>
      <c r="ETU61" s="308"/>
      <c r="ETV61" s="308"/>
      <c r="ETW61" s="308"/>
      <c r="ETX61" s="308"/>
      <c r="ETY61" s="308"/>
      <c r="ETZ61" s="308"/>
      <c r="EUA61" s="308"/>
      <c r="EUB61" s="308"/>
      <c r="EUC61" s="308"/>
      <c r="EUD61" s="308"/>
      <c r="EUE61" s="308"/>
      <c r="EUF61" s="308"/>
      <c r="EUG61" s="308"/>
      <c r="EUH61" s="308"/>
      <c r="EUI61" s="308"/>
      <c r="EUJ61" s="308"/>
      <c r="EUK61" s="308"/>
      <c r="EUL61" s="308"/>
      <c r="EUM61" s="308"/>
      <c r="EUN61" s="308"/>
      <c r="EUO61" s="308"/>
      <c r="EUP61" s="308"/>
      <c r="EUQ61" s="308"/>
      <c r="EUR61" s="308"/>
      <c r="EUS61" s="308"/>
      <c r="EUT61" s="308"/>
      <c r="EUU61" s="308"/>
      <c r="EUV61" s="308"/>
      <c r="EUW61" s="308"/>
      <c r="EUX61" s="308"/>
      <c r="EUY61" s="308"/>
      <c r="EUZ61" s="308"/>
      <c r="EVA61" s="308"/>
      <c r="EVB61" s="308"/>
      <c r="EVC61" s="308"/>
      <c r="EVD61" s="308"/>
      <c r="EVE61" s="308"/>
      <c r="EVF61" s="308"/>
      <c r="EVG61" s="308"/>
      <c r="EVH61" s="308"/>
      <c r="EVI61" s="308"/>
      <c r="EVJ61" s="308"/>
      <c r="EVK61" s="308"/>
      <c r="EVL61" s="308"/>
      <c r="EVM61" s="308"/>
      <c r="EVN61" s="308"/>
      <c r="EVO61" s="308"/>
      <c r="EVP61" s="308"/>
      <c r="EVQ61" s="308"/>
      <c r="EVR61" s="308"/>
      <c r="EVS61" s="308"/>
      <c r="EVT61" s="308"/>
      <c r="EVU61" s="308"/>
      <c r="EVV61" s="308"/>
      <c r="EVW61" s="308"/>
      <c r="EVX61" s="308"/>
      <c r="EVY61" s="308"/>
      <c r="EVZ61" s="308"/>
      <c r="EWA61" s="308"/>
      <c r="EWB61" s="308"/>
      <c r="EWC61" s="308"/>
      <c r="EWD61" s="308"/>
      <c r="EWE61" s="308"/>
      <c r="EWF61" s="308"/>
      <c r="EWG61" s="308"/>
      <c r="EWH61" s="308"/>
      <c r="EWI61" s="308"/>
      <c r="EWJ61" s="308"/>
      <c r="EWK61" s="308"/>
      <c r="EWL61" s="308"/>
      <c r="EWM61" s="308"/>
      <c r="EWN61" s="308"/>
      <c r="EWO61" s="308"/>
      <c r="EWP61" s="308"/>
      <c r="EWQ61" s="308"/>
      <c r="EWR61" s="308"/>
      <c r="EWS61" s="308"/>
      <c r="EWT61" s="308"/>
      <c r="EWU61" s="308"/>
      <c r="EWV61" s="308"/>
      <c r="EWW61" s="308"/>
      <c r="EWX61" s="308"/>
      <c r="EWY61" s="308"/>
      <c r="EWZ61" s="308"/>
      <c r="EXA61" s="308"/>
      <c r="EXB61" s="308"/>
      <c r="EXC61" s="308"/>
      <c r="EXD61" s="308"/>
      <c r="EXE61" s="308"/>
      <c r="EXF61" s="308"/>
      <c r="EXG61" s="308"/>
      <c r="EXH61" s="308"/>
      <c r="EXI61" s="308"/>
      <c r="EXJ61" s="308"/>
      <c r="EXK61" s="308"/>
      <c r="EXL61" s="308"/>
      <c r="EXM61" s="308"/>
      <c r="EXN61" s="308"/>
      <c r="EXO61" s="308"/>
      <c r="EXP61" s="308"/>
      <c r="EXQ61" s="308"/>
      <c r="EXR61" s="308"/>
      <c r="EXS61" s="308"/>
      <c r="EXT61" s="308"/>
      <c r="EXU61" s="308"/>
      <c r="EXV61" s="308"/>
      <c r="EXW61" s="308"/>
      <c r="EXX61" s="308"/>
      <c r="EXY61" s="308"/>
      <c r="EXZ61" s="308"/>
      <c r="EYA61" s="308"/>
      <c r="EYB61" s="308"/>
      <c r="EYC61" s="308"/>
      <c r="EYD61" s="308"/>
      <c r="EYE61" s="308"/>
      <c r="EYF61" s="308"/>
      <c r="EYG61" s="308"/>
      <c r="EYH61" s="308"/>
      <c r="EYI61" s="308"/>
      <c r="EYJ61" s="308"/>
      <c r="EYK61" s="308"/>
      <c r="EYL61" s="308"/>
      <c r="EYM61" s="308"/>
      <c r="EYN61" s="308"/>
      <c r="EYO61" s="308"/>
      <c r="EYP61" s="308"/>
      <c r="EYQ61" s="308"/>
      <c r="EYR61" s="308"/>
      <c r="EYS61" s="308"/>
      <c r="EYT61" s="308"/>
      <c r="EYU61" s="308"/>
      <c r="EYV61" s="308"/>
      <c r="EYW61" s="308"/>
      <c r="EYX61" s="308"/>
      <c r="EYY61" s="308"/>
      <c r="EYZ61" s="308"/>
      <c r="EZA61" s="308"/>
      <c r="EZB61" s="308"/>
      <c r="EZC61" s="308"/>
      <c r="EZD61" s="308"/>
      <c r="EZE61" s="308"/>
      <c r="EZF61" s="308"/>
      <c r="EZG61" s="308"/>
      <c r="EZH61" s="308"/>
      <c r="EZI61" s="308"/>
      <c r="EZJ61" s="308"/>
      <c r="EZK61" s="308"/>
      <c r="EZL61" s="308"/>
      <c r="EZM61" s="308"/>
      <c r="EZN61" s="308"/>
      <c r="EZO61" s="308"/>
      <c r="EZP61" s="308"/>
      <c r="EZQ61" s="308"/>
      <c r="EZR61" s="308"/>
      <c r="EZS61" s="308"/>
      <c r="EZT61" s="308"/>
      <c r="EZU61" s="308"/>
      <c r="EZV61" s="308"/>
      <c r="EZW61" s="308"/>
      <c r="EZX61" s="308"/>
      <c r="EZY61" s="308"/>
      <c r="EZZ61" s="308"/>
      <c r="FAA61" s="308"/>
      <c r="FAB61" s="308"/>
      <c r="FAC61" s="308"/>
      <c r="FAD61" s="308"/>
      <c r="FAE61" s="308"/>
      <c r="FAF61" s="308"/>
      <c r="FAG61" s="308"/>
      <c r="FAH61" s="308"/>
      <c r="FAI61" s="308"/>
      <c r="FAJ61" s="308"/>
      <c r="FAK61" s="308"/>
      <c r="FAL61" s="308"/>
      <c r="FAM61" s="308"/>
      <c r="FAN61" s="308"/>
      <c r="FAO61" s="308"/>
      <c r="FAP61" s="308"/>
      <c r="FAQ61" s="308"/>
      <c r="FAR61" s="308"/>
      <c r="FAS61" s="308"/>
      <c r="FAT61" s="308"/>
      <c r="FAU61" s="308"/>
      <c r="FAV61" s="308"/>
      <c r="FAW61" s="308"/>
      <c r="FAX61" s="308"/>
      <c r="FAY61" s="308"/>
      <c r="FAZ61" s="308"/>
      <c r="FBA61" s="308"/>
      <c r="FBB61" s="308"/>
      <c r="FBC61" s="308"/>
      <c r="FBD61" s="308"/>
      <c r="FBE61" s="308"/>
      <c r="FBF61" s="308"/>
      <c r="FBG61" s="308"/>
      <c r="FBH61" s="308"/>
      <c r="FBI61" s="308"/>
      <c r="FBJ61" s="308"/>
      <c r="FBK61" s="308"/>
      <c r="FBL61" s="308"/>
      <c r="FBM61" s="308"/>
      <c r="FBN61" s="308"/>
      <c r="FBO61" s="308"/>
      <c r="FBP61" s="308"/>
      <c r="FBQ61" s="308"/>
      <c r="FBR61" s="308"/>
      <c r="FBS61" s="308"/>
      <c r="FBT61" s="308"/>
      <c r="FBU61" s="308"/>
      <c r="FBV61" s="308"/>
      <c r="FBW61" s="308"/>
      <c r="FBX61" s="308"/>
      <c r="FBY61" s="308"/>
      <c r="FBZ61" s="308"/>
      <c r="FCA61" s="308"/>
      <c r="FCB61" s="308"/>
      <c r="FCC61" s="308"/>
      <c r="FCD61" s="308"/>
      <c r="FCE61" s="308"/>
      <c r="FCF61" s="308"/>
      <c r="FCG61" s="308"/>
      <c r="FCH61" s="308"/>
      <c r="FCI61" s="308"/>
      <c r="FCJ61" s="308"/>
      <c r="FCK61" s="308"/>
      <c r="FCL61" s="308"/>
      <c r="FCM61" s="308"/>
      <c r="FCN61" s="308"/>
      <c r="FCO61" s="308"/>
      <c r="FCP61" s="308"/>
      <c r="FCQ61" s="308"/>
      <c r="FCR61" s="308"/>
      <c r="FCS61" s="308"/>
      <c r="FCT61" s="308"/>
      <c r="FCU61" s="308"/>
      <c r="FCV61" s="308"/>
      <c r="FCW61" s="308"/>
      <c r="FCX61" s="308"/>
      <c r="FCY61" s="308"/>
      <c r="FCZ61" s="308"/>
      <c r="FDA61" s="308"/>
      <c r="FDB61" s="308"/>
      <c r="FDC61" s="308"/>
      <c r="FDD61" s="308"/>
      <c r="FDE61" s="308"/>
      <c r="FDF61" s="308"/>
      <c r="FDG61" s="308"/>
      <c r="FDH61" s="308"/>
      <c r="FDI61" s="308"/>
      <c r="FDJ61" s="308"/>
      <c r="FDK61" s="308"/>
      <c r="FDL61" s="308"/>
      <c r="FDM61" s="308"/>
      <c r="FDN61" s="308"/>
      <c r="FDO61" s="308"/>
      <c r="FDP61" s="308"/>
      <c r="FDQ61" s="308"/>
      <c r="FDR61" s="308"/>
      <c r="FDS61" s="308"/>
      <c r="FDT61" s="308"/>
      <c r="FDU61" s="308"/>
      <c r="FDV61" s="308"/>
      <c r="FDW61" s="308"/>
      <c r="FDX61" s="308"/>
      <c r="FDY61" s="308"/>
      <c r="FDZ61" s="308"/>
      <c r="FEA61" s="308"/>
      <c r="FEB61" s="308"/>
      <c r="FEC61" s="308"/>
      <c r="FED61" s="308"/>
      <c r="FEE61" s="308"/>
      <c r="FEF61" s="308"/>
      <c r="FEG61" s="308"/>
      <c r="FEH61" s="308"/>
      <c r="FEI61" s="308"/>
      <c r="FEJ61" s="308"/>
      <c r="FEK61" s="308"/>
      <c r="FEL61" s="308"/>
      <c r="FEM61" s="308"/>
      <c r="FEN61" s="308"/>
      <c r="FEO61" s="308"/>
      <c r="FEP61" s="308"/>
      <c r="FEQ61" s="308"/>
      <c r="FER61" s="308"/>
      <c r="FES61" s="308"/>
      <c r="FET61" s="308"/>
      <c r="FEU61" s="308"/>
      <c r="FEV61" s="308"/>
      <c r="FEW61" s="308"/>
      <c r="FEX61" s="308"/>
      <c r="FEY61" s="308"/>
      <c r="FEZ61" s="308"/>
      <c r="FFA61" s="308"/>
      <c r="FFB61" s="308"/>
      <c r="FFC61" s="308"/>
      <c r="FFD61" s="308"/>
      <c r="FFE61" s="308"/>
      <c r="FFF61" s="308"/>
      <c r="FFG61" s="308"/>
      <c r="FFH61" s="308"/>
      <c r="FFI61" s="308"/>
      <c r="FFJ61" s="308"/>
      <c r="FFK61" s="308"/>
      <c r="FFL61" s="308"/>
      <c r="FFM61" s="308"/>
      <c r="FFN61" s="308"/>
      <c r="FFO61" s="308"/>
      <c r="FFP61" s="308"/>
      <c r="FFQ61" s="308"/>
      <c r="FFR61" s="308"/>
      <c r="FFS61" s="308"/>
      <c r="FFT61" s="308"/>
      <c r="FFU61" s="308"/>
      <c r="FFV61" s="308"/>
      <c r="FFW61" s="308"/>
      <c r="FFX61" s="308"/>
      <c r="FFY61" s="308"/>
      <c r="FFZ61" s="308"/>
      <c r="FGA61" s="308"/>
      <c r="FGB61" s="308"/>
      <c r="FGC61" s="308"/>
      <c r="FGD61" s="308"/>
      <c r="FGE61" s="308"/>
      <c r="FGF61" s="308"/>
      <c r="FGG61" s="308"/>
      <c r="FGH61" s="308"/>
      <c r="FGI61" s="308"/>
      <c r="FGJ61" s="308"/>
      <c r="FGK61" s="308"/>
      <c r="FGL61" s="308"/>
      <c r="FGM61" s="308"/>
      <c r="FGN61" s="308"/>
      <c r="FGO61" s="308"/>
      <c r="FGP61" s="308"/>
      <c r="FGQ61" s="308"/>
      <c r="FGR61" s="308"/>
      <c r="FGS61" s="308"/>
      <c r="FGT61" s="308"/>
      <c r="FGU61" s="308"/>
      <c r="FGV61" s="308"/>
      <c r="FGW61" s="308"/>
      <c r="FGX61" s="308"/>
      <c r="FGY61" s="308"/>
      <c r="FGZ61" s="308"/>
      <c r="FHA61" s="308"/>
      <c r="FHB61" s="308"/>
      <c r="FHC61" s="308"/>
      <c r="FHD61" s="308"/>
      <c r="FHE61" s="308"/>
      <c r="FHF61" s="308"/>
      <c r="FHG61" s="308"/>
      <c r="FHH61" s="308"/>
      <c r="FHI61" s="308"/>
      <c r="FHJ61" s="308"/>
      <c r="FHK61" s="308"/>
      <c r="FHL61" s="308"/>
      <c r="FHM61" s="308"/>
      <c r="FHN61" s="308"/>
      <c r="FHO61" s="308"/>
      <c r="FHP61" s="308"/>
      <c r="FHQ61" s="308"/>
      <c r="FHR61" s="308"/>
      <c r="FHS61" s="308"/>
      <c r="FHT61" s="308"/>
      <c r="FHU61" s="308"/>
      <c r="FHV61" s="308"/>
      <c r="FHW61" s="308"/>
      <c r="FHX61" s="308"/>
      <c r="FHY61" s="308"/>
      <c r="FHZ61" s="308"/>
      <c r="FIA61" s="308"/>
      <c r="FIB61" s="308"/>
      <c r="FIC61" s="308"/>
      <c r="FID61" s="308"/>
      <c r="FIE61" s="308"/>
      <c r="FIF61" s="308"/>
      <c r="FIG61" s="308"/>
      <c r="FIH61" s="308"/>
      <c r="FII61" s="308"/>
      <c r="FIJ61" s="308"/>
      <c r="FIK61" s="308"/>
      <c r="FIL61" s="308"/>
      <c r="FIM61" s="308"/>
      <c r="FIN61" s="308"/>
      <c r="FIO61" s="308"/>
      <c r="FIP61" s="308"/>
      <c r="FIQ61" s="308"/>
      <c r="FIR61" s="308"/>
      <c r="FIS61" s="308"/>
      <c r="FIT61" s="308"/>
      <c r="FIU61" s="308"/>
      <c r="FIV61" s="308"/>
      <c r="FIW61" s="308"/>
      <c r="FIX61" s="308"/>
      <c r="FIY61" s="308"/>
      <c r="FIZ61" s="308"/>
      <c r="FJA61" s="308"/>
      <c r="FJB61" s="308"/>
      <c r="FJC61" s="308"/>
      <c r="FJD61" s="308"/>
      <c r="FJE61" s="308"/>
      <c r="FJF61" s="308"/>
      <c r="FJG61" s="308"/>
      <c r="FJH61" s="308"/>
      <c r="FJI61" s="308"/>
      <c r="FJJ61" s="308"/>
      <c r="FJK61" s="308"/>
      <c r="FJL61" s="308"/>
      <c r="FJM61" s="308"/>
      <c r="FJN61" s="308"/>
      <c r="FJO61" s="308"/>
      <c r="FJP61" s="308"/>
      <c r="FJQ61" s="308"/>
      <c r="FJR61" s="308"/>
      <c r="FJS61" s="308"/>
      <c r="FJT61" s="308"/>
      <c r="FJU61" s="308"/>
      <c r="FJV61" s="308"/>
      <c r="FJW61" s="308"/>
      <c r="FJX61" s="308"/>
      <c r="FJY61" s="308"/>
      <c r="FJZ61" s="308"/>
      <c r="FKA61" s="308"/>
      <c r="FKB61" s="308"/>
      <c r="FKC61" s="308"/>
      <c r="FKD61" s="308"/>
      <c r="FKE61" s="308"/>
      <c r="FKF61" s="308"/>
      <c r="FKG61" s="308"/>
      <c r="FKH61" s="308"/>
      <c r="FKI61" s="308"/>
      <c r="FKJ61" s="308"/>
      <c r="FKK61" s="308"/>
      <c r="FKL61" s="308"/>
      <c r="FKM61" s="308"/>
      <c r="FKN61" s="308"/>
      <c r="FKO61" s="308"/>
      <c r="FKP61" s="308"/>
      <c r="FKQ61" s="308"/>
      <c r="FKR61" s="308"/>
      <c r="FKS61" s="308"/>
      <c r="FKT61" s="308"/>
      <c r="FKU61" s="308"/>
      <c r="FKV61" s="308"/>
      <c r="FKW61" s="308"/>
      <c r="FKX61" s="308"/>
      <c r="FKY61" s="308"/>
      <c r="FKZ61" s="308"/>
      <c r="FLA61" s="308"/>
      <c r="FLB61" s="308"/>
      <c r="FLC61" s="308"/>
      <c r="FLD61" s="308"/>
      <c r="FLE61" s="308"/>
      <c r="FLF61" s="308"/>
      <c r="FLG61" s="308"/>
      <c r="FLH61" s="308"/>
      <c r="FLI61" s="308"/>
      <c r="FLJ61" s="308"/>
      <c r="FLK61" s="308"/>
      <c r="FLL61" s="308"/>
      <c r="FLM61" s="308"/>
      <c r="FLN61" s="308"/>
      <c r="FLO61" s="308"/>
      <c r="FLP61" s="308"/>
      <c r="FLQ61" s="308"/>
      <c r="FLR61" s="308"/>
      <c r="FLS61" s="308"/>
      <c r="FLT61" s="308"/>
      <c r="FLU61" s="308"/>
      <c r="FLV61" s="308"/>
      <c r="FLW61" s="308"/>
      <c r="FLX61" s="308"/>
      <c r="FLY61" s="308"/>
      <c r="FLZ61" s="308"/>
      <c r="FMA61" s="308"/>
      <c r="FMB61" s="308"/>
      <c r="FMC61" s="308"/>
      <c r="FMD61" s="308"/>
      <c r="FME61" s="308"/>
      <c r="FMF61" s="308"/>
      <c r="FMG61" s="308"/>
      <c r="FMH61" s="308"/>
      <c r="FMI61" s="308"/>
      <c r="FMJ61" s="308"/>
      <c r="FMK61" s="308"/>
      <c r="FML61" s="308"/>
      <c r="FMM61" s="308"/>
      <c r="FMN61" s="308"/>
      <c r="FMO61" s="308"/>
      <c r="FMP61" s="308"/>
      <c r="FMQ61" s="308"/>
      <c r="FMR61" s="308"/>
      <c r="FMS61" s="308"/>
      <c r="FMT61" s="308"/>
      <c r="FMU61" s="308"/>
      <c r="FMV61" s="308"/>
      <c r="FMW61" s="308"/>
      <c r="FMX61" s="308"/>
      <c r="FMY61" s="308"/>
      <c r="FMZ61" s="308"/>
      <c r="FNA61" s="308"/>
      <c r="FNB61" s="308"/>
      <c r="FNC61" s="308"/>
      <c r="FND61" s="308"/>
      <c r="FNE61" s="308"/>
      <c r="FNF61" s="308"/>
      <c r="FNG61" s="308"/>
      <c r="FNH61" s="308"/>
      <c r="FNI61" s="308"/>
      <c r="FNJ61" s="308"/>
      <c r="FNK61" s="308"/>
      <c r="FNL61" s="308"/>
      <c r="FNM61" s="308"/>
      <c r="FNN61" s="308"/>
      <c r="FNO61" s="308"/>
      <c r="FNP61" s="308"/>
      <c r="FNQ61" s="308"/>
      <c r="FNR61" s="308"/>
      <c r="FNS61" s="308"/>
      <c r="FNT61" s="308"/>
      <c r="FNU61" s="308"/>
      <c r="FNV61" s="308"/>
      <c r="FNW61" s="308"/>
      <c r="FNX61" s="308"/>
      <c r="FNY61" s="308"/>
      <c r="FNZ61" s="308"/>
      <c r="FOA61" s="308"/>
      <c r="FOB61" s="308"/>
      <c r="FOC61" s="308"/>
      <c r="FOD61" s="308"/>
      <c r="FOE61" s="308"/>
      <c r="FOF61" s="308"/>
      <c r="FOG61" s="308"/>
      <c r="FOH61" s="308"/>
      <c r="FOI61" s="308"/>
      <c r="FOJ61" s="308"/>
      <c r="FOK61" s="308"/>
      <c r="FOL61" s="308"/>
      <c r="FOM61" s="308"/>
      <c r="FON61" s="308"/>
      <c r="FOO61" s="308"/>
      <c r="FOP61" s="308"/>
      <c r="FOQ61" s="308"/>
      <c r="FOR61" s="308"/>
      <c r="FOS61" s="308"/>
      <c r="FOT61" s="308"/>
      <c r="FOU61" s="308"/>
      <c r="FOV61" s="308"/>
      <c r="FOW61" s="308"/>
      <c r="FOX61" s="308"/>
      <c r="FOY61" s="308"/>
      <c r="FOZ61" s="308"/>
      <c r="FPA61" s="308"/>
      <c r="FPB61" s="308"/>
      <c r="FPC61" s="308"/>
      <c r="FPD61" s="308"/>
      <c r="FPE61" s="308"/>
      <c r="FPF61" s="308"/>
      <c r="FPG61" s="308"/>
      <c r="FPH61" s="308"/>
      <c r="FPI61" s="308"/>
      <c r="FPJ61" s="308"/>
      <c r="FPK61" s="308"/>
      <c r="FPL61" s="308"/>
      <c r="FPM61" s="308"/>
      <c r="FPN61" s="308"/>
      <c r="FPO61" s="308"/>
      <c r="FPP61" s="308"/>
      <c r="FPQ61" s="308"/>
      <c r="FPR61" s="308"/>
      <c r="FPS61" s="308"/>
      <c r="FPT61" s="308"/>
      <c r="FPU61" s="308"/>
      <c r="FPV61" s="308"/>
      <c r="FPW61" s="308"/>
      <c r="FPX61" s="308"/>
      <c r="FPY61" s="308"/>
      <c r="FPZ61" s="308"/>
      <c r="FQA61" s="308"/>
      <c r="FQB61" s="308"/>
      <c r="FQC61" s="308"/>
      <c r="FQD61" s="308"/>
      <c r="FQE61" s="308"/>
      <c r="FQF61" s="308"/>
      <c r="FQG61" s="308"/>
      <c r="FQH61" s="308"/>
      <c r="FQI61" s="308"/>
      <c r="FQJ61" s="308"/>
      <c r="FQK61" s="308"/>
      <c r="FQL61" s="308"/>
      <c r="FQM61" s="308"/>
      <c r="FQN61" s="308"/>
      <c r="FQO61" s="308"/>
      <c r="FQP61" s="308"/>
      <c r="FQQ61" s="308"/>
      <c r="FQR61" s="308"/>
      <c r="FQS61" s="308"/>
      <c r="FQT61" s="308"/>
      <c r="FQU61" s="308"/>
      <c r="FQV61" s="308"/>
      <c r="FQW61" s="308"/>
      <c r="FQX61" s="308"/>
      <c r="FQY61" s="308"/>
      <c r="FQZ61" s="308"/>
      <c r="FRA61" s="308"/>
      <c r="FRB61" s="308"/>
      <c r="FRC61" s="308"/>
      <c r="FRD61" s="308"/>
      <c r="FRE61" s="308"/>
      <c r="FRF61" s="308"/>
      <c r="FRG61" s="308"/>
      <c r="FRH61" s="308"/>
      <c r="FRI61" s="308"/>
      <c r="FRJ61" s="308"/>
      <c r="FRK61" s="308"/>
      <c r="FRL61" s="308"/>
      <c r="FRM61" s="308"/>
      <c r="FRN61" s="308"/>
      <c r="FRO61" s="308"/>
      <c r="FRP61" s="308"/>
      <c r="FRQ61" s="308"/>
      <c r="FRR61" s="308"/>
      <c r="FRS61" s="308"/>
      <c r="FRT61" s="308"/>
      <c r="FRU61" s="308"/>
      <c r="FRV61" s="308"/>
      <c r="FRW61" s="308"/>
      <c r="FRX61" s="308"/>
      <c r="FRY61" s="308"/>
      <c r="FRZ61" s="308"/>
      <c r="FSA61" s="308"/>
      <c r="FSB61" s="308"/>
      <c r="FSC61" s="308"/>
      <c r="FSD61" s="308"/>
      <c r="FSE61" s="308"/>
      <c r="FSF61" s="308"/>
      <c r="FSG61" s="308"/>
      <c r="FSH61" s="308"/>
      <c r="FSI61" s="308"/>
      <c r="FSJ61" s="308"/>
      <c r="FSK61" s="308"/>
      <c r="FSL61" s="308"/>
      <c r="FSM61" s="308"/>
      <c r="FSN61" s="308"/>
      <c r="FSO61" s="308"/>
      <c r="FSP61" s="308"/>
      <c r="FSQ61" s="308"/>
      <c r="FSR61" s="308"/>
      <c r="FSS61" s="308"/>
      <c r="FST61" s="308"/>
      <c r="FSU61" s="308"/>
      <c r="FSV61" s="308"/>
      <c r="FSW61" s="308"/>
      <c r="FSX61" s="308"/>
      <c r="FSY61" s="308"/>
      <c r="FSZ61" s="308"/>
      <c r="FTA61" s="308"/>
      <c r="FTB61" s="308"/>
      <c r="FTC61" s="308"/>
      <c r="FTD61" s="308"/>
      <c r="FTE61" s="308"/>
      <c r="FTF61" s="308"/>
      <c r="FTG61" s="308"/>
      <c r="FTH61" s="308"/>
      <c r="FTI61" s="308"/>
      <c r="FTJ61" s="308"/>
      <c r="FTK61" s="308"/>
      <c r="FTL61" s="308"/>
      <c r="FTM61" s="308"/>
      <c r="FTN61" s="308"/>
      <c r="FTO61" s="308"/>
      <c r="FTP61" s="308"/>
      <c r="FTQ61" s="308"/>
      <c r="FTR61" s="308"/>
      <c r="FTS61" s="308"/>
      <c r="FTT61" s="308"/>
      <c r="FTU61" s="308"/>
      <c r="FTV61" s="308"/>
      <c r="FTW61" s="308"/>
      <c r="FTX61" s="308"/>
      <c r="FTY61" s="308"/>
      <c r="FTZ61" s="308"/>
      <c r="FUA61" s="308"/>
      <c r="FUB61" s="308"/>
      <c r="FUC61" s="308"/>
      <c r="FUD61" s="308"/>
      <c r="FUE61" s="308"/>
      <c r="FUF61" s="308"/>
      <c r="FUG61" s="308"/>
      <c r="FUH61" s="308"/>
      <c r="FUI61" s="308"/>
      <c r="FUJ61" s="308"/>
      <c r="FUK61" s="308"/>
      <c r="FUL61" s="308"/>
      <c r="FUM61" s="308"/>
      <c r="FUN61" s="308"/>
      <c r="FUO61" s="308"/>
      <c r="FUP61" s="308"/>
      <c r="FUQ61" s="308"/>
      <c r="FUR61" s="308"/>
      <c r="FUS61" s="308"/>
      <c r="FUT61" s="308"/>
      <c r="FUU61" s="308"/>
      <c r="FUV61" s="308"/>
      <c r="FUW61" s="308"/>
      <c r="FUX61" s="308"/>
      <c r="FUY61" s="308"/>
      <c r="FUZ61" s="308"/>
      <c r="FVA61" s="308"/>
      <c r="FVB61" s="308"/>
      <c r="FVC61" s="308"/>
      <c r="FVD61" s="308"/>
      <c r="FVE61" s="308"/>
      <c r="FVF61" s="308"/>
      <c r="FVG61" s="308"/>
      <c r="FVH61" s="308"/>
      <c r="FVI61" s="308"/>
      <c r="FVJ61" s="308"/>
      <c r="FVK61" s="308"/>
      <c r="FVL61" s="308"/>
      <c r="FVM61" s="308"/>
      <c r="FVN61" s="308"/>
      <c r="FVO61" s="308"/>
      <c r="FVP61" s="308"/>
      <c r="FVQ61" s="308"/>
      <c r="FVR61" s="308"/>
      <c r="FVS61" s="308"/>
      <c r="FVT61" s="308"/>
      <c r="FVU61" s="308"/>
      <c r="FVV61" s="308"/>
      <c r="FVW61" s="308"/>
      <c r="FVX61" s="308"/>
      <c r="FVY61" s="308"/>
      <c r="FVZ61" s="308"/>
      <c r="FWA61" s="308"/>
      <c r="FWB61" s="308"/>
      <c r="FWC61" s="308"/>
      <c r="FWD61" s="308"/>
      <c r="FWE61" s="308"/>
      <c r="FWF61" s="308"/>
      <c r="FWG61" s="308"/>
      <c r="FWH61" s="308"/>
      <c r="FWI61" s="308"/>
      <c r="FWJ61" s="308"/>
      <c r="FWK61" s="308"/>
      <c r="FWL61" s="308"/>
      <c r="FWM61" s="308"/>
      <c r="FWN61" s="308"/>
      <c r="FWO61" s="308"/>
      <c r="FWP61" s="308"/>
      <c r="FWQ61" s="308"/>
      <c r="FWR61" s="308"/>
      <c r="FWS61" s="308"/>
      <c r="FWT61" s="308"/>
      <c r="FWU61" s="308"/>
      <c r="FWV61" s="308"/>
      <c r="FWW61" s="308"/>
      <c r="FWX61" s="308"/>
      <c r="FWY61" s="308"/>
      <c r="FWZ61" s="308"/>
      <c r="FXA61" s="308"/>
      <c r="FXB61" s="308"/>
      <c r="FXC61" s="308"/>
      <c r="FXD61" s="308"/>
      <c r="FXE61" s="308"/>
      <c r="FXF61" s="308"/>
      <c r="FXG61" s="308"/>
      <c r="FXH61" s="308"/>
      <c r="FXI61" s="308"/>
      <c r="FXJ61" s="308"/>
      <c r="FXK61" s="308"/>
      <c r="FXL61" s="308"/>
      <c r="FXM61" s="308"/>
      <c r="FXN61" s="308"/>
      <c r="FXO61" s="308"/>
      <c r="FXP61" s="308"/>
      <c r="FXQ61" s="308"/>
      <c r="FXR61" s="308"/>
      <c r="FXS61" s="308"/>
      <c r="FXT61" s="308"/>
      <c r="FXU61" s="308"/>
      <c r="FXV61" s="308"/>
      <c r="FXW61" s="308"/>
      <c r="FXX61" s="308"/>
      <c r="FXY61" s="308"/>
      <c r="FXZ61" s="308"/>
      <c r="FYA61" s="308"/>
      <c r="FYB61" s="308"/>
      <c r="FYC61" s="308"/>
      <c r="FYD61" s="308"/>
      <c r="FYE61" s="308"/>
      <c r="FYF61" s="308"/>
      <c r="FYG61" s="308"/>
      <c r="FYH61" s="308"/>
      <c r="FYI61" s="308"/>
      <c r="FYJ61" s="308"/>
      <c r="FYK61" s="308"/>
      <c r="FYL61" s="308"/>
      <c r="FYM61" s="308"/>
      <c r="FYN61" s="308"/>
      <c r="FYO61" s="308"/>
      <c r="FYP61" s="308"/>
      <c r="FYQ61" s="308"/>
      <c r="FYR61" s="308"/>
      <c r="FYS61" s="308"/>
      <c r="FYT61" s="308"/>
      <c r="FYU61" s="308"/>
      <c r="FYV61" s="308"/>
      <c r="FYW61" s="308"/>
      <c r="FYX61" s="308"/>
      <c r="FYY61" s="308"/>
      <c r="FYZ61" s="308"/>
      <c r="FZA61" s="308"/>
      <c r="FZB61" s="308"/>
      <c r="FZC61" s="308"/>
      <c r="FZD61" s="308"/>
      <c r="FZE61" s="308"/>
      <c r="FZF61" s="308"/>
      <c r="FZG61" s="308"/>
      <c r="FZH61" s="308"/>
      <c r="FZI61" s="308"/>
      <c r="FZJ61" s="308"/>
      <c r="FZK61" s="308"/>
      <c r="FZL61" s="308"/>
      <c r="FZM61" s="308"/>
      <c r="FZN61" s="308"/>
      <c r="FZO61" s="308"/>
      <c r="FZP61" s="308"/>
      <c r="FZQ61" s="308"/>
      <c r="FZR61" s="308"/>
      <c r="FZS61" s="308"/>
      <c r="FZT61" s="308"/>
      <c r="FZU61" s="308"/>
      <c r="FZV61" s="308"/>
      <c r="FZW61" s="308"/>
      <c r="FZX61" s="308"/>
      <c r="FZY61" s="308"/>
      <c r="FZZ61" s="308"/>
      <c r="GAA61" s="308"/>
      <c r="GAB61" s="308"/>
      <c r="GAC61" s="308"/>
      <c r="GAD61" s="308"/>
      <c r="GAE61" s="308"/>
      <c r="GAF61" s="308"/>
      <c r="GAG61" s="308"/>
      <c r="GAH61" s="308"/>
      <c r="GAI61" s="308"/>
      <c r="GAJ61" s="308"/>
      <c r="GAK61" s="308"/>
      <c r="GAL61" s="308"/>
      <c r="GAM61" s="308"/>
      <c r="GAN61" s="308"/>
      <c r="GAO61" s="308"/>
      <c r="GAP61" s="308"/>
      <c r="GAQ61" s="308"/>
      <c r="GAR61" s="308"/>
      <c r="GAS61" s="308"/>
      <c r="GAT61" s="308"/>
      <c r="GAU61" s="308"/>
      <c r="GAV61" s="308"/>
      <c r="GAW61" s="308"/>
      <c r="GAX61" s="308"/>
      <c r="GAY61" s="308"/>
      <c r="GAZ61" s="308"/>
      <c r="GBA61" s="308"/>
      <c r="GBB61" s="308"/>
      <c r="GBC61" s="308"/>
      <c r="GBD61" s="308"/>
      <c r="GBE61" s="308"/>
      <c r="GBF61" s="308"/>
      <c r="GBG61" s="308"/>
      <c r="GBH61" s="308"/>
      <c r="GBI61" s="308"/>
      <c r="GBJ61" s="308"/>
      <c r="GBK61" s="308"/>
      <c r="GBL61" s="308"/>
      <c r="GBM61" s="308"/>
      <c r="GBN61" s="308"/>
      <c r="GBO61" s="308"/>
      <c r="GBP61" s="308"/>
      <c r="GBQ61" s="308"/>
      <c r="GBR61" s="308"/>
      <c r="GBS61" s="308"/>
      <c r="GBT61" s="308"/>
      <c r="GBU61" s="308"/>
      <c r="GBV61" s="308"/>
      <c r="GBW61" s="308"/>
      <c r="GBX61" s="308"/>
      <c r="GBY61" s="308"/>
      <c r="GBZ61" s="308"/>
      <c r="GCA61" s="308"/>
      <c r="GCB61" s="308"/>
      <c r="GCC61" s="308"/>
      <c r="GCD61" s="308"/>
      <c r="GCE61" s="308"/>
      <c r="GCF61" s="308"/>
      <c r="GCG61" s="308"/>
      <c r="GCH61" s="308"/>
      <c r="GCI61" s="308"/>
      <c r="GCJ61" s="308"/>
      <c r="GCK61" s="308"/>
      <c r="GCL61" s="308"/>
      <c r="GCM61" s="308"/>
      <c r="GCN61" s="308"/>
      <c r="GCO61" s="308"/>
      <c r="GCP61" s="308"/>
      <c r="GCQ61" s="308"/>
      <c r="GCR61" s="308"/>
      <c r="GCS61" s="308"/>
      <c r="GCT61" s="308"/>
      <c r="GCU61" s="308"/>
      <c r="GCV61" s="308"/>
      <c r="GCW61" s="308"/>
      <c r="GCX61" s="308"/>
      <c r="GCY61" s="308"/>
      <c r="GCZ61" s="308"/>
      <c r="GDA61" s="308"/>
      <c r="GDB61" s="308"/>
      <c r="GDC61" s="308"/>
      <c r="GDD61" s="308"/>
      <c r="GDE61" s="308"/>
      <c r="GDF61" s="308"/>
      <c r="GDG61" s="308"/>
      <c r="GDH61" s="308"/>
      <c r="GDI61" s="308"/>
      <c r="GDJ61" s="308"/>
      <c r="GDK61" s="308"/>
      <c r="GDL61" s="308"/>
      <c r="GDM61" s="308"/>
      <c r="GDN61" s="308"/>
      <c r="GDO61" s="308"/>
      <c r="GDP61" s="308"/>
      <c r="GDQ61" s="308"/>
      <c r="GDR61" s="308"/>
      <c r="GDS61" s="308"/>
      <c r="GDT61" s="308"/>
      <c r="GDU61" s="308"/>
      <c r="GDV61" s="308"/>
      <c r="GDW61" s="308"/>
      <c r="GDX61" s="308"/>
      <c r="GDY61" s="308"/>
      <c r="GDZ61" s="308"/>
      <c r="GEA61" s="308"/>
      <c r="GEB61" s="308"/>
      <c r="GEC61" s="308"/>
      <c r="GED61" s="308"/>
      <c r="GEE61" s="308"/>
      <c r="GEF61" s="308"/>
      <c r="GEG61" s="308"/>
      <c r="GEH61" s="308"/>
      <c r="GEI61" s="308"/>
      <c r="GEJ61" s="308"/>
      <c r="GEK61" s="308"/>
      <c r="GEL61" s="308"/>
      <c r="GEM61" s="308"/>
      <c r="GEN61" s="308"/>
      <c r="GEO61" s="308"/>
      <c r="GEP61" s="308"/>
      <c r="GEQ61" s="308"/>
      <c r="GER61" s="308"/>
      <c r="GES61" s="308"/>
      <c r="GET61" s="308"/>
      <c r="GEU61" s="308"/>
      <c r="GEV61" s="308"/>
      <c r="GEW61" s="308"/>
      <c r="GEX61" s="308"/>
      <c r="GEY61" s="308"/>
      <c r="GEZ61" s="308"/>
      <c r="GFA61" s="308"/>
      <c r="GFB61" s="308"/>
      <c r="GFC61" s="308"/>
      <c r="GFD61" s="308"/>
      <c r="GFE61" s="308"/>
      <c r="GFF61" s="308"/>
      <c r="GFG61" s="308"/>
      <c r="GFH61" s="308"/>
      <c r="GFI61" s="308"/>
      <c r="GFJ61" s="308"/>
      <c r="GFK61" s="308"/>
      <c r="GFL61" s="308"/>
      <c r="GFM61" s="308"/>
      <c r="GFN61" s="308"/>
      <c r="GFO61" s="308"/>
      <c r="GFP61" s="308"/>
      <c r="GFQ61" s="308"/>
      <c r="GFR61" s="308"/>
      <c r="GFS61" s="308"/>
      <c r="GFT61" s="308"/>
      <c r="GFU61" s="308"/>
      <c r="GFV61" s="308"/>
      <c r="GFW61" s="308"/>
      <c r="GFX61" s="308"/>
      <c r="GFY61" s="308"/>
      <c r="GFZ61" s="308"/>
      <c r="GGA61" s="308"/>
      <c r="GGB61" s="308"/>
      <c r="GGC61" s="308"/>
      <c r="GGD61" s="308"/>
      <c r="GGE61" s="308"/>
      <c r="GGF61" s="308"/>
      <c r="GGG61" s="308"/>
      <c r="GGH61" s="308"/>
      <c r="GGI61" s="308"/>
      <c r="GGJ61" s="308"/>
      <c r="GGK61" s="308"/>
      <c r="GGL61" s="308"/>
      <c r="GGM61" s="308"/>
      <c r="GGN61" s="308"/>
      <c r="GGO61" s="308"/>
      <c r="GGP61" s="308"/>
      <c r="GGQ61" s="308"/>
      <c r="GGR61" s="308"/>
      <c r="GGS61" s="308"/>
      <c r="GGT61" s="308"/>
      <c r="GGU61" s="308"/>
      <c r="GGV61" s="308"/>
      <c r="GGW61" s="308"/>
      <c r="GGX61" s="308"/>
      <c r="GGY61" s="308"/>
      <c r="GGZ61" s="308"/>
      <c r="GHA61" s="308"/>
      <c r="GHB61" s="308"/>
      <c r="GHC61" s="308"/>
      <c r="GHD61" s="308"/>
      <c r="GHE61" s="308"/>
      <c r="GHF61" s="308"/>
      <c r="GHG61" s="308"/>
      <c r="GHH61" s="308"/>
      <c r="GHI61" s="308"/>
      <c r="GHJ61" s="308"/>
      <c r="GHK61" s="308"/>
      <c r="GHL61" s="308"/>
      <c r="GHM61" s="308"/>
      <c r="GHN61" s="308"/>
      <c r="GHO61" s="308"/>
      <c r="GHP61" s="308"/>
      <c r="GHQ61" s="308"/>
      <c r="GHR61" s="308"/>
      <c r="GHS61" s="308"/>
      <c r="GHT61" s="308"/>
      <c r="GHU61" s="308"/>
      <c r="GHV61" s="308"/>
      <c r="GHW61" s="308"/>
      <c r="GHX61" s="308"/>
      <c r="GHY61" s="308"/>
      <c r="GHZ61" s="308"/>
      <c r="GIA61" s="308"/>
      <c r="GIB61" s="308"/>
      <c r="GIC61" s="308"/>
      <c r="GID61" s="308"/>
      <c r="GIE61" s="308"/>
      <c r="GIF61" s="308"/>
      <c r="GIG61" s="308"/>
      <c r="GIH61" s="308"/>
      <c r="GII61" s="308"/>
      <c r="GIJ61" s="308"/>
      <c r="GIK61" s="308"/>
      <c r="GIL61" s="308"/>
      <c r="GIM61" s="308"/>
      <c r="GIN61" s="308"/>
      <c r="GIO61" s="308"/>
      <c r="GIP61" s="308"/>
      <c r="GIQ61" s="308"/>
      <c r="GIR61" s="308"/>
      <c r="GIS61" s="308"/>
      <c r="GIT61" s="308"/>
      <c r="GIU61" s="308"/>
      <c r="GIV61" s="308"/>
      <c r="GIW61" s="308"/>
      <c r="GIX61" s="308"/>
      <c r="GIY61" s="308"/>
      <c r="GIZ61" s="308"/>
      <c r="GJA61" s="308"/>
      <c r="GJB61" s="308"/>
      <c r="GJC61" s="308"/>
      <c r="GJD61" s="308"/>
      <c r="GJE61" s="308"/>
      <c r="GJF61" s="308"/>
      <c r="GJG61" s="308"/>
      <c r="GJH61" s="308"/>
      <c r="GJI61" s="308"/>
      <c r="GJJ61" s="308"/>
      <c r="GJK61" s="308"/>
      <c r="GJL61" s="308"/>
      <c r="GJM61" s="308"/>
      <c r="GJN61" s="308"/>
      <c r="GJO61" s="308"/>
      <c r="GJP61" s="308"/>
      <c r="GJQ61" s="308"/>
      <c r="GJR61" s="308"/>
      <c r="GJS61" s="308"/>
      <c r="GJT61" s="308"/>
      <c r="GJU61" s="308"/>
      <c r="GJV61" s="308"/>
      <c r="GJW61" s="308"/>
      <c r="GJX61" s="308"/>
      <c r="GJY61" s="308"/>
      <c r="GJZ61" s="308"/>
      <c r="GKA61" s="308"/>
      <c r="GKB61" s="308"/>
      <c r="GKC61" s="308"/>
      <c r="GKD61" s="308"/>
      <c r="GKE61" s="308"/>
      <c r="GKF61" s="308"/>
      <c r="GKG61" s="308"/>
      <c r="GKH61" s="308"/>
      <c r="GKI61" s="308"/>
      <c r="GKJ61" s="308"/>
      <c r="GKK61" s="308"/>
      <c r="GKL61" s="308"/>
      <c r="GKM61" s="308"/>
      <c r="GKN61" s="308"/>
      <c r="GKO61" s="308"/>
      <c r="GKP61" s="308"/>
      <c r="GKQ61" s="308"/>
      <c r="GKR61" s="308"/>
      <c r="GKS61" s="308"/>
      <c r="GKT61" s="308"/>
      <c r="GKU61" s="308"/>
      <c r="GKV61" s="308"/>
      <c r="GKW61" s="308"/>
      <c r="GKX61" s="308"/>
      <c r="GKY61" s="308"/>
      <c r="GKZ61" s="308"/>
      <c r="GLA61" s="308"/>
      <c r="GLB61" s="308"/>
      <c r="GLC61" s="308"/>
      <c r="GLD61" s="308"/>
      <c r="GLE61" s="308"/>
      <c r="GLF61" s="308"/>
      <c r="GLG61" s="308"/>
      <c r="GLH61" s="308"/>
      <c r="GLI61" s="308"/>
      <c r="GLJ61" s="308"/>
      <c r="GLK61" s="308"/>
      <c r="GLL61" s="308"/>
      <c r="GLM61" s="308"/>
      <c r="GLN61" s="308"/>
      <c r="GLO61" s="308"/>
      <c r="GLP61" s="308"/>
      <c r="GLQ61" s="308"/>
      <c r="GLR61" s="308"/>
      <c r="GLS61" s="308"/>
      <c r="GLT61" s="308"/>
      <c r="GLU61" s="308"/>
      <c r="GLV61" s="308"/>
      <c r="GLW61" s="308"/>
      <c r="GLX61" s="308"/>
      <c r="GLY61" s="308"/>
      <c r="GLZ61" s="308"/>
      <c r="GMA61" s="308"/>
      <c r="GMB61" s="308"/>
      <c r="GMC61" s="308"/>
      <c r="GMD61" s="308"/>
      <c r="GME61" s="308"/>
      <c r="GMF61" s="308"/>
      <c r="GMG61" s="308"/>
      <c r="GMH61" s="308"/>
      <c r="GMI61" s="308"/>
      <c r="GMJ61" s="308"/>
      <c r="GMK61" s="308"/>
      <c r="GML61" s="308"/>
      <c r="GMM61" s="308"/>
      <c r="GMN61" s="308"/>
      <c r="GMO61" s="308"/>
      <c r="GMP61" s="308"/>
      <c r="GMQ61" s="308"/>
      <c r="GMR61" s="308"/>
      <c r="GMS61" s="308"/>
      <c r="GMT61" s="308"/>
      <c r="GMU61" s="308"/>
      <c r="GMV61" s="308"/>
      <c r="GMW61" s="308"/>
      <c r="GMX61" s="308"/>
      <c r="GMY61" s="308"/>
      <c r="GMZ61" s="308"/>
      <c r="GNA61" s="308"/>
      <c r="GNB61" s="308"/>
      <c r="GNC61" s="308"/>
      <c r="GND61" s="308"/>
      <c r="GNE61" s="308"/>
      <c r="GNF61" s="308"/>
      <c r="GNG61" s="308"/>
      <c r="GNH61" s="308"/>
      <c r="GNI61" s="308"/>
      <c r="GNJ61" s="308"/>
      <c r="GNK61" s="308"/>
      <c r="GNL61" s="308"/>
      <c r="GNM61" s="308"/>
      <c r="GNN61" s="308"/>
      <c r="GNO61" s="308"/>
      <c r="GNP61" s="308"/>
      <c r="GNQ61" s="308"/>
      <c r="GNR61" s="308"/>
      <c r="GNS61" s="308"/>
      <c r="GNT61" s="308"/>
      <c r="GNU61" s="308"/>
      <c r="GNV61" s="308"/>
      <c r="GNW61" s="308"/>
      <c r="GNX61" s="308"/>
      <c r="GNY61" s="308"/>
      <c r="GNZ61" s="308"/>
      <c r="GOA61" s="308"/>
      <c r="GOB61" s="308"/>
      <c r="GOC61" s="308"/>
      <c r="GOD61" s="308"/>
      <c r="GOE61" s="308"/>
      <c r="GOF61" s="308"/>
      <c r="GOG61" s="308"/>
      <c r="GOH61" s="308"/>
      <c r="GOI61" s="308"/>
      <c r="GOJ61" s="308"/>
      <c r="GOK61" s="308"/>
      <c r="GOL61" s="308"/>
      <c r="GOM61" s="308"/>
      <c r="GON61" s="308"/>
      <c r="GOO61" s="308"/>
      <c r="GOP61" s="308"/>
      <c r="GOQ61" s="308"/>
      <c r="GOR61" s="308"/>
      <c r="GOS61" s="308"/>
      <c r="GOT61" s="308"/>
      <c r="GOU61" s="308"/>
      <c r="GOV61" s="308"/>
      <c r="GOW61" s="308"/>
      <c r="GOX61" s="308"/>
      <c r="GOY61" s="308"/>
      <c r="GOZ61" s="308"/>
      <c r="GPA61" s="308"/>
      <c r="GPB61" s="308"/>
      <c r="GPC61" s="308"/>
      <c r="GPD61" s="308"/>
      <c r="GPE61" s="308"/>
      <c r="GPF61" s="308"/>
      <c r="GPG61" s="308"/>
      <c r="GPH61" s="308"/>
      <c r="GPI61" s="308"/>
      <c r="GPJ61" s="308"/>
      <c r="GPK61" s="308"/>
      <c r="GPL61" s="308"/>
      <c r="GPM61" s="308"/>
      <c r="GPN61" s="308"/>
      <c r="GPO61" s="308"/>
      <c r="GPP61" s="308"/>
      <c r="GPQ61" s="308"/>
      <c r="GPR61" s="308"/>
      <c r="GPS61" s="308"/>
      <c r="GPT61" s="308"/>
      <c r="GPU61" s="308"/>
      <c r="GPV61" s="308"/>
      <c r="GPW61" s="308"/>
      <c r="GPX61" s="308"/>
      <c r="GPY61" s="308"/>
      <c r="GPZ61" s="308"/>
      <c r="GQA61" s="308"/>
      <c r="GQB61" s="308"/>
      <c r="GQC61" s="308"/>
      <c r="GQD61" s="308"/>
      <c r="GQE61" s="308"/>
      <c r="GQF61" s="308"/>
      <c r="GQG61" s="308"/>
      <c r="GQH61" s="308"/>
      <c r="GQI61" s="308"/>
      <c r="GQJ61" s="308"/>
      <c r="GQK61" s="308"/>
      <c r="GQL61" s="308"/>
      <c r="GQM61" s="308"/>
      <c r="GQN61" s="308"/>
      <c r="GQO61" s="308"/>
      <c r="GQP61" s="308"/>
      <c r="GQQ61" s="308"/>
      <c r="GQR61" s="308"/>
      <c r="GQS61" s="308"/>
      <c r="GQT61" s="308"/>
      <c r="GQU61" s="308"/>
      <c r="GQV61" s="308"/>
      <c r="GQW61" s="308"/>
      <c r="GQX61" s="308"/>
      <c r="GQY61" s="308"/>
      <c r="GQZ61" s="308"/>
      <c r="GRA61" s="308"/>
      <c r="GRB61" s="308"/>
      <c r="GRC61" s="308"/>
      <c r="GRD61" s="308"/>
      <c r="GRE61" s="308"/>
      <c r="GRF61" s="308"/>
      <c r="GRG61" s="308"/>
      <c r="GRH61" s="308"/>
      <c r="GRI61" s="308"/>
      <c r="GRJ61" s="308"/>
      <c r="GRK61" s="308"/>
      <c r="GRL61" s="308"/>
      <c r="GRM61" s="308"/>
      <c r="GRN61" s="308"/>
      <c r="GRO61" s="308"/>
      <c r="GRP61" s="308"/>
      <c r="GRQ61" s="308"/>
      <c r="GRR61" s="308"/>
      <c r="GRS61" s="308"/>
      <c r="GRT61" s="308"/>
      <c r="GRU61" s="308"/>
      <c r="GRV61" s="308"/>
      <c r="GRW61" s="308"/>
      <c r="GRX61" s="308"/>
      <c r="GRY61" s="308"/>
      <c r="GRZ61" s="308"/>
      <c r="GSA61" s="308"/>
      <c r="GSB61" s="308"/>
      <c r="GSC61" s="308"/>
      <c r="GSD61" s="308"/>
      <c r="GSE61" s="308"/>
      <c r="GSF61" s="308"/>
      <c r="GSG61" s="308"/>
      <c r="GSH61" s="308"/>
      <c r="GSI61" s="308"/>
      <c r="GSJ61" s="308"/>
      <c r="GSK61" s="308"/>
      <c r="GSL61" s="308"/>
      <c r="GSM61" s="308"/>
      <c r="GSN61" s="308"/>
      <c r="GSO61" s="308"/>
      <c r="GSP61" s="308"/>
      <c r="GSQ61" s="308"/>
      <c r="GSR61" s="308"/>
      <c r="GSS61" s="308"/>
      <c r="GST61" s="308"/>
      <c r="GSU61" s="308"/>
      <c r="GSV61" s="308"/>
      <c r="GSW61" s="308"/>
      <c r="GSX61" s="308"/>
      <c r="GSY61" s="308"/>
      <c r="GSZ61" s="308"/>
      <c r="GTA61" s="308"/>
      <c r="GTB61" s="308"/>
      <c r="GTC61" s="308"/>
      <c r="GTD61" s="308"/>
      <c r="GTE61" s="308"/>
      <c r="GTF61" s="308"/>
      <c r="GTG61" s="308"/>
      <c r="GTH61" s="308"/>
      <c r="GTI61" s="308"/>
      <c r="GTJ61" s="308"/>
      <c r="GTK61" s="308"/>
      <c r="GTL61" s="308"/>
      <c r="GTM61" s="308"/>
      <c r="GTN61" s="308"/>
      <c r="GTO61" s="308"/>
      <c r="GTP61" s="308"/>
      <c r="GTQ61" s="308"/>
      <c r="GTR61" s="308"/>
      <c r="GTS61" s="308"/>
      <c r="GTT61" s="308"/>
      <c r="GTU61" s="308"/>
      <c r="GTV61" s="308"/>
      <c r="GTW61" s="308"/>
      <c r="GTX61" s="308"/>
      <c r="GTY61" s="308"/>
      <c r="GTZ61" s="308"/>
      <c r="GUA61" s="308"/>
      <c r="GUB61" s="308"/>
      <c r="GUC61" s="308"/>
      <c r="GUD61" s="308"/>
      <c r="GUE61" s="308"/>
      <c r="GUF61" s="308"/>
      <c r="GUG61" s="308"/>
      <c r="GUH61" s="308"/>
      <c r="GUI61" s="308"/>
      <c r="GUJ61" s="308"/>
      <c r="GUK61" s="308"/>
      <c r="GUL61" s="308"/>
      <c r="GUM61" s="308"/>
      <c r="GUN61" s="308"/>
      <c r="GUO61" s="308"/>
      <c r="GUP61" s="308"/>
      <c r="GUQ61" s="308"/>
      <c r="GUR61" s="308"/>
      <c r="GUS61" s="308"/>
      <c r="GUT61" s="308"/>
      <c r="GUU61" s="308"/>
      <c r="GUV61" s="308"/>
      <c r="GUW61" s="308"/>
      <c r="GUX61" s="308"/>
      <c r="GUY61" s="308"/>
      <c r="GUZ61" s="308"/>
      <c r="GVA61" s="308"/>
      <c r="GVB61" s="308"/>
      <c r="GVC61" s="308"/>
      <c r="GVD61" s="308"/>
      <c r="GVE61" s="308"/>
      <c r="GVF61" s="308"/>
      <c r="GVG61" s="308"/>
      <c r="GVH61" s="308"/>
      <c r="GVI61" s="308"/>
      <c r="GVJ61" s="308"/>
      <c r="GVK61" s="308"/>
      <c r="GVL61" s="308"/>
      <c r="GVM61" s="308"/>
      <c r="GVN61" s="308"/>
      <c r="GVO61" s="308"/>
      <c r="GVP61" s="308"/>
      <c r="GVQ61" s="308"/>
      <c r="GVR61" s="308"/>
      <c r="GVS61" s="308"/>
      <c r="GVT61" s="308"/>
      <c r="GVU61" s="308"/>
      <c r="GVV61" s="308"/>
      <c r="GVW61" s="308"/>
      <c r="GVX61" s="308"/>
      <c r="GVY61" s="308"/>
      <c r="GVZ61" s="308"/>
      <c r="GWA61" s="308"/>
      <c r="GWB61" s="308"/>
      <c r="GWC61" s="308"/>
      <c r="GWD61" s="308"/>
      <c r="GWE61" s="308"/>
      <c r="GWF61" s="308"/>
      <c r="GWG61" s="308"/>
      <c r="GWH61" s="308"/>
      <c r="GWI61" s="308"/>
      <c r="GWJ61" s="308"/>
      <c r="GWK61" s="308"/>
      <c r="GWL61" s="308"/>
      <c r="GWM61" s="308"/>
      <c r="GWN61" s="308"/>
      <c r="GWO61" s="308"/>
      <c r="GWP61" s="308"/>
      <c r="GWQ61" s="308"/>
      <c r="GWR61" s="308"/>
      <c r="GWS61" s="308"/>
      <c r="GWT61" s="308"/>
      <c r="GWU61" s="308"/>
      <c r="GWV61" s="308"/>
      <c r="GWW61" s="308"/>
      <c r="GWX61" s="308"/>
      <c r="GWY61" s="308"/>
      <c r="GWZ61" s="308"/>
      <c r="GXA61" s="308"/>
      <c r="GXB61" s="308"/>
      <c r="GXC61" s="308"/>
      <c r="GXD61" s="308"/>
      <c r="GXE61" s="308"/>
      <c r="GXF61" s="308"/>
      <c r="GXG61" s="308"/>
      <c r="GXH61" s="308"/>
      <c r="GXI61" s="308"/>
      <c r="GXJ61" s="308"/>
      <c r="GXK61" s="308"/>
      <c r="GXL61" s="308"/>
      <c r="GXM61" s="308"/>
      <c r="GXN61" s="308"/>
      <c r="GXO61" s="308"/>
      <c r="GXP61" s="308"/>
      <c r="GXQ61" s="308"/>
      <c r="GXR61" s="308"/>
      <c r="GXS61" s="308"/>
      <c r="GXT61" s="308"/>
      <c r="GXU61" s="308"/>
      <c r="GXV61" s="308"/>
      <c r="GXW61" s="308"/>
      <c r="GXX61" s="308"/>
      <c r="GXY61" s="308"/>
      <c r="GXZ61" s="308"/>
      <c r="GYA61" s="308"/>
      <c r="GYB61" s="308"/>
      <c r="GYC61" s="308"/>
      <c r="GYD61" s="308"/>
      <c r="GYE61" s="308"/>
      <c r="GYF61" s="308"/>
      <c r="GYG61" s="308"/>
      <c r="GYH61" s="308"/>
      <c r="GYI61" s="308"/>
      <c r="GYJ61" s="308"/>
      <c r="GYK61" s="308"/>
      <c r="GYL61" s="308"/>
      <c r="GYM61" s="308"/>
      <c r="GYN61" s="308"/>
      <c r="GYO61" s="308"/>
      <c r="GYP61" s="308"/>
      <c r="GYQ61" s="308"/>
      <c r="GYR61" s="308"/>
      <c r="GYS61" s="308"/>
      <c r="GYT61" s="308"/>
      <c r="GYU61" s="308"/>
      <c r="GYV61" s="308"/>
      <c r="GYW61" s="308"/>
      <c r="GYX61" s="308"/>
      <c r="GYY61" s="308"/>
      <c r="GYZ61" s="308"/>
      <c r="GZA61" s="308"/>
      <c r="GZB61" s="308"/>
      <c r="GZC61" s="308"/>
      <c r="GZD61" s="308"/>
      <c r="GZE61" s="308"/>
      <c r="GZF61" s="308"/>
      <c r="GZG61" s="308"/>
      <c r="GZH61" s="308"/>
      <c r="GZI61" s="308"/>
      <c r="GZJ61" s="308"/>
      <c r="GZK61" s="308"/>
      <c r="GZL61" s="308"/>
      <c r="GZM61" s="308"/>
      <c r="GZN61" s="308"/>
      <c r="GZO61" s="308"/>
      <c r="GZP61" s="308"/>
      <c r="GZQ61" s="308"/>
      <c r="GZR61" s="308"/>
      <c r="GZS61" s="308"/>
      <c r="GZT61" s="308"/>
      <c r="GZU61" s="308"/>
      <c r="GZV61" s="308"/>
      <c r="GZW61" s="308"/>
      <c r="GZX61" s="308"/>
      <c r="GZY61" s="308"/>
      <c r="GZZ61" s="308"/>
      <c r="HAA61" s="308"/>
      <c r="HAB61" s="308"/>
      <c r="HAC61" s="308"/>
      <c r="HAD61" s="308"/>
      <c r="HAE61" s="308"/>
      <c r="HAF61" s="308"/>
      <c r="HAG61" s="308"/>
      <c r="HAH61" s="308"/>
      <c r="HAI61" s="308"/>
      <c r="HAJ61" s="308"/>
      <c r="HAK61" s="308"/>
      <c r="HAL61" s="308"/>
      <c r="HAM61" s="308"/>
      <c r="HAN61" s="308"/>
      <c r="HAO61" s="308"/>
      <c r="HAP61" s="308"/>
      <c r="HAQ61" s="308"/>
      <c r="HAR61" s="308"/>
      <c r="HAS61" s="308"/>
      <c r="HAT61" s="308"/>
      <c r="HAU61" s="308"/>
      <c r="HAV61" s="308"/>
      <c r="HAW61" s="308"/>
      <c r="HAX61" s="308"/>
      <c r="HAY61" s="308"/>
      <c r="HAZ61" s="308"/>
      <c r="HBA61" s="308"/>
      <c r="HBB61" s="308"/>
      <c r="HBC61" s="308"/>
      <c r="HBD61" s="308"/>
      <c r="HBE61" s="308"/>
      <c r="HBF61" s="308"/>
      <c r="HBG61" s="308"/>
      <c r="HBH61" s="308"/>
      <c r="HBI61" s="308"/>
      <c r="HBJ61" s="308"/>
      <c r="HBK61" s="308"/>
      <c r="HBL61" s="308"/>
      <c r="HBM61" s="308"/>
      <c r="HBN61" s="308"/>
      <c r="HBO61" s="308"/>
      <c r="HBP61" s="308"/>
      <c r="HBQ61" s="308"/>
      <c r="HBR61" s="308"/>
      <c r="HBS61" s="308"/>
      <c r="HBT61" s="308"/>
      <c r="HBU61" s="308"/>
      <c r="HBV61" s="308"/>
      <c r="HBW61" s="308"/>
      <c r="HBX61" s="308"/>
      <c r="HBY61" s="308"/>
      <c r="HBZ61" s="308"/>
      <c r="HCA61" s="308"/>
      <c r="HCB61" s="308"/>
      <c r="HCC61" s="308"/>
      <c r="HCD61" s="308"/>
      <c r="HCE61" s="308"/>
      <c r="HCF61" s="308"/>
      <c r="HCG61" s="308"/>
      <c r="HCH61" s="308"/>
      <c r="HCI61" s="308"/>
      <c r="HCJ61" s="308"/>
      <c r="HCK61" s="308"/>
      <c r="HCL61" s="308"/>
      <c r="HCM61" s="308"/>
      <c r="HCN61" s="308"/>
      <c r="HCO61" s="308"/>
      <c r="HCP61" s="308"/>
      <c r="HCQ61" s="308"/>
      <c r="HCR61" s="308"/>
      <c r="HCS61" s="308"/>
      <c r="HCT61" s="308"/>
      <c r="HCU61" s="308"/>
      <c r="HCV61" s="308"/>
      <c r="HCW61" s="308"/>
      <c r="HCX61" s="308"/>
      <c r="HCY61" s="308"/>
      <c r="HCZ61" s="308"/>
      <c r="HDA61" s="308"/>
      <c r="HDB61" s="308"/>
      <c r="HDC61" s="308"/>
      <c r="HDD61" s="308"/>
      <c r="HDE61" s="308"/>
      <c r="HDF61" s="308"/>
      <c r="HDG61" s="308"/>
      <c r="HDH61" s="308"/>
      <c r="HDI61" s="308"/>
      <c r="HDJ61" s="308"/>
      <c r="HDK61" s="308"/>
      <c r="HDL61" s="308"/>
      <c r="HDM61" s="308"/>
      <c r="HDN61" s="308"/>
      <c r="HDO61" s="308"/>
      <c r="HDP61" s="308"/>
      <c r="HDQ61" s="308"/>
      <c r="HDR61" s="308"/>
      <c r="HDS61" s="308"/>
      <c r="HDT61" s="308"/>
      <c r="HDU61" s="308"/>
      <c r="HDV61" s="308"/>
      <c r="HDW61" s="308"/>
      <c r="HDX61" s="308"/>
      <c r="HDY61" s="308"/>
      <c r="HDZ61" s="308"/>
      <c r="HEA61" s="308"/>
      <c r="HEB61" s="308"/>
      <c r="HEC61" s="308"/>
      <c r="HED61" s="308"/>
      <c r="HEE61" s="308"/>
      <c r="HEF61" s="308"/>
      <c r="HEG61" s="308"/>
      <c r="HEH61" s="308"/>
      <c r="HEI61" s="308"/>
      <c r="HEJ61" s="308"/>
      <c r="HEK61" s="308"/>
      <c r="HEL61" s="308"/>
      <c r="HEM61" s="308"/>
      <c r="HEN61" s="308"/>
      <c r="HEO61" s="308"/>
      <c r="HEP61" s="308"/>
      <c r="HEQ61" s="308"/>
      <c r="HER61" s="308"/>
      <c r="HES61" s="308"/>
      <c r="HET61" s="308"/>
      <c r="HEU61" s="308"/>
      <c r="HEV61" s="308"/>
      <c r="HEW61" s="308"/>
      <c r="HEX61" s="308"/>
      <c r="HEY61" s="308"/>
      <c r="HEZ61" s="308"/>
      <c r="HFA61" s="308"/>
      <c r="HFB61" s="308"/>
      <c r="HFC61" s="308"/>
      <c r="HFD61" s="308"/>
      <c r="HFE61" s="308"/>
      <c r="HFF61" s="308"/>
      <c r="HFG61" s="308"/>
      <c r="HFH61" s="308"/>
      <c r="HFI61" s="308"/>
      <c r="HFJ61" s="308"/>
      <c r="HFK61" s="308"/>
      <c r="HFL61" s="308"/>
      <c r="HFM61" s="308"/>
      <c r="HFN61" s="308"/>
      <c r="HFO61" s="308"/>
      <c r="HFP61" s="308"/>
      <c r="HFQ61" s="308"/>
      <c r="HFR61" s="308"/>
      <c r="HFS61" s="308"/>
      <c r="HFT61" s="308"/>
      <c r="HFU61" s="308"/>
      <c r="HFV61" s="308"/>
      <c r="HFW61" s="308"/>
      <c r="HFX61" s="308"/>
      <c r="HFY61" s="308"/>
      <c r="HFZ61" s="308"/>
      <c r="HGA61" s="308"/>
      <c r="HGB61" s="308"/>
      <c r="HGC61" s="308"/>
      <c r="HGD61" s="308"/>
      <c r="HGE61" s="308"/>
      <c r="HGF61" s="308"/>
      <c r="HGG61" s="308"/>
      <c r="HGH61" s="308"/>
      <c r="HGI61" s="308"/>
      <c r="HGJ61" s="308"/>
      <c r="HGK61" s="308"/>
      <c r="HGL61" s="308"/>
      <c r="HGM61" s="308"/>
      <c r="HGN61" s="308"/>
      <c r="HGO61" s="308"/>
      <c r="HGP61" s="308"/>
      <c r="HGQ61" s="308"/>
      <c r="HGR61" s="308"/>
      <c r="HGS61" s="308"/>
      <c r="HGT61" s="308"/>
      <c r="HGU61" s="308"/>
      <c r="HGV61" s="308"/>
      <c r="HGW61" s="308"/>
      <c r="HGX61" s="308"/>
      <c r="HGY61" s="308"/>
      <c r="HGZ61" s="308"/>
      <c r="HHA61" s="308"/>
      <c r="HHB61" s="308"/>
      <c r="HHC61" s="308"/>
      <c r="HHD61" s="308"/>
      <c r="HHE61" s="308"/>
      <c r="HHF61" s="308"/>
      <c r="HHG61" s="308"/>
      <c r="HHH61" s="308"/>
      <c r="HHI61" s="308"/>
      <c r="HHJ61" s="308"/>
      <c r="HHK61" s="308"/>
      <c r="HHL61" s="308"/>
      <c r="HHM61" s="308"/>
      <c r="HHN61" s="308"/>
      <c r="HHO61" s="308"/>
      <c r="HHP61" s="308"/>
      <c r="HHQ61" s="308"/>
      <c r="HHR61" s="308"/>
      <c r="HHS61" s="308"/>
      <c r="HHT61" s="308"/>
      <c r="HHU61" s="308"/>
      <c r="HHV61" s="308"/>
      <c r="HHW61" s="308"/>
      <c r="HHX61" s="308"/>
      <c r="HHY61" s="308"/>
      <c r="HHZ61" s="308"/>
      <c r="HIA61" s="308"/>
      <c r="HIB61" s="308"/>
      <c r="HIC61" s="308"/>
      <c r="HID61" s="308"/>
      <c r="HIE61" s="308"/>
      <c r="HIF61" s="308"/>
      <c r="HIG61" s="308"/>
      <c r="HIH61" s="308"/>
      <c r="HII61" s="308"/>
      <c r="HIJ61" s="308"/>
      <c r="HIK61" s="308"/>
      <c r="HIL61" s="308"/>
      <c r="HIM61" s="308"/>
      <c r="HIN61" s="308"/>
      <c r="HIO61" s="308"/>
      <c r="HIP61" s="308"/>
      <c r="HIQ61" s="308"/>
      <c r="HIR61" s="308"/>
      <c r="HIS61" s="308"/>
      <c r="HIT61" s="308"/>
      <c r="HIU61" s="308"/>
      <c r="HIV61" s="308"/>
      <c r="HIW61" s="308"/>
      <c r="HIX61" s="308"/>
      <c r="HIY61" s="308"/>
      <c r="HIZ61" s="308"/>
      <c r="HJA61" s="308"/>
      <c r="HJB61" s="308"/>
      <c r="HJC61" s="308"/>
      <c r="HJD61" s="308"/>
      <c r="HJE61" s="308"/>
      <c r="HJF61" s="308"/>
      <c r="HJG61" s="308"/>
      <c r="HJH61" s="308"/>
      <c r="HJI61" s="308"/>
      <c r="HJJ61" s="308"/>
      <c r="HJK61" s="308"/>
      <c r="HJL61" s="308"/>
      <c r="HJM61" s="308"/>
      <c r="HJN61" s="308"/>
      <c r="HJO61" s="308"/>
      <c r="HJP61" s="308"/>
      <c r="HJQ61" s="308"/>
      <c r="HJR61" s="308"/>
      <c r="HJS61" s="308"/>
      <c r="HJT61" s="308"/>
      <c r="HJU61" s="308"/>
      <c r="HJV61" s="308"/>
      <c r="HJW61" s="308"/>
      <c r="HJX61" s="308"/>
      <c r="HJY61" s="308"/>
      <c r="HJZ61" s="308"/>
      <c r="HKA61" s="308"/>
      <c r="HKB61" s="308"/>
      <c r="HKC61" s="308"/>
      <c r="HKD61" s="308"/>
      <c r="HKE61" s="308"/>
      <c r="HKF61" s="308"/>
      <c r="HKG61" s="308"/>
      <c r="HKH61" s="308"/>
      <c r="HKI61" s="308"/>
      <c r="HKJ61" s="308"/>
      <c r="HKK61" s="308"/>
      <c r="HKL61" s="308"/>
      <c r="HKM61" s="308"/>
      <c r="HKN61" s="308"/>
      <c r="HKO61" s="308"/>
      <c r="HKP61" s="308"/>
      <c r="HKQ61" s="308"/>
      <c r="HKR61" s="308"/>
      <c r="HKS61" s="308"/>
      <c r="HKT61" s="308"/>
      <c r="HKU61" s="308"/>
      <c r="HKV61" s="308"/>
      <c r="HKW61" s="308"/>
      <c r="HKX61" s="308"/>
      <c r="HKY61" s="308"/>
      <c r="HKZ61" s="308"/>
      <c r="HLA61" s="308"/>
      <c r="HLB61" s="308"/>
      <c r="HLC61" s="308"/>
      <c r="HLD61" s="308"/>
      <c r="HLE61" s="308"/>
      <c r="HLF61" s="308"/>
      <c r="HLG61" s="308"/>
      <c r="HLH61" s="308"/>
      <c r="HLI61" s="308"/>
      <c r="HLJ61" s="308"/>
      <c r="HLK61" s="308"/>
      <c r="HLL61" s="308"/>
      <c r="HLM61" s="308"/>
      <c r="HLN61" s="308"/>
      <c r="HLO61" s="308"/>
      <c r="HLP61" s="308"/>
      <c r="HLQ61" s="308"/>
      <c r="HLR61" s="308"/>
      <c r="HLS61" s="308"/>
      <c r="HLT61" s="308"/>
      <c r="HLU61" s="308"/>
      <c r="HLV61" s="308"/>
      <c r="HLW61" s="308"/>
      <c r="HLX61" s="308"/>
      <c r="HLY61" s="308"/>
      <c r="HLZ61" s="308"/>
      <c r="HMA61" s="308"/>
      <c r="HMB61" s="308"/>
      <c r="HMC61" s="308"/>
      <c r="HMD61" s="308"/>
      <c r="HME61" s="308"/>
      <c r="HMF61" s="308"/>
      <c r="HMG61" s="308"/>
      <c r="HMH61" s="308"/>
      <c r="HMI61" s="308"/>
      <c r="HMJ61" s="308"/>
      <c r="HMK61" s="308"/>
      <c r="HML61" s="308"/>
      <c r="HMM61" s="308"/>
      <c r="HMN61" s="308"/>
      <c r="HMO61" s="308"/>
      <c r="HMP61" s="308"/>
      <c r="HMQ61" s="308"/>
      <c r="HMR61" s="308"/>
      <c r="HMS61" s="308"/>
      <c r="HMT61" s="308"/>
      <c r="HMU61" s="308"/>
      <c r="HMV61" s="308"/>
      <c r="HMW61" s="308"/>
      <c r="HMX61" s="308"/>
      <c r="HMY61" s="308"/>
      <c r="HMZ61" s="308"/>
      <c r="HNA61" s="308"/>
      <c r="HNB61" s="308"/>
      <c r="HNC61" s="308"/>
      <c r="HND61" s="308"/>
      <c r="HNE61" s="308"/>
      <c r="HNF61" s="308"/>
      <c r="HNG61" s="308"/>
      <c r="HNH61" s="308"/>
      <c r="HNI61" s="308"/>
      <c r="HNJ61" s="308"/>
      <c r="HNK61" s="308"/>
      <c r="HNL61" s="308"/>
      <c r="HNM61" s="308"/>
      <c r="HNN61" s="308"/>
      <c r="HNO61" s="308"/>
      <c r="HNP61" s="308"/>
      <c r="HNQ61" s="308"/>
      <c r="HNR61" s="308"/>
      <c r="HNS61" s="308"/>
      <c r="HNT61" s="308"/>
      <c r="HNU61" s="308"/>
      <c r="HNV61" s="308"/>
      <c r="HNW61" s="308"/>
      <c r="HNX61" s="308"/>
      <c r="HNY61" s="308"/>
      <c r="HNZ61" s="308"/>
      <c r="HOA61" s="308"/>
      <c r="HOB61" s="308"/>
      <c r="HOC61" s="308"/>
      <c r="HOD61" s="308"/>
      <c r="HOE61" s="308"/>
      <c r="HOF61" s="308"/>
      <c r="HOG61" s="308"/>
      <c r="HOH61" s="308"/>
      <c r="HOI61" s="308"/>
      <c r="HOJ61" s="308"/>
      <c r="HOK61" s="308"/>
      <c r="HOL61" s="308"/>
      <c r="HOM61" s="308"/>
      <c r="HON61" s="308"/>
      <c r="HOO61" s="308"/>
      <c r="HOP61" s="308"/>
      <c r="HOQ61" s="308"/>
      <c r="HOR61" s="308"/>
      <c r="HOS61" s="308"/>
      <c r="HOT61" s="308"/>
      <c r="HOU61" s="308"/>
      <c r="HOV61" s="308"/>
      <c r="HOW61" s="308"/>
      <c r="HOX61" s="308"/>
      <c r="HOY61" s="308"/>
      <c r="HOZ61" s="308"/>
      <c r="HPA61" s="308"/>
      <c r="HPB61" s="308"/>
      <c r="HPC61" s="308"/>
      <c r="HPD61" s="308"/>
      <c r="HPE61" s="308"/>
      <c r="HPF61" s="308"/>
      <c r="HPG61" s="308"/>
      <c r="HPH61" s="308"/>
      <c r="HPI61" s="308"/>
      <c r="HPJ61" s="308"/>
      <c r="HPK61" s="308"/>
      <c r="HPL61" s="308"/>
      <c r="HPM61" s="308"/>
      <c r="HPN61" s="308"/>
      <c r="HPO61" s="308"/>
      <c r="HPP61" s="308"/>
      <c r="HPQ61" s="308"/>
      <c r="HPR61" s="308"/>
      <c r="HPS61" s="308"/>
      <c r="HPT61" s="308"/>
      <c r="HPU61" s="308"/>
      <c r="HPV61" s="308"/>
      <c r="HPW61" s="308"/>
      <c r="HPX61" s="308"/>
      <c r="HPY61" s="308"/>
      <c r="HPZ61" s="308"/>
      <c r="HQA61" s="308"/>
      <c r="HQB61" s="308"/>
      <c r="HQC61" s="308"/>
      <c r="HQD61" s="308"/>
      <c r="HQE61" s="308"/>
      <c r="HQF61" s="308"/>
      <c r="HQG61" s="308"/>
      <c r="HQH61" s="308"/>
      <c r="HQI61" s="308"/>
      <c r="HQJ61" s="308"/>
      <c r="HQK61" s="308"/>
      <c r="HQL61" s="308"/>
      <c r="HQM61" s="308"/>
      <c r="HQN61" s="308"/>
      <c r="HQO61" s="308"/>
      <c r="HQP61" s="308"/>
      <c r="HQQ61" s="308"/>
      <c r="HQR61" s="308"/>
      <c r="HQS61" s="308"/>
      <c r="HQT61" s="308"/>
      <c r="HQU61" s="308"/>
      <c r="HQV61" s="308"/>
      <c r="HQW61" s="308"/>
      <c r="HQX61" s="308"/>
      <c r="HQY61" s="308"/>
      <c r="HQZ61" s="308"/>
      <c r="HRA61" s="308"/>
      <c r="HRB61" s="308"/>
      <c r="HRC61" s="308"/>
      <c r="HRD61" s="308"/>
      <c r="HRE61" s="308"/>
      <c r="HRF61" s="308"/>
      <c r="HRG61" s="308"/>
      <c r="HRH61" s="308"/>
      <c r="HRI61" s="308"/>
      <c r="HRJ61" s="308"/>
      <c r="HRK61" s="308"/>
      <c r="HRL61" s="308"/>
      <c r="HRM61" s="308"/>
      <c r="HRN61" s="308"/>
      <c r="HRO61" s="308"/>
      <c r="HRP61" s="308"/>
      <c r="HRQ61" s="308"/>
      <c r="HRR61" s="308"/>
      <c r="HRS61" s="308"/>
      <c r="HRT61" s="308"/>
      <c r="HRU61" s="308"/>
      <c r="HRV61" s="308"/>
      <c r="HRW61" s="308"/>
      <c r="HRX61" s="308"/>
      <c r="HRY61" s="308"/>
      <c r="HRZ61" s="308"/>
      <c r="HSA61" s="308"/>
      <c r="HSB61" s="308"/>
      <c r="HSC61" s="308"/>
      <c r="HSD61" s="308"/>
      <c r="HSE61" s="308"/>
      <c r="HSF61" s="308"/>
      <c r="HSG61" s="308"/>
      <c r="HSH61" s="308"/>
      <c r="HSI61" s="308"/>
      <c r="HSJ61" s="308"/>
      <c r="HSK61" s="308"/>
      <c r="HSL61" s="308"/>
      <c r="HSM61" s="308"/>
      <c r="HSN61" s="308"/>
      <c r="HSO61" s="308"/>
      <c r="HSP61" s="308"/>
      <c r="HSQ61" s="308"/>
      <c r="HSR61" s="308"/>
      <c r="HSS61" s="308"/>
      <c r="HST61" s="308"/>
      <c r="HSU61" s="308"/>
      <c r="HSV61" s="308"/>
      <c r="HSW61" s="308"/>
      <c r="HSX61" s="308"/>
      <c r="HSY61" s="308"/>
      <c r="HSZ61" s="308"/>
      <c r="HTA61" s="308"/>
      <c r="HTB61" s="308"/>
      <c r="HTC61" s="308"/>
      <c r="HTD61" s="308"/>
      <c r="HTE61" s="308"/>
      <c r="HTF61" s="308"/>
      <c r="HTG61" s="308"/>
      <c r="HTH61" s="308"/>
      <c r="HTI61" s="308"/>
      <c r="HTJ61" s="308"/>
      <c r="HTK61" s="308"/>
      <c r="HTL61" s="308"/>
      <c r="HTM61" s="308"/>
      <c r="HTN61" s="308"/>
      <c r="HTO61" s="308"/>
      <c r="HTP61" s="308"/>
      <c r="HTQ61" s="308"/>
      <c r="HTR61" s="308"/>
      <c r="HTS61" s="308"/>
      <c r="HTT61" s="308"/>
      <c r="HTU61" s="308"/>
      <c r="HTV61" s="308"/>
      <c r="HTW61" s="308"/>
      <c r="HTX61" s="308"/>
      <c r="HTY61" s="308"/>
      <c r="HTZ61" s="308"/>
      <c r="HUA61" s="308"/>
      <c r="HUB61" s="308"/>
      <c r="HUC61" s="308"/>
      <c r="HUD61" s="308"/>
      <c r="HUE61" s="308"/>
      <c r="HUF61" s="308"/>
      <c r="HUG61" s="308"/>
      <c r="HUH61" s="308"/>
      <c r="HUI61" s="308"/>
      <c r="HUJ61" s="308"/>
      <c r="HUK61" s="308"/>
      <c r="HUL61" s="308"/>
      <c r="HUM61" s="308"/>
      <c r="HUN61" s="308"/>
      <c r="HUO61" s="308"/>
      <c r="HUP61" s="308"/>
      <c r="HUQ61" s="308"/>
      <c r="HUR61" s="308"/>
      <c r="HUS61" s="308"/>
      <c r="HUT61" s="308"/>
      <c r="HUU61" s="308"/>
      <c r="HUV61" s="308"/>
      <c r="HUW61" s="308"/>
      <c r="HUX61" s="308"/>
      <c r="HUY61" s="308"/>
      <c r="HUZ61" s="308"/>
      <c r="HVA61" s="308"/>
      <c r="HVB61" s="308"/>
      <c r="HVC61" s="308"/>
      <c r="HVD61" s="308"/>
      <c r="HVE61" s="308"/>
      <c r="HVF61" s="308"/>
      <c r="HVG61" s="308"/>
      <c r="HVH61" s="308"/>
      <c r="HVI61" s="308"/>
      <c r="HVJ61" s="308"/>
      <c r="HVK61" s="308"/>
      <c r="HVL61" s="308"/>
      <c r="HVM61" s="308"/>
      <c r="HVN61" s="308"/>
      <c r="HVO61" s="308"/>
      <c r="HVP61" s="308"/>
      <c r="HVQ61" s="308"/>
      <c r="HVR61" s="308"/>
      <c r="HVS61" s="308"/>
      <c r="HVT61" s="308"/>
      <c r="HVU61" s="308"/>
      <c r="HVV61" s="308"/>
      <c r="HVW61" s="308"/>
      <c r="HVX61" s="308"/>
      <c r="HVY61" s="308"/>
      <c r="HVZ61" s="308"/>
      <c r="HWA61" s="308"/>
      <c r="HWB61" s="308"/>
      <c r="HWC61" s="308"/>
      <c r="HWD61" s="308"/>
      <c r="HWE61" s="308"/>
      <c r="HWF61" s="308"/>
      <c r="HWG61" s="308"/>
      <c r="HWH61" s="308"/>
      <c r="HWI61" s="308"/>
      <c r="HWJ61" s="308"/>
      <c r="HWK61" s="308"/>
      <c r="HWL61" s="308"/>
      <c r="HWM61" s="308"/>
      <c r="HWN61" s="308"/>
      <c r="HWO61" s="308"/>
      <c r="HWP61" s="308"/>
      <c r="HWQ61" s="308"/>
      <c r="HWR61" s="308"/>
      <c r="HWS61" s="308"/>
      <c r="HWT61" s="308"/>
      <c r="HWU61" s="308"/>
      <c r="HWV61" s="308"/>
      <c r="HWW61" s="308"/>
      <c r="HWX61" s="308"/>
      <c r="HWY61" s="308"/>
      <c r="HWZ61" s="308"/>
      <c r="HXA61" s="308"/>
      <c r="HXB61" s="308"/>
      <c r="HXC61" s="308"/>
      <c r="HXD61" s="308"/>
      <c r="HXE61" s="308"/>
      <c r="HXF61" s="308"/>
      <c r="HXG61" s="308"/>
      <c r="HXH61" s="308"/>
      <c r="HXI61" s="308"/>
      <c r="HXJ61" s="308"/>
      <c r="HXK61" s="308"/>
      <c r="HXL61" s="308"/>
      <c r="HXM61" s="308"/>
      <c r="HXN61" s="308"/>
      <c r="HXO61" s="308"/>
      <c r="HXP61" s="308"/>
      <c r="HXQ61" s="308"/>
      <c r="HXR61" s="308"/>
      <c r="HXS61" s="308"/>
      <c r="HXT61" s="308"/>
      <c r="HXU61" s="308"/>
      <c r="HXV61" s="308"/>
      <c r="HXW61" s="308"/>
      <c r="HXX61" s="308"/>
      <c r="HXY61" s="308"/>
      <c r="HXZ61" s="308"/>
      <c r="HYA61" s="308"/>
      <c r="HYB61" s="308"/>
      <c r="HYC61" s="308"/>
      <c r="HYD61" s="308"/>
      <c r="HYE61" s="308"/>
      <c r="HYF61" s="308"/>
      <c r="HYG61" s="308"/>
      <c r="HYH61" s="308"/>
      <c r="HYI61" s="308"/>
      <c r="HYJ61" s="308"/>
      <c r="HYK61" s="308"/>
      <c r="HYL61" s="308"/>
      <c r="HYM61" s="308"/>
      <c r="HYN61" s="308"/>
      <c r="HYO61" s="308"/>
      <c r="HYP61" s="308"/>
      <c r="HYQ61" s="308"/>
      <c r="HYR61" s="308"/>
      <c r="HYS61" s="308"/>
      <c r="HYT61" s="308"/>
      <c r="HYU61" s="308"/>
      <c r="HYV61" s="308"/>
      <c r="HYW61" s="308"/>
      <c r="HYX61" s="308"/>
      <c r="HYY61" s="308"/>
      <c r="HYZ61" s="308"/>
      <c r="HZA61" s="308"/>
      <c r="HZB61" s="308"/>
      <c r="HZC61" s="308"/>
      <c r="HZD61" s="308"/>
      <c r="HZE61" s="308"/>
      <c r="HZF61" s="308"/>
      <c r="HZG61" s="308"/>
      <c r="HZH61" s="308"/>
      <c r="HZI61" s="308"/>
      <c r="HZJ61" s="308"/>
      <c r="HZK61" s="308"/>
      <c r="HZL61" s="308"/>
      <c r="HZM61" s="308"/>
      <c r="HZN61" s="308"/>
      <c r="HZO61" s="308"/>
      <c r="HZP61" s="308"/>
      <c r="HZQ61" s="308"/>
      <c r="HZR61" s="308"/>
      <c r="HZS61" s="308"/>
      <c r="HZT61" s="308"/>
      <c r="HZU61" s="308"/>
      <c r="HZV61" s="308"/>
      <c r="HZW61" s="308"/>
      <c r="HZX61" s="308"/>
      <c r="HZY61" s="308"/>
      <c r="HZZ61" s="308"/>
      <c r="IAA61" s="308"/>
      <c r="IAB61" s="308"/>
      <c r="IAC61" s="308"/>
      <c r="IAD61" s="308"/>
      <c r="IAE61" s="308"/>
      <c r="IAF61" s="308"/>
      <c r="IAG61" s="308"/>
      <c r="IAH61" s="308"/>
      <c r="IAI61" s="308"/>
      <c r="IAJ61" s="308"/>
      <c r="IAK61" s="308"/>
      <c r="IAL61" s="308"/>
      <c r="IAM61" s="308"/>
      <c r="IAN61" s="308"/>
      <c r="IAO61" s="308"/>
      <c r="IAP61" s="308"/>
      <c r="IAQ61" s="308"/>
      <c r="IAR61" s="308"/>
      <c r="IAS61" s="308"/>
      <c r="IAT61" s="308"/>
      <c r="IAU61" s="308"/>
      <c r="IAV61" s="308"/>
      <c r="IAW61" s="308"/>
      <c r="IAX61" s="308"/>
      <c r="IAY61" s="308"/>
      <c r="IAZ61" s="308"/>
      <c r="IBA61" s="308"/>
      <c r="IBB61" s="308"/>
      <c r="IBC61" s="308"/>
      <c r="IBD61" s="308"/>
      <c r="IBE61" s="308"/>
      <c r="IBF61" s="308"/>
      <c r="IBG61" s="308"/>
      <c r="IBH61" s="308"/>
      <c r="IBI61" s="308"/>
      <c r="IBJ61" s="308"/>
      <c r="IBK61" s="308"/>
      <c r="IBL61" s="308"/>
      <c r="IBM61" s="308"/>
      <c r="IBN61" s="308"/>
      <c r="IBO61" s="308"/>
      <c r="IBP61" s="308"/>
      <c r="IBQ61" s="308"/>
      <c r="IBR61" s="308"/>
      <c r="IBS61" s="308"/>
      <c r="IBT61" s="308"/>
      <c r="IBU61" s="308"/>
      <c r="IBV61" s="308"/>
      <c r="IBW61" s="308"/>
      <c r="IBX61" s="308"/>
      <c r="IBY61" s="308"/>
      <c r="IBZ61" s="308"/>
      <c r="ICA61" s="308"/>
      <c r="ICB61" s="308"/>
      <c r="ICC61" s="308"/>
      <c r="ICD61" s="308"/>
      <c r="ICE61" s="308"/>
      <c r="ICF61" s="308"/>
      <c r="ICG61" s="308"/>
      <c r="ICH61" s="308"/>
      <c r="ICI61" s="308"/>
      <c r="ICJ61" s="308"/>
      <c r="ICK61" s="308"/>
      <c r="ICL61" s="308"/>
      <c r="ICM61" s="308"/>
      <c r="ICN61" s="308"/>
      <c r="ICO61" s="308"/>
      <c r="ICP61" s="308"/>
      <c r="ICQ61" s="308"/>
      <c r="ICR61" s="308"/>
      <c r="ICS61" s="308"/>
      <c r="ICT61" s="308"/>
      <c r="ICU61" s="308"/>
      <c r="ICV61" s="308"/>
      <c r="ICW61" s="308"/>
      <c r="ICX61" s="308"/>
      <c r="ICY61" s="308"/>
      <c r="ICZ61" s="308"/>
      <c r="IDA61" s="308"/>
      <c r="IDB61" s="308"/>
      <c r="IDC61" s="308"/>
      <c r="IDD61" s="308"/>
      <c r="IDE61" s="308"/>
      <c r="IDF61" s="308"/>
      <c r="IDG61" s="308"/>
      <c r="IDH61" s="308"/>
      <c r="IDI61" s="308"/>
      <c r="IDJ61" s="308"/>
      <c r="IDK61" s="308"/>
      <c r="IDL61" s="308"/>
      <c r="IDM61" s="308"/>
      <c r="IDN61" s="308"/>
      <c r="IDO61" s="308"/>
      <c r="IDP61" s="308"/>
      <c r="IDQ61" s="308"/>
      <c r="IDR61" s="308"/>
      <c r="IDS61" s="308"/>
      <c r="IDT61" s="308"/>
      <c r="IDU61" s="308"/>
      <c r="IDV61" s="308"/>
      <c r="IDW61" s="308"/>
      <c r="IDX61" s="308"/>
      <c r="IDY61" s="308"/>
      <c r="IDZ61" s="308"/>
      <c r="IEA61" s="308"/>
      <c r="IEB61" s="308"/>
      <c r="IEC61" s="308"/>
      <c r="IED61" s="308"/>
      <c r="IEE61" s="308"/>
      <c r="IEF61" s="308"/>
      <c r="IEG61" s="308"/>
      <c r="IEH61" s="308"/>
      <c r="IEI61" s="308"/>
      <c r="IEJ61" s="308"/>
      <c r="IEK61" s="308"/>
      <c r="IEL61" s="308"/>
      <c r="IEM61" s="308"/>
      <c r="IEN61" s="308"/>
      <c r="IEO61" s="308"/>
      <c r="IEP61" s="308"/>
      <c r="IEQ61" s="308"/>
      <c r="IER61" s="308"/>
      <c r="IES61" s="308"/>
      <c r="IET61" s="308"/>
      <c r="IEU61" s="308"/>
      <c r="IEV61" s="308"/>
      <c r="IEW61" s="308"/>
      <c r="IEX61" s="308"/>
      <c r="IEY61" s="308"/>
      <c r="IEZ61" s="308"/>
      <c r="IFA61" s="308"/>
      <c r="IFB61" s="308"/>
      <c r="IFC61" s="308"/>
      <c r="IFD61" s="308"/>
      <c r="IFE61" s="308"/>
      <c r="IFF61" s="308"/>
      <c r="IFG61" s="308"/>
      <c r="IFH61" s="308"/>
      <c r="IFI61" s="308"/>
      <c r="IFJ61" s="308"/>
      <c r="IFK61" s="308"/>
      <c r="IFL61" s="308"/>
      <c r="IFM61" s="308"/>
      <c r="IFN61" s="308"/>
      <c r="IFO61" s="308"/>
      <c r="IFP61" s="308"/>
      <c r="IFQ61" s="308"/>
      <c r="IFR61" s="308"/>
      <c r="IFS61" s="308"/>
      <c r="IFT61" s="308"/>
      <c r="IFU61" s="308"/>
      <c r="IFV61" s="308"/>
      <c r="IFW61" s="308"/>
      <c r="IFX61" s="308"/>
      <c r="IFY61" s="308"/>
      <c r="IFZ61" s="308"/>
      <c r="IGA61" s="308"/>
      <c r="IGB61" s="308"/>
      <c r="IGC61" s="308"/>
      <c r="IGD61" s="308"/>
      <c r="IGE61" s="308"/>
      <c r="IGF61" s="308"/>
      <c r="IGG61" s="308"/>
      <c r="IGH61" s="308"/>
      <c r="IGI61" s="308"/>
      <c r="IGJ61" s="308"/>
      <c r="IGK61" s="308"/>
      <c r="IGL61" s="308"/>
      <c r="IGM61" s="308"/>
      <c r="IGN61" s="308"/>
      <c r="IGO61" s="308"/>
      <c r="IGP61" s="308"/>
      <c r="IGQ61" s="308"/>
      <c r="IGR61" s="308"/>
      <c r="IGS61" s="308"/>
      <c r="IGT61" s="308"/>
      <c r="IGU61" s="308"/>
      <c r="IGV61" s="308"/>
      <c r="IGW61" s="308"/>
      <c r="IGX61" s="308"/>
      <c r="IGY61" s="308"/>
      <c r="IGZ61" s="308"/>
      <c r="IHA61" s="308"/>
      <c r="IHB61" s="308"/>
      <c r="IHC61" s="308"/>
      <c r="IHD61" s="308"/>
      <c r="IHE61" s="308"/>
      <c r="IHF61" s="308"/>
      <c r="IHG61" s="308"/>
      <c r="IHH61" s="308"/>
      <c r="IHI61" s="308"/>
      <c r="IHJ61" s="308"/>
      <c r="IHK61" s="308"/>
      <c r="IHL61" s="308"/>
      <c r="IHM61" s="308"/>
      <c r="IHN61" s="308"/>
      <c r="IHO61" s="308"/>
      <c r="IHP61" s="308"/>
      <c r="IHQ61" s="308"/>
      <c r="IHR61" s="308"/>
      <c r="IHS61" s="308"/>
      <c r="IHT61" s="308"/>
      <c r="IHU61" s="308"/>
      <c r="IHV61" s="308"/>
      <c r="IHW61" s="308"/>
      <c r="IHX61" s="308"/>
      <c r="IHY61" s="308"/>
      <c r="IHZ61" s="308"/>
      <c r="IIA61" s="308"/>
      <c r="IIB61" s="308"/>
      <c r="IIC61" s="308"/>
      <c r="IID61" s="308"/>
      <c r="IIE61" s="308"/>
      <c r="IIF61" s="308"/>
      <c r="IIG61" s="308"/>
      <c r="IIH61" s="308"/>
      <c r="III61" s="308"/>
      <c r="IIJ61" s="308"/>
      <c r="IIK61" s="308"/>
      <c r="IIL61" s="308"/>
      <c r="IIM61" s="308"/>
      <c r="IIN61" s="308"/>
      <c r="IIO61" s="308"/>
      <c r="IIP61" s="308"/>
      <c r="IIQ61" s="308"/>
      <c r="IIR61" s="308"/>
      <c r="IIS61" s="308"/>
      <c r="IIT61" s="308"/>
      <c r="IIU61" s="308"/>
      <c r="IIV61" s="308"/>
      <c r="IIW61" s="308"/>
      <c r="IIX61" s="308"/>
      <c r="IIY61" s="308"/>
      <c r="IIZ61" s="308"/>
      <c r="IJA61" s="308"/>
      <c r="IJB61" s="308"/>
      <c r="IJC61" s="308"/>
      <c r="IJD61" s="308"/>
      <c r="IJE61" s="308"/>
      <c r="IJF61" s="308"/>
      <c r="IJG61" s="308"/>
      <c r="IJH61" s="308"/>
      <c r="IJI61" s="308"/>
      <c r="IJJ61" s="308"/>
      <c r="IJK61" s="308"/>
      <c r="IJL61" s="308"/>
      <c r="IJM61" s="308"/>
      <c r="IJN61" s="308"/>
      <c r="IJO61" s="308"/>
      <c r="IJP61" s="308"/>
      <c r="IJQ61" s="308"/>
      <c r="IJR61" s="308"/>
      <c r="IJS61" s="308"/>
      <c r="IJT61" s="308"/>
      <c r="IJU61" s="308"/>
      <c r="IJV61" s="308"/>
      <c r="IJW61" s="308"/>
      <c r="IJX61" s="308"/>
      <c r="IJY61" s="308"/>
      <c r="IJZ61" s="308"/>
      <c r="IKA61" s="308"/>
      <c r="IKB61" s="308"/>
      <c r="IKC61" s="308"/>
      <c r="IKD61" s="308"/>
      <c r="IKE61" s="308"/>
      <c r="IKF61" s="308"/>
      <c r="IKG61" s="308"/>
      <c r="IKH61" s="308"/>
      <c r="IKI61" s="308"/>
      <c r="IKJ61" s="308"/>
      <c r="IKK61" s="308"/>
      <c r="IKL61" s="308"/>
      <c r="IKM61" s="308"/>
      <c r="IKN61" s="308"/>
      <c r="IKO61" s="308"/>
      <c r="IKP61" s="308"/>
      <c r="IKQ61" s="308"/>
      <c r="IKR61" s="308"/>
      <c r="IKS61" s="308"/>
      <c r="IKT61" s="308"/>
      <c r="IKU61" s="308"/>
      <c r="IKV61" s="308"/>
      <c r="IKW61" s="308"/>
      <c r="IKX61" s="308"/>
      <c r="IKY61" s="308"/>
      <c r="IKZ61" s="308"/>
      <c r="ILA61" s="308"/>
      <c r="ILB61" s="308"/>
      <c r="ILC61" s="308"/>
      <c r="ILD61" s="308"/>
      <c r="ILE61" s="308"/>
      <c r="ILF61" s="308"/>
      <c r="ILG61" s="308"/>
      <c r="ILH61" s="308"/>
      <c r="ILI61" s="308"/>
      <c r="ILJ61" s="308"/>
      <c r="ILK61" s="308"/>
      <c r="ILL61" s="308"/>
      <c r="ILM61" s="308"/>
      <c r="ILN61" s="308"/>
      <c r="ILO61" s="308"/>
      <c r="ILP61" s="308"/>
      <c r="ILQ61" s="308"/>
      <c r="ILR61" s="308"/>
      <c r="ILS61" s="308"/>
      <c r="ILT61" s="308"/>
      <c r="ILU61" s="308"/>
      <c r="ILV61" s="308"/>
      <c r="ILW61" s="308"/>
      <c r="ILX61" s="308"/>
      <c r="ILY61" s="308"/>
      <c r="ILZ61" s="308"/>
      <c r="IMA61" s="308"/>
      <c r="IMB61" s="308"/>
      <c r="IMC61" s="308"/>
      <c r="IMD61" s="308"/>
      <c r="IME61" s="308"/>
      <c r="IMF61" s="308"/>
      <c r="IMG61" s="308"/>
      <c r="IMH61" s="308"/>
      <c r="IMI61" s="308"/>
      <c r="IMJ61" s="308"/>
      <c r="IMK61" s="308"/>
      <c r="IML61" s="308"/>
      <c r="IMM61" s="308"/>
      <c r="IMN61" s="308"/>
      <c r="IMO61" s="308"/>
      <c r="IMP61" s="308"/>
      <c r="IMQ61" s="308"/>
      <c r="IMR61" s="308"/>
      <c r="IMS61" s="308"/>
      <c r="IMT61" s="308"/>
      <c r="IMU61" s="308"/>
      <c r="IMV61" s="308"/>
      <c r="IMW61" s="308"/>
      <c r="IMX61" s="308"/>
      <c r="IMY61" s="308"/>
      <c r="IMZ61" s="308"/>
      <c r="INA61" s="308"/>
      <c r="INB61" s="308"/>
      <c r="INC61" s="308"/>
      <c r="IND61" s="308"/>
      <c r="INE61" s="308"/>
      <c r="INF61" s="308"/>
      <c r="ING61" s="308"/>
      <c r="INH61" s="308"/>
      <c r="INI61" s="308"/>
      <c r="INJ61" s="308"/>
      <c r="INK61" s="308"/>
      <c r="INL61" s="308"/>
      <c r="INM61" s="308"/>
      <c r="INN61" s="308"/>
      <c r="INO61" s="308"/>
      <c r="INP61" s="308"/>
      <c r="INQ61" s="308"/>
      <c r="INR61" s="308"/>
      <c r="INS61" s="308"/>
      <c r="INT61" s="308"/>
      <c r="INU61" s="308"/>
      <c r="INV61" s="308"/>
      <c r="INW61" s="308"/>
      <c r="INX61" s="308"/>
      <c r="INY61" s="308"/>
      <c r="INZ61" s="308"/>
      <c r="IOA61" s="308"/>
      <c r="IOB61" s="308"/>
      <c r="IOC61" s="308"/>
      <c r="IOD61" s="308"/>
      <c r="IOE61" s="308"/>
      <c r="IOF61" s="308"/>
      <c r="IOG61" s="308"/>
      <c r="IOH61" s="308"/>
      <c r="IOI61" s="308"/>
      <c r="IOJ61" s="308"/>
      <c r="IOK61" s="308"/>
      <c r="IOL61" s="308"/>
      <c r="IOM61" s="308"/>
      <c r="ION61" s="308"/>
      <c r="IOO61" s="308"/>
      <c r="IOP61" s="308"/>
      <c r="IOQ61" s="308"/>
      <c r="IOR61" s="308"/>
      <c r="IOS61" s="308"/>
      <c r="IOT61" s="308"/>
      <c r="IOU61" s="308"/>
      <c r="IOV61" s="308"/>
      <c r="IOW61" s="308"/>
      <c r="IOX61" s="308"/>
      <c r="IOY61" s="308"/>
      <c r="IOZ61" s="308"/>
      <c r="IPA61" s="308"/>
      <c r="IPB61" s="308"/>
      <c r="IPC61" s="308"/>
      <c r="IPD61" s="308"/>
      <c r="IPE61" s="308"/>
      <c r="IPF61" s="308"/>
      <c r="IPG61" s="308"/>
      <c r="IPH61" s="308"/>
      <c r="IPI61" s="308"/>
      <c r="IPJ61" s="308"/>
      <c r="IPK61" s="308"/>
      <c r="IPL61" s="308"/>
      <c r="IPM61" s="308"/>
      <c r="IPN61" s="308"/>
      <c r="IPO61" s="308"/>
      <c r="IPP61" s="308"/>
      <c r="IPQ61" s="308"/>
      <c r="IPR61" s="308"/>
      <c r="IPS61" s="308"/>
      <c r="IPT61" s="308"/>
      <c r="IPU61" s="308"/>
      <c r="IPV61" s="308"/>
      <c r="IPW61" s="308"/>
      <c r="IPX61" s="308"/>
      <c r="IPY61" s="308"/>
      <c r="IPZ61" s="308"/>
      <c r="IQA61" s="308"/>
      <c r="IQB61" s="308"/>
      <c r="IQC61" s="308"/>
      <c r="IQD61" s="308"/>
      <c r="IQE61" s="308"/>
      <c r="IQF61" s="308"/>
      <c r="IQG61" s="308"/>
      <c r="IQH61" s="308"/>
      <c r="IQI61" s="308"/>
      <c r="IQJ61" s="308"/>
      <c r="IQK61" s="308"/>
      <c r="IQL61" s="308"/>
      <c r="IQM61" s="308"/>
      <c r="IQN61" s="308"/>
      <c r="IQO61" s="308"/>
      <c r="IQP61" s="308"/>
      <c r="IQQ61" s="308"/>
      <c r="IQR61" s="308"/>
      <c r="IQS61" s="308"/>
      <c r="IQT61" s="308"/>
      <c r="IQU61" s="308"/>
      <c r="IQV61" s="308"/>
      <c r="IQW61" s="308"/>
      <c r="IQX61" s="308"/>
      <c r="IQY61" s="308"/>
      <c r="IQZ61" s="308"/>
      <c r="IRA61" s="308"/>
      <c r="IRB61" s="308"/>
      <c r="IRC61" s="308"/>
      <c r="IRD61" s="308"/>
      <c r="IRE61" s="308"/>
      <c r="IRF61" s="308"/>
      <c r="IRG61" s="308"/>
      <c r="IRH61" s="308"/>
      <c r="IRI61" s="308"/>
      <c r="IRJ61" s="308"/>
      <c r="IRK61" s="308"/>
      <c r="IRL61" s="308"/>
      <c r="IRM61" s="308"/>
      <c r="IRN61" s="308"/>
      <c r="IRO61" s="308"/>
      <c r="IRP61" s="308"/>
      <c r="IRQ61" s="308"/>
      <c r="IRR61" s="308"/>
      <c r="IRS61" s="308"/>
      <c r="IRT61" s="308"/>
      <c r="IRU61" s="308"/>
      <c r="IRV61" s="308"/>
      <c r="IRW61" s="308"/>
      <c r="IRX61" s="308"/>
      <c r="IRY61" s="308"/>
      <c r="IRZ61" s="308"/>
      <c r="ISA61" s="308"/>
      <c r="ISB61" s="308"/>
      <c r="ISC61" s="308"/>
      <c r="ISD61" s="308"/>
      <c r="ISE61" s="308"/>
      <c r="ISF61" s="308"/>
      <c r="ISG61" s="308"/>
      <c r="ISH61" s="308"/>
      <c r="ISI61" s="308"/>
      <c r="ISJ61" s="308"/>
      <c r="ISK61" s="308"/>
      <c r="ISL61" s="308"/>
      <c r="ISM61" s="308"/>
      <c r="ISN61" s="308"/>
      <c r="ISO61" s="308"/>
      <c r="ISP61" s="308"/>
      <c r="ISQ61" s="308"/>
      <c r="ISR61" s="308"/>
      <c r="ISS61" s="308"/>
      <c r="IST61" s="308"/>
      <c r="ISU61" s="308"/>
      <c r="ISV61" s="308"/>
      <c r="ISW61" s="308"/>
      <c r="ISX61" s="308"/>
      <c r="ISY61" s="308"/>
      <c r="ISZ61" s="308"/>
      <c r="ITA61" s="308"/>
      <c r="ITB61" s="308"/>
      <c r="ITC61" s="308"/>
      <c r="ITD61" s="308"/>
      <c r="ITE61" s="308"/>
      <c r="ITF61" s="308"/>
      <c r="ITG61" s="308"/>
      <c r="ITH61" s="308"/>
      <c r="ITI61" s="308"/>
      <c r="ITJ61" s="308"/>
      <c r="ITK61" s="308"/>
      <c r="ITL61" s="308"/>
      <c r="ITM61" s="308"/>
      <c r="ITN61" s="308"/>
      <c r="ITO61" s="308"/>
      <c r="ITP61" s="308"/>
      <c r="ITQ61" s="308"/>
      <c r="ITR61" s="308"/>
      <c r="ITS61" s="308"/>
      <c r="ITT61" s="308"/>
      <c r="ITU61" s="308"/>
      <c r="ITV61" s="308"/>
      <c r="ITW61" s="308"/>
      <c r="ITX61" s="308"/>
      <c r="ITY61" s="308"/>
      <c r="ITZ61" s="308"/>
      <c r="IUA61" s="308"/>
      <c r="IUB61" s="308"/>
      <c r="IUC61" s="308"/>
      <c r="IUD61" s="308"/>
      <c r="IUE61" s="308"/>
      <c r="IUF61" s="308"/>
      <c r="IUG61" s="308"/>
      <c r="IUH61" s="308"/>
      <c r="IUI61" s="308"/>
      <c r="IUJ61" s="308"/>
      <c r="IUK61" s="308"/>
      <c r="IUL61" s="308"/>
      <c r="IUM61" s="308"/>
      <c r="IUN61" s="308"/>
      <c r="IUO61" s="308"/>
      <c r="IUP61" s="308"/>
      <c r="IUQ61" s="308"/>
      <c r="IUR61" s="308"/>
      <c r="IUS61" s="308"/>
      <c r="IUT61" s="308"/>
      <c r="IUU61" s="308"/>
      <c r="IUV61" s="308"/>
      <c r="IUW61" s="308"/>
      <c r="IUX61" s="308"/>
      <c r="IUY61" s="308"/>
      <c r="IUZ61" s="308"/>
      <c r="IVA61" s="308"/>
      <c r="IVB61" s="308"/>
      <c r="IVC61" s="308"/>
      <c r="IVD61" s="308"/>
      <c r="IVE61" s="308"/>
      <c r="IVF61" s="308"/>
      <c r="IVG61" s="308"/>
      <c r="IVH61" s="308"/>
      <c r="IVI61" s="308"/>
      <c r="IVJ61" s="308"/>
      <c r="IVK61" s="308"/>
      <c r="IVL61" s="308"/>
      <c r="IVM61" s="308"/>
      <c r="IVN61" s="308"/>
      <c r="IVO61" s="308"/>
      <c r="IVP61" s="308"/>
      <c r="IVQ61" s="308"/>
      <c r="IVR61" s="308"/>
      <c r="IVS61" s="308"/>
      <c r="IVT61" s="308"/>
      <c r="IVU61" s="308"/>
      <c r="IVV61" s="308"/>
      <c r="IVW61" s="308"/>
      <c r="IVX61" s="308"/>
      <c r="IVY61" s="308"/>
      <c r="IVZ61" s="308"/>
      <c r="IWA61" s="308"/>
      <c r="IWB61" s="308"/>
      <c r="IWC61" s="308"/>
      <c r="IWD61" s="308"/>
      <c r="IWE61" s="308"/>
      <c r="IWF61" s="308"/>
      <c r="IWG61" s="308"/>
      <c r="IWH61" s="308"/>
      <c r="IWI61" s="308"/>
      <c r="IWJ61" s="308"/>
      <c r="IWK61" s="308"/>
      <c r="IWL61" s="308"/>
      <c r="IWM61" s="308"/>
      <c r="IWN61" s="308"/>
      <c r="IWO61" s="308"/>
      <c r="IWP61" s="308"/>
      <c r="IWQ61" s="308"/>
      <c r="IWR61" s="308"/>
      <c r="IWS61" s="308"/>
      <c r="IWT61" s="308"/>
      <c r="IWU61" s="308"/>
      <c r="IWV61" s="308"/>
      <c r="IWW61" s="308"/>
      <c r="IWX61" s="308"/>
      <c r="IWY61" s="308"/>
      <c r="IWZ61" s="308"/>
      <c r="IXA61" s="308"/>
      <c r="IXB61" s="308"/>
      <c r="IXC61" s="308"/>
      <c r="IXD61" s="308"/>
      <c r="IXE61" s="308"/>
      <c r="IXF61" s="308"/>
      <c r="IXG61" s="308"/>
      <c r="IXH61" s="308"/>
      <c r="IXI61" s="308"/>
      <c r="IXJ61" s="308"/>
      <c r="IXK61" s="308"/>
      <c r="IXL61" s="308"/>
      <c r="IXM61" s="308"/>
      <c r="IXN61" s="308"/>
      <c r="IXO61" s="308"/>
      <c r="IXP61" s="308"/>
      <c r="IXQ61" s="308"/>
      <c r="IXR61" s="308"/>
      <c r="IXS61" s="308"/>
      <c r="IXT61" s="308"/>
      <c r="IXU61" s="308"/>
      <c r="IXV61" s="308"/>
      <c r="IXW61" s="308"/>
      <c r="IXX61" s="308"/>
      <c r="IXY61" s="308"/>
      <c r="IXZ61" s="308"/>
      <c r="IYA61" s="308"/>
      <c r="IYB61" s="308"/>
      <c r="IYC61" s="308"/>
      <c r="IYD61" s="308"/>
      <c r="IYE61" s="308"/>
      <c r="IYF61" s="308"/>
      <c r="IYG61" s="308"/>
      <c r="IYH61" s="308"/>
      <c r="IYI61" s="308"/>
      <c r="IYJ61" s="308"/>
      <c r="IYK61" s="308"/>
      <c r="IYL61" s="308"/>
      <c r="IYM61" s="308"/>
      <c r="IYN61" s="308"/>
      <c r="IYO61" s="308"/>
      <c r="IYP61" s="308"/>
      <c r="IYQ61" s="308"/>
      <c r="IYR61" s="308"/>
      <c r="IYS61" s="308"/>
      <c r="IYT61" s="308"/>
      <c r="IYU61" s="308"/>
      <c r="IYV61" s="308"/>
      <c r="IYW61" s="308"/>
      <c r="IYX61" s="308"/>
      <c r="IYY61" s="308"/>
      <c r="IYZ61" s="308"/>
      <c r="IZA61" s="308"/>
      <c r="IZB61" s="308"/>
      <c r="IZC61" s="308"/>
      <c r="IZD61" s="308"/>
      <c r="IZE61" s="308"/>
      <c r="IZF61" s="308"/>
      <c r="IZG61" s="308"/>
      <c r="IZH61" s="308"/>
      <c r="IZI61" s="308"/>
      <c r="IZJ61" s="308"/>
      <c r="IZK61" s="308"/>
      <c r="IZL61" s="308"/>
      <c r="IZM61" s="308"/>
      <c r="IZN61" s="308"/>
      <c r="IZO61" s="308"/>
      <c r="IZP61" s="308"/>
      <c r="IZQ61" s="308"/>
      <c r="IZR61" s="308"/>
      <c r="IZS61" s="308"/>
      <c r="IZT61" s="308"/>
      <c r="IZU61" s="308"/>
      <c r="IZV61" s="308"/>
      <c r="IZW61" s="308"/>
      <c r="IZX61" s="308"/>
      <c r="IZY61" s="308"/>
      <c r="IZZ61" s="308"/>
      <c r="JAA61" s="308"/>
      <c r="JAB61" s="308"/>
      <c r="JAC61" s="308"/>
      <c r="JAD61" s="308"/>
      <c r="JAE61" s="308"/>
      <c r="JAF61" s="308"/>
      <c r="JAG61" s="308"/>
      <c r="JAH61" s="308"/>
      <c r="JAI61" s="308"/>
      <c r="JAJ61" s="308"/>
      <c r="JAK61" s="308"/>
      <c r="JAL61" s="308"/>
      <c r="JAM61" s="308"/>
      <c r="JAN61" s="308"/>
      <c r="JAO61" s="308"/>
      <c r="JAP61" s="308"/>
      <c r="JAQ61" s="308"/>
      <c r="JAR61" s="308"/>
      <c r="JAS61" s="308"/>
      <c r="JAT61" s="308"/>
      <c r="JAU61" s="308"/>
      <c r="JAV61" s="308"/>
      <c r="JAW61" s="308"/>
      <c r="JAX61" s="308"/>
      <c r="JAY61" s="308"/>
      <c r="JAZ61" s="308"/>
      <c r="JBA61" s="308"/>
      <c r="JBB61" s="308"/>
      <c r="JBC61" s="308"/>
      <c r="JBD61" s="308"/>
      <c r="JBE61" s="308"/>
      <c r="JBF61" s="308"/>
      <c r="JBG61" s="308"/>
      <c r="JBH61" s="308"/>
      <c r="JBI61" s="308"/>
      <c r="JBJ61" s="308"/>
      <c r="JBK61" s="308"/>
      <c r="JBL61" s="308"/>
      <c r="JBM61" s="308"/>
      <c r="JBN61" s="308"/>
      <c r="JBO61" s="308"/>
      <c r="JBP61" s="308"/>
      <c r="JBQ61" s="308"/>
      <c r="JBR61" s="308"/>
      <c r="JBS61" s="308"/>
      <c r="JBT61" s="308"/>
      <c r="JBU61" s="308"/>
      <c r="JBV61" s="308"/>
      <c r="JBW61" s="308"/>
      <c r="JBX61" s="308"/>
      <c r="JBY61" s="308"/>
      <c r="JBZ61" s="308"/>
      <c r="JCA61" s="308"/>
      <c r="JCB61" s="308"/>
      <c r="JCC61" s="308"/>
      <c r="JCD61" s="308"/>
      <c r="JCE61" s="308"/>
      <c r="JCF61" s="308"/>
      <c r="JCG61" s="308"/>
      <c r="JCH61" s="308"/>
      <c r="JCI61" s="308"/>
      <c r="JCJ61" s="308"/>
      <c r="JCK61" s="308"/>
      <c r="JCL61" s="308"/>
      <c r="JCM61" s="308"/>
      <c r="JCN61" s="308"/>
      <c r="JCO61" s="308"/>
      <c r="JCP61" s="308"/>
      <c r="JCQ61" s="308"/>
      <c r="JCR61" s="308"/>
      <c r="JCS61" s="308"/>
      <c r="JCT61" s="308"/>
      <c r="JCU61" s="308"/>
      <c r="JCV61" s="308"/>
      <c r="JCW61" s="308"/>
      <c r="JCX61" s="308"/>
      <c r="JCY61" s="308"/>
      <c r="JCZ61" s="308"/>
      <c r="JDA61" s="308"/>
      <c r="JDB61" s="308"/>
      <c r="JDC61" s="308"/>
      <c r="JDD61" s="308"/>
      <c r="JDE61" s="308"/>
      <c r="JDF61" s="308"/>
      <c r="JDG61" s="308"/>
      <c r="JDH61" s="308"/>
      <c r="JDI61" s="308"/>
      <c r="JDJ61" s="308"/>
      <c r="JDK61" s="308"/>
      <c r="JDL61" s="308"/>
      <c r="JDM61" s="308"/>
      <c r="JDN61" s="308"/>
      <c r="JDO61" s="308"/>
      <c r="JDP61" s="308"/>
      <c r="JDQ61" s="308"/>
      <c r="JDR61" s="308"/>
      <c r="JDS61" s="308"/>
      <c r="JDT61" s="308"/>
      <c r="JDU61" s="308"/>
      <c r="JDV61" s="308"/>
      <c r="JDW61" s="308"/>
      <c r="JDX61" s="308"/>
      <c r="JDY61" s="308"/>
      <c r="JDZ61" s="308"/>
      <c r="JEA61" s="308"/>
      <c r="JEB61" s="308"/>
      <c r="JEC61" s="308"/>
      <c r="JED61" s="308"/>
      <c r="JEE61" s="308"/>
      <c r="JEF61" s="308"/>
      <c r="JEG61" s="308"/>
      <c r="JEH61" s="308"/>
      <c r="JEI61" s="308"/>
      <c r="JEJ61" s="308"/>
      <c r="JEK61" s="308"/>
      <c r="JEL61" s="308"/>
      <c r="JEM61" s="308"/>
      <c r="JEN61" s="308"/>
      <c r="JEO61" s="308"/>
      <c r="JEP61" s="308"/>
      <c r="JEQ61" s="308"/>
      <c r="JER61" s="308"/>
      <c r="JES61" s="308"/>
      <c r="JET61" s="308"/>
      <c r="JEU61" s="308"/>
      <c r="JEV61" s="308"/>
      <c r="JEW61" s="308"/>
      <c r="JEX61" s="308"/>
      <c r="JEY61" s="308"/>
      <c r="JEZ61" s="308"/>
      <c r="JFA61" s="308"/>
      <c r="JFB61" s="308"/>
      <c r="JFC61" s="308"/>
      <c r="JFD61" s="308"/>
      <c r="JFE61" s="308"/>
      <c r="JFF61" s="308"/>
      <c r="JFG61" s="308"/>
      <c r="JFH61" s="308"/>
      <c r="JFI61" s="308"/>
      <c r="JFJ61" s="308"/>
      <c r="JFK61" s="308"/>
      <c r="JFL61" s="308"/>
      <c r="JFM61" s="308"/>
      <c r="JFN61" s="308"/>
      <c r="JFO61" s="308"/>
      <c r="JFP61" s="308"/>
      <c r="JFQ61" s="308"/>
      <c r="JFR61" s="308"/>
      <c r="JFS61" s="308"/>
      <c r="JFT61" s="308"/>
      <c r="JFU61" s="308"/>
      <c r="JFV61" s="308"/>
      <c r="JFW61" s="308"/>
      <c r="JFX61" s="308"/>
      <c r="JFY61" s="308"/>
      <c r="JFZ61" s="308"/>
      <c r="JGA61" s="308"/>
      <c r="JGB61" s="308"/>
      <c r="JGC61" s="308"/>
      <c r="JGD61" s="308"/>
      <c r="JGE61" s="308"/>
      <c r="JGF61" s="308"/>
      <c r="JGG61" s="308"/>
      <c r="JGH61" s="308"/>
      <c r="JGI61" s="308"/>
      <c r="JGJ61" s="308"/>
      <c r="JGK61" s="308"/>
      <c r="JGL61" s="308"/>
      <c r="JGM61" s="308"/>
      <c r="JGN61" s="308"/>
      <c r="JGO61" s="308"/>
      <c r="JGP61" s="308"/>
      <c r="JGQ61" s="308"/>
      <c r="JGR61" s="308"/>
      <c r="JGS61" s="308"/>
      <c r="JGT61" s="308"/>
      <c r="JGU61" s="308"/>
      <c r="JGV61" s="308"/>
      <c r="JGW61" s="308"/>
      <c r="JGX61" s="308"/>
      <c r="JGY61" s="308"/>
      <c r="JGZ61" s="308"/>
      <c r="JHA61" s="308"/>
      <c r="JHB61" s="308"/>
      <c r="JHC61" s="308"/>
      <c r="JHD61" s="308"/>
      <c r="JHE61" s="308"/>
      <c r="JHF61" s="308"/>
      <c r="JHG61" s="308"/>
      <c r="JHH61" s="308"/>
      <c r="JHI61" s="308"/>
      <c r="JHJ61" s="308"/>
      <c r="JHK61" s="308"/>
      <c r="JHL61" s="308"/>
      <c r="JHM61" s="308"/>
      <c r="JHN61" s="308"/>
      <c r="JHO61" s="308"/>
      <c r="JHP61" s="308"/>
      <c r="JHQ61" s="308"/>
      <c r="JHR61" s="308"/>
      <c r="JHS61" s="308"/>
      <c r="JHT61" s="308"/>
      <c r="JHU61" s="308"/>
      <c r="JHV61" s="308"/>
      <c r="JHW61" s="308"/>
      <c r="JHX61" s="308"/>
      <c r="JHY61" s="308"/>
      <c r="JHZ61" s="308"/>
      <c r="JIA61" s="308"/>
      <c r="JIB61" s="308"/>
      <c r="JIC61" s="308"/>
      <c r="JID61" s="308"/>
      <c r="JIE61" s="308"/>
      <c r="JIF61" s="308"/>
      <c r="JIG61" s="308"/>
      <c r="JIH61" s="308"/>
      <c r="JII61" s="308"/>
      <c r="JIJ61" s="308"/>
      <c r="JIK61" s="308"/>
      <c r="JIL61" s="308"/>
      <c r="JIM61" s="308"/>
      <c r="JIN61" s="308"/>
      <c r="JIO61" s="308"/>
      <c r="JIP61" s="308"/>
      <c r="JIQ61" s="308"/>
      <c r="JIR61" s="308"/>
      <c r="JIS61" s="308"/>
      <c r="JIT61" s="308"/>
      <c r="JIU61" s="308"/>
      <c r="JIV61" s="308"/>
      <c r="JIW61" s="308"/>
      <c r="JIX61" s="308"/>
      <c r="JIY61" s="308"/>
      <c r="JIZ61" s="308"/>
      <c r="JJA61" s="308"/>
      <c r="JJB61" s="308"/>
      <c r="JJC61" s="308"/>
      <c r="JJD61" s="308"/>
      <c r="JJE61" s="308"/>
      <c r="JJF61" s="308"/>
      <c r="JJG61" s="308"/>
      <c r="JJH61" s="308"/>
      <c r="JJI61" s="308"/>
      <c r="JJJ61" s="308"/>
      <c r="JJK61" s="308"/>
      <c r="JJL61" s="308"/>
      <c r="JJM61" s="308"/>
      <c r="JJN61" s="308"/>
      <c r="JJO61" s="308"/>
      <c r="JJP61" s="308"/>
      <c r="JJQ61" s="308"/>
      <c r="JJR61" s="308"/>
      <c r="JJS61" s="308"/>
      <c r="JJT61" s="308"/>
      <c r="JJU61" s="308"/>
      <c r="JJV61" s="308"/>
      <c r="JJW61" s="308"/>
      <c r="JJX61" s="308"/>
      <c r="JJY61" s="308"/>
      <c r="JJZ61" s="308"/>
      <c r="JKA61" s="308"/>
      <c r="JKB61" s="308"/>
      <c r="JKC61" s="308"/>
      <c r="JKD61" s="308"/>
      <c r="JKE61" s="308"/>
      <c r="JKF61" s="308"/>
      <c r="JKG61" s="308"/>
      <c r="JKH61" s="308"/>
      <c r="JKI61" s="308"/>
      <c r="JKJ61" s="308"/>
      <c r="JKK61" s="308"/>
      <c r="JKL61" s="308"/>
      <c r="JKM61" s="308"/>
      <c r="JKN61" s="308"/>
      <c r="JKO61" s="308"/>
      <c r="JKP61" s="308"/>
      <c r="JKQ61" s="308"/>
      <c r="JKR61" s="308"/>
      <c r="JKS61" s="308"/>
      <c r="JKT61" s="308"/>
      <c r="JKU61" s="308"/>
      <c r="JKV61" s="308"/>
      <c r="JKW61" s="308"/>
      <c r="JKX61" s="308"/>
      <c r="JKY61" s="308"/>
      <c r="JKZ61" s="308"/>
      <c r="JLA61" s="308"/>
      <c r="JLB61" s="308"/>
      <c r="JLC61" s="308"/>
      <c r="JLD61" s="308"/>
      <c r="JLE61" s="308"/>
      <c r="JLF61" s="308"/>
      <c r="JLG61" s="308"/>
      <c r="JLH61" s="308"/>
      <c r="JLI61" s="308"/>
      <c r="JLJ61" s="308"/>
      <c r="JLK61" s="308"/>
      <c r="JLL61" s="308"/>
      <c r="JLM61" s="308"/>
      <c r="JLN61" s="308"/>
      <c r="JLO61" s="308"/>
      <c r="JLP61" s="308"/>
      <c r="JLQ61" s="308"/>
      <c r="JLR61" s="308"/>
      <c r="JLS61" s="308"/>
      <c r="JLT61" s="308"/>
      <c r="JLU61" s="308"/>
      <c r="JLV61" s="308"/>
      <c r="JLW61" s="308"/>
      <c r="JLX61" s="308"/>
      <c r="JLY61" s="308"/>
      <c r="JLZ61" s="308"/>
      <c r="JMA61" s="308"/>
      <c r="JMB61" s="308"/>
      <c r="JMC61" s="308"/>
      <c r="JMD61" s="308"/>
      <c r="JME61" s="308"/>
      <c r="JMF61" s="308"/>
      <c r="JMG61" s="308"/>
      <c r="JMH61" s="308"/>
      <c r="JMI61" s="308"/>
      <c r="JMJ61" s="308"/>
      <c r="JMK61" s="308"/>
      <c r="JML61" s="308"/>
      <c r="JMM61" s="308"/>
      <c r="JMN61" s="308"/>
      <c r="JMO61" s="308"/>
      <c r="JMP61" s="308"/>
      <c r="JMQ61" s="308"/>
      <c r="JMR61" s="308"/>
      <c r="JMS61" s="308"/>
      <c r="JMT61" s="308"/>
      <c r="JMU61" s="308"/>
      <c r="JMV61" s="308"/>
      <c r="JMW61" s="308"/>
      <c r="JMX61" s="308"/>
      <c r="JMY61" s="308"/>
      <c r="JMZ61" s="308"/>
      <c r="JNA61" s="308"/>
      <c r="JNB61" s="308"/>
      <c r="JNC61" s="308"/>
      <c r="JND61" s="308"/>
      <c r="JNE61" s="308"/>
      <c r="JNF61" s="308"/>
      <c r="JNG61" s="308"/>
      <c r="JNH61" s="308"/>
      <c r="JNI61" s="308"/>
      <c r="JNJ61" s="308"/>
      <c r="JNK61" s="308"/>
      <c r="JNL61" s="308"/>
      <c r="JNM61" s="308"/>
      <c r="JNN61" s="308"/>
      <c r="JNO61" s="308"/>
      <c r="JNP61" s="308"/>
      <c r="JNQ61" s="308"/>
      <c r="JNR61" s="308"/>
      <c r="JNS61" s="308"/>
      <c r="JNT61" s="308"/>
      <c r="JNU61" s="308"/>
      <c r="JNV61" s="308"/>
      <c r="JNW61" s="308"/>
      <c r="JNX61" s="308"/>
      <c r="JNY61" s="308"/>
      <c r="JNZ61" s="308"/>
      <c r="JOA61" s="308"/>
      <c r="JOB61" s="308"/>
      <c r="JOC61" s="308"/>
      <c r="JOD61" s="308"/>
      <c r="JOE61" s="308"/>
      <c r="JOF61" s="308"/>
      <c r="JOG61" s="308"/>
      <c r="JOH61" s="308"/>
      <c r="JOI61" s="308"/>
      <c r="JOJ61" s="308"/>
      <c r="JOK61" s="308"/>
      <c r="JOL61" s="308"/>
      <c r="JOM61" s="308"/>
      <c r="JON61" s="308"/>
      <c r="JOO61" s="308"/>
      <c r="JOP61" s="308"/>
      <c r="JOQ61" s="308"/>
      <c r="JOR61" s="308"/>
      <c r="JOS61" s="308"/>
      <c r="JOT61" s="308"/>
      <c r="JOU61" s="308"/>
      <c r="JOV61" s="308"/>
      <c r="JOW61" s="308"/>
      <c r="JOX61" s="308"/>
      <c r="JOY61" s="308"/>
      <c r="JOZ61" s="308"/>
      <c r="JPA61" s="308"/>
      <c r="JPB61" s="308"/>
      <c r="JPC61" s="308"/>
      <c r="JPD61" s="308"/>
      <c r="JPE61" s="308"/>
      <c r="JPF61" s="308"/>
      <c r="JPG61" s="308"/>
      <c r="JPH61" s="308"/>
      <c r="JPI61" s="308"/>
      <c r="JPJ61" s="308"/>
      <c r="JPK61" s="308"/>
      <c r="JPL61" s="308"/>
      <c r="JPM61" s="308"/>
      <c r="JPN61" s="308"/>
      <c r="JPO61" s="308"/>
      <c r="JPP61" s="308"/>
      <c r="JPQ61" s="308"/>
      <c r="JPR61" s="308"/>
      <c r="JPS61" s="308"/>
      <c r="JPT61" s="308"/>
      <c r="JPU61" s="308"/>
      <c r="JPV61" s="308"/>
      <c r="JPW61" s="308"/>
      <c r="JPX61" s="308"/>
      <c r="JPY61" s="308"/>
      <c r="JPZ61" s="308"/>
      <c r="JQA61" s="308"/>
      <c r="JQB61" s="308"/>
      <c r="JQC61" s="308"/>
      <c r="JQD61" s="308"/>
      <c r="JQE61" s="308"/>
      <c r="JQF61" s="308"/>
      <c r="JQG61" s="308"/>
      <c r="JQH61" s="308"/>
      <c r="JQI61" s="308"/>
      <c r="JQJ61" s="308"/>
      <c r="JQK61" s="308"/>
      <c r="JQL61" s="308"/>
      <c r="JQM61" s="308"/>
      <c r="JQN61" s="308"/>
      <c r="JQO61" s="308"/>
      <c r="JQP61" s="308"/>
      <c r="JQQ61" s="308"/>
      <c r="JQR61" s="308"/>
      <c r="JQS61" s="308"/>
      <c r="JQT61" s="308"/>
      <c r="JQU61" s="308"/>
      <c r="JQV61" s="308"/>
      <c r="JQW61" s="308"/>
      <c r="JQX61" s="308"/>
      <c r="JQY61" s="308"/>
      <c r="JQZ61" s="308"/>
      <c r="JRA61" s="308"/>
      <c r="JRB61" s="308"/>
      <c r="JRC61" s="308"/>
      <c r="JRD61" s="308"/>
      <c r="JRE61" s="308"/>
      <c r="JRF61" s="308"/>
      <c r="JRG61" s="308"/>
      <c r="JRH61" s="308"/>
      <c r="JRI61" s="308"/>
      <c r="JRJ61" s="308"/>
      <c r="JRK61" s="308"/>
      <c r="JRL61" s="308"/>
      <c r="JRM61" s="308"/>
      <c r="JRN61" s="308"/>
      <c r="JRO61" s="308"/>
      <c r="JRP61" s="308"/>
      <c r="JRQ61" s="308"/>
      <c r="JRR61" s="308"/>
      <c r="JRS61" s="308"/>
      <c r="JRT61" s="308"/>
      <c r="JRU61" s="308"/>
      <c r="JRV61" s="308"/>
      <c r="JRW61" s="308"/>
      <c r="JRX61" s="308"/>
      <c r="JRY61" s="308"/>
      <c r="JRZ61" s="308"/>
      <c r="JSA61" s="308"/>
      <c r="JSB61" s="308"/>
      <c r="JSC61" s="308"/>
      <c r="JSD61" s="308"/>
      <c r="JSE61" s="308"/>
      <c r="JSF61" s="308"/>
      <c r="JSG61" s="308"/>
      <c r="JSH61" s="308"/>
      <c r="JSI61" s="308"/>
      <c r="JSJ61" s="308"/>
      <c r="JSK61" s="308"/>
      <c r="JSL61" s="308"/>
      <c r="JSM61" s="308"/>
      <c r="JSN61" s="308"/>
      <c r="JSO61" s="308"/>
      <c r="JSP61" s="308"/>
      <c r="JSQ61" s="308"/>
      <c r="JSR61" s="308"/>
      <c r="JSS61" s="308"/>
      <c r="JST61" s="308"/>
      <c r="JSU61" s="308"/>
      <c r="JSV61" s="308"/>
      <c r="JSW61" s="308"/>
      <c r="JSX61" s="308"/>
      <c r="JSY61" s="308"/>
      <c r="JSZ61" s="308"/>
      <c r="JTA61" s="308"/>
      <c r="JTB61" s="308"/>
      <c r="JTC61" s="308"/>
      <c r="JTD61" s="308"/>
      <c r="JTE61" s="308"/>
      <c r="JTF61" s="308"/>
      <c r="JTG61" s="308"/>
      <c r="JTH61" s="308"/>
      <c r="JTI61" s="308"/>
      <c r="JTJ61" s="308"/>
      <c r="JTK61" s="308"/>
      <c r="JTL61" s="308"/>
      <c r="JTM61" s="308"/>
      <c r="JTN61" s="308"/>
      <c r="JTO61" s="308"/>
      <c r="JTP61" s="308"/>
      <c r="JTQ61" s="308"/>
      <c r="JTR61" s="308"/>
      <c r="JTS61" s="308"/>
      <c r="JTT61" s="308"/>
      <c r="JTU61" s="308"/>
      <c r="JTV61" s="308"/>
      <c r="JTW61" s="308"/>
      <c r="JTX61" s="308"/>
      <c r="JTY61" s="308"/>
      <c r="JTZ61" s="308"/>
      <c r="JUA61" s="308"/>
      <c r="JUB61" s="308"/>
      <c r="JUC61" s="308"/>
      <c r="JUD61" s="308"/>
      <c r="JUE61" s="308"/>
      <c r="JUF61" s="308"/>
      <c r="JUG61" s="308"/>
      <c r="JUH61" s="308"/>
      <c r="JUI61" s="308"/>
      <c r="JUJ61" s="308"/>
      <c r="JUK61" s="308"/>
      <c r="JUL61" s="308"/>
      <c r="JUM61" s="308"/>
      <c r="JUN61" s="308"/>
      <c r="JUO61" s="308"/>
      <c r="JUP61" s="308"/>
      <c r="JUQ61" s="308"/>
      <c r="JUR61" s="308"/>
      <c r="JUS61" s="308"/>
      <c r="JUT61" s="308"/>
      <c r="JUU61" s="308"/>
      <c r="JUV61" s="308"/>
      <c r="JUW61" s="308"/>
      <c r="JUX61" s="308"/>
      <c r="JUY61" s="308"/>
      <c r="JUZ61" s="308"/>
      <c r="JVA61" s="308"/>
      <c r="JVB61" s="308"/>
      <c r="JVC61" s="308"/>
      <c r="JVD61" s="308"/>
      <c r="JVE61" s="308"/>
      <c r="JVF61" s="308"/>
      <c r="JVG61" s="308"/>
      <c r="JVH61" s="308"/>
      <c r="JVI61" s="308"/>
      <c r="JVJ61" s="308"/>
      <c r="JVK61" s="308"/>
      <c r="JVL61" s="308"/>
      <c r="JVM61" s="308"/>
      <c r="JVN61" s="308"/>
      <c r="JVO61" s="308"/>
      <c r="JVP61" s="308"/>
      <c r="JVQ61" s="308"/>
      <c r="JVR61" s="308"/>
      <c r="JVS61" s="308"/>
      <c r="JVT61" s="308"/>
      <c r="JVU61" s="308"/>
      <c r="JVV61" s="308"/>
      <c r="JVW61" s="308"/>
      <c r="JVX61" s="308"/>
      <c r="JVY61" s="308"/>
      <c r="JVZ61" s="308"/>
      <c r="JWA61" s="308"/>
      <c r="JWB61" s="308"/>
      <c r="JWC61" s="308"/>
      <c r="JWD61" s="308"/>
      <c r="JWE61" s="308"/>
      <c r="JWF61" s="308"/>
      <c r="JWG61" s="308"/>
      <c r="JWH61" s="308"/>
      <c r="JWI61" s="308"/>
      <c r="JWJ61" s="308"/>
      <c r="JWK61" s="308"/>
      <c r="JWL61" s="308"/>
      <c r="JWM61" s="308"/>
      <c r="JWN61" s="308"/>
      <c r="JWO61" s="308"/>
      <c r="JWP61" s="308"/>
      <c r="JWQ61" s="308"/>
      <c r="JWR61" s="308"/>
      <c r="JWS61" s="308"/>
      <c r="JWT61" s="308"/>
      <c r="JWU61" s="308"/>
      <c r="JWV61" s="308"/>
      <c r="JWW61" s="308"/>
      <c r="JWX61" s="308"/>
      <c r="JWY61" s="308"/>
      <c r="JWZ61" s="308"/>
      <c r="JXA61" s="308"/>
      <c r="JXB61" s="308"/>
      <c r="JXC61" s="308"/>
      <c r="JXD61" s="308"/>
      <c r="JXE61" s="308"/>
      <c r="JXF61" s="308"/>
      <c r="JXG61" s="308"/>
      <c r="JXH61" s="308"/>
      <c r="JXI61" s="308"/>
      <c r="JXJ61" s="308"/>
      <c r="JXK61" s="308"/>
      <c r="JXL61" s="308"/>
      <c r="JXM61" s="308"/>
      <c r="JXN61" s="308"/>
      <c r="JXO61" s="308"/>
      <c r="JXP61" s="308"/>
      <c r="JXQ61" s="308"/>
      <c r="JXR61" s="308"/>
      <c r="JXS61" s="308"/>
      <c r="JXT61" s="308"/>
      <c r="JXU61" s="308"/>
      <c r="JXV61" s="308"/>
      <c r="JXW61" s="308"/>
      <c r="JXX61" s="308"/>
      <c r="JXY61" s="308"/>
      <c r="JXZ61" s="308"/>
      <c r="JYA61" s="308"/>
      <c r="JYB61" s="308"/>
      <c r="JYC61" s="308"/>
      <c r="JYD61" s="308"/>
      <c r="JYE61" s="308"/>
      <c r="JYF61" s="308"/>
      <c r="JYG61" s="308"/>
      <c r="JYH61" s="308"/>
      <c r="JYI61" s="308"/>
      <c r="JYJ61" s="308"/>
      <c r="JYK61" s="308"/>
      <c r="JYL61" s="308"/>
      <c r="JYM61" s="308"/>
      <c r="JYN61" s="308"/>
      <c r="JYO61" s="308"/>
      <c r="JYP61" s="308"/>
      <c r="JYQ61" s="308"/>
      <c r="JYR61" s="308"/>
      <c r="JYS61" s="308"/>
      <c r="JYT61" s="308"/>
      <c r="JYU61" s="308"/>
      <c r="JYV61" s="308"/>
      <c r="JYW61" s="308"/>
      <c r="JYX61" s="308"/>
      <c r="JYY61" s="308"/>
      <c r="JYZ61" s="308"/>
      <c r="JZA61" s="308"/>
      <c r="JZB61" s="308"/>
      <c r="JZC61" s="308"/>
      <c r="JZD61" s="308"/>
      <c r="JZE61" s="308"/>
      <c r="JZF61" s="308"/>
      <c r="JZG61" s="308"/>
      <c r="JZH61" s="308"/>
      <c r="JZI61" s="308"/>
      <c r="JZJ61" s="308"/>
      <c r="JZK61" s="308"/>
      <c r="JZL61" s="308"/>
      <c r="JZM61" s="308"/>
      <c r="JZN61" s="308"/>
      <c r="JZO61" s="308"/>
      <c r="JZP61" s="308"/>
      <c r="JZQ61" s="308"/>
      <c r="JZR61" s="308"/>
      <c r="JZS61" s="308"/>
      <c r="JZT61" s="308"/>
      <c r="JZU61" s="308"/>
      <c r="JZV61" s="308"/>
      <c r="JZW61" s="308"/>
      <c r="JZX61" s="308"/>
      <c r="JZY61" s="308"/>
      <c r="JZZ61" s="308"/>
      <c r="KAA61" s="308"/>
      <c r="KAB61" s="308"/>
      <c r="KAC61" s="308"/>
      <c r="KAD61" s="308"/>
      <c r="KAE61" s="308"/>
      <c r="KAF61" s="308"/>
      <c r="KAG61" s="308"/>
      <c r="KAH61" s="308"/>
      <c r="KAI61" s="308"/>
      <c r="KAJ61" s="308"/>
      <c r="KAK61" s="308"/>
      <c r="KAL61" s="308"/>
      <c r="KAM61" s="308"/>
      <c r="KAN61" s="308"/>
      <c r="KAO61" s="308"/>
      <c r="KAP61" s="308"/>
      <c r="KAQ61" s="308"/>
      <c r="KAR61" s="308"/>
      <c r="KAS61" s="308"/>
      <c r="KAT61" s="308"/>
      <c r="KAU61" s="308"/>
      <c r="KAV61" s="308"/>
      <c r="KAW61" s="308"/>
      <c r="KAX61" s="308"/>
      <c r="KAY61" s="308"/>
      <c r="KAZ61" s="308"/>
      <c r="KBA61" s="308"/>
      <c r="KBB61" s="308"/>
      <c r="KBC61" s="308"/>
      <c r="KBD61" s="308"/>
      <c r="KBE61" s="308"/>
      <c r="KBF61" s="308"/>
      <c r="KBG61" s="308"/>
      <c r="KBH61" s="308"/>
      <c r="KBI61" s="308"/>
      <c r="KBJ61" s="308"/>
      <c r="KBK61" s="308"/>
      <c r="KBL61" s="308"/>
      <c r="KBM61" s="308"/>
      <c r="KBN61" s="308"/>
      <c r="KBO61" s="308"/>
      <c r="KBP61" s="308"/>
      <c r="KBQ61" s="308"/>
      <c r="KBR61" s="308"/>
      <c r="KBS61" s="308"/>
      <c r="KBT61" s="308"/>
      <c r="KBU61" s="308"/>
      <c r="KBV61" s="308"/>
      <c r="KBW61" s="308"/>
      <c r="KBX61" s="308"/>
      <c r="KBY61" s="308"/>
      <c r="KBZ61" s="308"/>
      <c r="KCA61" s="308"/>
      <c r="KCB61" s="308"/>
      <c r="KCC61" s="308"/>
      <c r="KCD61" s="308"/>
      <c r="KCE61" s="308"/>
      <c r="KCF61" s="308"/>
      <c r="KCG61" s="308"/>
      <c r="KCH61" s="308"/>
      <c r="KCI61" s="308"/>
      <c r="KCJ61" s="308"/>
      <c r="KCK61" s="308"/>
      <c r="KCL61" s="308"/>
      <c r="KCM61" s="308"/>
      <c r="KCN61" s="308"/>
      <c r="KCO61" s="308"/>
      <c r="KCP61" s="308"/>
      <c r="KCQ61" s="308"/>
      <c r="KCR61" s="308"/>
      <c r="KCS61" s="308"/>
      <c r="KCT61" s="308"/>
      <c r="KCU61" s="308"/>
      <c r="KCV61" s="308"/>
      <c r="KCW61" s="308"/>
      <c r="KCX61" s="308"/>
      <c r="KCY61" s="308"/>
      <c r="KCZ61" s="308"/>
      <c r="KDA61" s="308"/>
      <c r="KDB61" s="308"/>
      <c r="KDC61" s="308"/>
      <c r="KDD61" s="308"/>
      <c r="KDE61" s="308"/>
      <c r="KDF61" s="308"/>
      <c r="KDG61" s="308"/>
      <c r="KDH61" s="308"/>
      <c r="KDI61" s="308"/>
      <c r="KDJ61" s="308"/>
      <c r="KDK61" s="308"/>
      <c r="KDL61" s="308"/>
      <c r="KDM61" s="308"/>
      <c r="KDN61" s="308"/>
      <c r="KDO61" s="308"/>
      <c r="KDP61" s="308"/>
      <c r="KDQ61" s="308"/>
      <c r="KDR61" s="308"/>
      <c r="KDS61" s="308"/>
      <c r="KDT61" s="308"/>
      <c r="KDU61" s="308"/>
      <c r="KDV61" s="308"/>
      <c r="KDW61" s="308"/>
      <c r="KDX61" s="308"/>
      <c r="KDY61" s="308"/>
      <c r="KDZ61" s="308"/>
      <c r="KEA61" s="308"/>
      <c r="KEB61" s="308"/>
      <c r="KEC61" s="308"/>
      <c r="KED61" s="308"/>
      <c r="KEE61" s="308"/>
      <c r="KEF61" s="308"/>
      <c r="KEG61" s="308"/>
      <c r="KEH61" s="308"/>
      <c r="KEI61" s="308"/>
      <c r="KEJ61" s="308"/>
      <c r="KEK61" s="308"/>
      <c r="KEL61" s="308"/>
      <c r="KEM61" s="308"/>
      <c r="KEN61" s="308"/>
      <c r="KEO61" s="308"/>
      <c r="KEP61" s="308"/>
      <c r="KEQ61" s="308"/>
      <c r="KER61" s="308"/>
      <c r="KES61" s="308"/>
      <c r="KET61" s="308"/>
      <c r="KEU61" s="308"/>
      <c r="KEV61" s="308"/>
      <c r="KEW61" s="308"/>
      <c r="KEX61" s="308"/>
      <c r="KEY61" s="308"/>
      <c r="KEZ61" s="308"/>
      <c r="KFA61" s="308"/>
      <c r="KFB61" s="308"/>
      <c r="KFC61" s="308"/>
      <c r="KFD61" s="308"/>
      <c r="KFE61" s="308"/>
      <c r="KFF61" s="308"/>
      <c r="KFG61" s="308"/>
      <c r="KFH61" s="308"/>
      <c r="KFI61" s="308"/>
      <c r="KFJ61" s="308"/>
      <c r="KFK61" s="308"/>
      <c r="KFL61" s="308"/>
      <c r="KFM61" s="308"/>
      <c r="KFN61" s="308"/>
      <c r="KFO61" s="308"/>
      <c r="KFP61" s="308"/>
      <c r="KFQ61" s="308"/>
      <c r="KFR61" s="308"/>
      <c r="KFS61" s="308"/>
      <c r="KFT61" s="308"/>
      <c r="KFU61" s="308"/>
      <c r="KFV61" s="308"/>
      <c r="KFW61" s="308"/>
      <c r="KFX61" s="308"/>
      <c r="KFY61" s="308"/>
      <c r="KFZ61" s="308"/>
      <c r="KGA61" s="308"/>
      <c r="KGB61" s="308"/>
      <c r="KGC61" s="308"/>
      <c r="KGD61" s="308"/>
      <c r="KGE61" s="308"/>
      <c r="KGF61" s="308"/>
      <c r="KGG61" s="308"/>
      <c r="KGH61" s="308"/>
      <c r="KGI61" s="308"/>
      <c r="KGJ61" s="308"/>
      <c r="KGK61" s="308"/>
      <c r="KGL61" s="308"/>
      <c r="KGM61" s="308"/>
      <c r="KGN61" s="308"/>
      <c r="KGO61" s="308"/>
      <c r="KGP61" s="308"/>
      <c r="KGQ61" s="308"/>
      <c r="KGR61" s="308"/>
      <c r="KGS61" s="308"/>
      <c r="KGT61" s="308"/>
      <c r="KGU61" s="308"/>
      <c r="KGV61" s="308"/>
      <c r="KGW61" s="308"/>
      <c r="KGX61" s="308"/>
      <c r="KGY61" s="308"/>
      <c r="KGZ61" s="308"/>
      <c r="KHA61" s="308"/>
      <c r="KHB61" s="308"/>
      <c r="KHC61" s="308"/>
      <c r="KHD61" s="308"/>
      <c r="KHE61" s="308"/>
      <c r="KHF61" s="308"/>
      <c r="KHG61" s="308"/>
      <c r="KHH61" s="308"/>
      <c r="KHI61" s="308"/>
      <c r="KHJ61" s="308"/>
      <c r="KHK61" s="308"/>
      <c r="KHL61" s="308"/>
      <c r="KHM61" s="308"/>
      <c r="KHN61" s="308"/>
      <c r="KHO61" s="308"/>
      <c r="KHP61" s="308"/>
      <c r="KHQ61" s="308"/>
      <c r="KHR61" s="308"/>
      <c r="KHS61" s="308"/>
      <c r="KHT61" s="308"/>
      <c r="KHU61" s="308"/>
      <c r="KHV61" s="308"/>
      <c r="KHW61" s="308"/>
      <c r="KHX61" s="308"/>
      <c r="KHY61" s="308"/>
      <c r="KHZ61" s="308"/>
      <c r="KIA61" s="308"/>
      <c r="KIB61" s="308"/>
      <c r="KIC61" s="308"/>
      <c r="KID61" s="308"/>
      <c r="KIE61" s="308"/>
      <c r="KIF61" s="308"/>
      <c r="KIG61" s="308"/>
      <c r="KIH61" s="308"/>
      <c r="KII61" s="308"/>
      <c r="KIJ61" s="308"/>
      <c r="KIK61" s="308"/>
      <c r="KIL61" s="308"/>
      <c r="KIM61" s="308"/>
      <c r="KIN61" s="308"/>
      <c r="KIO61" s="308"/>
      <c r="KIP61" s="308"/>
      <c r="KIQ61" s="308"/>
      <c r="KIR61" s="308"/>
      <c r="KIS61" s="308"/>
      <c r="KIT61" s="308"/>
      <c r="KIU61" s="308"/>
      <c r="KIV61" s="308"/>
      <c r="KIW61" s="308"/>
      <c r="KIX61" s="308"/>
      <c r="KIY61" s="308"/>
      <c r="KIZ61" s="308"/>
      <c r="KJA61" s="308"/>
      <c r="KJB61" s="308"/>
      <c r="KJC61" s="308"/>
      <c r="KJD61" s="308"/>
      <c r="KJE61" s="308"/>
      <c r="KJF61" s="308"/>
      <c r="KJG61" s="308"/>
      <c r="KJH61" s="308"/>
      <c r="KJI61" s="308"/>
      <c r="KJJ61" s="308"/>
      <c r="KJK61" s="308"/>
      <c r="KJL61" s="308"/>
      <c r="KJM61" s="308"/>
      <c r="KJN61" s="308"/>
      <c r="KJO61" s="308"/>
      <c r="KJP61" s="308"/>
      <c r="KJQ61" s="308"/>
      <c r="KJR61" s="308"/>
      <c r="KJS61" s="308"/>
      <c r="KJT61" s="308"/>
      <c r="KJU61" s="308"/>
      <c r="KJV61" s="308"/>
      <c r="KJW61" s="308"/>
      <c r="KJX61" s="308"/>
      <c r="KJY61" s="308"/>
      <c r="KJZ61" s="308"/>
      <c r="KKA61" s="308"/>
      <c r="KKB61" s="308"/>
      <c r="KKC61" s="308"/>
      <c r="KKD61" s="308"/>
      <c r="KKE61" s="308"/>
      <c r="KKF61" s="308"/>
      <c r="KKG61" s="308"/>
      <c r="KKH61" s="308"/>
      <c r="KKI61" s="308"/>
      <c r="KKJ61" s="308"/>
      <c r="KKK61" s="308"/>
      <c r="KKL61" s="308"/>
      <c r="KKM61" s="308"/>
      <c r="KKN61" s="308"/>
      <c r="KKO61" s="308"/>
      <c r="KKP61" s="308"/>
      <c r="KKQ61" s="308"/>
      <c r="KKR61" s="308"/>
      <c r="KKS61" s="308"/>
      <c r="KKT61" s="308"/>
      <c r="KKU61" s="308"/>
      <c r="KKV61" s="308"/>
      <c r="KKW61" s="308"/>
      <c r="KKX61" s="308"/>
      <c r="KKY61" s="308"/>
      <c r="KKZ61" s="308"/>
      <c r="KLA61" s="308"/>
      <c r="KLB61" s="308"/>
      <c r="KLC61" s="308"/>
      <c r="KLD61" s="308"/>
      <c r="KLE61" s="308"/>
      <c r="KLF61" s="308"/>
      <c r="KLG61" s="308"/>
      <c r="KLH61" s="308"/>
      <c r="KLI61" s="308"/>
      <c r="KLJ61" s="308"/>
      <c r="KLK61" s="308"/>
      <c r="KLL61" s="308"/>
      <c r="KLM61" s="308"/>
      <c r="KLN61" s="308"/>
      <c r="KLO61" s="308"/>
      <c r="KLP61" s="308"/>
      <c r="KLQ61" s="308"/>
      <c r="KLR61" s="308"/>
      <c r="KLS61" s="308"/>
      <c r="KLT61" s="308"/>
      <c r="KLU61" s="308"/>
      <c r="KLV61" s="308"/>
      <c r="KLW61" s="308"/>
      <c r="KLX61" s="308"/>
      <c r="KLY61" s="308"/>
      <c r="KLZ61" s="308"/>
      <c r="KMA61" s="308"/>
      <c r="KMB61" s="308"/>
      <c r="KMC61" s="308"/>
      <c r="KMD61" s="308"/>
      <c r="KME61" s="308"/>
      <c r="KMF61" s="308"/>
      <c r="KMG61" s="308"/>
      <c r="KMH61" s="308"/>
      <c r="KMI61" s="308"/>
      <c r="KMJ61" s="308"/>
      <c r="KMK61" s="308"/>
      <c r="KML61" s="308"/>
      <c r="KMM61" s="308"/>
      <c r="KMN61" s="308"/>
      <c r="KMO61" s="308"/>
      <c r="KMP61" s="308"/>
      <c r="KMQ61" s="308"/>
      <c r="KMR61" s="308"/>
      <c r="KMS61" s="308"/>
      <c r="KMT61" s="308"/>
      <c r="KMU61" s="308"/>
      <c r="KMV61" s="308"/>
      <c r="KMW61" s="308"/>
      <c r="KMX61" s="308"/>
      <c r="KMY61" s="308"/>
      <c r="KMZ61" s="308"/>
      <c r="KNA61" s="308"/>
      <c r="KNB61" s="308"/>
      <c r="KNC61" s="308"/>
      <c r="KND61" s="308"/>
      <c r="KNE61" s="308"/>
      <c r="KNF61" s="308"/>
      <c r="KNG61" s="308"/>
      <c r="KNH61" s="308"/>
      <c r="KNI61" s="308"/>
      <c r="KNJ61" s="308"/>
      <c r="KNK61" s="308"/>
      <c r="KNL61" s="308"/>
      <c r="KNM61" s="308"/>
      <c r="KNN61" s="308"/>
      <c r="KNO61" s="308"/>
      <c r="KNP61" s="308"/>
      <c r="KNQ61" s="308"/>
      <c r="KNR61" s="308"/>
      <c r="KNS61" s="308"/>
      <c r="KNT61" s="308"/>
      <c r="KNU61" s="308"/>
      <c r="KNV61" s="308"/>
      <c r="KNW61" s="308"/>
      <c r="KNX61" s="308"/>
      <c r="KNY61" s="308"/>
      <c r="KNZ61" s="308"/>
      <c r="KOA61" s="308"/>
      <c r="KOB61" s="308"/>
      <c r="KOC61" s="308"/>
      <c r="KOD61" s="308"/>
      <c r="KOE61" s="308"/>
      <c r="KOF61" s="308"/>
      <c r="KOG61" s="308"/>
      <c r="KOH61" s="308"/>
      <c r="KOI61" s="308"/>
      <c r="KOJ61" s="308"/>
      <c r="KOK61" s="308"/>
      <c r="KOL61" s="308"/>
      <c r="KOM61" s="308"/>
      <c r="KON61" s="308"/>
      <c r="KOO61" s="308"/>
      <c r="KOP61" s="308"/>
      <c r="KOQ61" s="308"/>
      <c r="KOR61" s="308"/>
      <c r="KOS61" s="308"/>
      <c r="KOT61" s="308"/>
      <c r="KOU61" s="308"/>
      <c r="KOV61" s="308"/>
      <c r="KOW61" s="308"/>
      <c r="KOX61" s="308"/>
      <c r="KOY61" s="308"/>
      <c r="KOZ61" s="308"/>
      <c r="KPA61" s="308"/>
      <c r="KPB61" s="308"/>
      <c r="KPC61" s="308"/>
      <c r="KPD61" s="308"/>
      <c r="KPE61" s="308"/>
      <c r="KPF61" s="308"/>
      <c r="KPG61" s="308"/>
      <c r="KPH61" s="308"/>
      <c r="KPI61" s="308"/>
      <c r="KPJ61" s="308"/>
      <c r="KPK61" s="308"/>
      <c r="KPL61" s="308"/>
      <c r="KPM61" s="308"/>
      <c r="KPN61" s="308"/>
      <c r="KPO61" s="308"/>
      <c r="KPP61" s="308"/>
      <c r="KPQ61" s="308"/>
      <c r="KPR61" s="308"/>
      <c r="KPS61" s="308"/>
      <c r="KPT61" s="308"/>
      <c r="KPU61" s="308"/>
      <c r="KPV61" s="308"/>
      <c r="KPW61" s="308"/>
      <c r="KPX61" s="308"/>
      <c r="KPY61" s="308"/>
      <c r="KPZ61" s="308"/>
      <c r="KQA61" s="308"/>
      <c r="KQB61" s="308"/>
      <c r="KQC61" s="308"/>
      <c r="KQD61" s="308"/>
      <c r="KQE61" s="308"/>
      <c r="KQF61" s="308"/>
      <c r="KQG61" s="308"/>
      <c r="KQH61" s="308"/>
      <c r="KQI61" s="308"/>
      <c r="KQJ61" s="308"/>
      <c r="KQK61" s="308"/>
      <c r="KQL61" s="308"/>
      <c r="KQM61" s="308"/>
      <c r="KQN61" s="308"/>
      <c r="KQO61" s="308"/>
      <c r="KQP61" s="308"/>
      <c r="KQQ61" s="308"/>
      <c r="KQR61" s="308"/>
      <c r="KQS61" s="308"/>
      <c r="KQT61" s="308"/>
      <c r="KQU61" s="308"/>
      <c r="KQV61" s="308"/>
      <c r="KQW61" s="308"/>
      <c r="KQX61" s="308"/>
      <c r="KQY61" s="308"/>
      <c r="KQZ61" s="308"/>
      <c r="KRA61" s="308"/>
      <c r="KRB61" s="308"/>
      <c r="KRC61" s="308"/>
      <c r="KRD61" s="308"/>
      <c r="KRE61" s="308"/>
      <c r="KRF61" s="308"/>
      <c r="KRG61" s="308"/>
      <c r="KRH61" s="308"/>
      <c r="KRI61" s="308"/>
      <c r="KRJ61" s="308"/>
      <c r="KRK61" s="308"/>
      <c r="KRL61" s="308"/>
      <c r="KRM61" s="308"/>
      <c r="KRN61" s="308"/>
      <c r="KRO61" s="308"/>
      <c r="KRP61" s="308"/>
      <c r="KRQ61" s="308"/>
      <c r="KRR61" s="308"/>
      <c r="KRS61" s="308"/>
      <c r="KRT61" s="308"/>
      <c r="KRU61" s="308"/>
      <c r="KRV61" s="308"/>
      <c r="KRW61" s="308"/>
      <c r="KRX61" s="308"/>
      <c r="KRY61" s="308"/>
      <c r="KRZ61" s="308"/>
      <c r="KSA61" s="308"/>
      <c r="KSB61" s="308"/>
      <c r="KSC61" s="308"/>
      <c r="KSD61" s="308"/>
      <c r="KSE61" s="308"/>
      <c r="KSF61" s="308"/>
      <c r="KSG61" s="308"/>
      <c r="KSH61" s="308"/>
      <c r="KSI61" s="308"/>
      <c r="KSJ61" s="308"/>
      <c r="KSK61" s="308"/>
      <c r="KSL61" s="308"/>
      <c r="KSM61" s="308"/>
      <c r="KSN61" s="308"/>
      <c r="KSO61" s="308"/>
      <c r="KSP61" s="308"/>
      <c r="KSQ61" s="308"/>
      <c r="KSR61" s="308"/>
      <c r="KSS61" s="308"/>
      <c r="KST61" s="308"/>
      <c r="KSU61" s="308"/>
      <c r="KSV61" s="308"/>
      <c r="KSW61" s="308"/>
      <c r="KSX61" s="308"/>
      <c r="KSY61" s="308"/>
      <c r="KSZ61" s="308"/>
      <c r="KTA61" s="308"/>
      <c r="KTB61" s="308"/>
      <c r="KTC61" s="308"/>
      <c r="KTD61" s="308"/>
      <c r="KTE61" s="308"/>
      <c r="KTF61" s="308"/>
      <c r="KTG61" s="308"/>
      <c r="KTH61" s="308"/>
      <c r="KTI61" s="308"/>
      <c r="KTJ61" s="308"/>
      <c r="KTK61" s="308"/>
      <c r="KTL61" s="308"/>
      <c r="KTM61" s="308"/>
      <c r="KTN61" s="308"/>
      <c r="KTO61" s="308"/>
      <c r="KTP61" s="308"/>
      <c r="KTQ61" s="308"/>
      <c r="KTR61" s="308"/>
      <c r="KTS61" s="308"/>
      <c r="KTT61" s="308"/>
      <c r="KTU61" s="308"/>
      <c r="KTV61" s="308"/>
      <c r="KTW61" s="308"/>
      <c r="KTX61" s="308"/>
      <c r="KTY61" s="308"/>
      <c r="KTZ61" s="308"/>
      <c r="KUA61" s="308"/>
      <c r="KUB61" s="308"/>
      <c r="KUC61" s="308"/>
      <c r="KUD61" s="308"/>
      <c r="KUE61" s="308"/>
      <c r="KUF61" s="308"/>
      <c r="KUG61" s="308"/>
      <c r="KUH61" s="308"/>
      <c r="KUI61" s="308"/>
      <c r="KUJ61" s="308"/>
      <c r="KUK61" s="308"/>
      <c r="KUL61" s="308"/>
      <c r="KUM61" s="308"/>
      <c r="KUN61" s="308"/>
      <c r="KUO61" s="308"/>
      <c r="KUP61" s="308"/>
      <c r="KUQ61" s="308"/>
      <c r="KUR61" s="308"/>
      <c r="KUS61" s="308"/>
      <c r="KUT61" s="308"/>
      <c r="KUU61" s="308"/>
      <c r="KUV61" s="308"/>
      <c r="KUW61" s="308"/>
      <c r="KUX61" s="308"/>
      <c r="KUY61" s="308"/>
      <c r="KUZ61" s="308"/>
      <c r="KVA61" s="308"/>
      <c r="KVB61" s="308"/>
      <c r="KVC61" s="308"/>
      <c r="KVD61" s="308"/>
      <c r="KVE61" s="308"/>
      <c r="KVF61" s="308"/>
      <c r="KVG61" s="308"/>
      <c r="KVH61" s="308"/>
      <c r="KVI61" s="308"/>
      <c r="KVJ61" s="308"/>
      <c r="KVK61" s="308"/>
      <c r="KVL61" s="308"/>
      <c r="KVM61" s="308"/>
      <c r="KVN61" s="308"/>
      <c r="KVO61" s="308"/>
      <c r="KVP61" s="308"/>
      <c r="KVQ61" s="308"/>
      <c r="KVR61" s="308"/>
      <c r="KVS61" s="308"/>
      <c r="KVT61" s="308"/>
      <c r="KVU61" s="308"/>
      <c r="KVV61" s="308"/>
      <c r="KVW61" s="308"/>
      <c r="KVX61" s="308"/>
      <c r="KVY61" s="308"/>
      <c r="KVZ61" s="308"/>
      <c r="KWA61" s="308"/>
      <c r="KWB61" s="308"/>
      <c r="KWC61" s="308"/>
      <c r="KWD61" s="308"/>
      <c r="KWE61" s="308"/>
      <c r="KWF61" s="308"/>
      <c r="KWG61" s="308"/>
      <c r="KWH61" s="308"/>
      <c r="KWI61" s="308"/>
      <c r="KWJ61" s="308"/>
      <c r="KWK61" s="308"/>
      <c r="KWL61" s="308"/>
      <c r="KWM61" s="308"/>
      <c r="KWN61" s="308"/>
      <c r="KWO61" s="308"/>
      <c r="KWP61" s="308"/>
      <c r="KWQ61" s="308"/>
      <c r="KWR61" s="308"/>
      <c r="KWS61" s="308"/>
      <c r="KWT61" s="308"/>
      <c r="KWU61" s="308"/>
      <c r="KWV61" s="308"/>
      <c r="KWW61" s="308"/>
      <c r="KWX61" s="308"/>
      <c r="KWY61" s="308"/>
      <c r="KWZ61" s="308"/>
      <c r="KXA61" s="308"/>
      <c r="KXB61" s="308"/>
      <c r="KXC61" s="308"/>
      <c r="KXD61" s="308"/>
      <c r="KXE61" s="308"/>
      <c r="KXF61" s="308"/>
      <c r="KXG61" s="308"/>
      <c r="KXH61" s="308"/>
      <c r="KXI61" s="308"/>
      <c r="KXJ61" s="308"/>
      <c r="KXK61" s="308"/>
      <c r="KXL61" s="308"/>
      <c r="KXM61" s="308"/>
      <c r="KXN61" s="308"/>
      <c r="KXO61" s="308"/>
      <c r="KXP61" s="308"/>
      <c r="KXQ61" s="308"/>
      <c r="KXR61" s="308"/>
      <c r="KXS61" s="308"/>
      <c r="KXT61" s="308"/>
      <c r="KXU61" s="308"/>
      <c r="KXV61" s="308"/>
      <c r="KXW61" s="308"/>
      <c r="KXX61" s="308"/>
      <c r="KXY61" s="308"/>
      <c r="KXZ61" s="308"/>
      <c r="KYA61" s="308"/>
      <c r="KYB61" s="308"/>
      <c r="KYC61" s="308"/>
      <c r="KYD61" s="308"/>
      <c r="KYE61" s="308"/>
      <c r="KYF61" s="308"/>
      <c r="KYG61" s="308"/>
      <c r="KYH61" s="308"/>
      <c r="KYI61" s="308"/>
      <c r="KYJ61" s="308"/>
      <c r="KYK61" s="308"/>
      <c r="KYL61" s="308"/>
      <c r="KYM61" s="308"/>
      <c r="KYN61" s="308"/>
      <c r="KYO61" s="308"/>
      <c r="KYP61" s="308"/>
      <c r="KYQ61" s="308"/>
      <c r="KYR61" s="308"/>
      <c r="KYS61" s="308"/>
      <c r="KYT61" s="308"/>
      <c r="KYU61" s="308"/>
      <c r="KYV61" s="308"/>
      <c r="KYW61" s="308"/>
      <c r="KYX61" s="308"/>
      <c r="KYY61" s="308"/>
      <c r="KYZ61" s="308"/>
      <c r="KZA61" s="308"/>
      <c r="KZB61" s="308"/>
      <c r="KZC61" s="308"/>
      <c r="KZD61" s="308"/>
      <c r="KZE61" s="308"/>
      <c r="KZF61" s="308"/>
      <c r="KZG61" s="308"/>
      <c r="KZH61" s="308"/>
      <c r="KZI61" s="308"/>
      <c r="KZJ61" s="308"/>
      <c r="KZK61" s="308"/>
      <c r="KZL61" s="308"/>
      <c r="KZM61" s="308"/>
      <c r="KZN61" s="308"/>
      <c r="KZO61" s="308"/>
      <c r="KZP61" s="308"/>
      <c r="KZQ61" s="308"/>
      <c r="KZR61" s="308"/>
      <c r="KZS61" s="308"/>
      <c r="KZT61" s="308"/>
      <c r="KZU61" s="308"/>
      <c r="KZV61" s="308"/>
      <c r="KZW61" s="308"/>
      <c r="KZX61" s="308"/>
      <c r="KZY61" s="308"/>
      <c r="KZZ61" s="308"/>
      <c r="LAA61" s="308"/>
      <c r="LAB61" s="308"/>
      <c r="LAC61" s="308"/>
      <c r="LAD61" s="308"/>
      <c r="LAE61" s="308"/>
      <c r="LAF61" s="308"/>
      <c r="LAG61" s="308"/>
      <c r="LAH61" s="308"/>
      <c r="LAI61" s="308"/>
      <c r="LAJ61" s="308"/>
      <c r="LAK61" s="308"/>
      <c r="LAL61" s="308"/>
      <c r="LAM61" s="308"/>
      <c r="LAN61" s="308"/>
      <c r="LAO61" s="308"/>
      <c r="LAP61" s="308"/>
      <c r="LAQ61" s="308"/>
      <c r="LAR61" s="308"/>
      <c r="LAS61" s="308"/>
      <c r="LAT61" s="308"/>
      <c r="LAU61" s="308"/>
      <c r="LAV61" s="308"/>
      <c r="LAW61" s="308"/>
      <c r="LAX61" s="308"/>
      <c r="LAY61" s="308"/>
      <c r="LAZ61" s="308"/>
      <c r="LBA61" s="308"/>
      <c r="LBB61" s="308"/>
      <c r="LBC61" s="308"/>
      <c r="LBD61" s="308"/>
      <c r="LBE61" s="308"/>
      <c r="LBF61" s="308"/>
      <c r="LBG61" s="308"/>
      <c r="LBH61" s="308"/>
      <c r="LBI61" s="308"/>
      <c r="LBJ61" s="308"/>
      <c r="LBK61" s="308"/>
      <c r="LBL61" s="308"/>
      <c r="LBM61" s="308"/>
      <c r="LBN61" s="308"/>
      <c r="LBO61" s="308"/>
      <c r="LBP61" s="308"/>
      <c r="LBQ61" s="308"/>
      <c r="LBR61" s="308"/>
      <c r="LBS61" s="308"/>
      <c r="LBT61" s="308"/>
      <c r="LBU61" s="308"/>
      <c r="LBV61" s="308"/>
      <c r="LBW61" s="308"/>
      <c r="LBX61" s="308"/>
      <c r="LBY61" s="308"/>
      <c r="LBZ61" s="308"/>
      <c r="LCA61" s="308"/>
      <c r="LCB61" s="308"/>
      <c r="LCC61" s="308"/>
      <c r="LCD61" s="308"/>
      <c r="LCE61" s="308"/>
      <c r="LCF61" s="308"/>
      <c r="LCG61" s="308"/>
      <c r="LCH61" s="308"/>
      <c r="LCI61" s="308"/>
      <c r="LCJ61" s="308"/>
      <c r="LCK61" s="308"/>
      <c r="LCL61" s="308"/>
      <c r="LCM61" s="308"/>
      <c r="LCN61" s="308"/>
      <c r="LCO61" s="308"/>
      <c r="LCP61" s="308"/>
      <c r="LCQ61" s="308"/>
      <c r="LCR61" s="308"/>
      <c r="LCS61" s="308"/>
      <c r="LCT61" s="308"/>
      <c r="LCU61" s="308"/>
      <c r="LCV61" s="308"/>
      <c r="LCW61" s="308"/>
      <c r="LCX61" s="308"/>
      <c r="LCY61" s="308"/>
      <c r="LCZ61" s="308"/>
      <c r="LDA61" s="308"/>
      <c r="LDB61" s="308"/>
      <c r="LDC61" s="308"/>
      <c r="LDD61" s="308"/>
      <c r="LDE61" s="308"/>
      <c r="LDF61" s="308"/>
      <c r="LDG61" s="308"/>
      <c r="LDH61" s="308"/>
      <c r="LDI61" s="308"/>
      <c r="LDJ61" s="308"/>
      <c r="LDK61" s="308"/>
      <c r="LDL61" s="308"/>
      <c r="LDM61" s="308"/>
      <c r="LDN61" s="308"/>
      <c r="LDO61" s="308"/>
      <c r="LDP61" s="308"/>
      <c r="LDQ61" s="308"/>
      <c r="LDR61" s="308"/>
      <c r="LDS61" s="308"/>
      <c r="LDT61" s="308"/>
      <c r="LDU61" s="308"/>
      <c r="LDV61" s="308"/>
      <c r="LDW61" s="308"/>
      <c r="LDX61" s="308"/>
      <c r="LDY61" s="308"/>
      <c r="LDZ61" s="308"/>
      <c r="LEA61" s="308"/>
      <c r="LEB61" s="308"/>
      <c r="LEC61" s="308"/>
      <c r="LED61" s="308"/>
      <c r="LEE61" s="308"/>
      <c r="LEF61" s="308"/>
      <c r="LEG61" s="308"/>
      <c r="LEH61" s="308"/>
      <c r="LEI61" s="308"/>
      <c r="LEJ61" s="308"/>
      <c r="LEK61" s="308"/>
      <c r="LEL61" s="308"/>
      <c r="LEM61" s="308"/>
      <c r="LEN61" s="308"/>
      <c r="LEO61" s="308"/>
      <c r="LEP61" s="308"/>
      <c r="LEQ61" s="308"/>
      <c r="LER61" s="308"/>
      <c r="LES61" s="308"/>
      <c r="LET61" s="308"/>
      <c r="LEU61" s="308"/>
      <c r="LEV61" s="308"/>
      <c r="LEW61" s="308"/>
      <c r="LEX61" s="308"/>
      <c r="LEY61" s="308"/>
      <c r="LEZ61" s="308"/>
      <c r="LFA61" s="308"/>
      <c r="LFB61" s="308"/>
      <c r="LFC61" s="308"/>
      <c r="LFD61" s="308"/>
      <c r="LFE61" s="308"/>
      <c r="LFF61" s="308"/>
      <c r="LFG61" s="308"/>
      <c r="LFH61" s="308"/>
      <c r="LFI61" s="308"/>
      <c r="LFJ61" s="308"/>
      <c r="LFK61" s="308"/>
      <c r="LFL61" s="308"/>
      <c r="LFM61" s="308"/>
      <c r="LFN61" s="308"/>
      <c r="LFO61" s="308"/>
      <c r="LFP61" s="308"/>
      <c r="LFQ61" s="308"/>
      <c r="LFR61" s="308"/>
      <c r="LFS61" s="308"/>
      <c r="LFT61" s="308"/>
      <c r="LFU61" s="308"/>
      <c r="LFV61" s="308"/>
      <c r="LFW61" s="308"/>
      <c r="LFX61" s="308"/>
      <c r="LFY61" s="308"/>
      <c r="LFZ61" s="308"/>
      <c r="LGA61" s="308"/>
      <c r="LGB61" s="308"/>
      <c r="LGC61" s="308"/>
      <c r="LGD61" s="308"/>
      <c r="LGE61" s="308"/>
      <c r="LGF61" s="308"/>
      <c r="LGG61" s="308"/>
      <c r="LGH61" s="308"/>
      <c r="LGI61" s="308"/>
      <c r="LGJ61" s="308"/>
      <c r="LGK61" s="308"/>
      <c r="LGL61" s="308"/>
      <c r="LGM61" s="308"/>
      <c r="LGN61" s="308"/>
      <c r="LGO61" s="308"/>
      <c r="LGP61" s="308"/>
      <c r="LGQ61" s="308"/>
      <c r="LGR61" s="308"/>
      <c r="LGS61" s="308"/>
      <c r="LGT61" s="308"/>
      <c r="LGU61" s="308"/>
      <c r="LGV61" s="308"/>
      <c r="LGW61" s="308"/>
      <c r="LGX61" s="308"/>
      <c r="LGY61" s="308"/>
      <c r="LGZ61" s="308"/>
      <c r="LHA61" s="308"/>
      <c r="LHB61" s="308"/>
      <c r="LHC61" s="308"/>
      <c r="LHD61" s="308"/>
      <c r="LHE61" s="308"/>
      <c r="LHF61" s="308"/>
      <c r="LHG61" s="308"/>
      <c r="LHH61" s="308"/>
      <c r="LHI61" s="308"/>
      <c r="LHJ61" s="308"/>
      <c r="LHK61" s="308"/>
      <c r="LHL61" s="308"/>
      <c r="LHM61" s="308"/>
      <c r="LHN61" s="308"/>
      <c r="LHO61" s="308"/>
      <c r="LHP61" s="308"/>
      <c r="LHQ61" s="308"/>
      <c r="LHR61" s="308"/>
      <c r="LHS61" s="308"/>
      <c r="LHT61" s="308"/>
      <c r="LHU61" s="308"/>
      <c r="LHV61" s="308"/>
      <c r="LHW61" s="308"/>
      <c r="LHX61" s="308"/>
      <c r="LHY61" s="308"/>
      <c r="LHZ61" s="308"/>
      <c r="LIA61" s="308"/>
      <c r="LIB61" s="308"/>
      <c r="LIC61" s="308"/>
      <c r="LID61" s="308"/>
      <c r="LIE61" s="308"/>
      <c r="LIF61" s="308"/>
      <c r="LIG61" s="308"/>
      <c r="LIH61" s="308"/>
      <c r="LII61" s="308"/>
      <c r="LIJ61" s="308"/>
      <c r="LIK61" s="308"/>
      <c r="LIL61" s="308"/>
      <c r="LIM61" s="308"/>
      <c r="LIN61" s="308"/>
      <c r="LIO61" s="308"/>
      <c r="LIP61" s="308"/>
      <c r="LIQ61" s="308"/>
      <c r="LIR61" s="308"/>
      <c r="LIS61" s="308"/>
      <c r="LIT61" s="308"/>
      <c r="LIU61" s="308"/>
      <c r="LIV61" s="308"/>
      <c r="LIW61" s="308"/>
      <c r="LIX61" s="308"/>
      <c r="LIY61" s="308"/>
      <c r="LIZ61" s="308"/>
      <c r="LJA61" s="308"/>
      <c r="LJB61" s="308"/>
      <c r="LJC61" s="308"/>
      <c r="LJD61" s="308"/>
      <c r="LJE61" s="308"/>
      <c r="LJF61" s="308"/>
      <c r="LJG61" s="308"/>
      <c r="LJH61" s="308"/>
      <c r="LJI61" s="308"/>
      <c r="LJJ61" s="308"/>
      <c r="LJK61" s="308"/>
      <c r="LJL61" s="308"/>
      <c r="LJM61" s="308"/>
      <c r="LJN61" s="308"/>
      <c r="LJO61" s="308"/>
      <c r="LJP61" s="308"/>
      <c r="LJQ61" s="308"/>
      <c r="LJR61" s="308"/>
      <c r="LJS61" s="308"/>
      <c r="LJT61" s="308"/>
      <c r="LJU61" s="308"/>
      <c r="LJV61" s="308"/>
      <c r="LJW61" s="308"/>
      <c r="LJX61" s="308"/>
      <c r="LJY61" s="308"/>
      <c r="LJZ61" s="308"/>
      <c r="LKA61" s="308"/>
      <c r="LKB61" s="308"/>
      <c r="LKC61" s="308"/>
      <c r="LKD61" s="308"/>
      <c r="LKE61" s="308"/>
      <c r="LKF61" s="308"/>
      <c r="LKG61" s="308"/>
      <c r="LKH61" s="308"/>
      <c r="LKI61" s="308"/>
      <c r="LKJ61" s="308"/>
      <c r="LKK61" s="308"/>
      <c r="LKL61" s="308"/>
      <c r="LKM61" s="308"/>
      <c r="LKN61" s="308"/>
      <c r="LKO61" s="308"/>
      <c r="LKP61" s="308"/>
      <c r="LKQ61" s="308"/>
      <c r="LKR61" s="308"/>
      <c r="LKS61" s="308"/>
      <c r="LKT61" s="308"/>
      <c r="LKU61" s="308"/>
      <c r="LKV61" s="308"/>
      <c r="LKW61" s="308"/>
      <c r="LKX61" s="308"/>
      <c r="LKY61" s="308"/>
      <c r="LKZ61" s="308"/>
      <c r="LLA61" s="308"/>
      <c r="LLB61" s="308"/>
      <c r="LLC61" s="308"/>
      <c r="LLD61" s="308"/>
      <c r="LLE61" s="308"/>
      <c r="LLF61" s="308"/>
      <c r="LLG61" s="308"/>
      <c r="LLH61" s="308"/>
      <c r="LLI61" s="308"/>
      <c r="LLJ61" s="308"/>
      <c r="LLK61" s="308"/>
      <c r="LLL61" s="308"/>
      <c r="LLM61" s="308"/>
      <c r="LLN61" s="308"/>
      <c r="LLO61" s="308"/>
      <c r="LLP61" s="308"/>
      <c r="LLQ61" s="308"/>
      <c r="LLR61" s="308"/>
      <c r="LLS61" s="308"/>
      <c r="LLT61" s="308"/>
      <c r="LLU61" s="308"/>
      <c r="LLV61" s="308"/>
      <c r="LLW61" s="308"/>
      <c r="LLX61" s="308"/>
      <c r="LLY61" s="308"/>
      <c r="LLZ61" s="308"/>
      <c r="LMA61" s="308"/>
      <c r="LMB61" s="308"/>
      <c r="LMC61" s="308"/>
      <c r="LMD61" s="308"/>
      <c r="LME61" s="308"/>
      <c r="LMF61" s="308"/>
      <c r="LMG61" s="308"/>
      <c r="LMH61" s="308"/>
      <c r="LMI61" s="308"/>
      <c r="LMJ61" s="308"/>
      <c r="LMK61" s="308"/>
      <c r="LML61" s="308"/>
      <c r="LMM61" s="308"/>
      <c r="LMN61" s="308"/>
      <c r="LMO61" s="308"/>
      <c r="LMP61" s="308"/>
      <c r="LMQ61" s="308"/>
      <c r="LMR61" s="308"/>
      <c r="LMS61" s="308"/>
      <c r="LMT61" s="308"/>
      <c r="LMU61" s="308"/>
      <c r="LMV61" s="308"/>
      <c r="LMW61" s="308"/>
      <c r="LMX61" s="308"/>
      <c r="LMY61" s="308"/>
      <c r="LMZ61" s="308"/>
      <c r="LNA61" s="308"/>
      <c r="LNB61" s="308"/>
      <c r="LNC61" s="308"/>
      <c r="LND61" s="308"/>
      <c r="LNE61" s="308"/>
      <c r="LNF61" s="308"/>
      <c r="LNG61" s="308"/>
      <c r="LNH61" s="308"/>
      <c r="LNI61" s="308"/>
      <c r="LNJ61" s="308"/>
      <c r="LNK61" s="308"/>
      <c r="LNL61" s="308"/>
      <c r="LNM61" s="308"/>
      <c r="LNN61" s="308"/>
      <c r="LNO61" s="308"/>
      <c r="LNP61" s="308"/>
      <c r="LNQ61" s="308"/>
      <c r="LNR61" s="308"/>
      <c r="LNS61" s="308"/>
      <c r="LNT61" s="308"/>
      <c r="LNU61" s="308"/>
      <c r="LNV61" s="308"/>
      <c r="LNW61" s="308"/>
      <c r="LNX61" s="308"/>
      <c r="LNY61" s="308"/>
      <c r="LNZ61" s="308"/>
      <c r="LOA61" s="308"/>
      <c r="LOB61" s="308"/>
      <c r="LOC61" s="308"/>
      <c r="LOD61" s="308"/>
      <c r="LOE61" s="308"/>
      <c r="LOF61" s="308"/>
      <c r="LOG61" s="308"/>
      <c r="LOH61" s="308"/>
      <c r="LOI61" s="308"/>
      <c r="LOJ61" s="308"/>
      <c r="LOK61" s="308"/>
      <c r="LOL61" s="308"/>
      <c r="LOM61" s="308"/>
      <c r="LON61" s="308"/>
      <c r="LOO61" s="308"/>
      <c r="LOP61" s="308"/>
      <c r="LOQ61" s="308"/>
      <c r="LOR61" s="308"/>
      <c r="LOS61" s="308"/>
      <c r="LOT61" s="308"/>
      <c r="LOU61" s="308"/>
      <c r="LOV61" s="308"/>
      <c r="LOW61" s="308"/>
      <c r="LOX61" s="308"/>
      <c r="LOY61" s="308"/>
      <c r="LOZ61" s="308"/>
      <c r="LPA61" s="308"/>
      <c r="LPB61" s="308"/>
      <c r="LPC61" s="308"/>
      <c r="LPD61" s="308"/>
      <c r="LPE61" s="308"/>
      <c r="LPF61" s="308"/>
      <c r="LPG61" s="308"/>
      <c r="LPH61" s="308"/>
      <c r="LPI61" s="308"/>
      <c r="LPJ61" s="308"/>
      <c r="LPK61" s="308"/>
      <c r="LPL61" s="308"/>
      <c r="LPM61" s="308"/>
      <c r="LPN61" s="308"/>
      <c r="LPO61" s="308"/>
      <c r="LPP61" s="308"/>
      <c r="LPQ61" s="308"/>
      <c r="LPR61" s="308"/>
      <c r="LPS61" s="308"/>
      <c r="LPT61" s="308"/>
      <c r="LPU61" s="308"/>
      <c r="LPV61" s="308"/>
      <c r="LPW61" s="308"/>
      <c r="LPX61" s="308"/>
      <c r="LPY61" s="308"/>
      <c r="LPZ61" s="308"/>
      <c r="LQA61" s="308"/>
      <c r="LQB61" s="308"/>
      <c r="LQC61" s="308"/>
      <c r="LQD61" s="308"/>
      <c r="LQE61" s="308"/>
      <c r="LQF61" s="308"/>
      <c r="LQG61" s="308"/>
      <c r="LQH61" s="308"/>
      <c r="LQI61" s="308"/>
      <c r="LQJ61" s="308"/>
      <c r="LQK61" s="308"/>
      <c r="LQL61" s="308"/>
      <c r="LQM61" s="308"/>
      <c r="LQN61" s="308"/>
      <c r="LQO61" s="308"/>
      <c r="LQP61" s="308"/>
      <c r="LQQ61" s="308"/>
      <c r="LQR61" s="308"/>
      <c r="LQS61" s="308"/>
      <c r="LQT61" s="308"/>
      <c r="LQU61" s="308"/>
      <c r="LQV61" s="308"/>
      <c r="LQW61" s="308"/>
      <c r="LQX61" s="308"/>
      <c r="LQY61" s="308"/>
      <c r="LQZ61" s="308"/>
      <c r="LRA61" s="308"/>
      <c r="LRB61" s="308"/>
      <c r="LRC61" s="308"/>
      <c r="LRD61" s="308"/>
      <c r="LRE61" s="308"/>
      <c r="LRF61" s="308"/>
      <c r="LRG61" s="308"/>
      <c r="LRH61" s="308"/>
      <c r="LRI61" s="308"/>
      <c r="LRJ61" s="308"/>
      <c r="LRK61" s="308"/>
      <c r="LRL61" s="308"/>
      <c r="LRM61" s="308"/>
      <c r="LRN61" s="308"/>
      <c r="LRO61" s="308"/>
      <c r="LRP61" s="308"/>
      <c r="LRQ61" s="308"/>
      <c r="LRR61" s="308"/>
      <c r="LRS61" s="308"/>
      <c r="LRT61" s="308"/>
      <c r="LRU61" s="308"/>
      <c r="LRV61" s="308"/>
      <c r="LRW61" s="308"/>
      <c r="LRX61" s="308"/>
      <c r="LRY61" s="308"/>
      <c r="LRZ61" s="308"/>
      <c r="LSA61" s="308"/>
      <c r="LSB61" s="308"/>
      <c r="LSC61" s="308"/>
      <c r="LSD61" s="308"/>
      <c r="LSE61" s="308"/>
      <c r="LSF61" s="308"/>
      <c r="LSG61" s="308"/>
      <c r="LSH61" s="308"/>
      <c r="LSI61" s="308"/>
      <c r="LSJ61" s="308"/>
      <c r="LSK61" s="308"/>
      <c r="LSL61" s="308"/>
      <c r="LSM61" s="308"/>
      <c r="LSN61" s="308"/>
      <c r="LSO61" s="308"/>
      <c r="LSP61" s="308"/>
      <c r="LSQ61" s="308"/>
      <c r="LSR61" s="308"/>
      <c r="LSS61" s="308"/>
      <c r="LST61" s="308"/>
      <c r="LSU61" s="308"/>
      <c r="LSV61" s="308"/>
      <c r="LSW61" s="308"/>
      <c r="LSX61" s="308"/>
      <c r="LSY61" s="308"/>
      <c r="LSZ61" s="308"/>
      <c r="LTA61" s="308"/>
      <c r="LTB61" s="308"/>
      <c r="LTC61" s="308"/>
      <c r="LTD61" s="308"/>
      <c r="LTE61" s="308"/>
      <c r="LTF61" s="308"/>
      <c r="LTG61" s="308"/>
      <c r="LTH61" s="308"/>
      <c r="LTI61" s="308"/>
      <c r="LTJ61" s="308"/>
      <c r="LTK61" s="308"/>
      <c r="LTL61" s="308"/>
      <c r="LTM61" s="308"/>
      <c r="LTN61" s="308"/>
      <c r="LTO61" s="308"/>
      <c r="LTP61" s="308"/>
      <c r="LTQ61" s="308"/>
      <c r="LTR61" s="308"/>
      <c r="LTS61" s="308"/>
      <c r="LTT61" s="308"/>
      <c r="LTU61" s="308"/>
      <c r="LTV61" s="308"/>
      <c r="LTW61" s="308"/>
      <c r="LTX61" s="308"/>
      <c r="LTY61" s="308"/>
      <c r="LTZ61" s="308"/>
      <c r="LUA61" s="308"/>
      <c r="LUB61" s="308"/>
      <c r="LUC61" s="308"/>
      <c r="LUD61" s="308"/>
      <c r="LUE61" s="308"/>
      <c r="LUF61" s="308"/>
      <c r="LUG61" s="308"/>
      <c r="LUH61" s="308"/>
      <c r="LUI61" s="308"/>
      <c r="LUJ61" s="308"/>
      <c r="LUK61" s="308"/>
      <c r="LUL61" s="308"/>
      <c r="LUM61" s="308"/>
      <c r="LUN61" s="308"/>
      <c r="LUO61" s="308"/>
      <c r="LUP61" s="308"/>
      <c r="LUQ61" s="308"/>
      <c r="LUR61" s="308"/>
      <c r="LUS61" s="308"/>
      <c r="LUT61" s="308"/>
      <c r="LUU61" s="308"/>
      <c r="LUV61" s="308"/>
      <c r="LUW61" s="308"/>
      <c r="LUX61" s="308"/>
      <c r="LUY61" s="308"/>
      <c r="LUZ61" s="308"/>
      <c r="LVA61" s="308"/>
      <c r="LVB61" s="308"/>
      <c r="LVC61" s="308"/>
      <c r="LVD61" s="308"/>
      <c r="LVE61" s="308"/>
      <c r="LVF61" s="308"/>
      <c r="LVG61" s="308"/>
      <c r="LVH61" s="308"/>
      <c r="LVI61" s="308"/>
      <c r="LVJ61" s="308"/>
      <c r="LVK61" s="308"/>
      <c r="LVL61" s="308"/>
      <c r="LVM61" s="308"/>
      <c r="LVN61" s="308"/>
      <c r="LVO61" s="308"/>
      <c r="LVP61" s="308"/>
      <c r="LVQ61" s="308"/>
      <c r="LVR61" s="308"/>
      <c r="LVS61" s="308"/>
      <c r="LVT61" s="308"/>
      <c r="LVU61" s="308"/>
      <c r="LVV61" s="308"/>
      <c r="LVW61" s="308"/>
      <c r="LVX61" s="308"/>
      <c r="LVY61" s="308"/>
      <c r="LVZ61" s="308"/>
      <c r="LWA61" s="308"/>
      <c r="LWB61" s="308"/>
      <c r="LWC61" s="308"/>
      <c r="LWD61" s="308"/>
      <c r="LWE61" s="308"/>
      <c r="LWF61" s="308"/>
      <c r="LWG61" s="308"/>
      <c r="LWH61" s="308"/>
      <c r="LWI61" s="308"/>
      <c r="LWJ61" s="308"/>
      <c r="LWK61" s="308"/>
      <c r="LWL61" s="308"/>
      <c r="LWM61" s="308"/>
      <c r="LWN61" s="308"/>
      <c r="LWO61" s="308"/>
      <c r="LWP61" s="308"/>
      <c r="LWQ61" s="308"/>
      <c r="LWR61" s="308"/>
      <c r="LWS61" s="308"/>
      <c r="LWT61" s="308"/>
      <c r="LWU61" s="308"/>
      <c r="LWV61" s="308"/>
      <c r="LWW61" s="308"/>
      <c r="LWX61" s="308"/>
      <c r="LWY61" s="308"/>
      <c r="LWZ61" s="308"/>
      <c r="LXA61" s="308"/>
      <c r="LXB61" s="308"/>
      <c r="LXC61" s="308"/>
      <c r="LXD61" s="308"/>
      <c r="LXE61" s="308"/>
      <c r="LXF61" s="308"/>
      <c r="LXG61" s="308"/>
      <c r="LXH61" s="308"/>
      <c r="LXI61" s="308"/>
      <c r="LXJ61" s="308"/>
      <c r="LXK61" s="308"/>
      <c r="LXL61" s="308"/>
      <c r="LXM61" s="308"/>
      <c r="LXN61" s="308"/>
      <c r="LXO61" s="308"/>
      <c r="LXP61" s="308"/>
      <c r="LXQ61" s="308"/>
      <c r="LXR61" s="308"/>
      <c r="LXS61" s="308"/>
      <c r="LXT61" s="308"/>
      <c r="LXU61" s="308"/>
      <c r="LXV61" s="308"/>
      <c r="LXW61" s="308"/>
      <c r="LXX61" s="308"/>
      <c r="LXY61" s="308"/>
      <c r="LXZ61" s="308"/>
      <c r="LYA61" s="308"/>
      <c r="LYB61" s="308"/>
      <c r="LYC61" s="308"/>
      <c r="LYD61" s="308"/>
      <c r="LYE61" s="308"/>
      <c r="LYF61" s="308"/>
      <c r="LYG61" s="308"/>
      <c r="LYH61" s="308"/>
      <c r="LYI61" s="308"/>
      <c r="LYJ61" s="308"/>
      <c r="LYK61" s="308"/>
      <c r="LYL61" s="308"/>
      <c r="LYM61" s="308"/>
      <c r="LYN61" s="308"/>
      <c r="LYO61" s="308"/>
      <c r="LYP61" s="308"/>
      <c r="LYQ61" s="308"/>
      <c r="LYR61" s="308"/>
      <c r="LYS61" s="308"/>
      <c r="LYT61" s="308"/>
      <c r="LYU61" s="308"/>
      <c r="LYV61" s="308"/>
      <c r="LYW61" s="308"/>
      <c r="LYX61" s="308"/>
      <c r="LYY61" s="308"/>
      <c r="LYZ61" s="308"/>
      <c r="LZA61" s="308"/>
      <c r="LZB61" s="308"/>
      <c r="LZC61" s="308"/>
      <c r="LZD61" s="308"/>
      <c r="LZE61" s="308"/>
      <c r="LZF61" s="308"/>
      <c r="LZG61" s="308"/>
      <c r="LZH61" s="308"/>
      <c r="LZI61" s="308"/>
      <c r="LZJ61" s="308"/>
      <c r="LZK61" s="308"/>
      <c r="LZL61" s="308"/>
      <c r="LZM61" s="308"/>
      <c r="LZN61" s="308"/>
      <c r="LZO61" s="308"/>
      <c r="LZP61" s="308"/>
      <c r="LZQ61" s="308"/>
      <c r="LZR61" s="308"/>
      <c r="LZS61" s="308"/>
      <c r="LZT61" s="308"/>
      <c r="LZU61" s="308"/>
      <c r="LZV61" s="308"/>
      <c r="LZW61" s="308"/>
      <c r="LZX61" s="308"/>
      <c r="LZY61" s="308"/>
      <c r="LZZ61" s="308"/>
      <c r="MAA61" s="308"/>
      <c r="MAB61" s="308"/>
      <c r="MAC61" s="308"/>
      <c r="MAD61" s="308"/>
      <c r="MAE61" s="308"/>
      <c r="MAF61" s="308"/>
      <c r="MAG61" s="308"/>
      <c r="MAH61" s="308"/>
      <c r="MAI61" s="308"/>
      <c r="MAJ61" s="308"/>
      <c r="MAK61" s="308"/>
      <c r="MAL61" s="308"/>
      <c r="MAM61" s="308"/>
      <c r="MAN61" s="308"/>
      <c r="MAO61" s="308"/>
      <c r="MAP61" s="308"/>
      <c r="MAQ61" s="308"/>
      <c r="MAR61" s="308"/>
      <c r="MAS61" s="308"/>
      <c r="MAT61" s="308"/>
      <c r="MAU61" s="308"/>
      <c r="MAV61" s="308"/>
      <c r="MAW61" s="308"/>
      <c r="MAX61" s="308"/>
      <c r="MAY61" s="308"/>
      <c r="MAZ61" s="308"/>
      <c r="MBA61" s="308"/>
      <c r="MBB61" s="308"/>
      <c r="MBC61" s="308"/>
      <c r="MBD61" s="308"/>
      <c r="MBE61" s="308"/>
      <c r="MBF61" s="308"/>
      <c r="MBG61" s="308"/>
      <c r="MBH61" s="308"/>
      <c r="MBI61" s="308"/>
      <c r="MBJ61" s="308"/>
      <c r="MBK61" s="308"/>
      <c r="MBL61" s="308"/>
      <c r="MBM61" s="308"/>
      <c r="MBN61" s="308"/>
      <c r="MBO61" s="308"/>
      <c r="MBP61" s="308"/>
      <c r="MBQ61" s="308"/>
      <c r="MBR61" s="308"/>
      <c r="MBS61" s="308"/>
      <c r="MBT61" s="308"/>
      <c r="MBU61" s="308"/>
      <c r="MBV61" s="308"/>
      <c r="MBW61" s="308"/>
      <c r="MBX61" s="308"/>
      <c r="MBY61" s="308"/>
      <c r="MBZ61" s="308"/>
      <c r="MCA61" s="308"/>
      <c r="MCB61" s="308"/>
      <c r="MCC61" s="308"/>
      <c r="MCD61" s="308"/>
      <c r="MCE61" s="308"/>
      <c r="MCF61" s="308"/>
      <c r="MCG61" s="308"/>
      <c r="MCH61" s="308"/>
      <c r="MCI61" s="308"/>
      <c r="MCJ61" s="308"/>
      <c r="MCK61" s="308"/>
      <c r="MCL61" s="308"/>
      <c r="MCM61" s="308"/>
      <c r="MCN61" s="308"/>
      <c r="MCO61" s="308"/>
      <c r="MCP61" s="308"/>
      <c r="MCQ61" s="308"/>
      <c r="MCR61" s="308"/>
      <c r="MCS61" s="308"/>
      <c r="MCT61" s="308"/>
      <c r="MCU61" s="308"/>
      <c r="MCV61" s="308"/>
      <c r="MCW61" s="308"/>
      <c r="MCX61" s="308"/>
      <c r="MCY61" s="308"/>
      <c r="MCZ61" s="308"/>
      <c r="MDA61" s="308"/>
      <c r="MDB61" s="308"/>
      <c r="MDC61" s="308"/>
      <c r="MDD61" s="308"/>
      <c r="MDE61" s="308"/>
      <c r="MDF61" s="308"/>
      <c r="MDG61" s="308"/>
      <c r="MDH61" s="308"/>
      <c r="MDI61" s="308"/>
      <c r="MDJ61" s="308"/>
      <c r="MDK61" s="308"/>
      <c r="MDL61" s="308"/>
      <c r="MDM61" s="308"/>
      <c r="MDN61" s="308"/>
      <c r="MDO61" s="308"/>
      <c r="MDP61" s="308"/>
      <c r="MDQ61" s="308"/>
      <c r="MDR61" s="308"/>
      <c r="MDS61" s="308"/>
      <c r="MDT61" s="308"/>
      <c r="MDU61" s="308"/>
      <c r="MDV61" s="308"/>
      <c r="MDW61" s="308"/>
      <c r="MDX61" s="308"/>
      <c r="MDY61" s="308"/>
      <c r="MDZ61" s="308"/>
      <c r="MEA61" s="308"/>
      <c r="MEB61" s="308"/>
      <c r="MEC61" s="308"/>
      <c r="MED61" s="308"/>
      <c r="MEE61" s="308"/>
      <c r="MEF61" s="308"/>
      <c r="MEG61" s="308"/>
      <c r="MEH61" s="308"/>
      <c r="MEI61" s="308"/>
      <c r="MEJ61" s="308"/>
      <c r="MEK61" s="308"/>
      <c r="MEL61" s="308"/>
      <c r="MEM61" s="308"/>
      <c r="MEN61" s="308"/>
      <c r="MEO61" s="308"/>
      <c r="MEP61" s="308"/>
      <c r="MEQ61" s="308"/>
      <c r="MER61" s="308"/>
      <c r="MES61" s="308"/>
      <c r="MET61" s="308"/>
      <c r="MEU61" s="308"/>
      <c r="MEV61" s="308"/>
      <c r="MEW61" s="308"/>
      <c r="MEX61" s="308"/>
      <c r="MEY61" s="308"/>
      <c r="MEZ61" s="308"/>
      <c r="MFA61" s="308"/>
      <c r="MFB61" s="308"/>
      <c r="MFC61" s="308"/>
      <c r="MFD61" s="308"/>
      <c r="MFE61" s="308"/>
      <c r="MFF61" s="308"/>
      <c r="MFG61" s="308"/>
      <c r="MFH61" s="308"/>
      <c r="MFI61" s="308"/>
      <c r="MFJ61" s="308"/>
      <c r="MFK61" s="308"/>
      <c r="MFL61" s="308"/>
      <c r="MFM61" s="308"/>
      <c r="MFN61" s="308"/>
      <c r="MFO61" s="308"/>
      <c r="MFP61" s="308"/>
      <c r="MFQ61" s="308"/>
      <c r="MFR61" s="308"/>
      <c r="MFS61" s="308"/>
      <c r="MFT61" s="308"/>
      <c r="MFU61" s="308"/>
      <c r="MFV61" s="308"/>
      <c r="MFW61" s="308"/>
      <c r="MFX61" s="308"/>
      <c r="MFY61" s="308"/>
      <c r="MFZ61" s="308"/>
      <c r="MGA61" s="308"/>
      <c r="MGB61" s="308"/>
      <c r="MGC61" s="308"/>
      <c r="MGD61" s="308"/>
      <c r="MGE61" s="308"/>
      <c r="MGF61" s="308"/>
      <c r="MGG61" s="308"/>
      <c r="MGH61" s="308"/>
      <c r="MGI61" s="308"/>
      <c r="MGJ61" s="308"/>
      <c r="MGK61" s="308"/>
      <c r="MGL61" s="308"/>
      <c r="MGM61" s="308"/>
      <c r="MGN61" s="308"/>
      <c r="MGO61" s="308"/>
      <c r="MGP61" s="308"/>
      <c r="MGQ61" s="308"/>
      <c r="MGR61" s="308"/>
      <c r="MGS61" s="308"/>
      <c r="MGT61" s="308"/>
      <c r="MGU61" s="308"/>
      <c r="MGV61" s="308"/>
      <c r="MGW61" s="308"/>
      <c r="MGX61" s="308"/>
      <c r="MGY61" s="308"/>
      <c r="MGZ61" s="308"/>
      <c r="MHA61" s="308"/>
      <c r="MHB61" s="308"/>
      <c r="MHC61" s="308"/>
      <c r="MHD61" s="308"/>
      <c r="MHE61" s="308"/>
      <c r="MHF61" s="308"/>
      <c r="MHG61" s="308"/>
      <c r="MHH61" s="308"/>
      <c r="MHI61" s="308"/>
      <c r="MHJ61" s="308"/>
      <c r="MHK61" s="308"/>
      <c r="MHL61" s="308"/>
      <c r="MHM61" s="308"/>
      <c r="MHN61" s="308"/>
      <c r="MHO61" s="308"/>
      <c r="MHP61" s="308"/>
      <c r="MHQ61" s="308"/>
      <c r="MHR61" s="308"/>
      <c r="MHS61" s="308"/>
      <c r="MHT61" s="308"/>
      <c r="MHU61" s="308"/>
      <c r="MHV61" s="308"/>
      <c r="MHW61" s="308"/>
      <c r="MHX61" s="308"/>
      <c r="MHY61" s="308"/>
      <c r="MHZ61" s="308"/>
      <c r="MIA61" s="308"/>
      <c r="MIB61" s="308"/>
      <c r="MIC61" s="308"/>
      <c r="MID61" s="308"/>
      <c r="MIE61" s="308"/>
      <c r="MIF61" s="308"/>
      <c r="MIG61" s="308"/>
      <c r="MIH61" s="308"/>
      <c r="MII61" s="308"/>
      <c r="MIJ61" s="308"/>
      <c r="MIK61" s="308"/>
      <c r="MIL61" s="308"/>
      <c r="MIM61" s="308"/>
      <c r="MIN61" s="308"/>
      <c r="MIO61" s="308"/>
      <c r="MIP61" s="308"/>
      <c r="MIQ61" s="308"/>
      <c r="MIR61" s="308"/>
      <c r="MIS61" s="308"/>
      <c r="MIT61" s="308"/>
      <c r="MIU61" s="308"/>
      <c r="MIV61" s="308"/>
      <c r="MIW61" s="308"/>
      <c r="MIX61" s="308"/>
      <c r="MIY61" s="308"/>
      <c r="MIZ61" s="308"/>
      <c r="MJA61" s="308"/>
      <c r="MJB61" s="308"/>
      <c r="MJC61" s="308"/>
      <c r="MJD61" s="308"/>
      <c r="MJE61" s="308"/>
      <c r="MJF61" s="308"/>
      <c r="MJG61" s="308"/>
      <c r="MJH61" s="308"/>
      <c r="MJI61" s="308"/>
      <c r="MJJ61" s="308"/>
      <c r="MJK61" s="308"/>
      <c r="MJL61" s="308"/>
      <c r="MJM61" s="308"/>
      <c r="MJN61" s="308"/>
      <c r="MJO61" s="308"/>
      <c r="MJP61" s="308"/>
      <c r="MJQ61" s="308"/>
      <c r="MJR61" s="308"/>
      <c r="MJS61" s="308"/>
      <c r="MJT61" s="308"/>
      <c r="MJU61" s="308"/>
      <c r="MJV61" s="308"/>
      <c r="MJW61" s="308"/>
      <c r="MJX61" s="308"/>
      <c r="MJY61" s="308"/>
      <c r="MJZ61" s="308"/>
      <c r="MKA61" s="308"/>
      <c r="MKB61" s="308"/>
      <c r="MKC61" s="308"/>
      <c r="MKD61" s="308"/>
      <c r="MKE61" s="308"/>
      <c r="MKF61" s="308"/>
      <c r="MKG61" s="308"/>
      <c r="MKH61" s="308"/>
      <c r="MKI61" s="308"/>
      <c r="MKJ61" s="308"/>
      <c r="MKK61" s="308"/>
      <c r="MKL61" s="308"/>
      <c r="MKM61" s="308"/>
      <c r="MKN61" s="308"/>
      <c r="MKO61" s="308"/>
      <c r="MKP61" s="308"/>
      <c r="MKQ61" s="308"/>
      <c r="MKR61" s="308"/>
      <c r="MKS61" s="308"/>
      <c r="MKT61" s="308"/>
      <c r="MKU61" s="308"/>
      <c r="MKV61" s="308"/>
      <c r="MKW61" s="308"/>
      <c r="MKX61" s="308"/>
      <c r="MKY61" s="308"/>
      <c r="MKZ61" s="308"/>
      <c r="MLA61" s="308"/>
      <c r="MLB61" s="308"/>
      <c r="MLC61" s="308"/>
      <c r="MLD61" s="308"/>
      <c r="MLE61" s="308"/>
      <c r="MLF61" s="308"/>
      <c r="MLG61" s="308"/>
      <c r="MLH61" s="308"/>
      <c r="MLI61" s="308"/>
      <c r="MLJ61" s="308"/>
      <c r="MLK61" s="308"/>
      <c r="MLL61" s="308"/>
      <c r="MLM61" s="308"/>
      <c r="MLN61" s="308"/>
      <c r="MLO61" s="308"/>
      <c r="MLP61" s="308"/>
      <c r="MLQ61" s="308"/>
      <c r="MLR61" s="308"/>
      <c r="MLS61" s="308"/>
      <c r="MLT61" s="308"/>
      <c r="MLU61" s="308"/>
      <c r="MLV61" s="308"/>
      <c r="MLW61" s="308"/>
      <c r="MLX61" s="308"/>
      <c r="MLY61" s="308"/>
      <c r="MLZ61" s="308"/>
      <c r="MMA61" s="308"/>
      <c r="MMB61" s="308"/>
      <c r="MMC61" s="308"/>
      <c r="MMD61" s="308"/>
      <c r="MME61" s="308"/>
      <c r="MMF61" s="308"/>
      <c r="MMG61" s="308"/>
      <c r="MMH61" s="308"/>
      <c r="MMI61" s="308"/>
      <c r="MMJ61" s="308"/>
      <c r="MMK61" s="308"/>
      <c r="MML61" s="308"/>
      <c r="MMM61" s="308"/>
      <c r="MMN61" s="308"/>
      <c r="MMO61" s="308"/>
      <c r="MMP61" s="308"/>
      <c r="MMQ61" s="308"/>
      <c r="MMR61" s="308"/>
      <c r="MMS61" s="308"/>
      <c r="MMT61" s="308"/>
      <c r="MMU61" s="308"/>
      <c r="MMV61" s="308"/>
      <c r="MMW61" s="308"/>
      <c r="MMX61" s="308"/>
      <c r="MMY61" s="308"/>
      <c r="MMZ61" s="308"/>
      <c r="MNA61" s="308"/>
      <c r="MNB61" s="308"/>
      <c r="MNC61" s="308"/>
      <c r="MND61" s="308"/>
      <c r="MNE61" s="308"/>
      <c r="MNF61" s="308"/>
      <c r="MNG61" s="308"/>
      <c r="MNH61" s="308"/>
      <c r="MNI61" s="308"/>
      <c r="MNJ61" s="308"/>
      <c r="MNK61" s="308"/>
      <c r="MNL61" s="308"/>
      <c r="MNM61" s="308"/>
      <c r="MNN61" s="308"/>
      <c r="MNO61" s="308"/>
      <c r="MNP61" s="308"/>
      <c r="MNQ61" s="308"/>
      <c r="MNR61" s="308"/>
      <c r="MNS61" s="308"/>
      <c r="MNT61" s="308"/>
      <c r="MNU61" s="308"/>
      <c r="MNV61" s="308"/>
      <c r="MNW61" s="308"/>
      <c r="MNX61" s="308"/>
      <c r="MNY61" s="308"/>
      <c r="MNZ61" s="308"/>
      <c r="MOA61" s="308"/>
      <c r="MOB61" s="308"/>
      <c r="MOC61" s="308"/>
      <c r="MOD61" s="308"/>
      <c r="MOE61" s="308"/>
      <c r="MOF61" s="308"/>
      <c r="MOG61" s="308"/>
      <c r="MOH61" s="308"/>
      <c r="MOI61" s="308"/>
      <c r="MOJ61" s="308"/>
      <c r="MOK61" s="308"/>
      <c r="MOL61" s="308"/>
      <c r="MOM61" s="308"/>
      <c r="MON61" s="308"/>
      <c r="MOO61" s="308"/>
      <c r="MOP61" s="308"/>
      <c r="MOQ61" s="308"/>
      <c r="MOR61" s="308"/>
      <c r="MOS61" s="308"/>
      <c r="MOT61" s="308"/>
      <c r="MOU61" s="308"/>
      <c r="MOV61" s="308"/>
      <c r="MOW61" s="308"/>
      <c r="MOX61" s="308"/>
      <c r="MOY61" s="308"/>
      <c r="MOZ61" s="308"/>
      <c r="MPA61" s="308"/>
      <c r="MPB61" s="308"/>
      <c r="MPC61" s="308"/>
      <c r="MPD61" s="308"/>
      <c r="MPE61" s="308"/>
      <c r="MPF61" s="308"/>
      <c r="MPG61" s="308"/>
      <c r="MPH61" s="308"/>
      <c r="MPI61" s="308"/>
      <c r="MPJ61" s="308"/>
      <c r="MPK61" s="308"/>
      <c r="MPL61" s="308"/>
      <c r="MPM61" s="308"/>
      <c r="MPN61" s="308"/>
      <c r="MPO61" s="308"/>
      <c r="MPP61" s="308"/>
      <c r="MPQ61" s="308"/>
      <c r="MPR61" s="308"/>
      <c r="MPS61" s="308"/>
      <c r="MPT61" s="308"/>
      <c r="MPU61" s="308"/>
      <c r="MPV61" s="308"/>
      <c r="MPW61" s="308"/>
      <c r="MPX61" s="308"/>
      <c r="MPY61" s="308"/>
      <c r="MPZ61" s="308"/>
      <c r="MQA61" s="308"/>
      <c r="MQB61" s="308"/>
      <c r="MQC61" s="308"/>
      <c r="MQD61" s="308"/>
      <c r="MQE61" s="308"/>
      <c r="MQF61" s="308"/>
      <c r="MQG61" s="308"/>
      <c r="MQH61" s="308"/>
      <c r="MQI61" s="308"/>
      <c r="MQJ61" s="308"/>
      <c r="MQK61" s="308"/>
      <c r="MQL61" s="308"/>
      <c r="MQM61" s="308"/>
      <c r="MQN61" s="308"/>
      <c r="MQO61" s="308"/>
      <c r="MQP61" s="308"/>
      <c r="MQQ61" s="308"/>
      <c r="MQR61" s="308"/>
      <c r="MQS61" s="308"/>
      <c r="MQT61" s="308"/>
      <c r="MQU61" s="308"/>
      <c r="MQV61" s="308"/>
      <c r="MQW61" s="308"/>
      <c r="MQX61" s="308"/>
      <c r="MQY61" s="308"/>
      <c r="MQZ61" s="308"/>
      <c r="MRA61" s="308"/>
      <c r="MRB61" s="308"/>
      <c r="MRC61" s="308"/>
      <c r="MRD61" s="308"/>
      <c r="MRE61" s="308"/>
      <c r="MRF61" s="308"/>
      <c r="MRG61" s="308"/>
      <c r="MRH61" s="308"/>
      <c r="MRI61" s="308"/>
      <c r="MRJ61" s="308"/>
      <c r="MRK61" s="308"/>
      <c r="MRL61" s="308"/>
      <c r="MRM61" s="308"/>
      <c r="MRN61" s="308"/>
      <c r="MRO61" s="308"/>
      <c r="MRP61" s="308"/>
      <c r="MRQ61" s="308"/>
      <c r="MRR61" s="308"/>
      <c r="MRS61" s="308"/>
      <c r="MRT61" s="308"/>
      <c r="MRU61" s="308"/>
      <c r="MRV61" s="308"/>
      <c r="MRW61" s="308"/>
      <c r="MRX61" s="308"/>
      <c r="MRY61" s="308"/>
      <c r="MRZ61" s="308"/>
      <c r="MSA61" s="308"/>
      <c r="MSB61" s="308"/>
      <c r="MSC61" s="308"/>
      <c r="MSD61" s="308"/>
      <c r="MSE61" s="308"/>
      <c r="MSF61" s="308"/>
      <c r="MSG61" s="308"/>
      <c r="MSH61" s="308"/>
      <c r="MSI61" s="308"/>
      <c r="MSJ61" s="308"/>
      <c r="MSK61" s="308"/>
      <c r="MSL61" s="308"/>
      <c r="MSM61" s="308"/>
      <c r="MSN61" s="308"/>
      <c r="MSO61" s="308"/>
      <c r="MSP61" s="308"/>
      <c r="MSQ61" s="308"/>
      <c r="MSR61" s="308"/>
      <c r="MSS61" s="308"/>
      <c r="MST61" s="308"/>
      <c r="MSU61" s="308"/>
      <c r="MSV61" s="308"/>
      <c r="MSW61" s="308"/>
      <c r="MSX61" s="308"/>
      <c r="MSY61" s="308"/>
      <c r="MSZ61" s="308"/>
      <c r="MTA61" s="308"/>
      <c r="MTB61" s="308"/>
      <c r="MTC61" s="308"/>
      <c r="MTD61" s="308"/>
      <c r="MTE61" s="308"/>
      <c r="MTF61" s="308"/>
      <c r="MTG61" s="308"/>
      <c r="MTH61" s="308"/>
      <c r="MTI61" s="308"/>
      <c r="MTJ61" s="308"/>
      <c r="MTK61" s="308"/>
      <c r="MTL61" s="308"/>
      <c r="MTM61" s="308"/>
      <c r="MTN61" s="308"/>
      <c r="MTO61" s="308"/>
      <c r="MTP61" s="308"/>
      <c r="MTQ61" s="308"/>
      <c r="MTR61" s="308"/>
      <c r="MTS61" s="308"/>
      <c r="MTT61" s="308"/>
      <c r="MTU61" s="308"/>
      <c r="MTV61" s="308"/>
      <c r="MTW61" s="308"/>
      <c r="MTX61" s="308"/>
      <c r="MTY61" s="308"/>
      <c r="MTZ61" s="308"/>
      <c r="MUA61" s="308"/>
      <c r="MUB61" s="308"/>
      <c r="MUC61" s="308"/>
      <c r="MUD61" s="308"/>
      <c r="MUE61" s="308"/>
      <c r="MUF61" s="308"/>
      <c r="MUG61" s="308"/>
      <c r="MUH61" s="308"/>
      <c r="MUI61" s="308"/>
      <c r="MUJ61" s="308"/>
      <c r="MUK61" s="308"/>
      <c r="MUL61" s="308"/>
      <c r="MUM61" s="308"/>
      <c r="MUN61" s="308"/>
      <c r="MUO61" s="308"/>
      <c r="MUP61" s="308"/>
      <c r="MUQ61" s="308"/>
      <c r="MUR61" s="308"/>
      <c r="MUS61" s="308"/>
      <c r="MUT61" s="308"/>
      <c r="MUU61" s="308"/>
      <c r="MUV61" s="308"/>
      <c r="MUW61" s="308"/>
      <c r="MUX61" s="308"/>
      <c r="MUY61" s="308"/>
      <c r="MUZ61" s="308"/>
      <c r="MVA61" s="308"/>
      <c r="MVB61" s="308"/>
      <c r="MVC61" s="308"/>
      <c r="MVD61" s="308"/>
      <c r="MVE61" s="308"/>
      <c r="MVF61" s="308"/>
      <c r="MVG61" s="308"/>
      <c r="MVH61" s="308"/>
      <c r="MVI61" s="308"/>
      <c r="MVJ61" s="308"/>
      <c r="MVK61" s="308"/>
      <c r="MVL61" s="308"/>
      <c r="MVM61" s="308"/>
      <c r="MVN61" s="308"/>
      <c r="MVO61" s="308"/>
      <c r="MVP61" s="308"/>
      <c r="MVQ61" s="308"/>
      <c r="MVR61" s="308"/>
      <c r="MVS61" s="308"/>
      <c r="MVT61" s="308"/>
      <c r="MVU61" s="308"/>
      <c r="MVV61" s="308"/>
      <c r="MVW61" s="308"/>
      <c r="MVX61" s="308"/>
      <c r="MVY61" s="308"/>
      <c r="MVZ61" s="308"/>
      <c r="MWA61" s="308"/>
      <c r="MWB61" s="308"/>
      <c r="MWC61" s="308"/>
      <c r="MWD61" s="308"/>
      <c r="MWE61" s="308"/>
      <c r="MWF61" s="308"/>
      <c r="MWG61" s="308"/>
      <c r="MWH61" s="308"/>
      <c r="MWI61" s="308"/>
      <c r="MWJ61" s="308"/>
      <c r="MWK61" s="308"/>
      <c r="MWL61" s="308"/>
      <c r="MWM61" s="308"/>
      <c r="MWN61" s="308"/>
      <c r="MWO61" s="308"/>
      <c r="MWP61" s="308"/>
      <c r="MWQ61" s="308"/>
      <c r="MWR61" s="308"/>
      <c r="MWS61" s="308"/>
      <c r="MWT61" s="308"/>
      <c r="MWU61" s="308"/>
      <c r="MWV61" s="308"/>
      <c r="MWW61" s="308"/>
      <c r="MWX61" s="308"/>
      <c r="MWY61" s="308"/>
      <c r="MWZ61" s="308"/>
      <c r="MXA61" s="308"/>
      <c r="MXB61" s="308"/>
      <c r="MXC61" s="308"/>
      <c r="MXD61" s="308"/>
      <c r="MXE61" s="308"/>
      <c r="MXF61" s="308"/>
      <c r="MXG61" s="308"/>
      <c r="MXH61" s="308"/>
      <c r="MXI61" s="308"/>
      <c r="MXJ61" s="308"/>
      <c r="MXK61" s="308"/>
      <c r="MXL61" s="308"/>
      <c r="MXM61" s="308"/>
      <c r="MXN61" s="308"/>
      <c r="MXO61" s="308"/>
      <c r="MXP61" s="308"/>
      <c r="MXQ61" s="308"/>
      <c r="MXR61" s="308"/>
      <c r="MXS61" s="308"/>
      <c r="MXT61" s="308"/>
      <c r="MXU61" s="308"/>
      <c r="MXV61" s="308"/>
      <c r="MXW61" s="308"/>
      <c r="MXX61" s="308"/>
      <c r="MXY61" s="308"/>
      <c r="MXZ61" s="308"/>
      <c r="MYA61" s="308"/>
      <c r="MYB61" s="308"/>
      <c r="MYC61" s="308"/>
      <c r="MYD61" s="308"/>
      <c r="MYE61" s="308"/>
      <c r="MYF61" s="308"/>
      <c r="MYG61" s="308"/>
      <c r="MYH61" s="308"/>
      <c r="MYI61" s="308"/>
      <c r="MYJ61" s="308"/>
      <c r="MYK61" s="308"/>
      <c r="MYL61" s="308"/>
      <c r="MYM61" s="308"/>
      <c r="MYN61" s="308"/>
      <c r="MYO61" s="308"/>
      <c r="MYP61" s="308"/>
      <c r="MYQ61" s="308"/>
      <c r="MYR61" s="308"/>
      <c r="MYS61" s="308"/>
      <c r="MYT61" s="308"/>
      <c r="MYU61" s="308"/>
      <c r="MYV61" s="308"/>
      <c r="MYW61" s="308"/>
      <c r="MYX61" s="308"/>
      <c r="MYY61" s="308"/>
      <c r="MYZ61" s="308"/>
      <c r="MZA61" s="308"/>
      <c r="MZB61" s="308"/>
      <c r="MZC61" s="308"/>
      <c r="MZD61" s="308"/>
      <c r="MZE61" s="308"/>
      <c r="MZF61" s="308"/>
      <c r="MZG61" s="308"/>
      <c r="MZH61" s="308"/>
      <c r="MZI61" s="308"/>
      <c r="MZJ61" s="308"/>
      <c r="MZK61" s="308"/>
      <c r="MZL61" s="308"/>
      <c r="MZM61" s="308"/>
      <c r="MZN61" s="308"/>
      <c r="MZO61" s="308"/>
      <c r="MZP61" s="308"/>
      <c r="MZQ61" s="308"/>
      <c r="MZR61" s="308"/>
      <c r="MZS61" s="308"/>
      <c r="MZT61" s="308"/>
      <c r="MZU61" s="308"/>
      <c r="MZV61" s="308"/>
      <c r="MZW61" s="308"/>
      <c r="MZX61" s="308"/>
      <c r="MZY61" s="308"/>
      <c r="MZZ61" s="308"/>
      <c r="NAA61" s="308"/>
      <c r="NAB61" s="308"/>
      <c r="NAC61" s="308"/>
      <c r="NAD61" s="308"/>
      <c r="NAE61" s="308"/>
      <c r="NAF61" s="308"/>
      <c r="NAG61" s="308"/>
      <c r="NAH61" s="308"/>
      <c r="NAI61" s="308"/>
      <c r="NAJ61" s="308"/>
      <c r="NAK61" s="308"/>
      <c r="NAL61" s="308"/>
      <c r="NAM61" s="308"/>
      <c r="NAN61" s="308"/>
      <c r="NAO61" s="308"/>
      <c r="NAP61" s="308"/>
      <c r="NAQ61" s="308"/>
      <c r="NAR61" s="308"/>
      <c r="NAS61" s="308"/>
      <c r="NAT61" s="308"/>
      <c r="NAU61" s="308"/>
      <c r="NAV61" s="308"/>
      <c r="NAW61" s="308"/>
      <c r="NAX61" s="308"/>
      <c r="NAY61" s="308"/>
      <c r="NAZ61" s="308"/>
      <c r="NBA61" s="308"/>
      <c r="NBB61" s="308"/>
      <c r="NBC61" s="308"/>
      <c r="NBD61" s="308"/>
      <c r="NBE61" s="308"/>
      <c r="NBF61" s="308"/>
      <c r="NBG61" s="308"/>
      <c r="NBH61" s="308"/>
      <c r="NBI61" s="308"/>
      <c r="NBJ61" s="308"/>
      <c r="NBK61" s="308"/>
      <c r="NBL61" s="308"/>
      <c r="NBM61" s="308"/>
      <c r="NBN61" s="308"/>
      <c r="NBO61" s="308"/>
      <c r="NBP61" s="308"/>
      <c r="NBQ61" s="308"/>
      <c r="NBR61" s="308"/>
      <c r="NBS61" s="308"/>
      <c r="NBT61" s="308"/>
      <c r="NBU61" s="308"/>
      <c r="NBV61" s="308"/>
      <c r="NBW61" s="308"/>
      <c r="NBX61" s="308"/>
      <c r="NBY61" s="308"/>
      <c r="NBZ61" s="308"/>
      <c r="NCA61" s="308"/>
      <c r="NCB61" s="308"/>
      <c r="NCC61" s="308"/>
      <c r="NCD61" s="308"/>
      <c r="NCE61" s="308"/>
      <c r="NCF61" s="308"/>
      <c r="NCG61" s="308"/>
      <c r="NCH61" s="308"/>
      <c r="NCI61" s="308"/>
      <c r="NCJ61" s="308"/>
      <c r="NCK61" s="308"/>
      <c r="NCL61" s="308"/>
      <c r="NCM61" s="308"/>
      <c r="NCN61" s="308"/>
      <c r="NCO61" s="308"/>
      <c r="NCP61" s="308"/>
      <c r="NCQ61" s="308"/>
      <c r="NCR61" s="308"/>
      <c r="NCS61" s="308"/>
      <c r="NCT61" s="308"/>
      <c r="NCU61" s="308"/>
      <c r="NCV61" s="308"/>
      <c r="NCW61" s="308"/>
      <c r="NCX61" s="308"/>
      <c r="NCY61" s="308"/>
      <c r="NCZ61" s="308"/>
      <c r="NDA61" s="308"/>
      <c r="NDB61" s="308"/>
      <c r="NDC61" s="308"/>
      <c r="NDD61" s="308"/>
      <c r="NDE61" s="308"/>
      <c r="NDF61" s="308"/>
      <c r="NDG61" s="308"/>
      <c r="NDH61" s="308"/>
      <c r="NDI61" s="308"/>
      <c r="NDJ61" s="308"/>
      <c r="NDK61" s="308"/>
      <c r="NDL61" s="308"/>
      <c r="NDM61" s="308"/>
      <c r="NDN61" s="308"/>
      <c r="NDO61" s="308"/>
      <c r="NDP61" s="308"/>
      <c r="NDQ61" s="308"/>
      <c r="NDR61" s="308"/>
      <c r="NDS61" s="308"/>
      <c r="NDT61" s="308"/>
      <c r="NDU61" s="308"/>
      <c r="NDV61" s="308"/>
      <c r="NDW61" s="308"/>
      <c r="NDX61" s="308"/>
      <c r="NDY61" s="308"/>
      <c r="NDZ61" s="308"/>
      <c r="NEA61" s="308"/>
      <c r="NEB61" s="308"/>
      <c r="NEC61" s="308"/>
      <c r="NED61" s="308"/>
      <c r="NEE61" s="308"/>
      <c r="NEF61" s="308"/>
      <c r="NEG61" s="308"/>
      <c r="NEH61" s="308"/>
      <c r="NEI61" s="308"/>
      <c r="NEJ61" s="308"/>
      <c r="NEK61" s="308"/>
      <c r="NEL61" s="308"/>
      <c r="NEM61" s="308"/>
      <c r="NEN61" s="308"/>
      <c r="NEO61" s="308"/>
      <c r="NEP61" s="308"/>
      <c r="NEQ61" s="308"/>
      <c r="NER61" s="308"/>
      <c r="NES61" s="308"/>
      <c r="NET61" s="308"/>
      <c r="NEU61" s="308"/>
      <c r="NEV61" s="308"/>
      <c r="NEW61" s="308"/>
      <c r="NEX61" s="308"/>
      <c r="NEY61" s="308"/>
      <c r="NEZ61" s="308"/>
      <c r="NFA61" s="308"/>
      <c r="NFB61" s="308"/>
      <c r="NFC61" s="308"/>
      <c r="NFD61" s="308"/>
      <c r="NFE61" s="308"/>
      <c r="NFF61" s="308"/>
      <c r="NFG61" s="308"/>
      <c r="NFH61" s="308"/>
      <c r="NFI61" s="308"/>
      <c r="NFJ61" s="308"/>
      <c r="NFK61" s="308"/>
      <c r="NFL61" s="308"/>
      <c r="NFM61" s="308"/>
      <c r="NFN61" s="308"/>
      <c r="NFO61" s="308"/>
      <c r="NFP61" s="308"/>
      <c r="NFQ61" s="308"/>
      <c r="NFR61" s="308"/>
      <c r="NFS61" s="308"/>
      <c r="NFT61" s="308"/>
      <c r="NFU61" s="308"/>
      <c r="NFV61" s="308"/>
      <c r="NFW61" s="308"/>
      <c r="NFX61" s="308"/>
      <c r="NFY61" s="308"/>
      <c r="NFZ61" s="308"/>
      <c r="NGA61" s="308"/>
      <c r="NGB61" s="308"/>
      <c r="NGC61" s="308"/>
      <c r="NGD61" s="308"/>
      <c r="NGE61" s="308"/>
      <c r="NGF61" s="308"/>
      <c r="NGG61" s="308"/>
      <c r="NGH61" s="308"/>
      <c r="NGI61" s="308"/>
      <c r="NGJ61" s="308"/>
      <c r="NGK61" s="308"/>
      <c r="NGL61" s="308"/>
      <c r="NGM61" s="308"/>
      <c r="NGN61" s="308"/>
      <c r="NGO61" s="308"/>
      <c r="NGP61" s="308"/>
      <c r="NGQ61" s="308"/>
      <c r="NGR61" s="308"/>
      <c r="NGS61" s="308"/>
      <c r="NGT61" s="308"/>
      <c r="NGU61" s="308"/>
      <c r="NGV61" s="308"/>
      <c r="NGW61" s="308"/>
      <c r="NGX61" s="308"/>
      <c r="NGY61" s="308"/>
      <c r="NGZ61" s="308"/>
      <c r="NHA61" s="308"/>
      <c r="NHB61" s="308"/>
      <c r="NHC61" s="308"/>
      <c r="NHD61" s="308"/>
      <c r="NHE61" s="308"/>
      <c r="NHF61" s="308"/>
      <c r="NHG61" s="308"/>
      <c r="NHH61" s="308"/>
      <c r="NHI61" s="308"/>
      <c r="NHJ61" s="308"/>
      <c r="NHK61" s="308"/>
      <c r="NHL61" s="308"/>
      <c r="NHM61" s="308"/>
      <c r="NHN61" s="308"/>
      <c r="NHO61" s="308"/>
      <c r="NHP61" s="308"/>
      <c r="NHQ61" s="308"/>
      <c r="NHR61" s="308"/>
      <c r="NHS61" s="308"/>
      <c r="NHT61" s="308"/>
      <c r="NHU61" s="308"/>
      <c r="NHV61" s="308"/>
      <c r="NHW61" s="308"/>
      <c r="NHX61" s="308"/>
      <c r="NHY61" s="308"/>
      <c r="NHZ61" s="308"/>
      <c r="NIA61" s="308"/>
      <c r="NIB61" s="308"/>
      <c r="NIC61" s="308"/>
      <c r="NID61" s="308"/>
      <c r="NIE61" s="308"/>
      <c r="NIF61" s="308"/>
      <c r="NIG61" s="308"/>
      <c r="NIH61" s="308"/>
      <c r="NII61" s="308"/>
      <c r="NIJ61" s="308"/>
      <c r="NIK61" s="308"/>
      <c r="NIL61" s="308"/>
      <c r="NIM61" s="308"/>
      <c r="NIN61" s="308"/>
      <c r="NIO61" s="308"/>
      <c r="NIP61" s="308"/>
      <c r="NIQ61" s="308"/>
      <c r="NIR61" s="308"/>
      <c r="NIS61" s="308"/>
      <c r="NIT61" s="308"/>
      <c r="NIU61" s="308"/>
      <c r="NIV61" s="308"/>
      <c r="NIW61" s="308"/>
      <c r="NIX61" s="308"/>
      <c r="NIY61" s="308"/>
      <c r="NIZ61" s="308"/>
      <c r="NJA61" s="308"/>
      <c r="NJB61" s="308"/>
      <c r="NJC61" s="308"/>
      <c r="NJD61" s="308"/>
      <c r="NJE61" s="308"/>
      <c r="NJF61" s="308"/>
      <c r="NJG61" s="308"/>
      <c r="NJH61" s="308"/>
      <c r="NJI61" s="308"/>
      <c r="NJJ61" s="308"/>
      <c r="NJK61" s="308"/>
      <c r="NJL61" s="308"/>
      <c r="NJM61" s="308"/>
      <c r="NJN61" s="308"/>
      <c r="NJO61" s="308"/>
      <c r="NJP61" s="308"/>
      <c r="NJQ61" s="308"/>
      <c r="NJR61" s="308"/>
      <c r="NJS61" s="308"/>
      <c r="NJT61" s="308"/>
      <c r="NJU61" s="308"/>
      <c r="NJV61" s="308"/>
      <c r="NJW61" s="308"/>
      <c r="NJX61" s="308"/>
      <c r="NJY61" s="308"/>
      <c r="NJZ61" s="308"/>
      <c r="NKA61" s="308"/>
      <c r="NKB61" s="308"/>
      <c r="NKC61" s="308"/>
      <c r="NKD61" s="308"/>
      <c r="NKE61" s="308"/>
      <c r="NKF61" s="308"/>
      <c r="NKG61" s="308"/>
      <c r="NKH61" s="308"/>
      <c r="NKI61" s="308"/>
      <c r="NKJ61" s="308"/>
      <c r="NKK61" s="308"/>
      <c r="NKL61" s="308"/>
      <c r="NKM61" s="308"/>
      <c r="NKN61" s="308"/>
      <c r="NKO61" s="308"/>
      <c r="NKP61" s="308"/>
      <c r="NKQ61" s="308"/>
      <c r="NKR61" s="308"/>
      <c r="NKS61" s="308"/>
      <c r="NKT61" s="308"/>
      <c r="NKU61" s="308"/>
      <c r="NKV61" s="308"/>
      <c r="NKW61" s="308"/>
      <c r="NKX61" s="308"/>
      <c r="NKY61" s="308"/>
      <c r="NKZ61" s="308"/>
      <c r="NLA61" s="308"/>
      <c r="NLB61" s="308"/>
      <c r="NLC61" s="308"/>
      <c r="NLD61" s="308"/>
      <c r="NLE61" s="308"/>
      <c r="NLF61" s="308"/>
      <c r="NLG61" s="308"/>
      <c r="NLH61" s="308"/>
      <c r="NLI61" s="308"/>
      <c r="NLJ61" s="308"/>
      <c r="NLK61" s="308"/>
      <c r="NLL61" s="308"/>
      <c r="NLM61" s="308"/>
      <c r="NLN61" s="308"/>
      <c r="NLO61" s="308"/>
      <c r="NLP61" s="308"/>
      <c r="NLQ61" s="308"/>
      <c r="NLR61" s="308"/>
      <c r="NLS61" s="308"/>
      <c r="NLT61" s="308"/>
      <c r="NLU61" s="308"/>
      <c r="NLV61" s="308"/>
      <c r="NLW61" s="308"/>
      <c r="NLX61" s="308"/>
      <c r="NLY61" s="308"/>
      <c r="NLZ61" s="308"/>
      <c r="NMA61" s="308"/>
      <c r="NMB61" s="308"/>
      <c r="NMC61" s="308"/>
      <c r="NMD61" s="308"/>
      <c r="NME61" s="308"/>
      <c r="NMF61" s="308"/>
      <c r="NMG61" s="308"/>
      <c r="NMH61" s="308"/>
      <c r="NMI61" s="308"/>
      <c r="NMJ61" s="308"/>
      <c r="NMK61" s="308"/>
      <c r="NML61" s="308"/>
      <c r="NMM61" s="308"/>
      <c r="NMN61" s="308"/>
      <c r="NMO61" s="308"/>
      <c r="NMP61" s="308"/>
      <c r="NMQ61" s="308"/>
      <c r="NMR61" s="308"/>
      <c r="NMS61" s="308"/>
      <c r="NMT61" s="308"/>
      <c r="NMU61" s="308"/>
      <c r="NMV61" s="308"/>
      <c r="NMW61" s="308"/>
      <c r="NMX61" s="308"/>
      <c r="NMY61" s="308"/>
      <c r="NMZ61" s="308"/>
      <c r="NNA61" s="308"/>
      <c r="NNB61" s="308"/>
      <c r="NNC61" s="308"/>
      <c r="NND61" s="308"/>
      <c r="NNE61" s="308"/>
      <c r="NNF61" s="308"/>
      <c r="NNG61" s="308"/>
      <c r="NNH61" s="308"/>
      <c r="NNI61" s="308"/>
      <c r="NNJ61" s="308"/>
      <c r="NNK61" s="308"/>
      <c r="NNL61" s="308"/>
      <c r="NNM61" s="308"/>
      <c r="NNN61" s="308"/>
      <c r="NNO61" s="308"/>
      <c r="NNP61" s="308"/>
      <c r="NNQ61" s="308"/>
      <c r="NNR61" s="308"/>
      <c r="NNS61" s="308"/>
      <c r="NNT61" s="308"/>
      <c r="NNU61" s="308"/>
      <c r="NNV61" s="308"/>
      <c r="NNW61" s="308"/>
      <c r="NNX61" s="308"/>
      <c r="NNY61" s="308"/>
      <c r="NNZ61" s="308"/>
      <c r="NOA61" s="308"/>
      <c r="NOB61" s="308"/>
      <c r="NOC61" s="308"/>
      <c r="NOD61" s="308"/>
      <c r="NOE61" s="308"/>
      <c r="NOF61" s="308"/>
      <c r="NOG61" s="308"/>
      <c r="NOH61" s="308"/>
      <c r="NOI61" s="308"/>
      <c r="NOJ61" s="308"/>
      <c r="NOK61" s="308"/>
      <c r="NOL61" s="308"/>
      <c r="NOM61" s="308"/>
      <c r="NON61" s="308"/>
      <c r="NOO61" s="308"/>
      <c r="NOP61" s="308"/>
      <c r="NOQ61" s="308"/>
      <c r="NOR61" s="308"/>
      <c r="NOS61" s="308"/>
      <c r="NOT61" s="308"/>
      <c r="NOU61" s="308"/>
      <c r="NOV61" s="308"/>
      <c r="NOW61" s="308"/>
      <c r="NOX61" s="308"/>
      <c r="NOY61" s="308"/>
      <c r="NOZ61" s="308"/>
      <c r="NPA61" s="308"/>
      <c r="NPB61" s="308"/>
      <c r="NPC61" s="308"/>
      <c r="NPD61" s="308"/>
      <c r="NPE61" s="308"/>
      <c r="NPF61" s="308"/>
      <c r="NPG61" s="308"/>
      <c r="NPH61" s="308"/>
      <c r="NPI61" s="308"/>
      <c r="NPJ61" s="308"/>
      <c r="NPK61" s="308"/>
      <c r="NPL61" s="308"/>
      <c r="NPM61" s="308"/>
      <c r="NPN61" s="308"/>
      <c r="NPO61" s="308"/>
      <c r="NPP61" s="308"/>
      <c r="NPQ61" s="308"/>
      <c r="NPR61" s="308"/>
      <c r="NPS61" s="308"/>
      <c r="NPT61" s="308"/>
      <c r="NPU61" s="308"/>
      <c r="NPV61" s="308"/>
      <c r="NPW61" s="308"/>
      <c r="NPX61" s="308"/>
      <c r="NPY61" s="308"/>
      <c r="NPZ61" s="308"/>
      <c r="NQA61" s="308"/>
      <c r="NQB61" s="308"/>
      <c r="NQC61" s="308"/>
      <c r="NQD61" s="308"/>
      <c r="NQE61" s="308"/>
      <c r="NQF61" s="308"/>
      <c r="NQG61" s="308"/>
      <c r="NQH61" s="308"/>
      <c r="NQI61" s="308"/>
      <c r="NQJ61" s="308"/>
      <c r="NQK61" s="308"/>
      <c r="NQL61" s="308"/>
      <c r="NQM61" s="308"/>
      <c r="NQN61" s="308"/>
      <c r="NQO61" s="308"/>
      <c r="NQP61" s="308"/>
      <c r="NQQ61" s="308"/>
      <c r="NQR61" s="308"/>
      <c r="NQS61" s="308"/>
      <c r="NQT61" s="308"/>
      <c r="NQU61" s="308"/>
      <c r="NQV61" s="308"/>
      <c r="NQW61" s="308"/>
      <c r="NQX61" s="308"/>
      <c r="NQY61" s="308"/>
      <c r="NQZ61" s="308"/>
      <c r="NRA61" s="308"/>
      <c r="NRB61" s="308"/>
      <c r="NRC61" s="308"/>
      <c r="NRD61" s="308"/>
      <c r="NRE61" s="308"/>
      <c r="NRF61" s="308"/>
      <c r="NRG61" s="308"/>
      <c r="NRH61" s="308"/>
      <c r="NRI61" s="308"/>
      <c r="NRJ61" s="308"/>
      <c r="NRK61" s="308"/>
      <c r="NRL61" s="308"/>
      <c r="NRM61" s="308"/>
      <c r="NRN61" s="308"/>
      <c r="NRO61" s="308"/>
      <c r="NRP61" s="308"/>
      <c r="NRQ61" s="308"/>
      <c r="NRR61" s="308"/>
      <c r="NRS61" s="308"/>
      <c r="NRT61" s="308"/>
      <c r="NRU61" s="308"/>
      <c r="NRV61" s="308"/>
      <c r="NRW61" s="308"/>
      <c r="NRX61" s="308"/>
      <c r="NRY61" s="308"/>
      <c r="NRZ61" s="308"/>
      <c r="NSA61" s="308"/>
      <c r="NSB61" s="308"/>
      <c r="NSC61" s="308"/>
      <c r="NSD61" s="308"/>
      <c r="NSE61" s="308"/>
      <c r="NSF61" s="308"/>
      <c r="NSG61" s="308"/>
      <c r="NSH61" s="308"/>
      <c r="NSI61" s="308"/>
      <c r="NSJ61" s="308"/>
      <c r="NSK61" s="308"/>
      <c r="NSL61" s="308"/>
      <c r="NSM61" s="308"/>
      <c r="NSN61" s="308"/>
      <c r="NSO61" s="308"/>
      <c r="NSP61" s="308"/>
      <c r="NSQ61" s="308"/>
      <c r="NSR61" s="308"/>
      <c r="NSS61" s="308"/>
      <c r="NST61" s="308"/>
      <c r="NSU61" s="308"/>
      <c r="NSV61" s="308"/>
      <c r="NSW61" s="308"/>
      <c r="NSX61" s="308"/>
      <c r="NSY61" s="308"/>
      <c r="NSZ61" s="308"/>
      <c r="NTA61" s="308"/>
      <c r="NTB61" s="308"/>
      <c r="NTC61" s="308"/>
      <c r="NTD61" s="308"/>
      <c r="NTE61" s="308"/>
      <c r="NTF61" s="308"/>
      <c r="NTG61" s="308"/>
      <c r="NTH61" s="308"/>
      <c r="NTI61" s="308"/>
      <c r="NTJ61" s="308"/>
      <c r="NTK61" s="308"/>
      <c r="NTL61" s="308"/>
      <c r="NTM61" s="308"/>
      <c r="NTN61" s="308"/>
      <c r="NTO61" s="308"/>
      <c r="NTP61" s="308"/>
      <c r="NTQ61" s="308"/>
      <c r="NTR61" s="308"/>
      <c r="NTS61" s="308"/>
      <c r="NTT61" s="308"/>
      <c r="NTU61" s="308"/>
      <c r="NTV61" s="308"/>
      <c r="NTW61" s="308"/>
      <c r="NTX61" s="308"/>
      <c r="NTY61" s="308"/>
      <c r="NTZ61" s="308"/>
      <c r="NUA61" s="308"/>
      <c r="NUB61" s="308"/>
      <c r="NUC61" s="308"/>
      <c r="NUD61" s="308"/>
      <c r="NUE61" s="308"/>
      <c r="NUF61" s="308"/>
      <c r="NUG61" s="308"/>
      <c r="NUH61" s="308"/>
      <c r="NUI61" s="308"/>
      <c r="NUJ61" s="308"/>
      <c r="NUK61" s="308"/>
      <c r="NUL61" s="308"/>
      <c r="NUM61" s="308"/>
      <c r="NUN61" s="308"/>
      <c r="NUO61" s="308"/>
      <c r="NUP61" s="308"/>
      <c r="NUQ61" s="308"/>
      <c r="NUR61" s="308"/>
      <c r="NUS61" s="308"/>
      <c r="NUT61" s="308"/>
      <c r="NUU61" s="308"/>
      <c r="NUV61" s="308"/>
      <c r="NUW61" s="308"/>
      <c r="NUX61" s="308"/>
      <c r="NUY61" s="308"/>
      <c r="NUZ61" s="308"/>
      <c r="NVA61" s="308"/>
      <c r="NVB61" s="308"/>
      <c r="NVC61" s="308"/>
      <c r="NVD61" s="308"/>
      <c r="NVE61" s="308"/>
      <c r="NVF61" s="308"/>
      <c r="NVG61" s="308"/>
      <c r="NVH61" s="308"/>
      <c r="NVI61" s="308"/>
      <c r="NVJ61" s="308"/>
      <c r="NVK61" s="308"/>
      <c r="NVL61" s="308"/>
      <c r="NVM61" s="308"/>
      <c r="NVN61" s="308"/>
      <c r="NVO61" s="308"/>
      <c r="NVP61" s="308"/>
      <c r="NVQ61" s="308"/>
      <c r="NVR61" s="308"/>
      <c r="NVS61" s="308"/>
      <c r="NVT61" s="308"/>
      <c r="NVU61" s="308"/>
      <c r="NVV61" s="308"/>
      <c r="NVW61" s="308"/>
      <c r="NVX61" s="308"/>
      <c r="NVY61" s="308"/>
      <c r="NVZ61" s="308"/>
      <c r="NWA61" s="308"/>
      <c r="NWB61" s="308"/>
      <c r="NWC61" s="308"/>
      <c r="NWD61" s="308"/>
      <c r="NWE61" s="308"/>
      <c r="NWF61" s="308"/>
      <c r="NWG61" s="308"/>
      <c r="NWH61" s="308"/>
      <c r="NWI61" s="308"/>
      <c r="NWJ61" s="308"/>
      <c r="NWK61" s="308"/>
      <c r="NWL61" s="308"/>
      <c r="NWM61" s="308"/>
      <c r="NWN61" s="308"/>
      <c r="NWO61" s="308"/>
      <c r="NWP61" s="308"/>
      <c r="NWQ61" s="308"/>
      <c r="NWR61" s="308"/>
      <c r="NWS61" s="308"/>
      <c r="NWT61" s="308"/>
      <c r="NWU61" s="308"/>
      <c r="NWV61" s="308"/>
      <c r="NWW61" s="308"/>
      <c r="NWX61" s="308"/>
      <c r="NWY61" s="308"/>
      <c r="NWZ61" s="308"/>
      <c r="NXA61" s="308"/>
      <c r="NXB61" s="308"/>
      <c r="NXC61" s="308"/>
      <c r="NXD61" s="308"/>
      <c r="NXE61" s="308"/>
      <c r="NXF61" s="308"/>
      <c r="NXG61" s="308"/>
      <c r="NXH61" s="308"/>
      <c r="NXI61" s="308"/>
      <c r="NXJ61" s="308"/>
      <c r="NXK61" s="308"/>
      <c r="NXL61" s="308"/>
      <c r="NXM61" s="308"/>
      <c r="NXN61" s="308"/>
      <c r="NXO61" s="308"/>
      <c r="NXP61" s="308"/>
      <c r="NXQ61" s="308"/>
      <c r="NXR61" s="308"/>
      <c r="NXS61" s="308"/>
      <c r="NXT61" s="308"/>
      <c r="NXU61" s="308"/>
      <c r="NXV61" s="308"/>
      <c r="NXW61" s="308"/>
      <c r="NXX61" s="308"/>
      <c r="NXY61" s="308"/>
      <c r="NXZ61" s="308"/>
      <c r="NYA61" s="308"/>
      <c r="NYB61" s="308"/>
      <c r="NYC61" s="308"/>
      <c r="NYD61" s="308"/>
      <c r="NYE61" s="308"/>
      <c r="NYF61" s="308"/>
      <c r="NYG61" s="308"/>
      <c r="NYH61" s="308"/>
      <c r="NYI61" s="308"/>
      <c r="NYJ61" s="308"/>
      <c r="NYK61" s="308"/>
      <c r="NYL61" s="308"/>
      <c r="NYM61" s="308"/>
      <c r="NYN61" s="308"/>
      <c r="NYO61" s="308"/>
      <c r="NYP61" s="308"/>
      <c r="NYQ61" s="308"/>
      <c r="NYR61" s="308"/>
      <c r="NYS61" s="308"/>
      <c r="NYT61" s="308"/>
      <c r="NYU61" s="308"/>
      <c r="NYV61" s="308"/>
      <c r="NYW61" s="308"/>
      <c r="NYX61" s="308"/>
      <c r="NYY61" s="308"/>
      <c r="NYZ61" s="308"/>
      <c r="NZA61" s="308"/>
      <c r="NZB61" s="308"/>
      <c r="NZC61" s="308"/>
      <c r="NZD61" s="308"/>
      <c r="NZE61" s="308"/>
      <c r="NZF61" s="308"/>
      <c r="NZG61" s="308"/>
      <c r="NZH61" s="308"/>
      <c r="NZI61" s="308"/>
      <c r="NZJ61" s="308"/>
      <c r="NZK61" s="308"/>
      <c r="NZL61" s="308"/>
      <c r="NZM61" s="308"/>
      <c r="NZN61" s="308"/>
      <c r="NZO61" s="308"/>
      <c r="NZP61" s="308"/>
      <c r="NZQ61" s="308"/>
      <c r="NZR61" s="308"/>
      <c r="NZS61" s="308"/>
      <c r="NZT61" s="308"/>
      <c r="NZU61" s="308"/>
      <c r="NZV61" s="308"/>
      <c r="NZW61" s="308"/>
      <c r="NZX61" s="308"/>
      <c r="NZY61" s="308"/>
      <c r="NZZ61" s="308"/>
      <c r="OAA61" s="308"/>
      <c r="OAB61" s="308"/>
      <c r="OAC61" s="308"/>
      <c r="OAD61" s="308"/>
      <c r="OAE61" s="308"/>
      <c r="OAF61" s="308"/>
      <c r="OAG61" s="308"/>
      <c r="OAH61" s="308"/>
      <c r="OAI61" s="308"/>
      <c r="OAJ61" s="308"/>
      <c r="OAK61" s="308"/>
      <c r="OAL61" s="308"/>
      <c r="OAM61" s="308"/>
      <c r="OAN61" s="308"/>
      <c r="OAO61" s="308"/>
      <c r="OAP61" s="308"/>
      <c r="OAQ61" s="308"/>
      <c r="OAR61" s="308"/>
      <c r="OAS61" s="308"/>
      <c r="OAT61" s="308"/>
      <c r="OAU61" s="308"/>
      <c r="OAV61" s="308"/>
      <c r="OAW61" s="308"/>
      <c r="OAX61" s="308"/>
      <c r="OAY61" s="308"/>
      <c r="OAZ61" s="308"/>
      <c r="OBA61" s="308"/>
      <c r="OBB61" s="308"/>
      <c r="OBC61" s="308"/>
      <c r="OBD61" s="308"/>
      <c r="OBE61" s="308"/>
      <c r="OBF61" s="308"/>
      <c r="OBG61" s="308"/>
      <c r="OBH61" s="308"/>
      <c r="OBI61" s="308"/>
      <c r="OBJ61" s="308"/>
      <c r="OBK61" s="308"/>
      <c r="OBL61" s="308"/>
      <c r="OBM61" s="308"/>
      <c r="OBN61" s="308"/>
      <c r="OBO61" s="308"/>
      <c r="OBP61" s="308"/>
      <c r="OBQ61" s="308"/>
      <c r="OBR61" s="308"/>
      <c r="OBS61" s="308"/>
      <c r="OBT61" s="308"/>
      <c r="OBU61" s="308"/>
      <c r="OBV61" s="308"/>
      <c r="OBW61" s="308"/>
      <c r="OBX61" s="308"/>
      <c r="OBY61" s="308"/>
      <c r="OBZ61" s="308"/>
      <c r="OCA61" s="308"/>
      <c r="OCB61" s="308"/>
      <c r="OCC61" s="308"/>
      <c r="OCD61" s="308"/>
      <c r="OCE61" s="308"/>
      <c r="OCF61" s="308"/>
      <c r="OCG61" s="308"/>
      <c r="OCH61" s="308"/>
      <c r="OCI61" s="308"/>
      <c r="OCJ61" s="308"/>
      <c r="OCK61" s="308"/>
      <c r="OCL61" s="308"/>
      <c r="OCM61" s="308"/>
      <c r="OCN61" s="308"/>
      <c r="OCO61" s="308"/>
      <c r="OCP61" s="308"/>
      <c r="OCQ61" s="308"/>
      <c r="OCR61" s="308"/>
      <c r="OCS61" s="308"/>
      <c r="OCT61" s="308"/>
      <c r="OCU61" s="308"/>
      <c r="OCV61" s="308"/>
      <c r="OCW61" s="308"/>
      <c r="OCX61" s="308"/>
      <c r="OCY61" s="308"/>
      <c r="OCZ61" s="308"/>
      <c r="ODA61" s="308"/>
      <c r="ODB61" s="308"/>
      <c r="ODC61" s="308"/>
      <c r="ODD61" s="308"/>
      <c r="ODE61" s="308"/>
      <c r="ODF61" s="308"/>
      <c r="ODG61" s="308"/>
      <c r="ODH61" s="308"/>
      <c r="ODI61" s="308"/>
      <c r="ODJ61" s="308"/>
      <c r="ODK61" s="308"/>
      <c r="ODL61" s="308"/>
      <c r="ODM61" s="308"/>
      <c r="ODN61" s="308"/>
      <c r="ODO61" s="308"/>
      <c r="ODP61" s="308"/>
      <c r="ODQ61" s="308"/>
      <c r="ODR61" s="308"/>
      <c r="ODS61" s="308"/>
      <c r="ODT61" s="308"/>
      <c r="ODU61" s="308"/>
      <c r="ODV61" s="308"/>
      <c r="ODW61" s="308"/>
      <c r="ODX61" s="308"/>
      <c r="ODY61" s="308"/>
      <c r="ODZ61" s="308"/>
      <c r="OEA61" s="308"/>
      <c r="OEB61" s="308"/>
      <c r="OEC61" s="308"/>
      <c r="OED61" s="308"/>
      <c r="OEE61" s="308"/>
      <c r="OEF61" s="308"/>
      <c r="OEG61" s="308"/>
      <c r="OEH61" s="308"/>
      <c r="OEI61" s="308"/>
      <c r="OEJ61" s="308"/>
      <c r="OEK61" s="308"/>
      <c r="OEL61" s="308"/>
      <c r="OEM61" s="308"/>
      <c r="OEN61" s="308"/>
      <c r="OEO61" s="308"/>
      <c r="OEP61" s="308"/>
      <c r="OEQ61" s="308"/>
      <c r="OER61" s="308"/>
      <c r="OES61" s="308"/>
      <c r="OET61" s="308"/>
      <c r="OEU61" s="308"/>
      <c r="OEV61" s="308"/>
      <c r="OEW61" s="308"/>
      <c r="OEX61" s="308"/>
      <c r="OEY61" s="308"/>
      <c r="OEZ61" s="308"/>
      <c r="OFA61" s="308"/>
      <c r="OFB61" s="308"/>
      <c r="OFC61" s="308"/>
      <c r="OFD61" s="308"/>
      <c r="OFE61" s="308"/>
      <c r="OFF61" s="308"/>
      <c r="OFG61" s="308"/>
      <c r="OFH61" s="308"/>
      <c r="OFI61" s="308"/>
      <c r="OFJ61" s="308"/>
      <c r="OFK61" s="308"/>
      <c r="OFL61" s="308"/>
      <c r="OFM61" s="308"/>
      <c r="OFN61" s="308"/>
      <c r="OFO61" s="308"/>
      <c r="OFP61" s="308"/>
      <c r="OFQ61" s="308"/>
      <c r="OFR61" s="308"/>
      <c r="OFS61" s="308"/>
      <c r="OFT61" s="308"/>
      <c r="OFU61" s="308"/>
      <c r="OFV61" s="308"/>
      <c r="OFW61" s="308"/>
      <c r="OFX61" s="308"/>
      <c r="OFY61" s="308"/>
      <c r="OFZ61" s="308"/>
      <c r="OGA61" s="308"/>
      <c r="OGB61" s="308"/>
      <c r="OGC61" s="308"/>
      <c r="OGD61" s="308"/>
      <c r="OGE61" s="308"/>
      <c r="OGF61" s="308"/>
      <c r="OGG61" s="308"/>
      <c r="OGH61" s="308"/>
      <c r="OGI61" s="308"/>
      <c r="OGJ61" s="308"/>
      <c r="OGK61" s="308"/>
      <c r="OGL61" s="308"/>
      <c r="OGM61" s="308"/>
      <c r="OGN61" s="308"/>
      <c r="OGO61" s="308"/>
      <c r="OGP61" s="308"/>
      <c r="OGQ61" s="308"/>
      <c r="OGR61" s="308"/>
      <c r="OGS61" s="308"/>
      <c r="OGT61" s="308"/>
      <c r="OGU61" s="308"/>
      <c r="OGV61" s="308"/>
      <c r="OGW61" s="308"/>
      <c r="OGX61" s="308"/>
      <c r="OGY61" s="308"/>
      <c r="OGZ61" s="308"/>
      <c r="OHA61" s="308"/>
      <c r="OHB61" s="308"/>
      <c r="OHC61" s="308"/>
      <c r="OHD61" s="308"/>
      <c r="OHE61" s="308"/>
      <c r="OHF61" s="308"/>
      <c r="OHG61" s="308"/>
      <c r="OHH61" s="308"/>
      <c r="OHI61" s="308"/>
      <c r="OHJ61" s="308"/>
      <c r="OHK61" s="308"/>
      <c r="OHL61" s="308"/>
      <c r="OHM61" s="308"/>
      <c r="OHN61" s="308"/>
      <c r="OHO61" s="308"/>
      <c r="OHP61" s="308"/>
      <c r="OHQ61" s="308"/>
      <c r="OHR61" s="308"/>
      <c r="OHS61" s="308"/>
      <c r="OHT61" s="308"/>
      <c r="OHU61" s="308"/>
      <c r="OHV61" s="308"/>
      <c r="OHW61" s="308"/>
      <c r="OHX61" s="308"/>
      <c r="OHY61" s="308"/>
      <c r="OHZ61" s="308"/>
      <c r="OIA61" s="308"/>
      <c r="OIB61" s="308"/>
      <c r="OIC61" s="308"/>
      <c r="OID61" s="308"/>
      <c r="OIE61" s="308"/>
      <c r="OIF61" s="308"/>
      <c r="OIG61" s="308"/>
      <c r="OIH61" s="308"/>
      <c r="OII61" s="308"/>
      <c r="OIJ61" s="308"/>
      <c r="OIK61" s="308"/>
      <c r="OIL61" s="308"/>
      <c r="OIM61" s="308"/>
      <c r="OIN61" s="308"/>
      <c r="OIO61" s="308"/>
      <c r="OIP61" s="308"/>
      <c r="OIQ61" s="308"/>
      <c r="OIR61" s="308"/>
      <c r="OIS61" s="308"/>
      <c r="OIT61" s="308"/>
      <c r="OIU61" s="308"/>
      <c r="OIV61" s="308"/>
      <c r="OIW61" s="308"/>
      <c r="OIX61" s="308"/>
      <c r="OIY61" s="308"/>
      <c r="OIZ61" s="308"/>
      <c r="OJA61" s="308"/>
      <c r="OJB61" s="308"/>
      <c r="OJC61" s="308"/>
      <c r="OJD61" s="308"/>
      <c r="OJE61" s="308"/>
      <c r="OJF61" s="308"/>
      <c r="OJG61" s="308"/>
      <c r="OJH61" s="308"/>
      <c r="OJI61" s="308"/>
      <c r="OJJ61" s="308"/>
      <c r="OJK61" s="308"/>
      <c r="OJL61" s="308"/>
      <c r="OJM61" s="308"/>
      <c r="OJN61" s="308"/>
      <c r="OJO61" s="308"/>
      <c r="OJP61" s="308"/>
      <c r="OJQ61" s="308"/>
      <c r="OJR61" s="308"/>
      <c r="OJS61" s="308"/>
      <c r="OJT61" s="308"/>
      <c r="OJU61" s="308"/>
      <c r="OJV61" s="308"/>
      <c r="OJW61" s="308"/>
      <c r="OJX61" s="308"/>
      <c r="OJY61" s="308"/>
      <c r="OJZ61" s="308"/>
      <c r="OKA61" s="308"/>
      <c r="OKB61" s="308"/>
      <c r="OKC61" s="308"/>
      <c r="OKD61" s="308"/>
      <c r="OKE61" s="308"/>
      <c r="OKF61" s="308"/>
      <c r="OKG61" s="308"/>
      <c r="OKH61" s="308"/>
      <c r="OKI61" s="308"/>
      <c r="OKJ61" s="308"/>
      <c r="OKK61" s="308"/>
      <c r="OKL61" s="308"/>
      <c r="OKM61" s="308"/>
      <c r="OKN61" s="308"/>
      <c r="OKO61" s="308"/>
      <c r="OKP61" s="308"/>
      <c r="OKQ61" s="308"/>
      <c r="OKR61" s="308"/>
      <c r="OKS61" s="308"/>
      <c r="OKT61" s="308"/>
      <c r="OKU61" s="308"/>
      <c r="OKV61" s="308"/>
      <c r="OKW61" s="308"/>
      <c r="OKX61" s="308"/>
      <c r="OKY61" s="308"/>
      <c r="OKZ61" s="308"/>
      <c r="OLA61" s="308"/>
      <c r="OLB61" s="308"/>
      <c r="OLC61" s="308"/>
      <c r="OLD61" s="308"/>
      <c r="OLE61" s="308"/>
      <c r="OLF61" s="308"/>
      <c r="OLG61" s="308"/>
      <c r="OLH61" s="308"/>
      <c r="OLI61" s="308"/>
      <c r="OLJ61" s="308"/>
      <c r="OLK61" s="308"/>
      <c r="OLL61" s="308"/>
      <c r="OLM61" s="308"/>
      <c r="OLN61" s="308"/>
      <c r="OLO61" s="308"/>
      <c r="OLP61" s="308"/>
      <c r="OLQ61" s="308"/>
      <c r="OLR61" s="308"/>
      <c r="OLS61" s="308"/>
      <c r="OLT61" s="308"/>
      <c r="OLU61" s="308"/>
      <c r="OLV61" s="308"/>
      <c r="OLW61" s="308"/>
      <c r="OLX61" s="308"/>
      <c r="OLY61" s="308"/>
      <c r="OLZ61" s="308"/>
      <c r="OMA61" s="308"/>
      <c r="OMB61" s="308"/>
      <c r="OMC61" s="308"/>
      <c r="OMD61" s="308"/>
      <c r="OME61" s="308"/>
      <c r="OMF61" s="308"/>
      <c r="OMG61" s="308"/>
      <c r="OMH61" s="308"/>
      <c r="OMI61" s="308"/>
      <c r="OMJ61" s="308"/>
      <c r="OMK61" s="308"/>
      <c r="OML61" s="308"/>
      <c r="OMM61" s="308"/>
      <c r="OMN61" s="308"/>
      <c r="OMO61" s="308"/>
      <c r="OMP61" s="308"/>
      <c r="OMQ61" s="308"/>
      <c r="OMR61" s="308"/>
      <c r="OMS61" s="308"/>
      <c r="OMT61" s="308"/>
      <c r="OMU61" s="308"/>
      <c r="OMV61" s="308"/>
      <c r="OMW61" s="308"/>
      <c r="OMX61" s="308"/>
      <c r="OMY61" s="308"/>
      <c r="OMZ61" s="308"/>
      <c r="ONA61" s="308"/>
      <c r="ONB61" s="308"/>
      <c r="ONC61" s="308"/>
      <c r="OND61" s="308"/>
      <c r="ONE61" s="308"/>
      <c r="ONF61" s="308"/>
      <c r="ONG61" s="308"/>
      <c r="ONH61" s="308"/>
      <c r="ONI61" s="308"/>
      <c r="ONJ61" s="308"/>
      <c r="ONK61" s="308"/>
      <c r="ONL61" s="308"/>
      <c r="ONM61" s="308"/>
      <c r="ONN61" s="308"/>
      <c r="ONO61" s="308"/>
      <c r="ONP61" s="308"/>
      <c r="ONQ61" s="308"/>
      <c r="ONR61" s="308"/>
      <c r="ONS61" s="308"/>
      <c r="ONT61" s="308"/>
      <c r="ONU61" s="308"/>
      <c r="ONV61" s="308"/>
      <c r="ONW61" s="308"/>
      <c r="ONX61" s="308"/>
      <c r="ONY61" s="308"/>
      <c r="ONZ61" s="308"/>
      <c r="OOA61" s="308"/>
      <c r="OOB61" s="308"/>
      <c r="OOC61" s="308"/>
      <c r="OOD61" s="308"/>
      <c r="OOE61" s="308"/>
      <c r="OOF61" s="308"/>
      <c r="OOG61" s="308"/>
      <c r="OOH61" s="308"/>
      <c r="OOI61" s="308"/>
      <c r="OOJ61" s="308"/>
      <c r="OOK61" s="308"/>
      <c r="OOL61" s="308"/>
      <c r="OOM61" s="308"/>
      <c r="OON61" s="308"/>
      <c r="OOO61" s="308"/>
      <c r="OOP61" s="308"/>
      <c r="OOQ61" s="308"/>
      <c r="OOR61" s="308"/>
      <c r="OOS61" s="308"/>
      <c r="OOT61" s="308"/>
      <c r="OOU61" s="308"/>
      <c r="OOV61" s="308"/>
      <c r="OOW61" s="308"/>
      <c r="OOX61" s="308"/>
      <c r="OOY61" s="308"/>
      <c r="OOZ61" s="308"/>
      <c r="OPA61" s="308"/>
      <c r="OPB61" s="308"/>
      <c r="OPC61" s="308"/>
      <c r="OPD61" s="308"/>
      <c r="OPE61" s="308"/>
      <c r="OPF61" s="308"/>
      <c r="OPG61" s="308"/>
      <c r="OPH61" s="308"/>
      <c r="OPI61" s="308"/>
      <c r="OPJ61" s="308"/>
      <c r="OPK61" s="308"/>
      <c r="OPL61" s="308"/>
      <c r="OPM61" s="308"/>
      <c r="OPN61" s="308"/>
      <c r="OPO61" s="308"/>
      <c r="OPP61" s="308"/>
      <c r="OPQ61" s="308"/>
      <c r="OPR61" s="308"/>
      <c r="OPS61" s="308"/>
      <c r="OPT61" s="308"/>
      <c r="OPU61" s="308"/>
      <c r="OPV61" s="308"/>
      <c r="OPW61" s="308"/>
      <c r="OPX61" s="308"/>
      <c r="OPY61" s="308"/>
      <c r="OPZ61" s="308"/>
      <c r="OQA61" s="308"/>
      <c r="OQB61" s="308"/>
      <c r="OQC61" s="308"/>
      <c r="OQD61" s="308"/>
      <c r="OQE61" s="308"/>
      <c r="OQF61" s="308"/>
      <c r="OQG61" s="308"/>
      <c r="OQH61" s="308"/>
      <c r="OQI61" s="308"/>
      <c r="OQJ61" s="308"/>
      <c r="OQK61" s="308"/>
      <c r="OQL61" s="308"/>
      <c r="OQM61" s="308"/>
      <c r="OQN61" s="308"/>
      <c r="OQO61" s="308"/>
      <c r="OQP61" s="308"/>
      <c r="OQQ61" s="308"/>
      <c r="OQR61" s="308"/>
      <c r="OQS61" s="308"/>
      <c r="OQT61" s="308"/>
      <c r="OQU61" s="308"/>
      <c r="OQV61" s="308"/>
      <c r="OQW61" s="308"/>
      <c r="OQX61" s="308"/>
      <c r="OQY61" s="308"/>
      <c r="OQZ61" s="308"/>
      <c r="ORA61" s="308"/>
      <c r="ORB61" s="308"/>
      <c r="ORC61" s="308"/>
      <c r="ORD61" s="308"/>
      <c r="ORE61" s="308"/>
      <c r="ORF61" s="308"/>
      <c r="ORG61" s="308"/>
      <c r="ORH61" s="308"/>
      <c r="ORI61" s="308"/>
      <c r="ORJ61" s="308"/>
      <c r="ORK61" s="308"/>
      <c r="ORL61" s="308"/>
      <c r="ORM61" s="308"/>
      <c r="ORN61" s="308"/>
      <c r="ORO61" s="308"/>
      <c r="ORP61" s="308"/>
      <c r="ORQ61" s="308"/>
      <c r="ORR61" s="308"/>
      <c r="ORS61" s="308"/>
      <c r="ORT61" s="308"/>
      <c r="ORU61" s="308"/>
      <c r="ORV61" s="308"/>
      <c r="ORW61" s="308"/>
      <c r="ORX61" s="308"/>
      <c r="ORY61" s="308"/>
      <c r="ORZ61" s="308"/>
      <c r="OSA61" s="308"/>
      <c r="OSB61" s="308"/>
      <c r="OSC61" s="308"/>
      <c r="OSD61" s="308"/>
      <c r="OSE61" s="308"/>
      <c r="OSF61" s="308"/>
      <c r="OSG61" s="308"/>
      <c r="OSH61" s="308"/>
      <c r="OSI61" s="308"/>
      <c r="OSJ61" s="308"/>
      <c r="OSK61" s="308"/>
      <c r="OSL61" s="308"/>
      <c r="OSM61" s="308"/>
      <c r="OSN61" s="308"/>
      <c r="OSO61" s="308"/>
      <c r="OSP61" s="308"/>
      <c r="OSQ61" s="308"/>
      <c r="OSR61" s="308"/>
      <c r="OSS61" s="308"/>
      <c r="OST61" s="308"/>
      <c r="OSU61" s="308"/>
      <c r="OSV61" s="308"/>
      <c r="OSW61" s="308"/>
      <c r="OSX61" s="308"/>
      <c r="OSY61" s="308"/>
      <c r="OSZ61" s="308"/>
      <c r="OTA61" s="308"/>
      <c r="OTB61" s="308"/>
      <c r="OTC61" s="308"/>
      <c r="OTD61" s="308"/>
      <c r="OTE61" s="308"/>
      <c r="OTF61" s="308"/>
      <c r="OTG61" s="308"/>
      <c r="OTH61" s="308"/>
      <c r="OTI61" s="308"/>
      <c r="OTJ61" s="308"/>
      <c r="OTK61" s="308"/>
      <c r="OTL61" s="308"/>
      <c r="OTM61" s="308"/>
      <c r="OTN61" s="308"/>
      <c r="OTO61" s="308"/>
      <c r="OTP61" s="308"/>
      <c r="OTQ61" s="308"/>
      <c r="OTR61" s="308"/>
      <c r="OTS61" s="308"/>
      <c r="OTT61" s="308"/>
      <c r="OTU61" s="308"/>
      <c r="OTV61" s="308"/>
      <c r="OTW61" s="308"/>
      <c r="OTX61" s="308"/>
      <c r="OTY61" s="308"/>
      <c r="OTZ61" s="308"/>
      <c r="OUA61" s="308"/>
      <c r="OUB61" s="308"/>
      <c r="OUC61" s="308"/>
      <c r="OUD61" s="308"/>
      <c r="OUE61" s="308"/>
      <c r="OUF61" s="308"/>
      <c r="OUG61" s="308"/>
      <c r="OUH61" s="308"/>
      <c r="OUI61" s="308"/>
      <c r="OUJ61" s="308"/>
      <c r="OUK61" s="308"/>
      <c r="OUL61" s="308"/>
      <c r="OUM61" s="308"/>
      <c r="OUN61" s="308"/>
      <c r="OUO61" s="308"/>
      <c r="OUP61" s="308"/>
      <c r="OUQ61" s="308"/>
      <c r="OUR61" s="308"/>
      <c r="OUS61" s="308"/>
      <c r="OUT61" s="308"/>
      <c r="OUU61" s="308"/>
      <c r="OUV61" s="308"/>
      <c r="OUW61" s="308"/>
      <c r="OUX61" s="308"/>
      <c r="OUY61" s="308"/>
      <c r="OUZ61" s="308"/>
      <c r="OVA61" s="308"/>
      <c r="OVB61" s="308"/>
      <c r="OVC61" s="308"/>
      <c r="OVD61" s="308"/>
      <c r="OVE61" s="308"/>
      <c r="OVF61" s="308"/>
      <c r="OVG61" s="308"/>
      <c r="OVH61" s="308"/>
      <c r="OVI61" s="308"/>
      <c r="OVJ61" s="308"/>
      <c r="OVK61" s="308"/>
      <c r="OVL61" s="308"/>
      <c r="OVM61" s="308"/>
      <c r="OVN61" s="308"/>
      <c r="OVO61" s="308"/>
      <c r="OVP61" s="308"/>
      <c r="OVQ61" s="308"/>
      <c r="OVR61" s="308"/>
      <c r="OVS61" s="308"/>
      <c r="OVT61" s="308"/>
      <c r="OVU61" s="308"/>
      <c r="OVV61" s="308"/>
      <c r="OVW61" s="308"/>
      <c r="OVX61" s="308"/>
      <c r="OVY61" s="308"/>
      <c r="OVZ61" s="308"/>
      <c r="OWA61" s="308"/>
      <c r="OWB61" s="308"/>
      <c r="OWC61" s="308"/>
      <c r="OWD61" s="308"/>
      <c r="OWE61" s="308"/>
      <c r="OWF61" s="308"/>
      <c r="OWG61" s="308"/>
      <c r="OWH61" s="308"/>
      <c r="OWI61" s="308"/>
      <c r="OWJ61" s="308"/>
      <c r="OWK61" s="308"/>
      <c r="OWL61" s="308"/>
      <c r="OWM61" s="308"/>
      <c r="OWN61" s="308"/>
      <c r="OWO61" s="308"/>
      <c r="OWP61" s="308"/>
      <c r="OWQ61" s="308"/>
      <c r="OWR61" s="308"/>
      <c r="OWS61" s="308"/>
      <c r="OWT61" s="308"/>
      <c r="OWU61" s="308"/>
      <c r="OWV61" s="308"/>
      <c r="OWW61" s="308"/>
      <c r="OWX61" s="308"/>
      <c r="OWY61" s="308"/>
      <c r="OWZ61" s="308"/>
      <c r="OXA61" s="308"/>
      <c r="OXB61" s="308"/>
      <c r="OXC61" s="308"/>
      <c r="OXD61" s="308"/>
      <c r="OXE61" s="308"/>
      <c r="OXF61" s="308"/>
      <c r="OXG61" s="308"/>
      <c r="OXH61" s="308"/>
      <c r="OXI61" s="308"/>
      <c r="OXJ61" s="308"/>
      <c r="OXK61" s="308"/>
      <c r="OXL61" s="308"/>
      <c r="OXM61" s="308"/>
      <c r="OXN61" s="308"/>
      <c r="OXO61" s="308"/>
      <c r="OXP61" s="308"/>
      <c r="OXQ61" s="308"/>
      <c r="OXR61" s="308"/>
      <c r="OXS61" s="308"/>
      <c r="OXT61" s="308"/>
      <c r="OXU61" s="308"/>
      <c r="OXV61" s="308"/>
      <c r="OXW61" s="308"/>
      <c r="OXX61" s="308"/>
      <c r="OXY61" s="308"/>
      <c r="OXZ61" s="308"/>
      <c r="OYA61" s="308"/>
      <c r="OYB61" s="308"/>
      <c r="OYC61" s="308"/>
      <c r="OYD61" s="308"/>
      <c r="OYE61" s="308"/>
      <c r="OYF61" s="308"/>
      <c r="OYG61" s="308"/>
      <c r="OYH61" s="308"/>
      <c r="OYI61" s="308"/>
      <c r="OYJ61" s="308"/>
      <c r="OYK61" s="308"/>
      <c r="OYL61" s="308"/>
      <c r="OYM61" s="308"/>
      <c r="OYN61" s="308"/>
      <c r="OYO61" s="308"/>
      <c r="OYP61" s="308"/>
      <c r="OYQ61" s="308"/>
      <c r="OYR61" s="308"/>
      <c r="OYS61" s="308"/>
      <c r="OYT61" s="308"/>
      <c r="OYU61" s="308"/>
      <c r="OYV61" s="308"/>
      <c r="OYW61" s="308"/>
      <c r="OYX61" s="308"/>
      <c r="OYY61" s="308"/>
      <c r="OYZ61" s="308"/>
      <c r="OZA61" s="308"/>
      <c r="OZB61" s="308"/>
      <c r="OZC61" s="308"/>
      <c r="OZD61" s="308"/>
      <c r="OZE61" s="308"/>
      <c r="OZF61" s="308"/>
      <c r="OZG61" s="308"/>
      <c r="OZH61" s="308"/>
      <c r="OZI61" s="308"/>
      <c r="OZJ61" s="308"/>
      <c r="OZK61" s="308"/>
      <c r="OZL61" s="308"/>
      <c r="OZM61" s="308"/>
      <c r="OZN61" s="308"/>
      <c r="OZO61" s="308"/>
      <c r="OZP61" s="308"/>
      <c r="OZQ61" s="308"/>
      <c r="OZR61" s="308"/>
      <c r="OZS61" s="308"/>
      <c r="OZT61" s="308"/>
      <c r="OZU61" s="308"/>
      <c r="OZV61" s="308"/>
      <c r="OZW61" s="308"/>
      <c r="OZX61" s="308"/>
      <c r="OZY61" s="308"/>
      <c r="OZZ61" s="308"/>
      <c r="PAA61" s="308"/>
      <c r="PAB61" s="308"/>
      <c r="PAC61" s="308"/>
      <c r="PAD61" s="308"/>
      <c r="PAE61" s="308"/>
      <c r="PAF61" s="308"/>
      <c r="PAG61" s="308"/>
      <c r="PAH61" s="308"/>
      <c r="PAI61" s="308"/>
      <c r="PAJ61" s="308"/>
      <c r="PAK61" s="308"/>
      <c r="PAL61" s="308"/>
      <c r="PAM61" s="308"/>
      <c r="PAN61" s="308"/>
      <c r="PAO61" s="308"/>
      <c r="PAP61" s="308"/>
      <c r="PAQ61" s="308"/>
      <c r="PAR61" s="308"/>
      <c r="PAS61" s="308"/>
      <c r="PAT61" s="308"/>
      <c r="PAU61" s="308"/>
      <c r="PAV61" s="308"/>
      <c r="PAW61" s="308"/>
      <c r="PAX61" s="308"/>
      <c r="PAY61" s="308"/>
      <c r="PAZ61" s="308"/>
      <c r="PBA61" s="308"/>
      <c r="PBB61" s="308"/>
      <c r="PBC61" s="308"/>
      <c r="PBD61" s="308"/>
      <c r="PBE61" s="308"/>
      <c r="PBF61" s="308"/>
      <c r="PBG61" s="308"/>
      <c r="PBH61" s="308"/>
      <c r="PBI61" s="308"/>
      <c r="PBJ61" s="308"/>
      <c r="PBK61" s="308"/>
      <c r="PBL61" s="308"/>
      <c r="PBM61" s="308"/>
      <c r="PBN61" s="308"/>
      <c r="PBO61" s="308"/>
      <c r="PBP61" s="308"/>
      <c r="PBQ61" s="308"/>
      <c r="PBR61" s="308"/>
      <c r="PBS61" s="308"/>
      <c r="PBT61" s="308"/>
      <c r="PBU61" s="308"/>
      <c r="PBV61" s="308"/>
      <c r="PBW61" s="308"/>
      <c r="PBX61" s="308"/>
      <c r="PBY61" s="308"/>
      <c r="PBZ61" s="308"/>
      <c r="PCA61" s="308"/>
      <c r="PCB61" s="308"/>
      <c r="PCC61" s="308"/>
      <c r="PCD61" s="308"/>
      <c r="PCE61" s="308"/>
      <c r="PCF61" s="308"/>
      <c r="PCG61" s="308"/>
      <c r="PCH61" s="308"/>
      <c r="PCI61" s="308"/>
      <c r="PCJ61" s="308"/>
      <c r="PCK61" s="308"/>
      <c r="PCL61" s="308"/>
      <c r="PCM61" s="308"/>
      <c r="PCN61" s="308"/>
      <c r="PCO61" s="308"/>
      <c r="PCP61" s="308"/>
      <c r="PCQ61" s="308"/>
      <c r="PCR61" s="308"/>
      <c r="PCS61" s="308"/>
      <c r="PCT61" s="308"/>
      <c r="PCU61" s="308"/>
      <c r="PCV61" s="308"/>
      <c r="PCW61" s="308"/>
      <c r="PCX61" s="308"/>
      <c r="PCY61" s="308"/>
      <c r="PCZ61" s="308"/>
      <c r="PDA61" s="308"/>
      <c r="PDB61" s="308"/>
      <c r="PDC61" s="308"/>
      <c r="PDD61" s="308"/>
      <c r="PDE61" s="308"/>
      <c r="PDF61" s="308"/>
      <c r="PDG61" s="308"/>
      <c r="PDH61" s="308"/>
      <c r="PDI61" s="308"/>
      <c r="PDJ61" s="308"/>
      <c r="PDK61" s="308"/>
      <c r="PDL61" s="308"/>
      <c r="PDM61" s="308"/>
      <c r="PDN61" s="308"/>
      <c r="PDO61" s="308"/>
      <c r="PDP61" s="308"/>
      <c r="PDQ61" s="308"/>
      <c r="PDR61" s="308"/>
      <c r="PDS61" s="308"/>
      <c r="PDT61" s="308"/>
      <c r="PDU61" s="308"/>
      <c r="PDV61" s="308"/>
      <c r="PDW61" s="308"/>
      <c r="PDX61" s="308"/>
      <c r="PDY61" s="308"/>
      <c r="PDZ61" s="308"/>
      <c r="PEA61" s="308"/>
      <c r="PEB61" s="308"/>
      <c r="PEC61" s="308"/>
      <c r="PED61" s="308"/>
      <c r="PEE61" s="308"/>
      <c r="PEF61" s="308"/>
      <c r="PEG61" s="308"/>
      <c r="PEH61" s="308"/>
      <c r="PEI61" s="308"/>
      <c r="PEJ61" s="308"/>
      <c r="PEK61" s="308"/>
      <c r="PEL61" s="308"/>
      <c r="PEM61" s="308"/>
      <c r="PEN61" s="308"/>
      <c r="PEO61" s="308"/>
      <c r="PEP61" s="308"/>
      <c r="PEQ61" s="308"/>
      <c r="PER61" s="308"/>
      <c r="PES61" s="308"/>
      <c r="PET61" s="308"/>
      <c r="PEU61" s="308"/>
      <c r="PEV61" s="308"/>
      <c r="PEW61" s="308"/>
      <c r="PEX61" s="308"/>
      <c r="PEY61" s="308"/>
      <c r="PEZ61" s="308"/>
      <c r="PFA61" s="308"/>
      <c r="PFB61" s="308"/>
      <c r="PFC61" s="308"/>
      <c r="PFD61" s="308"/>
      <c r="PFE61" s="308"/>
      <c r="PFF61" s="308"/>
      <c r="PFG61" s="308"/>
      <c r="PFH61" s="308"/>
      <c r="PFI61" s="308"/>
      <c r="PFJ61" s="308"/>
      <c r="PFK61" s="308"/>
      <c r="PFL61" s="308"/>
      <c r="PFM61" s="308"/>
      <c r="PFN61" s="308"/>
      <c r="PFO61" s="308"/>
      <c r="PFP61" s="308"/>
      <c r="PFQ61" s="308"/>
      <c r="PFR61" s="308"/>
      <c r="PFS61" s="308"/>
      <c r="PFT61" s="308"/>
      <c r="PFU61" s="308"/>
      <c r="PFV61" s="308"/>
      <c r="PFW61" s="308"/>
      <c r="PFX61" s="308"/>
      <c r="PFY61" s="308"/>
      <c r="PFZ61" s="308"/>
      <c r="PGA61" s="308"/>
      <c r="PGB61" s="308"/>
      <c r="PGC61" s="308"/>
      <c r="PGD61" s="308"/>
      <c r="PGE61" s="308"/>
      <c r="PGF61" s="308"/>
      <c r="PGG61" s="308"/>
      <c r="PGH61" s="308"/>
      <c r="PGI61" s="308"/>
      <c r="PGJ61" s="308"/>
      <c r="PGK61" s="308"/>
      <c r="PGL61" s="308"/>
      <c r="PGM61" s="308"/>
      <c r="PGN61" s="308"/>
      <c r="PGO61" s="308"/>
      <c r="PGP61" s="308"/>
      <c r="PGQ61" s="308"/>
      <c r="PGR61" s="308"/>
      <c r="PGS61" s="308"/>
      <c r="PGT61" s="308"/>
      <c r="PGU61" s="308"/>
      <c r="PGV61" s="308"/>
      <c r="PGW61" s="308"/>
      <c r="PGX61" s="308"/>
      <c r="PGY61" s="308"/>
      <c r="PGZ61" s="308"/>
      <c r="PHA61" s="308"/>
      <c r="PHB61" s="308"/>
      <c r="PHC61" s="308"/>
      <c r="PHD61" s="308"/>
      <c r="PHE61" s="308"/>
      <c r="PHF61" s="308"/>
      <c r="PHG61" s="308"/>
      <c r="PHH61" s="308"/>
      <c r="PHI61" s="308"/>
      <c r="PHJ61" s="308"/>
      <c r="PHK61" s="308"/>
      <c r="PHL61" s="308"/>
      <c r="PHM61" s="308"/>
      <c r="PHN61" s="308"/>
      <c r="PHO61" s="308"/>
      <c r="PHP61" s="308"/>
      <c r="PHQ61" s="308"/>
      <c r="PHR61" s="308"/>
      <c r="PHS61" s="308"/>
      <c r="PHT61" s="308"/>
      <c r="PHU61" s="308"/>
      <c r="PHV61" s="308"/>
      <c r="PHW61" s="308"/>
      <c r="PHX61" s="308"/>
      <c r="PHY61" s="308"/>
      <c r="PHZ61" s="308"/>
      <c r="PIA61" s="308"/>
      <c r="PIB61" s="308"/>
      <c r="PIC61" s="308"/>
      <c r="PID61" s="308"/>
      <c r="PIE61" s="308"/>
      <c r="PIF61" s="308"/>
      <c r="PIG61" s="308"/>
      <c r="PIH61" s="308"/>
      <c r="PII61" s="308"/>
      <c r="PIJ61" s="308"/>
      <c r="PIK61" s="308"/>
      <c r="PIL61" s="308"/>
      <c r="PIM61" s="308"/>
      <c r="PIN61" s="308"/>
      <c r="PIO61" s="308"/>
      <c r="PIP61" s="308"/>
      <c r="PIQ61" s="308"/>
      <c r="PIR61" s="308"/>
      <c r="PIS61" s="308"/>
      <c r="PIT61" s="308"/>
      <c r="PIU61" s="308"/>
      <c r="PIV61" s="308"/>
      <c r="PIW61" s="308"/>
      <c r="PIX61" s="308"/>
      <c r="PIY61" s="308"/>
      <c r="PIZ61" s="308"/>
      <c r="PJA61" s="308"/>
      <c r="PJB61" s="308"/>
      <c r="PJC61" s="308"/>
      <c r="PJD61" s="308"/>
      <c r="PJE61" s="308"/>
      <c r="PJF61" s="308"/>
      <c r="PJG61" s="308"/>
      <c r="PJH61" s="308"/>
      <c r="PJI61" s="308"/>
      <c r="PJJ61" s="308"/>
      <c r="PJK61" s="308"/>
      <c r="PJL61" s="308"/>
      <c r="PJM61" s="308"/>
      <c r="PJN61" s="308"/>
      <c r="PJO61" s="308"/>
      <c r="PJP61" s="308"/>
      <c r="PJQ61" s="308"/>
      <c r="PJR61" s="308"/>
      <c r="PJS61" s="308"/>
      <c r="PJT61" s="308"/>
      <c r="PJU61" s="308"/>
      <c r="PJV61" s="308"/>
      <c r="PJW61" s="308"/>
      <c r="PJX61" s="308"/>
      <c r="PJY61" s="308"/>
      <c r="PJZ61" s="308"/>
      <c r="PKA61" s="308"/>
      <c r="PKB61" s="308"/>
      <c r="PKC61" s="308"/>
      <c r="PKD61" s="308"/>
      <c r="PKE61" s="308"/>
      <c r="PKF61" s="308"/>
      <c r="PKG61" s="308"/>
      <c r="PKH61" s="308"/>
      <c r="PKI61" s="308"/>
      <c r="PKJ61" s="308"/>
      <c r="PKK61" s="308"/>
      <c r="PKL61" s="308"/>
      <c r="PKM61" s="308"/>
      <c r="PKN61" s="308"/>
      <c r="PKO61" s="308"/>
      <c r="PKP61" s="308"/>
      <c r="PKQ61" s="308"/>
      <c r="PKR61" s="308"/>
      <c r="PKS61" s="308"/>
      <c r="PKT61" s="308"/>
      <c r="PKU61" s="308"/>
      <c r="PKV61" s="308"/>
      <c r="PKW61" s="308"/>
      <c r="PKX61" s="308"/>
      <c r="PKY61" s="308"/>
      <c r="PKZ61" s="308"/>
      <c r="PLA61" s="308"/>
      <c r="PLB61" s="308"/>
      <c r="PLC61" s="308"/>
      <c r="PLD61" s="308"/>
      <c r="PLE61" s="308"/>
      <c r="PLF61" s="308"/>
      <c r="PLG61" s="308"/>
      <c r="PLH61" s="308"/>
      <c r="PLI61" s="308"/>
      <c r="PLJ61" s="308"/>
      <c r="PLK61" s="308"/>
      <c r="PLL61" s="308"/>
      <c r="PLM61" s="308"/>
      <c r="PLN61" s="308"/>
      <c r="PLO61" s="308"/>
      <c r="PLP61" s="308"/>
      <c r="PLQ61" s="308"/>
      <c r="PLR61" s="308"/>
      <c r="PLS61" s="308"/>
      <c r="PLT61" s="308"/>
      <c r="PLU61" s="308"/>
      <c r="PLV61" s="308"/>
      <c r="PLW61" s="308"/>
      <c r="PLX61" s="308"/>
      <c r="PLY61" s="308"/>
      <c r="PLZ61" s="308"/>
      <c r="PMA61" s="308"/>
      <c r="PMB61" s="308"/>
      <c r="PMC61" s="308"/>
      <c r="PMD61" s="308"/>
      <c r="PME61" s="308"/>
      <c r="PMF61" s="308"/>
      <c r="PMG61" s="308"/>
      <c r="PMH61" s="308"/>
      <c r="PMI61" s="308"/>
      <c r="PMJ61" s="308"/>
      <c r="PMK61" s="308"/>
      <c r="PML61" s="308"/>
      <c r="PMM61" s="308"/>
      <c r="PMN61" s="308"/>
      <c r="PMO61" s="308"/>
      <c r="PMP61" s="308"/>
      <c r="PMQ61" s="308"/>
      <c r="PMR61" s="308"/>
      <c r="PMS61" s="308"/>
      <c r="PMT61" s="308"/>
      <c r="PMU61" s="308"/>
      <c r="PMV61" s="308"/>
      <c r="PMW61" s="308"/>
      <c r="PMX61" s="308"/>
      <c r="PMY61" s="308"/>
      <c r="PMZ61" s="308"/>
      <c r="PNA61" s="308"/>
      <c r="PNB61" s="308"/>
      <c r="PNC61" s="308"/>
      <c r="PND61" s="308"/>
      <c r="PNE61" s="308"/>
      <c r="PNF61" s="308"/>
      <c r="PNG61" s="308"/>
      <c r="PNH61" s="308"/>
      <c r="PNI61" s="308"/>
      <c r="PNJ61" s="308"/>
      <c r="PNK61" s="308"/>
      <c r="PNL61" s="308"/>
      <c r="PNM61" s="308"/>
      <c r="PNN61" s="308"/>
      <c r="PNO61" s="308"/>
      <c r="PNP61" s="308"/>
      <c r="PNQ61" s="308"/>
      <c r="PNR61" s="308"/>
      <c r="PNS61" s="308"/>
      <c r="PNT61" s="308"/>
      <c r="PNU61" s="308"/>
      <c r="PNV61" s="308"/>
      <c r="PNW61" s="308"/>
      <c r="PNX61" s="308"/>
      <c r="PNY61" s="308"/>
      <c r="PNZ61" s="308"/>
      <c r="POA61" s="308"/>
      <c r="POB61" s="308"/>
      <c r="POC61" s="308"/>
      <c r="POD61" s="308"/>
      <c r="POE61" s="308"/>
      <c r="POF61" s="308"/>
      <c r="POG61" s="308"/>
      <c r="POH61" s="308"/>
      <c r="POI61" s="308"/>
      <c r="POJ61" s="308"/>
      <c r="POK61" s="308"/>
      <c r="POL61" s="308"/>
      <c r="POM61" s="308"/>
      <c r="PON61" s="308"/>
      <c r="POO61" s="308"/>
      <c r="POP61" s="308"/>
      <c r="POQ61" s="308"/>
      <c r="POR61" s="308"/>
      <c r="POS61" s="308"/>
      <c r="POT61" s="308"/>
      <c r="POU61" s="308"/>
      <c r="POV61" s="308"/>
      <c r="POW61" s="308"/>
      <c r="POX61" s="308"/>
      <c r="POY61" s="308"/>
      <c r="POZ61" s="308"/>
      <c r="PPA61" s="308"/>
      <c r="PPB61" s="308"/>
      <c r="PPC61" s="308"/>
      <c r="PPD61" s="308"/>
      <c r="PPE61" s="308"/>
      <c r="PPF61" s="308"/>
      <c r="PPG61" s="308"/>
      <c r="PPH61" s="308"/>
      <c r="PPI61" s="308"/>
      <c r="PPJ61" s="308"/>
      <c r="PPK61" s="308"/>
      <c r="PPL61" s="308"/>
      <c r="PPM61" s="308"/>
      <c r="PPN61" s="308"/>
      <c r="PPO61" s="308"/>
      <c r="PPP61" s="308"/>
      <c r="PPQ61" s="308"/>
      <c r="PPR61" s="308"/>
      <c r="PPS61" s="308"/>
      <c r="PPT61" s="308"/>
      <c r="PPU61" s="308"/>
      <c r="PPV61" s="308"/>
      <c r="PPW61" s="308"/>
      <c r="PPX61" s="308"/>
      <c r="PPY61" s="308"/>
      <c r="PPZ61" s="308"/>
      <c r="PQA61" s="308"/>
      <c r="PQB61" s="308"/>
      <c r="PQC61" s="308"/>
      <c r="PQD61" s="308"/>
      <c r="PQE61" s="308"/>
      <c r="PQF61" s="308"/>
      <c r="PQG61" s="308"/>
      <c r="PQH61" s="308"/>
      <c r="PQI61" s="308"/>
      <c r="PQJ61" s="308"/>
      <c r="PQK61" s="308"/>
      <c r="PQL61" s="308"/>
      <c r="PQM61" s="308"/>
      <c r="PQN61" s="308"/>
      <c r="PQO61" s="308"/>
      <c r="PQP61" s="308"/>
      <c r="PQQ61" s="308"/>
      <c r="PQR61" s="308"/>
      <c r="PQS61" s="308"/>
      <c r="PQT61" s="308"/>
      <c r="PQU61" s="308"/>
      <c r="PQV61" s="308"/>
      <c r="PQW61" s="308"/>
      <c r="PQX61" s="308"/>
      <c r="PQY61" s="308"/>
      <c r="PQZ61" s="308"/>
      <c r="PRA61" s="308"/>
      <c r="PRB61" s="308"/>
      <c r="PRC61" s="308"/>
      <c r="PRD61" s="308"/>
      <c r="PRE61" s="308"/>
      <c r="PRF61" s="308"/>
      <c r="PRG61" s="308"/>
      <c r="PRH61" s="308"/>
      <c r="PRI61" s="308"/>
      <c r="PRJ61" s="308"/>
      <c r="PRK61" s="308"/>
      <c r="PRL61" s="308"/>
      <c r="PRM61" s="308"/>
      <c r="PRN61" s="308"/>
      <c r="PRO61" s="308"/>
      <c r="PRP61" s="308"/>
      <c r="PRQ61" s="308"/>
      <c r="PRR61" s="308"/>
      <c r="PRS61" s="308"/>
      <c r="PRT61" s="308"/>
      <c r="PRU61" s="308"/>
      <c r="PRV61" s="308"/>
      <c r="PRW61" s="308"/>
      <c r="PRX61" s="308"/>
      <c r="PRY61" s="308"/>
      <c r="PRZ61" s="308"/>
      <c r="PSA61" s="308"/>
      <c r="PSB61" s="308"/>
      <c r="PSC61" s="308"/>
      <c r="PSD61" s="308"/>
      <c r="PSE61" s="308"/>
      <c r="PSF61" s="308"/>
      <c r="PSG61" s="308"/>
      <c r="PSH61" s="308"/>
      <c r="PSI61" s="308"/>
      <c r="PSJ61" s="308"/>
      <c r="PSK61" s="308"/>
      <c r="PSL61" s="308"/>
      <c r="PSM61" s="308"/>
      <c r="PSN61" s="308"/>
      <c r="PSO61" s="308"/>
      <c r="PSP61" s="308"/>
      <c r="PSQ61" s="308"/>
      <c r="PSR61" s="308"/>
      <c r="PSS61" s="308"/>
      <c r="PST61" s="308"/>
      <c r="PSU61" s="308"/>
      <c r="PSV61" s="308"/>
      <c r="PSW61" s="308"/>
      <c r="PSX61" s="308"/>
      <c r="PSY61" s="308"/>
      <c r="PSZ61" s="308"/>
      <c r="PTA61" s="308"/>
      <c r="PTB61" s="308"/>
      <c r="PTC61" s="308"/>
      <c r="PTD61" s="308"/>
      <c r="PTE61" s="308"/>
      <c r="PTF61" s="308"/>
      <c r="PTG61" s="308"/>
      <c r="PTH61" s="308"/>
      <c r="PTI61" s="308"/>
      <c r="PTJ61" s="308"/>
      <c r="PTK61" s="308"/>
      <c r="PTL61" s="308"/>
      <c r="PTM61" s="308"/>
      <c r="PTN61" s="308"/>
      <c r="PTO61" s="308"/>
      <c r="PTP61" s="308"/>
      <c r="PTQ61" s="308"/>
      <c r="PTR61" s="308"/>
      <c r="PTS61" s="308"/>
      <c r="PTT61" s="308"/>
      <c r="PTU61" s="308"/>
      <c r="PTV61" s="308"/>
      <c r="PTW61" s="308"/>
      <c r="PTX61" s="308"/>
      <c r="PTY61" s="308"/>
      <c r="PTZ61" s="308"/>
      <c r="PUA61" s="308"/>
      <c r="PUB61" s="308"/>
      <c r="PUC61" s="308"/>
      <c r="PUD61" s="308"/>
      <c r="PUE61" s="308"/>
      <c r="PUF61" s="308"/>
      <c r="PUG61" s="308"/>
      <c r="PUH61" s="308"/>
      <c r="PUI61" s="308"/>
      <c r="PUJ61" s="308"/>
      <c r="PUK61" s="308"/>
      <c r="PUL61" s="308"/>
      <c r="PUM61" s="308"/>
      <c r="PUN61" s="308"/>
      <c r="PUO61" s="308"/>
      <c r="PUP61" s="308"/>
      <c r="PUQ61" s="308"/>
      <c r="PUR61" s="308"/>
      <c r="PUS61" s="308"/>
      <c r="PUT61" s="308"/>
      <c r="PUU61" s="308"/>
      <c r="PUV61" s="308"/>
      <c r="PUW61" s="308"/>
      <c r="PUX61" s="308"/>
      <c r="PUY61" s="308"/>
      <c r="PUZ61" s="308"/>
      <c r="PVA61" s="308"/>
      <c r="PVB61" s="308"/>
      <c r="PVC61" s="308"/>
      <c r="PVD61" s="308"/>
      <c r="PVE61" s="308"/>
      <c r="PVF61" s="308"/>
      <c r="PVG61" s="308"/>
      <c r="PVH61" s="308"/>
      <c r="PVI61" s="308"/>
      <c r="PVJ61" s="308"/>
      <c r="PVK61" s="308"/>
      <c r="PVL61" s="308"/>
      <c r="PVM61" s="308"/>
      <c r="PVN61" s="308"/>
      <c r="PVO61" s="308"/>
      <c r="PVP61" s="308"/>
      <c r="PVQ61" s="308"/>
      <c r="PVR61" s="308"/>
      <c r="PVS61" s="308"/>
      <c r="PVT61" s="308"/>
      <c r="PVU61" s="308"/>
      <c r="PVV61" s="308"/>
      <c r="PVW61" s="308"/>
      <c r="PVX61" s="308"/>
      <c r="PVY61" s="308"/>
      <c r="PVZ61" s="308"/>
      <c r="PWA61" s="308"/>
      <c r="PWB61" s="308"/>
      <c r="PWC61" s="308"/>
      <c r="PWD61" s="308"/>
      <c r="PWE61" s="308"/>
      <c r="PWF61" s="308"/>
      <c r="PWG61" s="308"/>
      <c r="PWH61" s="308"/>
      <c r="PWI61" s="308"/>
      <c r="PWJ61" s="308"/>
      <c r="PWK61" s="308"/>
      <c r="PWL61" s="308"/>
      <c r="PWM61" s="308"/>
      <c r="PWN61" s="308"/>
      <c r="PWO61" s="308"/>
      <c r="PWP61" s="308"/>
      <c r="PWQ61" s="308"/>
      <c r="PWR61" s="308"/>
      <c r="PWS61" s="308"/>
      <c r="PWT61" s="308"/>
      <c r="PWU61" s="308"/>
      <c r="PWV61" s="308"/>
      <c r="PWW61" s="308"/>
      <c r="PWX61" s="308"/>
      <c r="PWY61" s="308"/>
      <c r="PWZ61" s="308"/>
      <c r="PXA61" s="308"/>
      <c r="PXB61" s="308"/>
      <c r="PXC61" s="308"/>
      <c r="PXD61" s="308"/>
      <c r="PXE61" s="308"/>
      <c r="PXF61" s="308"/>
      <c r="PXG61" s="308"/>
      <c r="PXH61" s="308"/>
      <c r="PXI61" s="308"/>
      <c r="PXJ61" s="308"/>
      <c r="PXK61" s="308"/>
      <c r="PXL61" s="308"/>
      <c r="PXM61" s="308"/>
      <c r="PXN61" s="308"/>
      <c r="PXO61" s="308"/>
      <c r="PXP61" s="308"/>
      <c r="PXQ61" s="308"/>
      <c r="PXR61" s="308"/>
      <c r="PXS61" s="308"/>
      <c r="PXT61" s="308"/>
      <c r="PXU61" s="308"/>
      <c r="PXV61" s="308"/>
      <c r="PXW61" s="308"/>
      <c r="PXX61" s="308"/>
      <c r="PXY61" s="308"/>
      <c r="PXZ61" s="308"/>
      <c r="PYA61" s="308"/>
      <c r="PYB61" s="308"/>
      <c r="PYC61" s="308"/>
      <c r="PYD61" s="308"/>
      <c r="PYE61" s="308"/>
      <c r="PYF61" s="308"/>
      <c r="PYG61" s="308"/>
      <c r="PYH61" s="308"/>
      <c r="PYI61" s="308"/>
      <c r="PYJ61" s="308"/>
      <c r="PYK61" s="308"/>
      <c r="PYL61" s="308"/>
      <c r="PYM61" s="308"/>
      <c r="PYN61" s="308"/>
      <c r="PYO61" s="308"/>
      <c r="PYP61" s="308"/>
      <c r="PYQ61" s="308"/>
      <c r="PYR61" s="308"/>
      <c r="PYS61" s="308"/>
      <c r="PYT61" s="308"/>
      <c r="PYU61" s="308"/>
      <c r="PYV61" s="308"/>
      <c r="PYW61" s="308"/>
      <c r="PYX61" s="308"/>
      <c r="PYY61" s="308"/>
      <c r="PYZ61" s="308"/>
      <c r="PZA61" s="308"/>
      <c r="PZB61" s="308"/>
      <c r="PZC61" s="308"/>
      <c r="PZD61" s="308"/>
      <c r="PZE61" s="308"/>
      <c r="PZF61" s="308"/>
      <c r="PZG61" s="308"/>
      <c r="PZH61" s="308"/>
      <c r="PZI61" s="308"/>
      <c r="PZJ61" s="308"/>
      <c r="PZK61" s="308"/>
      <c r="PZL61" s="308"/>
      <c r="PZM61" s="308"/>
      <c r="PZN61" s="308"/>
      <c r="PZO61" s="308"/>
      <c r="PZP61" s="308"/>
      <c r="PZQ61" s="308"/>
      <c r="PZR61" s="308"/>
      <c r="PZS61" s="308"/>
      <c r="PZT61" s="308"/>
      <c r="PZU61" s="308"/>
      <c r="PZV61" s="308"/>
      <c r="PZW61" s="308"/>
      <c r="PZX61" s="308"/>
      <c r="PZY61" s="308"/>
      <c r="PZZ61" s="308"/>
      <c r="QAA61" s="308"/>
      <c r="QAB61" s="308"/>
      <c r="QAC61" s="308"/>
      <c r="QAD61" s="308"/>
      <c r="QAE61" s="308"/>
      <c r="QAF61" s="308"/>
      <c r="QAG61" s="308"/>
      <c r="QAH61" s="308"/>
      <c r="QAI61" s="308"/>
      <c r="QAJ61" s="308"/>
      <c r="QAK61" s="308"/>
      <c r="QAL61" s="308"/>
      <c r="QAM61" s="308"/>
      <c r="QAN61" s="308"/>
      <c r="QAO61" s="308"/>
      <c r="QAP61" s="308"/>
      <c r="QAQ61" s="308"/>
      <c r="QAR61" s="308"/>
      <c r="QAS61" s="308"/>
      <c r="QAT61" s="308"/>
      <c r="QAU61" s="308"/>
      <c r="QAV61" s="308"/>
      <c r="QAW61" s="308"/>
      <c r="QAX61" s="308"/>
      <c r="QAY61" s="308"/>
      <c r="QAZ61" s="308"/>
      <c r="QBA61" s="308"/>
      <c r="QBB61" s="308"/>
      <c r="QBC61" s="308"/>
      <c r="QBD61" s="308"/>
      <c r="QBE61" s="308"/>
      <c r="QBF61" s="308"/>
      <c r="QBG61" s="308"/>
      <c r="QBH61" s="308"/>
      <c r="QBI61" s="308"/>
      <c r="QBJ61" s="308"/>
      <c r="QBK61" s="308"/>
      <c r="QBL61" s="308"/>
      <c r="QBM61" s="308"/>
      <c r="QBN61" s="308"/>
      <c r="QBO61" s="308"/>
      <c r="QBP61" s="308"/>
      <c r="QBQ61" s="308"/>
      <c r="QBR61" s="308"/>
      <c r="QBS61" s="308"/>
      <c r="QBT61" s="308"/>
      <c r="QBU61" s="308"/>
      <c r="QBV61" s="308"/>
      <c r="QBW61" s="308"/>
      <c r="QBX61" s="308"/>
      <c r="QBY61" s="308"/>
      <c r="QBZ61" s="308"/>
      <c r="QCA61" s="308"/>
      <c r="QCB61" s="308"/>
      <c r="QCC61" s="308"/>
      <c r="QCD61" s="308"/>
      <c r="QCE61" s="308"/>
      <c r="QCF61" s="308"/>
      <c r="QCG61" s="308"/>
      <c r="QCH61" s="308"/>
      <c r="QCI61" s="308"/>
      <c r="QCJ61" s="308"/>
      <c r="QCK61" s="308"/>
      <c r="QCL61" s="308"/>
      <c r="QCM61" s="308"/>
      <c r="QCN61" s="308"/>
      <c r="QCO61" s="308"/>
      <c r="QCP61" s="308"/>
      <c r="QCQ61" s="308"/>
      <c r="QCR61" s="308"/>
      <c r="QCS61" s="308"/>
      <c r="QCT61" s="308"/>
      <c r="QCU61" s="308"/>
      <c r="QCV61" s="308"/>
      <c r="QCW61" s="308"/>
      <c r="QCX61" s="308"/>
      <c r="QCY61" s="308"/>
      <c r="QCZ61" s="308"/>
      <c r="QDA61" s="308"/>
      <c r="QDB61" s="308"/>
      <c r="QDC61" s="308"/>
      <c r="QDD61" s="308"/>
      <c r="QDE61" s="308"/>
      <c r="QDF61" s="308"/>
      <c r="QDG61" s="308"/>
      <c r="QDH61" s="308"/>
      <c r="QDI61" s="308"/>
      <c r="QDJ61" s="308"/>
      <c r="QDK61" s="308"/>
      <c r="QDL61" s="308"/>
      <c r="QDM61" s="308"/>
      <c r="QDN61" s="308"/>
      <c r="QDO61" s="308"/>
      <c r="QDP61" s="308"/>
      <c r="QDQ61" s="308"/>
      <c r="QDR61" s="308"/>
      <c r="QDS61" s="308"/>
      <c r="QDT61" s="308"/>
      <c r="QDU61" s="308"/>
      <c r="QDV61" s="308"/>
      <c r="QDW61" s="308"/>
      <c r="QDX61" s="308"/>
      <c r="QDY61" s="308"/>
      <c r="QDZ61" s="308"/>
      <c r="QEA61" s="308"/>
      <c r="QEB61" s="308"/>
      <c r="QEC61" s="308"/>
      <c r="QED61" s="308"/>
      <c r="QEE61" s="308"/>
      <c r="QEF61" s="308"/>
      <c r="QEG61" s="308"/>
      <c r="QEH61" s="308"/>
      <c r="QEI61" s="308"/>
      <c r="QEJ61" s="308"/>
      <c r="QEK61" s="308"/>
      <c r="QEL61" s="308"/>
      <c r="QEM61" s="308"/>
      <c r="QEN61" s="308"/>
      <c r="QEO61" s="308"/>
      <c r="QEP61" s="308"/>
      <c r="QEQ61" s="308"/>
      <c r="QER61" s="308"/>
      <c r="QES61" s="308"/>
      <c r="QET61" s="308"/>
      <c r="QEU61" s="308"/>
      <c r="QEV61" s="308"/>
      <c r="QEW61" s="308"/>
      <c r="QEX61" s="308"/>
      <c r="QEY61" s="308"/>
      <c r="QEZ61" s="308"/>
      <c r="QFA61" s="308"/>
      <c r="QFB61" s="308"/>
      <c r="QFC61" s="308"/>
      <c r="QFD61" s="308"/>
      <c r="QFE61" s="308"/>
      <c r="QFF61" s="308"/>
      <c r="QFG61" s="308"/>
      <c r="QFH61" s="308"/>
      <c r="QFI61" s="308"/>
      <c r="QFJ61" s="308"/>
      <c r="QFK61" s="308"/>
      <c r="QFL61" s="308"/>
      <c r="QFM61" s="308"/>
      <c r="QFN61" s="308"/>
      <c r="QFO61" s="308"/>
      <c r="QFP61" s="308"/>
      <c r="QFQ61" s="308"/>
      <c r="QFR61" s="308"/>
      <c r="QFS61" s="308"/>
      <c r="QFT61" s="308"/>
      <c r="QFU61" s="308"/>
      <c r="QFV61" s="308"/>
      <c r="QFW61" s="308"/>
      <c r="QFX61" s="308"/>
      <c r="QFY61" s="308"/>
      <c r="QFZ61" s="308"/>
      <c r="QGA61" s="308"/>
      <c r="QGB61" s="308"/>
      <c r="QGC61" s="308"/>
      <c r="QGD61" s="308"/>
      <c r="QGE61" s="308"/>
      <c r="QGF61" s="308"/>
      <c r="QGG61" s="308"/>
      <c r="QGH61" s="308"/>
      <c r="QGI61" s="308"/>
      <c r="QGJ61" s="308"/>
      <c r="QGK61" s="308"/>
      <c r="QGL61" s="308"/>
      <c r="QGM61" s="308"/>
      <c r="QGN61" s="308"/>
      <c r="QGO61" s="308"/>
      <c r="QGP61" s="308"/>
      <c r="QGQ61" s="308"/>
      <c r="QGR61" s="308"/>
      <c r="QGS61" s="308"/>
      <c r="QGT61" s="308"/>
      <c r="QGU61" s="308"/>
      <c r="QGV61" s="308"/>
      <c r="QGW61" s="308"/>
      <c r="QGX61" s="308"/>
      <c r="QGY61" s="308"/>
      <c r="QGZ61" s="308"/>
      <c r="QHA61" s="308"/>
      <c r="QHB61" s="308"/>
      <c r="QHC61" s="308"/>
      <c r="QHD61" s="308"/>
      <c r="QHE61" s="308"/>
      <c r="QHF61" s="308"/>
      <c r="QHG61" s="308"/>
      <c r="QHH61" s="308"/>
      <c r="QHI61" s="308"/>
      <c r="QHJ61" s="308"/>
      <c r="QHK61" s="308"/>
      <c r="QHL61" s="308"/>
      <c r="QHM61" s="308"/>
      <c r="QHN61" s="308"/>
      <c r="QHO61" s="308"/>
      <c r="QHP61" s="308"/>
      <c r="QHQ61" s="308"/>
      <c r="QHR61" s="308"/>
      <c r="QHS61" s="308"/>
      <c r="QHT61" s="308"/>
      <c r="QHU61" s="308"/>
      <c r="QHV61" s="308"/>
      <c r="QHW61" s="308"/>
      <c r="QHX61" s="308"/>
      <c r="QHY61" s="308"/>
      <c r="QHZ61" s="308"/>
      <c r="QIA61" s="308"/>
      <c r="QIB61" s="308"/>
      <c r="QIC61" s="308"/>
      <c r="QID61" s="308"/>
      <c r="QIE61" s="308"/>
      <c r="QIF61" s="308"/>
      <c r="QIG61" s="308"/>
      <c r="QIH61" s="308"/>
      <c r="QII61" s="308"/>
      <c r="QIJ61" s="308"/>
      <c r="QIK61" s="308"/>
      <c r="QIL61" s="308"/>
      <c r="QIM61" s="308"/>
      <c r="QIN61" s="308"/>
      <c r="QIO61" s="308"/>
      <c r="QIP61" s="308"/>
      <c r="QIQ61" s="308"/>
      <c r="QIR61" s="308"/>
      <c r="QIS61" s="308"/>
      <c r="QIT61" s="308"/>
      <c r="QIU61" s="308"/>
      <c r="QIV61" s="308"/>
      <c r="QIW61" s="308"/>
      <c r="QIX61" s="308"/>
      <c r="QIY61" s="308"/>
      <c r="QIZ61" s="308"/>
      <c r="QJA61" s="308"/>
      <c r="QJB61" s="308"/>
      <c r="QJC61" s="308"/>
      <c r="QJD61" s="308"/>
      <c r="QJE61" s="308"/>
      <c r="QJF61" s="308"/>
      <c r="QJG61" s="308"/>
      <c r="QJH61" s="308"/>
      <c r="QJI61" s="308"/>
      <c r="QJJ61" s="308"/>
      <c r="QJK61" s="308"/>
      <c r="QJL61" s="308"/>
      <c r="QJM61" s="308"/>
      <c r="QJN61" s="308"/>
      <c r="QJO61" s="308"/>
      <c r="QJP61" s="308"/>
      <c r="QJQ61" s="308"/>
      <c r="QJR61" s="308"/>
      <c r="QJS61" s="308"/>
      <c r="QJT61" s="308"/>
      <c r="QJU61" s="308"/>
      <c r="QJV61" s="308"/>
      <c r="QJW61" s="308"/>
      <c r="QJX61" s="308"/>
      <c r="QJY61" s="308"/>
      <c r="QJZ61" s="308"/>
      <c r="QKA61" s="308"/>
      <c r="QKB61" s="308"/>
      <c r="QKC61" s="308"/>
      <c r="QKD61" s="308"/>
      <c r="QKE61" s="308"/>
      <c r="QKF61" s="308"/>
      <c r="QKG61" s="308"/>
      <c r="QKH61" s="308"/>
      <c r="QKI61" s="308"/>
      <c r="QKJ61" s="308"/>
      <c r="QKK61" s="308"/>
      <c r="QKL61" s="308"/>
      <c r="QKM61" s="308"/>
      <c r="QKN61" s="308"/>
      <c r="QKO61" s="308"/>
      <c r="QKP61" s="308"/>
      <c r="QKQ61" s="308"/>
      <c r="QKR61" s="308"/>
      <c r="QKS61" s="308"/>
      <c r="QKT61" s="308"/>
      <c r="QKU61" s="308"/>
      <c r="QKV61" s="308"/>
      <c r="QKW61" s="308"/>
      <c r="QKX61" s="308"/>
      <c r="QKY61" s="308"/>
      <c r="QKZ61" s="308"/>
      <c r="QLA61" s="308"/>
      <c r="QLB61" s="308"/>
      <c r="QLC61" s="308"/>
      <c r="QLD61" s="308"/>
      <c r="QLE61" s="308"/>
      <c r="QLF61" s="308"/>
      <c r="QLG61" s="308"/>
      <c r="QLH61" s="308"/>
      <c r="QLI61" s="308"/>
      <c r="QLJ61" s="308"/>
      <c r="QLK61" s="308"/>
      <c r="QLL61" s="308"/>
      <c r="QLM61" s="308"/>
      <c r="QLN61" s="308"/>
      <c r="QLO61" s="308"/>
      <c r="QLP61" s="308"/>
      <c r="QLQ61" s="308"/>
      <c r="QLR61" s="308"/>
      <c r="QLS61" s="308"/>
      <c r="QLT61" s="308"/>
      <c r="QLU61" s="308"/>
      <c r="QLV61" s="308"/>
      <c r="QLW61" s="308"/>
      <c r="QLX61" s="308"/>
      <c r="QLY61" s="308"/>
      <c r="QLZ61" s="308"/>
      <c r="QMA61" s="308"/>
      <c r="QMB61" s="308"/>
      <c r="QMC61" s="308"/>
      <c r="QMD61" s="308"/>
      <c r="QME61" s="308"/>
      <c r="QMF61" s="308"/>
      <c r="QMG61" s="308"/>
      <c r="QMH61" s="308"/>
      <c r="QMI61" s="308"/>
      <c r="QMJ61" s="308"/>
      <c r="QMK61" s="308"/>
      <c r="QML61" s="308"/>
      <c r="QMM61" s="308"/>
      <c r="QMN61" s="308"/>
      <c r="QMO61" s="308"/>
      <c r="QMP61" s="308"/>
      <c r="QMQ61" s="308"/>
      <c r="QMR61" s="308"/>
      <c r="QMS61" s="308"/>
      <c r="QMT61" s="308"/>
      <c r="QMU61" s="308"/>
      <c r="QMV61" s="308"/>
      <c r="QMW61" s="308"/>
      <c r="QMX61" s="308"/>
      <c r="QMY61" s="308"/>
      <c r="QMZ61" s="308"/>
      <c r="QNA61" s="308"/>
      <c r="QNB61" s="308"/>
      <c r="QNC61" s="308"/>
      <c r="QND61" s="308"/>
      <c r="QNE61" s="308"/>
      <c r="QNF61" s="308"/>
      <c r="QNG61" s="308"/>
      <c r="QNH61" s="308"/>
      <c r="QNI61" s="308"/>
      <c r="QNJ61" s="308"/>
      <c r="QNK61" s="308"/>
      <c r="QNL61" s="308"/>
      <c r="QNM61" s="308"/>
      <c r="QNN61" s="308"/>
      <c r="QNO61" s="308"/>
      <c r="QNP61" s="308"/>
      <c r="QNQ61" s="308"/>
      <c r="QNR61" s="308"/>
      <c r="QNS61" s="308"/>
      <c r="QNT61" s="308"/>
      <c r="QNU61" s="308"/>
      <c r="QNV61" s="308"/>
      <c r="QNW61" s="308"/>
      <c r="QNX61" s="308"/>
      <c r="QNY61" s="308"/>
      <c r="QNZ61" s="308"/>
      <c r="QOA61" s="308"/>
      <c r="QOB61" s="308"/>
      <c r="QOC61" s="308"/>
      <c r="QOD61" s="308"/>
      <c r="QOE61" s="308"/>
      <c r="QOF61" s="308"/>
      <c r="QOG61" s="308"/>
      <c r="QOH61" s="308"/>
      <c r="QOI61" s="308"/>
      <c r="QOJ61" s="308"/>
      <c r="QOK61" s="308"/>
      <c r="QOL61" s="308"/>
      <c r="QOM61" s="308"/>
      <c r="QON61" s="308"/>
      <c r="QOO61" s="308"/>
      <c r="QOP61" s="308"/>
      <c r="QOQ61" s="308"/>
      <c r="QOR61" s="308"/>
      <c r="QOS61" s="308"/>
      <c r="QOT61" s="308"/>
      <c r="QOU61" s="308"/>
      <c r="QOV61" s="308"/>
      <c r="QOW61" s="308"/>
      <c r="QOX61" s="308"/>
      <c r="QOY61" s="308"/>
      <c r="QOZ61" s="308"/>
      <c r="QPA61" s="308"/>
      <c r="QPB61" s="308"/>
      <c r="QPC61" s="308"/>
      <c r="QPD61" s="308"/>
      <c r="QPE61" s="308"/>
      <c r="QPF61" s="308"/>
      <c r="QPG61" s="308"/>
      <c r="QPH61" s="308"/>
      <c r="QPI61" s="308"/>
      <c r="QPJ61" s="308"/>
      <c r="QPK61" s="308"/>
      <c r="QPL61" s="308"/>
      <c r="QPM61" s="308"/>
      <c r="QPN61" s="308"/>
      <c r="QPO61" s="308"/>
      <c r="QPP61" s="308"/>
      <c r="QPQ61" s="308"/>
      <c r="QPR61" s="308"/>
      <c r="QPS61" s="308"/>
      <c r="QPT61" s="308"/>
      <c r="QPU61" s="308"/>
      <c r="QPV61" s="308"/>
      <c r="QPW61" s="308"/>
      <c r="QPX61" s="308"/>
      <c r="QPY61" s="308"/>
      <c r="QPZ61" s="308"/>
      <c r="QQA61" s="308"/>
      <c r="QQB61" s="308"/>
      <c r="QQC61" s="308"/>
      <c r="QQD61" s="308"/>
      <c r="QQE61" s="308"/>
      <c r="QQF61" s="308"/>
      <c r="QQG61" s="308"/>
      <c r="QQH61" s="308"/>
      <c r="QQI61" s="308"/>
      <c r="QQJ61" s="308"/>
      <c r="QQK61" s="308"/>
      <c r="QQL61" s="308"/>
      <c r="QQM61" s="308"/>
      <c r="QQN61" s="308"/>
      <c r="QQO61" s="308"/>
      <c r="QQP61" s="308"/>
      <c r="QQQ61" s="308"/>
      <c r="QQR61" s="308"/>
      <c r="QQS61" s="308"/>
      <c r="QQT61" s="308"/>
      <c r="QQU61" s="308"/>
      <c r="QQV61" s="308"/>
      <c r="QQW61" s="308"/>
      <c r="QQX61" s="308"/>
      <c r="QQY61" s="308"/>
      <c r="QQZ61" s="308"/>
      <c r="QRA61" s="308"/>
      <c r="QRB61" s="308"/>
      <c r="QRC61" s="308"/>
      <c r="QRD61" s="308"/>
      <c r="QRE61" s="308"/>
      <c r="QRF61" s="308"/>
      <c r="QRG61" s="308"/>
      <c r="QRH61" s="308"/>
      <c r="QRI61" s="308"/>
      <c r="QRJ61" s="308"/>
      <c r="QRK61" s="308"/>
      <c r="QRL61" s="308"/>
      <c r="QRM61" s="308"/>
      <c r="QRN61" s="308"/>
      <c r="QRO61" s="308"/>
      <c r="QRP61" s="308"/>
      <c r="QRQ61" s="308"/>
      <c r="QRR61" s="308"/>
      <c r="QRS61" s="308"/>
      <c r="QRT61" s="308"/>
      <c r="QRU61" s="308"/>
      <c r="QRV61" s="308"/>
      <c r="QRW61" s="308"/>
      <c r="QRX61" s="308"/>
      <c r="QRY61" s="308"/>
      <c r="QRZ61" s="308"/>
      <c r="QSA61" s="308"/>
      <c r="QSB61" s="308"/>
      <c r="QSC61" s="308"/>
      <c r="QSD61" s="308"/>
      <c r="QSE61" s="308"/>
      <c r="QSF61" s="308"/>
      <c r="QSG61" s="308"/>
      <c r="QSH61" s="308"/>
      <c r="QSI61" s="308"/>
      <c r="QSJ61" s="308"/>
      <c r="QSK61" s="308"/>
      <c r="QSL61" s="308"/>
      <c r="QSM61" s="308"/>
      <c r="QSN61" s="308"/>
      <c r="QSO61" s="308"/>
      <c r="QSP61" s="308"/>
      <c r="QSQ61" s="308"/>
      <c r="QSR61" s="308"/>
      <c r="QSS61" s="308"/>
      <c r="QST61" s="308"/>
      <c r="QSU61" s="308"/>
      <c r="QSV61" s="308"/>
      <c r="QSW61" s="308"/>
      <c r="QSX61" s="308"/>
      <c r="QSY61" s="308"/>
      <c r="QSZ61" s="308"/>
      <c r="QTA61" s="308"/>
      <c r="QTB61" s="308"/>
      <c r="QTC61" s="308"/>
      <c r="QTD61" s="308"/>
      <c r="QTE61" s="308"/>
      <c r="QTF61" s="308"/>
      <c r="QTG61" s="308"/>
      <c r="QTH61" s="308"/>
      <c r="QTI61" s="308"/>
      <c r="QTJ61" s="308"/>
      <c r="QTK61" s="308"/>
      <c r="QTL61" s="308"/>
      <c r="QTM61" s="308"/>
      <c r="QTN61" s="308"/>
      <c r="QTO61" s="308"/>
      <c r="QTP61" s="308"/>
      <c r="QTQ61" s="308"/>
      <c r="QTR61" s="308"/>
      <c r="QTS61" s="308"/>
      <c r="QTT61" s="308"/>
      <c r="QTU61" s="308"/>
      <c r="QTV61" s="308"/>
      <c r="QTW61" s="308"/>
      <c r="QTX61" s="308"/>
      <c r="QTY61" s="308"/>
      <c r="QTZ61" s="308"/>
      <c r="QUA61" s="308"/>
      <c r="QUB61" s="308"/>
      <c r="QUC61" s="308"/>
      <c r="QUD61" s="308"/>
      <c r="QUE61" s="308"/>
      <c r="QUF61" s="308"/>
      <c r="QUG61" s="308"/>
      <c r="QUH61" s="308"/>
      <c r="QUI61" s="308"/>
      <c r="QUJ61" s="308"/>
      <c r="QUK61" s="308"/>
      <c r="QUL61" s="308"/>
      <c r="QUM61" s="308"/>
      <c r="QUN61" s="308"/>
      <c r="QUO61" s="308"/>
      <c r="QUP61" s="308"/>
      <c r="QUQ61" s="308"/>
      <c r="QUR61" s="308"/>
      <c r="QUS61" s="308"/>
      <c r="QUT61" s="308"/>
      <c r="QUU61" s="308"/>
      <c r="QUV61" s="308"/>
      <c r="QUW61" s="308"/>
      <c r="QUX61" s="308"/>
      <c r="QUY61" s="308"/>
      <c r="QUZ61" s="308"/>
      <c r="QVA61" s="308"/>
      <c r="QVB61" s="308"/>
      <c r="QVC61" s="308"/>
      <c r="QVD61" s="308"/>
      <c r="QVE61" s="308"/>
      <c r="QVF61" s="308"/>
      <c r="QVG61" s="308"/>
      <c r="QVH61" s="308"/>
      <c r="QVI61" s="308"/>
      <c r="QVJ61" s="308"/>
      <c r="QVK61" s="308"/>
      <c r="QVL61" s="308"/>
      <c r="QVM61" s="308"/>
      <c r="QVN61" s="308"/>
      <c r="QVO61" s="308"/>
      <c r="QVP61" s="308"/>
      <c r="QVQ61" s="308"/>
      <c r="QVR61" s="308"/>
      <c r="QVS61" s="308"/>
      <c r="QVT61" s="308"/>
      <c r="QVU61" s="308"/>
      <c r="QVV61" s="308"/>
      <c r="QVW61" s="308"/>
      <c r="QVX61" s="308"/>
      <c r="QVY61" s="308"/>
      <c r="QVZ61" s="308"/>
      <c r="QWA61" s="308"/>
      <c r="QWB61" s="308"/>
      <c r="QWC61" s="308"/>
      <c r="QWD61" s="308"/>
      <c r="QWE61" s="308"/>
      <c r="QWF61" s="308"/>
      <c r="QWG61" s="308"/>
      <c r="QWH61" s="308"/>
      <c r="QWI61" s="308"/>
      <c r="QWJ61" s="308"/>
      <c r="QWK61" s="308"/>
      <c r="QWL61" s="308"/>
      <c r="QWM61" s="308"/>
      <c r="QWN61" s="308"/>
      <c r="QWO61" s="308"/>
      <c r="QWP61" s="308"/>
      <c r="QWQ61" s="308"/>
      <c r="QWR61" s="308"/>
      <c r="QWS61" s="308"/>
      <c r="QWT61" s="308"/>
      <c r="QWU61" s="308"/>
      <c r="QWV61" s="308"/>
      <c r="QWW61" s="308"/>
      <c r="QWX61" s="308"/>
      <c r="QWY61" s="308"/>
      <c r="QWZ61" s="308"/>
      <c r="QXA61" s="308"/>
      <c r="QXB61" s="308"/>
      <c r="QXC61" s="308"/>
      <c r="QXD61" s="308"/>
      <c r="QXE61" s="308"/>
      <c r="QXF61" s="308"/>
      <c r="QXG61" s="308"/>
      <c r="QXH61" s="308"/>
      <c r="QXI61" s="308"/>
      <c r="QXJ61" s="308"/>
      <c r="QXK61" s="308"/>
      <c r="QXL61" s="308"/>
      <c r="QXM61" s="308"/>
      <c r="QXN61" s="308"/>
      <c r="QXO61" s="308"/>
      <c r="QXP61" s="308"/>
      <c r="QXQ61" s="308"/>
      <c r="QXR61" s="308"/>
      <c r="QXS61" s="308"/>
      <c r="QXT61" s="308"/>
      <c r="QXU61" s="308"/>
      <c r="QXV61" s="308"/>
      <c r="QXW61" s="308"/>
      <c r="QXX61" s="308"/>
      <c r="QXY61" s="308"/>
      <c r="QXZ61" s="308"/>
      <c r="QYA61" s="308"/>
      <c r="QYB61" s="308"/>
      <c r="QYC61" s="308"/>
      <c r="QYD61" s="308"/>
      <c r="QYE61" s="308"/>
      <c r="QYF61" s="308"/>
      <c r="QYG61" s="308"/>
      <c r="QYH61" s="308"/>
      <c r="QYI61" s="308"/>
      <c r="QYJ61" s="308"/>
      <c r="QYK61" s="308"/>
      <c r="QYL61" s="308"/>
      <c r="QYM61" s="308"/>
      <c r="QYN61" s="308"/>
      <c r="QYO61" s="308"/>
      <c r="QYP61" s="308"/>
      <c r="QYQ61" s="308"/>
      <c r="QYR61" s="308"/>
      <c r="QYS61" s="308"/>
      <c r="QYT61" s="308"/>
      <c r="QYU61" s="308"/>
      <c r="QYV61" s="308"/>
      <c r="QYW61" s="308"/>
      <c r="QYX61" s="308"/>
      <c r="QYY61" s="308"/>
      <c r="QYZ61" s="308"/>
      <c r="QZA61" s="308"/>
      <c r="QZB61" s="308"/>
      <c r="QZC61" s="308"/>
      <c r="QZD61" s="308"/>
      <c r="QZE61" s="308"/>
      <c r="QZF61" s="308"/>
      <c r="QZG61" s="308"/>
      <c r="QZH61" s="308"/>
      <c r="QZI61" s="308"/>
      <c r="QZJ61" s="308"/>
      <c r="QZK61" s="308"/>
      <c r="QZL61" s="308"/>
      <c r="QZM61" s="308"/>
      <c r="QZN61" s="308"/>
      <c r="QZO61" s="308"/>
      <c r="QZP61" s="308"/>
      <c r="QZQ61" s="308"/>
      <c r="QZR61" s="308"/>
      <c r="QZS61" s="308"/>
      <c r="QZT61" s="308"/>
      <c r="QZU61" s="308"/>
      <c r="QZV61" s="308"/>
      <c r="QZW61" s="308"/>
      <c r="QZX61" s="308"/>
      <c r="QZY61" s="308"/>
      <c r="QZZ61" s="308"/>
      <c r="RAA61" s="308"/>
      <c r="RAB61" s="308"/>
      <c r="RAC61" s="308"/>
      <c r="RAD61" s="308"/>
      <c r="RAE61" s="308"/>
      <c r="RAF61" s="308"/>
      <c r="RAG61" s="308"/>
      <c r="RAH61" s="308"/>
      <c r="RAI61" s="308"/>
      <c r="RAJ61" s="308"/>
      <c r="RAK61" s="308"/>
      <c r="RAL61" s="308"/>
      <c r="RAM61" s="308"/>
      <c r="RAN61" s="308"/>
      <c r="RAO61" s="308"/>
      <c r="RAP61" s="308"/>
      <c r="RAQ61" s="308"/>
      <c r="RAR61" s="308"/>
      <c r="RAS61" s="308"/>
      <c r="RAT61" s="308"/>
      <c r="RAU61" s="308"/>
      <c r="RAV61" s="308"/>
      <c r="RAW61" s="308"/>
      <c r="RAX61" s="308"/>
      <c r="RAY61" s="308"/>
      <c r="RAZ61" s="308"/>
      <c r="RBA61" s="308"/>
      <c r="RBB61" s="308"/>
      <c r="RBC61" s="308"/>
      <c r="RBD61" s="308"/>
      <c r="RBE61" s="308"/>
      <c r="RBF61" s="308"/>
      <c r="RBG61" s="308"/>
      <c r="RBH61" s="308"/>
      <c r="RBI61" s="308"/>
      <c r="RBJ61" s="308"/>
      <c r="RBK61" s="308"/>
      <c r="RBL61" s="308"/>
      <c r="RBM61" s="308"/>
      <c r="RBN61" s="308"/>
      <c r="RBO61" s="308"/>
      <c r="RBP61" s="308"/>
      <c r="RBQ61" s="308"/>
      <c r="RBR61" s="308"/>
      <c r="RBS61" s="308"/>
      <c r="RBT61" s="308"/>
      <c r="RBU61" s="308"/>
      <c r="RBV61" s="308"/>
      <c r="RBW61" s="308"/>
      <c r="RBX61" s="308"/>
      <c r="RBY61" s="308"/>
      <c r="RBZ61" s="308"/>
      <c r="RCA61" s="308"/>
      <c r="RCB61" s="308"/>
      <c r="RCC61" s="308"/>
      <c r="RCD61" s="308"/>
      <c r="RCE61" s="308"/>
      <c r="RCF61" s="308"/>
      <c r="RCG61" s="308"/>
      <c r="RCH61" s="308"/>
      <c r="RCI61" s="308"/>
      <c r="RCJ61" s="308"/>
      <c r="RCK61" s="308"/>
      <c r="RCL61" s="308"/>
      <c r="RCM61" s="308"/>
      <c r="RCN61" s="308"/>
      <c r="RCO61" s="308"/>
      <c r="RCP61" s="308"/>
      <c r="RCQ61" s="308"/>
      <c r="RCR61" s="308"/>
      <c r="RCS61" s="308"/>
      <c r="RCT61" s="308"/>
      <c r="RCU61" s="308"/>
      <c r="RCV61" s="308"/>
      <c r="RCW61" s="308"/>
      <c r="RCX61" s="308"/>
      <c r="RCY61" s="308"/>
      <c r="RCZ61" s="308"/>
      <c r="RDA61" s="308"/>
      <c r="RDB61" s="308"/>
      <c r="RDC61" s="308"/>
      <c r="RDD61" s="308"/>
      <c r="RDE61" s="308"/>
      <c r="RDF61" s="308"/>
      <c r="RDG61" s="308"/>
      <c r="RDH61" s="308"/>
      <c r="RDI61" s="308"/>
      <c r="RDJ61" s="308"/>
      <c r="RDK61" s="308"/>
      <c r="RDL61" s="308"/>
      <c r="RDM61" s="308"/>
      <c r="RDN61" s="308"/>
      <c r="RDO61" s="308"/>
      <c r="RDP61" s="308"/>
      <c r="RDQ61" s="308"/>
      <c r="RDR61" s="308"/>
      <c r="RDS61" s="308"/>
      <c r="RDT61" s="308"/>
      <c r="RDU61" s="308"/>
      <c r="RDV61" s="308"/>
      <c r="RDW61" s="308"/>
      <c r="RDX61" s="308"/>
      <c r="RDY61" s="308"/>
      <c r="RDZ61" s="308"/>
      <c r="REA61" s="308"/>
      <c r="REB61" s="308"/>
      <c r="REC61" s="308"/>
      <c r="RED61" s="308"/>
      <c r="REE61" s="308"/>
      <c r="REF61" s="308"/>
      <c r="REG61" s="308"/>
      <c r="REH61" s="308"/>
      <c r="REI61" s="308"/>
      <c r="REJ61" s="308"/>
      <c r="REK61" s="308"/>
      <c r="REL61" s="308"/>
      <c r="REM61" s="308"/>
      <c r="REN61" s="308"/>
      <c r="REO61" s="308"/>
      <c r="REP61" s="308"/>
      <c r="REQ61" s="308"/>
      <c r="RER61" s="308"/>
      <c r="RES61" s="308"/>
      <c r="RET61" s="308"/>
      <c r="REU61" s="308"/>
      <c r="REV61" s="308"/>
      <c r="REW61" s="308"/>
      <c r="REX61" s="308"/>
      <c r="REY61" s="308"/>
      <c r="REZ61" s="308"/>
      <c r="RFA61" s="308"/>
      <c r="RFB61" s="308"/>
      <c r="RFC61" s="308"/>
      <c r="RFD61" s="308"/>
      <c r="RFE61" s="308"/>
      <c r="RFF61" s="308"/>
      <c r="RFG61" s="308"/>
      <c r="RFH61" s="308"/>
      <c r="RFI61" s="308"/>
      <c r="RFJ61" s="308"/>
      <c r="RFK61" s="308"/>
      <c r="RFL61" s="308"/>
      <c r="RFM61" s="308"/>
      <c r="RFN61" s="308"/>
      <c r="RFO61" s="308"/>
      <c r="RFP61" s="308"/>
      <c r="RFQ61" s="308"/>
      <c r="RFR61" s="308"/>
      <c r="RFS61" s="308"/>
      <c r="RFT61" s="308"/>
      <c r="RFU61" s="308"/>
      <c r="RFV61" s="308"/>
      <c r="RFW61" s="308"/>
      <c r="RFX61" s="308"/>
      <c r="RFY61" s="308"/>
      <c r="RFZ61" s="308"/>
      <c r="RGA61" s="308"/>
      <c r="RGB61" s="308"/>
      <c r="RGC61" s="308"/>
      <c r="RGD61" s="308"/>
      <c r="RGE61" s="308"/>
      <c r="RGF61" s="308"/>
      <c r="RGG61" s="308"/>
      <c r="RGH61" s="308"/>
      <c r="RGI61" s="308"/>
      <c r="RGJ61" s="308"/>
      <c r="RGK61" s="308"/>
      <c r="RGL61" s="308"/>
      <c r="RGM61" s="308"/>
      <c r="RGN61" s="308"/>
      <c r="RGO61" s="308"/>
      <c r="RGP61" s="308"/>
      <c r="RGQ61" s="308"/>
      <c r="RGR61" s="308"/>
      <c r="RGS61" s="308"/>
      <c r="RGT61" s="308"/>
      <c r="RGU61" s="308"/>
      <c r="RGV61" s="308"/>
      <c r="RGW61" s="308"/>
      <c r="RGX61" s="308"/>
      <c r="RGY61" s="308"/>
      <c r="RGZ61" s="308"/>
      <c r="RHA61" s="308"/>
      <c r="RHB61" s="308"/>
      <c r="RHC61" s="308"/>
      <c r="RHD61" s="308"/>
      <c r="RHE61" s="308"/>
      <c r="RHF61" s="308"/>
      <c r="RHG61" s="308"/>
      <c r="RHH61" s="308"/>
      <c r="RHI61" s="308"/>
      <c r="RHJ61" s="308"/>
      <c r="RHK61" s="308"/>
      <c r="RHL61" s="308"/>
      <c r="RHM61" s="308"/>
      <c r="RHN61" s="308"/>
      <c r="RHO61" s="308"/>
      <c r="RHP61" s="308"/>
      <c r="RHQ61" s="308"/>
      <c r="RHR61" s="308"/>
      <c r="RHS61" s="308"/>
      <c r="RHT61" s="308"/>
      <c r="RHU61" s="308"/>
      <c r="RHV61" s="308"/>
      <c r="RHW61" s="308"/>
      <c r="RHX61" s="308"/>
      <c r="RHY61" s="308"/>
      <c r="RHZ61" s="308"/>
      <c r="RIA61" s="308"/>
      <c r="RIB61" s="308"/>
      <c r="RIC61" s="308"/>
      <c r="RID61" s="308"/>
      <c r="RIE61" s="308"/>
      <c r="RIF61" s="308"/>
      <c r="RIG61" s="308"/>
      <c r="RIH61" s="308"/>
      <c r="RII61" s="308"/>
      <c r="RIJ61" s="308"/>
      <c r="RIK61" s="308"/>
      <c r="RIL61" s="308"/>
      <c r="RIM61" s="308"/>
      <c r="RIN61" s="308"/>
      <c r="RIO61" s="308"/>
      <c r="RIP61" s="308"/>
      <c r="RIQ61" s="308"/>
      <c r="RIR61" s="308"/>
      <c r="RIS61" s="308"/>
      <c r="RIT61" s="308"/>
      <c r="RIU61" s="308"/>
      <c r="RIV61" s="308"/>
      <c r="RIW61" s="308"/>
      <c r="RIX61" s="308"/>
      <c r="RIY61" s="308"/>
      <c r="RIZ61" s="308"/>
      <c r="RJA61" s="308"/>
      <c r="RJB61" s="308"/>
      <c r="RJC61" s="308"/>
      <c r="RJD61" s="308"/>
      <c r="RJE61" s="308"/>
      <c r="RJF61" s="308"/>
      <c r="RJG61" s="308"/>
      <c r="RJH61" s="308"/>
      <c r="RJI61" s="308"/>
      <c r="RJJ61" s="308"/>
      <c r="RJK61" s="308"/>
      <c r="RJL61" s="308"/>
      <c r="RJM61" s="308"/>
      <c r="RJN61" s="308"/>
      <c r="RJO61" s="308"/>
      <c r="RJP61" s="308"/>
      <c r="RJQ61" s="308"/>
      <c r="RJR61" s="308"/>
      <c r="RJS61" s="308"/>
      <c r="RJT61" s="308"/>
      <c r="RJU61" s="308"/>
      <c r="RJV61" s="308"/>
      <c r="RJW61" s="308"/>
      <c r="RJX61" s="308"/>
      <c r="RJY61" s="308"/>
      <c r="RJZ61" s="308"/>
      <c r="RKA61" s="308"/>
      <c r="RKB61" s="308"/>
      <c r="RKC61" s="308"/>
      <c r="RKD61" s="308"/>
      <c r="RKE61" s="308"/>
      <c r="RKF61" s="308"/>
      <c r="RKG61" s="308"/>
      <c r="RKH61" s="308"/>
      <c r="RKI61" s="308"/>
      <c r="RKJ61" s="308"/>
      <c r="RKK61" s="308"/>
      <c r="RKL61" s="308"/>
      <c r="RKM61" s="308"/>
      <c r="RKN61" s="308"/>
      <c r="RKO61" s="308"/>
      <c r="RKP61" s="308"/>
      <c r="RKQ61" s="308"/>
      <c r="RKR61" s="308"/>
      <c r="RKS61" s="308"/>
      <c r="RKT61" s="308"/>
      <c r="RKU61" s="308"/>
      <c r="RKV61" s="308"/>
      <c r="RKW61" s="308"/>
      <c r="RKX61" s="308"/>
      <c r="RKY61" s="308"/>
      <c r="RKZ61" s="308"/>
      <c r="RLA61" s="308"/>
      <c r="RLB61" s="308"/>
      <c r="RLC61" s="308"/>
      <c r="RLD61" s="308"/>
      <c r="RLE61" s="308"/>
      <c r="RLF61" s="308"/>
      <c r="RLG61" s="308"/>
      <c r="RLH61" s="308"/>
      <c r="RLI61" s="308"/>
      <c r="RLJ61" s="308"/>
      <c r="RLK61" s="308"/>
      <c r="RLL61" s="308"/>
      <c r="RLM61" s="308"/>
      <c r="RLN61" s="308"/>
      <c r="RLO61" s="308"/>
      <c r="RLP61" s="308"/>
      <c r="RLQ61" s="308"/>
      <c r="RLR61" s="308"/>
      <c r="RLS61" s="308"/>
      <c r="RLT61" s="308"/>
      <c r="RLU61" s="308"/>
      <c r="RLV61" s="308"/>
      <c r="RLW61" s="308"/>
      <c r="RLX61" s="308"/>
      <c r="RLY61" s="308"/>
      <c r="RLZ61" s="308"/>
      <c r="RMA61" s="308"/>
      <c r="RMB61" s="308"/>
      <c r="RMC61" s="308"/>
      <c r="RMD61" s="308"/>
      <c r="RME61" s="308"/>
      <c r="RMF61" s="308"/>
      <c r="RMG61" s="308"/>
      <c r="RMH61" s="308"/>
      <c r="RMI61" s="308"/>
      <c r="RMJ61" s="308"/>
      <c r="RMK61" s="308"/>
      <c r="RML61" s="308"/>
      <c r="RMM61" s="308"/>
      <c r="RMN61" s="308"/>
      <c r="RMO61" s="308"/>
      <c r="RMP61" s="308"/>
      <c r="RMQ61" s="308"/>
      <c r="RMR61" s="308"/>
      <c r="RMS61" s="308"/>
      <c r="RMT61" s="308"/>
      <c r="RMU61" s="308"/>
      <c r="RMV61" s="308"/>
      <c r="RMW61" s="308"/>
      <c r="RMX61" s="308"/>
      <c r="RMY61" s="308"/>
      <c r="RMZ61" s="308"/>
      <c r="RNA61" s="308"/>
      <c r="RNB61" s="308"/>
      <c r="RNC61" s="308"/>
      <c r="RND61" s="308"/>
      <c r="RNE61" s="308"/>
      <c r="RNF61" s="308"/>
      <c r="RNG61" s="308"/>
      <c r="RNH61" s="308"/>
      <c r="RNI61" s="308"/>
      <c r="RNJ61" s="308"/>
      <c r="RNK61" s="308"/>
      <c r="RNL61" s="308"/>
      <c r="RNM61" s="308"/>
      <c r="RNN61" s="308"/>
      <c r="RNO61" s="308"/>
      <c r="RNP61" s="308"/>
      <c r="RNQ61" s="308"/>
      <c r="RNR61" s="308"/>
      <c r="RNS61" s="308"/>
      <c r="RNT61" s="308"/>
      <c r="RNU61" s="308"/>
      <c r="RNV61" s="308"/>
      <c r="RNW61" s="308"/>
      <c r="RNX61" s="308"/>
      <c r="RNY61" s="308"/>
      <c r="RNZ61" s="308"/>
      <c r="ROA61" s="308"/>
      <c r="ROB61" s="308"/>
      <c r="ROC61" s="308"/>
      <c r="ROD61" s="308"/>
      <c r="ROE61" s="308"/>
      <c r="ROF61" s="308"/>
      <c r="ROG61" s="308"/>
      <c r="ROH61" s="308"/>
      <c r="ROI61" s="308"/>
      <c r="ROJ61" s="308"/>
      <c r="ROK61" s="308"/>
      <c r="ROL61" s="308"/>
      <c r="ROM61" s="308"/>
      <c r="RON61" s="308"/>
      <c r="ROO61" s="308"/>
      <c r="ROP61" s="308"/>
      <c r="ROQ61" s="308"/>
      <c r="ROR61" s="308"/>
      <c r="ROS61" s="308"/>
      <c r="ROT61" s="308"/>
      <c r="ROU61" s="308"/>
      <c r="ROV61" s="308"/>
      <c r="ROW61" s="308"/>
      <c r="ROX61" s="308"/>
      <c r="ROY61" s="308"/>
      <c r="ROZ61" s="308"/>
      <c r="RPA61" s="308"/>
      <c r="RPB61" s="308"/>
      <c r="RPC61" s="308"/>
      <c r="RPD61" s="308"/>
      <c r="RPE61" s="308"/>
      <c r="RPF61" s="308"/>
      <c r="RPG61" s="308"/>
      <c r="RPH61" s="308"/>
      <c r="RPI61" s="308"/>
      <c r="RPJ61" s="308"/>
      <c r="RPK61" s="308"/>
      <c r="RPL61" s="308"/>
      <c r="RPM61" s="308"/>
      <c r="RPN61" s="308"/>
      <c r="RPO61" s="308"/>
      <c r="RPP61" s="308"/>
      <c r="RPQ61" s="308"/>
      <c r="RPR61" s="308"/>
      <c r="RPS61" s="308"/>
      <c r="RPT61" s="308"/>
      <c r="RPU61" s="308"/>
      <c r="RPV61" s="308"/>
      <c r="RPW61" s="308"/>
      <c r="RPX61" s="308"/>
      <c r="RPY61" s="308"/>
      <c r="RPZ61" s="308"/>
      <c r="RQA61" s="308"/>
      <c r="RQB61" s="308"/>
      <c r="RQC61" s="308"/>
      <c r="RQD61" s="308"/>
      <c r="RQE61" s="308"/>
      <c r="RQF61" s="308"/>
      <c r="RQG61" s="308"/>
      <c r="RQH61" s="308"/>
      <c r="RQI61" s="308"/>
      <c r="RQJ61" s="308"/>
      <c r="RQK61" s="308"/>
      <c r="RQL61" s="308"/>
      <c r="RQM61" s="308"/>
      <c r="RQN61" s="308"/>
      <c r="RQO61" s="308"/>
      <c r="RQP61" s="308"/>
      <c r="RQQ61" s="308"/>
      <c r="RQR61" s="308"/>
      <c r="RQS61" s="308"/>
      <c r="RQT61" s="308"/>
      <c r="RQU61" s="308"/>
      <c r="RQV61" s="308"/>
      <c r="RQW61" s="308"/>
      <c r="RQX61" s="308"/>
      <c r="RQY61" s="308"/>
      <c r="RQZ61" s="308"/>
      <c r="RRA61" s="308"/>
      <c r="RRB61" s="308"/>
      <c r="RRC61" s="308"/>
      <c r="RRD61" s="308"/>
      <c r="RRE61" s="308"/>
      <c r="RRF61" s="308"/>
      <c r="RRG61" s="308"/>
      <c r="RRH61" s="308"/>
      <c r="RRI61" s="308"/>
      <c r="RRJ61" s="308"/>
      <c r="RRK61" s="308"/>
      <c r="RRL61" s="308"/>
      <c r="RRM61" s="308"/>
      <c r="RRN61" s="308"/>
      <c r="RRO61" s="308"/>
      <c r="RRP61" s="308"/>
      <c r="RRQ61" s="308"/>
      <c r="RRR61" s="308"/>
      <c r="RRS61" s="308"/>
      <c r="RRT61" s="308"/>
      <c r="RRU61" s="308"/>
      <c r="RRV61" s="308"/>
      <c r="RRW61" s="308"/>
      <c r="RRX61" s="308"/>
      <c r="RRY61" s="308"/>
      <c r="RRZ61" s="308"/>
      <c r="RSA61" s="308"/>
      <c r="RSB61" s="308"/>
      <c r="RSC61" s="308"/>
      <c r="RSD61" s="308"/>
      <c r="RSE61" s="308"/>
      <c r="RSF61" s="308"/>
      <c r="RSG61" s="308"/>
      <c r="RSH61" s="308"/>
      <c r="RSI61" s="308"/>
      <c r="RSJ61" s="308"/>
      <c r="RSK61" s="308"/>
      <c r="RSL61" s="308"/>
      <c r="RSM61" s="308"/>
      <c r="RSN61" s="308"/>
      <c r="RSO61" s="308"/>
      <c r="RSP61" s="308"/>
      <c r="RSQ61" s="308"/>
      <c r="RSR61" s="308"/>
      <c r="RSS61" s="308"/>
      <c r="RST61" s="308"/>
      <c r="RSU61" s="308"/>
      <c r="RSV61" s="308"/>
      <c r="RSW61" s="308"/>
      <c r="RSX61" s="308"/>
      <c r="RSY61" s="308"/>
      <c r="RSZ61" s="308"/>
      <c r="RTA61" s="308"/>
      <c r="RTB61" s="308"/>
      <c r="RTC61" s="308"/>
      <c r="RTD61" s="308"/>
      <c r="RTE61" s="308"/>
      <c r="RTF61" s="308"/>
      <c r="RTG61" s="308"/>
      <c r="RTH61" s="308"/>
      <c r="RTI61" s="308"/>
      <c r="RTJ61" s="308"/>
      <c r="RTK61" s="308"/>
      <c r="RTL61" s="308"/>
      <c r="RTM61" s="308"/>
      <c r="RTN61" s="308"/>
      <c r="RTO61" s="308"/>
      <c r="RTP61" s="308"/>
      <c r="RTQ61" s="308"/>
      <c r="RTR61" s="308"/>
      <c r="RTS61" s="308"/>
      <c r="RTT61" s="308"/>
      <c r="RTU61" s="308"/>
      <c r="RTV61" s="308"/>
      <c r="RTW61" s="308"/>
      <c r="RTX61" s="308"/>
      <c r="RTY61" s="308"/>
      <c r="RTZ61" s="308"/>
      <c r="RUA61" s="308"/>
      <c r="RUB61" s="308"/>
      <c r="RUC61" s="308"/>
      <c r="RUD61" s="308"/>
      <c r="RUE61" s="308"/>
      <c r="RUF61" s="308"/>
      <c r="RUG61" s="308"/>
      <c r="RUH61" s="308"/>
      <c r="RUI61" s="308"/>
      <c r="RUJ61" s="308"/>
      <c r="RUK61" s="308"/>
      <c r="RUL61" s="308"/>
      <c r="RUM61" s="308"/>
      <c r="RUN61" s="308"/>
      <c r="RUO61" s="308"/>
      <c r="RUP61" s="308"/>
      <c r="RUQ61" s="308"/>
      <c r="RUR61" s="308"/>
      <c r="RUS61" s="308"/>
      <c r="RUT61" s="308"/>
      <c r="RUU61" s="308"/>
      <c r="RUV61" s="308"/>
      <c r="RUW61" s="308"/>
      <c r="RUX61" s="308"/>
      <c r="RUY61" s="308"/>
      <c r="RUZ61" s="308"/>
      <c r="RVA61" s="308"/>
      <c r="RVB61" s="308"/>
      <c r="RVC61" s="308"/>
      <c r="RVD61" s="308"/>
      <c r="RVE61" s="308"/>
      <c r="RVF61" s="308"/>
      <c r="RVG61" s="308"/>
      <c r="RVH61" s="308"/>
      <c r="RVI61" s="308"/>
      <c r="RVJ61" s="308"/>
      <c r="RVK61" s="308"/>
      <c r="RVL61" s="308"/>
      <c r="RVM61" s="308"/>
      <c r="RVN61" s="308"/>
      <c r="RVO61" s="308"/>
      <c r="RVP61" s="308"/>
      <c r="RVQ61" s="308"/>
      <c r="RVR61" s="308"/>
      <c r="RVS61" s="308"/>
      <c r="RVT61" s="308"/>
      <c r="RVU61" s="308"/>
      <c r="RVV61" s="308"/>
      <c r="RVW61" s="308"/>
      <c r="RVX61" s="308"/>
      <c r="RVY61" s="308"/>
      <c r="RVZ61" s="308"/>
      <c r="RWA61" s="308"/>
      <c r="RWB61" s="308"/>
      <c r="RWC61" s="308"/>
      <c r="RWD61" s="308"/>
      <c r="RWE61" s="308"/>
      <c r="RWF61" s="308"/>
      <c r="RWG61" s="308"/>
      <c r="RWH61" s="308"/>
      <c r="RWI61" s="308"/>
      <c r="RWJ61" s="308"/>
      <c r="RWK61" s="308"/>
      <c r="RWL61" s="308"/>
      <c r="RWM61" s="308"/>
      <c r="RWN61" s="308"/>
      <c r="RWO61" s="308"/>
      <c r="RWP61" s="308"/>
      <c r="RWQ61" s="308"/>
      <c r="RWR61" s="308"/>
      <c r="RWS61" s="308"/>
      <c r="RWT61" s="308"/>
      <c r="RWU61" s="308"/>
      <c r="RWV61" s="308"/>
      <c r="RWW61" s="308"/>
      <c r="RWX61" s="308"/>
      <c r="RWY61" s="308"/>
      <c r="RWZ61" s="308"/>
      <c r="RXA61" s="308"/>
      <c r="RXB61" s="308"/>
      <c r="RXC61" s="308"/>
      <c r="RXD61" s="308"/>
      <c r="RXE61" s="308"/>
      <c r="RXF61" s="308"/>
      <c r="RXG61" s="308"/>
      <c r="RXH61" s="308"/>
      <c r="RXI61" s="308"/>
      <c r="RXJ61" s="308"/>
      <c r="RXK61" s="308"/>
      <c r="RXL61" s="308"/>
      <c r="RXM61" s="308"/>
      <c r="RXN61" s="308"/>
      <c r="RXO61" s="308"/>
      <c r="RXP61" s="308"/>
      <c r="RXQ61" s="308"/>
      <c r="RXR61" s="308"/>
      <c r="RXS61" s="308"/>
      <c r="RXT61" s="308"/>
      <c r="RXU61" s="308"/>
      <c r="RXV61" s="308"/>
      <c r="RXW61" s="308"/>
      <c r="RXX61" s="308"/>
      <c r="RXY61" s="308"/>
      <c r="RXZ61" s="308"/>
      <c r="RYA61" s="308"/>
      <c r="RYB61" s="308"/>
      <c r="RYC61" s="308"/>
      <c r="RYD61" s="308"/>
      <c r="RYE61" s="308"/>
      <c r="RYF61" s="308"/>
      <c r="RYG61" s="308"/>
      <c r="RYH61" s="308"/>
      <c r="RYI61" s="308"/>
      <c r="RYJ61" s="308"/>
      <c r="RYK61" s="308"/>
      <c r="RYL61" s="308"/>
      <c r="RYM61" s="308"/>
      <c r="RYN61" s="308"/>
      <c r="RYO61" s="308"/>
      <c r="RYP61" s="308"/>
      <c r="RYQ61" s="308"/>
      <c r="RYR61" s="308"/>
      <c r="RYS61" s="308"/>
      <c r="RYT61" s="308"/>
      <c r="RYU61" s="308"/>
      <c r="RYV61" s="308"/>
      <c r="RYW61" s="308"/>
      <c r="RYX61" s="308"/>
      <c r="RYY61" s="308"/>
      <c r="RYZ61" s="308"/>
      <c r="RZA61" s="308"/>
      <c r="RZB61" s="308"/>
      <c r="RZC61" s="308"/>
      <c r="RZD61" s="308"/>
      <c r="RZE61" s="308"/>
      <c r="RZF61" s="308"/>
      <c r="RZG61" s="308"/>
      <c r="RZH61" s="308"/>
      <c r="RZI61" s="308"/>
      <c r="RZJ61" s="308"/>
      <c r="RZK61" s="308"/>
      <c r="RZL61" s="308"/>
      <c r="RZM61" s="308"/>
      <c r="RZN61" s="308"/>
      <c r="RZO61" s="308"/>
      <c r="RZP61" s="308"/>
      <c r="RZQ61" s="308"/>
      <c r="RZR61" s="308"/>
      <c r="RZS61" s="308"/>
      <c r="RZT61" s="308"/>
      <c r="RZU61" s="308"/>
      <c r="RZV61" s="308"/>
      <c r="RZW61" s="308"/>
      <c r="RZX61" s="308"/>
      <c r="RZY61" s="308"/>
      <c r="RZZ61" s="308"/>
      <c r="SAA61" s="308"/>
      <c r="SAB61" s="308"/>
      <c r="SAC61" s="308"/>
      <c r="SAD61" s="308"/>
      <c r="SAE61" s="308"/>
      <c r="SAF61" s="308"/>
      <c r="SAG61" s="308"/>
      <c r="SAH61" s="308"/>
      <c r="SAI61" s="308"/>
      <c r="SAJ61" s="308"/>
      <c r="SAK61" s="308"/>
      <c r="SAL61" s="308"/>
      <c r="SAM61" s="308"/>
      <c r="SAN61" s="308"/>
      <c r="SAO61" s="308"/>
      <c r="SAP61" s="308"/>
      <c r="SAQ61" s="308"/>
      <c r="SAR61" s="308"/>
      <c r="SAS61" s="308"/>
      <c r="SAT61" s="308"/>
      <c r="SAU61" s="308"/>
      <c r="SAV61" s="308"/>
      <c r="SAW61" s="308"/>
      <c r="SAX61" s="308"/>
      <c r="SAY61" s="308"/>
      <c r="SAZ61" s="308"/>
      <c r="SBA61" s="308"/>
      <c r="SBB61" s="308"/>
      <c r="SBC61" s="308"/>
      <c r="SBD61" s="308"/>
      <c r="SBE61" s="308"/>
      <c r="SBF61" s="308"/>
      <c r="SBG61" s="308"/>
      <c r="SBH61" s="308"/>
      <c r="SBI61" s="308"/>
      <c r="SBJ61" s="308"/>
      <c r="SBK61" s="308"/>
      <c r="SBL61" s="308"/>
      <c r="SBM61" s="308"/>
      <c r="SBN61" s="308"/>
      <c r="SBO61" s="308"/>
      <c r="SBP61" s="308"/>
      <c r="SBQ61" s="308"/>
      <c r="SBR61" s="308"/>
      <c r="SBS61" s="308"/>
      <c r="SBT61" s="308"/>
      <c r="SBU61" s="308"/>
      <c r="SBV61" s="308"/>
      <c r="SBW61" s="308"/>
      <c r="SBX61" s="308"/>
      <c r="SBY61" s="308"/>
      <c r="SBZ61" s="308"/>
      <c r="SCA61" s="308"/>
      <c r="SCB61" s="308"/>
      <c r="SCC61" s="308"/>
      <c r="SCD61" s="308"/>
      <c r="SCE61" s="308"/>
      <c r="SCF61" s="308"/>
      <c r="SCG61" s="308"/>
      <c r="SCH61" s="308"/>
      <c r="SCI61" s="308"/>
      <c r="SCJ61" s="308"/>
      <c r="SCK61" s="308"/>
      <c r="SCL61" s="308"/>
      <c r="SCM61" s="308"/>
      <c r="SCN61" s="308"/>
      <c r="SCO61" s="308"/>
      <c r="SCP61" s="308"/>
      <c r="SCQ61" s="308"/>
      <c r="SCR61" s="308"/>
      <c r="SCS61" s="308"/>
      <c r="SCT61" s="308"/>
      <c r="SCU61" s="308"/>
      <c r="SCV61" s="308"/>
      <c r="SCW61" s="308"/>
      <c r="SCX61" s="308"/>
      <c r="SCY61" s="308"/>
      <c r="SCZ61" s="308"/>
      <c r="SDA61" s="308"/>
      <c r="SDB61" s="308"/>
      <c r="SDC61" s="308"/>
      <c r="SDD61" s="308"/>
      <c r="SDE61" s="308"/>
      <c r="SDF61" s="308"/>
      <c r="SDG61" s="308"/>
      <c r="SDH61" s="308"/>
      <c r="SDI61" s="308"/>
      <c r="SDJ61" s="308"/>
      <c r="SDK61" s="308"/>
      <c r="SDL61" s="308"/>
      <c r="SDM61" s="308"/>
      <c r="SDN61" s="308"/>
      <c r="SDO61" s="308"/>
      <c r="SDP61" s="308"/>
      <c r="SDQ61" s="308"/>
      <c r="SDR61" s="308"/>
      <c r="SDS61" s="308"/>
      <c r="SDT61" s="308"/>
      <c r="SDU61" s="308"/>
      <c r="SDV61" s="308"/>
      <c r="SDW61" s="308"/>
      <c r="SDX61" s="308"/>
      <c r="SDY61" s="308"/>
      <c r="SDZ61" s="308"/>
      <c r="SEA61" s="308"/>
      <c r="SEB61" s="308"/>
      <c r="SEC61" s="308"/>
      <c r="SED61" s="308"/>
      <c r="SEE61" s="308"/>
      <c r="SEF61" s="308"/>
      <c r="SEG61" s="308"/>
      <c r="SEH61" s="308"/>
      <c r="SEI61" s="308"/>
      <c r="SEJ61" s="308"/>
      <c r="SEK61" s="308"/>
      <c r="SEL61" s="308"/>
      <c r="SEM61" s="308"/>
      <c r="SEN61" s="308"/>
      <c r="SEO61" s="308"/>
      <c r="SEP61" s="308"/>
      <c r="SEQ61" s="308"/>
      <c r="SER61" s="308"/>
      <c r="SES61" s="308"/>
      <c r="SET61" s="308"/>
      <c r="SEU61" s="308"/>
      <c r="SEV61" s="308"/>
      <c r="SEW61" s="308"/>
      <c r="SEX61" s="308"/>
      <c r="SEY61" s="308"/>
      <c r="SEZ61" s="308"/>
      <c r="SFA61" s="308"/>
      <c r="SFB61" s="308"/>
      <c r="SFC61" s="308"/>
      <c r="SFD61" s="308"/>
      <c r="SFE61" s="308"/>
      <c r="SFF61" s="308"/>
      <c r="SFG61" s="308"/>
      <c r="SFH61" s="308"/>
      <c r="SFI61" s="308"/>
      <c r="SFJ61" s="308"/>
      <c r="SFK61" s="308"/>
      <c r="SFL61" s="308"/>
      <c r="SFM61" s="308"/>
      <c r="SFN61" s="308"/>
      <c r="SFO61" s="308"/>
      <c r="SFP61" s="308"/>
      <c r="SFQ61" s="308"/>
      <c r="SFR61" s="308"/>
      <c r="SFS61" s="308"/>
      <c r="SFT61" s="308"/>
      <c r="SFU61" s="308"/>
      <c r="SFV61" s="308"/>
      <c r="SFW61" s="308"/>
      <c r="SFX61" s="308"/>
      <c r="SFY61" s="308"/>
      <c r="SFZ61" s="308"/>
      <c r="SGA61" s="308"/>
      <c r="SGB61" s="308"/>
      <c r="SGC61" s="308"/>
      <c r="SGD61" s="308"/>
      <c r="SGE61" s="308"/>
      <c r="SGF61" s="308"/>
      <c r="SGG61" s="308"/>
      <c r="SGH61" s="308"/>
      <c r="SGI61" s="308"/>
      <c r="SGJ61" s="308"/>
      <c r="SGK61" s="308"/>
      <c r="SGL61" s="308"/>
      <c r="SGM61" s="308"/>
      <c r="SGN61" s="308"/>
      <c r="SGO61" s="308"/>
      <c r="SGP61" s="308"/>
      <c r="SGQ61" s="308"/>
      <c r="SGR61" s="308"/>
      <c r="SGS61" s="308"/>
      <c r="SGT61" s="308"/>
      <c r="SGU61" s="308"/>
      <c r="SGV61" s="308"/>
      <c r="SGW61" s="308"/>
      <c r="SGX61" s="308"/>
      <c r="SGY61" s="308"/>
      <c r="SGZ61" s="308"/>
      <c r="SHA61" s="308"/>
      <c r="SHB61" s="308"/>
      <c r="SHC61" s="308"/>
      <c r="SHD61" s="308"/>
      <c r="SHE61" s="308"/>
      <c r="SHF61" s="308"/>
      <c r="SHG61" s="308"/>
      <c r="SHH61" s="308"/>
      <c r="SHI61" s="308"/>
      <c r="SHJ61" s="308"/>
      <c r="SHK61" s="308"/>
      <c r="SHL61" s="308"/>
      <c r="SHM61" s="308"/>
      <c r="SHN61" s="308"/>
      <c r="SHO61" s="308"/>
      <c r="SHP61" s="308"/>
      <c r="SHQ61" s="308"/>
      <c r="SHR61" s="308"/>
      <c r="SHS61" s="308"/>
      <c r="SHT61" s="308"/>
      <c r="SHU61" s="308"/>
      <c r="SHV61" s="308"/>
      <c r="SHW61" s="308"/>
      <c r="SHX61" s="308"/>
      <c r="SHY61" s="308"/>
      <c r="SHZ61" s="308"/>
      <c r="SIA61" s="308"/>
      <c r="SIB61" s="308"/>
      <c r="SIC61" s="308"/>
      <c r="SID61" s="308"/>
      <c r="SIE61" s="308"/>
      <c r="SIF61" s="308"/>
      <c r="SIG61" s="308"/>
      <c r="SIH61" s="308"/>
      <c r="SII61" s="308"/>
      <c r="SIJ61" s="308"/>
      <c r="SIK61" s="308"/>
      <c r="SIL61" s="308"/>
      <c r="SIM61" s="308"/>
      <c r="SIN61" s="308"/>
      <c r="SIO61" s="308"/>
      <c r="SIP61" s="308"/>
      <c r="SIQ61" s="308"/>
      <c r="SIR61" s="308"/>
      <c r="SIS61" s="308"/>
      <c r="SIT61" s="308"/>
      <c r="SIU61" s="308"/>
      <c r="SIV61" s="308"/>
      <c r="SIW61" s="308"/>
      <c r="SIX61" s="308"/>
      <c r="SIY61" s="308"/>
      <c r="SIZ61" s="308"/>
      <c r="SJA61" s="308"/>
      <c r="SJB61" s="308"/>
      <c r="SJC61" s="308"/>
      <c r="SJD61" s="308"/>
      <c r="SJE61" s="308"/>
      <c r="SJF61" s="308"/>
      <c r="SJG61" s="308"/>
      <c r="SJH61" s="308"/>
      <c r="SJI61" s="308"/>
      <c r="SJJ61" s="308"/>
      <c r="SJK61" s="308"/>
      <c r="SJL61" s="308"/>
      <c r="SJM61" s="308"/>
      <c r="SJN61" s="308"/>
      <c r="SJO61" s="308"/>
      <c r="SJP61" s="308"/>
      <c r="SJQ61" s="308"/>
      <c r="SJR61" s="308"/>
      <c r="SJS61" s="308"/>
      <c r="SJT61" s="308"/>
      <c r="SJU61" s="308"/>
      <c r="SJV61" s="308"/>
      <c r="SJW61" s="308"/>
      <c r="SJX61" s="308"/>
      <c r="SJY61" s="308"/>
      <c r="SJZ61" s="308"/>
      <c r="SKA61" s="308"/>
      <c r="SKB61" s="308"/>
      <c r="SKC61" s="308"/>
      <c r="SKD61" s="308"/>
      <c r="SKE61" s="308"/>
      <c r="SKF61" s="308"/>
      <c r="SKG61" s="308"/>
      <c r="SKH61" s="308"/>
      <c r="SKI61" s="308"/>
      <c r="SKJ61" s="308"/>
      <c r="SKK61" s="308"/>
      <c r="SKL61" s="308"/>
      <c r="SKM61" s="308"/>
      <c r="SKN61" s="308"/>
      <c r="SKO61" s="308"/>
      <c r="SKP61" s="308"/>
      <c r="SKQ61" s="308"/>
      <c r="SKR61" s="308"/>
      <c r="SKS61" s="308"/>
      <c r="SKT61" s="308"/>
      <c r="SKU61" s="308"/>
      <c r="SKV61" s="308"/>
      <c r="SKW61" s="308"/>
      <c r="SKX61" s="308"/>
      <c r="SKY61" s="308"/>
      <c r="SKZ61" s="308"/>
      <c r="SLA61" s="308"/>
      <c r="SLB61" s="308"/>
      <c r="SLC61" s="308"/>
      <c r="SLD61" s="308"/>
      <c r="SLE61" s="308"/>
      <c r="SLF61" s="308"/>
      <c r="SLG61" s="308"/>
      <c r="SLH61" s="308"/>
      <c r="SLI61" s="308"/>
      <c r="SLJ61" s="308"/>
      <c r="SLK61" s="308"/>
      <c r="SLL61" s="308"/>
      <c r="SLM61" s="308"/>
      <c r="SLN61" s="308"/>
      <c r="SLO61" s="308"/>
      <c r="SLP61" s="308"/>
      <c r="SLQ61" s="308"/>
      <c r="SLR61" s="308"/>
      <c r="SLS61" s="308"/>
      <c r="SLT61" s="308"/>
      <c r="SLU61" s="308"/>
      <c r="SLV61" s="308"/>
      <c r="SLW61" s="308"/>
      <c r="SLX61" s="308"/>
      <c r="SLY61" s="308"/>
      <c r="SLZ61" s="308"/>
      <c r="SMA61" s="308"/>
      <c r="SMB61" s="308"/>
      <c r="SMC61" s="308"/>
      <c r="SMD61" s="308"/>
      <c r="SME61" s="308"/>
      <c r="SMF61" s="308"/>
      <c r="SMG61" s="308"/>
      <c r="SMH61" s="308"/>
      <c r="SMI61" s="308"/>
      <c r="SMJ61" s="308"/>
      <c r="SMK61" s="308"/>
      <c r="SML61" s="308"/>
      <c r="SMM61" s="308"/>
      <c r="SMN61" s="308"/>
      <c r="SMO61" s="308"/>
      <c r="SMP61" s="308"/>
      <c r="SMQ61" s="308"/>
      <c r="SMR61" s="308"/>
      <c r="SMS61" s="308"/>
      <c r="SMT61" s="308"/>
      <c r="SMU61" s="308"/>
      <c r="SMV61" s="308"/>
      <c r="SMW61" s="308"/>
      <c r="SMX61" s="308"/>
      <c r="SMY61" s="308"/>
      <c r="SMZ61" s="308"/>
      <c r="SNA61" s="308"/>
      <c r="SNB61" s="308"/>
      <c r="SNC61" s="308"/>
      <c r="SND61" s="308"/>
      <c r="SNE61" s="308"/>
      <c r="SNF61" s="308"/>
      <c r="SNG61" s="308"/>
      <c r="SNH61" s="308"/>
      <c r="SNI61" s="308"/>
      <c r="SNJ61" s="308"/>
      <c r="SNK61" s="308"/>
      <c r="SNL61" s="308"/>
      <c r="SNM61" s="308"/>
      <c r="SNN61" s="308"/>
      <c r="SNO61" s="308"/>
      <c r="SNP61" s="308"/>
      <c r="SNQ61" s="308"/>
      <c r="SNR61" s="308"/>
      <c r="SNS61" s="308"/>
      <c r="SNT61" s="308"/>
      <c r="SNU61" s="308"/>
      <c r="SNV61" s="308"/>
      <c r="SNW61" s="308"/>
      <c r="SNX61" s="308"/>
      <c r="SNY61" s="308"/>
      <c r="SNZ61" s="308"/>
      <c r="SOA61" s="308"/>
      <c r="SOB61" s="308"/>
      <c r="SOC61" s="308"/>
      <c r="SOD61" s="308"/>
      <c r="SOE61" s="308"/>
      <c r="SOF61" s="308"/>
      <c r="SOG61" s="308"/>
      <c r="SOH61" s="308"/>
      <c r="SOI61" s="308"/>
      <c r="SOJ61" s="308"/>
      <c r="SOK61" s="308"/>
      <c r="SOL61" s="308"/>
      <c r="SOM61" s="308"/>
      <c r="SON61" s="308"/>
      <c r="SOO61" s="308"/>
      <c r="SOP61" s="308"/>
      <c r="SOQ61" s="308"/>
      <c r="SOR61" s="308"/>
      <c r="SOS61" s="308"/>
      <c r="SOT61" s="308"/>
      <c r="SOU61" s="308"/>
      <c r="SOV61" s="308"/>
      <c r="SOW61" s="308"/>
      <c r="SOX61" s="308"/>
      <c r="SOY61" s="308"/>
      <c r="SOZ61" s="308"/>
      <c r="SPA61" s="308"/>
      <c r="SPB61" s="308"/>
      <c r="SPC61" s="308"/>
      <c r="SPD61" s="308"/>
      <c r="SPE61" s="308"/>
      <c r="SPF61" s="308"/>
      <c r="SPG61" s="308"/>
      <c r="SPH61" s="308"/>
      <c r="SPI61" s="308"/>
      <c r="SPJ61" s="308"/>
      <c r="SPK61" s="308"/>
      <c r="SPL61" s="308"/>
      <c r="SPM61" s="308"/>
      <c r="SPN61" s="308"/>
      <c r="SPO61" s="308"/>
      <c r="SPP61" s="308"/>
      <c r="SPQ61" s="308"/>
      <c r="SPR61" s="308"/>
      <c r="SPS61" s="308"/>
      <c r="SPT61" s="308"/>
      <c r="SPU61" s="308"/>
      <c r="SPV61" s="308"/>
      <c r="SPW61" s="308"/>
      <c r="SPX61" s="308"/>
      <c r="SPY61" s="308"/>
      <c r="SPZ61" s="308"/>
      <c r="SQA61" s="308"/>
      <c r="SQB61" s="308"/>
      <c r="SQC61" s="308"/>
      <c r="SQD61" s="308"/>
      <c r="SQE61" s="308"/>
      <c r="SQF61" s="308"/>
      <c r="SQG61" s="308"/>
      <c r="SQH61" s="308"/>
      <c r="SQI61" s="308"/>
      <c r="SQJ61" s="308"/>
      <c r="SQK61" s="308"/>
      <c r="SQL61" s="308"/>
      <c r="SQM61" s="308"/>
      <c r="SQN61" s="308"/>
      <c r="SQO61" s="308"/>
      <c r="SQP61" s="308"/>
      <c r="SQQ61" s="308"/>
      <c r="SQR61" s="308"/>
      <c r="SQS61" s="308"/>
      <c r="SQT61" s="308"/>
      <c r="SQU61" s="308"/>
      <c r="SQV61" s="308"/>
      <c r="SQW61" s="308"/>
      <c r="SQX61" s="308"/>
      <c r="SQY61" s="308"/>
      <c r="SQZ61" s="308"/>
      <c r="SRA61" s="308"/>
      <c r="SRB61" s="308"/>
      <c r="SRC61" s="308"/>
      <c r="SRD61" s="308"/>
      <c r="SRE61" s="308"/>
      <c r="SRF61" s="308"/>
      <c r="SRG61" s="308"/>
      <c r="SRH61" s="308"/>
      <c r="SRI61" s="308"/>
      <c r="SRJ61" s="308"/>
      <c r="SRK61" s="308"/>
      <c r="SRL61" s="308"/>
      <c r="SRM61" s="308"/>
      <c r="SRN61" s="308"/>
      <c r="SRO61" s="308"/>
      <c r="SRP61" s="308"/>
      <c r="SRQ61" s="308"/>
      <c r="SRR61" s="308"/>
      <c r="SRS61" s="308"/>
      <c r="SRT61" s="308"/>
      <c r="SRU61" s="308"/>
      <c r="SRV61" s="308"/>
      <c r="SRW61" s="308"/>
      <c r="SRX61" s="308"/>
      <c r="SRY61" s="308"/>
      <c r="SRZ61" s="308"/>
      <c r="SSA61" s="308"/>
      <c r="SSB61" s="308"/>
      <c r="SSC61" s="308"/>
      <c r="SSD61" s="308"/>
      <c r="SSE61" s="308"/>
      <c r="SSF61" s="308"/>
      <c r="SSG61" s="308"/>
      <c r="SSH61" s="308"/>
      <c r="SSI61" s="308"/>
      <c r="SSJ61" s="308"/>
      <c r="SSK61" s="308"/>
      <c r="SSL61" s="308"/>
      <c r="SSM61" s="308"/>
      <c r="SSN61" s="308"/>
      <c r="SSO61" s="308"/>
      <c r="SSP61" s="308"/>
      <c r="SSQ61" s="308"/>
      <c r="SSR61" s="308"/>
      <c r="SSS61" s="308"/>
      <c r="SST61" s="308"/>
      <c r="SSU61" s="308"/>
      <c r="SSV61" s="308"/>
      <c r="SSW61" s="308"/>
      <c r="SSX61" s="308"/>
      <c r="SSY61" s="308"/>
      <c r="SSZ61" s="308"/>
      <c r="STA61" s="308"/>
      <c r="STB61" s="308"/>
      <c r="STC61" s="308"/>
      <c r="STD61" s="308"/>
      <c r="STE61" s="308"/>
      <c r="STF61" s="308"/>
      <c r="STG61" s="308"/>
      <c r="STH61" s="308"/>
      <c r="STI61" s="308"/>
      <c r="STJ61" s="308"/>
      <c r="STK61" s="308"/>
      <c r="STL61" s="308"/>
      <c r="STM61" s="308"/>
      <c r="STN61" s="308"/>
      <c r="STO61" s="308"/>
      <c r="STP61" s="308"/>
      <c r="STQ61" s="308"/>
      <c r="STR61" s="308"/>
      <c r="STS61" s="308"/>
      <c r="STT61" s="308"/>
      <c r="STU61" s="308"/>
      <c r="STV61" s="308"/>
      <c r="STW61" s="308"/>
      <c r="STX61" s="308"/>
      <c r="STY61" s="308"/>
      <c r="STZ61" s="308"/>
      <c r="SUA61" s="308"/>
      <c r="SUB61" s="308"/>
      <c r="SUC61" s="308"/>
      <c r="SUD61" s="308"/>
      <c r="SUE61" s="308"/>
      <c r="SUF61" s="308"/>
      <c r="SUG61" s="308"/>
      <c r="SUH61" s="308"/>
      <c r="SUI61" s="308"/>
      <c r="SUJ61" s="308"/>
      <c r="SUK61" s="308"/>
      <c r="SUL61" s="308"/>
      <c r="SUM61" s="308"/>
      <c r="SUN61" s="308"/>
      <c r="SUO61" s="308"/>
      <c r="SUP61" s="308"/>
      <c r="SUQ61" s="308"/>
      <c r="SUR61" s="308"/>
      <c r="SUS61" s="308"/>
      <c r="SUT61" s="308"/>
      <c r="SUU61" s="308"/>
      <c r="SUV61" s="308"/>
      <c r="SUW61" s="308"/>
      <c r="SUX61" s="308"/>
      <c r="SUY61" s="308"/>
      <c r="SUZ61" s="308"/>
      <c r="SVA61" s="308"/>
      <c r="SVB61" s="308"/>
      <c r="SVC61" s="308"/>
      <c r="SVD61" s="308"/>
      <c r="SVE61" s="308"/>
      <c r="SVF61" s="308"/>
      <c r="SVG61" s="308"/>
      <c r="SVH61" s="308"/>
      <c r="SVI61" s="308"/>
      <c r="SVJ61" s="308"/>
      <c r="SVK61" s="308"/>
      <c r="SVL61" s="308"/>
      <c r="SVM61" s="308"/>
      <c r="SVN61" s="308"/>
      <c r="SVO61" s="308"/>
      <c r="SVP61" s="308"/>
      <c r="SVQ61" s="308"/>
      <c r="SVR61" s="308"/>
      <c r="SVS61" s="308"/>
      <c r="SVT61" s="308"/>
      <c r="SVU61" s="308"/>
      <c r="SVV61" s="308"/>
      <c r="SVW61" s="308"/>
      <c r="SVX61" s="308"/>
      <c r="SVY61" s="308"/>
      <c r="SVZ61" s="308"/>
      <c r="SWA61" s="308"/>
      <c r="SWB61" s="308"/>
      <c r="SWC61" s="308"/>
      <c r="SWD61" s="308"/>
      <c r="SWE61" s="308"/>
      <c r="SWF61" s="308"/>
      <c r="SWG61" s="308"/>
      <c r="SWH61" s="308"/>
      <c r="SWI61" s="308"/>
      <c r="SWJ61" s="308"/>
      <c r="SWK61" s="308"/>
      <c r="SWL61" s="308"/>
      <c r="SWM61" s="308"/>
      <c r="SWN61" s="308"/>
      <c r="SWO61" s="308"/>
      <c r="SWP61" s="308"/>
      <c r="SWQ61" s="308"/>
      <c r="SWR61" s="308"/>
      <c r="SWS61" s="308"/>
      <c r="SWT61" s="308"/>
      <c r="SWU61" s="308"/>
      <c r="SWV61" s="308"/>
      <c r="SWW61" s="308"/>
      <c r="SWX61" s="308"/>
      <c r="SWY61" s="308"/>
      <c r="SWZ61" s="308"/>
      <c r="SXA61" s="308"/>
      <c r="SXB61" s="308"/>
      <c r="SXC61" s="308"/>
      <c r="SXD61" s="308"/>
      <c r="SXE61" s="308"/>
      <c r="SXF61" s="308"/>
      <c r="SXG61" s="308"/>
      <c r="SXH61" s="308"/>
      <c r="SXI61" s="308"/>
      <c r="SXJ61" s="308"/>
      <c r="SXK61" s="308"/>
      <c r="SXL61" s="308"/>
      <c r="SXM61" s="308"/>
      <c r="SXN61" s="308"/>
      <c r="SXO61" s="308"/>
      <c r="SXP61" s="308"/>
      <c r="SXQ61" s="308"/>
      <c r="SXR61" s="308"/>
      <c r="SXS61" s="308"/>
      <c r="SXT61" s="308"/>
      <c r="SXU61" s="308"/>
      <c r="SXV61" s="308"/>
      <c r="SXW61" s="308"/>
      <c r="SXX61" s="308"/>
      <c r="SXY61" s="308"/>
      <c r="SXZ61" s="308"/>
      <c r="SYA61" s="308"/>
      <c r="SYB61" s="308"/>
      <c r="SYC61" s="308"/>
      <c r="SYD61" s="308"/>
      <c r="SYE61" s="308"/>
      <c r="SYF61" s="308"/>
      <c r="SYG61" s="308"/>
      <c r="SYH61" s="308"/>
      <c r="SYI61" s="308"/>
      <c r="SYJ61" s="308"/>
      <c r="SYK61" s="308"/>
      <c r="SYL61" s="308"/>
      <c r="SYM61" s="308"/>
      <c r="SYN61" s="308"/>
      <c r="SYO61" s="308"/>
      <c r="SYP61" s="308"/>
      <c r="SYQ61" s="308"/>
      <c r="SYR61" s="308"/>
      <c r="SYS61" s="308"/>
      <c r="SYT61" s="308"/>
      <c r="SYU61" s="308"/>
      <c r="SYV61" s="308"/>
      <c r="SYW61" s="308"/>
      <c r="SYX61" s="308"/>
      <c r="SYY61" s="308"/>
      <c r="SYZ61" s="308"/>
      <c r="SZA61" s="308"/>
      <c r="SZB61" s="308"/>
      <c r="SZC61" s="308"/>
      <c r="SZD61" s="308"/>
      <c r="SZE61" s="308"/>
      <c r="SZF61" s="308"/>
      <c r="SZG61" s="308"/>
      <c r="SZH61" s="308"/>
      <c r="SZI61" s="308"/>
      <c r="SZJ61" s="308"/>
      <c r="SZK61" s="308"/>
      <c r="SZL61" s="308"/>
      <c r="SZM61" s="308"/>
      <c r="SZN61" s="308"/>
      <c r="SZO61" s="308"/>
      <c r="SZP61" s="308"/>
      <c r="SZQ61" s="308"/>
      <c r="SZR61" s="308"/>
      <c r="SZS61" s="308"/>
      <c r="SZT61" s="308"/>
      <c r="SZU61" s="308"/>
      <c r="SZV61" s="308"/>
      <c r="SZW61" s="308"/>
      <c r="SZX61" s="308"/>
      <c r="SZY61" s="308"/>
      <c r="SZZ61" s="308"/>
      <c r="TAA61" s="308"/>
      <c r="TAB61" s="308"/>
      <c r="TAC61" s="308"/>
      <c r="TAD61" s="308"/>
      <c r="TAE61" s="308"/>
      <c r="TAF61" s="308"/>
      <c r="TAG61" s="308"/>
      <c r="TAH61" s="308"/>
      <c r="TAI61" s="308"/>
      <c r="TAJ61" s="308"/>
      <c r="TAK61" s="308"/>
      <c r="TAL61" s="308"/>
      <c r="TAM61" s="308"/>
      <c r="TAN61" s="308"/>
      <c r="TAO61" s="308"/>
      <c r="TAP61" s="308"/>
      <c r="TAQ61" s="308"/>
      <c r="TAR61" s="308"/>
      <c r="TAS61" s="308"/>
      <c r="TAT61" s="308"/>
      <c r="TAU61" s="308"/>
      <c r="TAV61" s="308"/>
      <c r="TAW61" s="308"/>
      <c r="TAX61" s="308"/>
      <c r="TAY61" s="308"/>
      <c r="TAZ61" s="308"/>
      <c r="TBA61" s="308"/>
      <c r="TBB61" s="308"/>
      <c r="TBC61" s="308"/>
      <c r="TBD61" s="308"/>
      <c r="TBE61" s="308"/>
      <c r="TBF61" s="308"/>
      <c r="TBG61" s="308"/>
      <c r="TBH61" s="308"/>
      <c r="TBI61" s="308"/>
      <c r="TBJ61" s="308"/>
      <c r="TBK61" s="308"/>
      <c r="TBL61" s="308"/>
      <c r="TBM61" s="308"/>
      <c r="TBN61" s="308"/>
      <c r="TBO61" s="308"/>
      <c r="TBP61" s="308"/>
      <c r="TBQ61" s="308"/>
      <c r="TBR61" s="308"/>
      <c r="TBS61" s="308"/>
      <c r="TBT61" s="308"/>
      <c r="TBU61" s="308"/>
      <c r="TBV61" s="308"/>
      <c r="TBW61" s="308"/>
      <c r="TBX61" s="308"/>
      <c r="TBY61" s="308"/>
      <c r="TBZ61" s="308"/>
      <c r="TCA61" s="308"/>
      <c r="TCB61" s="308"/>
      <c r="TCC61" s="308"/>
      <c r="TCD61" s="308"/>
      <c r="TCE61" s="308"/>
      <c r="TCF61" s="308"/>
      <c r="TCG61" s="308"/>
      <c r="TCH61" s="308"/>
      <c r="TCI61" s="308"/>
      <c r="TCJ61" s="308"/>
      <c r="TCK61" s="308"/>
      <c r="TCL61" s="308"/>
      <c r="TCM61" s="308"/>
      <c r="TCN61" s="308"/>
      <c r="TCO61" s="308"/>
      <c r="TCP61" s="308"/>
      <c r="TCQ61" s="308"/>
      <c r="TCR61" s="308"/>
      <c r="TCS61" s="308"/>
      <c r="TCT61" s="308"/>
      <c r="TCU61" s="308"/>
      <c r="TCV61" s="308"/>
      <c r="TCW61" s="308"/>
      <c r="TCX61" s="308"/>
      <c r="TCY61" s="308"/>
      <c r="TCZ61" s="308"/>
      <c r="TDA61" s="308"/>
      <c r="TDB61" s="308"/>
      <c r="TDC61" s="308"/>
      <c r="TDD61" s="308"/>
      <c r="TDE61" s="308"/>
      <c r="TDF61" s="308"/>
      <c r="TDG61" s="308"/>
      <c r="TDH61" s="308"/>
      <c r="TDI61" s="308"/>
      <c r="TDJ61" s="308"/>
      <c r="TDK61" s="308"/>
      <c r="TDL61" s="308"/>
      <c r="TDM61" s="308"/>
      <c r="TDN61" s="308"/>
      <c r="TDO61" s="308"/>
      <c r="TDP61" s="308"/>
      <c r="TDQ61" s="308"/>
      <c r="TDR61" s="308"/>
      <c r="TDS61" s="308"/>
      <c r="TDT61" s="308"/>
      <c r="TDU61" s="308"/>
      <c r="TDV61" s="308"/>
      <c r="TDW61" s="308"/>
      <c r="TDX61" s="308"/>
      <c r="TDY61" s="308"/>
      <c r="TDZ61" s="308"/>
      <c r="TEA61" s="308"/>
      <c r="TEB61" s="308"/>
      <c r="TEC61" s="308"/>
      <c r="TED61" s="308"/>
      <c r="TEE61" s="308"/>
      <c r="TEF61" s="308"/>
      <c r="TEG61" s="308"/>
      <c r="TEH61" s="308"/>
      <c r="TEI61" s="308"/>
      <c r="TEJ61" s="308"/>
      <c r="TEK61" s="308"/>
      <c r="TEL61" s="308"/>
      <c r="TEM61" s="308"/>
      <c r="TEN61" s="308"/>
      <c r="TEO61" s="308"/>
      <c r="TEP61" s="308"/>
      <c r="TEQ61" s="308"/>
      <c r="TER61" s="308"/>
      <c r="TES61" s="308"/>
      <c r="TET61" s="308"/>
      <c r="TEU61" s="308"/>
      <c r="TEV61" s="308"/>
      <c r="TEW61" s="308"/>
      <c r="TEX61" s="308"/>
      <c r="TEY61" s="308"/>
      <c r="TEZ61" s="308"/>
      <c r="TFA61" s="308"/>
      <c r="TFB61" s="308"/>
      <c r="TFC61" s="308"/>
      <c r="TFD61" s="308"/>
      <c r="TFE61" s="308"/>
      <c r="TFF61" s="308"/>
      <c r="TFG61" s="308"/>
      <c r="TFH61" s="308"/>
      <c r="TFI61" s="308"/>
      <c r="TFJ61" s="308"/>
      <c r="TFK61" s="308"/>
      <c r="TFL61" s="308"/>
      <c r="TFM61" s="308"/>
      <c r="TFN61" s="308"/>
      <c r="TFO61" s="308"/>
      <c r="TFP61" s="308"/>
      <c r="TFQ61" s="308"/>
      <c r="TFR61" s="308"/>
      <c r="TFS61" s="308"/>
      <c r="TFT61" s="308"/>
      <c r="TFU61" s="308"/>
      <c r="TFV61" s="308"/>
      <c r="TFW61" s="308"/>
      <c r="TFX61" s="308"/>
      <c r="TFY61" s="308"/>
      <c r="TFZ61" s="308"/>
      <c r="TGA61" s="308"/>
      <c r="TGB61" s="308"/>
      <c r="TGC61" s="308"/>
      <c r="TGD61" s="308"/>
      <c r="TGE61" s="308"/>
      <c r="TGF61" s="308"/>
      <c r="TGG61" s="308"/>
      <c r="TGH61" s="308"/>
      <c r="TGI61" s="308"/>
      <c r="TGJ61" s="308"/>
      <c r="TGK61" s="308"/>
      <c r="TGL61" s="308"/>
      <c r="TGM61" s="308"/>
      <c r="TGN61" s="308"/>
      <c r="TGO61" s="308"/>
      <c r="TGP61" s="308"/>
      <c r="TGQ61" s="308"/>
      <c r="TGR61" s="308"/>
      <c r="TGS61" s="308"/>
      <c r="TGT61" s="308"/>
      <c r="TGU61" s="308"/>
      <c r="TGV61" s="308"/>
      <c r="TGW61" s="308"/>
      <c r="TGX61" s="308"/>
      <c r="TGY61" s="308"/>
      <c r="TGZ61" s="308"/>
      <c r="THA61" s="308"/>
      <c r="THB61" s="308"/>
      <c r="THC61" s="308"/>
      <c r="THD61" s="308"/>
      <c r="THE61" s="308"/>
      <c r="THF61" s="308"/>
      <c r="THG61" s="308"/>
      <c r="THH61" s="308"/>
      <c r="THI61" s="308"/>
      <c r="THJ61" s="308"/>
      <c r="THK61" s="308"/>
      <c r="THL61" s="308"/>
      <c r="THM61" s="308"/>
      <c r="THN61" s="308"/>
      <c r="THO61" s="308"/>
      <c r="THP61" s="308"/>
      <c r="THQ61" s="308"/>
      <c r="THR61" s="308"/>
      <c r="THS61" s="308"/>
      <c r="THT61" s="308"/>
      <c r="THU61" s="308"/>
      <c r="THV61" s="308"/>
      <c r="THW61" s="308"/>
      <c r="THX61" s="308"/>
      <c r="THY61" s="308"/>
      <c r="THZ61" s="308"/>
      <c r="TIA61" s="308"/>
      <c r="TIB61" s="308"/>
      <c r="TIC61" s="308"/>
      <c r="TID61" s="308"/>
      <c r="TIE61" s="308"/>
      <c r="TIF61" s="308"/>
      <c r="TIG61" s="308"/>
      <c r="TIH61" s="308"/>
      <c r="TII61" s="308"/>
      <c r="TIJ61" s="308"/>
      <c r="TIK61" s="308"/>
      <c r="TIL61" s="308"/>
      <c r="TIM61" s="308"/>
      <c r="TIN61" s="308"/>
      <c r="TIO61" s="308"/>
      <c r="TIP61" s="308"/>
      <c r="TIQ61" s="308"/>
      <c r="TIR61" s="308"/>
      <c r="TIS61" s="308"/>
      <c r="TIT61" s="308"/>
      <c r="TIU61" s="308"/>
      <c r="TIV61" s="308"/>
      <c r="TIW61" s="308"/>
      <c r="TIX61" s="308"/>
      <c r="TIY61" s="308"/>
      <c r="TIZ61" s="308"/>
      <c r="TJA61" s="308"/>
      <c r="TJB61" s="308"/>
      <c r="TJC61" s="308"/>
      <c r="TJD61" s="308"/>
      <c r="TJE61" s="308"/>
      <c r="TJF61" s="308"/>
      <c r="TJG61" s="308"/>
      <c r="TJH61" s="308"/>
      <c r="TJI61" s="308"/>
      <c r="TJJ61" s="308"/>
      <c r="TJK61" s="308"/>
      <c r="TJL61" s="308"/>
      <c r="TJM61" s="308"/>
      <c r="TJN61" s="308"/>
      <c r="TJO61" s="308"/>
      <c r="TJP61" s="308"/>
      <c r="TJQ61" s="308"/>
      <c r="TJR61" s="308"/>
      <c r="TJS61" s="308"/>
      <c r="TJT61" s="308"/>
      <c r="TJU61" s="308"/>
      <c r="TJV61" s="308"/>
      <c r="TJW61" s="308"/>
      <c r="TJX61" s="308"/>
      <c r="TJY61" s="308"/>
      <c r="TJZ61" s="308"/>
      <c r="TKA61" s="308"/>
      <c r="TKB61" s="308"/>
      <c r="TKC61" s="308"/>
      <c r="TKD61" s="308"/>
      <c r="TKE61" s="308"/>
      <c r="TKF61" s="308"/>
      <c r="TKG61" s="308"/>
      <c r="TKH61" s="308"/>
      <c r="TKI61" s="308"/>
      <c r="TKJ61" s="308"/>
      <c r="TKK61" s="308"/>
      <c r="TKL61" s="308"/>
      <c r="TKM61" s="308"/>
      <c r="TKN61" s="308"/>
      <c r="TKO61" s="308"/>
      <c r="TKP61" s="308"/>
      <c r="TKQ61" s="308"/>
      <c r="TKR61" s="308"/>
      <c r="TKS61" s="308"/>
      <c r="TKT61" s="308"/>
      <c r="TKU61" s="308"/>
      <c r="TKV61" s="308"/>
      <c r="TKW61" s="308"/>
      <c r="TKX61" s="308"/>
      <c r="TKY61" s="308"/>
      <c r="TKZ61" s="308"/>
      <c r="TLA61" s="308"/>
      <c r="TLB61" s="308"/>
      <c r="TLC61" s="308"/>
      <c r="TLD61" s="308"/>
      <c r="TLE61" s="308"/>
      <c r="TLF61" s="308"/>
      <c r="TLG61" s="308"/>
      <c r="TLH61" s="308"/>
      <c r="TLI61" s="308"/>
      <c r="TLJ61" s="308"/>
      <c r="TLK61" s="308"/>
      <c r="TLL61" s="308"/>
      <c r="TLM61" s="308"/>
      <c r="TLN61" s="308"/>
      <c r="TLO61" s="308"/>
      <c r="TLP61" s="308"/>
      <c r="TLQ61" s="308"/>
      <c r="TLR61" s="308"/>
      <c r="TLS61" s="308"/>
      <c r="TLT61" s="308"/>
      <c r="TLU61" s="308"/>
      <c r="TLV61" s="308"/>
      <c r="TLW61" s="308"/>
      <c r="TLX61" s="308"/>
      <c r="TLY61" s="308"/>
      <c r="TLZ61" s="308"/>
      <c r="TMA61" s="308"/>
      <c r="TMB61" s="308"/>
      <c r="TMC61" s="308"/>
      <c r="TMD61" s="308"/>
      <c r="TME61" s="308"/>
      <c r="TMF61" s="308"/>
      <c r="TMG61" s="308"/>
      <c r="TMH61" s="308"/>
      <c r="TMI61" s="308"/>
      <c r="TMJ61" s="308"/>
      <c r="TMK61" s="308"/>
      <c r="TML61" s="308"/>
      <c r="TMM61" s="308"/>
      <c r="TMN61" s="308"/>
      <c r="TMO61" s="308"/>
      <c r="TMP61" s="308"/>
      <c r="TMQ61" s="308"/>
      <c r="TMR61" s="308"/>
      <c r="TMS61" s="308"/>
      <c r="TMT61" s="308"/>
      <c r="TMU61" s="308"/>
      <c r="TMV61" s="308"/>
      <c r="TMW61" s="308"/>
      <c r="TMX61" s="308"/>
      <c r="TMY61" s="308"/>
      <c r="TMZ61" s="308"/>
      <c r="TNA61" s="308"/>
      <c r="TNB61" s="308"/>
      <c r="TNC61" s="308"/>
      <c r="TND61" s="308"/>
      <c r="TNE61" s="308"/>
      <c r="TNF61" s="308"/>
      <c r="TNG61" s="308"/>
      <c r="TNH61" s="308"/>
      <c r="TNI61" s="308"/>
      <c r="TNJ61" s="308"/>
      <c r="TNK61" s="308"/>
      <c r="TNL61" s="308"/>
      <c r="TNM61" s="308"/>
      <c r="TNN61" s="308"/>
      <c r="TNO61" s="308"/>
      <c r="TNP61" s="308"/>
      <c r="TNQ61" s="308"/>
      <c r="TNR61" s="308"/>
      <c r="TNS61" s="308"/>
      <c r="TNT61" s="308"/>
      <c r="TNU61" s="308"/>
      <c r="TNV61" s="308"/>
      <c r="TNW61" s="308"/>
      <c r="TNX61" s="308"/>
      <c r="TNY61" s="308"/>
      <c r="TNZ61" s="308"/>
      <c r="TOA61" s="308"/>
      <c r="TOB61" s="308"/>
      <c r="TOC61" s="308"/>
      <c r="TOD61" s="308"/>
      <c r="TOE61" s="308"/>
      <c r="TOF61" s="308"/>
      <c r="TOG61" s="308"/>
      <c r="TOH61" s="308"/>
      <c r="TOI61" s="308"/>
      <c r="TOJ61" s="308"/>
      <c r="TOK61" s="308"/>
      <c r="TOL61" s="308"/>
      <c r="TOM61" s="308"/>
      <c r="TON61" s="308"/>
      <c r="TOO61" s="308"/>
      <c r="TOP61" s="308"/>
      <c r="TOQ61" s="308"/>
      <c r="TOR61" s="308"/>
      <c r="TOS61" s="308"/>
      <c r="TOT61" s="308"/>
      <c r="TOU61" s="308"/>
      <c r="TOV61" s="308"/>
      <c r="TOW61" s="308"/>
      <c r="TOX61" s="308"/>
      <c r="TOY61" s="308"/>
      <c r="TOZ61" s="308"/>
      <c r="TPA61" s="308"/>
      <c r="TPB61" s="308"/>
      <c r="TPC61" s="308"/>
      <c r="TPD61" s="308"/>
      <c r="TPE61" s="308"/>
      <c r="TPF61" s="308"/>
      <c r="TPG61" s="308"/>
      <c r="TPH61" s="308"/>
      <c r="TPI61" s="308"/>
      <c r="TPJ61" s="308"/>
      <c r="TPK61" s="308"/>
      <c r="TPL61" s="308"/>
      <c r="TPM61" s="308"/>
      <c r="TPN61" s="308"/>
      <c r="TPO61" s="308"/>
      <c r="TPP61" s="308"/>
      <c r="TPQ61" s="308"/>
      <c r="TPR61" s="308"/>
      <c r="TPS61" s="308"/>
      <c r="TPT61" s="308"/>
      <c r="TPU61" s="308"/>
      <c r="TPV61" s="308"/>
      <c r="TPW61" s="308"/>
      <c r="TPX61" s="308"/>
      <c r="TPY61" s="308"/>
      <c r="TPZ61" s="308"/>
      <c r="TQA61" s="308"/>
      <c r="TQB61" s="308"/>
      <c r="TQC61" s="308"/>
      <c r="TQD61" s="308"/>
      <c r="TQE61" s="308"/>
      <c r="TQF61" s="308"/>
      <c r="TQG61" s="308"/>
      <c r="TQH61" s="308"/>
      <c r="TQI61" s="308"/>
      <c r="TQJ61" s="308"/>
      <c r="TQK61" s="308"/>
      <c r="TQL61" s="308"/>
      <c r="TQM61" s="308"/>
      <c r="TQN61" s="308"/>
      <c r="TQO61" s="308"/>
      <c r="TQP61" s="308"/>
      <c r="TQQ61" s="308"/>
      <c r="TQR61" s="308"/>
      <c r="TQS61" s="308"/>
      <c r="TQT61" s="308"/>
      <c r="TQU61" s="308"/>
      <c r="TQV61" s="308"/>
      <c r="TQW61" s="308"/>
      <c r="TQX61" s="308"/>
      <c r="TQY61" s="308"/>
      <c r="TQZ61" s="308"/>
      <c r="TRA61" s="308"/>
      <c r="TRB61" s="308"/>
      <c r="TRC61" s="308"/>
      <c r="TRD61" s="308"/>
      <c r="TRE61" s="308"/>
      <c r="TRF61" s="308"/>
      <c r="TRG61" s="308"/>
      <c r="TRH61" s="308"/>
      <c r="TRI61" s="308"/>
      <c r="TRJ61" s="308"/>
      <c r="TRK61" s="308"/>
      <c r="TRL61" s="308"/>
      <c r="TRM61" s="308"/>
      <c r="TRN61" s="308"/>
      <c r="TRO61" s="308"/>
      <c r="TRP61" s="308"/>
      <c r="TRQ61" s="308"/>
      <c r="TRR61" s="308"/>
      <c r="TRS61" s="308"/>
      <c r="TRT61" s="308"/>
      <c r="TRU61" s="308"/>
      <c r="TRV61" s="308"/>
      <c r="TRW61" s="308"/>
      <c r="TRX61" s="308"/>
      <c r="TRY61" s="308"/>
      <c r="TRZ61" s="308"/>
      <c r="TSA61" s="308"/>
      <c r="TSB61" s="308"/>
      <c r="TSC61" s="308"/>
      <c r="TSD61" s="308"/>
      <c r="TSE61" s="308"/>
      <c r="TSF61" s="308"/>
      <c r="TSG61" s="308"/>
      <c r="TSH61" s="308"/>
      <c r="TSI61" s="308"/>
      <c r="TSJ61" s="308"/>
      <c r="TSK61" s="308"/>
      <c r="TSL61" s="308"/>
      <c r="TSM61" s="308"/>
      <c r="TSN61" s="308"/>
      <c r="TSO61" s="308"/>
      <c r="TSP61" s="308"/>
      <c r="TSQ61" s="308"/>
      <c r="TSR61" s="308"/>
      <c r="TSS61" s="308"/>
      <c r="TST61" s="308"/>
      <c r="TSU61" s="308"/>
      <c r="TSV61" s="308"/>
      <c r="TSW61" s="308"/>
      <c r="TSX61" s="308"/>
      <c r="TSY61" s="308"/>
      <c r="TSZ61" s="308"/>
      <c r="TTA61" s="308"/>
      <c r="TTB61" s="308"/>
      <c r="TTC61" s="308"/>
      <c r="TTD61" s="308"/>
      <c r="TTE61" s="308"/>
      <c r="TTF61" s="308"/>
      <c r="TTG61" s="308"/>
      <c r="TTH61" s="308"/>
      <c r="TTI61" s="308"/>
      <c r="TTJ61" s="308"/>
      <c r="TTK61" s="308"/>
      <c r="TTL61" s="308"/>
      <c r="TTM61" s="308"/>
      <c r="TTN61" s="308"/>
      <c r="TTO61" s="308"/>
      <c r="TTP61" s="308"/>
      <c r="TTQ61" s="308"/>
      <c r="TTR61" s="308"/>
      <c r="TTS61" s="308"/>
      <c r="TTT61" s="308"/>
      <c r="TTU61" s="308"/>
      <c r="TTV61" s="308"/>
      <c r="TTW61" s="308"/>
      <c r="TTX61" s="308"/>
      <c r="TTY61" s="308"/>
      <c r="TTZ61" s="308"/>
      <c r="TUA61" s="308"/>
      <c r="TUB61" s="308"/>
      <c r="TUC61" s="308"/>
      <c r="TUD61" s="308"/>
      <c r="TUE61" s="308"/>
      <c r="TUF61" s="308"/>
      <c r="TUG61" s="308"/>
      <c r="TUH61" s="308"/>
      <c r="TUI61" s="308"/>
      <c r="TUJ61" s="308"/>
      <c r="TUK61" s="308"/>
      <c r="TUL61" s="308"/>
      <c r="TUM61" s="308"/>
      <c r="TUN61" s="308"/>
      <c r="TUO61" s="308"/>
      <c r="TUP61" s="308"/>
      <c r="TUQ61" s="308"/>
      <c r="TUR61" s="308"/>
      <c r="TUS61" s="308"/>
      <c r="TUT61" s="308"/>
      <c r="TUU61" s="308"/>
      <c r="TUV61" s="308"/>
      <c r="TUW61" s="308"/>
      <c r="TUX61" s="308"/>
      <c r="TUY61" s="308"/>
      <c r="TUZ61" s="308"/>
      <c r="TVA61" s="308"/>
      <c r="TVB61" s="308"/>
      <c r="TVC61" s="308"/>
      <c r="TVD61" s="308"/>
      <c r="TVE61" s="308"/>
      <c r="TVF61" s="308"/>
      <c r="TVG61" s="308"/>
      <c r="TVH61" s="308"/>
      <c r="TVI61" s="308"/>
      <c r="TVJ61" s="308"/>
      <c r="TVK61" s="308"/>
      <c r="TVL61" s="308"/>
      <c r="TVM61" s="308"/>
      <c r="TVN61" s="308"/>
      <c r="TVO61" s="308"/>
      <c r="TVP61" s="308"/>
      <c r="TVQ61" s="308"/>
      <c r="TVR61" s="308"/>
      <c r="TVS61" s="308"/>
      <c r="TVT61" s="308"/>
      <c r="TVU61" s="308"/>
      <c r="TVV61" s="308"/>
      <c r="TVW61" s="308"/>
      <c r="TVX61" s="308"/>
      <c r="TVY61" s="308"/>
      <c r="TVZ61" s="308"/>
      <c r="TWA61" s="308"/>
      <c r="TWB61" s="308"/>
      <c r="TWC61" s="308"/>
      <c r="TWD61" s="308"/>
      <c r="TWE61" s="308"/>
      <c r="TWF61" s="308"/>
      <c r="TWG61" s="308"/>
      <c r="TWH61" s="308"/>
      <c r="TWI61" s="308"/>
      <c r="TWJ61" s="308"/>
      <c r="TWK61" s="308"/>
      <c r="TWL61" s="308"/>
      <c r="TWM61" s="308"/>
      <c r="TWN61" s="308"/>
      <c r="TWO61" s="308"/>
      <c r="TWP61" s="308"/>
      <c r="TWQ61" s="308"/>
      <c r="TWR61" s="308"/>
      <c r="TWS61" s="308"/>
      <c r="TWT61" s="308"/>
      <c r="TWU61" s="308"/>
      <c r="TWV61" s="308"/>
      <c r="TWW61" s="308"/>
      <c r="TWX61" s="308"/>
      <c r="TWY61" s="308"/>
      <c r="TWZ61" s="308"/>
      <c r="TXA61" s="308"/>
      <c r="TXB61" s="308"/>
      <c r="TXC61" s="308"/>
      <c r="TXD61" s="308"/>
      <c r="TXE61" s="308"/>
      <c r="TXF61" s="308"/>
      <c r="TXG61" s="308"/>
      <c r="TXH61" s="308"/>
      <c r="TXI61" s="308"/>
      <c r="TXJ61" s="308"/>
      <c r="TXK61" s="308"/>
      <c r="TXL61" s="308"/>
      <c r="TXM61" s="308"/>
      <c r="TXN61" s="308"/>
      <c r="TXO61" s="308"/>
      <c r="TXP61" s="308"/>
      <c r="TXQ61" s="308"/>
      <c r="TXR61" s="308"/>
      <c r="TXS61" s="308"/>
      <c r="TXT61" s="308"/>
      <c r="TXU61" s="308"/>
      <c r="TXV61" s="308"/>
      <c r="TXW61" s="308"/>
      <c r="TXX61" s="308"/>
      <c r="TXY61" s="308"/>
      <c r="TXZ61" s="308"/>
      <c r="TYA61" s="308"/>
      <c r="TYB61" s="308"/>
      <c r="TYC61" s="308"/>
      <c r="TYD61" s="308"/>
      <c r="TYE61" s="308"/>
      <c r="TYF61" s="308"/>
      <c r="TYG61" s="308"/>
      <c r="TYH61" s="308"/>
      <c r="TYI61" s="308"/>
      <c r="TYJ61" s="308"/>
      <c r="TYK61" s="308"/>
      <c r="TYL61" s="308"/>
      <c r="TYM61" s="308"/>
      <c r="TYN61" s="308"/>
      <c r="TYO61" s="308"/>
      <c r="TYP61" s="308"/>
      <c r="TYQ61" s="308"/>
      <c r="TYR61" s="308"/>
      <c r="TYS61" s="308"/>
      <c r="TYT61" s="308"/>
      <c r="TYU61" s="308"/>
      <c r="TYV61" s="308"/>
      <c r="TYW61" s="308"/>
      <c r="TYX61" s="308"/>
      <c r="TYY61" s="308"/>
      <c r="TYZ61" s="308"/>
      <c r="TZA61" s="308"/>
      <c r="TZB61" s="308"/>
      <c r="TZC61" s="308"/>
      <c r="TZD61" s="308"/>
      <c r="TZE61" s="308"/>
      <c r="TZF61" s="308"/>
      <c r="TZG61" s="308"/>
      <c r="TZH61" s="308"/>
      <c r="TZI61" s="308"/>
      <c r="TZJ61" s="308"/>
      <c r="TZK61" s="308"/>
      <c r="TZL61" s="308"/>
      <c r="TZM61" s="308"/>
      <c r="TZN61" s="308"/>
      <c r="TZO61" s="308"/>
      <c r="TZP61" s="308"/>
      <c r="TZQ61" s="308"/>
      <c r="TZR61" s="308"/>
      <c r="TZS61" s="308"/>
      <c r="TZT61" s="308"/>
      <c r="TZU61" s="308"/>
      <c r="TZV61" s="308"/>
      <c r="TZW61" s="308"/>
      <c r="TZX61" s="308"/>
      <c r="TZY61" s="308"/>
      <c r="TZZ61" s="308"/>
      <c r="UAA61" s="308"/>
      <c r="UAB61" s="308"/>
      <c r="UAC61" s="308"/>
      <c r="UAD61" s="308"/>
      <c r="UAE61" s="308"/>
      <c r="UAF61" s="308"/>
      <c r="UAG61" s="308"/>
      <c r="UAH61" s="308"/>
      <c r="UAI61" s="308"/>
      <c r="UAJ61" s="308"/>
      <c r="UAK61" s="308"/>
      <c r="UAL61" s="308"/>
      <c r="UAM61" s="308"/>
      <c r="UAN61" s="308"/>
      <c r="UAO61" s="308"/>
      <c r="UAP61" s="308"/>
      <c r="UAQ61" s="308"/>
      <c r="UAR61" s="308"/>
      <c r="UAS61" s="308"/>
      <c r="UAT61" s="308"/>
      <c r="UAU61" s="308"/>
      <c r="UAV61" s="308"/>
      <c r="UAW61" s="308"/>
      <c r="UAX61" s="308"/>
      <c r="UAY61" s="308"/>
      <c r="UAZ61" s="308"/>
      <c r="UBA61" s="308"/>
      <c r="UBB61" s="308"/>
      <c r="UBC61" s="308"/>
      <c r="UBD61" s="308"/>
      <c r="UBE61" s="308"/>
      <c r="UBF61" s="308"/>
      <c r="UBG61" s="308"/>
      <c r="UBH61" s="308"/>
      <c r="UBI61" s="308"/>
      <c r="UBJ61" s="308"/>
      <c r="UBK61" s="308"/>
      <c r="UBL61" s="308"/>
      <c r="UBM61" s="308"/>
      <c r="UBN61" s="308"/>
      <c r="UBO61" s="308"/>
      <c r="UBP61" s="308"/>
      <c r="UBQ61" s="308"/>
      <c r="UBR61" s="308"/>
      <c r="UBS61" s="308"/>
      <c r="UBT61" s="308"/>
      <c r="UBU61" s="308"/>
      <c r="UBV61" s="308"/>
      <c r="UBW61" s="308"/>
      <c r="UBX61" s="308"/>
      <c r="UBY61" s="308"/>
      <c r="UBZ61" s="308"/>
      <c r="UCA61" s="308"/>
      <c r="UCB61" s="308"/>
      <c r="UCC61" s="308"/>
      <c r="UCD61" s="308"/>
      <c r="UCE61" s="308"/>
      <c r="UCF61" s="308"/>
      <c r="UCG61" s="308"/>
      <c r="UCH61" s="308"/>
      <c r="UCI61" s="308"/>
      <c r="UCJ61" s="308"/>
      <c r="UCK61" s="308"/>
      <c r="UCL61" s="308"/>
      <c r="UCM61" s="308"/>
      <c r="UCN61" s="308"/>
      <c r="UCO61" s="308"/>
      <c r="UCP61" s="308"/>
      <c r="UCQ61" s="308"/>
      <c r="UCR61" s="308"/>
      <c r="UCS61" s="308"/>
      <c r="UCT61" s="308"/>
      <c r="UCU61" s="308"/>
      <c r="UCV61" s="308"/>
      <c r="UCW61" s="308"/>
      <c r="UCX61" s="308"/>
      <c r="UCY61" s="308"/>
      <c r="UCZ61" s="308"/>
      <c r="UDA61" s="308"/>
      <c r="UDB61" s="308"/>
      <c r="UDC61" s="308"/>
      <c r="UDD61" s="308"/>
      <c r="UDE61" s="308"/>
      <c r="UDF61" s="308"/>
      <c r="UDG61" s="308"/>
      <c r="UDH61" s="308"/>
      <c r="UDI61" s="308"/>
      <c r="UDJ61" s="308"/>
      <c r="UDK61" s="308"/>
      <c r="UDL61" s="308"/>
      <c r="UDM61" s="308"/>
      <c r="UDN61" s="308"/>
      <c r="UDO61" s="308"/>
      <c r="UDP61" s="308"/>
      <c r="UDQ61" s="308"/>
      <c r="UDR61" s="308"/>
      <c r="UDS61" s="308"/>
      <c r="UDT61" s="308"/>
      <c r="UDU61" s="308"/>
      <c r="UDV61" s="308"/>
      <c r="UDW61" s="308"/>
      <c r="UDX61" s="308"/>
      <c r="UDY61" s="308"/>
      <c r="UDZ61" s="308"/>
      <c r="UEA61" s="308"/>
      <c r="UEB61" s="308"/>
      <c r="UEC61" s="308"/>
      <c r="UED61" s="308"/>
      <c r="UEE61" s="308"/>
      <c r="UEF61" s="308"/>
      <c r="UEG61" s="308"/>
      <c r="UEH61" s="308"/>
      <c r="UEI61" s="308"/>
      <c r="UEJ61" s="308"/>
      <c r="UEK61" s="308"/>
      <c r="UEL61" s="308"/>
      <c r="UEM61" s="308"/>
      <c r="UEN61" s="308"/>
      <c r="UEO61" s="308"/>
      <c r="UEP61" s="308"/>
      <c r="UEQ61" s="308"/>
      <c r="UER61" s="308"/>
      <c r="UES61" s="308"/>
      <c r="UET61" s="308"/>
      <c r="UEU61" s="308"/>
      <c r="UEV61" s="308"/>
      <c r="UEW61" s="308"/>
      <c r="UEX61" s="308"/>
      <c r="UEY61" s="308"/>
      <c r="UEZ61" s="308"/>
      <c r="UFA61" s="308"/>
      <c r="UFB61" s="308"/>
      <c r="UFC61" s="308"/>
      <c r="UFD61" s="308"/>
      <c r="UFE61" s="308"/>
      <c r="UFF61" s="308"/>
      <c r="UFG61" s="308"/>
      <c r="UFH61" s="308"/>
      <c r="UFI61" s="308"/>
      <c r="UFJ61" s="308"/>
      <c r="UFK61" s="308"/>
      <c r="UFL61" s="308"/>
      <c r="UFM61" s="308"/>
      <c r="UFN61" s="308"/>
      <c r="UFO61" s="308"/>
      <c r="UFP61" s="308"/>
      <c r="UFQ61" s="308"/>
      <c r="UFR61" s="308"/>
      <c r="UFS61" s="308"/>
      <c r="UFT61" s="308"/>
      <c r="UFU61" s="308"/>
      <c r="UFV61" s="308"/>
      <c r="UFW61" s="308"/>
      <c r="UFX61" s="308"/>
      <c r="UFY61" s="308"/>
      <c r="UFZ61" s="308"/>
      <c r="UGA61" s="308"/>
      <c r="UGB61" s="308"/>
      <c r="UGC61" s="308"/>
      <c r="UGD61" s="308"/>
      <c r="UGE61" s="308"/>
      <c r="UGF61" s="308"/>
      <c r="UGG61" s="308"/>
      <c r="UGH61" s="308"/>
      <c r="UGI61" s="308"/>
      <c r="UGJ61" s="308"/>
      <c r="UGK61" s="308"/>
      <c r="UGL61" s="308"/>
      <c r="UGM61" s="308"/>
      <c r="UGN61" s="308"/>
      <c r="UGO61" s="308"/>
      <c r="UGP61" s="308"/>
      <c r="UGQ61" s="308"/>
      <c r="UGR61" s="308"/>
      <c r="UGS61" s="308"/>
      <c r="UGT61" s="308"/>
      <c r="UGU61" s="308"/>
      <c r="UGV61" s="308"/>
      <c r="UGW61" s="308"/>
      <c r="UGX61" s="308"/>
      <c r="UGY61" s="308"/>
      <c r="UGZ61" s="308"/>
      <c r="UHA61" s="308"/>
      <c r="UHB61" s="308"/>
      <c r="UHC61" s="308"/>
      <c r="UHD61" s="308"/>
      <c r="UHE61" s="308"/>
      <c r="UHF61" s="308"/>
      <c r="UHG61" s="308"/>
      <c r="UHH61" s="308"/>
      <c r="UHI61" s="308"/>
      <c r="UHJ61" s="308"/>
      <c r="UHK61" s="308"/>
      <c r="UHL61" s="308"/>
      <c r="UHM61" s="308"/>
      <c r="UHN61" s="308"/>
      <c r="UHO61" s="308"/>
      <c r="UHP61" s="308"/>
      <c r="UHQ61" s="308"/>
      <c r="UHR61" s="308"/>
      <c r="UHS61" s="308"/>
      <c r="UHT61" s="308"/>
      <c r="UHU61" s="308"/>
      <c r="UHV61" s="308"/>
      <c r="UHW61" s="308"/>
      <c r="UHX61" s="308"/>
      <c r="UHY61" s="308"/>
      <c r="UHZ61" s="308"/>
      <c r="UIA61" s="308"/>
      <c r="UIB61" s="308"/>
      <c r="UIC61" s="308"/>
      <c r="UID61" s="308"/>
      <c r="UIE61" s="308"/>
      <c r="UIF61" s="308"/>
      <c r="UIG61" s="308"/>
      <c r="UIH61" s="308"/>
      <c r="UII61" s="308"/>
      <c r="UIJ61" s="308"/>
      <c r="UIK61" s="308"/>
      <c r="UIL61" s="308"/>
      <c r="UIM61" s="308"/>
      <c r="UIN61" s="308"/>
      <c r="UIO61" s="308"/>
      <c r="UIP61" s="308"/>
      <c r="UIQ61" s="308"/>
      <c r="UIR61" s="308"/>
      <c r="UIS61" s="308"/>
      <c r="UIT61" s="308"/>
      <c r="UIU61" s="308"/>
      <c r="UIV61" s="308"/>
      <c r="UIW61" s="308"/>
      <c r="UIX61" s="308"/>
      <c r="UIY61" s="308"/>
      <c r="UIZ61" s="308"/>
      <c r="UJA61" s="308"/>
      <c r="UJB61" s="308"/>
      <c r="UJC61" s="308"/>
      <c r="UJD61" s="308"/>
      <c r="UJE61" s="308"/>
      <c r="UJF61" s="308"/>
      <c r="UJG61" s="308"/>
      <c r="UJH61" s="308"/>
      <c r="UJI61" s="308"/>
      <c r="UJJ61" s="308"/>
      <c r="UJK61" s="308"/>
      <c r="UJL61" s="308"/>
      <c r="UJM61" s="308"/>
      <c r="UJN61" s="308"/>
      <c r="UJO61" s="308"/>
      <c r="UJP61" s="308"/>
      <c r="UJQ61" s="308"/>
      <c r="UJR61" s="308"/>
      <c r="UJS61" s="308"/>
      <c r="UJT61" s="308"/>
      <c r="UJU61" s="308"/>
      <c r="UJV61" s="308"/>
      <c r="UJW61" s="308"/>
      <c r="UJX61" s="308"/>
      <c r="UJY61" s="308"/>
      <c r="UJZ61" s="308"/>
      <c r="UKA61" s="308"/>
      <c r="UKB61" s="308"/>
      <c r="UKC61" s="308"/>
      <c r="UKD61" s="308"/>
      <c r="UKE61" s="308"/>
      <c r="UKF61" s="308"/>
      <c r="UKG61" s="308"/>
      <c r="UKH61" s="308"/>
      <c r="UKI61" s="308"/>
      <c r="UKJ61" s="308"/>
      <c r="UKK61" s="308"/>
      <c r="UKL61" s="308"/>
      <c r="UKM61" s="308"/>
      <c r="UKN61" s="308"/>
      <c r="UKO61" s="308"/>
      <c r="UKP61" s="308"/>
      <c r="UKQ61" s="308"/>
      <c r="UKR61" s="308"/>
      <c r="UKS61" s="308"/>
      <c r="UKT61" s="308"/>
      <c r="UKU61" s="308"/>
      <c r="UKV61" s="308"/>
      <c r="UKW61" s="308"/>
      <c r="UKX61" s="308"/>
      <c r="UKY61" s="308"/>
      <c r="UKZ61" s="308"/>
      <c r="ULA61" s="308"/>
      <c r="ULB61" s="308"/>
      <c r="ULC61" s="308"/>
      <c r="ULD61" s="308"/>
      <c r="ULE61" s="308"/>
      <c r="ULF61" s="308"/>
      <c r="ULG61" s="308"/>
      <c r="ULH61" s="308"/>
      <c r="ULI61" s="308"/>
      <c r="ULJ61" s="308"/>
      <c r="ULK61" s="308"/>
      <c r="ULL61" s="308"/>
      <c r="ULM61" s="308"/>
      <c r="ULN61" s="308"/>
      <c r="ULO61" s="308"/>
      <c r="ULP61" s="308"/>
      <c r="ULQ61" s="308"/>
      <c r="ULR61" s="308"/>
      <c r="ULS61" s="308"/>
      <c r="ULT61" s="308"/>
      <c r="ULU61" s="308"/>
      <c r="ULV61" s="308"/>
      <c r="ULW61" s="308"/>
      <c r="ULX61" s="308"/>
      <c r="ULY61" s="308"/>
      <c r="ULZ61" s="308"/>
      <c r="UMA61" s="308"/>
      <c r="UMB61" s="308"/>
      <c r="UMC61" s="308"/>
      <c r="UMD61" s="308"/>
      <c r="UME61" s="308"/>
      <c r="UMF61" s="308"/>
      <c r="UMG61" s="308"/>
      <c r="UMH61" s="308"/>
      <c r="UMI61" s="308"/>
      <c r="UMJ61" s="308"/>
      <c r="UMK61" s="308"/>
      <c r="UML61" s="308"/>
      <c r="UMM61" s="308"/>
      <c r="UMN61" s="308"/>
      <c r="UMO61" s="308"/>
      <c r="UMP61" s="308"/>
      <c r="UMQ61" s="308"/>
      <c r="UMR61" s="308"/>
      <c r="UMS61" s="308"/>
      <c r="UMT61" s="308"/>
      <c r="UMU61" s="308"/>
      <c r="UMV61" s="308"/>
      <c r="UMW61" s="308"/>
      <c r="UMX61" s="308"/>
      <c r="UMY61" s="308"/>
      <c r="UMZ61" s="308"/>
      <c r="UNA61" s="308"/>
      <c r="UNB61" s="308"/>
      <c r="UNC61" s="308"/>
      <c r="UND61" s="308"/>
      <c r="UNE61" s="308"/>
      <c r="UNF61" s="308"/>
      <c r="UNG61" s="308"/>
      <c r="UNH61" s="308"/>
      <c r="UNI61" s="308"/>
      <c r="UNJ61" s="308"/>
      <c r="UNK61" s="308"/>
      <c r="UNL61" s="308"/>
      <c r="UNM61" s="308"/>
      <c r="UNN61" s="308"/>
      <c r="UNO61" s="308"/>
      <c r="UNP61" s="308"/>
      <c r="UNQ61" s="308"/>
      <c r="UNR61" s="308"/>
      <c r="UNS61" s="308"/>
      <c r="UNT61" s="308"/>
      <c r="UNU61" s="308"/>
      <c r="UNV61" s="308"/>
      <c r="UNW61" s="308"/>
      <c r="UNX61" s="308"/>
      <c r="UNY61" s="308"/>
      <c r="UNZ61" s="308"/>
      <c r="UOA61" s="308"/>
      <c r="UOB61" s="308"/>
      <c r="UOC61" s="308"/>
      <c r="UOD61" s="308"/>
      <c r="UOE61" s="308"/>
      <c r="UOF61" s="308"/>
      <c r="UOG61" s="308"/>
      <c r="UOH61" s="308"/>
      <c r="UOI61" s="308"/>
      <c r="UOJ61" s="308"/>
      <c r="UOK61" s="308"/>
      <c r="UOL61" s="308"/>
      <c r="UOM61" s="308"/>
      <c r="UON61" s="308"/>
      <c r="UOO61" s="308"/>
      <c r="UOP61" s="308"/>
      <c r="UOQ61" s="308"/>
      <c r="UOR61" s="308"/>
      <c r="UOS61" s="308"/>
      <c r="UOT61" s="308"/>
      <c r="UOU61" s="308"/>
      <c r="UOV61" s="308"/>
      <c r="UOW61" s="308"/>
      <c r="UOX61" s="308"/>
      <c r="UOY61" s="308"/>
      <c r="UOZ61" s="308"/>
      <c r="UPA61" s="308"/>
      <c r="UPB61" s="308"/>
      <c r="UPC61" s="308"/>
      <c r="UPD61" s="308"/>
      <c r="UPE61" s="308"/>
      <c r="UPF61" s="308"/>
      <c r="UPG61" s="308"/>
      <c r="UPH61" s="308"/>
      <c r="UPI61" s="308"/>
      <c r="UPJ61" s="308"/>
      <c r="UPK61" s="308"/>
      <c r="UPL61" s="308"/>
      <c r="UPM61" s="308"/>
      <c r="UPN61" s="308"/>
      <c r="UPO61" s="308"/>
      <c r="UPP61" s="308"/>
      <c r="UPQ61" s="308"/>
      <c r="UPR61" s="308"/>
      <c r="UPS61" s="308"/>
      <c r="UPT61" s="308"/>
      <c r="UPU61" s="308"/>
      <c r="UPV61" s="308"/>
      <c r="UPW61" s="308"/>
      <c r="UPX61" s="308"/>
      <c r="UPY61" s="308"/>
      <c r="UPZ61" s="308"/>
      <c r="UQA61" s="308"/>
      <c r="UQB61" s="308"/>
      <c r="UQC61" s="308"/>
      <c r="UQD61" s="308"/>
      <c r="UQE61" s="308"/>
      <c r="UQF61" s="308"/>
      <c r="UQG61" s="308"/>
      <c r="UQH61" s="308"/>
      <c r="UQI61" s="308"/>
      <c r="UQJ61" s="308"/>
      <c r="UQK61" s="308"/>
      <c r="UQL61" s="308"/>
      <c r="UQM61" s="308"/>
      <c r="UQN61" s="308"/>
      <c r="UQO61" s="308"/>
      <c r="UQP61" s="308"/>
      <c r="UQQ61" s="308"/>
      <c r="UQR61" s="308"/>
      <c r="UQS61" s="308"/>
      <c r="UQT61" s="308"/>
      <c r="UQU61" s="308"/>
      <c r="UQV61" s="308"/>
      <c r="UQW61" s="308"/>
      <c r="UQX61" s="308"/>
      <c r="UQY61" s="308"/>
      <c r="UQZ61" s="308"/>
      <c r="URA61" s="308"/>
      <c r="URB61" s="308"/>
      <c r="URC61" s="308"/>
      <c r="URD61" s="308"/>
      <c r="URE61" s="308"/>
      <c r="URF61" s="308"/>
      <c r="URG61" s="308"/>
      <c r="URH61" s="308"/>
      <c r="URI61" s="308"/>
      <c r="URJ61" s="308"/>
      <c r="URK61" s="308"/>
      <c r="URL61" s="308"/>
      <c r="URM61" s="308"/>
      <c r="URN61" s="308"/>
      <c r="URO61" s="308"/>
      <c r="URP61" s="308"/>
      <c r="URQ61" s="308"/>
      <c r="URR61" s="308"/>
      <c r="URS61" s="308"/>
      <c r="URT61" s="308"/>
      <c r="URU61" s="308"/>
      <c r="URV61" s="308"/>
      <c r="URW61" s="308"/>
      <c r="URX61" s="308"/>
      <c r="URY61" s="308"/>
      <c r="URZ61" s="308"/>
      <c r="USA61" s="308"/>
      <c r="USB61" s="308"/>
      <c r="USC61" s="308"/>
      <c r="USD61" s="308"/>
      <c r="USE61" s="308"/>
      <c r="USF61" s="308"/>
      <c r="USG61" s="308"/>
      <c r="USH61" s="308"/>
      <c r="USI61" s="308"/>
      <c r="USJ61" s="308"/>
      <c r="USK61" s="308"/>
      <c r="USL61" s="308"/>
      <c r="USM61" s="308"/>
      <c r="USN61" s="308"/>
      <c r="USO61" s="308"/>
      <c r="USP61" s="308"/>
      <c r="USQ61" s="308"/>
      <c r="USR61" s="308"/>
      <c r="USS61" s="308"/>
      <c r="UST61" s="308"/>
      <c r="USU61" s="308"/>
      <c r="USV61" s="308"/>
      <c r="USW61" s="308"/>
      <c r="USX61" s="308"/>
      <c r="USY61" s="308"/>
      <c r="USZ61" s="308"/>
      <c r="UTA61" s="308"/>
      <c r="UTB61" s="308"/>
      <c r="UTC61" s="308"/>
      <c r="UTD61" s="308"/>
      <c r="UTE61" s="308"/>
      <c r="UTF61" s="308"/>
      <c r="UTG61" s="308"/>
      <c r="UTH61" s="308"/>
      <c r="UTI61" s="308"/>
      <c r="UTJ61" s="308"/>
      <c r="UTK61" s="308"/>
      <c r="UTL61" s="308"/>
      <c r="UTM61" s="308"/>
      <c r="UTN61" s="308"/>
      <c r="UTO61" s="308"/>
      <c r="UTP61" s="308"/>
      <c r="UTQ61" s="308"/>
      <c r="UTR61" s="308"/>
      <c r="UTS61" s="308"/>
      <c r="UTT61" s="308"/>
      <c r="UTU61" s="308"/>
      <c r="UTV61" s="308"/>
      <c r="UTW61" s="308"/>
      <c r="UTX61" s="308"/>
      <c r="UTY61" s="308"/>
      <c r="UTZ61" s="308"/>
      <c r="UUA61" s="308"/>
      <c r="UUB61" s="308"/>
      <c r="UUC61" s="308"/>
      <c r="UUD61" s="308"/>
      <c r="UUE61" s="308"/>
      <c r="UUF61" s="308"/>
      <c r="UUG61" s="308"/>
      <c r="UUH61" s="308"/>
      <c r="UUI61" s="308"/>
      <c r="UUJ61" s="308"/>
      <c r="UUK61" s="308"/>
      <c r="UUL61" s="308"/>
      <c r="UUM61" s="308"/>
      <c r="UUN61" s="308"/>
      <c r="UUO61" s="308"/>
      <c r="UUP61" s="308"/>
      <c r="UUQ61" s="308"/>
      <c r="UUR61" s="308"/>
      <c r="UUS61" s="308"/>
      <c r="UUT61" s="308"/>
      <c r="UUU61" s="308"/>
      <c r="UUV61" s="308"/>
      <c r="UUW61" s="308"/>
      <c r="UUX61" s="308"/>
      <c r="UUY61" s="308"/>
      <c r="UUZ61" s="308"/>
      <c r="UVA61" s="308"/>
      <c r="UVB61" s="308"/>
      <c r="UVC61" s="308"/>
      <c r="UVD61" s="308"/>
      <c r="UVE61" s="308"/>
      <c r="UVF61" s="308"/>
      <c r="UVG61" s="308"/>
      <c r="UVH61" s="308"/>
      <c r="UVI61" s="308"/>
      <c r="UVJ61" s="308"/>
      <c r="UVK61" s="308"/>
      <c r="UVL61" s="308"/>
      <c r="UVM61" s="308"/>
      <c r="UVN61" s="308"/>
      <c r="UVO61" s="308"/>
      <c r="UVP61" s="308"/>
      <c r="UVQ61" s="308"/>
      <c r="UVR61" s="308"/>
      <c r="UVS61" s="308"/>
      <c r="UVT61" s="308"/>
      <c r="UVU61" s="308"/>
      <c r="UVV61" s="308"/>
      <c r="UVW61" s="308"/>
      <c r="UVX61" s="308"/>
      <c r="UVY61" s="308"/>
      <c r="UVZ61" s="308"/>
      <c r="UWA61" s="308"/>
      <c r="UWB61" s="308"/>
      <c r="UWC61" s="308"/>
      <c r="UWD61" s="308"/>
      <c r="UWE61" s="308"/>
      <c r="UWF61" s="308"/>
      <c r="UWG61" s="308"/>
      <c r="UWH61" s="308"/>
      <c r="UWI61" s="308"/>
      <c r="UWJ61" s="308"/>
      <c r="UWK61" s="308"/>
      <c r="UWL61" s="308"/>
      <c r="UWM61" s="308"/>
      <c r="UWN61" s="308"/>
      <c r="UWO61" s="308"/>
      <c r="UWP61" s="308"/>
      <c r="UWQ61" s="308"/>
      <c r="UWR61" s="308"/>
      <c r="UWS61" s="308"/>
      <c r="UWT61" s="308"/>
      <c r="UWU61" s="308"/>
      <c r="UWV61" s="308"/>
      <c r="UWW61" s="308"/>
      <c r="UWX61" s="308"/>
      <c r="UWY61" s="308"/>
      <c r="UWZ61" s="308"/>
      <c r="UXA61" s="308"/>
      <c r="UXB61" s="308"/>
      <c r="UXC61" s="308"/>
      <c r="UXD61" s="308"/>
      <c r="UXE61" s="308"/>
      <c r="UXF61" s="308"/>
      <c r="UXG61" s="308"/>
      <c r="UXH61" s="308"/>
      <c r="UXI61" s="308"/>
      <c r="UXJ61" s="308"/>
      <c r="UXK61" s="308"/>
      <c r="UXL61" s="308"/>
      <c r="UXM61" s="308"/>
      <c r="UXN61" s="308"/>
      <c r="UXO61" s="308"/>
      <c r="UXP61" s="308"/>
      <c r="UXQ61" s="308"/>
      <c r="UXR61" s="308"/>
      <c r="UXS61" s="308"/>
      <c r="UXT61" s="308"/>
      <c r="UXU61" s="308"/>
      <c r="UXV61" s="308"/>
      <c r="UXW61" s="308"/>
      <c r="UXX61" s="308"/>
      <c r="UXY61" s="308"/>
      <c r="UXZ61" s="308"/>
      <c r="UYA61" s="308"/>
      <c r="UYB61" s="308"/>
      <c r="UYC61" s="308"/>
      <c r="UYD61" s="308"/>
      <c r="UYE61" s="308"/>
      <c r="UYF61" s="308"/>
      <c r="UYG61" s="308"/>
      <c r="UYH61" s="308"/>
      <c r="UYI61" s="308"/>
      <c r="UYJ61" s="308"/>
      <c r="UYK61" s="308"/>
      <c r="UYL61" s="308"/>
      <c r="UYM61" s="308"/>
      <c r="UYN61" s="308"/>
      <c r="UYO61" s="308"/>
      <c r="UYP61" s="308"/>
      <c r="UYQ61" s="308"/>
      <c r="UYR61" s="308"/>
      <c r="UYS61" s="308"/>
      <c r="UYT61" s="308"/>
      <c r="UYU61" s="308"/>
      <c r="UYV61" s="308"/>
      <c r="UYW61" s="308"/>
      <c r="UYX61" s="308"/>
      <c r="UYY61" s="308"/>
      <c r="UYZ61" s="308"/>
      <c r="UZA61" s="308"/>
      <c r="UZB61" s="308"/>
      <c r="UZC61" s="308"/>
      <c r="UZD61" s="308"/>
      <c r="UZE61" s="308"/>
      <c r="UZF61" s="308"/>
      <c r="UZG61" s="308"/>
      <c r="UZH61" s="308"/>
      <c r="UZI61" s="308"/>
      <c r="UZJ61" s="308"/>
      <c r="UZK61" s="308"/>
      <c r="UZL61" s="308"/>
      <c r="UZM61" s="308"/>
      <c r="UZN61" s="308"/>
      <c r="UZO61" s="308"/>
      <c r="UZP61" s="308"/>
      <c r="UZQ61" s="308"/>
      <c r="UZR61" s="308"/>
      <c r="UZS61" s="308"/>
      <c r="UZT61" s="308"/>
      <c r="UZU61" s="308"/>
      <c r="UZV61" s="308"/>
      <c r="UZW61" s="308"/>
      <c r="UZX61" s="308"/>
      <c r="UZY61" s="308"/>
      <c r="UZZ61" s="308"/>
      <c r="VAA61" s="308"/>
      <c r="VAB61" s="308"/>
      <c r="VAC61" s="308"/>
      <c r="VAD61" s="308"/>
      <c r="VAE61" s="308"/>
      <c r="VAF61" s="308"/>
      <c r="VAG61" s="308"/>
      <c r="VAH61" s="308"/>
      <c r="VAI61" s="308"/>
      <c r="VAJ61" s="308"/>
      <c r="VAK61" s="308"/>
      <c r="VAL61" s="308"/>
      <c r="VAM61" s="308"/>
      <c r="VAN61" s="308"/>
      <c r="VAO61" s="308"/>
      <c r="VAP61" s="308"/>
      <c r="VAQ61" s="308"/>
      <c r="VAR61" s="308"/>
      <c r="VAS61" s="308"/>
      <c r="VAT61" s="308"/>
      <c r="VAU61" s="308"/>
      <c r="VAV61" s="308"/>
      <c r="VAW61" s="308"/>
      <c r="VAX61" s="308"/>
      <c r="VAY61" s="308"/>
      <c r="VAZ61" s="308"/>
      <c r="VBA61" s="308"/>
      <c r="VBB61" s="308"/>
      <c r="VBC61" s="308"/>
      <c r="VBD61" s="308"/>
      <c r="VBE61" s="308"/>
      <c r="VBF61" s="308"/>
      <c r="VBG61" s="308"/>
      <c r="VBH61" s="308"/>
      <c r="VBI61" s="308"/>
      <c r="VBJ61" s="308"/>
      <c r="VBK61" s="308"/>
      <c r="VBL61" s="308"/>
      <c r="VBM61" s="308"/>
      <c r="VBN61" s="308"/>
      <c r="VBO61" s="308"/>
      <c r="VBP61" s="308"/>
      <c r="VBQ61" s="308"/>
      <c r="VBR61" s="308"/>
      <c r="VBS61" s="308"/>
      <c r="VBT61" s="308"/>
      <c r="VBU61" s="308"/>
      <c r="VBV61" s="308"/>
      <c r="VBW61" s="308"/>
      <c r="VBX61" s="308"/>
      <c r="VBY61" s="308"/>
      <c r="VBZ61" s="308"/>
      <c r="VCA61" s="308"/>
      <c r="VCB61" s="308"/>
      <c r="VCC61" s="308"/>
      <c r="VCD61" s="308"/>
      <c r="VCE61" s="308"/>
      <c r="VCF61" s="308"/>
      <c r="VCG61" s="308"/>
      <c r="VCH61" s="308"/>
      <c r="VCI61" s="308"/>
      <c r="VCJ61" s="308"/>
      <c r="VCK61" s="308"/>
      <c r="VCL61" s="308"/>
      <c r="VCM61" s="308"/>
      <c r="VCN61" s="308"/>
      <c r="VCO61" s="308"/>
      <c r="VCP61" s="308"/>
      <c r="VCQ61" s="308"/>
      <c r="VCR61" s="308"/>
      <c r="VCS61" s="308"/>
      <c r="VCT61" s="308"/>
      <c r="VCU61" s="308"/>
      <c r="VCV61" s="308"/>
      <c r="VCW61" s="308"/>
      <c r="VCX61" s="308"/>
      <c r="VCY61" s="308"/>
      <c r="VCZ61" s="308"/>
      <c r="VDA61" s="308"/>
      <c r="VDB61" s="308"/>
      <c r="VDC61" s="308"/>
      <c r="VDD61" s="308"/>
      <c r="VDE61" s="308"/>
      <c r="VDF61" s="308"/>
      <c r="VDG61" s="308"/>
      <c r="VDH61" s="308"/>
      <c r="VDI61" s="308"/>
      <c r="VDJ61" s="308"/>
      <c r="VDK61" s="308"/>
      <c r="VDL61" s="308"/>
      <c r="VDM61" s="308"/>
      <c r="VDN61" s="308"/>
      <c r="VDO61" s="308"/>
      <c r="VDP61" s="308"/>
      <c r="VDQ61" s="308"/>
      <c r="VDR61" s="308"/>
      <c r="VDS61" s="308"/>
      <c r="VDT61" s="308"/>
      <c r="VDU61" s="308"/>
      <c r="VDV61" s="308"/>
      <c r="VDW61" s="308"/>
      <c r="VDX61" s="308"/>
      <c r="VDY61" s="308"/>
      <c r="VDZ61" s="308"/>
      <c r="VEA61" s="308"/>
      <c r="VEB61" s="308"/>
      <c r="VEC61" s="308"/>
      <c r="VED61" s="308"/>
      <c r="VEE61" s="308"/>
      <c r="VEF61" s="308"/>
      <c r="VEG61" s="308"/>
      <c r="VEH61" s="308"/>
      <c r="VEI61" s="308"/>
      <c r="VEJ61" s="308"/>
      <c r="VEK61" s="308"/>
      <c r="VEL61" s="308"/>
      <c r="VEM61" s="308"/>
      <c r="VEN61" s="308"/>
      <c r="VEO61" s="308"/>
      <c r="VEP61" s="308"/>
      <c r="VEQ61" s="308"/>
      <c r="VER61" s="308"/>
      <c r="VES61" s="308"/>
      <c r="VET61" s="308"/>
      <c r="VEU61" s="308"/>
      <c r="VEV61" s="308"/>
      <c r="VEW61" s="308"/>
      <c r="VEX61" s="308"/>
      <c r="VEY61" s="308"/>
      <c r="VEZ61" s="308"/>
      <c r="VFA61" s="308"/>
      <c r="VFB61" s="308"/>
      <c r="VFC61" s="308"/>
      <c r="VFD61" s="308"/>
      <c r="VFE61" s="308"/>
      <c r="VFF61" s="308"/>
      <c r="VFG61" s="308"/>
      <c r="VFH61" s="308"/>
      <c r="VFI61" s="308"/>
      <c r="VFJ61" s="308"/>
      <c r="VFK61" s="308"/>
      <c r="VFL61" s="308"/>
      <c r="VFM61" s="308"/>
      <c r="VFN61" s="308"/>
      <c r="VFO61" s="308"/>
      <c r="VFP61" s="308"/>
      <c r="VFQ61" s="308"/>
      <c r="VFR61" s="308"/>
      <c r="VFS61" s="308"/>
      <c r="VFT61" s="308"/>
      <c r="VFU61" s="308"/>
      <c r="VFV61" s="308"/>
      <c r="VFW61" s="308"/>
      <c r="VFX61" s="308"/>
      <c r="VFY61" s="308"/>
      <c r="VFZ61" s="308"/>
      <c r="VGA61" s="308"/>
      <c r="VGB61" s="308"/>
      <c r="VGC61" s="308"/>
      <c r="VGD61" s="308"/>
      <c r="VGE61" s="308"/>
      <c r="VGF61" s="308"/>
      <c r="VGG61" s="308"/>
      <c r="VGH61" s="308"/>
      <c r="VGI61" s="308"/>
      <c r="VGJ61" s="308"/>
      <c r="VGK61" s="308"/>
      <c r="VGL61" s="308"/>
      <c r="VGM61" s="308"/>
      <c r="VGN61" s="308"/>
      <c r="VGO61" s="308"/>
      <c r="VGP61" s="308"/>
      <c r="VGQ61" s="308"/>
      <c r="VGR61" s="308"/>
      <c r="VGS61" s="308"/>
      <c r="VGT61" s="308"/>
      <c r="VGU61" s="308"/>
      <c r="VGV61" s="308"/>
      <c r="VGW61" s="308"/>
      <c r="VGX61" s="308"/>
      <c r="VGY61" s="308"/>
      <c r="VGZ61" s="308"/>
      <c r="VHA61" s="308"/>
      <c r="VHB61" s="308"/>
      <c r="VHC61" s="308"/>
      <c r="VHD61" s="308"/>
      <c r="VHE61" s="308"/>
      <c r="VHF61" s="308"/>
      <c r="VHG61" s="308"/>
      <c r="VHH61" s="308"/>
      <c r="VHI61" s="308"/>
      <c r="VHJ61" s="308"/>
      <c r="VHK61" s="308"/>
      <c r="VHL61" s="308"/>
      <c r="VHM61" s="308"/>
      <c r="VHN61" s="308"/>
      <c r="VHO61" s="308"/>
      <c r="VHP61" s="308"/>
      <c r="VHQ61" s="308"/>
      <c r="VHR61" s="308"/>
      <c r="VHS61" s="308"/>
      <c r="VHT61" s="308"/>
      <c r="VHU61" s="308"/>
      <c r="VHV61" s="308"/>
      <c r="VHW61" s="308"/>
      <c r="VHX61" s="308"/>
      <c r="VHY61" s="308"/>
      <c r="VHZ61" s="308"/>
      <c r="VIA61" s="308"/>
      <c r="VIB61" s="308"/>
      <c r="VIC61" s="308"/>
      <c r="VID61" s="308"/>
      <c r="VIE61" s="308"/>
      <c r="VIF61" s="308"/>
      <c r="VIG61" s="308"/>
      <c r="VIH61" s="308"/>
      <c r="VII61" s="308"/>
      <c r="VIJ61" s="308"/>
      <c r="VIK61" s="308"/>
      <c r="VIL61" s="308"/>
      <c r="VIM61" s="308"/>
      <c r="VIN61" s="308"/>
      <c r="VIO61" s="308"/>
      <c r="VIP61" s="308"/>
      <c r="VIQ61" s="308"/>
      <c r="VIR61" s="308"/>
      <c r="VIS61" s="308"/>
      <c r="VIT61" s="308"/>
      <c r="VIU61" s="308"/>
      <c r="VIV61" s="308"/>
      <c r="VIW61" s="308"/>
      <c r="VIX61" s="308"/>
      <c r="VIY61" s="308"/>
      <c r="VIZ61" s="308"/>
      <c r="VJA61" s="308"/>
      <c r="VJB61" s="308"/>
      <c r="VJC61" s="308"/>
      <c r="VJD61" s="308"/>
      <c r="VJE61" s="308"/>
      <c r="VJF61" s="308"/>
      <c r="VJG61" s="308"/>
      <c r="VJH61" s="308"/>
      <c r="VJI61" s="308"/>
      <c r="VJJ61" s="308"/>
      <c r="VJK61" s="308"/>
      <c r="VJL61" s="308"/>
      <c r="VJM61" s="308"/>
      <c r="VJN61" s="308"/>
      <c r="VJO61" s="308"/>
      <c r="VJP61" s="308"/>
      <c r="VJQ61" s="308"/>
      <c r="VJR61" s="308"/>
      <c r="VJS61" s="308"/>
      <c r="VJT61" s="308"/>
      <c r="VJU61" s="308"/>
      <c r="VJV61" s="308"/>
      <c r="VJW61" s="308"/>
      <c r="VJX61" s="308"/>
      <c r="VJY61" s="308"/>
      <c r="VJZ61" s="308"/>
      <c r="VKA61" s="308"/>
      <c r="VKB61" s="308"/>
      <c r="VKC61" s="308"/>
      <c r="VKD61" s="308"/>
      <c r="VKE61" s="308"/>
      <c r="VKF61" s="308"/>
      <c r="VKG61" s="308"/>
      <c r="VKH61" s="308"/>
      <c r="VKI61" s="308"/>
      <c r="VKJ61" s="308"/>
      <c r="VKK61" s="308"/>
      <c r="VKL61" s="308"/>
      <c r="VKM61" s="308"/>
      <c r="VKN61" s="308"/>
      <c r="VKO61" s="308"/>
      <c r="VKP61" s="308"/>
      <c r="VKQ61" s="308"/>
      <c r="VKR61" s="308"/>
      <c r="VKS61" s="308"/>
      <c r="VKT61" s="308"/>
      <c r="VKU61" s="308"/>
      <c r="VKV61" s="308"/>
      <c r="VKW61" s="308"/>
      <c r="VKX61" s="308"/>
      <c r="VKY61" s="308"/>
      <c r="VKZ61" s="308"/>
      <c r="VLA61" s="308"/>
      <c r="VLB61" s="308"/>
      <c r="VLC61" s="308"/>
      <c r="VLD61" s="308"/>
      <c r="VLE61" s="308"/>
      <c r="VLF61" s="308"/>
      <c r="VLG61" s="308"/>
      <c r="VLH61" s="308"/>
      <c r="VLI61" s="308"/>
      <c r="VLJ61" s="308"/>
      <c r="VLK61" s="308"/>
      <c r="VLL61" s="308"/>
      <c r="VLM61" s="308"/>
      <c r="VLN61" s="308"/>
      <c r="VLO61" s="308"/>
      <c r="VLP61" s="308"/>
      <c r="VLQ61" s="308"/>
      <c r="VLR61" s="308"/>
      <c r="VLS61" s="308"/>
      <c r="VLT61" s="308"/>
      <c r="VLU61" s="308"/>
      <c r="VLV61" s="308"/>
      <c r="VLW61" s="308"/>
      <c r="VLX61" s="308"/>
      <c r="VLY61" s="308"/>
      <c r="VLZ61" s="308"/>
      <c r="VMA61" s="308"/>
      <c r="VMB61" s="308"/>
      <c r="VMC61" s="308"/>
      <c r="VMD61" s="308"/>
      <c r="VME61" s="308"/>
      <c r="VMF61" s="308"/>
      <c r="VMG61" s="308"/>
      <c r="VMH61" s="308"/>
      <c r="VMI61" s="308"/>
      <c r="VMJ61" s="308"/>
      <c r="VMK61" s="308"/>
      <c r="VML61" s="308"/>
      <c r="VMM61" s="308"/>
      <c r="VMN61" s="308"/>
      <c r="VMO61" s="308"/>
      <c r="VMP61" s="308"/>
      <c r="VMQ61" s="308"/>
      <c r="VMR61" s="308"/>
      <c r="VMS61" s="308"/>
      <c r="VMT61" s="308"/>
      <c r="VMU61" s="308"/>
      <c r="VMV61" s="308"/>
      <c r="VMW61" s="308"/>
      <c r="VMX61" s="308"/>
      <c r="VMY61" s="308"/>
      <c r="VMZ61" s="308"/>
      <c r="VNA61" s="308"/>
      <c r="VNB61" s="308"/>
      <c r="VNC61" s="308"/>
      <c r="VND61" s="308"/>
      <c r="VNE61" s="308"/>
      <c r="VNF61" s="308"/>
      <c r="VNG61" s="308"/>
      <c r="VNH61" s="308"/>
      <c r="VNI61" s="308"/>
      <c r="VNJ61" s="308"/>
      <c r="VNK61" s="308"/>
      <c r="VNL61" s="308"/>
      <c r="VNM61" s="308"/>
      <c r="VNN61" s="308"/>
      <c r="VNO61" s="308"/>
      <c r="VNP61" s="308"/>
      <c r="VNQ61" s="308"/>
      <c r="VNR61" s="308"/>
      <c r="VNS61" s="308"/>
      <c r="VNT61" s="308"/>
      <c r="VNU61" s="308"/>
      <c r="VNV61" s="308"/>
      <c r="VNW61" s="308"/>
      <c r="VNX61" s="308"/>
      <c r="VNY61" s="308"/>
      <c r="VNZ61" s="308"/>
      <c r="VOA61" s="308"/>
      <c r="VOB61" s="308"/>
      <c r="VOC61" s="308"/>
      <c r="VOD61" s="308"/>
      <c r="VOE61" s="308"/>
      <c r="VOF61" s="308"/>
      <c r="VOG61" s="308"/>
      <c r="VOH61" s="308"/>
      <c r="VOI61" s="308"/>
      <c r="VOJ61" s="308"/>
      <c r="VOK61" s="308"/>
      <c r="VOL61" s="308"/>
      <c r="VOM61" s="308"/>
      <c r="VON61" s="308"/>
      <c r="VOO61" s="308"/>
      <c r="VOP61" s="308"/>
      <c r="VOQ61" s="308"/>
      <c r="VOR61" s="308"/>
      <c r="VOS61" s="308"/>
      <c r="VOT61" s="308"/>
      <c r="VOU61" s="308"/>
      <c r="VOV61" s="308"/>
      <c r="VOW61" s="308"/>
      <c r="VOX61" s="308"/>
      <c r="VOY61" s="308"/>
      <c r="VOZ61" s="308"/>
      <c r="VPA61" s="308"/>
      <c r="VPB61" s="308"/>
      <c r="VPC61" s="308"/>
      <c r="VPD61" s="308"/>
      <c r="VPE61" s="308"/>
      <c r="VPF61" s="308"/>
      <c r="VPG61" s="308"/>
      <c r="VPH61" s="308"/>
      <c r="VPI61" s="308"/>
      <c r="VPJ61" s="308"/>
      <c r="VPK61" s="308"/>
      <c r="VPL61" s="308"/>
      <c r="VPM61" s="308"/>
      <c r="VPN61" s="308"/>
      <c r="VPO61" s="308"/>
      <c r="VPP61" s="308"/>
      <c r="VPQ61" s="308"/>
      <c r="VPR61" s="308"/>
      <c r="VPS61" s="308"/>
      <c r="VPT61" s="308"/>
      <c r="VPU61" s="308"/>
      <c r="VPV61" s="308"/>
      <c r="VPW61" s="308"/>
      <c r="VPX61" s="308"/>
      <c r="VPY61" s="308"/>
      <c r="VPZ61" s="308"/>
      <c r="VQA61" s="308"/>
      <c r="VQB61" s="308"/>
      <c r="VQC61" s="308"/>
      <c r="VQD61" s="308"/>
      <c r="VQE61" s="308"/>
      <c r="VQF61" s="308"/>
      <c r="VQG61" s="308"/>
      <c r="VQH61" s="308"/>
      <c r="VQI61" s="308"/>
      <c r="VQJ61" s="308"/>
      <c r="VQK61" s="308"/>
      <c r="VQL61" s="308"/>
      <c r="VQM61" s="308"/>
      <c r="VQN61" s="308"/>
      <c r="VQO61" s="308"/>
      <c r="VQP61" s="308"/>
      <c r="VQQ61" s="308"/>
      <c r="VQR61" s="308"/>
      <c r="VQS61" s="308"/>
      <c r="VQT61" s="308"/>
      <c r="VQU61" s="308"/>
      <c r="VQV61" s="308"/>
      <c r="VQW61" s="308"/>
      <c r="VQX61" s="308"/>
      <c r="VQY61" s="308"/>
      <c r="VQZ61" s="308"/>
      <c r="VRA61" s="308"/>
      <c r="VRB61" s="308"/>
      <c r="VRC61" s="308"/>
      <c r="VRD61" s="308"/>
      <c r="VRE61" s="308"/>
      <c r="VRF61" s="308"/>
      <c r="VRG61" s="308"/>
      <c r="VRH61" s="308"/>
      <c r="VRI61" s="308"/>
      <c r="VRJ61" s="308"/>
      <c r="VRK61" s="308"/>
      <c r="VRL61" s="308"/>
      <c r="VRM61" s="308"/>
      <c r="VRN61" s="308"/>
      <c r="VRO61" s="308"/>
      <c r="VRP61" s="308"/>
      <c r="VRQ61" s="308"/>
      <c r="VRR61" s="308"/>
      <c r="VRS61" s="308"/>
      <c r="VRT61" s="308"/>
      <c r="VRU61" s="308"/>
      <c r="VRV61" s="308"/>
      <c r="VRW61" s="308"/>
      <c r="VRX61" s="308"/>
      <c r="VRY61" s="308"/>
      <c r="VRZ61" s="308"/>
      <c r="VSA61" s="308"/>
      <c r="VSB61" s="308"/>
      <c r="VSC61" s="308"/>
      <c r="VSD61" s="308"/>
      <c r="VSE61" s="308"/>
      <c r="VSF61" s="308"/>
      <c r="VSG61" s="308"/>
      <c r="VSH61" s="308"/>
      <c r="VSI61" s="308"/>
      <c r="VSJ61" s="308"/>
      <c r="VSK61" s="308"/>
      <c r="VSL61" s="308"/>
      <c r="VSM61" s="308"/>
      <c r="VSN61" s="308"/>
      <c r="VSO61" s="308"/>
      <c r="VSP61" s="308"/>
      <c r="VSQ61" s="308"/>
      <c r="VSR61" s="308"/>
      <c r="VSS61" s="308"/>
      <c r="VST61" s="308"/>
      <c r="VSU61" s="308"/>
      <c r="VSV61" s="308"/>
      <c r="VSW61" s="308"/>
      <c r="VSX61" s="308"/>
      <c r="VSY61" s="308"/>
      <c r="VSZ61" s="308"/>
      <c r="VTA61" s="308"/>
      <c r="VTB61" s="308"/>
      <c r="VTC61" s="308"/>
      <c r="VTD61" s="308"/>
      <c r="VTE61" s="308"/>
      <c r="VTF61" s="308"/>
      <c r="VTG61" s="308"/>
      <c r="VTH61" s="308"/>
      <c r="VTI61" s="308"/>
      <c r="VTJ61" s="308"/>
      <c r="VTK61" s="308"/>
      <c r="VTL61" s="308"/>
      <c r="VTM61" s="308"/>
      <c r="VTN61" s="308"/>
      <c r="VTO61" s="308"/>
      <c r="VTP61" s="308"/>
      <c r="VTQ61" s="308"/>
      <c r="VTR61" s="308"/>
      <c r="VTS61" s="308"/>
      <c r="VTT61" s="308"/>
      <c r="VTU61" s="308"/>
      <c r="VTV61" s="308"/>
      <c r="VTW61" s="308"/>
      <c r="VTX61" s="308"/>
      <c r="VTY61" s="308"/>
      <c r="VTZ61" s="308"/>
      <c r="VUA61" s="308"/>
      <c r="VUB61" s="308"/>
      <c r="VUC61" s="308"/>
      <c r="VUD61" s="308"/>
      <c r="VUE61" s="308"/>
      <c r="VUF61" s="308"/>
      <c r="VUG61" s="308"/>
      <c r="VUH61" s="308"/>
      <c r="VUI61" s="308"/>
      <c r="VUJ61" s="308"/>
      <c r="VUK61" s="308"/>
      <c r="VUL61" s="308"/>
      <c r="VUM61" s="308"/>
      <c r="VUN61" s="308"/>
      <c r="VUO61" s="308"/>
      <c r="VUP61" s="308"/>
      <c r="VUQ61" s="308"/>
      <c r="VUR61" s="308"/>
      <c r="VUS61" s="308"/>
      <c r="VUT61" s="308"/>
      <c r="VUU61" s="308"/>
      <c r="VUV61" s="308"/>
      <c r="VUW61" s="308"/>
      <c r="VUX61" s="308"/>
      <c r="VUY61" s="308"/>
      <c r="VUZ61" s="308"/>
      <c r="VVA61" s="308"/>
      <c r="VVB61" s="308"/>
      <c r="VVC61" s="308"/>
      <c r="VVD61" s="308"/>
      <c r="VVE61" s="308"/>
      <c r="VVF61" s="308"/>
      <c r="VVG61" s="308"/>
      <c r="VVH61" s="308"/>
      <c r="VVI61" s="308"/>
      <c r="VVJ61" s="308"/>
      <c r="VVK61" s="308"/>
      <c r="VVL61" s="308"/>
      <c r="VVM61" s="308"/>
      <c r="VVN61" s="308"/>
      <c r="VVO61" s="308"/>
      <c r="VVP61" s="308"/>
      <c r="VVQ61" s="308"/>
      <c r="VVR61" s="308"/>
      <c r="VVS61" s="308"/>
      <c r="VVT61" s="308"/>
      <c r="VVU61" s="308"/>
      <c r="VVV61" s="308"/>
      <c r="VVW61" s="308"/>
      <c r="VVX61" s="308"/>
      <c r="VVY61" s="308"/>
      <c r="VVZ61" s="308"/>
      <c r="VWA61" s="308"/>
      <c r="VWB61" s="308"/>
      <c r="VWC61" s="308"/>
      <c r="VWD61" s="308"/>
      <c r="VWE61" s="308"/>
      <c r="VWF61" s="308"/>
      <c r="VWG61" s="308"/>
      <c r="VWH61" s="308"/>
      <c r="VWI61" s="308"/>
      <c r="VWJ61" s="308"/>
      <c r="VWK61" s="308"/>
      <c r="VWL61" s="308"/>
      <c r="VWM61" s="308"/>
      <c r="VWN61" s="308"/>
      <c r="VWO61" s="308"/>
      <c r="VWP61" s="308"/>
      <c r="VWQ61" s="308"/>
      <c r="VWR61" s="308"/>
      <c r="VWS61" s="308"/>
      <c r="VWT61" s="308"/>
      <c r="VWU61" s="308"/>
      <c r="VWV61" s="308"/>
      <c r="VWW61" s="308"/>
      <c r="VWX61" s="308"/>
      <c r="VWY61" s="308"/>
      <c r="VWZ61" s="308"/>
      <c r="VXA61" s="308"/>
      <c r="VXB61" s="308"/>
      <c r="VXC61" s="308"/>
      <c r="VXD61" s="308"/>
      <c r="VXE61" s="308"/>
      <c r="VXF61" s="308"/>
      <c r="VXG61" s="308"/>
      <c r="VXH61" s="308"/>
      <c r="VXI61" s="308"/>
      <c r="VXJ61" s="308"/>
      <c r="VXK61" s="308"/>
      <c r="VXL61" s="308"/>
      <c r="VXM61" s="308"/>
      <c r="VXN61" s="308"/>
      <c r="VXO61" s="308"/>
      <c r="VXP61" s="308"/>
      <c r="VXQ61" s="308"/>
      <c r="VXR61" s="308"/>
      <c r="VXS61" s="308"/>
      <c r="VXT61" s="308"/>
      <c r="VXU61" s="308"/>
      <c r="VXV61" s="308"/>
      <c r="VXW61" s="308"/>
      <c r="VXX61" s="308"/>
      <c r="VXY61" s="308"/>
      <c r="VXZ61" s="308"/>
      <c r="VYA61" s="308"/>
      <c r="VYB61" s="308"/>
      <c r="VYC61" s="308"/>
      <c r="VYD61" s="308"/>
      <c r="VYE61" s="308"/>
      <c r="VYF61" s="308"/>
      <c r="VYG61" s="308"/>
      <c r="VYH61" s="308"/>
      <c r="VYI61" s="308"/>
      <c r="VYJ61" s="308"/>
      <c r="VYK61" s="308"/>
      <c r="VYL61" s="308"/>
      <c r="VYM61" s="308"/>
      <c r="VYN61" s="308"/>
      <c r="VYO61" s="308"/>
      <c r="VYP61" s="308"/>
      <c r="VYQ61" s="308"/>
      <c r="VYR61" s="308"/>
      <c r="VYS61" s="308"/>
      <c r="VYT61" s="308"/>
      <c r="VYU61" s="308"/>
      <c r="VYV61" s="308"/>
      <c r="VYW61" s="308"/>
      <c r="VYX61" s="308"/>
      <c r="VYY61" s="308"/>
      <c r="VYZ61" s="308"/>
      <c r="VZA61" s="308"/>
      <c r="VZB61" s="308"/>
      <c r="VZC61" s="308"/>
      <c r="VZD61" s="308"/>
      <c r="VZE61" s="308"/>
      <c r="VZF61" s="308"/>
      <c r="VZG61" s="308"/>
      <c r="VZH61" s="308"/>
      <c r="VZI61" s="308"/>
      <c r="VZJ61" s="308"/>
      <c r="VZK61" s="308"/>
      <c r="VZL61" s="308"/>
      <c r="VZM61" s="308"/>
      <c r="VZN61" s="308"/>
      <c r="VZO61" s="308"/>
      <c r="VZP61" s="308"/>
      <c r="VZQ61" s="308"/>
      <c r="VZR61" s="308"/>
      <c r="VZS61" s="308"/>
      <c r="VZT61" s="308"/>
      <c r="VZU61" s="308"/>
      <c r="VZV61" s="308"/>
      <c r="VZW61" s="308"/>
      <c r="VZX61" s="308"/>
      <c r="VZY61" s="308"/>
      <c r="VZZ61" s="308"/>
      <c r="WAA61" s="308"/>
      <c r="WAB61" s="308"/>
      <c r="WAC61" s="308"/>
      <c r="WAD61" s="308"/>
      <c r="WAE61" s="308"/>
      <c r="WAF61" s="308"/>
      <c r="WAG61" s="308"/>
      <c r="WAH61" s="308"/>
      <c r="WAI61" s="308"/>
      <c r="WAJ61" s="308"/>
      <c r="WAK61" s="308"/>
      <c r="WAL61" s="308"/>
      <c r="WAM61" s="308"/>
      <c r="WAN61" s="308"/>
      <c r="WAO61" s="308"/>
      <c r="WAP61" s="308"/>
      <c r="WAQ61" s="308"/>
      <c r="WAR61" s="308"/>
      <c r="WAS61" s="308"/>
      <c r="WAT61" s="308"/>
      <c r="WAU61" s="308"/>
      <c r="WAV61" s="308"/>
      <c r="WAW61" s="308"/>
      <c r="WAX61" s="308"/>
      <c r="WAY61" s="308"/>
      <c r="WAZ61" s="308"/>
      <c r="WBA61" s="308"/>
      <c r="WBB61" s="308"/>
      <c r="WBC61" s="308"/>
      <c r="WBD61" s="308"/>
      <c r="WBE61" s="308"/>
      <c r="WBF61" s="308"/>
      <c r="WBG61" s="308"/>
      <c r="WBH61" s="308"/>
      <c r="WBI61" s="308"/>
      <c r="WBJ61" s="308"/>
      <c r="WBK61" s="308"/>
      <c r="WBL61" s="308"/>
      <c r="WBM61" s="308"/>
      <c r="WBN61" s="308"/>
      <c r="WBO61" s="308"/>
      <c r="WBP61" s="308"/>
      <c r="WBQ61" s="308"/>
      <c r="WBR61" s="308"/>
      <c r="WBS61" s="308"/>
      <c r="WBT61" s="308"/>
      <c r="WBU61" s="308"/>
      <c r="WBV61" s="308"/>
      <c r="WBW61" s="308"/>
      <c r="WBX61" s="308"/>
      <c r="WBY61" s="308"/>
      <c r="WBZ61" s="308"/>
      <c r="WCA61" s="308"/>
      <c r="WCB61" s="308"/>
      <c r="WCC61" s="308"/>
      <c r="WCD61" s="308"/>
      <c r="WCE61" s="308"/>
      <c r="WCF61" s="308"/>
      <c r="WCG61" s="308"/>
      <c r="WCH61" s="308"/>
      <c r="WCI61" s="308"/>
      <c r="WCJ61" s="308"/>
      <c r="WCK61" s="308"/>
      <c r="WCL61" s="308"/>
      <c r="WCM61" s="308"/>
      <c r="WCN61" s="308"/>
      <c r="WCO61" s="308"/>
      <c r="WCP61" s="308"/>
      <c r="WCQ61" s="308"/>
      <c r="WCR61" s="308"/>
      <c r="WCS61" s="308"/>
      <c r="WCT61" s="308"/>
      <c r="WCU61" s="308"/>
      <c r="WCV61" s="308"/>
      <c r="WCW61" s="308"/>
      <c r="WCX61" s="308"/>
      <c r="WCY61" s="308"/>
      <c r="WCZ61" s="308"/>
      <c r="WDA61" s="308"/>
      <c r="WDB61" s="308"/>
      <c r="WDC61" s="308"/>
      <c r="WDD61" s="308"/>
      <c r="WDE61" s="308"/>
      <c r="WDF61" s="308"/>
      <c r="WDG61" s="308"/>
      <c r="WDH61" s="308"/>
      <c r="WDI61" s="308"/>
      <c r="WDJ61" s="308"/>
      <c r="WDK61" s="308"/>
      <c r="WDL61" s="308"/>
      <c r="WDM61" s="308"/>
      <c r="WDN61" s="308"/>
      <c r="WDO61" s="308"/>
      <c r="WDP61" s="308"/>
      <c r="WDQ61" s="308"/>
      <c r="WDR61" s="308"/>
      <c r="WDS61" s="308"/>
      <c r="WDT61" s="308"/>
      <c r="WDU61" s="308"/>
      <c r="WDV61" s="308"/>
      <c r="WDW61" s="308"/>
      <c r="WDX61" s="308"/>
      <c r="WDY61" s="308"/>
      <c r="WDZ61" s="308"/>
      <c r="WEA61" s="308"/>
      <c r="WEB61" s="308"/>
      <c r="WEC61" s="308"/>
      <c r="WED61" s="308"/>
      <c r="WEE61" s="308"/>
      <c r="WEF61" s="308"/>
      <c r="WEG61" s="308"/>
      <c r="WEH61" s="308"/>
      <c r="WEI61" s="308"/>
      <c r="WEJ61" s="308"/>
      <c r="WEK61" s="308"/>
      <c r="WEL61" s="308"/>
      <c r="WEM61" s="308"/>
      <c r="WEN61" s="308"/>
      <c r="WEO61" s="308"/>
      <c r="WEP61" s="308"/>
      <c r="WEQ61" s="308"/>
      <c r="WER61" s="308"/>
      <c r="WES61" s="308"/>
      <c r="WET61" s="308"/>
      <c r="WEU61" s="308"/>
      <c r="WEV61" s="308"/>
      <c r="WEW61" s="308"/>
      <c r="WEX61" s="308"/>
      <c r="WEY61" s="308"/>
      <c r="WEZ61" s="308"/>
      <c r="WFA61" s="308"/>
      <c r="WFB61" s="308"/>
      <c r="WFC61" s="308"/>
      <c r="WFD61" s="308"/>
      <c r="WFE61" s="308"/>
      <c r="WFF61" s="308"/>
      <c r="WFG61" s="308"/>
      <c r="WFH61" s="308"/>
      <c r="WFI61" s="308"/>
      <c r="WFJ61" s="308"/>
      <c r="WFK61" s="308"/>
      <c r="WFL61" s="308"/>
      <c r="WFM61" s="308"/>
      <c r="WFN61" s="308"/>
      <c r="WFO61" s="308"/>
      <c r="WFP61" s="308"/>
      <c r="WFQ61" s="308"/>
      <c r="WFR61" s="308"/>
      <c r="WFS61" s="308"/>
      <c r="WFT61" s="308"/>
      <c r="WFU61" s="308"/>
      <c r="WFV61" s="308"/>
      <c r="WFW61" s="308"/>
      <c r="WFX61" s="308"/>
      <c r="WFY61" s="308"/>
      <c r="WFZ61" s="308"/>
      <c r="WGA61" s="308"/>
      <c r="WGB61" s="308"/>
      <c r="WGC61" s="308"/>
      <c r="WGD61" s="308"/>
      <c r="WGE61" s="308"/>
      <c r="WGF61" s="308"/>
      <c r="WGG61" s="308"/>
      <c r="WGH61" s="308"/>
      <c r="WGI61" s="308"/>
      <c r="WGJ61" s="308"/>
      <c r="WGK61" s="308"/>
      <c r="WGL61" s="308"/>
      <c r="WGM61" s="308"/>
      <c r="WGN61" s="308"/>
      <c r="WGO61" s="308"/>
      <c r="WGP61" s="308"/>
      <c r="WGQ61" s="308"/>
      <c r="WGR61" s="308"/>
      <c r="WGS61" s="308"/>
      <c r="WGT61" s="308"/>
      <c r="WGU61" s="308"/>
      <c r="WGV61" s="308"/>
      <c r="WGW61" s="308"/>
      <c r="WGX61" s="308"/>
      <c r="WGY61" s="308"/>
      <c r="WGZ61" s="308"/>
      <c r="WHA61" s="308"/>
      <c r="WHB61" s="308"/>
      <c r="WHC61" s="308"/>
      <c r="WHD61" s="308"/>
      <c r="WHE61" s="308"/>
      <c r="WHF61" s="308"/>
      <c r="WHG61" s="308"/>
      <c r="WHH61" s="308"/>
      <c r="WHI61" s="308"/>
      <c r="WHJ61" s="308"/>
      <c r="WHK61" s="308"/>
      <c r="WHL61" s="308"/>
      <c r="WHM61" s="308"/>
      <c r="WHN61" s="308"/>
      <c r="WHO61" s="308"/>
      <c r="WHP61" s="308"/>
      <c r="WHQ61" s="308"/>
      <c r="WHR61" s="308"/>
      <c r="WHS61" s="308"/>
      <c r="WHT61" s="308"/>
      <c r="WHU61" s="308"/>
      <c r="WHV61" s="308"/>
      <c r="WHW61" s="308"/>
      <c r="WHX61" s="308"/>
      <c r="WHY61" s="308"/>
      <c r="WHZ61" s="308"/>
      <c r="WIA61" s="308"/>
      <c r="WIB61" s="308"/>
      <c r="WIC61" s="308"/>
      <c r="WID61" s="308"/>
      <c r="WIE61" s="308"/>
      <c r="WIF61" s="308"/>
      <c r="WIG61" s="308"/>
      <c r="WIH61" s="308"/>
      <c r="WII61" s="308"/>
      <c r="WIJ61" s="308"/>
      <c r="WIK61" s="308"/>
      <c r="WIL61" s="308"/>
      <c r="WIM61" s="308"/>
      <c r="WIN61" s="308"/>
      <c r="WIO61" s="308"/>
      <c r="WIP61" s="308"/>
      <c r="WIQ61" s="308"/>
      <c r="WIR61" s="308"/>
      <c r="WIS61" s="308"/>
      <c r="WIT61" s="308"/>
      <c r="WIU61" s="308"/>
      <c r="WIV61" s="308"/>
      <c r="WIW61" s="308"/>
      <c r="WIX61" s="308"/>
      <c r="WIY61" s="308"/>
      <c r="WIZ61" s="308"/>
      <c r="WJA61" s="308"/>
      <c r="WJB61" s="308"/>
      <c r="WJC61" s="308"/>
      <c r="WJD61" s="308"/>
      <c r="WJE61" s="308"/>
      <c r="WJF61" s="308"/>
      <c r="WJG61" s="308"/>
      <c r="WJH61" s="308"/>
      <c r="WJI61" s="308"/>
      <c r="WJJ61" s="308"/>
      <c r="WJK61" s="308"/>
      <c r="WJL61" s="308"/>
      <c r="WJM61" s="308"/>
      <c r="WJN61" s="308"/>
      <c r="WJO61" s="308"/>
      <c r="WJP61" s="308"/>
      <c r="WJQ61" s="308"/>
      <c r="WJR61" s="308"/>
      <c r="WJS61" s="308"/>
      <c r="WJT61" s="308"/>
      <c r="WJU61" s="308"/>
      <c r="WJV61" s="308"/>
      <c r="WJW61" s="308"/>
      <c r="WJX61" s="308"/>
      <c r="WJY61" s="308"/>
      <c r="WJZ61" s="308"/>
      <c r="WKA61" s="308"/>
      <c r="WKB61" s="308"/>
      <c r="WKC61" s="308"/>
      <c r="WKD61" s="308"/>
      <c r="WKE61" s="308"/>
      <c r="WKF61" s="308"/>
      <c r="WKG61" s="308"/>
      <c r="WKH61" s="308"/>
      <c r="WKI61" s="308"/>
      <c r="WKJ61" s="308"/>
      <c r="WKK61" s="308"/>
      <c r="WKL61" s="308"/>
      <c r="WKM61" s="308"/>
      <c r="WKN61" s="308"/>
      <c r="WKO61" s="308"/>
      <c r="WKP61" s="308"/>
      <c r="WKQ61" s="308"/>
      <c r="WKR61" s="308"/>
      <c r="WKS61" s="308"/>
      <c r="WKT61" s="308"/>
      <c r="WKU61" s="308"/>
      <c r="WKV61" s="308"/>
      <c r="WKW61" s="308"/>
      <c r="WKX61" s="308"/>
      <c r="WKY61" s="308"/>
      <c r="WKZ61" s="308"/>
      <c r="WLA61" s="308"/>
      <c r="WLB61" s="308"/>
      <c r="WLC61" s="308"/>
      <c r="WLD61" s="308"/>
      <c r="WLE61" s="308"/>
      <c r="WLF61" s="308"/>
      <c r="WLG61" s="308"/>
      <c r="WLH61" s="308"/>
      <c r="WLI61" s="308"/>
      <c r="WLJ61" s="308"/>
      <c r="WLK61" s="308"/>
      <c r="WLL61" s="308"/>
      <c r="WLM61" s="308"/>
      <c r="WLN61" s="308"/>
      <c r="WLO61" s="308"/>
      <c r="WLP61" s="308"/>
      <c r="WLQ61" s="308"/>
      <c r="WLR61" s="308"/>
      <c r="WLS61" s="308"/>
      <c r="WLT61" s="308"/>
      <c r="WLU61" s="308"/>
      <c r="WLV61" s="308"/>
      <c r="WLW61" s="308"/>
      <c r="WLX61" s="308"/>
      <c r="WLY61" s="308"/>
      <c r="WLZ61" s="308"/>
      <c r="WMA61" s="308"/>
      <c r="WMB61" s="308"/>
      <c r="WMC61" s="308"/>
      <c r="WMD61" s="308"/>
      <c r="WME61" s="308"/>
      <c r="WMF61" s="308"/>
      <c r="WMG61" s="308"/>
      <c r="WMH61" s="308"/>
      <c r="WMI61" s="308"/>
      <c r="WMJ61" s="308"/>
      <c r="WMK61" s="308"/>
      <c r="WML61" s="308"/>
      <c r="WMM61" s="308"/>
      <c r="WMN61" s="308"/>
      <c r="WMO61" s="308"/>
      <c r="WMP61" s="308"/>
      <c r="WMQ61" s="308"/>
      <c r="WMR61" s="308"/>
      <c r="WMS61" s="308"/>
      <c r="WMT61" s="308"/>
      <c r="WMU61" s="308"/>
      <c r="WMV61" s="308"/>
      <c r="WMW61" s="308"/>
      <c r="WMX61" s="308"/>
      <c r="WMY61" s="308"/>
      <c r="WMZ61" s="308"/>
      <c r="WNA61" s="308"/>
      <c r="WNB61" s="308"/>
      <c r="WNC61" s="308"/>
      <c r="WND61" s="308"/>
      <c r="WNE61" s="308"/>
      <c r="WNF61" s="308"/>
      <c r="WNG61" s="308"/>
      <c r="WNH61" s="308"/>
      <c r="WNI61" s="308"/>
      <c r="WNJ61" s="308"/>
      <c r="WNK61" s="308"/>
      <c r="WNL61" s="308"/>
      <c r="WNM61" s="308"/>
      <c r="WNN61" s="308"/>
      <c r="WNO61" s="308"/>
      <c r="WNP61" s="308"/>
      <c r="WNQ61" s="308"/>
      <c r="WNR61" s="308"/>
      <c r="WNS61" s="308"/>
      <c r="WNT61" s="308"/>
      <c r="WNU61" s="308"/>
      <c r="WNV61" s="308"/>
      <c r="WNW61" s="308"/>
      <c r="WNX61" s="308"/>
      <c r="WNY61" s="308"/>
      <c r="WNZ61" s="308"/>
      <c r="WOA61" s="308"/>
      <c r="WOB61" s="308"/>
      <c r="WOC61" s="308"/>
      <c r="WOD61" s="308"/>
      <c r="WOE61" s="308"/>
      <c r="WOF61" s="308"/>
      <c r="WOG61" s="308"/>
      <c r="WOH61" s="308"/>
      <c r="WOI61" s="308"/>
      <c r="WOJ61" s="308"/>
      <c r="WOK61" s="308"/>
      <c r="WOL61" s="308"/>
      <c r="WOM61" s="308"/>
      <c r="WON61" s="308"/>
      <c r="WOO61" s="308"/>
      <c r="WOP61" s="308"/>
      <c r="WOQ61" s="308"/>
      <c r="WOR61" s="308"/>
      <c r="WOS61" s="308"/>
      <c r="WOT61" s="308"/>
      <c r="WOU61" s="308"/>
      <c r="WOV61" s="308"/>
      <c r="WOW61" s="308"/>
      <c r="WOX61" s="308"/>
      <c r="WOY61" s="308"/>
      <c r="WOZ61" s="308"/>
      <c r="WPA61" s="308"/>
      <c r="WPB61" s="308"/>
      <c r="WPC61" s="308"/>
      <c r="WPD61" s="308"/>
      <c r="WPE61" s="308"/>
      <c r="WPF61" s="308"/>
      <c r="WPG61" s="308"/>
      <c r="WPH61" s="308"/>
      <c r="WPI61" s="308"/>
      <c r="WPJ61" s="308"/>
      <c r="WPK61" s="308"/>
      <c r="WPL61" s="308"/>
      <c r="WPM61" s="308"/>
      <c r="WPN61" s="308"/>
      <c r="WPO61" s="308"/>
      <c r="WPP61" s="308"/>
      <c r="WPQ61" s="308"/>
      <c r="WPR61" s="308"/>
      <c r="WPS61" s="308"/>
      <c r="WPT61" s="308"/>
      <c r="WPU61" s="308"/>
      <c r="WPV61" s="308"/>
      <c r="WPW61" s="308"/>
      <c r="WPX61" s="308"/>
      <c r="WPY61" s="308"/>
      <c r="WPZ61" s="308"/>
      <c r="WQA61" s="308"/>
      <c r="WQB61" s="308"/>
      <c r="WQC61" s="308"/>
      <c r="WQD61" s="308"/>
      <c r="WQE61" s="308"/>
      <c r="WQF61" s="308"/>
      <c r="WQG61" s="308"/>
      <c r="WQH61" s="308"/>
      <c r="WQI61" s="308"/>
      <c r="WQJ61" s="308"/>
      <c r="WQK61" s="308"/>
      <c r="WQL61" s="308"/>
      <c r="WQM61" s="308"/>
      <c r="WQN61" s="308"/>
      <c r="WQO61" s="308"/>
      <c r="WQP61" s="308"/>
      <c r="WQQ61" s="308"/>
      <c r="WQR61" s="308"/>
      <c r="WQS61" s="308"/>
      <c r="WQT61" s="308"/>
      <c r="WQU61" s="308"/>
      <c r="WQV61" s="308"/>
      <c r="WQW61" s="308"/>
      <c r="WQX61" s="308"/>
      <c r="WQY61" s="308"/>
      <c r="WQZ61" s="308"/>
      <c r="WRA61" s="308"/>
      <c r="WRB61" s="308"/>
      <c r="WRC61" s="308"/>
      <c r="WRD61" s="308"/>
      <c r="WRE61" s="308"/>
      <c r="WRF61" s="308"/>
      <c r="WRG61" s="308"/>
      <c r="WRH61" s="308"/>
      <c r="WRI61" s="308"/>
      <c r="WRJ61" s="308"/>
      <c r="WRK61" s="308"/>
      <c r="WRL61" s="308"/>
      <c r="WRM61" s="308"/>
      <c r="WRN61" s="308"/>
      <c r="WRO61" s="308"/>
      <c r="WRP61" s="308"/>
      <c r="WRQ61" s="308"/>
      <c r="WRR61" s="308"/>
      <c r="WRS61" s="308"/>
      <c r="WRT61" s="308"/>
      <c r="WRU61" s="308"/>
      <c r="WRV61" s="308"/>
      <c r="WRW61" s="308"/>
      <c r="WRX61" s="308"/>
      <c r="WRY61" s="308"/>
      <c r="WRZ61" s="308"/>
      <c r="WSA61" s="308"/>
      <c r="WSB61" s="308"/>
      <c r="WSC61" s="308"/>
      <c r="WSD61" s="308"/>
      <c r="WSE61" s="308"/>
      <c r="WSF61" s="308"/>
      <c r="WSG61" s="308"/>
      <c r="WSH61" s="308"/>
      <c r="WSI61" s="308"/>
      <c r="WSJ61" s="308"/>
      <c r="WSK61" s="308"/>
      <c r="WSL61" s="308"/>
      <c r="WSM61" s="308"/>
      <c r="WSN61" s="308"/>
      <c r="WSO61" s="308"/>
      <c r="WSP61" s="308"/>
      <c r="WSQ61" s="308"/>
      <c r="WSR61" s="308"/>
      <c r="WSS61" s="308"/>
      <c r="WST61" s="308"/>
      <c r="WSU61" s="308"/>
      <c r="WSV61" s="308"/>
      <c r="WSW61" s="308"/>
      <c r="WSX61" s="308"/>
      <c r="WSY61" s="308"/>
      <c r="WSZ61" s="308"/>
      <c r="WTA61" s="308"/>
      <c r="WTB61" s="308"/>
      <c r="WTC61" s="308"/>
      <c r="WTD61" s="308"/>
      <c r="WTE61" s="308"/>
      <c r="WTF61" s="308"/>
      <c r="WTG61" s="308"/>
      <c r="WTH61" s="308"/>
      <c r="WTI61" s="308"/>
      <c r="WTJ61" s="308"/>
      <c r="WTK61" s="308"/>
      <c r="WTL61" s="308"/>
      <c r="WTM61" s="308"/>
      <c r="WTN61" s="308"/>
      <c r="WTO61" s="308"/>
      <c r="WTP61" s="308"/>
      <c r="WTQ61" s="308"/>
      <c r="WTR61" s="308"/>
      <c r="WTS61" s="308"/>
      <c r="WTT61" s="308"/>
      <c r="WTU61" s="308"/>
      <c r="WTV61" s="308"/>
      <c r="WTW61" s="308"/>
      <c r="WTX61" s="308"/>
      <c r="WTY61" s="308"/>
      <c r="WTZ61" s="308"/>
      <c r="WUA61" s="308"/>
      <c r="WUB61" s="308"/>
      <c r="WUC61" s="308"/>
      <c r="WUD61" s="308"/>
      <c r="WUE61" s="308"/>
      <c r="WUF61" s="308"/>
      <c r="WUG61" s="308"/>
      <c r="WUH61" s="308"/>
      <c r="WUI61" s="308"/>
      <c r="WUJ61" s="308"/>
      <c r="WUK61" s="308"/>
      <c r="WUL61" s="308"/>
      <c r="WUM61" s="308"/>
      <c r="WUN61" s="308"/>
      <c r="WUO61" s="308"/>
      <c r="WUP61" s="308"/>
      <c r="WUQ61" s="308"/>
      <c r="WUR61" s="308"/>
      <c r="WUS61" s="308"/>
      <c r="WUT61" s="308"/>
      <c r="WUU61" s="308"/>
      <c r="WUV61" s="308"/>
      <c r="WUW61" s="308"/>
      <c r="WUX61" s="308"/>
      <c r="WUY61" s="308"/>
      <c r="WUZ61" s="308"/>
      <c r="WVA61" s="308"/>
      <c r="WVB61" s="308"/>
      <c r="WVC61" s="308"/>
      <c r="WVD61" s="308"/>
      <c r="WVE61" s="308"/>
      <c r="WVF61" s="308"/>
      <c r="WVG61" s="308"/>
      <c r="WVH61" s="308"/>
      <c r="WVI61" s="308"/>
      <c r="WVJ61" s="308"/>
      <c r="WVK61" s="308"/>
      <c r="WVL61" s="308"/>
      <c r="WVM61" s="308"/>
      <c r="WVN61" s="308"/>
      <c r="WVO61" s="308"/>
      <c r="WVP61" s="308"/>
      <c r="WVQ61" s="308"/>
      <c r="WVR61" s="308"/>
      <c r="WVS61" s="308"/>
      <c r="WVT61" s="308"/>
      <c r="WVU61" s="308"/>
      <c r="WVV61" s="308"/>
      <c r="WVW61" s="308"/>
      <c r="WVX61" s="308"/>
      <c r="WVY61" s="308"/>
    </row>
    <row r="62" spans="2:16145" s="357" customFormat="1" ht="12" customHeight="1" x14ac:dyDescent="0.25">
      <c r="B62" s="308"/>
      <c r="C62" s="308"/>
      <c r="D62" s="308"/>
      <c r="E62" s="308"/>
      <c r="F62" s="308"/>
      <c r="G62" s="308"/>
      <c r="H62" s="308"/>
      <c r="I62" s="308"/>
      <c r="J62" s="308"/>
      <c r="K62" s="308"/>
      <c r="L62" s="308"/>
      <c r="M62" s="308"/>
      <c r="N62" s="308"/>
      <c r="O62" s="308"/>
      <c r="P62" s="308"/>
      <c r="Q62" s="308"/>
      <c r="R62" s="308"/>
      <c r="S62" s="308"/>
      <c r="T62" s="308"/>
      <c r="U62" s="308"/>
      <c r="V62" s="308"/>
      <c r="W62" s="308"/>
      <c r="X62" s="308"/>
      <c r="Y62" s="308"/>
      <c r="Z62" s="308"/>
      <c r="AA62" s="308"/>
      <c r="AB62" s="308"/>
      <c r="AC62" s="308"/>
      <c r="AD62" s="308"/>
      <c r="AE62" s="308"/>
      <c r="AF62" s="308"/>
      <c r="AG62" s="308"/>
      <c r="AH62" s="308"/>
      <c r="AI62" s="308"/>
      <c r="AJ62" s="308"/>
      <c r="AK62" s="308"/>
      <c r="AL62" s="308"/>
      <c r="AM62" s="308"/>
      <c r="AN62" s="308"/>
      <c r="AO62" s="308"/>
      <c r="AP62" s="308"/>
      <c r="AQ62" s="308"/>
      <c r="AR62" s="308"/>
      <c r="AS62" s="308"/>
      <c r="AT62" s="308"/>
      <c r="AU62" s="308"/>
      <c r="AV62" s="308"/>
      <c r="AW62" s="308"/>
      <c r="AX62" s="308"/>
      <c r="AY62" s="308"/>
      <c r="AZ62" s="308"/>
      <c r="BA62" s="308"/>
      <c r="BB62" s="308"/>
      <c r="BC62" s="308"/>
      <c r="BD62" s="308"/>
      <c r="BE62" s="308"/>
      <c r="BF62" s="308"/>
      <c r="BG62" s="308"/>
      <c r="BH62" s="308"/>
      <c r="BI62" s="308"/>
      <c r="BJ62" s="308"/>
      <c r="BK62" s="308"/>
      <c r="BL62" s="308"/>
      <c r="BM62" s="308"/>
      <c r="BN62" s="308"/>
      <c r="BO62" s="308"/>
      <c r="BP62" s="308"/>
      <c r="BQ62" s="308"/>
      <c r="BR62" s="308"/>
      <c r="BS62" s="308"/>
      <c r="BT62" s="308"/>
      <c r="BU62" s="308"/>
      <c r="BV62" s="308"/>
      <c r="BW62" s="308"/>
      <c r="BX62" s="308"/>
      <c r="BY62" s="308"/>
      <c r="BZ62" s="308"/>
      <c r="CA62" s="308"/>
      <c r="CB62" s="308"/>
      <c r="CC62" s="308"/>
      <c r="CD62" s="308"/>
      <c r="CE62" s="308"/>
      <c r="CF62" s="308"/>
      <c r="CG62" s="308"/>
      <c r="CH62" s="308"/>
      <c r="CI62" s="308"/>
      <c r="CJ62" s="308"/>
      <c r="CK62" s="308"/>
      <c r="CL62" s="308"/>
      <c r="CM62" s="308"/>
      <c r="CN62" s="308"/>
      <c r="CO62" s="308"/>
      <c r="CP62" s="308"/>
      <c r="CQ62" s="308"/>
      <c r="CR62" s="308"/>
      <c r="CS62" s="308"/>
      <c r="CT62" s="308"/>
      <c r="CU62" s="308"/>
      <c r="CV62" s="308"/>
      <c r="CW62" s="308"/>
      <c r="CX62" s="308"/>
      <c r="CY62" s="308"/>
      <c r="CZ62" s="308"/>
      <c r="DA62" s="308"/>
      <c r="DB62" s="308"/>
      <c r="DC62" s="308"/>
      <c r="DD62" s="308"/>
      <c r="DE62" s="308"/>
      <c r="DF62" s="308"/>
      <c r="DG62" s="308"/>
      <c r="DH62" s="308"/>
      <c r="DI62" s="308"/>
      <c r="DJ62" s="308"/>
      <c r="DK62" s="308"/>
      <c r="DL62" s="308"/>
      <c r="DM62" s="308"/>
      <c r="DN62" s="308"/>
      <c r="DO62" s="308"/>
      <c r="DP62" s="308"/>
      <c r="DQ62" s="308"/>
      <c r="DR62" s="308"/>
      <c r="DS62" s="308"/>
      <c r="DT62" s="308"/>
      <c r="DU62" s="308"/>
      <c r="DV62" s="308"/>
      <c r="DW62" s="308"/>
      <c r="DX62" s="308"/>
      <c r="DY62" s="308"/>
      <c r="DZ62" s="308"/>
      <c r="EA62" s="308"/>
      <c r="EB62" s="308"/>
      <c r="EC62" s="308"/>
      <c r="ED62" s="308"/>
      <c r="EE62" s="308"/>
      <c r="EF62" s="308"/>
      <c r="EG62" s="308"/>
      <c r="EH62" s="308"/>
      <c r="EI62" s="308"/>
      <c r="EJ62" s="308"/>
      <c r="EK62" s="308"/>
      <c r="EL62" s="308"/>
      <c r="EM62" s="308"/>
      <c r="EN62" s="308"/>
      <c r="EO62" s="308"/>
      <c r="EP62" s="308"/>
      <c r="EQ62" s="308"/>
      <c r="ER62" s="308"/>
      <c r="ES62" s="308"/>
      <c r="ET62" s="308"/>
      <c r="EU62" s="308"/>
      <c r="EV62" s="308"/>
      <c r="EW62" s="308"/>
      <c r="EX62" s="308"/>
      <c r="EY62" s="308"/>
      <c r="EZ62" s="308"/>
      <c r="FA62" s="308"/>
      <c r="FB62" s="308"/>
      <c r="FC62" s="308"/>
      <c r="FD62" s="308"/>
      <c r="FE62" s="308"/>
      <c r="FF62" s="308"/>
      <c r="FG62" s="308"/>
      <c r="FH62" s="308"/>
      <c r="FI62" s="308"/>
      <c r="FJ62" s="308"/>
      <c r="FK62" s="308"/>
      <c r="FL62" s="308"/>
      <c r="FM62" s="308"/>
      <c r="FN62" s="308"/>
      <c r="FO62" s="308"/>
      <c r="FP62" s="308"/>
      <c r="FQ62" s="308"/>
      <c r="FR62" s="308"/>
      <c r="FS62" s="308"/>
      <c r="FT62" s="308"/>
      <c r="FU62" s="308"/>
      <c r="FV62" s="308"/>
      <c r="FW62" s="308"/>
      <c r="FX62" s="308"/>
      <c r="FY62" s="308"/>
      <c r="FZ62" s="308"/>
      <c r="GA62" s="308"/>
      <c r="GB62" s="308"/>
      <c r="GC62" s="308"/>
      <c r="GD62" s="308"/>
      <c r="GE62" s="308"/>
      <c r="GF62" s="308"/>
      <c r="GG62" s="308"/>
      <c r="GH62" s="308"/>
      <c r="GI62" s="308"/>
      <c r="GJ62" s="308"/>
      <c r="GK62" s="308"/>
      <c r="GL62" s="308"/>
      <c r="GM62" s="308"/>
      <c r="GN62" s="308"/>
      <c r="GO62" s="308"/>
      <c r="GP62" s="308"/>
      <c r="GQ62" s="308"/>
      <c r="GR62" s="308"/>
      <c r="GS62" s="308"/>
      <c r="GT62" s="308"/>
      <c r="GU62" s="308"/>
      <c r="GV62" s="308"/>
      <c r="GW62" s="308"/>
      <c r="GX62" s="308"/>
      <c r="GY62" s="308"/>
      <c r="GZ62" s="308"/>
      <c r="HA62" s="308"/>
      <c r="HB62" s="308"/>
      <c r="HC62" s="308"/>
      <c r="HD62" s="308"/>
      <c r="HE62" s="308"/>
      <c r="HF62" s="308"/>
      <c r="HG62" s="308"/>
      <c r="HH62" s="308"/>
      <c r="HI62" s="308"/>
      <c r="HJ62" s="308"/>
      <c r="HK62" s="308"/>
      <c r="HL62" s="308"/>
      <c r="HM62" s="308"/>
      <c r="HN62" s="308"/>
      <c r="HO62" s="308"/>
      <c r="HP62" s="308"/>
      <c r="HQ62" s="308"/>
      <c r="HR62" s="308"/>
      <c r="HS62" s="308"/>
      <c r="HT62" s="308"/>
      <c r="HU62" s="308"/>
      <c r="HV62" s="308"/>
      <c r="HW62" s="308"/>
      <c r="HX62" s="308"/>
      <c r="HY62" s="308"/>
      <c r="HZ62" s="308"/>
      <c r="IA62" s="308"/>
      <c r="IB62" s="308"/>
      <c r="IC62" s="308"/>
      <c r="ID62" s="308"/>
      <c r="IE62" s="308"/>
      <c r="IF62" s="308"/>
      <c r="IG62" s="308"/>
      <c r="IH62" s="308"/>
      <c r="II62" s="308"/>
      <c r="IJ62" s="308"/>
      <c r="IK62" s="308"/>
      <c r="IL62" s="308"/>
      <c r="IM62" s="308"/>
      <c r="IN62" s="308"/>
      <c r="IO62" s="308"/>
      <c r="IP62" s="308"/>
      <c r="IQ62" s="308"/>
      <c r="IR62" s="308"/>
      <c r="IS62" s="308"/>
      <c r="IT62" s="308"/>
      <c r="IU62" s="308"/>
      <c r="IV62" s="308"/>
      <c r="IW62" s="308"/>
      <c r="IX62" s="308"/>
      <c r="IY62" s="308"/>
      <c r="IZ62" s="308"/>
      <c r="JA62" s="308"/>
      <c r="JB62" s="308"/>
      <c r="JC62" s="308"/>
      <c r="JD62" s="308"/>
      <c r="JE62" s="308"/>
      <c r="JF62" s="308"/>
      <c r="JG62" s="308"/>
      <c r="JH62" s="308"/>
      <c r="JI62" s="308"/>
      <c r="JJ62" s="308"/>
      <c r="JK62" s="308"/>
      <c r="JL62" s="308"/>
      <c r="JM62" s="308"/>
      <c r="JN62" s="308"/>
      <c r="JO62" s="308"/>
      <c r="JP62" s="308"/>
      <c r="JQ62" s="308"/>
      <c r="JR62" s="308"/>
      <c r="JS62" s="308"/>
      <c r="JT62" s="308"/>
      <c r="JU62" s="308"/>
      <c r="JV62" s="308"/>
      <c r="JW62" s="308"/>
      <c r="JX62" s="308"/>
      <c r="JY62" s="308"/>
      <c r="JZ62" s="308"/>
      <c r="KA62" s="308"/>
      <c r="KB62" s="308"/>
      <c r="KC62" s="308"/>
      <c r="KD62" s="308"/>
      <c r="KE62" s="308"/>
      <c r="KF62" s="308"/>
      <c r="KG62" s="308"/>
      <c r="KH62" s="308"/>
      <c r="KI62" s="308"/>
      <c r="KJ62" s="308"/>
      <c r="KK62" s="308"/>
      <c r="KL62" s="308"/>
      <c r="KM62" s="308"/>
      <c r="KN62" s="308"/>
      <c r="KO62" s="308"/>
      <c r="KP62" s="308"/>
      <c r="KQ62" s="308"/>
      <c r="KR62" s="308"/>
      <c r="KS62" s="308"/>
      <c r="KT62" s="308"/>
      <c r="KU62" s="308"/>
      <c r="KV62" s="308"/>
      <c r="KW62" s="308"/>
      <c r="KX62" s="308"/>
      <c r="KY62" s="308"/>
      <c r="KZ62" s="308"/>
      <c r="LA62" s="308"/>
      <c r="LB62" s="308"/>
      <c r="LC62" s="308"/>
      <c r="LD62" s="308"/>
      <c r="LE62" s="308"/>
      <c r="LF62" s="308"/>
      <c r="LG62" s="308"/>
      <c r="LH62" s="308"/>
      <c r="LI62" s="308"/>
      <c r="LJ62" s="308"/>
      <c r="LK62" s="308"/>
      <c r="LL62" s="308"/>
      <c r="LM62" s="308"/>
      <c r="LN62" s="308"/>
      <c r="LO62" s="308"/>
      <c r="LP62" s="308"/>
      <c r="LQ62" s="308"/>
      <c r="LR62" s="308"/>
      <c r="LS62" s="308"/>
      <c r="LT62" s="308"/>
      <c r="LU62" s="308"/>
      <c r="LV62" s="308"/>
      <c r="LW62" s="308"/>
      <c r="LX62" s="308"/>
      <c r="LY62" s="308"/>
      <c r="LZ62" s="308"/>
      <c r="MA62" s="308"/>
      <c r="MB62" s="308"/>
      <c r="MC62" s="308"/>
      <c r="MD62" s="308"/>
      <c r="ME62" s="308"/>
      <c r="MF62" s="308"/>
      <c r="MG62" s="308"/>
      <c r="MH62" s="308"/>
      <c r="MI62" s="308"/>
      <c r="MJ62" s="308"/>
      <c r="MK62" s="308"/>
      <c r="ML62" s="308"/>
      <c r="MM62" s="308"/>
      <c r="MN62" s="308"/>
      <c r="MO62" s="308"/>
      <c r="MP62" s="308"/>
      <c r="MQ62" s="308"/>
      <c r="MR62" s="308"/>
      <c r="MS62" s="308"/>
      <c r="MT62" s="308"/>
      <c r="MU62" s="308"/>
      <c r="MV62" s="308"/>
      <c r="MW62" s="308"/>
      <c r="MX62" s="308"/>
      <c r="MY62" s="308"/>
      <c r="MZ62" s="308"/>
      <c r="NA62" s="308"/>
      <c r="NB62" s="308"/>
      <c r="NC62" s="308"/>
      <c r="ND62" s="308"/>
      <c r="NE62" s="308"/>
      <c r="NF62" s="308"/>
      <c r="NG62" s="308"/>
      <c r="NH62" s="308"/>
      <c r="NI62" s="308"/>
      <c r="NJ62" s="308"/>
      <c r="NK62" s="308"/>
      <c r="NL62" s="308"/>
      <c r="NM62" s="308"/>
      <c r="NN62" s="308"/>
      <c r="NO62" s="308"/>
      <c r="NP62" s="308"/>
      <c r="NQ62" s="308"/>
      <c r="NR62" s="308"/>
      <c r="NS62" s="308"/>
      <c r="NT62" s="308"/>
      <c r="NU62" s="308"/>
      <c r="NV62" s="308"/>
      <c r="NW62" s="308"/>
      <c r="NX62" s="308"/>
      <c r="NY62" s="308"/>
      <c r="NZ62" s="308"/>
      <c r="OA62" s="308"/>
      <c r="OB62" s="308"/>
      <c r="OC62" s="308"/>
      <c r="OD62" s="308"/>
      <c r="OE62" s="308"/>
      <c r="OF62" s="308"/>
      <c r="OG62" s="308"/>
      <c r="OH62" s="308"/>
      <c r="OI62" s="308"/>
      <c r="OJ62" s="308"/>
      <c r="OK62" s="308"/>
      <c r="OL62" s="308"/>
      <c r="OM62" s="308"/>
      <c r="ON62" s="308"/>
      <c r="OO62" s="308"/>
      <c r="OP62" s="308"/>
      <c r="OQ62" s="308"/>
      <c r="OR62" s="308"/>
      <c r="OS62" s="308"/>
      <c r="OT62" s="308"/>
      <c r="OU62" s="308"/>
      <c r="OV62" s="308"/>
      <c r="OW62" s="308"/>
      <c r="OX62" s="308"/>
      <c r="OY62" s="308"/>
      <c r="OZ62" s="308"/>
      <c r="PA62" s="308"/>
      <c r="PB62" s="308"/>
      <c r="PC62" s="308"/>
      <c r="PD62" s="308"/>
      <c r="PE62" s="308"/>
      <c r="PF62" s="308"/>
      <c r="PG62" s="308"/>
      <c r="PH62" s="308"/>
      <c r="PI62" s="308"/>
      <c r="PJ62" s="308"/>
      <c r="PK62" s="308"/>
      <c r="PL62" s="308"/>
      <c r="PM62" s="308"/>
      <c r="PN62" s="308"/>
      <c r="PO62" s="308"/>
      <c r="PP62" s="308"/>
      <c r="PQ62" s="308"/>
      <c r="PR62" s="308"/>
      <c r="PS62" s="308"/>
      <c r="PT62" s="308"/>
      <c r="PU62" s="308"/>
      <c r="PV62" s="308"/>
      <c r="PW62" s="308"/>
      <c r="PX62" s="308"/>
      <c r="PY62" s="308"/>
      <c r="PZ62" s="308"/>
      <c r="QA62" s="308"/>
      <c r="QB62" s="308"/>
      <c r="QC62" s="308"/>
      <c r="QD62" s="308"/>
      <c r="QE62" s="308"/>
      <c r="QF62" s="308"/>
      <c r="QG62" s="308"/>
      <c r="QH62" s="308"/>
      <c r="QI62" s="308"/>
      <c r="QJ62" s="308"/>
      <c r="QK62" s="308"/>
      <c r="QL62" s="308"/>
      <c r="QM62" s="308"/>
      <c r="QN62" s="308"/>
      <c r="QO62" s="308"/>
      <c r="QP62" s="308"/>
      <c r="QQ62" s="308"/>
      <c r="QR62" s="308"/>
      <c r="QS62" s="308"/>
      <c r="QT62" s="308"/>
      <c r="QU62" s="308"/>
      <c r="QV62" s="308"/>
      <c r="QW62" s="308"/>
      <c r="QX62" s="308"/>
      <c r="QY62" s="308"/>
      <c r="QZ62" s="308"/>
      <c r="RA62" s="308"/>
      <c r="RB62" s="308"/>
      <c r="RC62" s="308"/>
      <c r="RD62" s="308"/>
      <c r="RE62" s="308"/>
      <c r="RF62" s="308"/>
      <c r="RG62" s="308"/>
      <c r="RH62" s="308"/>
      <c r="RI62" s="308"/>
      <c r="RJ62" s="308"/>
      <c r="RK62" s="308"/>
      <c r="RL62" s="308"/>
      <c r="RM62" s="308"/>
      <c r="RN62" s="308"/>
      <c r="RO62" s="308"/>
      <c r="RP62" s="308"/>
      <c r="RQ62" s="308"/>
      <c r="RR62" s="308"/>
      <c r="RS62" s="308"/>
      <c r="RT62" s="308"/>
      <c r="RU62" s="308"/>
      <c r="RV62" s="308"/>
      <c r="RW62" s="308"/>
      <c r="RX62" s="308"/>
      <c r="RY62" s="308"/>
      <c r="RZ62" s="308"/>
      <c r="SA62" s="308"/>
      <c r="SB62" s="308"/>
      <c r="SC62" s="308"/>
      <c r="SD62" s="308"/>
      <c r="SE62" s="308"/>
      <c r="SF62" s="308"/>
      <c r="SG62" s="308"/>
      <c r="SH62" s="308"/>
      <c r="SI62" s="308"/>
      <c r="SJ62" s="308"/>
      <c r="SK62" s="308"/>
      <c r="SL62" s="308"/>
      <c r="SM62" s="308"/>
      <c r="SN62" s="308"/>
      <c r="SO62" s="308"/>
      <c r="SP62" s="308"/>
      <c r="SQ62" s="308"/>
      <c r="SR62" s="308"/>
      <c r="SS62" s="308"/>
      <c r="ST62" s="308"/>
      <c r="SU62" s="308"/>
      <c r="SV62" s="308"/>
      <c r="SW62" s="308"/>
      <c r="SX62" s="308"/>
      <c r="SY62" s="308"/>
      <c r="SZ62" s="308"/>
      <c r="TA62" s="308"/>
      <c r="TB62" s="308"/>
      <c r="TC62" s="308"/>
      <c r="TD62" s="308"/>
      <c r="TE62" s="308"/>
      <c r="TF62" s="308"/>
      <c r="TG62" s="308"/>
      <c r="TH62" s="308"/>
      <c r="TI62" s="308"/>
      <c r="TJ62" s="308"/>
      <c r="TK62" s="308"/>
      <c r="TL62" s="308"/>
      <c r="TM62" s="308"/>
      <c r="TN62" s="308"/>
      <c r="TO62" s="308"/>
      <c r="TP62" s="308"/>
      <c r="TQ62" s="308"/>
      <c r="TR62" s="308"/>
      <c r="TS62" s="308"/>
      <c r="TT62" s="308"/>
      <c r="TU62" s="308"/>
      <c r="TV62" s="308"/>
      <c r="TW62" s="308"/>
      <c r="TX62" s="308"/>
      <c r="TY62" s="308"/>
      <c r="TZ62" s="308"/>
      <c r="UA62" s="308"/>
      <c r="UB62" s="308"/>
      <c r="UC62" s="308"/>
      <c r="UD62" s="308"/>
      <c r="UE62" s="308"/>
      <c r="UF62" s="308"/>
      <c r="UG62" s="308"/>
      <c r="UH62" s="308"/>
      <c r="UI62" s="308"/>
      <c r="UJ62" s="308"/>
      <c r="UK62" s="308"/>
      <c r="UL62" s="308"/>
      <c r="UM62" s="308"/>
      <c r="UN62" s="308"/>
      <c r="UO62" s="308"/>
      <c r="UP62" s="308"/>
      <c r="UQ62" s="308"/>
      <c r="UR62" s="308"/>
      <c r="US62" s="308"/>
      <c r="UT62" s="308"/>
      <c r="UU62" s="308"/>
      <c r="UV62" s="308"/>
      <c r="UW62" s="308"/>
      <c r="UX62" s="308"/>
      <c r="UY62" s="308"/>
      <c r="UZ62" s="308"/>
      <c r="VA62" s="308"/>
      <c r="VB62" s="308"/>
      <c r="VC62" s="308"/>
      <c r="VD62" s="308"/>
      <c r="VE62" s="308"/>
      <c r="VF62" s="308"/>
      <c r="VG62" s="308"/>
      <c r="VH62" s="308"/>
      <c r="VI62" s="308"/>
      <c r="VJ62" s="308"/>
      <c r="VK62" s="308"/>
      <c r="VL62" s="308"/>
      <c r="VM62" s="308"/>
      <c r="VN62" s="308"/>
      <c r="VO62" s="308"/>
      <c r="VP62" s="308"/>
      <c r="VQ62" s="308"/>
      <c r="VR62" s="308"/>
      <c r="VS62" s="308"/>
      <c r="VT62" s="308"/>
      <c r="VU62" s="308"/>
      <c r="VV62" s="308"/>
      <c r="VW62" s="308"/>
      <c r="VX62" s="308"/>
      <c r="VY62" s="308"/>
      <c r="VZ62" s="308"/>
      <c r="WA62" s="308"/>
      <c r="WB62" s="308"/>
      <c r="WC62" s="308"/>
      <c r="WD62" s="308"/>
      <c r="WE62" s="308"/>
      <c r="WF62" s="308"/>
      <c r="WG62" s="308"/>
      <c r="WH62" s="308"/>
      <c r="WI62" s="308"/>
      <c r="WJ62" s="308"/>
      <c r="WK62" s="308"/>
      <c r="WL62" s="308"/>
      <c r="WM62" s="308"/>
      <c r="WN62" s="308"/>
      <c r="WO62" s="308"/>
      <c r="WP62" s="308"/>
      <c r="WQ62" s="308"/>
      <c r="WR62" s="308"/>
      <c r="WS62" s="308"/>
      <c r="WT62" s="308"/>
      <c r="WU62" s="308"/>
      <c r="WV62" s="308"/>
      <c r="WW62" s="308"/>
      <c r="WX62" s="308"/>
      <c r="WY62" s="308"/>
      <c r="WZ62" s="308"/>
      <c r="XA62" s="308"/>
      <c r="XB62" s="308"/>
      <c r="XC62" s="308"/>
      <c r="XD62" s="308"/>
      <c r="XE62" s="308"/>
      <c r="XF62" s="308"/>
      <c r="XG62" s="308"/>
      <c r="XH62" s="308"/>
      <c r="XI62" s="308"/>
      <c r="XJ62" s="308"/>
      <c r="XK62" s="308"/>
      <c r="XL62" s="308"/>
      <c r="XM62" s="308"/>
      <c r="XN62" s="308"/>
      <c r="XO62" s="308"/>
      <c r="XP62" s="308"/>
      <c r="XQ62" s="308"/>
      <c r="XR62" s="308"/>
      <c r="XS62" s="308"/>
      <c r="XT62" s="308"/>
      <c r="XU62" s="308"/>
      <c r="XV62" s="308"/>
      <c r="XW62" s="308"/>
      <c r="XX62" s="308"/>
      <c r="XY62" s="308"/>
      <c r="XZ62" s="308"/>
      <c r="YA62" s="308"/>
      <c r="YB62" s="308"/>
      <c r="YC62" s="308"/>
      <c r="YD62" s="308"/>
      <c r="YE62" s="308"/>
      <c r="YF62" s="308"/>
      <c r="YG62" s="308"/>
      <c r="YH62" s="308"/>
      <c r="YI62" s="308"/>
      <c r="YJ62" s="308"/>
      <c r="YK62" s="308"/>
      <c r="YL62" s="308"/>
      <c r="YM62" s="308"/>
      <c r="YN62" s="308"/>
      <c r="YO62" s="308"/>
      <c r="YP62" s="308"/>
      <c r="YQ62" s="308"/>
      <c r="YR62" s="308"/>
      <c r="YS62" s="308"/>
      <c r="YT62" s="308"/>
      <c r="YU62" s="308"/>
      <c r="YV62" s="308"/>
      <c r="YW62" s="308"/>
      <c r="YX62" s="308"/>
      <c r="YY62" s="308"/>
      <c r="YZ62" s="308"/>
      <c r="ZA62" s="308"/>
      <c r="ZB62" s="308"/>
      <c r="ZC62" s="308"/>
      <c r="ZD62" s="308"/>
      <c r="ZE62" s="308"/>
      <c r="ZF62" s="308"/>
      <c r="ZG62" s="308"/>
      <c r="ZH62" s="308"/>
      <c r="ZI62" s="308"/>
      <c r="ZJ62" s="308"/>
      <c r="ZK62" s="308"/>
      <c r="ZL62" s="308"/>
      <c r="ZM62" s="308"/>
      <c r="ZN62" s="308"/>
      <c r="ZO62" s="308"/>
      <c r="ZP62" s="308"/>
      <c r="ZQ62" s="308"/>
      <c r="ZR62" s="308"/>
      <c r="ZS62" s="308"/>
      <c r="ZT62" s="308"/>
      <c r="ZU62" s="308"/>
      <c r="ZV62" s="308"/>
      <c r="ZW62" s="308"/>
      <c r="ZX62" s="308"/>
      <c r="ZY62" s="308"/>
      <c r="ZZ62" s="308"/>
      <c r="AAA62" s="308"/>
      <c r="AAB62" s="308"/>
      <c r="AAC62" s="308"/>
      <c r="AAD62" s="308"/>
      <c r="AAE62" s="308"/>
      <c r="AAF62" s="308"/>
      <c r="AAG62" s="308"/>
      <c r="AAH62" s="308"/>
      <c r="AAI62" s="308"/>
      <c r="AAJ62" s="308"/>
      <c r="AAK62" s="308"/>
      <c r="AAL62" s="308"/>
      <c r="AAM62" s="308"/>
      <c r="AAN62" s="308"/>
      <c r="AAO62" s="308"/>
      <c r="AAP62" s="308"/>
      <c r="AAQ62" s="308"/>
      <c r="AAR62" s="308"/>
      <c r="AAS62" s="308"/>
      <c r="AAT62" s="308"/>
      <c r="AAU62" s="308"/>
      <c r="AAV62" s="308"/>
      <c r="AAW62" s="308"/>
      <c r="AAX62" s="308"/>
      <c r="AAY62" s="308"/>
      <c r="AAZ62" s="308"/>
      <c r="ABA62" s="308"/>
      <c r="ABB62" s="308"/>
      <c r="ABC62" s="308"/>
      <c r="ABD62" s="308"/>
      <c r="ABE62" s="308"/>
      <c r="ABF62" s="308"/>
      <c r="ABG62" s="308"/>
      <c r="ABH62" s="308"/>
      <c r="ABI62" s="308"/>
      <c r="ABJ62" s="308"/>
      <c r="ABK62" s="308"/>
      <c r="ABL62" s="308"/>
      <c r="ABM62" s="308"/>
      <c r="ABN62" s="308"/>
      <c r="ABO62" s="308"/>
      <c r="ABP62" s="308"/>
      <c r="ABQ62" s="308"/>
      <c r="ABR62" s="308"/>
      <c r="ABS62" s="308"/>
      <c r="ABT62" s="308"/>
      <c r="ABU62" s="308"/>
      <c r="ABV62" s="308"/>
      <c r="ABW62" s="308"/>
      <c r="ABX62" s="308"/>
      <c r="ABY62" s="308"/>
      <c r="ABZ62" s="308"/>
      <c r="ACA62" s="308"/>
      <c r="ACB62" s="308"/>
      <c r="ACC62" s="308"/>
      <c r="ACD62" s="308"/>
      <c r="ACE62" s="308"/>
      <c r="ACF62" s="308"/>
      <c r="ACG62" s="308"/>
      <c r="ACH62" s="308"/>
      <c r="ACI62" s="308"/>
      <c r="ACJ62" s="308"/>
      <c r="ACK62" s="308"/>
      <c r="ACL62" s="308"/>
      <c r="ACM62" s="308"/>
      <c r="ACN62" s="308"/>
      <c r="ACO62" s="308"/>
      <c r="ACP62" s="308"/>
      <c r="ACQ62" s="308"/>
      <c r="ACR62" s="308"/>
      <c r="ACS62" s="308"/>
      <c r="ACT62" s="308"/>
      <c r="ACU62" s="308"/>
      <c r="ACV62" s="308"/>
      <c r="ACW62" s="308"/>
      <c r="ACX62" s="308"/>
      <c r="ACY62" s="308"/>
      <c r="ACZ62" s="308"/>
      <c r="ADA62" s="308"/>
      <c r="ADB62" s="308"/>
      <c r="ADC62" s="308"/>
      <c r="ADD62" s="308"/>
      <c r="ADE62" s="308"/>
      <c r="ADF62" s="308"/>
      <c r="ADG62" s="308"/>
      <c r="ADH62" s="308"/>
      <c r="ADI62" s="308"/>
      <c r="ADJ62" s="308"/>
      <c r="ADK62" s="308"/>
      <c r="ADL62" s="308"/>
      <c r="ADM62" s="308"/>
      <c r="ADN62" s="308"/>
      <c r="ADO62" s="308"/>
      <c r="ADP62" s="308"/>
      <c r="ADQ62" s="308"/>
      <c r="ADR62" s="308"/>
      <c r="ADS62" s="308"/>
      <c r="ADT62" s="308"/>
      <c r="ADU62" s="308"/>
      <c r="ADV62" s="308"/>
      <c r="ADW62" s="308"/>
      <c r="ADX62" s="308"/>
      <c r="ADY62" s="308"/>
      <c r="ADZ62" s="308"/>
      <c r="AEA62" s="308"/>
      <c r="AEB62" s="308"/>
      <c r="AEC62" s="308"/>
      <c r="AED62" s="308"/>
      <c r="AEE62" s="308"/>
      <c r="AEF62" s="308"/>
      <c r="AEG62" s="308"/>
      <c r="AEH62" s="308"/>
      <c r="AEI62" s="308"/>
      <c r="AEJ62" s="308"/>
      <c r="AEK62" s="308"/>
      <c r="AEL62" s="308"/>
      <c r="AEM62" s="308"/>
      <c r="AEN62" s="308"/>
      <c r="AEO62" s="308"/>
      <c r="AEP62" s="308"/>
      <c r="AEQ62" s="308"/>
      <c r="AER62" s="308"/>
      <c r="AES62" s="308"/>
      <c r="AET62" s="308"/>
      <c r="AEU62" s="308"/>
      <c r="AEV62" s="308"/>
      <c r="AEW62" s="308"/>
      <c r="AEX62" s="308"/>
      <c r="AEY62" s="308"/>
      <c r="AEZ62" s="308"/>
      <c r="AFA62" s="308"/>
      <c r="AFB62" s="308"/>
      <c r="AFC62" s="308"/>
      <c r="AFD62" s="308"/>
      <c r="AFE62" s="308"/>
      <c r="AFF62" s="308"/>
      <c r="AFG62" s="308"/>
      <c r="AFH62" s="308"/>
      <c r="AFI62" s="308"/>
      <c r="AFJ62" s="308"/>
      <c r="AFK62" s="308"/>
      <c r="AFL62" s="308"/>
      <c r="AFM62" s="308"/>
      <c r="AFN62" s="308"/>
      <c r="AFO62" s="308"/>
      <c r="AFP62" s="308"/>
      <c r="AFQ62" s="308"/>
      <c r="AFR62" s="308"/>
      <c r="AFS62" s="308"/>
      <c r="AFT62" s="308"/>
      <c r="AFU62" s="308"/>
      <c r="AFV62" s="308"/>
      <c r="AFW62" s="308"/>
      <c r="AFX62" s="308"/>
      <c r="AFY62" s="308"/>
      <c r="AFZ62" s="308"/>
      <c r="AGA62" s="308"/>
      <c r="AGB62" s="308"/>
      <c r="AGC62" s="308"/>
      <c r="AGD62" s="308"/>
      <c r="AGE62" s="308"/>
      <c r="AGF62" s="308"/>
      <c r="AGG62" s="308"/>
      <c r="AGH62" s="308"/>
      <c r="AGI62" s="308"/>
      <c r="AGJ62" s="308"/>
      <c r="AGK62" s="308"/>
      <c r="AGL62" s="308"/>
      <c r="AGM62" s="308"/>
      <c r="AGN62" s="308"/>
      <c r="AGO62" s="308"/>
      <c r="AGP62" s="308"/>
      <c r="AGQ62" s="308"/>
      <c r="AGR62" s="308"/>
      <c r="AGS62" s="308"/>
      <c r="AGT62" s="308"/>
      <c r="AGU62" s="308"/>
      <c r="AGV62" s="308"/>
      <c r="AGW62" s="308"/>
      <c r="AGX62" s="308"/>
      <c r="AGY62" s="308"/>
      <c r="AGZ62" s="308"/>
      <c r="AHA62" s="308"/>
      <c r="AHB62" s="308"/>
      <c r="AHC62" s="308"/>
      <c r="AHD62" s="308"/>
      <c r="AHE62" s="308"/>
      <c r="AHF62" s="308"/>
      <c r="AHG62" s="308"/>
      <c r="AHH62" s="308"/>
      <c r="AHI62" s="308"/>
      <c r="AHJ62" s="308"/>
      <c r="AHK62" s="308"/>
      <c r="AHL62" s="308"/>
      <c r="AHM62" s="308"/>
      <c r="AHN62" s="308"/>
      <c r="AHO62" s="308"/>
      <c r="AHP62" s="308"/>
      <c r="AHQ62" s="308"/>
      <c r="AHR62" s="308"/>
      <c r="AHS62" s="308"/>
      <c r="AHT62" s="308"/>
      <c r="AHU62" s="308"/>
      <c r="AHV62" s="308"/>
      <c r="AHW62" s="308"/>
      <c r="AHX62" s="308"/>
      <c r="AHY62" s="308"/>
      <c r="AHZ62" s="308"/>
      <c r="AIA62" s="308"/>
      <c r="AIB62" s="308"/>
      <c r="AIC62" s="308"/>
      <c r="AID62" s="308"/>
      <c r="AIE62" s="308"/>
      <c r="AIF62" s="308"/>
      <c r="AIG62" s="308"/>
      <c r="AIH62" s="308"/>
      <c r="AII62" s="308"/>
      <c r="AIJ62" s="308"/>
      <c r="AIK62" s="308"/>
      <c r="AIL62" s="308"/>
      <c r="AIM62" s="308"/>
      <c r="AIN62" s="308"/>
      <c r="AIO62" s="308"/>
      <c r="AIP62" s="308"/>
      <c r="AIQ62" s="308"/>
      <c r="AIR62" s="308"/>
      <c r="AIS62" s="308"/>
      <c r="AIT62" s="308"/>
      <c r="AIU62" s="308"/>
      <c r="AIV62" s="308"/>
      <c r="AIW62" s="308"/>
      <c r="AIX62" s="308"/>
      <c r="AIY62" s="308"/>
      <c r="AIZ62" s="308"/>
      <c r="AJA62" s="308"/>
      <c r="AJB62" s="308"/>
      <c r="AJC62" s="308"/>
      <c r="AJD62" s="308"/>
      <c r="AJE62" s="308"/>
      <c r="AJF62" s="308"/>
      <c r="AJG62" s="308"/>
      <c r="AJH62" s="308"/>
      <c r="AJI62" s="308"/>
      <c r="AJJ62" s="308"/>
      <c r="AJK62" s="308"/>
      <c r="AJL62" s="308"/>
      <c r="AJM62" s="308"/>
      <c r="AJN62" s="308"/>
      <c r="AJO62" s="308"/>
      <c r="AJP62" s="308"/>
      <c r="AJQ62" s="308"/>
      <c r="AJR62" s="308"/>
      <c r="AJS62" s="308"/>
      <c r="AJT62" s="308"/>
      <c r="AJU62" s="308"/>
      <c r="AJV62" s="308"/>
      <c r="AJW62" s="308"/>
      <c r="AJX62" s="308"/>
      <c r="AJY62" s="308"/>
      <c r="AJZ62" s="308"/>
      <c r="AKA62" s="308"/>
      <c r="AKB62" s="308"/>
      <c r="AKC62" s="308"/>
      <c r="AKD62" s="308"/>
      <c r="AKE62" s="308"/>
      <c r="AKF62" s="308"/>
      <c r="AKG62" s="308"/>
      <c r="AKH62" s="308"/>
      <c r="AKI62" s="308"/>
      <c r="AKJ62" s="308"/>
      <c r="AKK62" s="308"/>
      <c r="AKL62" s="308"/>
      <c r="AKM62" s="308"/>
      <c r="AKN62" s="308"/>
      <c r="AKO62" s="308"/>
      <c r="AKP62" s="308"/>
      <c r="AKQ62" s="308"/>
      <c r="AKR62" s="308"/>
      <c r="AKS62" s="308"/>
      <c r="AKT62" s="308"/>
      <c r="AKU62" s="308"/>
      <c r="AKV62" s="308"/>
      <c r="AKW62" s="308"/>
      <c r="AKX62" s="308"/>
      <c r="AKY62" s="308"/>
      <c r="AKZ62" s="308"/>
      <c r="ALA62" s="308"/>
      <c r="ALB62" s="308"/>
      <c r="ALC62" s="308"/>
      <c r="ALD62" s="308"/>
      <c r="ALE62" s="308"/>
      <c r="ALF62" s="308"/>
      <c r="ALG62" s="308"/>
      <c r="ALH62" s="308"/>
      <c r="ALI62" s="308"/>
      <c r="ALJ62" s="308"/>
      <c r="ALK62" s="308"/>
      <c r="ALL62" s="308"/>
      <c r="ALM62" s="308"/>
      <c r="ALN62" s="308"/>
      <c r="ALO62" s="308"/>
      <c r="ALP62" s="308"/>
      <c r="ALQ62" s="308"/>
      <c r="ALR62" s="308"/>
      <c r="ALS62" s="308"/>
      <c r="ALT62" s="308"/>
      <c r="ALU62" s="308"/>
      <c r="ALV62" s="308"/>
      <c r="ALW62" s="308"/>
      <c r="ALX62" s="308"/>
      <c r="ALY62" s="308"/>
      <c r="ALZ62" s="308"/>
      <c r="AMA62" s="308"/>
      <c r="AMB62" s="308"/>
      <c r="AMC62" s="308"/>
      <c r="AMD62" s="308"/>
      <c r="AME62" s="308"/>
      <c r="AMF62" s="308"/>
      <c r="AMG62" s="308"/>
      <c r="AMH62" s="308"/>
      <c r="AMI62" s="308"/>
      <c r="AMJ62" s="308"/>
      <c r="AMK62" s="308"/>
      <c r="AML62" s="308"/>
      <c r="AMM62" s="308"/>
      <c r="AMN62" s="308"/>
      <c r="AMO62" s="308"/>
      <c r="AMP62" s="308"/>
      <c r="AMQ62" s="308"/>
      <c r="AMR62" s="308"/>
      <c r="AMS62" s="308"/>
      <c r="AMT62" s="308"/>
      <c r="AMU62" s="308"/>
      <c r="AMV62" s="308"/>
      <c r="AMW62" s="308"/>
      <c r="AMX62" s="308"/>
      <c r="AMY62" s="308"/>
      <c r="AMZ62" s="308"/>
      <c r="ANA62" s="308"/>
      <c r="ANB62" s="308"/>
      <c r="ANC62" s="308"/>
      <c r="AND62" s="308"/>
      <c r="ANE62" s="308"/>
      <c r="ANF62" s="308"/>
      <c r="ANG62" s="308"/>
      <c r="ANH62" s="308"/>
      <c r="ANI62" s="308"/>
      <c r="ANJ62" s="308"/>
      <c r="ANK62" s="308"/>
      <c r="ANL62" s="308"/>
      <c r="ANM62" s="308"/>
      <c r="ANN62" s="308"/>
      <c r="ANO62" s="308"/>
      <c r="ANP62" s="308"/>
      <c r="ANQ62" s="308"/>
      <c r="ANR62" s="308"/>
      <c r="ANS62" s="308"/>
      <c r="ANT62" s="308"/>
      <c r="ANU62" s="308"/>
      <c r="ANV62" s="308"/>
      <c r="ANW62" s="308"/>
      <c r="ANX62" s="308"/>
      <c r="ANY62" s="308"/>
      <c r="ANZ62" s="308"/>
      <c r="AOA62" s="308"/>
      <c r="AOB62" s="308"/>
      <c r="AOC62" s="308"/>
      <c r="AOD62" s="308"/>
      <c r="AOE62" s="308"/>
      <c r="AOF62" s="308"/>
      <c r="AOG62" s="308"/>
      <c r="AOH62" s="308"/>
      <c r="AOI62" s="308"/>
      <c r="AOJ62" s="308"/>
      <c r="AOK62" s="308"/>
      <c r="AOL62" s="308"/>
      <c r="AOM62" s="308"/>
      <c r="AON62" s="308"/>
      <c r="AOO62" s="308"/>
      <c r="AOP62" s="308"/>
      <c r="AOQ62" s="308"/>
      <c r="AOR62" s="308"/>
      <c r="AOS62" s="308"/>
      <c r="AOT62" s="308"/>
      <c r="AOU62" s="308"/>
      <c r="AOV62" s="308"/>
      <c r="AOW62" s="308"/>
      <c r="AOX62" s="308"/>
      <c r="AOY62" s="308"/>
      <c r="AOZ62" s="308"/>
      <c r="APA62" s="308"/>
      <c r="APB62" s="308"/>
      <c r="APC62" s="308"/>
      <c r="APD62" s="308"/>
      <c r="APE62" s="308"/>
      <c r="APF62" s="308"/>
      <c r="APG62" s="308"/>
      <c r="APH62" s="308"/>
      <c r="API62" s="308"/>
      <c r="APJ62" s="308"/>
      <c r="APK62" s="308"/>
      <c r="APL62" s="308"/>
      <c r="APM62" s="308"/>
      <c r="APN62" s="308"/>
      <c r="APO62" s="308"/>
      <c r="APP62" s="308"/>
      <c r="APQ62" s="308"/>
      <c r="APR62" s="308"/>
      <c r="APS62" s="308"/>
      <c r="APT62" s="308"/>
      <c r="APU62" s="308"/>
      <c r="APV62" s="308"/>
      <c r="APW62" s="308"/>
      <c r="APX62" s="308"/>
      <c r="APY62" s="308"/>
      <c r="APZ62" s="308"/>
      <c r="AQA62" s="308"/>
      <c r="AQB62" s="308"/>
      <c r="AQC62" s="308"/>
      <c r="AQD62" s="308"/>
      <c r="AQE62" s="308"/>
      <c r="AQF62" s="308"/>
      <c r="AQG62" s="308"/>
      <c r="AQH62" s="308"/>
      <c r="AQI62" s="308"/>
      <c r="AQJ62" s="308"/>
      <c r="AQK62" s="308"/>
      <c r="AQL62" s="308"/>
      <c r="AQM62" s="308"/>
      <c r="AQN62" s="308"/>
      <c r="AQO62" s="308"/>
      <c r="AQP62" s="308"/>
      <c r="AQQ62" s="308"/>
      <c r="AQR62" s="308"/>
      <c r="AQS62" s="308"/>
      <c r="AQT62" s="308"/>
      <c r="AQU62" s="308"/>
      <c r="AQV62" s="308"/>
      <c r="AQW62" s="308"/>
      <c r="AQX62" s="308"/>
      <c r="AQY62" s="308"/>
      <c r="AQZ62" s="308"/>
      <c r="ARA62" s="308"/>
      <c r="ARB62" s="308"/>
      <c r="ARC62" s="308"/>
      <c r="ARD62" s="308"/>
      <c r="ARE62" s="308"/>
      <c r="ARF62" s="308"/>
      <c r="ARG62" s="308"/>
      <c r="ARH62" s="308"/>
      <c r="ARI62" s="308"/>
      <c r="ARJ62" s="308"/>
      <c r="ARK62" s="308"/>
      <c r="ARL62" s="308"/>
      <c r="ARM62" s="308"/>
      <c r="ARN62" s="308"/>
      <c r="ARO62" s="308"/>
      <c r="ARP62" s="308"/>
      <c r="ARQ62" s="308"/>
      <c r="ARR62" s="308"/>
      <c r="ARS62" s="308"/>
      <c r="ART62" s="308"/>
      <c r="ARU62" s="308"/>
      <c r="ARV62" s="308"/>
      <c r="ARW62" s="308"/>
      <c r="ARX62" s="308"/>
      <c r="ARY62" s="308"/>
      <c r="ARZ62" s="308"/>
      <c r="ASA62" s="308"/>
      <c r="ASB62" s="308"/>
      <c r="ASC62" s="308"/>
      <c r="ASD62" s="308"/>
      <c r="ASE62" s="308"/>
      <c r="ASF62" s="308"/>
      <c r="ASG62" s="308"/>
      <c r="ASH62" s="308"/>
      <c r="ASI62" s="308"/>
      <c r="ASJ62" s="308"/>
      <c r="ASK62" s="308"/>
      <c r="ASL62" s="308"/>
      <c r="ASM62" s="308"/>
      <c r="ASN62" s="308"/>
      <c r="ASO62" s="308"/>
      <c r="ASP62" s="308"/>
      <c r="ASQ62" s="308"/>
      <c r="ASR62" s="308"/>
      <c r="ASS62" s="308"/>
      <c r="AST62" s="308"/>
      <c r="ASU62" s="308"/>
      <c r="ASV62" s="308"/>
      <c r="ASW62" s="308"/>
      <c r="ASX62" s="308"/>
      <c r="ASY62" s="308"/>
      <c r="ASZ62" s="308"/>
      <c r="ATA62" s="308"/>
      <c r="ATB62" s="308"/>
      <c r="ATC62" s="308"/>
      <c r="ATD62" s="308"/>
      <c r="ATE62" s="308"/>
      <c r="ATF62" s="308"/>
      <c r="ATG62" s="308"/>
      <c r="ATH62" s="308"/>
      <c r="ATI62" s="308"/>
      <c r="ATJ62" s="308"/>
      <c r="ATK62" s="308"/>
      <c r="ATL62" s="308"/>
      <c r="ATM62" s="308"/>
      <c r="ATN62" s="308"/>
      <c r="ATO62" s="308"/>
      <c r="ATP62" s="308"/>
      <c r="ATQ62" s="308"/>
      <c r="ATR62" s="308"/>
      <c r="ATS62" s="308"/>
      <c r="ATT62" s="308"/>
      <c r="ATU62" s="308"/>
      <c r="ATV62" s="308"/>
      <c r="ATW62" s="308"/>
      <c r="ATX62" s="308"/>
      <c r="ATY62" s="308"/>
      <c r="ATZ62" s="308"/>
      <c r="AUA62" s="308"/>
      <c r="AUB62" s="308"/>
      <c r="AUC62" s="308"/>
      <c r="AUD62" s="308"/>
      <c r="AUE62" s="308"/>
      <c r="AUF62" s="308"/>
      <c r="AUG62" s="308"/>
      <c r="AUH62" s="308"/>
      <c r="AUI62" s="308"/>
      <c r="AUJ62" s="308"/>
      <c r="AUK62" s="308"/>
      <c r="AUL62" s="308"/>
      <c r="AUM62" s="308"/>
      <c r="AUN62" s="308"/>
      <c r="AUO62" s="308"/>
      <c r="AUP62" s="308"/>
      <c r="AUQ62" s="308"/>
      <c r="AUR62" s="308"/>
      <c r="AUS62" s="308"/>
      <c r="AUT62" s="308"/>
      <c r="AUU62" s="308"/>
      <c r="AUV62" s="308"/>
      <c r="AUW62" s="308"/>
      <c r="AUX62" s="308"/>
      <c r="AUY62" s="308"/>
      <c r="AUZ62" s="308"/>
      <c r="AVA62" s="308"/>
      <c r="AVB62" s="308"/>
      <c r="AVC62" s="308"/>
      <c r="AVD62" s="308"/>
      <c r="AVE62" s="308"/>
      <c r="AVF62" s="308"/>
      <c r="AVG62" s="308"/>
      <c r="AVH62" s="308"/>
      <c r="AVI62" s="308"/>
      <c r="AVJ62" s="308"/>
      <c r="AVK62" s="308"/>
      <c r="AVL62" s="308"/>
      <c r="AVM62" s="308"/>
      <c r="AVN62" s="308"/>
      <c r="AVO62" s="308"/>
      <c r="AVP62" s="308"/>
      <c r="AVQ62" s="308"/>
      <c r="AVR62" s="308"/>
      <c r="AVS62" s="308"/>
      <c r="AVT62" s="308"/>
      <c r="AVU62" s="308"/>
      <c r="AVV62" s="308"/>
      <c r="AVW62" s="308"/>
      <c r="AVX62" s="308"/>
      <c r="AVY62" s="308"/>
      <c r="AVZ62" s="308"/>
      <c r="AWA62" s="308"/>
      <c r="AWB62" s="308"/>
      <c r="AWC62" s="308"/>
      <c r="AWD62" s="308"/>
      <c r="AWE62" s="308"/>
      <c r="AWF62" s="308"/>
      <c r="AWG62" s="308"/>
      <c r="AWH62" s="308"/>
      <c r="AWI62" s="308"/>
      <c r="AWJ62" s="308"/>
      <c r="AWK62" s="308"/>
      <c r="AWL62" s="308"/>
      <c r="AWM62" s="308"/>
      <c r="AWN62" s="308"/>
      <c r="AWO62" s="308"/>
      <c r="AWP62" s="308"/>
      <c r="AWQ62" s="308"/>
      <c r="AWR62" s="308"/>
      <c r="AWS62" s="308"/>
      <c r="AWT62" s="308"/>
      <c r="AWU62" s="308"/>
      <c r="AWV62" s="308"/>
      <c r="AWW62" s="308"/>
      <c r="AWX62" s="308"/>
      <c r="AWY62" s="308"/>
      <c r="AWZ62" s="308"/>
      <c r="AXA62" s="308"/>
      <c r="AXB62" s="308"/>
      <c r="AXC62" s="308"/>
      <c r="AXD62" s="308"/>
      <c r="AXE62" s="308"/>
      <c r="AXF62" s="308"/>
      <c r="AXG62" s="308"/>
      <c r="AXH62" s="308"/>
      <c r="AXI62" s="308"/>
      <c r="AXJ62" s="308"/>
      <c r="AXK62" s="308"/>
      <c r="AXL62" s="308"/>
      <c r="AXM62" s="308"/>
      <c r="AXN62" s="308"/>
      <c r="AXO62" s="308"/>
      <c r="AXP62" s="308"/>
      <c r="AXQ62" s="308"/>
      <c r="AXR62" s="308"/>
      <c r="AXS62" s="308"/>
      <c r="AXT62" s="308"/>
      <c r="AXU62" s="308"/>
      <c r="AXV62" s="308"/>
      <c r="AXW62" s="308"/>
      <c r="AXX62" s="308"/>
      <c r="AXY62" s="308"/>
      <c r="AXZ62" s="308"/>
      <c r="AYA62" s="308"/>
      <c r="AYB62" s="308"/>
      <c r="AYC62" s="308"/>
      <c r="AYD62" s="308"/>
      <c r="AYE62" s="308"/>
      <c r="AYF62" s="308"/>
      <c r="AYG62" s="308"/>
      <c r="AYH62" s="308"/>
      <c r="AYI62" s="308"/>
      <c r="AYJ62" s="308"/>
      <c r="AYK62" s="308"/>
      <c r="AYL62" s="308"/>
      <c r="AYM62" s="308"/>
      <c r="AYN62" s="308"/>
      <c r="AYO62" s="308"/>
      <c r="AYP62" s="308"/>
      <c r="AYQ62" s="308"/>
      <c r="AYR62" s="308"/>
      <c r="AYS62" s="308"/>
      <c r="AYT62" s="308"/>
      <c r="AYU62" s="308"/>
      <c r="AYV62" s="308"/>
      <c r="AYW62" s="308"/>
      <c r="AYX62" s="308"/>
      <c r="AYY62" s="308"/>
      <c r="AYZ62" s="308"/>
      <c r="AZA62" s="308"/>
      <c r="AZB62" s="308"/>
      <c r="AZC62" s="308"/>
      <c r="AZD62" s="308"/>
      <c r="AZE62" s="308"/>
      <c r="AZF62" s="308"/>
      <c r="AZG62" s="308"/>
      <c r="AZH62" s="308"/>
      <c r="AZI62" s="308"/>
      <c r="AZJ62" s="308"/>
      <c r="AZK62" s="308"/>
      <c r="AZL62" s="308"/>
      <c r="AZM62" s="308"/>
      <c r="AZN62" s="308"/>
      <c r="AZO62" s="308"/>
      <c r="AZP62" s="308"/>
      <c r="AZQ62" s="308"/>
      <c r="AZR62" s="308"/>
      <c r="AZS62" s="308"/>
      <c r="AZT62" s="308"/>
      <c r="AZU62" s="308"/>
      <c r="AZV62" s="308"/>
      <c r="AZW62" s="308"/>
      <c r="AZX62" s="308"/>
      <c r="AZY62" s="308"/>
      <c r="AZZ62" s="308"/>
      <c r="BAA62" s="308"/>
      <c r="BAB62" s="308"/>
      <c r="BAC62" s="308"/>
      <c r="BAD62" s="308"/>
      <c r="BAE62" s="308"/>
      <c r="BAF62" s="308"/>
      <c r="BAG62" s="308"/>
      <c r="BAH62" s="308"/>
      <c r="BAI62" s="308"/>
      <c r="BAJ62" s="308"/>
      <c r="BAK62" s="308"/>
      <c r="BAL62" s="308"/>
      <c r="BAM62" s="308"/>
      <c r="BAN62" s="308"/>
      <c r="BAO62" s="308"/>
      <c r="BAP62" s="308"/>
      <c r="BAQ62" s="308"/>
      <c r="BAR62" s="308"/>
      <c r="BAS62" s="308"/>
      <c r="BAT62" s="308"/>
      <c r="BAU62" s="308"/>
      <c r="BAV62" s="308"/>
      <c r="BAW62" s="308"/>
      <c r="BAX62" s="308"/>
      <c r="BAY62" s="308"/>
      <c r="BAZ62" s="308"/>
      <c r="BBA62" s="308"/>
      <c r="BBB62" s="308"/>
      <c r="BBC62" s="308"/>
      <c r="BBD62" s="308"/>
      <c r="BBE62" s="308"/>
      <c r="BBF62" s="308"/>
      <c r="BBG62" s="308"/>
      <c r="BBH62" s="308"/>
      <c r="BBI62" s="308"/>
      <c r="BBJ62" s="308"/>
      <c r="BBK62" s="308"/>
      <c r="BBL62" s="308"/>
      <c r="BBM62" s="308"/>
      <c r="BBN62" s="308"/>
      <c r="BBO62" s="308"/>
      <c r="BBP62" s="308"/>
      <c r="BBQ62" s="308"/>
      <c r="BBR62" s="308"/>
      <c r="BBS62" s="308"/>
      <c r="BBT62" s="308"/>
      <c r="BBU62" s="308"/>
      <c r="BBV62" s="308"/>
      <c r="BBW62" s="308"/>
      <c r="BBX62" s="308"/>
      <c r="BBY62" s="308"/>
      <c r="BBZ62" s="308"/>
      <c r="BCA62" s="308"/>
      <c r="BCB62" s="308"/>
      <c r="BCC62" s="308"/>
      <c r="BCD62" s="308"/>
      <c r="BCE62" s="308"/>
      <c r="BCF62" s="308"/>
      <c r="BCG62" s="308"/>
      <c r="BCH62" s="308"/>
      <c r="BCI62" s="308"/>
      <c r="BCJ62" s="308"/>
      <c r="BCK62" s="308"/>
      <c r="BCL62" s="308"/>
      <c r="BCM62" s="308"/>
      <c r="BCN62" s="308"/>
      <c r="BCO62" s="308"/>
      <c r="BCP62" s="308"/>
      <c r="BCQ62" s="308"/>
      <c r="BCR62" s="308"/>
      <c r="BCS62" s="308"/>
      <c r="BCT62" s="308"/>
      <c r="BCU62" s="308"/>
      <c r="BCV62" s="308"/>
      <c r="BCW62" s="308"/>
      <c r="BCX62" s="308"/>
      <c r="BCY62" s="308"/>
      <c r="BCZ62" s="308"/>
      <c r="BDA62" s="308"/>
      <c r="BDB62" s="308"/>
      <c r="BDC62" s="308"/>
      <c r="BDD62" s="308"/>
      <c r="BDE62" s="308"/>
      <c r="BDF62" s="308"/>
      <c r="BDG62" s="308"/>
      <c r="BDH62" s="308"/>
      <c r="BDI62" s="308"/>
      <c r="BDJ62" s="308"/>
      <c r="BDK62" s="308"/>
      <c r="BDL62" s="308"/>
      <c r="BDM62" s="308"/>
      <c r="BDN62" s="308"/>
      <c r="BDO62" s="308"/>
      <c r="BDP62" s="308"/>
      <c r="BDQ62" s="308"/>
      <c r="BDR62" s="308"/>
      <c r="BDS62" s="308"/>
      <c r="BDT62" s="308"/>
      <c r="BDU62" s="308"/>
      <c r="BDV62" s="308"/>
      <c r="BDW62" s="308"/>
      <c r="BDX62" s="308"/>
      <c r="BDY62" s="308"/>
      <c r="BDZ62" s="308"/>
      <c r="BEA62" s="308"/>
      <c r="BEB62" s="308"/>
      <c r="BEC62" s="308"/>
      <c r="BED62" s="308"/>
      <c r="BEE62" s="308"/>
      <c r="BEF62" s="308"/>
      <c r="BEG62" s="308"/>
      <c r="BEH62" s="308"/>
      <c r="BEI62" s="308"/>
      <c r="BEJ62" s="308"/>
      <c r="BEK62" s="308"/>
      <c r="BEL62" s="308"/>
      <c r="BEM62" s="308"/>
      <c r="BEN62" s="308"/>
      <c r="BEO62" s="308"/>
      <c r="BEP62" s="308"/>
      <c r="BEQ62" s="308"/>
      <c r="BER62" s="308"/>
      <c r="BES62" s="308"/>
      <c r="BET62" s="308"/>
      <c r="BEU62" s="308"/>
      <c r="BEV62" s="308"/>
      <c r="BEW62" s="308"/>
      <c r="BEX62" s="308"/>
      <c r="BEY62" s="308"/>
      <c r="BEZ62" s="308"/>
      <c r="BFA62" s="308"/>
      <c r="BFB62" s="308"/>
      <c r="BFC62" s="308"/>
      <c r="BFD62" s="308"/>
      <c r="BFE62" s="308"/>
      <c r="BFF62" s="308"/>
      <c r="BFG62" s="308"/>
      <c r="BFH62" s="308"/>
      <c r="BFI62" s="308"/>
      <c r="BFJ62" s="308"/>
      <c r="BFK62" s="308"/>
      <c r="BFL62" s="308"/>
      <c r="BFM62" s="308"/>
      <c r="BFN62" s="308"/>
      <c r="BFO62" s="308"/>
      <c r="BFP62" s="308"/>
      <c r="BFQ62" s="308"/>
      <c r="BFR62" s="308"/>
      <c r="BFS62" s="308"/>
      <c r="BFT62" s="308"/>
      <c r="BFU62" s="308"/>
      <c r="BFV62" s="308"/>
      <c r="BFW62" s="308"/>
      <c r="BFX62" s="308"/>
      <c r="BFY62" s="308"/>
      <c r="BFZ62" s="308"/>
      <c r="BGA62" s="308"/>
      <c r="BGB62" s="308"/>
      <c r="BGC62" s="308"/>
      <c r="BGD62" s="308"/>
      <c r="BGE62" s="308"/>
      <c r="BGF62" s="308"/>
      <c r="BGG62" s="308"/>
      <c r="BGH62" s="308"/>
      <c r="BGI62" s="308"/>
      <c r="BGJ62" s="308"/>
      <c r="BGK62" s="308"/>
      <c r="BGL62" s="308"/>
      <c r="BGM62" s="308"/>
      <c r="BGN62" s="308"/>
      <c r="BGO62" s="308"/>
      <c r="BGP62" s="308"/>
      <c r="BGQ62" s="308"/>
      <c r="BGR62" s="308"/>
      <c r="BGS62" s="308"/>
      <c r="BGT62" s="308"/>
      <c r="BGU62" s="308"/>
      <c r="BGV62" s="308"/>
      <c r="BGW62" s="308"/>
      <c r="BGX62" s="308"/>
      <c r="BGY62" s="308"/>
      <c r="BGZ62" s="308"/>
      <c r="BHA62" s="308"/>
      <c r="BHB62" s="308"/>
      <c r="BHC62" s="308"/>
      <c r="BHD62" s="308"/>
      <c r="BHE62" s="308"/>
      <c r="BHF62" s="308"/>
      <c r="BHG62" s="308"/>
      <c r="BHH62" s="308"/>
      <c r="BHI62" s="308"/>
      <c r="BHJ62" s="308"/>
      <c r="BHK62" s="308"/>
      <c r="BHL62" s="308"/>
      <c r="BHM62" s="308"/>
      <c r="BHN62" s="308"/>
      <c r="BHO62" s="308"/>
      <c r="BHP62" s="308"/>
      <c r="BHQ62" s="308"/>
      <c r="BHR62" s="308"/>
      <c r="BHS62" s="308"/>
      <c r="BHT62" s="308"/>
      <c r="BHU62" s="308"/>
      <c r="BHV62" s="308"/>
      <c r="BHW62" s="308"/>
      <c r="BHX62" s="308"/>
      <c r="BHY62" s="308"/>
      <c r="BHZ62" s="308"/>
      <c r="BIA62" s="308"/>
      <c r="BIB62" s="308"/>
      <c r="BIC62" s="308"/>
      <c r="BID62" s="308"/>
      <c r="BIE62" s="308"/>
      <c r="BIF62" s="308"/>
      <c r="BIG62" s="308"/>
      <c r="BIH62" s="308"/>
      <c r="BII62" s="308"/>
      <c r="BIJ62" s="308"/>
      <c r="BIK62" s="308"/>
      <c r="BIL62" s="308"/>
      <c r="BIM62" s="308"/>
      <c r="BIN62" s="308"/>
      <c r="BIO62" s="308"/>
      <c r="BIP62" s="308"/>
      <c r="BIQ62" s="308"/>
      <c r="BIR62" s="308"/>
      <c r="BIS62" s="308"/>
      <c r="BIT62" s="308"/>
      <c r="BIU62" s="308"/>
      <c r="BIV62" s="308"/>
      <c r="BIW62" s="308"/>
      <c r="BIX62" s="308"/>
      <c r="BIY62" s="308"/>
      <c r="BIZ62" s="308"/>
      <c r="BJA62" s="308"/>
      <c r="BJB62" s="308"/>
      <c r="BJC62" s="308"/>
      <c r="BJD62" s="308"/>
      <c r="BJE62" s="308"/>
      <c r="BJF62" s="308"/>
      <c r="BJG62" s="308"/>
      <c r="BJH62" s="308"/>
      <c r="BJI62" s="308"/>
      <c r="BJJ62" s="308"/>
      <c r="BJK62" s="308"/>
      <c r="BJL62" s="308"/>
      <c r="BJM62" s="308"/>
      <c r="BJN62" s="308"/>
      <c r="BJO62" s="308"/>
      <c r="BJP62" s="308"/>
      <c r="BJQ62" s="308"/>
      <c r="BJR62" s="308"/>
      <c r="BJS62" s="308"/>
      <c r="BJT62" s="308"/>
      <c r="BJU62" s="308"/>
      <c r="BJV62" s="308"/>
      <c r="BJW62" s="308"/>
      <c r="BJX62" s="308"/>
      <c r="BJY62" s="308"/>
      <c r="BJZ62" s="308"/>
      <c r="BKA62" s="308"/>
      <c r="BKB62" s="308"/>
      <c r="BKC62" s="308"/>
      <c r="BKD62" s="308"/>
      <c r="BKE62" s="308"/>
      <c r="BKF62" s="308"/>
      <c r="BKG62" s="308"/>
      <c r="BKH62" s="308"/>
      <c r="BKI62" s="308"/>
      <c r="BKJ62" s="308"/>
      <c r="BKK62" s="308"/>
      <c r="BKL62" s="308"/>
      <c r="BKM62" s="308"/>
      <c r="BKN62" s="308"/>
      <c r="BKO62" s="308"/>
      <c r="BKP62" s="308"/>
      <c r="BKQ62" s="308"/>
      <c r="BKR62" s="308"/>
      <c r="BKS62" s="308"/>
      <c r="BKT62" s="308"/>
      <c r="BKU62" s="308"/>
      <c r="BKV62" s="308"/>
      <c r="BKW62" s="308"/>
      <c r="BKX62" s="308"/>
      <c r="BKY62" s="308"/>
      <c r="BKZ62" s="308"/>
      <c r="BLA62" s="308"/>
      <c r="BLB62" s="308"/>
      <c r="BLC62" s="308"/>
      <c r="BLD62" s="308"/>
      <c r="BLE62" s="308"/>
      <c r="BLF62" s="308"/>
      <c r="BLG62" s="308"/>
      <c r="BLH62" s="308"/>
      <c r="BLI62" s="308"/>
      <c r="BLJ62" s="308"/>
      <c r="BLK62" s="308"/>
      <c r="BLL62" s="308"/>
      <c r="BLM62" s="308"/>
      <c r="BLN62" s="308"/>
      <c r="BLO62" s="308"/>
      <c r="BLP62" s="308"/>
      <c r="BLQ62" s="308"/>
      <c r="BLR62" s="308"/>
      <c r="BLS62" s="308"/>
      <c r="BLT62" s="308"/>
      <c r="BLU62" s="308"/>
      <c r="BLV62" s="308"/>
      <c r="BLW62" s="308"/>
      <c r="BLX62" s="308"/>
      <c r="BLY62" s="308"/>
      <c r="BLZ62" s="308"/>
      <c r="BMA62" s="308"/>
      <c r="BMB62" s="308"/>
      <c r="BMC62" s="308"/>
      <c r="BMD62" s="308"/>
      <c r="BME62" s="308"/>
      <c r="BMF62" s="308"/>
      <c r="BMG62" s="308"/>
      <c r="BMH62" s="308"/>
      <c r="BMI62" s="308"/>
      <c r="BMJ62" s="308"/>
      <c r="BMK62" s="308"/>
      <c r="BML62" s="308"/>
      <c r="BMM62" s="308"/>
      <c r="BMN62" s="308"/>
      <c r="BMO62" s="308"/>
      <c r="BMP62" s="308"/>
      <c r="BMQ62" s="308"/>
      <c r="BMR62" s="308"/>
      <c r="BMS62" s="308"/>
      <c r="BMT62" s="308"/>
      <c r="BMU62" s="308"/>
      <c r="BMV62" s="308"/>
      <c r="BMW62" s="308"/>
      <c r="BMX62" s="308"/>
      <c r="BMY62" s="308"/>
      <c r="BMZ62" s="308"/>
      <c r="BNA62" s="308"/>
      <c r="BNB62" s="308"/>
      <c r="BNC62" s="308"/>
      <c r="BND62" s="308"/>
      <c r="BNE62" s="308"/>
      <c r="BNF62" s="308"/>
      <c r="BNG62" s="308"/>
      <c r="BNH62" s="308"/>
      <c r="BNI62" s="308"/>
      <c r="BNJ62" s="308"/>
      <c r="BNK62" s="308"/>
      <c r="BNL62" s="308"/>
      <c r="BNM62" s="308"/>
      <c r="BNN62" s="308"/>
      <c r="BNO62" s="308"/>
      <c r="BNP62" s="308"/>
      <c r="BNQ62" s="308"/>
      <c r="BNR62" s="308"/>
      <c r="BNS62" s="308"/>
      <c r="BNT62" s="308"/>
      <c r="BNU62" s="308"/>
      <c r="BNV62" s="308"/>
      <c r="BNW62" s="308"/>
      <c r="BNX62" s="308"/>
      <c r="BNY62" s="308"/>
      <c r="BNZ62" s="308"/>
      <c r="BOA62" s="308"/>
      <c r="BOB62" s="308"/>
      <c r="BOC62" s="308"/>
      <c r="BOD62" s="308"/>
      <c r="BOE62" s="308"/>
      <c r="BOF62" s="308"/>
      <c r="BOG62" s="308"/>
      <c r="BOH62" s="308"/>
      <c r="BOI62" s="308"/>
      <c r="BOJ62" s="308"/>
      <c r="BOK62" s="308"/>
      <c r="BOL62" s="308"/>
      <c r="BOM62" s="308"/>
      <c r="BON62" s="308"/>
      <c r="BOO62" s="308"/>
      <c r="BOP62" s="308"/>
      <c r="BOQ62" s="308"/>
      <c r="BOR62" s="308"/>
      <c r="BOS62" s="308"/>
      <c r="BOT62" s="308"/>
      <c r="BOU62" s="308"/>
      <c r="BOV62" s="308"/>
      <c r="BOW62" s="308"/>
      <c r="BOX62" s="308"/>
      <c r="BOY62" s="308"/>
      <c r="BOZ62" s="308"/>
      <c r="BPA62" s="308"/>
      <c r="BPB62" s="308"/>
      <c r="BPC62" s="308"/>
      <c r="BPD62" s="308"/>
      <c r="BPE62" s="308"/>
      <c r="BPF62" s="308"/>
      <c r="BPG62" s="308"/>
      <c r="BPH62" s="308"/>
      <c r="BPI62" s="308"/>
      <c r="BPJ62" s="308"/>
      <c r="BPK62" s="308"/>
      <c r="BPL62" s="308"/>
      <c r="BPM62" s="308"/>
      <c r="BPN62" s="308"/>
      <c r="BPO62" s="308"/>
      <c r="BPP62" s="308"/>
      <c r="BPQ62" s="308"/>
      <c r="BPR62" s="308"/>
      <c r="BPS62" s="308"/>
      <c r="BPT62" s="308"/>
      <c r="BPU62" s="308"/>
      <c r="BPV62" s="308"/>
      <c r="BPW62" s="308"/>
      <c r="BPX62" s="308"/>
      <c r="BPY62" s="308"/>
      <c r="BPZ62" s="308"/>
      <c r="BQA62" s="308"/>
      <c r="BQB62" s="308"/>
      <c r="BQC62" s="308"/>
      <c r="BQD62" s="308"/>
      <c r="BQE62" s="308"/>
      <c r="BQF62" s="308"/>
      <c r="BQG62" s="308"/>
      <c r="BQH62" s="308"/>
      <c r="BQI62" s="308"/>
      <c r="BQJ62" s="308"/>
      <c r="BQK62" s="308"/>
      <c r="BQL62" s="308"/>
      <c r="BQM62" s="308"/>
      <c r="BQN62" s="308"/>
      <c r="BQO62" s="308"/>
      <c r="BQP62" s="308"/>
      <c r="BQQ62" s="308"/>
      <c r="BQR62" s="308"/>
      <c r="BQS62" s="308"/>
      <c r="BQT62" s="308"/>
      <c r="BQU62" s="308"/>
      <c r="BQV62" s="308"/>
      <c r="BQW62" s="308"/>
      <c r="BQX62" s="308"/>
      <c r="BQY62" s="308"/>
      <c r="BQZ62" s="308"/>
      <c r="BRA62" s="308"/>
      <c r="BRB62" s="308"/>
      <c r="BRC62" s="308"/>
      <c r="BRD62" s="308"/>
      <c r="BRE62" s="308"/>
      <c r="BRF62" s="308"/>
      <c r="BRG62" s="308"/>
      <c r="BRH62" s="308"/>
      <c r="BRI62" s="308"/>
      <c r="BRJ62" s="308"/>
      <c r="BRK62" s="308"/>
      <c r="BRL62" s="308"/>
      <c r="BRM62" s="308"/>
      <c r="BRN62" s="308"/>
      <c r="BRO62" s="308"/>
      <c r="BRP62" s="308"/>
      <c r="BRQ62" s="308"/>
      <c r="BRR62" s="308"/>
      <c r="BRS62" s="308"/>
      <c r="BRT62" s="308"/>
      <c r="BRU62" s="308"/>
      <c r="BRV62" s="308"/>
      <c r="BRW62" s="308"/>
      <c r="BRX62" s="308"/>
      <c r="BRY62" s="308"/>
      <c r="BRZ62" s="308"/>
      <c r="BSA62" s="308"/>
      <c r="BSB62" s="308"/>
      <c r="BSC62" s="308"/>
      <c r="BSD62" s="308"/>
      <c r="BSE62" s="308"/>
      <c r="BSF62" s="308"/>
      <c r="BSG62" s="308"/>
      <c r="BSH62" s="308"/>
      <c r="BSI62" s="308"/>
      <c r="BSJ62" s="308"/>
      <c r="BSK62" s="308"/>
      <c r="BSL62" s="308"/>
      <c r="BSM62" s="308"/>
      <c r="BSN62" s="308"/>
      <c r="BSO62" s="308"/>
      <c r="BSP62" s="308"/>
      <c r="BSQ62" s="308"/>
      <c r="BSR62" s="308"/>
      <c r="BSS62" s="308"/>
      <c r="BST62" s="308"/>
      <c r="BSU62" s="308"/>
      <c r="BSV62" s="308"/>
      <c r="BSW62" s="308"/>
      <c r="BSX62" s="308"/>
      <c r="BSY62" s="308"/>
      <c r="BSZ62" s="308"/>
      <c r="BTA62" s="308"/>
      <c r="BTB62" s="308"/>
      <c r="BTC62" s="308"/>
      <c r="BTD62" s="308"/>
      <c r="BTE62" s="308"/>
      <c r="BTF62" s="308"/>
      <c r="BTG62" s="308"/>
      <c r="BTH62" s="308"/>
      <c r="BTI62" s="308"/>
      <c r="BTJ62" s="308"/>
      <c r="BTK62" s="308"/>
      <c r="BTL62" s="308"/>
      <c r="BTM62" s="308"/>
      <c r="BTN62" s="308"/>
      <c r="BTO62" s="308"/>
      <c r="BTP62" s="308"/>
      <c r="BTQ62" s="308"/>
      <c r="BTR62" s="308"/>
      <c r="BTS62" s="308"/>
      <c r="BTT62" s="308"/>
      <c r="BTU62" s="308"/>
      <c r="BTV62" s="308"/>
      <c r="BTW62" s="308"/>
      <c r="BTX62" s="308"/>
      <c r="BTY62" s="308"/>
      <c r="BTZ62" s="308"/>
      <c r="BUA62" s="308"/>
      <c r="BUB62" s="308"/>
      <c r="BUC62" s="308"/>
      <c r="BUD62" s="308"/>
      <c r="BUE62" s="308"/>
      <c r="BUF62" s="308"/>
      <c r="BUG62" s="308"/>
      <c r="BUH62" s="308"/>
      <c r="BUI62" s="308"/>
      <c r="BUJ62" s="308"/>
      <c r="BUK62" s="308"/>
      <c r="BUL62" s="308"/>
      <c r="BUM62" s="308"/>
      <c r="BUN62" s="308"/>
      <c r="BUO62" s="308"/>
      <c r="BUP62" s="308"/>
      <c r="BUQ62" s="308"/>
      <c r="BUR62" s="308"/>
      <c r="BUS62" s="308"/>
      <c r="BUT62" s="308"/>
      <c r="BUU62" s="308"/>
      <c r="BUV62" s="308"/>
      <c r="BUW62" s="308"/>
      <c r="BUX62" s="308"/>
      <c r="BUY62" s="308"/>
      <c r="BUZ62" s="308"/>
      <c r="BVA62" s="308"/>
      <c r="BVB62" s="308"/>
      <c r="BVC62" s="308"/>
      <c r="BVD62" s="308"/>
      <c r="BVE62" s="308"/>
      <c r="BVF62" s="308"/>
      <c r="BVG62" s="308"/>
      <c r="BVH62" s="308"/>
      <c r="BVI62" s="308"/>
      <c r="BVJ62" s="308"/>
      <c r="BVK62" s="308"/>
      <c r="BVL62" s="308"/>
      <c r="BVM62" s="308"/>
      <c r="BVN62" s="308"/>
      <c r="BVO62" s="308"/>
      <c r="BVP62" s="308"/>
      <c r="BVQ62" s="308"/>
      <c r="BVR62" s="308"/>
      <c r="BVS62" s="308"/>
      <c r="BVT62" s="308"/>
      <c r="BVU62" s="308"/>
      <c r="BVV62" s="308"/>
      <c r="BVW62" s="308"/>
      <c r="BVX62" s="308"/>
      <c r="BVY62" s="308"/>
      <c r="BVZ62" s="308"/>
      <c r="BWA62" s="308"/>
      <c r="BWB62" s="308"/>
      <c r="BWC62" s="308"/>
      <c r="BWD62" s="308"/>
      <c r="BWE62" s="308"/>
      <c r="BWF62" s="308"/>
      <c r="BWG62" s="308"/>
      <c r="BWH62" s="308"/>
      <c r="BWI62" s="308"/>
      <c r="BWJ62" s="308"/>
      <c r="BWK62" s="308"/>
      <c r="BWL62" s="308"/>
      <c r="BWM62" s="308"/>
      <c r="BWN62" s="308"/>
      <c r="BWO62" s="308"/>
      <c r="BWP62" s="308"/>
      <c r="BWQ62" s="308"/>
      <c r="BWR62" s="308"/>
      <c r="BWS62" s="308"/>
      <c r="BWT62" s="308"/>
      <c r="BWU62" s="308"/>
      <c r="BWV62" s="308"/>
      <c r="BWW62" s="308"/>
      <c r="BWX62" s="308"/>
      <c r="BWY62" s="308"/>
      <c r="BWZ62" s="308"/>
      <c r="BXA62" s="308"/>
      <c r="BXB62" s="308"/>
      <c r="BXC62" s="308"/>
      <c r="BXD62" s="308"/>
      <c r="BXE62" s="308"/>
      <c r="BXF62" s="308"/>
      <c r="BXG62" s="308"/>
      <c r="BXH62" s="308"/>
      <c r="BXI62" s="308"/>
      <c r="BXJ62" s="308"/>
      <c r="BXK62" s="308"/>
      <c r="BXL62" s="308"/>
      <c r="BXM62" s="308"/>
      <c r="BXN62" s="308"/>
      <c r="BXO62" s="308"/>
      <c r="BXP62" s="308"/>
      <c r="BXQ62" s="308"/>
      <c r="BXR62" s="308"/>
      <c r="BXS62" s="308"/>
      <c r="BXT62" s="308"/>
      <c r="BXU62" s="308"/>
      <c r="BXV62" s="308"/>
      <c r="BXW62" s="308"/>
      <c r="BXX62" s="308"/>
      <c r="BXY62" s="308"/>
      <c r="BXZ62" s="308"/>
      <c r="BYA62" s="308"/>
      <c r="BYB62" s="308"/>
      <c r="BYC62" s="308"/>
      <c r="BYD62" s="308"/>
      <c r="BYE62" s="308"/>
      <c r="BYF62" s="308"/>
      <c r="BYG62" s="308"/>
      <c r="BYH62" s="308"/>
      <c r="BYI62" s="308"/>
      <c r="BYJ62" s="308"/>
      <c r="BYK62" s="308"/>
      <c r="BYL62" s="308"/>
      <c r="BYM62" s="308"/>
      <c r="BYN62" s="308"/>
      <c r="BYO62" s="308"/>
      <c r="BYP62" s="308"/>
      <c r="BYQ62" s="308"/>
      <c r="BYR62" s="308"/>
      <c r="BYS62" s="308"/>
      <c r="BYT62" s="308"/>
      <c r="BYU62" s="308"/>
      <c r="BYV62" s="308"/>
      <c r="BYW62" s="308"/>
      <c r="BYX62" s="308"/>
      <c r="BYY62" s="308"/>
      <c r="BYZ62" s="308"/>
      <c r="BZA62" s="308"/>
      <c r="BZB62" s="308"/>
      <c r="BZC62" s="308"/>
      <c r="BZD62" s="308"/>
      <c r="BZE62" s="308"/>
      <c r="BZF62" s="308"/>
      <c r="BZG62" s="308"/>
      <c r="BZH62" s="308"/>
      <c r="BZI62" s="308"/>
      <c r="BZJ62" s="308"/>
      <c r="BZK62" s="308"/>
      <c r="BZL62" s="308"/>
      <c r="BZM62" s="308"/>
      <c r="BZN62" s="308"/>
      <c r="BZO62" s="308"/>
      <c r="BZP62" s="308"/>
      <c r="BZQ62" s="308"/>
      <c r="BZR62" s="308"/>
      <c r="BZS62" s="308"/>
      <c r="BZT62" s="308"/>
      <c r="BZU62" s="308"/>
      <c r="BZV62" s="308"/>
      <c r="BZW62" s="308"/>
      <c r="BZX62" s="308"/>
      <c r="BZY62" s="308"/>
      <c r="BZZ62" s="308"/>
      <c r="CAA62" s="308"/>
      <c r="CAB62" s="308"/>
      <c r="CAC62" s="308"/>
      <c r="CAD62" s="308"/>
      <c r="CAE62" s="308"/>
      <c r="CAF62" s="308"/>
      <c r="CAG62" s="308"/>
      <c r="CAH62" s="308"/>
      <c r="CAI62" s="308"/>
      <c r="CAJ62" s="308"/>
      <c r="CAK62" s="308"/>
      <c r="CAL62" s="308"/>
      <c r="CAM62" s="308"/>
      <c r="CAN62" s="308"/>
      <c r="CAO62" s="308"/>
      <c r="CAP62" s="308"/>
      <c r="CAQ62" s="308"/>
      <c r="CAR62" s="308"/>
      <c r="CAS62" s="308"/>
      <c r="CAT62" s="308"/>
      <c r="CAU62" s="308"/>
      <c r="CAV62" s="308"/>
      <c r="CAW62" s="308"/>
      <c r="CAX62" s="308"/>
      <c r="CAY62" s="308"/>
      <c r="CAZ62" s="308"/>
      <c r="CBA62" s="308"/>
      <c r="CBB62" s="308"/>
      <c r="CBC62" s="308"/>
      <c r="CBD62" s="308"/>
      <c r="CBE62" s="308"/>
      <c r="CBF62" s="308"/>
      <c r="CBG62" s="308"/>
      <c r="CBH62" s="308"/>
      <c r="CBI62" s="308"/>
      <c r="CBJ62" s="308"/>
      <c r="CBK62" s="308"/>
      <c r="CBL62" s="308"/>
      <c r="CBM62" s="308"/>
      <c r="CBN62" s="308"/>
      <c r="CBO62" s="308"/>
      <c r="CBP62" s="308"/>
      <c r="CBQ62" s="308"/>
      <c r="CBR62" s="308"/>
      <c r="CBS62" s="308"/>
      <c r="CBT62" s="308"/>
      <c r="CBU62" s="308"/>
      <c r="CBV62" s="308"/>
      <c r="CBW62" s="308"/>
      <c r="CBX62" s="308"/>
      <c r="CBY62" s="308"/>
      <c r="CBZ62" s="308"/>
      <c r="CCA62" s="308"/>
      <c r="CCB62" s="308"/>
      <c r="CCC62" s="308"/>
      <c r="CCD62" s="308"/>
      <c r="CCE62" s="308"/>
      <c r="CCF62" s="308"/>
      <c r="CCG62" s="308"/>
      <c r="CCH62" s="308"/>
      <c r="CCI62" s="308"/>
      <c r="CCJ62" s="308"/>
      <c r="CCK62" s="308"/>
      <c r="CCL62" s="308"/>
      <c r="CCM62" s="308"/>
      <c r="CCN62" s="308"/>
      <c r="CCO62" s="308"/>
      <c r="CCP62" s="308"/>
      <c r="CCQ62" s="308"/>
      <c r="CCR62" s="308"/>
      <c r="CCS62" s="308"/>
      <c r="CCT62" s="308"/>
      <c r="CCU62" s="308"/>
      <c r="CCV62" s="308"/>
      <c r="CCW62" s="308"/>
      <c r="CCX62" s="308"/>
      <c r="CCY62" s="308"/>
      <c r="CCZ62" s="308"/>
      <c r="CDA62" s="308"/>
      <c r="CDB62" s="308"/>
      <c r="CDC62" s="308"/>
      <c r="CDD62" s="308"/>
      <c r="CDE62" s="308"/>
      <c r="CDF62" s="308"/>
      <c r="CDG62" s="308"/>
      <c r="CDH62" s="308"/>
      <c r="CDI62" s="308"/>
      <c r="CDJ62" s="308"/>
      <c r="CDK62" s="308"/>
      <c r="CDL62" s="308"/>
      <c r="CDM62" s="308"/>
      <c r="CDN62" s="308"/>
      <c r="CDO62" s="308"/>
      <c r="CDP62" s="308"/>
      <c r="CDQ62" s="308"/>
      <c r="CDR62" s="308"/>
      <c r="CDS62" s="308"/>
      <c r="CDT62" s="308"/>
      <c r="CDU62" s="308"/>
      <c r="CDV62" s="308"/>
      <c r="CDW62" s="308"/>
      <c r="CDX62" s="308"/>
      <c r="CDY62" s="308"/>
      <c r="CDZ62" s="308"/>
      <c r="CEA62" s="308"/>
      <c r="CEB62" s="308"/>
      <c r="CEC62" s="308"/>
      <c r="CED62" s="308"/>
      <c r="CEE62" s="308"/>
      <c r="CEF62" s="308"/>
      <c r="CEG62" s="308"/>
      <c r="CEH62" s="308"/>
      <c r="CEI62" s="308"/>
      <c r="CEJ62" s="308"/>
      <c r="CEK62" s="308"/>
      <c r="CEL62" s="308"/>
      <c r="CEM62" s="308"/>
      <c r="CEN62" s="308"/>
      <c r="CEO62" s="308"/>
      <c r="CEP62" s="308"/>
      <c r="CEQ62" s="308"/>
      <c r="CER62" s="308"/>
      <c r="CES62" s="308"/>
      <c r="CET62" s="308"/>
      <c r="CEU62" s="308"/>
      <c r="CEV62" s="308"/>
      <c r="CEW62" s="308"/>
      <c r="CEX62" s="308"/>
      <c r="CEY62" s="308"/>
      <c r="CEZ62" s="308"/>
      <c r="CFA62" s="308"/>
      <c r="CFB62" s="308"/>
      <c r="CFC62" s="308"/>
      <c r="CFD62" s="308"/>
      <c r="CFE62" s="308"/>
      <c r="CFF62" s="308"/>
      <c r="CFG62" s="308"/>
      <c r="CFH62" s="308"/>
      <c r="CFI62" s="308"/>
      <c r="CFJ62" s="308"/>
      <c r="CFK62" s="308"/>
      <c r="CFL62" s="308"/>
      <c r="CFM62" s="308"/>
      <c r="CFN62" s="308"/>
      <c r="CFO62" s="308"/>
      <c r="CFP62" s="308"/>
      <c r="CFQ62" s="308"/>
      <c r="CFR62" s="308"/>
      <c r="CFS62" s="308"/>
      <c r="CFT62" s="308"/>
      <c r="CFU62" s="308"/>
      <c r="CFV62" s="308"/>
      <c r="CFW62" s="308"/>
      <c r="CFX62" s="308"/>
      <c r="CFY62" s="308"/>
      <c r="CFZ62" s="308"/>
      <c r="CGA62" s="308"/>
      <c r="CGB62" s="308"/>
      <c r="CGC62" s="308"/>
      <c r="CGD62" s="308"/>
      <c r="CGE62" s="308"/>
      <c r="CGF62" s="308"/>
      <c r="CGG62" s="308"/>
      <c r="CGH62" s="308"/>
      <c r="CGI62" s="308"/>
      <c r="CGJ62" s="308"/>
      <c r="CGK62" s="308"/>
      <c r="CGL62" s="308"/>
      <c r="CGM62" s="308"/>
      <c r="CGN62" s="308"/>
      <c r="CGO62" s="308"/>
      <c r="CGP62" s="308"/>
      <c r="CGQ62" s="308"/>
      <c r="CGR62" s="308"/>
      <c r="CGS62" s="308"/>
      <c r="CGT62" s="308"/>
      <c r="CGU62" s="308"/>
      <c r="CGV62" s="308"/>
      <c r="CGW62" s="308"/>
      <c r="CGX62" s="308"/>
      <c r="CGY62" s="308"/>
      <c r="CGZ62" s="308"/>
      <c r="CHA62" s="308"/>
      <c r="CHB62" s="308"/>
      <c r="CHC62" s="308"/>
      <c r="CHD62" s="308"/>
      <c r="CHE62" s="308"/>
      <c r="CHF62" s="308"/>
      <c r="CHG62" s="308"/>
      <c r="CHH62" s="308"/>
      <c r="CHI62" s="308"/>
      <c r="CHJ62" s="308"/>
      <c r="CHK62" s="308"/>
      <c r="CHL62" s="308"/>
      <c r="CHM62" s="308"/>
      <c r="CHN62" s="308"/>
      <c r="CHO62" s="308"/>
      <c r="CHP62" s="308"/>
      <c r="CHQ62" s="308"/>
      <c r="CHR62" s="308"/>
      <c r="CHS62" s="308"/>
      <c r="CHT62" s="308"/>
      <c r="CHU62" s="308"/>
      <c r="CHV62" s="308"/>
      <c r="CHW62" s="308"/>
      <c r="CHX62" s="308"/>
      <c r="CHY62" s="308"/>
      <c r="CHZ62" s="308"/>
      <c r="CIA62" s="308"/>
      <c r="CIB62" s="308"/>
      <c r="CIC62" s="308"/>
      <c r="CID62" s="308"/>
      <c r="CIE62" s="308"/>
      <c r="CIF62" s="308"/>
      <c r="CIG62" s="308"/>
      <c r="CIH62" s="308"/>
      <c r="CII62" s="308"/>
      <c r="CIJ62" s="308"/>
      <c r="CIK62" s="308"/>
      <c r="CIL62" s="308"/>
      <c r="CIM62" s="308"/>
      <c r="CIN62" s="308"/>
      <c r="CIO62" s="308"/>
      <c r="CIP62" s="308"/>
      <c r="CIQ62" s="308"/>
      <c r="CIR62" s="308"/>
      <c r="CIS62" s="308"/>
      <c r="CIT62" s="308"/>
      <c r="CIU62" s="308"/>
      <c r="CIV62" s="308"/>
      <c r="CIW62" s="308"/>
      <c r="CIX62" s="308"/>
      <c r="CIY62" s="308"/>
      <c r="CIZ62" s="308"/>
      <c r="CJA62" s="308"/>
      <c r="CJB62" s="308"/>
      <c r="CJC62" s="308"/>
      <c r="CJD62" s="308"/>
      <c r="CJE62" s="308"/>
      <c r="CJF62" s="308"/>
      <c r="CJG62" s="308"/>
      <c r="CJH62" s="308"/>
      <c r="CJI62" s="308"/>
      <c r="CJJ62" s="308"/>
      <c r="CJK62" s="308"/>
      <c r="CJL62" s="308"/>
      <c r="CJM62" s="308"/>
      <c r="CJN62" s="308"/>
      <c r="CJO62" s="308"/>
      <c r="CJP62" s="308"/>
      <c r="CJQ62" s="308"/>
      <c r="CJR62" s="308"/>
      <c r="CJS62" s="308"/>
      <c r="CJT62" s="308"/>
      <c r="CJU62" s="308"/>
      <c r="CJV62" s="308"/>
      <c r="CJW62" s="308"/>
      <c r="CJX62" s="308"/>
      <c r="CJY62" s="308"/>
      <c r="CJZ62" s="308"/>
      <c r="CKA62" s="308"/>
      <c r="CKB62" s="308"/>
      <c r="CKC62" s="308"/>
      <c r="CKD62" s="308"/>
      <c r="CKE62" s="308"/>
      <c r="CKF62" s="308"/>
      <c r="CKG62" s="308"/>
      <c r="CKH62" s="308"/>
      <c r="CKI62" s="308"/>
      <c r="CKJ62" s="308"/>
      <c r="CKK62" s="308"/>
      <c r="CKL62" s="308"/>
      <c r="CKM62" s="308"/>
      <c r="CKN62" s="308"/>
      <c r="CKO62" s="308"/>
      <c r="CKP62" s="308"/>
      <c r="CKQ62" s="308"/>
      <c r="CKR62" s="308"/>
      <c r="CKS62" s="308"/>
      <c r="CKT62" s="308"/>
      <c r="CKU62" s="308"/>
      <c r="CKV62" s="308"/>
      <c r="CKW62" s="308"/>
      <c r="CKX62" s="308"/>
      <c r="CKY62" s="308"/>
      <c r="CKZ62" s="308"/>
      <c r="CLA62" s="308"/>
      <c r="CLB62" s="308"/>
      <c r="CLC62" s="308"/>
      <c r="CLD62" s="308"/>
      <c r="CLE62" s="308"/>
      <c r="CLF62" s="308"/>
      <c r="CLG62" s="308"/>
      <c r="CLH62" s="308"/>
      <c r="CLI62" s="308"/>
      <c r="CLJ62" s="308"/>
      <c r="CLK62" s="308"/>
      <c r="CLL62" s="308"/>
      <c r="CLM62" s="308"/>
      <c r="CLN62" s="308"/>
      <c r="CLO62" s="308"/>
      <c r="CLP62" s="308"/>
      <c r="CLQ62" s="308"/>
      <c r="CLR62" s="308"/>
      <c r="CLS62" s="308"/>
      <c r="CLT62" s="308"/>
      <c r="CLU62" s="308"/>
      <c r="CLV62" s="308"/>
      <c r="CLW62" s="308"/>
      <c r="CLX62" s="308"/>
      <c r="CLY62" s="308"/>
      <c r="CLZ62" s="308"/>
      <c r="CMA62" s="308"/>
      <c r="CMB62" s="308"/>
      <c r="CMC62" s="308"/>
      <c r="CMD62" s="308"/>
      <c r="CME62" s="308"/>
      <c r="CMF62" s="308"/>
      <c r="CMG62" s="308"/>
      <c r="CMH62" s="308"/>
      <c r="CMI62" s="308"/>
      <c r="CMJ62" s="308"/>
      <c r="CMK62" s="308"/>
      <c r="CML62" s="308"/>
      <c r="CMM62" s="308"/>
      <c r="CMN62" s="308"/>
      <c r="CMO62" s="308"/>
      <c r="CMP62" s="308"/>
      <c r="CMQ62" s="308"/>
      <c r="CMR62" s="308"/>
      <c r="CMS62" s="308"/>
      <c r="CMT62" s="308"/>
      <c r="CMU62" s="308"/>
      <c r="CMV62" s="308"/>
      <c r="CMW62" s="308"/>
      <c r="CMX62" s="308"/>
      <c r="CMY62" s="308"/>
      <c r="CMZ62" s="308"/>
      <c r="CNA62" s="308"/>
      <c r="CNB62" s="308"/>
      <c r="CNC62" s="308"/>
      <c r="CND62" s="308"/>
      <c r="CNE62" s="308"/>
      <c r="CNF62" s="308"/>
      <c r="CNG62" s="308"/>
      <c r="CNH62" s="308"/>
      <c r="CNI62" s="308"/>
      <c r="CNJ62" s="308"/>
      <c r="CNK62" s="308"/>
      <c r="CNL62" s="308"/>
      <c r="CNM62" s="308"/>
      <c r="CNN62" s="308"/>
      <c r="CNO62" s="308"/>
      <c r="CNP62" s="308"/>
      <c r="CNQ62" s="308"/>
      <c r="CNR62" s="308"/>
      <c r="CNS62" s="308"/>
      <c r="CNT62" s="308"/>
      <c r="CNU62" s="308"/>
      <c r="CNV62" s="308"/>
      <c r="CNW62" s="308"/>
      <c r="CNX62" s="308"/>
      <c r="CNY62" s="308"/>
      <c r="CNZ62" s="308"/>
      <c r="COA62" s="308"/>
      <c r="COB62" s="308"/>
      <c r="COC62" s="308"/>
      <c r="COD62" s="308"/>
      <c r="COE62" s="308"/>
      <c r="COF62" s="308"/>
      <c r="COG62" s="308"/>
      <c r="COH62" s="308"/>
      <c r="COI62" s="308"/>
      <c r="COJ62" s="308"/>
      <c r="COK62" s="308"/>
      <c r="COL62" s="308"/>
      <c r="COM62" s="308"/>
      <c r="CON62" s="308"/>
      <c r="COO62" s="308"/>
      <c r="COP62" s="308"/>
      <c r="COQ62" s="308"/>
      <c r="COR62" s="308"/>
      <c r="COS62" s="308"/>
      <c r="COT62" s="308"/>
      <c r="COU62" s="308"/>
      <c r="COV62" s="308"/>
      <c r="COW62" s="308"/>
      <c r="COX62" s="308"/>
      <c r="COY62" s="308"/>
      <c r="COZ62" s="308"/>
      <c r="CPA62" s="308"/>
      <c r="CPB62" s="308"/>
      <c r="CPC62" s="308"/>
      <c r="CPD62" s="308"/>
      <c r="CPE62" s="308"/>
      <c r="CPF62" s="308"/>
      <c r="CPG62" s="308"/>
      <c r="CPH62" s="308"/>
      <c r="CPI62" s="308"/>
      <c r="CPJ62" s="308"/>
      <c r="CPK62" s="308"/>
      <c r="CPL62" s="308"/>
      <c r="CPM62" s="308"/>
      <c r="CPN62" s="308"/>
      <c r="CPO62" s="308"/>
      <c r="CPP62" s="308"/>
      <c r="CPQ62" s="308"/>
      <c r="CPR62" s="308"/>
      <c r="CPS62" s="308"/>
      <c r="CPT62" s="308"/>
      <c r="CPU62" s="308"/>
      <c r="CPV62" s="308"/>
      <c r="CPW62" s="308"/>
      <c r="CPX62" s="308"/>
      <c r="CPY62" s="308"/>
      <c r="CPZ62" s="308"/>
      <c r="CQA62" s="308"/>
      <c r="CQB62" s="308"/>
      <c r="CQC62" s="308"/>
      <c r="CQD62" s="308"/>
      <c r="CQE62" s="308"/>
      <c r="CQF62" s="308"/>
      <c r="CQG62" s="308"/>
      <c r="CQH62" s="308"/>
      <c r="CQI62" s="308"/>
      <c r="CQJ62" s="308"/>
      <c r="CQK62" s="308"/>
      <c r="CQL62" s="308"/>
      <c r="CQM62" s="308"/>
      <c r="CQN62" s="308"/>
      <c r="CQO62" s="308"/>
      <c r="CQP62" s="308"/>
      <c r="CQQ62" s="308"/>
      <c r="CQR62" s="308"/>
      <c r="CQS62" s="308"/>
      <c r="CQT62" s="308"/>
      <c r="CQU62" s="308"/>
      <c r="CQV62" s="308"/>
      <c r="CQW62" s="308"/>
      <c r="CQX62" s="308"/>
      <c r="CQY62" s="308"/>
      <c r="CQZ62" s="308"/>
      <c r="CRA62" s="308"/>
      <c r="CRB62" s="308"/>
      <c r="CRC62" s="308"/>
      <c r="CRD62" s="308"/>
      <c r="CRE62" s="308"/>
      <c r="CRF62" s="308"/>
      <c r="CRG62" s="308"/>
      <c r="CRH62" s="308"/>
      <c r="CRI62" s="308"/>
      <c r="CRJ62" s="308"/>
      <c r="CRK62" s="308"/>
      <c r="CRL62" s="308"/>
      <c r="CRM62" s="308"/>
      <c r="CRN62" s="308"/>
      <c r="CRO62" s="308"/>
      <c r="CRP62" s="308"/>
      <c r="CRQ62" s="308"/>
      <c r="CRR62" s="308"/>
      <c r="CRS62" s="308"/>
      <c r="CRT62" s="308"/>
      <c r="CRU62" s="308"/>
      <c r="CRV62" s="308"/>
      <c r="CRW62" s="308"/>
      <c r="CRX62" s="308"/>
      <c r="CRY62" s="308"/>
      <c r="CRZ62" s="308"/>
      <c r="CSA62" s="308"/>
      <c r="CSB62" s="308"/>
      <c r="CSC62" s="308"/>
      <c r="CSD62" s="308"/>
      <c r="CSE62" s="308"/>
      <c r="CSF62" s="308"/>
      <c r="CSG62" s="308"/>
      <c r="CSH62" s="308"/>
      <c r="CSI62" s="308"/>
      <c r="CSJ62" s="308"/>
      <c r="CSK62" s="308"/>
      <c r="CSL62" s="308"/>
      <c r="CSM62" s="308"/>
      <c r="CSN62" s="308"/>
      <c r="CSO62" s="308"/>
      <c r="CSP62" s="308"/>
      <c r="CSQ62" s="308"/>
      <c r="CSR62" s="308"/>
      <c r="CSS62" s="308"/>
      <c r="CST62" s="308"/>
      <c r="CSU62" s="308"/>
      <c r="CSV62" s="308"/>
      <c r="CSW62" s="308"/>
      <c r="CSX62" s="308"/>
      <c r="CSY62" s="308"/>
      <c r="CSZ62" s="308"/>
      <c r="CTA62" s="308"/>
      <c r="CTB62" s="308"/>
      <c r="CTC62" s="308"/>
      <c r="CTD62" s="308"/>
      <c r="CTE62" s="308"/>
      <c r="CTF62" s="308"/>
      <c r="CTG62" s="308"/>
      <c r="CTH62" s="308"/>
      <c r="CTI62" s="308"/>
      <c r="CTJ62" s="308"/>
      <c r="CTK62" s="308"/>
      <c r="CTL62" s="308"/>
      <c r="CTM62" s="308"/>
      <c r="CTN62" s="308"/>
      <c r="CTO62" s="308"/>
      <c r="CTP62" s="308"/>
      <c r="CTQ62" s="308"/>
      <c r="CTR62" s="308"/>
      <c r="CTS62" s="308"/>
      <c r="CTT62" s="308"/>
      <c r="CTU62" s="308"/>
      <c r="CTV62" s="308"/>
      <c r="CTW62" s="308"/>
      <c r="CTX62" s="308"/>
      <c r="CTY62" s="308"/>
      <c r="CTZ62" s="308"/>
      <c r="CUA62" s="308"/>
      <c r="CUB62" s="308"/>
      <c r="CUC62" s="308"/>
      <c r="CUD62" s="308"/>
      <c r="CUE62" s="308"/>
      <c r="CUF62" s="308"/>
      <c r="CUG62" s="308"/>
      <c r="CUH62" s="308"/>
      <c r="CUI62" s="308"/>
      <c r="CUJ62" s="308"/>
      <c r="CUK62" s="308"/>
      <c r="CUL62" s="308"/>
      <c r="CUM62" s="308"/>
      <c r="CUN62" s="308"/>
      <c r="CUO62" s="308"/>
      <c r="CUP62" s="308"/>
      <c r="CUQ62" s="308"/>
      <c r="CUR62" s="308"/>
      <c r="CUS62" s="308"/>
      <c r="CUT62" s="308"/>
      <c r="CUU62" s="308"/>
      <c r="CUV62" s="308"/>
      <c r="CUW62" s="308"/>
      <c r="CUX62" s="308"/>
      <c r="CUY62" s="308"/>
      <c r="CUZ62" s="308"/>
      <c r="CVA62" s="308"/>
      <c r="CVB62" s="308"/>
      <c r="CVC62" s="308"/>
      <c r="CVD62" s="308"/>
      <c r="CVE62" s="308"/>
      <c r="CVF62" s="308"/>
      <c r="CVG62" s="308"/>
      <c r="CVH62" s="308"/>
      <c r="CVI62" s="308"/>
      <c r="CVJ62" s="308"/>
      <c r="CVK62" s="308"/>
      <c r="CVL62" s="308"/>
      <c r="CVM62" s="308"/>
      <c r="CVN62" s="308"/>
      <c r="CVO62" s="308"/>
      <c r="CVP62" s="308"/>
      <c r="CVQ62" s="308"/>
      <c r="CVR62" s="308"/>
      <c r="CVS62" s="308"/>
      <c r="CVT62" s="308"/>
      <c r="CVU62" s="308"/>
      <c r="CVV62" s="308"/>
      <c r="CVW62" s="308"/>
      <c r="CVX62" s="308"/>
      <c r="CVY62" s="308"/>
      <c r="CVZ62" s="308"/>
      <c r="CWA62" s="308"/>
      <c r="CWB62" s="308"/>
      <c r="CWC62" s="308"/>
      <c r="CWD62" s="308"/>
      <c r="CWE62" s="308"/>
      <c r="CWF62" s="308"/>
      <c r="CWG62" s="308"/>
      <c r="CWH62" s="308"/>
      <c r="CWI62" s="308"/>
      <c r="CWJ62" s="308"/>
      <c r="CWK62" s="308"/>
      <c r="CWL62" s="308"/>
      <c r="CWM62" s="308"/>
      <c r="CWN62" s="308"/>
      <c r="CWO62" s="308"/>
      <c r="CWP62" s="308"/>
      <c r="CWQ62" s="308"/>
      <c r="CWR62" s="308"/>
      <c r="CWS62" s="308"/>
      <c r="CWT62" s="308"/>
      <c r="CWU62" s="308"/>
      <c r="CWV62" s="308"/>
      <c r="CWW62" s="308"/>
      <c r="CWX62" s="308"/>
      <c r="CWY62" s="308"/>
      <c r="CWZ62" s="308"/>
      <c r="CXA62" s="308"/>
      <c r="CXB62" s="308"/>
      <c r="CXC62" s="308"/>
      <c r="CXD62" s="308"/>
      <c r="CXE62" s="308"/>
      <c r="CXF62" s="308"/>
      <c r="CXG62" s="308"/>
      <c r="CXH62" s="308"/>
      <c r="CXI62" s="308"/>
      <c r="CXJ62" s="308"/>
      <c r="CXK62" s="308"/>
      <c r="CXL62" s="308"/>
      <c r="CXM62" s="308"/>
      <c r="CXN62" s="308"/>
      <c r="CXO62" s="308"/>
      <c r="CXP62" s="308"/>
      <c r="CXQ62" s="308"/>
      <c r="CXR62" s="308"/>
      <c r="CXS62" s="308"/>
      <c r="CXT62" s="308"/>
      <c r="CXU62" s="308"/>
      <c r="CXV62" s="308"/>
      <c r="CXW62" s="308"/>
      <c r="CXX62" s="308"/>
      <c r="CXY62" s="308"/>
      <c r="CXZ62" s="308"/>
      <c r="CYA62" s="308"/>
      <c r="CYB62" s="308"/>
      <c r="CYC62" s="308"/>
      <c r="CYD62" s="308"/>
      <c r="CYE62" s="308"/>
      <c r="CYF62" s="308"/>
      <c r="CYG62" s="308"/>
      <c r="CYH62" s="308"/>
      <c r="CYI62" s="308"/>
      <c r="CYJ62" s="308"/>
      <c r="CYK62" s="308"/>
      <c r="CYL62" s="308"/>
      <c r="CYM62" s="308"/>
      <c r="CYN62" s="308"/>
      <c r="CYO62" s="308"/>
      <c r="CYP62" s="308"/>
      <c r="CYQ62" s="308"/>
      <c r="CYR62" s="308"/>
      <c r="CYS62" s="308"/>
      <c r="CYT62" s="308"/>
      <c r="CYU62" s="308"/>
      <c r="CYV62" s="308"/>
      <c r="CYW62" s="308"/>
      <c r="CYX62" s="308"/>
      <c r="CYY62" s="308"/>
      <c r="CYZ62" s="308"/>
      <c r="CZA62" s="308"/>
      <c r="CZB62" s="308"/>
      <c r="CZC62" s="308"/>
      <c r="CZD62" s="308"/>
      <c r="CZE62" s="308"/>
      <c r="CZF62" s="308"/>
      <c r="CZG62" s="308"/>
      <c r="CZH62" s="308"/>
      <c r="CZI62" s="308"/>
      <c r="CZJ62" s="308"/>
      <c r="CZK62" s="308"/>
      <c r="CZL62" s="308"/>
      <c r="CZM62" s="308"/>
      <c r="CZN62" s="308"/>
      <c r="CZO62" s="308"/>
      <c r="CZP62" s="308"/>
      <c r="CZQ62" s="308"/>
      <c r="CZR62" s="308"/>
      <c r="CZS62" s="308"/>
      <c r="CZT62" s="308"/>
      <c r="CZU62" s="308"/>
      <c r="CZV62" s="308"/>
      <c r="CZW62" s="308"/>
      <c r="CZX62" s="308"/>
      <c r="CZY62" s="308"/>
      <c r="CZZ62" s="308"/>
      <c r="DAA62" s="308"/>
      <c r="DAB62" s="308"/>
      <c r="DAC62" s="308"/>
      <c r="DAD62" s="308"/>
      <c r="DAE62" s="308"/>
      <c r="DAF62" s="308"/>
      <c r="DAG62" s="308"/>
      <c r="DAH62" s="308"/>
      <c r="DAI62" s="308"/>
      <c r="DAJ62" s="308"/>
      <c r="DAK62" s="308"/>
      <c r="DAL62" s="308"/>
      <c r="DAM62" s="308"/>
      <c r="DAN62" s="308"/>
      <c r="DAO62" s="308"/>
      <c r="DAP62" s="308"/>
      <c r="DAQ62" s="308"/>
      <c r="DAR62" s="308"/>
      <c r="DAS62" s="308"/>
      <c r="DAT62" s="308"/>
      <c r="DAU62" s="308"/>
      <c r="DAV62" s="308"/>
      <c r="DAW62" s="308"/>
      <c r="DAX62" s="308"/>
      <c r="DAY62" s="308"/>
      <c r="DAZ62" s="308"/>
      <c r="DBA62" s="308"/>
      <c r="DBB62" s="308"/>
      <c r="DBC62" s="308"/>
      <c r="DBD62" s="308"/>
      <c r="DBE62" s="308"/>
      <c r="DBF62" s="308"/>
      <c r="DBG62" s="308"/>
      <c r="DBH62" s="308"/>
      <c r="DBI62" s="308"/>
      <c r="DBJ62" s="308"/>
      <c r="DBK62" s="308"/>
      <c r="DBL62" s="308"/>
      <c r="DBM62" s="308"/>
      <c r="DBN62" s="308"/>
      <c r="DBO62" s="308"/>
      <c r="DBP62" s="308"/>
      <c r="DBQ62" s="308"/>
      <c r="DBR62" s="308"/>
      <c r="DBS62" s="308"/>
      <c r="DBT62" s="308"/>
      <c r="DBU62" s="308"/>
      <c r="DBV62" s="308"/>
      <c r="DBW62" s="308"/>
      <c r="DBX62" s="308"/>
      <c r="DBY62" s="308"/>
      <c r="DBZ62" s="308"/>
      <c r="DCA62" s="308"/>
      <c r="DCB62" s="308"/>
      <c r="DCC62" s="308"/>
      <c r="DCD62" s="308"/>
      <c r="DCE62" s="308"/>
      <c r="DCF62" s="308"/>
      <c r="DCG62" s="308"/>
      <c r="DCH62" s="308"/>
      <c r="DCI62" s="308"/>
      <c r="DCJ62" s="308"/>
      <c r="DCK62" s="308"/>
      <c r="DCL62" s="308"/>
      <c r="DCM62" s="308"/>
      <c r="DCN62" s="308"/>
      <c r="DCO62" s="308"/>
      <c r="DCP62" s="308"/>
      <c r="DCQ62" s="308"/>
      <c r="DCR62" s="308"/>
      <c r="DCS62" s="308"/>
      <c r="DCT62" s="308"/>
      <c r="DCU62" s="308"/>
      <c r="DCV62" s="308"/>
      <c r="DCW62" s="308"/>
      <c r="DCX62" s="308"/>
      <c r="DCY62" s="308"/>
      <c r="DCZ62" s="308"/>
      <c r="DDA62" s="308"/>
      <c r="DDB62" s="308"/>
      <c r="DDC62" s="308"/>
      <c r="DDD62" s="308"/>
      <c r="DDE62" s="308"/>
      <c r="DDF62" s="308"/>
      <c r="DDG62" s="308"/>
      <c r="DDH62" s="308"/>
      <c r="DDI62" s="308"/>
      <c r="DDJ62" s="308"/>
      <c r="DDK62" s="308"/>
      <c r="DDL62" s="308"/>
      <c r="DDM62" s="308"/>
      <c r="DDN62" s="308"/>
      <c r="DDO62" s="308"/>
      <c r="DDP62" s="308"/>
      <c r="DDQ62" s="308"/>
      <c r="DDR62" s="308"/>
      <c r="DDS62" s="308"/>
      <c r="DDT62" s="308"/>
      <c r="DDU62" s="308"/>
      <c r="DDV62" s="308"/>
      <c r="DDW62" s="308"/>
      <c r="DDX62" s="308"/>
      <c r="DDY62" s="308"/>
      <c r="DDZ62" s="308"/>
      <c r="DEA62" s="308"/>
      <c r="DEB62" s="308"/>
      <c r="DEC62" s="308"/>
      <c r="DED62" s="308"/>
      <c r="DEE62" s="308"/>
      <c r="DEF62" s="308"/>
      <c r="DEG62" s="308"/>
      <c r="DEH62" s="308"/>
      <c r="DEI62" s="308"/>
      <c r="DEJ62" s="308"/>
      <c r="DEK62" s="308"/>
      <c r="DEL62" s="308"/>
      <c r="DEM62" s="308"/>
      <c r="DEN62" s="308"/>
      <c r="DEO62" s="308"/>
      <c r="DEP62" s="308"/>
      <c r="DEQ62" s="308"/>
      <c r="DER62" s="308"/>
      <c r="DES62" s="308"/>
      <c r="DET62" s="308"/>
      <c r="DEU62" s="308"/>
      <c r="DEV62" s="308"/>
      <c r="DEW62" s="308"/>
      <c r="DEX62" s="308"/>
      <c r="DEY62" s="308"/>
      <c r="DEZ62" s="308"/>
      <c r="DFA62" s="308"/>
      <c r="DFB62" s="308"/>
      <c r="DFC62" s="308"/>
      <c r="DFD62" s="308"/>
      <c r="DFE62" s="308"/>
      <c r="DFF62" s="308"/>
      <c r="DFG62" s="308"/>
      <c r="DFH62" s="308"/>
      <c r="DFI62" s="308"/>
      <c r="DFJ62" s="308"/>
      <c r="DFK62" s="308"/>
      <c r="DFL62" s="308"/>
      <c r="DFM62" s="308"/>
      <c r="DFN62" s="308"/>
      <c r="DFO62" s="308"/>
      <c r="DFP62" s="308"/>
      <c r="DFQ62" s="308"/>
      <c r="DFR62" s="308"/>
      <c r="DFS62" s="308"/>
      <c r="DFT62" s="308"/>
      <c r="DFU62" s="308"/>
      <c r="DFV62" s="308"/>
      <c r="DFW62" s="308"/>
      <c r="DFX62" s="308"/>
      <c r="DFY62" s="308"/>
      <c r="DFZ62" s="308"/>
      <c r="DGA62" s="308"/>
      <c r="DGB62" s="308"/>
      <c r="DGC62" s="308"/>
      <c r="DGD62" s="308"/>
      <c r="DGE62" s="308"/>
      <c r="DGF62" s="308"/>
      <c r="DGG62" s="308"/>
      <c r="DGH62" s="308"/>
      <c r="DGI62" s="308"/>
      <c r="DGJ62" s="308"/>
      <c r="DGK62" s="308"/>
      <c r="DGL62" s="308"/>
      <c r="DGM62" s="308"/>
      <c r="DGN62" s="308"/>
      <c r="DGO62" s="308"/>
      <c r="DGP62" s="308"/>
      <c r="DGQ62" s="308"/>
      <c r="DGR62" s="308"/>
      <c r="DGS62" s="308"/>
      <c r="DGT62" s="308"/>
      <c r="DGU62" s="308"/>
      <c r="DGV62" s="308"/>
      <c r="DGW62" s="308"/>
      <c r="DGX62" s="308"/>
      <c r="DGY62" s="308"/>
      <c r="DGZ62" s="308"/>
      <c r="DHA62" s="308"/>
      <c r="DHB62" s="308"/>
      <c r="DHC62" s="308"/>
      <c r="DHD62" s="308"/>
      <c r="DHE62" s="308"/>
      <c r="DHF62" s="308"/>
      <c r="DHG62" s="308"/>
      <c r="DHH62" s="308"/>
      <c r="DHI62" s="308"/>
      <c r="DHJ62" s="308"/>
      <c r="DHK62" s="308"/>
      <c r="DHL62" s="308"/>
      <c r="DHM62" s="308"/>
      <c r="DHN62" s="308"/>
      <c r="DHO62" s="308"/>
      <c r="DHP62" s="308"/>
      <c r="DHQ62" s="308"/>
      <c r="DHR62" s="308"/>
      <c r="DHS62" s="308"/>
      <c r="DHT62" s="308"/>
      <c r="DHU62" s="308"/>
      <c r="DHV62" s="308"/>
      <c r="DHW62" s="308"/>
      <c r="DHX62" s="308"/>
      <c r="DHY62" s="308"/>
      <c r="DHZ62" s="308"/>
      <c r="DIA62" s="308"/>
      <c r="DIB62" s="308"/>
      <c r="DIC62" s="308"/>
      <c r="DID62" s="308"/>
      <c r="DIE62" s="308"/>
      <c r="DIF62" s="308"/>
      <c r="DIG62" s="308"/>
      <c r="DIH62" s="308"/>
      <c r="DII62" s="308"/>
      <c r="DIJ62" s="308"/>
      <c r="DIK62" s="308"/>
      <c r="DIL62" s="308"/>
      <c r="DIM62" s="308"/>
      <c r="DIN62" s="308"/>
      <c r="DIO62" s="308"/>
      <c r="DIP62" s="308"/>
      <c r="DIQ62" s="308"/>
      <c r="DIR62" s="308"/>
      <c r="DIS62" s="308"/>
      <c r="DIT62" s="308"/>
      <c r="DIU62" s="308"/>
      <c r="DIV62" s="308"/>
      <c r="DIW62" s="308"/>
      <c r="DIX62" s="308"/>
      <c r="DIY62" s="308"/>
      <c r="DIZ62" s="308"/>
      <c r="DJA62" s="308"/>
      <c r="DJB62" s="308"/>
      <c r="DJC62" s="308"/>
      <c r="DJD62" s="308"/>
      <c r="DJE62" s="308"/>
      <c r="DJF62" s="308"/>
      <c r="DJG62" s="308"/>
      <c r="DJH62" s="308"/>
      <c r="DJI62" s="308"/>
      <c r="DJJ62" s="308"/>
      <c r="DJK62" s="308"/>
      <c r="DJL62" s="308"/>
      <c r="DJM62" s="308"/>
      <c r="DJN62" s="308"/>
      <c r="DJO62" s="308"/>
      <c r="DJP62" s="308"/>
      <c r="DJQ62" s="308"/>
      <c r="DJR62" s="308"/>
      <c r="DJS62" s="308"/>
      <c r="DJT62" s="308"/>
      <c r="DJU62" s="308"/>
      <c r="DJV62" s="308"/>
      <c r="DJW62" s="308"/>
      <c r="DJX62" s="308"/>
      <c r="DJY62" s="308"/>
      <c r="DJZ62" s="308"/>
      <c r="DKA62" s="308"/>
      <c r="DKB62" s="308"/>
      <c r="DKC62" s="308"/>
      <c r="DKD62" s="308"/>
      <c r="DKE62" s="308"/>
      <c r="DKF62" s="308"/>
      <c r="DKG62" s="308"/>
      <c r="DKH62" s="308"/>
      <c r="DKI62" s="308"/>
      <c r="DKJ62" s="308"/>
      <c r="DKK62" s="308"/>
      <c r="DKL62" s="308"/>
      <c r="DKM62" s="308"/>
      <c r="DKN62" s="308"/>
      <c r="DKO62" s="308"/>
      <c r="DKP62" s="308"/>
      <c r="DKQ62" s="308"/>
      <c r="DKR62" s="308"/>
      <c r="DKS62" s="308"/>
      <c r="DKT62" s="308"/>
      <c r="DKU62" s="308"/>
      <c r="DKV62" s="308"/>
      <c r="DKW62" s="308"/>
      <c r="DKX62" s="308"/>
      <c r="DKY62" s="308"/>
      <c r="DKZ62" s="308"/>
      <c r="DLA62" s="308"/>
      <c r="DLB62" s="308"/>
      <c r="DLC62" s="308"/>
      <c r="DLD62" s="308"/>
      <c r="DLE62" s="308"/>
      <c r="DLF62" s="308"/>
      <c r="DLG62" s="308"/>
      <c r="DLH62" s="308"/>
      <c r="DLI62" s="308"/>
      <c r="DLJ62" s="308"/>
      <c r="DLK62" s="308"/>
      <c r="DLL62" s="308"/>
      <c r="DLM62" s="308"/>
      <c r="DLN62" s="308"/>
      <c r="DLO62" s="308"/>
      <c r="DLP62" s="308"/>
      <c r="DLQ62" s="308"/>
      <c r="DLR62" s="308"/>
      <c r="DLS62" s="308"/>
      <c r="DLT62" s="308"/>
      <c r="DLU62" s="308"/>
      <c r="DLV62" s="308"/>
      <c r="DLW62" s="308"/>
      <c r="DLX62" s="308"/>
      <c r="DLY62" s="308"/>
      <c r="DLZ62" s="308"/>
      <c r="DMA62" s="308"/>
      <c r="DMB62" s="308"/>
      <c r="DMC62" s="308"/>
      <c r="DMD62" s="308"/>
      <c r="DME62" s="308"/>
      <c r="DMF62" s="308"/>
      <c r="DMG62" s="308"/>
      <c r="DMH62" s="308"/>
      <c r="DMI62" s="308"/>
      <c r="DMJ62" s="308"/>
      <c r="DMK62" s="308"/>
      <c r="DML62" s="308"/>
      <c r="DMM62" s="308"/>
      <c r="DMN62" s="308"/>
      <c r="DMO62" s="308"/>
      <c r="DMP62" s="308"/>
      <c r="DMQ62" s="308"/>
      <c r="DMR62" s="308"/>
      <c r="DMS62" s="308"/>
      <c r="DMT62" s="308"/>
      <c r="DMU62" s="308"/>
      <c r="DMV62" s="308"/>
      <c r="DMW62" s="308"/>
      <c r="DMX62" s="308"/>
      <c r="DMY62" s="308"/>
      <c r="DMZ62" s="308"/>
      <c r="DNA62" s="308"/>
      <c r="DNB62" s="308"/>
      <c r="DNC62" s="308"/>
      <c r="DND62" s="308"/>
      <c r="DNE62" s="308"/>
      <c r="DNF62" s="308"/>
      <c r="DNG62" s="308"/>
      <c r="DNH62" s="308"/>
      <c r="DNI62" s="308"/>
      <c r="DNJ62" s="308"/>
      <c r="DNK62" s="308"/>
      <c r="DNL62" s="308"/>
      <c r="DNM62" s="308"/>
      <c r="DNN62" s="308"/>
      <c r="DNO62" s="308"/>
      <c r="DNP62" s="308"/>
      <c r="DNQ62" s="308"/>
      <c r="DNR62" s="308"/>
      <c r="DNS62" s="308"/>
      <c r="DNT62" s="308"/>
      <c r="DNU62" s="308"/>
      <c r="DNV62" s="308"/>
      <c r="DNW62" s="308"/>
      <c r="DNX62" s="308"/>
      <c r="DNY62" s="308"/>
      <c r="DNZ62" s="308"/>
      <c r="DOA62" s="308"/>
      <c r="DOB62" s="308"/>
      <c r="DOC62" s="308"/>
      <c r="DOD62" s="308"/>
      <c r="DOE62" s="308"/>
      <c r="DOF62" s="308"/>
      <c r="DOG62" s="308"/>
      <c r="DOH62" s="308"/>
      <c r="DOI62" s="308"/>
      <c r="DOJ62" s="308"/>
      <c r="DOK62" s="308"/>
      <c r="DOL62" s="308"/>
      <c r="DOM62" s="308"/>
      <c r="DON62" s="308"/>
      <c r="DOO62" s="308"/>
      <c r="DOP62" s="308"/>
      <c r="DOQ62" s="308"/>
      <c r="DOR62" s="308"/>
      <c r="DOS62" s="308"/>
      <c r="DOT62" s="308"/>
      <c r="DOU62" s="308"/>
      <c r="DOV62" s="308"/>
      <c r="DOW62" s="308"/>
      <c r="DOX62" s="308"/>
      <c r="DOY62" s="308"/>
      <c r="DOZ62" s="308"/>
      <c r="DPA62" s="308"/>
      <c r="DPB62" s="308"/>
      <c r="DPC62" s="308"/>
      <c r="DPD62" s="308"/>
      <c r="DPE62" s="308"/>
      <c r="DPF62" s="308"/>
      <c r="DPG62" s="308"/>
      <c r="DPH62" s="308"/>
      <c r="DPI62" s="308"/>
      <c r="DPJ62" s="308"/>
      <c r="DPK62" s="308"/>
      <c r="DPL62" s="308"/>
      <c r="DPM62" s="308"/>
      <c r="DPN62" s="308"/>
      <c r="DPO62" s="308"/>
      <c r="DPP62" s="308"/>
      <c r="DPQ62" s="308"/>
      <c r="DPR62" s="308"/>
      <c r="DPS62" s="308"/>
      <c r="DPT62" s="308"/>
      <c r="DPU62" s="308"/>
      <c r="DPV62" s="308"/>
      <c r="DPW62" s="308"/>
      <c r="DPX62" s="308"/>
      <c r="DPY62" s="308"/>
      <c r="DPZ62" s="308"/>
      <c r="DQA62" s="308"/>
      <c r="DQB62" s="308"/>
      <c r="DQC62" s="308"/>
      <c r="DQD62" s="308"/>
      <c r="DQE62" s="308"/>
      <c r="DQF62" s="308"/>
      <c r="DQG62" s="308"/>
      <c r="DQH62" s="308"/>
      <c r="DQI62" s="308"/>
      <c r="DQJ62" s="308"/>
      <c r="DQK62" s="308"/>
      <c r="DQL62" s="308"/>
      <c r="DQM62" s="308"/>
      <c r="DQN62" s="308"/>
      <c r="DQO62" s="308"/>
      <c r="DQP62" s="308"/>
      <c r="DQQ62" s="308"/>
      <c r="DQR62" s="308"/>
      <c r="DQS62" s="308"/>
      <c r="DQT62" s="308"/>
      <c r="DQU62" s="308"/>
      <c r="DQV62" s="308"/>
      <c r="DQW62" s="308"/>
      <c r="DQX62" s="308"/>
      <c r="DQY62" s="308"/>
      <c r="DQZ62" s="308"/>
      <c r="DRA62" s="308"/>
      <c r="DRB62" s="308"/>
      <c r="DRC62" s="308"/>
      <c r="DRD62" s="308"/>
      <c r="DRE62" s="308"/>
      <c r="DRF62" s="308"/>
      <c r="DRG62" s="308"/>
      <c r="DRH62" s="308"/>
      <c r="DRI62" s="308"/>
      <c r="DRJ62" s="308"/>
      <c r="DRK62" s="308"/>
      <c r="DRL62" s="308"/>
      <c r="DRM62" s="308"/>
      <c r="DRN62" s="308"/>
      <c r="DRO62" s="308"/>
      <c r="DRP62" s="308"/>
      <c r="DRQ62" s="308"/>
      <c r="DRR62" s="308"/>
      <c r="DRS62" s="308"/>
      <c r="DRT62" s="308"/>
      <c r="DRU62" s="308"/>
      <c r="DRV62" s="308"/>
      <c r="DRW62" s="308"/>
      <c r="DRX62" s="308"/>
      <c r="DRY62" s="308"/>
      <c r="DRZ62" s="308"/>
      <c r="DSA62" s="308"/>
      <c r="DSB62" s="308"/>
      <c r="DSC62" s="308"/>
      <c r="DSD62" s="308"/>
      <c r="DSE62" s="308"/>
      <c r="DSF62" s="308"/>
      <c r="DSG62" s="308"/>
      <c r="DSH62" s="308"/>
      <c r="DSI62" s="308"/>
      <c r="DSJ62" s="308"/>
      <c r="DSK62" s="308"/>
      <c r="DSL62" s="308"/>
      <c r="DSM62" s="308"/>
      <c r="DSN62" s="308"/>
      <c r="DSO62" s="308"/>
      <c r="DSP62" s="308"/>
      <c r="DSQ62" s="308"/>
      <c r="DSR62" s="308"/>
      <c r="DSS62" s="308"/>
      <c r="DST62" s="308"/>
      <c r="DSU62" s="308"/>
      <c r="DSV62" s="308"/>
      <c r="DSW62" s="308"/>
      <c r="DSX62" s="308"/>
      <c r="DSY62" s="308"/>
      <c r="DSZ62" s="308"/>
      <c r="DTA62" s="308"/>
      <c r="DTB62" s="308"/>
      <c r="DTC62" s="308"/>
      <c r="DTD62" s="308"/>
      <c r="DTE62" s="308"/>
      <c r="DTF62" s="308"/>
      <c r="DTG62" s="308"/>
      <c r="DTH62" s="308"/>
      <c r="DTI62" s="308"/>
      <c r="DTJ62" s="308"/>
      <c r="DTK62" s="308"/>
      <c r="DTL62" s="308"/>
      <c r="DTM62" s="308"/>
      <c r="DTN62" s="308"/>
      <c r="DTO62" s="308"/>
      <c r="DTP62" s="308"/>
      <c r="DTQ62" s="308"/>
      <c r="DTR62" s="308"/>
      <c r="DTS62" s="308"/>
      <c r="DTT62" s="308"/>
      <c r="DTU62" s="308"/>
      <c r="DTV62" s="308"/>
      <c r="DTW62" s="308"/>
      <c r="DTX62" s="308"/>
      <c r="DTY62" s="308"/>
      <c r="DTZ62" s="308"/>
      <c r="DUA62" s="308"/>
      <c r="DUB62" s="308"/>
      <c r="DUC62" s="308"/>
      <c r="DUD62" s="308"/>
      <c r="DUE62" s="308"/>
      <c r="DUF62" s="308"/>
      <c r="DUG62" s="308"/>
      <c r="DUH62" s="308"/>
      <c r="DUI62" s="308"/>
      <c r="DUJ62" s="308"/>
      <c r="DUK62" s="308"/>
      <c r="DUL62" s="308"/>
      <c r="DUM62" s="308"/>
      <c r="DUN62" s="308"/>
      <c r="DUO62" s="308"/>
      <c r="DUP62" s="308"/>
      <c r="DUQ62" s="308"/>
      <c r="DUR62" s="308"/>
      <c r="DUS62" s="308"/>
      <c r="DUT62" s="308"/>
      <c r="DUU62" s="308"/>
      <c r="DUV62" s="308"/>
      <c r="DUW62" s="308"/>
      <c r="DUX62" s="308"/>
      <c r="DUY62" s="308"/>
      <c r="DUZ62" s="308"/>
      <c r="DVA62" s="308"/>
      <c r="DVB62" s="308"/>
      <c r="DVC62" s="308"/>
      <c r="DVD62" s="308"/>
      <c r="DVE62" s="308"/>
      <c r="DVF62" s="308"/>
      <c r="DVG62" s="308"/>
      <c r="DVH62" s="308"/>
      <c r="DVI62" s="308"/>
      <c r="DVJ62" s="308"/>
      <c r="DVK62" s="308"/>
      <c r="DVL62" s="308"/>
      <c r="DVM62" s="308"/>
      <c r="DVN62" s="308"/>
      <c r="DVO62" s="308"/>
      <c r="DVP62" s="308"/>
      <c r="DVQ62" s="308"/>
      <c r="DVR62" s="308"/>
      <c r="DVS62" s="308"/>
      <c r="DVT62" s="308"/>
      <c r="DVU62" s="308"/>
      <c r="DVV62" s="308"/>
      <c r="DVW62" s="308"/>
      <c r="DVX62" s="308"/>
      <c r="DVY62" s="308"/>
      <c r="DVZ62" s="308"/>
      <c r="DWA62" s="308"/>
      <c r="DWB62" s="308"/>
      <c r="DWC62" s="308"/>
      <c r="DWD62" s="308"/>
      <c r="DWE62" s="308"/>
      <c r="DWF62" s="308"/>
      <c r="DWG62" s="308"/>
      <c r="DWH62" s="308"/>
      <c r="DWI62" s="308"/>
      <c r="DWJ62" s="308"/>
      <c r="DWK62" s="308"/>
      <c r="DWL62" s="308"/>
      <c r="DWM62" s="308"/>
      <c r="DWN62" s="308"/>
      <c r="DWO62" s="308"/>
      <c r="DWP62" s="308"/>
      <c r="DWQ62" s="308"/>
      <c r="DWR62" s="308"/>
      <c r="DWS62" s="308"/>
      <c r="DWT62" s="308"/>
      <c r="DWU62" s="308"/>
      <c r="DWV62" s="308"/>
      <c r="DWW62" s="308"/>
      <c r="DWX62" s="308"/>
      <c r="DWY62" s="308"/>
      <c r="DWZ62" s="308"/>
      <c r="DXA62" s="308"/>
      <c r="DXB62" s="308"/>
      <c r="DXC62" s="308"/>
      <c r="DXD62" s="308"/>
      <c r="DXE62" s="308"/>
      <c r="DXF62" s="308"/>
      <c r="DXG62" s="308"/>
      <c r="DXH62" s="308"/>
      <c r="DXI62" s="308"/>
      <c r="DXJ62" s="308"/>
      <c r="DXK62" s="308"/>
      <c r="DXL62" s="308"/>
      <c r="DXM62" s="308"/>
      <c r="DXN62" s="308"/>
      <c r="DXO62" s="308"/>
      <c r="DXP62" s="308"/>
      <c r="DXQ62" s="308"/>
      <c r="DXR62" s="308"/>
      <c r="DXS62" s="308"/>
      <c r="DXT62" s="308"/>
      <c r="DXU62" s="308"/>
      <c r="DXV62" s="308"/>
      <c r="DXW62" s="308"/>
      <c r="DXX62" s="308"/>
      <c r="DXY62" s="308"/>
      <c r="DXZ62" s="308"/>
      <c r="DYA62" s="308"/>
      <c r="DYB62" s="308"/>
      <c r="DYC62" s="308"/>
      <c r="DYD62" s="308"/>
      <c r="DYE62" s="308"/>
      <c r="DYF62" s="308"/>
      <c r="DYG62" s="308"/>
      <c r="DYH62" s="308"/>
      <c r="DYI62" s="308"/>
      <c r="DYJ62" s="308"/>
      <c r="DYK62" s="308"/>
      <c r="DYL62" s="308"/>
      <c r="DYM62" s="308"/>
      <c r="DYN62" s="308"/>
      <c r="DYO62" s="308"/>
      <c r="DYP62" s="308"/>
      <c r="DYQ62" s="308"/>
      <c r="DYR62" s="308"/>
      <c r="DYS62" s="308"/>
      <c r="DYT62" s="308"/>
      <c r="DYU62" s="308"/>
      <c r="DYV62" s="308"/>
      <c r="DYW62" s="308"/>
      <c r="DYX62" s="308"/>
      <c r="DYY62" s="308"/>
      <c r="DYZ62" s="308"/>
      <c r="DZA62" s="308"/>
      <c r="DZB62" s="308"/>
      <c r="DZC62" s="308"/>
      <c r="DZD62" s="308"/>
      <c r="DZE62" s="308"/>
      <c r="DZF62" s="308"/>
      <c r="DZG62" s="308"/>
      <c r="DZH62" s="308"/>
      <c r="DZI62" s="308"/>
      <c r="DZJ62" s="308"/>
      <c r="DZK62" s="308"/>
      <c r="DZL62" s="308"/>
      <c r="DZM62" s="308"/>
      <c r="DZN62" s="308"/>
      <c r="DZO62" s="308"/>
      <c r="DZP62" s="308"/>
      <c r="DZQ62" s="308"/>
      <c r="DZR62" s="308"/>
      <c r="DZS62" s="308"/>
      <c r="DZT62" s="308"/>
      <c r="DZU62" s="308"/>
      <c r="DZV62" s="308"/>
      <c r="DZW62" s="308"/>
      <c r="DZX62" s="308"/>
      <c r="DZY62" s="308"/>
      <c r="DZZ62" s="308"/>
      <c r="EAA62" s="308"/>
      <c r="EAB62" s="308"/>
      <c r="EAC62" s="308"/>
      <c r="EAD62" s="308"/>
      <c r="EAE62" s="308"/>
      <c r="EAF62" s="308"/>
      <c r="EAG62" s="308"/>
      <c r="EAH62" s="308"/>
      <c r="EAI62" s="308"/>
      <c r="EAJ62" s="308"/>
      <c r="EAK62" s="308"/>
      <c r="EAL62" s="308"/>
      <c r="EAM62" s="308"/>
      <c r="EAN62" s="308"/>
      <c r="EAO62" s="308"/>
      <c r="EAP62" s="308"/>
      <c r="EAQ62" s="308"/>
      <c r="EAR62" s="308"/>
      <c r="EAS62" s="308"/>
      <c r="EAT62" s="308"/>
      <c r="EAU62" s="308"/>
      <c r="EAV62" s="308"/>
      <c r="EAW62" s="308"/>
      <c r="EAX62" s="308"/>
      <c r="EAY62" s="308"/>
      <c r="EAZ62" s="308"/>
      <c r="EBA62" s="308"/>
      <c r="EBB62" s="308"/>
      <c r="EBC62" s="308"/>
      <c r="EBD62" s="308"/>
      <c r="EBE62" s="308"/>
      <c r="EBF62" s="308"/>
      <c r="EBG62" s="308"/>
      <c r="EBH62" s="308"/>
      <c r="EBI62" s="308"/>
      <c r="EBJ62" s="308"/>
      <c r="EBK62" s="308"/>
      <c r="EBL62" s="308"/>
      <c r="EBM62" s="308"/>
      <c r="EBN62" s="308"/>
      <c r="EBO62" s="308"/>
      <c r="EBP62" s="308"/>
      <c r="EBQ62" s="308"/>
      <c r="EBR62" s="308"/>
      <c r="EBS62" s="308"/>
      <c r="EBT62" s="308"/>
      <c r="EBU62" s="308"/>
      <c r="EBV62" s="308"/>
      <c r="EBW62" s="308"/>
      <c r="EBX62" s="308"/>
      <c r="EBY62" s="308"/>
      <c r="EBZ62" s="308"/>
      <c r="ECA62" s="308"/>
      <c r="ECB62" s="308"/>
      <c r="ECC62" s="308"/>
      <c r="ECD62" s="308"/>
      <c r="ECE62" s="308"/>
      <c r="ECF62" s="308"/>
      <c r="ECG62" s="308"/>
      <c r="ECH62" s="308"/>
      <c r="ECI62" s="308"/>
      <c r="ECJ62" s="308"/>
      <c r="ECK62" s="308"/>
      <c r="ECL62" s="308"/>
      <c r="ECM62" s="308"/>
      <c r="ECN62" s="308"/>
      <c r="ECO62" s="308"/>
      <c r="ECP62" s="308"/>
      <c r="ECQ62" s="308"/>
      <c r="ECR62" s="308"/>
      <c r="ECS62" s="308"/>
      <c r="ECT62" s="308"/>
      <c r="ECU62" s="308"/>
      <c r="ECV62" s="308"/>
      <c r="ECW62" s="308"/>
      <c r="ECX62" s="308"/>
      <c r="ECY62" s="308"/>
      <c r="ECZ62" s="308"/>
      <c r="EDA62" s="308"/>
      <c r="EDB62" s="308"/>
      <c r="EDC62" s="308"/>
      <c r="EDD62" s="308"/>
      <c r="EDE62" s="308"/>
      <c r="EDF62" s="308"/>
      <c r="EDG62" s="308"/>
      <c r="EDH62" s="308"/>
      <c r="EDI62" s="308"/>
      <c r="EDJ62" s="308"/>
      <c r="EDK62" s="308"/>
      <c r="EDL62" s="308"/>
      <c r="EDM62" s="308"/>
      <c r="EDN62" s="308"/>
      <c r="EDO62" s="308"/>
      <c r="EDP62" s="308"/>
      <c r="EDQ62" s="308"/>
      <c r="EDR62" s="308"/>
      <c r="EDS62" s="308"/>
      <c r="EDT62" s="308"/>
      <c r="EDU62" s="308"/>
      <c r="EDV62" s="308"/>
      <c r="EDW62" s="308"/>
      <c r="EDX62" s="308"/>
      <c r="EDY62" s="308"/>
      <c r="EDZ62" s="308"/>
      <c r="EEA62" s="308"/>
      <c r="EEB62" s="308"/>
      <c r="EEC62" s="308"/>
      <c r="EED62" s="308"/>
      <c r="EEE62" s="308"/>
      <c r="EEF62" s="308"/>
      <c r="EEG62" s="308"/>
      <c r="EEH62" s="308"/>
      <c r="EEI62" s="308"/>
      <c r="EEJ62" s="308"/>
      <c r="EEK62" s="308"/>
      <c r="EEL62" s="308"/>
      <c r="EEM62" s="308"/>
      <c r="EEN62" s="308"/>
      <c r="EEO62" s="308"/>
      <c r="EEP62" s="308"/>
      <c r="EEQ62" s="308"/>
      <c r="EER62" s="308"/>
      <c r="EES62" s="308"/>
      <c r="EET62" s="308"/>
      <c r="EEU62" s="308"/>
      <c r="EEV62" s="308"/>
      <c r="EEW62" s="308"/>
      <c r="EEX62" s="308"/>
      <c r="EEY62" s="308"/>
      <c r="EEZ62" s="308"/>
      <c r="EFA62" s="308"/>
      <c r="EFB62" s="308"/>
      <c r="EFC62" s="308"/>
      <c r="EFD62" s="308"/>
      <c r="EFE62" s="308"/>
      <c r="EFF62" s="308"/>
      <c r="EFG62" s="308"/>
      <c r="EFH62" s="308"/>
      <c r="EFI62" s="308"/>
      <c r="EFJ62" s="308"/>
      <c r="EFK62" s="308"/>
      <c r="EFL62" s="308"/>
      <c r="EFM62" s="308"/>
      <c r="EFN62" s="308"/>
      <c r="EFO62" s="308"/>
      <c r="EFP62" s="308"/>
      <c r="EFQ62" s="308"/>
      <c r="EFR62" s="308"/>
      <c r="EFS62" s="308"/>
      <c r="EFT62" s="308"/>
      <c r="EFU62" s="308"/>
      <c r="EFV62" s="308"/>
      <c r="EFW62" s="308"/>
      <c r="EFX62" s="308"/>
      <c r="EFY62" s="308"/>
      <c r="EFZ62" s="308"/>
      <c r="EGA62" s="308"/>
      <c r="EGB62" s="308"/>
      <c r="EGC62" s="308"/>
      <c r="EGD62" s="308"/>
      <c r="EGE62" s="308"/>
      <c r="EGF62" s="308"/>
      <c r="EGG62" s="308"/>
      <c r="EGH62" s="308"/>
      <c r="EGI62" s="308"/>
      <c r="EGJ62" s="308"/>
      <c r="EGK62" s="308"/>
      <c r="EGL62" s="308"/>
      <c r="EGM62" s="308"/>
      <c r="EGN62" s="308"/>
      <c r="EGO62" s="308"/>
      <c r="EGP62" s="308"/>
      <c r="EGQ62" s="308"/>
      <c r="EGR62" s="308"/>
      <c r="EGS62" s="308"/>
      <c r="EGT62" s="308"/>
      <c r="EGU62" s="308"/>
      <c r="EGV62" s="308"/>
      <c r="EGW62" s="308"/>
      <c r="EGX62" s="308"/>
      <c r="EGY62" s="308"/>
      <c r="EGZ62" s="308"/>
      <c r="EHA62" s="308"/>
      <c r="EHB62" s="308"/>
      <c r="EHC62" s="308"/>
      <c r="EHD62" s="308"/>
      <c r="EHE62" s="308"/>
      <c r="EHF62" s="308"/>
      <c r="EHG62" s="308"/>
      <c r="EHH62" s="308"/>
      <c r="EHI62" s="308"/>
      <c r="EHJ62" s="308"/>
      <c r="EHK62" s="308"/>
      <c r="EHL62" s="308"/>
      <c r="EHM62" s="308"/>
      <c r="EHN62" s="308"/>
      <c r="EHO62" s="308"/>
      <c r="EHP62" s="308"/>
      <c r="EHQ62" s="308"/>
      <c r="EHR62" s="308"/>
      <c r="EHS62" s="308"/>
      <c r="EHT62" s="308"/>
      <c r="EHU62" s="308"/>
      <c r="EHV62" s="308"/>
      <c r="EHW62" s="308"/>
      <c r="EHX62" s="308"/>
      <c r="EHY62" s="308"/>
      <c r="EHZ62" s="308"/>
      <c r="EIA62" s="308"/>
      <c r="EIB62" s="308"/>
      <c r="EIC62" s="308"/>
      <c r="EID62" s="308"/>
      <c r="EIE62" s="308"/>
      <c r="EIF62" s="308"/>
      <c r="EIG62" s="308"/>
      <c r="EIH62" s="308"/>
      <c r="EII62" s="308"/>
      <c r="EIJ62" s="308"/>
      <c r="EIK62" s="308"/>
      <c r="EIL62" s="308"/>
      <c r="EIM62" s="308"/>
      <c r="EIN62" s="308"/>
      <c r="EIO62" s="308"/>
      <c r="EIP62" s="308"/>
      <c r="EIQ62" s="308"/>
      <c r="EIR62" s="308"/>
      <c r="EIS62" s="308"/>
      <c r="EIT62" s="308"/>
      <c r="EIU62" s="308"/>
      <c r="EIV62" s="308"/>
      <c r="EIW62" s="308"/>
      <c r="EIX62" s="308"/>
      <c r="EIY62" s="308"/>
      <c r="EIZ62" s="308"/>
      <c r="EJA62" s="308"/>
      <c r="EJB62" s="308"/>
      <c r="EJC62" s="308"/>
      <c r="EJD62" s="308"/>
      <c r="EJE62" s="308"/>
      <c r="EJF62" s="308"/>
      <c r="EJG62" s="308"/>
      <c r="EJH62" s="308"/>
      <c r="EJI62" s="308"/>
      <c r="EJJ62" s="308"/>
      <c r="EJK62" s="308"/>
      <c r="EJL62" s="308"/>
      <c r="EJM62" s="308"/>
      <c r="EJN62" s="308"/>
      <c r="EJO62" s="308"/>
      <c r="EJP62" s="308"/>
      <c r="EJQ62" s="308"/>
      <c r="EJR62" s="308"/>
      <c r="EJS62" s="308"/>
      <c r="EJT62" s="308"/>
      <c r="EJU62" s="308"/>
      <c r="EJV62" s="308"/>
      <c r="EJW62" s="308"/>
      <c r="EJX62" s="308"/>
      <c r="EJY62" s="308"/>
      <c r="EJZ62" s="308"/>
      <c r="EKA62" s="308"/>
      <c r="EKB62" s="308"/>
      <c r="EKC62" s="308"/>
      <c r="EKD62" s="308"/>
      <c r="EKE62" s="308"/>
      <c r="EKF62" s="308"/>
      <c r="EKG62" s="308"/>
      <c r="EKH62" s="308"/>
      <c r="EKI62" s="308"/>
      <c r="EKJ62" s="308"/>
      <c r="EKK62" s="308"/>
      <c r="EKL62" s="308"/>
      <c r="EKM62" s="308"/>
      <c r="EKN62" s="308"/>
      <c r="EKO62" s="308"/>
      <c r="EKP62" s="308"/>
      <c r="EKQ62" s="308"/>
      <c r="EKR62" s="308"/>
      <c r="EKS62" s="308"/>
      <c r="EKT62" s="308"/>
      <c r="EKU62" s="308"/>
      <c r="EKV62" s="308"/>
      <c r="EKW62" s="308"/>
      <c r="EKX62" s="308"/>
      <c r="EKY62" s="308"/>
      <c r="EKZ62" s="308"/>
      <c r="ELA62" s="308"/>
      <c r="ELB62" s="308"/>
      <c r="ELC62" s="308"/>
      <c r="ELD62" s="308"/>
      <c r="ELE62" s="308"/>
      <c r="ELF62" s="308"/>
      <c r="ELG62" s="308"/>
      <c r="ELH62" s="308"/>
      <c r="ELI62" s="308"/>
      <c r="ELJ62" s="308"/>
      <c r="ELK62" s="308"/>
      <c r="ELL62" s="308"/>
      <c r="ELM62" s="308"/>
      <c r="ELN62" s="308"/>
      <c r="ELO62" s="308"/>
      <c r="ELP62" s="308"/>
      <c r="ELQ62" s="308"/>
      <c r="ELR62" s="308"/>
      <c r="ELS62" s="308"/>
      <c r="ELT62" s="308"/>
      <c r="ELU62" s="308"/>
      <c r="ELV62" s="308"/>
      <c r="ELW62" s="308"/>
      <c r="ELX62" s="308"/>
      <c r="ELY62" s="308"/>
      <c r="ELZ62" s="308"/>
      <c r="EMA62" s="308"/>
      <c r="EMB62" s="308"/>
      <c r="EMC62" s="308"/>
      <c r="EMD62" s="308"/>
      <c r="EME62" s="308"/>
      <c r="EMF62" s="308"/>
      <c r="EMG62" s="308"/>
      <c r="EMH62" s="308"/>
      <c r="EMI62" s="308"/>
      <c r="EMJ62" s="308"/>
      <c r="EMK62" s="308"/>
      <c r="EML62" s="308"/>
      <c r="EMM62" s="308"/>
      <c r="EMN62" s="308"/>
      <c r="EMO62" s="308"/>
      <c r="EMP62" s="308"/>
      <c r="EMQ62" s="308"/>
      <c r="EMR62" s="308"/>
      <c r="EMS62" s="308"/>
      <c r="EMT62" s="308"/>
      <c r="EMU62" s="308"/>
      <c r="EMV62" s="308"/>
      <c r="EMW62" s="308"/>
      <c r="EMX62" s="308"/>
      <c r="EMY62" s="308"/>
      <c r="EMZ62" s="308"/>
      <c r="ENA62" s="308"/>
      <c r="ENB62" s="308"/>
      <c r="ENC62" s="308"/>
      <c r="END62" s="308"/>
      <c r="ENE62" s="308"/>
      <c r="ENF62" s="308"/>
      <c r="ENG62" s="308"/>
      <c r="ENH62" s="308"/>
      <c r="ENI62" s="308"/>
      <c r="ENJ62" s="308"/>
      <c r="ENK62" s="308"/>
      <c r="ENL62" s="308"/>
      <c r="ENM62" s="308"/>
      <c r="ENN62" s="308"/>
      <c r="ENO62" s="308"/>
      <c r="ENP62" s="308"/>
      <c r="ENQ62" s="308"/>
      <c r="ENR62" s="308"/>
      <c r="ENS62" s="308"/>
      <c r="ENT62" s="308"/>
      <c r="ENU62" s="308"/>
      <c r="ENV62" s="308"/>
      <c r="ENW62" s="308"/>
      <c r="ENX62" s="308"/>
      <c r="ENY62" s="308"/>
      <c r="ENZ62" s="308"/>
      <c r="EOA62" s="308"/>
      <c r="EOB62" s="308"/>
      <c r="EOC62" s="308"/>
      <c r="EOD62" s="308"/>
      <c r="EOE62" s="308"/>
      <c r="EOF62" s="308"/>
      <c r="EOG62" s="308"/>
      <c r="EOH62" s="308"/>
      <c r="EOI62" s="308"/>
      <c r="EOJ62" s="308"/>
      <c r="EOK62" s="308"/>
      <c r="EOL62" s="308"/>
      <c r="EOM62" s="308"/>
      <c r="EON62" s="308"/>
      <c r="EOO62" s="308"/>
      <c r="EOP62" s="308"/>
      <c r="EOQ62" s="308"/>
      <c r="EOR62" s="308"/>
      <c r="EOS62" s="308"/>
      <c r="EOT62" s="308"/>
      <c r="EOU62" s="308"/>
      <c r="EOV62" s="308"/>
      <c r="EOW62" s="308"/>
      <c r="EOX62" s="308"/>
      <c r="EOY62" s="308"/>
      <c r="EOZ62" s="308"/>
      <c r="EPA62" s="308"/>
      <c r="EPB62" s="308"/>
      <c r="EPC62" s="308"/>
      <c r="EPD62" s="308"/>
      <c r="EPE62" s="308"/>
      <c r="EPF62" s="308"/>
      <c r="EPG62" s="308"/>
      <c r="EPH62" s="308"/>
      <c r="EPI62" s="308"/>
      <c r="EPJ62" s="308"/>
      <c r="EPK62" s="308"/>
      <c r="EPL62" s="308"/>
      <c r="EPM62" s="308"/>
      <c r="EPN62" s="308"/>
      <c r="EPO62" s="308"/>
      <c r="EPP62" s="308"/>
      <c r="EPQ62" s="308"/>
      <c r="EPR62" s="308"/>
      <c r="EPS62" s="308"/>
      <c r="EPT62" s="308"/>
      <c r="EPU62" s="308"/>
      <c r="EPV62" s="308"/>
      <c r="EPW62" s="308"/>
      <c r="EPX62" s="308"/>
      <c r="EPY62" s="308"/>
      <c r="EPZ62" s="308"/>
      <c r="EQA62" s="308"/>
      <c r="EQB62" s="308"/>
      <c r="EQC62" s="308"/>
      <c r="EQD62" s="308"/>
      <c r="EQE62" s="308"/>
      <c r="EQF62" s="308"/>
      <c r="EQG62" s="308"/>
      <c r="EQH62" s="308"/>
      <c r="EQI62" s="308"/>
      <c r="EQJ62" s="308"/>
      <c r="EQK62" s="308"/>
      <c r="EQL62" s="308"/>
      <c r="EQM62" s="308"/>
      <c r="EQN62" s="308"/>
      <c r="EQO62" s="308"/>
      <c r="EQP62" s="308"/>
      <c r="EQQ62" s="308"/>
      <c r="EQR62" s="308"/>
      <c r="EQS62" s="308"/>
      <c r="EQT62" s="308"/>
      <c r="EQU62" s="308"/>
      <c r="EQV62" s="308"/>
      <c r="EQW62" s="308"/>
      <c r="EQX62" s="308"/>
      <c r="EQY62" s="308"/>
      <c r="EQZ62" s="308"/>
      <c r="ERA62" s="308"/>
      <c r="ERB62" s="308"/>
      <c r="ERC62" s="308"/>
      <c r="ERD62" s="308"/>
      <c r="ERE62" s="308"/>
      <c r="ERF62" s="308"/>
      <c r="ERG62" s="308"/>
      <c r="ERH62" s="308"/>
      <c r="ERI62" s="308"/>
      <c r="ERJ62" s="308"/>
      <c r="ERK62" s="308"/>
      <c r="ERL62" s="308"/>
      <c r="ERM62" s="308"/>
      <c r="ERN62" s="308"/>
      <c r="ERO62" s="308"/>
      <c r="ERP62" s="308"/>
      <c r="ERQ62" s="308"/>
      <c r="ERR62" s="308"/>
      <c r="ERS62" s="308"/>
      <c r="ERT62" s="308"/>
      <c r="ERU62" s="308"/>
      <c r="ERV62" s="308"/>
      <c r="ERW62" s="308"/>
      <c r="ERX62" s="308"/>
      <c r="ERY62" s="308"/>
      <c r="ERZ62" s="308"/>
      <c r="ESA62" s="308"/>
      <c r="ESB62" s="308"/>
      <c r="ESC62" s="308"/>
      <c r="ESD62" s="308"/>
      <c r="ESE62" s="308"/>
      <c r="ESF62" s="308"/>
      <c r="ESG62" s="308"/>
      <c r="ESH62" s="308"/>
      <c r="ESI62" s="308"/>
      <c r="ESJ62" s="308"/>
      <c r="ESK62" s="308"/>
      <c r="ESL62" s="308"/>
      <c r="ESM62" s="308"/>
      <c r="ESN62" s="308"/>
      <c r="ESO62" s="308"/>
      <c r="ESP62" s="308"/>
      <c r="ESQ62" s="308"/>
      <c r="ESR62" s="308"/>
      <c r="ESS62" s="308"/>
      <c r="EST62" s="308"/>
      <c r="ESU62" s="308"/>
      <c r="ESV62" s="308"/>
      <c r="ESW62" s="308"/>
      <c r="ESX62" s="308"/>
      <c r="ESY62" s="308"/>
      <c r="ESZ62" s="308"/>
      <c r="ETA62" s="308"/>
      <c r="ETB62" s="308"/>
      <c r="ETC62" s="308"/>
      <c r="ETD62" s="308"/>
      <c r="ETE62" s="308"/>
      <c r="ETF62" s="308"/>
      <c r="ETG62" s="308"/>
      <c r="ETH62" s="308"/>
      <c r="ETI62" s="308"/>
      <c r="ETJ62" s="308"/>
      <c r="ETK62" s="308"/>
      <c r="ETL62" s="308"/>
      <c r="ETM62" s="308"/>
      <c r="ETN62" s="308"/>
      <c r="ETO62" s="308"/>
      <c r="ETP62" s="308"/>
      <c r="ETQ62" s="308"/>
      <c r="ETR62" s="308"/>
      <c r="ETS62" s="308"/>
      <c r="ETT62" s="308"/>
      <c r="ETU62" s="308"/>
      <c r="ETV62" s="308"/>
      <c r="ETW62" s="308"/>
      <c r="ETX62" s="308"/>
      <c r="ETY62" s="308"/>
      <c r="ETZ62" s="308"/>
      <c r="EUA62" s="308"/>
      <c r="EUB62" s="308"/>
      <c r="EUC62" s="308"/>
      <c r="EUD62" s="308"/>
      <c r="EUE62" s="308"/>
      <c r="EUF62" s="308"/>
      <c r="EUG62" s="308"/>
      <c r="EUH62" s="308"/>
      <c r="EUI62" s="308"/>
      <c r="EUJ62" s="308"/>
      <c r="EUK62" s="308"/>
      <c r="EUL62" s="308"/>
      <c r="EUM62" s="308"/>
      <c r="EUN62" s="308"/>
      <c r="EUO62" s="308"/>
      <c r="EUP62" s="308"/>
      <c r="EUQ62" s="308"/>
      <c r="EUR62" s="308"/>
      <c r="EUS62" s="308"/>
      <c r="EUT62" s="308"/>
      <c r="EUU62" s="308"/>
      <c r="EUV62" s="308"/>
      <c r="EUW62" s="308"/>
      <c r="EUX62" s="308"/>
      <c r="EUY62" s="308"/>
      <c r="EUZ62" s="308"/>
      <c r="EVA62" s="308"/>
      <c r="EVB62" s="308"/>
      <c r="EVC62" s="308"/>
      <c r="EVD62" s="308"/>
      <c r="EVE62" s="308"/>
      <c r="EVF62" s="308"/>
      <c r="EVG62" s="308"/>
      <c r="EVH62" s="308"/>
      <c r="EVI62" s="308"/>
      <c r="EVJ62" s="308"/>
      <c r="EVK62" s="308"/>
      <c r="EVL62" s="308"/>
      <c r="EVM62" s="308"/>
      <c r="EVN62" s="308"/>
      <c r="EVO62" s="308"/>
      <c r="EVP62" s="308"/>
      <c r="EVQ62" s="308"/>
      <c r="EVR62" s="308"/>
      <c r="EVS62" s="308"/>
      <c r="EVT62" s="308"/>
      <c r="EVU62" s="308"/>
      <c r="EVV62" s="308"/>
      <c r="EVW62" s="308"/>
      <c r="EVX62" s="308"/>
      <c r="EVY62" s="308"/>
      <c r="EVZ62" s="308"/>
      <c r="EWA62" s="308"/>
      <c r="EWB62" s="308"/>
      <c r="EWC62" s="308"/>
      <c r="EWD62" s="308"/>
      <c r="EWE62" s="308"/>
      <c r="EWF62" s="308"/>
      <c r="EWG62" s="308"/>
      <c r="EWH62" s="308"/>
      <c r="EWI62" s="308"/>
      <c r="EWJ62" s="308"/>
      <c r="EWK62" s="308"/>
      <c r="EWL62" s="308"/>
      <c r="EWM62" s="308"/>
      <c r="EWN62" s="308"/>
      <c r="EWO62" s="308"/>
      <c r="EWP62" s="308"/>
      <c r="EWQ62" s="308"/>
      <c r="EWR62" s="308"/>
      <c r="EWS62" s="308"/>
      <c r="EWT62" s="308"/>
      <c r="EWU62" s="308"/>
      <c r="EWV62" s="308"/>
      <c r="EWW62" s="308"/>
      <c r="EWX62" s="308"/>
      <c r="EWY62" s="308"/>
      <c r="EWZ62" s="308"/>
      <c r="EXA62" s="308"/>
      <c r="EXB62" s="308"/>
      <c r="EXC62" s="308"/>
      <c r="EXD62" s="308"/>
      <c r="EXE62" s="308"/>
      <c r="EXF62" s="308"/>
      <c r="EXG62" s="308"/>
      <c r="EXH62" s="308"/>
      <c r="EXI62" s="308"/>
      <c r="EXJ62" s="308"/>
      <c r="EXK62" s="308"/>
      <c r="EXL62" s="308"/>
      <c r="EXM62" s="308"/>
      <c r="EXN62" s="308"/>
      <c r="EXO62" s="308"/>
      <c r="EXP62" s="308"/>
      <c r="EXQ62" s="308"/>
      <c r="EXR62" s="308"/>
      <c r="EXS62" s="308"/>
      <c r="EXT62" s="308"/>
      <c r="EXU62" s="308"/>
      <c r="EXV62" s="308"/>
      <c r="EXW62" s="308"/>
      <c r="EXX62" s="308"/>
      <c r="EXY62" s="308"/>
      <c r="EXZ62" s="308"/>
      <c r="EYA62" s="308"/>
      <c r="EYB62" s="308"/>
      <c r="EYC62" s="308"/>
      <c r="EYD62" s="308"/>
      <c r="EYE62" s="308"/>
      <c r="EYF62" s="308"/>
      <c r="EYG62" s="308"/>
      <c r="EYH62" s="308"/>
      <c r="EYI62" s="308"/>
      <c r="EYJ62" s="308"/>
      <c r="EYK62" s="308"/>
      <c r="EYL62" s="308"/>
      <c r="EYM62" s="308"/>
      <c r="EYN62" s="308"/>
      <c r="EYO62" s="308"/>
      <c r="EYP62" s="308"/>
      <c r="EYQ62" s="308"/>
      <c r="EYR62" s="308"/>
      <c r="EYS62" s="308"/>
      <c r="EYT62" s="308"/>
      <c r="EYU62" s="308"/>
      <c r="EYV62" s="308"/>
      <c r="EYW62" s="308"/>
      <c r="EYX62" s="308"/>
      <c r="EYY62" s="308"/>
      <c r="EYZ62" s="308"/>
      <c r="EZA62" s="308"/>
      <c r="EZB62" s="308"/>
      <c r="EZC62" s="308"/>
      <c r="EZD62" s="308"/>
      <c r="EZE62" s="308"/>
      <c r="EZF62" s="308"/>
      <c r="EZG62" s="308"/>
      <c r="EZH62" s="308"/>
      <c r="EZI62" s="308"/>
      <c r="EZJ62" s="308"/>
      <c r="EZK62" s="308"/>
      <c r="EZL62" s="308"/>
      <c r="EZM62" s="308"/>
      <c r="EZN62" s="308"/>
      <c r="EZO62" s="308"/>
      <c r="EZP62" s="308"/>
      <c r="EZQ62" s="308"/>
      <c r="EZR62" s="308"/>
      <c r="EZS62" s="308"/>
      <c r="EZT62" s="308"/>
      <c r="EZU62" s="308"/>
      <c r="EZV62" s="308"/>
      <c r="EZW62" s="308"/>
      <c r="EZX62" s="308"/>
      <c r="EZY62" s="308"/>
      <c r="EZZ62" s="308"/>
      <c r="FAA62" s="308"/>
      <c r="FAB62" s="308"/>
      <c r="FAC62" s="308"/>
      <c r="FAD62" s="308"/>
      <c r="FAE62" s="308"/>
      <c r="FAF62" s="308"/>
      <c r="FAG62" s="308"/>
      <c r="FAH62" s="308"/>
      <c r="FAI62" s="308"/>
      <c r="FAJ62" s="308"/>
      <c r="FAK62" s="308"/>
      <c r="FAL62" s="308"/>
      <c r="FAM62" s="308"/>
      <c r="FAN62" s="308"/>
      <c r="FAO62" s="308"/>
      <c r="FAP62" s="308"/>
      <c r="FAQ62" s="308"/>
      <c r="FAR62" s="308"/>
      <c r="FAS62" s="308"/>
      <c r="FAT62" s="308"/>
      <c r="FAU62" s="308"/>
      <c r="FAV62" s="308"/>
      <c r="FAW62" s="308"/>
      <c r="FAX62" s="308"/>
      <c r="FAY62" s="308"/>
      <c r="FAZ62" s="308"/>
      <c r="FBA62" s="308"/>
      <c r="FBB62" s="308"/>
      <c r="FBC62" s="308"/>
      <c r="FBD62" s="308"/>
      <c r="FBE62" s="308"/>
      <c r="FBF62" s="308"/>
      <c r="FBG62" s="308"/>
      <c r="FBH62" s="308"/>
      <c r="FBI62" s="308"/>
      <c r="FBJ62" s="308"/>
      <c r="FBK62" s="308"/>
      <c r="FBL62" s="308"/>
      <c r="FBM62" s="308"/>
      <c r="FBN62" s="308"/>
      <c r="FBO62" s="308"/>
      <c r="FBP62" s="308"/>
      <c r="FBQ62" s="308"/>
      <c r="FBR62" s="308"/>
      <c r="FBS62" s="308"/>
      <c r="FBT62" s="308"/>
      <c r="FBU62" s="308"/>
      <c r="FBV62" s="308"/>
      <c r="FBW62" s="308"/>
      <c r="FBX62" s="308"/>
      <c r="FBY62" s="308"/>
      <c r="FBZ62" s="308"/>
      <c r="FCA62" s="308"/>
      <c r="FCB62" s="308"/>
      <c r="FCC62" s="308"/>
      <c r="FCD62" s="308"/>
      <c r="FCE62" s="308"/>
      <c r="FCF62" s="308"/>
      <c r="FCG62" s="308"/>
      <c r="FCH62" s="308"/>
      <c r="FCI62" s="308"/>
      <c r="FCJ62" s="308"/>
      <c r="FCK62" s="308"/>
      <c r="FCL62" s="308"/>
      <c r="FCM62" s="308"/>
      <c r="FCN62" s="308"/>
      <c r="FCO62" s="308"/>
      <c r="FCP62" s="308"/>
      <c r="FCQ62" s="308"/>
      <c r="FCR62" s="308"/>
      <c r="FCS62" s="308"/>
      <c r="FCT62" s="308"/>
      <c r="FCU62" s="308"/>
      <c r="FCV62" s="308"/>
      <c r="FCW62" s="308"/>
      <c r="FCX62" s="308"/>
      <c r="FCY62" s="308"/>
      <c r="FCZ62" s="308"/>
      <c r="FDA62" s="308"/>
      <c r="FDB62" s="308"/>
      <c r="FDC62" s="308"/>
      <c r="FDD62" s="308"/>
      <c r="FDE62" s="308"/>
      <c r="FDF62" s="308"/>
      <c r="FDG62" s="308"/>
      <c r="FDH62" s="308"/>
      <c r="FDI62" s="308"/>
      <c r="FDJ62" s="308"/>
      <c r="FDK62" s="308"/>
      <c r="FDL62" s="308"/>
      <c r="FDM62" s="308"/>
      <c r="FDN62" s="308"/>
      <c r="FDO62" s="308"/>
      <c r="FDP62" s="308"/>
      <c r="FDQ62" s="308"/>
      <c r="FDR62" s="308"/>
      <c r="FDS62" s="308"/>
      <c r="FDT62" s="308"/>
      <c r="FDU62" s="308"/>
      <c r="FDV62" s="308"/>
      <c r="FDW62" s="308"/>
      <c r="FDX62" s="308"/>
      <c r="FDY62" s="308"/>
      <c r="FDZ62" s="308"/>
      <c r="FEA62" s="308"/>
      <c r="FEB62" s="308"/>
      <c r="FEC62" s="308"/>
      <c r="FED62" s="308"/>
      <c r="FEE62" s="308"/>
      <c r="FEF62" s="308"/>
      <c r="FEG62" s="308"/>
      <c r="FEH62" s="308"/>
      <c r="FEI62" s="308"/>
      <c r="FEJ62" s="308"/>
      <c r="FEK62" s="308"/>
      <c r="FEL62" s="308"/>
      <c r="FEM62" s="308"/>
      <c r="FEN62" s="308"/>
      <c r="FEO62" s="308"/>
      <c r="FEP62" s="308"/>
      <c r="FEQ62" s="308"/>
      <c r="FER62" s="308"/>
      <c r="FES62" s="308"/>
      <c r="FET62" s="308"/>
      <c r="FEU62" s="308"/>
      <c r="FEV62" s="308"/>
      <c r="FEW62" s="308"/>
      <c r="FEX62" s="308"/>
      <c r="FEY62" s="308"/>
      <c r="FEZ62" s="308"/>
      <c r="FFA62" s="308"/>
      <c r="FFB62" s="308"/>
      <c r="FFC62" s="308"/>
      <c r="FFD62" s="308"/>
      <c r="FFE62" s="308"/>
      <c r="FFF62" s="308"/>
      <c r="FFG62" s="308"/>
      <c r="FFH62" s="308"/>
      <c r="FFI62" s="308"/>
      <c r="FFJ62" s="308"/>
      <c r="FFK62" s="308"/>
      <c r="FFL62" s="308"/>
      <c r="FFM62" s="308"/>
      <c r="FFN62" s="308"/>
      <c r="FFO62" s="308"/>
      <c r="FFP62" s="308"/>
      <c r="FFQ62" s="308"/>
      <c r="FFR62" s="308"/>
      <c r="FFS62" s="308"/>
      <c r="FFT62" s="308"/>
      <c r="FFU62" s="308"/>
      <c r="FFV62" s="308"/>
      <c r="FFW62" s="308"/>
      <c r="FFX62" s="308"/>
      <c r="FFY62" s="308"/>
      <c r="FFZ62" s="308"/>
      <c r="FGA62" s="308"/>
      <c r="FGB62" s="308"/>
      <c r="FGC62" s="308"/>
      <c r="FGD62" s="308"/>
      <c r="FGE62" s="308"/>
      <c r="FGF62" s="308"/>
      <c r="FGG62" s="308"/>
      <c r="FGH62" s="308"/>
      <c r="FGI62" s="308"/>
      <c r="FGJ62" s="308"/>
      <c r="FGK62" s="308"/>
      <c r="FGL62" s="308"/>
      <c r="FGM62" s="308"/>
      <c r="FGN62" s="308"/>
      <c r="FGO62" s="308"/>
      <c r="FGP62" s="308"/>
      <c r="FGQ62" s="308"/>
      <c r="FGR62" s="308"/>
      <c r="FGS62" s="308"/>
      <c r="FGT62" s="308"/>
      <c r="FGU62" s="308"/>
      <c r="FGV62" s="308"/>
      <c r="FGW62" s="308"/>
      <c r="FGX62" s="308"/>
      <c r="FGY62" s="308"/>
      <c r="FGZ62" s="308"/>
      <c r="FHA62" s="308"/>
      <c r="FHB62" s="308"/>
      <c r="FHC62" s="308"/>
      <c r="FHD62" s="308"/>
      <c r="FHE62" s="308"/>
      <c r="FHF62" s="308"/>
      <c r="FHG62" s="308"/>
      <c r="FHH62" s="308"/>
      <c r="FHI62" s="308"/>
      <c r="FHJ62" s="308"/>
      <c r="FHK62" s="308"/>
      <c r="FHL62" s="308"/>
      <c r="FHM62" s="308"/>
      <c r="FHN62" s="308"/>
      <c r="FHO62" s="308"/>
      <c r="FHP62" s="308"/>
      <c r="FHQ62" s="308"/>
      <c r="FHR62" s="308"/>
      <c r="FHS62" s="308"/>
      <c r="FHT62" s="308"/>
      <c r="FHU62" s="308"/>
      <c r="FHV62" s="308"/>
      <c r="FHW62" s="308"/>
      <c r="FHX62" s="308"/>
      <c r="FHY62" s="308"/>
      <c r="FHZ62" s="308"/>
      <c r="FIA62" s="308"/>
      <c r="FIB62" s="308"/>
      <c r="FIC62" s="308"/>
      <c r="FID62" s="308"/>
      <c r="FIE62" s="308"/>
      <c r="FIF62" s="308"/>
      <c r="FIG62" s="308"/>
      <c r="FIH62" s="308"/>
      <c r="FII62" s="308"/>
      <c r="FIJ62" s="308"/>
      <c r="FIK62" s="308"/>
      <c r="FIL62" s="308"/>
      <c r="FIM62" s="308"/>
      <c r="FIN62" s="308"/>
      <c r="FIO62" s="308"/>
      <c r="FIP62" s="308"/>
      <c r="FIQ62" s="308"/>
      <c r="FIR62" s="308"/>
      <c r="FIS62" s="308"/>
      <c r="FIT62" s="308"/>
      <c r="FIU62" s="308"/>
      <c r="FIV62" s="308"/>
      <c r="FIW62" s="308"/>
      <c r="FIX62" s="308"/>
      <c r="FIY62" s="308"/>
      <c r="FIZ62" s="308"/>
      <c r="FJA62" s="308"/>
      <c r="FJB62" s="308"/>
      <c r="FJC62" s="308"/>
      <c r="FJD62" s="308"/>
      <c r="FJE62" s="308"/>
      <c r="FJF62" s="308"/>
      <c r="FJG62" s="308"/>
      <c r="FJH62" s="308"/>
      <c r="FJI62" s="308"/>
      <c r="FJJ62" s="308"/>
      <c r="FJK62" s="308"/>
      <c r="FJL62" s="308"/>
      <c r="FJM62" s="308"/>
      <c r="FJN62" s="308"/>
      <c r="FJO62" s="308"/>
      <c r="FJP62" s="308"/>
      <c r="FJQ62" s="308"/>
      <c r="FJR62" s="308"/>
      <c r="FJS62" s="308"/>
      <c r="FJT62" s="308"/>
      <c r="FJU62" s="308"/>
      <c r="FJV62" s="308"/>
      <c r="FJW62" s="308"/>
      <c r="FJX62" s="308"/>
      <c r="FJY62" s="308"/>
      <c r="FJZ62" s="308"/>
      <c r="FKA62" s="308"/>
      <c r="FKB62" s="308"/>
      <c r="FKC62" s="308"/>
      <c r="FKD62" s="308"/>
      <c r="FKE62" s="308"/>
      <c r="FKF62" s="308"/>
      <c r="FKG62" s="308"/>
      <c r="FKH62" s="308"/>
      <c r="FKI62" s="308"/>
      <c r="FKJ62" s="308"/>
      <c r="FKK62" s="308"/>
      <c r="FKL62" s="308"/>
      <c r="FKM62" s="308"/>
      <c r="FKN62" s="308"/>
      <c r="FKO62" s="308"/>
      <c r="FKP62" s="308"/>
      <c r="FKQ62" s="308"/>
      <c r="FKR62" s="308"/>
      <c r="FKS62" s="308"/>
      <c r="FKT62" s="308"/>
      <c r="FKU62" s="308"/>
      <c r="FKV62" s="308"/>
      <c r="FKW62" s="308"/>
      <c r="FKX62" s="308"/>
      <c r="FKY62" s="308"/>
      <c r="FKZ62" s="308"/>
      <c r="FLA62" s="308"/>
      <c r="FLB62" s="308"/>
      <c r="FLC62" s="308"/>
      <c r="FLD62" s="308"/>
      <c r="FLE62" s="308"/>
      <c r="FLF62" s="308"/>
      <c r="FLG62" s="308"/>
      <c r="FLH62" s="308"/>
      <c r="FLI62" s="308"/>
      <c r="FLJ62" s="308"/>
      <c r="FLK62" s="308"/>
      <c r="FLL62" s="308"/>
      <c r="FLM62" s="308"/>
      <c r="FLN62" s="308"/>
      <c r="FLO62" s="308"/>
      <c r="FLP62" s="308"/>
      <c r="FLQ62" s="308"/>
      <c r="FLR62" s="308"/>
      <c r="FLS62" s="308"/>
      <c r="FLT62" s="308"/>
      <c r="FLU62" s="308"/>
      <c r="FLV62" s="308"/>
      <c r="FLW62" s="308"/>
      <c r="FLX62" s="308"/>
      <c r="FLY62" s="308"/>
      <c r="FLZ62" s="308"/>
      <c r="FMA62" s="308"/>
      <c r="FMB62" s="308"/>
      <c r="FMC62" s="308"/>
      <c r="FMD62" s="308"/>
      <c r="FME62" s="308"/>
      <c r="FMF62" s="308"/>
      <c r="FMG62" s="308"/>
      <c r="FMH62" s="308"/>
      <c r="FMI62" s="308"/>
      <c r="FMJ62" s="308"/>
      <c r="FMK62" s="308"/>
      <c r="FML62" s="308"/>
      <c r="FMM62" s="308"/>
      <c r="FMN62" s="308"/>
      <c r="FMO62" s="308"/>
      <c r="FMP62" s="308"/>
      <c r="FMQ62" s="308"/>
      <c r="FMR62" s="308"/>
      <c r="FMS62" s="308"/>
      <c r="FMT62" s="308"/>
      <c r="FMU62" s="308"/>
      <c r="FMV62" s="308"/>
      <c r="FMW62" s="308"/>
      <c r="FMX62" s="308"/>
      <c r="FMY62" s="308"/>
      <c r="FMZ62" s="308"/>
      <c r="FNA62" s="308"/>
      <c r="FNB62" s="308"/>
      <c r="FNC62" s="308"/>
      <c r="FND62" s="308"/>
      <c r="FNE62" s="308"/>
      <c r="FNF62" s="308"/>
      <c r="FNG62" s="308"/>
      <c r="FNH62" s="308"/>
      <c r="FNI62" s="308"/>
      <c r="FNJ62" s="308"/>
      <c r="FNK62" s="308"/>
      <c r="FNL62" s="308"/>
      <c r="FNM62" s="308"/>
      <c r="FNN62" s="308"/>
      <c r="FNO62" s="308"/>
      <c r="FNP62" s="308"/>
      <c r="FNQ62" s="308"/>
      <c r="FNR62" s="308"/>
      <c r="FNS62" s="308"/>
      <c r="FNT62" s="308"/>
      <c r="FNU62" s="308"/>
      <c r="FNV62" s="308"/>
      <c r="FNW62" s="308"/>
      <c r="FNX62" s="308"/>
      <c r="FNY62" s="308"/>
      <c r="FNZ62" s="308"/>
      <c r="FOA62" s="308"/>
      <c r="FOB62" s="308"/>
      <c r="FOC62" s="308"/>
      <c r="FOD62" s="308"/>
      <c r="FOE62" s="308"/>
      <c r="FOF62" s="308"/>
      <c r="FOG62" s="308"/>
      <c r="FOH62" s="308"/>
      <c r="FOI62" s="308"/>
      <c r="FOJ62" s="308"/>
      <c r="FOK62" s="308"/>
      <c r="FOL62" s="308"/>
      <c r="FOM62" s="308"/>
      <c r="FON62" s="308"/>
      <c r="FOO62" s="308"/>
      <c r="FOP62" s="308"/>
      <c r="FOQ62" s="308"/>
      <c r="FOR62" s="308"/>
      <c r="FOS62" s="308"/>
      <c r="FOT62" s="308"/>
      <c r="FOU62" s="308"/>
      <c r="FOV62" s="308"/>
      <c r="FOW62" s="308"/>
      <c r="FOX62" s="308"/>
      <c r="FOY62" s="308"/>
      <c r="FOZ62" s="308"/>
      <c r="FPA62" s="308"/>
      <c r="FPB62" s="308"/>
      <c r="FPC62" s="308"/>
      <c r="FPD62" s="308"/>
      <c r="FPE62" s="308"/>
      <c r="FPF62" s="308"/>
      <c r="FPG62" s="308"/>
      <c r="FPH62" s="308"/>
      <c r="FPI62" s="308"/>
      <c r="FPJ62" s="308"/>
      <c r="FPK62" s="308"/>
      <c r="FPL62" s="308"/>
      <c r="FPM62" s="308"/>
      <c r="FPN62" s="308"/>
      <c r="FPO62" s="308"/>
      <c r="FPP62" s="308"/>
      <c r="FPQ62" s="308"/>
      <c r="FPR62" s="308"/>
      <c r="FPS62" s="308"/>
      <c r="FPT62" s="308"/>
      <c r="FPU62" s="308"/>
      <c r="FPV62" s="308"/>
      <c r="FPW62" s="308"/>
      <c r="FPX62" s="308"/>
      <c r="FPY62" s="308"/>
      <c r="FPZ62" s="308"/>
      <c r="FQA62" s="308"/>
      <c r="FQB62" s="308"/>
      <c r="FQC62" s="308"/>
      <c r="FQD62" s="308"/>
      <c r="FQE62" s="308"/>
      <c r="FQF62" s="308"/>
      <c r="FQG62" s="308"/>
      <c r="FQH62" s="308"/>
      <c r="FQI62" s="308"/>
      <c r="FQJ62" s="308"/>
      <c r="FQK62" s="308"/>
      <c r="FQL62" s="308"/>
      <c r="FQM62" s="308"/>
      <c r="FQN62" s="308"/>
      <c r="FQO62" s="308"/>
      <c r="FQP62" s="308"/>
      <c r="FQQ62" s="308"/>
      <c r="FQR62" s="308"/>
      <c r="FQS62" s="308"/>
      <c r="FQT62" s="308"/>
      <c r="FQU62" s="308"/>
      <c r="FQV62" s="308"/>
      <c r="FQW62" s="308"/>
      <c r="FQX62" s="308"/>
      <c r="FQY62" s="308"/>
      <c r="FQZ62" s="308"/>
      <c r="FRA62" s="308"/>
      <c r="FRB62" s="308"/>
      <c r="FRC62" s="308"/>
      <c r="FRD62" s="308"/>
      <c r="FRE62" s="308"/>
      <c r="FRF62" s="308"/>
      <c r="FRG62" s="308"/>
      <c r="FRH62" s="308"/>
      <c r="FRI62" s="308"/>
      <c r="FRJ62" s="308"/>
      <c r="FRK62" s="308"/>
      <c r="FRL62" s="308"/>
      <c r="FRM62" s="308"/>
      <c r="FRN62" s="308"/>
      <c r="FRO62" s="308"/>
      <c r="FRP62" s="308"/>
      <c r="FRQ62" s="308"/>
      <c r="FRR62" s="308"/>
      <c r="FRS62" s="308"/>
      <c r="FRT62" s="308"/>
      <c r="FRU62" s="308"/>
      <c r="FRV62" s="308"/>
      <c r="FRW62" s="308"/>
      <c r="FRX62" s="308"/>
      <c r="FRY62" s="308"/>
      <c r="FRZ62" s="308"/>
      <c r="FSA62" s="308"/>
      <c r="FSB62" s="308"/>
      <c r="FSC62" s="308"/>
      <c r="FSD62" s="308"/>
      <c r="FSE62" s="308"/>
      <c r="FSF62" s="308"/>
      <c r="FSG62" s="308"/>
      <c r="FSH62" s="308"/>
      <c r="FSI62" s="308"/>
      <c r="FSJ62" s="308"/>
      <c r="FSK62" s="308"/>
      <c r="FSL62" s="308"/>
      <c r="FSM62" s="308"/>
      <c r="FSN62" s="308"/>
      <c r="FSO62" s="308"/>
      <c r="FSP62" s="308"/>
      <c r="FSQ62" s="308"/>
      <c r="FSR62" s="308"/>
      <c r="FSS62" s="308"/>
      <c r="FST62" s="308"/>
      <c r="FSU62" s="308"/>
      <c r="FSV62" s="308"/>
      <c r="FSW62" s="308"/>
      <c r="FSX62" s="308"/>
      <c r="FSY62" s="308"/>
      <c r="FSZ62" s="308"/>
      <c r="FTA62" s="308"/>
      <c r="FTB62" s="308"/>
      <c r="FTC62" s="308"/>
      <c r="FTD62" s="308"/>
      <c r="FTE62" s="308"/>
      <c r="FTF62" s="308"/>
      <c r="FTG62" s="308"/>
      <c r="FTH62" s="308"/>
      <c r="FTI62" s="308"/>
      <c r="FTJ62" s="308"/>
      <c r="FTK62" s="308"/>
      <c r="FTL62" s="308"/>
      <c r="FTM62" s="308"/>
      <c r="FTN62" s="308"/>
      <c r="FTO62" s="308"/>
      <c r="FTP62" s="308"/>
      <c r="FTQ62" s="308"/>
      <c r="FTR62" s="308"/>
      <c r="FTS62" s="308"/>
      <c r="FTT62" s="308"/>
      <c r="FTU62" s="308"/>
      <c r="FTV62" s="308"/>
      <c r="FTW62" s="308"/>
      <c r="FTX62" s="308"/>
      <c r="FTY62" s="308"/>
      <c r="FTZ62" s="308"/>
      <c r="FUA62" s="308"/>
      <c r="FUB62" s="308"/>
      <c r="FUC62" s="308"/>
      <c r="FUD62" s="308"/>
      <c r="FUE62" s="308"/>
      <c r="FUF62" s="308"/>
      <c r="FUG62" s="308"/>
      <c r="FUH62" s="308"/>
      <c r="FUI62" s="308"/>
      <c r="FUJ62" s="308"/>
      <c r="FUK62" s="308"/>
      <c r="FUL62" s="308"/>
      <c r="FUM62" s="308"/>
      <c r="FUN62" s="308"/>
      <c r="FUO62" s="308"/>
      <c r="FUP62" s="308"/>
      <c r="FUQ62" s="308"/>
      <c r="FUR62" s="308"/>
      <c r="FUS62" s="308"/>
      <c r="FUT62" s="308"/>
      <c r="FUU62" s="308"/>
      <c r="FUV62" s="308"/>
      <c r="FUW62" s="308"/>
      <c r="FUX62" s="308"/>
      <c r="FUY62" s="308"/>
      <c r="FUZ62" s="308"/>
      <c r="FVA62" s="308"/>
      <c r="FVB62" s="308"/>
      <c r="FVC62" s="308"/>
      <c r="FVD62" s="308"/>
      <c r="FVE62" s="308"/>
      <c r="FVF62" s="308"/>
      <c r="FVG62" s="308"/>
      <c r="FVH62" s="308"/>
      <c r="FVI62" s="308"/>
      <c r="FVJ62" s="308"/>
      <c r="FVK62" s="308"/>
      <c r="FVL62" s="308"/>
      <c r="FVM62" s="308"/>
      <c r="FVN62" s="308"/>
      <c r="FVO62" s="308"/>
      <c r="FVP62" s="308"/>
      <c r="FVQ62" s="308"/>
      <c r="FVR62" s="308"/>
      <c r="FVS62" s="308"/>
      <c r="FVT62" s="308"/>
      <c r="FVU62" s="308"/>
      <c r="FVV62" s="308"/>
      <c r="FVW62" s="308"/>
      <c r="FVX62" s="308"/>
      <c r="FVY62" s="308"/>
      <c r="FVZ62" s="308"/>
      <c r="FWA62" s="308"/>
      <c r="FWB62" s="308"/>
      <c r="FWC62" s="308"/>
      <c r="FWD62" s="308"/>
      <c r="FWE62" s="308"/>
      <c r="FWF62" s="308"/>
      <c r="FWG62" s="308"/>
      <c r="FWH62" s="308"/>
      <c r="FWI62" s="308"/>
      <c r="FWJ62" s="308"/>
      <c r="FWK62" s="308"/>
      <c r="FWL62" s="308"/>
      <c r="FWM62" s="308"/>
      <c r="FWN62" s="308"/>
      <c r="FWO62" s="308"/>
      <c r="FWP62" s="308"/>
      <c r="FWQ62" s="308"/>
      <c r="FWR62" s="308"/>
      <c r="FWS62" s="308"/>
      <c r="FWT62" s="308"/>
      <c r="FWU62" s="308"/>
      <c r="FWV62" s="308"/>
      <c r="FWW62" s="308"/>
      <c r="FWX62" s="308"/>
      <c r="FWY62" s="308"/>
      <c r="FWZ62" s="308"/>
      <c r="FXA62" s="308"/>
      <c r="FXB62" s="308"/>
      <c r="FXC62" s="308"/>
      <c r="FXD62" s="308"/>
      <c r="FXE62" s="308"/>
      <c r="FXF62" s="308"/>
      <c r="FXG62" s="308"/>
      <c r="FXH62" s="308"/>
      <c r="FXI62" s="308"/>
      <c r="FXJ62" s="308"/>
      <c r="FXK62" s="308"/>
      <c r="FXL62" s="308"/>
      <c r="FXM62" s="308"/>
      <c r="FXN62" s="308"/>
      <c r="FXO62" s="308"/>
      <c r="FXP62" s="308"/>
      <c r="FXQ62" s="308"/>
      <c r="FXR62" s="308"/>
      <c r="FXS62" s="308"/>
      <c r="FXT62" s="308"/>
      <c r="FXU62" s="308"/>
      <c r="FXV62" s="308"/>
      <c r="FXW62" s="308"/>
      <c r="FXX62" s="308"/>
      <c r="FXY62" s="308"/>
      <c r="FXZ62" s="308"/>
      <c r="FYA62" s="308"/>
      <c r="FYB62" s="308"/>
      <c r="FYC62" s="308"/>
      <c r="FYD62" s="308"/>
      <c r="FYE62" s="308"/>
      <c r="FYF62" s="308"/>
      <c r="FYG62" s="308"/>
      <c r="FYH62" s="308"/>
      <c r="FYI62" s="308"/>
      <c r="FYJ62" s="308"/>
      <c r="FYK62" s="308"/>
      <c r="FYL62" s="308"/>
      <c r="FYM62" s="308"/>
      <c r="FYN62" s="308"/>
      <c r="FYO62" s="308"/>
      <c r="FYP62" s="308"/>
      <c r="FYQ62" s="308"/>
      <c r="FYR62" s="308"/>
      <c r="FYS62" s="308"/>
      <c r="FYT62" s="308"/>
      <c r="FYU62" s="308"/>
      <c r="FYV62" s="308"/>
      <c r="FYW62" s="308"/>
      <c r="FYX62" s="308"/>
      <c r="FYY62" s="308"/>
      <c r="FYZ62" s="308"/>
      <c r="FZA62" s="308"/>
      <c r="FZB62" s="308"/>
      <c r="FZC62" s="308"/>
      <c r="FZD62" s="308"/>
      <c r="FZE62" s="308"/>
      <c r="FZF62" s="308"/>
      <c r="FZG62" s="308"/>
      <c r="FZH62" s="308"/>
      <c r="FZI62" s="308"/>
      <c r="FZJ62" s="308"/>
      <c r="FZK62" s="308"/>
      <c r="FZL62" s="308"/>
      <c r="FZM62" s="308"/>
      <c r="FZN62" s="308"/>
      <c r="FZO62" s="308"/>
      <c r="FZP62" s="308"/>
      <c r="FZQ62" s="308"/>
      <c r="FZR62" s="308"/>
      <c r="FZS62" s="308"/>
      <c r="FZT62" s="308"/>
      <c r="FZU62" s="308"/>
      <c r="FZV62" s="308"/>
      <c r="FZW62" s="308"/>
      <c r="FZX62" s="308"/>
      <c r="FZY62" s="308"/>
      <c r="FZZ62" s="308"/>
      <c r="GAA62" s="308"/>
      <c r="GAB62" s="308"/>
      <c r="GAC62" s="308"/>
      <c r="GAD62" s="308"/>
      <c r="GAE62" s="308"/>
      <c r="GAF62" s="308"/>
      <c r="GAG62" s="308"/>
      <c r="GAH62" s="308"/>
      <c r="GAI62" s="308"/>
      <c r="GAJ62" s="308"/>
      <c r="GAK62" s="308"/>
      <c r="GAL62" s="308"/>
      <c r="GAM62" s="308"/>
      <c r="GAN62" s="308"/>
      <c r="GAO62" s="308"/>
      <c r="GAP62" s="308"/>
      <c r="GAQ62" s="308"/>
      <c r="GAR62" s="308"/>
      <c r="GAS62" s="308"/>
      <c r="GAT62" s="308"/>
      <c r="GAU62" s="308"/>
      <c r="GAV62" s="308"/>
      <c r="GAW62" s="308"/>
      <c r="GAX62" s="308"/>
      <c r="GAY62" s="308"/>
      <c r="GAZ62" s="308"/>
      <c r="GBA62" s="308"/>
      <c r="GBB62" s="308"/>
      <c r="GBC62" s="308"/>
      <c r="GBD62" s="308"/>
      <c r="GBE62" s="308"/>
      <c r="GBF62" s="308"/>
      <c r="GBG62" s="308"/>
      <c r="GBH62" s="308"/>
      <c r="GBI62" s="308"/>
      <c r="GBJ62" s="308"/>
      <c r="GBK62" s="308"/>
      <c r="GBL62" s="308"/>
      <c r="GBM62" s="308"/>
      <c r="GBN62" s="308"/>
      <c r="GBO62" s="308"/>
      <c r="GBP62" s="308"/>
      <c r="GBQ62" s="308"/>
      <c r="GBR62" s="308"/>
      <c r="GBS62" s="308"/>
      <c r="GBT62" s="308"/>
      <c r="GBU62" s="308"/>
      <c r="GBV62" s="308"/>
      <c r="GBW62" s="308"/>
      <c r="GBX62" s="308"/>
      <c r="GBY62" s="308"/>
      <c r="GBZ62" s="308"/>
      <c r="GCA62" s="308"/>
      <c r="GCB62" s="308"/>
      <c r="GCC62" s="308"/>
      <c r="GCD62" s="308"/>
      <c r="GCE62" s="308"/>
      <c r="GCF62" s="308"/>
      <c r="GCG62" s="308"/>
      <c r="GCH62" s="308"/>
      <c r="GCI62" s="308"/>
      <c r="GCJ62" s="308"/>
      <c r="GCK62" s="308"/>
      <c r="GCL62" s="308"/>
      <c r="GCM62" s="308"/>
      <c r="GCN62" s="308"/>
      <c r="GCO62" s="308"/>
      <c r="GCP62" s="308"/>
      <c r="GCQ62" s="308"/>
      <c r="GCR62" s="308"/>
      <c r="GCS62" s="308"/>
      <c r="GCT62" s="308"/>
      <c r="GCU62" s="308"/>
      <c r="GCV62" s="308"/>
      <c r="GCW62" s="308"/>
      <c r="GCX62" s="308"/>
      <c r="GCY62" s="308"/>
      <c r="GCZ62" s="308"/>
      <c r="GDA62" s="308"/>
      <c r="GDB62" s="308"/>
      <c r="GDC62" s="308"/>
      <c r="GDD62" s="308"/>
      <c r="GDE62" s="308"/>
      <c r="GDF62" s="308"/>
      <c r="GDG62" s="308"/>
      <c r="GDH62" s="308"/>
      <c r="GDI62" s="308"/>
      <c r="GDJ62" s="308"/>
      <c r="GDK62" s="308"/>
      <c r="GDL62" s="308"/>
      <c r="GDM62" s="308"/>
      <c r="GDN62" s="308"/>
      <c r="GDO62" s="308"/>
      <c r="GDP62" s="308"/>
      <c r="GDQ62" s="308"/>
      <c r="GDR62" s="308"/>
      <c r="GDS62" s="308"/>
      <c r="GDT62" s="308"/>
      <c r="GDU62" s="308"/>
      <c r="GDV62" s="308"/>
      <c r="GDW62" s="308"/>
      <c r="GDX62" s="308"/>
      <c r="GDY62" s="308"/>
      <c r="GDZ62" s="308"/>
      <c r="GEA62" s="308"/>
      <c r="GEB62" s="308"/>
      <c r="GEC62" s="308"/>
      <c r="GED62" s="308"/>
      <c r="GEE62" s="308"/>
      <c r="GEF62" s="308"/>
      <c r="GEG62" s="308"/>
      <c r="GEH62" s="308"/>
      <c r="GEI62" s="308"/>
      <c r="GEJ62" s="308"/>
      <c r="GEK62" s="308"/>
      <c r="GEL62" s="308"/>
      <c r="GEM62" s="308"/>
      <c r="GEN62" s="308"/>
      <c r="GEO62" s="308"/>
      <c r="GEP62" s="308"/>
      <c r="GEQ62" s="308"/>
      <c r="GER62" s="308"/>
      <c r="GES62" s="308"/>
      <c r="GET62" s="308"/>
      <c r="GEU62" s="308"/>
      <c r="GEV62" s="308"/>
      <c r="GEW62" s="308"/>
      <c r="GEX62" s="308"/>
      <c r="GEY62" s="308"/>
      <c r="GEZ62" s="308"/>
      <c r="GFA62" s="308"/>
      <c r="GFB62" s="308"/>
      <c r="GFC62" s="308"/>
      <c r="GFD62" s="308"/>
      <c r="GFE62" s="308"/>
      <c r="GFF62" s="308"/>
      <c r="GFG62" s="308"/>
      <c r="GFH62" s="308"/>
      <c r="GFI62" s="308"/>
      <c r="GFJ62" s="308"/>
      <c r="GFK62" s="308"/>
      <c r="GFL62" s="308"/>
      <c r="GFM62" s="308"/>
      <c r="GFN62" s="308"/>
      <c r="GFO62" s="308"/>
      <c r="GFP62" s="308"/>
      <c r="GFQ62" s="308"/>
      <c r="GFR62" s="308"/>
      <c r="GFS62" s="308"/>
      <c r="GFT62" s="308"/>
      <c r="GFU62" s="308"/>
      <c r="GFV62" s="308"/>
      <c r="GFW62" s="308"/>
      <c r="GFX62" s="308"/>
      <c r="GFY62" s="308"/>
      <c r="GFZ62" s="308"/>
      <c r="GGA62" s="308"/>
      <c r="GGB62" s="308"/>
      <c r="GGC62" s="308"/>
      <c r="GGD62" s="308"/>
      <c r="GGE62" s="308"/>
      <c r="GGF62" s="308"/>
      <c r="GGG62" s="308"/>
      <c r="GGH62" s="308"/>
      <c r="GGI62" s="308"/>
      <c r="GGJ62" s="308"/>
      <c r="GGK62" s="308"/>
      <c r="GGL62" s="308"/>
      <c r="GGM62" s="308"/>
      <c r="GGN62" s="308"/>
      <c r="GGO62" s="308"/>
      <c r="GGP62" s="308"/>
      <c r="GGQ62" s="308"/>
      <c r="GGR62" s="308"/>
      <c r="GGS62" s="308"/>
      <c r="GGT62" s="308"/>
      <c r="GGU62" s="308"/>
      <c r="GGV62" s="308"/>
      <c r="GGW62" s="308"/>
      <c r="GGX62" s="308"/>
      <c r="GGY62" s="308"/>
      <c r="GGZ62" s="308"/>
      <c r="GHA62" s="308"/>
      <c r="GHB62" s="308"/>
      <c r="GHC62" s="308"/>
      <c r="GHD62" s="308"/>
      <c r="GHE62" s="308"/>
      <c r="GHF62" s="308"/>
      <c r="GHG62" s="308"/>
      <c r="GHH62" s="308"/>
      <c r="GHI62" s="308"/>
      <c r="GHJ62" s="308"/>
      <c r="GHK62" s="308"/>
      <c r="GHL62" s="308"/>
      <c r="GHM62" s="308"/>
      <c r="GHN62" s="308"/>
      <c r="GHO62" s="308"/>
      <c r="GHP62" s="308"/>
      <c r="GHQ62" s="308"/>
      <c r="GHR62" s="308"/>
      <c r="GHS62" s="308"/>
      <c r="GHT62" s="308"/>
      <c r="GHU62" s="308"/>
      <c r="GHV62" s="308"/>
      <c r="GHW62" s="308"/>
      <c r="GHX62" s="308"/>
      <c r="GHY62" s="308"/>
      <c r="GHZ62" s="308"/>
      <c r="GIA62" s="308"/>
      <c r="GIB62" s="308"/>
      <c r="GIC62" s="308"/>
      <c r="GID62" s="308"/>
      <c r="GIE62" s="308"/>
      <c r="GIF62" s="308"/>
      <c r="GIG62" s="308"/>
      <c r="GIH62" s="308"/>
      <c r="GII62" s="308"/>
      <c r="GIJ62" s="308"/>
      <c r="GIK62" s="308"/>
      <c r="GIL62" s="308"/>
      <c r="GIM62" s="308"/>
      <c r="GIN62" s="308"/>
      <c r="GIO62" s="308"/>
      <c r="GIP62" s="308"/>
      <c r="GIQ62" s="308"/>
      <c r="GIR62" s="308"/>
      <c r="GIS62" s="308"/>
      <c r="GIT62" s="308"/>
      <c r="GIU62" s="308"/>
      <c r="GIV62" s="308"/>
      <c r="GIW62" s="308"/>
      <c r="GIX62" s="308"/>
      <c r="GIY62" s="308"/>
      <c r="GIZ62" s="308"/>
      <c r="GJA62" s="308"/>
      <c r="GJB62" s="308"/>
      <c r="GJC62" s="308"/>
      <c r="GJD62" s="308"/>
      <c r="GJE62" s="308"/>
      <c r="GJF62" s="308"/>
      <c r="GJG62" s="308"/>
      <c r="GJH62" s="308"/>
      <c r="GJI62" s="308"/>
      <c r="GJJ62" s="308"/>
      <c r="GJK62" s="308"/>
      <c r="GJL62" s="308"/>
      <c r="GJM62" s="308"/>
      <c r="GJN62" s="308"/>
      <c r="GJO62" s="308"/>
      <c r="GJP62" s="308"/>
      <c r="GJQ62" s="308"/>
      <c r="GJR62" s="308"/>
      <c r="GJS62" s="308"/>
      <c r="GJT62" s="308"/>
      <c r="GJU62" s="308"/>
      <c r="GJV62" s="308"/>
      <c r="GJW62" s="308"/>
      <c r="GJX62" s="308"/>
      <c r="GJY62" s="308"/>
      <c r="GJZ62" s="308"/>
      <c r="GKA62" s="308"/>
      <c r="GKB62" s="308"/>
      <c r="GKC62" s="308"/>
      <c r="GKD62" s="308"/>
      <c r="GKE62" s="308"/>
      <c r="GKF62" s="308"/>
      <c r="GKG62" s="308"/>
      <c r="GKH62" s="308"/>
      <c r="GKI62" s="308"/>
      <c r="GKJ62" s="308"/>
      <c r="GKK62" s="308"/>
      <c r="GKL62" s="308"/>
      <c r="GKM62" s="308"/>
      <c r="GKN62" s="308"/>
      <c r="GKO62" s="308"/>
      <c r="GKP62" s="308"/>
      <c r="GKQ62" s="308"/>
      <c r="GKR62" s="308"/>
      <c r="GKS62" s="308"/>
      <c r="GKT62" s="308"/>
      <c r="GKU62" s="308"/>
      <c r="GKV62" s="308"/>
      <c r="GKW62" s="308"/>
      <c r="GKX62" s="308"/>
      <c r="GKY62" s="308"/>
      <c r="GKZ62" s="308"/>
      <c r="GLA62" s="308"/>
      <c r="GLB62" s="308"/>
      <c r="GLC62" s="308"/>
      <c r="GLD62" s="308"/>
      <c r="GLE62" s="308"/>
      <c r="GLF62" s="308"/>
      <c r="GLG62" s="308"/>
      <c r="GLH62" s="308"/>
      <c r="GLI62" s="308"/>
      <c r="GLJ62" s="308"/>
      <c r="GLK62" s="308"/>
      <c r="GLL62" s="308"/>
      <c r="GLM62" s="308"/>
      <c r="GLN62" s="308"/>
      <c r="GLO62" s="308"/>
      <c r="GLP62" s="308"/>
      <c r="GLQ62" s="308"/>
      <c r="GLR62" s="308"/>
      <c r="GLS62" s="308"/>
      <c r="GLT62" s="308"/>
      <c r="GLU62" s="308"/>
      <c r="GLV62" s="308"/>
      <c r="GLW62" s="308"/>
      <c r="GLX62" s="308"/>
      <c r="GLY62" s="308"/>
      <c r="GLZ62" s="308"/>
      <c r="GMA62" s="308"/>
      <c r="GMB62" s="308"/>
      <c r="GMC62" s="308"/>
      <c r="GMD62" s="308"/>
      <c r="GME62" s="308"/>
      <c r="GMF62" s="308"/>
      <c r="GMG62" s="308"/>
      <c r="GMH62" s="308"/>
      <c r="GMI62" s="308"/>
      <c r="GMJ62" s="308"/>
      <c r="GMK62" s="308"/>
      <c r="GML62" s="308"/>
      <c r="GMM62" s="308"/>
      <c r="GMN62" s="308"/>
      <c r="GMO62" s="308"/>
      <c r="GMP62" s="308"/>
      <c r="GMQ62" s="308"/>
      <c r="GMR62" s="308"/>
      <c r="GMS62" s="308"/>
      <c r="GMT62" s="308"/>
      <c r="GMU62" s="308"/>
      <c r="GMV62" s="308"/>
      <c r="GMW62" s="308"/>
      <c r="GMX62" s="308"/>
      <c r="GMY62" s="308"/>
      <c r="GMZ62" s="308"/>
      <c r="GNA62" s="308"/>
      <c r="GNB62" s="308"/>
      <c r="GNC62" s="308"/>
      <c r="GND62" s="308"/>
      <c r="GNE62" s="308"/>
      <c r="GNF62" s="308"/>
      <c r="GNG62" s="308"/>
      <c r="GNH62" s="308"/>
      <c r="GNI62" s="308"/>
      <c r="GNJ62" s="308"/>
      <c r="GNK62" s="308"/>
      <c r="GNL62" s="308"/>
      <c r="GNM62" s="308"/>
      <c r="GNN62" s="308"/>
      <c r="GNO62" s="308"/>
      <c r="GNP62" s="308"/>
      <c r="GNQ62" s="308"/>
      <c r="GNR62" s="308"/>
      <c r="GNS62" s="308"/>
      <c r="GNT62" s="308"/>
      <c r="GNU62" s="308"/>
      <c r="GNV62" s="308"/>
      <c r="GNW62" s="308"/>
      <c r="GNX62" s="308"/>
      <c r="GNY62" s="308"/>
      <c r="GNZ62" s="308"/>
      <c r="GOA62" s="308"/>
      <c r="GOB62" s="308"/>
      <c r="GOC62" s="308"/>
      <c r="GOD62" s="308"/>
      <c r="GOE62" s="308"/>
      <c r="GOF62" s="308"/>
      <c r="GOG62" s="308"/>
      <c r="GOH62" s="308"/>
      <c r="GOI62" s="308"/>
      <c r="GOJ62" s="308"/>
      <c r="GOK62" s="308"/>
      <c r="GOL62" s="308"/>
      <c r="GOM62" s="308"/>
      <c r="GON62" s="308"/>
      <c r="GOO62" s="308"/>
      <c r="GOP62" s="308"/>
      <c r="GOQ62" s="308"/>
      <c r="GOR62" s="308"/>
      <c r="GOS62" s="308"/>
      <c r="GOT62" s="308"/>
      <c r="GOU62" s="308"/>
      <c r="GOV62" s="308"/>
      <c r="GOW62" s="308"/>
      <c r="GOX62" s="308"/>
      <c r="GOY62" s="308"/>
      <c r="GOZ62" s="308"/>
      <c r="GPA62" s="308"/>
      <c r="GPB62" s="308"/>
      <c r="GPC62" s="308"/>
      <c r="GPD62" s="308"/>
      <c r="GPE62" s="308"/>
      <c r="GPF62" s="308"/>
      <c r="GPG62" s="308"/>
      <c r="GPH62" s="308"/>
      <c r="GPI62" s="308"/>
      <c r="GPJ62" s="308"/>
      <c r="GPK62" s="308"/>
      <c r="GPL62" s="308"/>
      <c r="GPM62" s="308"/>
      <c r="GPN62" s="308"/>
      <c r="GPO62" s="308"/>
      <c r="GPP62" s="308"/>
      <c r="GPQ62" s="308"/>
      <c r="GPR62" s="308"/>
      <c r="GPS62" s="308"/>
      <c r="GPT62" s="308"/>
      <c r="GPU62" s="308"/>
      <c r="GPV62" s="308"/>
      <c r="GPW62" s="308"/>
      <c r="GPX62" s="308"/>
      <c r="GPY62" s="308"/>
      <c r="GPZ62" s="308"/>
      <c r="GQA62" s="308"/>
      <c r="GQB62" s="308"/>
      <c r="GQC62" s="308"/>
      <c r="GQD62" s="308"/>
      <c r="GQE62" s="308"/>
      <c r="GQF62" s="308"/>
      <c r="GQG62" s="308"/>
      <c r="GQH62" s="308"/>
      <c r="GQI62" s="308"/>
      <c r="GQJ62" s="308"/>
      <c r="GQK62" s="308"/>
      <c r="GQL62" s="308"/>
      <c r="GQM62" s="308"/>
      <c r="GQN62" s="308"/>
      <c r="GQO62" s="308"/>
      <c r="GQP62" s="308"/>
      <c r="GQQ62" s="308"/>
      <c r="GQR62" s="308"/>
      <c r="GQS62" s="308"/>
      <c r="GQT62" s="308"/>
      <c r="GQU62" s="308"/>
      <c r="GQV62" s="308"/>
      <c r="GQW62" s="308"/>
      <c r="GQX62" s="308"/>
      <c r="GQY62" s="308"/>
      <c r="GQZ62" s="308"/>
      <c r="GRA62" s="308"/>
      <c r="GRB62" s="308"/>
      <c r="GRC62" s="308"/>
      <c r="GRD62" s="308"/>
      <c r="GRE62" s="308"/>
      <c r="GRF62" s="308"/>
      <c r="GRG62" s="308"/>
      <c r="GRH62" s="308"/>
      <c r="GRI62" s="308"/>
      <c r="GRJ62" s="308"/>
      <c r="GRK62" s="308"/>
      <c r="GRL62" s="308"/>
      <c r="GRM62" s="308"/>
      <c r="GRN62" s="308"/>
      <c r="GRO62" s="308"/>
      <c r="GRP62" s="308"/>
      <c r="GRQ62" s="308"/>
      <c r="GRR62" s="308"/>
      <c r="GRS62" s="308"/>
      <c r="GRT62" s="308"/>
      <c r="GRU62" s="308"/>
      <c r="GRV62" s="308"/>
      <c r="GRW62" s="308"/>
      <c r="GRX62" s="308"/>
      <c r="GRY62" s="308"/>
      <c r="GRZ62" s="308"/>
      <c r="GSA62" s="308"/>
      <c r="GSB62" s="308"/>
      <c r="GSC62" s="308"/>
      <c r="GSD62" s="308"/>
      <c r="GSE62" s="308"/>
      <c r="GSF62" s="308"/>
      <c r="GSG62" s="308"/>
      <c r="GSH62" s="308"/>
      <c r="GSI62" s="308"/>
      <c r="GSJ62" s="308"/>
      <c r="GSK62" s="308"/>
      <c r="GSL62" s="308"/>
      <c r="GSM62" s="308"/>
      <c r="GSN62" s="308"/>
      <c r="GSO62" s="308"/>
      <c r="GSP62" s="308"/>
      <c r="GSQ62" s="308"/>
      <c r="GSR62" s="308"/>
      <c r="GSS62" s="308"/>
      <c r="GST62" s="308"/>
      <c r="GSU62" s="308"/>
      <c r="GSV62" s="308"/>
      <c r="GSW62" s="308"/>
      <c r="GSX62" s="308"/>
      <c r="GSY62" s="308"/>
      <c r="GSZ62" s="308"/>
      <c r="GTA62" s="308"/>
      <c r="GTB62" s="308"/>
      <c r="GTC62" s="308"/>
      <c r="GTD62" s="308"/>
      <c r="GTE62" s="308"/>
      <c r="GTF62" s="308"/>
      <c r="GTG62" s="308"/>
      <c r="GTH62" s="308"/>
      <c r="GTI62" s="308"/>
      <c r="GTJ62" s="308"/>
      <c r="GTK62" s="308"/>
      <c r="GTL62" s="308"/>
      <c r="GTM62" s="308"/>
      <c r="GTN62" s="308"/>
      <c r="GTO62" s="308"/>
      <c r="GTP62" s="308"/>
      <c r="GTQ62" s="308"/>
      <c r="GTR62" s="308"/>
      <c r="GTS62" s="308"/>
      <c r="GTT62" s="308"/>
      <c r="GTU62" s="308"/>
      <c r="GTV62" s="308"/>
      <c r="GTW62" s="308"/>
      <c r="GTX62" s="308"/>
      <c r="GTY62" s="308"/>
      <c r="GTZ62" s="308"/>
      <c r="GUA62" s="308"/>
      <c r="GUB62" s="308"/>
      <c r="GUC62" s="308"/>
      <c r="GUD62" s="308"/>
      <c r="GUE62" s="308"/>
      <c r="GUF62" s="308"/>
      <c r="GUG62" s="308"/>
      <c r="GUH62" s="308"/>
      <c r="GUI62" s="308"/>
      <c r="GUJ62" s="308"/>
      <c r="GUK62" s="308"/>
      <c r="GUL62" s="308"/>
      <c r="GUM62" s="308"/>
      <c r="GUN62" s="308"/>
      <c r="GUO62" s="308"/>
      <c r="GUP62" s="308"/>
      <c r="GUQ62" s="308"/>
      <c r="GUR62" s="308"/>
      <c r="GUS62" s="308"/>
      <c r="GUT62" s="308"/>
      <c r="GUU62" s="308"/>
      <c r="GUV62" s="308"/>
      <c r="GUW62" s="308"/>
      <c r="GUX62" s="308"/>
      <c r="GUY62" s="308"/>
      <c r="GUZ62" s="308"/>
      <c r="GVA62" s="308"/>
      <c r="GVB62" s="308"/>
      <c r="GVC62" s="308"/>
      <c r="GVD62" s="308"/>
      <c r="GVE62" s="308"/>
      <c r="GVF62" s="308"/>
      <c r="GVG62" s="308"/>
      <c r="GVH62" s="308"/>
      <c r="GVI62" s="308"/>
      <c r="GVJ62" s="308"/>
      <c r="GVK62" s="308"/>
      <c r="GVL62" s="308"/>
      <c r="GVM62" s="308"/>
      <c r="GVN62" s="308"/>
      <c r="GVO62" s="308"/>
      <c r="GVP62" s="308"/>
      <c r="GVQ62" s="308"/>
      <c r="GVR62" s="308"/>
      <c r="GVS62" s="308"/>
      <c r="GVT62" s="308"/>
      <c r="GVU62" s="308"/>
      <c r="GVV62" s="308"/>
      <c r="GVW62" s="308"/>
      <c r="GVX62" s="308"/>
      <c r="GVY62" s="308"/>
      <c r="GVZ62" s="308"/>
      <c r="GWA62" s="308"/>
      <c r="GWB62" s="308"/>
      <c r="GWC62" s="308"/>
      <c r="GWD62" s="308"/>
      <c r="GWE62" s="308"/>
      <c r="GWF62" s="308"/>
      <c r="GWG62" s="308"/>
      <c r="GWH62" s="308"/>
      <c r="GWI62" s="308"/>
      <c r="GWJ62" s="308"/>
      <c r="GWK62" s="308"/>
      <c r="GWL62" s="308"/>
      <c r="GWM62" s="308"/>
      <c r="GWN62" s="308"/>
      <c r="GWO62" s="308"/>
      <c r="GWP62" s="308"/>
      <c r="GWQ62" s="308"/>
      <c r="GWR62" s="308"/>
      <c r="GWS62" s="308"/>
      <c r="GWT62" s="308"/>
      <c r="GWU62" s="308"/>
      <c r="GWV62" s="308"/>
      <c r="GWW62" s="308"/>
      <c r="GWX62" s="308"/>
      <c r="GWY62" s="308"/>
      <c r="GWZ62" s="308"/>
      <c r="GXA62" s="308"/>
      <c r="GXB62" s="308"/>
      <c r="GXC62" s="308"/>
      <c r="GXD62" s="308"/>
      <c r="GXE62" s="308"/>
      <c r="GXF62" s="308"/>
      <c r="GXG62" s="308"/>
      <c r="GXH62" s="308"/>
      <c r="GXI62" s="308"/>
      <c r="GXJ62" s="308"/>
      <c r="GXK62" s="308"/>
      <c r="GXL62" s="308"/>
      <c r="GXM62" s="308"/>
      <c r="GXN62" s="308"/>
      <c r="GXO62" s="308"/>
      <c r="GXP62" s="308"/>
      <c r="GXQ62" s="308"/>
      <c r="GXR62" s="308"/>
      <c r="GXS62" s="308"/>
      <c r="GXT62" s="308"/>
      <c r="GXU62" s="308"/>
      <c r="GXV62" s="308"/>
      <c r="GXW62" s="308"/>
      <c r="GXX62" s="308"/>
      <c r="GXY62" s="308"/>
      <c r="GXZ62" s="308"/>
      <c r="GYA62" s="308"/>
      <c r="GYB62" s="308"/>
      <c r="GYC62" s="308"/>
      <c r="GYD62" s="308"/>
      <c r="GYE62" s="308"/>
      <c r="GYF62" s="308"/>
      <c r="GYG62" s="308"/>
      <c r="GYH62" s="308"/>
      <c r="GYI62" s="308"/>
      <c r="GYJ62" s="308"/>
      <c r="GYK62" s="308"/>
      <c r="GYL62" s="308"/>
      <c r="GYM62" s="308"/>
      <c r="GYN62" s="308"/>
      <c r="GYO62" s="308"/>
      <c r="GYP62" s="308"/>
      <c r="GYQ62" s="308"/>
      <c r="GYR62" s="308"/>
      <c r="GYS62" s="308"/>
      <c r="GYT62" s="308"/>
      <c r="GYU62" s="308"/>
      <c r="GYV62" s="308"/>
      <c r="GYW62" s="308"/>
      <c r="GYX62" s="308"/>
      <c r="GYY62" s="308"/>
      <c r="GYZ62" s="308"/>
      <c r="GZA62" s="308"/>
      <c r="GZB62" s="308"/>
      <c r="GZC62" s="308"/>
      <c r="GZD62" s="308"/>
      <c r="GZE62" s="308"/>
      <c r="GZF62" s="308"/>
      <c r="GZG62" s="308"/>
      <c r="GZH62" s="308"/>
      <c r="GZI62" s="308"/>
      <c r="GZJ62" s="308"/>
      <c r="GZK62" s="308"/>
      <c r="GZL62" s="308"/>
      <c r="GZM62" s="308"/>
      <c r="GZN62" s="308"/>
      <c r="GZO62" s="308"/>
      <c r="GZP62" s="308"/>
      <c r="GZQ62" s="308"/>
      <c r="GZR62" s="308"/>
      <c r="GZS62" s="308"/>
      <c r="GZT62" s="308"/>
      <c r="GZU62" s="308"/>
      <c r="GZV62" s="308"/>
      <c r="GZW62" s="308"/>
      <c r="GZX62" s="308"/>
      <c r="GZY62" s="308"/>
      <c r="GZZ62" s="308"/>
      <c r="HAA62" s="308"/>
      <c r="HAB62" s="308"/>
      <c r="HAC62" s="308"/>
      <c r="HAD62" s="308"/>
      <c r="HAE62" s="308"/>
      <c r="HAF62" s="308"/>
      <c r="HAG62" s="308"/>
      <c r="HAH62" s="308"/>
      <c r="HAI62" s="308"/>
      <c r="HAJ62" s="308"/>
      <c r="HAK62" s="308"/>
      <c r="HAL62" s="308"/>
      <c r="HAM62" s="308"/>
      <c r="HAN62" s="308"/>
      <c r="HAO62" s="308"/>
      <c r="HAP62" s="308"/>
      <c r="HAQ62" s="308"/>
      <c r="HAR62" s="308"/>
      <c r="HAS62" s="308"/>
      <c r="HAT62" s="308"/>
      <c r="HAU62" s="308"/>
      <c r="HAV62" s="308"/>
      <c r="HAW62" s="308"/>
      <c r="HAX62" s="308"/>
      <c r="HAY62" s="308"/>
      <c r="HAZ62" s="308"/>
      <c r="HBA62" s="308"/>
      <c r="HBB62" s="308"/>
      <c r="HBC62" s="308"/>
      <c r="HBD62" s="308"/>
      <c r="HBE62" s="308"/>
      <c r="HBF62" s="308"/>
      <c r="HBG62" s="308"/>
      <c r="HBH62" s="308"/>
      <c r="HBI62" s="308"/>
      <c r="HBJ62" s="308"/>
      <c r="HBK62" s="308"/>
      <c r="HBL62" s="308"/>
      <c r="HBM62" s="308"/>
      <c r="HBN62" s="308"/>
      <c r="HBO62" s="308"/>
      <c r="HBP62" s="308"/>
      <c r="HBQ62" s="308"/>
      <c r="HBR62" s="308"/>
      <c r="HBS62" s="308"/>
      <c r="HBT62" s="308"/>
      <c r="HBU62" s="308"/>
      <c r="HBV62" s="308"/>
      <c r="HBW62" s="308"/>
      <c r="HBX62" s="308"/>
      <c r="HBY62" s="308"/>
      <c r="HBZ62" s="308"/>
      <c r="HCA62" s="308"/>
      <c r="HCB62" s="308"/>
      <c r="HCC62" s="308"/>
      <c r="HCD62" s="308"/>
      <c r="HCE62" s="308"/>
      <c r="HCF62" s="308"/>
      <c r="HCG62" s="308"/>
      <c r="HCH62" s="308"/>
      <c r="HCI62" s="308"/>
      <c r="HCJ62" s="308"/>
      <c r="HCK62" s="308"/>
      <c r="HCL62" s="308"/>
      <c r="HCM62" s="308"/>
      <c r="HCN62" s="308"/>
      <c r="HCO62" s="308"/>
      <c r="HCP62" s="308"/>
      <c r="HCQ62" s="308"/>
      <c r="HCR62" s="308"/>
      <c r="HCS62" s="308"/>
      <c r="HCT62" s="308"/>
      <c r="HCU62" s="308"/>
      <c r="HCV62" s="308"/>
      <c r="HCW62" s="308"/>
      <c r="HCX62" s="308"/>
      <c r="HCY62" s="308"/>
      <c r="HCZ62" s="308"/>
      <c r="HDA62" s="308"/>
      <c r="HDB62" s="308"/>
      <c r="HDC62" s="308"/>
      <c r="HDD62" s="308"/>
      <c r="HDE62" s="308"/>
      <c r="HDF62" s="308"/>
      <c r="HDG62" s="308"/>
      <c r="HDH62" s="308"/>
      <c r="HDI62" s="308"/>
      <c r="HDJ62" s="308"/>
      <c r="HDK62" s="308"/>
      <c r="HDL62" s="308"/>
      <c r="HDM62" s="308"/>
      <c r="HDN62" s="308"/>
      <c r="HDO62" s="308"/>
      <c r="HDP62" s="308"/>
      <c r="HDQ62" s="308"/>
      <c r="HDR62" s="308"/>
      <c r="HDS62" s="308"/>
      <c r="HDT62" s="308"/>
      <c r="HDU62" s="308"/>
      <c r="HDV62" s="308"/>
      <c r="HDW62" s="308"/>
      <c r="HDX62" s="308"/>
      <c r="HDY62" s="308"/>
      <c r="HDZ62" s="308"/>
      <c r="HEA62" s="308"/>
      <c r="HEB62" s="308"/>
      <c r="HEC62" s="308"/>
      <c r="HED62" s="308"/>
      <c r="HEE62" s="308"/>
      <c r="HEF62" s="308"/>
      <c r="HEG62" s="308"/>
      <c r="HEH62" s="308"/>
      <c r="HEI62" s="308"/>
      <c r="HEJ62" s="308"/>
      <c r="HEK62" s="308"/>
      <c r="HEL62" s="308"/>
      <c r="HEM62" s="308"/>
      <c r="HEN62" s="308"/>
      <c r="HEO62" s="308"/>
      <c r="HEP62" s="308"/>
      <c r="HEQ62" s="308"/>
      <c r="HER62" s="308"/>
      <c r="HES62" s="308"/>
      <c r="HET62" s="308"/>
      <c r="HEU62" s="308"/>
      <c r="HEV62" s="308"/>
      <c r="HEW62" s="308"/>
      <c r="HEX62" s="308"/>
      <c r="HEY62" s="308"/>
      <c r="HEZ62" s="308"/>
      <c r="HFA62" s="308"/>
      <c r="HFB62" s="308"/>
      <c r="HFC62" s="308"/>
      <c r="HFD62" s="308"/>
      <c r="HFE62" s="308"/>
      <c r="HFF62" s="308"/>
      <c r="HFG62" s="308"/>
      <c r="HFH62" s="308"/>
      <c r="HFI62" s="308"/>
      <c r="HFJ62" s="308"/>
      <c r="HFK62" s="308"/>
      <c r="HFL62" s="308"/>
      <c r="HFM62" s="308"/>
      <c r="HFN62" s="308"/>
      <c r="HFO62" s="308"/>
      <c r="HFP62" s="308"/>
      <c r="HFQ62" s="308"/>
      <c r="HFR62" s="308"/>
      <c r="HFS62" s="308"/>
      <c r="HFT62" s="308"/>
      <c r="HFU62" s="308"/>
      <c r="HFV62" s="308"/>
      <c r="HFW62" s="308"/>
      <c r="HFX62" s="308"/>
      <c r="HFY62" s="308"/>
      <c r="HFZ62" s="308"/>
      <c r="HGA62" s="308"/>
      <c r="HGB62" s="308"/>
      <c r="HGC62" s="308"/>
      <c r="HGD62" s="308"/>
      <c r="HGE62" s="308"/>
      <c r="HGF62" s="308"/>
      <c r="HGG62" s="308"/>
      <c r="HGH62" s="308"/>
      <c r="HGI62" s="308"/>
      <c r="HGJ62" s="308"/>
      <c r="HGK62" s="308"/>
      <c r="HGL62" s="308"/>
      <c r="HGM62" s="308"/>
      <c r="HGN62" s="308"/>
      <c r="HGO62" s="308"/>
      <c r="HGP62" s="308"/>
      <c r="HGQ62" s="308"/>
      <c r="HGR62" s="308"/>
      <c r="HGS62" s="308"/>
      <c r="HGT62" s="308"/>
      <c r="HGU62" s="308"/>
      <c r="HGV62" s="308"/>
      <c r="HGW62" s="308"/>
      <c r="HGX62" s="308"/>
      <c r="HGY62" s="308"/>
      <c r="HGZ62" s="308"/>
      <c r="HHA62" s="308"/>
      <c r="HHB62" s="308"/>
      <c r="HHC62" s="308"/>
      <c r="HHD62" s="308"/>
      <c r="HHE62" s="308"/>
      <c r="HHF62" s="308"/>
      <c r="HHG62" s="308"/>
      <c r="HHH62" s="308"/>
      <c r="HHI62" s="308"/>
      <c r="HHJ62" s="308"/>
      <c r="HHK62" s="308"/>
      <c r="HHL62" s="308"/>
      <c r="HHM62" s="308"/>
      <c r="HHN62" s="308"/>
      <c r="HHO62" s="308"/>
      <c r="HHP62" s="308"/>
      <c r="HHQ62" s="308"/>
      <c r="HHR62" s="308"/>
      <c r="HHS62" s="308"/>
      <c r="HHT62" s="308"/>
      <c r="HHU62" s="308"/>
      <c r="HHV62" s="308"/>
      <c r="HHW62" s="308"/>
      <c r="HHX62" s="308"/>
      <c r="HHY62" s="308"/>
      <c r="HHZ62" s="308"/>
      <c r="HIA62" s="308"/>
      <c r="HIB62" s="308"/>
      <c r="HIC62" s="308"/>
      <c r="HID62" s="308"/>
      <c r="HIE62" s="308"/>
      <c r="HIF62" s="308"/>
      <c r="HIG62" s="308"/>
      <c r="HIH62" s="308"/>
      <c r="HII62" s="308"/>
      <c r="HIJ62" s="308"/>
      <c r="HIK62" s="308"/>
      <c r="HIL62" s="308"/>
      <c r="HIM62" s="308"/>
      <c r="HIN62" s="308"/>
      <c r="HIO62" s="308"/>
      <c r="HIP62" s="308"/>
      <c r="HIQ62" s="308"/>
      <c r="HIR62" s="308"/>
      <c r="HIS62" s="308"/>
      <c r="HIT62" s="308"/>
      <c r="HIU62" s="308"/>
      <c r="HIV62" s="308"/>
      <c r="HIW62" s="308"/>
      <c r="HIX62" s="308"/>
      <c r="HIY62" s="308"/>
      <c r="HIZ62" s="308"/>
      <c r="HJA62" s="308"/>
      <c r="HJB62" s="308"/>
      <c r="HJC62" s="308"/>
      <c r="HJD62" s="308"/>
      <c r="HJE62" s="308"/>
      <c r="HJF62" s="308"/>
      <c r="HJG62" s="308"/>
      <c r="HJH62" s="308"/>
      <c r="HJI62" s="308"/>
      <c r="HJJ62" s="308"/>
      <c r="HJK62" s="308"/>
      <c r="HJL62" s="308"/>
      <c r="HJM62" s="308"/>
      <c r="HJN62" s="308"/>
      <c r="HJO62" s="308"/>
      <c r="HJP62" s="308"/>
      <c r="HJQ62" s="308"/>
      <c r="HJR62" s="308"/>
      <c r="HJS62" s="308"/>
      <c r="HJT62" s="308"/>
      <c r="HJU62" s="308"/>
      <c r="HJV62" s="308"/>
      <c r="HJW62" s="308"/>
      <c r="HJX62" s="308"/>
      <c r="HJY62" s="308"/>
      <c r="HJZ62" s="308"/>
      <c r="HKA62" s="308"/>
      <c r="HKB62" s="308"/>
      <c r="HKC62" s="308"/>
      <c r="HKD62" s="308"/>
      <c r="HKE62" s="308"/>
      <c r="HKF62" s="308"/>
      <c r="HKG62" s="308"/>
      <c r="HKH62" s="308"/>
      <c r="HKI62" s="308"/>
      <c r="HKJ62" s="308"/>
      <c r="HKK62" s="308"/>
      <c r="HKL62" s="308"/>
      <c r="HKM62" s="308"/>
      <c r="HKN62" s="308"/>
      <c r="HKO62" s="308"/>
      <c r="HKP62" s="308"/>
      <c r="HKQ62" s="308"/>
      <c r="HKR62" s="308"/>
      <c r="HKS62" s="308"/>
      <c r="HKT62" s="308"/>
      <c r="HKU62" s="308"/>
      <c r="HKV62" s="308"/>
      <c r="HKW62" s="308"/>
      <c r="HKX62" s="308"/>
      <c r="HKY62" s="308"/>
      <c r="HKZ62" s="308"/>
      <c r="HLA62" s="308"/>
      <c r="HLB62" s="308"/>
      <c r="HLC62" s="308"/>
      <c r="HLD62" s="308"/>
      <c r="HLE62" s="308"/>
      <c r="HLF62" s="308"/>
      <c r="HLG62" s="308"/>
      <c r="HLH62" s="308"/>
      <c r="HLI62" s="308"/>
      <c r="HLJ62" s="308"/>
      <c r="HLK62" s="308"/>
      <c r="HLL62" s="308"/>
      <c r="HLM62" s="308"/>
      <c r="HLN62" s="308"/>
      <c r="HLO62" s="308"/>
      <c r="HLP62" s="308"/>
      <c r="HLQ62" s="308"/>
      <c r="HLR62" s="308"/>
      <c r="HLS62" s="308"/>
      <c r="HLT62" s="308"/>
      <c r="HLU62" s="308"/>
      <c r="HLV62" s="308"/>
      <c r="HLW62" s="308"/>
      <c r="HLX62" s="308"/>
      <c r="HLY62" s="308"/>
      <c r="HLZ62" s="308"/>
      <c r="HMA62" s="308"/>
      <c r="HMB62" s="308"/>
      <c r="HMC62" s="308"/>
      <c r="HMD62" s="308"/>
      <c r="HME62" s="308"/>
      <c r="HMF62" s="308"/>
      <c r="HMG62" s="308"/>
      <c r="HMH62" s="308"/>
      <c r="HMI62" s="308"/>
      <c r="HMJ62" s="308"/>
      <c r="HMK62" s="308"/>
      <c r="HML62" s="308"/>
      <c r="HMM62" s="308"/>
      <c r="HMN62" s="308"/>
      <c r="HMO62" s="308"/>
      <c r="HMP62" s="308"/>
      <c r="HMQ62" s="308"/>
      <c r="HMR62" s="308"/>
      <c r="HMS62" s="308"/>
      <c r="HMT62" s="308"/>
      <c r="HMU62" s="308"/>
      <c r="HMV62" s="308"/>
      <c r="HMW62" s="308"/>
      <c r="HMX62" s="308"/>
      <c r="HMY62" s="308"/>
      <c r="HMZ62" s="308"/>
      <c r="HNA62" s="308"/>
      <c r="HNB62" s="308"/>
      <c r="HNC62" s="308"/>
      <c r="HND62" s="308"/>
      <c r="HNE62" s="308"/>
      <c r="HNF62" s="308"/>
      <c r="HNG62" s="308"/>
      <c r="HNH62" s="308"/>
      <c r="HNI62" s="308"/>
      <c r="HNJ62" s="308"/>
      <c r="HNK62" s="308"/>
      <c r="HNL62" s="308"/>
      <c r="HNM62" s="308"/>
      <c r="HNN62" s="308"/>
      <c r="HNO62" s="308"/>
      <c r="HNP62" s="308"/>
      <c r="HNQ62" s="308"/>
      <c r="HNR62" s="308"/>
      <c r="HNS62" s="308"/>
      <c r="HNT62" s="308"/>
      <c r="HNU62" s="308"/>
      <c r="HNV62" s="308"/>
      <c r="HNW62" s="308"/>
      <c r="HNX62" s="308"/>
      <c r="HNY62" s="308"/>
      <c r="HNZ62" s="308"/>
      <c r="HOA62" s="308"/>
      <c r="HOB62" s="308"/>
      <c r="HOC62" s="308"/>
      <c r="HOD62" s="308"/>
      <c r="HOE62" s="308"/>
      <c r="HOF62" s="308"/>
      <c r="HOG62" s="308"/>
      <c r="HOH62" s="308"/>
      <c r="HOI62" s="308"/>
      <c r="HOJ62" s="308"/>
      <c r="HOK62" s="308"/>
      <c r="HOL62" s="308"/>
      <c r="HOM62" s="308"/>
      <c r="HON62" s="308"/>
      <c r="HOO62" s="308"/>
      <c r="HOP62" s="308"/>
      <c r="HOQ62" s="308"/>
      <c r="HOR62" s="308"/>
      <c r="HOS62" s="308"/>
      <c r="HOT62" s="308"/>
      <c r="HOU62" s="308"/>
      <c r="HOV62" s="308"/>
      <c r="HOW62" s="308"/>
      <c r="HOX62" s="308"/>
      <c r="HOY62" s="308"/>
      <c r="HOZ62" s="308"/>
      <c r="HPA62" s="308"/>
      <c r="HPB62" s="308"/>
      <c r="HPC62" s="308"/>
      <c r="HPD62" s="308"/>
      <c r="HPE62" s="308"/>
      <c r="HPF62" s="308"/>
      <c r="HPG62" s="308"/>
      <c r="HPH62" s="308"/>
      <c r="HPI62" s="308"/>
      <c r="HPJ62" s="308"/>
      <c r="HPK62" s="308"/>
      <c r="HPL62" s="308"/>
      <c r="HPM62" s="308"/>
      <c r="HPN62" s="308"/>
      <c r="HPO62" s="308"/>
      <c r="HPP62" s="308"/>
      <c r="HPQ62" s="308"/>
      <c r="HPR62" s="308"/>
      <c r="HPS62" s="308"/>
      <c r="HPT62" s="308"/>
      <c r="HPU62" s="308"/>
      <c r="HPV62" s="308"/>
      <c r="HPW62" s="308"/>
      <c r="HPX62" s="308"/>
      <c r="HPY62" s="308"/>
      <c r="HPZ62" s="308"/>
      <c r="HQA62" s="308"/>
      <c r="HQB62" s="308"/>
      <c r="HQC62" s="308"/>
      <c r="HQD62" s="308"/>
      <c r="HQE62" s="308"/>
      <c r="HQF62" s="308"/>
      <c r="HQG62" s="308"/>
      <c r="HQH62" s="308"/>
      <c r="HQI62" s="308"/>
      <c r="HQJ62" s="308"/>
      <c r="HQK62" s="308"/>
      <c r="HQL62" s="308"/>
      <c r="HQM62" s="308"/>
      <c r="HQN62" s="308"/>
      <c r="HQO62" s="308"/>
      <c r="HQP62" s="308"/>
      <c r="HQQ62" s="308"/>
      <c r="HQR62" s="308"/>
      <c r="HQS62" s="308"/>
      <c r="HQT62" s="308"/>
      <c r="HQU62" s="308"/>
      <c r="HQV62" s="308"/>
      <c r="HQW62" s="308"/>
      <c r="HQX62" s="308"/>
      <c r="HQY62" s="308"/>
      <c r="HQZ62" s="308"/>
      <c r="HRA62" s="308"/>
      <c r="HRB62" s="308"/>
      <c r="HRC62" s="308"/>
      <c r="HRD62" s="308"/>
      <c r="HRE62" s="308"/>
      <c r="HRF62" s="308"/>
      <c r="HRG62" s="308"/>
      <c r="HRH62" s="308"/>
      <c r="HRI62" s="308"/>
      <c r="HRJ62" s="308"/>
      <c r="HRK62" s="308"/>
      <c r="HRL62" s="308"/>
      <c r="HRM62" s="308"/>
      <c r="HRN62" s="308"/>
      <c r="HRO62" s="308"/>
      <c r="HRP62" s="308"/>
      <c r="HRQ62" s="308"/>
      <c r="HRR62" s="308"/>
      <c r="HRS62" s="308"/>
      <c r="HRT62" s="308"/>
      <c r="HRU62" s="308"/>
      <c r="HRV62" s="308"/>
      <c r="HRW62" s="308"/>
      <c r="HRX62" s="308"/>
      <c r="HRY62" s="308"/>
      <c r="HRZ62" s="308"/>
      <c r="HSA62" s="308"/>
      <c r="HSB62" s="308"/>
      <c r="HSC62" s="308"/>
      <c r="HSD62" s="308"/>
      <c r="HSE62" s="308"/>
      <c r="HSF62" s="308"/>
      <c r="HSG62" s="308"/>
      <c r="HSH62" s="308"/>
      <c r="HSI62" s="308"/>
      <c r="HSJ62" s="308"/>
      <c r="HSK62" s="308"/>
      <c r="HSL62" s="308"/>
      <c r="HSM62" s="308"/>
      <c r="HSN62" s="308"/>
      <c r="HSO62" s="308"/>
      <c r="HSP62" s="308"/>
      <c r="HSQ62" s="308"/>
      <c r="HSR62" s="308"/>
      <c r="HSS62" s="308"/>
      <c r="HST62" s="308"/>
      <c r="HSU62" s="308"/>
      <c r="HSV62" s="308"/>
      <c r="HSW62" s="308"/>
      <c r="HSX62" s="308"/>
      <c r="HSY62" s="308"/>
      <c r="HSZ62" s="308"/>
      <c r="HTA62" s="308"/>
      <c r="HTB62" s="308"/>
      <c r="HTC62" s="308"/>
      <c r="HTD62" s="308"/>
      <c r="HTE62" s="308"/>
      <c r="HTF62" s="308"/>
      <c r="HTG62" s="308"/>
      <c r="HTH62" s="308"/>
      <c r="HTI62" s="308"/>
      <c r="HTJ62" s="308"/>
      <c r="HTK62" s="308"/>
      <c r="HTL62" s="308"/>
      <c r="HTM62" s="308"/>
      <c r="HTN62" s="308"/>
      <c r="HTO62" s="308"/>
      <c r="HTP62" s="308"/>
      <c r="HTQ62" s="308"/>
      <c r="HTR62" s="308"/>
      <c r="HTS62" s="308"/>
      <c r="HTT62" s="308"/>
      <c r="HTU62" s="308"/>
      <c r="HTV62" s="308"/>
      <c r="HTW62" s="308"/>
      <c r="HTX62" s="308"/>
      <c r="HTY62" s="308"/>
      <c r="HTZ62" s="308"/>
      <c r="HUA62" s="308"/>
      <c r="HUB62" s="308"/>
      <c r="HUC62" s="308"/>
      <c r="HUD62" s="308"/>
      <c r="HUE62" s="308"/>
      <c r="HUF62" s="308"/>
      <c r="HUG62" s="308"/>
      <c r="HUH62" s="308"/>
      <c r="HUI62" s="308"/>
      <c r="HUJ62" s="308"/>
      <c r="HUK62" s="308"/>
      <c r="HUL62" s="308"/>
      <c r="HUM62" s="308"/>
      <c r="HUN62" s="308"/>
      <c r="HUO62" s="308"/>
      <c r="HUP62" s="308"/>
      <c r="HUQ62" s="308"/>
      <c r="HUR62" s="308"/>
      <c r="HUS62" s="308"/>
      <c r="HUT62" s="308"/>
      <c r="HUU62" s="308"/>
      <c r="HUV62" s="308"/>
      <c r="HUW62" s="308"/>
      <c r="HUX62" s="308"/>
      <c r="HUY62" s="308"/>
      <c r="HUZ62" s="308"/>
      <c r="HVA62" s="308"/>
      <c r="HVB62" s="308"/>
      <c r="HVC62" s="308"/>
      <c r="HVD62" s="308"/>
      <c r="HVE62" s="308"/>
      <c r="HVF62" s="308"/>
      <c r="HVG62" s="308"/>
      <c r="HVH62" s="308"/>
      <c r="HVI62" s="308"/>
      <c r="HVJ62" s="308"/>
      <c r="HVK62" s="308"/>
      <c r="HVL62" s="308"/>
      <c r="HVM62" s="308"/>
      <c r="HVN62" s="308"/>
      <c r="HVO62" s="308"/>
      <c r="HVP62" s="308"/>
      <c r="HVQ62" s="308"/>
      <c r="HVR62" s="308"/>
      <c r="HVS62" s="308"/>
      <c r="HVT62" s="308"/>
      <c r="HVU62" s="308"/>
      <c r="HVV62" s="308"/>
      <c r="HVW62" s="308"/>
      <c r="HVX62" s="308"/>
      <c r="HVY62" s="308"/>
      <c r="HVZ62" s="308"/>
      <c r="HWA62" s="308"/>
      <c r="HWB62" s="308"/>
      <c r="HWC62" s="308"/>
      <c r="HWD62" s="308"/>
      <c r="HWE62" s="308"/>
      <c r="HWF62" s="308"/>
      <c r="HWG62" s="308"/>
      <c r="HWH62" s="308"/>
      <c r="HWI62" s="308"/>
      <c r="HWJ62" s="308"/>
      <c r="HWK62" s="308"/>
      <c r="HWL62" s="308"/>
      <c r="HWM62" s="308"/>
      <c r="HWN62" s="308"/>
      <c r="HWO62" s="308"/>
      <c r="HWP62" s="308"/>
      <c r="HWQ62" s="308"/>
      <c r="HWR62" s="308"/>
      <c r="HWS62" s="308"/>
      <c r="HWT62" s="308"/>
      <c r="HWU62" s="308"/>
      <c r="HWV62" s="308"/>
      <c r="HWW62" s="308"/>
      <c r="HWX62" s="308"/>
      <c r="HWY62" s="308"/>
      <c r="HWZ62" s="308"/>
      <c r="HXA62" s="308"/>
      <c r="HXB62" s="308"/>
      <c r="HXC62" s="308"/>
      <c r="HXD62" s="308"/>
      <c r="HXE62" s="308"/>
      <c r="HXF62" s="308"/>
      <c r="HXG62" s="308"/>
      <c r="HXH62" s="308"/>
      <c r="HXI62" s="308"/>
      <c r="HXJ62" s="308"/>
      <c r="HXK62" s="308"/>
      <c r="HXL62" s="308"/>
      <c r="HXM62" s="308"/>
      <c r="HXN62" s="308"/>
      <c r="HXO62" s="308"/>
      <c r="HXP62" s="308"/>
      <c r="HXQ62" s="308"/>
      <c r="HXR62" s="308"/>
      <c r="HXS62" s="308"/>
      <c r="HXT62" s="308"/>
      <c r="HXU62" s="308"/>
      <c r="HXV62" s="308"/>
      <c r="HXW62" s="308"/>
      <c r="HXX62" s="308"/>
      <c r="HXY62" s="308"/>
      <c r="HXZ62" s="308"/>
      <c r="HYA62" s="308"/>
      <c r="HYB62" s="308"/>
      <c r="HYC62" s="308"/>
      <c r="HYD62" s="308"/>
      <c r="HYE62" s="308"/>
      <c r="HYF62" s="308"/>
      <c r="HYG62" s="308"/>
      <c r="HYH62" s="308"/>
      <c r="HYI62" s="308"/>
      <c r="HYJ62" s="308"/>
      <c r="HYK62" s="308"/>
      <c r="HYL62" s="308"/>
      <c r="HYM62" s="308"/>
      <c r="HYN62" s="308"/>
      <c r="HYO62" s="308"/>
      <c r="HYP62" s="308"/>
      <c r="HYQ62" s="308"/>
      <c r="HYR62" s="308"/>
      <c r="HYS62" s="308"/>
      <c r="HYT62" s="308"/>
      <c r="HYU62" s="308"/>
      <c r="HYV62" s="308"/>
      <c r="HYW62" s="308"/>
      <c r="HYX62" s="308"/>
      <c r="HYY62" s="308"/>
      <c r="HYZ62" s="308"/>
      <c r="HZA62" s="308"/>
      <c r="HZB62" s="308"/>
      <c r="HZC62" s="308"/>
      <c r="HZD62" s="308"/>
      <c r="HZE62" s="308"/>
      <c r="HZF62" s="308"/>
      <c r="HZG62" s="308"/>
      <c r="HZH62" s="308"/>
      <c r="HZI62" s="308"/>
      <c r="HZJ62" s="308"/>
      <c r="HZK62" s="308"/>
      <c r="HZL62" s="308"/>
      <c r="HZM62" s="308"/>
      <c r="HZN62" s="308"/>
      <c r="HZO62" s="308"/>
      <c r="HZP62" s="308"/>
      <c r="HZQ62" s="308"/>
      <c r="HZR62" s="308"/>
      <c r="HZS62" s="308"/>
      <c r="HZT62" s="308"/>
      <c r="HZU62" s="308"/>
      <c r="HZV62" s="308"/>
      <c r="HZW62" s="308"/>
      <c r="HZX62" s="308"/>
      <c r="HZY62" s="308"/>
      <c r="HZZ62" s="308"/>
      <c r="IAA62" s="308"/>
      <c r="IAB62" s="308"/>
      <c r="IAC62" s="308"/>
      <c r="IAD62" s="308"/>
      <c r="IAE62" s="308"/>
      <c r="IAF62" s="308"/>
      <c r="IAG62" s="308"/>
      <c r="IAH62" s="308"/>
      <c r="IAI62" s="308"/>
      <c r="IAJ62" s="308"/>
      <c r="IAK62" s="308"/>
      <c r="IAL62" s="308"/>
      <c r="IAM62" s="308"/>
      <c r="IAN62" s="308"/>
      <c r="IAO62" s="308"/>
      <c r="IAP62" s="308"/>
      <c r="IAQ62" s="308"/>
      <c r="IAR62" s="308"/>
      <c r="IAS62" s="308"/>
      <c r="IAT62" s="308"/>
      <c r="IAU62" s="308"/>
      <c r="IAV62" s="308"/>
      <c r="IAW62" s="308"/>
      <c r="IAX62" s="308"/>
      <c r="IAY62" s="308"/>
      <c r="IAZ62" s="308"/>
      <c r="IBA62" s="308"/>
      <c r="IBB62" s="308"/>
      <c r="IBC62" s="308"/>
      <c r="IBD62" s="308"/>
      <c r="IBE62" s="308"/>
      <c r="IBF62" s="308"/>
      <c r="IBG62" s="308"/>
      <c r="IBH62" s="308"/>
      <c r="IBI62" s="308"/>
      <c r="IBJ62" s="308"/>
      <c r="IBK62" s="308"/>
      <c r="IBL62" s="308"/>
      <c r="IBM62" s="308"/>
      <c r="IBN62" s="308"/>
      <c r="IBO62" s="308"/>
      <c r="IBP62" s="308"/>
      <c r="IBQ62" s="308"/>
      <c r="IBR62" s="308"/>
      <c r="IBS62" s="308"/>
      <c r="IBT62" s="308"/>
      <c r="IBU62" s="308"/>
      <c r="IBV62" s="308"/>
      <c r="IBW62" s="308"/>
      <c r="IBX62" s="308"/>
      <c r="IBY62" s="308"/>
      <c r="IBZ62" s="308"/>
      <c r="ICA62" s="308"/>
      <c r="ICB62" s="308"/>
      <c r="ICC62" s="308"/>
      <c r="ICD62" s="308"/>
      <c r="ICE62" s="308"/>
      <c r="ICF62" s="308"/>
      <c r="ICG62" s="308"/>
      <c r="ICH62" s="308"/>
      <c r="ICI62" s="308"/>
      <c r="ICJ62" s="308"/>
      <c r="ICK62" s="308"/>
      <c r="ICL62" s="308"/>
      <c r="ICM62" s="308"/>
      <c r="ICN62" s="308"/>
      <c r="ICO62" s="308"/>
      <c r="ICP62" s="308"/>
      <c r="ICQ62" s="308"/>
      <c r="ICR62" s="308"/>
      <c r="ICS62" s="308"/>
      <c r="ICT62" s="308"/>
      <c r="ICU62" s="308"/>
      <c r="ICV62" s="308"/>
      <c r="ICW62" s="308"/>
      <c r="ICX62" s="308"/>
      <c r="ICY62" s="308"/>
      <c r="ICZ62" s="308"/>
      <c r="IDA62" s="308"/>
      <c r="IDB62" s="308"/>
      <c r="IDC62" s="308"/>
      <c r="IDD62" s="308"/>
      <c r="IDE62" s="308"/>
      <c r="IDF62" s="308"/>
      <c r="IDG62" s="308"/>
      <c r="IDH62" s="308"/>
      <c r="IDI62" s="308"/>
      <c r="IDJ62" s="308"/>
      <c r="IDK62" s="308"/>
      <c r="IDL62" s="308"/>
      <c r="IDM62" s="308"/>
      <c r="IDN62" s="308"/>
      <c r="IDO62" s="308"/>
      <c r="IDP62" s="308"/>
      <c r="IDQ62" s="308"/>
      <c r="IDR62" s="308"/>
      <c r="IDS62" s="308"/>
      <c r="IDT62" s="308"/>
      <c r="IDU62" s="308"/>
      <c r="IDV62" s="308"/>
      <c r="IDW62" s="308"/>
      <c r="IDX62" s="308"/>
      <c r="IDY62" s="308"/>
      <c r="IDZ62" s="308"/>
      <c r="IEA62" s="308"/>
      <c r="IEB62" s="308"/>
      <c r="IEC62" s="308"/>
      <c r="IED62" s="308"/>
      <c r="IEE62" s="308"/>
      <c r="IEF62" s="308"/>
      <c r="IEG62" s="308"/>
      <c r="IEH62" s="308"/>
      <c r="IEI62" s="308"/>
      <c r="IEJ62" s="308"/>
      <c r="IEK62" s="308"/>
      <c r="IEL62" s="308"/>
      <c r="IEM62" s="308"/>
      <c r="IEN62" s="308"/>
      <c r="IEO62" s="308"/>
      <c r="IEP62" s="308"/>
      <c r="IEQ62" s="308"/>
      <c r="IER62" s="308"/>
      <c r="IES62" s="308"/>
      <c r="IET62" s="308"/>
      <c r="IEU62" s="308"/>
      <c r="IEV62" s="308"/>
      <c r="IEW62" s="308"/>
      <c r="IEX62" s="308"/>
      <c r="IEY62" s="308"/>
      <c r="IEZ62" s="308"/>
      <c r="IFA62" s="308"/>
      <c r="IFB62" s="308"/>
      <c r="IFC62" s="308"/>
      <c r="IFD62" s="308"/>
      <c r="IFE62" s="308"/>
      <c r="IFF62" s="308"/>
      <c r="IFG62" s="308"/>
      <c r="IFH62" s="308"/>
      <c r="IFI62" s="308"/>
      <c r="IFJ62" s="308"/>
      <c r="IFK62" s="308"/>
      <c r="IFL62" s="308"/>
      <c r="IFM62" s="308"/>
      <c r="IFN62" s="308"/>
      <c r="IFO62" s="308"/>
      <c r="IFP62" s="308"/>
      <c r="IFQ62" s="308"/>
      <c r="IFR62" s="308"/>
      <c r="IFS62" s="308"/>
      <c r="IFT62" s="308"/>
      <c r="IFU62" s="308"/>
      <c r="IFV62" s="308"/>
      <c r="IFW62" s="308"/>
      <c r="IFX62" s="308"/>
      <c r="IFY62" s="308"/>
      <c r="IFZ62" s="308"/>
      <c r="IGA62" s="308"/>
      <c r="IGB62" s="308"/>
      <c r="IGC62" s="308"/>
      <c r="IGD62" s="308"/>
      <c r="IGE62" s="308"/>
      <c r="IGF62" s="308"/>
      <c r="IGG62" s="308"/>
      <c r="IGH62" s="308"/>
      <c r="IGI62" s="308"/>
      <c r="IGJ62" s="308"/>
      <c r="IGK62" s="308"/>
      <c r="IGL62" s="308"/>
      <c r="IGM62" s="308"/>
      <c r="IGN62" s="308"/>
      <c r="IGO62" s="308"/>
      <c r="IGP62" s="308"/>
      <c r="IGQ62" s="308"/>
      <c r="IGR62" s="308"/>
      <c r="IGS62" s="308"/>
      <c r="IGT62" s="308"/>
      <c r="IGU62" s="308"/>
      <c r="IGV62" s="308"/>
      <c r="IGW62" s="308"/>
      <c r="IGX62" s="308"/>
      <c r="IGY62" s="308"/>
      <c r="IGZ62" s="308"/>
      <c r="IHA62" s="308"/>
      <c r="IHB62" s="308"/>
      <c r="IHC62" s="308"/>
      <c r="IHD62" s="308"/>
      <c r="IHE62" s="308"/>
      <c r="IHF62" s="308"/>
      <c r="IHG62" s="308"/>
      <c r="IHH62" s="308"/>
      <c r="IHI62" s="308"/>
      <c r="IHJ62" s="308"/>
      <c r="IHK62" s="308"/>
      <c r="IHL62" s="308"/>
      <c r="IHM62" s="308"/>
      <c r="IHN62" s="308"/>
      <c r="IHO62" s="308"/>
      <c r="IHP62" s="308"/>
      <c r="IHQ62" s="308"/>
      <c r="IHR62" s="308"/>
      <c r="IHS62" s="308"/>
      <c r="IHT62" s="308"/>
      <c r="IHU62" s="308"/>
      <c r="IHV62" s="308"/>
      <c r="IHW62" s="308"/>
      <c r="IHX62" s="308"/>
      <c r="IHY62" s="308"/>
      <c r="IHZ62" s="308"/>
      <c r="IIA62" s="308"/>
      <c r="IIB62" s="308"/>
      <c r="IIC62" s="308"/>
      <c r="IID62" s="308"/>
      <c r="IIE62" s="308"/>
      <c r="IIF62" s="308"/>
      <c r="IIG62" s="308"/>
      <c r="IIH62" s="308"/>
      <c r="III62" s="308"/>
      <c r="IIJ62" s="308"/>
      <c r="IIK62" s="308"/>
      <c r="IIL62" s="308"/>
      <c r="IIM62" s="308"/>
      <c r="IIN62" s="308"/>
      <c r="IIO62" s="308"/>
      <c r="IIP62" s="308"/>
      <c r="IIQ62" s="308"/>
      <c r="IIR62" s="308"/>
      <c r="IIS62" s="308"/>
      <c r="IIT62" s="308"/>
      <c r="IIU62" s="308"/>
      <c r="IIV62" s="308"/>
      <c r="IIW62" s="308"/>
      <c r="IIX62" s="308"/>
      <c r="IIY62" s="308"/>
      <c r="IIZ62" s="308"/>
      <c r="IJA62" s="308"/>
      <c r="IJB62" s="308"/>
      <c r="IJC62" s="308"/>
      <c r="IJD62" s="308"/>
      <c r="IJE62" s="308"/>
      <c r="IJF62" s="308"/>
      <c r="IJG62" s="308"/>
      <c r="IJH62" s="308"/>
      <c r="IJI62" s="308"/>
      <c r="IJJ62" s="308"/>
      <c r="IJK62" s="308"/>
      <c r="IJL62" s="308"/>
      <c r="IJM62" s="308"/>
      <c r="IJN62" s="308"/>
      <c r="IJO62" s="308"/>
      <c r="IJP62" s="308"/>
      <c r="IJQ62" s="308"/>
      <c r="IJR62" s="308"/>
      <c r="IJS62" s="308"/>
      <c r="IJT62" s="308"/>
      <c r="IJU62" s="308"/>
      <c r="IJV62" s="308"/>
      <c r="IJW62" s="308"/>
      <c r="IJX62" s="308"/>
      <c r="IJY62" s="308"/>
      <c r="IJZ62" s="308"/>
      <c r="IKA62" s="308"/>
      <c r="IKB62" s="308"/>
      <c r="IKC62" s="308"/>
      <c r="IKD62" s="308"/>
      <c r="IKE62" s="308"/>
      <c r="IKF62" s="308"/>
      <c r="IKG62" s="308"/>
      <c r="IKH62" s="308"/>
      <c r="IKI62" s="308"/>
      <c r="IKJ62" s="308"/>
      <c r="IKK62" s="308"/>
      <c r="IKL62" s="308"/>
      <c r="IKM62" s="308"/>
      <c r="IKN62" s="308"/>
      <c r="IKO62" s="308"/>
      <c r="IKP62" s="308"/>
      <c r="IKQ62" s="308"/>
      <c r="IKR62" s="308"/>
      <c r="IKS62" s="308"/>
      <c r="IKT62" s="308"/>
      <c r="IKU62" s="308"/>
      <c r="IKV62" s="308"/>
      <c r="IKW62" s="308"/>
      <c r="IKX62" s="308"/>
      <c r="IKY62" s="308"/>
      <c r="IKZ62" s="308"/>
      <c r="ILA62" s="308"/>
      <c r="ILB62" s="308"/>
      <c r="ILC62" s="308"/>
      <c r="ILD62" s="308"/>
      <c r="ILE62" s="308"/>
      <c r="ILF62" s="308"/>
      <c r="ILG62" s="308"/>
      <c r="ILH62" s="308"/>
      <c r="ILI62" s="308"/>
      <c r="ILJ62" s="308"/>
      <c r="ILK62" s="308"/>
      <c r="ILL62" s="308"/>
      <c r="ILM62" s="308"/>
      <c r="ILN62" s="308"/>
      <c r="ILO62" s="308"/>
      <c r="ILP62" s="308"/>
      <c r="ILQ62" s="308"/>
      <c r="ILR62" s="308"/>
      <c r="ILS62" s="308"/>
      <c r="ILT62" s="308"/>
      <c r="ILU62" s="308"/>
      <c r="ILV62" s="308"/>
      <c r="ILW62" s="308"/>
      <c r="ILX62" s="308"/>
      <c r="ILY62" s="308"/>
      <c r="ILZ62" s="308"/>
      <c r="IMA62" s="308"/>
      <c r="IMB62" s="308"/>
      <c r="IMC62" s="308"/>
      <c r="IMD62" s="308"/>
      <c r="IME62" s="308"/>
      <c r="IMF62" s="308"/>
      <c r="IMG62" s="308"/>
      <c r="IMH62" s="308"/>
      <c r="IMI62" s="308"/>
      <c r="IMJ62" s="308"/>
      <c r="IMK62" s="308"/>
      <c r="IML62" s="308"/>
      <c r="IMM62" s="308"/>
      <c r="IMN62" s="308"/>
      <c r="IMO62" s="308"/>
      <c r="IMP62" s="308"/>
      <c r="IMQ62" s="308"/>
      <c r="IMR62" s="308"/>
      <c r="IMS62" s="308"/>
      <c r="IMT62" s="308"/>
      <c r="IMU62" s="308"/>
      <c r="IMV62" s="308"/>
      <c r="IMW62" s="308"/>
      <c r="IMX62" s="308"/>
      <c r="IMY62" s="308"/>
      <c r="IMZ62" s="308"/>
      <c r="INA62" s="308"/>
      <c r="INB62" s="308"/>
      <c r="INC62" s="308"/>
      <c r="IND62" s="308"/>
      <c r="INE62" s="308"/>
      <c r="INF62" s="308"/>
      <c r="ING62" s="308"/>
      <c r="INH62" s="308"/>
      <c r="INI62" s="308"/>
      <c r="INJ62" s="308"/>
      <c r="INK62" s="308"/>
      <c r="INL62" s="308"/>
      <c r="INM62" s="308"/>
      <c r="INN62" s="308"/>
      <c r="INO62" s="308"/>
      <c r="INP62" s="308"/>
      <c r="INQ62" s="308"/>
      <c r="INR62" s="308"/>
      <c r="INS62" s="308"/>
      <c r="INT62" s="308"/>
      <c r="INU62" s="308"/>
      <c r="INV62" s="308"/>
      <c r="INW62" s="308"/>
      <c r="INX62" s="308"/>
      <c r="INY62" s="308"/>
      <c r="INZ62" s="308"/>
      <c r="IOA62" s="308"/>
      <c r="IOB62" s="308"/>
      <c r="IOC62" s="308"/>
      <c r="IOD62" s="308"/>
      <c r="IOE62" s="308"/>
      <c r="IOF62" s="308"/>
      <c r="IOG62" s="308"/>
      <c r="IOH62" s="308"/>
      <c r="IOI62" s="308"/>
      <c r="IOJ62" s="308"/>
      <c r="IOK62" s="308"/>
      <c r="IOL62" s="308"/>
      <c r="IOM62" s="308"/>
      <c r="ION62" s="308"/>
      <c r="IOO62" s="308"/>
      <c r="IOP62" s="308"/>
      <c r="IOQ62" s="308"/>
      <c r="IOR62" s="308"/>
      <c r="IOS62" s="308"/>
      <c r="IOT62" s="308"/>
      <c r="IOU62" s="308"/>
      <c r="IOV62" s="308"/>
      <c r="IOW62" s="308"/>
      <c r="IOX62" s="308"/>
      <c r="IOY62" s="308"/>
      <c r="IOZ62" s="308"/>
      <c r="IPA62" s="308"/>
      <c r="IPB62" s="308"/>
      <c r="IPC62" s="308"/>
      <c r="IPD62" s="308"/>
      <c r="IPE62" s="308"/>
      <c r="IPF62" s="308"/>
      <c r="IPG62" s="308"/>
      <c r="IPH62" s="308"/>
      <c r="IPI62" s="308"/>
      <c r="IPJ62" s="308"/>
      <c r="IPK62" s="308"/>
      <c r="IPL62" s="308"/>
      <c r="IPM62" s="308"/>
      <c r="IPN62" s="308"/>
      <c r="IPO62" s="308"/>
      <c r="IPP62" s="308"/>
      <c r="IPQ62" s="308"/>
      <c r="IPR62" s="308"/>
      <c r="IPS62" s="308"/>
      <c r="IPT62" s="308"/>
      <c r="IPU62" s="308"/>
      <c r="IPV62" s="308"/>
      <c r="IPW62" s="308"/>
      <c r="IPX62" s="308"/>
      <c r="IPY62" s="308"/>
      <c r="IPZ62" s="308"/>
      <c r="IQA62" s="308"/>
      <c r="IQB62" s="308"/>
      <c r="IQC62" s="308"/>
      <c r="IQD62" s="308"/>
      <c r="IQE62" s="308"/>
      <c r="IQF62" s="308"/>
      <c r="IQG62" s="308"/>
      <c r="IQH62" s="308"/>
      <c r="IQI62" s="308"/>
      <c r="IQJ62" s="308"/>
      <c r="IQK62" s="308"/>
      <c r="IQL62" s="308"/>
      <c r="IQM62" s="308"/>
      <c r="IQN62" s="308"/>
      <c r="IQO62" s="308"/>
      <c r="IQP62" s="308"/>
      <c r="IQQ62" s="308"/>
      <c r="IQR62" s="308"/>
      <c r="IQS62" s="308"/>
      <c r="IQT62" s="308"/>
      <c r="IQU62" s="308"/>
      <c r="IQV62" s="308"/>
      <c r="IQW62" s="308"/>
      <c r="IQX62" s="308"/>
      <c r="IQY62" s="308"/>
      <c r="IQZ62" s="308"/>
      <c r="IRA62" s="308"/>
      <c r="IRB62" s="308"/>
      <c r="IRC62" s="308"/>
      <c r="IRD62" s="308"/>
      <c r="IRE62" s="308"/>
      <c r="IRF62" s="308"/>
      <c r="IRG62" s="308"/>
      <c r="IRH62" s="308"/>
      <c r="IRI62" s="308"/>
      <c r="IRJ62" s="308"/>
      <c r="IRK62" s="308"/>
      <c r="IRL62" s="308"/>
      <c r="IRM62" s="308"/>
      <c r="IRN62" s="308"/>
      <c r="IRO62" s="308"/>
      <c r="IRP62" s="308"/>
      <c r="IRQ62" s="308"/>
      <c r="IRR62" s="308"/>
      <c r="IRS62" s="308"/>
      <c r="IRT62" s="308"/>
      <c r="IRU62" s="308"/>
      <c r="IRV62" s="308"/>
      <c r="IRW62" s="308"/>
      <c r="IRX62" s="308"/>
      <c r="IRY62" s="308"/>
      <c r="IRZ62" s="308"/>
      <c r="ISA62" s="308"/>
      <c r="ISB62" s="308"/>
      <c r="ISC62" s="308"/>
      <c r="ISD62" s="308"/>
      <c r="ISE62" s="308"/>
      <c r="ISF62" s="308"/>
      <c r="ISG62" s="308"/>
      <c r="ISH62" s="308"/>
      <c r="ISI62" s="308"/>
      <c r="ISJ62" s="308"/>
      <c r="ISK62" s="308"/>
      <c r="ISL62" s="308"/>
      <c r="ISM62" s="308"/>
      <c r="ISN62" s="308"/>
      <c r="ISO62" s="308"/>
      <c r="ISP62" s="308"/>
      <c r="ISQ62" s="308"/>
      <c r="ISR62" s="308"/>
      <c r="ISS62" s="308"/>
      <c r="IST62" s="308"/>
      <c r="ISU62" s="308"/>
      <c r="ISV62" s="308"/>
      <c r="ISW62" s="308"/>
      <c r="ISX62" s="308"/>
      <c r="ISY62" s="308"/>
      <c r="ISZ62" s="308"/>
      <c r="ITA62" s="308"/>
      <c r="ITB62" s="308"/>
      <c r="ITC62" s="308"/>
      <c r="ITD62" s="308"/>
      <c r="ITE62" s="308"/>
      <c r="ITF62" s="308"/>
      <c r="ITG62" s="308"/>
      <c r="ITH62" s="308"/>
      <c r="ITI62" s="308"/>
      <c r="ITJ62" s="308"/>
      <c r="ITK62" s="308"/>
      <c r="ITL62" s="308"/>
      <c r="ITM62" s="308"/>
      <c r="ITN62" s="308"/>
      <c r="ITO62" s="308"/>
      <c r="ITP62" s="308"/>
      <c r="ITQ62" s="308"/>
      <c r="ITR62" s="308"/>
      <c r="ITS62" s="308"/>
      <c r="ITT62" s="308"/>
      <c r="ITU62" s="308"/>
      <c r="ITV62" s="308"/>
      <c r="ITW62" s="308"/>
      <c r="ITX62" s="308"/>
      <c r="ITY62" s="308"/>
      <c r="ITZ62" s="308"/>
      <c r="IUA62" s="308"/>
      <c r="IUB62" s="308"/>
      <c r="IUC62" s="308"/>
      <c r="IUD62" s="308"/>
      <c r="IUE62" s="308"/>
      <c r="IUF62" s="308"/>
      <c r="IUG62" s="308"/>
      <c r="IUH62" s="308"/>
      <c r="IUI62" s="308"/>
      <c r="IUJ62" s="308"/>
      <c r="IUK62" s="308"/>
      <c r="IUL62" s="308"/>
      <c r="IUM62" s="308"/>
      <c r="IUN62" s="308"/>
      <c r="IUO62" s="308"/>
      <c r="IUP62" s="308"/>
      <c r="IUQ62" s="308"/>
      <c r="IUR62" s="308"/>
      <c r="IUS62" s="308"/>
      <c r="IUT62" s="308"/>
      <c r="IUU62" s="308"/>
      <c r="IUV62" s="308"/>
      <c r="IUW62" s="308"/>
      <c r="IUX62" s="308"/>
      <c r="IUY62" s="308"/>
      <c r="IUZ62" s="308"/>
      <c r="IVA62" s="308"/>
      <c r="IVB62" s="308"/>
      <c r="IVC62" s="308"/>
      <c r="IVD62" s="308"/>
      <c r="IVE62" s="308"/>
      <c r="IVF62" s="308"/>
      <c r="IVG62" s="308"/>
      <c r="IVH62" s="308"/>
      <c r="IVI62" s="308"/>
      <c r="IVJ62" s="308"/>
      <c r="IVK62" s="308"/>
      <c r="IVL62" s="308"/>
      <c r="IVM62" s="308"/>
      <c r="IVN62" s="308"/>
      <c r="IVO62" s="308"/>
      <c r="IVP62" s="308"/>
      <c r="IVQ62" s="308"/>
      <c r="IVR62" s="308"/>
      <c r="IVS62" s="308"/>
      <c r="IVT62" s="308"/>
      <c r="IVU62" s="308"/>
      <c r="IVV62" s="308"/>
      <c r="IVW62" s="308"/>
      <c r="IVX62" s="308"/>
      <c r="IVY62" s="308"/>
      <c r="IVZ62" s="308"/>
      <c r="IWA62" s="308"/>
      <c r="IWB62" s="308"/>
      <c r="IWC62" s="308"/>
      <c r="IWD62" s="308"/>
      <c r="IWE62" s="308"/>
      <c r="IWF62" s="308"/>
      <c r="IWG62" s="308"/>
      <c r="IWH62" s="308"/>
      <c r="IWI62" s="308"/>
      <c r="IWJ62" s="308"/>
      <c r="IWK62" s="308"/>
      <c r="IWL62" s="308"/>
      <c r="IWM62" s="308"/>
      <c r="IWN62" s="308"/>
      <c r="IWO62" s="308"/>
      <c r="IWP62" s="308"/>
      <c r="IWQ62" s="308"/>
      <c r="IWR62" s="308"/>
      <c r="IWS62" s="308"/>
      <c r="IWT62" s="308"/>
      <c r="IWU62" s="308"/>
      <c r="IWV62" s="308"/>
      <c r="IWW62" s="308"/>
      <c r="IWX62" s="308"/>
      <c r="IWY62" s="308"/>
      <c r="IWZ62" s="308"/>
      <c r="IXA62" s="308"/>
      <c r="IXB62" s="308"/>
      <c r="IXC62" s="308"/>
      <c r="IXD62" s="308"/>
      <c r="IXE62" s="308"/>
      <c r="IXF62" s="308"/>
      <c r="IXG62" s="308"/>
      <c r="IXH62" s="308"/>
      <c r="IXI62" s="308"/>
      <c r="IXJ62" s="308"/>
      <c r="IXK62" s="308"/>
      <c r="IXL62" s="308"/>
      <c r="IXM62" s="308"/>
      <c r="IXN62" s="308"/>
      <c r="IXO62" s="308"/>
      <c r="IXP62" s="308"/>
      <c r="IXQ62" s="308"/>
      <c r="IXR62" s="308"/>
      <c r="IXS62" s="308"/>
      <c r="IXT62" s="308"/>
      <c r="IXU62" s="308"/>
      <c r="IXV62" s="308"/>
      <c r="IXW62" s="308"/>
      <c r="IXX62" s="308"/>
      <c r="IXY62" s="308"/>
      <c r="IXZ62" s="308"/>
      <c r="IYA62" s="308"/>
      <c r="IYB62" s="308"/>
      <c r="IYC62" s="308"/>
      <c r="IYD62" s="308"/>
      <c r="IYE62" s="308"/>
      <c r="IYF62" s="308"/>
      <c r="IYG62" s="308"/>
      <c r="IYH62" s="308"/>
      <c r="IYI62" s="308"/>
      <c r="IYJ62" s="308"/>
      <c r="IYK62" s="308"/>
      <c r="IYL62" s="308"/>
      <c r="IYM62" s="308"/>
      <c r="IYN62" s="308"/>
      <c r="IYO62" s="308"/>
      <c r="IYP62" s="308"/>
      <c r="IYQ62" s="308"/>
      <c r="IYR62" s="308"/>
      <c r="IYS62" s="308"/>
      <c r="IYT62" s="308"/>
      <c r="IYU62" s="308"/>
      <c r="IYV62" s="308"/>
      <c r="IYW62" s="308"/>
      <c r="IYX62" s="308"/>
      <c r="IYY62" s="308"/>
      <c r="IYZ62" s="308"/>
      <c r="IZA62" s="308"/>
      <c r="IZB62" s="308"/>
      <c r="IZC62" s="308"/>
      <c r="IZD62" s="308"/>
      <c r="IZE62" s="308"/>
      <c r="IZF62" s="308"/>
      <c r="IZG62" s="308"/>
      <c r="IZH62" s="308"/>
      <c r="IZI62" s="308"/>
      <c r="IZJ62" s="308"/>
      <c r="IZK62" s="308"/>
      <c r="IZL62" s="308"/>
      <c r="IZM62" s="308"/>
      <c r="IZN62" s="308"/>
      <c r="IZO62" s="308"/>
      <c r="IZP62" s="308"/>
      <c r="IZQ62" s="308"/>
      <c r="IZR62" s="308"/>
      <c r="IZS62" s="308"/>
      <c r="IZT62" s="308"/>
      <c r="IZU62" s="308"/>
      <c r="IZV62" s="308"/>
      <c r="IZW62" s="308"/>
      <c r="IZX62" s="308"/>
      <c r="IZY62" s="308"/>
      <c r="IZZ62" s="308"/>
      <c r="JAA62" s="308"/>
      <c r="JAB62" s="308"/>
      <c r="JAC62" s="308"/>
      <c r="JAD62" s="308"/>
      <c r="JAE62" s="308"/>
      <c r="JAF62" s="308"/>
      <c r="JAG62" s="308"/>
      <c r="JAH62" s="308"/>
      <c r="JAI62" s="308"/>
      <c r="JAJ62" s="308"/>
      <c r="JAK62" s="308"/>
      <c r="JAL62" s="308"/>
      <c r="JAM62" s="308"/>
      <c r="JAN62" s="308"/>
      <c r="JAO62" s="308"/>
      <c r="JAP62" s="308"/>
      <c r="JAQ62" s="308"/>
      <c r="JAR62" s="308"/>
      <c r="JAS62" s="308"/>
      <c r="JAT62" s="308"/>
      <c r="JAU62" s="308"/>
      <c r="JAV62" s="308"/>
      <c r="JAW62" s="308"/>
      <c r="JAX62" s="308"/>
      <c r="JAY62" s="308"/>
      <c r="JAZ62" s="308"/>
      <c r="JBA62" s="308"/>
      <c r="JBB62" s="308"/>
      <c r="JBC62" s="308"/>
      <c r="JBD62" s="308"/>
      <c r="JBE62" s="308"/>
      <c r="JBF62" s="308"/>
      <c r="JBG62" s="308"/>
      <c r="JBH62" s="308"/>
      <c r="JBI62" s="308"/>
      <c r="JBJ62" s="308"/>
      <c r="JBK62" s="308"/>
      <c r="JBL62" s="308"/>
      <c r="JBM62" s="308"/>
      <c r="JBN62" s="308"/>
      <c r="JBO62" s="308"/>
      <c r="JBP62" s="308"/>
      <c r="JBQ62" s="308"/>
      <c r="JBR62" s="308"/>
      <c r="JBS62" s="308"/>
      <c r="JBT62" s="308"/>
      <c r="JBU62" s="308"/>
      <c r="JBV62" s="308"/>
      <c r="JBW62" s="308"/>
      <c r="JBX62" s="308"/>
      <c r="JBY62" s="308"/>
      <c r="JBZ62" s="308"/>
      <c r="JCA62" s="308"/>
      <c r="JCB62" s="308"/>
      <c r="JCC62" s="308"/>
      <c r="JCD62" s="308"/>
      <c r="JCE62" s="308"/>
      <c r="JCF62" s="308"/>
      <c r="JCG62" s="308"/>
      <c r="JCH62" s="308"/>
      <c r="JCI62" s="308"/>
      <c r="JCJ62" s="308"/>
      <c r="JCK62" s="308"/>
      <c r="JCL62" s="308"/>
      <c r="JCM62" s="308"/>
      <c r="JCN62" s="308"/>
      <c r="JCO62" s="308"/>
      <c r="JCP62" s="308"/>
      <c r="JCQ62" s="308"/>
      <c r="JCR62" s="308"/>
      <c r="JCS62" s="308"/>
      <c r="JCT62" s="308"/>
      <c r="JCU62" s="308"/>
      <c r="JCV62" s="308"/>
      <c r="JCW62" s="308"/>
      <c r="JCX62" s="308"/>
      <c r="JCY62" s="308"/>
      <c r="JCZ62" s="308"/>
      <c r="JDA62" s="308"/>
      <c r="JDB62" s="308"/>
      <c r="JDC62" s="308"/>
      <c r="JDD62" s="308"/>
      <c r="JDE62" s="308"/>
      <c r="JDF62" s="308"/>
      <c r="JDG62" s="308"/>
      <c r="JDH62" s="308"/>
      <c r="JDI62" s="308"/>
      <c r="JDJ62" s="308"/>
      <c r="JDK62" s="308"/>
      <c r="JDL62" s="308"/>
      <c r="JDM62" s="308"/>
      <c r="JDN62" s="308"/>
      <c r="JDO62" s="308"/>
      <c r="JDP62" s="308"/>
      <c r="JDQ62" s="308"/>
      <c r="JDR62" s="308"/>
      <c r="JDS62" s="308"/>
      <c r="JDT62" s="308"/>
      <c r="JDU62" s="308"/>
      <c r="JDV62" s="308"/>
      <c r="JDW62" s="308"/>
      <c r="JDX62" s="308"/>
      <c r="JDY62" s="308"/>
      <c r="JDZ62" s="308"/>
      <c r="JEA62" s="308"/>
      <c r="JEB62" s="308"/>
      <c r="JEC62" s="308"/>
      <c r="JED62" s="308"/>
      <c r="JEE62" s="308"/>
      <c r="JEF62" s="308"/>
      <c r="JEG62" s="308"/>
      <c r="JEH62" s="308"/>
      <c r="JEI62" s="308"/>
      <c r="JEJ62" s="308"/>
      <c r="JEK62" s="308"/>
      <c r="JEL62" s="308"/>
      <c r="JEM62" s="308"/>
      <c r="JEN62" s="308"/>
      <c r="JEO62" s="308"/>
      <c r="JEP62" s="308"/>
      <c r="JEQ62" s="308"/>
      <c r="JER62" s="308"/>
      <c r="JES62" s="308"/>
      <c r="JET62" s="308"/>
      <c r="JEU62" s="308"/>
      <c r="JEV62" s="308"/>
      <c r="JEW62" s="308"/>
      <c r="JEX62" s="308"/>
      <c r="JEY62" s="308"/>
      <c r="JEZ62" s="308"/>
      <c r="JFA62" s="308"/>
      <c r="JFB62" s="308"/>
      <c r="JFC62" s="308"/>
      <c r="JFD62" s="308"/>
      <c r="JFE62" s="308"/>
      <c r="JFF62" s="308"/>
      <c r="JFG62" s="308"/>
      <c r="JFH62" s="308"/>
      <c r="JFI62" s="308"/>
      <c r="JFJ62" s="308"/>
      <c r="JFK62" s="308"/>
      <c r="JFL62" s="308"/>
      <c r="JFM62" s="308"/>
      <c r="JFN62" s="308"/>
      <c r="JFO62" s="308"/>
      <c r="JFP62" s="308"/>
      <c r="JFQ62" s="308"/>
      <c r="JFR62" s="308"/>
      <c r="JFS62" s="308"/>
      <c r="JFT62" s="308"/>
      <c r="JFU62" s="308"/>
      <c r="JFV62" s="308"/>
      <c r="JFW62" s="308"/>
      <c r="JFX62" s="308"/>
      <c r="JFY62" s="308"/>
      <c r="JFZ62" s="308"/>
      <c r="JGA62" s="308"/>
      <c r="JGB62" s="308"/>
      <c r="JGC62" s="308"/>
      <c r="JGD62" s="308"/>
      <c r="JGE62" s="308"/>
      <c r="JGF62" s="308"/>
      <c r="JGG62" s="308"/>
      <c r="JGH62" s="308"/>
      <c r="JGI62" s="308"/>
      <c r="JGJ62" s="308"/>
      <c r="JGK62" s="308"/>
      <c r="JGL62" s="308"/>
      <c r="JGM62" s="308"/>
      <c r="JGN62" s="308"/>
      <c r="JGO62" s="308"/>
      <c r="JGP62" s="308"/>
      <c r="JGQ62" s="308"/>
      <c r="JGR62" s="308"/>
      <c r="JGS62" s="308"/>
      <c r="JGT62" s="308"/>
      <c r="JGU62" s="308"/>
      <c r="JGV62" s="308"/>
      <c r="JGW62" s="308"/>
      <c r="JGX62" s="308"/>
      <c r="JGY62" s="308"/>
      <c r="JGZ62" s="308"/>
      <c r="JHA62" s="308"/>
      <c r="JHB62" s="308"/>
      <c r="JHC62" s="308"/>
      <c r="JHD62" s="308"/>
      <c r="JHE62" s="308"/>
      <c r="JHF62" s="308"/>
      <c r="JHG62" s="308"/>
      <c r="JHH62" s="308"/>
      <c r="JHI62" s="308"/>
      <c r="JHJ62" s="308"/>
      <c r="JHK62" s="308"/>
      <c r="JHL62" s="308"/>
      <c r="JHM62" s="308"/>
      <c r="JHN62" s="308"/>
      <c r="JHO62" s="308"/>
      <c r="JHP62" s="308"/>
      <c r="JHQ62" s="308"/>
      <c r="JHR62" s="308"/>
      <c r="JHS62" s="308"/>
      <c r="JHT62" s="308"/>
      <c r="JHU62" s="308"/>
      <c r="JHV62" s="308"/>
      <c r="JHW62" s="308"/>
      <c r="JHX62" s="308"/>
      <c r="JHY62" s="308"/>
      <c r="JHZ62" s="308"/>
      <c r="JIA62" s="308"/>
      <c r="JIB62" s="308"/>
      <c r="JIC62" s="308"/>
      <c r="JID62" s="308"/>
      <c r="JIE62" s="308"/>
      <c r="JIF62" s="308"/>
      <c r="JIG62" s="308"/>
      <c r="JIH62" s="308"/>
      <c r="JII62" s="308"/>
      <c r="JIJ62" s="308"/>
      <c r="JIK62" s="308"/>
      <c r="JIL62" s="308"/>
      <c r="JIM62" s="308"/>
      <c r="JIN62" s="308"/>
      <c r="JIO62" s="308"/>
      <c r="JIP62" s="308"/>
      <c r="JIQ62" s="308"/>
      <c r="JIR62" s="308"/>
      <c r="JIS62" s="308"/>
      <c r="JIT62" s="308"/>
      <c r="JIU62" s="308"/>
      <c r="JIV62" s="308"/>
      <c r="JIW62" s="308"/>
      <c r="JIX62" s="308"/>
      <c r="JIY62" s="308"/>
      <c r="JIZ62" s="308"/>
      <c r="JJA62" s="308"/>
      <c r="JJB62" s="308"/>
      <c r="JJC62" s="308"/>
      <c r="JJD62" s="308"/>
      <c r="JJE62" s="308"/>
      <c r="JJF62" s="308"/>
      <c r="JJG62" s="308"/>
      <c r="JJH62" s="308"/>
      <c r="JJI62" s="308"/>
      <c r="JJJ62" s="308"/>
      <c r="JJK62" s="308"/>
      <c r="JJL62" s="308"/>
      <c r="JJM62" s="308"/>
      <c r="JJN62" s="308"/>
      <c r="JJO62" s="308"/>
      <c r="JJP62" s="308"/>
      <c r="JJQ62" s="308"/>
      <c r="JJR62" s="308"/>
      <c r="JJS62" s="308"/>
      <c r="JJT62" s="308"/>
      <c r="JJU62" s="308"/>
      <c r="JJV62" s="308"/>
      <c r="JJW62" s="308"/>
      <c r="JJX62" s="308"/>
      <c r="JJY62" s="308"/>
      <c r="JJZ62" s="308"/>
      <c r="JKA62" s="308"/>
      <c r="JKB62" s="308"/>
      <c r="JKC62" s="308"/>
      <c r="JKD62" s="308"/>
      <c r="JKE62" s="308"/>
      <c r="JKF62" s="308"/>
      <c r="JKG62" s="308"/>
      <c r="JKH62" s="308"/>
      <c r="JKI62" s="308"/>
      <c r="JKJ62" s="308"/>
      <c r="JKK62" s="308"/>
      <c r="JKL62" s="308"/>
      <c r="JKM62" s="308"/>
      <c r="JKN62" s="308"/>
      <c r="JKO62" s="308"/>
      <c r="JKP62" s="308"/>
      <c r="JKQ62" s="308"/>
      <c r="JKR62" s="308"/>
      <c r="JKS62" s="308"/>
      <c r="JKT62" s="308"/>
      <c r="JKU62" s="308"/>
      <c r="JKV62" s="308"/>
      <c r="JKW62" s="308"/>
      <c r="JKX62" s="308"/>
      <c r="JKY62" s="308"/>
      <c r="JKZ62" s="308"/>
      <c r="JLA62" s="308"/>
      <c r="JLB62" s="308"/>
      <c r="JLC62" s="308"/>
      <c r="JLD62" s="308"/>
      <c r="JLE62" s="308"/>
      <c r="JLF62" s="308"/>
      <c r="JLG62" s="308"/>
      <c r="JLH62" s="308"/>
      <c r="JLI62" s="308"/>
      <c r="JLJ62" s="308"/>
      <c r="JLK62" s="308"/>
      <c r="JLL62" s="308"/>
      <c r="JLM62" s="308"/>
      <c r="JLN62" s="308"/>
      <c r="JLO62" s="308"/>
      <c r="JLP62" s="308"/>
      <c r="JLQ62" s="308"/>
      <c r="JLR62" s="308"/>
      <c r="JLS62" s="308"/>
      <c r="JLT62" s="308"/>
      <c r="JLU62" s="308"/>
      <c r="JLV62" s="308"/>
      <c r="JLW62" s="308"/>
      <c r="JLX62" s="308"/>
      <c r="JLY62" s="308"/>
      <c r="JLZ62" s="308"/>
      <c r="JMA62" s="308"/>
      <c r="JMB62" s="308"/>
      <c r="JMC62" s="308"/>
      <c r="JMD62" s="308"/>
      <c r="JME62" s="308"/>
      <c r="JMF62" s="308"/>
      <c r="JMG62" s="308"/>
      <c r="JMH62" s="308"/>
      <c r="JMI62" s="308"/>
      <c r="JMJ62" s="308"/>
      <c r="JMK62" s="308"/>
      <c r="JML62" s="308"/>
      <c r="JMM62" s="308"/>
      <c r="JMN62" s="308"/>
      <c r="JMO62" s="308"/>
      <c r="JMP62" s="308"/>
      <c r="JMQ62" s="308"/>
      <c r="JMR62" s="308"/>
      <c r="JMS62" s="308"/>
      <c r="JMT62" s="308"/>
      <c r="JMU62" s="308"/>
      <c r="JMV62" s="308"/>
      <c r="JMW62" s="308"/>
      <c r="JMX62" s="308"/>
      <c r="JMY62" s="308"/>
      <c r="JMZ62" s="308"/>
      <c r="JNA62" s="308"/>
      <c r="JNB62" s="308"/>
      <c r="JNC62" s="308"/>
      <c r="JND62" s="308"/>
      <c r="JNE62" s="308"/>
      <c r="JNF62" s="308"/>
      <c r="JNG62" s="308"/>
      <c r="JNH62" s="308"/>
      <c r="JNI62" s="308"/>
      <c r="JNJ62" s="308"/>
      <c r="JNK62" s="308"/>
      <c r="JNL62" s="308"/>
      <c r="JNM62" s="308"/>
      <c r="JNN62" s="308"/>
      <c r="JNO62" s="308"/>
      <c r="JNP62" s="308"/>
      <c r="JNQ62" s="308"/>
      <c r="JNR62" s="308"/>
      <c r="JNS62" s="308"/>
      <c r="JNT62" s="308"/>
      <c r="JNU62" s="308"/>
      <c r="JNV62" s="308"/>
      <c r="JNW62" s="308"/>
      <c r="JNX62" s="308"/>
      <c r="JNY62" s="308"/>
      <c r="JNZ62" s="308"/>
      <c r="JOA62" s="308"/>
      <c r="JOB62" s="308"/>
      <c r="JOC62" s="308"/>
      <c r="JOD62" s="308"/>
      <c r="JOE62" s="308"/>
      <c r="JOF62" s="308"/>
      <c r="JOG62" s="308"/>
      <c r="JOH62" s="308"/>
      <c r="JOI62" s="308"/>
      <c r="JOJ62" s="308"/>
      <c r="JOK62" s="308"/>
      <c r="JOL62" s="308"/>
      <c r="JOM62" s="308"/>
      <c r="JON62" s="308"/>
      <c r="JOO62" s="308"/>
      <c r="JOP62" s="308"/>
      <c r="JOQ62" s="308"/>
      <c r="JOR62" s="308"/>
      <c r="JOS62" s="308"/>
      <c r="JOT62" s="308"/>
      <c r="JOU62" s="308"/>
      <c r="JOV62" s="308"/>
      <c r="JOW62" s="308"/>
      <c r="JOX62" s="308"/>
      <c r="JOY62" s="308"/>
      <c r="JOZ62" s="308"/>
      <c r="JPA62" s="308"/>
      <c r="JPB62" s="308"/>
      <c r="JPC62" s="308"/>
      <c r="JPD62" s="308"/>
      <c r="JPE62" s="308"/>
      <c r="JPF62" s="308"/>
      <c r="JPG62" s="308"/>
      <c r="JPH62" s="308"/>
      <c r="JPI62" s="308"/>
      <c r="JPJ62" s="308"/>
      <c r="JPK62" s="308"/>
      <c r="JPL62" s="308"/>
      <c r="JPM62" s="308"/>
      <c r="JPN62" s="308"/>
      <c r="JPO62" s="308"/>
      <c r="JPP62" s="308"/>
      <c r="JPQ62" s="308"/>
      <c r="JPR62" s="308"/>
      <c r="JPS62" s="308"/>
      <c r="JPT62" s="308"/>
      <c r="JPU62" s="308"/>
      <c r="JPV62" s="308"/>
      <c r="JPW62" s="308"/>
      <c r="JPX62" s="308"/>
      <c r="JPY62" s="308"/>
      <c r="JPZ62" s="308"/>
      <c r="JQA62" s="308"/>
      <c r="JQB62" s="308"/>
      <c r="JQC62" s="308"/>
      <c r="JQD62" s="308"/>
      <c r="JQE62" s="308"/>
      <c r="JQF62" s="308"/>
      <c r="JQG62" s="308"/>
      <c r="JQH62" s="308"/>
      <c r="JQI62" s="308"/>
      <c r="JQJ62" s="308"/>
      <c r="JQK62" s="308"/>
      <c r="JQL62" s="308"/>
      <c r="JQM62" s="308"/>
      <c r="JQN62" s="308"/>
      <c r="JQO62" s="308"/>
      <c r="JQP62" s="308"/>
      <c r="JQQ62" s="308"/>
      <c r="JQR62" s="308"/>
      <c r="JQS62" s="308"/>
      <c r="JQT62" s="308"/>
      <c r="JQU62" s="308"/>
      <c r="JQV62" s="308"/>
      <c r="JQW62" s="308"/>
      <c r="JQX62" s="308"/>
      <c r="JQY62" s="308"/>
      <c r="JQZ62" s="308"/>
      <c r="JRA62" s="308"/>
      <c r="JRB62" s="308"/>
      <c r="JRC62" s="308"/>
      <c r="JRD62" s="308"/>
      <c r="JRE62" s="308"/>
      <c r="JRF62" s="308"/>
      <c r="JRG62" s="308"/>
      <c r="JRH62" s="308"/>
      <c r="JRI62" s="308"/>
      <c r="JRJ62" s="308"/>
      <c r="JRK62" s="308"/>
      <c r="JRL62" s="308"/>
      <c r="JRM62" s="308"/>
      <c r="JRN62" s="308"/>
      <c r="JRO62" s="308"/>
      <c r="JRP62" s="308"/>
      <c r="JRQ62" s="308"/>
      <c r="JRR62" s="308"/>
      <c r="JRS62" s="308"/>
      <c r="JRT62" s="308"/>
      <c r="JRU62" s="308"/>
      <c r="JRV62" s="308"/>
      <c r="JRW62" s="308"/>
      <c r="JRX62" s="308"/>
      <c r="JRY62" s="308"/>
      <c r="JRZ62" s="308"/>
      <c r="JSA62" s="308"/>
      <c r="JSB62" s="308"/>
      <c r="JSC62" s="308"/>
      <c r="JSD62" s="308"/>
      <c r="JSE62" s="308"/>
      <c r="JSF62" s="308"/>
      <c r="JSG62" s="308"/>
      <c r="JSH62" s="308"/>
      <c r="JSI62" s="308"/>
      <c r="JSJ62" s="308"/>
      <c r="JSK62" s="308"/>
      <c r="JSL62" s="308"/>
      <c r="JSM62" s="308"/>
      <c r="JSN62" s="308"/>
      <c r="JSO62" s="308"/>
      <c r="JSP62" s="308"/>
      <c r="JSQ62" s="308"/>
      <c r="JSR62" s="308"/>
      <c r="JSS62" s="308"/>
      <c r="JST62" s="308"/>
      <c r="JSU62" s="308"/>
      <c r="JSV62" s="308"/>
      <c r="JSW62" s="308"/>
      <c r="JSX62" s="308"/>
      <c r="JSY62" s="308"/>
      <c r="JSZ62" s="308"/>
      <c r="JTA62" s="308"/>
      <c r="JTB62" s="308"/>
      <c r="JTC62" s="308"/>
      <c r="JTD62" s="308"/>
      <c r="JTE62" s="308"/>
      <c r="JTF62" s="308"/>
      <c r="JTG62" s="308"/>
      <c r="JTH62" s="308"/>
      <c r="JTI62" s="308"/>
      <c r="JTJ62" s="308"/>
      <c r="JTK62" s="308"/>
      <c r="JTL62" s="308"/>
      <c r="JTM62" s="308"/>
      <c r="JTN62" s="308"/>
      <c r="JTO62" s="308"/>
      <c r="JTP62" s="308"/>
      <c r="JTQ62" s="308"/>
      <c r="JTR62" s="308"/>
      <c r="JTS62" s="308"/>
      <c r="JTT62" s="308"/>
      <c r="JTU62" s="308"/>
      <c r="JTV62" s="308"/>
      <c r="JTW62" s="308"/>
      <c r="JTX62" s="308"/>
      <c r="JTY62" s="308"/>
      <c r="JTZ62" s="308"/>
      <c r="JUA62" s="308"/>
      <c r="JUB62" s="308"/>
      <c r="JUC62" s="308"/>
      <c r="JUD62" s="308"/>
      <c r="JUE62" s="308"/>
      <c r="JUF62" s="308"/>
      <c r="JUG62" s="308"/>
      <c r="JUH62" s="308"/>
      <c r="JUI62" s="308"/>
      <c r="JUJ62" s="308"/>
      <c r="JUK62" s="308"/>
      <c r="JUL62" s="308"/>
      <c r="JUM62" s="308"/>
      <c r="JUN62" s="308"/>
      <c r="JUO62" s="308"/>
      <c r="JUP62" s="308"/>
      <c r="JUQ62" s="308"/>
      <c r="JUR62" s="308"/>
      <c r="JUS62" s="308"/>
      <c r="JUT62" s="308"/>
      <c r="JUU62" s="308"/>
      <c r="JUV62" s="308"/>
      <c r="JUW62" s="308"/>
      <c r="JUX62" s="308"/>
      <c r="JUY62" s="308"/>
      <c r="JUZ62" s="308"/>
      <c r="JVA62" s="308"/>
      <c r="JVB62" s="308"/>
      <c r="JVC62" s="308"/>
      <c r="JVD62" s="308"/>
      <c r="JVE62" s="308"/>
      <c r="JVF62" s="308"/>
      <c r="JVG62" s="308"/>
      <c r="JVH62" s="308"/>
      <c r="JVI62" s="308"/>
      <c r="JVJ62" s="308"/>
      <c r="JVK62" s="308"/>
      <c r="JVL62" s="308"/>
      <c r="JVM62" s="308"/>
      <c r="JVN62" s="308"/>
      <c r="JVO62" s="308"/>
      <c r="JVP62" s="308"/>
      <c r="JVQ62" s="308"/>
      <c r="JVR62" s="308"/>
      <c r="JVS62" s="308"/>
      <c r="JVT62" s="308"/>
      <c r="JVU62" s="308"/>
      <c r="JVV62" s="308"/>
      <c r="JVW62" s="308"/>
      <c r="JVX62" s="308"/>
      <c r="JVY62" s="308"/>
      <c r="JVZ62" s="308"/>
      <c r="JWA62" s="308"/>
      <c r="JWB62" s="308"/>
      <c r="JWC62" s="308"/>
      <c r="JWD62" s="308"/>
      <c r="JWE62" s="308"/>
      <c r="JWF62" s="308"/>
      <c r="JWG62" s="308"/>
      <c r="JWH62" s="308"/>
      <c r="JWI62" s="308"/>
      <c r="JWJ62" s="308"/>
      <c r="JWK62" s="308"/>
      <c r="JWL62" s="308"/>
      <c r="JWM62" s="308"/>
      <c r="JWN62" s="308"/>
      <c r="JWO62" s="308"/>
      <c r="JWP62" s="308"/>
      <c r="JWQ62" s="308"/>
      <c r="JWR62" s="308"/>
      <c r="JWS62" s="308"/>
      <c r="JWT62" s="308"/>
      <c r="JWU62" s="308"/>
      <c r="JWV62" s="308"/>
      <c r="JWW62" s="308"/>
      <c r="JWX62" s="308"/>
      <c r="JWY62" s="308"/>
      <c r="JWZ62" s="308"/>
      <c r="JXA62" s="308"/>
      <c r="JXB62" s="308"/>
      <c r="JXC62" s="308"/>
      <c r="JXD62" s="308"/>
      <c r="JXE62" s="308"/>
      <c r="JXF62" s="308"/>
      <c r="JXG62" s="308"/>
      <c r="JXH62" s="308"/>
      <c r="JXI62" s="308"/>
      <c r="JXJ62" s="308"/>
      <c r="JXK62" s="308"/>
      <c r="JXL62" s="308"/>
      <c r="JXM62" s="308"/>
      <c r="JXN62" s="308"/>
      <c r="JXO62" s="308"/>
      <c r="JXP62" s="308"/>
      <c r="JXQ62" s="308"/>
      <c r="JXR62" s="308"/>
      <c r="JXS62" s="308"/>
      <c r="JXT62" s="308"/>
      <c r="JXU62" s="308"/>
      <c r="JXV62" s="308"/>
      <c r="JXW62" s="308"/>
      <c r="JXX62" s="308"/>
      <c r="JXY62" s="308"/>
      <c r="JXZ62" s="308"/>
      <c r="JYA62" s="308"/>
      <c r="JYB62" s="308"/>
      <c r="JYC62" s="308"/>
      <c r="JYD62" s="308"/>
      <c r="JYE62" s="308"/>
      <c r="JYF62" s="308"/>
      <c r="JYG62" s="308"/>
      <c r="JYH62" s="308"/>
      <c r="JYI62" s="308"/>
      <c r="JYJ62" s="308"/>
      <c r="JYK62" s="308"/>
      <c r="JYL62" s="308"/>
      <c r="JYM62" s="308"/>
      <c r="JYN62" s="308"/>
      <c r="JYO62" s="308"/>
      <c r="JYP62" s="308"/>
      <c r="JYQ62" s="308"/>
      <c r="JYR62" s="308"/>
      <c r="JYS62" s="308"/>
      <c r="JYT62" s="308"/>
      <c r="JYU62" s="308"/>
      <c r="JYV62" s="308"/>
      <c r="JYW62" s="308"/>
      <c r="JYX62" s="308"/>
      <c r="JYY62" s="308"/>
      <c r="JYZ62" s="308"/>
      <c r="JZA62" s="308"/>
      <c r="JZB62" s="308"/>
      <c r="JZC62" s="308"/>
      <c r="JZD62" s="308"/>
      <c r="JZE62" s="308"/>
      <c r="JZF62" s="308"/>
      <c r="JZG62" s="308"/>
      <c r="JZH62" s="308"/>
      <c r="JZI62" s="308"/>
      <c r="JZJ62" s="308"/>
      <c r="JZK62" s="308"/>
      <c r="JZL62" s="308"/>
      <c r="JZM62" s="308"/>
      <c r="JZN62" s="308"/>
      <c r="JZO62" s="308"/>
      <c r="JZP62" s="308"/>
      <c r="JZQ62" s="308"/>
      <c r="JZR62" s="308"/>
      <c r="JZS62" s="308"/>
      <c r="JZT62" s="308"/>
      <c r="JZU62" s="308"/>
      <c r="JZV62" s="308"/>
      <c r="JZW62" s="308"/>
      <c r="JZX62" s="308"/>
      <c r="JZY62" s="308"/>
      <c r="JZZ62" s="308"/>
      <c r="KAA62" s="308"/>
      <c r="KAB62" s="308"/>
      <c r="KAC62" s="308"/>
      <c r="KAD62" s="308"/>
      <c r="KAE62" s="308"/>
      <c r="KAF62" s="308"/>
      <c r="KAG62" s="308"/>
      <c r="KAH62" s="308"/>
      <c r="KAI62" s="308"/>
      <c r="KAJ62" s="308"/>
      <c r="KAK62" s="308"/>
      <c r="KAL62" s="308"/>
      <c r="KAM62" s="308"/>
      <c r="KAN62" s="308"/>
      <c r="KAO62" s="308"/>
      <c r="KAP62" s="308"/>
      <c r="KAQ62" s="308"/>
      <c r="KAR62" s="308"/>
      <c r="KAS62" s="308"/>
      <c r="KAT62" s="308"/>
      <c r="KAU62" s="308"/>
      <c r="KAV62" s="308"/>
      <c r="KAW62" s="308"/>
      <c r="KAX62" s="308"/>
      <c r="KAY62" s="308"/>
      <c r="KAZ62" s="308"/>
      <c r="KBA62" s="308"/>
      <c r="KBB62" s="308"/>
      <c r="KBC62" s="308"/>
      <c r="KBD62" s="308"/>
      <c r="KBE62" s="308"/>
      <c r="KBF62" s="308"/>
      <c r="KBG62" s="308"/>
      <c r="KBH62" s="308"/>
      <c r="KBI62" s="308"/>
      <c r="KBJ62" s="308"/>
      <c r="KBK62" s="308"/>
      <c r="KBL62" s="308"/>
      <c r="KBM62" s="308"/>
      <c r="KBN62" s="308"/>
      <c r="KBO62" s="308"/>
      <c r="KBP62" s="308"/>
      <c r="KBQ62" s="308"/>
      <c r="KBR62" s="308"/>
      <c r="KBS62" s="308"/>
      <c r="KBT62" s="308"/>
      <c r="KBU62" s="308"/>
      <c r="KBV62" s="308"/>
      <c r="KBW62" s="308"/>
      <c r="KBX62" s="308"/>
      <c r="KBY62" s="308"/>
      <c r="KBZ62" s="308"/>
      <c r="KCA62" s="308"/>
      <c r="KCB62" s="308"/>
      <c r="KCC62" s="308"/>
      <c r="KCD62" s="308"/>
      <c r="KCE62" s="308"/>
      <c r="KCF62" s="308"/>
      <c r="KCG62" s="308"/>
      <c r="KCH62" s="308"/>
      <c r="KCI62" s="308"/>
      <c r="KCJ62" s="308"/>
      <c r="KCK62" s="308"/>
      <c r="KCL62" s="308"/>
      <c r="KCM62" s="308"/>
      <c r="KCN62" s="308"/>
      <c r="KCO62" s="308"/>
      <c r="KCP62" s="308"/>
      <c r="KCQ62" s="308"/>
      <c r="KCR62" s="308"/>
      <c r="KCS62" s="308"/>
      <c r="KCT62" s="308"/>
      <c r="KCU62" s="308"/>
      <c r="KCV62" s="308"/>
      <c r="KCW62" s="308"/>
      <c r="KCX62" s="308"/>
      <c r="KCY62" s="308"/>
      <c r="KCZ62" s="308"/>
      <c r="KDA62" s="308"/>
      <c r="KDB62" s="308"/>
      <c r="KDC62" s="308"/>
      <c r="KDD62" s="308"/>
      <c r="KDE62" s="308"/>
      <c r="KDF62" s="308"/>
      <c r="KDG62" s="308"/>
      <c r="KDH62" s="308"/>
      <c r="KDI62" s="308"/>
      <c r="KDJ62" s="308"/>
      <c r="KDK62" s="308"/>
      <c r="KDL62" s="308"/>
      <c r="KDM62" s="308"/>
      <c r="KDN62" s="308"/>
      <c r="KDO62" s="308"/>
      <c r="KDP62" s="308"/>
      <c r="KDQ62" s="308"/>
      <c r="KDR62" s="308"/>
      <c r="KDS62" s="308"/>
      <c r="KDT62" s="308"/>
      <c r="KDU62" s="308"/>
      <c r="KDV62" s="308"/>
      <c r="KDW62" s="308"/>
      <c r="KDX62" s="308"/>
      <c r="KDY62" s="308"/>
      <c r="KDZ62" s="308"/>
      <c r="KEA62" s="308"/>
      <c r="KEB62" s="308"/>
      <c r="KEC62" s="308"/>
      <c r="KED62" s="308"/>
      <c r="KEE62" s="308"/>
      <c r="KEF62" s="308"/>
      <c r="KEG62" s="308"/>
      <c r="KEH62" s="308"/>
      <c r="KEI62" s="308"/>
      <c r="KEJ62" s="308"/>
      <c r="KEK62" s="308"/>
      <c r="KEL62" s="308"/>
      <c r="KEM62" s="308"/>
      <c r="KEN62" s="308"/>
      <c r="KEO62" s="308"/>
      <c r="KEP62" s="308"/>
      <c r="KEQ62" s="308"/>
      <c r="KER62" s="308"/>
      <c r="KES62" s="308"/>
      <c r="KET62" s="308"/>
      <c r="KEU62" s="308"/>
      <c r="KEV62" s="308"/>
      <c r="KEW62" s="308"/>
      <c r="KEX62" s="308"/>
      <c r="KEY62" s="308"/>
      <c r="KEZ62" s="308"/>
      <c r="KFA62" s="308"/>
      <c r="KFB62" s="308"/>
      <c r="KFC62" s="308"/>
      <c r="KFD62" s="308"/>
      <c r="KFE62" s="308"/>
      <c r="KFF62" s="308"/>
      <c r="KFG62" s="308"/>
      <c r="KFH62" s="308"/>
      <c r="KFI62" s="308"/>
      <c r="KFJ62" s="308"/>
      <c r="KFK62" s="308"/>
      <c r="KFL62" s="308"/>
      <c r="KFM62" s="308"/>
      <c r="KFN62" s="308"/>
      <c r="KFO62" s="308"/>
      <c r="KFP62" s="308"/>
      <c r="KFQ62" s="308"/>
      <c r="KFR62" s="308"/>
      <c r="KFS62" s="308"/>
      <c r="KFT62" s="308"/>
      <c r="KFU62" s="308"/>
      <c r="KFV62" s="308"/>
      <c r="KFW62" s="308"/>
      <c r="KFX62" s="308"/>
      <c r="KFY62" s="308"/>
      <c r="KFZ62" s="308"/>
      <c r="KGA62" s="308"/>
      <c r="KGB62" s="308"/>
      <c r="KGC62" s="308"/>
      <c r="KGD62" s="308"/>
      <c r="KGE62" s="308"/>
      <c r="KGF62" s="308"/>
      <c r="KGG62" s="308"/>
      <c r="KGH62" s="308"/>
      <c r="KGI62" s="308"/>
      <c r="KGJ62" s="308"/>
      <c r="KGK62" s="308"/>
      <c r="KGL62" s="308"/>
      <c r="KGM62" s="308"/>
      <c r="KGN62" s="308"/>
      <c r="KGO62" s="308"/>
      <c r="KGP62" s="308"/>
      <c r="KGQ62" s="308"/>
      <c r="KGR62" s="308"/>
      <c r="KGS62" s="308"/>
      <c r="KGT62" s="308"/>
      <c r="KGU62" s="308"/>
      <c r="KGV62" s="308"/>
      <c r="KGW62" s="308"/>
      <c r="KGX62" s="308"/>
      <c r="KGY62" s="308"/>
      <c r="KGZ62" s="308"/>
      <c r="KHA62" s="308"/>
      <c r="KHB62" s="308"/>
      <c r="KHC62" s="308"/>
      <c r="KHD62" s="308"/>
      <c r="KHE62" s="308"/>
      <c r="KHF62" s="308"/>
      <c r="KHG62" s="308"/>
      <c r="KHH62" s="308"/>
      <c r="KHI62" s="308"/>
      <c r="KHJ62" s="308"/>
      <c r="KHK62" s="308"/>
      <c r="KHL62" s="308"/>
      <c r="KHM62" s="308"/>
      <c r="KHN62" s="308"/>
      <c r="KHO62" s="308"/>
      <c r="KHP62" s="308"/>
      <c r="KHQ62" s="308"/>
      <c r="KHR62" s="308"/>
      <c r="KHS62" s="308"/>
      <c r="KHT62" s="308"/>
      <c r="KHU62" s="308"/>
      <c r="KHV62" s="308"/>
      <c r="KHW62" s="308"/>
      <c r="KHX62" s="308"/>
      <c r="KHY62" s="308"/>
      <c r="KHZ62" s="308"/>
      <c r="KIA62" s="308"/>
      <c r="KIB62" s="308"/>
      <c r="KIC62" s="308"/>
      <c r="KID62" s="308"/>
      <c r="KIE62" s="308"/>
      <c r="KIF62" s="308"/>
      <c r="KIG62" s="308"/>
      <c r="KIH62" s="308"/>
      <c r="KII62" s="308"/>
      <c r="KIJ62" s="308"/>
      <c r="KIK62" s="308"/>
      <c r="KIL62" s="308"/>
      <c r="KIM62" s="308"/>
      <c r="KIN62" s="308"/>
      <c r="KIO62" s="308"/>
      <c r="KIP62" s="308"/>
      <c r="KIQ62" s="308"/>
      <c r="KIR62" s="308"/>
      <c r="KIS62" s="308"/>
      <c r="KIT62" s="308"/>
      <c r="KIU62" s="308"/>
      <c r="KIV62" s="308"/>
      <c r="KIW62" s="308"/>
      <c r="KIX62" s="308"/>
      <c r="KIY62" s="308"/>
      <c r="KIZ62" s="308"/>
      <c r="KJA62" s="308"/>
      <c r="KJB62" s="308"/>
      <c r="KJC62" s="308"/>
      <c r="KJD62" s="308"/>
      <c r="KJE62" s="308"/>
      <c r="KJF62" s="308"/>
      <c r="KJG62" s="308"/>
      <c r="KJH62" s="308"/>
      <c r="KJI62" s="308"/>
      <c r="KJJ62" s="308"/>
      <c r="KJK62" s="308"/>
      <c r="KJL62" s="308"/>
      <c r="KJM62" s="308"/>
      <c r="KJN62" s="308"/>
      <c r="KJO62" s="308"/>
      <c r="KJP62" s="308"/>
      <c r="KJQ62" s="308"/>
      <c r="KJR62" s="308"/>
      <c r="KJS62" s="308"/>
      <c r="KJT62" s="308"/>
      <c r="KJU62" s="308"/>
      <c r="KJV62" s="308"/>
      <c r="KJW62" s="308"/>
      <c r="KJX62" s="308"/>
      <c r="KJY62" s="308"/>
      <c r="KJZ62" s="308"/>
      <c r="KKA62" s="308"/>
      <c r="KKB62" s="308"/>
      <c r="KKC62" s="308"/>
      <c r="KKD62" s="308"/>
      <c r="KKE62" s="308"/>
      <c r="KKF62" s="308"/>
      <c r="KKG62" s="308"/>
      <c r="KKH62" s="308"/>
      <c r="KKI62" s="308"/>
      <c r="KKJ62" s="308"/>
      <c r="KKK62" s="308"/>
      <c r="KKL62" s="308"/>
      <c r="KKM62" s="308"/>
      <c r="KKN62" s="308"/>
      <c r="KKO62" s="308"/>
      <c r="KKP62" s="308"/>
      <c r="KKQ62" s="308"/>
      <c r="KKR62" s="308"/>
      <c r="KKS62" s="308"/>
      <c r="KKT62" s="308"/>
      <c r="KKU62" s="308"/>
      <c r="KKV62" s="308"/>
      <c r="KKW62" s="308"/>
      <c r="KKX62" s="308"/>
      <c r="KKY62" s="308"/>
      <c r="KKZ62" s="308"/>
      <c r="KLA62" s="308"/>
      <c r="KLB62" s="308"/>
      <c r="KLC62" s="308"/>
      <c r="KLD62" s="308"/>
      <c r="KLE62" s="308"/>
      <c r="KLF62" s="308"/>
      <c r="KLG62" s="308"/>
      <c r="KLH62" s="308"/>
      <c r="KLI62" s="308"/>
      <c r="KLJ62" s="308"/>
      <c r="KLK62" s="308"/>
      <c r="KLL62" s="308"/>
      <c r="KLM62" s="308"/>
      <c r="KLN62" s="308"/>
      <c r="KLO62" s="308"/>
      <c r="KLP62" s="308"/>
      <c r="KLQ62" s="308"/>
      <c r="KLR62" s="308"/>
      <c r="KLS62" s="308"/>
      <c r="KLT62" s="308"/>
      <c r="KLU62" s="308"/>
      <c r="KLV62" s="308"/>
      <c r="KLW62" s="308"/>
      <c r="KLX62" s="308"/>
      <c r="KLY62" s="308"/>
      <c r="KLZ62" s="308"/>
      <c r="KMA62" s="308"/>
      <c r="KMB62" s="308"/>
      <c r="KMC62" s="308"/>
      <c r="KMD62" s="308"/>
      <c r="KME62" s="308"/>
      <c r="KMF62" s="308"/>
      <c r="KMG62" s="308"/>
      <c r="KMH62" s="308"/>
      <c r="KMI62" s="308"/>
      <c r="KMJ62" s="308"/>
      <c r="KMK62" s="308"/>
      <c r="KML62" s="308"/>
      <c r="KMM62" s="308"/>
      <c r="KMN62" s="308"/>
      <c r="KMO62" s="308"/>
      <c r="KMP62" s="308"/>
      <c r="KMQ62" s="308"/>
      <c r="KMR62" s="308"/>
      <c r="KMS62" s="308"/>
      <c r="KMT62" s="308"/>
      <c r="KMU62" s="308"/>
      <c r="KMV62" s="308"/>
      <c r="KMW62" s="308"/>
      <c r="KMX62" s="308"/>
      <c r="KMY62" s="308"/>
      <c r="KMZ62" s="308"/>
      <c r="KNA62" s="308"/>
      <c r="KNB62" s="308"/>
      <c r="KNC62" s="308"/>
      <c r="KND62" s="308"/>
      <c r="KNE62" s="308"/>
      <c r="KNF62" s="308"/>
      <c r="KNG62" s="308"/>
      <c r="KNH62" s="308"/>
      <c r="KNI62" s="308"/>
      <c r="KNJ62" s="308"/>
      <c r="KNK62" s="308"/>
      <c r="KNL62" s="308"/>
      <c r="KNM62" s="308"/>
      <c r="KNN62" s="308"/>
      <c r="KNO62" s="308"/>
      <c r="KNP62" s="308"/>
      <c r="KNQ62" s="308"/>
      <c r="KNR62" s="308"/>
      <c r="KNS62" s="308"/>
      <c r="KNT62" s="308"/>
      <c r="KNU62" s="308"/>
      <c r="KNV62" s="308"/>
      <c r="KNW62" s="308"/>
      <c r="KNX62" s="308"/>
      <c r="KNY62" s="308"/>
      <c r="KNZ62" s="308"/>
      <c r="KOA62" s="308"/>
      <c r="KOB62" s="308"/>
      <c r="KOC62" s="308"/>
      <c r="KOD62" s="308"/>
      <c r="KOE62" s="308"/>
      <c r="KOF62" s="308"/>
      <c r="KOG62" s="308"/>
      <c r="KOH62" s="308"/>
      <c r="KOI62" s="308"/>
      <c r="KOJ62" s="308"/>
      <c r="KOK62" s="308"/>
      <c r="KOL62" s="308"/>
      <c r="KOM62" s="308"/>
      <c r="KON62" s="308"/>
      <c r="KOO62" s="308"/>
      <c r="KOP62" s="308"/>
      <c r="KOQ62" s="308"/>
      <c r="KOR62" s="308"/>
      <c r="KOS62" s="308"/>
      <c r="KOT62" s="308"/>
      <c r="KOU62" s="308"/>
      <c r="KOV62" s="308"/>
      <c r="KOW62" s="308"/>
      <c r="KOX62" s="308"/>
      <c r="KOY62" s="308"/>
      <c r="KOZ62" s="308"/>
      <c r="KPA62" s="308"/>
      <c r="KPB62" s="308"/>
      <c r="KPC62" s="308"/>
      <c r="KPD62" s="308"/>
      <c r="KPE62" s="308"/>
      <c r="KPF62" s="308"/>
      <c r="KPG62" s="308"/>
      <c r="KPH62" s="308"/>
      <c r="KPI62" s="308"/>
      <c r="KPJ62" s="308"/>
      <c r="KPK62" s="308"/>
      <c r="KPL62" s="308"/>
      <c r="KPM62" s="308"/>
      <c r="KPN62" s="308"/>
      <c r="KPO62" s="308"/>
      <c r="KPP62" s="308"/>
      <c r="KPQ62" s="308"/>
      <c r="KPR62" s="308"/>
      <c r="KPS62" s="308"/>
      <c r="KPT62" s="308"/>
      <c r="KPU62" s="308"/>
      <c r="KPV62" s="308"/>
      <c r="KPW62" s="308"/>
      <c r="KPX62" s="308"/>
      <c r="KPY62" s="308"/>
      <c r="KPZ62" s="308"/>
      <c r="KQA62" s="308"/>
      <c r="KQB62" s="308"/>
      <c r="KQC62" s="308"/>
      <c r="KQD62" s="308"/>
      <c r="KQE62" s="308"/>
      <c r="KQF62" s="308"/>
      <c r="KQG62" s="308"/>
      <c r="KQH62" s="308"/>
      <c r="KQI62" s="308"/>
      <c r="KQJ62" s="308"/>
      <c r="KQK62" s="308"/>
      <c r="KQL62" s="308"/>
      <c r="KQM62" s="308"/>
      <c r="KQN62" s="308"/>
      <c r="KQO62" s="308"/>
      <c r="KQP62" s="308"/>
      <c r="KQQ62" s="308"/>
      <c r="KQR62" s="308"/>
      <c r="KQS62" s="308"/>
      <c r="KQT62" s="308"/>
      <c r="KQU62" s="308"/>
      <c r="KQV62" s="308"/>
      <c r="KQW62" s="308"/>
      <c r="KQX62" s="308"/>
      <c r="KQY62" s="308"/>
      <c r="KQZ62" s="308"/>
      <c r="KRA62" s="308"/>
      <c r="KRB62" s="308"/>
      <c r="KRC62" s="308"/>
      <c r="KRD62" s="308"/>
      <c r="KRE62" s="308"/>
      <c r="KRF62" s="308"/>
      <c r="KRG62" s="308"/>
      <c r="KRH62" s="308"/>
      <c r="KRI62" s="308"/>
      <c r="KRJ62" s="308"/>
      <c r="KRK62" s="308"/>
      <c r="KRL62" s="308"/>
      <c r="KRM62" s="308"/>
      <c r="KRN62" s="308"/>
      <c r="KRO62" s="308"/>
      <c r="KRP62" s="308"/>
      <c r="KRQ62" s="308"/>
      <c r="KRR62" s="308"/>
      <c r="KRS62" s="308"/>
      <c r="KRT62" s="308"/>
      <c r="KRU62" s="308"/>
      <c r="KRV62" s="308"/>
      <c r="KRW62" s="308"/>
      <c r="KRX62" s="308"/>
      <c r="KRY62" s="308"/>
      <c r="KRZ62" s="308"/>
      <c r="KSA62" s="308"/>
      <c r="KSB62" s="308"/>
      <c r="KSC62" s="308"/>
      <c r="KSD62" s="308"/>
      <c r="KSE62" s="308"/>
      <c r="KSF62" s="308"/>
      <c r="KSG62" s="308"/>
      <c r="KSH62" s="308"/>
      <c r="KSI62" s="308"/>
      <c r="KSJ62" s="308"/>
      <c r="KSK62" s="308"/>
      <c r="KSL62" s="308"/>
      <c r="KSM62" s="308"/>
      <c r="KSN62" s="308"/>
      <c r="KSO62" s="308"/>
      <c r="KSP62" s="308"/>
      <c r="KSQ62" s="308"/>
      <c r="KSR62" s="308"/>
      <c r="KSS62" s="308"/>
      <c r="KST62" s="308"/>
      <c r="KSU62" s="308"/>
      <c r="KSV62" s="308"/>
      <c r="KSW62" s="308"/>
      <c r="KSX62" s="308"/>
      <c r="KSY62" s="308"/>
      <c r="KSZ62" s="308"/>
      <c r="KTA62" s="308"/>
      <c r="KTB62" s="308"/>
      <c r="KTC62" s="308"/>
      <c r="KTD62" s="308"/>
      <c r="KTE62" s="308"/>
      <c r="KTF62" s="308"/>
      <c r="KTG62" s="308"/>
      <c r="KTH62" s="308"/>
      <c r="KTI62" s="308"/>
      <c r="KTJ62" s="308"/>
      <c r="KTK62" s="308"/>
      <c r="KTL62" s="308"/>
      <c r="KTM62" s="308"/>
      <c r="KTN62" s="308"/>
      <c r="KTO62" s="308"/>
      <c r="KTP62" s="308"/>
      <c r="KTQ62" s="308"/>
      <c r="KTR62" s="308"/>
      <c r="KTS62" s="308"/>
      <c r="KTT62" s="308"/>
      <c r="KTU62" s="308"/>
      <c r="KTV62" s="308"/>
      <c r="KTW62" s="308"/>
      <c r="KTX62" s="308"/>
      <c r="KTY62" s="308"/>
      <c r="KTZ62" s="308"/>
      <c r="KUA62" s="308"/>
      <c r="KUB62" s="308"/>
      <c r="KUC62" s="308"/>
      <c r="KUD62" s="308"/>
      <c r="KUE62" s="308"/>
      <c r="KUF62" s="308"/>
      <c r="KUG62" s="308"/>
      <c r="KUH62" s="308"/>
      <c r="KUI62" s="308"/>
      <c r="KUJ62" s="308"/>
      <c r="KUK62" s="308"/>
      <c r="KUL62" s="308"/>
      <c r="KUM62" s="308"/>
      <c r="KUN62" s="308"/>
      <c r="KUO62" s="308"/>
      <c r="KUP62" s="308"/>
      <c r="KUQ62" s="308"/>
      <c r="KUR62" s="308"/>
      <c r="KUS62" s="308"/>
      <c r="KUT62" s="308"/>
      <c r="KUU62" s="308"/>
      <c r="KUV62" s="308"/>
      <c r="KUW62" s="308"/>
      <c r="KUX62" s="308"/>
      <c r="KUY62" s="308"/>
      <c r="KUZ62" s="308"/>
      <c r="KVA62" s="308"/>
      <c r="KVB62" s="308"/>
      <c r="KVC62" s="308"/>
      <c r="KVD62" s="308"/>
      <c r="KVE62" s="308"/>
      <c r="KVF62" s="308"/>
      <c r="KVG62" s="308"/>
      <c r="KVH62" s="308"/>
      <c r="KVI62" s="308"/>
      <c r="KVJ62" s="308"/>
      <c r="KVK62" s="308"/>
      <c r="KVL62" s="308"/>
      <c r="KVM62" s="308"/>
      <c r="KVN62" s="308"/>
      <c r="KVO62" s="308"/>
      <c r="KVP62" s="308"/>
      <c r="KVQ62" s="308"/>
      <c r="KVR62" s="308"/>
      <c r="KVS62" s="308"/>
      <c r="KVT62" s="308"/>
      <c r="KVU62" s="308"/>
      <c r="KVV62" s="308"/>
      <c r="KVW62" s="308"/>
      <c r="KVX62" s="308"/>
      <c r="KVY62" s="308"/>
      <c r="KVZ62" s="308"/>
      <c r="KWA62" s="308"/>
      <c r="KWB62" s="308"/>
      <c r="KWC62" s="308"/>
      <c r="KWD62" s="308"/>
      <c r="KWE62" s="308"/>
      <c r="KWF62" s="308"/>
      <c r="KWG62" s="308"/>
      <c r="KWH62" s="308"/>
      <c r="KWI62" s="308"/>
      <c r="KWJ62" s="308"/>
      <c r="KWK62" s="308"/>
      <c r="KWL62" s="308"/>
      <c r="KWM62" s="308"/>
      <c r="KWN62" s="308"/>
      <c r="KWO62" s="308"/>
      <c r="KWP62" s="308"/>
      <c r="KWQ62" s="308"/>
      <c r="KWR62" s="308"/>
      <c r="KWS62" s="308"/>
      <c r="KWT62" s="308"/>
      <c r="KWU62" s="308"/>
      <c r="KWV62" s="308"/>
      <c r="KWW62" s="308"/>
      <c r="KWX62" s="308"/>
      <c r="KWY62" s="308"/>
      <c r="KWZ62" s="308"/>
      <c r="KXA62" s="308"/>
      <c r="KXB62" s="308"/>
      <c r="KXC62" s="308"/>
      <c r="KXD62" s="308"/>
      <c r="KXE62" s="308"/>
      <c r="KXF62" s="308"/>
      <c r="KXG62" s="308"/>
      <c r="KXH62" s="308"/>
      <c r="KXI62" s="308"/>
      <c r="KXJ62" s="308"/>
      <c r="KXK62" s="308"/>
      <c r="KXL62" s="308"/>
      <c r="KXM62" s="308"/>
      <c r="KXN62" s="308"/>
      <c r="KXO62" s="308"/>
      <c r="KXP62" s="308"/>
      <c r="KXQ62" s="308"/>
      <c r="KXR62" s="308"/>
      <c r="KXS62" s="308"/>
      <c r="KXT62" s="308"/>
      <c r="KXU62" s="308"/>
      <c r="KXV62" s="308"/>
      <c r="KXW62" s="308"/>
      <c r="KXX62" s="308"/>
      <c r="KXY62" s="308"/>
      <c r="KXZ62" s="308"/>
      <c r="KYA62" s="308"/>
      <c r="KYB62" s="308"/>
      <c r="KYC62" s="308"/>
      <c r="KYD62" s="308"/>
      <c r="KYE62" s="308"/>
      <c r="KYF62" s="308"/>
      <c r="KYG62" s="308"/>
      <c r="KYH62" s="308"/>
      <c r="KYI62" s="308"/>
      <c r="KYJ62" s="308"/>
      <c r="KYK62" s="308"/>
      <c r="KYL62" s="308"/>
      <c r="KYM62" s="308"/>
      <c r="KYN62" s="308"/>
      <c r="KYO62" s="308"/>
      <c r="KYP62" s="308"/>
      <c r="KYQ62" s="308"/>
      <c r="KYR62" s="308"/>
      <c r="KYS62" s="308"/>
      <c r="KYT62" s="308"/>
      <c r="KYU62" s="308"/>
      <c r="KYV62" s="308"/>
      <c r="KYW62" s="308"/>
      <c r="KYX62" s="308"/>
      <c r="KYY62" s="308"/>
      <c r="KYZ62" s="308"/>
      <c r="KZA62" s="308"/>
      <c r="KZB62" s="308"/>
      <c r="KZC62" s="308"/>
      <c r="KZD62" s="308"/>
      <c r="KZE62" s="308"/>
      <c r="KZF62" s="308"/>
      <c r="KZG62" s="308"/>
      <c r="KZH62" s="308"/>
      <c r="KZI62" s="308"/>
      <c r="KZJ62" s="308"/>
      <c r="KZK62" s="308"/>
      <c r="KZL62" s="308"/>
      <c r="KZM62" s="308"/>
      <c r="KZN62" s="308"/>
      <c r="KZO62" s="308"/>
      <c r="KZP62" s="308"/>
      <c r="KZQ62" s="308"/>
      <c r="KZR62" s="308"/>
      <c r="KZS62" s="308"/>
      <c r="KZT62" s="308"/>
      <c r="KZU62" s="308"/>
      <c r="KZV62" s="308"/>
      <c r="KZW62" s="308"/>
      <c r="KZX62" s="308"/>
      <c r="KZY62" s="308"/>
      <c r="KZZ62" s="308"/>
      <c r="LAA62" s="308"/>
      <c r="LAB62" s="308"/>
      <c r="LAC62" s="308"/>
      <c r="LAD62" s="308"/>
      <c r="LAE62" s="308"/>
      <c r="LAF62" s="308"/>
      <c r="LAG62" s="308"/>
      <c r="LAH62" s="308"/>
      <c r="LAI62" s="308"/>
      <c r="LAJ62" s="308"/>
      <c r="LAK62" s="308"/>
      <c r="LAL62" s="308"/>
      <c r="LAM62" s="308"/>
      <c r="LAN62" s="308"/>
      <c r="LAO62" s="308"/>
      <c r="LAP62" s="308"/>
      <c r="LAQ62" s="308"/>
      <c r="LAR62" s="308"/>
      <c r="LAS62" s="308"/>
      <c r="LAT62" s="308"/>
      <c r="LAU62" s="308"/>
      <c r="LAV62" s="308"/>
      <c r="LAW62" s="308"/>
      <c r="LAX62" s="308"/>
      <c r="LAY62" s="308"/>
      <c r="LAZ62" s="308"/>
      <c r="LBA62" s="308"/>
      <c r="LBB62" s="308"/>
      <c r="LBC62" s="308"/>
      <c r="LBD62" s="308"/>
      <c r="LBE62" s="308"/>
      <c r="LBF62" s="308"/>
      <c r="LBG62" s="308"/>
      <c r="LBH62" s="308"/>
      <c r="LBI62" s="308"/>
      <c r="LBJ62" s="308"/>
      <c r="LBK62" s="308"/>
      <c r="LBL62" s="308"/>
      <c r="LBM62" s="308"/>
      <c r="LBN62" s="308"/>
      <c r="LBO62" s="308"/>
      <c r="LBP62" s="308"/>
      <c r="LBQ62" s="308"/>
      <c r="LBR62" s="308"/>
      <c r="LBS62" s="308"/>
      <c r="LBT62" s="308"/>
      <c r="LBU62" s="308"/>
      <c r="LBV62" s="308"/>
      <c r="LBW62" s="308"/>
      <c r="LBX62" s="308"/>
      <c r="LBY62" s="308"/>
      <c r="LBZ62" s="308"/>
      <c r="LCA62" s="308"/>
      <c r="LCB62" s="308"/>
      <c r="LCC62" s="308"/>
      <c r="LCD62" s="308"/>
      <c r="LCE62" s="308"/>
      <c r="LCF62" s="308"/>
      <c r="LCG62" s="308"/>
      <c r="LCH62" s="308"/>
      <c r="LCI62" s="308"/>
      <c r="LCJ62" s="308"/>
      <c r="LCK62" s="308"/>
      <c r="LCL62" s="308"/>
      <c r="LCM62" s="308"/>
      <c r="LCN62" s="308"/>
      <c r="LCO62" s="308"/>
      <c r="LCP62" s="308"/>
      <c r="LCQ62" s="308"/>
      <c r="LCR62" s="308"/>
      <c r="LCS62" s="308"/>
      <c r="LCT62" s="308"/>
      <c r="LCU62" s="308"/>
      <c r="LCV62" s="308"/>
      <c r="LCW62" s="308"/>
      <c r="LCX62" s="308"/>
      <c r="LCY62" s="308"/>
      <c r="LCZ62" s="308"/>
      <c r="LDA62" s="308"/>
      <c r="LDB62" s="308"/>
      <c r="LDC62" s="308"/>
      <c r="LDD62" s="308"/>
      <c r="LDE62" s="308"/>
      <c r="LDF62" s="308"/>
      <c r="LDG62" s="308"/>
      <c r="LDH62" s="308"/>
      <c r="LDI62" s="308"/>
      <c r="LDJ62" s="308"/>
      <c r="LDK62" s="308"/>
      <c r="LDL62" s="308"/>
      <c r="LDM62" s="308"/>
      <c r="LDN62" s="308"/>
      <c r="LDO62" s="308"/>
      <c r="LDP62" s="308"/>
      <c r="LDQ62" s="308"/>
      <c r="LDR62" s="308"/>
      <c r="LDS62" s="308"/>
      <c r="LDT62" s="308"/>
      <c r="LDU62" s="308"/>
      <c r="LDV62" s="308"/>
      <c r="LDW62" s="308"/>
      <c r="LDX62" s="308"/>
      <c r="LDY62" s="308"/>
      <c r="LDZ62" s="308"/>
      <c r="LEA62" s="308"/>
      <c r="LEB62" s="308"/>
      <c r="LEC62" s="308"/>
      <c r="LED62" s="308"/>
      <c r="LEE62" s="308"/>
      <c r="LEF62" s="308"/>
      <c r="LEG62" s="308"/>
      <c r="LEH62" s="308"/>
      <c r="LEI62" s="308"/>
      <c r="LEJ62" s="308"/>
      <c r="LEK62" s="308"/>
      <c r="LEL62" s="308"/>
      <c r="LEM62" s="308"/>
      <c r="LEN62" s="308"/>
      <c r="LEO62" s="308"/>
      <c r="LEP62" s="308"/>
      <c r="LEQ62" s="308"/>
      <c r="LER62" s="308"/>
      <c r="LES62" s="308"/>
      <c r="LET62" s="308"/>
      <c r="LEU62" s="308"/>
      <c r="LEV62" s="308"/>
      <c r="LEW62" s="308"/>
      <c r="LEX62" s="308"/>
      <c r="LEY62" s="308"/>
      <c r="LEZ62" s="308"/>
      <c r="LFA62" s="308"/>
      <c r="LFB62" s="308"/>
      <c r="LFC62" s="308"/>
      <c r="LFD62" s="308"/>
      <c r="LFE62" s="308"/>
      <c r="LFF62" s="308"/>
      <c r="LFG62" s="308"/>
      <c r="LFH62" s="308"/>
      <c r="LFI62" s="308"/>
      <c r="LFJ62" s="308"/>
      <c r="LFK62" s="308"/>
      <c r="LFL62" s="308"/>
      <c r="LFM62" s="308"/>
      <c r="LFN62" s="308"/>
      <c r="LFO62" s="308"/>
      <c r="LFP62" s="308"/>
      <c r="LFQ62" s="308"/>
      <c r="LFR62" s="308"/>
      <c r="LFS62" s="308"/>
      <c r="LFT62" s="308"/>
      <c r="LFU62" s="308"/>
      <c r="LFV62" s="308"/>
      <c r="LFW62" s="308"/>
      <c r="LFX62" s="308"/>
      <c r="LFY62" s="308"/>
      <c r="LFZ62" s="308"/>
      <c r="LGA62" s="308"/>
      <c r="LGB62" s="308"/>
      <c r="LGC62" s="308"/>
      <c r="LGD62" s="308"/>
      <c r="LGE62" s="308"/>
      <c r="LGF62" s="308"/>
      <c r="LGG62" s="308"/>
      <c r="LGH62" s="308"/>
      <c r="LGI62" s="308"/>
      <c r="LGJ62" s="308"/>
      <c r="LGK62" s="308"/>
      <c r="LGL62" s="308"/>
      <c r="LGM62" s="308"/>
      <c r="LGN62" s="308"/>
      <c r="LGO62" s="308"/>
      <c r="LGP62" s="308"/>
      <c r="LGQ62" s="308"/>
      <c r="LGR62" s="308"/>
      <c r="LGS62" s="308"/>
      <c r="LGT62" s="308"/>
      <c r="LGU62" s="308"/>
      <c r="LGV62" s="308"/>
      <c r="LGW62" s="308"/>
      <c r="LGX62" s="308"/>
      <c r="LGY62" s="308"/>
      <c r="LGZ62" s="308"/>
      <c r="LHA62" s="308"/>
      <c r="LHB62" s="308"/>
      <c r="LHC62" s="308"/>
      <c r="LHD62" s="308"/>
      <c r="LHE62" s="308"/>
      <c r="LHF62" s="308"/>
      <c r="LHG62" s="308"/>
      <c r="LHH62" s="308"/>
      <c r="LHI62" s="308"/>
      <c r="LHJ62" s="308"/>
      <c r="LHK62" s="308"/>
      <c r="LHL62" s="308"/>
      <c r="LHM62" s="308"/>
      <c r="LHN62" s="308"/>
      <c r="LHO62" s="308"/>
      <c r="LHP62" s="308"/>
      <c r="LHQ62" s="308"/>
      <c r="LHR62" s="308"/>
      <c r="LHS62" s="308"/>
      <c r="LHT62" s="308"/>
      <c r="LHU62" s="308"/>
      <c r="LHV62" s="308"/>
      <c r="LHW62" s="308"/>
      <c r="LHX62" s="308"/>
      <c r="LHY62" s="308"/>
      <c r="LHZ62" s="308"/>
      <c r="LIA62" s="308"/>
      <c r="LIB62" s="308"/>
      <c r="LIC62" s="308"/>
      <c r="LID62" s="308"/>
      <c r="LIE62" s="308"/>
      <c r="LIF62" s="308"/>
      <c r="LIG62" s="308"/>
      <c r="LIH62" s="308"/>
      <c r="LII62" s="308"/>
      <c r="LIJ62" s="308"/>
      <c r="LIK62" s="308"/>
      <c r="LIL62" s="308"/>
      <c r="LIM62" s="308"/>
      <c r="LIN62" s="308"/>
      <c r="LIO62" s="308"/>
      <c r="LIP62" s="308"/>
      <c r="LIQ62" s="308"/>
      <c r="LIR62" s="308"/>
      <c r="LIS62" s="308"/>
      <c r="LIT62" s="308"/>
      <c r="LIU62" s="308"/>
      <c r="LIV62" s="308"/>
      <c r="LIW62" s="308"/>
      <c r="LIX62" s="308"/>
      <c r="LIY62" s="308"/>
      <c r="LIZ62" s="308"/>
      <c r="LJA62" s="308"/>
      <c r="LJB62" s="308"/>
      <c r="LJC62" s="308"/>
      <c r="LJD62" s="308"/>
      <c r="LJE62" s="308"/>
      <c r="LJF62" s="308"/>
      <c r="LJG62" s="308"/>
      <c r="LJH62" s="308"/>
      <c r="LJI62" s="308"/>
      <c r="LJJ62" s="308"/>
      <c r="LJK62" s="308"/>
      <c r="LJL62" s="308"/>
      <c r="LJM62" s="308"/>
      <c r="LJN62" s="308"/>
      <c r="LJO62" s="308"/>
      <c r="LJP62" s="308"/>
      <c r="LJQ62" s="308"/>
      <c r="LJR62" s="308"/>
      <c r="LJS62" s="308"/>
      <c r="LJT62" s="308"/>
      <c r="LJU62" s="308"/>
      <c r="LJV62" s="308"/>
      <c r="LJW62" s="308"/>
      <c r="LJX62" s="308"/>
      <c r="LJY62" s="308"/>
      <c r="LJZ62" s="308"/>
      <c r="LKA62" s="308"/>
      <c r="LKB62" s="308"/>
      <c r="LKC62" s="308"/>
      <c r="LKD62" s="308"/>
      <c r="LKE62" s="308"/>
      <c r="LKF62" s="308"/>
      <c r="LKG62" s="308"/>
      <c r="LKH62" s="308"/>
      <c r="LKI62" s="308"/>
      <c r="LKJ62" s="308"/>
      <c r="LKK62" s="308"/>
      <c r="LKL62" s="308"/>
      <c r="LKM62" s="308"/>
      <c r="LKN62" s="308"/>
      <c r="LKO62" s="308"/>
      <c r="LKP62" s="308"/>
      <c r="LKQ62" s="308"/>
      <c r="LKR62" s="308"/>
      <c r="LKS62" s="308"/>
      <c r="LKT62" s="308"/>
      <c r="LKU62" s="308"/>
      <c r="LKV62" s="308"/>
      <c r="LKW62" s="308"/>
      <c r="LKX62" s="308"/>
      <c r="LKY62" s="308"/>
      <c r="LKZ62" s="308"/>
      <c r="LLA62" s="308"/>
      <c r="LLB62" s="308"/>
      <c r="LLC62" s="308"/>
      <c r="LLD62" s="308"/>
      <c r="LLE62" s="308"/>
      <c r="LLF62" s="308"/>
      <c r="LLG62" s="308"/>
      <c r="LLH62" s="308"/>
      <c r="LLI62" s="308"/>
      <c r="LLJ62" s="308"/>
      <c r="LLK62" s="308"/>
      <c r="LLL62" s="308"/>
      <c r="LLM62" s="308"/>
      <c r="LLN62" s="308"/>
      <c r="LLO62" s="308"/>
      <c r="LLP62" s="308"/>
      <c r="LLQ62" s="308"/>
      <c r="LLR62" s="308"/>
      <c r="LLS62" s="308"/>
      <c r="LLT62" s="308"/>
      <c r="LLU62" s="308"/>
      <c r="LLV62" s="308"/>
      <c r="LLW62" s="308"/>
      <c r="LLX62" s="308"/>
      <c r="LLY62" s="308"/>
      <c r="LLZ62" s="308"/>
      <c r="LMA62" s="308"/>
      <c r="LMB62" s="308"/>
      <c r="LMC62" s="308"/>
      <c r="LMD62" s="308"/>
      <c r="LME62" s="308"/>
      <c r="LMF62" s="308"/>
      <c r="LMG62" s="308"/>
      <c r="LMH62" s="308"/>
      <c r="LMI62" s="308"/>
      <c r="LMJ62" s="308"/>
      <c r="LMK62" s="308"/>
      <c r="LML62" s="308"/>
      <c r="LMM62" s="308"/>
      <c r="LMN62" s="308"/>
      <c r="LMO62" s="308"/>
      <c r="LMP62" s="308"/>
      <c r="LMQ62" s="308"/>
      <c r="LMR62" s="308"/>
      <c r="LMS62" s="308"/>
      <c r="LMT62" s="308"/>
      <c r="LMU62" s="308"/>
      <c r="LMV62" s="308"/>
      <c r="LMW62" s="308"/>
      <c r="LMX62" s="308"/>
      <c r="LMY62" s="308"/>
      <c r="LMZ62" s="308"/>
      <c r="LNA62" s="308"/>
      <c r="LNB62" s="308"/>
      <c r="LNC62" s="308"/>
      <c r="LND62" s="308"/>
      <c r="LNE62" s="308"/>
      <c r="LNF62" s="308"/>
      <c r="LNG62" s="308"/>
      <c r="LNH62" s="308"/>
      <c r="LNI62" s="308"/>
      <c r="LNJ62" s="308"/>
      <c r="LNK62" s="308"/>
      <c r="LNL62" s="308"/>
      <c r="LNM62" s="308"/>
      <c r="LNN62" s="308"/>
      <c r="LNO62" s="308"/>
      <c r="LNP62" s="308"/>
      <c r="LNQ62" s="308"/>
      <c r="LNR62" s="308"/>
      <c r="LNS62" s="308"/>
      <c r="LNT62" s="308"/>
      <c r="LNU62" s="308"/>
      <c r="LNV62" s="308"/>
      <c r="LNW62" s="308"/>
      <c r="LNX62" s="308"/>
      <c r="LNY62" s="308"/>
      <c r="LNZ62" s="308"/>
      <c r="LOA62" s="308"/>
      <c r="LOB62" s="308"/>
      <c r="LOC62" s="308"/>
      <c r="LOD62" s="308"/>
      <c r="LOE62" s="308"/>
      <c r="LOF62" s="308"/>
      <c r="LOG62" s="308"/>
      <c r="LOH62" s="308"/>
      <c r="LOI62" s="308"/>
      <c r="LOJ62" s="308"/>
      <c r="LOK62" s="308"/>
      <c r="LOL62" s="308"/>
      <c r="LOM62" s="308"/>
      <c r="LON62" s="308"/>
      <c r="LOO62" s="308"/>
      <c r="LOP62" s="308"/>
      <c r="LOQ62" s="308"/>
      <c r="LOR62" s="308"/>
      <c r="LOS62" s="308"/>
      <c r="LOT62" s="308"/>
      <c r="LOU62" s="308"/>
      <c r="LOV62" s="308"/>
      <c r="LOW62" s="308"/>
      <c r="LOX62" s="308"/>
      <c r="LOY62" s="308"/>
      <c r="LOZ62" s="308"/>
      <c r="LPA62" s="308"/>
      <c r="LPB62" s="308"/>
      <c r="LPC62" s="308"/>
      <c r="LPD62" s="308"/>
      <c r="LPE62" s="308"/>
      <c r="LPF62" s="308"/>
      <c r="LPG62" s="308"/>
      <c r="LPH62" s="308"/>
      <c r="LPI62" s="308"/>
      <c r="LPJ62" s="308"/>
      <c r="LPK62" s="308"/>
      <c r="LPL62" s="308"/>
      <c r="LPM62" s="308"/>
      <c r="LPN62" s="308"/>
      <c r="LPO62" s="308"/>
      <c r="LPP62" s="308"/>
      <c r="LPQ62" s="308"/>
      <c r="LPR62" s="308"/>
      <c r="LPS62" s="308"/>
      <c r="LPT62" s="308"/>
      <c r="LPU62" s="308"/>
      <c r="LPV62" s="308"/>
      <c r="LPW62" s="308"/>
      <c r="LPX62" s="308"/>
      <c r="LPY62" s="308"/>
      <c r="LPZ62" s="308"/>
      <c r="LQA62" s="308"/>
      <c r="LQB62" s="308"/>
      <c r="LQC62" s="308"/>
      <c r="LQD62" s="308"/>
      <c r="LQE62" s="308"/>
      <c r="LQF62" s="308"/>
      <c r="LQG62" s="308"/>
      <c r="LQH62" s="308"/>
      <c r="LQI62" s="308"/>
      <c r="LQJ62" s="308"/>
      <c r="LQK62" s="308"/>
      <c r="LQL62" s="308"/>
      <c r="LQM62" s="308"/>
      <c r="LQN62" s="308"/>
      <c r="LQO62" s="308"/>
      <c r="LQP62" s="308"/>
      <c r="LQQ62" s="308"/>
      <c r="LQR62" s="308"/>
      <c r="LQS62" s="308"/>
      <c r="LQT62" s="308"/>
      <c r="LQU62" s="308"/>
      <c r="LQV62" s="308"/>
      <c r="LQW62" s="308"/>
      <c r="LQX62" s="308"/>
      <c r="LQY62" s="308"/>
      <c r="LQZ62" s="308"/>
      <c r="LRA62" s="308"/>
      <c r="LRB62" s="308"/>
      <c r="LRC62" s="308"/>
      <c r="LRD62" s="308"/>
      <c r="LRE62" s="308"/>
      <c r="LRF62" s="308"/>
      <c r="LRG62" s="308"/>
      <c r="LRH62" s="308"/>
      <c r="LRI62" s="308"/>
      <c r="LRJ62" s="308"/>
      <c r="LRK62" s="308"/>
      <c r="LRL62" s="308"/>
      <c r="LRM62" s="308"/>
      <c r="LRN62" s="308"/>
      <c r="LRO62" s="308"/>
      <c r="LRP62" s="308"/>
      <c r="LRQ62" s="308"/>
      <c r="LRR62" s="308"/>
      <c r="LRS62" s="308"/>
      <c r="LRT62" s="308"/>
      <c r="LRU62" s="308"/>
      <c r="LRV62" s="308"/>
      <c r="LRW62" s="308"/>
      <c r="LRX62" s="308"/>
      <c r="LRY62" s="308"/>
      <c r="LRZ62" s="308"/>
      <c r="LSA62" s="308"/>
      <c r="LSB62" s="308"/>
      <c r="LSC62" s="308"/>
      <c r="LSD62" s="308"/>
      <c r="LSE62" s="308"/>
      <c r="LSF62" s="308"/>
      <c r="LSG62" s="308"/>
      <c r="LSH62" s="308"/>
      <c r="LSI62" s="308"/>
      <c r="LSJ62" s="308"/>
      <c r="LSK62" s="308"/>
      <c r="LSL62" s="308"/>
      <c r="LSM62" s="308"/>
      <c r="LSN62" s="308"/>
      <c r="LSO62" s="308"/>
      <c r="LSP62" s="308"/>
      <c r="LSQ62" s="308"/>
      <c r="LSR62" s="308"/>
      <c r="LSS62" s="308"/>
      <c r="LST62" s="308"/>
      <c r="LSU62" s="308"/>
      <c r="LSV62" s="308"/>
      <c r="LSW62" s="308"/>
      <c r="LSX62" s="308"/>
      <c r="LSY62" s="308"/>
      <c r="LSZ62" s="308"/>
      <c r="LTA62" s="308"/>
      <c r="LTB62" s="308"/>
      <c r="LTC62" s="308"/>
      <c r="LTD62" s="308"/>
      <c r="LTE62" s="308"/>
      <c r="LTF62" s="308"/>
      <c r="LTG62" s="308"/>
      <c r="LTH62" s="308"/>
      <c r="LTI62" s="308"/>
      <c r="LTJ62" s="308"/>
      <c r="LTK62" s="308"/>
      <c r="LTL62" s="308"/>
      <c r="LTM62" s="308"/>
      <c r="LTN62" s="308"/>
      <c r="LTO62" s="308"/>
      <c r="LTP62" s="308"/>
      <c r="LTQ62" s="308"/>
      <c r="LTR62" s="308"/>
      <c r="LTS62" s="308"/>
      <c r="LTT62" s="308"/>
      <c r="LTU62" s="308"/>
      <c r="LTV62" s="308"/>
      <c r="LTW62" s="308"/>
      <c r="LTX62" s="308"/>
      <c r="LTY62" s="308"/>
      <c r="LTZ62" s="308"/>
      <c r="LUA62" s="308"/>
      <c r="LUB62" s="308"/>
      <c r="LUC62" s="308"/>
      <c r="LUD62" s="308"/>
      <c r="LUE62" s="308"/>
      <c r="LUF62" s="308"/>
      <c r="LUG62" s="308"/>
      <c r="LUH62" s="308"/>
      <c r="LUI62" s="308"/>
      <c r="LUJ62" s="308"/>
      <c r="LUK62" s="308"/>
      <c r="LUL62" s="308"/>
      <c r="LUM62" s="308"/>
      <c r="LUN62" s="308"/>
      <c r="LUO62" s="308"/>
      <c r="LUP62" s="308"/>
      <c r="LUQ62" s="308"/>
      <c r="LUR62" s="308"/>
      <c r="LUS62" s="308"/>
      <c r="LUT62" s="308"/>
      <c r="LUU62" s="308"/>
      <c r="LUV62" s="308"/>
      <c r="LUW62" s="308"/>
      <c r="LUX62" s="308"/>
      <c r="LUY62" s="308"/>
      <c r="LUZ62" s="308"/>
      <c r="LVA62" s="308"/>
      <c r="LVB62" s="308"/>
      <c r="LVC62" s="308"/>
      <c r="LVD62" s="308"/>
      <c r="LVE62" s="308"/>
      <c r="LVF62" s="308"/>
      <c r="LVG62" s="308"/>
      <c r="LVH62" s="308"/>
      <c r="LVI62" s="308"/>
      <c r="LVJ62" s="308"/>
      <c r="LVK62" s="308"/>
      <c r="LVL62" s="308"/>
      <c r="LVM62" s="308"/>
      <c r="LVN62" s="308"/>
      <c r="LVO62" s="308"/>
      <c r="LVP62" s="308"/>
      <c r="LVQ62" s="308"/>
      <c r="LVR62" s="308"/>
      <c r="LVS62" s="308"/>
      <c r="LVT62" s="308"/>
      <c r="LVU62" s="308"/>
      <c r="LVV62" s="308"/>
      <c r="LVW62" s="308"/>
      <c r="LVX62" s="308"/>
      <c r="LVY62" s="308"/>
      <c r="LVZ62" s="308"/>
      <c r="LWA62" s="308"/>
      <c r="LWB62" s="308"/>
      <c r="LWC62" s="308"/>
      <c r="LWD62" s="308"/>
      <c r="LWE62" s="308"/>
      <c r="LWF62" s="308"/>
      <c r="LWG62" s="308"/>
      <c r="LWH62" s="308"/>
      <c r="LWI62" s="308"/>
      <c r="LWJ62" s="308"/>
      <c r="LWK62" s="308"/>
      <c r="LWL62" s="308"/>
      <c r="LWM62" s="308"/>
      <c r="LWN62" s="308"/>
      <c r="LWO62" s="308"/>
      <c r="LWP62" s="308"/>
      <c r="LWQ62" s="308"/>
      <c r="LWR62" s="308"/>
      <c r="LWS62" s="308"/>
      <c r="LWT62" s="308"/>
      <c r="LWU62" s="308"/>
      <c r="LWV62" s="308"/>
      <c r="LWW62" s="308"/>
      <c r="LWX62" s="308"/>
      <c r="LWY62" s="308"/>
      <c r="LWZ62" s="308"/>
      <c r="LXA62" s="308"/>
      <c r="LXB62" s="308"/>
      <c r="LXC62" s="308"/>
      <c r="LXD62" s="308"/>
      <c r="LXE62" s="308"/>
      <c r="LXF62" s="308"/>
      <c r="LXG62" s="308"/>
      <c r="LXH62" s="308"/>
      <c r="LXI62" s="308"/>
      <c r="LXJ62" s="308"/>
      <c r="LXK62" s="308"/>
      <c r="LXL62" s="308"/>
      <c r="LXM62" s="308"/>
      <c r="LXN62" s="308"/>
      <c r="LXO62" s="308"/>
      <c r="LXP62" s="308"/>
      <c r="LXQ62" s="308"/>
      <c r="LXR62" s="308"/>
      <c r="LXS62" s="308"/>
      <c r="LXT62" s="308"/>
      <c r="LXU62" s="308"/>
      <c r="LXV62" s="308"/>
      <c r="LXW62" s="308"/>
      <c r="LXX62" s="308"/>
      <c r="LXY62" s="308"/>
      <c r="LXZ62" s="308"/>
      <c r="LYA62" s="308"/>
      <c r="LYB62" s="308"/>
      <c r="LYC62" s="308"/>
      <c r="LYD62" s="308"/>
      <c r="LYE62" s="308"/>
      <c r="LYF62" s="308"/>
      <c r="LYG62" s="308"/>
      <c r="LYH62" s="308"/>
      <c r="LYI62" s="308"/>
      <c r="LYJ62" s="308"/>
      <c r="LYK62" s="308"/>
      <c r="LYL62" s="308"/>
      <c r="LYM62" s="308"/>
      <c r="LYN62" s="308"/>
      <c r="LYO62" s="308"/>
      <c r="LYP62" s="308"/>
      <c r="LYQ62" s="308"/>
      <c r="LYR62" s="308"/>
      <c r="LYS62" s="308"/>
      <c r="LYT62" s="308"/>
      <c r="LYU62" s="308"/>
      <c r="LYV62" s="308"/>
      <c r="LYW62" s="308"/>
      <c r="LYX62" s="308"/>
      <c r="LYY62" s="308"/>
      <c r="LYZ62" s="308"/>
      <c r="LZA62" s="308"/>
      <c r="LZB62" s="308"/>
      <c r="LZC62" s="308"/>
      <c r="LZD62" s="308"/>
      <c r="LZE62" s="308"/>
      <c r="LZF62" s="308"/>
      <c r="LZG62" s="308"/>
      <c r="LZH62" s="308"/>
      <c r="LZI62" s="308"/>
      <c r="LZJ62" s="308"/>
      <c r="LZK62" s="308"/>
      <c r="LZL62" s="308"/>
      <c r="LZM62" s="308"/>
      <c r="LZN62" s="308"/>
      <c r="LZO62" s="308"/>
      <c r="LZP62" s="308"/>
      <c r="LZQ62" s="308"/>
      <c r="LZR62" s="308"/>
      <c r="LZS62" s="308"/>
      <c r="LZT62" s="308"/>
      <c r="LZU62" s="308"/>
      <c r="LZV62" s="308"/>
      <c r="LZW62" s="308"/>
      <c r="LZX62" s="308"/>
      <c r="LZY62" s="308"/>
      <c r="LZZ62" s="308"/>
      <c r="MAA62" s="308"/>
      <c r="MAB62" s="308"/>
      <c r="MAC62" s="308"/>
      <c r="MAD62" s="308"/>
      <c r="MAE62" s="308"/>
      <c r="MAF62" s="308"/>
      <c r="MAG62" s="308"/>
      <c r="MAH62" s="308"/>
      <c r="MAI62" s="308"/>
      <c r="MAJ62" s="308"/>
      <c r="MAK62" s="308"/>
      <c r="MAL62" s="308"/>
      <c r="MAM62" s="308"/>
      <c r="MAN62" s="308"/>
      <c r="MAO62" s="308"/>
      <c r="MAP62" s="308"/>
      <c r="MAQ62" s="308"/>
      <c r="MAR62" s="308"/>
      <c r="MAS62" s="308"/>
      <c r="MAT62" s="308"/>
      <c r="MAU62" s="308"/>
      <c r="MAV62" s="308"/>
      <c r="MAW62" s="308"/>
      <c r="MAX62" s="308"/>
      <c r="MAY62" s="308"/>
      <c r="MAZ62" s="308"/>
      <c r="MBA62" s="308"/>
      <c r="MBB62" s="308"/>
      <c r="MBC62" s="308"/>
      <c r="MBD62" s="308"/>
      <c r="MBE62" s="308"/>
      <c r="MBF62" s="308"/>
      <c r="MBG62" s="308"/>
      <c r="MBH62" s="308"/>
      <c r="MBI62" s="308"/>
      <c r="MBJ62" s="308"/>
      <c r="MBK62" s="308"/>
      <c r="MBL62" s="308"/>
      <c r="MBM62" s="308"/>
      <c r="MBN62" s="308"/>
      <c r="MBO62" s="308"/>
      <c r="MBP62" s="308"/>
      <c r="MBQ62" s="308"/>
      <c r="MBR62" s="308"/>
      <c r="MBS62" s="308"/>
      <c r="MBT62" s="308"/>
      <c r="MBU62" s="308"/>
      <c r="MBV62" s="308"/>
      <c r="MBW62" s="308"/>
      <c r="MBX62" s="308"/>
      <c r="MBY62" s="308"/>
      <c r="MBZ62" s="308"/>
      <c r="MCA62" s="308"/>
      <c r="MCB62" s="308"/>
      <c r="MCC62" s="308"/>
      <c r="MCD62" s="308"/>
      <c r="MCE62" s="308"/>
      <c r="MCF62" s="308"/>
      <c r="MCG62" s="308"/>
      <c r="MCH62" s="308"/>
      <c r="MCI62" s="308"/>
      <c r="MCJ62" s="308"/>
      <c r="MCK62" s="308"/>
      <c r="MCL62" s="308"/>
      <c r="MCM62" s="308"/>
      <c r="MCN62" s="308"/>
      <c r="MCO62" s="308"/>
      <c r="MCP62" s="308"/>
      <c r="MCQ62" s="308"/>
      <c r="MCR62" s="308"/>
      <c r="MCS62" s="308"/>
      <c r="MCT62" s="308"/>
      <c r="MCU62" s="308"/>
      <c r="MCV62" s="308"/>
      <c r="MCW62" s="308"/>
      <c r="MCX62" s="308"/>
      <c r="MCY62" s="308"/>
      <c r="MCZ62" s="308"/>
      <c r="MDA62" s="308"/>
      <c r="MDB62" s="308"/>
      <c r="MDC62" s="308"/>
      <c r="MDD62" s="308"/>
      <c r="MDE62" s="308"/>
      <c r="MDF62" s="308"/>
      <c r="MDG62" s="308"/>
      <c r="MDH62" s="308"/>
      <c r="MDI62" s="308"/>
      <c r="MDJ62" s="308"/>
      <c r="MDK62" s="308"/>
      <c r="MDL62" s="308"/>
      <c r="MDM62" s="308"/>
      <c r="MDN62" s="308"/>
      <c r="MDO62" s="308"/>
      <c r="MDP62" s="308"/>
      <c r="MDQ62" s="308"/>
      <c r="MDR62" s="308"/>
      <c r="MDS62" s="308"/>
      <c r="MDT62" s="308"/>
      <c r="MDU62" s="308"/>
      <c r="MDV62" s="308"/>
      <c r="MDW62" s="308"/>
      <c r="MDX62" s="308"/>
      <c r="MDY62" s="308"/>
      <c r="MDZ62" s="308"/>
      <c r="MEA62" s="308"/>
      <c r="MEB62" s="308"/>
      <c r="MEC62" s="308"/>
      <c r="MED62" s="308"/>
      <c r="MEE62" s="308"/>
      <c r="MEF62" s="308"/>
      <c r="MEG62" s="308"/>
      <c r="MEH62" s="308"/>
      <c r="MEI62" s="308"/>
      <c r="MEJ62" s="308"/>
      <c r="MEK62" s="308"/>
      <c r="MEL62" s="308"/>
      <c r="MEM62" s="308"/>
      <c r="MEN62" s="308"/>
      <c r="MEO62" s="308"/>
      <c r="MEP62" s="308"/>
      <c r="MEQ62" s="308"/>
      <c r="MER62" s="308"/>
      <c r="MES62" s="308"/>
      <c r="MET62" s="308"/>
      <c r="MEU62" s="308"/>
      <c r="MEV62" s="308"/>
      <c r="MEW62" s="308"/>
      <c r="MEX62" s="308"/>
      <c r="MEY62" s="308"/>
      <c r="MEZ62" s="308"/>
      <c r="MFA62" s="308"/>
      <c r="MFB62" s="308"/>
      <c r="MFC62" s="308"/>
      <c r="MFD62" s="308"/>
      <c r="MFE62" s="308"/>
      <c r="MFF62" s="308"/>
      <c r="MFG62" s="308"/>
      <c r="MFH62" s="308"/>
      <c r="MFI62" s="308"/>
      <c r="MFJ62" s="308"/>
      <c r="MFK62" s="308"/>
      <c r="MFL62" s="308"/>
      <c r="MFM62" s="308"/>
      <c r="MFN62" s="308"/>
      <c r="MFO62" s="308"/>
      <c r="MFP62" s="308"/>
      <c r="MFQ62" s="308"/>
      <c r="MFR62" s="308"/>
      <c r="MFS62" s="308"/>
      <c r="MFT62" s="308"/>
      <c r="MFU62" s="308"/>
      <c r="MFV62" s="308"/>
      <c r="MFW62" s="308"/>
      <c r="MFX62" s="308"/>
      <c r="MFY62" s="308"/>
      <c r="MFZ62" s="308"/>
      <c r="MGA62" s="308"/>
      <c r="MGB62" s="308"/>
      <c r="MGC62" s="308"/>
      <c r="MGD62" s="308"/>
      <c r="MGE62" s="308"/>
      <c r="MGF62" s="308"/>
      <c r="MGG62" s="308"/>
      <c r="MGH62" s="308"/>
      <c r="MGI62" s="308"/>
      <c r="MGJ62" s="308"/>
      <c r="MGK62" s="308"/>
      <c r="MGL62" s="308"/>
      <c r="MGM62" s="308"/>
      <c r="MGN62" s="308"/>
      <c r="MGO62" s="308"/>
      <c r="MGP62" s="308"/>
      <c r="MGQ62" s="308"/>
      <c r="MGR62" s="308"/>
      <c r="MGS62" s="308"/>
      <c r="MGT62" s="308"/>
      <c r="MGU62" s="308"/>
      <c r="MGV62" s="308"/>
      <c r="MGW62" s="308"/>
      <c r="MGX62" s="308"/>
      <c r="MGY62" s="308"/>
      <c r="MGZ62" s="308"/>
      <c r="MHA62" s="308"/>
      <c r="MHB62" s="308"/>
      <c r="MHC62" s="308"/>
      <c r="MHD62" s="308"/>
      <c r="MHE62" s="308"/>
      <c r="MHF62" s="308"/>
      <c r="MHG62" s="308"/>
      <c r="MHH62" s="308"/>
      <c r="MHI62" s="308"/>
      <c r="MHJ62" s="308"/>
      <c r="MHK62" s="308"/>
      <c r="MHL62" s="308"/>
      <c r="MHM62" s="308"/>
      <c r="MHN62" s="308"/>
      <c r="MHO62" s="308"/>
      <c r="MHP62" s="308"/>
      <c r="MHQ62" s="308"/>
      <c r="MHR62" s="308"/>
      <c r="MHS62" s="308"/>
      <c r="MHT62" s="308"/>
      <c r="MHU62" s="308"/>
      <c r="MHV62" s="308"/>
      <c r="MHW62" s="308"/>
      <c r="MHX62" s="308"/>
      <c r="MHY62" s="308"/>
      <c r="MHZ62" s="308"/>
      <c r="MIA62" s="308"/>
      <c r="MIB62" s="308"/>
      <c r="MIC62" s="308"/>
      <c r="MID62" s="308"/>
      <c r="MIE62" s="308"/>
      <c r="MIF62" s="308"/>
      <c r="MIG62" s="308"/>
      <c r="MIH62" s="308"/>
      <c r="MII62" s="308"/>
      <c r="MIJ62" s="308"/>
      <c r="MIK62" s="308"/>
      <c r="MIL62" s="308"/>
      <c r="MIM62" s="308"/>
      <c r="MIN62" s="308"/>
      <c r="MIO62" s="308"/>
      <c r="MIP62" s="308"/>
      <c r="MIQ62" s="308"/>
      <c r="MIR62" s="308"/>
      <c r="MIS62" s="308"/>
      <c r="MIT62" s="308"/>
      <c r="MIU62" s="308"/>
      <c r="MIV62" s="308"/>
      <c r="MIW62" s="308"/>
      <c r="MIX62" s="308"/>
      <c r="MIY62" s="308"/>
      <c r="MIZ62" s="308"/>
      <c r="MJA62" s="308"/>
      <c r="MJB62" s="308"/>
      <c r="MJC62" s="308"/>
      <c r="MJD62" s="308"/>
      <c r="MJE62" s="308"/>
      <c r="MJF62" s="308"/>
      <c r="MJG62" s="308"/>
      <c r="MJH62" s="308"/>
      <c r="MJI62" s="308"/>
      <c r="MJJ62" s="308"/>
      <c r="MJK62" s="308"/>
      <c r="MJL62" s="308"/>
      <c r="MJM62" s="308"/>
      <c r="MJN62" s="308"/>
      <c r="MJO62" s="308"/>
      <c r="MJP62" s="308"/>
      <c r="MJQ62" s="308"/>
      <c r="MJR62" s="308"/>
      <c r="MJS62" s="308"/>
      <c r="MJT62" s="308"/>
      <c r="MJU62" s="308"/>
      <c r="MJV62" s="308"/>
      <c r="MJW62" s="308"/>
      <c r="MJX62" s="308"/>
      <c r="MJY62" s="308"/>
      <c r="MJZ62" s="308"/>
      <c r="MKA62" s="308"/>
      <c r="MKB62" s="308"/>
      <c r="MKC62" s="308"/>
      <c r="MKD62" s="308"/>
      <c r="MKE62" s="308"/>
      <c r="MKF62" s="308"/>
      <c r="MKG62" s="308"/>
      <c r="MKH62" s="308"/>
      <c r="MKI62" s="308"/>
      <c r="MKJ62" s="308"/>
      <c r="MKK62" s="308"/>
      <c r="MKL62" s="308"/>
      <c r="MKM62" s="308"/>
      <c r="MKN62" s="308"/>
      <c r="MKO62" s="308"/>
      <c r="MKP62" s="308"/>
      <c r="MKQ62" s="308"/>
      <c r="MKR62" s="308"/>
      <c r="MKS62" s="308"/>
      <c r="MKT62" s="308"/>
      <c r="MKU62" s="308"/>
      <c r="MKV62" s="308"/>
      <c r="MKW62" s="308"/>
      <c r="MKX62" s="308"/>
      <c r="MKY62" s="308"/>
      <c r="MKZ62" s="308"/>
      <c r="MLA62" s="308"/>
      <c r="MLB62" s="308"/>
      <c r="MLC62" s="308"/>
      <c r="MLD62" s="308"/>
      <c r="MLE62" s="308"/>
      <c r="MLF62" s="308"/>
      <c r="MLG62" s="308"/>
      <c r="MLH62" s="308"/>
      <c r="MLI62" s="308"/>
      <c r="MLJ62" s="308"/>
      <c r="MLK62" s="308"/>
      <c r="MLL62" s="308"/>
      <c r="MLM62" s="308"/>
      <c r="MLN62" s="308"/>
      <c r="MLO62" s="308"/>
      <c r="MLP62" s="308"/>
      <c r="MLQ62" s="308"/>
      <c r="MLR62" s="308"/>
      <c r="MLS62" s="308"/>
      <c r="MLT62" s="308"/>
      <c r="MLU62" s="308"/>
      <c r="MLV62" s="308"/>
      <c r="MLW62" s="308"/>
      <c r="MLX62" s="308"/>
      <c r="MLY62" s="308"/>
      <c r="MLZ62" s="308"/>
      <c r="MMA62" s="308"/>
      <c r="MMB62" s="308"/>
      <c r="MMC62" s="308"/>
      <c r="MMD62" s="308"/>
      <c r="MME62" s="308"/>
      <c r="MMF62" s="308"/>
      <c r="MMG62" s="308"/>
      <c r="MMH62" s="308"/>
      <c r="MMI62" s="308"/>
      <c r="MMJ62" s="308"/>
      <c r="MMK62" s="308"/>
      <c r="MML62" s="308"/>
      <c r="MMM62" s="308"/>
      <c r="MMN62" s="308"/>
      <c r="MMO62" s="308"/>
      <c r="MMP62" s="308"/>
      <c r="MMQ62" s="308"/>
      <c r="MMR62" s="308"/>
      <c r="MMS62" s="308"/>
      <c r="MMT62" s="308"/>
      <c r="MMU62" s="308"/>
      <c r="MMV62" s="308"/>
      <c r="MMW62" s="308"/>
      <c r="MMX62" s="308"/>
      <c r="MMY62" s="308"/>
      <c r="MMZ62" s="308"/>
      <c r="MNA62" s="308"/>
      <c r="MNB62" s="308"/>
      <c r="MNC62" s="308"/>
      <c r="MND62" s="308"/>
      <c r="MNE62" s="308"/>
      <c r="MNF62" s="308"/>
      <c r="MNG62" s="308"/>
      <c r="MNH62" s="308"/>
      <c r="MNI62" s="308"/>
      <c r="MNJ62" s="308"/>
      <c r="MNK62" s="308"/>
      <c r="MNL62" s="308"/>
      <c r="MNM62" s="308"/>
      <c r="MNN62" s="308"/>
      <c r="MNO62" s="308"/>
      <c r="MNP62" s="308"/>
      <c r="MNQ62" s="308"/>
      <c r="MNR62" s="308"/>
      <c r="MNS62" s="308"/>
      <c r="MNT62" s="308"/>
      <c r="MNU62" s="308"/>
      <c r="MNV62" s="308"/>
      <c r="MNW62" s="308"/>
      <c r="MNX62" s="308"/>
      <c r="MNY62" s="308"/>
      <c r="MNZ62" s="308"/>
      <c r="MOA62" s="308"/>
      <c r="MOB62" s="308"/>
      <c r="MOC62" s="308"/>
      <c r="MOD62" s="308"/>
      <c r="MOE62" s="308"/>
      <c r="MOF62" s="308"/>
      <c r="MOG62" s="308"/>
      <c r="MOH62" s="308"/>
      <c r="MOI62" s="308"/>
      <c r="MOJ62" s="308"/>
      <c r="MOK62" s="308"/>
      <c r="MOL62" s="308"/>
      <c r="MOM62" s="308"/>
      <c r="MON62" s="308"/>
      <c r="MOO62" s="308"/>
      <c r="MOP62" s="308"/>
      <c r="MOQ62" s="308"/>
      <c r="MOR62" s="308"/>
      <c r="MOS62" s="308"/>
      <c r="MOT62" s="308"/>
      <c r="MOU62" s="308"/>
      <c r="MOV62" s="308"/>
      <c r="MOW62" s="308"/>
      <c r="MOX62" s="308"/>
      <c r="MOY62" s="308"/>
      <c r="MOZ62" s="308"/>
      <c r="MPA62" s="308"/>
      <c r="MPB62" s="308"/>
      <c r="MPC62" s="308"/>
      <c r="MPD62" s="308"/>
      <c r="MPE62" s="308"/>
      <c r="MPF62" s="308"/>
      <c r="MPG62" s="308"/>
      <c r="MPH62" s="308"/>
      <c r="MPI62" s="308"/>
      <c r="MPJ62" s="308"/>
      <c r="MPK62" s="308"/>
      <c r="MPL62" s="308"/>
      <c r="MPM62" s="308"/>
      <c r="MPN62" s="308"/>
      <c r="MPO62" s="308"/>
      <c r="MPP62" s="308"/>
      <c r="MPQ62" s="308"/>
      <c r="MPR62" s="308"/>
      <c r="MPS62" s="308"/>
      <c r="MPT62" s="308"/>
      <c r="MPU62" s="308"/>
      <c r="MPV62" s="308"/>
      <c r="MPW62" s="308"/>
      <c r="MPX62" s="308"/>
      <c r="MPY62" s="308"/>
      <c r="MPZ62" s="308"/>
      <c r="MQA62" s="308"/>
      <c r="MQB62" s="308"/>
      <c r="MQC62" s="308"/>
      <c r="MQD62" s="308"/>
      <c r="MQE62" s="308"/>
      <c r="MQF62" s="308"/>
      <c r="MQG62" s="308"/>
      <c r="MQH62" s="308"/>
      <c r="MQI62" s="308"/>
      <c r="MQJ62" s="308"/>
      <c r="MQK62" s="308"/>
      <c r="MQL62" s="308"/>
      <c r="MQM62" s="308"/>
      <c r="MQN62" s="308"/>
      <c r="MQO62" s="308"/>
      <c r="MQP62" s="308"/>
      <c r="MQQ62" s="308"/>
      <c r="MQR62" s="308"/>
      <c r="MQS62" s="308"/>
      <c r="MQT62" s="308"/>
      <c r="MQU62" s="308"/>
      <c r="MQV62" s="308"/>
      <c r="MQW62" s="308"/>
      <c r="MQX62" s="308"/>
      <c r="MQY62" s="308"/>
      <c r="MQZ62" s="308"/>
      <c r="MRA62" s="308"/>
      <c r="MRB62" s="308"/>
      <c r="MRC62" s="308"/>
      <c r="MRD62" s="308"/>
      <c r="MRE62" s="308"/>
      <c r="MRF62" s="308"/>
      <c r="MRG62" s="308"/>
      <c r="MRH62" s="308"/>
      <c r="MRI62" s="308"/>
      <c r="MRJ62" s="308"/>
      <c r="MRK62" s="308"/>
      <c r="MRL62" s="308"/>
      <c r="MRM62" s="308"/>
      <c r="MRN62" s="308"/>
      <c r="MRO62" s="308"/>
      <c r="MRP62" s="308"/>
      <c r="MRQ62" s="308"/>
      <c r="MRR62" s="308"/>
      <c r="MRS62" s="308"/>
      <c r="MRT62" s="308"/>
      <c r="MRU62" s="308"/>
      <c r="MRV62" s="308"/>
      <c r="MRW62" s="308"/>
      <c r="MRX62" s="308"/>
      <c r="MRY62" s="308"/>
      <c r="MRZ62" s="308"/>
      <c r="MSA62" s="308"/>
      <c r="MSB62" s="308"/>
      <c r="MSC62" s="308"/>
      <c r="MSD62" s="308"/>
      <c r="MSE62" s="308"/>
      <c r="MSF62" s="308"/>
      <c r="MSG62" s="308"/>
      <c r="MSH62" s="308"/>
      <c r="MSI62" s="308"/>
      <c r="MSJ62" s="308"/>
      <c r="MSK62" s="308"/>
      <c r="MSL62" s="308"/>
      <c r="MSM62" s="308"/>
      <c r="MSN62" s="308"/>
      <c r="MSO62" s="308"/>
      <c r="MSP62" s="308"/>
      <c r="MSQ62" s="308"/>
      <c r="MSR62" s="308"/>
      <c r="MSS62" s="308"/>
      <c r="MST62" s="308"/>
      <c r="MSU62" s="308"/>
      <c r="MSV62" s="308"/>
      <c r="MSW62" s="308"/>
      <c r="MSX62" s="308"/>
      <c r="MSY62" s="308"/>
      <c r="MSZ62" s="308"/>
      <c r="MTA62" s="308"/>
      <c r="MTB62" s="308"/>
      <c r="MTC62" s="308"/>
      <c r="MTD62" s="308"/>
      <c r="MTE62" s="308"/>
      <c r="MTF62" s="308"/>
      <c r="MTG62" s="308"/>
      <c r="MTH62" s="308"/>
      <c r="MTI62" s="308"/>
      <c r="MTJ62" s="308"/>
      <c r="MTK62" s="308"/>
      <c r="MTL62" s="308"/>
      <c r="MTM62" s="308"/>
      <c r="MTN62" s="308"/>
      <c r="MTO62" s="308"/>
      <c r="MTP62" s="308"/>
      <c r="MTQ62" s="308"/>
      <c r="MTR62" s="308"/>
      <c r="MTS62" s="308"/>
      <c r="MTT62" s="308"/>
      <c r="MTU62" s="308"/>
      <c r="MTV62" s="308"/>
      <c r="MTW62" s="308"/>
      <c r="MTX62" s="308"/>
      <c r="MTY62" s="308"/>
      <c r="MTZ62" s="308"/>
      <c r="MUA62" s="308"/>
      <c r="MUB62" s="308"/>
      <c r="MUC62" s="308"/>
      <c r="MUD62" s="308"/>
      <c r="MUE62" s="308"/>
      <c r="MUF62" s="308"/>
      <c r="MUG62" s="308"/>
      <c r="MUH62" s="308"/>
      <c r="MUI62" s="308"/>
      <c r="MUJ62" s="308"/>
      <c r="MUK62" s="308"/>
      <c r="MUL62" s="308"/>
      <c r="MUM62" s="308"/>
      <c r="MUN62" s="308"/>
      <c r="MUO62" s="308"/>
      <c r="MUP62" s="308"/>
      <c r="MUQ62" s="308"/>
      <c r="MUR62" s="308"/>
      <c r="MUS62" s="308"/>
      <c r="MUT62" s="308"/>
      <c r="MUU62" s="308"/>
      <c r="MUV62" s="308"/>
      <c r="MUW62" s="308"/>
      <c r="MUX62" s="308"/>
      <c r="MUY62" s="308"/>
      <c r="MUZ62" s="308"/>
      <c r="MVA62" s="308"/>
      <c r="MVB62" s="308"/>
      <c r="MVC62" s="308"/>
      <c r="MVD62" s="308"/>
      <c r="MVE62" s="308"/>
      <c r="MVF62" s="308"/>
      <c r="MVG62" s="308"/>
      <c r="MVH62" s="308"/>
      <c r="MVI62" s="308"/>
      <c r="MVJ62" s="308"/>
      <c r="MVK62" s="308"/>
      <c r="MVL62" s="308"/>
      <c r="MVM62" s="308"/>
      <c r="MVN62" s="308"/>
      <c r="MVO62" s="308"/>
      <c r="MVP62" s="308"/>
      <c r="MVQ62" s="308"/>
      <c r="MVR62" s="308"/>
      <c r="MVS62" s="308"/>
      <c r="MVT62" s="308"/>
      <c r="MVU62" s="308"/>
      <c r="MVV62" s="308"/>
      <c r="MVW62" s="308"/>
      <c r="MVX62" s="308"/>
      <c r="MVY62" s="308"/>
      <c r="MVZ62" s="308"/>
      <c r="MWA62" s="308"/>
      <c r="MWB62" s="308"/>
      <c r="MWC62" s="308"/>
      <c r="MWD62" s="308"/>
      <c r="MWE62" s="308"/>
      <c r="MWF62" s="308"/>
      <c r="MWG62" s="308"/>
      <c r="MWH62" s="308"/>
      <c r="MWI62" s="308"/>
      <c r="MWJ62" s="308"/>
      <c r="MWK62" s="308"/>
      <c r="MWL62" s="308"/>
      <c r="MWM62" s="308"/>
      <c r="MWN62" s="308"/>
      <c r="MWO62" s="308"/>
      <c r="MWP62" s="308"/>
      <c r="MWQ62" s="308"/>
      <c r="MWR62" s="308"/>
      <c r="MWS62" s="308"/>
      <c r="MWT62" s="308"/>
      <c r="MWU62" s="308"/>
      <c r="MWV62" s="308"/>
      <c r="MWW62" s="308"/>
      <c r="MWX62" s="308"/>
      <c r="MWY62" s="308"/>
      <c r="MWZ62" s="308"/>
      <c r="MXA62" s="308"/>
      <c r="MXB62" s="308"/>
      <c r="MXC62" s="308"/>
      <c r="MXD62" s="308"/>
      <c r="MXE62" s="308"/>
      <c r="MXF62" s="308"/>
      <c r="MXG62" s="308"/>
      <c r="MXH62" s="308"/>
      <c r="MXI62" s="308"/>
      <c r="MXJ62" s="308"/>
      <c r="MXK62" s="308"/>
      <c r="MXL62" s="308"/>
      <c r="MXM62" s="308"/>
      <c r="MXN62" s="308"/>
      <c r="MXO62" s="308"/>
      <c r="MXP62" s="308"/>
      <c r="MXQ62" s="308"/>
      <c r="MXR62" s="308"/>
      <c r="MXS62" s="308"/>
      <c r="MXT62" s="308"/>
      <c r="MXU62" s="308"/>
      <c r="MXV62" s="308"/>
      <c r="MXW62" s="308"/>
      <c r="MXX62" s="308"/>
      <c r="MXY62" s="308"/>
      <c r="MXZ62" s="308"/>
      <c r="MYA62" s="308"/>
      <c r="MYB62" s="308"/>
      <c r="MYC62" s="308"/>
      <c r="MYD62" s="308"/>
      <c r="MYE62" s="308"/>
      <c r="MYF62" s="308"/>
      <c r="MYG62" s="308"/>
      <c r="MYH62" s="308"/>
      <c r="MYI62" s="308"/>
      <c r="MYJ62" s="308"/>
      <c r="MYK62" s="308"/>
      <c r="MYL62" s="308"/>
      <c r="MYM62" s="308"/>
      <c r="MYN62" s="308"/>
      <c r="MYO62" s="308"/>
      <c r="MYP62" s="308"/>
      <c r="MYQ62" s="308"/>
      <c r="MYR62" s="308"/>
      <c r="MYS62" s="308"/>
      <c r="MYT62" s="308"/>
      <c r="MYU62" s="308"/>
      <c r="MYV62" s="308"/>
      <c r="MYW62" s="308"/>
      <c r="MYX62" s="308"/>
      <c r="MYY62" s="308"/>
      <c r="MYZ62" s="308"/>
      <c r="MZA62" s="308"/>
      <c r="MZB62" s="308"/>
      <c r="MZC62" s="308"/>
      <c r="MZD62" s="308"/>
      <c r="MZE62" s="308"/>
      <c r="MZF62" s="308"/>
      <c r="MZG62" s="308"/>
      <c r="MZH62" s="308"/>
      <c r="MZI62" s="308"/>
      <c r="MZJ62" s="308"/>
      <c r="MZK62" s="308"/>
      <c r="MZL62" s="308"/>
      <c r="MZM62" s="308"/>
      <c r="MZN62" s="308"/>
      <c r="MZO62" s="308"/>
      <c r="MZP62" s="308"/>
      <c r="MZQ62" s="308"/>
      <c r="MZR62" s="308"/>
      <c r="MZS62" s="308"/>
      <c r="MZT62" s="308"/>
      <c r="MZU62" s="308"/>
      <c r="MZV62" s="308"/>
      <c r="MZW62" s="308"/>
      <c r="MZX62" s="308"/>
      <c r="MZY62" s="308"/>
      <c r="MZZ62" s="308"/>
      <c r="NAA62" s="308"/>
      <c r="NAB62" s="308"/>
      <c r="NAC62" s="308"/>
      <c r="NAD62" s="308"/>
      <c r="NAE62" s="308"/>
      <c r="NAF62" s="308"/>
      <c r="NAG62" s="308"/>
      <c r="NAH62" s="308"/>
      <c r="NAI62" s="308"/>
      <c r="NAJ62" s="308"/>
      <c r="NAK62" s="308"/>
      <c r="NAL62" s="308"/>
      <c r="NAM62" s="308"/>
      <c r="NAN62" s="308"/>
      <c r="NAO62" s="308"/>
      <c r="NAP62" s="308"/>
      <c r="NAQ62" s="308"/>
      <c r="NAR62" s="308"/>
      <c r="NAS62" s="308"/>
      <c r="NAT62" s="308"/>
      <c r="NAU62" s="308"/>
      <c r="NAV62" s="308"/>
      <c r="NAW62" s="308"/>
      <c r="NAX62" s="308"/>
      <c r="NAY62" s="308"/>
      <c r="NAZ62" s="308"/>
      <c r="NBA62" s="308"/>
      <c r="NBB62" s="308"/>
      <c r="NBC62" s="308"/>
      <c r="NBD62" s="308"/>
      <c r="NBE62" s="308"/>
      <c r="NBF62" s="308"/>
      <c r="NBG62" s="308"/>
      <c r="NBH62" s="308"/>
      <c r="NBI62" s="308"/>
      <c r="NBJ62" s="308"/>
      <c r="NBK62" s="308"/>
      <c r="NBL62" s="308"/>
      <c r="NBM62" s="308"/>
      <c r="NBN62" s="308"/>
      <c r="NBO62" s="308"/>
      <c r="NBP62" s="308"/>
      <c r="NBQ62" s="308"/>
      <c r="NBR62" s="308"/>
      <c r="NBS62" s="308"/>
      <c r="NBT62" s="308"/>
      <c r="NBU62" s="308"/>
      <c r="NBV62" s="308"/>
      <c r="NBW62" s="308"/>
      <c r="NBX62" s="308"/>
      <c r="NBY62" s="308"/>
      <c r="NBZ62" s="308"/>
      <c r="NCA62" s="308"/>
      <c r="NCB62" s="308"/>
      <c r="NCC62" s="308"/>
      <c r="NCD62" s="308"/>
      <c r="NCE62" s="308"/>
      <c r="NCF62" s="308"/>
      <c r="NCG62" s="308"/>
      <c r="NCH62" s="308"/>
      <c r="NCI62" s="308"/>
      <c r="NCJ62" s="308"/>
      <c r="NCK62" s="308"/>
      <c r="NCL62" s="308"/>
      <c r="NCM62" s="308"/>
      <c r="NCN62" s="308"/>
      <c r="NCO62" s="308"/>
      <c r="NCP62" s="308"/>
      <c r="NCQ62" s="308"/>
      <c r="NCR62" s="308"/>
      <c r="NCS62" s="308"/>
      <c r="NCT62" s="308"/>
      <c r="NCU62" s="308"/>
      <c r="NCV62" s="308"/>
      <c r="NCW62" s="308"/>
      <c r="NCX62" s="308"/>
      <c r="NCY62" s="308"/>
      <c r="NCZ62" s="308"/>
      <c r="NDA62" s="308"/>
      <c r="NDB62" s="308"/>
      <c r="NDC62" s="308"/>
      <c r="NDD62" s="308"/>
      <c r="NDE62" s="308"/>
      <c r="NDF62" s="308"/>
      <c r="NDG62" s="308"/>
      <c r="NDH62" s="308"/>
      <c r="NDI62" s="308"/>
      <c r="NDJ62" s="308"/>
      <c r="NDK62" s="308"/>
      <c r="NDL62" s="308"/>
      <c r="NDM62" s="308"/>
      <c r="NDN62" s="308"/>
      <c r="NDO62" s="308"/>
      <c r="NDP62" s="308"/>
      <c r="NDQ62" s="308"/>
      <c r="NDR62" s="308"/>
      <c r="NDS62" s="308"/>
      <c r="NDT62" s="308"/>
      <c r="NDU62" s="308"/>
      <c r="NDV62" s="308"/>
      <c r="NDW62" s="308"/>
      <c r="NDX62" s="308"/>
      <c r="NDY62" s="308"/>
      <c r="NDZ62" s="308"/>
      <c r="NEA62" s="308"/>
      <c r="NEB62" s="308"/>
      <c r="NEC62" s="308"/>
      <c r="NED62" s="308"/>
      <c r="NEE62" s="308"/>
      <c r="NEF62" s="308"/>
      <c r="NEG62" s="308"/>
      <c r="NEH62" s="308"/>
      <c r="NEI62" s="308"/>
      <c r="NEJ62" s="308"/>
      <c r="NEK62" s="308"/>
      <c r="NEL62" s="308"/>
      <c r="NEM62" s="308"/>
      <c r="NEN62" s="308"/>
      <c r="NEO62" s="308"/>
      <c r="NEP62" s="308"/>
      <c r="NEQ62" s="308"/>
      <c r="NER62" s="308"/>
      <c r="NES62" s="308"/>
      <c r="NET62" s="308"/>
      <c r="NEU62" s="308"/>
      <c r="NEV62" s="308"/>
      <c r="NEW62" s="308"/>
      <c r="NEX62" s="308"/>
      <c r="NEY62" s="308"/>
      <c r="NEZ62" s="308"/>
      <c r="NFA62" s="308"/>
      <c r="NFB62" s="308"/>
      <c r="NFC62" s="308"/>
      <c r="NFD62" s="308"/>
      <c r="NFE62" s="308"/>
      <c r="NFF62" s="308"/>
      <c r="NFG62" s="308"/>
      <c r="NFH62" s="308"/>
      <c r="NFI62" s="308"/>
      <c r="NFJ62" s="308"/>
      <c r="NFK62" s="308"/>
      <c r="NFL62" s="308"/>
      <c r="NFM62" s="308"/>
      <c r="NFN62" s="308"/>
      <c r="NFO62" s="308"/>
      <c r="NFP62" s="308"/>
      <c r="NFQ62" s="308"/>
      <c r="NFR62" s="308"/>
      <c r="NFS62" s="308"/>
      <c r="NFT62" s="308"/>
      <c r="NFU62" s="308"/>
      <c r="NFV62" s="308"/>
      <c r="NFW62" s="308"/>
      <c r="NFX62" s="308"/>
      <c r="NFY62" s="308"/>
      <c r="NFZ62" s="308"/>
      <c r="NGA62" s="308"/>
      <c r="NGB62" s="308"/>
      <c r="NGC62" s="308"/>
      <c r="NGD62" s="308"/>
      <c r="NGE62" s="308"/>
      <c r="NGF62" s="308"/>
      <c r="NGG62" s="308"/>
      <c r="NGH62" s="308"/>
      <c r="NGI62" s="308"/>
      <c r="NGJ62" s="308"/>
      <c r="NGK62" s="308"/>
      <c r="NGL62" s="308"/>
      <c r="NGM62" s="308"/>
      <c r="NGN62" s="308"/>
      <c r="NGO62" s="308"/>
      <c r="NGP62" s="308"/>
      <c r="NGQ62" s="308"/>
      <c r="NGR62" s="308"/>
      <c r="NGS62" s="308"/>
      <c r="NGT62" s="308"/>
      <c r="NGU62" s="308"/>
      <c r="NGV62" s="308"/>
      <c r="NGW62" s="308"/>
      <c r="NGX62" s="308"/>
      <c r="NGY62" s="308"/>
      <c r="NGZ62" s="308"/>
      <c r="NHA62" s="308"/>
      <c r="NHB62" s="308"/>
      <c r="NHC62" s="308"/>
      <c r="NHD62" s="308"/>
      <c r="NHE62" s="308"/>
      <c r="NHF62" s="308"/>
      <c r="NHG62" s="308"/>
      <c r="NHH62" s="308"/>
      <c r="NHI62" s="308"/>
      <c r="NHJ62" s="308"/>
      <c r="NHK62" s="308"/>
      <c r="NHL62" s="308"/>
      <c r="NHM62" s="308"/>
      <c r="NHN62" s="308"/>
      <c r="NHO62" s="308"/>
      <c r="NHP62" s="308"/>
      <c r="NHQ62" s="308"/>
      <c r="NHR62" s="308"/>
      <c r="NHS62" s="308"/>
      <c r="NHT62" s="308"/>
      <c r="NHU62" s="308"/>
      <c r="NHV62" s="308"/>
      <c r="NHW62" s="308"/>
      <c r="NHX62" s="308"/>
      <c r="NHY62" s="308"/>
      <c r="NHZ62" s="308"/>
      <c r="NIA62" s="308"/>
      <c r="NIB62" s="308"/>
      <c r="NIC62" s="308"/>
      <c r="NID62" s="308"/>
      <c r="NIE62" s="308"/>
      <c r="NIF62" s="308"/>
      <c r="NIG62" s="308"/>
      <c r="NIH62" s="308"/>
      <c r="NII62" s="308"/>
      <c r="NIJ62" s="308"/>
      <c r="NIK62" s="308"/>
      <c r="NIL62" s="308"/>
      <c r="NIM62" s="308"/>
      <c r="NIN62" s="308"/>
      <c r="NIO62" s="308"/>
      <c r="NIP62" s="308"/>
      <c r="NIQ62" s="308"/>
      <c r="NIR62" s="308"/>
      <c r="NIS62" s="308"/>
      <c r="NIT62" s="308"/>
      <c r="NIU62" s="308"/>
      <c r="NIV62" s="308"/>
      <c r="NIW62" s="308"/>
      <c r="NIX62" s="308"/>
      <c r="NIY62" s="308"/>
      <c r="NIZ62" s="308"/>
      <c r="NJA62" s="308"/>
      <c r="NJB62" s="308"/>
      <c r="NJC62" s="308"/>
      <c r="NJD62" s="308"/>
      <c r="NJE62" s="308"/>
      <c r="NJF62" s="308"/>
      <c r="NJG62" s="308"/>
      <c r="NJH62" s="308"/>
      <c r="NJI62" s="308"/>
      <c r="NJJ62" s="308"/>
      <c r="NJK62" s="308"/>
      <c r="NJL62" s="308"/>
      <c r="NJM62" s="308"/>
      <c r="NJN62" s="308"/>
      <c r="NJO62" s="308"/>
      <c r="NJP62" s="308"/>
      <c r="NJQ62" s="308"/>
      <c r="NJR62" s="308"/>
      <c r="NJS62" s="308"/>
      <c r="NJT62" s="308"/>
      <c r="NJU62" s="308"/>
      <c r="NJV62" s="308"/>
      <c r="NJW62" s="308"/>
      <c r="NJX62" s="308"/>
      <c r="NJY62" s="308"/>
      <c r="NJZ62" s="308"/>
      <c r="NKA62" s="308"/>
      <c r="NKB62" s="308"/>
      <c r="NKC62" s="308"/>
      <c r="NKD62" s="308"/>
      <c r="NKE62" s="308"/>
      <c r="NKF62" s="308"/>
      <c r="NKG62" s="308"/>
      <c r="NKH62" s="308"/>
      <c r="NKI62" s="308"/>
      <c r="NKJ62" s="308"/>
      <c r="NKK62" s="308"/>
      <c r="NKL62" s="308"/>
      <c r="NKM62" s="308"/>
      <c r="NKN62" s="308"/>
      <c r="NKO62" s="308"/>
      <c r="NKP62" s="308"/>
      <c r="NKQ62" s="308"/>
      <c r="NKR62" s="308"/>
      <c r="NKS62" s="308"/>
      <c r="NKT62" s="308"/>
      <c r="NKU62" s="308"/>
      <c r="NKV62" s="308"/>
      <c r="NKW62" s="308"/>
      <c r="NKX62" s="308"/>
      <c r="NKY62" s="308"/>
      <c r="NKZ62" s="308"/>
      <c r="NLA62" s="308"/>
      <c r="NLB62" s="308"/>
      <c r="NLC62" s="308"/>
      <c r="NLD62" s="308"/>
      <c r="NLE62" s="308"/>
      <c r="NLF62" s="308"/>
      <c r="NLG62" s="308"/>
      <c r="NLH62" s="308"/>
      <c r="NLI62" s="308"/>
      <c r="NLJ62" s="308"/>
      <c r="NLK62" s="308"/>
      <c r="NLL62" s="308"/>
      <c r="NLM62" s="308"/>
      <c r="NLN62" s="308"/>
      <c r="NLO62" s="308"/>
      <c r="NLP62" s="308"/>
      <c r="NLQ62" s="308"/>
      <c r="NLR62" s="308"/>
      <c r="NLS62" s="308"/>
      <c r="NLT62" s="308"/>
      <c r="NLU62" s="308"/>
      <c r="NLV62" s="308"/>
      <c r="NLW62" s="308"/>
      <c r="NLX62" s="308"/>
      <c r="NLY62" s="308"/>
      <c r="NLZ62" s="308"/>
      <c r="NMA62" s="308"/>
      <c r="NMB62" s="308"/>
      <c r="NMC62" s="308"/>
      <c r="NMD62" s="308"/>
      <c r="NME62" s="308"/>
      <c r="NMF62" s="308"/>
      <c r="NMG62" s="308"/>
      <c r="NMH62" s="308"/>
      <c r="NMI62" s="308"/>
      <c r="NMJ62" s="308"/>
      <c r="NMK62" s="308"/>
      <c r="NML62" s="308"/>
      <c r="NMM62" s="308"/>
      <c r="NMN62" s="308"/>
      <c r="NMO62" s="308"/>
      <c r="NMP62" s="308"/>
      <c r="NMQ62" s="308"/>
      <c r="NMR62" s="308"/>
      <c r="NMS62" s="308"/>
      <c r="NMT62" s="308"/>
      <c r="NMU62" s="308"/>
      <c r="NMV62" s="308"/>
      <c r="NMW62" s="308"/>
      <c r="NMX62" s="308"/>
      <c r="NMY62" s="308"/>
      <c r="NMZ62" s="308"/>
      <c r="NNA62" s="308"/>
      <c r="NNB62" s="308"/>
      <c r="NNC62" s="308"/>
      <c r="NND62" s="308"/>
      <c r="NNE62" s="308"/>
      <c r="NNF62" s="308"/>
      <c r="NNG62" s="308"/>
      <c r="NNH62" s="308"/>
      <c r="NNI62" s="308"/>
      <c r="NNJ62" s="308"/>
      <c r="NNK62" s="308"/>
      <c r="NNL62" s="308"/>
      <c r="NNM62" s="308"/>
      <c r="NNN62" s="308"/>
      <c r="NNO62" s="308"/>
      <c r="NNP62" s="308"/>
      <c r="NNQ62" s="308"/>
      <c r="NNR62" s="308"/>
      <c r="NNS62" s="308"/>
      <c r="NNT62" s="308"/>
      <c r="NNU62" s="308"/>
      <c r="NNV62" s="308"/>
      <c r="NNW62" s="308"/>
      <c r="NNX62" s="308"/>
      <c r="NNY62" s="308"/>
      <c r="NNZ62" s="308"/>
      <c r="NOA62" s="308"/>
      <c r="NOB62" s="308"/>
      <c r="NOC62" s="308"/>
      <c r="NOD62" s="308"/>
      <c r="NOE62" s="308"/>
      <c r="NOF62" s="308"/>
      <c r="NOG62" s="308"/>
      <c r="NOH62" s="308"/>
      <c r="NOI62" s="308"/>
      <c r="NOJ62" s="308"/>
      <c r="NOK62" s="308"/>
      <c r="NOL62" s="308"/>
      <c r="NOM62" s="308"/>
      <c r="NON62" s="308"/>
      <c r="NOO62" s="308"/>
      <c r="NOP62" s="308"/>
      <c r="NOQ62" s="308"/>
      <c r="NOR62" s="308"/>
      <c r="NOS62" s="308"/>
      <c r="NOT62" s="308"/>
      <c r="NOU62" s="308"/>
      <c r="NOV62" s="308"/>
      <c r="NOW62" s="308"/>
      <c r="NOX62" s="308"/>
      <c r="NOY62" s="308"/>
      <c r="NOZ62" s="308"/>
      <c r="NPA62" s="308"/>
      <c r="NPB62" s="308"/>
      <c r="NPC62" s="308"/>
      <c r="NPD62" s="308"/>
      <c r="NPE62" s="308"/>
      <c r="NPF62" s="308"/>
      <c r="NPG62" s="308"/>
      <c r="NPH62" s="308"/>
      <c r="NPI62" s="308"/>
      <c r="NPJ62" s="308"/>
      <c r="NPK62" s="308"/>
      <c r="NPL62" s="308"/>
      <c r="NPM62" s="308"/>
      <c r="NPN62" s="308"/>
      <c r="NPO62" s="308"/>
      <c r="NPP62" s="308"/>
      <c r="NPQ62" s="308"/>
      <c r="NPR62" s="308"/>
      <c r="NPS62" s="308"/>
      <c r="NPT62" s="308"/>
      <c r="NPU62" s="308"/>
      <c r="NPV62" s="308"/>
      <c r="NPW62" s="308"/>
      <c r="NPX62" s="308"/>
      <c r="NPY62" s="308"/>
      <c r="NPZ62" s="308"/>
      <c r="NQA62" s="308"/>
      <c r="NQB62" s="308"/>
      <c r="NQC62" s="308"/>
      <c r="NQD62" s="308"/>
      <c r="NQE62" s="308"/>
      <c r="NQF62" s="308"/>
      <c r="NQG62" s="308"/>
      <c r="NQH62" s="308"/>
      <c r="NQI62" s="308"/>
      <c r="NQJ62" s="308"/>
      <c r="NQK62" s="308"/>
      <c r="NQL62" s="308"/>
      <c r="NQM62" s="308"/>
      <c r="NQN62" s="308"/>
      <c r="NQO62" s="308"/>
      <c r="NQP62" s="308"/>
      <c r="NQQ62" s="308"/>
      <c r="NQR62" s="308"/>
      <c r="NQS62" s="308"/>
      <c r="NQT62" s="308"/>
      <c r="NQU62" s="308"/>
      <c r="NQV62" s="308"/>
      <c r="NQW62" s="308"/>
      <c r="NQX62" s="308"/>
      <c r="NQY62" s="308"/>
      <c r="NQZ62" s="308"/>
      <c r="NRA62" s="308"/>
      <c r="NRB62" s="308"/>
      <c r="NRC62" s="308"/>
      <c r="NRD62" s="308"/>
      <c r="NRE62" s="308"/>
      <c r="NRF62" s="308"/>
      <c r="NRG62" s="308"/>
      <c r="NRH62" s="308"/>
      <c r="NRI62" s="308"/>
      <c r="NRJ62" s="308"/>
      <c r="NRK62" s="308"/>
      <c r="NRL62" s="308"/>
      <c r="NRM62" s="308"/>
      <c r="NRN62" s="308"/>
      <c r="NRO62" s="308"/>
      <c r="NRP62" s="308"/>
      <c r="NRQ62" s="308"/>
      <c r="NRR62" s="308"/>
      <c r="NRS62" s="308"/>
      <c r="NRT62" s="308"/>
      <c r="NRU62" s="308"/>
      <c r="NRV62" s="308"/>
      <c r="NRW62" s="308"/>
      <c r="NRX62" s="308"/>
      <c r="NRY62" s="308"/>
      <c r="NRZ62" s="308"/>
      <c r="NSA62" s="308"/>
      <c r="NSB62" s="308"/>
      <c r="NSC62" s="308"/>
      <c r="NSD62" s="308"/>
      <c r="NSE62" s="308"/>
      <c r="NSF62" s="308"/>
      <c r="NSG62" s="308"/>
      <c r="NSH62" s="308"/>
      <c r="NSI62" s="308"/>
      <c r="NSJ62" s="308"/>
      <c r="NSK62" s="308"/>
      <c r="NSL62" s="308"/>
      <c r="NSM62" s="308"/>
      <c r="NSN62" s="308"/>
      <c r="NSO62" s="308"/>
      <c r="NSP62" s="308"/>
      <c r="NSQ62" s="308"/>
      <c r="NSR62" s="308"/>
      <c r="NSS62" s="308"/>
      <c r="NST62" s="308"/>
      <c r="NSU62" s="308"/>
      <c r="NSV62" s="308"/>
      <c r="NSW62" s="308"/>
      <c r="NSX62" s="308"/>
      <c r="NSY62" s="308"/>
      <c r="NSZ62" s="308"/>
      <c r="NTA62" s="308"/>
      <c r="NTB62" s="308"/>
      <c r="NTC62" s="308"/>
      <c r="NTD62" s="308"/>
      <c r="NTE62" s="308"/>
      <c r="NTF62" s="308"/>
      <c r="NTG62" s="308"/>
      <c r="NTH62" s="308"/>
      <c r="NTI62" s="308"/>
      <c r="NTJ62" s="308"/>
      <c r="NTK62" s="308"/>
      <c r="NTL62" s="308"/>
      <c r="NTM62" s="308"/>
      <c r="NTN62" s="308"/>
      <c r="NTO62" s="308"/>
      <c r="NTP62" s="308"/>
      <c r="NTQ62" s="308"/>
      <c r="NTR62" s="308"/>
      <c r="NTS62" s="308"/>
      <c r="NTT62" s="308"/>
      <c r="NTU62" s="308"/>
      <c r="NTV62" s="308"/>
      <c r="NTW62" s="308"/>
      <c r="NTX62" s="308"/>
      <c r="NTY62" s="308"/>
      <c r="NTZ62" s="308"/>
      <c r="NUA62" s="308"/>
      <c r="NUB62" s="308"/>
      <c r="NUC62" s="308"/>
      <c r="NUD62" s="308"/>
      <c r="NUE62" s="308"/>
      <c r="NUF62" s="308"/>
      <c r="NUG62" s="308"/>
      <c r="NUH62" s="308"/>
      <c r="NUI62" s="308"/>
      <c r="NUJ62" s="308"/>
      <c r="NUK62" s="308"/>
      <c r="NUL62" s="308"/>
      <c r="NUM62" s="308"/>
      <c r="NUN62" s="308"/>
      <c r="NUO62" s="308"/>
      <c r="NUP62" s="308"/>
      <c r="NUQ62" s="308"/>
      <c r="NUR62" s="308"/>
      <c r="NUS62" s="308"/>
      <c r="NUT62" s="308"/>
      <c r="NUU62" s="308"/>
      <c r="NUV62" s="308"/>
      <c r="NUW62" s="308"/>
      <c r="NUX62" s="308"/>
      <c r="NUY62" s="308"/>
      <c r="NUZ62" s="308"/>
      <c r="NVA62" s="308"/>
      <c r="NVB62" s="308"/>
      <c r="NVC62" s="308"/>
      <c r="NVD62" s="308"/>
      <c r="NVE62" s="308"/>
      <c r="NVF62" s="308"/>
      <c r="NVG62" s="308"/>
      <c r="NVH62" s="308"/>
      <c r="NVI62" s="308"/>
      <c r="NVJ62" s="308"/>
      <c r="NVK62" s="308"/>
      <c r="NVL62" s="308"/>
      <c r="NVM62" s="308"/>
      <c r="NVN62" s="308"/>
      <c r="NVO62" s="308"/>
      <c r="NVP62" s="308"/>
      <c r="NVQ62" s="308"/>
      <c r="NVR62" s="308"/>
      <c r="NVS62" s="308"/>
      <c r="NVT62" s="308"/>
      <c r="NVU62" s="308"/>
      <c r="NVV62" s="308"/>
      <c r="NVW62" s="308"/>
      <c r="NVX62" s="308"/>
      <c r="NVY62" s="308"/>
      <c r="NVZ62" s="308"/>
      <c r="NWA62" s="308"/>
      <c r="NWB62" s="308"/>
      <c r="NWC62" s="308"/>
      <c r="NWD62" s="308"/>
      <c r="NWE62" s="308"/>
      <c r="NWF62" s="308"/>
      <c r="NWG62" s="308"/>
      <c r="NWH62" s="308"/>
      <c r="NWI62" s="308"/>
      <c r="NWJ62" s="308"/>
      <c r="NWK62" s="308"/>
      <c r="NWL62" s="308"/>
      <c r="NWM62" s="308"/>
      <c r="NWN62" s="308"/>
      <c r="NWO62" s="308"/>
      <c r="NWP62" s="308"/>
      <c r="NWQ62" s="308"/>
      <c r="NWR62" s="308"/>
      <c r="NWS62" s="308"/>
      <c r="NWT62" s="308"/>
      <c r="NWU62" s="308"/>
      <c r="NWV62" s="308"/>
      <c r="NWW62" s="308"/>
      <c r="NWX62" s="308"/>
      <c r="NWY62" s="308"/>
      <c r="NWZ62" s="308"/>
      <c r="NXA62" s="308"/>
      <c r="NXB62" s="308"/>
      <c r="NXC62" s="308"/>
      <c r="NXD62" s="308"/>
      <c r="NXE62" s="308"/>
      <c r="NXF62" s="308"/>
      <c r="NXG62" s="308"/>
      <c r="NXH62" s="308"/>
      <c r="NXI62" s="308"/>
      <c r="NXJ62" s="308"/>
      <c r="NXK62" s="308"/>
      <c r="NXL62" s="308"/>
      <c r="NXM62" s="308"/>
      <c r="NXN62" s="308"/>
      <c r="NXO62" s="308"/>
      <c r="NXP62" s="308"/>
      <c r="NXQ62" s="308"/>
      <c r="NXR62" s="308"/>
      <c r="NXS62" s="308"/>
      <c r="NXT62" s="308"/>
      <c r="NXU62" s="308"/>
      <c r="NXV62" s="308"/>
      <c r="NXW62" s="308"/>
      <c r="NXX62" s="308"/>
      <c r="NXY62" s="308"/>
      <c r="NXZ62" s="308"/>
      <c r="NYA62" s="308"/>
      <c r="NYB62" s="308"/>
      <c r="NYC62" s="308"/>
      <c r="NYD62" s="308"/>
      <c r="NYE62" s="308"/>
      <c r="NYF62" s="308"/>
      <c r="NYG62" s="308"/>
      <c r="NYH62" s="308"/>
      <c r="NYI62" s="308"/>
      <c r="NYJ62" s="308"/>
      <c r="NYK62" s="308"/>
      <c r="NYL62" s="308"/>
      <c r="NYM62" s="308"/>
      <c r="NYN62" s="308"/>
      <c r="NYO62" s="308"/>
      <c r="NYP62" s="308"/>
      <c r="NYQ62" s="308"/>
      <c r="NYR62" s="308"/>
      <c r="NYS62" s="308"/>
      <c r="NYT62" s="308"/>
      <c r="NYU62" s="308"/>
      <c r="NYV62" s="308"/>
      <c r="NYW62" s="308"/>
      <c r="NYX62" s="308"/>
      <c r="NYY62" s="308"/>
      <c r="NYZ62" s="308"/>
      <c r="NZA62" s="308"/>
      <c r="NZB62" s="308"/>
      <c r="NZC62" s="308"/>
      <c r="NZD62" s="308"/>
      <c r="NZE62" s="308"/>
      <c r="NZF62" s="308"/>
      <c r="NZG62" s="308"/>
      <c r="NZH62" s="308"/>
      <c r="NZI62" s="308"/>
      <c r="NZJ62" s="308"/>
      <c r="NZK62" s="308"/>
      <c r="NZL62" s="308"/>
      <c r="NZM62" s="308"/>
      <c r="NZN62" s="308"/>
      <c r="NZO62" s="308"/>
      <c r="NZP62" s="308"/>
      <c r="NZQ62" s="308"/>
      <c r="NZR62" s="308"/>
      <c r="NZS62" s="308"/>
      <c r="NZT62" s="308"/>
      <c r="NZU62" s="308"/>
      <c r="NZV62" s="308"/>
      <c r="NZW62" s="308"/>
      <c r="NZX62" s="308"/>
      <c r="NZY62" s="308"/>
      <c r="NZZ62" s="308"/>
      <c r="OAA62" s="308"/>
      <c r="OAB62" s="308"/>
      <c r="OAC62" s="308"/>
      <c r="OAD62" s="308"/>
      <c r="OAE62" s="308"/>
      <c r="OAF62" s="308"/>
      <c r="OAG62" s="308"/>
      <c r="OAH62" s="308"/>
      <c r="OAI62" s="308"/>
      <c r="OAJ62" s="308"/>
      <c r="OAK62" s="308"/>
      <c r="OAL62" s="308"/>
      <c r="OAM62" s="308"/>
      <c r="OAN62" s="308"/>
      <c r="OAO62" s="308"/>
      <c r="OAP62" s="308"/>
      <c r="OAQ62" s="308"/>
      <c r="OAR62" s="308"/>
      <c r="OAS62" s="308"/>
      <c r="OAT62" s="308"/>
      <c r="OAU62" s="308"/>
      <c r="OAV62" s="308"/>
      <c r="OAW62" s="308"/>
      <c r="OAX62" s="308"/>
      <c r="OAY62" s="308"/>
      <c r="OAZ62" s="308"/>
      <c r="OBA62" s="308"/>
      <c r="OBB62" s="308"/>
      <c r="OBC62" s="308"/>
      <c r="OBD62" s="308"/>
      <c r="OBE62" s="308"/>
      <c r="OBF62" s="308"/>
      <c r="OBG62" s="308"/>
      <c r="OBH62" s="308"/>
      <c r="OBI62" s="308"/>
      <c r="OBJ62" s="308"/>
      <c r="OBK62" s="308"/>
      <c r="OBL62" s="308"/>
      <c r="OBM62" s="308"/>
      <c r="OBN62" s="308"/>
      <c r="OBO62" s="308"/>
      <c r="OBP62" s="308"/>
      <c r="OBQ62" s="308"/>
      <c r="OBR62" s="308"/>
      <c r="OBS62" s="308"/>
      <c r="OBT62" s="308"/>
      <c r="OBU62" s="308"/>
      <c r="OBV62" s="308"/>
      <c r="OBW62" s="308"/>
      <c r="OBX62" s="308"/>
      <c r="OBY62" s="308"/>
      <c r="OBZ62" s="308"/>
      <c r="OCA62" s="308"/>
      <c r="OCB62" s="308"/>
      <c r="OCC62" s="308"/>
      <c r="OCD62" s="308"/>
      <c r="OCE62" s="308"/>
      <c r="OCF62" s="308"/>
      <c r="OCG62" s="308"/>
      <c r="OCH62" s="308"/>
      <c r="OCI62" s="308"/>
      <c r="OCJ62" s="308"/>
      <c r="OCK62" s="308"/>
      <c r="OCL62" s="308"/>
      <c r="OCM62" s="308"/>
      <c r="OCN62" s="308"/>
      <c r="OCO62" s="308"/>
      <c r="OCP62" s="308"/>
      <c r="OCQ62" s="308"/>
      <c r="OCR62" s="308"/>
      <c r="OCS62" s="308"/>
      <c r="OCT62" s="308"/>
      <c r="OCU62" s="308"/>
      <c r="OCV62" s="308"/>
      <c r="OCW62" s="308"/>
      <c r="OCX62" s="308"/>
      <c r="OCY62" s="308"/>
      <c r="OCZ62" s="308"/>
      <c r="ODA62" s="308"/>
      <c r="ODB62" s="308"/>
      <c r="ODC62" s="308"/>
      <c r="ODD62" s="308"/>
      <c r="ODE62" s="308"/>
      <c r="ODF62" s="308"/>
      <c r="ODG62" s="308"/>
      <c r="ODH62" s="308"/>
      <c r="ODI62" s="308"/>
      <c r="ODJ62" s="308"/>
      <c r="ODK62" s="308"/>
      <c r="ODL62" s="308"/>
      <c r="ODM62" s="308"/>
      <c r="ODN62" s="308"/>
      <c r="ODO62" s="308"/>
      <c r="ODP62" s="308"/>
      <c r="ODQ62" s="308"/>
      <c r="ODR62" s="308"/>
      <c r="ODS62" s="308"/>
      <c r="ODT62" s="308"/>
      <c r="ODU62" s="308"/>
      <c r="ODV62" s="308"/>
      <c r="ODW62" s="308"/>
      <c r="ODX62" s="308"/>
      <c r="ODY62" s="308"/>
      <c r="ODZ62" s="308"/>
      <c r="OEA62" s="308"/>
      <c r="OEB62" s="308"/>
      <c r="OEC62" s="308"/>
      <c r="OED62" s="308"/>
      <c r="OEE62" s="308"/>
      <c r="OEF62" s="308"/>
      <c r="OEG62" s="308"/>
      <c r="OEH62" s="308"/>
      <c r="OEI62" s="308"/>
      <c r="OEJ62" s="308"/>
      <c r="OEK62" s="308"/>
      <c r="OEL62" s="308"/>
      <c r="OEM62" s="308"/>
      <c r="OEN62" s="308"/>
      <c r="OEO62" s="308"/>
      <c r="OEP62" s="308"/>
      <c r="OEQ62" s="308"/>
      <c r="OER62" s="308"/>
      <c r="OES62" s="308"/>
      <c r="OET62" s="308"/>
      <c r="OEU62" s="308"/>
      <c r="OEV62" s="308"/>
      <c r="OEW62" s="308"/>
      <c r="OEX62" s="308"/>
      <c r="OEY62" s="308"/>
      <c r="OEZ62" s="308"/>
      <c r="OFA62" s="308"/>
      <c r="OFB62" s="308"/>
      <c r="OFC62" s="308"/>
      <c r="OFD62" s="308"/>
      <c r="OFE62" s="308"/>
      <c r="OFF62" s="308"/>
      <c r="OFG62" s="308"/>
      <c r="OFH62" s="308"/>
      <c r="OFI62" s="308"/>
      <c r="OFJ62" s="308"/>
      <c r="OFK62" s="308"/>
      <c r="OFL62" s="308"/>
      <c r="OFM62" s="308"/>
      <c r="OFN62" s="308"/>
      <c r="OFO62" s="308"/>
      <c r="OFP62" s="308"/>
      <c r="OFQ62" s="308"/>
      <c r="OFR62" s="308"/>
      <c r="OFS62" s="308"/>
      <c r="OFT62" s="308"/>
      <c r="OFU62" s="308"/>
      <c r="OFV62" s="308"/>
      <c r="OFW62" s="308"/>
      <c r="OFX62" s="308"/>
      <c r="OFY62" s="308"/>
      <c r="OFZ62" s="308"/>
      <c r="OGA62" s="308"/>
      <c r="OGB62" s="308"/>
      <c r="OGC62" s="308"/>
      <c r="OGD62" s="308"/>
      <c r="OGE62" s="308"/>
      <c r="OGF62" s="308"/>
      <c r="OGG62" s="308"/>
      <c r="OGH62" s="308"/>
      <c r="OGI62" s="308"/>
      <c r="OGJ62" s="308"/>
      <c r="OGK62" s="308"/>
      <c r="OGL62" s="308"/>
      <c r="OGM62" s="308"/>
      <c r="OGN62" s="308"/>
      <c r="OGO62" s="308"/>
      <c r="OGP62" s="308"/>
      <c r="OGQ62" s="308"/>
      <c r="OGR62" s="308"/>
      <c r="OGS62" s="308"/>
      <c r="OGT62" s="308"/>
      <c r="OGU62" s="308"/>
      <c r="OGV62" s="308"/>
      <c r="OGW62" s="308"/>
      <c r="OGX62" s="308"/>
      <c r="OGY62" s="308"/>
      <c r="OGZ62" s="308"/>
      <c r="OHA62" s="308"/>
      <c r="OHB62" s="308"/>
      <c r="OHC62" s="308"/>
      <c r="OHD62" s="308"/>
      <c r="OHE62" s="308"/>
      <c r="OHF62" s="308"/>
      <c r="OHG62" s="308"/>
      <c r="OHH62" s="308"/>
      <c r="OHI62" s="308"/>
      <c r="OHJ62" s="308"/>
      <c r="OHK62" s="308"/>
      <c r="OHL62" s="308"/>
      <c r="OHM62" s="308"/>
      <c r="OHN62" s="308"/>
      <c r="OHO62" s="308"/>
      <c r="OHP62" s="308"/>
      <c r="OHQ62" s="308"/>
      <c r="OHR62" s="308"/>
      <c r="OHS62" s="308"/>
      <c r="OHT62" s="308"/>
      <c r="OHU62" s="308"/>
      <c r="OHV62" s="308"/>
      <c r="OHW62" s="308"/>
      <c r="OHX62" s="308"/>
      <c r="OHY62" s="308"/>
      <c r="OHZ62" s="308"/>
      <c r="OIA62" s="308"/>
      <c r="OIB62" s="308"/>
      <c r="OIC62" s="308"/>
      <c r="OID62" s="308"/>
      <c r="OIE62" s="308"/>
      <c r="OIF62" s="308"/>
      <c r="OIG62" s="308"/>
      <c r="OIH62" s="308"/>
      <c r="OII62" s="308"/>
      <c r="OIJ62" s="308"/>
      <c r="OIK62" s="308"/>
      <c r="OIL62" s="308"/>
      <c r="OIM62" s="308"/>
      <c r="OIN62" s="308"/>
      <c r="OIO62" s="308"/>
      <c r="OIP62" s="308"/>
      <c r="OIQ62" s="308"/>
      <c r="OIR62" s="308"/>
      <c r="OIS62" s="308"/>
      <c r="OIT62" s="308"/>
      <c r="OIU62" s="308"/>
      <c r="OIV62" s="308"/>
      <c r="OIW62" s="308"/>
      <c r="OIX62" s="308"/>
      <c r="OIY62" s="308"/>
      <c r="OIZ62" s="308"/>
      <c r="OJA62" s="308"/>
      <c r="OJB62" s="308"/>
      <c r="OJC62" s="308"/>
      <c r="OJD62" s="308"/>
      <c r="OJE62" s="308"/>
      <c r="OJF62" s="308"/>
      <c r="OJG62" s="308"/>
      <c r="OJH62" s="308"/>
      <c r="OJI62" s="308"/>
      <c r="OJJ62" s="308"/>
      <c r="OJK62" s="308"/>
      <c r="OJL62" s="308"/>
      <c r="OJM62" s="308"/>
      <c r="OJN62" s="308"/>
      <c r="OJO62" s="308"/>
      <c r="OJP62" s="308"/>
      <c r="OJQ62" s="308"/>
      <c r="OJR62" s="308"/>
      <c r="OJS62" s="308"/>
      <c r="OJT62" s="308"/>
      <c r="OJU62" s="308"/>
      <c r="OJV62" s="308"/>
      <c r="OJW62" s="308"/>
      <c r="OJX62" s="308"/>
      <c r="OJY62" s="308"/>
      <c r="OJZ62" s="308"/>
      <c r="OKA62" s="308"/>
      <c r="OKB62" s="308"/>
      <c r="OKC62" s="308"/>
      <c r="OKD62" s="308"/>
      <c r="OKE62" s="308"/>
      <c r="OKF62" s="308"/>
      <c r="OKG62" s="308"/>
      <c r="OKH62" s="308"/>
      <c r="OKI62" s="308"/>
      <c r="OKJ62" s="308"/>
      <c r="OKK62" s="308"/>
      <c r="OKL62" s="308"/>
      <c r="OKM62" s="308"/>
      <c r="OKN62" s="308"/>
      <c r="OKO62" s="308"/>
      <c r="OKP62" s="308"/>
      <c r="OKQ62" s="308"/>
      <c r="OKR62" s="308"/>
      <c r="OKS62" s="308"/>
      <c r="OKT62" s="308"/>
      <c r="OKU62" s="308"/>
      <c r="OKV62" s="308"/>
      <c r="OKW62" s="308"/>
      <c r="OKX62" s="308"/>
      <c r="OKY62" s="308"/>
      <c r="OKZ62" s="308"/>
      <c r="OLA62" s="308"/>
      <c r="OLB62" s="308"/>
      <c r="OLC62" s="308"/>
      <c r="OLD62" s="308"/>
      <c r="OLE62" s="308"/>
      <c r="OLF62" s="308"/>
      <c r="OLG62" s="308"/>
      <c r="OLH62" s="308"/>
      <c r="OLI62" s="308"/>
      <c r="OLJ62" s="308"/>
      <c r="OLK62" s="308"/>
      <c r="OLL62" s="308"/>
      <c r="OLM62" s="308"/>
      <c r="OLN62" s="308"/>
      <c r="OLO62" s="308"/>
      <c r="OLP62" s="308"/>
      <c r="OLQ62" s="308"/>
      <c r="OLR62" s="308"/>
      <c r="OLS62" s="308"/>
      <c r="OLT62" s="308"/>
      <c r="OLU62" s="308"/>
      <c r="OLV62" s="308"/>
      <c r="OLW62" s="308"/>
      <c r="OLX62" s="308"/>
      <c r="OLY62" s="308"/>
      <c r="OLZ62" s="308"/>
      <c r="OMA62" s="308"/>
      <c r="OMB62" s="308"/>
      <c r="OMC62" s="308"/>
      <c r="OMD62" s="308"/>
      <c r="OME62" s="308"/>
      <c r="OMF62" s="308"/>
      <c r="OMG62" s="308"/>
      <c r="OMH62" s="308"/>
      <c r="OMI62" s="308"/>
      <c r="OMJ62" s="308"/>
      <c r="OMK62" s="308"/>
      <c r="OML62" s="308"/>
      <c r="OMM62" s="308"/>
      <c r="OMN62" s="308"/>
      <c r="OMO62" s="308"/>
      <c r="OMP62" s="308"/>
      <c r="OMQ62" s="308"/>
      <c r="OMR62" s="308"/>
      <c r="OMS62" s="308"/>
      <c r="OMT62" s="308"/>
      <c r="OMU62" s="308"/>
      <c r="OMV62" s="308"/>
      <c r="OMW62" s="308"/>
      <c r="OMX62" s="308"/>
      <c r="OMY62" s="308"/>
      <c r="OMZ62" s="308"/>
      <c r="ONA62" s="308"/>
      <c r="ONB62" s="308"/>
      <c r="ONC62" s="308"/>
      <c r="OND62" s="308"/>
      <c r="ONE62" s="308"/>
      <c r="ONF62" s="308"/>
      <c r="ONG62" s="308"/>
      <c r="ONH62" s="308"/>
      <c r="ONI62" s="308"/>
      <c r="ONJ62" s="308"/>
      <c r="ONK62" s="308"/>
      <c r="ONL62" s="308"/>
      <c r="ONM62" s="308"/>
      <c r="ONN62" s="308"/>
      <c r="ONO62" s="308"/>
      <c r="ONP62" s="308"/>
      <c r="ONQ62" s="308"/>
      <c r="ONR62" s="308"/>
      <c r="ONS62" s="308"/>
      <c r="ONT62" s="308"/>
      <c r="ONU62" s="308"/>
      <c r="ONV62" s="308"/>
      <c r="ONW62" s="308"/>
      <c r="ONX62" s="308"/>
      <c r="ONY62" s="308"/>
      <c r="ONZ62" s="308"/>
      <c r="OOA62" s="308"/>
      <c r="OOB62" s="308"/>
      <c r="OOC62" s="308"/>
      <c r="OOD62" s="308"/>
      <c r="OOE62" s="308"/>
      <c r="OOF62" s="308"/>
      <c r="OOG62" s="308"/>
      <c r="OOH62" s="308"/>
      <c r="OOI62" s="308"/>
      <c r="OOJ62" s="308"/>
      <c r="OOK62" s="308"/>
      <c r="OOL62" s="308"/>
      <c r="OOM62" s="308"/>
      <c r="OON62" s="308"/>
      <c r="OOO62" s="308"/>
      <c r="OOP62" s="308"/>
      <c r="OOQ62" s="308"/>
      <c r="OOR62" s="308"/>
      <c r="OOS62" s="308"/>
      <c r="OOT62" s="308"/>
      <c r="OOU62" s="308"/>
      <c r="OOV62" s="308"/>
      <c r="OOW62" s="308"/>
      <c r="OOX62" s="308"/>
      <c r="OOY62" s="308"/>
      <c r="OOZ62" s="308"/>
      <c r="OPA62" s="308"/>
      <c r="OPB62" s="308"/>
      <c r="OPC62" s="308"/>
      <c r="OPD62" s="308"/>
      <c r="OPE62" s="308"/>
      <c r="OPF62" s="308"/>
      <c r="OPG62" s="308"/>
      <c r="OPH62" s="308"/>
      <c r="OPI62" s="308"/>
      <c r="OPJ62" s="308"/>
      <c r="OPK62" s="308"/>
      <c r="OPL62" s="308"/>
      <c r="OPM62" s="308"/>
      <c r="OPN62" s="308"/>
      <c r="OPO62" s="308"/>
      <c r="OPP62" s="308"/>
      <c r="OPQ62" s="308"/>
      <c r="OPR62" s="308"/>
      <c r="OPS62" s="308"/>
      <c r="OPT62" s="308"/>
      <c r="OPU62" s="308"/>
      <c r="OPV62" s="308"/>
      <c r="OPW62" s="308"/>
      <c r="OPX62" s="308"/>
      <c r="OPY62" s="308"/>
      <c r="OPZ62" s="308"/>
      <c r="OQA62" s="308"/>
      <c r="OQB62" s="308"/>
      <c r="OQC62" s="308"/>
      <c r="OQD62" s="308"/>
      <c r="OQE62" s="308"/>
      <c r="OQF62" s="308"/>
      <c r="OQG62" s="308"/>
      <c r="OQH62" s="308"/>
      <c r="OQI62" s="308"/>
      <c r="OQJ62" s="308"/>
      <c r="OQK62" s="308"/>
      <c r="OQL62" s="308"/>
      <c r="OQM62" s="308"/>
      <c r="OQN62" s="308"/>
      <c r="OQO62" s="308"/>
      <c r="OQP62" s="308"/>
      <c r="OQQ62" s="308"/>
      <c r="OQR62" s="308"/>
      <c r="OQS62" s="308"/>
      <c r="OQT62" s="308"/>
      <c r="OQU62" s="308"/>
      <c r="OQV62" s="308"/>
      <c r="OQW62" s="308"/>
      <c r="OQX62" s="308"/>
      <c r="OQY62" s="308"/>
      <c r="OQZ62" s="308"/>
      <c r="ORA62" s="308"/>
      <c r="ORB62" s="308"/>
      <c r="ORC62" s="308"/>
      <c r="ORD62" s="308"/>
      <c r="ORE62" s="308"/>
      <c r="ORF62" s="308"/>
      <c r="ORG62" s="308"/>
      <c r="ORH62" s="308"/>
      <c r="ORI62" s="308"/>
      <c r="ORJ62" s="308"/>
      <c r="ORK62" s="308"/>
      <c r="ORL62" s="308"/>
      <c r="ORM62" s="308"/>
      <c r="ORN62" s="308"/>
      <c r="ORO62" s="308"/>
      <c r="ORP62" s="308"/>
      <c r="ORQ62" s="308"/>
      <c r="ORR62" s="308"/>
      <c r="ORS62" s="308"/>
      <c r="ORT62" s="308"/>
      <c r="ORU62" s="308"/>
      <c r="ORV62" s="308"/>
      <c r="ORW62" s="308"/>
      <c r="ORX62" s="308"/>
      <c r="ORY62" s="308"/>
      <c r="ORZ62" s="308"/>
      <c r="OSA62" s="308"/>
      <c r="OSB62" s="308"/>
      <c r="OSC62" s="308"/>
      <c r="OSD62" s="308"/>
      <c r="OSE62" s="308"/>
      <c r="OSF62" s="308"/>
      <c r="OSG62" s="308"/>
      <c r="OSH62" s="308"/>
      <c r="OSI62" s="308"/>
      <c r="OSJ62" s="308"/>
      <c r="OSK62" s="308"/>
      <c r="OSL62" s="308"/>
      <c r="OSM62" s="308"/>
      <c r="OSN62" s="308"/>
      <c r="OSO62" s="308"/>
      <c r="OSP62" s="308"/>
      <c r="OSQ62" s="308"/>
      <c r="OSR62" s="308"/>
      <c r="OSS62" s="308"/>
      <c r="OST62" s="308"/>
      <c r="OSU62" s="308"/>
      <c r="OSV62" s="308"/>
      <c r="OSW62" s="308"/>
      <c r="OSX62" s="308"/>
      <c r="OSY62" s="308"/>
      <c r="OSZ62" s="308"/>
      <c r="OTA62" s="308"/>
      <c r="OTB62" s="308"/>
      <c r="OTC62" s="308"/>
      <c r="OTD62" s="308"/>
      <c r="OTE62" s="308"/>
      <c r="OTF62" s="308"/>
      <c r="OTG62" s="308"/>
      <c r="OTH62" s="308"/>
      <c r="OTI62" s="308"/>
      <c r="OTJ62" s="308"/>
      <c r="OTK62" s="308"/>
      <c r="OTL62" s="308"/>
      <c r="OTM62" s="308"/>
      <c r="OTN62" s="308"/>
      <c r="OTO62" s="308"/>
      <c r="OTP62" s="308"/>
      <c r="OTQ62" s="308"/>
      <c r="OTR62" s="308"/>
      <c r="OTS62" s="308"/>
      <c r="OTT62" s="308"/>
      <c r="OTU62" s="308"/>
      <c r="OTV62" s="308"/>
      <c r="OTW62" s="308"/>
      <c r="OTX62" s="308"/>
      <c r="OTY62" s="308"/>
      <c r="OTZ62" s="308"/>
      <c r="OUA62" s="308"/>
      <c r="OUB62" s="308"/>
      <c r="OUC62" s="308"/>
      <c r="OUD62" s="308"/>
      <c r="OUE62" s="308"/>
      <c r="OUF62" s="308"/>
      <c r="OUG62" s="308"/>
      <c r="OUH62" s="308"/>
      <c r="OUI62" s="308"/>
      <c r="OUJ62" s="308"/>
      <c r="OUK62" s="308"/>
      <c r="OUL62" s="308"/>
      <c r="OUM62" s="308"/>
      <c r="OUN62" s="308"/>
      <c r="OUO62" s="308"/>
      <c r="OUP62" s="308"/>
      <c r="OUQ62" s="308"/>
      <c r="OUR62" s="308"/>
      <c r="OUS62" s="308"/>
      <c r="OUT62" s="308"/>
      <c r="OUU62" s="308"/>
      <c r="OUV62" s="308"/>
      <c r="OUW62" s="308"/>
      <c r="OUX62" s="308"/>
      <c r="OUY62" s="308"/>
      <c r="OUZ62" s="308"/>
      <c r="OVA62" s="308"/>
      <c r="OVB62" s="308"/>
      <c r="OVC62" s="308"/>
      <c r="OVD62" s="308"/>
      <c r="OVE62" s="308"/>
      <c r="OVF62" s="308"/>
      <c r="OVG62" s="308"/>
      <c r="OVH62" s="308"/>
      <c r="OVI62" s="308"/>
      <c r="OVJ62" s="308"/>
      <c r="OVK62" s="308"/>
      <c r="OVL62" s="308"/>
      <c r="OVM62" s="308"/>
      <c r="OVN62" s="308"/>
      <c r="OVO62" s="308"/>
      <c r="OVP62" s="308"/>
      <c r="OVQ62" s="308"/>
      <c r="OVR62" s="308"/>
      <c r="OVS62" s="308"/>
      <c r="OVT62" s="308"/>
      <c r="OVU62" s="308"/>
      <c r="OVV62" s="308"/>
      <c r="OVW62" s="308"/>
      <c r="OVX62" s="308"/>
      <c r="OVY62" s="308"/>
      <c r="OVZ62" s="308"/>
      <c r="OWA62" s="308"/>
      <c r="OWB62" s="308"/>
      <c r="OWC62" s="308"/>
      <c r="OWD62" s="308"/>
      <c r="OWE62" s="308"/>
      <c r="OWF62" s="308"/>
      <c r="OWG62" s="308"/>
      <c r="OWH62" s="308"/>
      <c r="OWI62" s="308"/>
      <c r="OWJ62" s="308"/>
      <c r="OWK62" s="308"/>
      <c r="OWL62" s="308"/>
      <c r="OWM62" s="308"/>
      <c r="OWN62" s="308"/>
      <c r="OWO62" s="308"/>
      <c r="OWP62" s="308"/>
      <c r="OWQ62" s="308"/>
      <c r="OWR62" s="308"/>
      <c r="OWS62" s="308"/>
      <c r="OWT62" s="308"/>
      <c r="OWU62" s="308"/>
      <c r="OWV62" s="308"/>
      <c r="OWW62" s="308"/>
      <c r="OWX62" s="308"/>
      <c r="OWY62" s="308"/>
      <c r="OWZ62" s="308"/>
      <c r="OXA62" s="308"/>
      <c r="OXB62" s="308"/>
      <c r="OXC62" s="308"/>
      <c r="OXD62" s="308"/>
      <c r="OXE62" s="308"/>
      <c r="OXF62" s="308"/>
      <c r="OXG62" s="308"/>
      <c r="OXH62" s="308"/>
      <c r="OXI62" s="308"/>
      <c r="OXJ62" s="308"/>
      <c r="OXK62" s="308"/>
      <c r="OXL62" s="308"/>
      <c r="OXM62" s="308"/>
      <c r="OXN62" s="308"/>
      <c r="OXO62" s="308"/>
      <c r="OXP62" s="308"/>
      <c r="OXQ62" s="308"/>
      <c r="OXR62" s="308"/>
      <c r="OXS62" s="308"/>
      <c r="OXT62" s="308"/>
      <c r="OXU62" s="308"/>
      <c r="OXV62" s="308"/>
      <c r="OXW62" s="308"/>
      <c r="OXX62" s="308"/>
      <c r="OXY62" s="308"/>
      <c r="OXZ62" s="308"/>
      <c r="OYA62" s="308"/>
      <c r="OYB62" s="308"/>
      <c r="OYC62" s="308"/>
      <c r="OYD62" s="308"/>
      <c r="OYE62" s="308"/>
      <c r="OYF62" s="308"/>
      <c r="OYG62" s="308"/>
      <c r="OYH62" s="308"/>
      <c r="OYI62" s="308"/>
      <c r="OYJ62" s="308"/>
      <c r="OYK62" s="308"/>
      <c r="OYL62" s="308"/>
      <c r="OYM62" s="308"/>
      <c r="OYN62" s="308"/>
      <c r="OYO62" s="308"/>
      <c r="OYP62" s="308"/>
      <c r="OYQ62" s="308"/>
      <c r="OYR62" s="308"/>
      <c r="OYS62" s="308"/>
      <c r="OYT62" s="308"/>
      <c r="OYU62" s="308"/>
      <c r="OYV62" s="308"/>
      <c r="OYW62" s="308"/>
      <c r="OYX62" s="308"/>
      <c r="OYY62" s="308"/>
      <c r="OYZ62" s="308"/>
      <c r="OZA62" s="308"/>
      <c r="OZB62" s="308"/>
      <c r="OZC62" s="308"/>
      <c r="OZD62" s="308"/>
      <c r="OZE62" s="308"/>
      <c r="OZF62" s="308"/>
      <c r="OZG62" s="308"/>
      <c r="OZH62" s="308"/>
      <c r="OZI62" s="308"/>
      <c r="OZJ62" s="308"/>
      <c r="OZK62" s="308"/>
      <c r="OZL62" s="308"/>
      <c r="OZM62" s="308"/>
      <c r="OZN62" s="308"/>
      <c r="OZO62" s="308"/>
      <c r="OZP62" s="308"/>
      <c r="OZQ62" s="308"/>
      <c r="OZR62" s="308"/>
      <c r="OZS62" s="308"/>
      <c r="OZT62" s="308"/>
      <c r="OZU62" s="308"/>
      <c r="OZV62" s="308"/>
      <c r="OZW62" s="308"/>
      <c r="OZX62" s="308"/>
      <c r="OZY62" s="308"/>
      <c r="OZZ62" s="308"/>
      <c r="PAA62" s="308"/>
      <c r="PAB62" s="308"/>
      <c r="PAC62" s="308"/>
      <c r="PAD62" s="308"/>
      <c r="PAE62" s="308"/>
      <c r="PAF62" s="308"/>
      <c r="PAG62" s="308"/>
      <c r="PAH62" s="308"/>
      <c r="PAI62" s="308"/>
      <c r="PAJ62" s="308"/>
      <c r="PAK62" s="308"/>
      <c r="PAL62" s="308"/>
      <c r="PAM62" s="308"/>
      <c r="PAN62" s="308"/>
      <c r="PAO62" s="308"/>
      <c r="PAP62" s="308"/>
      <c r="PAQ62" s="308"/>
      <c r="PAR62" s="308"/>
      <c r="PAS62" s="308"/>
      <c r="PAT62" s="308"/>
      <c r="PAU62" s="308"/>
      <c r="PAV62" s="308"/>
      <c r="PAW62" s="308"/>
      <c r="PAX62" s="308"/>
      <c r="PAY62" s="308"/>
      <c r="PAZ62" s="308"/>
      <c r="PBA62" s="308"/>
      <c r="PBB62" s="308"/>
      <c r="PBC62" s="308"/>
      <c r="PBD62" s="308"/>
      <c r="PBE62" s="308"/>
      <c r="PBF62" s="308"/>
      <c r="PBG62" s="308"/>
      <c r="PBH62" s="308"/>
      <c r="PBI62" s="308"/>
      <c r="PBJ62" s="308"/>
      <c r="PBK62" s="308"/>
      <c r="PBL62" s="308"/>
      <c r="PBM62" s="308"/>
      <c r="PBN62" s="308"/>
      <c r="PBO62" s="308"/>
      <c r="PBP62" s="308"/>
      <c r="PBQ62" s="308"/>
      <c r="PBR62" s="308"/>
      <c r="PBS62" s="308"/>
      <c r="PBT62" s="308"/>
      <c r="PBU62" s="308"/>
      <c r="PBV62" s="308"/>
      <c r="PBW62" s="308"/>
      <c r="PBX62" s="308"/>
      <c r="PBY62" s="308"/>
      <c r="PBZ62" s="308"/>
      <c r="PCA62" s="308"/>
      <c r="PCB62" s="308"/>
      <c r="PCC62" s="308"/>
      <c r="PCD62" s="308"/>
      <c r="PCE62" s="308"/>
      <c r="PCF62" s="308"/>
      <c r="PCG62" s="308"/>
      <c r="PCH62" s="308"/>
      <c r="PCI62" s="308"/>
      <c r="PCJ62" s="308"/>
      <c r="PCK62" s="308"/>
      <c r="PCL62" s="308"/>
      <c r="PCM62" s="308"/>
      <c r="PCN62" s="308"/>
      <c r="PCO62" s="308"/>
      <c r="PCP62" s="308"/>
      <c r="PCQ62" s="308"/>
      <c r="PCR62" s="308"/>
      <c r="PCS62" s="308"/>
      <c r="PCT62" s="308"/>
      <c r="PCU62" s="308"/>
      <c r="PCV62" s="308"/>
      <c r="PCW62" s="308"/>
      <c r="PCX62" s="308"/>
      <c r="PCY62" s="308"/>
      <c r="PCZ62" s="308"/>
      <c r="PDA62" s="308"/>
      <c r="PDB62" s="308"/>
      <c r="PDC62" s="308"/>
      <c r="PDD62" s="308"/>
      <c r="PDE62" s="308"/>
      <c r="PDF62" s="308"/>
      <c r="PDG62" s="308"/>
      <c r="PDH62" s="308"/>
      <c r="PDI62" s="308"/>
      <c r="PDJ62" s="308"/>
      <c r="PDK62" s="308"/>
      <c r="PDL62" s="308"/>
      <c r="PDM62" s="308"/>
      <c r="PDN62" s="308"/>
      <c r="PDO62" s="308"/>
      <c r="PDP62" s="308"/>
      <c r="PDQ62" s="308"/>
      <c r="PDR62" s="308"/>
      <c r="PDS62" s="308"/>
      <c r="PDT62" s="308"/>
      <c r="PDU62" s="308"/>
      <c r="PDV62" s="308"/>
      <c r="PDW62" s="308"/>
      <c r="PDX62" s="308"/>
      <c r="PDY62" s="308"/>
      <c r="PDZ62" s="308"/>
      <c r="PEA62" s="308"/>
      <c r="PEB62" s="308"/>
      <c r="PEC62" s="308"/>
      <c r="PED62" s="308"/>
      <c r="PEE62" s="308"/>
      <c r="PEF62" s="308"/>
      <c r="PEG62" s="308"/>
      <c r="PEH62" s="308"/>
      <c r="PEI62" s="308"/>
      <c r="PEJ62" s="308"/>
      <c r="PEK62" s="308"/>
      <c r="PEL62" s="308"/>
      <c r="PEM62" s="308"/>
      <c r="PEN62" s="308"/>
      <c r="PEO62" s="308"/>
      <c r="PEP62" s="308"/>
      <c r="PEQ62" s="308"/>
      <c r="PER62" s="308"/>
      <c r="PES62" s="308"/>
      <c r="PET62" s="308"/>
      <c r="PEU62" s="308"/>
      <c r="PEV62" s="308"/>
      <c r="PEW62" s="308"/>
      <c r="PEX62" s="308"/>
      <c r="PEY62" s="308"/>
      <c r="PEZ62" s="308"/>
      <c r="PFA62" s="308"/>
      <c r="PFB62" s="308"/>
      <c r="PFC62" s="308"/>
      <c r="PFD62" s="308"/>
      <c r="PFE62" s="308"/>
      <c r="PFF62" s="308"/>
      <c r="PFG62" s="308"/>
      <c r="PFH62" s="308"/>
      <c r="PFI62" s="308"/>
      <c r="PFJ62" s="308"/>
      <c r="PFK62" s="308"/>
      <c r="PFL62" s="308"/>
      <c r="PFM62" s="308"/>
      <c r="PFN62" s="308"/>
      <c r="PFO62" s="308"/>
      <c r="PFP62" s="308"/>
      <c r="PFQ62" s="308"/>
      <c r="PFR62" s="308"/>
      <c r="PFS62" s="308"/>
      <c r="PFT62" s="308"/>
      <c r="PFU62" s="308"/>
      <c r="PFV62" s="308"/>
      <c r="PFW62" s="308"/>
      <c r="PFX62" s="308"/>
      <c r="PFY62" s="308"/>
      <c r="PFZ62" s="308"/>
      <c r="PGA62" s="308"/>
      <c r="PGB62" s="308"/>
      <c r="PGC62" s="308"/>
      <c r="PGD62" s="308"/>
      <c r="PGE62" s="308"/>
      <c r="PGF62" s="308"/>
      <c r="PGG62" s="308"/>
      <c r="PGH62" s="308"/>
      <c r="PGI62" s="308"/>
      <c r="PGJ62" s="308"/>
      <c r="PGK62" s="308"/>
      <c r="PGL62" s="308"/>
      <c r="PGM62" s="308"/>
      <c r="PGN62" s="308"/>
      <c r="PGO62" s="308"/>
      <c r="PGP62" s="308"/>
      <c r="PGQ62" s="308"/>
      <c r="PGR62" s="308"/>
      <c r="PGS62" s="308"/>
      <c r="PGT62" s="308"/>
      <c r="PGU62" s="308"/>
      <c r="PGV62" s="308"/>
      <c r="PGW62" s="308"/>
      <c r="PGX62" s="308"/>
      <c r="PGY62" s="308"/>
      <c r="PGZ62" s="308"/>
      <c r="PHA62" s="308"/>
      <c r="PHB62" s="308"/>
      <c r="PHC62" s="308"/>
      <c r="PHD62" s="308"/>
      <c r="PHE62" s="308"/>
      <c r="PHF62" s="308"/>
      <c r="PHG62" s="308"/>
      <c r="PHH62" s="308"/>
      <c r="PHI62" s="308"/>
      <c r="PHJ62" s="308"/>
      <c r="PHK62" s="308"/>
      <c r="PHL62" s="308"/>
      <c r="PHM62" s="308"/>
      <c r="PHN62" s="308"/>
      <c r="PHO62" s="308"/>
      <c r="PHP62" s="308"/>
      <c r="PHQ62" s="308"/>
      <c r="PHR62" s="308"/>
      <c r="PHS62" s="308"/>
      <c r="PHT62" s="308"/>
      <c r="PHU62" s="308"/>
      <c r="PHV62" s="308"/>
      <c r="PHW62" s="308"/>
      <c r="PHX62" s="308"/>
      <c r="PHY62" s="308"/>
      <c r="PHZ62" s="308"/>
      <c r="PIA62" s="308"/>
      <c r="PIB62" s="308"/>
      <c r="PIC62" s="308"/>
      <c r="PID62" s="308"/>
      <c r="PIE62" s="308"/>
      <c r="PIF62" s="308"/>
      <c r="PIG62" s="308"/>
      <c r="PIH62" s="308"/>
      <c r="PII62" s="308"/>
      <c r="PIJ62" s="308"/>
      <c r="PIK62" s="308"/>
      <c r="PIL62" s="308"/>
      <c r="PIM62" s="308"/>
      <c r="PIN62" s="308"/>
      <c r="PIO62" s="308"/>
      <c r="PIP62" s="308"/>
      <c r="PIQ62" s="308"/>
      <c r="PIR62" s="308"/>
      <c r="PIS62" s="308"/>
      <c r="PIT62" s="308"/>
      <c r="PIU62" s="308"/>
      <c r="PIV62" s="308"/>
      <c r="PIW62" s="308"/>
      <c r="PIX62" s="308"/>
      <c r="PIY62" s="308"/>
      <c r="PIZ62" s="308"/>
      <c r="PJA62" s="308"/>
      <c r="PJB62" s="308"/>
      <c r="PJC62" s="308"/>
      <c r="PJD62" s="308"/>
      <c r="PJE62" s="308"/>
      <c r="PJF62" s="308"/>
      <c r="PJG62" s="308"/>
      <c r="PJH62" s="308"/>
      <c r="PJI62" s="308"/>
      <c r="PJJ62" s="308"/>
      <c r="PJK62" s="308"/>
      <c r="PJL62" s="308"/>
      <c r="PJM62" s="308"/>
      <c r="PJN62" s="308"/>
      <c r="PJO62" s="308"/>
      <c r="PJP62" s="308"/>
      <c r="PJQ62" s="308"/>
      <c r="PJR62" s="308"/>
      <c r="PJS62" s="308"/>
      <c r="PJT62" s="308"/>
      <c r="PJU62" s="308"/>
      <c r="PJV62" s="308"/>
      <c r="PJW62" s="308"/>
      <c r="PJX62" s="308"/>
      <c r="PJY62" s="308"/>
      <c r="PJZ62" s="308"/>
      <c r="PKA62" s="308"/>
      <c r="PKB62" s="308"/>
      <c r="PKC62" s="308"/>
      <c r="PKD62" s="308"/>
      <c r="PKE62" s="308"/>
      <c r="PKF62" s="308"/>
      <c r="PKG62" s="308"/>
      <c r="PKH62" s="308"/>
      <c r="PKI62" s="308"/>
      <c r="PKJ62" s="308"/>
      <c r="PKK62" s="308"/>
      <c r="PKL62" s="308"/>
      <c r="PKM62" s="308"/>
      <c r="PKN62" s="308"/>
      <c r="PKO62" s="308"/>
      <c r="PKP62" s="308"/>
      <c r="PKQ62" s="308"/>
      <c r="PKR62" s="308"/>
      <c r="PKS62" s="308"/>
      <c r="PKT62" s="308"/>
      <c r="PKU62" s="308"/>
      <c r="PKV62" s="308"/>
      <c r="PKW62" s="308"/>
      <c r="PKX62" s="308"/>
      <c r="PKY62" s="308"/>
      <c r="PKZ62" s="308"/>
      <c r="PLA62" s="308"/>
      <c r="PLB62" s="308"/>
      <c r="PLC62" s="308"/>
      <c r="PLD62" s="308"/>
      <c r="PLE62" s="308"/>
      <c r="PLF62" s="308"/>
      <c r="PLG62" s="308"/>
      <c r="PLH62" s="308"/>
      <c r="PLI62" s="308"/>
      <c r="PLJ62" s="308"/>
      <c r="PLK62" s="308"/>
      <c r="PLL62" s="308"/>
      <c r="PLM62" s="308"/>
      <c r="PLN62" s="308"/>
      <c r="PLO62" s="308"/>
      <c r="PLP62" s="308"/>
      <c r="PLQ62" s="308"/>
      <c r="PLR62" s="308"/>
      <c r="PLS62" s="308"/>
      <c r="PLT62" s="308"/>
      <c r="PLU62" s="308"/>
      <c r="PLV62" s="308"/>
      <c r="PLW62" s="308"/>
      <c r="PLX62" s="308"/>
      <c r="PLY62" s="308"/>
      <c r="PLZ62" s="308"/>
      <c r="PMA62" s="308"/>
      <c r="PMB62" s="308"/>
      <c r="PMC62" s="308"/>
      <c r="PMD62" s="308"/>
      <c r="PME62" s="308"/>
      <c r="PMF62" s="308"/>
      <c r="PMG62" s="308"/>
      <c r="PMH62" s="308"/>
      <c r="PMI62" s="308"/>
      <c r="PMJ62" s="308"/>
      <c r="PMK62" s="308"/>
      <c r="PML62" s="308"/>
      <c r="PMM62" s="308"/>
      <c r="PMN62" s="308"/>
      <c r="PMO62" s="308"/>
      <c r="PMP62" s="308"/>
      <c r="PMQ62" s="308"/>
      <c r="PMR62" s="308"/>
      <c r="PMS62" s="308"/>
      <c r="PMT62" s="308"/>
      <c r="PMU62" s="308"/>
      <c r="PMV62" s="308"/>
      <c r="PMW62" s="308"/>
      <c r="PMX62" s="308"/>
      <c r="PMY62" s="308"/>
      <c r="PMZ62" s="308"/>
      <c r="PNA62" s="308"/>
      <c r="PNB62" s="308"/>
      <c r="PNC62" s="308"/>
      <c r="PND62" s="308"/>
      <c r="PNE62" s="308"/>
      <c r="PNF62" s="308"/>
      <c r="PNG62" s="308"/>
      <c r="PNH62" s="308"/>
      <c r="PNI62" s="308"/>
      <c r="PNJ62" s="308"/>
      <c r="PNK62" s="308"/>
      <c r="PNL62" s="308"/>
      <c r="PNM62" s="308"/>
      <c r="PNN62" s="308"/>
      <c r="PNO62" s="308"/>
      <c r="PNP62" s="308"/>
      <c r="PNQ62" s="308"/>
      <c r="PNR62" s="308"/>
      <c r="PNS62" s="308"/>
      <c r="PNT62" s="308"/>
      <c r="PNU62" s="308"/>
      <c r="PNV62" s="308"/>
      <c r="PNW62" s="308"/>
      <c r="PNX62" s="308"/>
      <c r="PNY62" s="308"/>
      <c r="PNZ62" s="308"/>
      <c r="POA62" s="308"/>
      <c r="POB62" s="308"/>
      <c r="POC62" s="308"/>
      <c r="POD62" s="308"/>
      <c r="POE62" s="308"/>
      <c r="POF62" s="308"/>
      <c r="POG62" s="308"/>
      <c r="POH62" s="308"/>
      <c r="POI62" s="308"/>
      <c r="POJ62" s="308"/>
      <c r="POK62" s="308"/>
      <c r="POL62" s="308"/>
      <c r="POM62" s="308"/>
      <c r="PON62" s="308"/>
      <c r="POO62" s="308"/>
      <c r="POP62" s="308"/>
      <c r="POQ62" s="308"/>
      <c r="POR62" s="308"/>
      <c r="POS62" s="308"/>
      <c r="POT62" s="308"/>
      <c r="POU62" s="308"/>
      <c r="POV62" s="308"/>
      <c r="POW62" s="308"/>
      <c r="POX62" s="308"/>
      <c r="POY62" s="308"/>
      <c r="POZ62" s="308"/>
      <c r="PPA62" s="308"/>
      <c r="PPB62" s="308"/>
      <c r="PPC62" s="308"/>
      <c r="PPD62" s="308"/>
      <c r="PPE62" s="308"/>
      <c r="PPF62" s="308"/>
      <c r="PPG62" s="308"/>
      <c r="PPH62" s="308"/>
      <c r="PPI62" s="308"/>
      <c r="PPJ62" s="308"/>
      <c r="PPK62" s="308"/>
      <c r="PPL62" s="308"/>
      <c r="PPM62" s="308"/>
      <c r="PPN62" s="308"/>
      <c r="PPO62" s="308"/>
      <c r="PPP62" s="308"/>
      <c r="PPQ62" s="308"/>
      <c r="PPR62" s="308"/>
      <c r="PPS62" s="308"/>
      <c r="PPT62" s="308"/>
      <c r="PPU62" s="308"/>
      <c r="PPV62" s="308"/>
      <c r="PPW62" s="308"/>
      <c r="PPX62" s="308"/>
      <c r="PPY62" s="308"/>
      <c r="PPZ62" s="308"/>
      <c r="PQA62" s="308"/>
      <c r="PQB62" s="308"/>
      <c r="PQC62" s="308"/>
      <c r="PQD62" s="308"/>
      <c r="PQE62" s="308"/>
      <c r="PQF62" s="308"/>
      <c r="PQG62" s="308"/>
      <c r="PQH62" s="308"/>
      <c r="PQI62" s="308"/>
      <c r="PQJ62" s="308"/>
      <c r="PQK62" s="308"/>
      <c r="PQL62" s="308"/>
      <c r="PQM62" s="308"/>
      <c r="PQN62" s="308"/>
      <c r="PQO62" s="308"/>
      <c r="PQP62" s="308"/>
      <c r="PQQ62" s="308"/>
      <c r="PQR62" s="308"/>
      <c r="PQS62" s="308"/>
      <c r="PQT62" s="308"/>
      <c r="PQU62" s="308"/>
      <c r="PQV62" s="308"/>
      <c r="PQW62" s="308"/>
      <c r="PQX62" s="308"/>
      <c r="PQY62" s="308"/>
      <c r="PQZ62" s="308"/>
      <c r="PRA62" s="308"/>
      <c r="PRB62" s="308"/>
      <c r="PRC62" s="308"/>
      <c r="PRD62" s="308"/>
      <c r="PRE62" s="308"/>
      <c r="PRF62" s="308"/>
      <c r="PRG62" s="308"/>
      <c r="PRH62" s="308"/>
      <c r="PRI62" s="308"/>
      <c r="PRJ62" s="308"/>
      <c r="PRK62" s="308"/>
      <c r="PRL62" s="308"/>
      <c r="PRM62" s="308"/>
      <c r="PRN62" s="308"/>
      <c r="PRO62" s="308"/>
      <c r="PRP62" s="308"/>
      <c r="PRQ62" s="308"/>
      <c r="PRR62" s="308"/>
      <c r="PRS62" s="308"/>
      <c r="PRT62" s="308"/>
      <c r="PRU62" s="308"/>
      <c r="PRV62" s="308"/>
      <c r="PRW62" s="308"/>
      <c r="PRX62" s="308"/>
      <c r="PRY62" s="308"/>
      <c r="PRZ62" s="308"/>
      <c r="PSA62" s="308"/>
      <c r="PSB62" s="308"/>
      <c r="PSC62" s="308"/>
      <c r="PSD62" s="308"/>
      <c r="PSE62" s="308"/>
      <c r="PSF62" s="308"/>
      <c r="PSG62" s="308"/>
      <c r="PSH62" s="308"/>
      <c r="PSI62" s="308"/>
      <c r="PSJ62" s="308"/>
      <c r="PSK62" s="308"/>
      <c r="PSL62" s="308"/>
      <c r="PSM62" s="308"/>
      <c r="PSN62" s="308"/>
      <c r="PSO62" s="308"/>
      <c r="PSP62" s="308"/>
      <c r="PSQ62" s="308"/>
      <c r="PSR62" s="308"/>
      <c r="PSS62" s="308"/>
      <c r="PST62" s="308"/>
      <c r="PSU62" s="308"/>
      <c r="PSV62" s="308"/>
      <c r="PSW62" s="308"/>
      <c r="PSX62" s="308"/>
      <c r="PSY62" s="308"/>
      <c r="PSZ62" s="308"/>
      <c r="PTA62" s="308"/>
      <c r="PTB62" s="308"/>
      <c r="PTC62" s="308"/>
      <c r="PTD62" s="308"/>
      <c r="PTE62" s="308"/>
      <c r="PTF62" s="308"/>
      <c r="PTG62" s="308"/>
      <c r="PTH62" s="308"/>
      <c r="PTI62" s="308"/>
      <c r="PTJ62" s="308"/>
      <c r="PTK62" s="308"/>
      <c r="PTL62" s="308"/>
      <c r="PTM62" s="308"/>
      <c r="PTN62" s="308"/>
      <c r="PTO62" s="308"/>
      <c r="PTP62" s="308"/>
      <c r="PTQ62" s="308"/>
      <c r="PTR62" s="308"/>
      <c r="PTS62" s="308"/>
      <c r="PTT62" s="308"/>
      <c r="PTU62" s="308"/>
      <c r="PTV62" s="308"/>
      <c r="PTW62" s="308"/>
      <c r="PTX62" s="308"/>
      <c r="PTY62" s="308"/>
      <c r="PTZ62" s="308"/>
      <c r="PUA62" s="308"/>
      <c r="PUB62" s="308"/>
      <c r="PUC62" s="308"/>
      <c r="PUD62" s="308"/>
      <c r="PUE62" s="308"/>
      <c r="PUF62" s="308"/>
      <c r="PUG62" s="308"/>
      <c r="PUH62" s="308"/>
      <c r="PUI62" s="308"/>
      <c r="PUJ62" s="308"/>
      <c r="PUK62" s="308"/>
      <c r="PUL62" s="308"/>
      <c r="PUM62" s="308"/>
      <c r="PUN62" s="308"/>
      <c r="PUO62" s="308"/>
      <c r="PUP62" s="308"/>
      <c r="PUQ62" s="308"/>
      <c r="PUR62" s="308"/>
      <c r="PUS62" s="308"/>
      <c r="PUT62" s="308"/>
      <c r="PUU62" s="308"/>
      <c r="PUV62" s="308"/>
      <c r="PUW62" s="308"/>
      <c r="PUX62" s="308"/>
      <c r="PUY62" s="308"/>
      <c r="PUZ62" s="308"/>
      <c r="PVA62" s="308"/>
      <c r="PVB62" s="308"/>
      <c r="PVC62" s="308"/>
      <c r="PVD62" s="308"/>
      <c r="PVE62" s="308"/>
      <c r="PVF62" s="308"/>
      <c r="PVG62" s="308"/>
      <c r="PVH62" s="308"/>
      <c r="PVI62" s="308"/>
      <c r="PVJ62" s="308"/>
      <c r="PVK62" s="308"/>
      <c r="PVL62" s="308"/>
      <c r="PVM62" s="308"/>
      <c r="PVN62" s="308"/>
      <c r="PVO62" s="308"/>
      <c r="PVP62" s="308"/>
      <c r="PVQ62" s="308"/>
      <c r="PVR62" s="308"/>
      <c r="PVS62" s="308"/>
      <c r="PVT62" s="308"/>
      <c r="PVU62" s="308"/>
      <c r="PVV62" s="308"/>
      <c r="PVW62" s="308"/>
      <c r="PVX62" s="308"/>
      <c r="PVY62" s="308"/>
      <c r="PVZ62" s="308"/>
      <c r="PWA62" s="308"/>
      <c r="PWB62" s="308"/>
      <c r="PWC62" s="308"/>
      <c r="PWD62" s="308"/>
      <c r="PWE62" s="308"/>
      <c r="PWF62" s="308"/>
      <c r="PWG62" s="308"/>
      <c r="PWH62" s="308"/>
      <c r="PWI62" s="308"/>
      <c r="PWJ62" s="308"/>
      <c r="PWK62" s="308"/>
      <c r="PWL62" s="308"/>
      <c r="PWM62" s="308"/>
      <c r="PWN62" s="308"/>
      <c r="PWO62" s="308"/>
      <c r="PWP62" s="308"/>
      <c r="PWQ62" s="308"/>
      <c r="PWR62" s="308"/>
      <c r="PWS62" s="308"/>
      <c r="PWT62" s="308"/>
      <c r="PWU62" s="308"/>
      <c r="PWV62" s="308"/>
      <c r="PWW62" s="308"/>
      <c r="PWX62" s="308"/>
      <c r="PWY62" s="308"/>
      <c r="PWZ62" s="308"/>
      <c r="PXA62" s="308"/>
      <c r="PXB62" s="308"/>
      <c r="PXC62" s="308"/>
      <c r="PXD62" s="308"/>
      <c r="PXE62" s="308"/>
      <c r="PXF62" s="308"/>
      <c r="PXG62" s="308"/>
      <c r="PXH62" s="308"/>
      <c r="PXI62" s="308"/>
      <c r="PXJ62" s="308"/>
      <c r="PXK62" s="308"/>
      <c r="PXL62" s="308"/>
      <c r="PXM62" s="308"/>
      <c r="PXN62" s="308"/>
      <c r="PXO62" s="308"/>
      <c r="PXP62" s="308"/>
      <c r="PXQ62" s="308"/>
      <c r="PXR62" s="308"/>
      <c r="PXS62" s="308"/>
      <c r="PXT62" s="308"/>
      <c r="PXU62" s="308"/>
      <c r="PXV62" s="308"/>
      <c r="PXW62" s="308"/>
      <c r="PXX62" s="308"/>
      <c r="PXY62" s="308"/>
      <c r="PXZ62" s="308"/>
      <c r="PYA62" s="308"/>
      <c r="PYB62" s="308"/>
      <c r="PYC62" s="308"/>
      <c r="PYD62" s="308"/>
      <c r="PYE62" s="308"/>
      <c r="PYF62" s="308"/>
      <c r="PYG62" s="308"/>
      <c r="PYH62" s="308"/>
      <c r="PYI62" s="308"/>
      <c r="PYJ62" s="308"/>
      <c r="PYK62" s="308"/>
      <c r="PYL62" s="308"/>
      <c r="PYM62" s="308"/>
      <c r="PYN62" s="308"/>
      <c r="PYO62" s="308"/>
      <c r="PYP62" s="308"/>
      <c r="PYQ62" s="308"/>
      <c r="PYR62" s="308"/>
      <c r="PYS62" s="308"/>
      <c r="PYT62" s="308"/>
      <c r="PYU62" s="308"/>
      <c r="PYV62" s="308"/>
      <c r="PYW62" s="308"/>
      <c r="PYX62" s="308"/>
      <c r="PYY62" s="308"/>
      <c r="PYZ62" s="308"/>
      <c r="PZA62" s="308"/>
      <c r="PZB62" s="308"/>
      <c r="PZC62" s="308"/>
      <c r="PZD62" s="308"/>
      <c r="PZE62" s="308"/>
      <c r="PZF62" s="308"/>
      <c r="PZG62" s="308"/>
      <c r="PZH62" s="308"/>
      <c r="PZI62" s="308"/>
      <c r="PZJ62" s="308"/>
      <c r="PZK62" s="308"/>
      <c r="PZL62" s="308"/>
      <c r="PZM62" s="308"/>
      <c r="PZN62" s="308"/>
      <c r="PZO62" s="308"/>
      <c r="PZP62" s="308"/>
      <c r="PZQ62" s="308"/>
      <c r="PZR62" s="308"/>
      <c r="PZS62" s="308"/>
      <c r="PZT62" s="308"/>
      <c r="PZU62" s="308"/>
      <c r="PZV62" s="308"/>
      <c r="PZW62" s="308"/>
      <c r="PZX62" s="308"/>
      <c r="PZY62" s="308"/>
      <c r="PZZ62" s="308"/>
      <c r="QAA62" s="308"/>
      <c r="QAB62" s="308"/>
      <c r="QAC62" s="308"/>
      <c r="QAD62" s="308"/>
      <c r="QAE62" s="308"/>
      <c r="QAF62" s="308"/>
      <c r="QAG62" s="308"/>
      <c r="QAH62" s="308"/>
      <c r="QAI62" s="308"/>
      <c r="QAJ62" s="308"/>
      <c r="QAK62" s="308"/>
      <c r="QAL62" s="308"/>
      <c r="QAM62" s="308"/>
      <c r="QAN62" s="308"/>
      <c r="QAO62" s="308"/>
      <c r="QAP62" s="308"/>
      <c r="QAQ62" s="308"/>
      <c r="QAR62" s="308"/>
      <c r="QAS62" s="308"/>
      <c r="QAT62" s="308"/>
      <c r="QAU62" s="308"/>
      <c r="QAV62" s="308"/>
      <c r="QAW62" s="308"/>
      <c r="QAX62" s="308"/>
      <c r="QAY62" s="308"/>
      <c r="QAZ62" s="308"/>
      <c r="QBA62" s="308"/>
      <c r="QBB62" s="308"/>
      <c r="QBC62" s="308"/>
      <c r="QBD62" s="308"/>
      <c r="QBE62" s="308"/>
      <c r="QBF62" s="308"/>
      <c r="QBG62" s="308"/>
      <c r="QBH62" s="308"/>
      <c r="QBI62" s="308"/>
      <c r="QBJ62" s="308"/>
      <c r="QBK62" s="308"/>
      <c r="QBL62" s="308"/>
      <c r="QBM62" s="308"/>
      <c r="QBN62" s="308"/>
      <c r="QBO62" s="308"/>
      <c r="QBP62" s="308"/>
      <c r="QBQ62" s="308"/>
      <c r="QBR62" s="308"/>
      <c r="QBS62" s="308"/>
      <c r="QBT62" s="308"/>
      <c r="QBU62" s="308"/>
      <c r="QBV62" s="308"/>
      <c r="QBW62" s="308"/>
      <c r="QBX62" s="308"/>
      <c r="QBY62" s="308"/>
      <c r="QBZ62" s="308"/>
      <c r="QCA62" s="308"/>
      <c r="QCB62" s="308"/>
      <c r="QCC62" s="308"/>
      <c r="QCD62" s="308"/>
      <c r="QCE62" s="308"/>
      <c r="QCF62" s="308"/>
      <c r="QCG62" s="308"/>
      <c r="QCH62" s="308"/>
      <c r="QCI62" s="308"/>
      <c r="QCJ62" s="308"/>
      <c r="QCK62" s="308"/>
      <c r="QCL62" s="308"/>
      <c r="QCM62" s="308"/>
      <c r="QCN62" s="308"/>
      <c r="QCO62" s="308"/>
      <c r="QCP62" s="308"/>
      <c r="QCQ62" s="308"/>
      <c r="QCR62" s="308"/>
      <c r="QCS62" s="308"/>
      <c r="QCT62" s="308"/>
      <c r="QCU62" s="308"/>
      <c r="QCV62" s="308"/>
      <c r="QCW62" s="308"/>
      <c r="QCX62" s="308"/>
      <c r="QCY62" s="308"/>
      <c r="QCZ62" s="308"/>
      <c r="QDA62" s="308"/>
      <c r="QDB62" s="308"/>
      <c r="QDC62" s="308"/>
      <c r="QDD62" s="308"/>
      <c r="QDE62" s="308"/>
      <c r="QDF62" s="308"/>
      <c r="QDG62" s="308"/>
      <c r="QDH62" s="308"/>
      <c r="QDI62" s="308"/>
      <c r="QDJ62" s="308"/>
      <c r="QDK62" s="308"/>
      <c r="QDL62" s="308"/>
      <c r="QDM62" s="308"/>
      <c r="QDN62" s="308"/>
      <c r="QDO62" s="308"/>
      <c r="QDP62" s="308"/>
      <c r="QDQ62" s="308"/>
      <c r="QDR62" s="308"/>
      <c r="QDS62" s="308"/>
      <c r="QDT62" s="308"/>
      <c r="QDU62" s="308"/>
      <c r="QDV62" s="308"/>
      <c r="QDW62" s="308"/>
      <c r="QDX62" s="308"/>
      <c r="QDY62" s="308"/>
      <c r="QDZ62" s="308"/>
      <c r="QEA62" s="308"/>
      <c r="QEB62" s="308"/>
      <c r="QEC62" s="308"/>
      <c r="QED62" s="308"/>
      <c r="QEE62" s="308"/>
      <c r="QEF62" s="308"/>
      <c r="QEG62" s="308"/>
      <c r="QEH62" s="308"/>
      <c r="QEI62" s="308"/>
      <c r="QEJ62" s="308"/>
      <c r="QEK62" s="308"/>
      <c r="QEL62" s="308"/>
      <c r="QEM62" s="308"/>
      <c r="QEN62" s="308"/>
      <c r="QEO62" s="308"/>
      <c r="QEP62" s="308"/>
      <c r="QEQ62" s="308"/>
      <c r="QER62" s="308"/>
      <c r="QES62" s="308"/>
      <c r="QET62" s="308"/>
      <c r="QEU62" s="308"/>
      <c r="QEV62" s="308"/>
      <c r="QEW62" s="308"/>
      <c r="QEX62" s="308"/>
      <c r="QEY62" s="308"/>
      <c r="QEZ62" s="308"/>
      <c r="QFA62" s="308"/>
      <c r="QFB62" s="308"/>
      <c r="QFC62" s="308"/>
      <c r="QFD62" s="308"/>
      <c r="QFE62" s="308"/>
      <c r="QFF62" s="308"/>
      <c r="QFG62" s="308"/>
      <c r="QFH62" s="308"/>
      <c r="QFI62" s="308"/>
      <c r="QFJ62" s="308"/>
      <c r="QFK62" s="308"/>
      <c r="QFL62" s="308"/>
      <c r="QFM62" s="308"/>
      <c r="QFN62" s="308"/>
      <c r="QFO62" s="308"/>
      <c r="QFP62" s="308"/>
      <c r="QFQ62" s="308"/>
      <c r="QFR62" s="308"/>
      <c r="QFS62" s="308"/>
      <c r="QFT62" s="308"/>
      <c r="QFU62" s="308"/>
      <c r="QFV62" s="308"/>
      <c r="QFW62" s="308"/>
      <c r="QFX62" s="308"/>
      <c r="QFY62" s="308"/>
      <c r="QFZ62" s="308"/>
      <c r="QGA62" s="308"/>
      <c r="QGB62" s="308"/>
      <c r="QGC62" s="308"/>
      <c r="QGD62" s="308"/>
      <c r="QGE62" s="308"/>
      <c r="QGF62" s="308"/>
      <c r="QGG62" s="308"/>
      <c r="QGH62" s="308"/>
      <c r="QGI62" s="308"/>
      <c r="QGJ62" s="308"/>
      <c r="QGK62" s="308"/>
      <c r="QGL62" s="308"/>
      <c r="QGM62" s="308"/>
      <c r="QGN62" s="308"/>
      <c r="QGO62" s="308"/>
      <c r="QGP62" s="308"/>
      <c r="QGQ62" s="308"/>
      <c r="QGR62" s="308"/>
      <c r="QGS62" s="308"/>
      <c r="QGT62" s="308"/>
      <c r="QGU62" s="308"/>
      <c r="QGV62" s="308"/>
      <c r="QGW62" s="308"/>
      <c r="QGX62" s="308"/>
      <c r="QGY62" s="308"/>
      <c r="QGZ62" s="308"/>
      <c r="QHA62" s="308"/>
      <c r="QHB62" s="308"/>
      <c r="QHC62" s="308"/>
      <c r="QHD62" s="308"/>
      <c r="QHE62" s="308"/>
      <c r="QHF62" s="308"/>
      <c r="QHG62" s="308"/>
      <c r="QHH62" s="308"/>
      <c r="QHI62" s="308"/>
      <c r="QHJ62" s="308"/>
      <c r="QHK62" s="308"/>
      <c r="QHL62" s="308"/>
      <c r="QHM62" s="308"/>
      <c r="QHN62" s="308"/>
      <c r="QHO62" s="308"/>
      <c r="QHP62" s="308"/>
      <c r="QHQ62" s="308"/>
      <c r="QHR62" s="308"/>
      <c r="QHS62" s="308"/>
      <c r="QHT62" s="308"/>
      <c r="QHU62" s="308"/>
      <c r="QHV62" s="308"/>
      <c r="QHW62" s="308"/>
      <c r="QHX62" s="308"/>
      <c r="QHY62" s="308"/>
      <c r="QHZ62" s="308"/>
      <c r="QIA62" s="308"/>
      <c r="QIB62" s="308"/>
      <c r="QIC62" s="308"/>
      <c r="QID62" s="308"/>
      <c r="QIE62" s="308"/>
      <c r="QIF62" s="308"/>
      <c r="QIG62" s="308"/>
      <c r="QIH62" s="308"/>
      <c r="QII62" s="308"/>
      <c r="QIJ62" s="308"/>
      <c r="QIK62" s="308"/>
      <c r="QIL62" s="308"/>
      <c r="QIM62" s="308"/>
      <c r="QIN62" s="308"/>
      <c r="QIO62" s="308"/>
      <c r="QIP62" s="308"/>
      <c r="QIQ62" s="308"/>
      <c r="QIR62" s="308"/>
      <c r="QIS62" s="308"/>
      <c r="QIT62" s="308"/>
      <c r="QIU62" s="308"/>
      <c r="QIV62" s="308"/>
      <c r="QIW62" s="308"/>
      <c r="QIX62" s="308"/>
      <c r="QIY62" s="308"/>
      <c r="QIZ62" s="308"/>
      <c r="QJA62" s="308"/>
      <c r="QJB62" s="308"/>
      <c r="QJC62" s="308"/>
      <c r="QJD62" s="308"/>
      <c r="QJE62" s="308"/>
      <c r="QJF62" s="308"/>
      <c r="QJG62" s="308"/>
      <c r="QJH62" s="308"/>
      <c r="QJI62" s="308"/>
      <c r="QJJ62" s="308"/>
      <c r="QJK62" s="308"/>
      <c r="QJL62" s="308"/>
      <c r="QJM62" s="308"/>
      <c r="QJN62" s="308"/>
      <c r="QJO62" s="308"/>
      <c r="QJP62" s="308"/>
      <c r="QJQ62" s="308"/>
      <c r="QJR62" s="308"/>
      <c r="QJS62" s="308"/>
      <c r="QJT62" s="308"/>
      <c r="QJU62" s="308"/>
      <c r="QJV62" s="308"/>
      <c r="QJW62" s="308"/>
      <c r="QJX62" s="308"/>
      <c r="QJY62" s="308"/>
      <c r="QJZ62" s="308"/>
      <c r="QKA62" s="308"/>
      <c r="QKB62" s="308"/>
      <c r="QKC62" s="308"/>
      <c r="QKD62" s="308"/>
      <c r="QKE62" s="308"/>
      <c r="QKF62" s="308"/>
      <c r="QKG62" s="308"/>
      <c r="QKH62" s="308"/>
      <c r="QKI62" s="308"/>
      <c r="QKJ62" s="308"/>
      <c r="QKK62" s="308"/>
      <c r="QKL62" s="308"/>
      <c r="QKM62" s="308"/>
      <c r="QKN62" s="308"/>
      <c r="QKO62" s="308"/>
      <c r="QKP62" s="308"/>
      <c r="QKQ62" s="308"/>
      <c r="QKR62" s="308"/>
      <c r="QKS62" s="308"/>
      <c r="QKT62" s="308"/>
      <c r="QKU62" s="308"/>
      <c r="QKV62" s="308"/>
      <c r="QKW62" s="308"/>
      <c r="QKX62" s="308"/>
      <c r="QKY62" s="308"/>
      <c r="QKZ62" s="308"/>
      <c r="QLA62" s="308"/>
      <c r="QLB62" s="308"/>
      <c r="QLC62" s="308"/>
      <c r="QLD62" s="308"/>
      <c r="QLE62" s="308"/>
      <c r="QLF62" s="308"/>
      <c r="QLG62" s="308"/>
      <c r="QLH62" s="308"/>
      <c r="QLI62" s="308"/>
      <c r="QLJ62" s="308"/>
      <c r="QLK62" s="308"/>
      <c r="QLL62" s="308"/>
      <c r="QLM62" s="308"/>
      <c r="QLN62" s="308"/>
      <c r="QLO62" s="308"/>
      <c r="QLP62" s="308"/>
      <c r="QLQ62" s="308"/>
      <c r="QLR62" s="308"/>
      <c r="QLS62" s="308"/>
      <c r="QLT62" s="308"/>
      <c r="QLU62" s="308"/>
      <c r="QLV62" s="308"/>
      <c r="QLW62" s="308"/>
      <c r="QLX62" s="308"/>
      <c r="QLY62" s="308"/>
      <c r="QLZ62" s="308"/>
      <c r="QMA62" s="308"/>
      <c r="QMB62" s="308"/>
      <c r="QMC62" s="308"/>
      <c r="QMD62" s="308"/>
      <c r="QME62" s="308"/>
      <c r="QMF62" s="308"/>
      <c r="QMG62" s="308"/>
      <c r="QMH62" s="308"/>
      <c r="QMI62" s="308"/>
      <c r="QMJ62" s="308"/>
      <c r="QMK62" s="308"/>
      <c r="QML62" s="308"/>
      <c r="QMM62" s="308"/>
      <c r="QMN62" s="308"/>
      <c r="QMO62" s="308"/>
      <c r="QMP62" s="308"/>
      <c r="QMQ62" s="308"/>
      <c r="QMR62" s="308"/>
      <c r="QMS62" s="308"/>
      <c r="QMT62" s="308"/>
      <c r="QMU62" s="308"/>
      <c r="QMV62" s="308"/>
      <c r="QMW62" s="308"/>
      <c r="QMX62" s="308"/>
      <c r="QMY62" s="308"/>
      <c r="QMZ62" s="308"/>
      <c r="QNA62" s="308"/>
      <c r="QNB62" s="308"/>
      <c r="QNC62" s="308"/>
      <c r="QND62" s="308"/>
      <c r="QNE62" s="308"/>
      <c r="QNF62" s="308"/>
      <c r="QNG62" s="308"/>
      <c r="QNH62" s="308"/>
      <c r="QNI62" s="308"/>
      <c r="QNJ62" s="308"/>
      <c r="QNK62" s="308"/>
      <c r="QNL62" s="308"/>
      <c r="QNM62" s="308"/>
      <c r="QNN62" s="308"/>
      <c r="QNO62" s="308"/>
      <c r="QNP62" s="308"/>
      <c r="QNQ62" s="308"/>
      <c r="QNR62" s="308"/>
      <c r="QNS62" s="308"/>
      <c r="QNT62" s="308"/>
      <c r="QNU62" s="308"/>
      <c r="QNV62" s="308"/>
      <c r="QNW62" s="308"/>
      <c r="QNX62" s="308"/>
      <c r="QNY62" s="308"/>
      <c r="QNZ62" s="308"/>
      <c r="QOA62" s="308"/>
      <c r="QOB62" s="308"/>
      <c r="QOC62" s="308"/>
      <c r="QOD62" s="308"/>
      <c r="QOE62" s="308"/>
      <c r="QOF62" s="308"/>
      <c r="QOG62" s="308"/>
      <c r="QOH62" s="308"/>
      <c r="QOI62" s="308"/>
      <c r="QOJ62" s="308"/>
      <c r="QOK62" s="308"/>
      <c r="QOL62" s="308"/>
      <c r="QOM62" s="308"/>
      <c r="QON62" s="308"/>
      <c r="QOO62" s="308"/>
      <c r="QOP62" s="308"/>
      <c r="QOQ62" s="308"/>
      <c r="QOR62" s="308"/>
      <c r="QOS62" s="308"/>
      <c r="QOT62" s="308"/>
      <c r="QOU62" s="308"/>
      <c r="QOV62" s="308"/>
      <c r="QOW62" s="308"/>
      <c r="QOX62" s="308"/>
      <c r="QOY62" s="308"/>
      <c r="QOZ62" s="308"/>
      <c r="QPA62" s="308"/>
      <c r="QPB62" s="308"/>
      <c r="QPC62" s="308"/>
      <c r="QPD62" s="308"/>
      <c r="QPE62" s="308"/>
      <c r="QPF62" s="308"/>
      <c r="QPG62" s="308"/>
      <c r="QPH62" s="308"/>
      <c r="QPI62" s="308"/>
      <c r="QPJ62" s="308"/>
      <c r="QPK62" s="308"/>
      <c r="QPL62" s="308"/>
      <c r="QPM62" s="308"/>
      <c r="QPN62" s="308"/>
      <c r="QPO62" s="308"/>
      <c r="QPP62" s="308"/>
      <c r="QPQ62" s="308"/>
      <c r="QPR62" s="308"/>
      <c r="QPS62" s="308"/>
      <c r="QPT62" s="308"/>
      <c r="QPU62" s="308"/>
      <c r="QPV62" s="308"/>
      <c r="QPW62" s="308"/>
      <c r="QPX62" s="308"/>
      <c r="QPY62" s="308"/>
      <c r="QPZ62" s="308"/>
      <c r="QQA62" s="308"/>
      <c r="QQB62" s="308"/>
      <c r="QQC62" s="308"/>
      <c r="QQD62" s="308"/>
      <c r="QQE62" s="308"/>
      <c r="QQF62" s="308"/>
      <c r="QQG62" s="308"/>
      <c r="QQH62" s="308"/>
      <c r="QQI62" s="308"/>
      <c r="QQJ62" s="308"/>
      <c r="QQK62" s="308"/>
      <c r="QQL62" s="308"/>
      <c r="QQM62" s="308"/>
      <c r="QQN62" s="308"/>
      <c r="QQO62" s="308"/>
      <c r="QQP62" s="308"/>
      <c r="QQQ62" s="308"/>
      <c r="QQR62" s="308"/>
      <c r="QQS62" s="308"/>
      <c r="QQT62" s="308"/>
      <c r="QQU62" s="308"/>
      <c r="QQV62" s="308"/>
      <c r="QQW62" s="308"/>
      <c r="QQX62" s="308"/>
      <c r="QQY62" s="308"/>
      <c r="QQZ62" s="308"/>
      <c r="QRA62" s="308"/>
      <c r="QRB62" s="308"/>
      <c r="QRC62" s="308"/>
      <c r="QRD62" s="308"/>
      <c r="QRE62" s="308"/>
      <c r="QRF62" s="308"/>
      <c r="QRG62" s="308"/>
      <c r="QRH62" s="308"/>
      <c r="QRI62" s="308"/>
      <c r="QRJ62" s="308"/>
      <c r="QRK62" s="308"/>
      <c r="QRL62" s="308"/>
      <c r="QRM62" s="308"/>
      <c r="QRN62" s="308"/>
      <c r="QRO62" s="308"/>
      <c r="QRP62" s="308"/>
      <c r="QRQ62" s="308"/>
      <c r="QRR62" s="308"/>
      <c r="QRS62" s="308"/>
      <c r="QRT62" s="308"/>
      <c r="QRU62" s="308"/>
      <c r="QRV62" s="308"/>
      <c r="QRW62" s="308"/>
      <c r="QRX62" s="308"/>
      <c r="QRY62" s="308"/>
      <c r="QRZ62" s="308"/>
      <c r="QSA62" s="308"/>
      <c r="QSB62" s="308"/>
      <c r="QSC62" s="308"/>
      <c r="QSD62" s="308"/>
      <c r="QSE62" s="308"/>
      <c r="QSF62" s="308"/>
      <c r="QSG62" s="308"/>
      <c r="QSH62" s="308"/>
      <c r="QSI62" s="308"/>
      <c r="QSJ62" s="308"/>
      <c r="QSK62" s="308"/>
      <c r="QSL62" s="308"/>
      <c r="QSM62" s="308"/>
      <c r="QSN62" s="308"/>
      <c r="QSO62" s="308"/>
      <c r="QSP62" s="308"/>
      <c r="QSQ62" s="308"/>
      <c r="QSR62" s="308"/>
      <c r="QSS62" s="308"/>
      <c r="QST62" s="308"/>
      <c r="QSU62" s="308"/>
      <c r="QSV62" s="308"/>
      <c r="QSW62" s="308"/>
      <c r="QSX62" s="308"/>
      <c r="QSY62" s="308"/>
      <c r="QSZ62" s="308"/>
      <c r="QTA62" s="308"/>
      <c r="QTB62" s="308"/>
      <c r="QTC62" s="308"/>
      <c r="QTD62" s="308"/>
      <c r="QTE62" s="308"/>
      <c r="QTF62" s="308"/>
      <c r="QTG62" s="308"/>
      <c r="QTH62" s="308"/>
      <c r="QTI62" s="308"/>
      <c r="QTJ62" s="308"/>
      <c r="QTK62" s="308"/>
      <c r="QTL62" s="308"/>
      <c r="QTM62" s="308"/>
      <c r="QTN62" s="308"/>
      <c r="QTO62" s="308"/>
      <c r="QTP62" s="308"/>
      <c r="QTQ62" s="308"/>
      <c r="QTR62" s="308"/>
      <c r="QTS62" s="308"/>
      <c r="QTT62" s="308"/>
      <c r="QTU62" s="308"/>
      <c r="QTV62" s="308"/>
      <c r="QTW62" s="308"/>
      <c r="QTX62" s="308"/>
      <c r="QTY62" s="308"/>
      <c r="QTZ62" s="308"/>
      <c r="QUA62" s="308"/>
      <c r="QUB62" s="308"/>
      <c r="QUC62" s="308"/>
      <c r="QUD62" s="308"/>
      <c r="QUE62" s="308"/>
      <c r="QUF62" s="308"/>
      <c r="QUG62" s="308"/>
      <c r="QUH62" s="308"/>
      <c r="QUI62" s="308"/>
      <c r="QUJ62" s="308"/>
      <c r="QUK62" s="308"/>
      <c r="QUL62" s="308"/>
      <c r="QUM62" s="308"/>
      <c r="QUN62" s="308"/>
      <c r="QUO62" s="308"/>
      <c r="QUP62" s="308"/>
      <c r="QUQ62" s="308"/>
      <c r="QUR62" s="308"/>
      <c r="QUS62" s="308"/>
      <c r="QUT62" s="308"/>
      <c r="QUU62" s="308"/>
      <c r="QUV62" s="308"/>
      <c r="QUW62" s="308"/>
      <c r="QUX62" s="308"/>
      <c r="QUY62" s="308"/>
      <c r="QUZ62" s="308"/>
      <c r="QVA62" s="308"/>
      <c r="QVB62" s="308"/>
      <c r="QVC62" s="308"/>
      <c r="QVD62" s="308"/>
      <c r="QVE62" s="308"/>
      <c r="QVF62" s="308"/>
      <c r="QVG62" s="308"/>
      <c r="QVH62" s="308"/>
      <c r="QVI62" s="308"/>
      <c r="QVJ62" s="308"/>
      <c r="QVK62" s="308"/>
      <c r="QVL62" s="308"/>
      <c r="QVM62" s="308"/>
      <c r="QVN62" s="308"/>
      <c r="QVO62" s="308"/>
      <c r="QVP62" s="308"/>
      <c r="QVQ62" s="308"/>
      <c r="QVR62" s="308"/>
      <c r="QVS62" s="308"/>
      <c r="QVT62" s="308"/>
      <c r="QVU62" s="308"/>
      <c r="QVV62" s="308"/>
      <c r="QVW62" s="308"/>
      <c r="QVX62" s="308"/>
      <c r="QVY62" s="308"/>
      <c r="QVZ62" s="308"/>
      <c r="QWA62" s="308"/>
      <c r="QWB62" s="308"/>
      <c r="QWC62" s="308"/>
      <c r="QWD62" s="308"/>
      <c r="QWE62" s="308"/>
      <c r="QWF62" s="308"/>
      <c r="QWG62" s="308"/>
      <c r="QWH62" s="308"/>
      <c r="QWI62" s="308"/>
      <c r="QWJ62" s="308"/>
      <c r="QWK62" s="308"/>
      <c r="QWL62" s="308"/>
      <c r="QWM62" s="308"/>
      <c r="QWN62" s="308"/>
      <c r="QWO62" s="308"/>
      <c r="QWP62" s="308"/>
      <c r="QWQ62" s="308"/>
      <c r="QWR62" s="308"/>
      <c r="QWS62" s="308"/>
      <c r="QWT62" s="308"/>
      <c r="QWU62" s="308"/>
      <c r="QWV62" s="308"/>
      <c r="QWW62" s="308"/>
      <c r="QWX62" s="308"/>
      <c r="QWY62" s="308"/>
      <c r="QWZ62" s="308"/>
      <c r="QXA62" s="308"/>
      <c r="QXB62" s="308"/>
      <c r="QXC62" s="308"/>
      <c r="QXD62" s="308"/>
      <c r="QXE62" s="308"/>
      <c r="QXF62" s="308"/>
      <c r="QXG62" s="308"/>
      <c r="QXH62" s="308"/>
      <c r="QXI62" s="308"/>
      <c r="QXJ62" s="308"/>
      <c r="QXK62" s="308"/>
      <c r="QXL62" s="308"/>
      <c r="QXM62" s="308"/>
      <c r="QXN62" s="308"/>
      <c r="QXO62" s="308"/>
      <c r="QXP62" s="308"/>
      <c r="QXQ62" s="308"/>
      <c r="QXR62" s="308"/>
      <c r="QXS62" s="308"/>
      <c r="QXT62" s="308"/>
      <c r="QXU62" s="308"/>
      <c r="QXV62" s="308"/>
      <c r="QXW62" s="308"/>
      <c r="QXX62" s="308"/>
      <c r="QXY62" s="308"/>
      <c r="QXZ62" s="308"/>
      <c r="QYA62" s="308"/>
      <c r="QYB62" s="308"/>
      <c r="QYC62" s="308"/>
      <c r="QYD62" s="308"/>
      <c r="QYE62" s="308"/>
      <c r="QYF62" s="308"/>
      <c r="QYG62" s="308"/>
      <c r="QYH62" s="308"/>
      <c r="QYI62" s="308"/>
      <c r="QYJ62" s="308"/>
      <c r="QYK62" s="308"/>
      <c r="QYL62" s="308"/>
      <c r="QYM62" s="308"/>
      <c r="QYN62" s="308"/>
      <c r="QYO62" s="308"/>
      <c r="QYP62" s="308"/>
      <c r="QYQ62" s="308"/>
      <c r="QYR62" s="308"/>
      <c r="QYS62" s="308"/>
      <c r="QYT62" s="308"/>
      <c r="QYU62" s="308"/>
      <c r="QYV62" s="308"/>
      <c r="QYW62" s="308"/>
      <c r="QYX62" s="308"/>
      <c r="QYY62" s="308"/>
      <c r="QYZ62" s="308"/>
      <c r="QZA62" s="308"/>
      <c r="QZB62" s="308"/>
      <c r="QZC62" s="308"/>
      <c r="QZD62" s="308"/>
      <c r="QZE62" s="308"/>
      <c r="QZF62" s="308"/>
      <c r="QZG62" s="308"/>
      <c r="QZH62" s="308"/>
      <c r="QZI62" s="308"/>
      <c r="QZJ62" s="308"/>
      <c r="QZK62" s="308"/>
      <c r="QZL62" s="308"/>
      <c r="QZM62" s="308"/>
      <c r="QZN62" s="308"/>
      <c r="QZO62" s="308"/>
      <c r="QZP62" s="308"/>
      <c r="QZQ62" s="308"/>
      <c r="QZR62" s="308"/>
      <c r="QZS62" s="308"/>
      <c r="QZT62" s="308"/>
      <c r="QZU62" s="308"/>
      <c r="QZV62" s="308"/>
      <c r="QZW62" s="308"/>
      <c r="QZX62" s="308"/>
      <c r="QZY62" s="308"/>
      <c r="QZZ62" s="308"/>
      <c r="RAA62" s="308"/>
      <c r="RAB62" s="308"/>
      <c r="RAC62" s="308"/>
      <c r="RAD62" s="308"/>
      <c r="RAE62" s="308"/>
      <c r="RAF62" s="308"/>
      <c r="RAG62" s="308"/>
      <c r="RAH62" s="308"/>
      <c r="RAI62" s="308"/>
      <c r="RAJ62" s="308"/>
      <c r="RAK62" s="308"/>
      <c r="RAL62" s="308"/>
      <c r="RAM62" s="308"/>
      <c r="RAN62" s="308"/>
      <c r="RAO62" s="308"/>
      <c r="RAP62" s="308"/>
      <c r="RAQ62" s="308"/>
      <c r="RAR62" s="308"/>
      <c r="RAS62" s="308"/>
      <c r="RAT62" s="308"/>
      <c r="RAU62" s="308"/>
      <c r="RAV62" s="308"/>
      <c r="RAW62" s="308"/>
      <c r="RAX62" s="308"/>
      <c r="RAY62" s="308"/>
      <c r="RAZ62" s="308"/>
      <c r="RBA62" s="308"/>
      <c r="RBB62" s="308"/>
      <c r="RBC62" s="308"/>
      <c r="RBD62" s="308"/>
      <c r="RBE62" s="308"/>
      <c r="RBF62" s="308"/>
      <c r="RBG62" s="308"/>
      <c r="RBH62" s="308"/>
      <c r="RBI62" s="308"/>
      <c r="RBJ62" s="308"/>
      <c r="RBK62" s="308"/>
      <c r="RBL62" s="308"/>
      <c r="RBM62" s="308"/>
      <c r="RBN62" s="308"/>
      <c r="RBO62" s="308"/>
      <c r="RBP62" s="308"/>
      <c r="RBQ62" s="308"/>
      <c r="RBR62" s="308"/>
      <c r="RBS62" s="308"/>
      <c r="RBT62" s="308"/>
      <c r="RBU62" s="308"/>
      <c r="RBV62" s="308"/>
      <c r="RBW62" s="308"/>
      <c r="RBX62" s="308"/>
      <c r="RBY62" s="308"/>
      <c r="RBZ62" s="308"/>
      <c r="RCA62" s="308"/>
      <c r="RCB62" s="308"/>
      <c r="RCC62" s="308"/>
      <c r="RCD62" s="308"/>
      <c r="RCE62" s="308"/>
      <c r="RCF62" s="308"/>
      <c r="RCG62" s="308"/>
      <c r="RCH62" s="308"/>
      <c r="RCI62" s="308"/>
      <c r="RCJ62" s="308"/>
      <c r="RCK62" s="308"/>
      <c r="RCL62" s="308"/>
      <c r="RCM62" s="308"/>
      <c r="RCN62" s="308"/>
      <c r="RCO62" s="308"/>
      <c r="RCP62" s="308"/>
      <c r="RCQ62" s="308"/>
      <c r="RCR62" s="308"/>
      <c r="RCS62" s="308"/>
      <c r="RCT62" s="308"/>
      <c r="RCU62" s="308"/>
      <c r="RCV62" s="308"/>
      <c r="RCW62" s="308"/>
      <c r="RCX62" s="308"/>
      <c r="RCY62" s="308"/>
      <c r="RCZ62" s="308"/>
      <c r="RDA62" s="308"/>
      <c r="RDB62" s="308"/>
      <c r="RDC62" s="308"/>
      <c r="RDD62" s="308"/>
      <c r="RDE62" s="308"/>
      <c r="RDF62" s="308"/>
      <c r="RDG62" s="308"/>
      <c r="RDH62" s="308"/>
      <c r="RDI62" s="308"/>
      <c r="RDJ62" s="308"/>
      <c r="RDK62" s="308"/>
      <c r="RDL62" s="308"/>
      <c r="RDM62" s="308"/>
      <c r="RDN62" s="308"/>
      <c r="RDO62" s="308"/>
      <c r="RDP62" s="308"/>
      <c r="RDQ62" s="308"/>
      <c r="RDR62" s="308"/>
      <c r="RDS62" s="308"/>
      <c r="RDT62" s="308"/>
      <c r="RDU62" s="308"/>
      <c r="RDV62" s="308"/>
      <c r="RDW62" s="308"/>
      <c r="RDX62" s="308"/>
      <c r="RDY62" s="308"/>
      <c r="RDZ62" s="308"/>
      <c r="REA62" s="308"/>
      <c r="REB62" s="308"/>
      <c r="REC62" s="308"/>
      <c r="RED62" s="308"/>
      <c r="REE62" s="308"/>
      <c r="REF62" s="308"/>
      <c r="REG62" s="308"/>
      <c r="REH62" s="308"/>
      <c r="REI62" s="308"/>
      <c r="REJ62" s="308"/>
      <c r="REK62" s="308"/>
      <c r="REL62" s="308"/>
      <c r="REM62" s="308"/>
      <c r="REN62" s="308"/>
      <c r="REO62" s="308"/>
      <c r="REP62" s="308"/>
      <c r="REQ62" s="308"/>
      <c r="RER62" s="308"/>
      <c r="RES62" s="308"/>
      <c r="RET62" s="308"/>
      <c r="REU62" s="308"/>
      <c r="REV62" s="308"/>
      <c r="REW62" s="308"/>
      <c r="REX62" s="308"/>
      <c r="REY62" s="308"/>
      <c r="REZ62" s="308"/>
      <c r="RFA62" s="308"/>
      <c r="RFB62" s="308"/>
      <c r="RFC62" s="308"/>
      <c r="RFD62" s="308"/>
      <c r="RFE62" s="308"/>
      <c r="RFF62" s="308"/>
      <c r="RFG62" s="308"/>
      <c r="RFH62" s="308"/>
      <c r="RFI62" s="308"/>
      <c r="RFJ62" s="308"/>
      <c r="RFK62" s="308"/>
      <c r="RFL62" s="308"/>
      <c r="RFM62" s="308"/>
      <c r="RFN62" s="308"/>
      <c r="RFO62" s="308"/>
      <c r="RFP62" s="308"/>
      <c r="RFQ62" s="308"/>
      <c r="RFR62" s="308"/>
      <c r="RFS62" s="308"/>
      <c r="RFT62" s="308"/>
      <c r="RFU62" s="308"/>
      <c r="RFV62" s="308"/>
      <c r="RFW62" s="308"/>
      <c r="RFX62" s="308"/>
      <c r="RFY62" s="308"/>
      <c r="RFZ62" s="308"/>
      <c r="RGA62" s="308"/>
      <c r="RGB62" s="308"/>
      <c r="RGC62" s="308"/>
      <c r="RGD62" s="308"/>
      <c r="RGE62" s="308"/>
      <c r="RGF62" s="308"/>
      <c r="RGG62" s="308"/>
      <c r="RGH62" s="308"/>
      <c r="RGI62" s="308"/>
      <c r="RGJ62" s="308"/>
      <c r="RGK62" s="308"/>
      <c r="RGL62" s="308"/>
      <c r="RGM62" s="308"/>
      <c r="RGN62" s="308"/>
      <c r="RGO62" s="308"/>
      <c r="RGP62" s="308"/>
      <c r="RGQ62" s="308"/>
      <c r="RGR62" s="308"/>
      <c r="RGS62" s="308"/>
      <c r="RGT62" s="308"/>
      <c r="RGU62" s="308"/>
      <c r="RGV62" s="308"/>
      <c r="RGW62" s="308"/>
      <c r="RGX62" s="308"/>
      <c r="RGY62" s="308"/>
      <c r="RGZ62" s="308"/>
      <c r="RHA62" s="308"/>
      <c r="RHB62" s="308"/>
      <c r="RHC62" s="308"/>
      <c r="RHD62" s="308"/>
      <c r="RHE62" s="308"/>
      <c r="RHF62" s="308"/>
      <c r="RHG62" s="308"/>
      <c r="RHH62" s="308"/>
      <c r="RHI62" s="308"/>
      <c r="RHJ62" s="308"/>
      <c r="RHK62" s="308"/>
      <c r="RHL62" s="308"/>
      <c r="RHM62" s="308"/>
      <c r="RHN62" s="308"/>
      <c r="RHO62" s="308"/>
      <c r="RHP62" s="308"/>
      <c r="RHQ62" s="308"/>
      <c r="RHR62" s="308"/>
      <c r="RHS62" s="308"/>
      <c r="RHT62" s="308"/>
      <c r="RHU62" s="308"/>
      <c r="RHV62" s="308"/>
      <c r="RHW62" s="308"/>
      <c r="RHX62" s="308"/>
      <c r="RHY62" s="308"/>
      <c r="RHZ62" s="308"/>
      <c r="RIA62" s="308"/>
      <c r="RIB62" s="308"/>
      <c r="RIC62" s="308"/>
      <c r="RID62" s="308"/>
      <c r="RIE62" s="308"/>
      <c r="RIF62" s="308"/>
      <c r="RIG62" s="308"/>
      <c r="RIH62" s="308"/>
      <c r="RII62" s="308"/>
      <c r="RIJ62" s="308"/>
      <c r="RIK62" s="308"/>
      <c r="RIL62" s="308"/>
      <c r="RIM62" s="308"/>
      <c r="RIN62" s="308"/>
      <c r="RIO62" s="308"/>
      <c r="RIP62" s="308"/>
      <c r="RIQ62" s="308"/>
      <c r="RIR62" s="308"/>
      <c r="RIS62" s="308"/>
      <c r="RIT62" s="308"/>
      <c r="RIU62" s="308"/>
      <c r="RIV62" s="308"/>
      <c r="RIW62" s="308"/>
      <c r="RIX62" s="308"/>
      <c r="RIY62" s="308"/>
      <c r="RIZ62" s="308"/>
      <c r="RJA62" s="308"/>
      <c r="RJB62" s="308"/>
      <c r="RJC62" s="308"/>
      <c r="RJD62" s="308"/>
      <c r="RJE62" s="308"/>
      <c r="RJF62" s="308"/>
      <c r="RJG62" s="308"/>
      <c r="RJH62" s="308"/>
      <c r="RJI62" s="308"/>
      <c r="RJJ62" s="308"/>
      <c r="RJK62" s="308"/>
      <c r="RJL62" s="308"/>
      <c r="RJM62" s="308"/>
      <c r="RJN62" s="308"/>
      <c r="RJO62" s="308"/>
      <c r="RJP62" s="308"/>
      <c r="RJQ62" s="308"/>
      <c r="RJR62" s="308"/>
      <c r="RJS62" s="308"/>
      <c r="RJT62" s="308"/>
      <c r="RJU62" s="308"/>
      <c r="RJV62" s="308"/>
      <c r="RJW62" s="308"/>
      <c r="RJX62" s="308"/>
      <c r="RJY62" s="308"/>
      <c r="RJZ62" s="308"/>
      <c r="RKA62" s="308"/>
      <c r="RKB62" s="308"/>
      <c r="RKC62" s="308"/>
      <c r="RKD62" s="308"/>
      <c r="RKE62" s="308"/>
      <c r="RKF62" s="308"/>
      <c r="RKG62" s="308"/>
      <c r="RKH62" s="308"/>
      <c r="RKI62" s="308"/>
      <c r="RKJ62" s="308"/>
      <c r="RKK62" s="308"/>
      <c r="RKL62" s="308"/>
      <c r="RKM62" s="308"/>
      <c r="RKN62" s="308"/>
      <c r="RKO62" s="308"/>
      <c r="RKP62" s="308"/>
      <c r="RKQ62" s="308"/>
      <c r="RKR62" s="308"/>
      <c r="RKS62" s="308"/>
      <c r="RKT62" s="308"/>
      <c r="RKU62" s="308"/>
      <c r="RKV62" s="308"/>
      <c r="RKW62" s="308"/>
      <c r="RKX62" s="308"/>
      <c r="RKY62" s="308"/>
      <c r="RKZ62" s="308"/>
      <c r="RLA62" s="308"/>
      <c r="RLB62" s="308"/>
      <c r="RLC62" s="308"/>
      <c r="RLD62" s="308"/>
      <c r="RLE62" s="308"/>
      <c r="RLF62" s="308"/>
      <c r="RLG62" s="308"/>
      <c r="RLH62" s="308"/>
      <c r="RLI62" s="308"/>
      <c r="RLJ62" s="308"/>
      <c r="RLK62" s="308"/>
      <c r="RLL62" s="308"/>
      <c r="RLM62" s="308"/>
      <c r="RLN62" s="308"/>
      <c r="RLO62" s="308"/>
      <c r="RLP62" s="308"/>
      <c r="RLQ62" s="308"/>
      <c r="RLR62" s="308"/>
      <c r="RLS62" s="308"/>
      <c r="RLT62" s="308"/>
      <c r="RLU62" s="308"/>
      <c r="RLV62" s="308"/>
      <c r="RLW62" s="308"/>
      <c r="RLX62" s="308"/>
      <c r="RLY62" s="308"/>
      <c r="RLZ62" s="308"/>
      <c r="RMA62" s="308"/>
      <c r="RMB62" s="308"/>
      <c r="RMC62" s="308"/>
      <c r="RMD62" s="308"/>
      <c r="RME62" s="308"/>
      <c r="RMF62" s="308"/>
      <c r="RMG62" s="308"/>
      <c r="RMH62" s="308"/>
      <c r="RMI62" s="308"/>
      <c r="RMJ62" s="308"/>
      <c r="RMK62" s="308"/>
      <c r="RML62" s="308"/>
      <c r="RMM62" s="308"/>
      <c r="RMN62" s="308"/>
      <c r="RMO62" s="308"/>
      <c r="RMP62" s="308"/>
      <c r="RMQ62" s="308"/>
      <c r="RMR62" s="308"/>
      <c r="RMS62" s="308"/>
      <c r="RMT62" s="308"/>
      <c r="RMU62" s="308"/>
      <c r="RMV62" s="308"/>
      <c r="RMW62" s="308"/>
      <c r="RMX62" s="308"/>
      <c r="RMY62" s="308"/>
      <c r="RMZ62" s="308"/>
      <c r="RNA62" s="308"/>
      <c r="RNB62" s="308"/>
      <c r="RNC62" s="308"/>
      <c r="RND62" s="308"/>
      <c r="RNE62" s="308"/>
      <c r="RNF62" s="308"/>
      <c r="RNG62" s="308"/>
      <c r="RNH62" s="308"/>
      <c r="RNI62" s="308"/>
      <c r="RNJ62" s="308"/>
      <c r="RNK62" s="308"/>
      <c r="RNL62" s="308"/>
      <c r="RNM62" s="308"/>
      <c r="RNN62" s="308"/>
      <c r="RNO62" s="308"/>
      <c r="RNP62" s="308"/>
      <c r="RNQ62" s="308"/>
      <c r="RNR62" s="308"/>
      <c r="RNS62" s="308"/>
      <c r="RNT62" s="308"/>
      <c r="RNU62" s="308"/>
      <c r="RNV62" s="308"/>
      <c r="RNW62" s="308"/>
      <c r="RNX62" s="308"/>
      <c r="RNY62" s="308"/>
      <c r="RNZ62" s="308"/>
      <c r="ROA62" s="308"/>
      <c r="ROB62" s="308"/>
      <c r="ROC62" s="308"/>
      <c r="ROD62" s="308"/>
      <c r="ROE62" s="308"/>
      <c r="ROF62" s="308"/>
      <c r="ROG62" s="308"/>
      <c r="ROH62" s="308"/>
      <c r="ROI62" s="308"/>
      <c r="ROJ62" s="308"/>
      <c r="ROK62" s="308"/>
      <c r="ROL62" s="308"/>
      <c r="ROM62" s="308"/>
      <c r="RON62" s="308"/>
      <c r="ROO62" s="308"/>
      <c r="ROP62" s="308"/>
      <c r="ROQ62" s="308"/>
      <c r="ROR62" s="308"/>
      <c r="ROS62" s="308"/>
      <c r="ROT62" s="308"/>
      <c r="ROU62" s="308"/>
      <c r="ROV62" s="308"/>
      <c r="ROW62" s="308"/>
      <c r="ROX62" s="308"/>
      <c r="ROY62" s="308"/>
      <c r="ROZ62" s="308"/>
      <c r="RPA62" s="308"/>
      <c r="RPB62" s="308"/>
      <c r="RPC62" s="308"/>
      <c r="RPD62" s="308"/>
      <c r="RPE62" s="308"/>
      <c r="RPF62" s="308"/>
      <c r="RPG62" s="308"/>
      <c r="RPH62" s="308"/>
      <c r="RPI62" s="308"/>
      <c r="RPJ62" s="308"/>
      <c r="RPK62" s="308"/>
      <c r="RPL62" s="308"/>
      <c r="RPM62" s="308"/>
      <c r="RPN62" s="308"/>
      <c r="RPO62" s="308"/>
      <c r="RPP62" s="308"/>
      <c r="RPQ62" s="308"/>
      <c r="RPR62" s="308"/>
      <c r="RPS62" s="308"/>
      <c r="RPT62" s="308"/>
      <c r="RPU62" s="308"/>
      <c r="RPV62" s="308"/>
      <c r="RPW62" s="308"/>
      <c r="RPX62" s="308"/>
      <c r="RPY62" s="308"/>
      <c r="RPZ62" s="308"/>
      <c r="RQA62" s="308"/>
      <c r="RQB62" s="308"/>
      <c r="RQC62" s="308"/>
      <c r="RQD62" s="308"/>
      <c r="RQE62" s="308"/>
      <c r="RQF62" s="308"/>
      <c r="RQG62" s="308"/>
      <c r="RQH62" s="308"/>
      <c r="RQI62" s="308"/>
      <c r="RQJ62" s="308"/>
      <c r="RQK62" s="308"/>
      <c r="RQL62" s="308"/>
      <c r="RQM62" s="308"/>
      <c r="RQN62" s="308"/>
      <c r="RQO62" s="308"/>
      <c r="RQP62" s="308"/>
      <c r="RQQ62" s="308"/>
      <c r="RQR62" s="308"/>
      <c r="RQS62" s="308"/>
      <c r="RQT62" s="308"/>
      <c r="RQU62" s="308"/>
      <c r="RQV62" s="308"/>
      <c r="RQW62" s="308"/>
      <c r="RQX62" s="308"/>
      <c r="RQY62" s="308"/>
      <c r="RQZ62" s="308"/>
      <c r="RRA62" s="308"/>
      <c r="RRB62" s="308"/>
      <c r="RRC62" s="308"/>
      <c r="RRD62" s="308"/>
      <c r="RRE62" s="308"/>
      <c r="RRF62" s="308"/>
      <c r="RRG62" s="308"/>
      <c r="RRH62" s="308"/>
      <c r="RRI62" s="308"/>
      <c r="RRJ62" s="308"/>
      <c r="RRK62" s="308"/>
      <c r="RRL62" s="308"/>
      <c r="RRM62" s="308"/>
      <c r="RRN62" s="308"/>
      <c r="RRO62" s="308"/>
      <c r="RRP62" s="308"/>
      <c r="RRQ62" s="308"/>
      <c r="RRR62" s="308"/>
      <c r="RRS62" s="308"/>
      <c r="RRT62" s="308"/>
      <c r="RRU62" s="308"/>
      <c r="RRV62" s="308"/>
      <c r="RRW62" s="308"/>
      <c r="RRX62" s="308"/>
      <c r="RRY62" s="308"/>
      <c r="RRZ62" s="308"/>
      <c r="RSA62" s="308"/>
      <c r="RSB62" s="308"/>
      <c r="RSC62" s="308"/>
      <c r="RSD62" s="308"/>
      <c r="RSE62" s="308"/>
      <c r="RSF62" s="308"/>
      <c r="RSG62" s="308"/>
      <c r="RSH62" s="308"/>
      <c r="RSI62" s="308"/>
      <c r="RSJ62" s="308"/>
      <c r="RSK62" s="308"/>
      <c r="RSL62" s="308"/>
      <c r="RSM62" s="308"/>
      <c r="RSN62" s="308"/>
      <c r="RSO62" s="308"/>
      <c r="RSP62" s="308"/>
      <c r="RSQ62" s="308"/>
      <c r="RSR62" s="308"/>
      <c r="RSS62" s="308"/>
      <c r="RST62" s="308"/>
      <c r="RSU62" s="308"/>
      <c r="RSV62" s="308"/>
      <c r="RSW62" s="308"/>
      <c r="RSX62" s="308"/>
      <c r="RSY62" s="308"/>
      <c r="RSZ62" s="308"/>
      <c r="RTA62" s="308"/>
      <c r="RTB62" s="308"/>
      <c r="RTC62" s="308"/>
      <c r="RTD62" s="308"/>
      <c r="RTE62" s="308"/>
      <c r="RTF62" s="308"/>
      <c r="RTG62" s="308"/>
      <c r="RTH62" s="308"/>
      <c r="RTI62" s="308"/>
      <c r="RTJ62" s="308"/>
      <c r="RTK62" s="308"/>
      <c r="RTL62" s="308"/>
      <c r="RTM62" s="308"/>
      <c r="RTN62" s="308"/>
      <c r="RTO62" s="308"/>
      <c r="RTP62" s="308"/>
      <c r="RTQ62" s="308"/>
      <c r="RTR62" s="308"/>
      <c r="RTS62" s="308"/>
      <c r="RTT62" s="308"/>
      <c r="RTU62" s="308"/>
      <c r="RTV62" s="308"/>
      <c r="RTW62" s="308"/>
      <c r="RTX62" s="308"/>
      <c r="RTY62" s="308"/>
      <c r="RTZ62" s="308"/>
      <c r="RUA62" s="308"/>
      <c r="RUB62" s="308"/>
      <c r="RUC62" s="308"/>
      <c r="RUD62" s="308"/>
      <c r="RUE62" s="308"/>
      <c r="RUF62" s="308"/>
      <c r="RUG62" s="308"/>
      <c r="RUH62" s="308"/>
      <c r="RUI62" s="308"/>
      <c r="RUJ62" s="308"/>
      <c r="RUK62" s="308"/>
      <c r="RUL62" s="308"/>
      <c r="RUM62" s="308"/>
      <c r="RUN62" s="308"/>
      <c r="RUO62" s="308"/>
      <c r="RUP62" s="308"/>
      <c r="RUQ62" s="308"/>
      <c r="RUR62" s="308"/>
      <c r="RUS62" s="308"/>
      <c r="RUT62" s="308"/>
      <c r="RUU62" s="308"/>
      <c r="RUV62" s="308"/>
      <c r="RUW62" s="308"/>
      <c r="RUX62" s="308"/>
      <c r="RUY62" s="308"/>
      <c r="RUZ62" s="308"/>
      <c r="RVA62" s="308"/>
      <c r="RVB62" s="308"/>
      <c r="RVC62" s="308"/>
      <c r="RVD62" s="308"/>
      <c r="RVE62" s="308"/>
      <c r="RVF62" s="308"/>
      <c r="RVG62" s="308"/>
      <c r="RVH62" s="308"/>
      <c r="RVI62" s="308"/>
      <c r="RVJ62" s="308"/>
      <c r="RVK62" s="308"/>
      <c r="RVL62" s="308"/>
      <c r="RVM62" s="308"/>
      <c r="RVN62" s="308"/>
      <c r="RVO62" s="308"/>
      <c r="RVP62" s="308"/>
      <c r="RVQ62" s="308"/>
      <c r="RVR62" s="308"/>
      <c r="RVS62" s="308"/>
      <c r="RVT62" s="308"/>
      <c r="RVU62" s="308"/>
      <c r="RVV62" s="308"/>
      <c r="RVW62" s="308"/>
      <c r="RVX62" s="308"/>
      <c r="RVY62" s="308"/>
      <c r="RVZ62" s="308"/>
      <c r="RWA62" s="308"/>
      <c r="RWB62" s="308"/>
      <c r="RWC62" s="308"/>
      <c r="RWD62" s="308"/>
      <c r="RWE62" s="308"/>
      <c r="RWF62" s="308"/>
      <c r="RWG62" s="308"/>
      <c r="RWH62" s="308"/>
      <c r="RWI62" s="308"/>
      <c r="RWJ62" s="308"/>
      <c r="RWK62" s="308"/>
      <c r="RWL62" s="308"/>
      <c r="RWM62" s="308"/>
      <c r="RWN62" s="308"/>
      <c r="RWO62" s="308"/>
      <c r="RWP62" s="308"/>
      <c r="RWQ62" s="308"/>
      <c r="RWR62" s="308"/>
      <c r="RWS62" s="308"/>
      <c r="RWT62" s="308"/>
      <c r="RWU62" s="308"/>
      <c r="RWV62" s="308"/>
      <c r="RWW62" s="308"/>
      <c r="RWX62" s="308"/>
      <c r="RWY62" s="308"/>
      <c r="RWZ62" s="308"/>
      <c r="RXA62" s="308"/>
      <c r="RXB62" s="308"/>
      <c r="RXC62" s="308"/>
      <c r="RXD62" s="308"/>
      <c r="RXE62" s="308"/>
      <c r="RXF62" s="308"/>
      <c r="RXG62" s="308"/>
      <c r="RXH62" s="308"/>
      <c r="RXI62" s="308"/>
      <c r="RXJ62" s="308"/>
      <c r="RXK62" s="308"/>
      <c r="RXL62" s="308"/>
      <c r="RXM62" s="308"/>
      <c r="RXN62" s="308"/>
      <c r="RXO62" s="308"/>
      <c r="RXP62" s="308"/>
      <c r="RXQ62" s="308"/>
      <c r="RXR62" s="308"/>
      <c r="RXS62" s="308"/>
      <c r="RXT62" s="308"/>
      <c r="RXU62" s="308"/>
      <c r="RXV62" s="308"/>
      <c r="RXW62" s="308"/>
      <c r="RXX62" s="308"/>
      <c r="RXY62" s="308"/>
      <c r="RXZ62" s="308"/>
      <c r="RYA62" s="308"/>
      <c r="RYB62" s="308"/>
      <c r="RYC62" s="308"/>
      <c r="RYD62" s="308"/>
      <c r="RYE62" s="308"/>
      <c r="RYF62" s="308"/>
      <c r="RYG62" s="308"/>
      <c r="RYH62" s="308"/>
      <c r="RYI62" s="308"/>
      <c r="RYJ62" s="308"/>
      <c r="RYK62" s="308"/>
      <c r="RYL62" s="308"/>
      <c r="RYM62" s="308"/>
      <c r="RYN62" s="308"/>
      <c r="RYO62" s="308"/>
      <c r="RYP62" s="308"/>
      <c r="RYQ62" s="308"/>
      <c r="RYR62" s="308"/>
      <c r="RYS62" s="308"/>
      <c r="RYT62" s="308"/>
      <c r="RYU62" s="308"/>
      <c r="RYV62" s="308"/>
      <c r="RYW62" s="308"/>
      <c r="RYX62" s="308"/>
      <c r="RYY62" s="308"/>
      <c r="RYZ62" s="308"/>
      <c r="RZA62" s="308"/>
      <c r="RZB62" s="308"/>
      <c r="RZC62" s="308"/>
      <c r="RZD62" s="308"/>
      <c r="RZE62" s="308"/>
      <c r="RZF62" s="308"/>
      <c r="RZG62" s="308"/>
      <c r="RZH62" s="308"/>
      <c r="RZI62" s="308"/>
      <c r="RZJ62" s="308"/>
      <c r="RZK62" s="308"/>
      <c r="RZL62" s="308"/>
      <c r="RZM62" s="308"/>
      <c r="RZN62" s="308"/>
      <c r="RZO62" s="308"/>
      <c r="RZP62" s="308"/>
      <c r="RZQ62" s="308"/>
      <c r="RZR62" s="308"/>
      <c r="RZS62" s="308"/>
      <c r="RZT62" s="308"/>
      <c r="RZU62" s="308"/>
      <c r="RZV62" s="308"/>
      <c r="RZW62" s="308"/>
      <c r="RZX62" s="308"/>
      <c r="RZY62" s="308"/>
      <c r="RZZ62" s="308"/>
      <c r="SAA62" s="308"/>
      <c r="SAB62" s="308"/>
      <c r="SAC62" s="308"/>
      <c r="SAD62" s="308"/>
      <c r="SAE62" s="308"/>
      <c r="SAF62" s="308"/>
      <c r="SAG62" s="308"/>
      <c r="SAH62" s="308"/>
      <c r="SAI62" s="308"/>
      <c r="SAJ62" s="308"/>
      <c r="SAK62" s="308"/>
      <c r="SAL62" s="308"/>
      <c r="SAM62" s="308"/>
      <c r="SAN62" s="308"/>
      <c r="SAO62" s="308"/>
      <c r="SAP62" s="308"/>
      <c r="SAQ62" s="308"/>
      <c r="SAR62" s="308"/>
      <c r="SAS62" s="308"/>
      <c r="SAT62" s="308"/>
      <c r="SAU62" s="308"/>
      <c r="SAV62" s="308"/>
      <c r="SAW62" s="308"/>
      <c r="SAX62" s="308"/>
      <c r="SAY62" s="308"/>
      <c r="SAZ62" s="308"/>
      <c r="SBA62" s="308"/>
      <c r="SBB62" s="308"/>
      <c r="SBC62" s="308"/>
      <c r="SBD62" s="308"/>
      <c r="SBE62" s="308"/>
      <c r="SBF62" s="308"/>
      <c r="SBG62" s="308"/>
      <c r="SBH62" s="308"/>
      <c r="SBI62" s="308"/>
      <c r="SBJ62" s="308"/>
      <c r="SBK62" s="308"/>
      <c r="SBL62" s="308"/>
      <c r="SBM62" s="308"/>
      <c r="SBN62" s="308"/>
      <c r="SBO62" s="308"/>
      <c r="SBP62" s="308"/>
      <c r="SBQ62" s="308"/>
      <c r="SBR62" s="308"/>
      <c r="SBS62" s="308"/>
      <c r="SBT62" s="308"/>
      <c r="SBU62" s="308"/>
      <c r="SBV62" s="308"/>
      <c r="SBW62" s="308"/>
      <c r="SBX62" s="308"/>
      <c r="SBY62" s="308"/>
      <c r="SBZ62" s="308"/>
      <c r="SCA62" s="308"/>
      <c r="SCB62" s="308"/>
      <c r="SCC62" s="308"/>
      <c r="SCD62" s="308"/>
      <c r="SCE62" s="308"/>
      <c r="SCF62" s="308"/>
      <c r="SCG62" s="308"/>
      <c r="SCH62" s="308"/>
      <c r="SCI62" s="308"/>
      <c r="SCJ62" s="308"/>
      <c r="SCK62" s="308"/>
      <c r="SCL62" s="308"/>
      <c r="SCM62" s="308"/>
      <c r="SCN62" s="308"/>
      <c r="SCO62" s="308"/>
      <c r="SCP62" s="308"/>
      <c r="SCQ62" s="308"/>
      <c r="SCR62" s="308"/>
      <c r="SCS62" s="308"/>
      <c r="SCT62" s="308"/>
      <c r="SCU62" s="308"/>
      <c r="SCV62" s="308"/>
      <c r="SCW62" s="308"/>
      <c r="SCX62" s="308"/>
      <c r="SCY62" s="308"/>
      <c r="SCZ62" s="308"/>
      <c r="SDA62" s="308"/>
      <c r="SDB62" s="308"/>
      <c r="SDC62" s="308"/>
      <c r="SDD62" s="308"/>
      <c r="SDE62" s="308"/>
      <c r="SDF62" s="308"/>
      <c r="SDG62" s="308"/>
      <c r="SDH62" s="308"/>
      <c r="SDI62" s="308"/>
      <c r="SDJ62" s="308"/>
      <c r="SDK62" s="308"/>
      <c r="SDL62" s="308"/>
      <c r="SDM62" s="308"/>
      <c r="SDN62" s="308"/>
      <c r="SDO62" s="308"/>
      <c r="SDP62" s="308"/>
      <c r="SDQ62" s="308"/>
      <c r="SDR62" s="308"/>
      <c r="SDS62" s="308"/>
      <c r="SDT62" s="308"/>
      <c r="SDU62" s="308"/>
      <c r="SDV62" s="308"/>
      <c r="SDW62" s="308"/>
      <c r="SDX62" s="308"/>
      <c r="SDY62" s="308"/>
      <c r="SDZ62" s="308"/>
      <c r="SEA62" s="308"/>
      <c r="SEB62" s="308"/>
      <c r="SEC62" s="308"/>
      <c r="SED62" s="308"/>
      <c r="SEE62" s="308"/>
      <c r="SEF62" s="308"/>
      <c r="SEG62" s="308"/>
      <c r="SEH62" s="308"/>
      <c r="SEI62" s="308"/>
      <c r="SEJ62" s="308"/>
      <c r="SEK62" s="308"/>
      <c r="SEL62" s="308"/>
      <c r="SEM62" s="308"/>
      <c r="SEN62" s="308"/>
      <c r="SEO62" s="308"/>
      <c r="SEP62" s="308"/>
      <c r="SEQ62" s="308"/>
      <c r="SER62" s="308"/>
      <c r="SES62" s="308"/>
      <c r="SET62" s="308"/>
      <c r="SEU62" s="308"/>
      <c r="SEV62" s="308"/>
      <c r="SEW62" s="308"/>
      <c r="SEX62" s="308"/>
      <c r="SEY62" s="308"/>
      <c r="SEZ62" s="308"/>
      <c r="SFA62" s="308"/>
      <c r="SFB62" s="308"/>
      <c r="SFC62" s="308"/>
      <c r="SFD62" s="308"/>
      <c r="SFE62" s="308"/>
      <c r="SFF62" s="308"/>
      <c r="SFG62" s="308"/>
      <c r="SFH62" s="308"/>
      <c r="SFI62" s="308"/>
      <c r="SFJ62" s="308"/>
      <c r="SFK62" s="308"/>
      <c r="SFL62" s="308"/>
      <c r="SFM62" s="308"/>
      <c r="SFN62" s="308"/>
      <c r="SFO62" s="308"/>
      <c r="SFP62" s="308"/>
      <c r="SFQ62" s="308"/>
      <c r="SFR62" s="308"/>
      <c r="SFS62" s="308"/>
      <c r="SFT62" s="308"/>
      <c r="SFU62" s="308"/>
      <c r="SFV62" s="308"/>
      <c r="SFW62" s="308"/>
      <c r="SFX62" s="308"/>
      <c r="SFY62" s="308"/>
      <c r="SFZ62" s="308"/>
      <c r="SGA62" s="308"/>
      <c r="SGB62" s="308"/>
      <c r="SGC62" s="308"/>
      <c r="SGD62" s="308"/>
      <c r="SGE62" s="308"/>
      <c r="SGF62" s="308"/>
      <c r="SGG62" s="308"/>
      <c r="SGH62" s="308"/>
      <c r="SGI62" s="308"/>
      <c r="SGJ62" s="308"/>
      <c r="SGK62" s="308"/>
      <c r="SGL62" s="308"/>
      <c r="SGM62" s="308"/>
      <c r="SGN62" s="308"/>
      <c r="SGO62" s="308"/>
      <c r="SGP62" s="308"/>
      <c r="SGQ62" s="308"/>
      <c r="SGR62" s="308"/>
      <c r="SGS62" s="308"/>
      <c r="SGT62" s="308"/>
      <c r="SGU62" s="308"/>
      <c r="SGV62" s="308"/>
      <c r="SGW62" s="308"/>
      <c r="SGX62" s="308"/>
      <c r="SGY62" s="308"/>
      <c r="SGZ62" s="308"/>
      <c r="SHA62" s="308"/>
      <c r="SHB62" s="308"/>
      <c r="SHC62" s="308"/>
      <c r="SHD62" s="308"/>
      <c r="SHE62" s="308"/>
      <c r="SHF62" s="308"/>
      <c r="SHG62" s="308"/>
      <c r="SHH62" s="308"/>
      <c r="SHI62" s="308"/>
      <c r="SHJ62" s="308"/>
      <c r="SHK62" s="308"/>
      <c r="SHL62" s="308"/>
      <c r="SHM62" s="308"/>
      <c r="SHN62" s="308"/>
      <c r="SHO62" s="308"/>
      <c r="SHP62" s="308"/>
      <c r="SHQ62" s="308"/>
      <c r="SHR62" s="308"/>
      <c r="SHS62" s="308"/>
      <c r="SHT62" s="308"/>
      <c r="SHU62" s="308"/>
      <c r="SHV62" s="308"/>
      <c r="SHW62" s="308"/>
      <c r="SHX62" s="308"/>
      <c r="SHY62" s="308"/>
      <c r="SHZ62" s="308"/>
      <c r="SIA62" s="308"/>
      <c r="SIB62" s="308"/>
      <c r="SIC62" s="308"/>
      <c r="SID62" s="308"/>
      <c r="SIE62" s="308"/>
      <c r="SIF62" s="308"/>
      <c r="SIG62" s="308"/>
      <c r="SIH62" s="308"/>
      <c r="SII62" s="308"/>
      <c r="SIJ62" s="308"/>
      <c r="SIK62" s="308"/>
      <c r="SIL62" s="308"/>
      <c r="SIM62" s="308"/>
      <c r="SIN62" s="308"/>
      <c r="SIO62" s="308"/>
      <c r="SIP62" s="308"/>
      <c r="SIQ62" s="308"/>
      <c r="SIR62" s="308"/>
      <c r="SIS62" s="308"/>
      <c r="SIT62" s="308"/>
      <c r="SIU62" s="308"/>
      <c r="SIV62" s="308"/>
      <c r="SIW62" s="308"/>
      <c r="SIX62" s="308"/>
      <c r="SIY62" s="308"/>
      <c r="SIZ62" s="308"/>
      <c r="SJA62" s="308"/>
      <c r="SJB62" s="308"/>
      <c r="SJC62" s="308"/>
      <c r="SJD62" s="308"/>
      <c r="SJE62" s="308"/>
      <c r="SJF62" s="308"/>
      <c r="SJG62" s="308"/>
      <c r="SJH62" s="308"/>
      <c r="SJI62" s="308"/>
      <c r="SJJ62" s="308"/>
      <c r="SJK62" s="308"/>
      <c r="SJL62" s="308"/>
      <c r="SJM62" s="308"/>
      <c r="SJN62" s="308"/>
      <c r="SJO62" s="308"/>
      <c r="SJP62" s="308"/>
      <c r="SJQ62" s="308"/>
      <c r="SJR62" s="308"/>
      <c r="SJS62" s="308"/>
      <c r="SJT62" s="308"/>
      <c r="SJU62" s="308"/>
      <c r="SJV62" s="308"/>
      <c r="SJW62" s="308"/>
      <c r="SJX62" s="308"/>
      <c r="SJY62" s="308"/>
      <c r="SJZ62" s="308"/>
      <c r="SKA62" s="308"/>
      <c r="SKB62" s="308"/>
      <c r="SKC62" s="308"/>
      <c r="SKD62" s="308"/>
      <c r="SKE62" s="308"/>
      <c r="SKF62" s="308"/>
      <c r="SKG62" s="308"/>
      <c r="SKH62" s="308"/>
      <c r="SKI62" s="308"/>
      <c r="SKJ62" s="308"/>
      <c r="SKK62" s="308"/>
      <c r="SKL62" s="308"/>
      <c r="SKM62" s="308"/>
      <c r="SKN62" s="308"/>
      <c r="SKO62" s="308"/>
      <c r="SKP62" s="308"/>
      <c r="SKQ62" s="308"/>
      <c r="SKR62" s="308"/>
      <c r="SKS62" s="308"/>
      <c r="SKT62" s="308"/>
      <c r="SKU62" s="308"/>
      <c r="SKV62" s="308"/>
      <c r="SKW62" s="308"/>
      <c r="SKX62" s="308"/>
      <c r="SKY62" s="308"/>
      <c r="SKZ62" s="308"/>
      <c r="SLA62" s="308"/>
      <c r="SLB62" s="308"/>
      <c r="SLC62" s="308"/>
      <c r="SLD62" s="308"/>
      <c r="SLE62" s="308"/>
      <c r="SLF62" s="308"/>
      <c r="SLG62" s="308"/>
      <c r="SLH62" s="308"/>
      <c r="SLI62" s="308"/>
      <c r="SLJ62" s="308"/>
      <c r="SLK62" s="308"/>
      <c r="SLL62" s="308"/>
      <c r="SLM62" s="308"/>
      <c r="SLN62" s="308"/>
      <c r="SLO62" s="308"/>
      <c r="SLP62" s="308"/>
      <c r="SLQ62" s="308"/>
      <c r="SLR62" s="308"/>
      <c r="SLS62" s="308"/>
      <c r="SLT62" s="308"/>
      <c r="SLU62" s="308"/>
      <c r="SLV62" s="308"/>
      <c r="SLW62" s="308"/>
      <c r="SLX62" s="308"/>
      <c r="SLY62" s="308"/>
      <c r="SLZ62" s="308"/>
      <c r="SMA62" s="308"/>
      <c r="SMB62" s="308"/>
      <c r="SMC62" s="308"/>
      <c r="SMD62" s="308"/>
      <c r="SME62" s="308"/>
      <c r="SMF62" s="308"/>
      <c r="SMG62" s="308"/>
      <c r="SMH62" s="308"/>
      <c r="SMI62" s="308"/>
      <c r="SMJ62" s="308"/>
      <c r="SMK62" s="308"/>
      <c r="SML62" s="308"/>
      <c r="SMM62" s="308"/>
      <c r="SMN62" s="308"/>
      <c r="SMO62" s="308"/>
      <c r="SMP62" s="308"/>
      <c r="SMQ62" s="308"/>
      <c r="SMR62" s="308"/>
      <c r="SMS62" s="308"/>
      <c r="SMT62" s="308"/>
      <c r="SMU62" s="308"/>
      <c r="SMV62" s="308"/>
      <c r="SMW62" s="308"/>
      <c r="SMX62" s="308"/>
      <c r="SMY62" s="308"/>
      <c r="SMZ62" s="308"/>
      <c r="SNA62" s="308"/>
      <c r="SNB62" s="308"/>
      <c r="SNC62" s="308"/>
      <c r="SND62" s="308"/>
      <c r="SNE62" s="308"/>
      <c r="SNF62" s="308"/>
      <c r="SNG62" s="308"/>
      <c r="SNH62" s="308"/>
      <c r="SNI62" s="308"/>
      <c r="SNJ62" s="308"/>
      <c r="SNK62" s="308"/>
      <c r="SNL62" s="308"/>
      <c r="SNM62" s="308"/>
      <c r="SNN62" s="308"/>
      <c r="SNO62" s="308"/>
      <c r="SNP62" s="308"/>
      <c r="SNQ62" s="308"/>
      <c r="SNR62" s="308"/>
      <c r="SNS62" s="308"/>
      <c r="SNT62" s="308"/>
      <c r="SNU62" s="308"/>
      <c r="SNV62" s="308"/>
      <c r="SNW62" s="308"/>
      <c r="SNX62" s="308"/>
      <c r="SNY62" s="308"/>
      <c r="SNZ62" s="308"/>
      <c r="SOA62" s="308"/>
      <c r="SOB62" s="308"/>
      <c r="SOC62" s="308"/>
      <c r="SOD62" s="308"/>
      <c r="SOE62" s="308"/>
      <c r="SOF62" s="308"/>
      <c r="SOG62" s="308"/>
      <c r="SOH62" s="308"/>
      <c r="SOI62" s="308"/>
      <c r="SOJ62" s="308"/>
      <c r="SOK62" s="308"/>
      <c r="SOL62" s="308"/>
      <c r="SOM62" s="308"/>
      <c r="SON62" s="308"/>
      <c r="SOO62" s="308"/>
      <c r="SOP62" s="308"/>
      <c r="SOQ62" s="308"/>
      <c r="SOR62" s="308"/>
      <c r="SOS62" s="308"/>
      <c r="SOT62" s="308"/>
      <c r="SOU62" s="308"/>
      <c r="SOV62" s="308"/>
      <c r="SOW62" s="308"/>
      <c r="SOX62" s="308"/>
      <c r="SOY62" s="308"/>
      <c r="SOZ62" s="308"/>
      <c r="SPA62" s="308"/>
      <c r="SPB62" s="308"/>
      <c r="SPC62" s="308"/>
      <c r="SPD62" s="308"/>
      <c r="SPE62" s="308"/>
      <c r="SPF62" s="308"/>
      <c r="SPG62" s="308"/>
      <c r="SPH62" s="308"/>
      <c r="SPI62" s="308"/>
      <c r="SPJ62" s="308"/>
      <c r="SPK62" s="308"/>
      <c r="SPL62" s="308"/>
      <c r="SPM62" s="308"/>
      <c r="SPN62" s="308"/>
      <c r="SPO62" s="308"/>
      <c r="SPP62" s="308"/>
      <c r="SPQ62" s="308"/>
      <c r="SPR62" s="308"/>
      <c r="SPS62" s="308"/>
      <c r="SPT62" s="308"/>
      <c r="SPU62" s="308"/>
      <c r="SPV62" s="308"/>
      <c r="SPW62" s="308"/>
      <c r="SPX62" s="308"/>
      <c r="SPY62" s="308"/>
      <c r="SPZ62" s="308"/>
      <c r="SQA62" s="308"/>
      <c r="SQB62" s="308"/>
      <c r="SQC62" s="308"/>
      <c r="SQD62" s="308"/>
      <c r="SQE62" s="308"/>
      <c r="SQF62" s="308"/>
      <c r="SQG62" s="308"/>
      <c r="SQH62" s="308"/>
      <c r="SQI62" s="308"/>
      <c r="SQJ62" s="308"/>
      <c r="SQK62" s="308"/>
      <c r="SQL62" s="308"/>
      <c r="SQM62" s="308"/>
      <c r="SQN62" s="308"/>
      <c r="SQO62" s="308"/>
      <c r="SQP62" s="308"/>
      <c r="SQQ62" s="308"/>
      <c r="SQR62" s="308"/>
      <c r="SQS62" s="308"/>
      <c r="SQT62" s="308"/>
      <c r="SQU62" s="308"/>
      <c r="SQV62" s="308"/>
      <c r="SQW62" s="308"/>
      <c r="SQX62" s="308"/>
      <c r="SQY62" s="308"/>
      <c r="SQZ62" s="308"/>
      <c r="SRA62" s="308"/>
      <c r="SRB62" s="308"/>
      <c r="SRC62" s="308"/>
      <c r="SRD62" s="308"/>
      <c r="SRE62" s="308"/>
      <c r="SRF62" s="308"/>
      <c r="SRG62" s="308"/>
      <c r="SRH62" s="308"/>
      <c r="SRI62" s="308"/>
      <c r="SRJ62" s="308"/>
      <c r="SRK62" s="308"/>
      <c r="SRL62" s="308"/>
      <c r="SRM62" s="308"/>
      <c r="SRN62" s="308"/>
      <c r="SRO62" s="308"/>
      <c r="SRP62" s="308"/>
      <c r="SRQ62" s="308"/>
      <c r="SRR62" s="308"/>
      <c r="SRS62" s="308"/>
      <c r="SRT62" s="308"/>
      <c r="SRU62" s="308"/>
      <c r="SRV62" s="308"/>
      <c r="SRW62" s="308"/>
      <c r="SRX62" s="308"/>
      <c r="SRY62" s="308"/>
      <c r="SRZ62" s="308"/>
      <c r="SSA62" s="308"/>
      <c r="SSB62" s="308"/>
      <c r="SSC62" s="308"/>
      <c r="SSD62" s="308"/>
      <c r="SSE62" s="308"/>
      <c r="SSF62" s="308"/>
      <c r="SSG62" s="308"/>
      <c r="SSH62" s="308"/>
      <c r="SSI62" s="308"/>
      <c r="SSJ62" s="308"/>
      <c r="SSK62" s="308"/>
      <c r="SSL62" s="308"/>
      <c r="SSM62" s="308"/>
      <c r="SSN62" s="308"/>
      <c r="SSO62" s="308"/>
      <c r="SSP62" s="308"/>
      <c r="SSQ62" s="308"/>
      <c r="SSR62" s="308"/>
      <c r="SSS62" s="308"/>
      <c r="SST62" s="308"/>
      <c r="SSU62" s="308"/>
      <c r="SSV62" s="308"/>
      <c r="SSW62" s="308"/>
      <c r="SSX62" s="308"/>
      <c r="SSY62" s="308"/>
      <c r="SSZ62" s="308"/>
      <c r="STA62" s="308"/>
      <c r="STB62" s="308"/>
      <c r="STC62" s="308"/>
      <c r="STD62" s="308"/>
      <c r="STE62" s="308"/>
      <c r="STF62" s="308"/>
      <c r="STG62" s="308"/>
      <c r="STH62" s="308"/>
      <c r="STI62" s="308"/>
      <c r="STJ62" s="308"/>
      <c r="STK62" s="308"/>
      <c r="STL62" s="308"/>
      <c r="STM62" s="308"/>
      <c r="STN62" s="308"/>
      <c r="STO62" s="308"/>
      <c r="STP62" s="308"/>
      <c r="STQ62" s="308"/>
      <c r="STR62" s="308"/>
      <c r="STS62" s="308"/>
      <c r="STT62" s="308"/>
      <c r="STU62" s="308"/>
      <c r="STV62" s="308"/>
      <c r="STW62" s="308"/>
      <c r="STX62" s="308"/>
      <c r="STY62" s="308"/>
      <c r="STZ62" s="308"/>
      <c r="SUA62" s="308"/>
      <c r="SUB62" s="308"/>
      <c r="SUC62" s="308"/>
      <c r="SUD62" s="308"/>
      <c r="SUE62" s="308"/>
      <c r="SUF62" s="308"/>
      <c r="SUG62" s="308"/>
      <c r="SUH62" s="308"/>
      <c r="SUI62" s="308"/>
      <c r="SUJ62" s="308"/>
      <c r="SUK62" s="308"/>
      <c r="SUL62" s="308"/>
      <c r="SUM62" s="308"/>
      <c r="SUN62" s="308"/>
      <c r="SUO62" s="308"/>
      <c r="SUP62" s="308"/>
      <c r="SUQ62" s="308"/>
      <c r="SUR62" s="308"/>
      <c r="SUS62" s="308"/>
      <c r="SUT62" s="308"/>
      <c r="SUU62" s="308"/>
      <c r="SUV62" s="308"/>
      <c r="SUW62" s="308"/>
      <c r="SUX62" s="308"/>
      <c r="SUY62" s="308"/>
      <c r="SUZ62" s="308"/>
      <c r="SVA62" s="308"/>
      <c r="SVB62" s="308"/>
      <c r="SVC62" s="308"/>
      <c r="SVD62" s="308"/>
      <c r="SVE62" s="308"/>
      <c r="SVF62" s="308"/>
      <c r="SVG62" s="308"/>
      <c r="SVH62" s="308"/>
      <c r="SVI62" s="308"/>
      <c r="SVJ62" s="308"/>
      <c r="SVK62" s="308"/>
      <c r="SVL62" s="308"/>
      <c r="SVM62" s="308"/>
      <c r="SVN62" s="308"/>
      <c r="SVO62" s="308"/>
      <c r="SVP62" s="308"/>
      <c r="SVQ62" s="308"/>
      <c r="SVR62" s="308"/>
      <c r="SVS62" s="308"/>
      <c r="SVT62" s="308"/>
      <c r="SVU62" s="308"/>
      <c r="SVV62" s="308"/>
      <c r="SVW62" s="308"/>
      <c r="SVX62" s="308"/>
      <c r="SVY62" s="308"/>
      <c r="SVZ62" s="308"/>
      <c r="SWA62" s="308"/>
      <c r="SWB62" s="308"/>
      <c r="SWC62" s="308"/>
      <c r="SWD62" s="308"/>
      <c r="SWE62" s="308"/>
      <c r="SWF62" s="308"/>
      <c r="SWG62" s="308"/>
      <c r="SWH62" s="308"/>
      <c r="SWI62" s="308"/>
      <c r="SWJ62" s="308"/>
      <c r="SWK62" s="308"/>
      <c r="SWL62" s="308"/>
      <c r="SWM62" s="308"/>
      <c r="SWN62" s="308"/>
      <c r="SWO62" s="308"/>
      <c r="SWP62" s="308"/>
      <c r="SWQ62" s="308"/>
      <c r="SWR62" s="308"/>
      <c r="SWS62" s="308"/>
      <c r="SWT62" s="308"/>
      <c r="SWU62" s="308"/>
      <c r="SWV62" s="308"/>
      <c r="SWW62" s="308"/>
      <c r="SWX62" s="308"/>
      <c r="SWY62" s="308"/>
      <c r="SWZ62" s="308"/>
      <c r="SXA62" s="308"/>
      <c r="SXB62" s="308"/>
      <c r="SXC62" s="308"/>
      <c r="SXD62" s="308"/>
      <c r="SXE62" s="308"/>
      <c r="SXF62" s="308"/>
      <c r="SXG62" s="308"/>
      <c r="SXH62" s="308"/>
      <c r="SXI62" s="308"/>
      <c r="SXJ62" s="308"/>
      <c r="SXK62" s="308"/>
      <c r="SXL62" s="308"/>
      <c r="SXM62" s="308"/>
      <c r="SXN62" s="308"/>
      <c r="SXO62" s="308"/>
      <c r="SXP62" s="308"/>
      <c r="SXQ62" s="308"/>
      <c r="SXR62" s="308"/>
      <c r="SXS62" s="308"/>
      <c r="SXT62" s="308"/>
      <c r="SXU62" s="308"/>
      <c r="SXV62" s="308"/>
      <c r="SXW62" s="308"/>
      <c r="SXX62" s="308"/>
      <c r="SXY62" s="308"/>
      <c r="SXZ62" s="308"/>
      <c r="SYA62" s="308"/>
      <c r="SYB62" s="308"/>
      <c r="SYC62" s="308"/>
      <c r="SYD62" s="308"/>
      <c r="SYE62" s="308"/>
      <c r="SYF62" s="308"/>
      <c r="SYG62" s="308"/>
      <c r="SYH62" s="308"/>
      <c r="SYI62" s="308"/>
      <c r="SYJ62" s="308"/>
      <c r="SYK62" s="308"/>
      <c r="SYL62" s="308"/>
      <c r="SYM62" s="308"/>
      <c r="SYN62" s="308"/>
      <c r="SYO62" s="308"/>
      <c r="SYP62" s="308"/>
      <c r="SYQ62" s="308"/>
      <c r="SYR62" s="308"/>
      <c r="SYS62" s="308"/>
      <c r="SYT62" s="308"/>
      <c r="SYU62" s="308"/>
      <c r="SYV62" s="308"/>
      <c r="SYW62" s="308"/>
      <c r="SYX62" s="308"/>
      <c r="SYY62" s="308"/>
      <c r="SYZ62" s="308"/>
      <c r="SZA62" s="308"/>
      <c r="SZB62" s="308"/>
      <c r="SZC62" s="308"/>
      <c r="SZD62" s="308"/>
      <c r="SZE62" s="308"/>
      <c r="SZF62" s="308"/>
      <c r="SZG62" s="308"/>
      <c r="SZH62" s="308"/>
      <c r="SZI62" s="308"/>
      <c r="SZJ62" s="308"/>
      <c r="SZK62" s="308"/>
      <c r="SZL62" s="308"/>
      <c r="SZM62" s="308"/>
      <c r="SZN62" s="308"/>
      <c r="SZO62" s="308"/>
      <c r="SZP62" s="308"/>
      <c r="SZQ62" s="308"/>
      <c r="SZR62" s="308"/>
      <c r="SZS62" s="308"/>
      <c r="SZT62" s="308"/>
      <c r="SZU62" s="308"/>
      <c r="SZV62" s="308"/>
      <c r="SZW62" s="308"/>
      <c r="SZX62" s="308"/>
      <c r="SZY62" s="308"/>
      <c r="SZZ62" s="308"/>
      <c r="TAA62" s="308"/>
      <c r="TAB62" s="308"/>
      <c r="TAC62" s="308"/>
      <c r="TAD62" s="308"/>
      <c r="TAE62" s="308"/>
      <c r="TAF62" s="308"/>
      <c r="TAG62" s="308"/>
      <c r="TAH62" s="308"/>
      <c r="TAI62" s="308"/>
      <c r="TAJ62" s="308"/>
      <c r="TAK62" s="308"/>
      <c r="TAL62" s="308"/>
      <c r="TAM62" s="308"/>
      <c r="TAN62" s="308"/>
      <c r="TAO62" s="308"/>
      <c r="TAP62" s="308"/>
      <c r="TAQ62" s="308"/>
      <c r="TAR62" s="308"/>
      <c r="TAS62" s="308"/>
      <c r="TAT62" s="308"/>
      <c r="TAU62" s="308"/>
      <c r="TAV62" s="308"/>
      <c r="TAW62" s="308"/>
      <c r="TAX62" s="308"/>
      <c r="TAY62" s="308"/>
      <c r="TAZ62" s="308"/>
      <c r="TBA62" s="308"/>
      <c r="TBB62" s="308"/>
      <c r="TBC62" s="308"/>
      <c r="TBD62" s="308"/>
      <c r="TBE62" s="308"/>
      <c r="TBF62" s="308"/>
      <c r="TBG62" s="308"/>
      <c r="TBH62" s="308"/>
      <c r="TBI62" s="308"/>
      <c r="TBJ62" s="308"/>
      <c r="TBK62" s="308"/>
      <c r="TBL62" s="308"/>
      <c r="TBM62" s="308"/>
      <c r="TBN62" s="308"/>
      <c r="TBO62" s="308"/>
      <c r="TBP62" s="308"/>
      <c r="TBQ62" s="308"/>
      <c r="TBR62" s="308"/>
      <c r="TBS62" s="308"/>
      <c r="TBT62" s="308"/>
      <c r="TBU62" s="308"/>
      <c r="TBV62" s="308"/>
      <c r="TBW62" s="308"/>
      <c r="TBX62" s="308"/>
      <c r="TBY62" s="308"/>
      <c r="TBZ62" s="308"/>
      <c r="TCA62" s="308"/>
      <c r="TCB62" s="308"/>
      <c r="TCC62" s="308"/>
      <c r="TCD62" s="308"/>
      <c r="TCE62" s="308"/>
      <c r="TCF62" s="308"/>
      <c r="TCG62" s="308"/>
      <c r="TCH62" s="308"/>
      <c r="TCI62" s="308"/>
      <c r="TCJ62" s="308"/>
      <c r="TCK62" s="308"/>
      <c r="TCL62" s="308"/>
      <c r="TCM62" s="308"/>
      <c r="TCN62" s="308"/>
      <c r="TCO62" s="308"/>
      <c r="TCP62" s="308"/>
      <c r="TCQ62" s="308"/>
      <c r="TCR62" s="308"/>
      <c r="TCS62" s="308"/>
      <c r="TCT62" s="308"/>
      <c r="TCU62" s="308"/>
      <c r="TCV62" s="308"/>
      <c r="TCW62" s="308"/>
      <c r="TCX62" s="308"/>
      <c r="TCY62" s="308"/>
      <c r="TCZ62" s="308"/>
      <c r="TDA62" s="308"/>
      <c r="TDB62" s="308"/>
      <c r="TDC62" s="308"/>
      <c r="TDD62" s="308"/>
      <c r="TDE62" s="308"/>
      <c r="TDF62" s="308"/>
      <c r="TDG62" s="308"/>
      <c r="TDH62" s="308"/>
      <c r="TDI62" s="308"/>
      <c r="TDJ62" s="308"/>
      <c r="TDK62" s="308"/>
      <c r="TDL62" s="308"/>
      <c r="TDM62" s="308"/>
      <c r="TDN62" s="308"/>
      <c r="TDO62" s="308"/>
      <c r="TDP62" s="308"/>
      <c r="TDQ62" s="308"/>
      <c r="TDR62" s="308"/>
      <c r="TDS62" s="308"/>
      <c r="TDT62" s="308"/>
      <c r="TDU62" s="308"/>
      <c r="TDV62" s="308"/>
      <c r="TDW62" s="308"/>
      <c r="TDX62" s="308"/>
      <c r="TDY62" s="308"/>
      <c r="TDZ62" s="308"/>
      <c r="TEA62" s="308"/>
      <c r="TEB62" s="308"/>
      <c r="TEC62" s="308"/>
      <c r="TED62" s="308"/>
      <c r="TEE62" s="308"/>
      <c r="TEF62" s="308"/>
      <c r="TEG62" s="308"/>
      <c r="TEH62" s="308"/>
      <c r="TEI62" s="308"/>
      <c r="TEJ62" s="308"/>
      <c r="TEK62" s="308"/>
      <c r="TEL62" s="308"/>
      <c r="TEM62" s="308"/>
      <c r="TEN62" s="308"/>
      <c r="TEO62" s="308"/>
      <c r="TEP62" s="308"/>
      <c r="TEQ62" s="308"/>
      <c r="TER62" s="308"/>
      <c r="TES62" s="308"/>
      <c r="TET62" s="308"/>
      <c r="TEU62" s="308"/>
      <c r="TEV62" s="308"/>
      <c r="TEW62" s="308"/>
      <c r="TEX62" s="308"/>
      <c r="TEY62" s="308"/>
      <c r="TEZ62" s="308"/>
      <c r="TFA62" s="308"/>
      <c r="TFB62" s="308"/>
      <c r="TFC62" s="308"/>
      <c r="TFD62" s="308"/>
      <c r="TFE62" s="308"/>
      <c r="TFF62" s="308"/>
      <c r="TFG62" s="308"/>
      <c r="TFH62" s="308"/>
      <c r="TFI62" s="308"/>
      <c r="TFJ62" s="308"/>
      <c r="TFK62" s="308"/>
      <c r="TFL62" s="308"/>
      <c r="TFM62" s="308"/>
      <c r="TFN62" s="308"/>
      <c r="TFO62" s="308"/>
      <c r="TFP62" s="308"/>
      <c r="TFQ62" s="308"/>
      <c r="TFR62" s="308"/>
      <c r="TFS62" s="308"/>
      <c r="TFT62" s="308"/>
      <c r="TFU62" s="308"/>
      <c r="TFV62" s="308"/>
      <c r="TFW62" s="308"/>
      <c r="TFX62" s="308"/>
      <c r="TFY62" s="308"/>
      <c r="TFZ62" s="308"/>
      <c r="TGA62" s="308"/>
      <c r="TGB62" s="308"/>
      <c r="TGC62" s="308"/>
      <c r="TGD62" s="308"/>
      <c r="TGE62" s="308"/>
      <c r="TGF62" s="308"/>
      <c r="TGG62" s="308"/>
      <c r="TGH62" s="308"/>
      <c r="TGI62" s="308"/>
      <c r="TGJ62" s="308"/>
      <c r="TGK62" s="308"/>
      <c r="TGL62" s="308"/>
      <c r="TGM62" s="308"/>
      <c r="TGN62" s="308"/>
      <c r="TGO62" s="308"/>
      <c r="TGP62" s="308"/>
      <c r="TGQ62" s="308"/>
      <c r="TGR62" s="308"/>
      <c r="TGS62" s="308"/>
      <c r="TGT62" s="308"/>
      <c r="TGU62" s="308"/>
      <c r="TGV62" s="308"/>
      <c r="TGW62" s="308"/>
      <c r="TGX62" s="308"/>
      <c r="TGY62" s="308"/>
      <c r="TGZ62" s="308"/>
      <c r="THA62" s="308"/>
      <c r="THB62" s="308"/>
      <c r="THC62" s="308"/>
      <c r="THD62" s="308"/>
      <c r="THE62" s="308"/>
      <c r="THF62" s="308"/>
      <c r="THG62" s="308"/>
      <c r="THH62" s="308"/>
      <c r="THI62" s="308"/>
      <c r="THJ62" s="308"/>
      <c r="THK62" s="308"/>
      <c r="THL62" s="308"/>
      <c r="THM62" s="308"/>
      <c r="THN62" s="308"/>
      <c r="THO62" s="308"/>
      <c r="THP62" s="308"/>
      <c r="THQ62" s="308"/>
      <c r="THR62" s="308"/>
      <c r="THS62" s="308"/>
      <c r="THT62" s="308"/>
      <c r="THU62" s="308"/>
      <c r="THV62" s="308"/>
      <c r="THW62" s="308"/>
      <c r="THX62" s="308"/>
      <c r="THY62" s="308"/>
      <c r="THZ62" s="308"/>
      <c r="TIA62" s="308"/>
      <c r="TIB62" s="308"/>
      <c r="TIC62" s="308"/>
      <c r="TID62" s="308"/>
      <c r="TIE62" s="308"/>
      <c r="TIF62" s="308"/>
      <c r="TIG62" s="308"/>
      <c r="TIH62" s="308"/>
      <c r="TII62" s="308"/>
      <c r="TIJ62" s="308"/>
      <c r="TIK62" s="308"/>
      <c r="TIL62" s="308"/>
      <c r="TIM62" s="308"/>
      <c r="TIN62" s="308"/>
      <c r="TIO62" s="308"/>
      <c r="TIP62" s="308"/>
      <c r="TIQ62" s="308"/>
      <c r="TIR62" s="308"/>
      <c r="TIS62" s="308"/>
      <c r="TIT62" s="308"/>
      <c r="TIU62" s="308"/>
      <c r="TIV62" s="308"/>
      <c r="TIW62" s="308"/>
      <c r="TIX62" s="308"/>
      <c r="TIY62" s="308"/>
      <c r="TIZ62" s="308"/>
      <c r="TJA62" s="308"/>
      <c r="TJB62" s="308"/>
      <c r="TJC62" s="308"/>
      <c r="TJD62" s="308"/>
      <c r="TJE62" s="308"/>
      <c r="TJF62" s="308"/>
      <c r="TJG62" s="308"/>
      <c r="TJH62" s="308"/>
      <c r="TJI62" s="308"/>
      <c r="TJJ62" s="308"/>
      <c r="TJK62" s="308"/>
      <c r="TJL62" s="308"/>
      <c r="TJM62" s="308"/>
      <c r="TJN62" s="308"/>
      <c r="TJO62" s="308"/>
      <c r="TJP62" s="308"/>
      <c r="TJQ62" s="308"/>
      <c r="TJR62" s="308"/>
      <c r="TJS62" s="308"/>
      <c r="TJT62" s="308"/>
      <c r="TJU62" s="308"/>
      <c r="TJV62" s="308"/>
      <c r="TJW62" s="308"/>
      <c r="TJX62" s="308"/>
      <c r="TJY62" s="308"/>
      <c r="TJZ62" s="308"/>
      <c r="TKA62" s="308"/>
      <c r="TKB62" s="308"/>
      <c r="TKC62" s="308"/>
      <c r="TKD62" s="308"/>
      <c r="TKE62" s="308"/>
      <c r="TKF62" s="308"/>
      <c r="TKG62" s="308"/>
      <c r="TKH62" s="308"/>
      <c r="TKI62" s="308"/>
      <c r="TKJ62" s="308"/>
      <c r="TKK62" s="308"/>
      <c r="TKL62" s="308"/>
      <c r="TKM62" s="308"/>
      <c r="TKN62" s="308"/>
      <c r="TKO62" s="308"/>
      <c r="TKP62" s="308"/>
      <c r="TKQ62" s="308"/>
      <c r="TKR62" s="308"/>
      <c r="TKS62" s="308"/>
      <c r="TKT62" s="308"/>
      <c r="TKU62" s="308"/>
      <c r="TKV62" s="308"/>
      <c r="TKW62" s="308"/>
      <c r="TKX62" s="308"/>
      <c r="TKY62" s="308"/>
      <c r="TKZ62" s="308"/>
      <c r="TLA62" s="308"/>
      <c r="TLB62" s="308"/>
      <c r="TLC62" s="308"/>
      <c r="TLD62" s="308"/>
      <c r="TLE62" s="308"/>
      <c r="TLF62" s="308"/>
      <c r="TLG62" s="308"/>
      <c r="TLH62" s="308"/>
      <c r="TLI62" s="308"/>
      <c r="TLJ62" s="308"/>
      <c r="TLK62" s="308"/>
      <c r="TLL62" s="308"/>
      <c r="TLM62" s="308"/>
      <c r="TLN62" s="308"/>
      <c r="TLO62" s="308"/>
      <c r="TLP62" s="308"/>
      <c r="TLQ62" s="308"/>
      <c r="TLR62" s="308"/>
      <c r="TLS62" s="308"/>
      <c r="TLT62" s="308"/>
      <c r="TLU62" s="308"/>
      <c r="TLV62" s="308"/>
      <c r="TLW62" s="308"/>
      <c r="TLX62" s="308"/>
      <c r="TLY62" s="308"/>
      <c r="TLZ62" s="308"/>
      <c r="TMA62" s="308"/>
      <c r="TMB62" s="308"/>
      <c r="TMC62" s="308"/>
      <c r="TMD62" s="308"/>
      <c r="TME62" s="308"/>
      <c r="TMF62" s="308"/>
      <c r="TMG62" s="308"/>
      <c r="TMH62" s="308"/>
      <c r="TMI62" s="308"/>
      <c r="TMJ62" s="308"/>
      <c r="TMK62" s="308"/>
      <c r="TML62" s="308"/>
      <c r="TMM62" s="308"/>
      <c r="TMN62" s="308"/>
      <c r="TMO62" s="308"/>
      <c r="TMP62" s="308"/>
      <c r="TMQ62" s="308"/>
      <c r="TMR62" s="308"/>
      <c r="TMS62" s="308"/>
      <c r="TMT62" s="308"/>
      <c r="TMU62" s="308"/>
      <c r="TMV62" s="308"/>
      <c r="TMW62" s="308"/>
      <c r="TMX62" s="308"/>
      <c r="TMY62" s="308"/>
      <c r="TMZ62" s="308"/>
      <c r="TNA62" s="308"/>
      <c r="TNB62" s="308"/>
      <c r="TNC62" s="308"/>
      <c r="TND62" s="308"/>
      <c r="TNE62" s="308"/>
      <c r="TNF62" s="308"/>
      <c r="TNG62" s="308"/>
      <c r="TNH62" s="308"/>
      <c r="TNI62" s="308"/>
      <c r="TNJ62" s="308"/>
      <c r="TNK62" s="308"/>
      <c r="TNL62" s="308"/>
      <c r="TNM62" s="308"/>
      <c r="TNN62" s="308"/>
      <c r="TNO62" s="308"/>
      <c r="TNP62" s="308"/>
      <c r="TNQ62" s="308"/>
      <c r="TNR62" s="308"/>
      <c r="TNS62" s="308"/>
      <c r="TNT62" s="308"/>
      <c r="TNU62" s="308"/>
      <c r="TNV62" s="308"/>
      <c r="TNW62" s="308"/>
      <c r="TNX62" s="308"/>
      <c r="TNY62" s="308"/>
      <c r="TNZ62" s="308"/>
      <c r="TOA62" s="308"/>
      <c r="TOB62" s="308"/>
      <c r="TOC62" s="308"/>
      <c r="TOD62" s="308"/>
      <c r="TOE62" s="308"/>
      <c r="TOF62" s="308"/>
      <c r="TOG62" s="308"/>
      <c r="TOH62" s="308"/>
      <c r="TOI62" s="308"/>
      <c r="TOJ62" s="308"/>
      <c r="TOK62" s="308"/>
      <c r="TOL62" s="308"/>
      <c r="TOM62" s="308"/>
      <c r="TON62" s="308"/>
      <c r="TOO62" s="308"/>
      <c r="TOP62" s="308"/>
      <c r="TOQ62" s="308"/>
      <c r="TOR62" s="308"/>
      <c r="TOS62" s="308"/>
      <c r="TOT62" s="308"/>
      <c r="TOU62" s="308"/>
      <c r="TOV62" s="308"/>
      <c r="TOW62" s="308"/>
      <c r="TOX62" s="308"/>
      <c r="TOY62" s="308"/>
      <c r="TOZ62" s="308"/>
      <c r="TPA62" s="308"/>
      <c r="TPB62" s="308"/>
      <c r="TPC62" s="308"/>
      <c r="TPD62" s="308"/>
      <c r="TPE62" s="308"/>
      <c r="TPF62" s="308"/>
      <c r="TPG62" s="308"/>
      <c r="TPH62" s="308"/>
      <c r="TPI62" s="308"/>
      <c r="TPJ62" s="308"/>
      <c r="TPK62" s="308"/>
      <c r="TPL62" s="308"/>
      <c r="TPM62" s="308"/>
      <c r="TPN62" s="308"/>
      <c r="TPO62" s="308"/>
      <c r="TPP62" s="308"/>
      <c r="TPQ62" s="308"/>
      <c r="TPR62" s="308"/>
      <c r="TPS62" s="308"/>
      <c r="TPT62" s="308"/>
      <c r="TPU62" s="308"/>
      <c r="TPV62" s="308"/>
      <c r="TPW62" s="308"/>
      <c r="TPX62" s="308"/>
      <c r="TPY62" s="308"/>
      <c r="TPZ62" s="308"/>
      <c r="TQA62" s="308"/>
      <c r="TQB62" s="308"/>
      <c r="TQC62" s="308"/>
      <c r="TQD62" s="308"/>
      <c r="TQE62" s="308"/>
      <c r="TQF62" s="308"/>
      <c r="TQG62" s="308"/>
      <c r="TQH62" s="308"/>
      <c r="TQI62" s="308"/>
      <c r="TQJ62" s="308"/>
      <c r="TQK62" s="308"/>
      <c r="TQL62" s="308"/>
      <c r="TQM62" s="308"/>
      <c r="TQN62" s="308"/>
      <c r="TQO62" s="308"/>
      <c r="TQP62" s="308"/>
      <c r="TQQ62" s="308"/>
      <c r="TQR62" s="308"/>
      <c r="TQS62" s="308"/>
      <c r="TQT62" s="308"/>
      <c r="TQU62" s="308"/>
      <c r="TQV62" s="308"/>
      <c r="TQW62" s="308"/>
      <c r="TQX62" s="308"/>
      <c r="TQY62" s="308"/>
      <c r="TQZ62" s="308"/>
      <c r="TRA62" s="308"/>
      <c r="TRB62" s="308"/>
      <c r="TRC62" s="308"/>
      <c r="TRD62" s="308"/>
      <c r="TRE62" s="308"/>
      <c r="TRF62" s="308"/>
      <c r="TRG62" s="308"/>
      <c r="TRH62" s="308"/>
      <c r="TRI62" s="308"/>
      <c r="TRJ62" s="308"/>
      <c r="TRK62" s="308"/>
      <c r="TRL62" s="308"/>
      <c r="TRM62" s="308"/>
      <c r="TRN62" s="308"/>
      <c r="TRO62" s="308"/>
      <c r="TRP62" s="308"/>
      <c r="TRQ62" s="308"/>
      <c r="TRR62" s="308"/>
      <c r="TRS62" s="308"/>
      <c r="TRT62" s="308"/>
      <c r="TRU62" s="308"/>
      <c r="TRV62" s="308"/>
      <c r="TRW62" s="308"/>
      <c r="TRX62" s="308"/>
      <c r="TRY62" s="308"/>
      <c r="TRZ62" s="308"/>
      <c r="TSA62" s="308"/>
      <c r="TSB62" s="308"/>
      <c r="TSC62" s="308"/>
      <c r="TSD62" s="308"/>
      <c r="TSE62" s="308"/>
      <c r="TSF62" s="308"/>
      <c r="TSG62" s="308"/>
      <c r="TSH62" s="308"/>
      <c r="TSI62" s="308"/>
      <c r="TSJ62" s="308"/>
      <c r="TSK62" s="308"/>
      <c r="TSL62" s="308"/>
      <c r="TSM62" s="308"/>
      <c r="TSN62" s="308"/>
      <c r="TSO62" s="308"/>
      <c r="TSP62" s="308"/>
      <c r="TSQ62" s="308"/>
      <c r="TSR62" s="308"/>
      <c r="TSS62" s="308"/>
      <c r="TST62" s="308"/>
      <c r="TSU62" s="308"/>
      <c r="TSV62" s="308"/>
      <c r="TSW62" s="308"/>
      <c r="TSX62" s="308"/>
      <c r="TSY62" s="308"/>
      <c r="TSZ62" s="308"/>
      <c r="TTA62" s="308"/>
      <c r="TTB62" s="308"/>
      <c r="TTC62" s="308"/>
      <c r="TTD62" s="308"/>
      <c r="TTE62" s="308"/>
      <c r="TTF62" s="308"/>
      <c r="TTG62" s="308"/>
      <c r="TTH62" s="308"/>
      <c r="TTI62" s="308"/>
      <c r="TTJ62" s="308"/>
      <c r="TTK62" s="308"/>
      <c r="TTL62" s="308"/>
      <c r="TTM62" s="308"/>
      <c r="TTN62" s="308"/>
      <c r="TTO62" s="308"/>
      <c r="TTP62" s="308"/>
      <c r="TTQ62" s="308"/>
      <c r="TTR62" s="308"/>
      <c r="TTS62" s="308"/>
      <c r="TTT62" s="308"/>
      <c r="TTU62" s="308"/>
      <c r="TTV62" s="308"/>
      <c r="TTW62" s="308"/>
      <c r="TTX62" s="308"/>
      <c r="TTY62" s="308"/>
      <c r="TTZ62" s="308"/>
      <c r="TUA62" s="308"/>
      <c r="TUB62" s="308"/>
      <c r="TUC62" s="308"/>
      <c r="TUD62" s="308"/>
      <c r="TUE62" s="308"/>
      <c r="TUF62" s="308"/>
      <c r="TUG62" s="308"/>
      <c r="TUH62" s="308"/>
      <c r="TUI62" s="308"/>
      <c r="TUJ62" s="308"/>
      <c r="TUK62" s="308"/>
      <c r="TUL62" s="308"/>
      <c r="TUM62" s="308"/>
      <c r="TUN62" s="308"/>
      <c r="TUO62" s="308"/>
      <c r="TUP62" s="308"/>
      <c r="TUQ62" s="308"/>
      <c r="TUR62" s="308"/>
      <c r="TUS62" s="308"/>
      <c r="TUT62" s="308"/>
      <c r="TUU62" s="308"/>
      <c r="TUV62" s="308"/>
      <c r="TUW62" s="308"/>
      <c r="TUX62" s="308"/>
      <c r="TUY62" s="308"/>
      <c r="TUZ62" s="308"/>
      <c r="TVA62" s="308"/>
      <c r="TVB62" s="308"/>
      <c r="TVC62" s="308"/>
      <c r="TVD62" s="308"/>
      <c r="TVE62" s="308"/>
      <c r="TVF62" s="308"/>
      <c r="TVG62" s="308"/>
      <c r="TVH62" s="308"/>
      <c r="TVI62" s="308"/>
      <c r="TVJ62" s="308"/>
      <c r="TVK62" s="308"/>
      <c r="TVL62" s="308"/>
      <c r="TVM62" s="308"/>
      <c r="TVN62" s="308"/>
      <c r="TVO62" s="308"/>
      <c r="TVP62" s="308"/>
      <c r="TVQ62" s="308"/>
      <c r="TVR62" s="308"/>
      <c r="TVS62" s="308"/>
      <c r="TVT62" s="308"/>
      <c r="TVU62" s="308"/>
      <c r="TVV62" s="308"/>
      <c r="TVW62" s="308"/>
      <c r="TVX62" s="308"/>
      <c r="TVY62" s="308"/>
      <c r="TVZ62" s="308"/>
      <c r="TWA62" s="308"/>
      <c r="TWB62" s="308"/>
      <c r="TWC62" s="308"/>
      <c r="TWD62" s="308"/>
      <c r="TWE62" s="308"/>
      <c r="TWF62" s="308"/>
      <c r="TWG62" s="308"/>
      <c r="TWH62" s="308"/>
      <c r="TWI62" s="308"/>
      <c r="TWJ62" s="308"/>
      <c r="TWK62" s="308"/>
      <c r="TWL62" s="308"/>
      <c r="TWM62" s="308"/>
      <c r="TWN62" s="308"/>
      <c r="TWO62" s="308"/>
      <c r="TWP62" s="308"/>
      <c r="TWQ62" s="308"/>
      <c r="TWR62" s="308"/>
      <c r="TWS62" s="308"/>
      <c r="TWT62" s="308"/>
      <c r="TWU62" s="308"/>
      <c r="TWV62" s="308"/>
      <c r="TWW62" s="308"/>
      <c r="TWX62" s="308"/>
      <c r="TWY62" s="308"/>
      <c r="TWZ62" s="308"/>
      <c r="TXA62" s="308"/>
      <c r="TXB62" s="308"/>
      <c r="TXC62" s="308"/>
      <c r="TXD62" s="308"/>
      <c r="TXE62" s="308"/>
      <c r="TXF62" s="308"/>
      <c r="TXG62" s="308"/>
      <c r="TXH62" s="308"/>
      <c r="TXI62" s="308"/>
      <c r="TXJ62" s="308"/>
      <c r="TXK62" s="308"/>
      <c r="TXL62" s="308"/>
      <c r="TXM62" s="308"/>
      <c r="TXN62" s="308"/>
      <c r="TXO62" s="308"/>
      <c r="TXP62" s="308"/>
      <c r="TXQ62" s="308"/>
      <c r="TXR62" s="308"/>
      <c r="TXS62" s="308"/>
      <c r="TXT62" s="308"/>
      <c r="TXU62" s="308"/>
      <c r="TXV62" s="308"/>
      <c r="TXW62" s="308"/>
      <c r="TXX62" s="308"/>
      <c r="TXY62" s="308"/>
      <c r="TXZ62" s="308"/>
      <c r="TYA62" s="308"/>
      <c r="TYB62" s="308"/>
      <c r="TYC62" s="308"/>
      <c r="TYD62" s="308"/>
      <c r="TYE62" s="308"/>
      <c r="TYF62" s="308"/>
      <c r="TYG62" s="308"/>
      <c r="TYH62" s="308"/>
      <c r="TYI62" s="308"/>
      <c r="TYJ62" s="308"/>
      <c r="TYK62" s="308"/>
      <c r="TYL62" s="308"/>
      <c r="TYM62" s="308"/>
      <c r="TYN62" s="308"/>
      <c r="TYO62" s="308"/>
      <c r="TYP62" s="308"/>
      <c r="TYQ62" s="308"/>
      <c r="TYR62" s="308"/>
      <c r="TYS62" s="308"/>
      <c r="TYT62" s="308"/>
      <c r="TYU62" s="308"/>
      <c r="TYV62" s="308"/>
      <c r="TYW62" s="308"/>
      <c r="TYX62" s="308"/>
      <c r="TYY62" s="308"/>
      <c r="TYZ62" s="308"/>
      <c r="TZA62" s="308"/>
      <c r="TZB62" s="308"/>
      <c r="TZC62" s="308"/>
      <c r="TZD62" s="308"/>
      <c r="TZE62" s="308"/>
      <c r="TZF62" s="308"/>
      <c r="TZG62" s="308"/>
      <c r="TZH62" s="308"/>
      <c r="TZI62" s="308"/>
      <c r="TZJ62" s="308"/>
      <c r="TZK62" s="308"/>
      <c r="TZL62" s="308"/>
      <c r="TZM62" s="308"/>
      <c r="TZN62" s="308"/>
      <c r="TZO62" s="308"/>
      <c r="TZP62" s="308"/>
      <c r="TZQ62" s="308"/>
      <c r="TZR62" s="308"/>
      <c r="TZS62" s="308"/>
      <c r="TZT62" s="308"/>
      <c r="TZU62" s="308"/>
      <c r="TZV62" s="308"/>
      <c r="TZW62" s="308"/>
      <c r="TZX62" s="308"/>
      <c r="TZY62" s="308"/>
      <c r="TZZ62" s="308"/>
      <c r="UAA62" s="308"/>
      <c r="UAB62" s="308"/>
      <c r="UAC62" s="308"/>
      <c r="UAD62" s="308"/>
      <c r="UAE62" s="308"/>
      <c r="UAF62" s="308"/>
      <c r="UAG62" s="308"/>
      <c r="UAH62" s="308"/>
      <c r="UAI62" s="308"/>
      <c r="UAJ62" s="308"/>
      <c r="UAK62" s="308"/>
      <c r="UAL62" s="308"/>
      <c r="UAM62" s="308"/>
      <c r="UAN62" s="308"/>
      <c r="UAO62" s="308"/>
      <c r="UAP62" s="308"/>
      <c r="UAQ62" s="308"/>
      <c r="UAR62" s="308"/>
      <c r="UAS62" s="308"/>
      <c r="UAT62" s="308"/>
      <c r="UAU62" s="308"/>
      <c r="UAV62" s="308"/>
      <c r="UAW62" s="308"/>
      <c r="UAX62" s="308"/>
      <c r="UAY62" s="308"/>
      <c r="UAZ62" s="308"/>
      <c r="UBA62" s="308"/>
      <c r="UBB62" s="308"/>
      <c r="UBC62" s="308"/>
      <c r="UBD62" s="308"/>
      <c r="UBE62" s="308"/>
      <c r="UBF62" s="308"/>
      <c r="UBG62" s="308"/>
      <c r="UBH62" s="308"/>
      <c r="UBI62" s="308"/>
      <c r="UBJ62" s="308"/>
      <c r="UBK62" s="308"/>
      <c r="UBL62" s="308"/>
      <c r="UBM62" s="308"/>
      <c r="UBN62" s="308"/>
      <c r="UBO62" s="308"/>
      <c r="UBP62" s="308"/>
      <c r="UBQ62" s="308"/>
      <c r="UBR62" s="308"/>
      <c r="UBS62" s="308"/>
      <c r="UBT62" s="308"/>
      <c r="UBU62" s="308"/>
      <c r="UBV62" s="308"/>
      <c r="UBW62" s="308"/>
      <c r="UBX62" s="308"/>
      <c r="UBY62" s="308"/>
      <c r="UBZ62" s="308"/>
      <c r="UCA62" s="308"/>
      <c r="UCB62" s="308"/>
      <c r="UCC62" s="308"/>
      <c r="UCD62" s="308"/>
      <c r="UCE62" s="308"/>
      <c r="UCF62" s="308"/>
      <c r="UCG62" s="308"/>
      <c r="UCH62" s="308"/>
      <c r="UCI62" s="308"/>
      <c r="UCJ62" s="308"/>
      <c r="UCK62" s="308"/>
      <c r="UCL62" s="308"/>
      <c r="UCM62" s="308"/>
      <c r="UCN62" s="308"/>
      <c r="UCO62" s="308"/>
      <c r="UCP62" s="308"/>
      <c r="UCQ62" s="308"/>
      <c r="UCR62" s="308"/>
      <c r="UCS62" s="308"/>
      <c r="UCT62" s="308"/>
      <c r="UCU62" s="308"/>
      <c r="UCV62" s="308"/>
      <c r="UCW62" s="308"/>
      <c r="UCX62" s="308"/>
      <c r="UCY62" s="308"/>
      <c r="UCZ62" s="308"/>
      <c r="UDA62" s="308"/>
      <c r="UDB62" s="308"/>
      <c r="UDC62" s="308"/>
      <c r="UDD62" s="308"/>
      <c r="UDE62" s="308"/>
      <c r="UDF62" s="308"/>
      <c r="UDG62" s="308"/>
      <c r="UDH62" s="308"/>
      <c r="UDI62" s="308"/>
      <c r="UDJ62" s="308"/>
      <c r="UDK62" s="308"/>
      <c r="UDL62" s="308"/>
      <c r="UDM62" s="308"/>
      <c r="UDN62" s="308"/>
      <c r="UDO62" s="308"/>
      <c r="UDP62" s="308"/>
      <c r="UDQ62" s="308"/>
      <c r="UDR62" s="308"/>
      <c r="UDS62" s="308"/>
      <c r="UDT62" s="308"/>
      <c r="UDU62" s="308"/>
      <c r="UDV62" s="308"/>
      <c r="UDW62" s="308"/>
      <c r="UDX62" s="308"/>
      <c r="UDY62" s="308"/>
      <c r="UDZ62" s="308"/>
      <c r="UEA62" s="308"/>
      <c r="UEB62" s="308"/>
      <c r="UEC62" s="308"/>
      <c r="UED62" s="308"/>
      <c r="UEE62" s="308"/>
      <c r="UEF62" s="308"/>
      <c r="UEG62" s="308"/>
      <c r="UEH62" s="308"/>
      <c r="UEI62" s="308"/>
      <c r="UEJ62" s="308"/>
      <c r="UEK62" s="308"/>
      <c r="UEL62" s="308"/>
      <c r="UEM62" s="308"/>
      <c r="UEN62" s="308"/>
      <c r="UEO62" s="308"/>
      <c r="UEP62" s="308"/>
      <c r="UEQ62" s="308"/>
      <c r="UER62" s="308"/>
      <c r="UES62" s="308"/>
      <c r="UET62" s="308"/>
      <c r="UEU62" s="308"/>
      <c r="UEV62" s="308"/>
      <c r="UEW62" s="308"/>
      <c r="UEX62" s="308"/>
      <c r="UEY62" s="308"/>
      <c r="UEZ62" s="308"/>
      <c r="UFA62" s="308"/>
      <c r="UFB62" s="308"/>
      <c r="UFC62" s="308"/>
      <c r="UFD62" s="308"/>
      <c r="UFE62" s="308"/>
      <c r="UFF62" s="308"/>
      <c r="UFG62" s="308"/>
      <c r="UFH62" s="308"/>
      <c r="UFI62" s="308"/>
      <c r="UFJ62" s="308"/>
      <c r="UFK62" s="308"/>
      <c r="UFL62" s="308"/>
      <c r="UFM62" s="308"/>
      <c r="UFN62" s="308"/>
      <c r="UFO62" s="308"/>
      <c r="UFP62" s="308"/>
      <c r="UFQ62" s="308"/>
      <c r="UFR62" s="308"/>
      <c r="UFS62" s="308"/>
      <c r="UFT62" s="308"/>
      <c r="UFU62" s="308"/>
      <c r="UFV62" s="308"/>
      <c r="UFW62" s="308"/>
      <c r="UFX62" s="308"/>
      <c r="UFY62" s="308"/>
      <c r="UFZ62" s="308"/>
      <c r="UGA62" s="308"/>
      <c r="UGB62" s="308"/>
      <c r="UGC62" s="308"/>
      <c r="UGD62" s="308"/>
      <c r="UGE62" s="308"/>
      <c r="UGF62" s="308"/>
      <c r="UGG62" s="308"/>
      <c r="UGH62" s="308"/>
      <c r="UGI62" s="308"/>
      <c r="UGJ62" s="308"/>
      <c r="UGK62" s="308"/>
      <c r="UGL62" s="308"/>
      <c r="UGM62" s="308"/>
      <c r="UGN62" s="308"/>
      <c r="UGO62" s="308"/>
      <c r="UGP62" s="308"/>
      <c r="UGQ62" s="308"/>
      <c r="UGR62" s="308"/>
      <c r="UGS62" s="308"/>
      <c r="UGT62" s="308"/>
      <c r="UGU62" s="308"/>
      <c r="UGV62" s="308"/>
      <c r="UGW62" s="308"/>
      <c r="UGX62" s="308"/>
      <c r="UGY62" s="308"/>
      <c r="UGZ62" s="308"/>
      <c r="UHA62" s="308"/>
      <c r="UHB62" s="308"/>
      <c r="UHC62" s="308"/>
      <c r="UHD62" s="308"/>
      <c r="UHE62" s="308"/>
      <c r="UHF62" s="308"/>
      <c r="UHG62" s="308"/>
      <c r="UHH62" s="308"/>
      <c r="UHI62" s="308"/>
      <c r="UHJ62" s="308"/>
      <c r="UHK62" s="308"/>
      <c r="UHL62" s="308"/>
      <c r="UHM62" s="308"/>
      <c r="UHN62" s="308"/>
      <c r="UHO62" s="308"/>
      <c r="UHP62" s="308"/>
      <c r="UHQ62" s="308"/>
      <c r="UHR62" s="308"/>
      <c r="UHS62" s="308"/>
      <c r="UHT62" s="308"/>
      <c r="UHU62" s="308"/>
      <c r="UHV62" s="308"/>
      <c r="UHW62" s="308"/>
      <c r="UHX62" s="308"/>
      <c r="UHY62" s="308"/>
      <c r="UHZ62" s="308"/>
      <c r="UIA62" s="308"/>
      <c r="UIB62" s="308"/>
      <c r="UIC62" s="308"/>
      <c r="UID62" s="308"/>
      <c r="UIE62" s="308"/>
      <c r="UIF62" s="308"/>
      <c r="UIG62" s="308"/>
      <c r="UIH62" s="308"/>
      <c r="UII62" s="308"/>
      <c r="UIJ62" s="308"/>
      <c r="UIK62" s="308"/>
      <c r="UIL62" s="308"/>
      <c r="UIM62" s="308"/>
      <c r="UIN62" s="308"/>
      <c r="UIO62" s="308"/>
      <c r="UIP62" s="308"/>
      <c r="UIQ62" s="308"/>
      <c r="UIR62" s="308"/>
      <c r="UIS62" s="308"/>
      <c r="UIT62" s="308"/>
      <c r="UIU62" s="308"/>
      <c r="UIV62" s="308"/>
      <c r="UIW62" s="308"/>
      <c r="UIX62" s="308"/>
      <c r="UIY62" s="308"/>
      <c r="UIZ62" s="308"/>
      <c r="UJA62" s="308"/>
      <c r="UJB62" s="308"/>
      <c r="UJC62" s="308"/>
      <c r="UJD62" s="308"/>
      <c r="UJE62" s="308"/>
      <c r="UJF62" s="308"/>
      <c r="UJG62" s="308"/>
      <c r="UJH62" s="308"/>
      <c r="UJI62" s="308"/>
      <c r="UJJ62" s="308"/>
      <c r="UJK62" s="308"/>
      <c r="UJL62" s="308"/>
      <c r="UJM62" s="308"/>
      <c r="UJN62" s="308"/>
      <c r="UJO62" s="308"/>
      <c r="UJP62" s="308"/>
      <c r="UJQ62" s="308"/>
      <c r="UJR62" s="308"/>
      <c r="UJS62" s="308"/>
      <c r="UJT62" s="308"/>
      <c r="UJU62" s="308"/>
      <c r="UJV62" s="308"/>
      <c r="UJW62" s="308"/>
      <c r="UJX62" s="308"/>
      <c r="UJY62" s="308"/>
      <c r="UJZ62" s="308"/>
      <c r="UKA62" s="308"/>
      <c r="UKB62" s="308"/>
      <c r="UKC62" s="308"/>
      <c r="UKD62" s="308"/>
      <c r="UKE62" s="308"/>
      <c r="UKF62" s="308"/>
      <c r="UKG62" s="308"/>
      <c r="UKH62" s="308"/>
      <c r="UKI62" s="308"/>
      <c r="UKJ62" s="308"/>
      <c r="UKK62" s="308"/>
      <c r="UKL62" s="308"/>
      <c r="UKM62" s="308"/>
      <c r="UKN62" s="308"/>
      <c r="UKO62" s="308"/>
      <c r="UKP62" s="308"/>
      <c r="UKQ62" s="308"/>
      <c r="UKR62" s="308"/>
      <c r="UKS62" s="308"/>
      <c r="UKT62" s="308"/>
      <c r="UKU62" s="308"/>
      <c r="UKV62" s="308"/>
      <c r="UKW62" s="308"/>
      <c r="UKX62" s="308"/>
      <c r="UKY62" s="308"/>
      <c r="UKZ62" s="308"/>
      <c r="ULA62" s="308"/>
      <c r="ULB62" s="308"/>
      <c r="ULC62" s="308"/>
      <c r="ULD62" s="308"/>
      <c r="ULE62" s="308"/>
      <c r="ULF62" s="308"/>
      <c r="ULG62" s="308"/>
      <c r="ULH62" s="308"/>
      <c r="ULI62" s="308"/>
      <c r="ULJ62" s="308"/>
      <c r="ULK62" s="308"/>
      <c r="ULL62" s="308"/>
      <c r="ULM62" s="308"/>
      <c r="ULN62" s="308"/>
      <c r="ULO62" s="308"/>
      <c r="ULP62" s="308"/>
      <c r="ULQ62" s="308"/>
      <c r="ULR62" s="308"/>
      <c r="ULS62" s="308"/>
      <c r="ULT62" s="308"/>
      <c r="ULU62" s="308"/>
      <c r="ULV62" s="308"/>
      <c r="ULW62" s="308"/>
      <c r="ULX62" s="308"/>
      <c r="ULY62" s="308"/>
      <c r="ULZ62" s="308"/>
      <c r="UMA62" s="308"/>
      <c r="UMB62" s="308"/>
      <c r="UMC62" s="308"/>
      <c r="UMD62" s="308"/>
      <c r="UME62" s="308"/>
      <c r="UMF62" s="308"/>
      <c r="UMG62" s="308"/>
      <c r="UMH62" s="308"/>
      <c r="UMI62" s="308"/>
      <c r="UMJ62" s="308"/>
      <c r="UMK62" s="308"/>
      <c r="UML62" s="308"/>
      <c r="UMM62" s="308"/>
      <c r="UMN62" s="308"/>
      <c r="UMO62" s="308"/>
      <c r="UMP62" s="308"/>
      <c r="UMQ62" s="308"/>
      <c r="UMR62" s="308"/>
      <c r="UMS62" s="308"/>
      <c r="UMT62" s="308"/>
      <c r="UMU62" s="308"/>
      <c r="UMV62" s="308"/>
      <c r="UMW62" s="308"/>
      <c r="UMX62" s="308"/>
      <c r="UMY62" s="308"/>
      <c r="UMZ62" s="308"/>
      <c r="UNA62" s="308"/>
      <c r="UNB62" s="308"/>
      <c r="UNC62" s="308"/>
      <c r="UND62" s="308"/>
      <c r="UNE62" s="308"/>
      <c r="UNF62" s="308"/>
      <c r="UNG62" s="308"/>
      <c r="UNH62" s="308"/>
      <c r="UNI62" s="308"/>
      <c r="UNJ62" s="308"/>
      <c r="UNK62" s="308"/>
      <c r="UNL62" s="308"/>
      <c r="UNM62" s="308"/>
      <c r="UNN62" s="308"/>
      <c r="UNO62" s="308"/>
      <c r="UNP62" s="308"/>
      <c r="UNQ62" s="308"/>
      <c r="UNR62" s="308"/>
      <c r="UNS62" s="308"/>
      <c r="UNT62" s="308"/>
      <c r="UNU62" s="308"/>
      <c r="UNV62" s="308"/>
      <c r="UNW62" s="308"/>
      <c r="UNX62" s="308"/>
      <c r="UNY62" s="308"/>
      <c r="UNZ62" s="308"/>
      <c r="UOA62" s="308"/>
      <c r="UOB62" s="308"/>
      <c r="UOC62" s="308"/>
      <c r="UOD62" s="308"/>
      <c r="UOE62" s="308"/>
      <c r="UOF62" s="308"/>
      <c r="UOG62" s="308"/>
      <c r="UOH62" s="308"/>
      <c r="UOI62" s="308"/>
      <c r="UOJ62" s="308"/>
      <c r="UOK62" s="308"/>
      <c r="UOL62" s="308"/>
      <c r="UOM62" s="308"/>
      <c r="UON62" s="308"/>
      <c r="UOO62" s="308"/>
      <c r="UOP62" s="308"/>
      <c r="UOQ62" s="308"/>
      <c r="UOR62" s="308"/>
      <c r="UOS62" s="308"/>
      <c r="UOT62" s="308"/>
      <c r="UOU62" s="308"/>
      <c r="UOV62" s="308"/>
      <c r="UOW62" s="308"/>
      <c r="UOX62" s="308"/>
      <c r="UOY62" s="308"/>
      <c r="UOZ62" s="308"/>
      <c r="UPA62" s="308"/>
      <c r="UPB62" s="308"/>
      <c r="UPC62" s="308"/>
      <c r="UPD62" s="308"/>
      <c r="UPE62" s="308"/>
      <c r="UPF62" s="308"/>
      <c r="UPG62" s="308"/>
      <c r="UPH62" s="308"/>
      <c r="UPI62" s="308"/>
      <c r="UPJ62" s="308"/>
      <c r="UPK62" s="308"/>
      <c r="UPL62" s="308"/>
      <c r="UPM62" s="308"/>
      <c r="UPN62" s="308"/>
      <c r="UPO62" s="308"/>
      <c r="UPP62" s="308"/>
      <c r="UPQ62" s="308"/>
      <c r="UPR62" s="308"/>
      <c r="UPS62" s="308"/>
      <c r="UPT62" s="308"/>
      <c r="UPU62" s="308"/>
      <c r="UPV62" s="308"/>
      <c r="UPW62" s="308"/>
      <c r="UPX62" s="308"/>
      <c r="UPY62" s="308"/>
      <c r="UPZ62" s="308"/>
      <c r="UQA62" s="308"/>
      <c r="UQB62" s="308"/>
      <c r="UQC62" s="308"/>
      <c r="UQD62" s="308"/>
      <c r="UQE62" s="308"/>
      <c r="UQF62" s="308"/>
      <c r="UQG62" s="308"/>
      <c r="UQH62" s="308"/>
      <c r="UQI62" s="308"/>
      <c r="UQJ62" s="308"/>
      <c r="UQK62" s="308"/>
      <c r="UQL62" s="308"/>
      <c r="UQM62" s="308"/>
      <c r="UQN62" s="308"/>
      <c r="UQO62" s="308"/>
      <c r="UQP62" s="308"/>
      <c r="UQQ62" s="308"/>
      <c r="UQR62" s="308"/>
      <c r="UQS62" s="308"/>
      <c r="UQT62" s="308"/>
      <c r="UQU62" s="308"/>
      <c r="UQV62" s="308"/>
      <c r="UQW62" s="308"/>
      <c r="UQX62" s="308"/>
      <c r="UQY62" s="308"/>
      <c r="UQZ62" s="308"/>
      <c r="URA62" s="308"/>
      <c r="URB62" s="308"/>
      <c r="URC62" s="308"/>
      <c r="URD62" s="308"/>
      <c r="URE62" s="308"/>
      <c r="URF62" s="308"/>
      <c r="URG62" s="308"/>
      <c r="URH62" s="308"/>
      <c r="URI62" s="308"/>
      <c r="URJ62" s="308"/>
      <c r="URK62" s="308"/>
      <c r="URL62" s="308"/>
      <c r="URM62" s="308"/>
      <c r="URN62" s="308"/>
      <c r="URO62" s="308"/>
      <c r="URP62" s="308"/>
      <c r="URQ62" s="308"/>
      <c r="URR62" s="308"/>
      <c r="URS62" s="308"/>
      <c r="URT62" s="308"/>
      <c r="URU62" s="308"/>
      <c r="URV62" s="308"/>
      <c r="URW62" s="308"/>
      <c r="URX62" s="308"/>
      <c r="URY62" s="308"/>
      <c r="URZ62" s="308"/>
      <c r="USA62" s="308"/>
      <c r="USB62" s="308"/>
      <c r="USC62" s="308"/>
      <c r="USD62" s="308"/>
      <c r="USE62" s="308"/>
      <c r="USF62" s="308"/>
      <c r="USG62" s="308"/>
      <c r="USH62" s="308"/>
      <c r="USI62" s="308"/>
      <c r="USJ62" s="308"/>
      <c r="USK62" s="308"/>
      <c r="USL62" s="308"/>
      <c r="USM62" s="308"/>
      <c r="USN62" s="308"/>
      <c r="USO62" s="308"/>
      <c r="USP62" s="308"/>
      <c r="USQ62" s="308"/>
      <c r="USR62" s="308"/>
      <c r="USS62" s="308"/>
      <c r="UST62" s="308"/>
      <c r="USU62" s="308"/>
      <c r="USV62" s="308"/>
      <c r="USW62" s="308"/>
      <c r="USX62" s="308"/>
      <c r="USY62" s="308"/>
      <c r="USZ62" s="308"/>
      <c r="UTA62" s="308"/>
      <c r="UTB62" s="308"/>
      <c r="UTC62" s="308"/>
      <c r="UTD62" s="308"/>
      <c r="UTE62" s="308"/>
      <c r="UTF62" s="308"/>
      <c r="UTG62" s="308"/>
      <c r="UTH62" s="308"/>
      <c r="UTI62" s="308"/>
      <c r="UTJ62" s="308"/>
      <c r="UTK62" s="308"/>
      <c r="UTL62" s="308"/>
      <c r="UTM62" s="308"/>
      <c r="UTN62" s="308"/>
      <c r="UTO62" s="308"/>
      <c r="UTP62" s="308"/>
      <c r="UTQ62" s="308"/>
      <c r="UTR62" s="308"/>
      <c r="UTS62" s="308"/>
      <c r="UTT62" s="308"/>
      <c r="UTU62" s="308"/>
      <c r="UTV62" s="308"/>
      <c r="UTW62" s="308"/>
      <c r="UTX62" s="308"/>
      <c r="UTY62" s="308"/>
      <c r="UTZ62" s="308"/>
      <c r="UUA62" s="308"/>
      <c r="UUB62" s="308"/>
      <c r="UUC62" s="308"/>
      <c r="UUD62" s="308"/>
      <c r="UUE62" s="308"/>
      <c r="UUF62" s="308"/>
      <c r="UUG62" s="308"/>
      <c r="UUH62" s="308"/>
      <c r="UUI62" s="308"/>
      <c r="UUJ62" s="308"/>
      <c r="UUK62" s="308"/>
      <c r="UUL62" s="308"/>
      <c r="UUM62" s="308"/>
      <c r="UUN62" s="308"/>
      <c r="UUO62" s="308"/>
      <c r="UUP62" s="308"/>
      <c r="UUQ62" s="308"/>
      <c r="UUR62" s="308"/>
      <c r="UUS62" s="308"/>
      <c r="UUT62" s="308"/>
      <c r="UUU62" s="308"/>
      <c r="UUV62" s="308"/>
      <c r="UUW62" s="308"/>
      <c r="UUX62" s="308"/>
      <c r="UUY62" s="308"/>
      <c r="UUZ62" s="308"/>
      <c r="UVA62" s="308"/>
      <c r="UVB62" s="308"/>
      <c r="UVC62" s="308"/>
      <c r="UVD62" s="308"/>
      <c r="UVE62" s="308"/>
      <c r="UVF62" s="308"/>
      <c r="UVG62" s="308"/>
      <c r="UVH62" s="308"/>
      <c r="UVI62" s="308"/>
      <c r="UVJ62" s="308"/>
      <c r="UVK62" s="308"/>
      <c r="UVL62" s="308"/>
      <c r="UVM62" s="308"/>
      <c r="UVN62" s="308"/>
      <c r="UVO62" s="308"/>
      <c r="UVP62" s="308"/>
      <c r="UVQ62" s="308"/>
      <c r="UVR62" s="308"/>
      <c r="UVS62" s="308"/>
      <c r="UVT62" s="308"/>
      <c r="UVU62" s="308"/>
      <c r="UVV62" s="308"/>
      <c r="UVW62" s="308"/>
      <c r="UVX62" s="308"/>
      <c r="UVY62" s="308"/>
      <c r="UVZ62" s="308"/>
      <c r="UWA62" s="308"/>
      <c r="UWB62" s="308"/>
      <c r="UWC62" s="308"/>
      <c r="UWD62" s="308"/>
      <c r="UWE62" s="308"/>
      <c r="UWF62" s="308"/>
      <c r="UWG62" s="308"/>
      <c r="UWH62" s="308"/>
      <c r="UWI62" s="308"/>
      <c r="UWJ62" s="308"/>
      <c r="UWK62" s="308"/>
      <c r="UWL62" s="308"/>
      <c r="UWM62" s="308"/>
      <c r="UWN62" s="308"/>
      <c r="UWO62" s="308"/>
      <c r="UWP62" s="308"/>
      <c r="UWQ62" s="308"/>
      <c r="UWR62" s="308"/>
      <c r="UWS62" s="308"/>
      <c r="UWT62" s="308"/>
      <c r="UWU62" s="308"/>
      <c r="UWV62" s="308"/>
      <c r="UWW62" s="308"/>
      <c r="UWX62" s="308"/>
      <c r="UWY62" s="308"/>
      <c r="UWZ62" s="308"/>
      <c r="UXA62" s="308"/>
      <c r="UXB62" s="308"/>
      <c r="UXC62" s="308"/>
      <c r="UXD62" s="308"/>
      <c r="UXE62" s="308"/>
      <c r="UXF62" s="308"/>
      <c r="UXG62" s="308"/>
      <c r="UXH62" s="308"/>
      <c r="UXI62" s="308"/>
      <c r="UXJ62" s="308"/>
      <c r="UXK62" s="308"/>
      <c r="UXL62" s="308"/>
      <c r="UXM62" s="308"/>
      <c r="UXN62" s="308"/>
      <c r="UXO62" s="308"/>
      <c r="UXP62" s="308"/>
      <c r="UXQ62" s="308"/>
      <c r="UXR62" s="308"/>
      <c r="UXS62" s="308"/>
      <c r="UXT62" s="308"/>
      <c r="UXU62" s="308"/>
      <c r="UXV62" s="308"/>
      <c r="UXW62" s="308"/>
      <c r="UXX62" s="308"/>
      <c r="UXY62" s="308"/>
      <c r="UXZ62" s="308"/>
      <c r="UYA62" s="308"/>
      <c r="UYB62" s="308"/>
      <c r="UYC62" s="308"/>
      <c r="UYD62" s="308"/>
      <c r="UYE62" s="308"/>
      <c r="UYF62" s="308"/>
      <c r="UYG62" s="308"/>
      <c r="UYH62" s="308"/>
      <c r="UYI62" s="308"/>
      <c r="UYJ62" s="308"/>
      <c r="UYK62" s="308"/>
      <c r="UYL62" s="308"/>
      <c r="UYM62" s="308"/>
      <c r="UYN62" s="308"/>
      <c r="UYO62" s="308"/>
      <c r="UYP62" s="308"/>
      <c r="UYQ62" s="308"/>
      <c r="UYR62" s="308"/>
      <c r="UYS62" s="308"/>
      <c r="UYT62" s="308"/>
      <c r="UYU62" s="308"/>
      <c r="UYV62" s="308"/>
      <c r="UYW62" s="308"/>
      <c r="UYX62" s="308"/>
      <c r="UYY62" s="308"/>
      <c r="UYZ62" s="308"/>
      <c r="UZA62" s="308"/>
      <c r="UZB62" s="308"/>
      <c r="UZC62" s="308"/>
      <c r="UZD62" s="308"/>
      <c r="UZE62" s="308"/>
      <c r="UZF62" s="308"/>
      <c r="UZG62" s="308"/>
      <c r="UZH62" s="308"/>
      <c r="UZI62" s="308"/>
      <c r="UZJ62" s="308"/>
      <c r="UZK62" s="308"/>
      <c r="UZL62" s="308"/>
      <c r="UZM62" s="308"/>
      <c r="UZN62" s="308"/>
      <c r="UZO62" s="308"/>
      <c r="UZP62" s="308"/>
      <c r="UZQ62" s="308"/>
      <c r="UZR62" s="308"/>
      <c r="UZS62" s="308"/>
      <c r="UZT62" s="308"/>
      <c r="UZU62" s="308"/>
      <c r="UZV62" s="308"/>
      <c r="UZW62" s="308"/>
      <c r="UZX62" s="308"/>
      <c r="UZY62" s="308"/>
      <c r="UZZ62" s="308"/>
      <c r="VAA62" s="308"/>
      <c r="VAB62" s="308"/>
      <c r="VAC62" s="308"/>
      <c r="VAD62" s="308"/>
      <c r="VAE62" s="308"/>
      <c r="VAF62" s="308"/>
      <c r="VAG62" s="308"/>
      <c r="VAH62" s="308"/>
      <c r="VAI62" s="308"/>
      <c r="VAJ62" s="308"/>
      <c r="VAK62" s="308"/>
      <c r="VAL62" s="308"/>
      <c r="VAM62" s="308"/>
      <c r="VAN62" s="308"/>
      <c r="VAO62" s="308"/>
      <c r="VAP62" s="308"/>
      <c r="VAQ62" s="308"/>
      <c r="VAR62" s="308"/>
      <c r="VAS62" s="308"/>
      <c r="VAT62" s="308"/>
      <c r="VAU62" s="308"/>
      <c r="VAV62" s="308"/>
      <c r="VAW62" s="308"/>
      <c r="VAX62" s="308"/>
      <c r="VAY62" s="308"/>
      <c r="VAZ62" s="308"/>
      <c r="VBA62" s="308"/>
      <c r="VBB62" s="308"/>
      <c r="VBC62" s="308"/>
      <c r="VBD62" s="308"/>
      <c r="VBE62" s="308"/>
      <c r="VBF62" s="308"/>
      <c r="VBG62" s="308"/>
      <c r="VBH62" s="308"/>
      <c r="VBI62" s="308"/>
      <c r="VBJ62" s="308"/>
      <c r="VBK62" s="308"/>
      <c r="VBL62" s="308"/>
      <c r="VBM62" s="308"/>
      <c r="VBN62" s="308"/>
      <c r="VBO62" s="308"/>
      <c r="VBP62" s="308"/>
      <c r="VBQ62" s="308"/>
      <c r="VBR62" s="308"/>
      <c r="VBS62" s="308"/>
      <c r="VBT62" s="308"/>
      <c r="VBU62" s="308"/>
      <c r="VBV62" s="308"/>
      <c r="VBW62" s="308"/>
      <c r="VBX62" s="308"/>
      <c r="VBY62" s="308"/>
      <c r="VBZ62" s="308"/>
      <c r="VCA62" s="308"/>
      <c r="VCB62" s="308"/>
      <c r="VCC62" s="308"/>
      <c r="VCD62" s="308"/>
      <c r="VCE62" s="308"/>
      <c r="VCF62" s="308"/>
      <c r="VCG62" s="308"/>
      <c r="VCH62" s="308"/>
      <c r="VCI62" s="308"/>
      <c r="VCJ62" s="308"/>
      <c r="VCK62" s="308"/>
      <c r="VCL62" s="308"/>
      <c r="VCM62" s="308"/>
      <c r="VCN62" s="308"/>
      <c r="VCO62" s="308"/>
      <c r="VCP62" s="308"/>
      <c r="VCQ62" s="308"/>
      <c r="VCR62" s="308"/>
      <c r="VCS62" s="308"/>
      <c r="VCT62" s="308"/>
      <c r="VCU62" s="308"/>
      <c r="VCV62" s="308"/>
      <c r="VCW62" s="308"/>
      <c r="VCX62" s="308"/>
      <c r="VCY62" s="308"/>
      <c r="VCZ62" s="308"/>
      <c r="VDA62" s="308"/>
      <c r="VDB62" s="308"/>
      <c r="VDC62" s="308"/>
      <c r="VDD62" s="308"/>
      <c r="VDE62" s="308"/>
      <c r="VDF62" s="308"/>
      <c r="VDG62" s="308"/>
      <c r="VDH62" s="308"/>
      <c r="VDI62" s="308"/>
      <c r="VDJ62" s="308"/>
      <c r="VDK62" s="308"/>
      <c r="VDL62" s="308"/>
      <c r="VDM62" s="308"/>
      <c r="VDN62" s="308"/>
      <c r="VDO62" s="308"/>
      <c r="VDP62" s="308"/>
      <c r="VDQ62" s="308"/>
      <c r="VDR62" s="308"/>
      <c r="VDS62" s="308"/>
      <c r="VDT62" s="308"/>
      <c r="VDU62" s="308"/>
      <c r="VDV62" s="308"/>
      <c r="VDW62" s="308"/>
      <c r="VDX62" s="308"/>
      <c r="VDY62" s="308"/>
      <c r="VDZ62" s="308"/>
      <c r="VEA62" s="308"/>
      <c r="VEB62" s="308"/>
      <c r="VEC62" s="308"/>
      <c r="VED62" s="308"/>
      <c r="VEE62" s="308"/>
      <c r="VEF62" s="308"/>
      <c r="VEG62" s="308"/>
      <c r="VEH62" s="308"/>
      <c r="VEI62" s="308"/>
      <c r="VEJ62" s="308"/>
      <c r="VEK62" s="308"/>
      <c r="VEL62" s="308"/>
      <c r="VEM62" s="308"/>
      <c r="VEN62" s="308"/>
      <c r="VEO62" s="308"/>
      <c r="VEP62" s="308"/>
      <c r="VEQ62" s="308"/>
      <c r="VER62" s="308"/>
      <c r="VES62" s="308"/>
      <c r="VET62" s="308"/>
      <c r="VEU62" s="308"/>
      <c r="VEV62" s="308"/>
      <c r="VEW62" s="308"/>
      <c r="VEX62" s="308"/>
      <c r="VEY62" s="308"/>
      <c r="VEZ62" s="308"/>
      <c r="VFA62" s="308"/>
      <c r="VFB62" s="308"/>
      <c r="VFC62" s="308"/>
      <c r="VFD62" s="308"/>
      <c r="VFE62" s="308"/>
      <c r="VFF62" s="308"/>
      <c r="VFG62" s="308"/>
      <c r="VFH62" s="308"/>
      <c r="VFI62" s="308"/>
      <c r="VFJ62" s="308"/>
      <c r="VFK62" s="308"/>
      <c r="VFL62" s="308"/>
      <c r="VFM62" s="308"/>
      <c r="VFN62" s="308"/>
      <c r="VFO62" s="308"/>
      <c r="VFP62" s="308"/>
      <c r="VFQ62" s="308"/>
      <c r="VFR62" s="308"/>
      <c r="VFS62" s="308"/>
      <c r="VFT62" s="308"/>
      <c r="VFU62" s="308"/>
      <c r="VFV62" s="308"/>
      <c r="VFW62" s="308"/>
      <c r="VFX62" s="308"/>
      <c r="VFY62" s="308"/>
      <c r="VFZ62" s="308"/>
      <c r="VGA62" s="308"/>
      <c r="VGB62" s="308"/>
      <c r="VGC62" s="308"/>
      <c r="VGD62" s="308"/>
      <c r="VGE62" s="308"/>
      <c r="VGF62" s="308"/>
      <c r="VGG62" s="308"/>
      <c r="VGH62" s="308"/>
      <c r="VGI62" s="308"/>
      <c r="VGJ62" s="308"/>
      <c r="VGK62" s="308"/>
      <c r="VGL62" s="308"/>
      <c r="VGM62" s="308"/>
      <c r="VGN62" s="308"/>
      <c r="VGO62" s="308"/>
      <c r="VGP62" s="308"/>
      <c r="VGQ62" s="308"/>
      <c r="VGR62" s="308"/>
      <c r="VGS62" s="308"/>
      <c r="VGT62" s="308"/>
      <c r="VGU62" s="308"/>
      <c r="VGV62" s="308"/>
      <c r="VGW62" s="308"/>
      <c r="VGX62" s="308"/>
      <c r="VGY62" s="308"/>
      <c r="VGZ62" s="308"/>
      <c r="VHA62" s="308"/>
      <c r="VHB62" s="308"/>
      <c r="VHC62" s="308"/>
      <c r="VHD62" s="308"/>
      <c r="VHE62" s="308"/>
      <c r="VHF62" s="308"/>
      <c r="VHG62" s="308"/>
      <c r="VHH62" s="308"/>
      <c r="VHI62" s="308"/>
      <c r="VHJ62" s="308"/>
      <c r="VHK62" s="308"/>
      <c r="VHL62" s="308"/>
      <c r="VHM62" s="308"/>
      <c r="VHN62" s="308"/>
      <c r="VHO62" s="308"/>
      <c r="VHP62" s="308"/>
      <c r="VHQ62" s="308"/>
      <c r="VHR62" s="308"/>
      <c r="VHS62" s="308"/>
      <c r="VHT62" s="308"/>
      <c r="VHU62" s="308"/>
      <c r="VHV62" s="308"/>
      <c r="VHW62" s="308"/>
      <c r="VHX62" s="308"/>
      <c r="VHY62" s="308"/>
      <c r="VHZ62" s="308"/>
      <c r="VIA62" s="308"/>
      <c r="VIB62" s="308"/>
      <c r="VIC62" s="308"/>
      <c r="VID62" s="308"/>
      <c r="VIE62" s="308"/>
      <c r="VIF62" s="308"/>
      <c r="VIG62" s="308"/>
      <c r="VIH62" s="308"/>
      <c r="VII62" s="308"/>
      <c r="VIJ62" s="308"/>
      <c r="VIK62" s="308"/>
      <c r="VIL62" s="308"/>
      <c r="VIM62" s="308"/>
      <c r="VIN62" s="308"/>
      <c r="VIO62" s="308"/>
      <c r="VIP62" s="308"/>
      <c r="VIQ62" s="308"/>
      <c r="VIR62" s="308"/>
      <c r="VIS62" s="308"/>
      <c r="VIT62" s="308"/>
      <c r="VIU62" s="308"/>
      <c r="VIV62" s="308"/>
      <c r="VIW62" s="308"/>
      <c r="VIX62" s="308"/>
      <c r="VIY62" s="308"/>
      <c r="VIZ62" s="308"/>
      <c r="VJA62" s="308"/>
      <c r="VJB62" s="308"/>
      <c r="VJC62" s="308"/>
      <c r="VJD62" s="308"/>
      <c r="VJE62" s="308"/>
      <c r="VJF62" s="308"/>
      <c r="VJG62" s="308"/>
      <c r="VJH62" s="308"/>
      <c r="VJI62" s="308"/>
      <c r="VJJ62" s="308"/>
      <c r="VJK62" s="308"/>
      <c r="VJL62" s="308"/>
      <c r="VJM62" s="308"/>
      <c r="VJN62" s="308"/>
      <c r="VJO62" s="308"/>
      <c r="VJP62" s="308"/>
      <c r="VJQ62" s="308"/>
      <c r="VJR62" s="308"/>
      <c r="VJS62" s="308"/>
      <c r="VJT62" s="308"/>
      <c r="VJU62" s="308"/>
      <c r="VJV62" s="308"/>
      <c r="VJW62" s="308"/>
      <c r="VJX62" s="308"/>
      <c r="VJY62" s="308"/>
      <c r="VJZ62" s="308"/>
      <c r="VKA62" s="308"/>
      <c r="VKB62" s="308"/>
      <c r="VKC62" s="308"/>
      <c r="VKD62" s="308"/>
      <c r="VKE62" s="308"/>
      <c r="VKF62" s="308"/>
      <c r="VKG62" s="308"/>
      <c r="VKH62" s="308"/>
      <c r="VKI62" s="308"/>
      <c r="VKJ62" s="308"/>
      <c r="VKK62" s="308"/>
      <c r="VKL62" s="308"/>
      <c r="VKM62" s="308"/>
      <c r="VKN62" s="308"/>
      <c r="VKO62" s="308"/>
      <c r="VKP62" s="308"/>
      <c r="VKQ62" s="308"/>
      <c r="VKR62" s="308"/>
      <c r="VKS62" s="308"/>
      <c r="VKT62" s="308"/>
      <c r="VKU62" s="308"/>
      <c r="VKV62" s="308"/>
      <c r="VKW62" s="308"/>
      <c r="VKX62" s="308"/>
      <c r="VKY62" s="308"/>
      <c r="VKZ62" s="308"/>
      <c r="VLA62" s="308"/>
      <c r="VLB62" s="308"/>
      <c r="VLC62" s="308"/>
      <c r="VLD62" s="308"/>
      <c r="VLE62" s="308"/>
      <c r="VLF62" s="308"/>
      <c r="VLG62" s="308"/>
      <c r="VLH62" s="308"/>
      <c r="VLI62" s="308"/>
      <c r="VLJ62" s="308"/>
      <c r="VLK62" s="308"/>
      <c r="VLL62" s="308"/>
      <c r="VLM62" s="308"/>
      <c r="VLN62" s="308"/>
      <c r="VLO62" s="308"/>
      <c r="VLP62" s="308"/>
      <c r="VLQ62" s="308"/>
      <c r="VLR62" s="308"/>
      <c r="VLS62" s="308"/>
      <c r="VLT62" s="308"/>
      <c r="VLU62" s="308"/>
      <c r="VLV62" s="308"/>
      <c r="VLW62" s="308"/>
      <c r="VLX62" s="308"/>
      <c r="VLY62" s="308"/>
      <c r="VLZ62" s="308"/>
      <c r="VMA62" s="308"/>
      <c r="VMB62" s="308"/>
      <c r="VMC62" s="308"/>
      <c r="VMD62" s="308"/>
      <c r="VME62" s="308"/>
      <c r="VMF62" s="308"/>
      <c r="VMG62" s="308"/>
      <c r="VMH62" s="308"/>
      <c r="VMI62" s="308"/>
      <c r="VMJ62" s="308"/>
      <c r="VMK62" s="308"/>
      <c r="VML62" s="308"/>
      <c r="VMM62" s="308"/>
      <c r="VMN62" s="308"/>
      <c r="VMO62" s="308"/>
      <c r="VMP62" s="308"/>
      <c r="VMQ62" s="308"/>
      <c r="VMR62" s="308"/>
      <c r="VMS62" s="308"/>
      <c r="VMT62" s="308"/>
      <c r="VMU62" s="308"/>
      <c r="VMV62" s="308"/>
      <c r="VMW62" s="308"/>
      <c r="VMX62" s="308"/>
      <c r="VMY62" s="308"/>
      <c r="VMZ62" s="308"/>
      <c r="VNA62" s="308"/>
      <c r="VNB62" s="308"/>
      <c r="VNC62" s="308"/>
      <c r="VND62" s="308"/>
      <c r="VNE62" s="308"/>
      <c r="VNF62" s="308"/>
      <c r="VNG62" s="308"/>
      <c r="VNH62" s="308"/>
      <c r="VNI62" s="308"/>
      <c r="VNJ62" s="308"/>
      <c r="VNK62" s="308"/>
      <c r="VNL62" s="308"/>
      <c r="VNM62" s="308"/>
      <c r="VNN62" s="308"/>
      <c r="VNO62" s="308"/>
      <c r="VNP62" s="308"/>
      <c r="VNQ62" s="308"/>
      <c r="VNR62" s="308"/>
      <c r="VNS62" s="308"/>
      <c r="VNT62" s="308"/>
      <c r="VNU62" s="308"/>
      <c r="VNV62" s="308"/>
      <c r="VNW62" s="308"/>
      <c r="VNX62" s="308"/>
      <c r="VNY62" s="308"/>
      <c r="VNZ62" s="308"/>
      <c r="VOA62" s="308"/>
      <c r="VOB62" s="308"/>
      <c r="VOC62" s="308"/>
      <c r="VOD62" s="308"/>
      <c r="VOE62" s="308"/>
      <c r="VOF62" s="308"/>
      <c r="VOG62" s="308"/>
      <c r="VOH62" s="308"/>
      <c r="VOI62" s="308"/>
      <c r="VOJ62" s="308"/>
      <c r="VOK62" s="308"/>
      <c r="VOL62" s="308"/>
      <c r="VOM62" s="308"/>
      <c r="VON62" s="308"/>
      <c r="VOO62" s="308"/>
      <c r="VOP62" s="308"/>
      <c r="VOQ62" s="308"/>
      <c r="VOR62" s="308"/>
      <c r="VOS62" s="308"/>
      <c r="VOT62" s="308"/>
      <c r="VOU62" s="308"/>
      <c r="VOV62" s="308"/>
      <c r="VOW62" s="308"/>
      <c r="VOX62" s="308"/>
      <c r="VOY62" s="308"/>
      <c r="VOZ62" s="308"/>
      <c r="VPA62" s="308"/>
      <c r="VPB62" s="308"/>
      <c r="VPC62" s="308"/>
      <c r="VPD62" s="308"/>
      <c r="VPE62" s="308"/>
      <c r="VPF62" s="308"/>
      <c r="VPG62" s="308"/>
      <c r="VPH62" s="308"/>
      <c r="VPI62" s="308"/>
      <c r="VPJ62" s="308"/>
      <c r="VPK62" s="308"/>
      <c r="VPL62" s="308"/>
      <c r="VPM62" s="308"/>
      <c r="VPN62" s="308"/>
      <c r="VPO62" s="308"/>
      <c r="VPP62" s="308"/>
      <c r="VPQ62" s="308"/>
      <c r="VPR62" s="308"/>
      <c r="VPS62" s="308"/>
      <c r="VPT62" s="308"/>
      <c r="VPU62" s="308"/>
      <c r="VPV62" s="308"/>
      <c r="VPW62" s="308"/>
      <c r="VPX62" s="308"/>
      <c r="VPY62" s="308"/>
      <c r="VPZ62" s="308"/>
      <c r="VQA62" s="308"/>
      <c r="VQB62" s="308"/>
      <c r="VQC62" s="308"/>
      <c r="VQD62" s="308"/>
      <c r="VQE62" s="308"/>
      <c r="VQF62" s="308"/>
      <c r="VQG62" s="308"/>
      <c r="VQH62" s="308"/>
      <c r="VQI62" s="308"/>
      <c r="VQJ62" s="308"/>
      <c r="VQK62" s="308"/>
      <c r="VQL62" s="308"/>
      <c r="VQM62" s="308"/>
      <c r="VQN62" s="308"/>
      <c r="VQO62" s="308"/>
      <c r="VQP62" s="308"/>
      <c r="VQQ62" s="308"/>
      <c r="VQR62" s="308"/>
      <c r="VQS62" s="308"/>
      <c r="VQT62" s="308"/>
      <c r="VQU62" s="308"/>
      <c r="VQV62" s="308"/>
      <c r="VQW62" s="308"/>
      <c r="VQX62" s="308"/>
      <c r="VQY62" s="308"/>
      <c r="VQZ62" s="308"/>
      <c r="VRA62" s="308"/>
      <c r="VRB62" s="308"/>
      <c r="VRC62" s="308"/>
      <c r="VRD62" s="308"/>
      <c r="VRE62" s="308"/>
      <c r="VRF62" s="308"/>
      <c r="VRG62" s="308"/>
      <c r="VRH62" s="308"/>
      <c r="VRI62" s="308"/>
      <c r="VRJ62" s="308"/>
      <c r="VRK62" s="308"/>
      <c r="VRL62" s="308"/>
      <c r="VRM62" s="308"/>
      <c r="VRN62" s="308"/>
      <c r="VRO62" s="308"/>
      <c r="VRP62" s="308"/>
      <c r="VRQ62" s="308"/>
      <c r="VRR62" s="308"/>
      <c r="VRS62" s="308"/>
      <c r="VRT62" s="308"/>
      <c r="VRU62" s="308"/>
      <c r="VRV62" s="308"/>
      <c r="VRW62" s="308"/>
      <c r="VRX62" s="308"/>
      <c r="VRY62" s="308"/>
      <c r="VRZ62" s="308"/>
      <c r="VSA62" s="308"/>
      <c r="VSB62" s="308"/>
      <c r="VSC62" s="308"/>
      <c r="VSD62" s="308"/>
      <c r="VSE62" s="308"/>
      <c r="VSF62" s="308"/>
      <c r="VSG62" s="308"/>
      <c r="VSH62" s="308"/>
      <c r="VSI62" s="308"/>
      <c r="VSJ62" s="308"/>
      <c r="VSK62" s="308"/>
      <c r="VSL62" s="308"/>
      <c r="VSM62" s="308"/>
      <c r="VSN62" s="308"/>
      <c r="VSO62" s="308"/>
      <c r="VSP62" s="308"/>
      <c r="VSQ62" s="308"/>
      <c r="VSR62" s="308"/>
      <c r="VSS62" s="308"/>
      <c r="VST62" s="308"/>
      <c r="VSU62" s="308"/>
      <c r="VSV62" s="308"/>
      <c r="VSW62" s="308"/>
      <c r="VSX62" s="308"/>
      <c r="VSY62" s="308"/>
      <c r="VSZ62" s="308"/>
      <c r="VTA62" s="308"/>
      <c r="VTB62" s="308"/>
      <c r="VTC62" s="308"/>
      <c r="VTD62" s="308"/>
      <c r="VTE62" s="308"/>
      <c r="VTF62" s="308"/>
      <c r="VTG62" s="308"/>
      <c r="VTH62" s="308"/>
      <c r="VTI62" s="308"/>
      <c r="VTJ62" s="308"/>
      <c r="VTK62" s="308"/>
      <c r="VTL62" s="308"/>
      <c r="VTM62" s="308"/>
      <c r="VTN62" s="308"/>
      <c r="VTO62" s="308"/>
      <c r="VTP62" s="308"/>
      <c r="VTQ62" s="308"/>
      <c r="VTR62" s="308"/>
      <c r="VTS62" s="308"/>
      <c r="VTT62" s="308"/>
      <c r="VTU62" s="308"/>
      <c r="VTV62" s="308"/>
      <c r="VTW62" s="308"/>
      <c r="VTX62" s="308"/>
      <c r="VTY62" s="308"/>
      <c r="VTZ62" s="308"/>
      <c r="VUA62" s="308"/>
      <c r="VUB62" s="308"/>
      <c r="VUC62" s="308"/>
      <c r="VUD62" s="308"/>
      <c r="VUE62" s="308"/>
      <c r="VUF62" s="308"/>
      <c r="VUG62" s="308"/>
      <c r="VUH62" s="308"/>
      <c r="VUI62" s="308"/>
      <c r="VUJ62" s="308"/>
      <c r="VUK62" s="308"/>
      <c r="VUL62" s="308"/>
      <c r="VUM62" s="308"/>
      <c r="VUN62" s="308"/>
      <c r="VUO62" s="308"/>
      <c r="VUP62" s="308"/>
      <c r="VUQ62" s="308"/>
      <c r="VUR62" s="308"/>
      <c r="VUS62" s="308"/>
      <c r="VUT62" s="308"/>
      <c r="VUU62" s="308"/>
      <c r="VUV62" s="308"/>
      <c r="VUW62" s="308"/>
      <c r="VUX62" s="308"/>
      <c r="VUY62" s="308"/>
      <c r="VUZ62" s="308"/>
      <c r="VVA62" s="308"/>
      <c r="VVB62" s="308"/>
      <c r="VVC62" s="308"/>
      <c r="VVD62" s="308"/>
      <c r="VVE62" s="308"/>
      <c r="VVF62" s="308"/>
      <c r="VVG62" s="308"/>
      <c r="VVH62" s="308"/>
      <c r="VVI62" s="308"/>
      <c r="VVJ62" s="308"/>
      <c r="VVK62" s="308"/>
      <c r="VVL62" s="308"/>
      <c r="VVM62" s="308"/>
      <c r="VVN62" s="308"/>
      <c r="VVO62" s="308"/>
      <c r="VVP62" s="308"/>
      <c r="VVQ62" s="308"/>
      <c r="VVR62" s="308"/>
      <c r="VVS62" s="308"/>
      <c r="VVT62" s="308"/>
      <c r="VVU62" s="308"/>
      <c r="VVV62" s="308"/>
      <c r="VVW62" s="308"/>
      <c r="VVX62" s="308"/>
      <c r="VVY62" s="308"/>
      <c r="VVZ62" s="308"/>
      <c r="VWA62" s="308"/>
      <c r="VWB62" s="308"/>
      <c r="VWC62" s="308"/>
      <c r="VWD62" s="308"/>
      <c r="VWE62" s="308"/>
      <c r="VWF62" s="308"/>
      <c r="VWG62" s="308"/>
      <c r="VWH62" s="308"/>
      <c r="VWI62" s="308"/>
      <c r="VWJ62" s="308"/>
      <c r="VWK62" s="308"/>
      <c r="VWL62" s="308"/>
      <c r="VWM62" s="308"/>
      <c r="VWN62" s="308"/>
      <c r="VWO62" s="308"/>
      <c r="VWP62" s="308"/>
      <c r="VWQ62" s="308"/>
      <c r="VWR62" s="308"/>
      <c r="VWS62" s="308"/>
      <c r="VWT62" s="308"/>
      <c r="VWU62" s="308"/>
      <c r="VWV62" s="308"/>
      <c r="VWW62" s="308"/>
      <c r="VWX62" s="308"/>
      <c r="VWY62" s="308"/>
      <c r="VWZ62" s="308"/>
      <c r="VXA62" s="308"/>
      <c r="VXB62" s="308"/>
      <c r="VXC62" s="308"/>
      <c r="VXD62" s="308"/>
      <c r="VXE62" s="308"/>
      <c r="VXF62" s="308"/>
      <c r="VXG62" s="308"/>
      <c r="VXH62" s="308"/>
      <c r="VXI62" s="308"/>
      <c r="VXJ62" s="308"/>
      <c r="VXK62" s="308"/>
      <c r="VXL62" s="308"/>
      <c r="VXM62" s="308"/>
      <c r="VXN62" s="308"/>
      <c r="VXO62" s="308"/>
      <c r="VXP62" s="308"/>
      <c r="VXQ62" s="308"/>
      <c r="VXR62" s="308"/>
      <c r="VXS62" s="308"/>
      <c r="VXT62" s="308"/>
      <c r="VXU62" s="308"/>
      <c r="VXV62" s="308"/>
      <c r="VXW62" s="308"/>
      <c r="VXX62" s="308"/>
      <c r="VXY62" s="308"/>
      <c r="VXZ62" s="308"/>
      <c r="VYA62" s="308"/>
      <c r="VYB62" s="308"/>
      <c r="VYC62" s="308"/>
      <c r="VYD62" s="308"/>
      <c r="VYE62" s="308"/>
      <c r="VYF62" s="308"/>
      <c r="VYG62" s="308"/>
      <c r="VYH62" s="308"/>
      <c r="VYI62" s="308"/>
      <c r="VYJ62" s="308"/>
      <c r="VYK62" s="308"/>
      <c r="VYL62" s="308"/>
      <c r="VYM62" s="308"/>
      <c r="VYN62" s="308"/>
      <c r="VYO62" s="308"/>
      <c r="VYP62" s="308"/>
      <c r="VYQ62" s="308"/>
      <c r="VYR62" s="308"/>
      <c r="VYS62" s="308"/>
      <c r="VYT62" s="308"/>
      <c r="VYU62" s="308"/>
      <c r="VYV62" s="308"/>
      <c r="VYW62" s="308"/>
      <c r="VYX62" s="308"/>
      <c r="VYY62" s="308"/>
      <c r="VYZ62" s="308"/>
      <c r="VZA62" s="308"/>
      <c r="VZB62" s="308"/>
      <c r="VZC62" s="308"/>
      <c r="VZD62" s="308"/>
      <c r="VZE62" s="308"/>
      <c r="VZF62" s="308"/>
      <c r="VZG62" s="308"/>
      <c r="VZH62" s="308"/>
      <c r="VZI62" s="308"/>
      <c r="VZJ62" s="308"/>
      <c r="VZK62" s="308"/>
      <c r="VZL62" s="308"/>
      <c r="VZM62" s="308"/>
      <c r="VZN62" s="308"/>
      <c r="VZO62" s="308"/>
      <c r="VZP62" s="308"/>
      <c r="VZQ62" s="308"/>
      <c r="VZR62" s="308"/>
      <c r="VZS62" s="308"/>
      <c r="VZT62" s="308"/>
      <c r="VZU62" s="308"/>
      <c r="VZV62" s="308"/>
      <c r="VZW62" s="308"/>
      <c r="VZX62" s="308"/>
      <c r="VZY62" s="308"/>
      <c r="VZZ62" s="308"/>
      <c r="WAA62" s="308"/>
      <c r="WAB62" s="308"/>
      <c r="WAC62" s="308"/>
      <c r="WAD62" s="308"/>
      <c r="WAE62" s="308"/>
      <c r="WAF62" s="308"/>
      <c r="WAG62" s="308"/>
      <c r="WAH62" s="308"/>
      <c r="WAI62" s="308"/>
      <c r="WAJ62" s="308"/>
      <c r="WAK62" s="308"/>
      <c r="WAL62" s="308"/>
      <c r="WAM62" s="308"/>
      <c r="WAN62" s="308"/>
      <c r="WAO62" s="308"/>
      <c r="WAP62" s="308"/>
      <c r="WAQ62" s="308"/>
      <c r="WAR62" s="308"/>
      <c r="WAS62" s="308"/>
      <c r="WAT62" s="308"/>
      <c r="WAU62" s="308"/>
      <c r="WAV62" s="308"/>
      <c r="WAW62" s="308"/>
      <c r="WAX62" s="308"/>
      <c r="WAY62" s="308"/>
      <c r="WAZ62" s="308"/>
      <c r="WBA62" s="308"/>
      <c r="WBB62" s="308"/>
      <c r="WBC62" s="308"/>
      <c r="WBD62" s="308"/>
      <c r="WBE62" s="308"/>
      <c r="WBF62" s="308"/>
      <c r="WBG62" s="308"/>
      <c r="WBH62" s="308"/>
      <c r="WBI62" s="308"/>
      <c r="WBJ62" s="308"/>
      <c r="WBK62" s="308"/>
      <c r="WBL62" s="308"/>
      <c r="WBM62" s="308"/>
      <c r="WBN62" s="308"/>
      <c r="WBO62" s="308"/>
      <c r="WBP62" s="308"/>
      <c r="WBQ62" s="308"/>
      <c r="WBR62" s="308"/>
      <c r="WBS62" s="308"/>
      <c r="WBT62" s="308"/>
      <c r="WBU62" s="308"/>
      <c r="WBV62" s="308"/>
      <c r="WBW62" s="308"/>
      <c r="WBX62" s="308"/>
      <c r="WBY62" s="308"/>
      <c r="WBZ62" s="308"/>
      <c r="WCA62" s="308"/>
      <c r="WCB62" s="308"/>
      <c r="WCC62" s="308"/>
      <c r="WCD62" s="308"/>
      <c r="WCE62" s="308"/>
      <c r="WCF62" s="308"/>
      <c r="WCG62" s="308"/>
      <c r="WCH62" s="308"/>
      <c r="WCI62" s="308"/>
      <c r="WCJ62" s="308"/>
      <c r="WCK62" s="308"/>
      <c r="WCL62" s="308"/>
      <c r="WCM62" s="308"/>
      <c r="WCN62" s="308"/>
      <c r="WCO62" s="308"/>
      <c r="WCP62" s="308"/>
      <c r="WCQ62" s="308"/>
      <c r="WCR62" s="308"/>
      <c r="WCS62" s="308"/>
      <c r="WCT62" s="308"/>
      <c r="WCU62" s="308"/>
      <c r="WCV62" s="308"/>
      <c r="WCW62" s="308"/>
      <c r="WCX62" s="308"/>
      <c r="WCY62" s="308"/>
      <c r="WCZ62" s="308"/>
      <c r="WDA62" s="308"/>
      <c r="WDB62" s="308"/>
      <c r="WDC62" s="308"/>
      <c r="WDD62" s="308"/>
      <c r="WDE62" s="308"/>
      <c r="WDF62" s="308"/>
      <c r="WDG62" s="308"/>
      <c r="WDH62" s="308"/>
      <c r="WDI62" s="308"/>
      <c r="WDJ62" s="308"/>
      <c r="WDK62" s="308"/>
      <c r="WDL62" s="308"/>
      <c r="WDM62" s="308"/>
      <c r="WDN62" s="308"/>
      <c r="WDO62" s="308"/>
      <c r="WDP62" s="308"/>
      <c r="WDQ62" s="308"/>
      <c r="WDR62" s="308"/>
      <c r="WDS62" s="308"/>
      <c r="WDT62" s="308"/>
      <c r="WDU62" s="308"/>
      <c r="WDV62" s="308"/>
      <c r="WDW62" s="308"/>
      <c r="WDX62" s="308"/>
      <c r="WDY62" s="308"/>
      <c r="WDZ62" s="308"/>
      <c r="WEA62" s="308"/>
      <c r="WEB62" s="308"/>
      <c r="WEC62" s="308"/>
      <c r="WED62" s="308"/>
      <c r="WEE62" s="308"/>
      <c r="WEF62" s="308"/>
      <c r="WEG62" s="308"/>
      <c r="WEH62" s="308"/>
      <c r="WEI62" s="308"/>
      <c r="WEJ62" s="308"/>
      <c r="WEK62" s="308"/>
      <c r="WEL62" s="308"/>
      <c r="WEM62" s="308"/>
      <c r="WEN62" s="308"/>
      <c r="WEO62" s="308"/>
      <c r="WEP62" s="308"/>
      <c r="WEQ62" s="308"/>
      <c r="WER62" s="308"/>
      <c r="WES62" s="308"/>
      <c r="WET62" s="308"/>
      <c r="WEU62" s="308"/>
      <c r="WEV62" s="308"/>
      <c r="WEW62" s="308"/>
      <c r="WEX62" s="308"/>
      <c r="WEY62" s="308"/>
      <c r="WEZ62" s="308"/>
      <c r="WFA62" s="308"/>
      <c r="WFB62" s="308"/>
      <c r="WFC62" s="308"/>
      <c r="WFD62" s="308"/>
      <c r="WFE62" s="308"/>
      <c r="WFF62" s="308"/>
      <c r="WFG62" s="308"/>
      <c r="WFH62" s="308"/>
      <c r="WFI62" s="308"/>
      <c r="WFJ62" s="308"/>
      <c r="WFK62" s="308"/>
      <c r="WFL62" s="308"/>
      <c r="WFM62" s="308"/>
      <c r="WFN62" s="308"/>
      <c r="WFO62" s="308"/>
      <c r="WFP62" s="308"/>
      <c r="WFQ62" s="308"/>
      <c r="WFR62" s="308"/>
      <c r="WFS62" s="308"/>
      <c r="WFT62" s="308"/>
      <c r="WFU62" s="308"/>
      <c r="WFV62" s="308"/>
      <c r="WFW62" s="308"/>
      <c r="WFX62" s="308"/>
      <c r="WFY62" s="308"/>
      <c r="WFZ62" s="308"/>
      <c r="WGA62" s="308"/>
      <c r="WGB62" s="308"/>
      <c r="WGC62" s="308"/>
      <c r="WGD62" s="308"/>
      <c r="WGE62" s="308"/>
      <c r="WGF62" s="308"/>
      <c r="WGG62" s="308"/>
      <c r="WGH62" s="308"/>
      <c r="WGI62" s="308"/>
      <c r="WGJ62" s="308"/>
      <c r="WGK62" s="308"/>
      <c r="WGL62" s="308"/>
      <c r="WGM62" s="308"/>
      <c r="WGN62" s="308"/>
      <c r="WGO62" s="308"/>
      <c r="WGP62" s="308"/>
      <c r="WGQ62" s="308"/>
      <c r="WGR62" s="308"/>
      <c r="WGS62" s="308"/>
      <c r="WGT62" s="308"/>
      <c r="WGU62" s="308"/>
      <c r="WGV62" s="308"/>
      <c r="WGW62" s="308"/>
      <c r="WGX62" s="308"/>
      <c r="WGY62" s="308"/>
      <c r="WGZ62" s="308"/>
      <c r="WHA62" s="308"/>
      <c r="WHB62" s="308"/>
      <c r="WHC62" s="308"/>
      <c r="WHD62" s="308"/>
      <c r="WHE62" s="308"/>
      <c r="WHF62" s="308"/>
      <c r="WHG62" s="308"/>
      <c r="WHH62" s="308"/>
      <c r="WHI62" s="308"/>
      <c r="WHJ62" s="308"/>
      <c r="WHK62" s="308"/>
      <c r="WHL62" s="308"/>
      <c r="WHM62" s="308"/>
      <c r="WHN62" s="308"/>
      <c r="WHO62" s="308"/>
      <c r="WHP62" s="308"/>
      <c r="WHQ62" s="308"/>
      <c r="WHR62" s="308"/>
      <c r="WHS62" s="308"/>
      <c r="WHT62" s="308"/>
      <c r="WHU62" s="308"/>
      <c r="WHV62" s="308"/>
      <c r="WHW62" s="308"/>
      <c r="WHX62" s="308"/>
      <c r="WHY62" s="308"/>
      <c r="WHZ62" s="308"/>
      <c r="WIA62" s="308"/>
      <c r="WIB62" s="308"/>
      <c r="WIC62" s="308"/>
      <c r="WID62" s="308"/>
      <c r="WIE62" s="308"/>
      <c r="WIF62" s="308"/>
      <c r="WIG62" s="308"/>
      <c r="WIH62" s="308"/>
      <c r="WII62" s="308"/>
      <c r="WIJ62" s="308"/>
      <c r="WIK62" s="308"/>
      <c r="WIL62" s="308"/>
      <c r="WIM62" s="308"/>
      <c r="WIN62" s="308"/>
      <c r="WIO62" s="308"/>
      <c r="WIP62" s="308"/>
      <c r="WIQ62" s="308"/>
      <c r="WIR62" s="308"/>
      <c r="WIS62" s="308"/>
      <c r="WIT62" s="308"/>
      <c r="WIU62" s="308"/>
      <c r="WIV62" s="308"/>
      <c r="WIW62" s="308"/>
      <c r="WIX62" s="308"/>
      <c r="WIY62" s="308"/>
      <c r="WIZ62" s="308"/>
      <c r="WJA62" s="308"/>
      <c r="WJB62" s="308"/>
      <c r="WJC62" s="308"/>
      <c r="WJD62" s="308"/>
      <c r="WJE62" s="308"/>
      <c r="WJF62" s="308"/>
      <c r="WJG62" s="308"/>
      <c r="WJH62" s="308"/>
      <c r="WJI62" s="308"/>
      <c r="WJJ62" s="308"/>
      <c r="WJK62" s="308"/>
      <c r="WJL62" s="308"/>
      <c r="WJM62" s="308"/>
      <c r="WJN62" s="308"/>
      <c r="WJO62" s="308"/>
      <c r="WJP62" s="308"/>
      <c r="WJQ62" s="308"/>
      <c r="WJR62" s="308"/>
      <c r="WJS62" s="308"/>
      <c r="WJT62" s="308"/>
      <c r="WJU62" s="308"/>
      <c r="WJV62" s="308"/>
      <c r="WJW62" s="308"/>
      <c r="WJX62" s="308"/>
      <c r="WJY62" s="308"/>
      <c r="WJZ62" s="308"/>
      <c r="WKA62" s="308"/>
      <c r="WKB62" s="308"/>
      <c r="WKC62" s="308"/>
      <c r="WKD62" s="308"/>
      <c r="WKE62" s="308"/>
      <c r="WKF62" s="308"/>
      <c r="WKG62" s="308"/>
      <c r="WKH62" s="308"/>
      <c r="WKI62" s="308"/>
      <c r="WKJ62" s="308"/>
      <c r="WKK62" s="308"/>
      <c r="WKL62" s="308"/>
      <c r="WKM62" s="308"/>
      <c r="WKN62" s="308"/>
      <c r="WKO62" s="308"/>
      <c r="WKP62" s="308"/>
      <c r="WKQ62" s="308"/>
      <c r="WKR62" s="308"/>
      <c r="WKS62" s="308"/>
      <c r="WKT62" s="308"/>
      <c r="WKU62" s="308"/>
      <c r="WKV62" s="308"/>
      <c r="WKW62" s="308"/>
      <c r="WKX62" s="308"/>
      <c r="WKY62" s="308"/>
      <c r="WKZ62" s="308"/>
      <c r="WLA62" s="308"/>
      <c r="WLB62" s="308"/>
      <c r="WLC62" s="308"/>
      <c r="WLD62" s="308"/>
      <c r="WLE62" s="308"/>
      <c r="WLF62" s="308"/>
      <c r="WLG62" s="308"/>
      <c r="WLH62" s="308"/>
      <c r="WLI62" s="308"/>
      <c r="WLJ62" s="308"/>
      <c r="WLK62" s="308"/>
      <c r="WLL62" s="308"/>
      <c r="WLM62" s="308"/>
      <c r="WLN62" s="308"/>
      <c r="WLO62" s="308"/>
      <c r="WLP62" s="308"/>
      <c r="WLQ62" s="308"/>
      <c r="WLR62" s="308"/>
      <c r="WLS62" s="308"/>
      <c r="WLT62" s="308"/>
      <c r="WLU62" s="308"/>
      <c r="WLV62" s="308"/>
      <c r="WLW62" s="308"/>
      <c r="WLX62" s="308"/>
      <c r="WLY62" s="308"/>
      <c r="WLZ62" s="308"/>
      <c r="WMA62" s="308"/>
      <c r="WMB62" s="308"/>
      <c r="WMC62" s="308"/>
      <c r="WMD62" s="308"/>
      <c r="WME62" s="308"/>
      <c r="WMF62" s="308"/>
      <c r="WMG62" s="308"/>
      <c r="WMH62" s="308"/>
      <c r="WMI62" s="308"/>
      <c r="WMJ62" s="308"/>
      <c r="WMK62" s="308"/>
      <c r="WML62" s="308"/>
      <c r="WMM62" s="308"/>
      <c r="WMN62" s="308"/>
      <c r="WMO62" s="308"/>
      <c r="WMP62" s="308"/>
      <c r="WMQ62" s="308"/>
      <c r="WMR62" s="308"/>
      <c r="WMS62" s="308"/>
      <c r="WMT62" s="308"/>
      <c r="WMU62" s="308"/>
      <c r="WMV62" s="308"/>
      <c r="WMW62" s="308"/>
      <c r="WMX62" s="308"/>
      <c r="WMY62" s="308"/>
      <c r="WMZ62" s="308"/>
      <c r="WNA62" s="308"/>
      <c r="WNB62" s="308"/>
      <c r="WNC62" s="308"/>
      <c r="WND62" s="308"/>
      <c r="WNE62" s="308"/>
      <c r="WNF62" s="308"/>
      <c r="WNG62" s="308"/>
      <c r="WNH62" s="308"/>
      <c r="WNI62" s="308"/>
      <c r="WNJ62" s="308"/>
      <c r="WNK62" s="308"/>
      <c r="WNL62" s="308"/>
      <c r="WNM62" s="308"/>
      <c r="WNN62" s="308"/>
      <c r="WNO62" s="308"/>
      <c r="WNP62" s="308"/>
      <c r="WNQ62" s="308"/>
      <c r="WNR62" s="308"/>
      <c r="WNS62" s="308"/>
      <c r="WNT62" s="308"/>
      <c r="WNU62" s="308"/>
      <c r="WNV62" s="308"/>
      <c r="WNW62" s="308"/>
      <c r="WNX62" s="308"/>
      <c r="WNY62" s="308"/>
      <c r="WNZ62" s="308"/>
      <c r="WOA62" s="308"/>
      <c r="WOB62" s="308"/>
      <c r="WOC62" s="308"/>
      <c r="WOD62" s="308"/>
      <c r="WOE62" s="308"/>
      <c r="WOF62" s="308"/>
      <c r="WOG62" s="308"/>
      <c r="WOH62" s="308"/>
      <c r="WOI62" s="308"/>
      <c r="WOJ62" s="308"/>
      <c r="WOK62" s="308"/>
      <c r="WOL62" s="308"/>
      <c r="WOM62" s="308"/>
      <c r="WON62" s="308"/>
      <c r="WOO62" s="308"/>
      <c r="WOP62" s="308"/>
      <c r="WOQ62" s="308"/>
      <c r="WOR62" s="308"/>
      <c r="WOS62" s="308"/>
      <c r="WOT62" s="308"/>
      <c r="WOU62" s="308"/>
      <c r="WOV62" s="308"/>
      <c r="WOW62" s="308"/>
      <c r="WOX62" s="308"/>
      <c r="WOY62" s="308"/>
      <c r="WOZ62" s="308"/>
      <c r="WPA62" s="308"/>
      <c r="WPB62" s="308"/>
      <c r="WPC62" s="308"/>
      <c r="WPD62" s="308"/>
      <c r="WPE62" s="308"/>
      <c r="WPF62" s="308"/>
      <c r="WPG62" s="308"/>
      <c r="WPH62" s="308"/>
      <c r="WPI62" s="308"/>
      <c r="WPJ62" s="308"/>
      <c r="WPK62" s="308"/>
      <c r="WPL62" s="308"/>
      <c r="WPM62" s="308"/>
      <c r="WPN62" s="308"/>
      <c r="WPO62" s="308"/>
      <c r="WPP62" s="308"/>
      <c r="WPQ62" s="308"/>
      <c r="WPR62" s="308"/>
      <c r="WPS62" s="308"/>
      <c r="WPT62" s="308"/>
      <c r="WPU62" s="308"/>
      <c r="WPV62" s="308"/>
      <c r="WPW62" s="308"/>
      <c r="WPX62" s="308"/>
      <c r="WPY62" s="308"/>
      <c r="WPZ62" s="308"/>
      <c r="WQA62" s="308"/>
      <c r="WQB62" s="308"/>
      <c r="WQC62" s="308"/>
      <c r="WQD62" s="308"/>
      <c r="WQE62" s="308"/>
      <c r="WQF62" s="308"/>
      <c r="WQG62" s="308"/>
      <c r="WQH62" s="308"/>
      <c r="WQI62" s="308"/>
      <c r="WQJ62" s="308"/>
      <c r="WQK62" s="308"/>
      <c r="WQL62" s="308"/>
      <c r="WQM62" s="308"/>
      <c r="WQN62" s="308"/>
      <c r="WQO62" s="308"/>
      <c r="WQP62" s="308"/>
      <c r="WQQ62" s="308"/>
      <c r="WQR62" s="308"/>
      <c r="WQS62" s="308"/>
      <c r="WQT62" s="308"/>
      <c r="WQU62" s="308"/>
      <c r="WQV62" s="308"/>
      <c r="WQW62" s="308"/>
      <c r="WQX62" s="308"/>
      <c r="WQY62" s="308"/>
      <c r="WQZ62" s="308"/>
      <c r="WRA62" s="308"/>
      <c r="WRB62" s="308"/>
      <c r="WRC62" s="308"/>
      <c r="WRD62" s="308"/>
      <c r="WRE62" s="308"/>
      <c r="WRF62" s="308"/>
      <c r="WRG62" s="308"/>
      <c r="WRH62" s="308"/>
      <c r="WRI62" s="308"/>
      <c r="WRJ62" s="308"/>
      <c r="WRK62" s="308"/>
      <c r="WRL62" s="308"/>
      <c r="WRM62" s="308"/>
      <c r="WRN62" s="308"/>
      <c r="WRO62" s="308"/>
      <c r="WRP62" s="308"/>
      <c r="WRQ62" s="308"/>
      <c r="WRR62" s="308"/>
      <c r="WRS62" s="308"/>
      <c r="WRT62" s="308"/>
      <c r="WRU62" s="308"/>
      <c r="WRV62" s="308"/>
      <c r="WRW62" s="308"/>
      <c r="WRX62" s="308"/>
      <c r="WRY62" s="308"/>
      <c r="WRZ62" s="308"/>
      <c r="WSA62" s="308"/>
      <c r="WSB62" s="308"/>
      <c r="WSC62" s="308"/>
      <c r="WSD62" s="308"/>
      <c r="WSE62" s="308"/>
      <c r="WSF62" s="308"/>
      <c r="WSG62" s="308"/>
      <c r="WSH62" s="308"/>
      <c r="WSI62" s="308"/>
      <c r="WSJ62" s="308"/>
      <c r="WSK62" s="308"/>
      <c r="WSL62" s="308"/>
      <c r="WSM62" s="308"/>
      <c r="WSN62" s="308"/>
      <c r="WSO62" s="308"/>
      <c r="WSP62" s="308"/>
      <c r="WSQ62" s="308"/>
      <c r="WSR62" s="308"/>
      <c r="WSS62" s="308"/>
      <c r="WST62" s="308"/>
      <c r="WSU62" s="308"/>
      <c r="WSV62" s="308"/>
      <c r="WSW62" s="308"/>
      <c r="WSX62" s="308"/>
      <c r="WSY62" s="308"/>
      <c r="WSZ62" s="308"/>
      <c r="WTA62" s="308"/>
      <c r="WTB62" s="308"/>
      <c r="WTC62" s="308"/>
      <c r="WTD62" s="308"/>
      <c r="WTE62" s="308"/>
      <c r="WTF62" s="308"/>
      <c r="WTG62" s="308"/>
      <c r="WTH62" s="308"/>
      <c r="WTI62" s="308"/>
      <c r="WTJ62" s="308"/>
      <c r="WTK62" s="308"/>
      <c r="WTL62" s="308"/>
      <c r="WTM62" s="308"/>
      <c r="WTN62" s="308"/>
      <c r="WTO62" s="308"/>
      <c r="WTP62" s="308"/>
      <c r="WTQ62" s="308"/>
      <c r="WTR62" s="308"/>
      <c r="WTS62" s="308"/>
      <c r="WTT62" s="308"/>
      <c r="WTU62" s="308"/>
      <c r="WTV62" s="308"/>
      <c r="WTW62" s="308"/>
      <c r="WTX62" s="308"/>
      <c r="WTY62" s="308"/>
      <c r="WTZ62" s="308"/>
      <c r="WUA62" s="308"/>
      <c r="WUB62" s="308"/>
      <c r="WUC62" s="308"/>
      <c r="WUD62" s="308"/>
      <c r="WUE62" s="308"/>
      <c r="WUF62" s="308"/>
      <c r="WUG62" s="308"/>
      <c r="WUH62" s="308"/>
      <c r="WUI62" s="308"/>
      <c r="WUJ62" s="308"/>
      <c r="WUK62" s="308"/>
      <c r="WUL62" s="308"/>
      <c r="WUM62" s="308"/>
      <c r="WUN62" s="308"/>
      <c r="WUO62" s="308"/>
      <c r="WUP62" s="308"/>
      <c r="WUQ62" s="308"/>
      <c r="WUR62" s="308"/>
      <c r="WUS62" s="308"/>
      <c r="WUT62" s="308"/>
      <c r="WUU62" s="308"/>
      <c r="WUV62" s="308"/>
      <c r="WUW62" s="308"/>
      <c r="WUX62" s="308"/>
      <c r="WUY62" s="308"/>
      <c r="WUZ62" s="308"/>
      <c r="WVA62" s="308"/>
      <c r="WVB62" s="308"/>
      <c r="WVC62" s="308"/>
      <c r="WVD62" s="308"/>
      <c r="WVE62" s="308"/>
      <c r="WVF62" s="308"/>
      <c r="WVG62" s="308"/>
      <c r="WVH62" s="308"/>
      <c r="WVI62" s="308"/>
      <c r="WVJ62" s="308"/>
      <c r="WVK62" s="308"/>
      <c r="WVL62" s="308"/>
      <c r="WVM62" s="308"/>
      <c r="WVN62" s="308"/>
      <c r="WVO62" s="308"/>
      <c r="WVP62" s="308"/>
      <c r="WVQ62" s="308"/>
      <c r="WVR62" s="308"/>
      <c r="WVS62" s="308"/>
      <c r="WVT62" s="308"/>
      <c r="WVU62" s="308"/>
      <c r="WVV62" s="308"/>
      <c r="WVW62" s="308"/>
      <c r="WVX62" s="308"/>
      <c r="WVY62" s="308"/>
    </row>
    <row r="63" spans="2:16145" s="357" customFormat="1" ht="12" customHeight="1" x14ac:dyDescent="0.25">
      <c r="B63" s="308"/>
      <c r="C63" s="308"/>
      <c r="D63" s="308"/>
      <c r="E63" s="308"/>
      <c r="F63" s="308"/>
      <c r="G63" s="308"/>
      <c r="H63" s="308"/>
      <c r="I63" s="308"/>
      <c r="J63" s="308"/>
      <c r="K63" s="308"/>
      <c r="L63" s="308"/>
      <c r="M63" s="308"/>
      <c r="N63" s="308"/>
      <c r="O63" s="308"/>
      <c r="P63" s="308"/>
      <c r="Q63" s="308"/>
      <c r="R63" s="308"/>
      <c r="S63" s="308"/>
      <c r="T63" s="308"/>
      <c r="U63" s="308"/>
      <c r="V63" s="308"/>
      <c r="W63" s="308"/>
      <c r="X63" s="308"/>
      <c r="Y63" s="308"/>
      <c r="Z63" s="308"/>
      <c r="AA63" s="308"/>
      <c r="AB63" s="308"/>
      <c r="AC63" s="308"/>
      <c r="AD63" s="308"/>
      <c r="AE63" s="308"/>
      <c r="AF63" s="308"/>
      <c r="AG63" s="308"/>
      <c r="AH63" s="308"/>
      <c r="AI63" s="308"/>
      <c r="AJ63" s="308"/>
      <c r="AK63" s="308"/>
      <c r="AL63" s="308"/>
      <c r="AM63" s="308"/>
      <c r="AN63" s="308"/>
      <c r="AO63" s="308"/>
      <c r="AP63" s="308"/>
      <c r="AQ63" s="308"/>
      <c r="AR63" s="308"/>
      <c r="AS63" s="308"/>
      <c r="AT63" s="308"/>
      <c r="AU63" s="308"/>
      <c r="AV63" s="308"/>
      <c r="AW63" s="308"/>
      <c r="AX63" s="308"/>
      <c r="AY63" s="308"/>
      <c r="AZ63" s="308"/>
      <c r="BA63" s="308"/>
      <c r="BB63" s="308"/>
      <c r="BC63" s="308"/>
      <c r="BD63" s="308"/>
      <c r="BE63" s="308"/>
      <c r="BF63" s="308"/>
      <c r="BG63" s="308"/>
      <c r="BH63" s="308"/>
      <c r="BI63" s="308"/>
      <c r="BJ63" s="308"/>
      <c r="BK63" s="308"/>
      <c r="BL63" s="308"/>
      <c r="BM63" s="308"/>
      <c r="BN63" s="308"/>
      <c r="BO63" s="308"/>
      <c r="BP63" s="308"/>
      <c r="BQ63" s="308"/>
      <c r="BR63" s="308"/>
      <c r="BS63" s="308"/>
      <c r="BT63" s="308"/>
      <c r="BU63" s="308"/>
      <c r="BV63" s="308"/>
      <c r="BW63" s="308"/>
      <c r="BX63" s="308"/>
      <c r="BY63" s="308"/>
      <c r="BZ63" s="308"/>
      <c r="CA63" s="308"/>
      <c r="CB63" s="308"/>
      <c r="CC63" s="308"/>
      <c r="CD63" s="308"/>
      <c r="CE63" s="308"/>
      <c r="CF63" s="308"/>
      <c r="CG63" s="308"/>
      <c r="CH63" s="308"/>
      <c r="CI63" s="308"/>
      <c r="CJ63" s="308"/>
      <c r="CK63" s="308"/>
      <c r="CL63" s="308"/>
      <c r="CM63" s="308"/>
      <c r="CN63" s="308"/>
      <c r="CO63" s="308"/>
      <c r="CP63" s="308"/>
      <c r="CQ63" s="308"/>
      <c r="CR63" s="308"/>
      <c r="CS63" s="308"/>
      <c r="CT63" s="308"/>
      <c r="CU63" s="308"/>
      <c r="CV63" s="308"/>
      <c r="CW63" s="308"/>
      <c r="CX63" s="308"/>
      <c r="CY63" s="308"/>
      <c r="CZ63" s="308"/>
      <c r="DA63" s="308"/>
      <c r="DB63" s="308"/>
      <c r="DC63" s="308"/>
      <c r="DD63" s="308"/>
      <c r="DE63" s="308"/>
      <c r="DF63" s="308"/>
      <c r="DG63" s="308"/>
      <c r="DH63" s="308"/>
      <c r="DI63" s="308"/>
      <c r="DJ63" s="308"/>
      <c r="DK63" s="308"/>
      <c r="DL63" s="308"/>
      <c r="DM63" s="308"/>
      <c r="DN63" s="308"/>
      <c r="DO63" s="308"/>
      <c r="DP63" s="308"/>
      <c r="DQ63" s="308"/>
      <c r="DR63" s="308"/>
      <c r="DS63" s="308"/>
      <c r="DT63" s="308"/>
      <c r="DU63" s="308"/>
      <c r="DV63" s="308"/>
      <c r="DW63" s="308"/>
      <c r="DX63" s="308"/>
      <c r="DY63" s="308"/>
      <c r="DZ63" s="308"/>
      <c r="EA63" s="308"/>
      <c r="EB63" s="308"/>
      <c r="EC63" s="308"/>
      <c r="ED63" s="308"/>
      <c r="EE63" s="308"/>
      <c r="EF63" s="308"/>
      <c r="EG63" s="308"/>
      <c r="EH63" s="308"/>
      <c r="EI63" s="308"/>
      <c r="EJ63" s="308"/>
      <c r="EK63" s="308"/>
      <c r="EL63" s="308"/>
      <c r="EM63" s="308"/>
      <c r="EN63" s="308"/>
      <c r="EO63" s="308"/>
      <c r="EP63" s="308"/>
      <c r="EQ63" s="308"/>
      <c r="ER63" s="308"/>
      <c r="ES63" s="308"/>
      <c r="ET63" s="308"/>
      <c r="EU63" s="308"/>
      <c r="EV63" s="308"/>
      <c r="EW63" s="308"/>
      <c r="EX63" s="308"/>
      <c r="EY63" s="308"/>
      <c r="EZ63" s="308"/>
      <c r="FA63" s="308"/>
      <c r="FB63" s="308"/>
      <c r="FC63" s="308"/>
      <c r="FD63" s="308"/>
      <c r="FE63" s="308"/>
      <c r="FF63" s="308"/>
      <c r="FG63" s="308"/>
      <c r="FH63" s="308"/>
      <c r="FI63" s="308"/>
      <c r="FJ63" s="308"/>
      <c r="FK63" s="308"/>
      <c r="FL63" s="308"/>
      <c r="FM63" s="308"/>
      <c r="FN63" s="308"/>
      <c r="FO63" s="308"/>
      <c r="FP63" s="308"/>
      <c r="FQ63" s="308"/>
      <c r="FR63" s="308"/>
      <c r="FS63" s="308"/>
      <c r="FT63" s="308"/>
      <c r="FU63" s="308"/>
      <c r="FV63" s="308"/>
      <c r="FW63" s="308"/>
      <c r="FX63" s="308"/>
      <c r="FY63" s="308"/>
      <c r="FZ63" s="308"/>
      <c r="GA63" s="308"/>
      <c r="GB63" s="308"/>
      <c r="GC63" s="308"/>
      <c r="GD63" s="308"/>
      <c r="GE63" s="308"/>
      <c r="GF63" s="308"/>
      <c r="GG63" s="308"/>
      <c r="GH63" s="308"/>
      <c r="GI63" s="308"/>
      <c r="GJ63" s="308"/>
      <c r="GK63" s="308"/>
      <c r="GL63" s="308"/>
      <c r="GM63" s="308"/>
      <c r="GN63" s="308"/>
      <c r="GO63" s="308"/>
      <c r="GP63" s="308"/>
      <c r="GQ63" s="308"/>
      <c r="GR63" s="308"/>
      <c r="GS63" s="308"/>
      <c r="GT63" s="308"/>
      <c r="GU63" s="308"/>
      <c r="GV63" s="308"/>
      <c r="GW63" s="308"/>
      <c r="GX63" s="308"/>
      <c r="GY63" s="308"/>
      <c r="GZ63" s="308"/>
      <c r="HA63" s="308"/>
      <c r="HB63" s="308"/>
      <c r="HC63" s="308"/>
      <c r="HD63" s="308"/>
      <c r="HE63" s="308"/>
      <c r="HF63" s="308"/>
      <c r="HG63" s="308"/>
      <c r="HH63" s="308"/>
      <c r="HI63" s="308"/>
      <c r="HJ63" s="308"/>
      <c r="HK63" s="308"/>
      <c r="HL63" s="308"/>
      <c r="HM63" s="308"/>
      <c r="HN63" s="308"/>
      <c r="HO63" s="308"/>
      <c r="HP63" s="308"/>
      <c r="HQ63" s="308"/>
      <c r="HR63" s="308"/>
      <c r="HS63" s="308"/>
      <c r="HT63" s="308"/>
      <c r="HU63" s="308"/>
      <c r="HV63" s="308"/>
      <c r="HW63" s="308"/>
      <c r="HX63" s="308"/>
      <c r="HY63" s="308"/>
      <c r="HZ63" s="308"/>
      <c r="IA63" s="308"/>
      <c r="IB63" s="308"/>
      <c r="IC63" s="308"/>
      <c r="ID63" s="308"/>
      <c r="IE63" s="308"/>
      <c r="IF63" s="308"/>
      <c r="IG63" s="308"/>
      <c r="IH63" s="308"/>
      <c r="II63" s="308"/>
      <c r="IJ63" s="308"/>
      <c r="IK63" s="308"/>
      <c r="IL63" s="308"/>
      <c r="IM63" s="308"/>
      <c r="IN63" s="308"/>
      <c r="IO63" s="308"/>
      <c r="IP63" s="308"/>
      <c r="IQ63" s="308"/>
      <c r="IR63" s="308"/>
      <c r="IS63" s="308"/>
      <c r="IT63" s="308"/>
      <c r="IU63" s="308"/>
      <c r="IV63" s="308"/>
      <c r="IW63" s="308"/>
      <c r="IX63" s="308"/>
      <c r="IY63" s="308"/>
      <c r="IZ63" s="308"/>
      <c r="JA63" s="308"/>
      <c r="JB63" s="308"/>
      <c r="JC63" s="308"/>
      <c r="JD63" s="308"/>
      <c r="JE63" s="308"/>
      <c r="JF63" s="308"/>
      <c r="JG63" s="308"/>
      <c r="JH63" s="308"/>
      <c r="JI63" s="308"/>
      <c r="JJ63" s="308"/>
      <c r="JK63" s="308"/>
      <c r="JL63" s="308"/>
      <c r="JM63" s="308"/>
      <c r="JN63" s="308"/>
      <c r="JO63" s="308"/>
      <c r="JP63" s="308"/>
      <c r="JQ63" s="308"/>
      <c r="JR63" s="308"/>
      <c r="JS63" s="308"/>
      <c r="JT63" s="308"/>
      <c r="JU63" s="308"/>
      <c r="JV63" s="308"/>
      <c r="JW63" s="308"/>
      <c r="JX63" s="308"/>
      <c r="JY63" s="308"/>
      <c r="JZ63" s="308"/>
      <c r="KA63" s="308"/>
      <c r="KB63" s="308"/>
      <c r="KC63" s="308"/>
      <c r="KD63" s="308"/>
      <c r="KE63" s="308"/>
      <c r="KF63" s="308"/>
      <c r="KG63" s="308"/>
      <c r="KH63" s="308"/>
      <c r="KI63" s="308"/>
      <c r="KJ63" s="308"/>
      <c r="KK63" s="308"/>
      <c r="KL63" s="308"/>
      <c r="KM63" s="308"/>
      <c r="KN63" s="308"/>
      <c r="KO63" s="308"/>
      <c r="KP63" s="308"/>
      <c r="KQ63" s="308"/>
      <c r="KR63" s="308"/>
      <c r="KS63" s="308"/>
      <c r="KT63" s="308"/>
      <c r="KU63" s="308"/>
      <c r="KV63" s="308"/>
      <c r="KW63" s="308"/>
      <c r="KX63" s="308"/>
      <c r="KY63" s="308"/>
      <c r="KZ63" s="308"/>
      <c r="LA63" s="308"/>
      <c r="LB63" s="308"/>
      <c r="LC63" s="308"/>
      <c r="LD63" s="308"/>
      <c r="LE63" s="308"/>
      <c r="LF63" s="308"/>
      <c r="LG63" s="308"/>
      <c r="LH63" s="308"/>
      <c r="LI63" s="308"/>
      <c r="LJ63" s="308"/>
      <c r="LK63" s="308"/>
      <c r="LL63" s="308"/>
      <c r="LM63" s="308"/>
      <c r="LN63" s="308"/>
      <c r="LO63" s="308"/>
      <c r="LP63" s="308"/>
      <c r="LQ63" s="308"/>
      <c r="LR63" s="308"/>
      <c r="LS63" s="308"/>
      <c r="LT63" s="308"/>
      <c r="LU63" s="308"/>
      <c r="LV63" s="308"/>
      <c r="LW63" s="308"/>
      <c r="LX63" s="308"/>
      <c r="LY63" s="308"/>
      <c r="LZ63" s="308"/>
      <c r="MA63" s="308"/>
      <c r="MB63" s="308"/>
      <c r="MC63" s="308"/>
      <c r="MD63" s="308"/>
      <c r="ME63" s="308"/>
      <c r="MF63" s="308"/>
      <c r="MG63" s="308"/>
      <c r="MH63" s="308"/>
      <c r="MI63" s="308"/>
      <c r="MJ63" s="308"/>
      <c r="MK63" s="308"/>
      <c r="ML63" s="308"/>
      <c r="MM63" s="308"/>
      <c r="MN63" s="308"/>
      <c r="MO63" s="308"/>
      <c r="MP63" s="308"/>
      <c r="MQ63" s="308"/>
      <c r="MR63" s="308"/>
      <c r="MS63" s="308"/>
      <c r="MT63" s="308"/>
      <c r="MU63" s="308"/>
      <c r="MV63" s="308"/>
      <c r="MW63" s="308"/>
      <c r="MX63" s="308"/>
      <c r="MY63" s="308"/>
      <c r="MZ63" s="308"/>
      <c r="NA63" s="308"/>
      <c r="NB63" s="308"/>
      <c r="NC63" s="308"/>
      <c r="ND63" s="308"/>
      <c r="NE63" s="308"/>
      <c r="NF63" s="308"/>
      <c r="NG63" s="308"/>
      <c r="NH63" s="308"/>
      <c r="NI63" s="308"/>
      <c r="NJ63" s="308"/>
      <c r="NK63" s="308"/>
      <c r="NL63" s="308"/>
      <c r="NM63" s="308"/>
      <c r="NN63" s="308"/>
      <c r="NO63" s="308"/>
      <c r="NP63" s="308"/>
      <c r="NQ63" s="308"/>
      <c r="NR63" s="308"/>
      <c r="NS63" s="308"/>
      <c r="NT63" s="308"/>
      <c r="NU63" s="308"/>
      <c r="NV63" s="308"/>
      <c r="NW63" s="308"/>
      <c r="NX63" s="308"/>
      <c r="NY63" s="308"/>
      <c r="NZ63" s="308"/>
      <c r="OA63" s="308"/>
      <c r="OB63" s="308"/>
      <c r="OC63" s="308"/>
      <c r="OD63" s="308"/>
      <c r="OE63" s="308"/>
      <c r="OF63" s="308"/>
      <c r="OG63" s="308"/>
      <c r="OH63" s="308"/>
      <c r="OI63" s="308"/>
      <c r="OJ63" s="308"/>
      <c r="OK63" s="308"/>
      <c r="OL63" s="308"/>
      <c r="OM63" s="308"/>
      <c r="ON63" s="308"/>
      <c r="OO63" s="308"/>
      <c r="OP63" s="308"/>
      <c r="OQ63" s="308"/>
      <c r="OR63" s="308"/>
      <c r="OS63" s="308"/>
      <c r="OT63" s="308"/>
      <c r="OU63" s="308"/>
      <c r="OV63" s="308"/>
      <c r="OW63" s="308"/>
      <c r="OX63" s="308"/>
      <c r="OY63" s="308"/>
      <c r="OZ63" s="308"/>
      <c r="PA63" s="308"/>
      <c r="PB63" s="308"/>
      <c r="PC63" s="308"/>
      <c r="PD63" s="308"/>
      <c r="PE63" s="308"/>
      <c r="PF63" s="308"/>
      <c r="PG63" s="308"/>
      <c r="PH63" s="308"/>
      <c r="PI63" s="308"/>
      <c r="PJ63" s="308"/>
      <c r="PK63" s="308"/>
      <c r="PL63" s="308"/>
      <c r="PM63" s="308"/>
      <c r="PN63" s="308"/>
      <c r="PO63" s="308"/>
      <c r="PP63" s="308"/>
      <c r="PQ63" s="308"/>
      <c r="PR63" s="308"/>
      <c r="PS63" s="308"/>
      <c r="PT63" s="308"/>
      <c r="PU63" s="308"/>
      <c r="PV63" s="308"/>
      <c r="PW63" s="308"/>
      <c r="PX63" s="308"/>
      <c r="PY63" s="308"/>
      <c r="PZ63" s="308"/>
      <c r="QA63" s="308"/>
      <c r="QB63" s="308"/>
      <c r="QC63" s="308"/>
      <c r="QD63" s="308"/>
      <c r="QE63" s="308"/>
      <c r="QF63" s="308"/>
      <c r="QG63" s="308"/>
      <c r="QH63" s="308"/>
      <c r="QI63" s="308"/>
      <c r="QJ63" s="308"/>
      <c r="QK63" s="308"/>
      <c r="QL63" s="308"/>
      <c r="QM63" s="308"/>
      <c r="QN63" s="308"/>
      <c r="QO63" s="308"/>
      <c r="QP63" s="308"/>
      <c r="QQ63" s="308"/>
      <c r="QR63" s="308"/>
      <c r="QS63" s="308"/>
      <c r="QT63" s="308"/>
      <c r="QU63" s="308"/>
      <c r="QV63" s="308"/>
      <c r="QW63" s="308"/>
      <c r="QX63" s="308"/>
      <c r="QY63" s="308"/>
      <c r="QZ63" s="308"/>
      <c r="RA63" s="308"/>
      <c r="RB63" s="308"/>
      <c r="RC63" s="308"/>
      <c r="RD63" s="308"/>
      <c r="RE63" s="308"/>
      <c r="RF63" s="308"/>
      <c r="RG63" s="308"/>
      <c r="RH63" s="308"/>
      <c r="RI63" s="308"/>
      <c r="RJ63" s="308"/>
      <c r="RK63" s="308"/>
      <c r="RL63" s="308"/>
      <c r="RM63" s="308"/>
      <c r="RN63" s="308"/>
      <c r="RO63" s="308"/>
      <c r="RP63" s="308"/>
      <c r="RQ63" s="308"/>
      <c r="RR63" s="308"/>
      <c r="RS63" s="308"/>
      <c r="RT63" s="308"/>
      <c r="RU63" s="308"/>
      <c r="RV63" s="308"/>
      <c r="RW63" s="308"/>
      <c r="RX63" s="308"/>
      <c r="RY63" s="308"/>
      <c r="RZ63" s="308"/>
      <c r="SA63" s="308"/>
      <c r="SB63" s="308"/>
      <c r="SC63" s="308"/>
      <c r="SD63" s="308"/>
      <c r="SE63" s="308"/>
      <c r="SF63" s="308"/>
      <c r="SG63" s="308"/>
      <c r="SH63" s="308"/>
      <c r="SI63" s="308"/>
      <c r="SJ63" s="308"/>
      <c r="SK63" s="308"/>
      <c r="SL63" s="308"/>
      <c r="SM63" s="308"/>
      <c r="SN63" s="308"/>
      <c r="SO63" s="308"/>
      <c r="SP63" s="308"/>
      <c r="SQ63" s="308"/>
      <c r="SR63" s="308"/>
      <c r="SS63" s="308"/>
      <c r="ST63" s="308"/>
      <c r="SU63" s="308"/>
      <c r="SV63" s="308"/>
      <c r="SW63" s="308"/>
      <c r="SX63" s="308"/>
      <c r="SY63" s="308"/>
      <c r="SZ63" s="308"/>
      <c r="TA63" s="308"/>
      <c r="TB63" s="308"/>
      <c r="TC63" s="308"/>
      <c r="TD63" s="308"/>
      <c r="TE63" s="308"/>
      <c r="TF63" s="308"/>
      <c r="TG63" s="308"/>
      <c r="TH63" s="308"/>
      <c r="TI63" s="308"/>
      <c r="TJ63" s="308"/>
      <c r="TK63" s="308"/>
      <c r="TL63" s="308"/>
      <c r="TM63" s="308"/>
      <c r="TN63" s="308"/>
      <c r="TO63" s="308"/>
      <c r="TP63" s="308"/>
      <c r="TQ63" s="308"/>
      <c r="TR63" s="308"/>
      <c r="TS63" s="308"/>
      <c r="TT63" s="308"/>
      <c r="TU63" s="308"/>
      <c r="TV63" s="308"/>
      <c r="TW63" s="308"/>
      <c r="TX63" s="308"/>
      <c r="TY63" s="308"/>
      <c r="TZ63" s="308"/>
      <c r="UA63" s="308"/>
      <c r="UB63" s="308"/>
      <c r="UC63" s="308"/>
      <c r="UD63" s="308"/>
      <c r="UE63" s="308"/>
      <c r="UF63" s="308"/>
      <c r="UG63" s="308"/>
      <c r="UH63" s="308"/>
      <c r="UI63" s="308"/>
      <c r="UJ63" s="308"/>
      <c r="UK63" s="308"/>
      <c r="UL63" s="308"/>
      <c r="UM63" s="308"/>
      <c r="UN63" s="308"/>
      <c r="UO63" s="308"/>
      <c r="UP63" s="308"/>
      <c r="UQ63" s="308"/>
      <c r="UR63" s="308"/>
      <c r="US63" s="308"/>
      <c r="UT63" s="308"/>
      <c r="UU63" s="308"/>
      <c r="UV63" s="308"/>
      <c r="UW63" s="308"/>
      <c r="UX63" s="308"/>
      <c r="UY63" s="308"/>
      <c r="UZ63" s="308"/>
      <c r="VA63" s="308"/>
      <c r="VB63" s="308"/>
      <c r="VC63" s="308"/>
      <c r="VD63" s="308"/>
      <c r="VE63" s="308"/>
      <c r="VF63" s="308"/>
      <c r="VG63" s="308"/>
      <c r="VH63" s="308"/>
      <c r="VI63" s="308"/>
      <c r="VJ63" s="308"/>
      <c r="VK63" s="308"/>
      <c r="VL63" s="308"/>
      <c r="VM63" s="308"/>
      <c r="VN63" s="308"/>
      <c r="VO63" s="308"/>
      <c r="VP63" s="308"/>
      <c r="VQ63" s="308"/>
      <c r="VR63" s="308"/>
      <c r="VS63" s="308"/>
      <c r="VT63" s="308"/>
      <c r="VU63" s="308"/>
      <c r="VV63" s="308"/>
      <c r="VW63" s="308"/>
      <c r="VX63" s="308"/>
      <c r="VY63" s="308"/>
      <c r="VZ63" s="308"/>
      <c r="WA63" s="308"/>
      <c r="WB63" s="308"/>
      <c r="WC63" s="308"/>
      <c r="WD63" s="308"/>
      <c r="WE63" s="308"/>
      <c r="WF63" s="308"/>
      <c r="WG63" s="308"/>
      <c r="WH63" s="308"/>
      <c r="WI63" s="308"/>
      <c r="WJ63" s="308"/>
      <c r="WK63" s="308"/>
      <c r="WL63" s="308"/>
      <c r="WM63" s="308"/>
      <c r="WN63" s="308"/>
      <c r="WO63" s="308"/>
      <c r="WP63" s="308"/>
      <c r="WQ63" s="308"/>
      <c r="WR63" s="308"/>
      <c r="WS63" s="308"/>
      <c r="WT63" s="308"/>
      <c r="WU63" s="308"/>
      <c r="WV63" s="308"/>
      <c r="WW63" s="308"/>
      <c r="WX63" s="308"/>
      <c r="WY63" s="308"/>
      <c r="WZ63" s="308"/>
      <c r="XA63" s="308"/>
      <c r="XB63" s="308"/>
      <c r="XC63" s="308"/>
      <c r="XD63" s="308"/>
      <c r="XE63" s="308"/>
      <c r="XF63" s="308"/>
      <c r="XG63" s="308"/>
      <c r="XH63" s="308"/>
      <c r="XI63" s="308"/>
      <c r="XJ63" s="308"/>
      <c r="XK63" s="308"/>
      <c r="XL63" s="308"/>
      <c r="XM63" s="308"/>
      <c r="XN63" s="308"/>
      <c r="XO63" s="308"/>
      <c r="XP63" s="308"/>
      <c r="XQ63" s="308"/>
      <c r="XR63" s="308"/>
      <c r="XS63" s="308"/>
      <c r="XT63" s="308"/>
      <c r="XU63" s="308"/>
      <c r="XV63" s="308"/>
      <c r="XW63" s="308"/>
      <c r="XX63" s="308"/>
      <c r="XY63" s="308"/>
      <c r="XZ63" s="308"/>
      <c r="YA63" s="308"/>
      <c r="YB63" s="308"/>
      <c r="YC63" s="308"/>
      <c r="YD63" s="308"/>
      <c r="YE63" s="308"/>
      <c r="YF63" s="308"/>
      <c r="YG63" s="308"/>
      <c r="YH63" s="308"/>
      <c r="YI63" s="308"/>
      <c r="YJ63" s="308"/>
      <c r="YK63" s="308"/>
      <c r="YL63" s="308"/>
      <c r="YM63" s="308"/>
      <c r="YN63" s="308"/>
      <c r="YO63" s="308"/>
      <c r="YP63" s="308"/>
      <c r="YQ63" s="308"/>
      <c r="YR63" s="308"/>
      <c r="YS63" s="308"/>
      <c r="YT63" s="308"/>
      <c r="YU63" s="308"/>
      <c r="YV63" s="308"/>
      <c r="YW63" s="308"/>
      <c r="YX63" s="308"/>
      <c r="YY63" s="308"/>
      <c r="YZ63" s="308"/>
      <c r="ZA63" s="308"/>
      <c r="ZB63" s="308"/>
      <c r="ZC63" s="308"/>
      <c r="ZD63" s="308"/>
      <c r="ZE63" s="308"/>
      <c r="ZF63" s="308"/>
      <c r="ZG63" s="308"/>
      <c r="ZH63" s="308"/>
      <c r="ZI63" s="308"/>
      <c r="ZJ63" s="308"/>
      <c r="ZK63" s="308"/>
      <c r="ZL63" s="308"/>
      <c r="ZM63" s="308"/>
      <c r="ZN63" s="308"/>
      <c r="ZO63" s="308"/>
      <c r="ZP63" s="308"/>
      <c r="ZQ63" s="308"/>
      <c r="ZR63" s="308"/>
      <c r="ZS63" s="308"/>
      <c r="ZT63" s="308"/>
      <c r="ZU63" s="308"/>
      <c r="ZV63" s="308"/>
      <c r="ZW63" s="308"/>
      <c r="ZX63" s="308"/>
      <c r="ZY63" s="308"/>
      <c r="ZZ63" s="308"/>
      <c r="AAA63" s="308"/>
      <c r="AAB63" s="308"/>
      <c r="AAC63" s="308"/>
      <c r="AAD63" s="308"/>
      <c r="AAE63" s="308"/>
      <c r="AAF63" s="308"/>
      <c r="AAG63" s="308"/>
      <c r="AAH63" s="308"/>
      <c r="AAI63" s="308"/>
      <c r="AAJ63" s="308"/>
      <c r="AAK63" s="308"/>
      <c r="AAL63" s="308"/>
      <c r="AAM63" s="308"/>
      <c r="AAN63" s="308"/>
      <c r="AAO63" s="308"/>
      <c r="AAP63" s="308"/>
      <c r="AAQ63" s="308"/>
      <c r="AAR63" s="308"/>
      <c r="AAS63" s="308"/>
      <c r="AAT63" s="308"/>
      <c r="AAU63" s="308"/>
      <c r="AAV63" s="308"/>
      <c r="AAW63" s="308"/>
      <c r="AAX63" s="308"/>
      <c r="AAY63" s="308"/>
      <c r="AAZ63" s="308"/>
      <c r="ABA63" s="308"/>
      <c r="ABB63" s="308"/>
      <c r="ABC63" s="308"/>
      <c r="ABD63" s="308"/>
      <c r="ABE63" s="308"/>
      <c r="ABF63" s="308"/>
      <c r="ABG63" s="308"/>
      <c r="ABH63" s="308"/>
      <c r="ABI63" s="308"/>
      <c r="ABJ63" s="308"/>
      <c r="ABK63" s="308"/>
      <c r="ABL63" s="308"/>
      <c r="ABM63" s="308"/>
      <c r="ABN63" s="308"/>
      <c r="ABO63" s="308"/>
      <c r="ABP63" s="308"/>
      <c r="ABQ63" s="308"/>
      <c r="ABR63" s="308"/>
      <c r="ABS63" s="308"/>
      <c r="ABT63" s="308"/>
      <c r="ABU63" s="308"/>
      <c r="ABV63" s="308"/>
      <c r="ABW63" s="308"/>
      <c r="ABX63" s="308"/>
      <c r="ABY63" s="308"/>
      <c r="ABZ63" s="308"/>
      <c r="ACA63" s="308"/>
      <c r="ACB63" s="308"/>
      <c r="ACC63" s="308"/>
      <c r="ACD63" s="308"/>
      <c r="ACE63" s="308"/>
      <c r="ACF63" s="308"/>
      <c r="ACG63" s="308"/>
      <c r="ACH63" s="308"/>
      <c r="ACI63" s="308"/>
      <c r="ACJ63" s="308"/>
      <c r="ACK63" s="308"/>
      <c r="ACL63" s="308"/>
      <c r="ACM63" s="308"/>
      <c r="ACN63" s="308"/>
      <c r="ACO63" s="308"/>
      <c r="ACP63" s="308"/>
      <c r="ACQ63" s="308"/>
      <c r="ACR63" s="308"/>
      <c r="ACS63" s="308"/>
      <c r="ACT63" s="308"/>
      <c r="ACU63" s="308"/>
      <c r="ACV63" s="308"/>
      <c r="ACW63" s="308"/>
      <c r="ACX63" s="308"/>
      <c r="ACY63" s="308"/>
      <c r="ACZ63" s="308"/>
      <c r="ADA63" s="308"/>
      <c r="ADB63" s="308"/>
      <c r="ADC63" s="308"/>
      <c r="ADD63" s="308"/>
      <c r="ADE63" s="308"/>
      <c r="ADF63" s="308"/>
      <c r="ADG63" s="308"/>
      <c r="ADH63" s="308"/>
      <c r="ADI63" s="308"/>
      <c r="ADJ63" s="308"/>
      <c r="ADK63" s="308"/>
      <c r="ADL63" s="308"/>
      <c r="ADM63" s="308"/>
      <c r="ADN63" s="308"/>
      <c r="ADO63" s="308"/>
      <c r="ADP63" s="308"/>
      <c r="ADQ63" s="308"/>
      <c r="ADR63" s="308"/>
      <c r="ADS63" s="308"/>
      <c r="ADT63" s="308"/>
      <c r="ADU63" s="308"/>
      <c r="ADV63" s="308"/>
      <c r="ADW63" s="308"/>
      <c r="ADX63" s="308"/>
      <c r="ADY63" s="308"/>
      <c r="ADZ63" s="308"/>
      <c r="AEA63" s="308"/>
      <c r="AEB63" s="308"/>
      <c r="AEC63" s="308"/>
      <c r="AED63" s="308"/>
      <c r="AEE63" s="308"/>
      <c r="AEF63" s="308"/>
      <c r="AEG63" s="308"/>
      <c r="AEH63" s="308"/>
      <c r="AEI63" s="308"/>
      <c r="AEJ63" s="308"/>
      <c r="AEK63" s="308"/>
      <c r="AEL63" s="308"/>
      <c r="AEM63" s="308"/>
      <c r="AEN63" s="308"/>
      <c r="AEO63" s="308"/>
      <c r="AEP63" s="308"/>
      <c r="AEQ63" s="308"/>
      <c r="AER63" s="308"/>
      <c r="AES63" s="308"/>
      <c r="AET63" s="308"/>
      <c r="AEU63" s="308"/>
      <c r="AEV63" s="308"/>
      <c r="AEW63" s="308"/>
      <c r="AEX63" s="308"/>
      <c r="AEY63" s="308"/>
      <c r="AEZ63" s="308"/>
      <c r="AFA63" s="308"/>
      <c r="AFB63" s="308"/>
      <c r="AFC63" s="308"/>
      <c r="AFD63" s="308"/>
      <c r="AFE63" s="308"/>
      <c r="AFF63" s="308"/>
      <c r="AFG63" s="308"/>
      <c r="AFH63" s="308"/>
      <c r="AFI63" s="308"/>
      <c r="AFJ63" s="308"/>
      <c r="AFK63" s="308"/>
      <c r="AFL63" s="308"/>
      <c r="AFM63" s="308"/>
      <c r="AFN63" s="308"/>
      <c r="AFO63" s="308"/>
      <c r="AFP63" s="308"/>
      <c r="AFQ63" s="308"/>
      <c r="AFR63" s="308"/>
      <c r="AFS63" s="308"/>
      <c r="AFT63" s="308"/>
      <c r="AFU63" s="308"/>
      <c r="AFV63" s="308"/>
      <c r="AFW63" s="308"/>
      <c r="AFX63" s="308"/>
      <c r="AFY63" s="308"/>
      <c r="AFZ63" s="308"/>
      <c r="AGA63" s="308"/>
      <c r="AGB63" s="308"/>
      <c r="AGC63" s="308"/>
      <c r="AGD63" s="308"/>
      <c r="AGE63" s="308"/>
      <c r="AGF63" s="308"/>
      <c r="AGG63" s="308"/>
      <c r="AGH63" s="308"/>
      <c r="AGI63" s="308"/>
      <c r="AGJ63" s="308"/>
      <c r="AGK63" s="308"/>
      <c r="AGL63" s="308"/>
      <c r="AGM63" s="308"/>
      <c r="AGN63" s="308"/>
      <c r="AGO63" s="308"/>
      <c r="AGP63" s="308"/>
      <c r="AGQ63" s="308"/>
      <c r="AGR63" s="308"/>
      <c r="AGS63" s="308"/>
      <c r="AGT63" s="308"/>
      <c r="AGU63" s="308"/>
      <c r="AGV63" s="308"/>
      <c r="AGW63" s="308"/>
      <c r="AGX63" s="308"/>
      <c r="AGY63" s="308"/>
      <c r="AGZ63" s="308"/>
      <c r="AHA63" s="308"/>
      <c r="AHB63" s="308"/>
      <c r="AHC63" s="308"/>
      <c r="AHD63" s="308"/>
      <c r="AHE63" s="308"/>
      <c r="AHF63" s="308"/>
      <c r="AHG63" s="308"/>
      <c r="AHH63" s="308"/>
      <c r="AHI63" s="308"/>
      <c r="AHJ63" s="308"/>
      <c r="AHK63" s="308"/>
      <c r="AHL63" s="308"/>
      <c r="AHM63" s="308"/>
      <c r="AHN63" s="308"/>
      <c r="AHO63" s="308"/>
      <c r="AHP63" s="308"/>
      <c r="AHQ63" s="308"/>
      <c r="AHR63" s="308"/>
      <c r="AHS63" s="308"/>
      <c r="AHT63" s="308"/>
      <c r="AHU63" s="308"/>
      <c r="AHV63" s="308"/>
      <c r="AHW63" s="308"/>
      <c r="AHX63" s="308"/>
      <c r="AHY63" s="308"/>
      <c r="AHZ63" s="308"/>
      <c r="AIA63" s="308"/>
      <c r="AIB63" s="308"/>
      <c r="AIC63" s="308"/>
      <c r="AID63" s="308"/>
      <c r="AIE63" s="308"/>
      <c r="AIF63" s="308"/>
      <c r="AIG63" s="308"/>
      <c r="AIH63" s="308"/>
      <c r="AII63" s="308"/>
      <c r="AIJ63" s="308"/>
      <c r="AIK63" s="308"/>
      <c r="AIL63" s="308"/>
      <c r="AIM63" s="308"/>
      <c r="AIN63" s="308"/>
      <c r="AIO63" s="308"/>
      <c r="AIP63" s="308"/>
      <c r="AIQ63" s="308"/>
      <c r="AIR63" s="308"/>
      <c r="AIS63" s="308"/>
      <c r="AIT63" s="308"/>
      <c r="AIU63" s="308"/>
      <c r="AIV63" s="308"/>
      <c r="AIW63" s="308"/>
      <c r="AIX63" s="308"/>
      <c r="AIY63" s="308"/>
      <c r="AIZ63" s="308"/>
      <c r="AJA63" s="308"/>
      <c r="AJB63" s="308"/>
      <c r="AJC63" s="308"/>
      <c r="AJD63" s="308"/>
      <c r="AJE63" s="308"/>
      <c r="AJF63" s="308"/>
      <c r="AJG63" s="308"/>
      <c r="AJH63" s="308"/>
      <c r="AJI63" s="308"/>
      <c r="AJJ63" s="308"/>
      <c r="AJK63" s="308"/>
      <c r="AJL63" s="308"/>
      <c r="AJM63" s="308"/>
      <c r="AJN63" s="308"/>
      <c r="AJO63" s="308"/>
      <c r="AJP63" s="308"/>
      <c r="AJQ63" s="308"/>
      <c r="AJR63" s="308"/>
      <c r="AJS63" s="308"/>
      <c r="AJT63" s="308"/>
      <c r="AJU63" s="308"/>
      <c r="AJV63" s="308"/>
      <c r="AJW63" s="308"/>
      <c r="AJX63" s="308"/>
      <c r="AJY63" s="308"/>
      <c r="AJZ63" s="308"/>
      <c r="AKA63" s="308"/>
      <c r="AKB63" s="308"/>
      <c r="AKC63" s="308"/>
      <c r="AKD63" s="308"/>
      <c r="AKE63" s="308"/>
      <c r="AKF63" s="308"/>
      <c r="AKG63" s="308"/>
      <c r="AKH63" s="308"/>
      <c r="AKI63" s="308"/>
      <c r="AKJ63" s="308"/>
      <c r="AKK63" s="308"/>
      <c r="AKL63" s="308"/>
      <c r="AKM63" s="308"/>
      <c r="AKN63" s="308"/>
      <c r="AKO63" s="308"/>
      <c r="AKP63" s="308"/>
      <c r="AKQ63" s="308"/>
      <c r="AKR63" s="308"/>
      <c r="AKS63" s="308"/>
      <c r="AKT63" s="308"/>
      <c r="AKU63" s="308"/>
      <c r="AKV63" s="308"/>
      <c r="AKW63" s="308"/>
      <c r="AKX63" s="308"/>
      <c r="AKY63" s="308"/>
      <c r="AKZ63" s="308"/>
      <c r="ALA63" s="308"/>
      <c r="ALB63" s="308"/>
      <c r="ALC63" s="308"/>
      <c r="ALD63" s="308"/>
      <c r="ALE63" s="308"/>
      <c r="ALF63" s="308"/>
      <c r="ALG63" s="308"/>
      <c r="ALH63" s="308"/>
      <c r="ALI63" s="308"/>
      <c r="ALJ63" s="308"/>
      <c r="ALK63" s="308"/>
      <c r="ALL63" s="308"/>
      <c r="ALM63" s="308"/>
      <c r="ALN63" s="308"/>
      <c r="ALO63" s="308"/>
      <c r="ALP63" s="308"/>
      <c r="ALQ63" s="308"/>
      <c r="ALR63" s="308"/>
      <c r="ALS63" s="308"/>
      <c r="ALT63" s="308"/>
      <c r="ALU63" s="308"/>
      <c r="ALV63" s="308"/>
      <c r="ALW63" s="308"/>
      <c r="ALX63" s="308"/>
      <c r="ALY63" s="308"/>
      <c r="ALZ63" s="308"/>
      <c r="AMA63" s="308"/>
      <c r="AMB63" s="308"/>
      <c r="AMC63" s="308"/>
      <c r="AMD63" s="308"/>
      <c r="AME63" s="308"/>
      <c r="AMF63" s="308"/>
      <c r="AMG63" s="308"/>
      <c r="AMH63" s="308"/>
      <c r="AMI63" s="308"/>
      <c r="AMJ63" s="308"/>
      <c r="AMK63" s="308"/>
      <c r="AML63" s="308"/>
      <c r="AMM63" s="308"/>
      <c r="AMN63" s="308"/>
      <c r="AMO63" s="308"/>
      <c r="AMP63" s="308"/>
      <c r="AMQ63" s="308"/>
      <c r="AMR63" s="308"/>
      <c r="AMS63" s="308"/>
      <c r="AMT63" s="308"/>
      <c r="AMU63" s="308"/>
      <c r="AMV63" s="308"/>
      <c r="AMW63" s="308"/>
      <c r="AMX63" s="308"/>
      <c r="AMY63" s="308"/>
      <c r="AMZ63" s="308"/>
      <c r="ANA63" s="308"/>
      <c r="ANB63" s="308"/>
      <c r="ANC63" s="308"/>
      <c r="AND63" s="308"/>
      <c r="ANE63" s="308"/>
      <c r="ANF63" s="308"/>
      <c r="ANG63" s="308"/>
      <c r="ANH63" s="308"/>
      <c r="ANI63" s="308"/>
      <c r="ANJ63" s="308"/>
      <c r="ANK63" s="308"/>
      <c r="ANL63" s="308"/>
      <c r="ANM63" s="308"/>
      <c r="ANN63" s="308"/>
      <c r="ANO63" s="308"/>
      <c r="ANP63" s="308"/>
      <c r="ANQ63" s="308"/>
      <c r="ANR63" s="308"/>
      <c r="ANS63" s="308"/>
      <c r="ANT63" s="308"/>
      <c r="ANU63" s="308"/>
      <c r="ANV63" s="308"/>
      <c r="ANW63" s="308"/>
      <c r="ANX63" s="308"/>
      <c r="ANY63" s="308"/>
      <c r="ANZ63" s="308"/>
      <c r="AOA63" s="308"/>
      <c r="AOB63" s="308"/>
      <c r="AOC63" s="308"/>
      <c r="AOD63" s="308"/>
      <c r="AOE63" s="308"/>
      <c r="AOF63" s="308"/>
      <c r="AOG63" s="308"/>
      <c r="AOH63" s="308"/>
      <c r="AOI63" s="308"/>
      <c r="AOJ63" s="308"/>
      <c r="AOK63" s="308"/>
      <c r="AOL63" s="308"/>
      <c r="AOM63" s="308"/>
      <c r="AON63" s="308"/>
      <c r="AOO63" s="308"/>
      <c r="AOP63" s="308"/>
      <c r="AOQ63" s="308"/>
      <c r="AOR63" s="308"/>
      <c r="AOS63" s="308"/>
      <c r="AOT63" s="308"/>
      <c r="AOU63" s="308"/>
      <c r="AOV63" s="308"/>
      <c r="AOW63" s="308"/>
      <c r="AOX63" s="308"/>
      <c r="AOY63" s="308"/>
      <c r="AOZ63" s="308"/>
      <c r="APA63" s="308"/>
      <c r="APB63" s="308"/>
      <c r="APC63" s="308"/>
      <c r="APD63" s="308"/>
      <c r="APE63" s="308"/>
      <c r="APF63" s="308"/>
      <c r="APG63" s="308"/>
      <c r="APH63" s="308"/>
      <c r="API63" s="308"/>
      <c r="APJ63" s="308"/>
      <c r="APK63" s="308"/>
      <c r="APL63" s="308"/>
      <c r="APM63" s="308"/>
      <c r="APN63" s="308"/>
      <c r="APO63" s="308"/>
      <c r="APP63" s="308"/>
      <c r="APQ63" s="308"/>
      <c r="APR63" s="308"/>
      <c r="APS63" s="308"/>
      <c r="APT63" s="308"/>
      <c r="APU63" s="308"/>
      <c r="APV63" s="308"/>
      <c r="APW63" s="308"/>
      <c r="APX63" s="308"/>
      <c r="APY63" s="308"/>
      <c r="APZ63" s="308"/>
      <c r="AQA63" s="308"/>
      <c r="AQB63" s="308"/>
      <c r="AQC63" s="308"/>
      <c r="AQD63" s="308"/>
      <c r="AQE63" s="308"/>
      <c r="AQF63" s="308"/>
      <c r="AQG63" s="308"/>
      <c r="AQH63" s="308"/>
      <c r="AQI63" s="308"/>
      <c r="AQJ63" s="308"/>
      <c r="AQK63" s="308"/>
      <c r="AQL63" s="308"/>
      <c r="AQM63" s="308"/>
      <c r="AQN63" s="308"/>
      <c r="AQO63" s="308"/>
      <c r="AQP63" s="308"/>
      <c r="AQQ63" s="308"/>
      <c r="AQR63" s="308"/>
      <c r="AQS63" s="308"/>
      <c r="AQT63" s="308"/>
      <c r="AQU63" s="308"/>
      <c r="AQV63" s="308"/>
      <c r="AQW63" s="308"/>
      <c r="AQX63" s="308"/>
      <c r="AQY63" s="308"/>
      <c r="AQZ63" s="308"/>
      <c r="ARA63" s="308"/>
      <c r="ARB63" s="308"/>
      <c r="ARC63" s="308"/>
      <c r="ARD63" s="308"/>
      <c r="ARE63" s="308"/>
      <c r="ARF63" s="308"/>
      <c r="ARG63" s="308"/>
      <c r="ARH63" s="308"/>
      <c r="ARI63" s="308"/>
      <c r="ARJ63" s="308"/>
      <c r="ARK63" s="308"/>
      <c r="ARL63" s="308"/>
      <c r="ARM63" s="308"/>
      <c r="ARN63" s="308"/>
      <c r="ARO63" s="308"/>
      <c r="ARP63" s="308"/>
      <c r="ARQ63" s="308"/>
      <c r="ARR63" s="308"/>
      <c r="ARS63" s="308"/>
      <c r="ART63" s="308"/>
      <c r="ARU63" s="308"/>
      <c r="ARV63" s="308"/>
      <c r="ARW63" s="308"/>
      <c r="ARX63" s="308"/>
      <c r="ARY63" s="308"/>
      <c r="ARZ63" s="308"/>
      <c r="ASA63" s="308"/>
      <c r="ASB63" s="308"/>
      <c r="ASC63" s="308"/>
      <c r="ASD63" s="308"/>
      <c r="ASE63" s="308"/>
      <c r="ASF63" s="308"/>
      <c r="ASG63" s="308"/>
      <c r="ASH63" s="308"/>
      <c r="ASI63" s="308"/>
      <c r="ASJ63" s="308"/>
      <c r="ASK63" s="308"/>
      <c r="ASL63" s="308"/>
      <c r="ASM63" s="308"/>
      <c r="ASN63" s="308"/>
      <c r="ASO63" s="308"/>
      <c r="ASP63" s="308"/>
      <c r="ASQ63" s="308"/>
      <c r="ASR63" s="308"/>
      <c r="ASS63" s="308"/>
      <c r="AST63" s="308"/>
      <c r="ASU63" s="308"/>
      <c r="ASV63" s="308"/>
      <c r="ASW63" s="308"/>
      <c r="ASX63" s="308"/>
      <c r="ASY63" s="308"/>
      <c r="ASZ63" s="308"/>
      <c r="ATA63" s="308"/>
      <c r="ATB63" s="308"/>
      <c r="ATC63" s="308"/>
      <c r="ATD63" s="308"/>
      <c r="ATE63" s="308"/>
      <c r="ATF63" s="308"/>
      <c r="ATG63" s="308"/>
      <c r="ATH63" s="308"/>
      <c r="ATI63" s="308"/>
      <c r="ATJ63" s="308"/>
      <c r="ATK63" s="308"/>
      <c r="ATL63" s="308"/>
      <c r="ATM63" s="308"/>
      <c r="ATN63" s="308"/>
      <c r="ATO63" s="308"/>
      <c r="ATP63" s="308"/>
      <c r="ATQ63" s="308"/>
      <c r="ATR63" s="308"/>
      <c r="ATS63" s="308"/>
      <c r="ATT63" s="308"/>
      <c r="ATU63" s="308"/>
      <c r="ATV63" s="308"/>
      <c r="ATW63" s="308"/>
      <c r="ATX63" s="308"/>
      <c r="ATY63" s="308"/>
      <c r="ATZ63" s="308"/>
      <c r="AUA63" s="308"/>
      <c r="AUB63" s="308"/>
      <c r="AUC63" s="308"/>
      <c r="AUD63" s="308"/>
      <c r="AUE63" s="308"/>
      <c r="AUF63" s="308"/>
      <c r="AUG63" s="308"/>
      <c r="AUH63" s="308"/>
      <c r="AUI63" s="308"/>
      <c r="AUJ63" s="308"/>
      <c r="AUK63" s="308"/>
      <c r="AUL63" s="308"/>
      <c r="AUM63" s="308"/>
      <c r="AUN63" s="308"/>
      <c r="AUO63" s="308"/>
      <c r="AUP63" s="308"/>
      <c r="AUQ63" s="308"/>
      <c r="AUR63" s="308"/>
      <c r="AUS63" s="308"/>
      <c r="AUT63" s="308"/>
      <c r="AUU63" s="308"/>
      <c r="AUV63" s="308"/>
      <c r="AUW63" s="308"/>
      <c r="AUX63" s="308"/>
      <c r="AUY63" s="308"/>
      <c r="AUZ63" s="308"/>
      <c r="AVA63" s="308"/>
      <c r="AVB63" s="308"/>
      <c r="AVC63" s="308"/>
      <c r="AVD63" s="308"/>
      <c r="AVE63" s="308"/>
      <c r="AVF63" s="308"/>
      <c r="AVG63" s="308"/>
      <c r="AVH63" s="308"/>
      <c r="AVI63" s="308"/>
      <c r="AVJ63" s="308"/>
      <c r="AVK63" s="308"/>
      <c r="AVL63" s="308"/>
      <c r="AVM63" s="308"/>
      <c r="AVN63" s="308"/>
      <c r="AVO63" s="308"/>
      <c r="AVP63" s="308"/>
      <c r="AVQ63" s="308"/>
      <c r="AVR63" s="308"/>
      <c r="AVS63" s="308"/>
      <c r="AVT63" s="308"/>
      <c r="AVU63" s="308"/>
      <c r="AVV63" s="308"/>
      <c r="AVW63" s="308"/>
      <c r="AVX63" s="308"/>
      <c r="AVY63" s="308"/>
      <c r="AVZ63" s="308"/>
      <c r="AWA63" s="308"/>
      <c r="AWB63" s="308"/>
      <c r="AWC63" s="308"/>
      <c r="AWD63" s="308"/>
      <c r="AWE63" s="308"/>
      <c r="AWF63" s="308"/>
      <c r="AWG63" s="308"/>
      <c r="AWH63" s="308"/>
      <c r="AWI63" s="308"/>
      <c r="AWJ63" s="308"/>
      <c r="AWK63" s="308"/>
      <c r="AWL63" s="308"/>
      <c r="AWM63" s="308"/>
      <c r="AWN63" s="308"/>
      <c r="AWO63" s="308"/>
      <c r="AWP63" s="308"/>
      <c r="AWQ63" s="308"/>
      <c r="AWR63" s="308"/>
      <c r="AWS63" s="308"/>
      <c r="AWT63" s="308"/>
      <c r="AWU63" s="308"/>
      <c r="AWV63" s="308"/>
      <c r="AWW63" s="308"/>
      <c r="AWX63" s="308"/>
      <c r="AWY63" s="308"/>
      <c r="AWZ63" s="308"/>
      <c r="AXA63" s="308"/>
      <c r="AXB63" s="308"/>
      <c r="AXC63" s="308"/>
      <c r="AXD63" s="308"/>
      <c r="AXE63" s="308"/>
      <c r="AXF63" s="308"/>
      <c r="AXG63" s="308"/>
      <c r="AXH63" s="308"/>
      <c r="AXI63" s="308"/>
      <c r="AXJ63" s="308"/>
      <c r="AXK63" s="308"/>
      <c r="AXL63" s="308"/>
      <c r="AXM63" s="308"/>
      <c r="AXN63" s="308"/>
      <c r="AXO63" s="308"/>
      <c r="AXP63" s="308"/>
      <c r="AXQ63" s="308"/>
      <c r="AXR63" s="308"/>
      <c r="AXS63" s="308"/>
      <c r="AXT63" s="308"/>
      <c r="AXU63" s="308"/>
      <c r="AXV63" s="308"/>
      <c r="AXW63" s="308"/>
      <c r="AXX63" s="308"/>
      <c r="AXY63" s="308"/>
      <c r="AXZ63" s="308"/>
      <c r="AYA63" s="308"/>
      <c r="AYB63" s="308"/>
      <c r="AYC63" s="308"/>
      <c r="AYD63" s="308"/>
      <c r="AYE63" s="308"/>
      <c r="AYF63" s="308"/>
      <c r="AYG63" s="308"/>
      <c r="AYH63" s="308"/>
      <c r="AYI63" s="308"/>
      <c r="AYJ63" s="308"/>
      <c r="AYK63" s="308"/>
      <c r="AYL63" s="308"/>
      <c r="AYM63" s="308"/>
      <c r="AYN63" s="308"/>
      <c r="AYO63" s="308"/>
      <c r="AYP63" s="308"/>
      <c r="AYQ63" s="308"/>
      <c r="AYR63" s="308"/>
      <c r="AYS63" s="308"/>
      <c r="AYT63" s="308"/>
      <c r="AYU63" s="308"/>
      <c r="AYV63" s="308"/>
      <c r="AYW63" s="308"/>
      <c r="AYX63" s="308"/>
      <c r="AYY63" s="308"/>
      <c r="AYZ63" s="308"/>
      <c r="AZA63" s="308"/>
      <c r="AZB63" s="308"/>
      <c r="AZC63" s="308"/>
      <c r="AZD63" s="308"/>
      <c r="AZE63" s="308"/>
      <c r="AZF63" s="308"/>
      <c r="AZG63" s="308"/>
      <c r="AZH63" s="308"/>
      <c r="AZI63" s="308"/>
      <c r="AZJ63" s="308"/>
      <c r="AZK63" s="308"/>
      <c r="AZL63" s="308"/>
      <c r="AZM63" s="308"/>
      <c r="AZN63" s="308"/>
      <c r="AZO63" s="308"/>
      <c r="AZP63" s="308"/>
      <c r="AZQ63" s="308"/>
      <c r="AZR63" s="308"/>
      <c r="AZS63" s="308"/>
      <c r="AZT63" s="308"/>
      <c r="AZU63" s="308"/>
      <c r="AZV63" s="308"/>
      <c r="AZW63" s="308"/>
      <c r="AZX63" s="308"/>
      <c r="AZY63" s="308"/>
      <c r="AZZ63" s="308"/>
      <c r="BAA63" s="308"/>
      <c r="BAB63" s="308"/>
      <c r="BAC63" s="308"/>
      <c r="BAD63" s="308"/>
      <c r="BAE63" s="308"/>
      <c r="BAF63" s="308"/>
      <c r="BAG63" s="308"/>
      <c r="BAH63" s="308"/>
      <c r="BAI63" s="308"/>
      <c r="BAJ63" s="308"/>
      <c r="BAK63" s="308"/>
      <c r="BAL63" s="308"/>
      <c r="BAM63" s="308"/>
      <c r="BAN63" s="308"/>
      <c r="BAO63" s="308"/>
      <c r="BAP63" s="308"/>
      <c r="BAQ63" s="308"/>
      <c r="BAR63" s="308"/>
      <c r="BAS63" s="308"/>
      <c r="BAT63" s="308"/>
      <c r="BAU63" s="308"/>
      <c r="BAV63" s="308"/>
      <c r="BAW63" s="308"/>
      <c r="BAX63" s="308"/>
      <c r="BAY63" s="308"/>
      <c r="BAZ63" s="308"/>
      <c r="BBA63" s="308"/>
      <c r="BBB63" s="308"/>
      <c r="BBC63" s="308"/>
      <c r="BBD63" s="308"/>
      <c r="BBE63" s="308"/>
      <c r="BBF63" s="308"/>
      <c r="BBG63" s="308"/>
      <c r="BBH63" s="308"/>
      <c r="BBI63" s="308"/>
      <c r="BBJ63" s="308"/>
      <c r="BBK63" s="308"/>
      <c r="BBL63" s="308"/>
      <c r="BBM63" s="308"/>
      <c r="BBN63" s="308"/>
      <c r="BBO63" s="308"/>
      <c r="BBP63" s="308"/>
      <c r="BBQ63" s="308"/>
      <c r="BBR63" s="308"/>
      <c r="BBS63" s="308"/>
      <c r="BBT63" s="308"/>
      <c r="BBU63" s="308"/>
      <c r="BBV63" s="308"/>
      <c r="BBW63" s="308"/>
      <c r="BBX63" s="308"/>
      <c r="BBY63" s="308"/>
      <c r="BBZ63" s="308"/>
      <c r="BCA63" s="308"/>
      <c r="BCB63" s="308"/>
      <c r="BCC63" s="308"/>
      <c r="BCD63" s="308"/>
      <c r="BCE63" s="308"/>
      <c r="BCF63" s="308"/>
      <c r="BCG63" s="308"/>
      <c r="BCH63" s="308"/>
      <c r="BCI63" s="308"/>
      <c r="BCJ63" s="308"/>
      <c r="BCK63" s="308"/>
      <c r="BCL63" s="308"/>
      <c r="BCM63" s="308"/>
      <c r="BCN63" s="308"/>
      <c r="BCO63" s="308"/>
      <c r="BCP63" s="308"/>
      <c r="BCQ63" s="308"/>
      <c r="BCR63" s="308"/>
      <c r="BCS63" s="308"/>
      <c r="BCT63" s="308"/>
      <c r="BCU63" s="308"/>
      <c r="BCV63" s="308"/>
      <c r="BCW63" s="308"/>
      <c r="BCX63" s="308"/>
      <c r="BCY63" s="308"/>
      <c r="BCZ63" s="308"/>
      <c r="BDA63" s="308"/>
      <c r="BDB63" s="308"/>
      <c r="BDC63" s="308"/>
      <c r="BDD63" s="308"/>
      <c r="BDE63" s="308"/>
      <c r="BDF63" s="308"/>
      <c r="BDG63" s="308"/>
      <c r="BDH63" s="308"/>
      <c r="BDI63" s="308"/>
      <c r="BDJ63" s="308"/>
      <c r="BDK63" s="308"/>
      <c r="BDL63" s="308"/>
      <c r="BDM63" s="308"/>
      <c r="BDN63" s="308"/>
      <c r="BDO63" s="308"/>
      <c r="BDP63" s="308"/>
      <c r="BDQ63" s="308"/>
      <c r="BDR63" s="308"/>
      <c r="BDS63" s="308"/>
      <c r="BDT63" s="308"/>
      <c r="BDU63" s="308"/>
      <c r="BDV63" s="308"/>
      <c r="BDW63" s="308"/>
      <c r="BDX63" s="308"/>
      <c r="BDY63" s="308"/>
      <c r="BDZ63" s="308"/>
      <c r="BEA63" s="308"/>
      <c r="BEB63" s="308"/>
      <c r="BEC63" s="308"/>
      <c r="BED63" s="308"/>
      <c r="BEE63" s="308"/>
      <c r="BEF63" s="308"/>
      <c r="BEG63" s="308"/>
      <c r="BEH63" s="308"/>
      <c r="BEI63" s="308"/>
      <c r="BEJ63" s="308"/>
      <c r="BEK63" s="308"/>
      <c r="BEL63" s="308"/>
      <c r="BEM63" s="308"/>
      <c r="BEN63" s="308"/>
      <c r="BEO63" s="308"/>
      <c r="BEP63" s="308"/>
      <c r="BEQ63" s="308"/>
      <c r="BER63" s="308"/>
      <c r="BES63" s="308"/>
      <c r="BET63" s="308"/>
      <c r="BEU63" s="308"/>
      <c r="BEV63" s="308"/>
      <c r="BEW63" s="308"/>
      <c r="BEX63" s="308"/>
      <c r="BEY63" s="308"/>
      <c r="BEZ63" s="308"/>
      <c r="BFA63" s="308"/>
      <c r="BFB63" s="308"/>
      <c r="BFC63" s="308"/>
      <c r="BFD63" s="308"/>
      <c r="BFE63" s="308"/>
      <c r="BFF63" s="308"/>
      <c r="BFG63" s="308"/>
      <c r="BFH63" s="308"/>
      <c r="BFI63" s="308"/>
      <c r="BFJ63" s="308"/>
      <c r="BFK63" s="308"/>
      <c r="BFL63" s="308"/>
      <c r="BFM63" s="308"/>
      <c r="BFN63" s="308"/>
      <c r="BFO63" s="308"/>
      <c r="BFP63" s="308"/>
      <c r="BFQ63" s="308"/>
      <c r="BFR63" s="308"/>
      <c r="BFS63" s="308"/>
      <c r="BFT63" s="308"/>
      <c r="BFU63" s="308"/>
      <c r="BFV63" s="308"/>
      <c r="BFW63" s="308"/>
      <c r="BFX63" s="308"/>
      <c r="BFY63" s="308"/>
      <c r="BFZ63" s="308"/>
      <c r="BGA63" s="308"/>
      <c r="BGB63" s="308"/>
      <c r="BGC63" s="308"/>
      <c r="BGD63" s="308"/>
      <c r="BGE63" s="308"/>
      <c r="BGF63" s="308"/>
      <c r="BGG63" s="308"/>
      <c r="BGH63" s="308"/>
      <c r="BGI63" s="308"/>
      <c r="BGJ63" s="308"/>
      <c r="BGK63" s="308"/>
      <c r="BGL63" s="308"/>
      <c r="BGM63" s="308"/>
      <c r="BGN63" s="308"/>
      <c r="BGO63" s="308"/>
      <c r="BGP63" s="308"/>
      <c r="BGQ63" s="308"/>
      <c r="BGR63" s="308"/>
      <c r="BGS63" s="308"/>
      <c r="BGT63" s="308"/>
      <c r="BGU63" s="308"/>
      <c r="BGV63" s="308"/>
      <c r="BGW63" s="308"/>
      <c r="BGX63" s="308"/>
      <c r="BGY63" s="308"/>
      <c r="BGZ63" s="308"/>
      <c r="BHA63" s="308"/>
      <c r="BHB63" s="308"/>
      <c r="BHC63" s="308"/>
      <c r="BHD63" s="308"/>
      <c r="BHE63" s="308"/>
      <c r="BHF63" s="308"/>
      <c r="BHG63" s="308"/>
      <c r="BHH63" s="308"/>
      <c r="BHI63" s="308"/>
      <c r="BHJ63" s="308"/>
      <c r="BHK63" s="308"/>
      <c r="BHL63" s="308"/>
      <c r="BHM63" s="308"/>
      <c r="BHN63" s="308"/>
      <c r="BHO63" s="308"/>
      <c r="BHP63" s="308"/>
      <c r="BHQ63" s="308"/>
      <c r="BHR63" s="308"/>
      <c r="BHS63" s="308"/>
      <c r="BHT63" s="308"/>
      <c r="BHU63" s="308"/>
      <c r="BHV63" s="308"/>
      <c r="BHW63" s="308"/>
      <c r="BHX63" s="308"/>
      <c r="BHY63" s="308"/>
      <c r="BHZ63" s="308"/>
      <c r="BIA63" s="308"/>
      <c r="BIB63" s="308"/>
      <c r="BIC63" s="308"/>
      <c r="BID63" s="308"/>
      <c r="BIE63" s="308"/>
      <c r="BIF63" s="308"/>
      <c r="BIG63" s="308"/>
      <c r="BIH63" s="308"/>
      <c r="BII63" s="308"/>
      <c r="BIJ63" s="308"/>
      <c r="BIK63" s="308"/>
      <c r="BIL63" s="308"/>
      <c r="BIM63" s="308"/>
      <c r="BIN63" s="308"/>
      <c r="BIO63" s="308"/>
      <c r="BIP63" s="308"/>
      <c r="BIQ63" s="308"/>
      <c r="BIR63" s="308"/>
      <c r="BIS63" s="308"/>
      <c r="BIT63" s="308"/>
      <c r="BIU63" s="308"/>
      <c r="BIV63" s="308"/>
      <c r="BIW63" s="308"/>
      <c r="BIX63" s="308"/>
      <c r="BIY63" s="308"/>
      <c r="BIZ63" s="308"/>
      <c r="BJA63" s="308"/>
      <c r="BJB63" s="308"/>
      <c r="BJC63" s="308"/>
      <c r="BJD63" s="308"/>
      <c r="BJE63" s="308"/>
      <c r="BJF63" s="308"/>
      <c r="BJG63" s="308"/>
      <c r="BJH63" s="308"/>
      <c r="BJI63" s="308"/>
      <c r="BJJ63" s="308"/>
      <c r="BJK63" s="308"/>
      <c r="BJL63" s="308"/>
      <c r="BJM63" s="308"/>
      <c r="BJN63" s="308"/>
      <c r="BJO63" s="308"/>
      <c r="BJP63" s="308"/>
      <c r="BJQ63" s="308"/>
      <c r="BJR63" s="308"/>
      <c r="BJS63" s="308"/>
      <c r="BJT63" s="308"/>
      <c r="BJU63" s="308"/>
      <c r="BJV63" s="308"/>
      <c r="BJW63" s="308"/>
      <c r="BJX63" s="308"/>
      <c r="BJY63" s="308"/>
      <c r="BJZ63" s="308"/>
      <c r="BKA63" s="308"/>
      <c r="BKB63" s="308"/>
      <c r="BKC63" s="308"/>
      <c r="BKD63" s="308"/>
      <c r="BKE63" s="308"/>
      <c r="BKF63" s="308"/>
      <c r="BKG63" s="308"/>
      <c r="BKH63" s="308"/>
      <c r="BKI63" s="308"/>
      <c r="BKJ63" s="308"/>
      <c r="BKK63" s="308"/>
      <c r="BKL63" s="308"/>
      <c r="BKM63" s="308"/>
      <c r="BKN63" s="308"/>
      <c r="BKO63" s="308"/>
      <c r="BKP63" s="308"/>
      <c r="BKQ63" s="308"/>
      <c r="BKR63" s="308"/>
      <c r="BKS63" s="308"/>
      <c r="BKT63" s="308"/>
      <c r="BKU63" s="308"/>
      <c r="BKV63" s="308"/>
      <c r="BKW63" s="308"/>
      <c r="BKX63" s="308"/>
      <c r="BKY63" s="308"/>
      <c r="BKZ63" s="308"/>
      <c r="BLA63" s="308"/>
      <c r="BLB63" s="308"/>
      <c r="BLC63" s="308"/>
      <c r="BLD63" s="308"/>
      <c r="BLE63" s="308"/>
      <c r="BLF63" s="308"/>
      <c r="BLG63" s="308"/>
      <c r="BLH63" s="308"/>
      <c r="BLI63" s="308"/>
      <c r="BLJ63" s="308"/>
      <c r="BLK63" s="308"/>
      <c r="BLL63" s="308"/>
      <c r="BLM63" s="308"/>
      <c r="BLN63" s="308"/>
      <c r="BLO63" s="308"/>
      <c r="BLP63" s="308"/>
      <c r="BLQ63" s="308"/>
      <c r="BLR63" s="308"/>
      <c r="BLS63" s="308"/>
      <c r="BLT63" s="308"/>
      <c r="BLU63" s="308"/>
      <c r="BLV63" s="308"/>
      <c r="BLW63" s="308"/>
      <c r="BLX63" s="308"/>
      <c r="BLY63" s="308"/>
      <c r="BLZ63" s="308"/>
      <c r="BMA63" s="308"/>
      <c r="BMB63" s="308"/>
      <c r="BMC63" s="308"/>
      <c r="BMD63" s="308"/>
      <c r="BME63" s="308"/>
      <c r="BMF63" s="308"/>
      <c r="BMG63" s="308"/>
      <c r="BMH63" s="308"/>
      <c r="BMI63" s="308"/>
      <c r="BMJ63" s="308"/>
      <c r="BMK63" s="308"/>
      <c r="BML63" s="308"/>
      <c r="BMM63" s="308"/>
      <c r="BMN63" s="308"/>
      <c r="BMO63" s="308"/>
      <c r="BMP63" s="308"/>
      <c r="BMQ63" s="308"/>
      <c r="BMR63" s="308"/>
      <c r="BMS63" s="308"/>
      <c r="BMT63" s="308"/>
      <c r="BMU63" s="308"/>
      <c r="BMV63" s="308"/>
      <c r="BMW63" s="308"/>
      <c r="BMX63" s="308"/>
      <c r="BMY63" s="308"/>
      <c r="BMZ63" s="308"/>
      <c r="BNA63" s="308"/>
      <c r="BNB63" s="308"/>
      <c r="BNC63" s="308"/>
      <c r="BND63" s="308"/>
      <c r="BNE63" s="308"/>
      <c r="BNF63" s="308"/>
      <c r="BNG63" s="308"/>
      <c r="BNH63" s="308"/>
      <c r="BNI63" s="308"/>
      <c r="BNJ63" s="308"/>
      <c r="BNK63" s="308"/>
      <c r="BNL63" s="308"/>
      <c r="BNM63" s="308"/>
      <c r="BNN63" s="308"/>
      <c r="BNO63" s="308"/>
      <c r="BNP63" s="308"/>
      <c r="BNQ63" s="308"/>
      <c r="BNR63" s="308"/>
      <c r="BNS63" s="308"/>
      <c r="BNT63" s="308"/>
      <c r="BNU63" s="308"/>
      <c r="BNV63" s="308"/>
      <c r="BNW63" s="308"/>
      <c r="BNX63" s="308"/>
      <c r="BNY63" s="308"/>
      <c r="BNZ63" s="308"/>
      <c r="BOA63" s="308"/>
      <c r="BOB63" s="308"/>
      <c r="BOC63" s="308"/>
      <c r="BOD63" s="308"/>
      <c r="BOE63" s="308"/>
      <c r="BOF63" s="308"/>
      <c r="BOG63" s="308"/>
      <c r="BOH63" s="308"/>
      <c r="BOI63" s="308"/>
      <c r="BOJ63" s="308"/>
      <c r="BOK63" s="308"/>
      <c r="BOL63" s="308"/>
      <c r="BOM63" s="308"/>
      <c r="BON63" s="308"/>
      <c r="BOO63" s="308"/>
      <c r="BOP63" s="308"/>
      <c r="BOQ63" s="308"/>
      <c r="BOR63" s="308"/>
      <c r="BOS63" s="308"/>
      <c r="BOT63" s="308"/>
      <c r="BOU63" s="308"/>
      <c r="BOV63" s="308"/>
      <c r="BOW63" s="308"/>
      <c r="BOX63" s="308"/>
      <c r="BOY63" s="308"/>
      <c r="BOZ63" s="308"/>
      <c r="BPA63" s="308"/>
      <c r="BPB63" s="308"/>
      <c r="BPC63" s="308"/>
      <c r="BPD63" s="308"/>
      <c r="BPE63" s="308"/>
      <c r="BPF63" s="308"/>
      <c r="BPG63" s="308"/>
      <c r="BPH63" s="308"/>
      <c r="BPI63" s="308"/>
      <c r="BPJ63" s="308"/>
      <c r="BPK63" s="308"/>
      <c r="BPL63" s="308"/>
      <c r="BPM63" s="308"/>
      <c r="BPN63" s="308"/>
      <c r="BPO63" s="308"/>
      <c r="BPP63" s="308"/>
      <c r="BPQ63" s="308"/>
      <c r="BPR63" s="308"/>
      <c r="BPS63" s="308"/>
      <c r="BPT63" s="308"/>
      <c r="BPU63" s="308"/>
      <c r="BPV63" s="308"/>
      <c r="BPW63" s="308"/>
      <c r="BPX63" s="308"/>
      <c r="BPY63" s="308"/>
      <c r="BPZ63" s="308"/>
      <c r="BQA63" s="308"/>
      <c r="BQB63" s="308"/>
      <c r="BQC63" s="308"/>
      <c r="BQD63" s="308"/>
      <c r="BQE63" s="308"/>
      <c r="BQF63" s="308"/>
      <c r="BQG63" s="308"/>
      <c r="BQH63" s="308"/>
      <c r="BQI63" s="308"/>
      <c r="BQJ63" s="308"/>
      <c r="BQK63" s="308"/>
      <c r="BQL63" s="308"/>
      <c r="BQM63" s="308"/>
      <c r="BQN63" s="308"/>
      <c r="BQO63" s="308"/>
      <c r="BQP63" s="308"/>
      <c r="BQQ63" s="308"/>
      <c r="BQR63" s="308"/>
      <c r="BQS63" s="308"/>
      <c r="BQT63" s="308"/>
      <c r="BQU63" s="308"/>
      <c r="BQV63" s="308"/>
      <c r="BQW63" s="308"/>
      <c r="BQX63" s="308"/>
      <c r="BQY63" s="308"/>
      <c r="BQZ63" s="308"/>
      <c r="BRA63" s="308"/>
      <c r="BRB63" s="308"/>
      <c r="BRC63" s="308"/>
      <c r="BRD63" s="308"/>
      <c r="BRE63" s="308"/>
      <c r="BRF63" s="308"/>
      <c r="BRG63" s="308"/>
      <c r="BRH63" s="308"/>
      <c r="BRI63" s="308"/>
      <c r="BRJ63" s="308"/>
      <c r="BRK63" s="308"/>
      <c r="BRL63" s="308"/>
      <c r="BRM63" s="308"/>
      <c r="BRN63" s="308"/>
      <c r="BRO63" s="308"/>
      <c r="BRP63" s="308"/>
      <c r="BRQ63" s="308"/>
      <c r="BRR63" s="308"/>
      <c r="BRS63" s="308"/>
      <c r="BRT63" s="308"/>
      <c r="BRU63" s="308"/>
      <c r="BRV63" s="308"/>
      <c r="BRW63" s="308"/>
      <c r="BRX63" s="308"/>
      <c r="BRY63" s="308"/>
      <c r="BRZ63" s="308"/>
      <c r="BSA63" s="308"/>
      <c r="BSB63" s="308"/>
      <c r="BSC63" s="308"/>
      <c r="BSD63" s="308"/>
      <c r="BSE63" s="308"/>
      <c r="BSF63" s="308"/>
      <c r="BSG63" s="308"/>
      <c r="BSH63" s="308"/>
      <c r="BSI63" s="308"/>
      <c r="BSJ63" s="308"/>
      <c r="BSK63" s="308"/>
      <c r="BSL63" s="308"/>
      <c r="BSM63" s="308"/>
      <c r="BSN63" s="308"/>
      <c r="BSO63" s="308"/>
      <c r="BSP63" s="308"/>
      <c r="BSQ63" s="308"/>
      <c r="BSR63" s="308"/>
      <c r="BSS63" s="308"/>
      <c r="BST63" s="308"/>
      <c r="BSU63" s="308"/>
      <c r="BSV63" s="308"/>
      <c r="BSW63" s="308"/>
      <c r="BSX63" s="308"/>
      <c r="BSY63" s="308"/>
      <c r="BSZ63" s="308"/>
      <c r="BTA63" s="308"/>
      <c r="BTB63" s="308"/>
      <c r="BTC63" s="308"/>
      <c r="BTD63" s="308"/>
      <c r="BTE63" s="308"/>
      <c r="BTF63" s="308"/>
      <c r="BTG63" s="308"/>
      <c r="BTH63" s="308"/>
      <c r="BTI63" s="308"/>
      <c r="BTJ63" s="308"/>
      <c r="BTK63" s="308"/>
      <c r="BTL63" s="308"/>
      <c r="BTM63" s="308"/>
      <c r="BTN63" s="308"/>
      <c r="BTO63" s="308"/>
      <c r="BTP63" s="308"/>
      <c r="BTQ63" s="308"/>
      <c r="BTR63" s="308"/>
      <c r="BTS63" s="308"/>
      <c r="BTT63" s="308"/>
      <c r="BTU63" s="308"/>
      <c r="BTV63" s="308"/>
      <c r="BTW63" s="308"/>
      <c r="BTX63" s="308"/>
      <c r="BTY63" s="308"/>
      <c r="BTZ63" s="308"/>
      <c r="BUA63" s="308"/>
      <c r="BUB63" s="308"/>
      <c r="BUC63" s="308"/>
      <c r="BUD63" s="308"/>
      <c r="BUE63" s="308"/>
      <c r="BUF63" s="308"/>
      <c r="BUG63" s="308"/>
      <c r="BUH63" s="308"/>
      <c r="BUI63" s="308"/>
      <c r="BUJ63" s="308"/>
      <c r="BUK63" s="308"/>
      <c r="BUL63" s="308"/>
      <c r="BUM63" s="308"/>
      <c r="BUN63" s="308"/>
      <c r="BUO63" s="308"/>
      <c r="BUP63" s="308"/>
      <c r="BUQ63" s="308"/>
      <c r="BUR63" s="308"/>
      <c r="BUS63" s="308"/>
      <c r="BUT63" s="308"/>
      <c r="BUU63" s="308"/>
      <c r="BUV63" s="308"/>
      <c r="BUW63" s="308"/>
      <c r="BUX63" s="308"/>
      <c r="BUY63" s="308"/>
      <c r="BUZ63" s="308"/>
      <c r="BVA63" s="308"/>
      <c r="BVB63" s="308"/>
      <c r="BVC63" s="308"/>
      <c r="BVD63" s="308"/>
      <c r="BVE63" s="308"/>
      <c r="BVF63" s="308"/>
      <c r="BVG63" s="308"/>
      <c r="BVH63" s="308"/>
      <c r="BVI63" s="308"/>
      <c r="BVJ63" s="308"/>
      <c r="BVK63" s="308"/>
      <c r="BVL63" s="308"/>
      <c r="BVM63" s="308"/>
      <c r="BVN63" s="308"/>
      <c r="BVO63" s="308"/>
      <c r="BVP63" s="308"/>
      <c r="BVQ63" s="308"/>
      <c r="BVR63" s="308"/>
      <c r="BVS63" s="308"/>
      <c r="BVT63" s="308"/>
      <c r="BVU63" s="308"/>
      <c r="BVV63" s="308"/>
      <c r="BVW63" s="308"/>
      <c r="BVX63" s="308"/>
      <c r="BVY63" s="308"/>
      <c r="BVZ63" s="308"/>
      <c r="BWA63" s="308"/>
      <c r="BWB63" s="308"/>
      <c r="BWC63" s="308"/>
      <c r="BWD63" s="308"/>
      <c r="BWE63" s="308"/>
      <c r="BWF63" s="308"/>
      <c r="BWG63" s="308"/>
      <c r="BWH63" s="308"/>
      <c r="BWI63" s="308"/>
      <c r="BWJ63" s="308"/>
      <c r="BWK63" s="308"/>
      <c r="BWL63" s="308"/>
      <c r="BWM63" s="308"/>
      <c r="BWN63" s="308"/>
      <c r="BWO63" s="308"/>
      <c r="BWP63" s="308"/>
      <c r="BWQ63" s="308"/>
      <c r="BWR63" s="308"/>
      <c r="BWS63" s="308"/>
      <c r="BWT63" s="308"/>
      <c r="BWU63" s="308"/>
      <c r="BWV63" s="308"/>
      <c r="BWW63" s="308"/>
      <c r="BWX63" s="308"/>
      <c r="BWY63" s="308"/>
      <c r="BWZ63" s="308"/>
      <c r="BXA63" s="308"/>
      <c r="BXB63" s="308"/>
      <c r="BXC63" s="308"/>
      <c r="BXD63" s="308"/>
      <c r="BXE63" s="308"/>
      <c r="BXF63" s="308"/>
      <c r="BXG63" s="308"/>
      <c r="BXH63" s="308"/>
      <c r="BXI63" s="308"/>
      <c r="BXJ63" s="308"/>
      <c r="BXK63" s="308"/>
      <c r="BXL63" s="308"/>
      <c r="BXM63" s="308"/>
      <c r="BXN63" s="308"/>
      <c r="BXO63" s="308"/>
      <c r="BXP63" s="308"/>
      <c r="BXQ63" s="308"/>
      <c r="BXR63" s="308"/>
      <c r="BXS63" s="308"/>
      <c r="BXT63" s="308"/>
      <c r="BXU63" s="308"/>
      <c r="BXV63" s="308"/>
      <c r="BXW63" s="308"/>
      <c r="BXX63" s="308"/>
      <c r="BXY63" s="308"/>
      <c r="BXZ63" s="308"/>
      <c r="BYA63" s="308"/>
      <c r="BYB63" s="308"/>
      <c r="BYC63" s="308"/>
      <c r="BYD63" s="308"/>
      <c r="BYE63" s="308"/>
      <c r="BYF63" s="308"/>
      <c r="BYG63" s="308"/>
      <c r="BYH63" s="308"/>
      <c r="BYI63" s="308"/>
      <c r="BYJ63" s="308"/>
      <c r="BYK63" s="308"/>
      <c r="BYL63" s="308"/>
      <c r="BYM63" s="308"/>
      <c r="BYN63" s="308"/>
      <c r="BYO63" s="308"/>
      <c r="BYP63" s="308"/>
      <c r="BYQ63" s="308"/>
      <c r="BYR63" s="308"/>
      <c r="BYS63" s="308"/>
      <c r="BYT63" s="308"/>
      <c r="BYU63" s="308"/>
      <c r="BYV63" s="308"/>
      <c r="BYW63" s="308"/>
      <c r="BYX63" s="308"/>
      <c r="BYY63" s="308"/>
      <c r="BYZ63" s="308"/>
      <c r="BZA63" s="308"/>
      <c r="BZB63" s="308"/>
      <c r="BZC63" s="308"/>
      <c r="BZD63" s="308"/>
      <c r="BZE63" s="308"/>
      <c r="BZF63" s="308"/>
      <c r="BZG63" s="308"/>
      <c r="BZH63" s="308"/>
      <c r="BZI63" s="308"/>
      <c r="BZJ63" s="308"/>
      <c r="BZK63" s="308"/>
      <c r="BZL63" s="308"/>
      <c r="BZM63" s="308"/>
      <c r="BZN63" s="308"/>
      <c r="BZO63" s="308"/>
      <c r="BZP63" s="308"/>
      <c r="BZQ63" s="308"/>
      <c r="BZR63" s="308"/>
      <c r="BZS63" s="308"/>
      <c r="BZT63" s="308"/>
      <c r="BZU63" s="308"/>
      <c r="BZV63" s="308"/>
      <c r="BZW63" s="308"/>
      <c r="BZX63" s="308"/>
      <c r="BZY63" s="308"/>
      <c r="BZZ63" s="308"/>
      <c r="CAA63" s="308"/>
      <c r="CAB63" s="308"/>
      <c r="CAC63" s="308"/>
      <c r="CAD63" s="308"/>
      <c r="CAE63" s="308"/>
      <c r="CAF63" s="308"/>
      <c r="CAG63" s="308"/>
      <c r="CAH63" s="308"/>
      <c r="CAI63" s="308"/>
      <c r="CAJ63" s="308"/>
      <c r="CAK63" s="308"/>
      <c r="CAL63" s="308"/>
      <c r="CAM63" s="308"/>
      <c r="CAN63" s="308"/>
      <c r="CAO63" s="308"/>
      <c r="CAP63" s="308"/>
      <c r="CAQ63" s="308"/>
      <c r="CAR63" s="308"/>
      <c r="CAS63" s="308"/>
      <c r="CAT63" s="308"/>
      <c r="CAU63" s="308"/>
      <c r="CAV63" s="308"/>
      <c r="CAW63" s="308"/>
      <c r="CAX63" s="308"/>
      <c r="CAY63" s="308"/>
      <c r="CAZ63" s="308"/>
      <c r="CBA63" s="308"/>
      <c r="CBB63" s="308"/>
      <c r="CBC63" s="308"/>
      <c r="CBD63" s="308"/>
      <c r="CBE63" s="308"/>
      <c r="CBF63" s="308"/>
      <c r="CBG63" s="308"/>
      <c r="CBH63" s="308"/>
      <c r="CBI63" s="308"/>
      <c r="CBJ63" s="308"/>
      <c r="CBK63" s="308"/>
      <c r="CBL63" s="308"/>
      <c r="CBM63" s="308"/>
      <c r="CBN63" s="308"/>
      <c r="CBO63" s="308"/>
      <c r="CBP63" s="308"/>
      <c r="CBQ63" s="308"/>
      <c r="CBR63" s="308"/>
      <c r="CBS63" s="308"/>
      <c r="CBT63" s="308"/>
      <c r="CBU63" s="308"/>
      <c r="CBV63" s="308"/>
      <c r="CBW63" s="308"/>
      <c r="CBX63" s="308"/>
      <c r="CBY63" s="308"/>
      <c r="CBZ63" s="308"/>
      <c r="CCA63" s="308"/>
      <c r="CCB63" s="308"/>
      <c r="CCC63" s="308"/>
      <c r="CCD63" s="308"/>
      <c r="CCE63" s="308"/>
      <c r="CCF63" s="308"/>
      <c r="CCG63" s="308"/>
      <c r="CCH63" s="308"/>
      <c r="CCI63" s="308"/>
      <c r="CCJ63" s="308"/>
      <c r="CCK63" s="308"/>
      <c r="CCL63" s="308"/>
      <c r="CCM63" s="308"/>
      <c r="CCN63" s="308"/>
      <c r="CCO63" s="308"/>
      <c r="CCP63" s="308"/>
      <c r="CCQ63" s="308"/>
      <c r="CCR63" s="308"/>
      <c r="CCS63" s="308"/>
      <c r="CCT63" s="308"/>
      <c r="CCU63" s="308"/>
      <c r="CCV63" s="308"/>
      <c r="CCW63" s="308"/>
      <c r="CCX63" s="308"/>
      <c r="CCY63" s="308"/>
      <c r="CCZ63" s="308"/>
      <c r="CDA63" s="308"/>
      <c r="CDB63" s="308"/>
      <c r="CDC63" s="308"/>
      <c r="CDD63" s="308"/>
      <c r="CDE63" s="308"/>
      <c r="CDF63" s="308"/>
      <c r="CDG63" s="308"/>
      <c r="CDH63" s="308"/>
      <c r="CDI63" s="308"/>
      <c r="CDJ63" s="308"/>
      <c r="CDK63" s="308"/>
      <c r="CDL63" s="308"/>
      <c r="CDM63" s="308"/>
      <c r="CDN63" s="308"/>
      <c r="CDO63" s="308"/>
      <c r="CDP63" s="308"/>
      <c r="CDQ63" s="308"/>
      <c r="CDR63" s="308"/>
      <c r="CDS63" s="308"/>
      <c r="CDT63" s="308"/>
      <c r="CDU63" s="308"/>
      <c r="CDV63" s="308"/>
      <c r="CDW63" s="308"/>
      <c r="CDX63" s="308"/>
      <c r="CDY63" s="308"/>
      <c r="CDZ63" s="308"/>
      <c r="CEA63" s="308"/>
      <c r="CEB63" s="308"/>
      <c r="CEC63" s="308"/>
      <c r="CED63" s="308"/>
      <c r="CEE63" s="308"/>
      <c r="CEF63" s="308"/>
      <c r="CEG63" s="308"/>
      <c r="CEH63" s="308"/>
      <c r="CEI63" s="308"/>
      <c r="CEJ63" s="308"/>
      <c r="CEK63" s="308"/>
      <c r="CEL63" s="308"/>
      <c r="CEM63" s="308"/>
      <c r="CEN63" s="308"/>
      <c r="CEO63" s="308"/>
      <c r="CEP63" s="308"/>
      <c r="CEQ63" s="308"/>
      <c r="CER63" s="308"/>
      <c r="CES63" s="308"/>
      <c r="CET63" s="308"/>
      <c r="CEU63" s="308"/>
      <c r="CEV63" s="308"/>
      <c r="CEW63" s="308"/>
      <c r="CEX63" s="308"/>
      <c r="CEY63" s="308"/>
      <c r="CEZ63" s="308"/>
      <c r="CFA63" s="308"/>
      <c r="CFB63" s="308"/>
      <c r="CFC63" s="308"/>
      <c r="CFD63" s="308"/>
      <c r="CFE63" s="308"/>
      <c r="CFF63" s="308"/>
      <c r="CFG63" s="308"/>
      <c r="CFH63" s="308"/>
      <c r="CFI63" s="308"/>
      <c r="CFJ63" s="308"/>
      <c r="CFK63" s="308"/>
      <c r="CFL63" s="308"/>
      <c r="CFM63" s="308"/>
      <c r="CFN63" s="308"/>
      <c r="CFO63" s="308"/>
      <c r="CFP63" s="308"/>
      <c r="CFQ63" s="308"/>
      <c r="CFR63" s="308"/>
      <c r="CFS63" s="308"/>
      <c r="CFT63" s="308"/>
      <c r="CFU63" s="308"/>
      <c r="CFV63" s="308"/>
      <c r="CFW63" s="308"/>
      <c r="CFX63" s="308"/>
      <c r="CFY63" s="308"/>
      <c r="CFZ63" s="308"/>
      <c r="CGA63" s="308"/>
      <c r="CGB63" s="308"/>
      <c r="CGC63" s="308"/>
      <c r="CGD63" s="308"/>
      <c r="CGE63" s="308"/>
      <c r="CGF63" s="308"/>
      <c r="CGG63" s="308"/>
      <c r="CGH63" s="308"/>
      <c r="CGI63" s="308"/>
      <c r="CGJ63" s="308"/>
      <c r="CGK63" s="308"/>
      <c r="CGL63" s="308"/>
      <c r="CGM63" s="308"/>
      <c r="CGN63" s="308"/>
      <c r="CGO63" s="308"/>
      <c r="CGP63" s="308"/>
      <c r="CGQ63" s="308"/>
      <c r="CGR63" s="308"/>
      <c r="CGS63" s="308"/>
      <c r="CGT63" s="308"/>
      <c r="CGU63" s="308"/>
      <c r="CGV63" s="308"/>
      <c r="CGW63" s="308"/>
      <c r="CGX63" s="308"/>
      <c r="CGY63" s="308"/>
      <c r="CGZ63" s="308"/>
      <c r="CHA63" s="308"/>
      <c r="CHB63" s="308"/>
      <c r="CHC63" s="308"/>
      <c r="CHD63" s="308"/>
      <c r="CHE63" s="308"/>
      <c r="CHF63" s="308"/>
      <c r="CHG63" s="308"/>
      <c r="CHH63" s="308"/>
      <c r="CHI63" s="308"/>
      <c r="CHJ63" s="308"/>
      <c r="CHK63" s="308"/>
      <c r="CHL63" s="308"/>
      <c r="CHM63" s="308"/>
      <c r="CHN63" s="308"/>
      <c r="CHO63" s="308"/>
      <c r="CHP63" s="308"/>
      <c r="CHQ63" s="308"/>
      <c r="CHR63" s="308"/>
      <c r="CHS63" s="308"/>
      <c r="CHT63" s="308"/>
      <c r="CHU63" s="308"/>
      <c r="CHV63" s="308"/>
      <c r="CHW63" s="308"/>
      <c r="CHX63" s="308"/>
      <c r="CHY63" s="308"/>
      <c r="CHZ63" s="308"/>
      <c r="CIA63" s="308"/>
      <c r="CIB63" s="308"/>
      <c r="CIC63" s="308"/>
      <c r="CID63" s="308"/>
      <c r="CIE63" s="308"/>
      <c r="CIF63" s="308"/>
      <c r="CIG63" s="308"/>
      <c r="CIH63" s="308"/>
      <c r="CII63" s="308"/>
      <c r="CIJ63" s="308"/>
      <c r="CIK63" s="308"/>
      <c r="CIL63" s="308"/>
      <c r="CIM63" s="308"/>
      <c r="CIN63" s="308"/>
      <c r="CIO63" s="308"/>
      <c r="CIP63" s="308"/>
      <c r="CIQ63" s="308"/>
      <c r="CIR63" s="308"/>
      <c r="CIS63" s="308"/>
      <c r="CIT63" s="308"/>
      <c r="CIU63" s="308"/>
      <c r="CIV63" s="308"/>
      <c r="CIW63" s="308"/>
      <c r="CIX63" s="308"/>
      <c r="CIY63" s="308"/>
      <c r="CIZ63" s="308"/>
      <c r="CJA63" s="308"/>
      <c r="CJB63" s="308"/>
      <c r="CJC63" s="308"/>
      <c r="CJD63" s="308"/>
      <c r="CJE63" s="308"/>
      <c r="CJF63" s="308"/>
      <c r="CJG63" s="308"/>
      <c r="CJH63" s="308"/>
      <c r="CJI63" s="308"/>
      <c r="CJJ63" s="308"/>
      <c r="CJK63" s="308"/>
      <c r="CJL63" s="308"/>
      <c r="CJM63" s="308"/>
      <c r="CJN63" s="308"/>
      <c r="CJO63" s="308"/>
      <c r="CJP63" s="308"/>
      <c r="CJQ63" s="308"/>
      <c r="CJR63" s="308"/>
      <c r="CJS63" s="308"/>
      <c r="CJT63" s="308"/>
      <c r="CJU63" s="308"/>
      <c r="CJV63" s="308"/>
      <c r="CJW63" s="308"/>
      <c r="CJX63" s="308"/>
      <c r="CJY63" s="308"/>
      <c r="CJZ63" s="308"/>
      <c r="CKA63" s="308"/>
      <c r="CKB63" s="308"/>
      <c r="CKC63" s="308"/>
      <c r="CKD63" s="308"/>
      <c r="CKE63" s="308"/>
      <c r="CKF63" s="308"/>
      <c r="CKG63" s="308"/>
      <c r="CKH63" s="308"/>
      <c r="CKI63" s="308"/>
      <c r="CKJ63" s="308"/>
      <c r="CKK63" s="308"/>
      <c r="CKL63" s="308"/>
      <c r="CKM63" s="308"/>
      <c r="CKN63" s="308"/>
      <c r="CKO63" s="308"/>
      <c r="CKP63" s="308"/>
      <c r="CKQ63" s="308"/>
      <c r="CKR63" s="308"/>
      <c r="CKS63" s="308"/>
      <c r="CKT63" s="308"/>
      <c r="CKU63" s="308"/>
      <c r="CKV63" s="308"/>
      <c r="CKW63" s="308"/>
      <c r="CKX63" s="308"/>
      <c r="CKY63" s="308"/>
      <c r="CKZ63" s="308"/>
      <c r="CLA63" s="308"/>
      <c r="CLB63" s="308"/>
      <c r="CLC63" s="308"/>
      <c r="CLD63" s="308"/>
      <c r="CLE63" s="308"/>
      <c r="CLF63" s="308"/>
      <c r="CLG63" s="308"/>
      <c r="CLH63" s="308"/>
      <c r="CLI63" s="308"/>
      <c r="CLJ63" s="308"/>
      <c r="CLK63" s="308"/>
      <c r="CLL63" s="308"/>
      <c r="CLM63" s="308"/>
      <c r="CLN63" s="308"/>
      <c r="CLO63" s="308"/>
      <c r="CLP63" s="308"/>
      <c r="CLQ63" s="308"/>
      <c r="CLR63" s="308"/>
      <c r="CLS63" s="308"/>
      <c r="CLT63" s="308"/>
      <c r="CLU63" s="308"/>
      <c r="CLV63" s="308"/>
      <c r="CLW63" s="308"/>
      <c r="CLX63" s="308"/>
      <c r="CLY63" s="308"/>
      <c r="CLZ63" s="308"/>
      <c r="CMA63" s="308"/>
      <c r="CMB63" s="308"/>
      <c r="CMC63" s="308"/>
      <c r="CMD63" s="308"/>
      <c r="CME63" s="308"/>
      <c r="CMF63" s="308"/>
      <c r="CMG63" s="308"/>
      <c r="CMH63" s="308"/>
      <c r="CMI63" s="308"/>
      <c r="CMJ63" s="308"/>
      <c r="CMK63" s="308"/>
      <c r="CML63" s="308"/>
      <c r="CMM63" s="308"/>
      <c r="CMN63" s="308"/>
      <c r="CMO63" s="308"/>
      <c r="CMP63" s="308"/>
      <c r="CMQ63" s="308"/>
      <c r="CMR63" s="308"/>
      <c r="CMS63" s="308"/>
      <c r="CMT63" s="308"/>
      <c r="CMU63" s="308"/>
      <c r="CMV63" s="308"/>
      <c r="CMW63" s="308"/>
      <c r="CMX63" s="308"/>
      <c r="CMY63" s="308"/>
      <c r="CMZ63" s="308"/>
      <c r="CNA63" s="308"/>
      <c r="CNB63" s="308"/>
      <c r="CNC63" s="308"/>
      <c r="CND63" s="308"/>
      <c r="CNE63" s="308"/>
      <c r="CNF63" s="308"/>
      <c r="CNG63" s="308"/>
      <c r="CNH63" s="308"/>
      <c r="CNI63" s="308"/>
      <c r="CNJ63" s="308"/>
      <c r="CNK63" s="308"/>
      <c r="CNL63" s="308"/>
      <c r="CNM63" s="308"/>
      <c r="CNN63" s="308"/>
      <c r="CNO63" s="308"/>
      <c r="CNP63" s="308"/>
      <c r="CNQ63" s="308"/>
      <c r="CNR63" s="308"/>
      <c r="CNS63" s="308"/>
      <c r="CNT63" s="308"/>
      <c r="CNU63" s="308"/>
      <c r="CNV63" s="308"/>
      <c r="CNW63" s="308"/>
      <c r="CNX63" s="308"/>
      <c r="CNY63" s="308"/>
      <c r="CNZ63" s="308"/>
      <c r="COA63" s="308"/>
      <c r="COB63" s="308"/>
      <c r="COC63" s="308"/>
      <c r="COD63" s="308"/>
      <c r="COE63" s="308"/>
      <c r="COF63" s="308"/>
      <c r="COG63" s="308"/>
      <c r="COH63" s="308"/>
      <c r="COI63" s="308"/>
      <c r="COJ63" s="308"/>
      <c r="COK63" s="308"/>
      <c r="COL63" s="308"/>
      <c r="COM63" s="308"/>
      <c r="CON63" s="308"/>
      <c r="COO63" s="308"/>
      <c r="COP63" s="308"/>
      <c r="COQ63" s="308"/>
      <c r="COR63" s="308"/>
      <c r="COS63" s="308"/>
      <c r="COT63" s="308"/>
      <c r="COU63" s="308"/>
      <c r="COV63" s="308"/>
      <c r="COW63" s="308"/>
      <c r="COX63" s="308"/>
      <c r="COY63" s="308"/>
      <c r="COZ63" s="308"/>
      <c r="CPA63" s="308"/>
      <c r="CPB63" s="308"/>
      <c r="CPC63" s="308"/>
      <c r="CPD63" s="308"/>
      <c r="CPE63" s="308"/>
      <c r="CPF63" s="308"/>
      <c r="CPG63" s="308"/>
      <c r="CPH63" s="308"/>
      <c r="CPI63" s="308"/>
      <c r="CPJ63" s="308"/>
      <c r="CPK63" s="308"/>
      <c r="CPL63" s="308"/>
      <c r="CPM63" s="308"/>
      <c r="CPN63" s="308"/>
      <c r="CPO63" s="308"/>
      <c r="CPP63" s="308"/>
      <c r="CPQ63" s="308"/>
      <c r="CPR63" s="308"/>
      <c r="CPS63" s="308"/>
      <c r="CPT63" s="308"/>
      <c r="CPU63" s="308"/>
      <c r="CPV63" s="308"/>
      <c r="CPW63" s="308"/>
      <c r="CPX63" s="308"/>
      <c r="CPY63" s="308"/>
      <c r="CPZ63" s="308"/>
      <c r="CQA63" s="308"/>
      <c r="CQB63" s="308"/>
      <c r="CQC63" s="308"/>
      <c r="CQD63" s="308"/>
      <c r="CQE63" s="308"/>
      <c r="CQF63" s="308"/>
      <c r="CQG63" s="308"/>
      <c r="CQH63" s="308"/>
      <c r="CQI63" s="308"/>
      <c r="CQJ63" s="308"/>
      <c r="CQK63" s="308"/>
      <c r="CQL63" s="308"/>
      <c r="CQM63" s="308"/>
      <c r="CQN63" s="308"/>
      <c r="CQO63" s="308"/>
      <c r="CQP63" s="308"/>
      <c r="CQQ63" s="308"/>
      <c r="CQR63" s="308"/>
      <c r="CQS63" s="308"/>
      <c r="CQT63" s="308"/>
      <c r="CQU63" s="308"/>
      <c r="CQV63" s="308"/>
      <c r="CQW63" s="308"/>
      <c r="CQX63" s="308"/>
      <c r="CQY63" s="308"/>
      <c r="CQZ63" s="308"/>
      <c r="CRA63" s="308"/>
      <c r="CRB63" s="308"/>
      <c r="CRC63" s="308"/>
      <c r="CRD63" s="308"/>
      <c r="CRE63" s="308"/>
      <c r="CRF63" s="308"/>
      <c r="CRG63" s="308"/>
      <c r="CRH63" s="308"/>
      <c r="CRI63" s="308"/>
      <c r="CRJ63" s="308"/>
      <c r="CRK63" s="308"/>
      <c r="CRL63" s="308"/>
      <c r="CRM63" s="308"/>
      <c r="CRN63" s="308"/>
      <c r="CRO63" s="308"/>
      <c r="CRP63" s="308"/>
      <c r="CRQ63" s="308"/>
      <c r="CRR63" s="308"/>
      <c r="CRS63" s="308"/>
      <c r="CRT63" s="308"/>
      <c r="CRU63" s="308"/>
      <c r="CRV63" s="308"/>
      <c r="CRW63" s="308"/>
      <c r="CRX63" s="308"/>
      <c r="CRY63" s="308"/>
      <c r="CRZ63" s="308"/>
      <c r="CSA63" s="308"/>
      <c r="CSB63" s="308"/>
      <c r="CSC63" s="308"/>
      <c r="CSD63" s="308"/>
      <c r="CSE63" s="308"/>
      <c r="CSF63" s="308"/>
      <c r="CSG63" s="308"/>
      <c r="CSH63" s="308"/>
      <c r="CSI63" s="308"/>
      <c r="CSJ63" s="308"/>
      <c r="CSK63" s="308"/>
      <c r="CSL63" s="308"/>
      <c r="CSM63" s="308"/>
      <c r="CSN63" s="308"/>
      <c r="CSO63" s="308"/>
      <c r="CSP63" s="308"/>
      <c r="CSQ63" s="308"/>
      <c r="CSR63" s="308"/>
      <c r="CSS63" s="308"/>
      <c r="CST63" s="308"/>
      <c r="CSU63" s="308"/>
      <c r="CSV63" s="308"/>
      <c r="CSW63" s="308"/>
      <c r="CSX63" s="308"/>
      <c r="CSY63" s="308"/>
      <c r="CSZ63" s="308"/>
      <c r="CTA63" s="308"/>
      <c r="CTB63" s="308"/>
      <c r="CTC63" s="308"/>
      <c r="CTD63" s="308"/>
      <c r="CTE63" s="308"/>
      <c r="CTF63" s="308"/>
      <c r="CTG63" s="308"/>
      <c r="CTH63" s="308"/>
      <c r="CTI63" s="308"/>
      <c r="CTJ63" s="308"/>
      <c r="CTK63" s="308"/>
      <c r="CTL63" s="308"/>
      <c r="CTM63" s="308"/>
      <c r="CTN63" s="308"/>
      <c r="CTO63" s="308"/>
      <c r="CTP63" s="308"/>
      <c r="CTQ63" s="308"/>
      <c r="CTR63" s="308"/>
      <c r="CTS63" s="308"/>
      <c r="CTT63" s="308"/>
      <c r="CTU63" s="308"/>
      <c r="CTV63" s="308"/>
      <c r="CTW63" s="308"/>
      <c r="CTX63" s="308"/>
      <c r="CTY63" s="308"/>
      <c r="CTZ63" s="308"/>
      <c r="CUA63" s="308"/>
      <c r="CUB63" s="308"/>
      <c r="CUC63" s="308"/>
      <c r="CUD63" s="308"/>
      <c r="CUE63" s="308"/>
      <c r="CUF63" s="308"/>
      <c r="CUG63" s="308"/>
      <c r="CUH63" s="308"/>
      <c r="CUI63" s="308"/>
      <c r="CUJ63" s="308"/>
      <c r="CUK63" s="308"/>
      <c r="CUL63" s="308"/>
      <c r="CUM63" s="308"/>
      <c r="CUN63" s="308"/>
      <c r="CUO63" s="308"/>
      <c r="CUP63" s="308"/>
      <c r="CUQ63" s="308"/>
      <c r="CUR63" s="308"/>
      <c r="CUS63" s="308"/>
      <c r="CUT63" s="308"/>
      <c r="CUU63" s="308"/>
      <c r="CUV63" s="308"/>
      <c r="CUW63" s="308"/>
      <c r="CUX63" s="308"/>
      <c r="CUY63" s="308"/>
      <c r="CUZ63" s="308"/>
      <c r="CVA63" s="308"/>
      <c r="CVB63" s="308"/>
      <c r="CVC63" s="308"/>
      <c r="CVD63" s="308"/>
      <c r="CVE63" s="308"/>
      <c r="CVF63" s="308"/>
      <c r="CVG63" s="308"/>
      <c r="CVH63" s="308"/>
      <c r="CVI63" s="308"/>
      <c r="CVJ63" s="308"/>
      <c r="CVK63" s="308"/>
      <c r="CVL63" s="308"/>
      <c r="CVM63" s="308"/>
      <c r="CVN63" s="308"/>
      <c r="CVO63" s="308"/>
      <c r="CVP63" s="308"/>
      <c r="CVQ63" s="308"/>
      <c r="CVR63" s="308"/>
      <c r="CVS63" s="308"/>
      <c r="CVT63" s="308"/>
      <c r="CVU63" s="308"/>
      <c r="CVV63" s="308"/>
      <c r="CVW63" s="308"/>
      <c r="CVX63" s="308"/>
      <c r="CVY63" s="308"/>
      <c r="CVZ63" s="308"/>
      <c r="CWA63" s="308"/>
      <c r="CWB63" s="308"/>
      <c r="CWC63" s="308"/>
      <c r="CWD63" s="308"/>
      <c r="CWE63" s="308"/>
      <c r="CWF63" s="308"/>
      <c r="CWG63" s="308"/>
      <c r="CWH63" s="308"/>
      <c r="CWI63" s="308"/>
      <c r="CWJ63" s="308"/>
      <c r="CWK63" s="308"/>
      <c r="CWL63" s="308"/>
      <c r="CWM63" s="308"/>
      <c r="CWN63" s="308"/>
      <c r="CWO63" s="308"/>
      <c r="CWP63" s="308"/>
      <c r="CWQ63" s="308"/>
      <c r="CWR63" s="308"/>
      <c r="CWS63" s="308"/>
      <c r="CWT63" s="308"/>
      <c r="CWU63" s="308"/>
      <c r="CWV63" s="308"/>
      <c r="CWW63" s="308"/>
      <c r="CWX63" s="308"/>
      <c r="CWY63" s="308"/>
      <c r="CWZ63" s="308"/>
      <c r="CXA63" s="308"/>
      <c r="CXB63" s="308"/>
      <c r="CXC63" s="308"/>
      <c r="CXD63" s="308"/>
      <c r="CXE63" s="308"/>
      <c r="CXF63" s="308"/>
      <c r="CXG63" s="308"/>
      <c r="CXH63" s="308"/>
      <c r="CXI63" s="308"/>
      <c r="CXJ63" s="308"/>
      <c r="CXK63" s="308"/>
      <c r="CXL63" s="308"/>
      <c r="CXM63" s="308"/>
      <c r="CXN63" s="308"/>
      <c r="CXO63" s="308"/>
      <c r="CXP63" s="308"/>
      <c r="CXQ63" s="308"/>
      <c r="CXR63" s="308"/>
      <c r="CXS63" s="308"/>
      <c r="CXT63" s="308"/>
      <c r="CXU63" s="308"/>
      <c r="CXV63" s="308"/>
      <c r="CXW63" s="308"/>
      <c r="CXX63" s="308"/>
      <c r="CXY63" s="308"/>
      <c r="CXZ63" s="308"/>
      <c r="CYA63" s="308"/>
      <c r="CYB63" s="308"/>
      <c r="CYC63" s="308"/>
      <c r="CYD63" s="308"/>
      <c r="CYE63" s="308"/>
      <c r="CYF63" s="308"/>
      <c r="CYG63" s="308"/>
      <c r="CYH63" s="308"/>
      <c r="CYI63" s="308"/>
      <c r="CYJ63" s="308"/>
      <c r="CYK63" s="308"/>
      <c r="CYL63" s="308"/>
      <c r="CYM63" s="308"/>
      <c r="CYN63" s="308"/>
      <c r="CYO63" s="308"/>
      <c r="CYP63" s="308"/>
      <c r="CYQ63" s="308"/>
      <c r="CYR63" s="308"/>
      <c r="CYS63" s="308"/>
      <c r="CYT63" s="308"/>
      <c r="CYU63" s="308"/>
      <c r="CYV63" s="308"/>
      <c r="CYW63" s="308"/>
      <c r="CYX63" s="308"/>
      <c r="CYY63" s="308"/>
      <c r="CYZ63" s="308"/>
      <c r="CZA63" s="308"/>
      <c r="CZB63" s="308"/>
      <c r="CZC63" s="308"/>
      <c r="CZD63" s="308"/>
      <c r="CZE63" s="308"/>
      <c r="CZF63" s="308"/>
      <c r="CZG63" s="308"/>
      <c r="CZH63" s="308"/>
      <c r="CZI63" s="308"/>
      <c r="CZJ63" s="308"/>
      <c r="CZK63" s="308"/>
      <c r="CZL63" s="308"/>
      <c r="CZM63" s="308"/>
      <c r="CZN63" s="308"/>
      <c r="CZO63" s="308"/>
      <c r="CZP63" s="308"/>
      <c r="CZQ63" s="308"/>
      <c r="CZR63" s="308"/>
      <c r="CZS63" s="308"/>
      <c r="CZT63" s="308"/>
      <c r="CZU63" s="308"/>
      <c r="CZV63" s="308"/>
      <c r="CZW63" s="308"/>
      <c r="CZX63" s="308"/>
      <c r="CZY63" s="308"/>
      <c r="CZZ63" s="308"/>
      <c r="DAA63" s="308"/>
      <c r="DAB63" s="308"/>
      <c r="DAC63" s="308"/>
      <c r="DAD63" s="308"/>
      <c r="DAE63" s="308"/>
      <c r="DAF63" s="308"/>
      <c r="DAG63" s="308"/>
      <c r="DAH63" s="308"/>
      <c r="DAI63" s="308"/>
      <c r="DAJ63" s="308"/>
      <c r="DAK63" s="308"/>
      <c r="DAL63" s="308"/>
      <c r="DAM63" s="308"/>
      <c r="DAN63" s="308"/>
      <c r="DAO63" s="308"/>
      <c r="DAP63" s="308"/>
      <c r="DAQ63" s="308"/>
      <c r="DAR63" s="308"/>
      <c r="DAS63" s="308"/>
      <c r="DAT63" s="308"/>
      <c r="DAU63" s="308"/>
      <c r="DAV63" s="308"/>
      <c r="DAW63" s="308"/>
      <c r="DAX63" s="308"/>
      <c r="DAY63" s="308"/>
      <c r="DAZ63" s="308"/>
      <c r="DBA63" s="308"/>
      <c r="DBB63" s="308"/>
      <c r="DBC63" s="308"/>
      <c r="DBD63" s="308"/>
      <c r="DBE63" s="308"/>
      <c r="DBF63" s="308"/>
      <c r="DBG63" s="308"/>
      <c r="DBH63" s="308"/>
      <c r="DBI63" s="308"/>
      <c r="DBJ63" s="308"/>
      <c r="DBK63" s="308"/>
      <c r="DBL63" s="308"/>
      <c r="DBM63" s="308"/>
      <c r="DBN63" s="308"/>
      <c r="DBO63" s="308"/>
      <c r="DBP63" s="308"/>
      <c r="DBQ63" s="308"/>
      <c r="DBR63" s="308"/>
      <c r="DBS63" s="308"/>
      <c r="DBT63" s="308"/>
      <c r="DBU63" s="308"/>
      <c r="DBV63" s="308"/>
      <c r="DBW63" s="308"/>
      <c r="DBX63" s="308"/>
      <c r="DBY63" s="308"/>
      <c r="DBZ63" s="308"/>
      <c r="DCA63" s="308"/>
      <c r="DCB63" s="308"/>
      <c r="DCC63" s="308"/>
      <c r="DCD63" s="308"/>
      <c r="DCE63" s="308"/>
      <c r="DCF63" s="308"/>
      <c r="DCG63" s="308"/>
      <c r="DCH63" s="308"/>
      <c r="DCI63" s="308"/>
      <c r="DCJ63" s="308"/>
      <c r="DCK63" s="308"/>
      <c r="DCL63" s="308"/>
      <c r="DCM63" s="308"/>
      <c r="DCN63" s="308"/>
      <c r="DCO63" s="308"/>
      <c r="DCP63" s="308"/>
      <c r="DCQ63" s="308"/>
      <c r="DCR63" s="308"/>
      <c r="DCS63" s="308"/>
      <c r="DCT63" s="308"/>
      <c r="DCU63" s="308"/>
      <c r="DCV63" s="308"/>
      <c r="DCW63" s="308"/>
      <c r="DCX63" s="308"/>
      <c r="DCY63" s="308"/>
      <c r="DCZ63" s="308"/>
      <c r="DDA63" s="308"/>
      <c r="DDB63" s="308"/>
      <c r="DDC63" s="308"/>
      <c r="DDD63" s="308"/>
      <c r="DDE63" s="308"/>
      <c r="DDF63" s="308"/>
      <c r="DDG63" s="308"/>
      <c r="DDH63" s="308"/>
      <c r="DDI63" s="308"/>
      <c r="DDJ63" s="308"/>
      <c r="DDK63" s="308"/>
      <c r="DDL63" s="308"/>
      <c r="DDM63" s="308"/>
      <c r="DDN63" s="308"/>
      <c r="DDO63" s="308"/>
      <c r="DDP63" s="308"/>
      <c r="DDQ63" s="308"/>
      <c r="DDR63" s="308"/>
      <c r="DDS63" s="308"/>
      <c r="DDT63" s="308"/>
      <c r="DDU63" s="308"/>
      <c r="DDV63" s="308"/>
      <c r="DDW63" s="308"/>
      <c r="DDX63" s="308"/>
      <c r="DDY63" s="308"/>
      <c r="DDZ63" s="308"/>
      <c r="DEA63" s="308"/>
      <c r="DEB63" s="308"/>
      <c r="DEC63" s="308"/>
      <c r="DED63" s="308"/>
      <c r="DEE63" s="308"/>
      <c r="DEF63" s="308"/>
      <c r="DEG63" s="308"/>
      <c r="DEH63" s="308"/>
      <c r="DEI63" s="308"/>
      <c r="DEJ63" s="308"/>
      <c r="DEK63" s="308"/>
      <c r="DEL63" s="308"/>
      <c r="DEM63" s="308"/>
      <c r="DEN63" s="308"/>
      <c r="DEO63" s="308"/>
      <c r="DEP63" s="308"/>
      <c r="DEQ63" s="308"/>
      <c r="DER63" s="308"/>
      <c r="DES63" s="308"/>
      <c r="DET63" s="308"/>
      <c r="DEU63" s="308"/>
      <c r="DEV63" s="308"/>
      <c r="DEW63" s="308"/>
      <c r="DEX63" s="308"/>
      <c r="DEY63" s="308"/>
      <c r="DEZ63" s="308"/>
      <c r="DFA63" s="308"/>
      <c r="DFB63" s="308"/>
      <c r="DFC63" s="308"/>
      <c r="DFD63" s="308"/>
      <c r="DFE63" s="308"/>
      <c r="DFF63" s="308"/>
      <c r="DFG63" s="308"/>
      <c r="DFH63" s="308"/>
      <c r="DFI63" s="308"/>
      <c r="DFJ63" s="308"/>
      <c r="DFK63" s="308"/>
      <c r="DFL63" s="308"/>
      <c r="DFM63" s="308"/>
      <c r="DFN63" s="308"/>
      <c r="DFO63" s="308"/>
      <c r="DFP63" s="308"/>
      <c r="DFQ63" s="308"/>
      <c r="DFR63" s="308"/>
      <c r="DFS63" s="308"/>
      <c r="DFT63" s="308"/>
      <c r="DFU63" s="308"/>
      <c r="DFV63" s="308"/>
      <c r="DFW63" s="308"/>
      <c r="DFX63" s="308"/>
      <c r="DFY63" s="308"/>
      <c r="DFZ63" s="308"/>
      <c r="DGA63" s="308"/>
      <c r="DGB63" s="308"/>
      <c r="DGC63" s="308"/>
      <c r="DGD63" s="308"/>
      <c r="DGE63" s="308"/>
      <c r="DGF63" s="308"/>
      <c r="DGG63" s="308"/>
      <c r="DGH63" s="308"/>
      <c r="DGI63" s="308"/>
      <c r="DGJ63" s="308"/>
      <c r="DGK63" s="308"/>
      <c r="DGL63" s="308"/>
      <c r="DGM63" s="308"/>
      <c r="DGN63" s="308"/>
      <c r="DGO63" s="308"/>
      <c r="DGP63" s="308"/>
      <c r="DGQ63" s="308"/>
      <c r="DGR63" s="308"/>
      <c r="DGS63" s="308"/>
      <c r="DGT63" s="308"/>
      <c r="DGU63" s="308"/>
      <c r="DGV63" s="308"/>
      <c r="DGW63" s="308"/>
      <c r="DGX63" s="308"/>
      <c r="DGY63" s="308"/>
      <c r="DGZ63" s="308"/>
      <c r="DHA63" s="308"/>
      <c r="DHB63" s="308"/>
      <c r="DHC63" s="308"/>
      <c r="DHD63" s="308"/>
      <c r="DHE63" s="308"/>
      <c r="DHF63" s="308"/>
      <c r="DHG63" s="308"/>
      <c r="DHH63" s="308"/>
      <c r="DHI63" s="308"/>
      <c r="DHJ63" s="308"/>
      <c r="DHK63" s="308"/>
      <c r="DHL63" s="308"/>
      <c r="DHM63" s="308"/>
      <c r="DHN63" s="308"/>
      <c r="DHO63" s="308"/>
      <c r="DHP63" s="308"/>
      <c r="DHQ63" s="308"/>
      <c r="DHR63" s="308"/>
      <c r="DHS63" s="308"/>
      <c r="DHT63" s="308"/>
      <c r="DHU63" s="308"/>
      <c r="DHV63" s="308"/>
      <c r="DHW63" s="308"/>
      <c r="DHX63" s="308"/>
      <c r="DHY63" s="308"/>
      <c r="DHZ63" s="308"/>
      <c r="DIA63" s="308"/>
      <c r="DIB63" s="308"/>
      <c r="DIC63" s="308"/>
      <c r="DID63" s="308"/>
      <c r="DIE63" s="308"/>
      <c r="DIF63" s="308"/>
      <c r="DIG63" s="308"/>
      <c r="DIH63" s="308"/>
      <c r="DII63" s="308"/>
      <c r="DIJ63" s="308"/>
      <c r="DIK63" s="308"/>
      <c r="DIL63" s="308"/>
      <c r="DIM63" s="308"/>
      <c r="DIN63" s="308"/>
      <c r="DIO63" s="308"/>
      <c r="DIP63" s="308"/>
      <c r="DIQ63" s="308"/>
      <c r="DIR63" s="308"/>
      <c r="DIS63" s="308"/>
      <c r="DIT63" s="308"/>
      <c r="DIU63" s="308"/>
      <c r="DIV63" s="308"/>
      <c r="DIW63" s="308"/>
      <c r="DIX63" s="308"/>
      <c r="DIY63" s="308"/>
      <c r="DIZ63" s="308"/>
      <c r="DJA63" s="308"/>
      <c r="DJB63" s="308"/>
      <c r="DJC63" s="308"/>
      <c r="DJD63" s="308"/>
      <c r="DJE63" s="308"/>
      <c r="DJF63" s="308"/>
      <c r="DJG63" s="308"/>
      <c r="DJH63" s="308"/>
      <c r="DJI63" s="308"/>
      <c r="DJJ63" s="308"/>
      <c r="DJK63" s="308"/>
      <c r="DJL63" s="308"/>
      <c r="DJM63" s="308"/>
      <c r="DJN63" s="308"/>
      <c r="DJO63" s="308"/>
      <c r="DJP63" s="308"/>
      <c r="DJQ63" s="308"/>
      <c r="DJR63" s="308"/>
      <c r="DJS63" s="308"/>
      <c r="DJT63" s="308"/>
      <c r="DJU63" s="308"/>
      <c r="DJV63" s="308"/>
      <c r="DJW63" s="308"/>
      <c r="DJX63" s="308"/>
      <c r="DJY63" s="308"/>
      <c r="DJZ63" s="308"/>
      <c r="DKA63" s="308"/>
      <c r="DKB63" s="308"/>
      <c r="DKC63" s="308"/>
      <c r="DKD63" s="308"/>
      <c r="DKE63" s="308"/>
      <c r="DKF63" s="308"/>
      <c r="DKG63" s="308"/>
      <c r="DKH63" s="308"/>
      <c r="DKI63" s="308"/>
      <c r="DKJ63" s="308"/>
      <c r="DKK63" s="308"/>
      <c r="DKL63" s="308"/>
      <c r="DKM63" s="308"/>
      <c r="DKN63" s="308"/>
      <c r="DKO63" s="308"/>
      <c r="DKP63" s="308"/>
      <c r="DKQ63" s="308"/>
      <c r="DKR63" s="308"/>
      <c r="DKS63" s="308"/>
      <c r="DKT63" s="308"/>
      <c r="DKU63" s="308"/>
      <c r="DKV63" s="308"/>
      <c r="DKW63" s="308"/>
      <c r="DKX63" s="308"/>
      <c r="DKY63" s="308"/>
      <c r="DKZ63" s="308"/>
      <c r="DLA63" s="308"/>
      <c r="DLB63" s="308"/>
      <c r="DLC63" s="308"/>
      <c r="DLD63" s="308"/>
      <c r="DLE63" s="308"/>
      <c r="DLF63" s="308"/>
      <c r="DLG63" s="308"/>
      <c r="DLH63" s="308"/>
      <c r="DLI63" s="308"/>
      <c r="DLJ63" s="308"/>
      <c r="DLK63" s="308"/>
      <c r="DLL63" s="308"/>
      <c r="DLM63" s="308"/>
      <c r="DLN63" s="308"/>
      <c r="DLO63" s="308"/>
      <c r="DLP63" s="308"/>
      <c r="DLQ63" s="308"/>
      <c r="DLR63" s="308"/>
      <c r="DLS63" s="308"/>
      <c r="DLT63" s="308"/>
      <c r="DLU63" s="308"/>
      <c r="DLV63" s="308"/>
      <c r="DLW63" s="308"/>
      <c r="DLX63" s="308"/>
      <c r="DLY63" s="308"/>
      <c r="DLZ63" s="308"/>
      <c r="DMA63" s="308"/>
      <c r="DMB63" s="308"/>
      <c r="DMC63" s="308"/>
      <c r="DMD63" s="308"/>
      <c r="DME63" s="308"/>
      <c r="DMF63" s="308"/>
      <c r="DMG63" s="308"/>
      <c r="DMH63" s="308"/>
      <c r="DMI63" s="308"/>
      <c r="DMJ63" s="308"/>
      <c r="DMK63" s="308"/>
      <c r="DML63" s="308"/>
      <c r="DMM63" s="308"/>
      <c r="DMN63" s="308"/>
      <c r="DMO63" s="308"/>
      <c r="DMP63" s="308"/>
      <c r="DMQ63" s="308"/>
      <c r="DMR63" s="308"/>
      <c r="DMS63" s="308"/>
      <c r="DMT63" s="308"/>
      <c r="DMU63" s="308"/>
      <c r="DMV63" s="308"/>
      <c r="DMW63" s="308"/>
      <c r="DMX63" s="308"/>
      <c r="DMY63" s="308"/>
      <c r="DMZ63" s="308"/>
      <c r="DNA63" s="308"/>
      <c r="DNB63" s="308"/>
      <c r="DNC63" s="308"/>
      <c r="DND63" s="308"/>
      <c r="DNE63" s="308"/>
      <c r="DNF63" s="308"/>
      <c r="DNG63" s="308"/>
      <c r="DNH63" s="308"/>
      <c r="DNI63" s="308"/>
      <c r="DNJ63" s="308"/>
      <c r="DNK63" s="308"/>
      <c r="DNL63" s="308"/>
      <c r="DNM63" s="308"/>
      <c r="DNN63" s="308"/>
      <c r="DNO63" s="308"/>
      <c r="DNP63" s="308"/>
      <c r="DNQ63" s="308"/>
      <c r="DNR63" s="308"/>
      <c r="DNS63" s="308"/>
      <c r="DNT63" s="308"/>
      <c r="DNU63" s="308"/>
      <c r="DNV63" s="308"/>
      <c r="DNW63" s="308"/>
      <c r="DNX63" s="308"/>
      <c r="DNY63" s="308"/>
      <c r="DNZ63" s="308"/>
      <c r="DOA63" s="308"/>
      <c r="DOB63" s="308"/>
      <c r="DOC63" s="308"/>
      <c r="DOD63" s="308"/>
      <c r="DOE63" s="308"/>
      <c r="DOF63" s="308"/>
      <c r="DOG63" s="308"/>
      <c r="DOH63" s="308"/>
      <c r="DOI63" s="308"/>
      <c r="DOJ63" s="308"/>
      <c r="DOK63" s="308"/>
      <c r="DOL63" s="308"/>
      <c r="DOM63" s="308"/>
      <c r="DON63" s="308"/>
      <c r="DOO63" s="308"/>
      <c r="DOP63" s="308"/>
      <c r="DOQ63" s="308"/>
      <c r="DOR63" s="308"/>
      <c r="DOS63" s="308"/>
      <c r="DOT63" s="308"/>
      <c r="DOU63" s="308"/>
      <c r="DOV63" s="308"/>
      <c r="DOW63" s="308"/>
      <c r="DOX63" s="308"/>
      <c r="DOY63" s="308"/>
      <c r="DOZ63" s="308"/>
      <c r="DPA63" s="308"/>
      <c r="DPB63" s="308"/>
      <c r="DPC63" s="308"/>
      <c r="DPD63" s="308"/>
      <c r="DPE63" s="308"/>
      <c r="DPF63" s="308"/>
      <c r="DPG63" s="308"/>
      <c r="DPH63" s="308"/>
      <c r="DPI63" s="308"/>
      <c r="DPJ63" s="308"/>
      <c r="DPK63" s="308"/>
      <c r="DPL63" s="308"/>
      <c r="DPM63" s="308"/>
      <c r="DPN63" s="308"/>
      <c r="DPO63" s="308"/>
      <c r="DPP63" s="308"/>
      <c r="DPQ63" s="308"/>
      <c r="DPR63" s="308"/>
      <c r="DPS63" s="308"/>
      <c r="DPT63" s="308"/>
      <c r="DPU63" s="308"/>
      <c r="DPV63" s="308"/>
      <c r="DPW63" s="308"/>
      <c r="DPX63" s="308"/>
      <c r="DPY63" s="308"/>
      <c r="DPZ63" s="308"/>
      <c r="DQA63" s="308"/>
      <c r="DQB63" s="308"/>
      <c r="DQC63" s="308"/>
      <c r="DQD63" s="308"/>
      <c r="DQE63" s="308"/>
      <c r="DQF63" s="308"/>
      <c r="DQG63" s="308"/>
      <c r="DQH63" s="308"/>
      <c r="DQI63" s="308"/>
      <c r="DQJ63" s="308"/>
      <c r="DQK63" s="308"/>
      <c r="DQL63" s="308"/>
      <c r="DQM63" s="308"/>
      <c r="DQN63" s="308"/>
      <c r="DQO63" s="308"/>
      <c r="DQP63" s="308"/>
      <c r="DQQ63" s="308"/>
      <c r="DQR63" s="308"/>
      <c r="DQS63" s="308"/>
      <c r="DQT63" s="308"/>
      <c r="DQU63" s="308"/>
      <c r="DQV63" s="308"/>
      <c r="DQW63" s="308"/>
      <c r="DQX63" s="308"/>
      <c r="DQY63" s="308"/>
      <c r="DQZ63" s="308"/>
      <c r="DRA63" s="308"/>
      <c r="DRB63" s="308"/>
      <c r="DRC63" s="308"/>
      <c r="DRD63" s="308"/>
      <c r="DRE63" s="308"/>
      <c r="DRF63" s="308"/>
      <c r="DRG63" s="308"/>
      <c r="DRH63" s="308"/>
      <c r="DRI63" s="308"/>
      <c r="DRJ63" s="308"/>
      <c r="DRK63" s="308"/>
      <c r="DRL63" s="308"/>
      <c r="DRM63" s="308"/>
      <c r="DRN63" s="308"/>
      <c r="DRO63" s="308"/>
      <c r="DRP63" s="308"/>
      <c r="DRQ63" s="308"/>
      <c r="DRR63" s="308"/>
      <c r="DRS63" s="308"/>
      <c r="DRT63" s="308"/>
      <c r="DRU63" s="308"/>
      <c r="DRV63" s="308"/>
      <c r="DRW63" s="308"/>
      <c r="DRX63" s="308"/>
      <c r="DRY63" s="308"/>
      <c r="DRZ63" s="308"/>
      <c r="DSA63" s="308"/>
      <c r="DSB63" s="308"/>
      <c r="DSC63" s="308"/>
      <c r="DSD63" s="308"/>
      <c r="DSE63" s="308"/>
      <c r="DSF63" s="308"/>
      <c r="DSG63" s="308"/>
      <c r="DSH63" s="308"/>
      <c r="DSI63" s="308"/>
      <c r="DSJ63" s="308"/>
      <c r="DSK63" s="308"/>
      <c r="DSL63" s="308"/>
      <c r="DSM63" s="308"/>
      <c r="DSN63" s="308"/>
      <c r="DSO63" s="308"/>
      <c r="DSP63" s="308"/>
      <c r="DSQ63" s="308"/>
      <c r="DSR63" s="308"/>
      <c r="DSS63" s="308"/>
      <c r="DST63" s="308"/>
      <c r="DSU63" s="308"/>
      <c r="DSV63" s="308"/>
      <c r="DSW63" s="308"/>
      <c r="DSX63" s="308"/>
      <c r="DSY63" s="308"/>
      <c r="DSZ63" s="308"/>
      <c r="DTA63" s="308"/>
      <c r="DTB63" s="308"/>
      <c r="DTC63" s="308"/>
      <c r="DTD63" s="308"/>
      <c r="DTE63" s="308"/>
      <c r="DTF63" s="308"/>
      <c r="DTG63" s="308"/>
      <c r="DTH63" s="308"/>
      <c r="DTI63" s="308"/>
      <c r="DTJ63" s="308"/>
      <c r="DTK63" s="308"/>
      <c r="DTL63" s="308"/>
      <c r="DTM63" s="308"/>
      <c r="DTN63" s="308"/>
      <c r="DTO63" s="308"/>
      <c r="DTP63" s="308"/>
      <c r="DTQ63" s="308"/>
      <c r="DTR63" s="308"/>
      <c r="DTS63" s="308"/>
      <c r="DTT63" s="308"/>
      <c r="DTU63" s="308"/>
      <c r="DTV63" s="308"/>
      <c r="DTW63" s="308"/>
      <c r="DTX63" s="308"/>
      <c r="DTY63" s="308"/>
      <c r="DTZ63" s="308"/>
      <c r="DUA63" s="308"/>
      <c r="DUB63" s="308"/>
      <c r="DUC63" s="308"/>
      <c r="DUD63" s="308"/>
      <c r="DUE63" s="308"/>
      <c r="DUF63" s="308"/>
      <c r="DUG63" s="308"/>
      <c r="DUH63" s="308"/>
      <c r="DUI63" s="308"/>
      <c r="DUJ63" s="308"/>
      <c r="DUK63" s="308"/>
      <c r="DUL63" s="308"/>
      <c r="DUM63" s="308"/>
      <c r="DUN63" s="308"/>
      <c r="DUO63" s="308"/>
      <c r="DUP63" s="308"/>
      <c r="DUQ63" s="308"/>
      <c r="DUR63" s="308"/>
      <c r="DUS63" s="308"/>
      <c r="DUT63" s="308"/>
      <c r="DUU63" s="308"/>
      <c r="DUV63" s="308"/>
      <c r="DUW63" s="308"/>
      <c r="DUX63" s="308"/>
      <c r="DUY63" s="308"/>
      <c r="DUZ63" s="308"/>
      <c r="DVA63" s="308"/>
      <c r="DVB63" s="308"/>
      <c r="DVC63" s="308"/>
      <c r="DVD63" s="308"/>
      <c r="DVE63" s="308"/>
      <c r="DVF63" s="308"/>
      <c r="DVG63" s="308"/>
      <c r="DVH63" s="308"/>
      <c r="DVI63" s="308"/>
      <c r="DVJ63" s="308"/>
      <c r="DVK63" s="308"/>
      <c r="DVL63" s="308"/>
      <c r="DVM63" s="308"/>
      <c r="DVN63" s="308"/>
      <c r="DVO63" s="308"/>
      <c r="DVP63" s="308"/>
      <c r="DVQ63" s="308"/>
      <c r="DVR63" s="308"/>
      <c r="DVS63" s="308"/>
      <c r="DVT63" s="308"/>
      <c r="DVU63" s="308"/>
      <c r="DVV63" s="308"/>
      <c r="DVW63" s="308"/>
      <c r="DVX63" s="308"/>
      <c r="DVY63" s="308"/>
      <c r="DVZ63" s="308"/>
      <c r="DWA63" s="308"/>
      <c r="DWB63" s="308"/>
      <c r="DWC63" s="308"/>
      <c r="DWD63" s="308"/>
      <c r="DWE63" s="308"/>
      <c r="DWF63" s="308"/>
      <c r="DWG63" s="308"/>
      <c r="DWH63" s="308"/>
      <c r="DWI63" s="308"/>
      <c r="DWJ63" s="308"/>
      <c r="DWK63" s="308"/>
      <c r="DWL63" s="308"/>
      <c r="DWM63" s="308"/>
      <c r="DWN63" s="308"/>
      <c r="DWO63" s="308"/>
      <c r="DWP63" s="308"/>
      <c r="DWQ63" s="308"/>
      <c r="DWR63" s="308"/>
      <c r="DWS63" s="308"/>
      <c r="DWT63" s="308"/>
      <c r="DWU63" s="308"/>
      <c r="DWV63" s="308"/>
      <c r="DWW63" s="308"/>
      <c r="DWX63" s="308"/>
      <c r="DWY63" s="308"/>
      <c r="DWZ63" s="308"/>
      <c r="DXA63" s="308"/>
      <c r="DXB63" s="308"/>
      <c r="DXC63" s="308"/>
      <c r="DXD63" s="308"/>
      <c r="DXE63" s="308"/>
      <c r="DXF63" s="308"/>
      <c r="DXG63" s="308"/>
      <c r="DXH63" s="308"/>
      <c r="DXI63" s="308"/>
      <c r="DXJ63" s="308"/>
      <c r="DXK63" s="308"/>
      <c r="DXL63" s="308"/>
      <c r="DXM63" s="308"/>
      <c r="DXN63" s="308"/>
      <c r="DXO63" s="308"/>
      <c r="DXP63" s="308"/>
      <c r="DXQ63" s="308"/>
      <c r="DXR63" s="308"/>
      <c r="DXS63" s="308"/>
      <c r="DXT63" s="308"/>
      <c r="DXU63" s="308"/>
      <c r="DXV63" s="308"/>
      <c r="DXW63" s="308"/>
      <c r="DXX63" s="308"/>
      <c r="DXY63" s="308"/>
      <c r="DXZ63" s="308"/>
      <c r="DYA63" s="308"/>
      <c r="DYB63" s="308"/>
      <c r="DYC63" s="308"/>
      <c r="DYD63" s="308"/>
      <c r="DYE63" s="308"/>
      <c r="DYF63" s="308"/>
      <c r="DYG63" s="308"/>
      <c r="DYH63" s="308"/>
      <c r="DYI63" s="308"/>
      <c r="DYJ63" s="308"/>
      <c r="DYK63" s="308"/>
      <c r="DYL63" s="308"/>
      <c r="DYM63" s="308"/>
      <c r="DYN63" s="308"/>
      <c r="DYO63" s="308"/>
      <c r="DYP63" s="308"/>
      <c r="DYQ63" s="308"/>
      <c r="DYR63" s="308"/>
      <c r="DYS63" s="308"/>
      <c r="DYT63" s="308"/>
      <c r="DYU63" s="308"/>
      <c r="DYV63" s="308"/>
      <c r="DYW63" s="308"/>
      <c r="DYX63" s="308"/>
      <c r="DYY63" s="308"/>
      <c r="DYZ63" s="308"/>
      <c r="DZA63" s="308"/>
      <c r="DZB63" s="308"/>
      <c r="DZC63" s="308"/>
      <c r="DZD63" s="308"/>
      <c r="DZE63" s="308"/>
      <c r="DZF63" s="308"/>
      <c r="DZG63" s="308"/>
      <c r="DZH63" s="308"/>
      <c r="DZI63" s="308"/>
      <c r="DZJ63" s="308"/>
      <c r="DZK63" s="308"/>
      <c r="DZL63" s="308"/>
      <c r="DZM63" s="308"/>
      <c r="DZN63" s="308"/>
      <c r="DZO63" s="308"/>
      <c r="DZP63" s="308"/>
      <c r="DZQ63" s="308"/>
      <c r="DZR63" s="308"/>
      <c r="DZS63" s="308"/>
      <c r="DZT63" s="308"/>
      <c r="DZU63" s="308"/>
      <c r="DZV63" s="308"/>
      <c r="DZW63" s="308"/>
      <c r="DZX63" s="308"/>
      <c r="DZY63" s="308"/>
      <c r="DZZ63" s="308"/>
      <c r="EAA63" s="308"/>
      <c r="EAB63" s="308"/>
      <c r="EAC63" s="308"/>
      <c r="EAD63" s="308"/>
      <c r="EAE63" s="308"/>
      <c r="EAF63" s="308"/>
      <c r="EAG63" s="308"/>
      <c r="EAH63" s="308"/>
      <c r="EAI63" s="308"/>
      <c r="EAJ63" s="308"/>
      <c r="EAK63" s="308"/>
      <c r="EAL63" s="308"/>
      <c r="EAM63" s="308"/>
      <c r="EAN63" s="308"/>
      <c r="EAO63" s="308"/>
      <c r="EAP63" s="308"/>
      <c r="EAQ63" s="308"/>
      <c r="EAR63" s="308"/>
      <c r="EAS63" s="308"/>
      <c r="EAT63" s="308"/>
      <c r="EAU63" s="308"/>
      <c r="EAV63" s="308"/>
      <c r="EAW63" s="308"/>
      <c r="EAX63" s="308"/>
      <c r="EAY63" s="308"/>
      <c r="EAZ63" s="308"/>
      <c r="EBA63" s="308"/>
      <c r="EBB63" s="308"/>
      <c r="EBC63" s="308"/>
      <c r="EBD63" s="308"/>
      <c r="EBE63" s="308"/>
      <c r="EBF63" s="308"/>
      <c r="EBG63" s="308"/>
      <c r="EBH63" s="308"/>
      <c r="EBI63" s="308"/>
      <c r="EBJ63" s="308"/>
      <c r="EBK63" s="308"/>
      <c r="EBL63" s="308"/>
      <c r="EBM63" s="308"/>
      <c r="EBN63" s="308"/>
      <c r="EBO63" s="308"/>
      <c r="EBP63" s="308"/>
      <c r="EBQ63" s="308"/>
      <c r="EBR63" s="308"/>
      <c r="EBS63" s="308"/>
      <c r="EBT63" s="308"/>
      <c r="EBU63" s="308"/>
      <c r="EBV63" s="308"/>
      <c r="EBW63" s="308"/>
      <c r="EBX63" s="308"/>
      <c r="EBY63" s="308"/>
      <c r="EBZ63" s="308"/>
      <c r="ECA63" s="308"/>
      <c r="ECB63" s="308"/>
      <c r="ECC63" s="308"/>
      <c r="ECD63" s="308"/>
      <c r="ECE63" s="308"/>
      <c r="ECF63" s="308"/>
      <c r="ECG63" s="308"/>
      <c r="ECH63" s="308"/>
      <c r="ECI63" s="308"/>
      <c r="ECJ63" s="308"/>
      <c r="ECK63" s="308"/>
      <c r="ECL63" s="308"/>
      <c r="ECM63" s="308"/>
      <c r="ECN63" s="308"/>
      <c r="ECO63" s="308"/>
      <c r="ECP63" s="308"/>
      <c r="ECQ63" s="308"/>
      <c r="ECR63" s="308"/>
      <c r="ECS63" s="308"/>
      <c r="ECT63" s="308"/>
      <c r="ECU63" s="308"/>
      <c r="ECV63" s="308"/>
      <c r="ECW63" s="308"/>
      <c r="ECX63" s="308"/>
      <c r="ECY63" s="308"/>
      <c r="ECZ63" s="308"/>
      <c r="EDA63" s="308"/>
      <c r="EDB63" s="308"/>
      <c r="EDC63" s="308"/>
      <c r="EDD63" s="308"/>
      <c r="EDE63" s="308"/>
      <c r="EDF63" s="308"/>
      <c r="EDG63" s="308"/>
      <c r="EDH63" s="308"/>
      <c r="EDI63" s="308"/>
      <c r="EDJ63" s="308"/>
      <c r="EDK63" s="308"/>
      <c r="EDL63" s="308"/>
      <c r="EDM63" s="308"/>
      <c r="EDN63" s="308"/>
      <c r="EDO63" s="308"/>
      <c r="EDP63" s="308"/>
      <c r="EDQ63" s="308"/>
      <c r="EDR63" s="308"/>
      <c r="EDS63" s="308"/>
      <c r="EDT63" s="308"/>
      <c r="EDU63" s="308"/>
      <c r="EDV63" s="308"/>
      <c r="EDW63" s="308"/>
      <c r="EDX63" s="308"/>
      <c r="EDY63" s="308"/>
      <c r="EDZ63" s="308"/>
      <c r="EEA63" s="308"/>
      <c r="EEB63" s="308"/>
      <c r="EEC63" s="308"/>
      <c r="EED63" s="308"/>
      <c r="EEE63" s="308"/>
      <c r="EEF63" s="308"/>
      <c r="EEG63" s="308"/>
      <c r="EEH63" s="308"/>
      <c r="EEI63" s="308"/>
      <c r="EEJ63" s="308"/>
      <c r="EEK63" s="308"/>
      <c r="EEL63" s="308"/>
      <c r="EEM63" s="308"/>
      <c r="EEN63" s="308"/>
      <c r="EEO63" s="308"/>
      <c r="EEP63" s="308"/>
      <c r="EEQ63" s="308"/>
      <c r="EER63" s="308"/>
      <c r="EES63" s="308"/>
      <c r="EET63" s="308"/>
      <c r="EEU63" s="308"/>
      <c r="EEV63" s="308"/>
      <c r="EEW63" s="308"/>
      <c r="EEX63" s="308"/>
      <c r="EEY63" s="308"/>
      <c r="EEZ63" s="308"/>
      <c r="EFA63" s="308"/>
      <c r="EFB63" s="308"/>
      <c r="EFC63" s="308"/>
      <c r="EFD63" s="308"/>
      <c r="EFE63" s="308"/>
      <c r="EFF63" s="308"/>
      <c r="EFG63" s="308"/>
      <c r="EFH63" s="308"/>
      <c r="EFI63" s="308"/>
      <c r="EFJ63" s="308"/>
      <c r="EFK63" s="308"/>
      <c r="EFL63" s="308"/>
      <c r="EFM63" s="308"/>
      <c r="EFN63" s="308"/>
      <c r="EFO63" s="308"/>
      <c r="EFP63" s="308"/>
      <c r="EFQ63" s="308"/>
      <c r="EFR63" s="308"/>
      <c r="EFS63" s="308"/>
      <c r="EFT63" s="308"/>
      <c r="EFU63" s="308"/>
      <c r="EFV63" s="308"/>
      <c r="EFW63" s="308"/>
      <c r="EFX63" s="308"/>
      <c r="EFY63" s="308"/>
      <c r="EFZ63" s="308"/>
      <c r="EGA63" s="308"/>
      <c r="EGB63" s="308"/>
      <c r="EGC63" s="308"/>
      <c r="EGD63" s="308"/>
      <c r="EGE63" s="308"/>
      <c r="EGF63" s="308"/>
      <c r="EGG63" s="308"/>
      <c r="EGH63" s="308"/>
      <c r="EGI63" s="308"/>
      <c r="EGJ63" s="308"/>
      <c r="EGK63" s="308"/>
      <c r="EGL63" s="308"/>
      <c r="EGM63" s="308"/>
      <c r="EGN63" s="308"/>
      <c r="EGO63" s="308"/>
      <c r="EGP63" s="308"/>
      <c r="EGQ63" s="308"/>
      <c r="EGR63" s="308"/>
      <c r="EGS63" s="308"/>
      <c r="EGT63" s="308"/>
      <c r="EGU63" s="308"/>
      <c r="EGV63" s="308"/>
      <c r="EGW63" s="308"/>
      <c r="EGX63" s="308"/>
      <c r="EGY63" s="308"/>
      <c r="EGZ63" s="308"/>
      <c r="EHA63" s="308"/>
      <c r="EHB63" s="308"/>
      <c r="EHC63" s="308"/>
      <c r="EHD63" s="308"/>
      <c r="EHE63" s="308"/>
      <c r="EHF63" s="308"/>
      <c r="EHG63" s="308"/>
      <c r="EHH63" s="308"/>
      <c r="EHI63" s="308"/>
      <c r="EHJ63" s="308"/>
      <c r="EHK63" s="308"/>
      <c r="EHL63" s="308"/>
      <c r="EHM63" s="308"/>
      <c r="EHN63" s="308"/>
      <c r="EHO63" s="308"/>
      <c r="EHP63" s="308"/>
      <c r="EHQ63" s="308"/>
      <c r="EHR63" s="308"/>
      <c r="EHS63" s="308"/>
      <c r="EHT63" s="308"/>
      <c r="EHU63" s="308"/>
      <c r="EHV63" s="308"/>
      <c r="EHW63" s="308"/>
      <c r="EHX63" s="308"/>
      <c r="EHY63" s="308"/>
      <c r="EHZ63" s="308"/>
      <c r="EIA63" s="308"/>
      <c r="EIB63" s="308"/>
      <c r="EIC63" s="308"/>
      <c r="EID63" s="308"/>
      <c r="EIE63" s="308"/>
      <c r="EIF63" s="308"/>
      <c r="EIG63" s="308"/>
      <c r="EIH63" s="308"/>
      <c r="EII63" s="308"/>
      <c r="EIJ63" s="308"/>
      <c r="EIK63" s="308"/>
      <c r="EIL63" s="308"/>
      <c r="EIM63" s="308"/>
      <c r="EIN63" s="308"/>
      <c r="EIO63" s="308"/>
      <c r="EIP63" s="308"/>
      <c r="EIQ63" s="308"/>
      <c r="EIR63" s="308"/>
      <c r="EIS63" s="308"/>
      <c r="EIT63" s="308"/>
      <c r="EIU63" s="308"/>
      <c r="EIV63" s="308"/>
      <c r="EIW63" s="308"/>
      <c r="EIX63" s="308"/>
      <c r="EIY63" s="308"/>
      <c r="EIZ63" s="308"/>
      <c r="EJA63" s="308"/>
      <c r="EJB63" s="308"/>
      <c r="EJC63" s="308"/>
      <c r="EJD63" s="308"/>
      <c r="EJE63" s="308"/>
      <c r="EJF63" s="308"/>
      <c r="EJG63" s="308"/>
      <c r="EJH63" s="308"/>
      <c r="EJI63" s="308"/>
      <c r="EJJ63" s="308"/>
      <c r="EJK63" s="308"/>
      <c r="EJL63" s="308"/>
      <c r="EJM63" s="308"/>
      <c r="EJN63" s="308"/>
      <c r="EJO63" s="308"/>
      <c r="EJP63" s="308"/>
      <c r="EJQ63" s="308"/>
      <c r="EJR63" s="308"/>
      <c r="EJS63" s="308"/>
      <c r="EJT63" s="308"/>
      <c r="EJU63" s="308"/>
      <c r="EJV63" s="308"/>
      <c r="EJW63" s="308"/>
      <c r="EJX63" s="308"/>
      <c r="EJY63" s="308"/>
      <c r="EJZ63" s="308"/>
      <c r="EKA63" s="308"/>
      <c r="EKB63" s="308"/>
      <c r="EKC63" s="308"/>
      <c r="EKD63" s="308"/>
      <c r="EKE63" s="308"/>
      <c r="EKF63" s="308"/>
      <c r="EKG63" s="308"/>
      <c r="EKH63" s="308"/>
      <c r="EKI63" s="308"/>
      <c r="EKJ63" s="308"/>
      <c r="EKK63" s="308"/>
      <c r="EKL63" s="308"/>
      <c r="EKM63" s="308"/>
      <c r="EKN63" s="308"/>
      <c r="EKO63" s="308"/>
      <c r="EKP63" s="308"/>
      <c r="EKQ63" s="308"/>
      <c r="EKR63" s="308"/>
      <c r="EKS63" s="308"/>
      <c r="EKT63" s="308"/>
      <c r="EKU63" s="308"/>
      <c r="EKV63" s="308"/>
      <c r="EKW63" s="308"/>
      <c r="EKX63" s="308"/>
      <c r="EKY63" s="308"/>
      <c r="EKZ63" s="308"/>
      <c r="ELA63" s="308"/>
      <c r="ELB63" s="308"/>
      <c r="ELC63" s="308"/>
      <c r="ELD63" s="308"/>
      <c r="ELE63" s="308"/>
      <c r="ELF63" s="308"/>
      <c r="ELG63" s="308"/>
      <c r="ELH63" s="308"/>
      <c r="ELI63" s="308"/>
      <c r="ELJ63" s="308"/>
      <c r="ELK63" s="308"/>
      <c r="ELL63" s="308"/>
      <c r="ELM63" s="308"/>
      <c r="ELN63" s="308"/>
      <c r="ELO63" s="308"/>
      <c r="ELP63" s="308"/>
      <c r="ELQ63" s="308"/>
      <c r="ELR63" s="308"/>
      <c r="ELS63" s="308"/>
      <c r="ELT63" s="308"/>
      <c r="ELU63" s="308"/>
      <c r="ELV63" s="308"/>
      <c r="ELW63" s="308"/>
      <c r="ELX63" s="308"/>
      <c r="ELY63" s="308"/>
      <c r="ELZ63" s="308"/>
      <c r="EMA63" s="308"/>
      <c r="EMB63" s="308"/>
      <c r="EMC63" s="308"/>
      <c r="EMD63" s="308"/>
      <c r="EME63" s="308"/>
      <c r="EMF63" s="308"/>
      <c r="EMG63" s="308"/>
      <c r="EMH63" s="308"/>
      <c r="EMI63" s="308"/>
      <c r="EMJ63" s="308"/>
      <c r="EMK63" s="308"/>
      <c r="EML63" s="308"/>
      <c r="EMM63" s="308"/>
      <c r="EMN63" s="308"/>
      <c r="EMO63" s="308"/>
      <c r="EMP63" s="308"/>
      <c r="EMQ63" s="308"/>
      <c r="EMR63" s="308"/>
      <c r="EMS63" s="308"/>
      <c r="EMT63" s="308"/>
      <c r="EMU63" s="308"/>
      <c r="EMV63" s="308"/>
      <c r="EMW63" s="308"/>
      <c r="EMX63" s="308"/>
      <c r="EMY63" s="308"/>
      <c r="EMZ63" s="308"/>
      <c r="ENA63" s="308"/>
      <c r="ENB63" s="308"/>
      <c r="ENC63" s="308"/>
      <c r="END63" s="308"/>
      <c r="ENE63" s="308"/>
      <c r="ENF63" s="308"/>
      <c r="ENG63" s="308"/>
      <c r="ENH63" s="308"/>
      <c r="ENI63" s="308"/>
      <c r="ENJ63" s="308"/>
      <c r="ENK63" s="308"/>
      <c r="ENL63" s="308"/>
      <c r="ENM63" s="308"/>
      <c r="ENN63" s="308"/>
      <c r="ENO63" s="308"/>
      <c r="ENP63" s="308"/>
      <c r="ENQ63" s="308"/>
      <c r="ENR63" s="308"/>
      <c r="ENS63" s="308"/>
      <c r="ENT63" s="308"/>
      <c r="ENU63" s="308"/>
      <c r="ENV63" s="308"/>
      <c r="ENW63" s="308"/>
      <c r="ENX63" s="308"/>
      <c r="ENY63" s="308"/>
      <c r="ENZ63" s="308"/>
      <c r="EOA63" s="308"/>
      <c r="EOB63" s="308"/>
      <c r="EOC63" s="308"/>
      <c r="EOD63" s="308"/>
      <c r="EOE63" s="308"/>
      <c r="EOF63" s="308"/>
      <c r="EOG63" s="308"/>
      <c r="EOH63" s="308"/>
      <c r="EOI63" s="308"/>
      <c r="EOJ63" s="308"/>
      <c r="EOK63" s="308"/>
      <c r="EOL63" s="308"/>
      <c r="EOM63" s="308"/>
      <c r="EON63" s="308"/>
      <c r="EOO63" s="308"/>
      <c r="EOP63" s="308"/>
      <c r="EOQ63" s="308"/>
      <c r="EOR63" s="308"/>
      <c r="EOS63" s="308"/>
      <c r="EOT63" s="308"/>
      <c r="EOU63" s="308"/>
      <c r="EOV63" s="308"/>
      <c r="EOW63" s="308"/>
      <c r="EOX63" s="308"/>
      <c r="EOY63" s="308"/>
      <c r="EOZ63" s="308"/>
      <c r="EPA63" s="308"/>
      <c r="EPB63" s="308"/>
      <c r="EPC63" s="308"/>
      <c r="EPD63" s="308"/>
      <c r="EPE63" s="308"/>
      <c r="EPF63" s="308"/>
      <c r="EPG63" s="308"/>
      <c r="EPH63" s="308"/>
      <c r="EPI63" s="308"/>
      <c r="EPJ63" s="308"/>
      <c r="EPK63" s="308"/>
      <c r="EPL63" s="308"/>
      <c r="EPM63" s="308"/>
      <c r="EPN63" s="308"/>
      <c r="EPO63" s="308"/>
      <c r="EPP63" s="308"/>
      <c r="EPQ63" s="308"/>
      <c r="EPR63" s="308"/>
      <c r="EPS63" s="308"/>
      <c r="EPT63" s="308"/>
      <c r="EPU63" s="308"/>
      <c r="EPV63" s="308"/>
      <c r="EPW63" s="308"/>
      <c r="EPX63" s="308"/>
      <c r="EPY63" s="308"/>
      <c r="EPZ63" s="308"/>
      <c r="EQA63" s="308"/>
      <c r="EQB63" s="308"/>
      <c r="EQC63" s="308"/>
      <c r="EQD63" s="308"/>
      <c r="EQE63" s="308"/>
      <c r="EQF63" s="308"/>
      <c r="EQG63" s="308"/>
      <c r="EQH63" s="308"/>
      <c r="EQI63" s="308"/>
      <c r="EQJ63" s="308"/>
      <c r="EQK63" s="308"/>
      <c r="EQL63" s="308"/>
      <c r="EQM63" s="308"/>
      <c r="EQN63" s="308"/>
      <c r="EQO63" s="308"/>
      <c r="EQP63" s="308"/>
      <c r="EQQ63" s="308"/>
      <c r="EQR63" s="308"/>
      <c r="EQS63" s="308"/>
      <c r="EQT63" s="308"/>
      <c r="EQU63" s="308"/>
      <c r="EQV63" s="308"/>
      <c r="EQW63" s="308"/>
      <c r="EQX63" s="308"/>
      <c r="EQY63" s="308"/>
      <c r="EQZ63" s="308"/>
      <c r="ERA63" s="308"/>
      <c r="ERB63" s="308"/>
      <c r="ERC63" s="308"/>
      <c r="ERD63" s="308"/>
      <c r="ERE63" s="308"/>
      <c r="ERF63" s="308"/>
      <c r="ERG63" s="308"/>
      <c r="ERH63" s="308"/>
      <c r="ERI63" s="308"/>
      <c r="ERJ63" s="308"/>
      <c r="ERK63" s="308"/>
      <c r="ERL63" s="308"/>
      <c r="ERM63" s="308"/>
      <c r="ERN63" s="308"/>
      <c r="ERO63" s="308"/>
      <c r="ERP63" s="308"/>
      <c r="ERQ63" s="308"/>
      <c r="ERR63" s="308"/>
      <c r="ERS63" s="308"/>
      <c r="ERT63" s="308"/>
      <c r="ERU63" s="308"/>
      <c r="ERV63" s="308"/>
      <c r="ERW63" s="308"/>
      <c r="ERX63" s="308"/>
      <c r="ERY63" s="308"/>
      <c r="ERZ63" s="308"/>
      <c r="ESA63" s="308"/>
      <c r="ESB63" s="308"/>
      <c r="ESC63" s="308"/>
      <c r="ESD63" s="308"/>
      <c r="ESE63" s="308"/>
      <c r="ESF63" s="308"/>
      <c r="ESG63" s="308"/>
      <c r="ESH63" s="308"/>
      <c r="ESI63" s="308"/>
      <c r="ESJ63" s="308"/>
      <c r="ESK63" s="308"/>
      <c r="ESL63" s="308"/>
      <c r="ESM63" s="308"/>
      <c r="ESN63" s="308"/>
      <c r="ESO63" s="308"/>
      <c r="ESP63" s="308"/>
      <c r="ESQ63" s="308"/>
      <c r="ESR63" s="308"/>
      <c r="ESS63" s="308"/>
      <c r="EST63" s="308"/>
      <c r="ESU63" s="308"/>
      <c r="ESV63" s="308"/>
      <c r="ESW63" s="308"/>
      <c r="ESX63" s="308"/>
      <c r="ESY63" s="308"/>
      <c r="ESZ63" s="308"/>
      <c r="ETA63" s="308"/>
      <c r="ETB63" s="308"/>
      <c r="ETC63" s="308"/>
      <c r="ETD63" s="308"/>
      <c r="ETE63" s="308"/>
      <c r="ETF63" s="308"/>
      <c r="ETG63" s="308"/>
      <c r="ETH63" s="308"/>
      <c r="ETI63" s="308"/>
      <c r="ETJ63" s="308"/>
      <c r="ETK63" s="308"/>
      <c r="ETL63" s="308"/>
      <c r="ETM63" s="308"/>
      <c r="ETN63" s="308"/>
      <c r="ETO63" s="308"/>
      <c r="ETP63" s="308"/>
      <c r="ETQ63" s="308"/>
      <c r="ETR63" s="308"/>
      <c r="ETS63" s="308"/>
      <c r="ETT63" s="308"/>
      <c r="ETU63" s="308"/>
      <c r="ETV63" s="308"/>
      <c r="ETW63" s="308"/>
      <c r="ETX63" s="308"/>
      <c r="ETY63" s="308"/>
      <c r="ETZ63" s="308"/>
      <c r="EUA63" s="308"/>
      <c r="EUB63" s="308"/>
      <c r="EUC63" s="308"/>
      <c r="EUD63" s="308"/>
      <c r="EUE63" s="308"/>
      <c r="EUF63" s="308"/>
      <c r="EUG63" s="308"/>
      <c r="EUH63" s="308"/>
      <c r="EUI63" s="308"/>
      <c r="EUJ63" s="308"/>
      <c r="EUK63" s="308"/>
      <c r="EUL63" s="308"/>
      <c r="EUM63" s="308"/>
      <c r="EUN63" s="308"/>
      <c r="EUO63" s="308"/>
      <c r="EUP63" s="308"/>
      <c r="EUQ63" s="308"/>
      <c r="EUR63" s="308"/>
      <c r="EUS63" s="308"/>
      <c r="EUT63" s="308"/>
      <c r="EUU63" s="308"/>
      <c r="EUV63" s="308"/>
      <c r="EUW63" s="308"/>
      <c r="EUX63" s="308"/>
      <c r="EUY63" s="308"/>
      <c r="EUZ63" s="308"/>
      <c r="EVA63" s="308"/>
      <c r="EVB63" s="308"/>
      <c r="EVC63" s="308"/>
      <c r="EVD63" s="308"/>
      <c r="EVE63" s="308"/>
      <c r="EVF63" s="308"/>
      <c r="EVG63" s="308"/>
      <c r="EVH63" s="308"/>
      <c r="EVI63" s="308"/>
      <c r="EVJ63" s="308"/>
      <c r="EVK63" s="308"/>
      <c r="EVL63" s="308"/>
      <c r="EVM63" s="308"/>
      <c r="EVN63" s="308"/>
      <c r="EVO63" s="308"/>
      <c r="EVP63" s="308"/>
      <c r="EVQ63" s="308"/>
      <c r="EVR63" s="308"/>
      <c r="EVS63" s="308"/>
      <c r="EVT63" s="308"/>
      <c r="EVU63" s="308"/>
      <c r="EVV63" s="308"/>
      <c r="EVW63" s="308"/>
      <c r="EVX63" s="308"/>
      <c r="EVY63" s="308"/>
      <c r="EVZ63" s="308"/>
      <c r="EWA63" s="308"/>
      <c r="EWB63" s="308"/>
      <c r="EWC63" s="308"/>
      <c r="EWD63" s="308"/>
      <c r="EWE63" s="308"/>
      <c r="EWF63" s="308"/>
      <c r="EWG63" s="308"/>
      <c r="EWH63" s="308"/>
      <c r="EWI63" s="308"/>
      <c r="EWJ63" s="308"/>
      <c r="EWK63" s="308"/>
      <c r="EWL63" s="308"/>
      <c r="EWM63" s="308"/>
      <c r="EWN63" s="308"/>
      <c r="EWO63" s="308"/>
      <c r="EWP63" s="308"/>
      <c r="EWQ63" s="308"/>
      <c r="EWR63" s="308"/>
      <c r="EWS63" s="308"/>
      <c r="EWT63" s="308"/>
      <c r="EWU63" s="308"/>
      <c r="EWV63" s="308"/>
      <c r="EWW63" s="308"/>
      <c r="EWX63" s="308"/>
      <c r="EWY63" s="308"/>
      <c r="EWZ63" s="308"/>
      <c r="EXA63" s="308"/>
      <c r="EXB63" s="308"/>
      <c r="EXC63" s="308"/>
      <c r="EXD63" s="308"/>
      <c r="EXE63" s="308"/>
      <c r="EXF63" s="308"/>
      <c r="EXG63" s="308"/>
      <c r="EXH63" s="308"/>
      <c r="EXI63" s="308"/>
      <c r="EXJ63" s="308"/>
      <c r="EXK63" s="308"/>
      <c r="EXL63" s="308"/>
      <c r="EXM63" s="308"/>
      <c r="EXN63" s="308"/>
      <c r="EXO63" s="308"/>
      <c r="EXP63" s="308"/>
      <c r="EXQ63" s="308"/>
      <c r="EXR63" s="308"/>
      <c r="EXS63" s="308"/>
      <c r="EXT63" s="308"/>
      <c r="EXU63" s="308"/>
      <c r="EXV63" s="308"/>
      <c r="EXW63" s="308"/>
      <c r="EXX63" s="308"/>
      <c r="EXY63" s="308"/>
      <c r="EXZ63" s="308"/>
      <c r="EYA63" s="308"/>
      <c r="EYB63" s="308"/>
      <c r="EYC63" s="308"/>
      <c r="EYD63" s="308"/>
      <c r="EYE63" s="308"/>
      <c r="EYF63" s="308"/>
      <c r="EYG63" s="308"/>
      <c r="EYH63" s="308"/>
      <c r="EYI63" s="308"/>
      <c r="EYJ63" s="308"/>
      <c r="EYK63" s="308"/>
      <c r="EYL63" s="308"/>
      <c r="EYM63" s="308"/>
      <c r="EYN63" s="308"/>
      <c r="EYO63" s="308"/>
      <c r="EYP63" s="308"/>
      <c r="EYQ63" s="308"/>
      <c r="EYR63" s="308"/>
      <c r="EYS63" s="308"/>
      <c r="EYT63" s="308"/>
      <c r="EYU63" s="308"/>
      <c r="EYV63" s="308"/>
      <c r="EYW63" s="308"/>
      <c r="EYX63" s="308"/>
      <c r="EYY63" s="308"/>
      <c r="EYZ63" s="308"/>
      <c r="EZA63" s="308"/>
      <c r="EZB63" s="308"/>
      <c r="EZC63" s="308"/>
      <c r="EZD63" s="308"/>
      <c r="EZE63" s="308"/>
      <c r="EZF63" s="308"/>
      <c r="EZG63" s="308"/>
      <c r="EZH63" s="308"/>
      <c r="EZI63" s="308"/>
      <c r="EZJ63" s="308"/>
      <c r="EZK63" s="308"/>
      <c r="EZL63" s="308"/>
      <c r="EZM63" s="308"/>
      <c r="EZN63" s="308"/>
      <c r="EZO63" s="308"/>
      <c r="EZP63" s="308"/>
      <c r="EZQ63" s="308"/>
      <c r="EZR63" s="308"/>
      <c r="EZS63" s="308"/>
      <c r="EZT63" s="308"/>
      <c r="EZU63" s="308"/>
      <c r="EZV63" s="308"/>
      <c r="EZW63" s="308"/>
      <c r="EZX63" s="308"/>
      <c r="EZY63" s="308"/>
      <c r="EZZ63" s="308"/>
      <c r="FAA63" s="308"/>
      <c r="FAB63" s="308"/>
      <c r="FAC63" s="308"/>
      <c r="FAD63" s="308"/>
      <c r="FAE63" s="308"/>
      <c r="FAF63" s="308"/>
      <c r="FAG63" s="308"/>
      <c r="FAH63" s="308"/>
      <c r="FAI63" s="308"/>
      <c r="FAJ63" s="308"/>
      <c r="FAK63" s="308"/>
      <c r="FAL63" s="308"/>
      <c r="FAM63" s="308"/>
      <c r="FAN63" s="308"/>
      <c r="FAO63" s="308"/>
      <c r="FAP63" s="308"/>
      <c r="FAQ63" s="308"/>
      <c r="FAR63" s="308"/>
      <c r="FAS63" s="308"/>
      <c r="FAT63" s="308"/>
      <c r="FAU63" s="308"/>
      <c r="FAV63" s="308"/>
      <c r="FAW63" s="308"/>
      <c r="FAX63" s="308"/>
      <c r="FAY63" s="308"/>
      <c r="FAZ63" s="308"/>
      <c r="FBA63" s="308"/>
      <c r="FBB63" s="308"/>
      <c r="FBC63" s="308"/>
      <c r="FBD63" s="308"/>
      <c r="FBE63" s="308"/>
      <c r="FBF63" s="308"/>
      <c r="FBG63" s="308"/>
      <c r="FBH63" s="308"/>
      <c r="FBI63" s="308"/>
      <c r="FBJ63" s="308"/>
      <c r="FBK63" s="308"/>
      <c r="FBL63" s="308"/>
      <c r="FBM63" s="308"/>
      <c r="FBN63" s="308"/>
      <c r="FBO63" s="308"/>
      <c r="FBP63" s="308"/>
      <c r="FBQ63" s="308"/>
      <c r="FBR63" s="308"/>
      <c r="FBS63" s="308"/>
      <c r="FBT63" s="308"/>
      <c r="FBU63" s="308"/>
      <c r="FBV63" s="308"/>
      <c r="FBW63" s="308"/>
      <c r="FBX63" s="308"/>
      <c r="FBY63" s="308"/>
      <c r="FBZ63" s="308"/>
      <c r="FCA63" s="308"/>
      <c r="FCB63" s="308"/>
      <c r="FCC63" s="308"/>
      <c r="FCD63" s="308"/>
      <c r="FCE63" s="308"/>
      <c r="FCF63" s="308"/>
      <c r="FCG63" s="308"/>
      <c r="FCH63" s="308"/>
      <c r="FCI63" s="308"/>
      <c r="FCJ63" s="308"/>
      <c r="FCK63" s="308"/>
      <c r="FCL63" s="308"/>
      <c r="FCM63" s="308"/>
      <c r="FCN63" s="308"/>
      <c r="FCO63" s="308"/>
      <c r="FCP63" s="308"/>
      <c r="FCQ63" s="308"/>
      <c r="FCR63" s="308"/>
      <c r="FCS63" s="308"/>
      <c r="FCT63" s="308"/>
      <c r="FCU63" s="308"/>
      <c r="FCV63" s="308"/>
      <c r="FCW63" s="308"/>
      <c r="FCX63" s="308"/>
      <c r="FCY63" s="308"/>
      <c r="FCZ63" s="308"/>
      <c r="FDA63" s="308"/>
      <c r="FDB63" s="308"/>
      <c r="FDC63" s="308"/>
      <c r="FDD63" s="308"/>
      <c r="FDE63" s="308"/>
      <c r="FDF63" s="308"/>
      <c r="FDG63" s="308"/>
      <c r="FDH63" s="308"/>
      <c r="FDI63" s="308"/>
      <c r="FDJ63" s="308"/>
      <c r="FDK63" s="308"/>
      <c r="FDL63" s="308"/>
      <c r="FDM63" s="308"/>
      <c r="FDN63" s="308"/>
      <c r="FDO63" s="308"/>
      <c r="FDP63" s="308"/>
      <c r="FDQ63" s="308"/>
      <c r="FDR63" s="308"/>
      <c r="FDS63" s="308"/>
      <c r="FDT63" s="308"/>
      <c r="FDU63" s="308"/>
      <c r="FDV63" s="308"/>
      <c r="FDW63" s="308"/>
      <c r="FDX63" s="308"/>
      <c r="FDY63" s="308"/>
      <c r="FDZ63" s="308"/>
      <c r="FEA63" s="308"/>
      <c r="FEB63" s="308"/>
      <c r="FEC63" s="308"/>
      <c r="FED63" s="308"/>
      <c r="FEE63" s="308"/>
      <c r="FEF63" s="308"/>
      <c r="FEG63" s="308"/>
      <c r="FEH63" s="308"/>
      <c r="FEI63" s="308"/>
      <c r="FEJ63" s="308"/>
      <c r="FEK63" s="308"/>
      <c r="FEL63" s="308"/>
      <c r="FEM63" s="308"/>
      <c r="FEN63" s="308"/>
      <c r="FEO63" s="308"/>
      <c r="FEP63" s="308"/>
      <c r="FEQ63" s="308"/>
      <c r="FER63" s="308"/>
      <c r="FES63" s="308"/>
      <c r="FET63" s="308"/>
      <c r="FEU63" s="308"/>
      <c r="FEV63" s="308"/>
      <c r="FEW63" s="308"/>
      <c r="FEX63" s="308"/>
      <c r="FEY63" s="308"/>
      <c r="FEZ63" s="308"/>
      <c r="FFA63" s="308"/>
      <c r="FFB63" s="308"/>
      <c r="FFC63" s="308"/>
      <c r="FFD63" s="308"/>
      <c r="FFE63" s="308"/>
      <c r="FFF63" s="308"/>
      <c r="FFG63" s="308"/>
      <c r="FFH63" s="308"/>
      <c r="FFI63" s="308"/>
      <c r="FFJ63" s="308"/>
      <c r="FFK63" s="308"/>
      <c r="FFL63" s="308"/>
      <c r="FFM63" s="308"/>
      <c r="FFN63" s="308"/>
      <c r="FFO63" s="308"/>
      <c r="FFP63" s="308"/>
      <c r="FFQ63" s="308"/>
      <c r="FFR63" s="308"/>
      <c r="FFS63" s="308"/>
      <c r="FFT63" s="308"/>
      <c r="FFU63" s="308"/>
      <c r="FFV63" s="308"/>
      <c r="FFW63" s="308"/>
      <c r="FFX63" s="308"/>
      <c r="FFY63" s="308"/>
      <c r="FFZ63" s="308"/>
      <c r="FGA63" s="308"/>
      <c r="FGB63" s="308"/>
      <c r="FGC63" s="308"/>
      <c r="FGD63" s="308"/>
      <c r="FGE63" s="308"/>
      <c r="FGF63" s="308"/>
      <c r="FGG63" s="308"/>
      <c r="FGH63" s="308"/>
      <c r="FGI63" s="308"/>
      <c r="FGJ63" s="308"/>
      <c r="FGK63" s="308"/>
      <c r="FGL63" s="308"/>
      <c r="FGM63" s="308"/>
      <c r="FGN63" s="308"/>
      <c r="FGO63" s="308"/>
      <c r="FGP63" s="308"/>
      <c r="FGQ63" s="308"/>
      <c r="FGR63" s="308"/>
      <c r="FGS63" s="308"/>
      <c r="FGT63" s="308"/>
      <c r="FGU63" s="308"/>
      <c r="FGV63" s="308"/>
      <c r="FGW63" s="308"/>
      <c r="FGX63" s="308"/>
      <c r="FGY63" s="308"/>
      <c r="FGZ63" s="308"/>
      <c r="FHA63" s="308"/>
      <c r="FHB63" s="308"/>
      <c r="FHC63" s="308"/>
      <c r="FHD63" s="308"/>
      <c r="FHE63" s="308"/>
      <c r="FHF63" s="308"/>
      <c r="FHG63" s="308"/>
      <c r="FHH63" s="308"/>
      <c r="FHI63" s="308"/>
      <c r="FHJ63" s="308"/>
      <c r="FHK63" s="308"/>
      <c r="FHL63" s="308"/>
      <c r="FHM63" s="308"/>
      <c r="FHN63" s="308"/>
      <c r="FHO63" s="308"/>
      <c r="FHP63" s="308"/>
      <c r="FHQ63" s="308"/>
      <c r="FHR63" s="308"/>
      <c r="FHS63" s="308"/>
      <c r="FHT63" s="308"/>
      <c r="FHU63" s="308"/>
      <c r="FHV63" s="308"/>
      <c r="FHW63" s="308"/>
      <c r="FHX63" s="308"/>
      <c r="FHY63" s="308"/>
      <c r="FHZ63" s="308"/>
      <c r="FIA63" s="308"/>
      <c r="FIB63" s="308"/>
      <c r="FIC63" s="308"/>
      <c r="FID63" s="308"/>
      <c r="FIE63" s="308"/>
      <c r="FIF63" s="308"/>
      <c r="FIG63" s="308"/>
      <c r="FIH63" s="308"/>
      <c r="FII63" s="308"/>
      <c r="FIJ63" s="308"/>
      <c r="FIK63" s="308"/>
      <c r="FIL63" s="308"/>
      <c r="FIM63" s="308"/>
      <c r="FIN63" s="308"/>
      <c r="FIO63" s="308"/>
      <c r="FIP63" s="308"/>
      <c r="FIQ63" s="308"/>
      <c r="FIR63" s="308"/>
      <c r="FIS63" s="308"/>
      <c r="FIT63" s="308"/>
      <c r="FIU63" s="308"/>
      <c r="FIV63" s="308"/>
      <c r="FIW63" s="308"/>
      <c r="FIX63" s="308"/>
      <c r="FIY63" s="308"/>
      <c r="FIZ63" s="308"/>
      <c r="FJA63" s="308"/>
      <c r="FJB63" s="308"/>
      <c r="FJC63" s="308"/>
      <c r="FJD63" s="308"/>
      <c r="FJE63" s="308"/>
      <c r="FJF63" s="308"/>
      <c r="FJG63" s="308"/>
      <c r="FJH63" s="308"/>
      <c r="FJI63" s="308"/>
      <c r="FJJ63" s="308"/>
      <c r="FJK63" s="308"/>
      <c r="FJL63" s="308"/>
      <c r="FJM63" s="308"/>
      <c r="FJN63" s="308"/>
      <c r="FJO63" s="308"/>
      <c r="FJP63" s="308"/>
      <c r="FJQ63" s="308"/>
      <c r="FJR63" s="308"/>
      <c r="FJS63" s="308"/>
      <c r="FJT63" s="308"/>
      <c r="FJU63" s="308"/>
      <c r="FJV63" s="308"/>
      <c r="FJW63" s="308"/>
      <c r="FJX63" s="308"/>
      <c r="FJY63" s="308"/>
      <c r="FJZ63" s="308"/>
      <c r="FKA63" s="308"/>
      <c r="FKB63" s="308"/>
      <c r="FKC63" s="308"/>
      <c r="FKD63" s="308"/>
      <c r="FKE63" s="308"/>
      <c r="FKF63" s="308"/>
      <c r="FKG63" s="308"/>
      <c r="FKH63" s="308"/>
      <c r="FKI63" s="308"/>
      <c r="FKJ63" s="308"/>
      <c r="FKK63" s="308"/>
      <c r="FKL63" s="308"/>
      <c r="FKM63" s="308"/>
      <c r="FKN63" s="308"/>
      <c r="FKO63" s="308"/>
      <c r="FKP63" s="308"/>
      <c r="FKQ63" s="308"/>
      <c r="FKR63" s="308"/>
      <c r="FKS63" s="308"/>
      <c r="FKT63" s="308"/>
      <c r="FKU63" s="308"/>
      <c r="FKV63" s="308"/>
      <c r="FKW63" s="308"/>
      <c r="FKX63" s="308"/>
      <c r="FKY63" s="308"/>
      <c r="FKZ63" s="308"/>
      <c r="FLA63" s="308"/>
      <c r="FLB63" s="308"/>
      <c r="FLC63" s="308"/>
      <c r="FLD63" s="308"/>
      <c r="FLE63" s="308"/>
      <c r="FLF63" s="308"/>
      <c r="FLG63" s="308"/>
      <c r="FLH63" s="308"/>
      <c r="FLI63" s="308"/>
      <c r="FLJ63" s="308"/>
      <c r="FLK63" s="308"/>
      <c r="FLL63" s="308"/>
      <c r="FLM63" s="308"/>
      <c r="FLN63" s="308"/>
      <c r="FLO63" s="308"/>
      <c r="FLP63" s="308"/>
      <c r="FLQ63" s="308"/>
      <c r="FLR63" s="308"/>
      <c r="FLS63" s="308"/>
      <c r="FLT63" s="308"/>
      <c r="FLU63" s="308"/>
      <c r="FLV63" s="308"/>
      <c r="FLW63" s="308"/>
      <c r="FLX63" s="308"/>
      <c r="FLY63" s="308"/>
      <c r="FLZ63" s="308"/>
      <c r="FMA63" s="308"/>
      <c r="FMB63" s="308"/>
      <c r="FMC63" s="308"/>
      <c r="FMD63" s="308"/>
      <c r="FME63" s="308"/>
      <c r="FMF63" s="308"/>
      <c r="FMG63" s="308"/>
      <c r="FMH63" s="308"/>
      <c r="FMI63" s="308"/>
      <c r="FMJ63" s="308"/>
      <c r="FMK63" s="308"/>
      <c r="FML63" s="308"/>
      <c r="FMM63" s="308"/>
      <c r="FMN63" s="308"/>
      <c r="FMO63" s="308"/>
      <c r="FMP63" s="308"/>
      <c r="FMQ63" s="308"/>
      <c r="FMR63" s="308"/>
      <c r="FMS63" s="308"/>
      <c r="FMT63" s="308"/>
      <c r="FMU63" s="308"/>
      <c r="FMV63" s="308"/>
      <c r="FMW63" s="308"/>
      <c r="FMX63" s="308"/>
      <c r="FMY63" s="308"/>
      <c r="FMZ63" s="308"/>
      <c r="FNA63" s="308"/>
      <c r="FNB63" s="308"/>
      <c r="FNC63" s="308"/>
      <c r="FND63" s="308"/>
      <c r="FNE63" s="308"/>
      <c r="FNF63" s="308"/>
      <c r="FNG63" s="308"/>
      <c r="FNH63" s="308"/>
      <c r="FNI63" s="308"/>
      <c r="FNJ63" s="308"/>
      <c r="FNK63" s="308"/>
      <c r="FNL63" s="308"/>
      <c r="FNM63" s="308"/>
      <c r="FNN63" s="308"/>
      <c r="FNO63" s="308"/>
      <c r="FNP63" s="308"/>
      <c r="FNQ63" s="308"/>
      <c r="FNR63" s="308"/>
      <c r="FNS63" s="308"/>
      <c r="FNT63" s="308"/>
      <c r="FNU63" s="308"/>
      <c r="FNV63" s="308"/>
      <c r="FNW63" s="308"/>
      <c r="FNX63" s="308"/>
      <c r="FNY63" s="308"/>
      <c r="FNZ63" s="308"/>
      <c r="FOA63" s="308"/>
      <c r="FOB63" s="308"/>
      <c r="FOC63" s="308"/>
      <c r="FOD63" s="308"/>
      <c r="FOE63" s="308"/>
      <c r="FOF63" s="308"/>
      <c r="FOG63" s="308"/>
      <c r="FOH63" s="308"/>
      <c r="FOI63" s="308"/>
      <c r="FOJ63" s="308"/>
      <c r="FOK63" s="308"/>
      <c r="FOL63" s="308"/>
      <c r="FOM63" s="308"/>
      <c r="FON63" s="308"/>
      <c r="FOO63" s="308"/>
      <c r="FOP63" s="308"/>
      <c r="FOQ63" s="308"/>
      <c r="FOR63" s="308"/>
      <c r="FOS63" s="308"/>
      <c r="FOT63" s="308"/>
      <c r="FOU63" s="308"/>
      <c r="FOV63" s="308"/>
      <c r="FOW63" s="308"/>
      <c r="FOX63" s="308"/>
      <c r="FOY63" s="308"/>
      <c r="FOZ63" s="308"/>
      <c r="FPA63" s="308"/>
      <c r="FPB63" s="308"/>
      <c r="FPC63" s="308"/>
      <c r="FPD63" s="308"/>
      <c r="FPE63" s="308"/>
      <c r="FPF63" s="308"/>
      <c r="FPG63" s="308"/>
      <c r="FPH63" s="308"/>
      <c r="FPI63" s="308"/>
      <c r="FPJ63" s="308"/>
      <c r="FPK63" s="308"/>
      <c r="FPL63" s="308"/>
      <c r="FPM63" s="308"/>
      <c r="FPN63" s="308"/>
      <c r="FPO63" s="308"/>
      <c r="FPP63" s="308"/>
      <c r="FPQ63" s="308"/>
      <c r="FPR63" s="308"/>
      <c r="FPS63" s="308"/>
      <c r="FPT63" s="308"/>
      <c r="FPU63" s="308"/>
      <c r="FPV63" s="308"/>
      <c r="FPW63" s="308"/>
      <c r="FPX63" s="308"/>
      <c r="FPY63" s="308"/>
      <c r="FPZ63" s="308"/>
      <c r="FQA63" s="308"/>
      <c r="FQB63" s="308"/>
      <c r="FQC63" s="308"/>
      <c r="FQD63" s="308"/>
      <c r="FQE63" s="308"/>
      <c r="FQF63" s="308"/>
      <c r="FQG63" s="308"/>
      <c r="FQH63" s="308"/>
      <c r="FQI63" s="308"/>
      <c r="FQJ63" s="308"/>
      <c r="FQK63" s="308"/>
      <c r="FQL63" s="308"/>
      <c r="FQM63" s="308"/>
      <c r="FQN63" s="308"/>
      <c r="FQO63" s="308"/>
      <c r="FQP63" s="308"/>
      <c r="FQQ63" s="308"/>
      <c r="FQR63" s="308"/>
      <c r="FQS63" s="308"/>
      <c r="FQT63" s="308"/>
      <c r="FQU63" s="308"/>
      <c r="FQV63" s="308"/>
      <c r="FQW63" s="308"/>
      <c r="FQX63" s="308"/>
      <c r="FQY63" s="308"/>
      <c r="FQZ63" s="308"/>
      <c r="FRA63" s="308"/>
      <c r="FRB63" s="308"/>
      <c r="FRC63" s="308"/>
      <c r="FRD63" s="308"/>
      <c r="FRE63" s="308"/>
      <c r="FRF63" s="308"/>
      <c r="FRG63" s="308"/>
      <c r="FRH63" s="308"/>
      <c r="FRI63" s="308"/>
      <c r="FRJ63" s="308"/>
      <c r="FRK63" s="308"/>
      <c r="FRL63" s="308"/>
      <c r="FRM63" s="308"/>
      <c r="FRN63" s="308"/>
      <c r="FRO63" s="308"/>
      <c r="FRP63" s="308"/>
      <c r="FRQ63" s="308"/>
      <c r="FRR63" s="308"/>
      <c r="FRS63" s="308"/>
      <c r="FRT63" s="308"/>
      <c r="FRU63" s="308"/>
      <c r="FRV63" s="308"/>
      <c r="FRW63" s="308"/>
      <c r="FRX63" s="308"/>
      <c r="FRY63" s="308"/>
      <c r="FRZ63" s="308"/>
      <c r="FSA63" s="308"/>
      <c r="FSB63" s="308"/>
      <c r="FSC63" s="308"/>
      <c r="FSD63" s="308"/>
      <c r="FSE63" s="308"/>
      <c r="FSF63" s="308"/>
      <c r="FSG63" s="308"/>
      <c r="FSH63" s="308"/>
      <c r="FSI63" s="308"/>
      <c r="FSJ63" s="308"/>
      <c r="FSK63" s="308"/>
      <c r="FSL63" s="308"/>
      <c r="FSM63" s="308"/>
      <c r="FSN63" s="308"/>
      <c r="FSO63" s="308"/>
      <c r="FSP63" s="308"/>
      <c r="FSQ63" s="308"/>
      <c r="FSR63" s="308"/>
      <c r="FSS63" s="308"/>
      <c r="FST63" s="308"/>
      <c r="FSU63" s="308"/>
      <c r="FSV63" s="308"/>
      <c r="FSW63" s="308"/>
      <c r="FSX63" s="308"/>
      <c r="FSY63" s="308"/>
      <c r="FSZ63" s="308"/>
      <c r="FTA63" s="308"/>
      <c r="FTB63" s="308"/>
      <c r="FTC63" s="308"/>
      <c r="FTD63" s="308"/>
      <c r="FTE63" s="308"/>
      <c r="FTF63" s="308"/>
      <c r="FTG63" s="308"/>
      <c r="FTH63" s="308"/>
      <c r="FTI63" s="308"/>
      <c r="FTJ63" s="308"/>
      <c r="FTK63" s="308"/>
      <c r="FTL63" s="308"/>
      <c r="FTM63" s="308"/>
      <c r="FTN63" s="308"/>
      <c r="FTO63" s="308"/>
      <c r="FTP63" s="308"/>
      <c r="FTQ63" s="308"/>
      <c r="FTR63" s="308"/>
      <c r="FTS63" s="308"/>
      <c r="FTT63" s="308"/>
      <c r="FTU63" s="308"/>
      <c r="FTV63" s="308"/>
      <c r="FTW63" s="308"/>
      <c r="FTX63" s="308"/>
      <c r="FTY63" s="308"/>
      <c r="FTZ63" s="308"/>
      <c r="FUA63" s="308"/>
      <c r="FUB63" s="308"/>
      <c r="FUC63" s="308"/>
      <c r="FUD63" s="308"/>
      <c r="FUE63" s="308"/>
      <c r="FUF63" s="308"/>
      <c r="FUG63" s="308"/>
      <c r="FUH63" s="308"/>
      <c r="FUI63" s="308"/>
      <c r="FUJ63" s="308"/>
      <c r="FUK63" s="308"/>
      <c r="FUL63" s="308"/>
      <c r="FUM63" s="308"/>
      <c r="FUN63" s="308"/>
      <c r="FUO63" s="308"/>
      <c r="FUP63" s="308"/>
      <c r="FUQ63" s="308"/>
      <c r="FUR63" s="308"/>
      <c r="FUS63" s="308"/>
      <c r="FUT63" s="308"/>
      <c r="FUU63" s="308"/>
      <c r="FUV63" s="308"/>
      <c r="FUW63" s="308"/>
      <c r="FUX63" s="308"/>
      <c r="FUY63" s="308"/>
      <c r="FUZ63" s="308"/>
      <c r="FVA63" s="308"/>
      <c r="FVB63" s="308"/>
      <c r="FVC63" s="308"/>
      <c r="FVD63" s="308"/>
      <c r="FVE63" s="308"/>
      <c r="FVF63" s="308"/>
      <c r="FVG63" s="308"/>
      <c r="FVH63" s="308"/>
      <c r="FVI63" s="308"/>
      <c r="FVJ63" s="308"/>
      <c r="FVK63" s="308"/>
      <c r="FVL63" s="308"/>
      <c r="FVM63" s="308"/>
      <c r="FVN63" s="308"/>
      <c r="FVO63" s="308"/>
      <c r="FVP63" s="308"/>
      <c r="FVQ63" s="308"/>
      <c r="FVR63" s="308"/>
      <c r="FVS63" s="308"/>
      <c r="FVT63" s="308"/>
      <c r="FVU63" s="308"/>
      <c r="FVV63" s="308"/>
      <c r="FVW63" s="308"/>
      <c r="FVX63" s="308"/>
      <c r="FVY63" s="308"/>
      <c r="FVZ63" s="308"/>
      <c r="FWA63" s="308"/>
      <c r="FWB63" s="308"/>
      <c r="FWC63" s="308"/>
      <c r="FWD63" s="308"/>
      <c r="FWE63" s="308"/>
      <c r="FWF63" s="308"/>
      <c r="FWG63" s="308"/>
      <c r="FWH63" s="308"/>
      <c r="FWI63" s="308"/>
      <c r="FWJ63" s="308"/>
      <c r="FWK63" s="308"/>
      <c r="FWL63" s="308"/>
      <c r="FWM63" s="308"/>
      <c r="FWN63" s="308"/>
      <c r="FWO63" s="308"/>
      <c r="FWP63" s="308"/>
      <c r="FWQ63" s="308"/>
      <c r="FWR63" s="308"/>
      <c r="FWS63" s="308"/>
      <c r="FWT63" s="308"/>
      <c r="FWU63" s="308"/>
      <c r="FWV63" s="308"/>
      <c r="FWW63" s="308"/>
      <c r="FWX63" s="308"/>
      <c r="FWY63" s="308"/>
      <c r="FWZ63" s="308"/>
      <c r="FXA63" s="308"/>
      <c r="FXB63" s="308"/>
      <c r="FXC63" s="308"/>
      <c r="FXD63" s="308"/>
      <c r="FXE63" s="308"/>
      <c r="FXF63" s="308"/>
      <c r="FXG63" s="308"/>
      <c r="FXH63" s="308"/>
      <c r="FXI63" s="308"/>
      <c r="FXJ63" s="308"/>
      <c r="FXK63" s="308"/>
      <c r="FXL63" s="308"/>
      <c r="FXM63" s="308"/>
      <c r="FXN63" s="308"/>
      <c r="FXO63" s="308"/>
      <c r="FXP63" s="308"/>
      <c r="FXQ63" s="308"/>
      <c r="FXR63" s="308"/>
      <c r="FXS63" s="308"/>
      <c r="FXT63" s="308"/>
      <c r="FXU63" s="308"/>
      <c r="FXV63" s="308"/>
      <c r="FXW63" s="308"/>
      <c r="FXX63" s="308"/>
      <c r="FXY63" s="308"/>
      <c r="FXZ63" s="308"/>
      <c r="FYA63" s="308"/>
      <c r="FYB63" s="308"/>
      <c r="FYC63" s="308"/>
      <c r="FYD63" s="308"/>
      <c r="FYE63" s="308"/>
      <c r="FYF63" s="308"/>
      <c r="FYG63" s="308"/>
      <c r="FYH63" s="308"/>
      <c r="FYI63" s="308"/>
      <c r="FYJ63" s="308"/>
      <c r="FYK63" s="308"/>
      <c r="FYL63" s="308"/>
      <c r="FYM63" s="308"/>
      <c r="FYN63" s="308"/>
      <c r="FYO63" s="308"/>
      <c r="FYP63" s="308"/>
      <c r="FYQ63" s="308"/>
      <c r="FYR63" s="308"/>
      <c r="FYS63" s="308"/>
      <c r="FYT63" s="308"/>
      <c r="FYU63" s="308"/>
      <c r="FYV63" s="308"/>
      <c r="FYW63" s="308"/>
      <c r="FYX63" s="308"/>
      <c r="FYY63" s="308"/>
      <c r="FYZ63" s="308"/>
      <c r="FZA63" s="308"/>
      <c r="FZB63" s="308"/>
      <c r="FZC63" s="308"/>
      <c r="FZD63" s="308"/>
      <c r="FZE63" s="308"/>
      <c r="FZF63" s="308"/>
      <c r="FZG63" s="308"/>
      <c r="FZH63" s="308"/>
      <c r="FZI63" s="308"/>
      <c r="FZJ63" s="308"/>
      <c r="FZK63" s="308"/>
      <c r="FZL63" s="308"/>
      <c r="FZM63" s="308"/>
      <c r="FZN63" s="308"/>
      <c r="FZO63" s="308"/>
      <c r="FZP63" s="308"/>
      <c r="FZQ63" s="308"/>
      <c r="FZR63" s="308"/>
      <c r="FZS63" s="308"/>
      <c r="FZT63" s="308"/>
      <c r="FZU63" s="308"/>
      <c r="FZV63" s="308"/>
      <c r="FZW63" s="308"/>
      <c r="FZX63" s="308"/>
      <c r="FZY63" s="308"/>
      <c r="FZZ63" s="308"/>
      <c r="GAA63" s="308"/>
      <c r="GAB63" s="308"/>
      <c r="GAC63" s="308"/>
      <c r="GAD63" s="308"/>
      <c r="GAE63" s="308"/>
      <c r="GAF63" s="308"/>
      <c r="GAG63" s="308"/>
      <c r="GAH63" s="308"/>
      <c r="GAI63" s="308"/>
      <c r="GAJ63" s="308"/>
      <c r="GAK63" s="308"/>
      <c r="GAL63" s="308"/>
      <c r="GAM63" s="308"/>
      <c r="GAN63" s="308"/>
      <c r="GAO63" s="308"/>
      <c r="GAP63" s="308"/>
      <c r="GAQ63" s="308"/>
      <c r="GAR63" s="308"/>
      <c r="GAS63" s="308"/>
      <c r="GAT63" s="308"/>
      <c r="GAU63" s="308"/>
      <c r="GAV63" s="308"/>
      <c r="GAW63" s="308"/>
      <c r="GAX63" s="308"/>
      <c r="GAY63" s="308"/>
      <c r="GAZ63" s="308"/>
      <c r="GBA63" s="308"/>
      <c r="GBB63" s="308"/>
      <c r="GBC63" s="308"/>
      <c r="GBD63" s="308"/>
      <c r="GBE63" s="308"/>
      <c r="GBF63" s="308"/>
      <c r="GBG63" s="308"/>
      <c r="GBH63" s="308"/>
      <c r="GBI63" s="308"/>
      <c r="GBJ63" s="308"/>
      <c r="GBK63" s="308"/>
      <c r="GBL63" s="308"/>
      <c r="GBM63" s="308"/>
      <c r="GBN63" s="308"/>
      <c r="GBO63" s="308"/>
      <c r="GBP63" s="308"/>
      <c r="GBQ63" s="308"/>
      <c r="GBR63" s="308"/>
      <c r="GBS63" s="308"/>
      <c r="GBT63" s="308"/>
      <c r="GBU63" s="308"/>
      <c r="GBV63" s="308"/>
      <c r="GBW63" s="308"/>
      <c r="GBX63" s="308"/>
      <c r="GBY63" s="308"/>
      <c r="GBZ63" s="308"/>
      <c r="GCA63" s="308"/>
      <c r="GCB63" s="308"/>
      <c r="GCC63" s="308"/>
      <c r="GCD63" s="308"/>
      <c r="GCE63" s="308"/>
      <c r="GCF63" s="308"/>
      <c r="GCG63" s="308"/>
      <c r="GCH63" s="308"/>
      <c r="GCI63" s="308"/>
      <c r="GCJ63" s="308"/>
      <c r="GCK63" s="308"/>
      <c r="GCL63" s="308"/>
      <c r="GCM63" s="308"/>
      <c r="GCN63" s="308"/>
      <c r="GCO63" s="308"/>
      <c r="GCP63" s="308"/>
      <c r="GCQ63" s="308"/>
      <c r="GCR63" s="308"/>
      <c r="GCS63" s="308"/>
      <c r="GCT63" s="308"/>
      <c r="GCU63" s="308"/>
      <c r="GCV63" s="308"/>
      <c r="GCW63" s="308"/>
      <c r="GCX63" s="308"/>
      <c r="GCY63" s="308"/>
      <c r="GCZ63" s="308"/>
      <c r="GDA63" s="308"/>
      <c r="GDB63" s="308"/>
      <c r="GDC63" s="308"/>
      <c r="GDD63" s="308"/>
      <c r="GDE63" s="308"/>
      <c r="GDF63" s="308"/>
      <c r="GDG63" s="308"/>
      <c r="GDH63" s="308"/>
      <c r="GDI63" s="308"/>
      <c r="GDJ63" s="308"/>
      <c r="GDK63" s="308"/>
      <c r="GDL63" s="308"/>
      <c r="GDM63" s="308"/>
      <c r="GDN63" s="308"/>
      <c r="GDO63" s="308"/>
      <c r="GDP63" s="308"/>
      <c r="GDQ63" s="308"/>
      <c r="GDR63" s="308"/>
      <c r="GDS63" s="308"/>
      <c r="GDT63" s="308"/>
      <c r="GDU63" s="308"/>
      <c r="GDV63" s="308"/>
      <c r="GDW63" s="308"/>
      <c r="GDX63" s="308"/>
      <c r="GDY63" s="308"/>
      <c r="GDZ63" s="308"/>
      <c r="GEA63" s="308"/>
      <c r="GEB63" s="308"/>
      <c r="GEC63" s="308"/>
      <c r="GED63" s="308"/>
      <c r="GEE63" s="308"/>
      <c r="GEF63" s="308"/>
      <c r="GEG63" s="308"/>
      <c r="GEH63" s="308"/>
      <c r="GEI63" s="308"/>
      <c r="GEJ63" s="308"/>
      <c r="GEK63" s="308"/>
      <c r="GEL63" s="308"/>
      <c r="GEM63" s="308"/>
      <c r="GEN63" s="308"/>
      <c r="GEO63" s="308"/>
      <c r="GEP63" s="308"/>
      <c r="GEQ63" s="308"/>
      <c r="GER63" s="308"/>
      <c r="GES63" s="308"/>
      <c r="GET63" s="308"/>
      <c r="GEU63" s="308"/>
      <c r="GEV63" s="308"/>
      <c r="GEW63" s="308"/>
      <c r="GEX63" s="308"/>
      <c r="GEY63" s="308"/>
      <c r="GEZ63" s="308"/>
      <c r="GFA63" s="308"/>
      <c r="GFB63" s="308"/>
      <c r="GFC63" s="308"/>
      <c r="GFD63" s="308"/>
      <c r="GFE63" s="308"/>
      <c r="GFF63" s="308"/>
      <c r="GFG63" s="308"/>
      <c r="GFH63" s="308"/>
      <c r="GFI63" s="308"/>
      <c r="GFJ63" s="308"/>
      <c r="GFK63" s="308"/>
      <c r="GFL63" s="308"/>
      <c r="GFM63" s="308"/>
      <c r="GFN63" s="308"/>
      <c r="GFO63" s="308"/>
      <c r="GFP63" s="308"/>
      <c r="GFQ63" s="308"/>
      <c r="GFR63" s="308"/>
      <c r="GFS63" s="308"/>
      <c r="GFT63" s="308"/>
      <c r="GFU63" s="308"/>
      <c r="GFV63" s="308"/>
      <c r="GFW63" s="308"/>
      <c r="GFX63" s="308"/>
      <c r="GFY63" s="308"/>
      <c r="GFZ63" s="308"/>
      <c r="GGA63" s="308"/>
      <c r="GGB63" s="308"/>
      <c r="GGC63" s="308"/>
      <c r="GGD63" s="308"/>
      <c r="GGE63" s="308"/>
      <c r="GGF63" s="308"/>
      <c r="GGG63" s="308"/>
      <c r="GGH63" s="308"/>
      <c r="GGI63" s="308"/>
      <c r="GGJ63" s="308"/>
      <c r="GGK63" s="308"/>
      <c r="GGL63" s="308"/>
      <c r="GGM63" s="308"/>
      <c r="GGN63" s="308"/>
      <c r="GGO63" s="308"/>
      <c r="GGP63" s="308"/>
      <c r="GGQ63" s="308"/>
      <c r="GGR63" s="308"/>
      <c r="GGS63" s="308"/>
      <c r="GGT63" s="308"/>
      <c r="GGU63" s="308"/>
      <c r="GGV63" s="308"/>
      <c r="GGW63" s="308"/>
      <c r="GGX63" s="308"/>
      <c r="GGY63" s="308"/>
      <c r="GGZ63" s="308"/>
      <c r="GHA63" s="308"/>
      <c r="GHB63" s="308"/>
      <c r="GHC63" s="308"/>
      <c r="GHD63" s="308"/>
      <c r="GHE63" s="308"/>
      <c r="GHF63" s="308"/>
      <c r="GHG63" s="308"/>
      <c r="GHH63" s="308"/>
      <c r="GHI63" s="308"/>
      <c r="GHJ63" s="308"/>
      <c r="GHK63" s="308"/>
      <c r="GHL63" s="308"/>
      <c r="GHM63" s="308"/>
      <c r="GHN63" s="308"/>
      <c r="GHO63" s="308"/>
      <c r="GHP63" s="308"/>
      <c r="GHQ63" s="308"/>
      <c r="GHR63" s="308"/>
      <c r="GHS63" s="308"/>
      <c r="GHT63" s="308"/>
      <c r="GHU63" s="308"/>
      <c r="GHV63" s="308"/>
      <c r="GHW63" s="308"/>
      <c r="GHX63" s="308"/>
      <c r="GHY63" s="308"/>
      <c r="GHZ63" s="308"/>
      <c r="GIA63" s="308"/>
      <c r="GIB63" s="308"/>
      <c r="GIC63" s="308"/>
      <c r="GID63" s="308"/>
      <c r="GIE63" s="308"/>
      <c r="GIF63" s="308"/>
      <c r="GIG63" s="308"/>
      <c r="GIH63" s="308"/>
      <c r="GII63" s="308"/>
      <c r="GIJ63" s="308"/>
      <c r="GIK63" s="308"/>
      <c r="GIL63" s="308"/>
      <c r="GIM63" s="308"/>
      <c r="GIN63" s="308"/>
      <c r="GIO63" s="308"/>
      <c r="GIP63" s="308"/>
      <c r="GIQ63" s="308"/>
      <c r="GIR63" s="308"/>
      <c r="GIS63" s="308"/>
      <c r="GIT63" s="308"/>
      <c r="GIU63" s="308"/>
      <c r="GIV63" s="308"/>
      <c r="GIW63" s="308"/>
      <c r="GIX63" s="308"/>
      <c r="GIY63" s="308"/>
      <c r="GIZ63" s="308"/>
      <c r="GJA63" s="308"/>
      <c r="GJB63" s="308"/>
      <c r="GJC63" s="308"/>
      <c r="GJD63" s="308"/>
      <c r="GJE63" s="308"/>
      <c r="GJF63" s="308"/>
      <c r="GJG63" s="308"/>
      <c r="GJH63" s="308"/>
      <c r="GJI63" s="308"/>
      <c r="GJJ63" s="308"/>
      <c r="GJK63" s="308"/>
      <c r="GJL63" s="308"/>
      <c r="GJM63" s="308"/>
      <c r="GJN63" s="308"/>
      <c r="GJO63" s="308"/>
      <c r="GJP63" s="308"/>
      <c r="GJQ63" s="308"/>
      <c r="GJR63" s="308"/>
      <c r="GJS63" s="308"/>
      <c r="GJT63" s="308"/>
      <c r="GJU63" s="308"/>
      <c r="GJV63" s="308"/>
      <c r="GJW63" s="308"/>
      <c r="GJX63" s="308"/>
      <c r="GJY63" s="308"/>
      <c r="GJZ63" s="308"/>
      <c r="GKA63" s="308"/>
      <c r="GKB63" s="308"/>
      <c r="GKC63" s="308"/>
      <c r="GKD63" s="308"/>
      <c r="GKE63" s="308"/>
      <c r="GKF63" s="308"/>
      <c r="GKG63" s="308"/>
      <c r="GKH63" s="308"/>
      <c r="GKI63" s="308"/>
      <c r="GKJ63" s="308"/>
      <c r="GKK63" s="308"/>
      <c r="GKL63" s="308"/>
      <c r="GKM63" s="308"/>
      <c r="GKN63" s="308"/>
      <c r="GKO63" s="308"/>
      <c r="GKP63" s="308"/>
      <c r="GKQ63" s="308"/>
      <c r="GKR63" s="308"/>
      <c r="GKS63" s="308"/>
      <c r="GKT63" s="308"/>
      <c r="GKU63" s="308"/>
      <c r="GKV63" s="308"/>
      <c r="GKW63" s="308"/>
      <c r="GKX63" s="308"/>
      <c r="GKY63" s="308"/>
      <c r="GKZ63" s="308"/>
      <c r="GLA63" s="308"/>
      <c r="GLB63" s="308"/>
      <c r="GLC63" s="308"/>
      <c r="GLD63" s="308"/>
      <c r="GLE63" s="308"/>
      <c r="GLF63" s="308"/>
      <c r="GLG63" s="308"/>
      <c r="GLH63" s="308"/>
      <c r="GLI63" s="308"/>
      <c r="GLJ63" s="308"/>
      <c r="GLK63" s="308"/>
      <c r="GLL63" s="308"/>
      <c r="GLM63" s="308"/>
      <c r="GLN63" s="308"/>
      <c r="GLO63" s="308"/>
      <c r="GLP63" s="308"/>
      <c r="GLQ63" s="308"/>
      <c r="GLR63" s="308"/>
      <c r="GLS63" s="308"/>
      <c r="GLT63" s="308"/>
      <c r="GLU63" s="308"/>
      <c r="GLV63" s="308"/>
      <c r="GLW63" s="308"/>
      <c r="GLX63" s="308"/>
      <c r="GLY63" s="308"/>
      <c r="GLZ63" s="308"/>
      <c r="GMA63" s="308"/>
      <c r="GMB63" s="308"/>
      <c r="GMC63" s="308"/>
      <c r="GMD63" s="308"/>
      <c r="GME63" s="308"/>
      <c r="GMF63" s="308"/>
      <c r="GMG63" s="308"/>
      <c r="GMH63" s="308"/>
      <c r="GMI63" s="308"/>
      <c r="GMJ63" s="308"/>
      <c r="GMK63" s="308"/>
      <c r="GML63" s="308"/>
      <c r="GMM63" s="308"/>
      <c r="GMN63" s="308"/>
      <c r="GMO63" s="308"/>
      <c r="GMP63" s="308"/>
      <c r="GMQ63" s="308"/>
      <c r="GMR63" s="308"/>
      <c r="GMS63" s="308"/>
      <c r="GMT63" s="308"/>
      <c r="GMU63" s="308"/>
      <c r="GMV63" s="308"/>
      <c r="GMW63" s="308"/>
      <c r="GMX63" s="308"/>
      <c r="GMY63" s="308"/>
      <c r="GMZ63" s="308"/>
      <c r="GNA63" s="308"/>
      <c r="GNB63" s="308"/>
      <c r="GNC63" s="308"/>
      <c r="GND63" s="308"/>
      <c r="GNE63" s="308"/>
      <c r="GNF63" s="308"/>
      <c r="GNG63" s="308"/>
      <c r="GNH63" s="308"/>
      <c r="GNI63" s="308"/>
      <c r="GNJ63" s="308"/>
      <c r="GNK63" s="308"/>
      <c r="GNL63" s="308"/>
      <c r="GNM63" s="308"/>
      <c r="GNN63" s="308"/>
      <c r="GNO63" s="308"/>
      <c r="GNP63" s="308"/>
      <c r="GNQ63" s="308"/>
      <c r="GNR63" s="308"/>
      <c r="GNS63" s="308"/>
      <c r="GNT63" s="308"/>
      <c r="GNU63" s="308"/>
      <c r="GNV63" s="308"/>
      <c r="GNW63" s="308"/>
      <c r="GNX63" s="308"/>
      <c r="GNY63" s="308"/>
      <c r="GNZ63" s="308"/>
      <c r="GOA63" s="308"/>
      <c r="GOB63" s="308"/>
      <c r="GOC63" s="308"/>
      <c r="GOD63" s="308"/>
      <c r="GOE63" s="308"/>
      <c r="GOF63" s="308"/>
      <c r="GOG63" s="308"/>
      <c r="GOH63" s="308"/>
      <c r="GOI63" s="308"/>
      <c r="GOJ63" s="308"/>
      <c r="GOK63" s="308"/>
      <c r="GOL63" s="308"/>
      <c r="GOM63" s="308"/>
      <c r="GON63" s="308"/>
      <c r="GOO63" s="308"/>
      <c r="GOP63" s="308"/>
      <c r="GOQ63" s="308"/>
      <c r="GOR63" s="308"/>
      <c r="GOS63" s="308"/>
      <c r="GOT63" s="308"/>
      <c r="GOU63" s="308"/>
      <c r="GOV63" s="308"/>
      <c r="GOW63" s="308"/>
      <c r="GOX63" s="308"/>
      <c r="GOY63" s="308"/>
      <c r="GOZ63" s="308"/>
      <c r="GPA63" s="308"/>
      <c r="GPB63" s="308"/>
      <c r="GPC63" s="308"/>
      <c r="GPD63" s="308"/>
      <c r="GPE63" s="308"/>
      <c r="GPF63" s="308"/>
      <c r="GPG63" s="308"/>
      <c r="GPH63" s="308"/>
      <c r="GPI63" s="308"/>
      <c r="GPJ63" s="308"/>
      <c r="GPK63" s="308"/>
      <c r="GPL63" s="308"/>
      <c r="GPM63" s="308"/>
      <c r="GPN63" s="308"/>
      <c r="GPO63" s="308"/>
      <c r="GPP63" s="308"/>
      <c r="GPQ63" s="308"/>
      <c r="GPR63" s="308"/>
      <c r="GPS63" s="308"/>
      <c r="GPT63" s="308"/>
      <c r="GPU63" s="308"/>
      <c r="GPV63" s="308"/>
      <c r="GPW63" s="308"/>
      <c r="GPX63" s="308"/>
      <c r="GPY63" s="308"/>
      <c r="GPZ63" s="308"/>
      <c r="GQA63" s="308"/>
      <c r="GQB63" s="308"/>
      <c r="GQC63" s="308"/>
      <c r="GQD63" s="308"/>
      <c r="GQE63" s="308"/>
      <c r="GQF63" s="308"/>
      <c r="GQG63" s="308"/>
      <c r="GQH63" s="308"/>
      <c r="GQI63" s="308"/>
      <c r="GQJ63" s="308"/>
      <c r="GQK63" s="308"/>
      <c r="GQL63" s="308"/>
      <c r="GQM63" s="308"/>
      <c r="GQN63" s="308"/>
      <c r="GQO63" s="308"/>
      <c r="GQP63" s="308"/>
      <c r="GQQ63" s="308"/>
      <c r="GQR63" s="308"/>
      <c r="GQS63" s="308"/>
      <c r="GQT63" s="308"/>
      <c r="GQU63" s="308"/>
      <c r="GQV63" s="308"/>
      <c r="GQW63" s="308"/>
      <c r="GQX63" s="308"/>
      <c r="GQY63" s="308"/>
      <c r="GQZ63" s="308"/>
      <c r="GRA63" s="308"/>
      <c r="GRB63" s="308"/>
      <c r="GRC63" s="308"/>
      <c r="GRD63" s="308"/>
      <c r="GRE63" s="308"/>
      <c r="GRF63" s="308"/>
      <c r="GRG63" s="308"/>
      <c r="GRH63" s="308"/>
      <c r="GRI63" s="308"/>
      <c r="GRJ63" s="308"/>
      <c r="GRK63" s="308"/>
      <c r="GRL63" s="308"/>
      <c r="GRM63" s="308"/>
      <c r="GRN63" s="308"/>
      <c r="GRO63" s="308"/>
      <c r="GRP63" s="308"/>
      <c r="GRQ63" s="308"/>
      <c r="GRR63" s="308"/>
      <c r="GRS63" s="308"/>
      <c r="GRT63" s="308"/>
      <c r="GRU63" s="308"/>
      <c r="GRV63" s="308"/>
      <c r="GRW63" s="308"/>
      <c r="GRX63" s="308"/>
      <c r="GRY63" s="308"/>
      <c r="GRZ63" s="308"/>
      <c r="GSA63" s="308"/>
      <c r="GSB63" s="308"/>
      <c r="GSC63" s="308"/>
      <c r="GSD63" s="308"/>
      <c r="GSE63" s="308"/>
      <c r="GSF63" s="308"/>
      <c r="GSG63" s="308"/>
      <c r="GSH63" s="308"/>
      <c r="GSI63" s="308"/>
      <c r="GSJ63" s="308"/>
      <c r="GSK63" s="308"/>
      <c r="GSL63" s="308"/>
      <c r="GSM63" s="308"/>
      <c r="GSN63" s="308"/>
      <c r="GSO63" s="308"/>
      <c r="GSP63" s="308"/>
      <c r="GSQ63" s="308"/>
      <c r="GSR63" s="308"/>
      <c r="GSS63" s="308"/>
      <c r="GST63" s="308"/>
      <c r="GSU63" s="308"/>
      <c r="GSV63" s="308"/>
      <c r="GSW63" s="308"/>
      <c r="GSX63" s="308"/>
      <c r="GSY63" s="308"/>
      <c r="GSZ63" s="308"/>
      <c r="GTA63" s="308"/>
      <c r="GTB63" s="308"/>
      <c r="GTC63" s="308"/>
      <c r="GTD63" s="308"/>
      <c r="GTE63" s="308"/>
      <c r="GTF63" s="308"/>
      <c r="GTG63" s="308"/>
      <c r="GTH63" s="308"/>
      <c r="GTI63" s="308"/>
      <c r="GTJ63" s="308"/>
      <c r="GTK63" s="308"/>
      <c r="GTL63" s="308"/>
      <c r="GTM63" s="308"/>
      <c r="GTN63" s="308"/>
      <c r="GTO63" s="308"/>
      <c r="GTP63" s="308"/>
      <c r="GTQ63" s="308"/>
      <c r="GTR63" s="308"/>
      <c r="GTS63" s="308"/>
      <c r="GTT63" s="308"/>
      <c r="GTU63" s="308"/>
      <c r="GTV63" s="308"/>
      <c r="GTW63" s="308"/>
      <c r="GTX63" s="308"/>
      <c r="GTY63" s="308"/>
      <c r="GTZ63" s="308"/>
      <c r="GUA63" s="308"/>
      <c r="GUB63" s="308"/>
      <c r="GUC63" s="308"/>
      <c r="GUD63" s="308"/>
      <c r="GUE63" s="308"/>
      <c r="GUF63" s="308"/>
      <c r="GUG63" s="308"/>
      <c r="GUH63" s="308"/>
      <c r="GUI63" s="308"/>
      <c r="GUJ63" s="308"/>
      <c r="GUK63" s="308"/>
      <c r="GUL63" s="308"/>
      <c r="GUM63" s="308"/>
      <c r="GUN63" s="308"/>
      <c r="GUO63" s="308"/>
      <c r="GUP63" s="308"/>
      <c r="GUQ63" s="308"/>
      <c r="GUR63" s="308"/>
      <c r="GUS63" s="308"/>
      <c r="GUT63" s="308"/>
      <c r="GUU63" s="308"/>
      <c r="GUV63" s="308"/>
      <c r="GUW63" s="308"/>
      <c r="GUX63" s="308"/>
      <c r="GUY63" s="308"/>
      <c r="GUZ63" s="308"/>
      <c r="GVA63" s="308"/>
      <c r="GVB63" s="308"/>
      <c r="GVC63" s="308"/>
      <c r="GVD63" s="308"/>
      <c r="GVE63" s="308"/>
      <c r="GVF63" s="308"/>
      <c r="GVG63" s="308"/>
      <c r="GVH63" s="308"/>
      <c r="GVI63" s="308"/>
      <c r="GVJ63" s="308"/>
      <c r="GVK63" s="308"/>
      <c r="GVL63" s="308"/>
      <c r="GVM63" s="308"/>
      <c r="GVN63" s="308"/>
      <c r="GVO63" s="308"/>
      <c r="GVP63" s="308"/>
      <c r="GVQ63" s="308"/>
      <c r="GVR63" s="308"/>
      <c r="GVS63" s="308"/>
      <c r="GVT63" s="308"/>
      <c r="GVU63" s="308"/>
      <c r="GVV63" s="308"/>
      <c r="GVW63" s="308"/>
      <c r="GVX63" s="308"/>
      <c r="GVY63" s="308"/>
      <c r="GVZ63" s="308"/>
      <c r="GWA63" s="308"/>
      <c r="GWB63" s="308"/>
      <c r="GWC63" s="308"/>
      <c r="GWD63" s="308"/>
      <c r="GWE63" s="308"/>
      <c r="GWF63" s="308"/>
      <c r="GWG63" s="308"/>
      <c r="GWH63" s="308"/>
      <c r="GWI63" s="308"/>
      <c r="GWJ63" s="308"/>
      <c r="GWK63" s="308"/>
      <c r="GWL63" s="308"/>
      <c r="GWM63" s="308"/>
      <c r="GWN63" s="308"/>
      <c r="GWO63" s="308"/>
      <c r="GWP63" s="308"/>
      <c r="GWQ63" s="308"/>
      <c r="GWR63" s="308"/>
      <c r="GWS63" s="308"/>
      <c r="GWT63" s="308"/>
      <c r="GWU63" s="308"/>
      <c r="GWV63" s="308"/>
      <c r="GWW63" s="308"/>
      <c r="GWX63" s="308"/>
      <c r="GWY63" s="308"/>
      <c r="GWZ63" s="308"/>
      <c r="GXA63" s="308"/>
      <c r="GXB63" s="308"/>
      <c r="GXC63" s="308"/>
      <c r="GXD63" s="308"/>
      <c r="GXE63" s="308"/>
      <c r="GXF63" s="308"/>
      <c r="GXG63" s="308"/>
      <c r="GXH63" s="308"/>
      <c r="GXI63" s="308"/>
      <c r="GXJ63" s="308"/>
      <c r="GXK63" s="308"/>
      <c r="GXL63" s="308"/>
      <c r="GXM63" s="308"/>
      <c r="GXN63" s="308"/>
      <c r="GXO63" s="308"/>
      <c r="GXP63" s="308"/>
      <c r="GXQ63" s="308"/>
      <c r="GXR63" s="308"/>
      <c r="GXS63" s="308"/>
      <c r="GXT63" s="308"/>
      <c r="GXU63" s="308"/>
      <c r="GXV63" s="308"/>
      <c r="GXW63" s="308"/>
      <c r="GXX63" s="308"/>
      <c r="GXY63" s="308"/>
      <c r="GXZ63" s="308"/>
      <c r="GYA63" s="308"/>
      <c r="GYB63" s="308"/>
      <c r="GYC63" s="308"/>
      <c r="GYD63" s="308"/>
      <c r="GYE63" s="308"/>
      <c r="GYF63" s="308"/>
      <c r="GYG63" s="308"/>
      <c r="GYH63" s="308"/>
      <c r="GYI63" s="308"/>
      <c r="GYJ63" s="308"/>
      <c r="GYK63" s="308"/>
      <c r="GYL63" s="308"/>
      <c r="GYM63" s="308"/>
      <c r="GYN63" s="308"/>
      <c r="GYO63" s="308"/>
      <c r="GYP63" s="308"/>
      <c r="GYQ63" s="308"/>
      <c r="GYR63" s="308"/>
      <c r="GYS63" s="308"/>
      <c r="GYT63" s="308"/>
      <c r="GYU63" s="308"/>
      <c r="GYV63" s="308"/>
      <c r="GYW63" s="308"/>
      <c r="GYX63" s="308"/>
      <c r="GYY63" s="308"/>
      <c r="GYZ63" s="308"/>
      <c r="GZA63" s="308"/>
      <c r="GZB63" s="308"/>
      <c r="GZC63" s="308"/>
      <c r="GZD63" s="308"/>
      <c r="GZE63" s="308"/>
      <c r="GZF63" s="308"/>
      <c r="GZG63" s="308"/>
      <c r="GZH63" s="308"/>
      <c r="GZI63" s="308"/>
      <c r="GZJ63" s="308"/>
      <c r="GZK63" s="308"/>
      <c r="GZL63" s="308"/>
      <c r="GZM63" s="308"/>
      <c r="GZN63" s="308"/>
      <c r="GZO63" s="308"/>
      <c r="GZP63" s="308"/>
      <c r="GZQ63" s="308"/>
      <c r="GZR63" s="308"/>
      <c r="GZS63" s="308"/>
      <c r="GZT63" s="308"/>
      <c r="GZU63" s="308"/>
      <c r="GZV63" s="308"/>
      <c r="GZW63" s="308"/>
      <c r="GZX63" s="308"/>
      <c r="GZY63" s="308"/>
      <c r="GZZ63" s="308"/>
      <c r="HAA63" s="308"/>
      <c r="HAB63" s="308"/>
      <c r="HAC63" s="308"/>
      <c r="HAD63" s="308"/>
      <c r="HAE63" s="308"/>
      <c r="HAF63" s="308"/>
      <c r="HAG63" s="308"/>
      <c r="HAH63" s="308"/>
      <c r="HAI63" s="308"/>
      <c r="HAJ63" s="308"/>
      <c r="HAK63" s="308"/>
      <c r="HAL63" s="308"/>
      <c r="HAM63" s="308"/>
      <c r="HAN63" s="308"/>
      <c r="HAO63" s="308"/>
      <c r="HAP63" s="308"/>
      <c r="HAQ63" s="308"/>
      <c r="HAR63" s="308"/>
      <c r="HAS63" s="308"/>
      <c r="HAT63" s="308"/>
      <c r="HAU63" s="308"/>
      <c r="HAV63" s="308"/>
      <c r="HAW63" s="308"/>
      <c r="HAX63" s="308"/>
      <c r="HAY63" s="308"/>
      <c r="HAZ63" s="308"/>
      <c r="HBA63" s="308"/>
      <c r="HBB63" s="308"/>
      <c r="HBC63" s="308"/>
      <c r="HBD63" s="308"/>
      <c r="HBE63" s="308"/>
      <c r="HBF63" s="308"/>
      <c r="HBG63" s="308"/>
      <c r="HBH63" s="308"/>
      <c r="HBI63" s="308"/>
      <c r="HBJ63" s="308"/>
      <c r="HBK63" s="308"/>
      <c r="HBL63" s="308"/>
      <c r="HBM63" s="308"/>
      <c r="HBN63" s="308"/>
      <c r="HBO63" s="308"/>
      <c r="HBP63" s="308"/>
      <c r="HBQ63" s="308"/>
      <c r="HBR63" s="308"/>
      <c r="HBS63" s="308"/>
      <c r="HBT63" s="308"/>
      <c r="HBU63" s="308"/>
      <c r="HBV63" s="308"/>
      <c r="HBW63" s="308"/>
      <c r="HBX63" s="308"/>
      <c r="HBY63" s="308"/>
      <c r="HBZ63" s="308"/>
      <c r="HCA63" s="308"/>
      <c r="HCB63" s="308"/>
      <c r="HCC63" s="308"/>
      <c r="HCD63" s="308"/>
      <c r="HCE63" s="308"/>
      <c r="HCF63" s="308"/>
      <c r="HCG63" s="308"/>
      <c r="HCH63" s="308"/>
      <c r="HCI63" s="308"/>
      <c r="HCJ63" s="308"/>
      <c r="HCK63" s="308"/>
      <c r="HCL63" s="308"/>
      <c r="HCM63" s="308"/>
      <c r="HCN63" s="308"/>
      <c r="HCO63" s="308"/>
      <c r="HCP63" s="308"/>
      <c r="HCQ63" s="308"/>
      <c r="HCR63" s="308"/>
      <c r="HCS63" s="308"/>
      <c r="HCT63" s="308"/>
      <c r="HCU63" s="308"/>
      <c r="HCV63" s="308"/>
      <c r="HCW63" s="308"/>
      <c r="HCX63" s="308"/>
      <c r="HCY63" s="308"/>
      <c r="HCZ63" s="308"/>
      <c r="HDA63" s="308"/>
      <c r="HDB63" s="308"/>
      <c r="HDC63" s="308"/>
      <c r="HDD63" s="308"/>
      <c r="HDE63" s="308"/>
      <c r="HDF63" s="308"/>
      <c r="HDG63" s="308"/>
      <c r="HDH63" s="308"/>
      <c r="HDI63" s="308"/>
      <c r="HDJ63" s="308"/>
      <c r="HDK63" s="308"/>
      <c r="HDL63" s="308"/>
      <c r="HDM63" s="308"/>
      <c r="HDN63" s="308"/>
      <c r="HDO63" s="308"/>
      <c r="HDP63" s="308"/>
      <c r="HDQ63" s="308"/>
      <c r="HDR63" s="308"/>
      <c r="HDS63" s="308"/>
      <c r="HDT63" s="308"/>
      <c r="HDU63" s="308"/>
      <c r="HDV63" s="308"/>
      <c r="HDW63" s="308"/>
      <c r="HDX63" s="308"/>
      <c r="HDY63" s="308"/>
      <c r="HDZ63" s="308"/>
      <c r="HEA63" s="308"/>
      <c r="HEB63" s="308"/>
      <c r="HEC63" s="308"/>
      <c r="HED63" s="308"/>
      <c r="HEE63" s="308"/>
      <c r="HEF63" s="308"/>
      <c r="HEG63" s="308"/>
      <c r="HEH63" s="308"/>
      <c r="HEI63" s="308"/>
      <c r="HEJ63" s="308"/>
      <c r="HEK63" s="308"/>
      <c r="HEL63" s="308"/>
      <c r="HEM63" s="308"/>
      <c r="HEN63" s="308"/>
      <c r="HEO63" s="308"/>
      <c r="HEP63" s="308"/>
      <c r="HEQ63" s="308"/>
      <c r="HER63" s="308"/>
      <c r="HES63" s="308"/>
      <c r="HET63" s="308"/>
      <c r="HEU63" s="308"/>
      <c r="HEV63" s="308"/>
      <c r="HEW63" s="308"/>
      <c r="HEX63" s="308"/>
      <c r="HEY63" s="308"/>
      <c r="HEZ63" s="308"/>
      <c r="HFA63" s="308"/>
      <c r="HFB63" s="308"/>
      <c r="HFC63" s="308"/>
      <c r="HFD63" s="308"/>
      <c r="HFE63" s="308"/>
      <c r="HFF63" s="308"/>
      <c r="HFG63" s="308"/>
      <c r="HFH63" s="308"/>
      <c r="HFI63" s="308"/>
      <c r="HFJ63" s="308"/>
      <c r="HFK63" s="308"/>
      <c r="HFL63" s="308"/>
      <c r="HFM63" s="308"/>
      <c r="HFN63" s="308"/>
      <c r="HFO63" s="308"/>
      <c r="HFP63" s="308"/>
      <c r="HFQ63" s="308"/>
      <c r="HFR63" s="308"/>
      <c r="HFS63" s="308"/>
      <c r="HFT63" s="308"/>
      <c r="HFU63" s="308"/>
      <c r="HFV63" s="308"/>
      <c r="HFW63" s="308"/>
      <c r="HFX63" s="308"/>
      <c r="HFY63" s="308"/>
      <c r="HFZ63" s="308"/>
      <c r="HGA63" s="308"/>
      <c r="HGB63" s="308"/>
      <c r="HGC63" s="308"/>
      <c r="HGD63" s="308"/>
      <c r="HGE63" s="308"/>
      <c r="HGF63" s="308"/>
      <c r="HGG63" s="308"/>
      <c r="HGH63" s="308"/>
      <c r="HGI63" s="308"/>
      <c r="HGJ63" s="308"/>
      <c r="HGK63" s="308"/>
      <c r="HGL63" s="308"/>
      <c r="HGM63" s="308"/>
      <c r="HGN63" s="308"/>
      <c r="HGO63" s="308"/>
      <c r="HGP63" s="308"/>
      <c r="HGQ63" s="308"/>
      <c r="HGR63" s="308"/>
      <c r="HGS63" s="308"/>
      <c r="HGT63" s="308"/>
      <c r="HGU63" s="308"/>
      <c r="HGV63" s="308"/>
      <c r="HGW63" s="308"/>
      <c r="HGX63" s="308"/>
      <c r="HGY63" s="308"/>
      <c r="HGZ63" s="308"/>
      <c r="HHA63" s="308"/>
      <c r="HHB63" s="308"/>
      <c r="HHC63" s="308"/>
      <c r="HHD63" s="308"/>
      <c r="HHE63" s="308"/>
      <c r="HHF63" s="308"/>
      <c r="HHG63" s="308"/>
      <c r="HHH63" s="308"/>
      <c r="HHI63" s="308"/>
      <c r="HHJ63" s="308"/>
      <c r="HHK63" s="308"/>
      <c r="HHL63" s="308"/>
      <c r="HHM63" s="308"/>
      <c r="HHN63" s="308"/>
      <c r="HHO63" s="308"/>
      <c r="HHP63" s="308"/>
      <c r="HHQ63" s="308"/>
      <c r="HHR63" s="308"/>
      <c r="HHS63" s="308"/>
      <c r="HHT63" s="308"/>
      <c r="HHU63" s="308"/>
      <c r="HHV63" s="308"/>
      <c r="HHW63" s="308"/>
      <c r="HHX63" s="308"/>
      <c r="HHY63" s="308"/>
      <c r="HHZ63" s="308"/>
      <c r="HIA63" s="308"/>
      <c r="HIB63" s="308"/>
      <c r="HIC63" s="308"/>
      <c r="HID63" s="308"/>
      <c r="HIE63" s="308"/>
      <c r="HIF63" s="308"/>
      <c r="HIG63" s="308"/>
      <c r="HIH63" s="308"/>
      <c r="HII63" s="308"/>
      <c r="HIJ63" s="308"/>
      <c r="HIK63" s="308"/>
      <c r="HIL63" s="308"/>
      <c r="HIM63" s="308"/>
      <c r="HIN63" s="308"/>
      <c r="HIO63" s="308"/>
      <c r="HIP63" s="308"/>
      <c r="HIQ63" s="308"/>
      <c r="HIR63" s="308"/>
      <c r="HIS63" s="308"/>
      <c r="HIT63" s="308"/>
      <c r="HIU63" s="308"/>
      <c r="HIV63" s="308"/>
      <c r="HIW63" s="308"/>
      <c r="HIX63" s="308"/>
      <c r="HIY63" s="308"/>
      <c r="HIZ63" s="308"/>
      <c r="HJA63" s="308"/>
      <c r="HJB63" s="308"/>
      <c r="HJC63" s="308"/>
      <c r="HJD63" s="308"/>
      <c r="HJE63" s="308"/>
      <c r="HJF63" s="308"/>
      <c r="HJG63" s="308"/>
      <c r="HJH63" s="308"/>
      <c r="HJI63" s="308"/>
      <c r="HJJ63" s="308"/>
      <c r="HJK63" s="308"/>
      <c r="HJL63" s="308"/>
      <c r="HJM63" s="308"/>
      <c r="HJN63" s="308"/>
      <c r="HJO63" s="308"/>
      <c r="HJP63" s="308"/>
      <c r="HJQ63" s="308"/>
      <c r="HJR63" s="308"/>
      <c r="HJS63" s="308"/>
      <c r="HJT63" s="308"/>
      <c r="HJU63" s="308"/>
      <c r="HJV63" s="308"/>
      <c r="HJW63" s="308"/>
      <c r="HJX63" s="308"/>
      <c r="HJY63" s="308"/>
      <c r="HJZ63" s="308"/>
      <c r="HKA63" s="308"/>
      <c r="HKB63" s="308"/>
      <c r="HKC63" s="308"/>
      <c r="HKD63" s="308"/>
      <c r="HKE63" s="308"/>
      <c r="HKF63" s="308"/>
      <c r="HKG63" s="308"/>
      <c r="HKH63" s="308"/>
      <c r="HKI63" s="308"/>
      <c r="HKJ63" s="308"/>
      <c r="HKK63" s="308"/>
      <c r="HKL63" s="308"/>
      <c r="HKM63" s="308"/>
      <c r="HKN63" s="308"/>
      <c r="HKO63" s="308"/>
      <c r="HKP63" s="308"/>
      <c r="HKQ63" s="308"/>
      <c r="HKR63" s="308"/>
      <c r="HKS63" s="308"/>
      <c r="HKT63" s="308"/>
      <c r="HKU63" s="308"/>
      <c r="HKV63" s="308"/>
      <c r="HKW63" s="308"/>
      <c r="HKX63" s="308"/>
      <c r="HKY63" s="308"/>
      <c r="HKZ63" s="308"/>
      <c r="HLA63" s="308"/>
      <c r="HLB63" s="308"/>
      <c r="HLC63" s="308"/>
      <c r="HLD63" s="308"/>
      <c r="HLE63" s="308"/>
      <c r="HLF63" s="308"/>
      <c r="HLG63" s="308"/>
      <c r="HLH63" s="308"/>
      <c r="HLI63" s="308"/>
      <c r="HLJ63" s="308"/>
      <c r="HLK63" s="308"/>
      <c r="HLL63" s="308"/>
      <c r="HLM63" s="308"/>
      <c r="HLN63" s="308"/>
      <c r="HLO63" s="308"/>
      <c r="HLP63" s="308"/>
      <c r="HLQ63" s="308"/>
      <c r="HLR63" s="308"/>
      <c r="HLS63" s="308"/>
      <c r="HLT63" s="308"/>
      <c r="HLU63" s="308"/>
      <c r="HLV63" s="308"/>
      <c r="HLW63" s="308"/>
      <c r="HLX63" s="308"/>
      <c r="HLY63" s="308"/>
      <c r="HLZ63" s="308"/>
      <c r="HMA63" s="308"/>
      <c r="HMB63" s="308"/>
      <c r="HMC63" s="308"/>
      <c r="HMD63" s="308"/>
      <c r="HME63" s="308"/>
      <c r="HMF63" s="308"/>
      <c r="HMG63" s="308"/>
      <c r="HMH63" s="308"/>
      <c r="HMI63" s="308"/>
      <c r="HMJ63" s="308"/>
      <c r="HMK63" s="308"/>
      <c r="HML63" s="308"/>
      <c r="HMM63" s="308"/>
      <c r="HMN63" s="308"/>
      <c r="HMO63" s="308"/>
      <c r="HMP63" s="308"/>
      <c r="HMQ63" s="308"/>
      <c r="HMR63" s="308"/>
      <c r="HMS63" s="308"/>
      <c r="HMT63" s="308"/>
      <c r="HMU63" s="308"/>
      <c r="HMV63" s="308"/>
      <c r="HMW63" s="308"/>
      <c r="HMX63" s="308"/>
      <c r="HMY63" s="308"/>
      <c r="HMZ63" s="308"/>
      <c r="HNA63" s="308"/>
      <c r="HNB63" s="308"/>
      <c r="HNC63" s="308"/>
      <c r="HND63" s="308"/>
      <c r="HNE63" s="308"/>
      <c r="HNF63" s="308"/>
      <c r="HNG63" s="308"/>
      <c r="HNH63" s="308"/>
      <c r="HNI63" s="308"/>
      <c r="HNJ63" s="308"/>
      <c r="HNK63" s="308"/>
      <c r="HNL63" s="308"/>
      <c r="HNM63" s="308"/>
      <c r="HNN63" s="308"/>
      <c r="HNO63" s="308"/>
      <c r="HNP63" s="308"/>
      <c r="HNQ63" s="308"/>
      <c r="HNR63" s="308"/>
      <c r="HNS63" s="308"/>
      <c r="HNT63" s="308"/>
      <c r="HNU63" s="308"/>
      <c r="HNV63" s="308"/>
      <c r="HNW63" s="308"/>
      <c r="HNX63" s="308"/>
      <c r="HNY63" s="308"/>
      <c r="HNZ63" s="308"/>
      <c r="HOA63" s="308"/>
      <c r="HOB63" s="308"/>
      <c r="HOC63" s="308"/>
      <c r="HOD63" s="308"/>
      <c r="HOE63" s="308"/>
      <c r="HOF63" s="308"/>
      <c r="HOG63" s="308"/>
      <c r="HOH63" s="308"/>
      <c r="HOI63" s="308"/>
      <c r="HOJ63" s="308"/>
      <c r="HOK63" s="308"/>
      <c r="HOL63" s="308"/>
      <c r="HOM63" s="308"/>
      <c r="HON63" s="308"/>
      <c r="HOO63" s="308"/>
      <c r="HOP63" s="308"/>
      <c r="HOQ63" s="308"/>
      <c r="HOR63" s="308"/>
      <c r="HOS63" s="308"/>
      <c r="HOT63" s="308"/>
      <c r="HOU63" s="308"/>
      <c r="HOV63" s="308"/>
      <c r="HOW63" s="308"/>
      <c r="HOX63" s="308"/>
      <c r="HOY63" s="308"/>
      <c r="HOZ63" s="308"/>
      <c r="HPA63" s="308"/>
      <c r="HPB63" s="308"/>
      <c r="HPC63" s="308"/>
      <c r="HPD63" s="308"/>
      <c r="HPE63" s="308"/>
      <c r="HPF63" s="308"/>
      <c r="HPG63" s="308"/>
      <c r="HPH63" s="308"/>
      <c r="HPI63" s="308"/>
      <c r="HPJ63" s="308"/>
      <c r="HPK63" s="308"/>
      <c r="HPL63" s="308"/>
      <c r="HPM63" s="308"/>
      <c r="HPN63" s="308"/>
      <c r="HPO63" s="308"/>
      <c r="HPP63" s="308"/>
      <c r="HPQ63" s="308"/>
      <c r="HPR63" s="308"/>
      <c r="HPS63" s="308"/>
      <c r="HPT63" s="308"/>
      <c r="HPU63" s="308"/>
      <c r="HPV63" s="308"/>
      <c r="HPW63" s="308"/>
      <c r="HPX63" s="308"/>
      <c r="HPY63" s="308"/>
      <c r="HPZ63" s="308"/>
      <c r="HQA63" s="308"/>
      <c r="HQB63" s="308"/>
      <c r="HQC63" s="308"/>
      <c r="HQD63" s="308"/>
      <c r="HQE63" s="308"/>
      <c r="HQF63" s="308"/>
      <c r="HQG63" s="308"/>
      <c r="HQH63" s="308"/>
      <c r="HQI63" s="308"/>
      <c r="HQJ63" s="308"/>
      <c r="HQK63" s="308"/>
      <c r="HQL63" s="308"/>
      <c r="HQM63" s="308"/>
      <c r="HQN63" s="308"/>
      <c r="HQO63" s="308"/>
      <c r="HQP63" s="308"/>
      <c r="HQQ63" s="308"/>
      <c r="HQR63" s="308"/>
      <c r="HQS63" s="308"/>
      <c r="HQT63" s="308"/>
      <c r="HQU63" s="308"/>
      <c r="HQV63" s="308"/>
      <c r="HQW63" s="308"/>
      <c r="HQX63" s="308"/>
      <c r="HQY63" s="308"/>
      <c r="HQZ63" s="308"/>
      <c r="HRA63" s="308"/>
      <c r="HRB63" s="308"/>
      <c r="HRC63" s="308"/>
      <c r="HRD63" s="308"/>
      <c r="HRE63" s="308"/>
      <c r="HRF63" s="308"/>
      <c r="HRG63" s="308"/>
      <c r="HRH63" s="308"/>
      <c r="HRI63" s="308"/>
      <c r="HRJ63" s="308"/>
      <c r="HRK63" s="308"/>
      <c r="HRL63" s="308"/>
      <c r="HRM63" s="308"/>
      <c r="HRN63" s="308"/>
      <c r="HRO63" s="308"/>
      <c r="HRP63" s="308"/>
      <c r="HRQ63" s="308"/>
      <c r="HRR63" s="308"/>
      <c r="HRS63" s="308"/>
      <c r="HRT63" s="308"/>
      <c r="HRU63" s="308"/>
      <c r="HRV63" s="308"/>
      <c r="HRW63" s="308"/>
      <c r="HRX63" s="308"/>
      <c r="HRY63" s="308"/>
      <c r="HRZ63" s="308"/>
      <c r="HSA63" s="308"/>
      <c r="HSB63" s="308"/>
      <c r="HSC63" s="308"/>
      <c r="HSD63" s="308"/>
      <c r="HSE63" s="308"/>
      <c r="HSF63" s="308"/>
      <c r="HSG63" s="308"/>
      <c r="HSH63" s="308"/>
      <c r="HSI63" s="308"/>
      <c r="HSJ63" s="308"/>
      <c r="HSK63" s="308"/>
      <c r="HSL63" s="308"/>
      <c r="HSM63" s="308"/>
      <c r="HSN63" s="308"/>
      <c r="HSO63" s="308"/>
      <c r="HSP63" s="308"/>
      <c r="HSQ63" s="308"/>
      <c r="HSR63" s="308"/>
      <c r="HSS63" s="308"/>
      <c r="HST63" s="308"/>
      <c r="HSU63" s="308"/>
      <c r="HSV63" s="308"/>
      <c r="HSW63" s="308"/>
      <c r="HSX63" s="308"/>
      <c r="HSY63" s="308"/>
      <c r="HSZ63" s="308"/>
      <c r="HTA63" s="308"/>
      <c r="HTB63" s="308"/>
      <c r="HTC63" s="308"/>
      <c r="HTD63" s="308"/>
      <c r="HTE63" s="308"/>
      <c r="HTF63" s="308"/>
      <c r="HTG63" s="308"/>
      <c r="HTH63" s="308"/>
      <c r="HTI63" s="308"/>
      <c r="HTJ63" s="308"/>
      <c r="HTK63" s="308"/>
      <c r="HTL63" s="308"/>
      <c r="HTM63" s="308"/>
      <c r="HTN63" s="308"/>
      <c r="HTO63" s="308"/>
      <c r="HTP63" s="308"/>
      <c r="HTQ63" s="308"/>
      <c r="HTR63" s="308"/>
      <c r="HTS63" s="308"/>
      <c r="HTT63" s="308"/>
      <c r="HTU63" s="308"/>
      <c r="HTV63" s="308"/>
      <c r="HTW63" s="308"/>
      <c r="HTX63" s="308"/>
      <c r="HTY63" s="308"/>
      <c r="HTZ63" s="308"/>
      <c r="HUA63" s="308"/>
      <c r="HUB63" s="308"/>
      <c r="HUC63" s="308"/>
      <c r="HUD63" s="308"/>
      <c r="HUE63" s="308"/>
      <c r="HUF63" s="308"/>
      <c r="HUG63" s="308"/>
      <c r="HUH63" s="308"/>
      <c r="HUI63" s="308"/>
      <c r="HUJ63" s="308"/>
      <c r="HUK63" s="308"/>
      <c r="HUL63" s="308"/>
      <c r="HUM63" s="308"/>
      <c r="HUN63" s="308"/>
      <c r="HUO63" s="308"/>
      <c r="HUP63" s="308"/>
      <c r="HUQ63" s="308"/>
      <c r="HUR63" s="308"/>
      <c r="HUS63" s="308"/>
      <c r="HUT63" s="308"/>
      <c r="HUU63" s="308"/>
      <c r="HUV63" s="308"/>
      <c r="HUW63" s="308"/>
      <c r="HUX63" s="308"/>
      <c r="HUY63" s="308"/>
      <c r="HUZ63" s="308"/>
      <c r="HVA63" s="308"/>
      <c r="HVB63" s="308"/>
      <c r="HVC63" s="308"/>
      <c r="HVD63" s="308"/>
      <c r="HVE63" s="308"/>
      <c r="HVF63" s="308"/>
      <c r="HVG63" s="308"/>
      <c r="HVH63" s="308"/>
      <c r="HVI63" s="308"/>
      <c r="HVJ63" s="308"/>
      <c r="HVK63" s="308"/>
      <c r="HVL63" s="308"/>
      <c r="HVM63" s="308"/>
      <c r="HVN63" s="308"/>
      <c r="HVO63" s="308"/>
      <c r="HVP63" s="308"/>
      <c r="HVQ63" s="308"/>
      <c r="HVR63" s="308"/>
      <c r="HVS63" s="308"/>
      <c r="HVT63" s="308"/>
      <c r="HVU63" s="308"/>
      <c r="HVV63" s="308"/>
      <c r="HVW63" s="308"/>
      <c r="HVX63" s="308"/>
      <c r="HVY63" s="308"/>
      <c r="HVZ63" s="308"/>
      <c r="HWA63" s="308"/>
      <c r="HWB63" s="308"/>
      <c r="HWC63" s="308"/>
      <c r="HWD63" s="308"/>
      <c r="HWE63" s="308"/>
      <c r="HWF63" s="308"/>
      <c r="HWG63" s="308"/>
      <c r="HWH63" s="308"/>
      <c r="HWI63" s="308"/>
      <c r="HWJ63" s="308"/>
      <c r="HWK63" s="308"/>
      <c r="HWL63" s="308"/>
      <c r="HWM63" s="308"/>
      <c r="HWN63" s="308"/>
      <c r="HWO63" s="308"/>
      <c r="HWP63" s="308"/>
      <c r="HWQ63" s="308"/>
      <c r="HWR63" s="308"/>
      <c r="HWS63" s="308"/>
      <c r="HWT63" s="308"/>
      <c r="HWU63" s="308"/>
      <c r="HWV63" s="308"/>
      <c r="HWW63" s="308"/>
      <c r="HWX63" s="308"/>
      <c r="HWY63" s="308"/>
      <c r="HWZ63" s="308"/>
      <c r="HXA63" s="308"/>
      <c r="HXB63" s="308"/>
      <c r="HXC63" s="308"/>
      <c r="HXD63" s="308"/>
      <c r="HXE63" s="308"/>
      <c r="HXF63" s="308"/>
      <c r="HXG63" s="308"/>
      <c r="HXH63" s="308"/>
      <c r="HXI63" s="308"/>
      <c r="HXJ63" s="308"/>
      <c r="HXK63" s="308"/>
      <c r="HXL63" s="308"/>
      <c r="HXM63" s="308"/>
      <c r="HXN63" s="308"/>
      <c r="HXO63" s="308"/>
      <c r="HXP63" s="308"/>
      <c r="HXQ63" s="308"/>
      <c r="HXR63" s="308"/>
      <c r="HXS63" s="308"/>
      <c r="HXT63" s="308"/>
      <c r="HXU63" s="308"/>
      <c r="HXV63" s="308"/>
      <c r="HXW63" s="308"/>
      <c r="HXX63" s="308"/>
      <c r="HXY63" s="308"/>
      <c r="HXZ63" s="308"/>
      <c r="HYA63" s="308"/>
      <c r="HYB63" s="308"/>
      <c r="HYC63" s="308"/>
      <c r="HYD63" s="308"/>
      <c r="HYE63" s="308"/>
      <c r="HYF63" s="308"/>
      <c r="HYG63" s="308"/>
      <c r="HYH63" s="308"/>
      <c r="HYI63" s="308"/>
      <c r="HYJ63" s="308"/>
      <c r="HYK63" s="308"/>
      <c r="HYL63" s="308"/>
      <c r="HYM63" s="308"/>
      <c r="HYN63" s="308"/>
      <c r="HYO63" s="308"/>
      <c r="HYP63" s="308"/>
      <c r="HYQ63" s="308"/>
      <c r="HYR63" s="308"/>
      <c r="HYS63" s="308"/>
      <c r="HYT63" s="308"/>
      <c r="HYU63" s="308"/>
      <c r="HYV63" s="308"/>
      <c r="HYW63" s="308"/>
      <c r="HYX63" s="308"/>
      <c r="HYY63" s="308"/>
      <c r="HYZ63" s="308"/>
      <c r="HZA63" s="308"/>
      <c r="HZB63" s="308"/>
      <c r="HZC63" s="308"/>
      <c r="HZD63" s="308"/>
      <c r="HZE63" s="308"/>
      <c r="HZF63" s="308"/>
      <c r="HZG63" s="308"/>
      <c r="HZH63" s="308"/>
      <c r="HZI63" s="308"/>
      <c r="HZJ63" s="308"/>
      <c r="HZK63" s="308"/>
      <c r="HZL63" s="308"/>
      <c r="HZM63" s="308"/>
      <c r="HZN63" s="308"/>
      <c r="HZO63" s="308"/>
      <c r="HZP63" s="308"/>
      <c r="HZQ63" s="308"/>
      <c r="HZR63" s="308"/>
      <c r="HZS63" s="308"/>
      <c r="HZT63" s="308"/>
      <c r="HZU63" s="308"/>
      <c r="HZV63" s="308"/>
      <c r="HZW63" s="308"/>
      <c r="HZX63" s="308"/>
      <c r="HZY63" s="308"/>
      <c r="HZZ63" s="308"/>
      <c r="IAA63" s="308"/>
      <c r="IAB63" s="308"/>
      <c r="IAC63" s="308"/>
      <c r="IAD63" s="308"/>
      <c r="IAE63" s="308"/>
      <c r="IAF63" s="308"/>
      <c r="IAG63" s="308"/>
      <c r="IAH63" s="308"/>
      <c r="IAI63" s="308"/>
      <c r="IAJ63" s="308"/>
      <c r="IAK63" s="308"/>
      <c r="IAL63" s="308"/>
      <c r="IAM63" s="308"/>
      <c r="IAN63" s="308"/>
      <c r="IAO63" s="308"/>
      <c r="IAP63" s="308"/>
      <c r="IAQ63" s="308"/>
      <c r="IAR63" s="308"/>
      <c r="IAS63" s="308"/>
      <c r="IAT63" s="308"/>
      <c r="IAU63" s="308"/>
      <c r="IAV63" s="308"/>
      <c r="IAW63" s="308"/>
      <c r="IAX63" s="308"/>
      <c r="IAY63" s="308"/>
      <c r="IAZ63" s="308"/>
      <c r="IBA63" s="308"/>
      <c r="IBB63" s="308"/>
      <c r="IBC63" s="308"/>
      <c r="IBD63" s="308"/>
      <c r="IBE63" s="308"/>
      <c r="IBF63" s="308"/>
      <c r="IBG63" s="308"/>
      <c r="IBH63" s="308"/>
      <c r="IBI63" s="308"/>
      <c r="IBJ63" s="308"/>
      <c r="IBK63" s="308"/>
      <c r="IBL63" s="308"/>
      <c r="IBM63" s="308"/>
      <c r="IBN63" s="308"/>
      <c r="IBO63" s="308"/>
      <c r="IBP63" s="308"/>
      <c r="IBQ63" s="308"/>
      <c r="IBR63" s="308"/>
      <c r="IBS63" s="308"/>
      <c r="IBT63" s="308"/>
      <c r="IBU63" s="308"/>
      <c r="IBV63" s="308"/>
      <c r="IBW63" s="308"/>
      <c r="IBX63" s="308"/>
      <c r="IBY63" s="308"/>
      <c r="IBZ63" s="308"/>
      <c r="ICA63" s="308"/>
      <c r="ICB63" s="308"/>
      <c r="ICC63" s="308"/>
      <c r="ICD63" s="308"/>
      <c r="ICE63" s="308"/>
      <c r="ICF63" s="308"/>
      <c r="ICG63" s="308"/>
      <c r="ICH63" s="308"/>
      <c r="ICI63" s="308"/>
      <c r="ICJ63" s="308"/>
      <c r="ICK63" s="308"/>
      <c r="ICL63" s="308"/>
      <c r="ICM63" s="308"/>
      <c r="ICN63" s="308"/>
      <c r="ICO63" s="308"/>
      <c r="ICP63" s="308"/>
      <c r="ICQ63" s="308"/>
      <c r="ICR63" s="308"/>
      <c r="ICS63" s="308"/>
      <c r="ICT63" s="308"/>
      <c r="ICU63" s="308"/>
      <c r="ICV63" s="308"/>
      <c r="ICW63" s="308"/>
      <c r="ICX63" s="308"/>
      <c r="ICY63" s="308"/>
      <c r="ICZ63" s="308"/>
      <c r="IDA63" s="308"/>
      <c r="IDB63" s="308"/>
      <c r="IDC63" s="308"/>
      <c r="IDD63" s="308"/>
      <c r="IDE63" s="308"/>
      <c r="IDF63" s="308"/>
      <c r="IDG63" s="308"/>
      <c r="IDH63" s="308"/>
      <c r="IDI63" s="308"/>
      <c r="IDJ63" s="308"/>
      <c r="IDK63" s="308"/>
      <c r="IDL63" s="308"/>
      <c r="IDM63" s="308"/>
      <c r="IDN63" s="308"/>
      <c r="IDO63" s="308"/>
      <c r="IDP63" s="308"/>
      <c r="IDQ63" s="308"/>
      <c r="IDR63" s="308"/>
      <c r="IDS63" s="308"/>
      <c r="IDT63" s="308"/>
      <c r="IDU63" s="308"/>
      <c r="IDV63" s="308"/>
      <c r="IDW63" s="308"/>
      <c r="IDX63" s="308"/>
      <c r="IDY63" s="308"/>
      <c r="IDZ63" s="308"/>
      <c r="IEA63" s="308"/>
      <c r="IEB63" s="308"/>
      <c r="IEC63" s="308"/>
      <c r="IED63" s="308"/>
      <c r="IEE63" s="308"/>
      <c r="IEF63" s="308"/>
      <c r="IEG63" s="308"/>
      <c r="IEH63" s="308"/>
      <c r="IEI63" s="308"/>
      <c r="IEJ63" s="308"/>
      <c r="IEK63" s="308"/>
      <c r="IEL63" s="308"/>
      <c r="IEM63" s="308"/>
      <c r="IEN63" s="308"/>
      <c r="IEO63" s="308"/>
      <c r="IEP63" s="308"/>
      <c r="IEQ63" s="308"/>
      <c r="IER63" s="308"/>
      <c r="IES63" s="308"/>
      <c r="IET63" s="308"/>
      <c r="IEU63" s="308"/>
      <c r="IEV63" s="308"/>
      <c r="IEW63" s="308"/>
      <c r="IEX63" s="308"/>
      <c r="IEY63" s="308"/>
      <c r="IEZ63" s="308"/>
      <c r="IFA63" s="308"/>
      <c r="IFB63" s="308"/>
      <c r="IFC63" s="308"/>
      <c r="IFD63" s="308"/>
      <c r="IFE63" s="308"/>
      <c r="IFF63" s="308"/>
      <c r="IFG63" s="308"/>
      <c r="IFH63" s="308"/>
      <c r="IFI63" s="308"/>
      <c r="IFJ63" s="308"/>
      <c r="IFK63" s="308"/>
      <c r="IFL63" s="308"/>
      <c r="IFM63" s="308"/>
      <c r="IFN63" s="308"/>
      <c r="IFO63" s="308"/>
      <c r="IFP63" s="308"/>
      <c r="IFQ63" s="308"/>
      <c r="IFR63" s="308"/>
      <c r="IFS63" s="308"/>
      <c r="IFT63" s="308"/>
      <c r="IFU63" s="308"/>
      <c r="IFV63" s="308"/>
      <c r="IFW63" s="308"/>
      <c r="IFX63" s="308"/>
      <c r="IFY63" s="308"/>
      <c r="IFZ63" s="308"/>
      <c r="IGA63" s="308"/>
      <c r="IGB63" s="308"/>
      <c r="IGC63" s="308"/>
      <c r="IGD63" s="308"/>
      <c r="IGE63" s="308"/>
      <c r="IGF63" s="308"/>
      <c r="IGG63" s="308"/>
      <c r="IGH63" s="308"/>
      <c r="IGI63" s="308"/>
      <c r="IGJ63" s="308"/>
      <c r="IGK63" s="308"/>
      <c r="IGL63" s="308"/>
      <c r="IGM63" s="308"/>
      <c r="IGN63" s="308"/>
      <c r="IGO63" s="308"/>
      <c r="IGP63" s="308"/>
      <c r="IGQ63" s="308"/>
      <c r="IGR63" s="308"/>
      <c r="IGS63" s="308"/>
      <c r="IGT63" s="308"/>
      <c r="IGU63" s="308"/>
      <c r="IGV63" s="308"/>
      <c r="IGW63" s="308"/>
      <c r="IGX63" s="308"/>
      <c r="IGY63" s="308"/>
      <c r="IGZ63" s="308"/>
      <c r="IHA63" s="308"/>
      <c r="IHB63" s="308"/>
      <c r="IHC63" s="308"/>
      <c r="IHD63" s="308"/>
      <c r="IHE63" s="308"/>
      <c r="IHF63" s="308"/>
      <c r="IHG63" s="308"/>
      <c r="IHH63" s="308"/>
      <c r="IHI63" s="308"/>
      <c r="IHJ63" s="308"/>
      <c r="IHK63" s="308"/>
      <c r="IHL63" s="308"/>
      <c r="IHM63" s="308"/>
      <c r="IHN63" s="308"/>
      <c r="IHO63" s="308"/>
      <c r="IHP63" s="308"/>
      <c r="IHQ63" s="308"/>
      <c r="IHR63" s="308"/>
      <c r="IHS63" s="308"/>
      <c r="IHT63" s="308"/>
      <c r="IHU63" s="308"/>
      <c r="IHV63" s="308"/>
      <c r="IHW63" s="308"/>
      <c r="IHX63" s="308"/>
      <c r="IHY63" s="308"/>
      <c r="IHZ63" s="308"/>
      <c r="IIA63" s="308"/>
      <c r="IIB63" s="308"/>
      <c r="IIC63" s="308"/>
      <c r="IID63" s="308"/>
      <c r="IIE63" s="308"/>
      <c r="IIF63" s="308"/>
      <c r="IIG63" s="308"/>
      <c r="IIH63" s="308"/>
      <c r="III63" s="308"/>
      <c r="IIJ63" s="308"/>
      <c r="IIK63" s="308"/>
      <c r="IIL63" s="308"/>
      <c r="IIM63" s="308"/>
      <c r="IIN63" s="308"/>
      <c r="IIO63" s="308"/>
      <c r="IIP63" s="308"/>
      <c r="IIQ63" s="308"/>
      <c r="IIR63" s="308"/>
      <c r="IIS63" s="308"/>
      <c r="IIT63" s="308"/>
      <c r="IIU63" s="308"/>
      <c r="IIV63" s="308"/>
      <c r="IIW63" s="308"/>
      <c r="IIX63" s="308"/>
      <c r="IIY63" s="308"/>
      <c r="IIZ63" s="308"/>
      <c r="IJA63" s="308"/>
      <c r="IJB63" s="308"/>
      <c r="IJC63" s="308"/>
      <c r="IJD63" s="308"/>
      <c r="IJE63" s="308"/>
      <c r="IJF63" s="308"/>
      <c r="IJG63" s="308"/>
      <c r="IJH63" s="308"/>
      <c r="IJI63" s="308"/>
      <c r="IJJ63" s="308"/>
      <c r="IJK63" s="308"/>
      <c r="IJL63" s="308"/>
      <c r="IJM63" s="308"/>
      <c r="IJN63" s="308"/>
      <c r="IJO63" s="308"/>
      <c r="IJP63" s="308"/>
      <c r="IJQ63" s="308"/>
      <c r="IJR63" s="308"/>
      <c r="IJS63" s="308"/>
      <c r="IJT63" s="308"/>
      <c r="IJU63" s="308"/>
      <c r="IJV63" s="308"/>
      <c r="IJW63" s="308"/>
      <c r="IJX63" s="308"/>
      <c r="IJY63" s="308"/>
      <c r="IJZ63" s="308"/>
      <c r="IKA63" s="308"/>
      <c r="IKB63" s="308"/>
      <c r="IKC63" s="308"/>
      <c r="IKD63" s="308"/>
      <c r="IKE63" s="308"/>
      <c r="IKF63" s="308"/>
      <c r="IKG63" s="308"/>
      <c r="IKH63" s="308"/>
      <c r="IKI63" s="308"/>
      <c r="IKJ63" s="308"/>
      <c r="IKK63" s="308"/>
      <c r="IKL63" s="308"/>
      <c r="IKM63" s="308"/>
      <c r="IKN63" s="308"/>
      <c r="IKO63" s="308"/>
      <c r="IKP63" s="308"/>
      <c r="IKQ63" s="308"/>
      <c r="IKR63" s="308"/>
      <c r="IKS63" s="308"/>
      <c r="IKT63" s="308"/>
      <c r="IKU63" s="308"/>
      <c r="IKV63" s="308"/>
      <c r="IKW63" s="308"/>
      <c r="IKX63" s="308"/>
      <c r="IKY63" s="308"/>
      <c r="IKZ63" s="308"/>
      <c r="ILA63" s="308"/>
      <c r="ILB63" s="308"/>
      <c r="ILC63" s="308"/>
      <c r="ILD63" s="308"/>
      <c r="ILE63" s="308"/>
      <c r="ILF63" s="308"/>
      <c r="ILG63" s="308"/>
      <c r="ILH63" s="308"/>
      <c r="ILI63" s="308"/>
      <c r="ILJ63" s="308"/>
      <c r="ILK63" s="308"/>
      <c r="ILL63" s="308"/>
      <c r="ILM63" s="308"/>
      <c r="ILN63" s="308"/>
      <c r="ILO63" s="308"/>
      <c r="ILP63" s="308"/>
      <c r="ILQ63" s="308"/>
      <c r="ILR63" s="308"/>
      <c r="ILS63" s="308"/>
      <c r="ILT63" s="308"/>
      <c r="ILU63" s="308"/>
      <c r="ILV63" s="308"/>
      <c r="ILW63" s="308"/>
      <c r="ILX63" s="308"/>
      <c r="ILY63" s="308"/>
      <c r="ILZ63" s="308"/>
      <c r="IMA63" s="308"/>
      <c r="IMB63" s="308"/>
      <c r="IMC63" s="308"/>
      <c r="IMD63" s="308"/>
      <c r="IME63" s="308"/>
      <c r="IMF63" s="308"/>
      <c r="IMG63" s="308"/>
      <c r="IMH63" s="308"/>
      <c r="IMI63" s="308"/>
      <c r="IMJ63" s="308"/>
      <c r="IMK63" s="308"/>
      <c r="IML63" s="308"/>
      <c r="IMM63" s="308"/>
      <c r="IMN63" s="308"/>
      <c r="IMO63" s="308"/>
      <c r="IMP63" s="308"/>
      <c r="IMQ63" s="308"/>
      <c r="IMR63" s="308"/>
      <c r="IMS63" s="308"/>
      <c r="IMT63" s="308"/>
      <c r="IMU63" s="308"/>
      <c r="IMV63" s="308"/>
      <c r="IMW63" s="308"/>
      <c r="IMX63" s="308"/>
      <c r="IMY63" s="308"/>
      <c r="IMZ63" s="308"/>
      <c r="INA63" s="308"/>
      <c r="INB63" s="308"/>
      <c r="INC63" s="308"/>
      <c r="IND63" s="308"/>
      <c r="INE63" s="308"/>
      <c r="INF63" s="308"/>
      <c r="ING63" s="308"/>
      <c r="INH63" s="308"/>
      <c r="INI63" s="308"/>
      <c r="INJ63" s="308"/>
      <c r="INK63" s="308"/>
      <c r="INL63" s="308"/>
      <c r="INM63" s="308"/>
      <c r="INN63" s="308"/>
      <c r="INO63" s="308"/>
      <c r="INP63" s="308"/>
      <c r="INQ63" s="308"/>
      <c r="INR63" s="308"/>
      <c r="INS63" s="308"/>
      <c r="INT63" s="308"/>
      <c r="INU63" s="308"/>
      <c r="INV63" s="308"/>
      <c r="INW63" s="308"/>
      <c r="INX63" s="308"/>
      <c r="INY63" s="308"/>
      <c r="INZ63" s="308"/>
      <c r="IOA63" s="308"/>
      <c r="IOB63" s="308"/>
      <c r="IOC63" s="308"/>
      <c r="IOD63" s="308"/>
      <c r="IOE63" s="308"/>
      <c r="IOF63" s="308"/>
      <c r="IOG63" s="308"/>
      <c r="IOH63" s="308"/>
      <c r="IOI63" s="308"/>
      <c r="IOJ63" s="308"/>
      <c r="IOK63" s="308"/>
      <c r="IOL63" s="308"/>
      <c r="IOM63" s="308"/>
      <c r="ION63" s="308"/>
      <c r="IOO63" s="308"/>
      <c r="IOP63" s="308"/>
      <c r="IOQ63" s="308"/>
      <c r="IOR63" s="308"/>
      <c r="IOS63" s="308"/>
      <c r="IOT63" s="308"/>
      <c r="IOU63" s="308"/>
      <c r="IOV63" s="308"/>
      <c r="IOW63" s="308"/>
      <c r="IOX63" s="308"/>
      <c r="IOY63" s="308"/>
      <c r="IOZ63" s="308"/>
      <c r="IPA63" s="308"/>
      <c r="IPB63" s="308"/>
      <c r="IPC63" s="308"/>
      <c r="IPD63" s="308"/>
      <c r="IPE63" s="308"/>
      <c r="IPF63" s="308"/>
      <c r="IPG63" s="308"/>
      <c r="IPH63" s="308"/>
      <c r="IPI63" s="308"/>
      <c r="IPJ63" s="308"/>
      <c r="IPK63" s="308"/>
      <c r="IPL63" s="308"/>
      <c r="IPM63" s="308"/>
      <c r="IPN63" s="308"/>
      <c r="IPO63" s="308"/>
      <c r="IPP63" s="308"/>
      <c r="IPQ63" s="308"/>
      <c r="IPR63" s="308"/>
      <c r="IPS63" s="308"/>
      <c r="IPT63" s="308"/>
      <c r="IPU63" s="308"/>
      <c r="IPV63" s="308"/>
      <c r="IPW63" s="308"/>
      <c r="IPX63" s="308"/>
      <c r="IPY63" s="308"/>
      <c r="IPZ63" s="308"/>
      <c r="IQA63" s="308"/>
      <c r="IQB63" s="308"/>
      <c r="IQC63" s="308"/>
      <c r="IQD63" s="308"/>
      <c r="IQE63" s="308"/>
      <c r="IQF63" s="308"/>
      <c r="IQG63" s="308"/>
      <c r="IQH63" s="308"/>
      <c r="IQI63" s="308"/>
      <c r="IQJ63" s="308"/>
      <c r="IQK63" s="308"/>
      <c r="IQL63" s="308"/>
      <c r="IQM63" s="308"/>
      <c r="IQN63" s="308"/>
      <c r="IQO63" s="308"/>
      <c r="IQP63" s="308"/>
      <c r="IQQ63" s="308"/>
      <c r="IQR63" s="308"/>
      <c r="IQS63" s="308"/>
      <c r="IQT63" s="308"/>
      <c r="IQU63" s="308"/>
      <c r="IQV63" s="308"/>
      <c r="IQW63" s="308"/>
      <c r="IQX63" s="308"/>
      <c r="IQY63" s="308"/>
      <c r="IQZ63" s="308"/>
      <c r="IRA63" s="308"/>
      <c r="IRB63" s="308"/>
      <c r="IRC63" s="308"/>
      <c r="IRD63" s="308"/>
      <c r="IRE63" s="308"/>
      <c r="IRF63" s="308"/>
      <c r="IRG63" s="308"/>
      <c r="IRH63" s="308"/>
      <c r="IRI63" s="308"/>
      <c r="IRJ63" s="308"/>
      <c r="IRK63" s="308"/>
      <c r="IRL63" s="308"/>
      <c r="IRM63" s="308"/>
      <c r="IRN63" s="308"/>
      <c r="IRO63" s="308"/>
      <c r="IRP63" s="308"/>
      <c r="IRQ63" s="308"/>
      <c r="IRR63" s="308"/>
      <c r="IRS63" s="308"/>
      <c r="IRT63" s="308"/>
      <c r="IRU63" s="308"/>
      <c r="IRV63" s="308"/>
      <c r="IRW63" s="308"/>
      <c r="IRX63" s="308"/>
      <c r="IRY63" s="308"/>
      <c r="IRZ63" s="308"/>
      <c r="ISA63" s="308"/>
      <c r="ISB63" s="308"/>
      <c r="ISC63" s="308"/>
      <c r="ISD63" s="308"/>
      <c r="ISE63" s="308"/>
      <c r="ISF63" s="308"/>
      <c r="ISG63" s="308"/>
      <c r="ISH63" s="308"/>
      <c r="ISI63" s="308"/>
      <c r="ISJ63" s="308"/>
      <c r="ISK63" s="308"/>
      <c r="ISL63" s="308"/>
      <c r="ISM63" s="308"/>
      <c r="ISN63" s="308"/>
      <c r="ISO63" s="308"/>
      <c r="ISP63" s="308"/>
      <c r="ISQ63" s="308"/>
      <c r="ISR63" s="308"/>
      <c r="ISS63" s="308"/>
      <c r="IST63" s="308"/>
      <c r="ISU63" s="308"/>
      <c r="ISV63" s="308"/>
      <c r="ISW63" s="308"/>
      <c r="ISX63" s="308"/>
      <c r="ISY63" s="308"/>
      <c r="ISZ63" s="308"/>
      <c r="ITA63" s="308"/>
      <c r="ITB63" s="308"/>
      <c r="ITC63" s="308"/>
      <c r="ITD63" s="308"/>
      <c r="ITE63" s="308"/>
      <c r="ITF63" s="308"/>
      <c r="ITG63" s="308"/>
      <c r="ITH63" s="308"/>
      <c r="ITI63" s="308"/>
      <c r="ITJ63" s="308"/>
      <c r="ITK63" s="308"/>
      <c r="ITL63" s="308"/>
      <c r="ITM63" s="308"/>
      <c r="ITN63" s="308"/>
      <c r="ITO63" s="308"/>
      <c r="ITP63" s="308"/>
      <c r="ITQ63" s="308"/>
      <c r="ITR63" s="308"/>
      <c r="ITS63" s="308"/>
      <c r="ITT63" s="308"/>
      <c r="ITU63" s="308"/>
      <c r="ITV63" s="308"/>
      <c r="ITW63" s="308"/>
      <c r="ITX63" s="308"/>
      <c r="ITY63" s="308"/>
      <c r="ITZ63" s="308"/>
      <c r="IUA63" s="308"/>
      <c r="IUB63" s="308"/>
      <c r="IUC63" s="308"/>
      <c r="IUD63" s="308"/>
      <c r="IUE63" s="308"/>
      <c r="IUF63" s="308"/>
      <c r="IUG63" s="308"/>
      <c r="IUH63" s="308"/>
      <c r="IUI63" s="308"/>
      <c r="IUJ63" s="308"/>
      <c r="IUK63" s="308"/>
      <c r="IUL63" s="308"/>
      <c r="IUM63" s="308"/>
      <c r="IUN63" s="308"/>
      <c r="IUO63" s="308"/>
      <c r="IUP63" s="308"/>
      <c r="IUQ63" s="308"/>
      <c r="IUR63" s="308"/>
      <c r="IUS63" s="308"/>
      <c r="IUT63" s="308"/>
      <c r="IUU63" s="308"/>
      <c r="IUV63" s="308"/>
      <c r="IUW63" s="308"/>
      <c r="IUX63" s="308"/>
      <c r="IUY63" s="308"/>
      <c r="IUZ63" s="308"/>
      <c r="IVA63" s="308"/>
      <c r="IVB63" s="308"/>
      <c r="IVC63" s="308"/>
      <c r="IVD63" s="308"/>
      <c r="IVE63" s="308"/>
      <c r="IVF63" s="308"/>
      <c r="IVG63" s="308"/>
      <c r="IVH63" s="308"/>
      <c r="IVI63" s="308"/>
      <c r="IVJ63" s="308"/>
      <c r="IVK63" s="308"/>
      <c r="IVL63" s="308"/>
      <c r="IVM63" s="308"/>
      <c r="IVN63" s="308"/>
      <c r="IVO63" s="308"/>
      <c r="IVP63" s="308"/>
      <c r="IVQ63" s="308"/>
      <c r="IVR63" s="308"/>
      <c r="IVS63" s="308"/>
      <c r="IVT63" s="308"/>
      <c r="IVU63" s="308"/>
      <c r="IVV63" s="308"/>
      <c r="IVW63" s="308"/>
      <c r="IVX63" s="308"/>
      <c r="IVY63" s="308"/>
      <c r="IVZ63" s="308"/>
      <c r="IWA63" s="308"/>
      <c r="IWB63" s="308"/>
      <c r="IWC63" s="308"/>
      <c r="IWD63" s="308"/>
      <c r="IWE63" s="308"/>
      <c r="IWF63" s="308"/>
      <c r="IWG63" s="308"/>
      <c r="IWH63" s="308"/>
      <c r="IWI63" s="308"/>
      <c r="IWJ63" s="308"/>
      <c r="IWK63" s="308"/>
      <c r="IWL63" s="308"/>
      <c r="IWM63" s="308"/>
      <c r="IWN63" s="308"/>
      <c r="IWO63" s="308"/>
      <c r="IWP63" s="308"/>
      <c r="IWQ63" s="308"/>
      <c r="IWR63" s="308"/>
      <c r="IWS63" s="308"/>
      <c r="IWT63" s="308"/>
      <c r="IWU63" s="308"/>
      <c r="IWV63" s="308"/>
      <c r="IWW63" s="308"/>
      <c r="IWX63" s="308"/>
      <c r="IWY63" s="308"/>
      <c r="IWZ63" s="308"/>
      <c r="IXA63" s="308"/>
      <c r="IXB63" s="308"/>
      <c r="IXC63" s="308"/>
      <c r="IXD63" s="308"/>
      <c r="IXE63" s="308"/>
      <c r="IXF63" s="308"/>
      <c r="IXG63" s="308"/>
      <c r="IXH63" s="308"/>
      <c r="IXI63" s="308"/>
      <c r="IXJ63" s="308"/>
      <c r="IXK63" s="308"/>
      <c r="IXL63" s="308"/>
      <c r="IXM63" s="308"/>
      <c r="IXN63" s="308"/>
      <c r="IXO63" s="308"/>
      <c r="IXP63" s="308"/>
      <c r="IXQ63" s="308"/>
      <c r="IXR63" s="308"/>
      <c r="IXS63" s="308"/>
      <c r="IXT63" s="308"/>
      <c r="IXU63" s="308"/>
      <c r="IXV63" s="308"/>
      <c r="IXW63" s="308"/>
      <c r="IXX63" s="308"/>
      <c r="IXY63" s="308"/>
      <c r="IXZ63" s="308"/>
      <c r="IYA63" s="308"/>
      <c r="IYB63" s="308"/>
      <c r="IYC63" s="308"/>
      <c r="IYD63" s="308"/>
      <c r="IYE63" s="308"/>
      <c r="IYF63" s="308"/>
      <c r="IYG63" s="308"/>
      <c r="IYH63" s="308"/>
      <c r="IYI63" s="308"/>
      <c r="IYJ63" s="308"/>
      <c r="IYK63" s="308"/>
      <c r="IYL63" s="308"/>
      <c r="IYM63" s="308"/>
      <c r="IYN63" s="308"/>
      <c r="IYO63" s="308"/>
      <c r="IYP63" s="308"/>
      <c r="IYQ63" s="308"/>
      <c r="IYR63" s="308"/>
      <c r="IYS63" s="308"/>
      <c r="IYT63" s="308"/>
      <c r="IYU63" s="308"/>
      <c r="IYV63" s="308"/>
      <c r="IYW63" s="308"/>
      <c r="IYX63" s="308"/>
      <c r="IYY63" s="308"/>
      <c r="IYZ63" s="308"/>
      <c r="IZA63" s="308"/>
      <c r="IZB63" s="308"/>
      <c r="IZC63" s="308"/>
      <c r="IZD63" s="308"/>
      <c r="IZE63" s="308"/>
      <c r="IZF63" s="308"/>
      <c r="IZG63" s="308"/>
      <c r="IZH63" s="308"/>
      <c r="IZI63" s="308"/>
      <c r="IZJ63" s="308"/>
      <c r="IZK63" s="308"/>
      <c r="IZL63" s="308"/>
      <c r="IZM63" s="308"/>
      <c r="IZN63" s="308"/>
      <c r="IZO63" s="308"/>
      <c r="IZP63" s="308"/>
      <c r="IZQ63" s="308"/>
      <c r="IZR63" s="308"/>
      <c r="IZS63" s="308"/>
      <c r="IZT63" s="308"/>
      <c r="IZU63" s="308"/>
      <c r="IZV63" s="308"/>
      <c r="IZW63" s="308"/>
      <c r="IZX63" s="308"/>
      <c r="IZY63" s="308"/>
      <c r="IZZ63" s="308"/>
      <c r="JAA63" s="308"/>
      <c r="JAB63" s="308"/>
      <c r="JAC63" s="308"/>
      <c r="JAD63" s="308"/>
      <c r="JAE63" s="308"/>
      <c r="JAF63" s="308"/>
      <c r="JAG63" s="308"/>
      <c r="JAH63" s="308"/>
      <c r="JAI63" s="308"/>
      <c r="JAJ63" s="308"/>
      <c r="JAK63" s="308"/>
      <c r="JAL63" s="308"/>
      <c r="JAM63" s="308"/>
      <c r="JAN63" s="308"/>
      <c r="JAO63" s="308"/>
      <c r="JAP63" s="308"/>
      <c r="JAQ63" s="308"/>
      <c r="JAR63" s="308"/>
      <c r="JAS63" s="308"/>
      <c r="JAT63" s="308"/>
      <c r="JAU63" s="308"/>
      <c r="JAV63" s="308"/>
      <c r="JAW63" s="308"/>
      <c r="JAX63" s="308"/>
      <c r="JAY63" s="308"/>
      <c r="JAZ63" s="308"/>
      <c r="JBA63" s="308"/>
      <c r="JBB63" s="308"/>
      <c r="JBC63" s="308"/>
      <c r="JBD63" s="308"/>
      <c r="JBE63" s="308"/>
      <c r="JBF63" s="308"/>
      <c r="JBG63" s="308"/>
      <c r="JBH63" s="308"/>
      <c r="JBI63" s="308"/>
      <c r="JBJ63" s="308"/>
      <c r="JBK63" s="308"/>
      <c r="JBL63" s="308"/>
      <c r="JBM63" s="308"/>
      <c r="JBN63" s="308"/>
      <c r="JBO63" s="308"/>
      <c r="JBP63" s="308"/>
      <c r="JBQ63" s="308"/>
      <c r="JBR63" s="308"/>
      <c r="JBS63" s="308"/>
      <c r="JBT63" s="308"/>
      <c r="JBU63" s="308"/>
      <c r="JBV63" s="308"/>
      <c r="JBW63" s="308"/>
      <c r="JBX63" s="308"/>
      <c r="JBY63" s="308"/>
      <c r="JBZ63" s="308"/>
      <c r="JCA63" s="308"/>
      <c r="JCB63" s="308"/>
      <c r="JCC63" s="308"/>
      <c r="JCD63" s="308"/>
      <c r="JCE63" s="308"/>
      <c r="JCF63" s="308"/>
      <c r="JCG63" s="308"/>
      <c r="JCH63" s="308"/>
      <c r="JCI63" s="308"/>
      <c r="JCJ63" s="308"/>
      <c r="JCK63" s="308"/>
      <c r="JCL63" s="308"/>
      <c r="JCM63" s="308"/>
      <c r="JCN63" s="308"/>
      <c r="JCO63" s="308"/>
      <c r="JCP63" s="308"/>
      <c r="JCQ63" s="308"/>
      <c r="JCR63" s="308"/>
      <c r="JCS63" s="308"/>
      <c r="JCT63" s="308"/>
      <c r="JCU63" s="308"/>
      <c r="JCV63" s="308"/>
      <c r="JCW63" s="308"/>
      <c r="JCX63" s="308"/>
      <c r="JCY63" s="308"/>
      <c r="JCZ63" s="308"/>
      <c r="JDA63" s="308"/>
      <c r="JDB63" s="308"/>
      <c r="JDC63" s="308"/>
      <c r="JDD63" s="308"/>
      <c r="JDE63" s="308"/>
      <c r="JDF63" s="308"/>
      <c r="JDG63" s="308"/>
      <c r="JDH63" s="308"/>
      <c r="JDI63" s="308"/>
      <c r="JDJ63" s="308"/>
      <c r="JDK63" s="308"/>
      <c r="JDL63" s="308"/>
      <c r="JDM63" s="308"/>
      <c r="JDN63" s="308"/>
      <c r="JDO63" s="308"/>
      <c r="JDP63" s="308"/>
      <c r="JDQ63" s="308"/>
      <c r="JDR63" s="308"/>
      <c r="JDS63" s="308"/>
      <c r="JDT63" s="308"/>
      <c r="JDU63" s="308"/>
      <c r="JDV63" s="308"/>
      <c r="JDW63" s="308"/>
      <c r="JDX63" s="308"/>
      <c r="JDY63" s="308"/>
      <c r="JDZ63" s="308"/>
      <c r="JEA63" s="308"/>
      <c r="JEB63" s="308"/>
      <c r="JEC63" s="308"/>
      <c r="JED63" s="308"/>
      <c r="JEE63" s="308"/>
      <c r="JEF63" s="308"/>
      <c r="JEG63" s="308"/>
      <c r="JEH63" s="308"/>
      <c r="JEI63" s="308"/>
      <c r="JEJ63" s="308"/>
      <c r="JEK63" s="308"/>
      <c r="JEL63" s="308"/>
      <c r="JEM63" s="308"/>
      <c r="JEN63" s="308"/>
      <c r="JEO63" s="308"/>
      <c r="JEP63" s="308"/>
      <c r="JEQ63" s="308"/>
      <c r="JER63" s="308"/>
      <c r="JES63" s="308"/>
      <c r="JET63" s="308"/>
      <c r="JEU63" s="308"/>
      <c r="JEV63" s="308"/>
      <c r="JEW63" s="308"/>
      <c r="JEX63" s="308"/>
      <c r="JEY63" s="308"/>
      <c r="JEZ63" s="308"/>
      <c r="JFA63" s="308"/>
      <c r="JFB63" s="308"/>
      <c r="JFC63" s="308"/>
      <c r="JFD63" s="308"/>
      <c r="JFE63" s="308"/>
      <c r="JFF63" s="308"/>
      <c r="JFG63" s="308"/>
      <c r="JFH63" s="308"/>
      <c r="JFI63" s="308"/>
      <c r="JFJ63" s="308"/>
      <c r="JFK63" s="308"/>
      <c r="JFL63" s="308"/>
      <c r="JFM63" s="308"/>
      <c r="JFN63" s="308"/>
      <c r="JFO63" s="308"/>
      <c r="JFP63" s="308"/>
      <c r="JFQ63" s="308"/>
      <c r="JFR63" s="308"/>
      <c r="JFS63" s="308"/>
      <c r="JFT63" s="308"/>
      <c r="JFU63" s="308"/>
      <c r="JFV63" s="308"/>
      <c r="JFW63" s="308"/>
      <c r="JFX63" s="308"/>
      <c r="JFY63" s="308"/>
      <c r="JFZ63" s="308"/>
      <c r="JGA63" s="308"/>
      <c r="JGB63" s="308"/>
      <c r="JGC63" s="308"/>
      <c r="JGD63" s="308"/>
      <c r="JGE63" s="308"/>
      <c r="JGF63" s="308"/>
      <c r="JGG63" s="308"/>
      <c r="JGH63" s="308"/>
      <c r="JGI63" s="308"/>
      <c r="JGJ63" s="308"/>
      <c r="JGK63" s="308"/>
      <c r="JGL63" s="308"/>
      <c r="JGM63" s="308"/>
      <c r="JGN63" s="308"/>
      <c r="JGO63" s="308"/>
      <c r="JGP63" s="308"/>
      <c r="JGQ63" s="308"/>
      <c r="JGR63" s="308"/>
      <c r="JGS63" s="308"/>
      <c r="JGT63" s="308"/>
      <c r="JGU63" s="308"/>
      <c r="JGV63" s="308"/>
      <c r="JGW63" s="308"/>
      <c r="JGX63" s="308"/>
      <c r="JGY63" s="308"/>
      <c r="JGZ63" s="308"/>
      <c r="JHA63" s="308"/>
      <c r="JHB63" s="308"/>
      <c r="JHC63" s="308"/>
      <c r="JHD63" s="308"/>
      <c r="JHE63" s="308"/>
      <c r="JHF63" s="308"/>
      <c r="JHG63" s="308"/>
      <c r="JHH63" s="308"/>
      <c r="JHI63" s="308"/>
      <c r="JHJ63" s="308"/>
      <c r="JHK63" s="308"/>
      <c r="JHL63" s="308"/>
      <c r="JHM63" s="308"/>
      <c r="JHN63" s="308"/>
      <c r="JHO63" s="308"/>
      <c r="JHP63" s="308"/>
      <c r="JHQ63" s="308"/>
      <c r="JHR63" s="308"/>
      <c r="JHS63" s="308"/>
      <c r="JHT63" s="308"/>
      <c r="JHU63" s="308"/>
      <c r="JHV63" s="308"/>
      <c r="JHW63" s="308"/>
      <c r="JHX63" s="308"/>
      <c r="JHY63" s="308"/>
      <c r="JHZ63" s="308"/>
      <c r="JIA63" s="308"/>
      <c r="JIB63" s="308"/>
      <c r="JIC63" s="308"/>
      <c r="JID63" s="308"/>
      <c r="JIE63" s="308"/>
      <c r="JIF63" s="308"/>
      <c r="JIG63" s="308"/>
      <c r="JIH63" s="308"/>
      <c r="JII63" s="308"/>
      <c r="JIJ63" s="308"/>
      <c r="JIK63" s="308"/>
      <c r="JIL63" s="308"/>
      <c r="JIM63" s="308"/>
      <c r="JIN63" s="308"/>
      <c r="JIO63" s="308"/>
      <c r="JIP63" s="308"/>
      <c r="JIQ63" s="308"/>
      <c r="JIR63" s="308"/>
      <c r="JIS63" s="308"/>
      <c r="JIT63" s="308"/>
      <c r="JIU63" s="308"/>
      <c r="JIV63" s="308"/>
      <c r="JIW63" s="308"/>
      <c r="JIX63" s="308"/>
      <c r="JIY63" s="308"/>
      <c r="JIZ63" s="308"/>
      <c r="JJA63" s="308"/>
      <c r="JJB63" s="308"/>
      <c r="JJC63" s="308"/>
      <c r="JJD63" s="308"/>
      <c r="JJE63" s="308"/>
      <c r="JJF63" s="308"/>
      <c r="JJG63" s="308"/>
      <c r="JJH63" s="308"/>
      <c r="JJI63" s="308"/>
      <c r="JJJ63" s="308"/>
      <c r="JJK63" s="308"/>
      <c r="JJL63" s="308"/>
      <c r="JJM63" s="308"/>
      <c r="JJN63" s="308"/>
      <c r="JJO63" s="308"/>
      <c r="JJP63" s="308"/>
      <c r="JJQ63" s="308"/>
      <c r="JJR63" s="308"/>
      <c r="JJS63" s="308"/>
      <c r="JJT63" s="308"/>
      <c r="JJU63" s="308"/>
      <c r="JJV63" s="308"/>
      <c r="JJW63" s="308"/>
      <c r="JJX63" s="308"/>
      <c r="JJY63" s="308"/>
      <c r="JJZ63" s="308"/>
      <c r="JKA63" s="308"/>
      <c r="JKB63" s="308"/>
      <c r="JKC63" s="308"/>
      <c r="JKD63" s="308"/>
      <c r="JKE63" s="308"/>
      <c r="JKF63" s="308"/>
      <c r="JKG63" s="308"/>
      <c r="JKH63" s="308"/>
      <c r="JKI63" s="308"/>
      <c r="JKJ63" s="308"/>
      <c r="JKK63" s="308"/>
      <c r="JKL63" s="308"/>
      <c r="JKM63" s="308"/>
      <c r="JKN63" s="308"/>
      <c r="JKO63" s="308"/>
      <c r="JKP63" s="308"/>
      <c r="JKQ63" s="308"/>
      <c r="JKR63" s="308"/>
      <c r="JKS63" s="308"/>
      <c r="JKT63" s="308"/>
      <c r="JKU63" s="308"/>
      <c r="JKV63" s="308"/>
      <c r="JKW63" s="308"/>
      <c r="JKX63" s="308"/>
      <c r="JKY63" s="308"/>
      <c r="JKZ63" s="308"/>
      <c r="JLA63" s="308"/>
      <c r="JLB63" s="308"/>
      <c r="JLC63" s="308"/>
      <c r="JLD63" s="308"/>
      <c r="JLE63" s="308"/>
      <c r="JLF63" s="308"/>
      <c r="JLG63" s="308"/>
      <c r="JLH63" s="308"/>
      <c r="JLI63" s="308"/>
      <c r="JLJ63" s="308"/>
      <c r="JLK63" s="308"/>
      <c r="JLL63" s="308"/>
      <c r="JLM63" s="308"/>
      <c r="JLN63" s="308"/>
      <c r="JLO63" s="308"/>
      <c r="JLP63" s="308"/>
      <c r="JLQ63" s="308"/>
      <c r="JLR63" s="308"/>
      <c r="JLS63" s="308"/>
      <c r="JLT63" s="308"/>
      <c r="JLU63" s="308"/>
      <c r="JLV63" s="308"/>
      <c r="JLW63" s="308"/>
      <c r="JLX63" s="308"/>
      <c r="JLY63" s="308"/>
      <c r="JLZ63" s="308"/>
      <c r="JMA63" s="308"/>
      <c r="JMB63" s="308"/>
      <c r="JMC63" s="308"/>
      <c r="JMD63" s="308"/>
      <c r="JME63" s="308"/>
      <c r="JMF63" s="308"/>
      <c r="JMG63" s="308"/>
      <c r="JMH63" s="308"/>
      <c r="JMI63" s="308"/>
      <c r="JMJ63" s="308"/>
      <c r="JMK63" s="308"/>
      <c r="JML63" s="308"/>
      <c r="JMM63" s="308"/>
      <c r="JMN63" s="308"/>
      <c r="JMO63" s="308"/>
      <c r="JMP63" s="308"/>
      <c r="JMQ63" s="308"/>
      <c r="JMR63" s="308"/>
      <c r="JMS63" s="308"/>
      <c r="JMT63" s="308"/>
      <c r="JMU63" s="308"/>
      <c r="JMV63" s="308"/>
      <c r="JMW63" s="308"/>
      <c r="JMX63" s="308"/>
      <c r="JMY63" s="308"/>
      <c r="JMZ63" s="308"/>
      <c r="JNA63" s="308"/>
      <c r="JNB63" s="308"/>
      <c r="JNC63" s="308"/>
      <c r="JND63" s="308"/>
      <c r="JNE63" s="308"/>
      <c r="JNF63" s="308"/>
      <c r="JNG63" s="308"/>
      <c r="JNH63" s="308"/>
      <c r="JNI63" s="308"/>
      <c r="JNJ63" s="308"/>
      <c r="JNK63" s="308"/>
      <c r="JNL63" s="308"/>
      <c r="JNM63" s="308"/>
      <c r="JNN63" s="308"/>
      <c r="JNO63" s="308"/>
      <c r="JNP63" s="308"/>
      <c r="JNQ63" s="308"/>
      <c r="JNR63" s="308"/>
      <c r="JNS63" s="308"/>
      <c r="JNT63" s="308"/>
      <c r="JNU63" s="308"/>
      <c r="JNV63" s="308"/>
      <c r="JNW63" s="308"/>
      <c r="JNX63" s="308"/>
      <c r="JNY63" s="308"/>
      <c r="JNZ63" s="308"/>
      <c r="JOA63" s="308"/>
      <c r="JOB63" s="308"/>
      <c r="JOC63" s="308"/>
      <c r="JOD63" s="308"/>
      <c r="JOE63" s="308"/>
      <c r="JOF63" s="308"/>
      <c r="JOG63" s="308"/>
      <c r="JOH63" s="308"/>
      <c r="JOI63" s="308"/>
      <c r="JOJ63" s="308"/>
      <c r="JOK63" s="308"/>
      <c r="JOL63" s="308"/>
      <c r="JOM63" s="308"/>
      <c r="JON63" s="308"/>
      <c r="JOO63" s="308"/>
      <c r="JOP63" s="308"/>
      <c r="JOQ63" s="308"/>
      <c r="JOR63" s="308"/>
      <c r="JOS63" s="308"/>
      <c r="JOT63" s="308"/>
      <c r="JOU63" s="308"/>
      <c r="JOV63" s="308"/>
      <c r="JOW63" s="308"/>
      <c r="JOX63" s="308"/>
      <c r="JOY63" s="308"/>
      <c r="JOZ63" s="308"/>
      <c r="JPA63" s="308"/>
      <c r="JPB63" s="308"/>
      <c r="JPC63" s="308"/>
      <c r="JPD63" s="308"/>
      <c r="JPE63" s="308"/>
      <c r="JPF63" s="308"/>
      <c r="JPG63" s="308"/>
      <c r="JPH63" s="308"/>
      <c r="JPI63" s="308"/>
      <c r="JPJ63" s="308"/>
      <c r="JPK63" s="308"/>
      <c r="JPL63" s="308"/>
      <c r="JPM63" s="308"/>
      <c r="JPN63" s="308"/>
      <c r="JPO63" s="308"/>
      <c r="JPP63" s="308"/>
      <c r="JPQ63" s="308"/>
      <c r="JPR63" s="308"/>
      <c r="JPS63" s="308"/>
      <c r="JPT63" s="308"/>
      <c r="JPU63" s="308"/>
      <c r="JPV63" s="308"/>
      <c r="JPW63" s="308"/>
      <c r="JPX63" s="308"/>
      <c r="JPY63" s="308"/>
      <c r="JPZ63" s="308"/>
      <c r="JQA63" s="308"/>
      <c r="JQB63" s="308"/>
      <c r="JQC63" s="308"/>
      <c r="JQD63" s="308"/>
      <c r="JQE63" s="308"/>
      <c r="JQF63" s="308"/>
      <c r="JQG63" s="308"/>
      <c r="JQH63" s="308"/>
      <c r="JQI63" s="308"/>
      <c r="JQJ63" s="308"/>
      <c r="JQK63" s="308"/>
      <c r="JQL63" s="308"/>
      <c r="JQM63" s="308"/>
      <c r="JQN63" s="308"/>
      <c r="JQO63" s="308"/>
      <c r="JQP63" s="308"/>
      <c r="JQQ63" s="308"/>
      <c r="JQR63" s="308"/>
      <c r="JQS63" s="308"/>
      <c r="JQT63" s="308"/>
      <c r="JQU63" s="308"/>
      <c r="JQV63" s="308"/>
      <c r="JQW63" s="308"/>
      <c r="JQX63" s="308"/>
      <c r="JQY63" s="308"/>
      <c r="JQZ63" s="308"/>
      <c r="JRA63" s="308"/>
      <c r="JRB63" s="308"/>
      <c r="JRC63" s="308"/>
      <c r="JRD63" s="308"/>
      <c r="JRE63" s="308"/>
      <c r="JRF63" s="308"/>
      <c r="JRG63" s="308"/>
      <c r="JRH63" s="308"/>
      <c r="JRI63" s="308"/>
      <c r="JRJ63" s="308"/>
      <c r="JRK63" s="308"/>
      <c r="JRL63" s="308"/>
      <c r="JRM63" s="308"/>
      <c r="JRN63" s="308"/>
      <c r="JRO63" s="308"/>
      <c r="JRP63" s="308"/>
      <c r="JRQ63" s="308"/>
      <c r="JRR63" s="308"/>
      <c r="JRS63" s="308"/>
      <c r="JRT63" s="308"/>
      <c r="JRU63" s="308"/>
      <c r="JRV63" s="308"/>
      <c r="JRW63" s="308"/>
      <c r="JRX63" s="308"/>
      <c r="JRY63" s="308"/>
      <c r="JRZ63" s="308"/>
      <c r="JSA63" s="308"/>
      <c r="JSB63" s="308"/>
      <c r="JSC63" s="308"/>
      <c r="JSD63" s="308"/>
      <c r="JSE63" s="308"/>
      <c r="JSF63" s="308"/>
      <c r="JSG63" s="308"/>
      <c r="JSH63" s="308"/>
      <c r="JSI63" s="308"/>
      <c r="JSJ63" s="308"/>
      <c r="JSK63" s="308"/>
      <c r="JSL63" s="308"/>
      <c r="JSM63" s="308"/>
      <c r="JSN63" s="308"/>
      <c r="JSO63" s="308"/>
      <c r="JSP63" s="308"/>
      <c r="JSQ63" s="308"/>
      <c r="JSR63" s="308"/>
      <c r="JSS63" s="308"/>
      <c r="JST63" s="308"/>
      <c r="JSU63" s="308"/>
      <c r="JSV63" s="308"/>
      <c r="JSW63" s="308"/>
      <c r="JSX63" s="308"/>
      <c r="JSY63" s="308"/>
      <c r="JSZ63" s="308"/>
      <c r="JTA63" s="308"/>
      <c r="JTB63" s="308"/>
      <c r="JTC63" s="308"/>
      <c r="JTD63" s="308"/>
      <c r="JTE63" s="308"/>
      <c r="JTF63" s="308"/>
      <c r="JTG63" s="308"/>
      <c r="JTH63" s="308"/>
      <c r="JTI63" s="308"/>
      <c r="JTJ63" s="308"/>
      <c r="JTK63" s="308"/>
      <c r="JTL63" s="308"/>
      <c r="JTM63" s="308"/>
      <c r="JTN63" s="308"/>
      <c r="JTO63" s="308"/>
      <c r="JTP63" s="308"/>
      <c r="JTQ63" s="308"/>
      <c r="JTR63" s="308"/>
      <c r="JTS63" s="308"/>
      <c r="JTT63" s="308"/>
      <c r="JTU63" s="308"/>
      <c r="JTV63" s="308"/>
      <c r="JTW63" s="308"/>
      <c r="JTX63" s="308"/>
      <c r="JTY63" s="308"/>
      <c r="JTZ63" s="308"/>
      <c r="JUA63" s="308"/>
      <c r="JUB63" s="308"/>
      <c r="JUC63" s="308"/>
      <c r="JUD63" s="308"/>
      <c r="JUE63" s="308"/>
      <c r="JUF63" s="308"/>
      <c r="JUG63" s="308"/>
      <c r="JUH63" s="308"/>
      <c r="JUI63" s="308"/>
      <c r="JUJ63" s="308"/>
      <c r="JUK63" s="308"/>
      <c r="JUL63" s="308"/>
      <c r="JUM63" s="308"/>
      <c r="JUN63" s="308"/>
      <c r="JUO63" s="308"/>
      <c r="JUP63" s="308"/>
      <c r="JUQ63" s="308"/>
      <c r="JUR63" s="308"/>
      <c r="JUS63" s="308"/>
      <c r="JUT63" s="308"/>
      <c r="JUU63" s="308"/>
      <c r="JUV63" s="308"/>
      <c r="JUW63" s="308"/>
      <c r="JUX63" s="308"/>
      <c r="JUY63" s="308"/>
      <c r="JUZ63" s="308"/>
      <c r="JVA63" s="308"/>
      <c r="JVB63" s="308"/>
      <c r="JVC63" s="308"/>
      <c r="JVD63" s="308"/>
      <c r="JVE63" s="308"/>
      <c r="JVF63" s="308"/>
      <c r="JVG63" s="308"/>
      <c r="JVH63" s="308"/>
      <c r="JVI63" s="308"/>
      <c r="JVJ63" s="308"/>
      <c r="JVK63" s="308"/>
      <c r="JVL63" s="308"/>
      <c r="JVM63" s="308"/>
      <c r="JVN63" s="308"/>
      <c r="JVO63" s="308"/>
      <c r="JVP63" s="308"/>
      <c r="JVQ63" s="308"/>
      <c r="JVR63" s="308"/>
      <c r="JVS63" s="308"/>
      <c r="JVT63" s="308"/>
      <c r="JVU63" s="308"/>
      <c r="JVV63" s="308"/>
      <c r="JVW63" s="308"/>
      <c r="JVX63" s="308"/>
      <c r="JVY63" s="308"/>
      <c r="JVZ63" s="308"/>
      <c r="JWA63" s="308"/>
      <c r="JWB63" s="308"/>
      <c r="JWC63" s="308"/>
      <c r="JWD63" s="308"/>
      <c r="JWE63" s="308"/>
      <c r="JWF63" s="308"/>
      <c r="JWG63" s="308"/>
      <c r="JWH63" s="308"/>
      <c r="JWI63" s="308"/>
      <c r="JWJ63" s="308"/>
      <c r="JWK63" s="308"/>
      <c r="JWL63" s="308"/>
      <c r="JWM63" s="308"/>
      <c r="JWN63" s="308"/>
      <c r="JWO63" s="308"/>
      <c r="JWP63" s="308"/>
      <c r="JWQ63" s="308"/>
      <c r="JWR63" s="308"/>
      <c r="JWS63" s="308"/>
      <c r="JWT63" s="308"/>
      <c r="JWU63" s="308"/>
      <c r="JWV63" s="308"/>
      <c r="JWW63" s="308"/>
      <c r="JWX63" s="308"/>
      <c r="JWY63" s="308"/>
      <c r="JWZ63" s="308"/>
      <c r="JXA63" s="308"/>
      <c r="JXB63" s="308"/>
      <c r="JXC63" s="308"/>
      <c r="JXD63" s="308"/>
      <c r="JXE63" s="308"/>
      <c r="JXF63" s="308"/>
      <c r="JXG63" s="308"/>
      <c r="JXH63" s="308"/>
      <c r="JXI63" s="308"/>
      <c r="JXJ63" s="308"/>
      <c r="JXK63" s="308"/>
      <c r="JXL63" s="308"/>
      <c r="JXM63" s="308"/>
      <c r="JXN63" s="308"/>
      <c r="JXO63" s="308"/>
      <c r="JXP63" s="308"/>
      <c r="JXQ63" s="308"/>
      <c r="JXR63" s="308"/>
      <c r="JXS63" s="308"/>
      <c r="JXT63" s="308"/>
      <c r="JXU63" s="308"/>
      <c r="JXV63" s="308"/>
      <c r="JXW63" s="308"/>
      <c r="JXX63" s="308"/>
      <c r="JXY63" s="308"/>
      <c r="JXZ63" s="308"/>
      <c r="JYA63" s="308"/>
      <c r="JYB63" s="308"/>
      <c r="JYC63" s="308"/>
      <c r="JYD63" s="308"/>
      <c r="JYE63" s="308"/>
      <c r="JYF63" s="308"/>
      <c r="JYG63" s="308"/>
      <c r="JYH63" s="308"/>
      <c r="JYI63" s="308"/>
      <c r="JYJ63" s="308"/>
      <c r="JYK63" s="308"/>
      <c r="JYL63" s="308"/>
      <c r="JYM63" s="308"/>
      <c r="JYN63" s="308"/>
      <c r="JYO63" s="308"/>
      <c r="JYP63" s="308"/>
      <c r="JYQ63" s="308"/>
      <c r="JYR63" s="308"/>
      <c r="JYS63" s="308"/>
      <c r="JYT63" s="308"/>
      <c r="JYU63" s="308"/>
      <c r="JYV63" s="308"/>
      <c r="JYW63" s="308"/>
      <c r="JYX63" s="308"/>
      <c r="JYY63" s="308"/>
      <c r="JYZ63" s="308"/>
      <c r="JZA63" s="308"/>
      <c r="JZB63" s="308"/>
      <c r="JZC63" s="308"/>
      <c r="JZD63" s="308"/>
      <c r="JZE63" s="308"/>
      <c r="JZF63" s="308"/>
      <c r="JZG63" s="308"/>
      <c r="JZH63" s="308"/>
      <c r="JZI63" s="308"/>
      <c r="JZJ63" s="308"/>
      <c r="JZK63" s="308"/>
      <c r="JZL63" s="308"/>
      <c r="JZM63" s="308"/>
      <c r="JZN63" s="308"/>
      <c r="JZO63" s="308"/>
      <c r="JZP63" s="308"/>
      <c r="JZQ63" s="308"/>
      <c r="JZR63" s="308"/>
      <c r="JZS63" s="308"/>
      <c r="JZT63" s="308"/>
      <c r="JZU63" s="308"/>
      <c r="JZV63" s="308"/>
      <c r="JZW63" s="308"/>
      <c r="JZX63" s="308"/>
      <c r="JZY63" s="308"/>
      <c r="JZZ63" s="308"/>
      <c r="KAA63" s="308"/>
      <c r="KAB63" s="308"/>
      <c r="KAC63" s="308"/>
      <c r="KAD63" s="308"/>
      <c r="KAE63" s="308"/>
      <c r="KAF63" s="308"/>
      <c r="KAG63" s="308"/>
      <c r="KAH63" s="308"/>
      <c r="KAI63" s="308"/>
      <c r="KAJ63" s="308"/>
      <c r="KAK63" s="308"/>
      <c r="KAL63" s="308"/>
      <c r="KAM63" s="308"/>
      <c r="KAN63" s="308"/>
      <c r="KAO63" s="308"/>
      <c r="KAP63" s="308"/>
      <c r="KAQ63" s="308"/>
      <c r="KAR63" s="308"/>
      <c r="KAS63" s="308"/>
      <c r="KAT63" s="308"/>
      <c r="KAU63" s="308"/>
      <c r="KAV63" s="308"/>
      <c r="KAW63" s="308"/>
      <c r="KAX63" s="308"/>
      <c r="KAY63" s="308"/>
      <c r="KAZ63" s="308"/>
      <c r="KBA63" s="308"/>
      <c r="KBB63" s="308"/>
      <c r="KBC63" s="308"/>
      <c r="KBD63" s="308"/>
      <c r="KBE63" s="308"/>
      <c r="KBF63" s="308"/>
      <c r="KBG63" s="308"/>
      <c r="KBH63" s="308"/>
      <c r="KBI63" s="308"/>
      <c r="KBJ63" s="308"/>
      <c r="KBK63" s="308"/>
      <c r="KBL63" s="308"/>
      <c r="KBM63" s="308"/>
      <c r="KBN63" s="308"/>
      <c r="KBO63" s="308"/>
      <c r="KBP63" s="308"/>
      <c r="KBQ63" s="308"/>
      <c r="KBR63" s="308"/>
      <c r="KBS63" s="308"/>
      <c r="KBT63" s="308"/>
      <c r="KBU63" s="308"/>
      <c r="KBV63" s="308"/>
      <c r="KBW63" s="308"/>
      <c r="KBX63" s="308"/>
      <c r="KBY63" s="308"/>
      <c r="KBZ63" s="308"/>
      <c r="KCA63" s="308"/>
      <c r="KCB63" s="308"/>
      <c r="KCC63" s="308"/>
      <c r="KCD63" s="308"/>
      <c r="KCE63" s="308"/>
      <c r="KCF63" s="308"/>
      <c r="KCG63" s="308"/>
      <c r="KCH63" s="308"/>
      <c r="KCI63" s="308"/>
      <c r="KCJ63" s="308"/>
      <c r="KCK63" s="308"/>
      <c r="KCL63" s="308"/>
      <c r="KCM63" s="308"/>
      <c r="KCN63" s="308"/>
      <c r="KCO63" s="308"/>
      <c r="KCP63" s="308"/>
      <c r="KCQ63" s="308"/>
      <c r="KCR63" s="308"/>
      <c r="KCS63" s="308"/>
      <c r="KCT63" s="308"/>
      <c r="KCU63" s="308"/>
      <c r="KCV63" s="308"/>
      <c r="KCW63" s="308"/>
      <c r="KCX63" s="308"/>
      <c r="KCY63" s="308"/>
      <c r="KCZ63" s="308"/>
      <c r="KDA63" s="308"/>
      <c r="KDB63" s="308"/>
      <c r="KDC63" s="308"/>
      <c r="KDD63" s="308"/>
      <c r="KDE63" s="308"/>
      <c r="KDF63" s="308"/>
      <c r="KDG63" s="308"/>
      <c r="KDH63" s="308"/>
      <c r="KDI63" s="308"/>
      <c r="KDJ63" s="308"/>
      <c r="KDK63" s="308"/>
      <c r="KDL63" s="308"/>
      <c r="KDM63" s="308"/>
      <c r="KDN63" s="308"/>
      <c r="KDO63" s="308"/>
      <c r="KDP63" s="308"/>
      <c r="KDQ63" s="308"/>
      <c r="KDR63" s="308"/>
      <c r="KDS63" s="308"/>
      <c r="KDT63" s="308"/>
      <c r="KDU63" s="308"/>
      <c r="KDV63" s="308"/>
      <c r="KDW63" s="308"/>
      <c r="KDX63" s="308"/>
      <c r="KDY63" s="308"/>
      <c r="KDZ63" s="308"/>
      <c r="KEA63" s="308"/>
      <c r="KEB63" s="308"/>
      <c r="KEC63" s="308"/>
      <c r="KED63" s="308"/>
      <c r="KEE63" s="308"/>
      <c r="KEF63" s="308"/>
      <c r="KEG63" s="308"/>
      <c r="KEH63" s="308"/>
      <c r="KEI63" s="308"/>
      <c r="KEJ63" s="308"/>
      <c r="KEK63" s="308"/>
      <c r="KEL63" s="308"/>
      <c r="KEM63" s="308"/>
      <c r="KEN63" s="308"/>
      <c r="KEO63" s="308"/>
      <c r="KEP63" s="308"/>
      <c r="KEQ63" s="308"/>
      <c r="KER63" s="308"/>
      <c r="KES63" s="308"/>
      <c r="KET63" s="308"/>
      <c r="KEU63" s="308"/>
      <c r="KEV63" s="308"/>
      <c r="KEW63" s="308"/>
      <c r="KEX63" s="308"/>
      <c r="KEY63" s="308"/>
      <c r="KEZ63" s="308"/>
      <c r="KFA63" s="308"/>
      <c r="KFB63" s="308"/>
      <c r="KFC63" s="308"/>
      <c r="KFD63" s="308"/>
      <c r="KFE63" s="308"/>
      <c r="KFF63" s="308"/>
      <c r="KFG63" s="308"/>
      <c r="KFH63" s="308"/>
      <c r="KFI63" s="308"/>
      <c r="KFJ63" s="308"/>
      <c r="KFK63" s="308"/>
      <c r="KFL63" s="308"/>
      <c r="KFM63" s="308"/>
      <c r="KFN63" s="308"/>
      <c r="KFO63" s="308"/>
      <c r="KFP63" s="308"/>
      <c r="KFQ63" s="308"/>
      <c r="KFR63" s="308"/>
      <c r="KFS63" s="308"/>
      <c r="KFT63" s="308"/>
      <c r="KFU63" s="308"/>
      <c r="KFV63" s="308"/>
      <c r="KFW63" s="308"/>
      <c r="KFX63" s="308"/>
      <c r="KFY63" s="308"/>
      <c r="KFZ63" s="308"/>
      <c r="KGA63" s="308"/>
      <c r="KGB63" s="308"/>
      <c r="KGC63" s="308"/>
      <c r="KGD63" s="308"/>
      <c r="KGE63" s="308"/>
      <c r="KGF63" s="308"/>
      <c r="KGG63" s="308"/>
      <c r="KGH63" s="308"/>
      <c r="KGI63" s="308"/>
      <c r="KGJ63" s="308"/>
      <c r="KGK63" s="308"/>
      <c r="KGL63" s="308"/>
      <c r="KGM63" s="308"/>
      <c r="KGN63" s="308"/>
      <c r="KGO63" s="308"/>
      <c r="KGP63" s="308"/>
      <c r="KGQ63" s="308"/>
      <c r="KGR63" s="308"/>
      <c r="KGS63" s="308"/>
      <c r="KGT63" s="308"/>
      <c r="KGU63" s="308"/>
      <c r="KGV63" s="308"/>
      <c r="KGW63" s="308"/>
      <c r="KGX63" s="308"/>
      <c r="KGY63" s="308"/>
      <c r="KGZ63" s="308"/>
      <c r="KHA63" s="308"/>
      <c r="KHB63" s="308"/>
      <c r="KHC63" s="308"/>
      <c r="KHD63" s="308"/>
      <c r="KHE63" s="308"/>
      <c r="KHF63" s="308"/>
      <c r="KHG63" s="308"/>
      <c r="KHH63" s="308"/>
      <c r="KHI63" s="308"/>
      <c r="KHJ63" s="308"/>
      <c r="KHK63" s="308"/>
      <c r="KHL63" s="308"/>
      <c r="KHM63" s="308"/>
      <c r="KHN63" s="308"/>
      <c r="KHO63" s="308"/>
      <c r="KHP63" s="308"/>
      <c r="KHQ63" s="308"/>
      <c r="KHR63" s="308"/>
      <c r="KHS63" s="308"/>
      <c r="KHT63" s="308"/>
      <c r="KHU63" s="308"/>
      <c r="KHV63" s="308"/>
      <c r="KHW63" s="308"/>
      <c r="KHX63" s="308"/>
      <c r="KHY63" s="308"/>
      <c r="KHZ63" s="308"/>
      <c r="KIA63" s="308"/>
      <c r="KIB63" s="308"/>
      <c r="KIC63" s="308"/>
      <c r="KID63" s="308"/>
      <c r="KIE63" s="308"/>
      <c r="KIF63" s="308"/>
      <c r="KIG63" s="308"/>
      <c r="KIH63" s="308"/>
      <c r="KII63" s="308"/>
      <c r="KIJ63" s="308"/>
      <c r="KIK63" s="308"/>
      <c r="KIL63" s="308"/>
      <c r="KIM63" s="308"/>
      <c r="KIN63" s="308"/>
      <c r="KIO63" s="308"/>
      <c r="KIP63" s="308"/>
      <c r="KIQ63" s="308"/>
      <c r="KIR63" s="308"/>
      <c r="KIS63" s="308"/>
      <c r="KIT63" s="308"/>
      <c r="KIU63" s="308"/>
      <c r="KIV63" s="308"/>
      <c r="KIW63" s="308"/>
      <c r="KIX63" s="308"/>
      <c r="KIY63" s="308"/>
      <c r="KIZ63" s="308"/>
      <c r="KJA63" s="308"/>
      <c r="KJB63" s="308"/>
      <c r="KJC63" s="308"/>
      <c r="KJD63" s="308"/>
      <c r="KJE63" s="308"/>
      <c r="KJF63" s="308"/>
      <c r="KJG63" s="308"/>
      <c r="KJH63" s="308"/>
      <c r="KJI63" s="308"/>
      <c r="KJJ63" s="308"/>
      <c r="KJK63" s="308"/>
      <c r="KJL63" s="308"/>
      <c r="KJM63" s="308"/>
      <c r="KJN63" s="308"/>
      <c r="KJO63" s="308"/>
      <c r="KJP63" s="308"/>
      <c r="KJQ63" s="308"/>
      <c r="KJR63" s="308"/>
      <c r="KJS63" s="308"/>
      <c r="KJT63" s="308"/>
      <c r="KJU63" s="308"/>
      <c r="KJV63" s="308"/>
      <c r="KJW63" s="308"/>
      <c r="KJX63" s="308"/>
      <c r="KJY63" s="308"/>
      <c r="KJZ63" s="308"/>
      <c r="KKA63" s="308"/>
      <c r="KKB63" s="308"/>
      <c r="KKC63" s="308"/>
      <c r="KKD63" s="308"/>
      <c r="KKE63" s="308"/>
      <c r="KKF63" s="308"/>
      <c r="KKG63" s="308"/>
      <c r="KKH63" s="308"/>
      <c r="KKI63" s="308"/>
      <c r="KKJ63" s="308"/>
      <c r="KKK63" s="308"/>
      <c r="KKL63" s="308"/>
      <c r="KKM63" s="308"/>
      <c r="KKN63" s="308"/>
      <c r="KKO63" s="308"/>
      <c r="KKP63" s="308"/>
      <c r="KKQ63" s="308"/>
      <c r="KKR63" s="308"/>
      <c r="KKS63" s="308"/>
      <c r="KKT63" s="308"/>
      <c r="KKU63" s="308"/>
      <c r="KKV63" s="308"/>
      <c r="KKW63" s="308"/>
      <c r="KKX63" s="308"/>
      <c r="KKY63" s="308"/>
      <c r="KKZ63" s="308"/>
      <c r="KLA63" s="308"/>
      <c r="KLB63" s="308"/>
      <c r="KLC63" s="308"/>
      <c r="KLD63" s="308"/>
      <c r="KLE63" s="308"/>
      <c r="KLF63" s="308"/>
      <c r="KLG63" s="308"/>
      <c r="KLH63" s="308"/>
      <c r="KLI63" s="308"/>
      <c r="KLJ63" s="308"/>
      <c r="KLK63" s="308"/>
      <c r="KLL63" s="308"/>
      <c r="KLM63" s="308"/>
      <c r="KLN63" s="308"/>
      <c r="KLO63" s="308"/>
      <c r="KLP63" s="308"/>
      <c r="KLQ63" s="308"/>
      <c r="KLR63" s="308"/>
      <c r="KLS63" s="308"/>
      <c r="KLT63" s="308"/>
      <c r="KLU63" s="308"/>
      <c r="KLV63" s="308"/>
      <c r="KLW63" s="308"/>
      <c r="KLX63" s="308"/>
      <c r="KLY63" s="308"/>
      <c r="KLZ63" s="308"/>
      <c r="KMA63" s="308"/>
      <c r="KMB63" s="308"/>
      <c r="KMC63" s="308"/>
      <c r="KMD63" s="308"/>
      <c r="KME63" s="308"/>
      <c r="KMF63" s="308"/>
      <c r="KMG63" s="308"/>
      <c r="KMH63" s="308"/>
      <c r="KMI63" s="308"/>
      <c r="KMJ63" s="308"/>
      <c r="KMK63" s="308"/>
      <c r="KML63" s="308"/>
      <c r="KMM63" s="308"/>
      <c r="KMN63" s="308"/>
      <c r="KMO63" s="308"/>
      <c r="KMP63" s="308"/>
      <c r="KMQ63" s="308"/>
      <c r="KMR63" s="308"/>
      <c r="KMS63" s="308"/>
      <c r="KMT63" s="308"/>
      <c r="KMU63" s="308"/>
      <c r="KMV63" s="308"/>
      <c r="KMW63" s="308"/>
      <c r="KMX63" s="308"/>
      <c r="KMY63" s="308"/>
      <c r="KMZ63" s="308"/>
      <c r="KNA63" s="308"/>
      <c r="KNB63" s="308"/>
      <c r="KNC63" s="308"/>
      <c r="KND63" s="308"/>
      <c r="KNE63" s="308"/>
      <c r="KNF63" s="308"/>
      <c r="KNG63" s="308"/>
      <c r="KNH63" s="308"/>
      <c r="KNI63" s="308"/>
      <c r="KNJ63" s="308"/>
      <c r="KNK63" s="308"/>
      <c r="KNL63" s="308"/>
      <c r="KNM63" s="308"/>
      <c r="KNN63" s="308"/>
      <c r="KNO63" s="308"/>
      <c r="KNP63" s="308"/>
      <c r="KNQ63" s="308"/>
      <c r="KNR63" s="308"/>
      <c r="KNS63" s="308"/>
      <c r="KNT63" s="308"/>
      <c r="KNU63" s="308"/>
      <c r="KNV63" s="308"/>
      <c r="KNW63" s="308"/>
      <c r="KNX63" s="308"/>
      <c r="KNY63" s="308"/>
      <c r="KNZ63" s="308"/>
      <c r="KOA63" s="308"/>
      <c r="KOB63" s="308"/>
      <c r="KOC63" s="308"/>
      <c r="KOD63" s="308"/>
      <c r="KOE63" s="308"/>
      <c r="KOF63" s="308"/>
      <c r="KOG63" s="308"/>
      <c r="KOH63" s="308"/>
      <c r="KOI63" s="308"/>
      <c r="KOJ63" s="308"/>
      <c r="KOK63" s="308"/>
      <c r="KOL63" s="308"/>
      <c r="KOM63" s="308"/>
      <c r="KON63" s="308"/>
      <c r="KOO63" s="308"/>
      <c r="KOP63" s="308"/>
      <c r="KOQ63" s="308"/>
      <c r="KOR63" s="308"/>
      <c r="KOS63" s="308"/>
      <c r="KOT63" s="308"/>
      <c r="KOU63" s="308"/>
      <c r="KOV63" s="308"/>
      <c r="KOW63" s="308"/>
      <c r="KOX63" s="308"/>
      <c r="KOY63" s="308"/>
      <c r="KOZ63" s="308"/>
      <c r="KPA63" s="308"/>
      <c r="KPB63" s="308"/>
      <c r="KPC63" s="308"/>
      <c r="KPD63" s="308"/>
      <c r="KPE63" s="308"/>
      <c r="KPF63" s="308"/>
      <c r="KPG63" s="308"/>
      <c r="KPH63" s="308"/>
      <c r="KPI63" s="308"/>
      <c r="KPJ63" s="308"/>
      <c r="KPK63" s="308"/>
      <c r="KPL63" s="308"/>
      <c r="KPM63" s="308"/>
      <c r="KPN63" s="308"/>
      <c r="KPO63" s="308"/>
      <c r="KPP63" s="308"/>
      <c r="KPQ63" s="308"/>
      <c r="KPR63" s="308"/>
      <c r="KPS63" s="308"/>
      <c r="KPT63" s="308"/>
      <c r="KPU63" s="308"/>
      <c r="KPV63" s="308"/>
      <c r="KPW63" s="308"/>
      <c r="KPX63" s="308"/>
      <c r="KPY63" s="308"/>
      <c r="KPZ63" s="308"/>
      <c r="KQA63" s="308"/>
      <c r="KQB63" s="308"/>
      <c r="KQC63" s="308"/>
      <c r="KQD63" s="308"/>
      <c r="KQE63" s="308"/>
      <c r="KQF63" s="308"/>
      <c r="KQG63" s="308"/>
      <c r="KQH63" s="308"/>
      <c r="KQI63" s="308"/>
      <c r="KQJ63" s="308"/>
      <c r="KQK63" s="308"/>
      <c r="KQL63" s="308"/>
      <c r="KQM63" s="308"/>
      <c r="KQN63" s="308"/>
      <c r="KQO63" s="308"/>
      <c r="KQP63" s="308"/>
      <c r="KQQ63" s="308"/>
      <c r="KQR63" s="308"/>
      <c r="KQS63" s="308"/>
      <c r="KQT63" s="308"/>
      <c r="KQU63" s="308"/>
      <c r="KQV63" s="308"/>
      <c r="KQW63" s="308"/>
      <c r="KQX63" s="308"/>
      <c r="KQY63" s="308"/>
      <c r="KQZ63" s="308"/>
      <c r="KRA63" s="308"/>
      <c r="KRB63" s="308"/>
      <c r="KRC63" s="308"/>
      <c r="KRD63" s="308"/>
      <c r="KRE63" s="308"/>
      <c r="KRF63" s="308"/>
      <c r="KRG63" s="308"/>
      <c r="KRH63" s="308"/>
      <c r="KRI63" s="308"/>
      <c r="KRJ63" s="308"/>
      <c r="KRK63" s="308"/>
      <c r="KRL63" s="308"/>
      <c r="KRM63" s="308"/>
      <c r="KRN63" s="308"/>
      <c r="KRO63" s="308"/>
      <c r="KRP63" s="308"/>
      <c r="KRQ63" s="308"/>
      <c r="KRR63" s="308"/>
      <c r="KRS63" s="308"/>
      <c r="KRT63" s="308"/>
      <c r="KRU63" s="308"/>
      <c r="KRV63" s="308"/>
      <c r="KRW63" s="308"/>
      <c r="KRX63" s="308"/>
      <c r="KRY63" s="308"/>
      <c r="KRZ63" s="308"/>
      <c r="KSA63" s="308"/>
      <c r="KSB63" s="308"/>
      <c r="KSC63" s="308"/>
      <c r="KSD63" s="308"/>
      <c r="KSE63" s="308"/>
      <c r="KSF63" s="308"/>
      <c r="KSG63" s="308"/>
      <c r="KSH63" s="308"/>
      <c r="KSI63" s="308"/>
      <c r="KSJ63" s="308"/>
      <c r="KSK63" s="308"/>
      <c r="KSL63" s="308"/>
      <c r="KSM63" s="308"/>
      <c r="KSN63" s="308"/>
      <c r="KSO63" s="308"/>
      <c r="KSP63" s="308"/>
      <c r="KSQ63" s="308"/>
      <c r="KSR63" s="308"/>
      <c r="KSS63" s="308"/>
      <c r="KST63" s="308"/>
      <c r="KSU63" s="308"/>
      <c r="KSV63" s="308"/>
      <c r="KSW63" s="308"/>
      <c r="KSX63" s="308"/>
      <c r="KSY63" s="308"/>
      <c r="KSZ63" s="308"/>
      <c r="KTA63" s="308"/>
      <c r="KTB63" s="308"/>
      <c r="KTC63" s="308"/>
      <c r="KTD63" s="308"/>
      <c r="KTE63" s="308"/>
      <c r="KTF63" s="308"/>
      <c r="KTG63" s="308"/>
      <c r="KTH63" s="308"/>
      <c r="KTI63" s="308"/>
      <c r="KTJ63" s="308"/>
      <c r="KTK63" s="308"/>
      <c r="KTL63" s="308"/>
      <c r="KTM63" s="308"/>
      <c r="KTN63" s="308"/>
      <c r="KTO63" s="308"/>
      <c r="KTP63" s="308"/>
      <c r="KTQ63" s="308"/>
      <c r="KTR63" s="308"/>
      <c r="KTS63" s="308"/>
      <c r="KTT63" s="308"/>
      <c r="KTU63" s="308"/>
      <c r="KTV63" s="308"/>
      <c r="KTW63" s="308"/>
      <c r="KTX63" s="308"/>
      <c r="KTY63" s="308"/>
      <c r="KTZ63" s="308"/>
      <c r="KUA63" s="308"/>
      <c r="KUB63" s="308"/>
      <c r="KUC63" s="308"/>
      <c r="KUD63" s="308"/>
      <c r="KUE63" s="308"/>
      <c r="KUF63" s="308"/>
      <c r="KUG63" s="308"/>
      <c r="KUH63" s="308"/>
      <c r="KUI63" s="308"/>
      <c r="KUJ63" s="308"/>
      <c r="KUK63" s="308"/>
      <c r="KUL63" s="308"/>
      <c r="KUM63" s="308"/>
      <c r="KUN63" s="308"/>
      <c r="KUO63" s="308"/>
      <c r="KUP63" s="308"/>
      <c r="KUQ63" s="308"/>
      <c r="KUR63" s="308"/>
      <c r="KUS63" s="308"/>
      <c r="KUT63" s="308"/>
      <c r="KUU63" s="308"/>
      <c r="KUV63" s="308"/>
      <c r="KUW63" s="308"/>
      <c r="KUX63" s="308"/>
      <c r="KUY63" s="308"/>
      <c r="KUZ63" s="308"/>
      <c r="KVA63" s="308"/>
      <c r="KVB63" s="308"/>
      <c r="KVC63" s="308"/>
      <c r="KVD63" s="308"/>
      <c r="KVE63" s="308"/>
      <c r="KVF63" s="308"/>
      <c r="KVG63" s="308"/>
      <c r="KVH63" s="308"/>
      <c r="KVI63" s="308"/>
      <c r="KVJ63" s="308"/>
      <c r="KVK63" s="308"/>
      <c r="KVL63" s="308"/>
      <c r="KVM63" s="308"/>
      <c r="KVN63" s="308"/>
      <c r="KVO63" s="308"/>
      <c r="KVP63" s="308"/>
      <c r="KVQ63" s="308"/>
      <c r="KVR63" s="308"/>
      <c r="KVS63" s="308"/>
      <c r="KVT63" s="308"/>
      <c r="KVU63" s="308"/>
      <c r="KVV63" s="308"/>
      <c r="KVW63" s="308"/>
      <c r="KVX63" s="308"/>
      <c r="KVY63" s="308"/>
      <c r="KVZ63" s="308"/>
      <c r="KWA63" s="308"/>
      <c r="KWB63" s="308"/>
      <c r="KWC63" s="308"/>
      <c r="KWD63" s="308"/>
      <c r="KWE63" s="308"/>
      <c r="KWF63" s="308"/>
      <c r="KWG63" s="308"/>
      <c r="KWH63" s="308"/>
      <c r="KWI63" s="308"/>
      <c r="KWJ63" s="308"/>
      <c r="KWK63" s="308"/>
      <c r="KWL63" s="308"/>
      <c r="KWM63" s="308"/>
      <c r="KWN63" s="308"/>
      <c r="KWO63" s="308"/>
      <c r="KWP63" s="308"/>
      <c r="KWQ63" s="308"/>
      <c r="KWR63" s="308"/>
      <c r="KWS63" s="308"/>
      <c r="KWT63" s="308"/>
      <c r="KWU63" s="308"/>
      <c r="KWV63" s="308"/>
      <c r="KWW63" s="308"/>
      <c r="KWX63" s="308"/>
      <c r="KWY63" s="308"/>
      <c r="KWZ63" s="308"/>
      <c r="KXA63" s="308"/>
      <c r="KXB63" s="308"/>
      <c r="KXC63" s="308"/>
      <c r="KXD63" s="308"/>
      <c r="KXE63" s="308"/>
      <c r="KXF63" s="308"/>
      <c r="KXG63" s="308"/>
      <c r="KXH63" s="308"/>
      <c r="KXI63" s="308"/>
      <c r="KXJ63" s="308"/>
      <c r="KXK63" s="308"/>
      <c r="KXL63" s="308"/>
      <c r="KXM63" s="308"/>
      <c r="KXN63" s="308"/>
      <c r="KXO63" s="308"/>
      <c r="KXP63" s="308"/>
      <c r="KXQ63" s="308"/>
      <c r="KXR63" s="308"/>
      <c r="KXS63" s="308"/>
      <c r="KXT63" s="308"/>
      <c r="KXU63" s="308"/>
      <c r="KXV63" s="308"/>
      <c r="KXW63" s="308"/>
      <c r="KXX63" s="308"/>
      <c r="KXY63" s="308"/>
      <c r="KXZ63" s="308"/>
      <c r="KYA63" s="308"/>
      <c r="KYB63" s="308"/>
      <c r="KYC63" s="308"/>
      <c r="KYD63" s="308"/>
      <c r="KYE63" s="308"/>
      <c r="KYF63" s="308"/>
      <c r="KYG63" s="308"/>
      <c r="KYH63" s="308"/>
      <c r="KYI63" s="308"/>
      <c r="KYJ63" s="308"/>
      <c r="KYK63" s="308"/>
      <c r="KYL63" s="308"/>
      <c r="KYM63" s="308"/>
      <c r="KYN63" s="308"/>
      <c r="KYO63" s="308"/>
      <c r="KYP63" s="308"/>
      <c r="KYQ63" s="308"/>
      <c r="KYR63" s="308"/>
      <c r="KYS63" s="308"/>
      <c r="KYT63" s="308"/>
      <c r="KYU63" s="308"/>
      <c r="KYV63" s="308"/>
      <c r="KYW63" s="308"/>
      <c r="KYX63" s="308"/>
      <c r="KYY63" s="308"/>
      <c r="KYZ63" s="308"/>
      <c r="KZA63" s="308"/>
      <c r="KZB63" s="308"/>
      <c r="KZC63" s="308"/>
      <c r="KZD63" s="308"/>
      <c r="KZE63" s="308"/>
      <c r="KZF63" s="308"/>
      <c r="KZG63" s="308"/>
      <c r="KZH63" s="308"/>
      <c r="KZI63" s="308"/>
      <c r="KZJ63" s="308"/>
      <c r="KZK63" s="308"/>
      <c r="KZL63" s="308"/>
      <c r="KZM63" s="308"/>
      <c r="KZN63" s="308"/>
      <c r="KZO63" s="308"/>
      <c r="KZP63" s="308"/>
      <c r="KZQ63" s="308"/>
      <c r="KZR63" s="308"/>
      <c r="KZS63" s="308"/>
      <c r="KZT63" s="308"/>
      <c r="KZU63" s="308"/>
      <c r="KZV63" s="308"/>
      <c r="KZW63" s="308"/>
      <c r="KZX63" s="308"/>
      <c r="KZY63" s="308"/>
      <c r="KZZ63" s="308"/>
      <c r="LAA63" s="308"/>
      <c r="LAB63" s="308"/>
      <c r="LAC63" s="308"/>
      <c r="LAD63" s="308"/>
      <c r="LAE63" s="308"/>
      <c r="LAF63" s="308"/>
      <c r="LAG63" s="308"/>
      <c r="LAH63" s="308"/>
      <c r="LAI63" s="308"/>
      <c r="LAJ63" s="308"/>
      <c r="LAK63" s="308"/>
      <c r="LAL63" s="308"/>
      <c r="LAM63" s="308"/>
      <c r="LAN63" s="308"/>
      <c r="LAO63" s="308"/>
      <c r="LAP63" s="308"/>
      <c r="LAQ63" s="308"/>
      <c r="LAR63" s="308"/>
      <c r="LAS63" s="308"/>
      <c r="LAT63" s="308"/>
      <c r="LAU63" s="308"/>
      <c r="LAV63" s="308"/>
      <c r="LAW63" s="308"/>
      <c r="LAX63" s="308"/>
      <c r="LAY63" s="308"/>
      <c r="LAZ63" s="308"/>
      <c r="LBA63" s="308"/>
      <c r="LBB63" s="308"/>
      <c r="LBC63" s="308"/>
      <c r="LBD63" s="308"/>
      <c r="LBE63" s="308"/>
      <c r="LBF63" s="308"/>
      <c r="LBG63" s="308"/>
      <c r="LBH63" s="308"/>
      <c r="LBI63" s="308"/>
      <c r="LBJ63" s="308"/>
      <c r="LBK63" s="308"/>
      <c r="LBL63" s="308"/>
      <c r="LBM63" s="308"/>
      <c r="LBN63" s="308"/>
      <c r="LBO63" s="308"/>
      <c r="LBP63" s="308"/>
      <c r="LBQ63" s="308"/>
      <c r="LBR63" s="308"/>
      <c r="LBS63" s="308"/>
      <c r="LBT63" s="308"/>
      <c r="LBU63" s="308"/>
      <c r="LBV63" s="308"/>
      <c r="LBW63" s="308"/>
      <c r="LBX63" s="308"/>
      <c r="LBY63" s="308"/>
      <c r="LBZ63" s="308"/>
      <c r="LCA63" s="308"/>
      <c r="LCB63" s="308"/>
      <c r="LCC63" s="308"/>
      <c r="LCD63" s="308"/>
      <c r="LCE63" s="308"/>
      <c r="LCF63" s="308"/>
      <c r="LCG63" s="308"/>
      <c r="LCH63" s="308"/>
      <c r="LCI63" s="308"/>
      <c r="LCJ63" s="308"/>
      <c r="LCK63" s="308"/>
      <c r="LCL63" s="308"/>
      <c r="LCM63" s="308"/>
      <c r="LCN63" s="308"/>
      <c r="LCO63" s="308"/>
      <c r="LCP63" s="308"/>
      <c r="LCQ63" s="308"/>
      <c r="LCR63" s="308"/>
      <c r="LCS63" s="308"/>
      <c r="LCT63" s="308"/>
      <c r="LCU63" s="308"/>
      <c r="LCV63" s="308"/>
      <c r="LCW63" s="308"/>
      <c r="LCX63" s="308"/>
      <c r="LCY63" s="308"/>
      <c r="LCZ63" s="308"/>
      <c r="LDA63" s="308"/>
      <c r="LDB63" s="308"/>
      <c r="LDC63" s="308"/>
      <c r="LDD63" s="308"/>
      <c r="LDE63" s="308"/>
      <c r="LDF63" s="308"/>
      <c r="LDG63" s="308"/>
      <c r="LDH63" s="308"/>
      <c r="LDI63" s="308"/>
      <c r="LDJ63" s="308"/>
      <c r="LDK63" s="308"/>
      <c r="LDL63" s="308"/>
      <c r="LDM63" s="308"/>
      <c r="LDN63" s="308"/>
      <c r="LDO63" s="308"/>
      <c r="LDP63" s="308"/>
      <c r="LDQ63" s="308"/>
      <c r="LDR63" s="308"/>
      <c r="LDS63" s="308"/>
      <c r="LDT63" s="308"/>
      <c r="LDU63" s="308"/>
      <c r="LDV63" s="308"/>
      <c r="LDW63" s="308"/>
      <c r="LDX63" s="308"/>
      <c r="LDY63" s="308"/>
      <c r="LDZ63" s="308"/>
      <c r="LEA63" s="308"/>
      <c r="LEB63" s="308"/>
      <c r="LEC63" s="308"/>
      <c r="LED63" s="308"/>
      <c r="LEE63" s="308"/>
      <c r="LEF63" s="308"/>
      <c r="LEG63" s="308"/>
      <c r="LEH63" s="308"/>
      <c r="LEI63" s="308"/>
      <c r="LEJ63" s="308"/>
      <c r="LEK63" s="308"/>
      <c r="LEL63" s="308"/>
      <c r="LEM63" s="308"/>
      <c r="LEN63" s="308"/>
      <c r="LEO63" s="308"/>
      <c r="LEP63" s="308"/>
      <c r="LEQ63" s="308"/>
      <c r="LER63" s="308"/>
      <c r="LES63" s="308"/>
      <c r="LET63" s="308"/>
      <c r="LEU63" s="308"/>
      <c r="LEV63" s="308"/>
      <c r="LEW63" s="308"/>
      <c r="LEX63" s="308"/>
      <c r="LEY63" s="308"/>
      <c r="LEZ63" s="308"/>
      <c r="LFA63" s="308"/>
      <c r="LFB63" s="308"/>
      <c r="LFC63" s="308"/>
      <c r="LFD63" s="308"/>
      <c r="LFE63" s="308"/>
      <c r="LFF63" s="308"/>
      <c r="LFG63" s="308"/>
      <c r="LFH63" s="308"/>
      <c r="LFI63" s="308"/>
      <c r="LFJ63" s="308"/>
      <c r="LFK63" s="308"/>
      <c r="LFL63" s="308"/>
      <c r="LFM63" s="308"/>
      <c r="LFN63" s="308"/>
      <c r="LFO63" s="308"/>
      <c r="LFP63" s="308"/>
      <c r="LFQ63" s="308"/>
      <c r="LFR63" s="308"/>
      <c r="LFS63" s="308"/>
      <c r="LFT63" s="308"/>
      <c r="LFU63" s="308"/>
      <c r="LFV63" s="308"/>
      <c r="LFW63" s="308"/>
      <c r="LFX63" s="308"/>
      <c r="LFY63" s="308"/>
      <c r="LFZ63" s="308"/>
      <c r="LGA63" s="308"/>
      <c r="LGB63" s="308"/>
      <c r="LGC63" s="308"/>
      <c r="LGD63" s="308"/>
      <c r="LGE63" s="308"/>
      <c r="LGF63" s="308"/>
      <c r="LGG63" s="308"/>
      <c r="LGH63" s="308"/>
      <c r="LGI63" s="308"/>
      <c r="LGJ63" s="308"/>
      <c r="LGK63" s="308"/>
      <c r="LGL63" s="308"/>
      <c r="LGM63" s="308"/>
      <c r="LGN63" s="308"/>
      <c r="LGO63" s="308"/>
      <c r="LGP63" s="308"/>
      <c r="LGQ63" s="308"/>
      <c r="LGR63" s="308"/>
      <c r="LGS63" s="308"/>
      <c r="LGT63" s="308"/>
      <c r="LGU63" s="308"/>
      <c r="LGV63" s="308"/>
      <c r="LGW63" s="308"/>
      <c r="LGX63" s="308"/>
      <c r="LGY63" s="308"/>
      <c r="LGZ63" s="308"/>
      <c r="LHA63" s="308"/>
      <c r="LHB63" s="308"/>
      <c r="LHC63" s="308"/>
      <c r="LHD63" s="308"/>
      <c r="LHE63" s="308"/>
      <c r="LHF63" s="308"/>
      <c r="LHG63" s="308"/>
      <c r="LHH63" s="308"/>
      <c r="LHI63" s="308"/>
      <c r="LHJ63" s="308"/>
      <c r="LHK63" s="308"/>
      <c r="LHL63" s="308"/>
      <c r="LHM63" s="308"/>
      <c r="LHN63" s="308"/>
      <c r="LHO63" s="308"/>
      <c r="LHP63" s="308"/>
      <c r="LHQ63" s="308"/>
      <c r="LHR63" s="308"/>
      <c r="LHS63" s="308"/>
      <c r="LHT63" s="308"/>
      <c r="LHU63" s="308"/>
      <c r="LHV63" s="308"/>
      <c r="LHW63" s="308"/>
      <c r="LHX63" s="308"/>
      <c r="LHY63" s="308"/>
      <c r="LHZ63" s="308"/>
      <c r="LIA63" s="308"/>
      <c r="LIB63" s="308"/>
      <c r="LIC63" s="308"/>
      <c r="LID63" s="308"/>
      <c r="LIE63" s="308"/>
      <c r="LIF63" s="308"/>
      <c r="LIG63" s="308"/>
      <c r="LIH63" s="308"/>
      <c r="LII63" s="308"/>
      <c r="LIJ63" s="308"/>
      <c r="LIK63" s="308"/>
      <c r="LIL63" s="308"/>
      <c r="LIM63" s="308"/>
      <c r="LIN63" s="308"/>
      <c r="LIO63" s="308"/>
      <c r="LIP63" s="308"/>
      <c r="LIQ63" s="308"/>
      <c r="LIR63" s="308"/>
      <c r="LIS63" s="308"/>
      <c r="LIT63" s="308"/>
      <c r="LIU63" s="308"/>
      <c r="LIV63" s="308"/>
      <c r="LIW63" s="308"/>
      <c r="LIX63" s="308"/>
      <c r="LIY63" s="308"/>
      <c r="LIZ63" s="308"/>
      <c r="LJA63" s="308"/>
      <c r="LJB63" s="308"/>
      <c r="LJC63" s="308"/>
      <c r="LJD63" s="308"/>
      <c r="LJE63" s="308"/>
      <c r="LJF63" s="308"/>
      <c r="LJG63" s="308"/>
      <c r="LJH63" s="308"/>
      <c r="LJI63" s="308"/>
      <c r="LJJ63" s="308"/>
      <c r="LJK63" s="308"/>
      <c r="LJL63" s="308"/>
      <c r="LJM63" s="308"/>
      <c r="LJN63" s="308"/>
      <c r="LJO63" s="308"/>
      <c r="LJP63" s="308"/>
      <c r="LJQ63" s="308"/>
      <c r="LJR63" s="308"/>
      <c r="LJS63" s="308"/>
      <c r="LJT63" s="308"/>
      <c r="LJU63" s="308"/>
      <c r="LJV63" s="308"/>
      <c r="LJW63" s="308"/>
      <c r="LJX63" s="308"/>
      <c r="LJY63" s="308"/>
      <c r="LJZ63" s="308"/>
      <c r="LKA63" s="308"/>
      <c r="LKB63" s="308"/>
      <c r="LKC63" s="308"/>
      <c r="LKD63" s="308"/>
      <c r="LKE63" s="308"/>
      <c r="LKF63" s="308"/>
      <c r="LKG63" s="308"/>
      <c r="LKH63" s="308"/>
      <c r="LKI63" s="308"/>
      <c r="LKJ63" s="308"/>
      <c r="LKK63" s="308"/>
      <c r="LKL63" s="308"/>
      <c r="LKM63" s="308"/>
      <c r="LKN63" s="308"/>
      <c r="LKO63" s="308"/>
      <c r="LKP63" s="308"/>
      <c r="LKQ63" s="308"/>
      <c r="LKR63" s="308"/>
      <c r="LKS63" s="308"/>
      <c r="LKT63" s="308"/>
      <c r="LKU63" s="308"/>
      <c r="LKV63" s="308"/>
      <c r="LKW63" s="308"/>
      <c r="LKX63" s="308"/>
      <c r="LKY63" s="308"/>
      <c r="LKZ63" s="308"/>
      <c r="LLA63" s="308"/>
      <c r="LLB63" s="308"/>
      <c r="LLC63" s="308"/>
      <c r="LLD63" s="308"/>
      <c r="LLE63" s="308"/>
      <c r="LLF63" s="308"/>
      <c r="LLG63" s="308"/>
      <c r="LLH63" s="308"/>
      <c r="LLI63" s="308"/>
      <c r="LLJ63" s="308"/>
      <c r="LLK63" s="308"/>
      <c r="LLL63" s="308"/>
      <c r="LLM63" s="308"/>
      <c r="LLN63" s="308"/>
      <c r="LLO63" s="308"/>
      <c r="LLP63" s="308"/>
      <c r="LLQ63" s="308"/>
      <c r="LLR63" s="308"/>
      <c r="LLS63" s="308"/>
      <c r="LLT63" s="308"/>
      <c r="LLU63" s="308"/>
      <c r="LLV63" s="308"/>
      <c r="LLW63" s="308"/>
      <c r="LLX63" s="308"/>
      <c r="LLY63" s="308"/>
      <c r="LLZ63" s="308"/>
      <c r="LMA63" s="308"/>
      <c r="LMB63" s="308"/>
      <c r="LMC63" s="308"/>
      <c r="LMD63" s="308"/>
      <c r="LME63" s="308"/>
      <c r="LMF63" s="308"/>
      <c r="LMG63" s="308"/>
      <c r="LMH63" s="308"/>
      <c r="LMI63" s="308"/>
      <c r="LMJ63" s="308"/>
      <c r="LMK63" s="308"/>
      <c r="LML63" s="308"/>
      <c r="LMM63" s="308"/>
      <c r="LMN63" s="308"/>
      <c r="LMO63" s="308"/>
      <c r="LMP63" s="308"/>
      <c r="LMQ63" s="308"/>
      <c r="LMR63" s="308"/>
      <c r="LMS63" s="308"/>
      <c r="LMT63" s="308"/>
      <c r="LMU63" s="308"/>
      <c r="LMV63" s="308"/>
      <c r="LMW63" s="308"/>
      <c r="LMX63" s="308"/>
      <c r="LMY63" s="308"/>
      <c r="LMZ63" s="308"/>
      <c r="LNA63" s="308"/>
      <c r="LNB63" s="308"/>
      <c r="LNC63" s="308"/>
      <c r="LND63" s="308"/>
      <c r="LNE63" s="308"/>
      <c r="LNF63" s="308"/>
      <c r="LNG63" s="308"/>
      <c r="LNH63" s="308"/>
      <c r="LNI63" s="308"/>
      <c r="LNJ63" s="308"/>
      <c r="LNK63" s="308"/>
      <c r="LNL63" s="308"/>
      <c r="LNM63" s="308"/>
      <c r="LNN63" s="308"/>
      <c r="LNO63" s="308"/>
      <c r="LNP63" s="308"/>
      <c r="LNQ63" s="308"/>
      <c r="LNR63" s="308"/>
      <c r="LNS63" s="308"/>
      <c r="LNT63" s="308"/>
      <c r="LNU63" s="308"/>
      <c r="LNV63" s="308"/>
      <c r="LNW63" s="308"/>
      <c r="LNX63" s="308"/>
      <c r="LNY63" s="308"/>
      <c r="LNZ63" s="308"/>
      <c r="LOA63" s="308"/>
      <c r="LOB63" s="308"/>
      <c r="LOC63" s="308"/>
      <c r="LOD63" s="308"/>
      <c r="LOE63" s="308"/>
      <c r="LOF63" s="308"/>
      <c r="LOG63" s="308"/>
      <c r="LOH63" s="308"/>
      <c r="LOI63" s="308"/>
      <c r="LOJ63" s="308"/>
      <c r="LOK63" s="308"/>
      <c r="LOL63" s="308"/>
      <c r="LOM63" s="308"/>
      <c r="LON63" s="308"/>
      <c r="LOO63" s="308"/>
      <c r="LOP63" s="308"/>
      <c r="LOQ63" s="308"/>
      <c r="LOR63" s="308"/>
      <c r="LOS63" s="308"/>
      <c r="LOT63" s="308"/>
      <c r="LOU63" s="308"/>
      <c r="LOV63" s="308"/>
      <c r="LOW63" s="308"/>
      <c r="LOX63" s="308"/>
      <c r="LOY63" s="308"/>
      <c r="LOZ63" s="308"/>
      <c r="LPA63" s="308"/>
      <c r="LPB63" s="308"/>
      <c r="LPC63" s="308"/>
      <c r="LPD63" s="308"/>
      <c r="LPE63" s="308"/>
      <c r="LPF63" s="308"/>
      <c r="LPG63" s="308"/>
      <c r="LPH63" s="308"/>
      <c r="LPI63" s="308"/>
      <c r="LPJ63" s="308"/>
      <c r="LPK63" s="308"/>
      <c r="LPL63" s="308"/>
      <c r="LPM63" s="308"/>
      <c r="LPN63" s="308"/>
      <c r="LPO63" s="308"/>
      <c r="LPP63" s="308"/>
      <c r="LPQ63" s="308"/>
      <c r="LPR63" s="308"/>
      <c r="LPS63" s="308"/>
      <c r="LPT63" s="308"/>
      <c r="LPU63" s="308"/>
      <c r="LPV63" s="308"/>
      <c r="LPW63" s="308"/>
      <c r="LPX63" s="308"/>
      <c r="LPY63" s="308"/>
      <c r="LPZ63" s="308"/>
      <c r="LQA63" s="308"/>
      <c r="LQB63" s="308"/>
      <c r="LQC63" s="308"/>
      <c r="LQD63" s="308"/>
      <c r="LQE63" s="308"/>
      <c r="LQF63" s="308"/>
      <c r="LQG63" s="308"/>
      <c r="LQH63" s="308"/>
      <c r="LQI63" s="308"/>
      <c r="LQJ63" s="308"/>
      <c r="LQK63" s="308"/>
      <c r="LQL63" s="308"/>
      <c r="LQM63" s="308"/>
      <c r="LQN63" s="308"/>
      <c r="LQO63" s="308"/>
      <c r="LQP63" s="308"/>
      <c r="LQQ63" s="308"/>
      <c r="LQR63" s="308"/>
      <c r="LQS63" s="308"/>
      <c r="LQT63" s="308"/>
      <c r="LQU63" s="308"/>
      <c r="LQV63" s="308"/>
      <c r="LQW63" s="308"/>
      <c r="LQX63" s="308"/>
      <c r="LQY63" s="308"/>
      <c r="LQZ63" s="308"/>
      <c r="LRA63" s="308"/>
      <c r="LRB63" s="308"/>
      <c r="LRC63" s="308"/>
      <c r="LRD63" s="308"/>
      <c r="LRE63" s="308"/>
      <c r="LRF63" s="308"/>
      <c r="LRG63" s="308"/>
      <c r="LRH63" s="308"/>
      <c r="LRI63" s="308"/>
      <c r="LRJ63" s="308"/>
      <c r="LRK63" s="308"/>
      <c r="LRL63" s="308"/>
      <c r="LRM63" s="308"/>
      <c r="LRN63" s="308"/>
      <c r="LRO63" s="308"/>
      <c r="LRP63" s="308"/>
      <c r="LRQ63" s="308"/>
      <c r="LRR63" s="308"/>
      <c r="LRS63" s="308"/>
      <c r="LRT63" s="308"/>
      <c r="LRU63" s="308"/>
      <c r="LRV63" s="308"/>
      <c r="LRW63" s="308"/>
      <c r="LRX63" s="308"/>
      <c r="LRY63" s="308"/>
      <c r="LRZ63" s="308"/>
      <c r="LSA63" s="308"/>
      <c r="LSB63" s="308"/>
      <c r="LSC63" s="308"/>
      <c r="LSD63" s="308"/>
      <c r="LSE63" s="308"/>
      <c r="LSF63" s="308"/>
      <c r="LSG63" s="308"/>
      <c r="LSH63" s="308"/>
      <c r="LSI63" s="308"/>
      <c r="LSJ63" s="308"/>
      <c r="LSK63" s="308"/>
      <c r="LSL63" s="308"/>
      <c r="LSM63" s="308"/>
      <c r="LSN63" s="308"/>
      <c r="LSO63" s="308"/>
      <c r="LSP63" s="308"/>
      <c r="LSQ63" s="308"/>
      <c r="LSR63" s="308"/>
      <c r="LSS63" s="308"/>
      <c r="LST63" s="308"/>
      <c r="LSU63" s="308"/>
      <c r="LSV63" s="308"/>
      <c r="LSW63" s="308"/>
      <c r="LSX63" s="308"/>
      <c r="LSY63" s="308"/>
      <c r="LSZ63" s="308"/>
      <c r="LTA63" s="308"/>
      <c r="LTB63" s="308"/>
      <c r="LTC63" s="308"/>
      <c r="LTD63" s="308"/>
      <c r="LTE63" s="308"/>
      <c r="LTF63" s="308"/>
      <c r="LTG63" s="308"/>
      <c r="LTH63" s="308"/>
      <c r="LTI63" s="308"/>
      <c r="LTJ63" s="308"/>
      <c r="LTK63" s="308"/>
      <c r="LTL63" s="308"/>
      <c r="LTM63" s="308"/>
      <c r="LTN63" s="308"/>
      <c r="LTO63" s="308"/>
      <c r="LTP63" s="308"/>
      <c r="LTQ63" s="308"/>
      <c r="LTR63" s="308"/>
      <c r="LTS63" s="308"/>
      <c r="LTT63" s="308"/>
      <c r="LTU63" s="308"/>
      <c r="LTV63" s="308"/>
      <c r="LTW63" s="308"/>
      <c r="LTX63" s="308"/>
      <c r="LTY63" s="308"/>
      <c r="LTZ63" s="308"/>
      <c r="LUA63" s="308"/>
      <c r="LUB63" s="308"/>
      <c r="LUC63" s="308"/>
      <c r="LUD63" s="308"/>
      <c r="LUE63" s="308"/>
      <c r="LUF63" s="308"/>
      <c r="LUG63" s="308"/>
      <c r="LUH63" s="308"/>
      <c r="LUI63" s="308"/>
      <c r="LUJ63" s="308"/>
      <c r="LUK63" s="308"/>
      <c r="LUL63" s="308"/>
      <c r="LUM63" s="308"/>
      <c r="LUN63" s="308"/>
      <c r="LUO63" s="308"/>
      <c r="LUP63" s="308"/>
      <c r="LUQ63" s="308"/>
      <c r="LUR63" s="308"/>
      <c r="LUS63" s="308"/>
      <c r="LUT63" s="308"/>
      <c r="LUU63" s="308"/>
      <c r="LUV63" s="308"/>
      <c r="LUW63" s="308"/>
      <c r="LUX63" s="308"/>
      <c r="LUY63" s="308"/>
      <c r="LUZ63" s="308"/>
      <c r="LVA63" s="308"/>
      <c r="LVB63" s="308"/>
      <c r="LVC63" s="308"/>
      <c r="LVD63" s="308"/>
      <c r="LVE63" s="308"/>
      <c r="LVF63" s="308"/>
      <c r="LVG63" s="308"/>
      <c r="LVH63" s="308"/>
      <c r="LVI63" s="308"/>
      <c r="LVJ63" s="308"/>
      <c r="LVK63" s="308"/>
      <c r="LVL63" s="308"/>
      <c r="LVM63" s="308"/>
      <c r="LVN63" s="308"/>
      <c r="LVO63" s="308"/>
      <c r="LVP63" s="308"/>
      <c r="LVQ63" s="308"/>
      <c r="LVR63" s="308"/>
      <c r="LVS63" s="308"/>
      <c r="LVT63" s="308"/>
      <c r="LVU63" s="308"/>
      <c r="LVV63" s="308"/>
      <c r="LVW63" s="308"/>
      <c r="LVX63" s="308"/>
      <c r="LVY63" s="308"/>
      <c r="LVZ63" s="308"/>
      <c r="LWA63" s="308"/>
      <c r="LWB63" s="308"/>
      <c r="LWC63" s="308"/>
      <c r="LWD63" s="308"/>
      <c r="LWE63" s="308"/>
      <c r="LWF63" s="308"/>
      <c r="LWG63" s="308"/>
      <c r="LWH63" s="308"/>
      <c r="LWI63" s="308"/>
      <c r="LWJ63" s="308"/>
      <c r="LWK63" s="308"/>
      <c r="LWL63" s="308"/>
      <c r="LWM63" s="308"/>
      <c r="LWN63" s="308"/>
      <c r="LWO63" s="308"/>
      <c r="LWP63" s="308"/>
      <c r="LWQ63" s="308"/>
      <c r="LWR63" s="308"/>
      <c r="LWS63" s="308"/>
      <c r="LWT63" s="308"/>
      <c r="LWU63" s="308"/>
      <c r="LWV63" s="308"/>
      <c r="LWW63" s="308"/>
      <c r="LWX63" s="308"/>
      <c r="LWY63" s="308"/>
      <c r="LWZ63" s="308"/>
      <c r="LXA63" s="308"/>
      <c r="LXB63" s="308"/>
      <c r="LXC63" s="308"/>
      <c r="LXD63" s="308"/>
      <c r="LXE63" s="308"/>
      <c r="LXF63" s="308"/>
      <c r="LXG63" s="308"/>
      <c r="LXH63" s="308"/>
      <c r="LXI63" s="308"/>
      <c r="LXJ63" s="308"/>
      <c r="LXK63" s="308"/>
      <c r="LXL63" s="308"/>
      <c r="LXM63" s="308"/>
      <c r="LXN63" s="308"/>
      <c r="LXO63" s="308"/>
      <c r="LXP63" s="308"/>
      <c r="LXQ63" s="308"/>
      <c r="LXR63" s="308"/>
      <c r="LXS63" s="308"/>
      <c r="LXT63" s="308"/>
      <c r="LXU63" s="308"/>
      <c r="LXV63" s="308"/>
      <c r="LXW63" s="308"/>
      <c r="LXX63" s="308"/>
      <c r="LXY63" s="308"/>
      <c r="LXZ63" s="308"/>
      <c r="LYA63" s="308"/>
      <c r="LYB63" s="308"/>
      <c r="LYC63" s="308"/>
      <c r="LYD63" s="308"/>
      <c r="LYE63" s="308"/>
      <c r="LYF63" s="308"/>
      <c r="LYG63" s="308"/>
      <c r="LYH63" s="308"/>
      <c r="LYI63" s="308"/>
      <c r="LYJ63" s="308"/>
      <c r="LYK63" s="308"/>
      <c r="LYL63" s="308"/>
      <c r="LYM63" s="308"/>
      <c r="LYN63" s="308"/>
      <c r="LYO63" s="308"/>
      <c r="LYP63" s="308"/>
      <c r="LYQ63" s="308"/>
      <c r="LYR63" s="308"/>
      <c r="LYS63" s="308"/>
      <c r="LYT63" s="308"/>
      <c r="LYU63" s="308"/>
      <c r="LYV63" s="308"/>
      <c r="LYW63" s="308"/>
      <c r="LYX63" s="308"/>
      <c r="LYY63" s="308"/>
      <c r="LYZ63" s="308"/>
      <c r="LZA63" s="308"/>
      <c r="LZB63" s="308"/>
      <c r="LZC63" s="308"/>
      <c r="LZD63" s="308"/>
      <c r="LZE63" s="308"/>
      <c r="LZF63" s="308"/>
      <c r="LZG63" s="308"/>
      <c r="LZH63" s="308"/>
      <c r="LZI63" s="308"/>
      <c r="LZJ63" s="308"/>
      <c r="LZK63" s="308"/>
      <c r="LZL63" s="308"/>
      <c r="LZM63" s="308"/>
      <c r="LZN63" s="308"/>
      <c r="LZO63" s="308"/>
      <c r="LZP63" s="308"/>
      <c r="LZQ63" s="308"/>
      <c r="LZR63" s="308"/>
      <c r="LZS63" s="308"/>
      <c r="LZT63" s="308"/>
      <c r="LZU63" s="308"/>
      <c r="LZV63" s="308"/>
      <c r="LZW63" s="308"/>
      <c r="LZX63" s="308"/>
      <c r="LZY63" s="308"/>
      <c r="LZZ63" s="308"/>
      <c r="MAA63" s="308"/>
      <c r="MAB63" s="308"/>
      <c r="MAC63" s="308"/>
      <c r="MAD63" s="308"/>
      <c r="MAE63" s="308"/>
      <c r="MAF63" s="308"/>
      <c r="MAG63" s="308"/>
      <c r="MAH63" s="308"/>
      <c r="MAI63" s="308"/>
      <c r="MAJ63" s="308"/>
      <c r="MAK63" s="308"/>
      <c r="MAL63" s="308"/>
      <c r="MAM63" s="308"/>
      <c r="MAN63" s="308"/>
      <c r="MAO63" s="308"/>
      <c r="MAP63" s="308"/>
      <c r="MAQ63" s="308"/>
      <c r="MAR63" s="308"/>
      <c r="MAS63" s="308"/>
      <c r="MAT63" s="308"/>
      <c r="MAU63" s="308"/>
      <c r="MAV63" s="308"/>
      <c r="MAW63" s="308"/>
      <c r="MAX63" s="308"/>
      <c r="MAY63" s="308"/>
      <c r="MAZ63" s="308"/>
      <c r="MBA63" s="308"/>
      <c r="MBB63" s="308"/>
      <c r="MBC63" s="308"/>
      <c r="MBD63" s="308"/>
      <c r="MBE63" s="308"/>
      <c r="MBF63" s="308"/>
      <c r="MBG63" s="308"/>
      <c r="MBH63" s="308"/>
      <c r="MBI63" s="308"/>
      <c r="MBJ63" s="308"/>
      <c r="MBK63" s="308"/>
      <c r="MBL63" s="308"/>
      <c r="MBM63" s="308"/>
      <c r="MBN63" s="308"/>
      <c r="MBO63" s="308"/>
      <c r="MBP63" s="308"/>
      <c r="MBQ63" s="308"/>
      <c r="MBR63" s="308"/>
      <c r="MBS63" s="308"/>
      <c r="MBT63" s="308"/>
      <c r="MBU63" s="308"/>
      <c r="MBV63" s="308"/>
      <c r="MBW63" s="308"/>
      <c r="MBX63" s="308"/>
      <c r="MBY63" s="308"/>
      <c r="MBZ63" s="308"/>
      <c r="MCA63" s="308"/>
      <c r="MCB63" s="308"/>
      <c r="MCC63" s="308"/>
      <c r="MCD63" s="308"/>
      <c r="MCE63" s="308"/>
      <c r="MCF63" s="308"/>
      <c r="MCG63" s="308"/>
      <c r="MCH63" s="308"/>
      <c r="MCI63" s="308"/>
      <c r="MCJ63" s="308"/>
      <c r="MCK63" s="308"/>
      <c r="MCL63" s="308"/>
      <c r="MCM63" s="308"/>
      <c r="MCN63" s="308"/>
      <c r="MCO63" s="308"/>
      <c r="MCP63" s="308"/>
      <c r="MCQ63" s="308"/>
      <c r="MCR63" s="308"/>
      <c r="MCS63" s="308"/>
      <c r="MCT63" s="308"/>
      <c r="MCU63" s="308"/>
      <c r="MCV63" s="308"/>
      <c r="MCW63" s="308"/>
      <c r="MCX63" s="308"/>
      <c r="MCY63" s="308"/>
      <c r="MCZ63" s="308"/>
      <c r="MDA63" s="308"/>
      <c r="MDB63" s="308"/>
      <c r="MDC63" s="308"/>
      <c r="MDD63" s="308"/>
      <c r="MDE63" s="308"/>
      <c r="MDF63" s="308"/>
      <c r="MDG63" s="308"/>
      <c r="MDH63" s="308"/>
      <c r="MDI63" s="308"/>
      <c r="MDJ63" s="308"/>
      <c r="MDK63" s="308"/>
      <c r="MDL63" s="308"/>
      <c r="MDM63" s="308"/>
      <c r="MDN63" s="308"/>
      <c r="MDO63" s="308"/>
      <c r="MDP63" s="308"/>
      <c r="MDQ63" s="308"/>
      <c r="MDR63" s="308"/>
      <c r="MDS63" s="308"/>
      <c r="MDT63" s="308"/>
      <c r="MDU63" s="308"/>
      <c r="MDV63" s="308"/>
      <c r="MDW63" s="308"/>
      <c r="MDX63" s="308"/>
      <c r="MDY63" s="308"/>
      <c r="MDZ63" s="308"/>
      <c r="MEA63" s="308"/>
      <c r="MEB63" s="308"/>
      <c r="MEC63" s="308"/>
      <c r="MED63" s="308"/>
      <c r="MEE63" s="308"/>
      <c r="MEF63" s="308"/>
      <c r="MEG63" s="308"/>
      <c r="MEH63" s="308"/>
      <c r="MEI63" s="308"/>
      <c r="MEJ63" s="308"/>
      <c r="MEK63" s="308"/>
      <c r="MEL63" s="308"/>
      <c r="MEM63" s="308"/>
      <c r="MEN63" s="308"/>
      <c r="MEO63" s="308"/>
      <c r="MEP63" s="308"/>
      <c r="MEQ63" s="308"/>
      <c r="MER63" s="308"/>
      <c r="MES63" s="308"/>
      <c r="MET63" s="308"/>
      <c r="MEU63" s="308"/>
      <c r="MEV63" s="308"/>
      <c r="MEW63" s="308"/>
      <c r="MEX63" s="308"/>
      <c r="MEY63" s="308"/>
      <c r="MEZ63" s="308"/>
      <c r="MFA63" s="308"/>
      <c r="MFB63" s="308"/>
      <c r="MFC63" s="308"/>
      <c r="MFD63" s="308"/>
      <c r="MFE63" s="308"/>
      <c r="MFF63" s="308"/>
      <c r="MFG63" s="308"/>
      <c r="MFH63" s="308"/>
      <c r="MFI63" s="308"/>
      <c r="MFJ63" s="308"/>
      <c r="MFK63" s="308"/>
      <c r="MFL63" s="308"/>
      <c r="MFM63" s="308"/>
      <c r="MFN63" s="308"/>
      <c r="MFO63" s="308"/>
      <c r="MFP63" s="308"/>
      <c r="MFQ63" s="308"/>
      <c r="MFR63" s="308"/>
      <c r="MFS63" s="308"/>
      <c r="MFT63" s="308"/>
      <c r="MFU63" s="308"/>
      <c r="MFV63" s="308"/>
      <c r="MFW63" s="308"/>
      <c r="MFX63" s="308"/>
      <c r="MFY63" s="308"/>
      <c r="MFZ63" s="308"/>
      <c r="MGA63" s="308"/>
      <c r="MGB63" s="308"/>
      <c r="MGC63" s="308"/>
      <c r="MGD63" s="308"/>
      <c r="MGE63" s="308"/>
      <c r="MGF63" s="308"/>
      <c r="MGG63" s="308"/>
      <c r="MGH63" s="308"/>
      <c r="MGI63" s="308"/>
      <c r="MGJ63" s="308"/>
      <c r="MGK63" s="308"/>
      <c r="MGL63" s="308"/>
      <c r="MGM63" s="308"/>
      <c r="MGN63" s="308"/>
      <c r="MGO63" s="308"/>
      <c r="MGP63" s="308"/>
      <c r="MGQ63" s="308"/>
      <c r="MGR63" s="308"/>
      <c r="MGS63" s="308"/>
      <c r="MGT63" s="308"/>
      <c r="MGU63" s="308"/>
      <c r="MGV63" s="308"/>
      <c r="MGW63" s="308"/>
      <c r="MGX63" s="308"/>
      <c r="MGY63" s="308"/>
      <c r="MGZ63" s="308"/>
      <c r="MHA63" s="308"/>
      <c r="MHB63" s="308"/>
      <c r="MHC63" s="308"/>
      <c r="MHD63" s="308"/>
      <c r="MHE63" s="308"/>
      <c r="MHF63" s="308"/>
      <c r="MHG63" s="308"/>
      <c r="MHH63" s="308"/>
      <c r="MHI63" s="308"/>
      <c r="MHJ63" s="308"/>
      <c r="MHK63" s="308"/>
      <c r="MHL63" s="308"/>
      <c r="MHM63" s="308"/>
      <c r="MHN63" s="308"/>
      <c r="MHO63" s="308"/>
      <c r="MHP63" s="308"/>
      <c r="MHQ63" s="308"/>
      <c r="MHR63" s="308"/>
      <c r="MHS63" s="308"/>
      <c r="MHT63" s="308"/>
      <c r="MHU63" s="308"/>
      <c r="MHV63" s="308"/>
      <c r="MHW63" s="308"/>
      <c r="MHX63" s="308"/>
      <c r="MHY63" s="308"/>
      <c r="MHZ63" s="308"/>
      <c r="MIA63" s="308"/>
      <c r="MIB63" s="308"/>
      <c r="MIC63" s="308"/>
      <c r="MID63" s="308"/>
      <c r="MIE63" s="308"/>
      <c r="MIF63" s="308"/>
      <c r="MIG63" s="308"/>
      <c r="MIH63" s="308"/>
      <c r="MII63" s="308"/>
      <c r="MIJ63" s="308"/>
      <c r="MIK63" s="308"/>
      <c r="MIL63" s="308"/>
      <c r="MIM63" s="308"/>
      <c r="MIN63" s="308"/>
      <c r="MIO63" s="308"/>
      <c r="MIP63" s="308"/>
      <c r="MIQ63" s="308"/>
      <c r="MIR63" s="308"/>
      <c r="MIS63" s="308"/>
      <c r="MIT63" s="308"/>
      <c r="MIU63" s="308"/>
      <c r="MIV63" s="308"/>
      <c r="MIW63" s="308"/>
      <c r="MIX63" s="308"/>
      <c r="MIY63" s="308"/>
      <c r="MIZ63" s="308"/>
      <c r="MJA63" s="308"/>
      <c r="MJB63" s="308"/>
      <c r="MJC63" s="308"/>
      <c r="MJD63" s="308"/>
      <c r="MJE63" s="308"/>
      <c r="MJF63" s="308"/>
      <c r="MJG63" s="308"/>
      <c r="MJH63" s="308"/>
      <c r="MJI63" s="308"/>
      <c r="MJJ63" s="308"/>
      <c r="MJK63" s="308"/>
      <c r="MJL63" s="308"/>
      <c r="MJM63" s="308"/>
      <c r="MJN63" s="308"/>
      <c r="MJO63" s="308"/>
      <c r="MJP63" s="308"/>
      <c r="MJQ63" s="308"/>
      <c r="MJR63" s="308"/>
      <c r="MJS63" s="308"/>
      <c r="MJT63" s="308"/>
      <c r="MJU63" s="308"/>
      <c r="MJV63" s="308"/>
      <c r="MJW63" s="308"/>
      <c r="MJX63" s="308"/>
      <c r="MJY63" s="308"/>
      <c r="MJZ63" s="308"/>
      <c r="MKA63" s="308"/>
      <c r="MKB63" s="308"/>
      <c r="MKC63" s="308"/>
      <c r="MKD63" s="308"/>
      <c r="MKE63" s="308"/>
      <c r="MKF63" s="308"/>
      <c r="MKG63" s="308"/>
      <c r="MKH63" s="308"/>
      <c r="MKI63" s="308"/>
      <c r="MKJ63" s="308"/>
      <c r="MKK63" s="308"/>
      <c r="MKL63" s="308"/>
      <c r="MKM63" s="308"/>
      <c r="MKN63" s="308"/>
      <c r="MKO63" s="308"/>
      <c r="MKP63" s="308"/>
      <c r="MKQ63" s="308"/>
      <c r="MKR63" s="308"/>
      <c r="MKS63" s="308"/>
      <c r="MKT63" s="308"/>
      <c r="MKU63" s="308"/>
      <c r="MKV63" s="308"/>
      <c r="MKW63" s="308"/>
      <c r="MKX63" s="308"/>
      <c r="MKY63" s="308"/>
      <c r="MKZ63" s="308"/>
      <c r="MLA63" s="308"/>
      <c r="MLB63" s="308"/>
      <c r="MLC63" s="308"/>
      <c r="MLD63" s="308"/>
      <c r="MLE63" s="308"/>
      <c r="MLF63" s="308"/>
      <c r="MLG63" s="308"/>
      <c r="MLH63" s="308"/>
      <c r="MLI63" s="308"/>
      <c r="MLJ63" s="308"/>
      <c r="MLK63" s="308"/>
      <c r="MLL63" s="308"/>
      <c r="MLM63" s="308"/>
      <c r="MLN63" s="308"/>
      <c r="MLO63" s="308"/>
      <c r="MLP63" s="308"/>
      <c r="MLQ63" s="308"/>
      <c r="MLR63" s="308"/>
      <c r="MLS63" s="308"/>
      <c r="MLT63" s="308"/>
      <c r="MLU63" s="308"/>
      <c r="MLV63" s="308"/>
      <c r="MLW63" s="308"/>
      <c r="MLX63" s="308"/>
      <c r="MLY63" s="308"/>
      <c r="MLZ63" s="308"/>
      <c r="MMA63" s="308"/>
      <c r="MMB63" s="308"/>
      <c r="MMC63" s="308"/>
      <c r="MMD63" s="308"/>
      <c r="MME63" s="308"/>
      <c r="MMF63" s="308"/>
      <c r="MMG63" s="308"/>
      <c r="MMH63" s="308"/>
      <c r="MMI63" s="308"/>
      <c r="MMJ63" s="308"/>
      <c r="MMK63" s="308"/>
      <c r="MML63" s="308"/>
      <c r="MMM63" s="308"/>
      <c r="MMN63" s="308"/>
      <c r="MMO63" s="308"/>
      <c r="MMP63" s="308"/>
      <c r="MMQ63" s="308"/>
      <c r="MMR63" s="308"/>
      <c r="MMS63" s="308"/>
      <c r="MMT63" s="308"/>
      <c r="MMU63" s="308"/>
      <c r="MMV63" s="308"/>
      <c r="MMW63" s="308"/>
      <c r="MMX63" s="308"/>
      <c r="MMY63" s="308"/>
      <c r="MMZ63" s="308"/>
      <c r="MNA63" s="308"/>
      <c r="MNB63" s="308"/>
      <c r="MNC63" s="308"/>
      <c r="MND63" s="308"/>
      <c r="MNE63" s="308"/>
      <c r="MNF63" s="308"/>
      <c r="MNG63" s="308"/>
      <c r="MNH63" s="308"/>
      <c r="MNI63" s="308"/>
      <c r="MNJ63" s="308"/>
      <c r="MNK63" s="308"/>
      <c r="MNL63" s="308"/>
      <c r="MNM63" s="308"/>
      <c r="MNN63" s="308"/>
      <c r="MNO63" s="308"/>
      <c r="MNP63" s="308"/>
      <c r="MNQ63" s="308"/>
      <c r="MNR63" s="308"/>
      <c r="MNS63" s="308"/>
      <c r="MNT63" s="308"/>
      <c r="MNU63" s="308"/>
      <c r="MNV63" s="308"/>
      <c r="MNW63" s="308"/>
      <c r="MNX63" s="308"/>
      <c r="MNY63" s="308"/>
      <c r="MNZ63" s="308"/>
      <c r="MOA63" s="308"/>
      <c r="MOB63" s="308"/>
      <c r="MOC63" s="308"/>
      <c r="MOD63" s="308"/>
      <c r="MOE63" s="308"/>
      <c r="MOF63" s="308"/>
      <c r="MOG63" s="308"/>
      <c r="MOH63" s="308"/>
      <c r="MOI63" s="308"/>
      <c r="MOJ63" s="308"/>
      <c r="MOK63" s="308"/>
      <c r="MOL63" s="308"/>
      <c r="MOM63" s="308"/>
      <c r="MON63" s="308"/>
      <c r="MOO63" s="308"/>
      <c r="MOP63" s="308"/>
      <c r="MOQ63" s="308"/>
      <c r="MOR63" s="308"/>
      <c r="MOS63" s="308"/>
      <c r="MOT63" s="308"/>
      <c r="MOU63" s="308"/>
      <c r="MOV63" s="308"/>
      <c r="MOW63" s="308"/>
      <c r="MOX63" s="308"/>
      <c r="MOY63" s="308"/>
      <c r="MOZ63" s="308"/>
      <c r="MPA63" s="308"/>
      <c r="MPB63" s="308"/>
      <c r="MPC63" s="308"/>
      <c r="MPD63" s="308"/>
      <c r="MPE63" s="308"/>
      <c r="MPF63" s="308"/>
      <c r="MPG63" s="308"/>
      <c r="MPH63" s="308"/>
      <c r="MPI63" s="308"/>
      <c r="MPJ63" s="308"/>
      <c r="MPK63" s="308"/>
      <c r="MPL63" s="308"/>
      <c r="MPM63" s="308"/>
      <c r="MPN63" s="308"/>
      <c r="MPO63" s="308"/>
      <c r="MPP63" s="308"/>
      <c r="MPQ63" s="308"/>
      <c r="MPR63" s="308"/>
      <c r="MPS63" s="308"/>
      <c r="MPT63" s="308"/>
      <c r="MPU63" s="308"/>
      <c r="MPV63" s="308"/>
      <c r="MPW63" s="308"/>
      <c r="MPX63" s="308"/>
      <c r="MPY63" s="308"/>
      <c r="MPZ63" s="308"/>
      <c r="MQA63" s="308"/>
      <c r="MQB63" s="308"/>
      <c r="MQC63" s="308"/>
      <c r="MQD63" s="308"/>
      <c r="MQE63" s="308"/>
      <c r="MQF63" s="308"/>
      <c r="MQG63" s="308"/>
      <c r="MQH63" s="308"/>
      <c r="MQI63" s="308"/>
      <c r="MQJ63" s="308"/>
      <c r="MQK63" s="308"/>
      <c r="MQL63" s="308"/>
      <c r="MQM63" s="308"/>
      <c r="MQN63" s="308"/>
      <c r="MQO63" s="308"/>
      <c r="MQP63" s="308"/>
      <c r="MQQ63" s="308"/>
      <c r="MQR63" s="308"/>
      <c r="MQS63" s="308"/>
      <c r="MQT63" s="308"/>
      <c r="MQU63" s="308"/>
      <c r="MQV63" s="308"/>
      <c r="MQW63" s="308"/>
      <c r="MQX63" s="308"/>
      <c r="MQY63" s="308"/>
      <c r="MQZ63" s="308"/>
      <c r="MRA63" s="308"/>
      <c r="MRB63" s="308"/>
      <c r="MRC63" s="308"/>
      <c r="MRD63" s="308"/>
      <c r="MRE63" s="308"/>
      <c r="MRF63" s="308"/>
      <c r="MRG63" s="308"/>
      <c r="MRH63" s="308"/>
      <c r="MRI63" s="308"/>
      <c r="MRJ63" s="308"/>
      <c r="MRK63" s="308"/>
      <c r="MRL63" s="308"/>
      <c r="MRM63" s="308"/>
      <c r="MRN63" s="308"/>
      <c r="MRO63" s="308"/>
      <c r="MRP63" s="308"/>
      <c r="MRQ63" s="308"/>
      <c r="MRR63" s="308"/>
      <c r="MRS63" s="308"/>
      <c r="MRT63" s="308"/>
      <c r="MRU63" s="308"/>
      <c r="MRV63" s="308"/>
      <c r="MRW63" s="308"/>
      <c r="MRX63" s="308"/>
      <c r="MRY63" s="308"/>
      <c r="MRZ63" s="308"/>
      <c r="MSA63" s="308"/>
      <c r="MSB63" s="308"/>
      <c r="MSC63" s="308"/>
      <c r="MSD63" s="308"/>
      <c r="MSE63" s="308"/>
      <c r="MSF63" s="308"/>
      <c r="MSG63" s="308"/>
      <c r="MSH63" s="308"/>
      <c r="MSI63" s="308"/>
      <c r="MSJ63" s="308"/>
      <c r="MSK63" s="308"/>
      <c r="MSL63" s="308"/>
      <c r="MSM63" s="308"/>
      <c r="MSN63" s="308"/>
      <c r="MSO63" s="308"/>
      <c r="MSP63" s="308"/>
      <c r="MSQ63" s="308"/>
      <c r="MSR63" s="308"/>
      <c r="MSS63" s="308"/>
      <c r="MST63" s="308"/>
      <c r="MSU63" s="308"/>
      <c r="MSV63" s="308"/>
      <c r="MSW63" s="308"/>
      <c r="MSX63" s="308"/>
      <c r="MSY63" s="308"/>
      <c r="MSZ63" s="308"/>
      <c r="MTA63" s="308"/>
      <c r="MTB63" s="308"/>
      <c r="MTC63" s="308"/>
      <c r="MTD63" s="308"/>
      <c r="MTE63" s="308"/>
      <c r="MTF63" s="308"/>
      <c r="MTG63" s="308"/>
      <c r="MTH63" s="308"/>
      <c r="MTI63" s="308"/>
      <c r="MTJ63" s="308"/>
      <c r="MTK63" s="308"/>
      <c r="MTL63" s="308"/>
      <c r="MTM63" s="308"/>
      <c r="MTN63" s="308"/>
      <c r="MTO63" s="308"/>
      <c r="MTP63" s="308"/>
      <c r="MTQ63" s="308"/>
      <c r="MTR63" s="308"/>
      <c r="MTS63" s="308"/>
      <c r="MTT63" s="308"/>
      <c r="MTU63" s="308"/>
      <c r="MTV63" s="308"/>
      <c r="MTW63" s="308"/>
      <c r="MTX63" s="308"/>
      <c r="MTY63" s="308"/>
      <c r="MTZ63" s="308"/>
      <c r="MUA63" s="308"/>
      <c r="MUB63" s="308"/>
      <c r="MUC63" s="308"/>
      <c r="MUD63" s="308"/>
      <c r="MUE63" s="308"/>
      <c r="MUF63" s="308"/>
      <c r="MUG63" s="308"/>
      <c r="MUH63" s="308"/>
      <c r="MUI63" s="308"/>
      <c r="MUJ63" s="308"/>
      <c r="MUK63" s="308"/>
      <c r="MUL63" s="308"/>
      <c r="MUM63" s="308"/>
      <c r="MUN63" s="308"/>
      <c r="MUO63" s="308"/>
      <c r="MUP63" s="308"/>
      <c r="MUQ63" s="308"/>
      <c r="MUR63" s="308"/>
      <c r="MUS63" s="308"/>
      <c r="MUT63" s="308"/>
      <c r="MUU63" s="308"/>
      <c r="MUV63" s="308"/>
      <c r="MUW63" s="308"/>
      <c r="MUX63" s="308"/>
      <c r="MUY63" s="308"/>
      <c r="MUZ63" s="308"/>
      <c r="MVA63" s="308"/>
      <c r="MVB63" s="308"/>
      <c r="MVC63" s="308"/>
      <c r="MVD63" s="308"/>
      <c r="MVE63" s="308"/>
      <c r="MVF63" s="308"/>
      <c r="MVG63" s="308"/>
      <c r="MVH63" s="308"/>
      <c r="MVI63" s="308"/>
      <c r="MVJ63" s="308"/>
      <c r="MVK63" s="308"/>
      <c r="MVL63" s="308"/>
      <c r="MVM63" s="308"/>
      <c r="MVN63" s="308"/>
      <c r="MVO63" s="308"/>
      <c r="MVP63" s="308"/>
      <c r="MVQ63" s="308"/>
      <c r="MVR63" s="308"/>
      <c r="MVS63" s="308"/>
      <c r="MVT63" s="308"/>
      <c r="MVU63" s="308"/>
      <c r="MVV63" s="308"/>
      <c r="MVW63" s="308"/>
      <c r="MVX63" s="308"/>
      <c r="MVY63" s="308"/>
      <c r="MVZ63" s="308"/>
      <c r="MWA63" s="308"/>
      <c r="MWB63" s="308"/>
      <c r="MWC63" s="308"/>
      <c r="MWD63" s="308"/>
      <c r="MWE63" s="308"/>
      <c r="MWF63" s="308"/>
      <c r="MWG63" s="308"/>
      <c r="MWH63" s="308"/>
      <c r="MWI63" s="308"/>
      <c r="MWJ63" s="308"/>
      <c r="MWK63" s="308"/>
      <c r="MWL63" s="308"/>
      <c r="MWM63" s="308"/>
      <c r="MWN63" s="308"/>
      <c r="MWO63" s="308"/>
      <c r="MWP63" s="308"/>
      <c r="MWQ63" s="308"/>
      <c r="MWR63" s="308"/>
      <c r="MWS63" s="308"/>
      <c r="MWT63" s="308"/>
      <c r="MWU63" s="308"/>
      <c r="MWV63" s="308"/>
      <c r="MWW63" s="308"/>
      <c r="MWX63" s="308"/>
      <c r="MWY63" s="308"/>
      <c r="MWZ63" s="308"/>
      <c r="MXA63" s="308"/>
      <c r="MXB63" s="308"/>
      <c r="MXC63" s="308"/>
      <c r="MXD63" s="308"/>
      <c r="MXE63" s="308"/>
      <c r="MXF63" s="308"/>
      <c r="MXG63" s="308"/>
      <c r="MXH63" s="308"/>
      <c r="MXI63" s="308"/>
      <c r="MXJ63" s="308"/>
      <c r="MXK63" s="308"/>
      <c r="MXL63" s="308"/>
      <c r="MXM63" s="308"/>
      <c r="MXN63" s="308"/>
      <c r="MXO63" s="308"/>
      <c r="MXP63" s="308"/>
      <c r="MXQ63" s="308"/>
      <c r="MXR63" s="308"/>
      <c r="MXS63" s="308"/>
      <c r="MXT63" s="308"/>
      <c r="MXU63" s="308"/>
      <c r="MXV63" s="308"/>
      <c r="MXW63" s="308"/>
      <c r="MXX63" s="308"/>
      <c r="MXY63" s="308"/>
      <c r="MXZ63" s="308"/>
      <c r="MYA63" s="308"/>
      <c r="MYB63" s="308"/>
      <c r="MYC63" s="308"/>
      <c r="MYD63" s="308"/>
      <c r="MYE63" s="308"/>
      <c r="MYF63" s="308"/>
      <c r="MYG63" s="308"/>
      <c r="MYH63" s="308"/>
      <c r="MYI63" s="308"/>
      <c r="MYJ63" s="308"/>
      <c r="MYK63" s="308"/>
      <c r="MYL63" s="308"/>
      <c r="MYM63" s="308"/>
      <c r="MYN63" s="308"/>
      <c r="MYO63" s="308"/>
      <c r="MYP63" s="308"/>
      <c r="MYQ63" s="308"/>
      <c r="MYR63" s="308"/>
      <c r="MYS63" s="308"/>
      <c r="MYT63" s="308"/>
      <c r="MYU63" s="308"/>
      <c r="MYV63" s="308"/>
      <c r="MYW63" s="308"/>
      <c r="MYX63" s="308"/>
      <c r="MYY63" s="308"/>
      <c r="MYZ63" s="308"/>
      <c r="MZA63" s="308"/>
      <c r="MZB63" s="308"/>
      <c r="MZC63" s="308"/>
      <c r="MZD63" s="308"/>
      <c r="MZE63" s="308"/>
      <c r="MZF63" s="308"/>
      <c r="MZG63" s="308"/>
      <c r="MZH63" s="308"/>
      <c r="MZI63" s="308"/>
      <c r="MZJ63" s="308"/>
      <c r="MZK63" s="308"/>
      <c r="MZL63" s="308"/>
      <c r="MZM63" s="308"/>
      <c r="MZN63" s="308"/>
      <c r="MZO63" s="308"/>
      <c r="MZP63" s="308"/>
      <c r="MZQ63" s="308"/>
      <c r="MZR63" s="308"/>
      <c r="MZS63" s="308"/>
      <c r="MZT63" s="308"/>
      <c r="MZU63" s="308"/>
      <c r="MZV63" s="308"/>
      <c r="MZW63" s="308"/>
      <c r="MZX63" s="308"/>
      <c r="MZY63" s="308"/>
      <c r="MZZ63" s="308"/>
      <c r="NAA63" s="308"/>
      <c r="NAB63" s="308"/>
      <c r="NAC63" s="308"/>
      <c r="NAD63" s="308"/>
      <c r="NAE63" s="308"/>
      <c r="NAF63" s="308"/>
      <c r="NAG63" s="308"/>
      <c r="NAH63" s="308"/>
      <c r="NAI63" s="308"/>
      <c r="NAJ63" s="308"/>
      <c r="NAK63" s="308"/>
      <c r="NAL63" s="308"/>
      <c r="NAM63" s="308"/>
      <c r="NAN63" s="308"/>
      <c r="NAO63" s="308"/>
      <c r="NAP63" s="308"/>
      <c r="NAQ63" s="308"/>
      <c r="NAR63" s="308"/>
      <c r="NAS63" s="308"/>
      <c r="NAT63" s="308"/>
      <c r="NAU63" s="308"/>
      <c r="NAV63" s="308"/>
      <c r="NAW63" s="308"/>
      <c r="NAX63" s="308"/>
      <c r="NAY63" s="308"/>
      <c r="NAZ63" s="308"/>
      <c r="NBA63" s="308"/>
      <c r="NBB63" s="308"/>
      <c r="NBC63" s="308"/>
      <c r="NBD63" s="308"/>
      <c r="NBE63" s="308"/>
      <c r="NBF63" s="308"/>
      <c r="NBG63" s="308"/>
      <c r="NBH63" s="308"/>
      <c r="NBI63" s="308"/>
      <c r="NBJ63" s="308"/>
      <c r="NBK63" s="308"/>
      <c r="NBL63" s="308"/>
      <c r="NBM63" s="308"/>
      <c r="NBN63" s="308"/>
      <c r="NBO63" s="308"/>
      <c r="NBP63" s="308"/>
      <c r="NBQ63" s="308"/>
      <c r="NBR63" s="308"/>
      <c r="NBS63" s="308"/>
      <c r="NBT63" s="308"/>
      <c r="NBU63" s="308"/>
      <c r="NBV63" s="308"/>
      <c r="NBW63" s="308"/>
      <c r="NBX63" s="308"/>
      <c r="NBY63" s="308"/>
      <c r="NBZ63" s="308"/>
      <c r="NCA63" s="308"/>
      <c r="NCB63" s="308"/>
      <c r="NCC63" s="308"/>
      <c r="NCD63" s="308"/>
      <c r="NCE63" s="308"/>
      <c r="NCF63" s="308"/>
      <c r="NCG63" s="308"/>
      <c r="NCH63" s="308"/>
      <c r="NCI63" s="308"/>
      <c r="NCJ63" s="308"/>
      <c r="NCK63" s="308"/>
      <c r="NCL63" s="308"/>
      <c r="NCM63" s="308"/>
      <c r="NCN63" s="308"/>
      <c r="NCO63" s="308"/>
      <c r="NCP63" s="308"/>
      <c r="NCQ63" s="308"/>
      <c r="NCR63" s="308"/>
      <c r="NCS63" s="308"/>
      <c r="NCT63" s="308"/>
      <c r="NCU63" s="308"/>
      <c r="NCV63" s="308"/>
      <c r="NCW63" s="308"/>
      <c r="NCX63" s="308"/>
      <c r="NCY63" s="308"/>
      <c r="NCZ63" s="308"/>
      <c r="NDA63" s="308"/>
      <c r="NDB63" s="308"/>
      <c r="NDC63" s="308"/>
      <c r="NDD63" s="308"/>
      <c r="NDE63" s="308"/>
      <c r="NDF63" s="308"/>
      <c r="NDG63" s="308"/>
      <c r="NDH63" s="308"/>
      <c r="NDI63" s="308"/>
      <c r="NDJ63" s="308"/>
      <c r="NDK63" s="308"/>
      <c r="NDL63" s="308"/>
      <c r="NDM63" s="308"/>
      <c r="NDN63" s="308"/>
      <c r="NDO63" s="308"/>
      <c r="NDP63" s="308"/>
      <c r="NDQ63" s="308"/>
      <c r="NDR63" s="308"/>
      <c r="NDS63" s="308"/>
      <c r="NDT63" s="308"/>
      <c r="NDU63" s="308"/>
      <c r="NDV63" s="308"/>
      <c r="NDW63" s="308"/>
      <c r="NDX63" s="308"/>
      <c r="NDY63" s="308"/>
      <c r="NDZ63" s="308"/>
      <c r="NEA63" s="308"/>
      <c r="NEB63" s="308"/>
      <c r="NEC63" s="308"/>
      <c r="NED63" s="308"/>
      <c r="NEE63" s="308"/>
      <c r="NEF63" s="308"/>
      <c r="NEG63" s="308"/>
      <c r="NEH63" s="308"/>
      <c r="NEI63" s="308"/>
      <c r="NEJ63" s="308"/>
      <c r="NEK63" s="308"/>
      <c r="NEL63" s="308"/>
      <c r="NEM63" s="308"/>
      <c r="NEN63" s="308"/>
      <c r="NEO63" s="308"/>
      <c r="NEP63" s="308"/>
      <c r="NEQ63" s="308"/>
      <c r="NER63" s="308"/>
      <c r="NES63" s="308"/>
      <c r="NET63" s="308"/>
      <c r="NEU63" s="308"/>
      <c r="NEV63" s="308"/>
      <c r="NEW63" s="308"/>
      <c r="NEX63" s="308"/>
      <c r="NEY63" s="308"/>
      <c r="NEZ63" s="308"/>
      <c r="NFA63" s="308"/>
      <c r="NFB63" s="308"/>
      <c r="NFC63" s="308"/>
      <c r="NFD63" s="308"/>
      <c r="NFE63" s="308"/>
      <c r="NFF63" s="308"/>
      <c r="NFG63" s="308"/>
      <c r="NFH63" s="308"/>
      <c r="NFI63" s="308"/>
      <c r="NFJ63" s="308"/>
      <c r="NFK63" s="308"/>
      <c r="NFL63" s="308"/>
      <c r="NFM63" s="308"/>
      <c r="NFN63" s="308"/>
      <c r="NFO63" s="308"/>
      <c r="NFP63" s="308"/>
      <c r="NFQ63" s="308"/>
      <c r="NFR63" s="308"/>
      <c r="NFS63" s="308"/>
      <c r="NFT63" s="308"/>
      <c r="NFU63" s="308"/>
      <c r="NFV63" s="308"/>
      <c r="NFW63" s="308"/>
      <c r="NFX63" s="308"/>
      <c r="NFY63" s="308"/>
      <c r="NFZ63" s="308"/>
      <c r="NGA63" s="308"/>
      <c r="NGB63" s="308"/>
      <c r="NGC63" s="308"/>
      <c r="NGD63" s="308"/>
      <c r="NGE63" s="308"/>
      <c r="NGF63" s="308"/>
      <c r="NGG63" s="308"/>
      <c r="NGH63" s="308"/>
      <c r="NGI63" s="308"/>
      <c r="NGJ63" s="308"/>
      <c r="NGK63" s="308"/>
      <c r="NGL63" s="308"/>
      <c r="NGM63" s="308"/>
      <c r="NGN63" s="308"/>
      <c r="NGO63" s="308"/>
      <c r="NGP63" s="308"/>
      <c r="NGQ63" s="308"/>
      <c r="NGR63" s="308"/>
      <c r="NGS63" s="308"/>
      <c r="NGT63" s="308"/>
      <c r="NGU63" s="308"/>
      <c r="NGV63" s="308"/>
      <c r="NGW63" s="308"/>
      <c r="NGX63" s="308"/>
      <c r="NGY63" s="308"/>
      <c r="NGZ63" s="308"/>
      <c r="NHA63" s="308"/>
      <c r="NHB63" s="308"/>
      <c r="NHC63" s="308"/>
      <c r="NHD63" s="308"/>
      <c r="NHE63" s="308"/>
      <c r="NHF63" s="308"/>
      <c r="NHG63" s="308"/>
      <c r="NHH63" s="308"/>
      <c r="NHI63" s="308"/>
      <c r="NHJ63" s="308"/>
      <c r="NHK63" s="308"/>
      <c r="NHL63" s="308"/>
      <c r="NHM63" s="308"/>
      <c r="NHN63" s="308"/>
      <c r="NHO63" s="308"/>
      <c r="NHP63" s="308"/>
      <c r="NHQ63" s="308"/>
      <c r="NHR63" s="308"/>
      <c r="NHS63" s="308"/>
      <c r="NHT63" s="308"/>
      <c r="NHU63" s="308"/>
      <c r="NHV63" s="308"/>
      <c r="NHW63" s="308"/>
      <c r="NHX63" s="308"/>
      <c r="NHY63" s="308"/>
      <c r="NHZ63" s="308"/>
      <c r="NIA63" s="308"/>
      <c r="NIB63" s="308"/>
      <c r="NIC63" s="308"/>
      <c r="NID63" s="308"/>
      <c r="NIE63" s="308"/>
      <c r="NIF63" s="308"/>
      <c r="NIG63" s="308"/>
      <c r="NIH63" s="308"/>
      <c r="NII63" s="308"/>
      <c r="NIJ63" s="308"/>
      <c r="NIK63" s="308"/>
      <c r="NIL63" s="308"/>
      <c r="NIM63" s="308"/>
      <c r="NIN63" s="308"/>
      <c r="NIO63" s="308"/>
      <c r="NIP63" s="308"/>
      <c r="NIQ63" s="308"/>
      <c r="NIR63" s="308"/>
      <c r="NIS63" s="308"/>
      <c r="NIT63" s="308"/>
      <c r="NIU63" s="308"/>
      <c r="NIV63" s="308"/>
      <c r="NIW63" s="308"/>
      <c r="NIX63" s="308"/>
      <c r="NIY63" s="308"/>
      <c r="NIZ63" s="308"/>
      <c r="NJA63" s="308"/>
      <c r="NJB63" s="308"/>
      <c r="NJC63" s="308"/>
      <c r="NJD63" s="308"/>
      <c r="NJE63" s="308"/>
      <c r="NJF63" s="308"/>
      <c r="NJG63" s="308"/>
      <c r="NJH63" s="308"/>
      <c r="NJI63" s="308"/>
      <c r="NJJ63" s="308"/>
      <c r="NJK63" s="308"/>
      <c r="NJL63" s="308"/>
      <c r="NJM63" s="308"/>
      <c r="NJN63" s="308"/>
      <c r="NJO63" s="308"/>
      <c r="NJP63" s="308"/>
      <c r="NJQ63" s="308"/>
      <c r="NJR63" s="308"/>
      <c r="NJS63" s="308"/>
      <c r="NJT63" s="308"/>
      <c r="NJU63" s="308"/>
      <c r="NJV63" s="308"/>
      <c r="NJW63" s="308"/>
      <c r="NJX63" s="308"/>
      <c r="NJY63" s="308"/>
      <c r="NJZ63" s="308"/>
      <c r="NKA63" s="308"/>
      <c r="NKB63" s="308"/>
      <c r="NKC63" s="308"/>
      <c r="NKD63" s="308"/>
      <c r="NKE63" s="308"/>
      <c r="NKF63" s="308"/>
      <c r="NKG63" s="308"/>
      <c r="NKH63" s="308"/>
      <c r="NKI63" s="308"/>
      <c r="NKJ63" s="308"/>
      <c r="NKK63" s="308"/>
      <c r="NKL63" s="308"/>
      <c r="NKM63" s="308"/>
      <c r="NKN63" s="308"/>
      <c r="NKO63" s="308"/>
      <c r="NKP63" s="308"/>
      <c r="NKQ63" s="308"/>
      <c r="NKR63" s="308"/>
      <c r="NKS63" s="308"/>
      <c r="NKT63" s="308"/>
      <c r="NKU63" s="308"/>
      <c r="NKV63" s="308"/>
      <c r="NKW63" s="308"/>
      <c r="NKX63" s="308"/>
      <c r="NKY63" s="308"/>
      <c r="NKZ63" s="308"/>
      <c r="NLA63" s="308"/>
      <c r="NLB63" s="308"/>
      <c r="NLC63" s="308"/>
      <c r="NLD63" s="308"/>
      <c r="NLE63" s="308"/>
      <c r="NLF63" s="308"/>
      <c r="NLG63" s="308"/>
      <c r="NLH63" s="308"/>
      <c r="NLI63" s="308"/>
      <c r="NLJ63" s="308"/>
      <c r="NLK63" s="308"/>
      <c r="NLL63" s="308"/>
      <c r="NLM63" s="308"/>
      <c r="NLN63" s="308"/>
      <c r="NLO63" s="308"/>
      <c r="NLP63" s="308"/>
      <c r="NLQ63" s="308"/>
      <c r="NLR63" s="308"/>
      <c r="NLS63" s="308"/>
      <c r="NLT63" s="308"/>
      <c r="NLU63" s="308"/>
      <c r="NLV63" s="308"/>
      <c r="NLW63" s="308"/>
      <c r="NLX63" s="308"/>
      <c r="NLY63" s="308"/>
      <c r="NLZ63" s="308"/>
      <c r="NMA63" s="308"/>
      <c r="NMB63" s="308"/>
      <c r="NMC63" s="308"/>
      <c r="NMD63" s="308"/>
      <c r="NME63" s="308"/>
      <c r="NMF63" s="308"/>
      <c r="NMG63" s="308"/>
      <c r="NMH63" s="308"/>
      <c r="NMI63" s="308"/>
      <c r="NMJ63" s="308"/>
      <c r="NMK63" s="308"/>
      <c r="NML63" s="308"/>
      <c r="NMM63" s="308"/>
      <c r="NMN63" s="308"/>
      <c r="NMO63" s="308"/>
      <c r="NMP63" s="308"/>
      <c r="NMQ63" s="308"/>
      <c r="NMR63" s="308"/>
      <c r="NMS63" s="308"/>
      <c r="NMT63" s="308"/>
      <c r="NMU63" s="308"/>
      <c r="NMV63" s="308"/>
      <c r="NMW63" s="308"/>
      <c r="NMX63" s="308"/>
      <c r="NMY63" s="308"/>
      <c r="NMZ63" s="308"/>
      <c r="NNA63" s="308"/>
      <c r="NNB63" s="308"/>
      <c r="NNC63" s="308"/>
      <c r="NND63" s="308"/>
      <c r="NNE63" s="308"/>
      <c r="NNF63" s="308"/>
      <c r="NNG63" s="308"/>
      <c r="NNH63" s="308"/>
      <c r="NNI63" s="308"/>
      <c r="NNJ63" s="308"/>
      <c r="NNK63" s="308"/>
      <c r="NNL63" s="308"/>
      <c r="NNM63" s="308"/>
      <c r="NNN63" s="308"/>
      <c r="NNO63" s="308"/>
      <c r="NNP63" s="308"/>
      <c r="NNQ63" s="308"/>
      <c r="NNR63" s="308"/>
      <c r="NNS63" s="308"/>
      <c r="NNT63" s="308"/>
      <c r="NNU63" s="308"/>
      <c r="NNV63" s="308"/>
      <c r="NNW63" s="308"/>
      <c r="NNX63" s="308"/>
      <c r="NNY63" s="308"/>
      <c r="NNZ63" s="308"/>
      <c r="NOA63" s="308"/>
      <c r="NOB63" s="308"/>
      <c r="NOC63" s="308"/>
      <c r="NOD63" s="308"/>
      <c r="NOE63" s="308"/>
      <c r="NOF63" s="308"/>
      <c r="NOG63" s="308"/>
      <c r="NOH63" s="308"/>
      <c r="NOI63" s="308"/>
      <c r="NOJ63" s="308"/>
      <c r="NOK63" s="308"/>
      <c r="NOL63" s="308"/>
      <c r="NOM63" s="308"/>
      <c r="NON63" s="308"/>
      <c r="NOO63" s="308"/>
      <c r="NOP63" s="308"/>
      <c r="NOQ63" s="308"/>
      <c r="NOR63" s="308"/>
      <c r="NOS63" s="308"/>
      <c r="NOT63" s="308"/>
      <c r="NOU63" s="308"/>
      <c r="NOV63" s="308"/>
      <c r="NOW63" s="308"/>
      <c r="NOX63" s="308"/>
      <c r="NOY63" s="308"/>
      <c r="NOZ63" s="308"/>
      <c r="NPA63" s="308"/>
      <c r="NPB63" s="308"/>
      <c r="NPC63" s="308"/>
      <c r="NPD63" s="308"/>
      <c r="NPE63" s="308"/>
      <c r="NPF63" s="308"/>
      <c r="NPG63" s="308"/>
      <c r="NPH63" s="308"/>
      <c r="NPI63" s="308"/>
      <c r="NPJ63" s="308"/>
      <c r="NPK63" s="308"/>
      <c r="NPL63" s="308"/>
      <c r="NPM63" s="308"/>
      <c r="NPN63" s="308"/>
      <c r="NPO63" s="308"/>
      <c r="NPP63" s="308"/>
      <c r="NPQ63" s="308"/>
      <c r="NPR63" s="308"/>
      <c r="NPS63" s="308"/>
      <c r="NPT63" s="308"/>
      <c r="NPU63" s="308"/>
      <c r="NPV63" s="308"/>
      <c r="NPW63" s="308"/>
      <c r="NPX63" s="308"/>
      <c r="NPY63" s="308"/>
      <c r="NPZ63" s="308"/>
      <c r="NQA63" s="308"/>
      <c r="NQB63" s="308"/>
      <c r="NQC63" s="308"/>
      <c r="NQD63" s="308"/>
      <c r="NQE63" s="308"/>
      <c r="NQF63" s="308"/>
      <c r="NQG63" s="308"/>
      <c r="NQH63" s="308"/>
      <c r="NQI63" s="308"/>
      <c r="NQJ63" s="308"/>
      <c r="NQK63" s="308"/>
      <c r="NQL63" s="308"/>
      <c r="NQM63" s="308"/>
      <c r="NQN63" s="308"/>
      <c r="NQO63" s="308"/>
      <c r="NQP63" s="308"/>
      <c r="NQQ63" s="308"/>
      <c r="NQR63" s="308"/>
      <c r="NQS63" s="308"/>
      <c r="NQT63" s="308"/>
      <c r="NQU63" s="308"/>
      <c r="NQV63" s="308"/>
      <c r="NQW63" s="308"/>
      <c r="NQX63" s="308"/>
      <c r="NQY63" s="308"/>
      <c r="NQZ63" s="308"/>
      <c r="NRA63" s="308"/>
      <c r="NRB63" s="308"/>
      <c r="NRC63" s="308"/>
      <c r="NRD63" s="308"/>
      <c r="NRE63" s="308"/>
      <c r="NRF63" s="308"/>
      <c r="NRG63" s="308"/>
      <c r="NRH63" s="308"/>
      <c r="NRI63" s="308"/>
      <c r="NRJ63" s="308"/>
      <c r="NRK63" s="308"/>
      <c r="NRL63" s="308"/>
      <c r="NRM63" s="308"/>
      <c r="NRN63" s="308"/>
      <c r="NRO63" s="308"/>
      <c r="NRP63" s="308"/>
      <c r="NRQ63" s="308"/>
      <c r="NRR63" s="308"/>
      <c r="NRS63" s="308"/>
      <c r="NRT63" s="308"/>
      <c r="NRU63" s="308"/>
      <c r="NRV63" s="308"/>
      <c r="NRW63" s="308"/>
      <c r="NRX63" s="308"/>
      <c r="NRY63" s="308"/>
      <c r="NRZ63" s="308"/>
      <c r="NSA63" s="308"/>
      <c r="NSB63" s="308"/>
      <c r="NSC63" s="308"/>
      <c r="NSD63" s="308"/>
      <c r="NSE63" s="308"/>
      <c r="NSF63" s="308"/>
      <c r="NSG63" s="308"/>
      <c r="NSH63" s="308"/>
      <c r="NSI63" s="308"/>
      <c r="NSJ63" s="308"/>
      <c r="NSK63" s="308"/>
      <c r="NSL63" s="308"/>
      <c r="NSM63" s="308"/>
      <c r="NSN63" s="308"/>
      <c r="NSO63" s="308"/>
      <c r="NSP63" s="308"/>
      <c r="NSQ63" s="308"/>
      <c r="NSR63" s="308"/>
      <c r="NSS63" s="308"/>
      <c r="NST63" s="308"/>
      <c r="NSU63" s="308"/>
      <c r="NSV63" s="308"/>
      <c r="NSW63" s="308"/>
      <c r="NSX63" s="308"/>
      <c r="NSY63" s="308"/>
      <c r="NSZ63" s="308"/>
      <c r="NTA63" s="308"/>
      <c r="NTB63" s="308"/>
      <c r="NTC63" s="308"/>
      <c r="NTD63" s="308"/>
      <c r="NTE63" s="308"/>
      <c r="NTF63" s="308"/>
      <c r="NTG63" s="308"/>
      <c r="NTH63" s="308"/>
      <c r="NTI63" s="308"/>
      <c r="NTJ63" s="308"/>
      <c r="NTK63" s="308"/>
      <c r="NTL63" s="308"/>
      <c r="NTM63" s="308"/>
      <c r="NTN63" s="308"/>
      <c r="NTO63" s="308"/>
      <c r="NTP63" s="308"/>
      <c r="NTQ63" s="308"/>
      <c r="NTR63" s="308"/>
      <c r="NTS63" s="308"/>
      <c r="NTT63" s="308"/>
      <c r="NTU63" s="308"/>
      <c r="NTV63" s="308"/>
      <c r="NTW63" s="308"/>
      <c r="NTX63" s="308"/>
      <c r="NTY63" s="308"/>
      <c r="NTZ63" s="308"/>
      <c r="NUA63" s="308"/>
      <c r="NUB63" s="308"/>
      <c r="NUC63" s="308"/>
      <c r="NUD63" s="308"/>
      <c r="NUE63" s="308"/>
      <c r="NUF63" s="308"/>
      <c r="NUG63" s="308"/>
      <c r="NUH63" s="308"/>
      <c r="NUI63" s="308"/>
      <c r="NUJ63" s="308"/>
      <c r="NUK63" s="308"/>
      <c r="NUL63" s="308"/>
      <c r="NUM63" s="308"/>
      <c r="NUN63" s="308"/>
      <c r="NUO63" s="308"/>
      <c r="NUP63" s="308"/>
      <c r="NUQ63" s="308"/>
      <c r="NUR63" s="308"/>
      <c r="NUS63" s="308"/>
      <c r="NUT63" s="308"/>
      <c r="NUU63" s="308"/>
      <c r="NUV63" s="308"/>
      <c r="NUW63" s="308"/>
      <c r="NUX63" s="308"/>
      <c r="NUY63" s="308"/>
      <c r="NUZ63" s="308"/>
      <c r="NVA63" s="308"/>
      <c r="NVB63" s="308"/>
      <c r="NVC63" s="308"/>
      <c r="NVD63" s="308"/>
      <c r="NVE63" s="308"/>
      <c r="NVF63" s="308"/>
      <c r="NVG63" s="308"/>
      <c r="NVH63" s="308"/>
      <c r="NVI63" s="308"/>
      <c r="NVJ63" s="308"/>
      <c r="NVK63" s="308"/>
      <c r="NVL63" s="308"/>
      <c r="NVM63" s="308"/>
      <c r="NVN63" s="308"/>
      <c r="NVO63" s="308"/>
      <c r="NVP63" s="308"/>
      <c r="NVQ63" s="308"/>
      <c r="NVR63" s="308"/>
      <c r="NVS63" s="308"/>
      <c r="NVT63" s="308"/>
      <c r="NVU63" s="308"/>
      <c r="NVV63" s="308"/>
      <c r="NVW63" s="308"/>
      <c r="NVX63" s="308"/>
      <c r="NVY63" s="308"/>
      <c r="NVZ63" s="308"/>
      <c r="NWA63" s="308"/>
      <c r="NWB63" s="308"/>
      <c r="NWC63" s="308"/>
      <c r="NWD63" s="308"/>
      <c r="NWE63" s="308"/>
      <c r="NWF63" s="308"/>
      <c r="NWG63" s="308"/>
      <c r="NWH63" s="308"/>
      <c r="NWI63" s="308"/>
      <c r="NWJ63" s="308"/>
      <c r="NWK63" s="308"/>
      <c r="NWL63" s="308"/>
      <c r="NWM63" s="308"/>
      <c r="NWN63" s="308"/>
      <c r="NWO63" s="308"/>
      <c r="NWP63" s="308"/>
      <c r="NWQ63" s="308"/>
      <c r="NWR63" s="308"/>
      <c r="NWS63" s="308"/>
      <c r="NWT63" s="308"/>
      <c r="NWU63" s="308"/>
      <c r="NWV63" s="308"/>
      <c r="NWW63" s="308"/>
      <c r="NWX63" s="308"/>
      <c r="NWY63" s="308"/>
      <c r="NWZ63" s="308"/>
      <c r="NXA63" s="308"/>
      <c r="NXB63" s="308"/>
      <c r="NXC63" s="308"/>
      <c r="NXD63" s="308"/>
      <c r="NXE63" s="308"/>
      <c r="NXF63" s="308"/>
      <c r="NXG63" s="308"/>
      <c r="NXH63" s="308"/>
      <c r="NXI63" s="308"/>
      <c r="NXJ63" s="308"/>
      <c r="NXK63" s="308"/>
      <c r="NXL63" s="308"/>
      <c r="NXM63" s="308"/>
      <c r="NXN63" s="308"/>
      <c r="NXO63" s="308"/>
      <c r="NXP63" s="308"/>
      <c r="NXQ63" s="308"/>
      <c r="NXR63" s="308"/>
      <c r="NXS63" s="308"/>
      <c r="NXT63" s="308"/>
      <c r="NXU63" s="308"/>
      <c r="NXV63" s="308"/>
      <c r="NXW63" s="308"/>
      <c r="NXX63" s="308"/>
      <c r="NXY63" s="308"/>
      <c r="NXZ63" s="308"/>
      <c r="NYA63" s="308"/>
      <c r="NYB63" s="308"/>
      <c r="NYC63" s="308"/>
      <c r="NYD63" s="308"/>
      <c r="NYE63" s="308"/>
      <c r="NYF63" s="308"/>
      <c r="NYG63" s="308"/>
      <c r="NYH63" s="308"/>
      <c r="NYI63" s="308"/>
      <c r="NYJ63" s="308"/>
      <c r="NYK63" s="308"/>
      <c r="NYL63" s="308"/>
      <c r="NYM63" s="308"/>
      <c r="NYN63" s="308"/>
      <c r="NYO63" s="308"/>
      <c r="NYP63" s="308"/>
      <c r="NYQ63" s="308"/>
      <c r="NYR63" s="308"/>
      <c r="NYS63" s="308"/>
      <c r="NYT63" s="308"/>
      <c r="NYU63" s="308"/>
      <c r="NYV63" s="308"/>
      <c r="NYW63" s="308"/>
      <c r="NYX63" s="308"/>
      <c r="NYY63" s="308"/>
      <c r="NYZ63" s="308"/>
      <c r="NZA63" s="308"/>
      <c r="NZB63" s="308"/>
      <c r="NZC63" s="308"/>
      <c r="NZD63" s="308"/>
      <c r="NZE63" s="308"/>
      <c r="NZF63" s="308"/>
      <c r="NZG63" s="308"/>
      <c r="NZH63" s="308"/>
      <c r="NZI63" s="308"/>
      <c r="NZJ63" s="308"/>
      <c r="NZK63" s="308"/>
      <c r="NZL63" s="308"/>
      <c r="NZM63" s="308"/>
      <c r="NZN63" s="308"/>
      <c r="NZO63" s="308"/>
      <c r="NZP63" s="308"/>
      <c r="NZQ63" s="308"/>
      <c r="NZR63" s="308"/>
      <c r="NZS63" s="308"/>
      <c r="NZT63" s="308"/>
      <c r="NZU63" s="308"/>
      <c r="NZV63" s="308"/>
      <c r="NZW63" s="308"/>
      <c r="NZX63" s="308"/>
      <c r="NZY63" s="308"/>
      <c r="NZZ63" s="308"/>
      <c r="OAA63" s="308"/>
      <c r="OAB63" s="308"/>
      <c r="OAC63" s="308"/>
      <c r="OAD63" s="308"/>
      <c r="OAE63" s="308"/>
      <c r="OAF63" s="308"/>
      <c r="OAG63" s="308"/>
      <c r="OAH63" s="308"/>
      <c r="OAI63" s="308"/>
      <c r="OAJ63" s="308"/>
      <c r="OAK63" s="308"/>
      <c r="OAL63" s="308"/>
      <c r="OAM63" s="308"/>
      <c r="OAN63" s="308"/>
      <c r="OAO63" s="308"/>
      <c r="OAP63" s="308"/>
      <c r="OAQ63" s="308"/>
      <c r="OAR63" s="308"/>
      <c r="OAS63" s="308"/>
      <c r="OAT63" s="308"/>
      <c r="OAU63" s="308"/>
      <c r="OAV63" s="308"/>
      <c r="OAW63" s="308"/>
      <c r="OAX63" s="308"/>
      <c r="OAY63" s="308"/>
      <c r="OAZ63" s="308"/>
      <c r="OBA63" s="308"/>
      <c r="OBB63" s="308"/>
      <c r="OBC63" s="308"/>
      <c r="OBD63" s="308"/>
      <c r="OBE63" s="308"/>
      <c r="OBF63" s="308"/>
      <c r="OBG63" s="308"/>
      <c r="OBH63" s="308"/>
      <c r="OBI63" s="308"/>
      <c r="OBJ63" s="308"/>
      <c r="OBK63" s="308"/>
      <c r="OBL63" s="308"/>
      <c r="OBM63" s="308"/>
      <c r="OBN63" s="308"/>
      <c r="OBO63" s="308"/>
      <c r="OBP63" s="308"/>
      <c r="OBQ63" s="308"/>
      <c r="OBR63" s="308"/>
      <c r="OBS63" s="308"/>
      <c r="OBT63" s="308"/>
      <c r="OBU63" s="308"/>
      <c r="OBV63" s="308"/>
      <c r="OBW63" s="308"/>
      <c r="OBX63" s="308"/>
      <c r="OBY63" s="308"/>
      <c r="OBZ63" s="308"/>
      <c r="OCA63" s="308"/>
      <c r="OCB63" s="308"/>
      <c r="OCC63" s="308"/>
      <c r="OCD63" s="308"/>
      <c r="OCE63" s="308"/>
      <c r="OCF63" s="308"/>
      <c r="OCG63" s="308"/>
      <c r="OCH63" s="308"/>
      <c r="OCI63" s="308"/>
      <c r="OCJ63" s="308"/>
      <c r="OCK63" s="308"/>
      <c r="OCL63" s="308"/>
      <c r="OCM63" s="308"/>
      <c r="OCN63" s="308"/>
      <c r="OCO63" s="308"/>
      <c r="OCP63" s="308"/>
      <c r="OCQ63" s="308"/>
      <c r="OCR63" s="308"/>
      <c r="OCS63" s="308"/>
      <c r="OCT63" s="308"/>
      <c r="OCU63" s="308"/>
      <c r="OCV63" s="308"/>
      <c r="OCW63" s="308"/>
      <c r="OCX63" s="308"/>
      <c r="OCY63" s="308"/>
      <c r="OCZ63" s="308"/>
      <c r="ODA63" s="308"/>
      <c r="ODB63" s="308"/>
      <c r="ODC63" s="308"/>
      <c r="ODD63" s="308"/>
      <c r="ODE63" s="308"/>
      <c r="ODF63" s="308"/>
      <c r="ODG63" s="308"/>
      <c r="ODH63" s="308"/>
      <c r="ODI63" s="308"/>
      <c r="ODJ63" s="308"/>
      <c r="ODK63" s="308"/>
      <c r="ODL63" s="308"/>
      <c r="ODM63" s="308"/>
      <c r="ODN63" s="308"/>
      <c r="ODO63" s="308"/>
      <c r="ODP63" s="308"/>
      <c r="ODQ63" s="308"/>
      <c r="ODR63" s="308"/>
      <c r="ODS63" s="308"/>
      <c r="ODT63" s="308"/>
      <c r="ODU63" s="308"/>
      <c r="ODV63" s="308"/>
      <c r="ODW63" s="308"/>
      <c r="ODX63" s="308"/>
      <c r="ODY63" s="308"/>
      <c r="ODZ63" s="308"/>
      <c r="OEA63" s="308"/>
      <c r="OEB63" s="308"/>
      <c r="OEC63" s="308"/>
      <c r="OED63" s="308"/>
      <c r="OEE63" s="308"/>
      <c r="OEF63" s="308"/>
      <c r="OEG63" s="308"/>
      <c r="OEH63" s="308"/>
      <c r="OEI63" s="308"/>
      <c r="OEJ63" s="308"/>
      <c r="OEK63" s="308"/>
      <c r="OEL63" s="308"/>
      <c r="OEM63" s="308"/>
      <c r="OEN63" s="308"/>
      <c r="OEO63" s="308"/>
      <c r="OEP63" s="308"/>
      <c r="OEQ63" s="308"/>
      <c r="OER63" s="308"/>
      <c r="OES63" s="308"/>
      <c r="OET63" s="308"/>
      <c r="OEU63" s="308"/>
      <c r="OEV63" s="308"/>
      <c r="OEW63" s="308"/>
      <c r="OEX63" s="308"/>
      <c r="OEY63" s="308"/>
      <c r="OEZ63" s="308"/>
      <c r="OFA63" s="308"/>
      <c r="OFB63" s="308"/>
      <c r="OFC63" s="308"/>
      <c r="OFD63" s="308"/>
      <c r="OFE63" s="308"/>
      <c r="OFF63" s="308"/>
      <c r="OFG63" s="308"/>
      <c r="OFH63" s="308"/>
      <c r="OFI63" s="308"/>
      <c r="OFJ63" s="308"/>
      <c r="OFK63" s="308"/>
      <c r="OFL63" s="308"/>
      <c r="OFM63" s="308"/>
      <c r="OFN63" s="308"/>
      <c r="OFO63" s="308"/>
      <c r="OFP63" s="308"/>
      <c r="OFQ63" s="308"/>
      <c r="OFR63" s="308"/>
      <c r="OFS63" s="308"/>
      <c r="OFT63" s="308"/>
      <c r="OFU63" s="308"/>
      <c r="OFV63" s="308"/>
      <c r="OFW63" s="308"/>
      <c r="OFX63" s="308"/>
      <c r="OFY63" s="308"/>
      <c r="OFZ63" s="308"/>
      <c r="OGA63" s="308"/>
      <c r="OGB63" s="308"/>
      <c r="OGC63" s="308"/>
      <c r="OGD63" s="308"/>
      <c r="OGE63" s="308"/>
      <c r="OGF63" s="308"/>
      <c r="OGG63" s="308"/>
      <c r="OGH63" s="308"/>
      <c r="OGI63" s="308"/>
      <c r="OGJ63" s="308"/>
      <c r="OGK63" s="308"/>
      <c r="OGL63" s="308"/>
      <c r="OGM63" s="308"/>
      <c r="OGN63" s="308"/>
      <c r="OGO63" s="308"/>
      <c r="OGP63" s="308"/>
      <c r="OGQ63" s="308"/>
      <c r="OGR63" s="308"/>
      <c r="OGS63" s="308"/>
      <c r="OGT63" s="308"/>
      <c r="OGU63" s="308"/>
      <c r="OGV63" s="308"/>
      <c r="OGW63" s="308"/>
      <c r="OGX63" s="308"/>
      <c r="OGY63" s="308"/>
      <c r="OGZ63" s="308"/>
      <c r="OHA63" s="308"/>
      <c r="OHB63" s="308"/>
      <c r="OHC63" s="308"/>
      <c r="OHD63" s="308"/>
      <c r="OHE63" s="308"/>
      <c r="OHF63" s="308"/>
      <c r="OHG63" s="308"/>
      <c r="OHH63" s="308"/>
      <c r="OHI63" s="308"/>
      <c r="OHJ63" s="308"/>
      <c r="OHK63" s="308"/>
      <c r="OHL63" s="308"/>
      <c r="OHM63" s="308"/>
      <c r="OHN63" s="308"/>
      <c r="OHO63" s="308"/>
      <c r="OHP63" s="308"/>
      <c r="OHQ63" s="308"/>
      <c r="OHR63" s="308"/>
      <c r="OHS63" s="308"/>
      <c r="OHT63" s="308"/>
      <c r="OHU63" s="308"/>
      <c r="OHV63" s="308"/>
      <c r="OHW63" s="308"/>
      <c r="OHX63" s="308"/>
      <c r="OHY63" s="308"/>
      <c r="OHZ63" s="308"/>
      <c r="OIA63" s="308"/>
      <c r="OIB63" s="308"/>
      <c r="OIC63" s="308"/>
      <c r="OID63" s="308"/>
      <c r="OIE63" s="308"/>
      <c r="OIF63" s="308"/>
      <c r="OIG63" s="308"/>
      <c r="OIH63" s="308"/>
      <c r="OII63" s="308"/>
      <c r="OIJ63" s="308"/>
      <c r="OIK63" s="308"/>
      <c r="OIL63" s="308"/>
      <c r="OIM63" s="308"/>
      <c r="OIN63" s="308"/>
      <c r="OIO63" s="308"/>
      <c r="OIP63" s="308"/>
      <c r="OIQ63" s="308"/>
      <c r="OIR63" s="308"/>
      <c r="OIS63" s="308"/>
      <c r="OIT63" s="308"/>
      <c r="OIU63" s="308"/>
      <c r="OIV63" s="308"/>
      <c r="OIW63" s="308"/>
      <c r="OIX63" s="308"/>
      <c r="OIY63" s="308"/>
      <c r="OIZ63" s="308"/>
      <c r="OJA63" s="308"/>
      <c r="OJB63" s="308"/>
      <c r="OJC63" s="308"/>
      <c r="OJD63" s="308"/>
      <c r="OJE63" s="308"/>
      <c r="OJF63" s="308"/>
      <c r="OJG63" s="308"/>
      <c r="OJH63" s="308"/>
      <c r="OJI63" s="308"/>
      <c r="OJJ63" s="308"/>
      <c r="OJK63" s="308"/>
      <c r="OJL63" s="308"/>
      <c r="OJM63" s="308"/>
      <c r="OJN63" s="308"/>
      <c r="OJO63" s="308"/>
      <c r="OJP63" s="308"/>
      <c r="OJQ63" s="308"/>
      <c r="OJR63" s="308"/>
      <c r="OJS63" s="308"/>
      <c r="OJT63" s="308"/>
      <c r="OJU63" s="308"/>
      <c r="OJV63" s="308"/>
      <c r="OJW63" s="308"/>
      <c r="OJX63" s="308"/>
      <c r="OJY63" s="308"/>
      <c r="OJZ63" s="308"/>
      <c r="OKA63" s="308"/>
      <c r="OKB63" s="308"/>
      <c r="OKC63" s="308"/>
      <c r="OKD63" s="308"/>
      <c r="OKE63" s="308"/>
      <c r="OKF63" s="308"/>
      <c r="OKG63" s="308"/>
      <c r="OKH63" s="308"/>
      <c r="OKI63" s="308"/>
      <c r="OKJ63" s="308"/>
      <c r="OKK63" s="308"/>
      <c r="OKL63" s="308"/>
      <c r="OKM63" s="308"/>
      <c r="OKN63" s="308"/>
      <c r="OKO63" s="308"/>
      <c r="OKP63" s="308"/>
      <c r="OKQ63" s="308"/>
      <c r="OKR63" s="308"/>
      <c r="OKS63" s="308"/>
      <c r="OKT63" s="308"/>
      <c r="OKU63" s="308"/>
      <c r="OKV63" s="308"/>
      <c r="OKW63" s="308"/>
      <c r="OKX63" s="308"/>
      <c r="OKY63" s="308"/>
      <c r="OKZ63" s="308"/>
      <c r="OLA63" s="308"/>
      <c r="OLB63" s="308"/>
      <c r="OLC63" s="308"/>
      <c r="OLD63" s="308"/>
      <c r="OLE63" s="308"/>
      <c r="OLF63" s="308"/>
      <c r="OLG63" s="308"/>
      <c r="OLH63" s="308"/>
      <c r="OLI63" s="308"/>
      <c r="OLJ63" s="308"/>
      <c r="OLK63" s="308"/>
      <c r="OLL63" s="308"/>
      <c r="OLM63" s="308"/>
      <c r="OLN63" s="308"/>
      <c r="OLO63" s="308"/>
      <c r="OLP63" s="308"/>
      <c r="OLQ63" s="308"/>
      <c r="OLR63" s="308"/>
      <c r="OLS63" s="308"/>
      <c r="OLT63" s="308"/>
      <c r="OLU63" s="308"/>
      <c r="OLV63" s="308"/>
      <c r="OLW63" s="308"/>
      <c r="OLX63" s="308"/>
      <c r="OLY63" s="308"/>
      <c r="OLZ63" s="308"/>
      <c r="OMA63" s="308"/>
      <c r="OMB63" s="308"/>
      <c r="OMC63" s="308"/>
      <c r="OMD63" s="308"/>
      <c r="OME63" s="308"/>
      <c r="OMF63" s="308"/>
      <c r="OMG63" s="308"/>
      <c r="OMH63" s="308"/>
      <c r="OMI63" s="308"/>
      <c r="OMJ63" s="308"/>
      <c r="OMK63" s="308"/>
      <c r="OML63" s="308"/>
      <c r="OMM63" s="308"/>
      <c r="OMN63" s="308"/>
      <c r="OMO63" s="308"/>
      <c r="OMP63" s="308"/>
      <c r="OMQ63" s="308"/>
      <c r="OMR63" s="308"/>
      <c r="OMS63" s="308"/>
      <c r="OMT63" s="308"/>
      <c r="OMU63" s="308"/>
      <c r="OMV63" s="308"/>
      <c r="OMW63" s="308"/>
      <c r="OMX63" s="308"/>
      <c r="OMY63" s="308"/>
      <c r="OMZ63" s="308"/>
      <c r="ONA63" s="308"/>
      <c r="ONB63" s="308"/>
      <c r="ONC63" s="308"/>
      <c r="OND63" s="308"/>
      <c r="ONE63" s="308"/>
      <c r="ONF63" s="308"/>
      <c r="ONG63" s="308"/>
      <c r="ONH63" s="308"/>
      <c r="ONI63" s="308"/>
      <c r="ONJ63" s="308"/>
      <c r="ONK63" s="308"/>
      <c r="ONL63" s="308"/>
      <c r="ONM63" s="308"/>
      <c r="ONN63" s="308"/>
      <c r="ONO63" s="308"/>
      <c r="ONP63" s="308"/>
      <c r="ONQ63" s="308"/>
      <c r="ONR63" s="308"/>
      <c r="ONS63" s="308"/>
      <c r="ONT63" s="308"/>
      <c r="ONU63" s="308"/>
      <c r="ONV63" s="308"/>
      <c r="ONW63" s="308"/>
      <c r="ONX63" s="308"/>
      <c r="ONY63" s="308"/>
      <c r="ONZ63" s="308"/>
      <c r="OOA63" s="308"/>
      <c r="OOB63" s="308"/>
      <c r="OOC63" s="308"/>
      <c r="OOD63" s="308"/>
      <c r="OOE63" s="308"/>
      <c r="OOF63" s="308"/>
      <c r="OOG63" s="308"/>
      <c r="OOH63" s="308"/>
      <c r="OOI63" s="308"/>
      <c r="OOJ63" s="308"/>
      <c r="OOK63" s="308"/>
      <c r="OOL63" s="308"/>
      <c r="OOM63" s="308"/>
      <c r="OON63" s="308"/>
      <c r="OOO63" s="308"/>
      <c r="OOP63" s="308"/>
      <c r="OOQ63" s="308"/>
      <c r="OOR63" s="308"/>
      <c r="OOS63" s="308"/>
      <c r="OOT63" s="308"/>
      <c r="OOU63" s="308"/>
      <c r="OOV63" s="308"/>
      <c r="OOW63" s="308"/>
      <c r="OOX63" s="308"/>
      <c r="OOY63" s="308"/>
      <c r="OOZ63" s="308"/>
      <c r="OPA63" s="308"/>
      <c r="OPB63" s="308"/>
      <c r="OPC63" s="308"/>
      <c r="OPD63" s="308"/>
      <c r="OPE63" s="308"/>
      <c r="OPF63" s="308"/>
      <c r="OPG63" s="308"/>
      <c r="OPH63" s="308"/>
      <c r="OPI63" s="308"/>
      <c r="OPJ63" s="308"/>
      <c r="OPK63" s="308"/>
      <c r="OPL63" s="308"/>
      <c r="OPM63" s="308"/>
      <c r="OPN63" s="308"/>
      <c r="OPO63" s="308"/>
      <c r="OPP63" s="308"/>
      <c r="OPQ63" s="308"/>
      <c r="OPR63" s="308"/>
      <c r="OPS63" s="308"/>
      <c r="OPT63" s="308"/>
      <c r="OPU63" s="308"/>
      <c r="OPV63" s="308"/>
      <c r="OPW63" s="308"/>
      <c r="OPX63" s="308"/>
      <c r="OPY63" s="308"/>
      <c r="OPZ63" s="308"/>
      <c r="OQA63" s="308"/>
      <c r="OQB63" s="308"/>
      <c r="OQC63" s="308"/>
      <c r="OQD63" s="308"/>
      <c r="OQE63" s="308"/>
      <c r="OQF63" s="308"/>
      <c r="OQG63" s="308"/>
      <c r="OQH63" s="308"/>
      <c r="OQI63" s="308"/>
      <c r="OQJ63" s="308"/>
      <c r="OQK63" s="308"/>
      <c r="OQL63" s="308"/>
      <c r="OQM63" s="308"/>
      <c r="OQN63" s="308"/>
      <c r="OQO63" s="308"/>
      <c r="OQP63" s="308"/>
      <c r="OQQ63" s="308"/>
      <c r="OQR63" s="308"/>
      <c r="OQS63" s="308"/>
      <c r="OQT63" s="308"/>
      <c r="OQU63" s="308"/>
      <c r="OQV63" s="308"/>
      <c r="OQW63" s="308"/>
      <c r="OQX63" s="308"/>
      <c r="OQY63" s="308"/>
      <c r="OQZ63" s="308"/>
      <c r="ORA63" s="308"/>
      <c r="ORB63" s="308"/>
      <c r="ORC63" s="308"/>
      <c r="ORD63" s="308"/>
      <c r="ORE63" s="308"/>
      <c r="ORF63" s="308"/>
      <c r="ORG63" s="308"/>
      <c r="ORH63" s="308"/>
      <c r="ORI63" s="308"/>
      <c r="ORJ63" s="308"/>
      <c r="ORK63" s="308"/>
      <c r="ORL63" s="308"/>
      <c r="ORM63" s="308"/>
      <c r="ORN63" s="308"/>
      <c r="ORO63" s="308"/>
      <c r="ORP63" s="308"/>
      <c r="ORQ63" s="308"/>
      <c r="ORR63" s="308"/>
      <c r="ORS63" s="308"/>
      <c r="ORT63" s="308"/>
      <c r="ORU63" s="308"/>
      <c r="ORV63" s="308"/>
      <c r="ORW63" s="308"/>
      <c r="ORX63" s="308"/>
      <c r="ORY63" s="308"/>
      <c r="ORZ63" s="308"/>
      <c r="OSA63" s="308"/>
      <c r="OSB63" s="308"/>
      <c r="OSC63" s="308"/>
      <c r="OSD63" s="308"/>
      <c r="OSE63" s="308"/>
      <c r="OSF63" s="308"/>
      <c r="OSG63" s="308"/>
      <c r="OSH63" s="308"/>
      <c r="OSI63" s="308"/>
      <c r="OSJ63" s="308"/>
      <c r="OSK63" s="308"/>
      <c r="OSL63" s="308"/>
      <c r="OSM63" s="308"/>
      <c r="OSN63" s="308"/>
      <c r="OSO63" s="308"/>
      <c r="OSP63" s="308"/>
      <c r="OSQ63" s="308"/>
      <c r="OSR63" s="308"/>
      <c r="OSS63" s="308"/>
      <c r="OST63" s="308"/>
      <c r="OSU63" s="308"/>
      <c r="OSV63" s="308"/>
      <c r="OSW63" s="308"/>
      <c r="OSX63" s="308"/>
      <c r="OSY63" s="308"/>
      <c r="OSZ63" s="308"/>
      <c r="OTA63" s="308"/>
      <c r="OTB63" s="308"/>
      <c r="OTC63" s="308"/>
      <c r="OTD63" s="308"/>
      <c r="OTE63" s="308"/>
      <c r="OTF63" s="308"/>
      <c r="OTG63" s="308"/>
      <c r="OTH63" s="308"/>
      <c r="OTI63" s="308"/>
      <c r="OTJ63" s="308"/>
      <c r="OTK63" s="308"/>
      <c r="OTL63" s="308"/>
      <c r="OTM63" s="308"/>
      <c r="OTN63" s="308"/>
      <c r="OTO63" s="308"/>
      <c r="OTP63" s="308"/>
      <c r="OTQ63" s="308"/>
      <c r="OTR63" s="308"/>
      <c r="OTS63" s="308"/>
      <c r="OTT63" s="308"/>
      <c r="OTU63" s="308"/>
      <c r="OTV63" s="308"/>
      <c r="OTW63" s="308"/>
      <c r="OTX63" s="308"/>
      <c r="OTY63" s="308"/>
      <c r="OTZ63" s="308"/>
      <c r="OUA63" s="308"/>
      <c r="OUB63" s="308"/>
      <c r="OUC63" s="308"/>
      <c r="OUD63" s="308"/>
      <c r="OUE63" s="308"/>
      <c r="OUF63" s="308"/>
      <c r="OUG63" s="308"/>
      <c r="OUH63" s="308"/>
      <c r="OUI63" s="308"/>
      <c r="OUJ63" s="308"/>
      <c r="OUK63" s="308"/>
      <c r="OUL63" s="308"/>
      <c r="OUM63" s="308"/>
      <c r="OUN63" s="308"/>
      <c r="OUO63" s="308"/>
      <c r="OUP63" s="308"/>
      <c r="OUQ63" s="308"/>
      <c r="OUR63" s="308"/>
      <c r="OUS63" s="308"/>
      <c r="OUT63" s="308"/>
      <c r="OUU63" s="308"/>
      <c r="OUV63" s="308"/>
      <c r="OUW63" s="308"/>
      <c r="OUX63" s="308"/>
      <c r="OUY63" s="308"/>
      <c r="OUZ63" s="308"/>
      <c r="OVA63" s="308"/>
      <c r="OVB63" s="308"/>
      <c r="OVC63" s="308"/>
      <c r="OVD63" s="308"/>
      <c r="OVE63" s="308"/>
      <c r="OVF63" s="308"/>
      <c r="OVG63" s="308"/>
      <c r="OVH63" s="308"/>
      <c r="OVI63" s="308"/>
      <c r="OVJ63" s="308"/>
      <c r="OVK63" s="308"/>
      <c r="OVL63" s="308"/>
      <c r="OVM63" s="308"/>
      <c r="OVN63" s="308"/>
      <c r="OVO63" s="308"/>
      <c r="OVP63" s="308"/>
      <c r="OVQ63" s="308"/>
      <c r="OVR63" s="308"/>
      <c r="OVS63" s="308"/>
      <c r="OVT63" s="308"/>
      <c r="OVU63" s="308"/>
      <c r="OVV63" s="308"/>
      <c r="OVW63" s="308"/>
      <c r="OVX63" s="308"/>
      <c r="OVY63" s="308"/>
      <c r="OVZ63" s="308"/>
      <c r="OWA63" s="308"/>
      <c r="OWB63" s="308"/>
      <c r="OWC63" s="308"/>
      <c r="OWD63" s="308"/>
      <c r="OWE63" s="308"/>
      <c r="OWF63" s="308"/>
      <c r="OWG63" s="308"/>
      <c r="OWH63" s="308"/>
      <c r="OWI63" s="308"/>
      <c r="OWJ63" s="308"/>
      <c r="OWK63" s="308"/>
      <c r="OWL63" s="308"/>
      <c r="OWM63" s="308"/>
      <c r="OWN63" s="308"/>
      <c r="OWO63" s="308"/>
      <c r="OWP63" s="308"/>
      <c r="OWQ63" s="308"/>
      <c r="OWR63" s="308"/>
      <c r="OWS63" s="308"/>
      <c r="OWT63" s="308"/>
      <c r="OWU63" s="308"/>
      <c r="OWV63" s="308"/>
      <c r="OWW63" s="308"/>
      <c r="OWX63" s="308"/>
      <c r="OWY63" s="308"/>
      <c r="OWZ63" s="308"/>
      <c r="OXA63" s="308"/>
      <c r="OXB63" s="308"/>
      <c r="OXC63" s="308"/>
      <c r="OXD63" s="308"/>
      <c r="OXE63" s="308"/>
      <c r="OXF63" s="308"/>
      <c r="OXG63" s="308"/>
      <c r="OXH63" s="308"/>
      <c r="OXI63" s="308"/>
      <c r="OXJ63" s="308"/>
      <c r="OXK63" s="308"/>
      <c r="OXL63" s="308"/>
      <c r="OXM63" s="308"/>
      <c r="OXN63" s="308"/>
      <c r="OXO63" s="308"/>
      <c r="OXP63" s="308"/>
      <c r="OXQ63" s="308"/>
      <c r="OXR63" s="308"/>
      <c r="OXS63" s="308"/>
      <c r="OXT63" s="308"/>
      <c r="OXU63" s="308"/>
      <c r="OXV63" s="308"/>
      <c r="OXW63" s="308"/>
      <c r="OXX63" s="308"/>
      <c r="OXY63" s="308"/>
      <c r="OXZ63" s="308"/>
      <c r="OYA63" s="308"/>
      <c r="OYB63" s="308"/>
      <c r="OYC63" s="308"/>
      <c r="OYD63" s="308"/>
      <c r="OYE63" s="308"/>
      <c r="OYF63" s="308"/>
      <c r="OYG63" s="308"/>
      <c r="OYH63" s="308"/>
      <c r="OYI63" s="308"/>
      <c r="OYJ63" s="308"/>
      <c r="OYK63" s="308"/>
      <c r="OYL63" s="308"/>
      <c r="OYM63" s="308"/>
      <c r="OYN63" s="308"/>
      <c r="OYO63" s="308"/>
      <c r="OYP63" s="308"/>
      <c r="OYQ63" s="308"/>
      <c r="OYR63" s="308"/>
      <c r="OYS63" s="308"/>
      <c r="OYT63" s="308"/>
      <c r="OYU63" s="308"/>
      <c r="OYV63" s="308"/>
      <c r="OYW63" s="308"/>
      <c r="OYX63" s="308"/>
      <c r="OYY63" s="308"/>
      <c r="OYZ63" s="308"/>
      <c r="OZA63" s="308"/>
      <c r="OZB63" s="308"/>
      <c r="OZC63" s="308"/>
      <c r="OZD63" s="308"/>
      <c r="OZE63" s="308"/>
      <c r="OZF63" s="308"/>
      <c r="OZG63" s="308"/>
      <c r="OZH63" s="308"/>
      <c r="OZI63" s="308"/>
      <c r="OZJ63" s="308"/>
      <c r="OZK63" s="308"/>
      <c r="OZL63" s="308"/>
      <c r="OZM63" s="308"/>
      <c r="OZN63" s="308"/>
      <c r="OZO63" s="308"/>
      <c r="OZP63" s="308"/>
      <c r="OZQ63" s="308"/>
      <c r="OZR63" s="308"/>
      <c r="OZS63" s="308"/>
      <c r="OZT63" s="308"/>
      <c r="OZU63" s="308"/>
      <c r="OZV63" s="308"/>
      <c r="OZW63" s="308"/>
      <c r="OZX63" s="308"/>
      <c r="OZY63" s="308"/>
      <c r="OZZ63" s="308"/>
      <c r="PAA63" s="308"/>
      <c r="PAB63" s="308"/>
      <c r="PAC63" s="308"/>
      <c r="PAD63" s="308"/>
      <c r="PAE63" s="308"/>
      <c r="PAF63" s="308"/>
      <c r="PAG63" s="308"/>
      <c r="PAH63" s="308"/>
      <c r="PAI63" s="308"/>
      <c r="PAJ63" s="308"/>
      <c r="PAK63" s="308"/>
      <c r="PAL63" s="308"/>
      <c r="PAM63" s="308"/>
      <c r="PAN63" s="308"/>
      <c r="PAO63" s="308"/>
      <c r="PAP63" s="308"/>
      <c r="PAQ63" s="308"/>
      <c r="PAR63" s="308"/>
      <c r="PAS63" s="308"/>
      <c r="PAT63" s="308"/>
      <c r="PAU63" s="308"/>
      <c r="PAV63" s="308"/>
      <c r="PAW63" s="308"/>
      <c r="PAX63" s="308"/>
      <c r="PAY63" s="308"/>
      <c r="PAZ63" s="308"/>
      <c r="PBA63" s="308"/>
      <c r="PBB63" s="308"/>
      <c r="PBC63" s="308"/>
      <c r="PBD63" s="308"/>
      <c r="PBE63" s="308"/>
      <c r="PBF63" s="308"/>
      <c r="PBG63" s="308"/>
      <c r="PBH63" s="308"/>
      <c r="PBI63" s="308"/>
      <c r="PBJ63" s="308"/>
      <c r="PBK63" s="308"/>
      <c r="PBL63" s="308"/>
      <c r="PBM63" s="308"/>
      <c r="PBN63" s="308"/>
      <c r="PBO63" s="308"/>
      <c r="PBP63" s="308"/>
      <c r="PBQ63" s="308"/>
      <c r="PBR63" s="308"/>
      <c r="PBS63" s="308"/>
      <c r="PBT63" s="308"/>
      <c r="PBU63" s="308"/>
      <c r="PBV63" s="308"/>
      <c r="PBW63" s="308"/>
      <c r="PBX63" s="308"/>
      <c r="PBY63" s="308"/>
      <c r="PBZ63" s="308"/>
      <c r="PCA63" s="308"/>
      <c r="PCB63" s="308"/>
      <c r="PCC63" s="308"/>
      <c r="PCD63" s="308"/>
      <c r="PCE63" s="308"/>
      <c r="PCF63" s="308"/>
      <c r="PCG63" s="308"/>
      <c r="PCH63" s="308"/>
      <c r="PCI63" s="308"/>
      <c r="PCJ63" s="308"/>
      <c r="PCK63" s="308"/>
      <c r="PCL63" s="308"/>
      <c r="PCM63" s="308"/>
      <c r="PCN63" s="308"/>
      <c r="PCO63" s="308"/>
      <c r="PCP63" s="308"/>
      <c r="PCQ63" s="308"/>
      <c r="PCR63" s="308"/>
      <c r="PCS63" s="308"/>
      <c r="PCT63" s="308"/>
      <c r="PCU63" s="308"/>
      <c r="PCV63" s="308"/>
      <c r="PCW63" s="308"/>
      <c r="PCX63" s="308"/>
      <c r="PCY63" s="308"/>
      <c r="PCZ63" s="308"/>
      <c r="PDA63" s="308"/>
      <c r="PDB63" s="308"/>
      <c r="PDC63" s="308"/>
      <c r="PDD63" s="308"/>
      <c r="PDE63" s="308"/>
      <c r="PDF63" s="308"/>
      <c r="PDG63" s="308"/>
      <c r="PDH63" s="308"/>
      <c r="PDI63" s="308"/>
      <c r="PDJ63" s="308"/>
      <c r="PDK63" s="308"/>
      <c r="PDL63" s="308"/>
      <c r="PDM63" s="308"/>
      <c r="PDN63" s="308"/>
      <c r="PDO63" s="308"/>
      <c r="PDP63" s="308"/>
      <c r="PDQ63" s="308"/>
      <c r="PDR63" s="308"/>
      <c r="PDS63" s="308"/>
      <c r="PDT63" s="308"/>
      <c r="PDU63" s="308"/>
      <c r="PDV63" s="308"/>
      <c r="PDW63" s="308"/>
      <c r="PDX63" s="308"/>
      <c r="PDY63" s="308"/>
      <c r="PDZ63" s="308"/>
      <c r="PEA63" s="308"/>
      <c r="PEB63" s="308"/>
      <c r="PEC63" s="308"/>
      <c r="PED63" s="308"/>
      <c r="PEE63" s="308"/>
      <c r="PEF63" s="308"/>
      <c r="PEG63" s="308"/>
      <c r="PEH63" s="308"/>
      <c r="PEI63" s="308"/>
      <c r="PEJ63" s="308"/>
      <c r="PEK63" s="308"/>
      <c r="PEL63" s="308"/>
      <c r="PEM63" s="308"/>
      <c r="PEN63" s="308"/>
      <c r="PEO63" s="308"/>
      <c r="PEP63" s="308"/>
      <c r="PEQ63" s="308"/>
      <c r="PER63" s="308"/>
      <c r="PES63" s="308"/>
      <c r="PET63" s="308"/>
      <c r="PEU63" s="308"/>
      <c r="PEV63" s="308"/>
      <c r="PEW63" s="308"/>
      <c r="PEX63" s="308"/>
      <c r="PEY63" s="308"/>
      <c r="PEZ63" s="308"/>
      <c r="PFA63" s="308"/>
      <c r="PFB63" s="308"/>
      <c r="PFC63" s="308"/>
      <c r="PFD63" s="308"/>
      <c r="PFE63" s="308"/>
      <c r="PFF63" s="308"/>
      <c r="PFG63" s="308"/>
      <c r="PFH63" s="308"/>
      <c r="PFI63" s="308"/>
      <c r="PFJ63" s="308"/>
      <c r="PFK63" s="308"/>
      <c r="PFL63" s="308"/>
      <c r="PFM63" s="308"/>
      <c r="PFN63" s="308"/>
      <c r="PFO63" s="308"/>
      <c r="PFP63" s="308"/>
      <c r="PFQ63" s="308"/>
      <c r="PFR63" s="308"/>
      <c r="PFS63" s="308"/>
      <c r="PFT63" s="308"/>
      <c r="PFU63" s="308"/>
      <c r="PFV63" s="308"/>
      <c r="PFW63" s="308"/>
      <c r="PFX63" s="308"/>
      <c r="PFY63" s="308"/>
      <c r="PFZ63" s="308"/>
      <c r="PGA63" s="308"/>
      <c r="PGB63" s="308"/>
      <c r="PGC63" s="308"/>
      <c r="PGD63" s="308"/>
      <c r="PGE63" s="308"/>
      <c r="PGF63" s="308"/>
      <c r="PGG63" s="308"/>
      <c r="PGH63" s="308"/>
      <c r="PGI63" s="308"/>
      <c r="PGJ63" s="308"/>
      <c r="PGK63" s="308"/>
      <c r="PGL63" s="308"/>
      <c r="PGM63" s="308"/>
      <c r="PGN63" s="308"/>
      <c r="PGO63" s="308"/>
      <c r="PGP63" s="308"/>
      <c r="PGQ63" s="308"/>
      <c r="PGR63" s="308"/>
      <c r="PGS63" s="308"/>
      <c r="PGT63" s="308"/>
      <c r="PGU63" s="308"/>
      <c r="PGV63" s="308"/>
      <c r="PGW63" s="308"/>
      <c r="PGX63" s="308"/>
      <c r="PGY63" s="308"/>
      <c r="PGZ63" s="308"/>
      <c r="PHA63" s="308"/>
      <c r="PHB63" s="308"/>
      <c r="PHC63" s="308"/>
      <c r="PHD63" s="308"/>
      <c r="PHE63" s="308"/>
      <c r="PHF63" s="308"/>
      <c r="PHG63" s="308"/>
      <c r="PHH63" s="308"/>
      <c r="PHI63" s="308"/>
      <c r="PHJ63" s="308"/>
      <c r="PHK63" s="308"/>
      <c r="PHL63" s="308"/>
      <c r="PHM63" s="308"/>
      <c r="PHN63" s="308"/>
      <c r="PHO63" s="308"/>
      <c r="PHP63" s="308"/>
      <c r="PHQ63" s="308"/>
      <c r="PHR63" s="308"/>
      <c r="PHS63" s="308"/>
      <c r="PHT63" s="308"/>
      <c r="PHU63" s="308"/>
      <c r="PHV63" s="308"/>
      <c r="PHW63" s="308"/>
      <c r="PHX63" s="308"/>
      <c r="PHY63" s="308"/>
      <c r="PHZ63" s="308"/>
      <c r="PIA63" s="308"/>
      <c r="PIB63" s="308"/>
      <c r="PIC63" s="308"/>
      <c r="PID63" s="308"/>
      <c r="PIE63" s="308"/>
      <c r="PIF63" s="308"/>
      <c r="PIG63" s="308"/>
      <c r="PIH63" s="308"/>
      <c r="PII63" s="308"/>
      <c r="PIJ63" s="308"/>
      <c r="PIK63" s="308"/>
      <c r="PIL63" s="308"/>
      <c r="PIM63" s="308"/>
      <c r="PIN63" s="308"/>
      <c r="PIO63" s="308"/>
      <c r="PIP63" s="308"/>
      <c r="PIQ63" s="308"/>
      <c r="PIR63" s="308"/>
      <c r="PIS63" s="308"/>
      <c r="PIT63" s="308"/>
      <c r="PIU63" s="308"/>
      <c r="PIV63" s="308"/>
      <c r="PIW63" s="308"/>
      <c r="PIX63" s="308"/>
      <c r="PIY63" s="308"/>
      <c r="PIZ63" s="308"/>
      <c r="PJA63" s="308"/>
      <c r="PJB63" s="308"/>
      <c r="PJC63" s="308"/>
      <c r="PJD63" s="308"/>
      <c r="PJE63" s="308"/>
      <c r="PJF63" s="308"/>
      <c r="PJG63" s="308"/>
      <c r="PJH63" s="308"/>
      <c r="PJI63" s="308"/>
      <c r="PJJ63" s="308"/>
      <c r="PJK63" s="308"/>
      <c r="PJL63" s="308"/>
      <c r="PJM63" s="308"/>
      <c r="PJN63" s="308"/>
      <c r="PJO63" s="308"/>
      <c r="PJP63" s="308"/>
      <c r="PJQ63" s="308"/>
      <c r="PJR63" s="308"/>
      <c r="PJS63" s="308"/>
      <c r="PJT63" s="308"/>
      <c r="PJU63" s="308"/>
      <c r="PJV63" s="308"/>
      <c r="PJW63" s="308"/>
      <c r="PJX63" s="308"/>
      <c r="PJY63" s="308"/>
      <c r="PJZ63" s="308"/>
      <c r="PKA63" s="308"/>
      <c r="PKB63" s="308"/>
      <c r="PKC63" s="308"/>
      <c r="PKD63" s="308"/>
      <c r="PKE63" s="308"/>
      <c r="PKF63" s="308"/>
      <c r="PKG63" s="308"/>
      <c r="PKH63" s="308"/>
      <c r="PKI63" s="308"/>
      <c r="PKJ63" s="308"/>
      <c r="PKK63" s="308"/>
      <c r="PKL63" s="308"/>
      <c r="PKM63" s="308"/>
      <c r="PKN63" s="308"/>
      <c r="PKO63" s="308"/>
      <c r="PKP63" s="308"/>
      <c r="PKQ63" s="308"/>
      <c r="PKR63" s="308"/>
      <c r="PKS63" s="308"/>
      <c r="PKT63" s="308"/>
      <c r="PKU63" s="308"/>
      <c r="PKV63" s="308"/>
      <c r="PKW63" s="308"/>
      <c r="PKX63" s="308"/>
      <c r="PKY63" s="308"/>
      <c r="PKZ63" s="308"/>
      <c r="PLA63" s="308"/>
      <c r="PLB63" s="308"/>
      <c r="PLC63" s="308"/>
      <c r="PLD63" s="308"/>
      <c r="PLE63" s="308"/>
      <c r="PLF63" s="308"/>
      <c r="PLG63" s="308"/>
      <c r="PLH63" s="308"/>
      <c r="PLI63" s="308"/>
      <c r="PLJ63" s="308"/>
      <c r="PLK63" s="308"/>
      <c r="PLL63" s="308"/>
      <c r="PLM63" s="308"/>
      <c r="PLN63" s="308"/>
      <c r="PLO63" s="308"/>
      <c r="PLP63" s="308"/>
      <c r="PLQ63" s="308"/>
      <c r="PLR63" s="308"/>
      <c r="PLS63" s="308"/>
      <c r="PLT63" s="308"/>
      <c r="PLU63" s="308"/>
      <c r="PLV63" s="308"/>
      <c r="PLW63" s="308"/>
      <c r="PLX63" s="308"/>
      <c r="PLY63" s="308"/>
      <c r="PLZ63" s="308"/>
      <c r="PMA63" s="308"/>
      <c r="PMB63" s="308"/>
      <c r="PMC63" s="308"/>
      <c r="PMD63" s="308"/>
      <c r="PME63" s="308"/>
      <c r="PMF63" s="308"/>
      <c r="PMG63" s="308"/>
      <c r="PMH63" s="308"/>
      <c r="PMI63" s="308"/>
      <c r="PMJ63" s="308"/>
      <c r="PMK63" s="308"/>
      <c r="PML63" s="308"/>
      <c r="PMM63" s="308"/>
      <c r="PMN63" s="308"/>
      <c r="PMO63" s="308"/>
      <c r="PMP63" s="308"/>
      <c r="PMQ63" s="308"/>
      <c r="PMR63" s="308"/>
      <c r="PMS63" s="308"/>
      <c r="PMT63" s="308"/>
      <c r="PMU63" s="308"/>
      <c r="PMV63" s="308"/>
      <c r="PMW63" s="308"/>
      <c r="PMX63" s="308"/>
      <c r="PMY63" s="308"/>
      <c r="PMZ63" s="308"/>
      <c r="PNA63" s="308"/>
      <c r="PNB63" s="308"/>
      <c r="PNC63" s="308"/>
      <c r="PND63" s="308"/>
      <c r="PNE63" s="308"/>
      <c r="PNF63" s="308"/>
      <c r="PNG63" s="308"/>
      <c r="PNH63" s="308"/>
      <c r="PNI63" s="308"/>
      <c r="PNJ63" s="308"/>
      <c r="PNK63" s="308"/>
      <c r="PNL63" s="308"/>
      <c r="PNM63" s="308"/>
      <c r="PNN63" s="308"/>
      <c r="PNO63" s="308"/>
      <c r="PNP63" s="308"/>
      <c r="PNQ63" s="308"/>
      <c r="PNR63" s="308"/>
      <c r="PNS63" s="308"/>
      <c r="PNT63" s="308"/>
      <c r="PNU63" s="308"/>
      <c r="PNV63" s="308"/>
      <c r="PNW63" s="308"/>
      <c r="PNX63" s="308"/>
      <c r="PNY63" s="308"/>
      <c r="PNZ63" s="308"/>
      <c r="POA63" s="308"/>
      <c r="POB63" s="308"/>
      <c r="POC63" s="308"/>
      <c r="POD63" s="308"/>
      <c r="POE63" s="308"/>
      <c r="POF63" s="308"/>
      <c r="POG63" s="308"/>
      <c r="POH63" s="308"/>
      <c r="POI63" s="308"/>
      <c r="POJ63" s="308"/>
      <c r="POK63" s="308"/>
      <c r="POL63" s="308"/>
      <c r="POM63" s="308"/>
      <c r="PON63" s="308"/>
      <c r="POO63" s="308"/>
      <c r="POP63" s="308"/>
      <c r="POQ63" s="308"/>
      <c r="POR63" s="308"/>
      <c r="POS63" s="308"/>
      <c r="POT63" s="308"/>
      <c r="POU63" s="308"/>
      <c r="POV63" s="308"/>
      <c r="POW63" s="308"/>
      <c r="POX63" s="308"/>
      <c r="POY63" s="308"/>
      <c r="POZ63" s="308"/>
      <c r="PPA63" s="308"/>
      <c r="PPB63" s="308"/>
      <c r="PPC63" s="308"/>
      <c r="PPD63" s="308"/>
      <c r="PPE63" s="308"/>
      <c r="PPF63" s="308"/>
      <c r="PPG63" s="308"/>
      <c r="PPH63" s="308"/>
      <c r="PPI63" s="308"/>
      <c r="PPJ63" s="308"/>
      <c r="PPK63" s="308"/>
      <c r="PPL63" s="308"/>
      <c r="PPM63" s="308"/>
      <c r="PPN63" s="308"/>
      <c r="PPO63" s="308"/>
      <c r="PPP63" s="308"/>
      <c r="PPQ63" s="308"/>
      <c r="PPR63" s="308"/>
      <c r="PPS63" s="308"/>
      <c r="PPT63" s="308"/>
      <c r="PPU63" s="308"/>
      <c r="PPV63" s="308"/>
      <c r="PPW63" s="308"/>
      <c r="PPX63" s="308"/>
      <c r="PPY63" s="308"/>
      <c r="PPZ63" s="308"/>
      <c r="PQA63" s="308"/>
      <c r="PQB63" s="308"/>
      <c r="PQC63" s="308"/>
      <c r="PQD63" s="308"/>
      <c r="PQE63" s="308"/>
      <c r="PQF63" s="308"/>
      <c r="PQG63" s="308"/>
      <c r="PQH63" s="308"/>
      <c r="PQI63" s="308"/>
      <c r="PQJ63" s="308"/>
      <c r="PQK63" s="308"/>
      <c r="PQL63" s="308"/>
      <c r="PQM63" s="308"/>
      <c r="PQN63" s="308"/>
      <c r="PQO63" s="308"/>
      <c r="PQP63" s="308"/>
      <c r="PQQ63" s="308"/>
      <c r="PQR63" s="308"/>
      <c r="PQS63" s="308"/>
      <c r="PQT63" s="308"/>
      <c r="PQU63" s="308"/>
      <c r="PQV63" s="308"/>
      <c r="PQW63" s="308"/>
      <c r="PQX63" s="308"/>
      <c r="PQY63" s="308"/>
      <c r="PQZ63" s="308"/>
      <c r="PRA63" s="308"/>
      <c r="PRB63" s="308"/>
      <c r="PRC63" s="308"/>
      <c r="PRD63" s="308"/>
      <c r="PRE63" s="308"/>
      <c r="PRF63" s="308"/>
      <c r="PRG63" s="308"/>
      <c r="PRH63" s="308"/>
      <c r="PRI63" s="308"/>
      <c r="PRJ63" s="308"/>
      <c r="PRK63" s="308"/>
      <c r="PRL63" s="308"/>
      <c r="PRM63" s="308"/>
      <c r="PRN63" s="308"/>
      <c r="PRO63" s="308"/>
      <c r="PRP63" s="308"/>
      <c r="PRQ63" s="308"/>
      <c r="PRR63" s="308"/>
      <c r="PRS63" s="308"/>
      <c r="PRT63" s="308"/>
      <c r="PRU63" s="308"/>
      <c r="PRV63" s="308"/>
      <c r="PRW63" s="308"/>
      <c r="PRX63" s="308"/>
      <c r="PRY63" s="308"/>
      <c r="PRZ63" s="308"/>
      <c r="PSA63" s="308"/>
      <c r="PSB63" s="308"/>
      <c r="PSC63" s="308"/>
      <c r="PSD63" s="308"/>
      <c r="PSE63" s="308"/>
      <c r="PSF63" s="308"/>
      <c r="PSG63" s="308"/>
      <c r="PSH63" s="308"/>
      <c r="PSI63" s="308"/>
      <c r="PSJ63" s="308"/>
      <c r="PSK63" s="308"/>
      <c r="PSL63" s="308"/>
      <c r="PSM63" s="308"/>
      <c r="PSN63" s="308"/>
      <c r="PSO63" s="308"/>
      <c r="PSP63" s="308"/>
      <c r="PSQ63" s="308"/>
      <c r="PSR63" s="308"/>
      <c r="PSS63" s="308"/>
      <c r="PST63" s="308"/>
      <c r="PSU63" s="308"/>
      <c r="PSV63" s="308"/>
      <c r="PSW63" s="308"/>
      <c r="PSX63" s="308"/>
      <c r="PSY63" s="308"/>
      <c r="PSZ63" s="308"/>
      <c r="PTA63" s="308"/>
      <c r="PTB63" s="308"/>
      <c r="PTC63" s="308"/>
      <c r="PTD63" s="308"/>
      <c r="PTE63" s="308"/>
      <c r="PTF63" s="308"/>
      <c r="PTG63" s="308"/>
      <c r="PTH63" s="308"/>
      <c r="PTI63" s="308"/>
      <c r="PTJ63" s="308"/>
      <c r="PTK63" s="308"/>
      <c r="PTL63" s="308"/>
      <c r="PTM63" s="308"/>
      <c r="PTN63" s="308"/>
      <c r="PTO63" s="308"/>
      <c r="PTP63" s="308"/>
      <c r="PTQ63" s="308"/>
      <c r="PTR63" s="308"/>
      <c r="PTS63" s="308"/>
      <c r="PTT63" s="308"/>
      <c r="PTU63" s="308"/>
      <c r="PTV63" s="308"/>
      <c r="PTW63" s="308"/>
      <c r="PTX63" s="308"/>
      <c r="PTY63" s="308"/>
      <c r="PTZ63" s="308"/>
      <c r="PUA63" s="308"/>
      <c r="PUB63" s="308"/>
      <c r="PUC63" s="308"/>
      <c r="PUD63" s="308"/>
      <c r="PUE63" s="308"/>
      <c r="PUF63" s="308"/>
      <c r="PUG63" s="308"/>
      <c r="PUH63" s="308"/>
      <c r="PUI63" s="308"/>
      <c r="PUJ63" s="308"/>
      <c r="PUK63" s="308"/>
      <c r="PUL63" s="308"/>
      <c r="PUM63" s="308"/>
      <c r="PUN63" s="308"/>
      <c r="PUO63" s="308"/>
      <c r="PUP63" s="308"/>
      <c r="PUQ63" s="308"/>
      <c r="PUR63" s="308"/>
      <c r="PUS63" s="308"/>
      <c r="PUT63" s="308"/>
      <c r="PUU63" s="308"/>
      <c r="PUV63" s="308"/>
      <c r="PUW63" s="308"/>
      <c r="PUX63" s="308"/>
      <c r="PUY63" s="308"/>
      <c r="PUZ63" s="308"/>
      <c r="PVA63" s="308"/>
      <c r="PVB63" s="308"/>
      <c r="PVC63" s="308"/>
      <c r="PVD63" s="308"/>
      <c r="PVE63" s="308"/>
      <c r="PVF63" s="308"/>
      <c r="PVG63" s="308"/>
      <c r="PVH63" s="308"/>
      <c r="PVI63" s="308"/>
      <c r="PVJ63" s="308"/>
      <c r="PVK63" s="308"/>
      <c r="PVL63" s="308"/>
      <c r="PVM63" s="308"/>
      <c r="PVN63" s="308"/>
      <c r="PVO63" s="308"/>
      <c r="PVP63" s="308"/>
      <c r="PVQ63" s="308"/>
      <c r="PVR63" s="308"/>
      <c r="PVS63" s="308"/>
      <c r="PVT63" s="308"/>
      <c r="PVU63" s="308"/>
      <c r="PVV63" s="308"/>
      <c r="PVW63" s="308"/>
      <c r="PVX63" s="308"/>
      <c r="PVY63" s="308"/>
      <c r="PVZ63" s="308"/>
      <c r="PWA63" s="308"/>
      <c r="PWB63" s="308"/>
      <c r="PWC63" s="308"/>
      <c r="PWD63" s="308"/>
      <c r="PWE63" s="308"/>
      <c r="PWF63" s="308"/>
      <c r="PWG63" s="308"/>
      <c r="PWH63" s="308"/>
      <c r="PWI63" s="308"/>
      <c r="PWJ63" s="308"/>
      <c r="PWK63" s="308"/>
      <c r="PWL63" s="308"/>
      <c r="PWM63" s="308"/>
      <c r="PWN63" s="308"/>
      <c r="PWO63" s="308"/>
      <c r="PWP63" s="308"/>
      <c r="PWQ63" s="308"/>
      <c r="PWR63" s="308"/>
      <c r="PWS63" s="308"/>
      <c r="PWT63" s="308"/>
      <c r="PWU63" s="308"/>
      <c r="PWV63" s="308"/>
      <c r="PWW63" s="308"/>
      <c r="PWX63" s="308"/>
      <c r="PWY63" s="308"/>
      <c r="PWZ63" s="308"/>
      <c r="PXA63" s="308"/>
      <c r="PXB63" s="308"/>
      <c r="PXC63" s="308"/>
      <c r="PXD63" s="308"/>
      <c r="PXE63" s="308"/>
      <c r="PXF63" s="308"/>
      <c r="PXG63" s="308"/>
      <c r="PXH63" s="308"/>
      <c r="PXI63" s="308"/>
      <c r="PXJ63" s="308"/>
      <c r="PXK63" s="308"/>
      <c r="PXL63" s="308"/>
      <c r="PXM63" s="308"/>
      <c r="PXN63" s="308"/>
      <c r="PXO63" s="308"/>
      <c r="PXP63" s="308"/>
      <c r="PXQ63" s="308"/>
      <c r="PXR63" s="308"/>
      <c r="PXS63" s="308"/>
      <c r="PXT63" s="308"/>
      <c r="PXU63" s="308"/>
      <c r="PXV63" s="308"/>
      <c r="PXW63" s="308"/>
      <c r="PXX63" s="308"/>
      <c r="PXY63" s="308"/>
      <c r="PXZ63" s="308"/>
      <c r="PYA63" s="308"/>
      <c r="PYB63" s="308"/>
      <c r="PYC63" s="308"/>
      <c r="PYD63" s="308"/>
      <c r="PYE63" s="308"/>
      <c r="PYF63" s="308"/>
      <c r="PYG63" s="308"/>
      <c r="PYH63" s="308"/>
      <c r="PYI63" s="308"/>
      <c r="PYJ63" s="308"/>
      <c r="PYK63" s="308"/>
      <c r="PYL63" s="308"/>
      <c r="PYM63" s="308"/>
      <c r="PYN63" s="308"/>
      <c r="PYO63" s="308"/>
      <c r="PYP63" s="308"/>
      <c r="PYQ63" s="308"/>
      <c r="PYR63" s="308"/>
      <c r="PYS63" s="308"/>
      <c r="PYT63" s="308"/>
      <c r="PYU63" s="308"/>
      <c r="PYV63" s="308"/>
      <c r="PYW63" s="308"/>
      <c r="PYX63" s="308"/>
      <c r="PYY63" s="308"/>
      <c r="PYZ63" s="308"/>
      <c r="PZA63" s="308"/>
      <c r="PZB63" s="308"/>
      <c r="PZC63" s="308"/>
      <c r="PZD63" s="308"/>
      <c r="PZE63" s="308"/>
      <c r="PZF63" s="308"/>
      <c r="PZG63" s="308"/>
      <c r="PZH63" s="308"/>
      <c r="PZI63" s="308"/>
      <c r="PZJ63" s="308"/>
      <c r="PZK63" s="308"/>
      <c r="PZL63" s="308"/>
      <c r="PZM63" s="308"/>
      <c r="PZN63" s="308"/>
      <c r="PZO63" s="308"/>
      <c r="PZP63" s="308"/>
      <c r="PZQ63" s="308"/>
      <c r="PZR63" s="308"/>
      <c r="PZS63" s="308"/>
      <c r="PZT63" s="308"/>
      <c r="PZU63" s="308"/>
      <c r="PZV63" s="308"/>
      <c r="PZW63" s="308"/>
      <c r="PZX63" s="308"/>
      <c r="PZY63" s="308"/>
      <c r="PZZ63" s="308"/>
      <c r="QAA63" s="308"/>
      <c r="QAB63" s="308"/>
      <c r="QAC63" s="308"/>
      <c r="QAD63" s="308"/>
      <c r="QAE63" s="308"/>
      <c r="QAF63" s="308"/>
      <c r="QAG63" s="308"/>
      <c r="QAH63" s="308"/>
      <c r="QAI63" s="308"/>
      <c r="QAJ63" s="308"/>
      <c r="QAK63" s="308"/>
      <c r="QAL63" s="308"/>
      <c r="QAM63" s="308"/>
      <c r="QAN63" s="308"/>
      <c r="QAO63" s="308"/>
      <c r="QAP63" s="308"/>
      <c r="QAQ63" s="308"/>
      <c r="QAR63" s="308"/>
      <c r="QAS63" s="308"/>
      <c r="QAT63" s="308"/>
      <c r="QAU63" s="308"/>
      <c r="QAV63" s="308"/>
      <c r="QAW63" s="308"/>
      <c r="QAX63" s="308"/>
      <c r="QAY63" s="308"/>
      <c r="QAZ63" s="308"/>
      <c r="QBA63" s="308"/>
      <c r="QBB63" s="308"/>
      <c r="QBC63" s="308"/>
      <c r="QBD63" s="308"/>
      <c r="QBE63" s="308"/>
      <c r="QBF63" s="308"/>
      <c r="QBG63" s="308"/>
      <c r="QBH63" s="308"/>
      <c r="QBI63" s="308"/>
      <c r="QBJ63" s="308"/>
      <c r="QBK63" s="308"/>
      <c r="QBL63" s="308"/>
      <c r="QBM63" s="308"/>
      <c r="QBN63" s="308"/>
      <c r="QBO63" s="308"/>
      <c r="QBP63" s="308"/>
      <c r="QBQ63" s="308"/>
      <c r="QBR63" s="308"/>
      <c r="QBS63" s="308"/>
      <c r="QBT63" s="308"/>
      <c r="QBU63" s="308"/>
      <c r="QBV63" s="308"/>
      <c r="QBW63" s="308"/>
      <c r="QBX63" s="308"/>
      <c r="QBY63" s="308"/>
      <c r="QBZ63" s="308"/>
      <c r="QCA63" s="308"/>
      <c r="QCB63" s="308"/>
      <c r="QCC63" s="308"/>
      <c r="QCD63" s="308"/>
      <c r="QCE63" s="308"/>
      <c r="QCF63" s="308"/>
      <c r="QCG63" s="308"/>
      <c r="QCH63" s="308"/>
      <c r="QCI63" s="308"/>
      <c r="QCJ63" s="308"/>
      <c r="QCK63" s="308"/>
      <c r="QCL63" s="308"/>
      <c r="QCM63" s="308"/>
      <c r="QCN63" s="308"/>
      <c r="QCO63" s="308"/>
      <c r="QCP63" s="308"/>
      <c r="QCQ63" s="308"/>
      <c r="QCR63" s="308"/>
      <c r="QCS63" s="308"/>
      <c r="QCT63" s="308"/>
      <c r="QCU63" s="308"/>
      <c r="QCV63" s="308"/>
      <c r="QCW63" s="308"/>
      <c r="QCX63" s="308"/>
      <c r="QCY63" s="308"/>
      <c r="QCZ63" s="308"/>
      <c r="QDA63" s="308"/>
      <c r="QDB63" s="308"/>
      <c r="QDC63" s="308"/>
      <c r="QDD63" s="308"/>
      <c r="QDE63" s="308"/>
      <c r="QDF63" s="308"/>
      <c r="QDG63" s="308"/>
      <c r="QDH63" s="308"/>
      <c r="QDI63" s="308"/>
      <c r="QDJ63" s="308"/>
      <c r="QDK63" s="308"/>
      <c r="QDL63" s="308"/>
      <c r="QDM63" s="308"/>
      <c r="QDN63" s="308"/>
      <c r="QDO63" s="308"/>
      <c r="QDP63" s="308"/>
      <c r="QDQ63" s="308"/>
      <c r="QDR63" s="308"/>
      <c r="QDS63" s="308"/>
      <c r="QDT63" s="308"/>
      <c r="QDU63" s="308"/>
      <c r="QDV63" s="308"/>
      <c r="QDW63" s="308"/>
      <c r="QDX63" s="308"/>
      <c r="QDY63" s="308"/>
      <c r="QDZ63" s="308"/>
      <c r="QEA63" s="308"/>
      <c r="QEB63" s="308"/>
      <c r="QEC63" s="308"/>
      <c r="QED63" s="308"/>
      <c r="QEE63" s="308"/>
      <c r="QEF63" s="308"/>
      <c r="QEG63" s="308"/>
      <c r="QEH63" s="308"/>
      <c r="QEI63" s="308"/>
      <c r="QEJ63" s="308"/>
      <c r="QEK63" s="308"/>
      <c r="QEL63" s="308"/>
      <c r="QEM63" s="308"/>
      <c r="QEN63" s="308"/>
      <c r="QEO63" s="308"/>
      <c r="QEP63" s="308"/>
      <c r="QEQ63" s="308"/>
      <c r="QER63" s="308"/>
      <c r="QES63" s="308"/>
      <c r="QET63" s="308"/>
      <c r="QEU63" s="308"/>
      <c r="QEV63" s="308"/>
      <c r="QEW63" s="308"/>
      <c r="QEX63" s="308"/>
      <c r="QEY63" s="308"/>
      <c r="QEZ63" s="308"/>
      <c r="QFA63" s="308"/>
      <c r="QFB63" s="308"/>
      <c r="QFC63" s="308"/>
      <c r="QFD63" s="308"/>
      <c r="QFE63" s="308"/>
      <c r="QFF63" s="308"/>
      <c r="QFG63" s="308"/>
      <c r="QFH63" s="308"/>
      <c r="QFI63" s="308"/>
      <c r="QFJ63" s="308"/>
      <c r="QFK63" s="308"/>
      <c r="QFL63" s="308"/>
      <c r="QFM63" s="308"/>
      <c r="QFN63" s="308"/>
      <c r="QFO63" s="308"/>
      <c r="QFP63" s="308"/>
      <c r="QFQ63" s="308"/>
      <c r="QFR63" s="308"/>
      <c r="QFS63" s="308"/>
      <c r="QFT63" s="308"/>
      <c r="QFU63" s="308"/>
      <c r="QFV63" s="308"/>
      <c r="QFW63" s="308"/>
      <c r="QFX63" s="308"/>
      <c r="QFY63" s="308"/>
      <c r="QFZ63" s="308"/>
      <c r="QGA63" s="308"/>
      <c r="QGB63" s="308"/>
      <c r="QGC63" s="308"/>
      <c r="QGD63" s="308"/>
      <c r="QGE63" s="308"/>
      <c r="QGF63" s="308"/>
      <c r="QGG63" s="308"/>
      <c r="QGH63" s="308"/>
      <c r="QGI63" s="308"/>
      <c r="QGJ63" s="308"/>
      <c r="QGK63" s="308"/>
      <c r="QGL63" s="308"/>
      <c r="QGM63" s="308"/>
      <c r="QGN63" s="308"/>
      <c r="QGO63" s="308"/>
      <c r="QGP63" s="308"/>
      <c r="QGQ63" s="308"/>
      <c r="QGR63" s="308"/>
      <c r="QGS63" s="308"/>
      <c r="QGT63" s="308"/>
      <c r="QGU63" s="308"/>
      <c r="QGV63" s="308"/>
      <c r="QGW63" s="308"/>
      <c r="QGX63" s="308"/>
      <c r="QGY63" s="308"/>
      <c r="QGZ63" s="308"/>
      <c r="QHA63" s="308"/>
      <c r="QHB63" s="308"/>
      <c r="QHC63" s="308"/>
      <c r="QHD63" s="308"/>
      <c r="QHE63" s="308"/>
      <c r="QHF63" s="308"/>
      <c r="QHG63" s="308"/>
      <c r="QHH63" s="308"/>
      <c r="QHI63" s="308"/>
      <c r="QHJ63" s="308"/>
      <c r="QHK63" s="308"/>
      <c r="QHL63" s="308"/>
      <c r="QHM63" s="308"/>
      <c r="QHN63" s="308"/>
      <c r="QHO63" s="308"/>
      <c r="QHP63" s="308"/>
      <c r="QHQ63" s="308"/>
      <c r="QHR63" s="308"/>
      <c r="QHS63" s="308"/>
      <c r="QHT63" s="308"/>
      <c r="QHU63" s="308"/>
      <c r="QHV63" s="308"/>
      <c r="QHW63" s="308"/>
      <c r="QHX63" s="308"/>
      <c r="QHY63" s="308"/>
      <c r="QHZ63" s="308"/>
      <c r="QIA63" s="308"/>
      <c r="QIB63" s="308"/>
      <c r="QIC63" s="308"/>
      <c r="QID63" s="308"/>
      <c r="QIE63" s="308"/>
      <c r="QIF63" s="308"/>
      <c r="QIG63" s="308"/>
      <c r="QIH63" s="308"/>
      <c r="QII63" s="308"/>
      <c r="QIJ63" s="308"/>
      <c r="QIK63" s="308"/>
      <c r="QIL63" s="308"/>
      <c r="QIM63" s="308"/>
      <c r="QIN63" s="308"/>
      <c r="QIO63" s="308"/>
      <c r="QIP63" s="308"/>
      <c r="QIQ63" s="308"/>
      <c r="QIR63" s="308"/>
      <c r="QIS63" s="308"/>
      <c r="QIT63" s="308"/>
      <c r="QIU63" s="308"/>
      <c r="QIV63" s="308"/>
      <c r="QIW63" s="308"/>
      <c r="QIX63" s="308"/>
      <c r="QIY63" s="308"/>
      <c r="QIZ63" s="308"/>
      <c r="QJA63" s="308"/>
      <c r="QJB63" s="308"/>
      <c r="QJC63" s="308"/>
      <c r="QJD63" s="308"/>
      <c r="QJE63" s="308"/>
      <c r="QJF63" s="308"/>
      <c r="QJG63" s="308"/>
      <c r="QJH63" s="308"/>
      <c r="QJI63" s="308"/>
      <c r="QJJ63" s="308"/>
      <c r="QJK63" s="308"/>
      <c r="QJL63" s="308"/>
      <c r="QJM63" s="308"/>
      <c r="QJN63" s="308"/>
      <c r="QJO63" s="308"/>
      <c r="QJP63" s="308"/>
      <c r="QJQ63" s="308"/>
      <c r="QJR63" s="308"/>
      <c r="QJS63" s="308"/>
      <c r="QJT63" s="308"/>
      <c r="QJU63" s="308"/>
      <c r="QJV63" s="308"/>
      <c r="QJW63" s="308"/>
      <c r="QJX63" s="308"/>
      <c r="QJY63" s="308"/>
      <c r="QJZ63" s="308"/>
      <c r="QKA63" s="308"/>
      <c r="QKB63" s="308"/>
      <c r="QKC63" s="308"/>
      <c r="QKD63" s="308"/>
      <c r="QKE63" s="308"/>
      <c r="QKF63" s="308"/>
      <c r="QKG63" s="308"/>
      <c r="QKH63" s="308"/>
      <c r="QKI63" s="308"/>
      <c r="QKJ63" s="308"/>
      <c r="QKK63" s="308"/>
      <c r="QKL63" s="308"/>
      <c r="QKM63" s="308"/>
      <c r="QKN63" s="308"/>
      <c r="QKO63" s="308"/>
      <c r="QKP63" s="308"/>
      <c r="QKQ63" s="308"/>
      <c r="QKR63" s="308"/>
      <c r="QKS63" s="308"/>
      <c r="QKT63" s="308"/>
      <c r="QKU63" s="308"/>
      <c r="QKV63" s="308"/>
      <c r="QKW63" s="308"/>
      <c r="QKX63" s="308"/>
      <c r="QKY63" s="308"/>
      <c r="QKZ63" s="308"/>
      <c r="QLA63" s="308"/>
      <c r="QLB63" s="308"/>
      <c r="QLC63" s="308"/>
      <c r="QLD63" s="308"/>
      <c r="QLE63" s="308"/>
      <c r="QLF63" s="308"/>
      <c r="QLG63" s="308"/>
      <c r="QLH63" s="308"/>
      <c r="QLI63" s="308"/>
      <c r="QLJ63" s="308"/>
      <c r="QLK63" s="308"/>
      <c r="QLL63" s="308"/>
      <c r="QLM63" s="308"/>
      <c r="QLN63" s="308"/>
      <c r="QLO63" s="308"/>
      <c r="QLP63" s="308"/>
      <c r="QLQ63" s="308"/>
      <c r="QLR63" s="308"/>
      <c r="QLS63" s="308"/>
      <c r="QLT63" s="308"/>
      <c r="QLU63" s="308"/>
      <c r="QLV63" s="308"/>
      <c r="QLW63" s="308"/>
      <c r="QLX63" s="308"/>
      <c r="QLY63" s="308"/>
      <c r="QLZ63" s="308"/>
      <c r="QMA63" s="308"/>
      <c r="QMB63" s="308"/>
      <c r="QMC63" s="308"/>
      <c r="QMD63" s="308"/>
      <c r="QME63" s="308"/>
      <c r="QMF63" s="308"/>
      <c r="QMG63" s="308"/>
      <c r="QMH63" s="308"/>
      <c r="QMI63" s="308"/>
      <c r="QMJ63" s="308"/>
      <c r="QMK63" s="308"/>
      <c r="QML63" s="308"/>
      <c r="QMM63" s="308"/>
      <c r="QMN63" s="308"/>
      <c r="QMO63" s="308"/>
      <c r="QMP63" s="308"/>
      <c r="QMQ63" s="308"/>
      <c r="QMR63" s="308"/>
      <c r="QMS63" s="308"/>
      <c r="QMT63" s="308"/>
      <c r="QMU63" s="308"/>
      <c r="QMV63" s="308"/>
      <c r="QMW63" s="308"/>
      <c r="QMX63" s="308"/>
      <c r="QMY63" s="308"/>
      <c r="QMZ63" s="308"/>
      <c r="QNA63" s="308"/>
      <c r="QNB63" s="308"/>
      <c r="QNC63" s="308"/>
      <c r="QND63" s="308"/>
      <c r="QNE63" s="308"/>
      <c r="QNF63" s="308"/>
      <c r="QNG63" s="308"/>
      <c r="QNH63" s="308"/>
      <c r="QNI63" s="308"/>
      <c r="QNJ63" s="308"/>
      <c r="QNK63" s="308"/>
      <c r="QNL63" s="308"/>
      <c r="QNM63" s="308"/>
      <c r="QNN63" s="308"/>
      <c r="QNO63" s="308"/>
      <c r="QNP63" s="308"/>
      <c r="QNQ63" s="308"/>
      <c r="QNR63" s="308"/>
      <c r="QNS63" s="308"/>
      <c r="QNT63" s="308"/>
      <c r="QNU63" s="308"/>
      <c r="QNV63" s="308"/>
      <c r="QNW63" s="308"/>
      <c r="QNX63" s="308"/>
      <c r="QNY63" s="308"/>
      <c r="QNZ63" s="308"/>
      <c r="QOA63" s="308"/>
      <c r="QOB63" s="308"/>
      <c r="QOC63" s="308"/>
      <c r="QOD63" s="308"/>
      <c r="QOE63" s="308"/>
      <c r="QOF63" s="308"/>
      <c r="QOG63" s="308"/>
      <c r="QOH63" s="308"/>
      <c r="QOI63" s="308"/>
      <c r="QOJ63" s="308"/>
      <c r="QOK63" s="308"/>
      <c r="QOL63" s="308"/>
      <c r="QOM63" s="308"/>
      <c r="QON63" s="308"/>
      <c r="QOO63" s="308"/>
      <c r="QOP63" s="308"/>
      <c r="QOQ63" s="308"/>
      <c r="QOR63" s="308"/>
      <c r="QOS63" s="308"/>
      <c r="QOT63" s="308"/>
      <c r="QOU63" s="308"/>
      <c r="QOV63" s="308"/>
      <c r="QOW63" s="308"/>
      <c r="QOX63" s="308"/>
      <c r="QOY63" s="308"/>
      <c r="QOZ63" s="308"/>
      <c r="QPA63" s="308"/>
      <c r="QPB63" s="308"/>
      <c r="QPC63" s="308"/>
      <c r="QPD63" s="308"/>
      <c r="QPE63" s="308"/>
      <c r="QPF63" s="308"/>
      <c r="QPG63" s="308"/>
      <c r="QPH63" s="308"/>
      <c r="QPI63" s="308"/>
      <c r="QPJ63" s="308"/>
      <c r="QPK63" s="308"/>
      <c r="QPL63" s="308"/>
      <c r="QPM63" s="308"/>
      <c r="QPN63" s="308"/>
      <c r="QPO63" s="308"/>
      <c r="QPP63" s="308"/>
      <c r="QPQ63" s="308"/>
      <c r="QPR63" s="308"/>
      <c r="QPS63" s="308"/>
      <c r="QPT63" s="308"/>
      <c r="QPU63" s="308"/>
      <c r="QPV63" s="308"/>
      <c r="QPW63" s="308"/>
      <c r="QPX63" s="308"/>
      <c r="QPY63" s="308"/>
      <c r="QPZ63" s="308"/>
      <c r="QQA63" s="308"/>
      <c r="QQB63" s="308"/>
      <c r="QQC63" s="308"/>
      <c r="QQD63" s="308"/>
      <c r="QQE63" s="308"/>
      <c r="QQF63" s="308"/>
      <c r="QQG63" s="308"/>
      <c r="QQH63" s="308"/>
      <c r="QQI63" s="308"/>
      <c r="QQJ63" s="308"/>
      <c r="QQK63" s="308"/>
      <c r="QQL63" s="308"/>
      <c r="QQM63" s="308"/>
      <c r="QQN63" s="308"/>
      <c r="QQO63" s="308"/>
      <c r="QQP63" s="308"/>
      <c r="QQQ63" s="308"/>
      <c r="QQR63" s="308"/>
      <c r="QQS63" s="308"/>
      <c r="QQT63" s="308"/>
      <c r="QQU63" s="308"/>
      <c r="QQV63" s="308"/>
      <c r="QQW63" s="308"/>
      <c r="QQX63" s="308"/>
      <c r="QQY63" s="308"/>
      <c r="QQZ63" s="308"/>
      <c r="QRA63" s="308"/>
      <c r="QRB63" s="308"/>
      <c r="QRC63" s="308"/>
      <c r="QRD63" s="308"/>
      <c r="QRE63" s="308"/>
      <c r="QRF63" s="308"/>
      <c r="QRG63" s="308"/>
      <c r="QRH63" s="308"/>
      <c r="QRI63" s="308"/>
      <c r="QRJ63" s="308"/>
      <c r="QRK63" s="308"/>
      <c r="QRL63" s="308"/>
      <c r="QRM63" s="308"/>
      <c r="QRN63" s="308"/>
      <c r="QRO63" s="308"/>
      <c r="QRP63" s="308"/>
      <c r="QRQ63" s="308"/>
      <c r="QRR63" s="308"/>
      <c r="QRS63" s="308"/>
      <c r="QRT63" s="308"/>
      <c r="QRU63" s="308"/>
      <c r="QRV63" s="308"/>
      <c r="QRW63" s="308"/>
      <c r="QRX63" s="308"/>
      <c r="QRY63" s="308"/>
      <c r="QRZ63" s="308"/>
      <c r="QSA63" s="308"/>
      <c r="QSB63" s="308"/>
      <c r="QSC63" s="308"/>
      <c r="QSD63" s="308"/>
      <c r="QSE63" s="308"/>
      <c r="QSF63" s="308"/>
      <c r="QSG63" s="308"/>
      <c r="QSH63" s="308"/>
      <c r="QSI63" s="308"/>
      <c r="QSJ63" s="308"/>
      <c r="QSK63" s="308"/>
      <c r="QSL63" s="308"/>
      <c r="QSM63" s="308"/>
      <c r="QSN63" s="308"/>
      <c r="QSO63" s="308"/>
      <c r="QSP63" s="308"/>
      <c r="QSQ63" s="308"/>
      <c r="QSR63" s="308"/>
      <c r="QSS63" s="308"/>
      <c r="QST63" s="308"/>
      <c r="QSU63" s="308"/>
      <c r="QSV63" s="308"/>
      <c r="QSW63" s="308"/>
      <c r="QSX63" s="308"/>
      <c r="QSY63" s="308"/>
      <c r="QSZ63" s="308"/>
      <c r="QTA63" s="308"/>
      <c r="QTB63" s="308"/>
      <c r="QTC63" s="308"/>
      <c r="QTD63" s="308"/>
      <c r="QTE63" s="308"/>
      <c r="QTF63" s="308"/>
      <c r="QTG63" s="308"/>
      <c r="QTH63" s="308"/>
      <c r="QTI63" s="308"/>
      <c r="QTJ63" s="308"/>
      <c r="QTK63" s="308"/>
      <c r="QTL63" s="308"/>
      <c r="QTM63" s="308"/>
      <c r="QTN63" s="308"/>
      <c r="QTO63" s="308"/>
      <c r="QTP63" s="308"/>
      <c r="QTQ63" s="308"/>
      <c r="QTR63" s="308"/>
      <c r="QTS63" s="308"/>
      <c r="QTT63" s="308"/>
      <c r="QTU63" s="308"/>
      <c r="QTV63" s="308"/>
      <c r="QTW63" s="308"/>
      <c r="QTX63" s="308"/>
      <c r="QTY63" s="308"/>
      <c r="QTZ63" s="308"/>
      <c r="QUA63" s="308"/>
      <c r="QUB63" s="308"/>
      <c r="QUC63" s="308"/>
      <c r="QUD63" s="308"/>
      <c r="QUE63" s="308"/>
      <c r="QUF63" s="308"/>
      <c r="QUG63" s="308"/>
      <c r="QUH63" s="308"/>
      <c r="QUI63" s="308"/>
      <c r="QUJ63" s="308"/>
      <c r="QUK63" s="308"/>
      <c r="QUL63" s="308"/>
      <c r="QUM63" s="308"/>
      <c r="QUN63" s="308"/>
      <c r="QUO63" s="308"/>
      <c r="QUP63" s="308"/>
      <c r="QUQ63" s="308"/>
      <c r="QUR63" s="308"/>
      <c r="QUS63" s="308"/>
      <c r="QUT63" s="308"/>
      <c r="QUU63" s="308"/>
      <c r="QUV63" s="308"/>
      <c r="QUW63" s="308"/>
      <c r="QUX63" s="308"/>
      <c r="QUY63" s="308"/>
      <c r="QUZ63" s="308"/>
      <c r="QVA63" s="308"/>
      <c r="QVB63" s="308"/>
      <c r="QVC63" s="308"/>
      <c r="QVD63" s="308"/>
      <c r="QVE63" s="308"/>
      <c r="QVF63" s="308"/>
      <c r="QVG63" s="308"/>
      <c r="QVH63" s="308"/>
      <c r="QVI63" s="308"/>
      <c r="QVJ63" s="308"/>
      <c r="QVK63" s="308"/>
      <c r="QVL63" s="308"/>
      <c r="QVM63" s="308"/>
      <c r="QVN63" s="308"/>
      <c r="QVO63" s="308"/>
      <c r="QVP63" s="308"/>
      <c r="QVQ63" s="308"/>
      <c r="QVR63" s="308"/>
      <c r="QVS63" s="308"/>
      <c r="QVT63" s="308"/>
      <c r="QVU63" s="308"/>
      <c r="QVV63" s="308"/>
      <c r="QVW63" s="308"/>
      <c r="QVX63" s="308"/>
      <c r="QVY63" s="308"/>
      <c r="QVZ63" s="308"/>
      <c r="QWA63" s="308"/>
      <c r="QWB63" s="308"/>
      <c r="QWC63" s="308"/>
      <c r="QWD63" s="308"/>
      <c r="QWE63" s="308"/>
      <c r="QWF63" s="308"/>
      <c r="QWG63" s="308"/>
      <c r="QWH63" s="308"/>
      <c r="QWI63" s="308"/>
      <c r="QWJ63" s="308"/>
      <c r="QWK63" s="308"/>
      <c r="QWL63" s="308"/>
      <c r="QWM63" s="308"/>
      <c r="QWN63" s="308"/>
      <c r="QWO63" s="308"/>
      <c r="QWP63" s="308"/>
      <c r="QWQ63" s="308"/>
      <c r="QWR63" s="308"/>
      <c r="QWS63" s="308"/>
      <c r="QWT63" s="308"/>
      <c r="QWU63" s="308"/>
      <c r="QWV63" s="308"/>
      <c r="QWW63" s="308"/>
      <c r="QWX63" s="308"/>
      <c r="QWY63" s="308"/>
      <c r="QWZ63" s="308"/>
      <c r="QXA63" s="308"/>
      <c r="QXB63" s="308"/>
      <c r="QXC63" s="308"/>
      <c r="QXD63" s="308"/>
      <c r="QXE63" s="308"/>
      <c r="QXF63" s="308"/>
      <c r="QXG63" s="308"/>
      <c r="QXH63" s="308"/>
      <c r="QXI63" s="308"/>
      <c r="QXJ63" s="308"/>
      <c r="QXK63" s="308"/>
      <c r="QXL63" s="308"/>
      <c r="QXM63" s="308"/>
      <c r="QXN63" s="308"/>
      <c r="QXO63" s="308"/>
      <c r="QXP63" s="308"/>
      <c r="QXQ63" s="308"/>
      <c r="QXR63" s="308"/>
      <c r="QXS63" s="308"/>
      <c r="QXT63" s="308"/>
      <c r="QXU63" s="308"/>
      <c r="QXV63" s="308"/>
      <c r="QXW63" s="308"/>
      <c r="QXX63" s="308"/>
      <c r="QXY63" s="308"/>
      <c r="QXZ63" s="308"/>
      <c r="QYA63" s="308"/>
      <c r="QYB63" s="308"/>
      <c r="QYC63" s="308"/>
      <c r="QYD63" s="308"/>
      <c r="QYE63" s="308"/>
      <c r="QYF63" s="308"/>
      <c r="QYG63" s="308"/>
      <c r="QYH63" s="308"/>
      <c r="QYI63" s="308"/>
      <c r="QYJ63" s="308"/>
      <c r="QYK63" s="308"/>
      <c r="QYL63" s="308"/>
      <c r="QYM63" s="308"/>
      <c r="QYN63" s="308"/>
      <c r="QYO63" s="308"/>
      <c r="QYP63" s="308"/>
      <c r="QYQ63" s="308"/>
      <c r="QYR63" s="308"/>
      <c r="QYS63" s="308"/>
      <c r="QYT63" s="308"/>
      <c r="QYU63" s="308"/>
      <c r="QYV63" s="308"/>
      <c r="QYW63" s="308"/>
      <c r="QYX63" s="308"/>
      <c r="QYY63" s="308"/>
      <c r="QYZ63" s="308"/>
      <c r="QZA63" s="308"/>
      <c r="QZB63" s="308"/>
      <c r="QZC63" s="308"/>
      <c r="QZD63" s="308"/>
      <c r="QZE63" s="308"/>
      <c r="QZF63" s="308"/>
      <c r="QZG63" s="308"/>
      <c r="QZH63" s="308"/>
      <c r="QZI63" s="308"/>
      <c r="QZJ63" s="308"/>
      <c r="QZK63" s="308"/>
      <c r="QZL63" s="308"/>
      <c r="QZM63" s="308"/>
      <c r="QZN63" s="308"/>
      <c r="QZO63" s="308"/>
      <c r="QZP63" s="308"/>
      <c r="QZQ63" s="308"/>
      <c r="QZR63" s="308"/>
      <c r="QZS63" s="308"/>
      <c r="QZT63" s="308"/>
      <c r="QZU63" s="308"/>
      <c r="QZV63" s="308"/>
      <c r="QZW63" s="308"/>
      <c r="QZX63" s="308"/>
      <c r="QZY63" s="308"/>
      <c r="QZZ63" s="308"/>
      <c r="RAA63" s="308"/>
      <c r="RAB63" s="308"/>
      <c r="RAC63" s="308"/>
      <c r="RAD63" s="308"/>
      <c r="RAE63" s="308"/>
      <c r="RAF63" s="308"/>
      <c r="RAG63" s="308"/>
      <c r="RAH63" s="308"/>
      <c r="RAI63" s="308"/>
      <c r="RAJ63" s="308"/>
      <c r="RAK63" s="308"/>
      <c r="RAL63" s="308"/>
      <c r="RAM63" s="308"/>
      <c r="RAN63" s="308"/>
      <c r="RAO63" s="308"/>
      <c r="RAP63" s="308"/>
      <c r="RAQ63" s="308"/>
      <c r="RAR63" s="308"/>
      <c r="RAS63" s="308"/>
      <c r="RAT63" s="308"/>
      <c r="RAU63" s="308"/>
      <c r="RAV63" s="308"/>
      <c r="RAW63" s="308"/>
      <c r="RAX63" s="308"/>
      <c r="RAY63" s="308"/>
      <c r="RAZ63" s="308"/>
      <c r="RBA63" s="308"/>
      <c r="RBB63" s="308"/>
      <c r="RBC63" s="308"/>
      <c r="RBD63" s="308"/>
      <c r="RBE63" s="308"/>
      <c r="RBF63" s="308"/>
      <c r="RBG63" s="308"/>
      <c r="RBH63" s="308"/>
      <c r="RBI63" s="308"/>
      <c r="RBJ63" s="308"/>
      <c r="RBK63" s="308"/>
      <c r="RBL63" s="308"/>
      <c r="RBM63" s="308"/>
      <c r="RBN63" s="308"/>
      <c r="RBO63" s="308"/>
      <c r="RBP63" s="308"/>
      <c r="RBQ63" s="308"/>
      <c r="RBR63" s="308"/>
      <c r="RBS63" s="308"/>
      <c r="RBT63" s="308"/>
      <c r="RBU63" s="308"/>
      <c r="RBV63" s="308"/>
      <c r="RBW63" s="308"/>
      <c r="RBX63" s="308"/>
      <c r="RBY63" s="308"/>
      <c r="RBZ63" s="308"/>
      <c r="RCA63" s="308"/>
      <c r="RCB63" s="308"/>
      <c r="RCC63" s="308"/>
      <c r="RCD63" s="308"/>
      <c r="RCE63" s="308"/>
      <c r="RCF63" s="308"/>
      <c r="RCG63" s="308"/>
      <c r="RCH63" s="308"/>
      <c r="RCI63" s="308"/>
      <c r="RCJ63" s="308"/>
      <c r="RCK63" s="308"/>
      <c r="RCL63" s="308"/>
      <c r="RCM63" s="308"/>
      <c r="RCN63" s="308"/>
      <c r="RCO63" s="308"/>
      <c r="RCP63" s="308"/>
      <c r="RCQ63" s="308"/>
      <c r="RCR63" s="308"/>
      <c r="RCS63" s="308"/>
      <c r="RCT63" s="308"/>
      <c r="RCU63" s="308"/>
      <c r="RCV63" s="308"/>
      <c r="RCW63" s="308"/>
      <c r="RCX63" s="308"/>
      <c r="RCY63" s="308"/>
      <c r="RCZ63" s="308"/>
      <c r="RDA63" s="308"/>
      <c r="RDB63" s="308"/>
      <c r="RDC63" s="308"/>
      <c r="RDD63" s="308"/>
      <c r="RDE63" s="308"/>
      <c r="RDF63" s="308"/>
      <c r="RDG63" s="308"/>
      <c r="RDH63" s="308"/>
      <c r="RDI63" s="308"/>
      <c r="RDJ63" s="308"/>
      <c r="RDK63" s="308"/>
      <c r="RDL63" s="308"/>
      <c r="RDM63" s="308"/>
      <c r="RDN63" s="308"/>
      <c r="RDO63" s="308"/>
      <c r="RDP63" s="308"/>
      <c r="RDQ63" s="308"/>
      <c r="RDR63" s="308"/>
      <c r="RDS63" s="308"/>
      <c r="RDT63" s="308"/>
      <c r="RDU63" s="308"/>
      <c r="RDV63" s="308"/>
      <c r="RDW63" s="308"/>
      <c r="RDX63" s="308"/>
      <c r="RDY63" s="308"/>
      <c r="RDZ63" s="308"/>
      <c r="REA63" s="308"/>
      <c r="REB63" s="308"/>
      <c r="REC63" s="308"/>
      <c r="RED63" s="308"/>
      <c r="REE63" s="308"/>
      <c r="REF63" s="308"/>
      <c r="REG63" s="308"/>
      <c r="REH63" s="308"/>
      <c r="REI63" s="308"/>
      <c r="REJ63" s="308"/>
      <c r="REK63" s="308"/>
      <c r="REL63" s="308"/>
      <c r="REM63" s="308"/>
      <c r="REN63" s="308"/>
      <c r="REO63" s="308"/>
      <c r="REP63" s="308"/>
      <c r="REQ63" s="308"/>
      <c r="RER63" s="308"/>
      <c r="RES63" s="308"/>
      <c r="RET63" s="308"/>
      <c r="REU63" s="308"/>
      <c r="REV63" s="308"/>
      <c r="REW63" s="308"/>
      <c r="REX63" s="308"/>
      <c r="REY63" s="308"/>
      <c r="REZ63" s="308"/>
      <c r="RFA63" s="308"/>
      <c r="RFB63" s="308"/>
      <c r="RFC63" s="308"/>
      <c r="RFD63" s="308"/>
      <c r="RFE63" s="308"/>
      <c r="RFF63" s="308"/>
      <c r="RFG63" s="308"/>
      <c r="RFH63" s="308"/>
      <c r="RFI63" s="308"/>
      <c r="RFJ63" s="308"/>
      <c r="RFK63" s="308"/>
      <c r="RFL63" s="308"/>
      <c r="RFM63" s="308"/>
      <c r="RFN63" s="308"/>
      <c r="RFO63" s="308"/>
      <c r="RFP63" s="308"/>
      <c r="RFQ63" s="308"/>
      <c r="RFR63" s="308"/>
      <c r="RFS63" s="308"/>
      <c r="RFT63" s="308"/>
      <c r="RFU63" s="308"/>
      <c r="RFV63" s="308"/>
      <c r="RFW63" s="308"/>
      <c r="RFX63" s="308"/>
      <c r="RFY63" s="308"/>
      <c r="RFZ63" s="308"/>
      <c r="RGA63" s="308"/>
      <c r="RGB63" s="308"/>
      <c r="RGC63" s="308"/>
      <c r="RGD63" s="308"/>
      <c r="RGE63" s="308"/>
      <c r="RGF63" s="308"/>
      <c r="RGG63" s="308"/>
      <c r="RGH63" s="308"/>
      <c r="RGI63" s="308"/>
      <c r="RGJ63" s="308"/>
      <c r="RGK63" s="308"/>
      <c r="RGL63" s="308"/>
      <c r="RGM63" s="308"/>
      <c r="RGN63" s="308"/>
      <c r="RGO63" s="308"/>
      <c r="RGP63" s="308"/>
      <c r="RGQ63" s="308"/>
      <c r="RGR63" s="308"/>
      <c r="RGS63" s="308"/>
      <c r="RGT63" s="308"/>
      <c r="RGU63" s="308"/>
      <c r="RGV63" s="308"/>
      <c r="RGW63" s="308"/>
      <c r="RGX63" s="308"/>
      <c r="RGY63" s="308"/>
      <c r="RGZ63" s="308"/>
      <c r="RHA63" s="308"/>
      <c r="RHB63" s="308"/>
      <c r="RHC63" s="308"/>
      <c r="RHD63" s="308"/>
      <c r="RHE63" s="308"/>
      <c r="RHF63" s="308"/>
      <c r="RHG63" s="308"/>
      <c r="RHH63" s="308"/>
      <c r="RHI63" s="308"/>
      <c r="RHJ63" s="308"/>
      <c r="RHK63" s="308"/>
      <c r="RHL63" s="308"/>
      <c r="RHM63" s="308"/>
      <c r="RHN63" s="308"/>
      <c r="RHO63" s="308"/>
      <c r="RHP63" s="308"/>
      <c r="RHQ63" s="308"/>
      <c r="RHR63" s="308"/>
      <c r="RHS63" s="308"/>
      <c r="RHT63" s="308"/>
      <c r="RHU63" s="308"/>
      <c r="RHV63" s="308"/>
      <c r="RHW63" s="308"/>
      <c r="RHX63" s="308"/>
      <c r="RHY63" s="308"/>
      <c r="RHZ63" s="308"/>
      <c r="RIA63" s="308"/>
      <c r="RIB63" s="308"/>
      <c r="RIC63" s="308"/>
      <c r="RID63" s="308"/>
      <c r="RIE63" s="308"/>
      <c r="RIF63" s="308"/>
      <c r="RIG63" s="308"/>
      <c r="RIH63" s="308"/>
      <c r="RII63" s="308"/>
      <c r="RIJ63" s="308"/>
      <c r="RIK63" s="308"/>
      <c r="RIL63" s="308"/>
      <c r="RIM63" s="308"/>
      <c r="RIN63" s="308"/>
      <c r="RIO63" s="308"/>
      <c r="RIP63" s="308"/>
      <c r="RIQ63" s="308"/>
      <c r="RIR63" s="308"/>
      <c r="RIS63" s="308"/>
      <c r="RIT63" s="308"/>
      <c r="RIU63" s="308"/>
      <c r="RIV63" s="308"/>
      <c r="RIW63" s="308"/>
      <c r="RIX63" s="308"/>
      <c r="RIY63" s="308"/>
      <c r="RIZ63" s="308"/>
      <c r="RJA63" s="308"/>
      <c r="RJB63" s="308"/>
      <c r="RJC63" s="308"/>
      <c r="RJD63" s="308"/>
      <c r="RJE63" s="308"/>
      <c r="RJF63" s="308"/>
      <c r="RJG63" s="308"/>
      <c r="RJH63" s="308"/>
      <c r="RJI63" s="308"/>
      <c r="RJJ63" s="308"/>
      <c r="RJK63" s="308"/>
      <c r="RJL63" s="308"/>
      <c r="RJM63" s="308"/>
      <c r="RJN63" s="308"/>
      <c r="RJO63" s="308"/>
      <c r="RJP63" s="308"/>
      <c r="RJQ63" s="308"/>
      <c r="RJR63" s="308"/>
      <c r="RJS63" s="308"/>
      <c r="RJT63" s="308"/>
      <c r="RJU63" s="308"/>
      <c r="RJV63" s="308"/>
      <c r="RJW63" s="308"/>
      <c r="RJX63" s="308"/>
      <c r="RJY63" s="308"/>
      <c r="RJZ63" s="308"/>
      <c r="RKA63" s="308"/>
      <c r="RKB63" s="308"/>
      <c r="RKC63" s="308"/>
      <c r="RKD63" s="308"/>
      <c r="RKE63" s="308"/>
      <c r="RKF63" s="308"/>
      <c r="RKG63" s="308"/>
      <c r="RKH63" s="308"/>
      <c r="RKI63" s="308"/>
      <c r="RKJ63" s="308"/>
      <c r="RKK63" s="308"/>
      <c r="RKL63" s="308"/>
      <c r="RKM63" s="308"/>
      <c r="RKN63" s="308"/>
      <c r="RKO63" s="308"/>
      <c r="RKP63" s="308"/>
      <c r="RKQ63" s="308"/>
      <c r="RKR63" s="308"/>
      <c r="RKS63" s="308"/>
      <c r="RKT63" s="308"/>
      <c r="RKU63" s="308"/>
      <c r="RKV63" s="308"/>
      <c r="RKW63" s="308"/>
      <c r="RKX63" s="308"/>
      <c r="RKY63" s="308"/>
      <c r="RKZ63" s="308"/>
      <c r="RLA63" s="308"/>
      <c r="RLB63" s="308"/>
      <c r="RLC63" s="308"/>
      <c r="RLD63" s="308"/>
      <c r="RLE63" s="308"/>
      <c r="RLF63" s="308"/>
      <c r="RLG63" s="308"/>
      <c r="RLH63" s="308"/>
      <c r="RLI63" s="308"/>
      <c r="RLJ63" s="308"/>
      <c r="RLK63" s="308"/>
      <c r="RLL63" s="308"/>
      <c r="RLM63" s="308"/>
      <c r="RLN63" s="308"/>
      <c r="RLO63" s="308"/>
      <c r="RLP63" s="308"/>
      <c r="RLQ63" s="308"/>
      <c r="RLR63" s="308"/>
      <c r="RLS63" s="308"/>
      <c r="RLT63" s="308"/>
      <c r="RLU63" s="308"/>
      <c r="RLV63" s="308"/>
      <c r="RLW63" s="308"/>
      <c r="RLX63" s="308"/>
      <c r="RLY63" s="308"/>
      <c r="RLZ63" s="308"/>
      <c r="RMA63" s="308"/>
      <c r="RMB63" s="308"/>
      <c r="RMC63" s="308"/>
      <c r="RMD63" s="308"/>
      <c r="RME63" s="308"/>
      <c r="RMF63" s="308"/>
      <c r="RMG63" s="308"/>
      <c r="RMH63" s="308"/>
      <c r="RMI63" s="308"/>
      <c r="RMJ63" s="308"/>
      <c r="RMK63" s="308"/>
      <c r="RML63" s="308"/>
      <c r="RMM63" s="308"/>
      <c r="RMN63" s="308"/>
      <c r="RMO63" s="308"/>
      <c r="RMP63" s="308"/>
      <c r="RMQ63" s="308"/>
      <c r="RMR63" s="308"/>
      <c r="RMS63" s="308"/>
      <c r="RMT63" s="308"/>
      <c r="RMU63" s="308"/>
      <c r="RMV63" s="308"/>
      <c r="RMW63" s="308"/>
      <c r="RMX63" s="308"/>
      <c r="RMY63" s="308"/>
      <c r="RMZ63" s="308"/>
      <c r="RNA63" s="308"/>
      <c r="RNB63" s="308"/>
      <c r="RNC63" s="308"/>
      <c r="RND63" s="308"/>
      <c r="RNE63" s="308"/>
      <c r="RNF63" s="308"/>
      <c r="RNG63" s="308"/>
      <c r="RNH63" s="308"/>
      <c r="RNI63" s="308"/>
      <c r="RNJ63" s="308"/>
      <c r="RNK63" s="308"/>
      <c r="RNL63" s="308"/>
      <c r="RNM63" s="308"/>
      <c r="RNN63" s="308"/>
      <c r="RNO63" s="308"/>
      <c r="RNP63" s="308"/>
      <c r="RNQ63" s="308"/>
      <c r="RNR63" s="308"/>
      <c r="RNS63" s="308"/>
      <c r="RNT63" s="308"/>
      <c r="RNU63" s="308"/>
      <c r="RNV63" s="308"/>
      <c r="RNW63" s="308"/>
      <c r="RNX63" s="308"/>
      <c r="RNY63" s="308"/>
      <c r="RNZ63" s="308"/>
      <c r="ROA63" s="308"/>
      <c r="ROB63" s="308"/>
      <c r="ROC63" s="308"/>
      <c r="ROD63" s="308"/>
      <c r="ROE63" s="308"/>
      <c r="ROF63" s="308"/>
      <c r="ROG63" s="308"/>
      <c r="ROH63" s="308"/>
      <c r="ROI63" s="308"/>
      <c r="ROJ63" s="308"/>
      <c r="ROK63" s="308"/>
      <c r="ROL63" s="308"/>
      <c r="ROM63" s="308"/>
      <c r="RON63" s="308"/>
      <c r="ROO63" s="308"/>
      <c r="ROP63" s="308"/>
      <c r="ROQ63" s="308"/>
      <c r="ROR63" s="308"/>
      <c r="ROS63" s="308"/>
      <c r="ROT63" s="308"/>
      <c r="ROU63" s="308"/>
      <c r="ROV63" s="308"/>
      <c r="ROW63" s="308"/>
      <c r="ROX63" s="308"/>
      <c r="ROY63" s="308"/>
      <c r="ROZ63" s="308"/>
      <c r="RPA63" s="308"/>
      <c r="RPB63" s="308"/>
      <c r="RPC63" s="308"/>
      <c r="RPD63" s="308"/>
      <c r="RPE63" s="308"/>
      <c r="RPF63" s="308"/>
      <c r="RPG63" s="308"/>
      <c r="RPH63" s="308"/>
      <c r="RPI63" s="308"/>
      <c r="RPJ63" s="308"/>
      <c r="RPK63" s="308"/>
      <c r="RPL63" s="308"/>
      <c r="RPM63" s="308"/>
      <c r="RPN63" s="308"/>
      <c r="RPO63" s="308"/>
      <c r="RPP63" s="308"/>
      <c r="RPQ63" s="308"/>
      <c r="RPR63" s="308"/>
      <c r="RPS63" s="308"/>
      <c r="RPT63" s="308"/>
      <c r="RPU63" s="308"/>
      <c r="RPV63" s="308"/>
      <c r="RPW63" s="308"/>
      <c r="RPX63" s="308"/>
      <c r="RPY63" s="308"/>
      <c r="RPZ63" s="308"/>
      <c r="RQA63" s="308"/>
      <c r="RQB63" s="308"/>
      <c r="RQC63" s="308"/>
      <c r="RQD63" s="308"/>
      <c r="RQE63" s="308"/>
      <c r="RQF63" s="308"/>
      <c r="RQG63" s="308"/>
      <c r="RQH63" s="308"/>
      <c r="RQI63" s="308"/>
      <c r="RQJ63" s="308"/>
      <c r="RQK63" s="308"/>
      <c r="RQL63" s="308"/>
      <c r="RQM63" s="308"/>
      <c r="RQN63" s="308"/>
      <c r="RQO63" s="308"/>
      <c r="RQP63" s="308"/>
      <c r="RQQ63" s="308"/>
      <c r="RQR63" s="308"/>
      <c r="RQS63" s="308"/>
      <c r="RQT63" s="308"/>
      <c r="RQU63" s="308"/>
      <c r="RQV63" s="308"/>
      <c r="RQW63" s="308"/>
      <c r="RQX63" s="308"/>
      <c r="RQY63" s="308"/>
      <c r="RQZ63" s="308"/>
      <c r="RRA63" s="308"/>
      <c r="RRB63" s="308"/>
      <c r="RRC63" s="308"/>
      <c r="RRD63" s="308"/>
      <c r="RRE63" s="308"/>
      <c r="RRF63" s="308"/>
      <c r="RRG63" s="308"/>
      <c r="RRH63" s="308"/>
      <c r="RRI63" s="308"/>
      <c r="RRJ63" s="308"/>
      <c r="RRK63" s="308"/>
      <c r="RRL63" s="308"/>
      <c r="RRM63" s="308"/>
      <c r="RRN63" s="308"/>
      <c r="RRO63" s="308"/>
      <c r="RRP63" s="308"/>
      <c r="RRQ63" s="308"/>
      <c r="RRR63" s="308"/>
      <c r="RRS63" s="308"/>
      <c r="RRT63" s="308"/>
      <c r="RRU63" s="308"/>
      <c r="RRV63" s="308"/>
      <c r="RRW63" s="308"/>
      <c r="RRX63" s="308"/>
      <c r="RRY63" s="308"/>
      <c r="RRZ63" s="308"/>
      <c r="RSA63" s="308"/>
      <c r="RSB63" s="308"/>
      <c r="RSC63" s="308"/>
      <c r="RSD63" s="308"/>
      <c r="RSE63" s="308"/>
      <c r="RSF63" s="308"/>
      <c r="RSG63" s="308"/>
      <c r="RSH63" s="308"/>
      <c r="RSI63" s="308"/>
      <c r="RSJ63" s="308"/>
      <c r="RSK63" s="308"/>
      <c r="RSL63" s="308"/>
      <c r="RSM63" s="308"/>
      <c r="RSN63" s="308"/>
      <c r="RSO63" s="308"/>
      <c r="RSP63" s="308"/>
      <c r="RSQ63" s="308"/>
      <c r="RSR63" s="308"/>
      <c r="RSS63" s="308"/>
      <c r="RST63" s="308"/>
      <c r="RSU63" s="308"/>
      <c r="RSV63" s="308"/>
      <c r="RSW63" s="308"/>
      <c r="RSX63" s="308"/>
      <c r="RSY63" s="308"/>
      <c r="RSZ63" s="308"/>
      <c r="RTA63" s="308"/>
      <c r="RTB63" s="308"/>
      <c r="RTC63" s="308"/>
      <c r="RTD63" s="308"/>
      <c r="RTE63" s="308"/>
      <c r="RTF63" s="308"/>
      <c r="RTG63" s="308"/>
      <c r="RTH63" s="308"/>
      <c r="RTI63" s="308"/>
      <c r="RTJ63" s="308"/>
      <c r="RTK63" s="308"/>
      <c r="RTL63" s="308"/>
      <c r="RTM63" s="308"/>
      <c r="RTN63" s="308"/>
      <c r="RTO63" s="308"/>
      <c r="RTP63" s="308"/>
      <c r="RTQ63" s="308"/>
      <c r="RTR63" s="308"/>
      <c r="RTS63" s="308"/>
      <c r="RTT63" s="308"/>
      <c r="RTU63" s="308"/>
      <c r="RTV63" s="308"/>
      <c r="RTW63" s="308"/>
      <c r="RTX63" s="308"/>
      <c r="RTY63" s="308"/>
      <c r="RTZ63" s="308"/>
      <c r="RUA63" s="308"/>
      <c r="RUB63" s="308"/>
      <c r="RUC63" s="308"/>
      <c r="RUD63" s="308"/>
      <c r="RUE63" s="308"/>
      <c r="RUF63" s="308"/>
      <c r="RUG63" s="308"/>
      <c r="RUH63" s="308"/>
      <c r="RUI63" s="308"/>
      <c r="RUJ63" s="308"/>
      <c r="RUK63" s="308"/>
      <c r="RUL63" s="308"/>
      <c r="RUM63" s="308"/>
      <c r="RUN63" s="308"/>
      <c r="RUO63" s="308"/>
      <c r="RUP63" s="308"/>
      <c r="RUQ63" s="308"/>
      <c r="RUR63" s="308"/>
      <c r="RUS63" s="308"/>
      <c r="RUT63" s="308"/>
      <c r="RUU63" s="308"/>
      <c r="RUV63" s="308"/>
      <c r="RUW63" s="308"/>
      <c r="RUX63" s="308"/>
      <c r="RUY63" s="308"/>
      <c r="RUZ63" s="308"/>
      <c r="RVA63" s="308"/>
      <c r="RVB63" s="308"/>
      <c r="RVC63" s="308"/>
      <c r="RVD63" s="308"/>
      <c r="RVE63" s="308"/>
      <c r="RVF63" s="308"/>
      <c r="RVG63" s="308"/>
      <c r="RVH63" s="308"/>
      <c r="RVI63" s="308"/>
      <c r="RVJ63" s="308"/>
      <c r="RVK63" s="308"/>
      <c r="RVL63" s="308"/>
      <c r="RVM63" s="308"/>
      <c r="RVN63" s="308"/>
      <c r="RVO63" s="308"/>
      <c r="RVP63" s="308"/>
      <c r="RVQ63" s="308"/>
      <c r="RVR63" s="308"/>
      <c r="RVS63" s="308"/>
      <c r="RVT63" s="308"/>
      <c r="RVU63" s="308"/>
      <c r="RVV63" s="308"/>
      <c r="RVW63" s="308"/>
      <c r="RVX63" s="308"/>
      <c r="RVY63" s="308"/>
      <c r="RVZ63" s="308"/>
      <c r="RWA63" s="308"/>
      <c r="RWB63" s="308"/>
      <c r="RWC63" s="308"/>
      <c r="RWD63" s="308"/>
      <c r="RWE63" s="308"/>
      <c r="RWF63" s="308"/>
      <c r="RWG63" s="308"/>
      <c r="RWH63" s="308"/>
      <c r="RWI63" s="308"/>
      <c r="RWJ63" s="308"/>
      <c r="RWK63" s="308"/>
      <c r="RWL63" s="308"/>
      <c r="RWM63" s="308"/>
      <c r="RWN63" s="308"/>
      <c r="RWO63" s="308"/>
      <c r="RWP63" s="308"/>
      <c r="RWQ63" s="308"/>
      <c r="RWR63" s="308"/>
      <c r="RWS63" s="308"/>
      <c r="RWT63" s="308"/>
      <c r="RWU63" s="308"/>
      <c r="RWV63" s="308"/>
      <c r="RWW63" s="308"/>
      <c r="RWX63" s="308"/>
      <c r="RWY63" s="308"/>
      <c r="RWZ63" s="308"/>
      <c r="RXA63" s="308"/>
      <c r="RXB63" s="308"/>
      <c r="RXC63" s="308"/>
      <c r="RXD63" s="308"/>
      <c r="RXE63" s="308"/>
      <c r="RXF63" s="308"/>
      <c r="RXG63" s="308"/>
      <c r="RXH63" s="308"/>
      <c r="RXI63" s="308"/>
      <c r="RXJ63" s="308"/>
      <c r="RXK63" s="308"/>
      <c r="RXL63" s="308"/>
      <c r="RXM63" s="308"/>
      <c r="RXN63" s="308"/>
      <c r="RXO63" s="308"/>
      <c r="RXP63" s="308"/>
      <c r="RXQ63" s="308"/>
      <c r="RXR63" s="308"/>
      <c r="RXS63" s="308"/>
      <c r="RXT63" s="308"/>
      <c r="RXU63" s="308"/>
      <c r="RXV63" s="308"/>
      <c r="RXW63" s="308"/>
      <c r="RXX63" s="308"/>
      <c r="RXY63" s="308"/>
      <c r="RXZ63" s="308"/>
      <c r="RYA63" s="308"/>
      <c r="RYB63" s="308"/>
      <c r="RYC63" s="308"/>
      <c r="RYD63" s="308"/>
      <c r="RYE63" s="308"/>
      <c r="RYF63" s="308"/>
      <c r="RYG63" s="308"/>
      <c r="RYH63" s="308"/>
      <c r="RYI63" s="308"/>
      <c r="RYJ63" s="308"/>
      <c r="RYK63" s="308"/>
      <c r="RYL63" s="308"/>
      <c r="RYM63" s="308"/>
      <c r="RYN63" s="308"/>
      <c r="RYO63" s="308"/>
      <c r="RYP63" s="308"/>
      <c r="RYQ63" s="308"/>
      <c r="RYR63" s="308"/>
      <c r="RYS63" s="308"/>
      <c r="RYT63" s="308"/>
      <c r="RYU63" s="308"/>
      <c r="RYV63" s="308"/>
      <c r="RYW63" s="308"/>
      <c r="RYX63" s="308"/>
      <c r="RYY63" s="308"/>
      <c r="RYZ63" s="308"/>
      <c r="RZA63" s="308"/>
      <c r="RZB63" s="308"/>
      <c r="RZC63" s="308"/>
      <c r="RZD63" s="308"/>
      <c r="RZE63" s="308"/>
      <c r="RZF63" s="308"/>
      <c r="RZG63" s="308"/>
      <c r="RZH63" s="308"/>
      <c r="RZI63" s="308"/>
      <c r="RZJ63" s="308"/>
      <c r="RZK63" s="308"/>
      <c r="RZL63" s="308"/>
      <c r="RZM63" s="308"/>
      <c r="RZN63" s="308"/>
      <c r="RZO63" s="308"/>
      <c r="RZP63" s="308"/>
      <c r="RZQ63" s="308"/>
      <c r="RZR63" s="308"/>
      <c r="RZS63" s="308"/>
      <c r="RZT63" s="308"/>
      <c r="RZU63" s="308"/>
      <c r="RZV63" s="308"/>
      <c r="RZW63" s="308"/>
      <c r="RZX63" s="308"/>
      <c r="RZY63" s="308"/>
      <c r="RZZ63" s="308"/>
      <c r="SAA63" s="308"/>
      <c r="SAB63" s="308"/>
      <c r="SAC63" s="308"/>
      <c r="SAD63" s="308"/>
      <c r="SAE63" s="308"/>
      <c r="SAF63" s="308"/>
      <c r="SAG63" s="308"/>
      <c r="SAH63" s="308"/>
      <c r="SAI63" s="308"/>
      <c r="SAJ63" s="308"/>
      <c r="SAK63" s="308"/>
      <c r="SAL63" s="308"/>
      <c r="SAM63" s="308"/>
      <c r="SAN63" s="308"/>
      <c r="SAO63" s="308"/>
      <c r="SAP63" s="308"/>
      <c r="SAQ63" s="308"/>
      <c r="SAR63" s="308"/>
      <c r="SAS63" s="308"/>
      <c r="SAT63" s="308"/>
      <c r="SAU63" s="308"/>
      <c r="SAV63" s="308"/>
      <c r="SAW63" s="308"/>
      <c r="SAX63" s="308"/>
      <c r="SAY63" s="308"/>
      <c r="SAZ63" s="308"/>
      <c r="SBA63" s="308"/>
      <c r="SBB63" s="308"/>
      <c r="SBC63" s="308"/>
      <c r="SBD63" s="308"/>
      <c r="SBE63" s="308"/>
      <c r="SBF63" s="308"/>
      <c r="SBG63" s="308"/>
      <c r="SBH63" s="308"/>
      <c r="SBI63" s="308"/>
      <c r="SBJ63" s="308"/>
      <c r="SBK63" s="308"/>
      <c r="SBL63" s="308"/>
      <c r="SBM63" s="308"/>
      <c r="SBN63" s="308"/>
      <c r="SBO63" s="308"/>
      <c r="SBP63" s="308"/>
      <c r="SBQ63" s="308"/>
      <c r="SBR63" s="308"/>
      <c r="SBS63" s="308"/>
      <c r="SBT63" s="308"/>
      <c r="SBU63" s="308"/>
      <c r="SBV63" s="308"/>
      <c r="SBW63" s="308"/>
      <c r="SBX63" s="308"/>
      <c r="SBY63" s="308"/>
      <c r="SBZ63" s="308"/>
      <c r="SCA63" s="308"/>
      <c r="SCB63" s="308"/>
      <c r="SCC63" s="308"/>
      <c r="SCD63" s="308"/>
      <c r="SCE63" s="308"/>
      <c r="SCF63" s="308"/>
      <c r="SCG63" s="308"/>
      <c r="SCH63" s="308"/>
      <c r="SCI63" s="308"/>
      <c r="SCJ63" s="308"/>
      <c r="SCK63" s="308"/>
      <c r="SCL63" s="308"/>
      <c r="SCM63" s="308"/>
      <c r="SCN63" s="308"/>
      <c r="SCO63" s="308"/>
      <c r="SCP63" s="308"/>
      <c r="SCQ63" s="308"/>
      <c r="SCR63" s="308"/>
      <c r="SCS63" s="308"/>
      <c r="SCT63" s="308"/>
      <c r="SCU63" s="308"/>
      <c r="SCV63" s="308"/>
      <c r="SCW63" s="308"/>
      <c r="SCX63" s="308"/>
      <c r="SCY63" s="308"/>
      <c r="SCZ63" s="308"/>
      <c r="SDA63" s="308"/>
      <c r="SDB63" s="308"/>
      <c r="SDC63" s="308"/>
      <c r="SDD63" s="308"/>
      <c r="SDE63" s="308"/>
      <c r="SDF63" s="308"/>
      <c r="SDG63" s="308"/>
      <c r="SDH63" s="308"/>
      <c r="SDI63" s="308"/>
      <c r="SDJ63" s="308"/>
      <c r="SDK63" s="308"/>
      <c r="SDL63" s="308"/>
      <c r="SDM63" s="308"/>
      <c r="SDN63" s="308"/>
      <c r="SDO63" s="308"/>
      <c r="SDP63" s="308"/>
      <c r="SDQ63" s="308"/>
      <c r="SDR63" s="308"/>
      <c r="SDS63" s="308"/>
      <c r="SDT63" s="308"/>
      <c r="SDU63" s="308"/>
      <c r="SDV63" s="308"/>
      <c r="SDW63" s="308"/>
      <c r="SDX63" s="308"/>
      <c r="SDY63" s="308"/>
      <c r="SDZ63" s="308"/>
      <c r="SEA63" s="308"/>
      <c r="SEB63" s="308"/>
      <c r="SEC63" s="308"/>
      <c r="SED63" s="308"/>
      <c r="SEE63" s="308"/>
      <c r="SEF63" s="308"/>
      <c r="SEG63" s="308"/>
      <c r="SEH63" s="308"/>
      <c r="SEI63" s="308"/>
      <c r="SEJ63" s="308"/>
      <c r="SEK63" s="308"/>
      <c r="SEL63" s="308"/>
      <c r="SEM63" s="308"/>
      <c r="SEN63" s="308"/>
      <c r="SEO63" s="308"/>
      <c r="SEP63" s="308"/>
      <c r="SEQ63" s="308"/>
      <c r="SER63" s="308"/>
      <c r="SES63" s="308"/>
      <c r="SET63" s="308"/>
      <c r="SEU63" s="308"/>
      <c r="SEV63" s="308"/>
      <c r="SEW63" s="308"/>
      <c r="SEX63" s="308"/>
      <c r="SEY63" s="308"/>
      <c r="SEZ63" s="308"/>
      <c r="SFA63" s="308"/>
      <c r="SFB63" s="308"/>
      <c r="SFC63" s="308"/>
      <c r="SFD63" s="308"/>
      <c r="SFE63" s="308"/>
      <c r="SFF63" s="308"/>
      <c r="SFG63" s="308"/>
      <c r="SFH63" s="308"/>
      <c r="SFI63" s="308"/>
      <c r="SFJ63" s="308"/>
      <c r="SFK63" s="308"/>
      <c r="SFL63" s="308"/>
      <c r="SFM63" s="308"/>
      <c r="SFN63" s="308"/>
      <c r="SFO63" s="308"/>
      <c r="SFP63" s="308"/>
      <c r="SFQ63" s="308"/>
      <c r="SFR63" s="308"/>
      <c r="SFS63" s="308"/>
      <c r="SFT63" s="308"/>
      <c r="SFU63" s="308"/>
      <c r="SFV63" s="308"/>
      <c r="SFW63" s="308"/>
      <c r="SFX63" s="308"/>
      <c r="SFY63" s="308"/>
      <c r="SFZ63" s="308"/>
      <c r="SGA63" s="308"/>
      <c r="SGB63" s="308"/>
      <c r="SGC63" s="308"/>
      <c r="SGD63" s="308"/>
      <c r="SGE63" s="308"/>
      <c r="SGF63" s="308"/>
      <c r="SGG63" s="308"/>
      <c r="SGH63" s="308"/>
      <c r="SGI63" s="308"/>
      <c r="SGJ63" s="308"/>
      <c r="SGK63" s="308"/>
      <c r="SGL63" s="308"/>
      <c r="SGM63" s="308"/>
      <c r="SGN63" s="308"/>
      <c r="SGO63" s="308"/>
      <c r="SGP63" s="308"/>
      <c r="SGQ63" s="308"/>
      <c r="SGR63" s="308"/>
      <c r="SGS63" s="308"/>
      <c r="SGT63" s="308"/>
      <c r="SGU63" s="308"/>
      <c r="SGV63" s="308"/>
      <c r="SGW63" s="308"/>
      <c r="SGX63" s="308"/>
      <c r="SGY63" s="308"/>
      <c r="SGZ63" s="308"/>
      <c r="SHA63" s="308"/>
      <c r="SHB63" s="308"/>
      <c r="SHC63" s="308"/>
      <c r="SHD63" s="308"/>
      <c r="SHE63" s="308"/>
      <c r="SHF63" s="308"/>
      <c r="SHG63" s="308"/>
      <c r="SHH63" s="308"/>
      <c r="SHI63" s="308"/>
      <c r="SHJ63" s="308"/>
      <c r="SHK63" s="308"/>
      <c r="SHL63" s="308"/>
      <c r="SHM63" s="308"/>
      <c r="SHN63" s="308"/>
      <c r="SHO63" s="308"/>
      <c r="SHP63" s="308"/>
      <c r="SHQ63" s="308"/>
      <c r="SHR63" s="308"/>
      <c r="SHS63" s="308"/>
      <c r="SHT63" s="308"/>
      <c r="SHU63" s="308"/>
      <c r="SHV63" s="308"/>
      <c r="SHW63" s="308"/>
      <c r="SHX63" s="308"/>
      <c r="SHY63" s="308"/>
      <c r="SHZ63" s="308"/>
      <c r="SIA63" s="308"/>
      <c r="SIB63" s="308"/>
      <c r="SIC63" s="308"/>
      <c r="SID63" s="308"/>
      <c r="SIE63" s="308"/>
      <c r="SIF63" s="308"/>
      <c r="SIG63" s="308"/>
      <c r="SIH63" s="308"/>
      <c r="SII63" s="308"/>
      <c r="SIJ63" s="308"/>
      <c r="SIK63" s="308"/>
      <c r="SIL63" s="308"/>
      <c r="SIM63" s="308"/>
      <c r="SIN63" s="308"/>
      <c r="SIO63" s="308"/>
      <c r="SIP63" s="308"/>
      <c r="SIQ63" s="308"/>
      <c r="SIR63" s="308"/>
      <c r="SIS63" s="308"/>
      <c r="SIT63" s="308"/>
      <c r="SIU63" s="308"/>
      <c r="SIV63" s="308"/>
      <c r="SIW63" s="308"/>
      <c r="SIX63" s="308"/>
      <c r="SIY63" s="308"/>
      <c r="SIZ63" s="308"/>
      <c r="SJA63" s="308"/>
      <c r="SJB63" s="308"/>
      <c r="SJC63" s="308"/>
      <c r="SJD63" s="308"/>
      <c r="SJE63" s="308"/>
      <c r="SJF63" s="308"/>
      <c r="SJG63" s="308"/>
      <c r="SJH63" s="308"/>
      <c r="SJI63" s="308"/>
      <c r="SJJ63" s="308"/>
      <c r="SJK63" s="308"/>
      <c r="SJL63" s="308"/>
      <c r="SJM63" s="308"/>
      <c r="SJN63" s="308"/>
      <c r="SJO63" s="308"/>
      <c r="SJP63" s="308"/>
      <c r="SJQ63" s="308"/>
      <c r="SJR63" s="308"/>
      <c r="SJS63" s="308"/>
      <c r="SJT63" s="308"/>
      <c r="SJU63" s="308"/>
      <c r="SJV63" s="308"/>
      <c r="SJW63" s="308"/>
      <c r="SJX63" s="308"/>
      <c r="SJY63" s="308"/>
      <c r="SJZ63" s="308"/>
      <c r="SKA63" s="308"/>
      <c r="SKB63" s="308"/>
      <c r="SKC63" s="308"/>
      <c r="SKD63" s="308"/>
      <c r="SKE63" s="308"/>
      <c r="SKF63" s="308"/>
      <c r="SKG63" s="308"/>
      <c r="SKH63" s="308"/>
      <c r="SKI63" s="308"/>
      <c r="SKJ63" s="308"/>
      <c r="SKK63" s="308"/>
      <c r="SKL63" s="308"/>
      <c r="SKM63" s="308"/>
      <c r="SKN63" s="308"/>
      <c r="SKO63" s="308"/>
      <c r="SKP63" s="308"/>
      <c r="SKQ63" s="308"/>
      <c r="SKR63" s="308"/>
      <c r="SKS63" s="308"/>
      <c r="SKT63" s="308"/>
      <c r="SKU63" s="308"/>
      <c r="SKV63" s="308"/>
      <c r="SKW63" s="308"/>
      <c r="SKX63" s="308"/>
      <c r="SKY63" s="308"/>
      <c r="SKZ63" s="308"/>
      <c r="SLA63" s="308"/>
      <c r="SLB63" s="308"/>
      <c r="SLC63" s="308"/>
      <c r="SLD63" s="308"/>
      <c r="SLE63" s="308"/>
      <c r="SLF63" s="308"/>
      <c r="SLG63" s="308"/>
      <c r="SLH63" s="308"/>
      <c r="SLI63" s="308"/>
      <c r="SLJ63" s="308"/>
      <c r="SLK63" s="308"/>
      <c r="SLL63" s="308"/>
      <c r="SLM63" s="308"/>
      <c r="SLN63" s="308"/>
      <c r="SLO63" s="308"/>
      <c r="SLP63" s="308"/>
      <c r="SLQ63" s="308"/>
      <c r="SLR63" s="308"/>
      <c r="SLS63" s="308"/>
      <c r="SLT63" s="308"/>
      <c r="SLU63" s="308"/>
      <c r="SLV63" s="308"/>
      <c r="SLW63" s="308"/>
      <c r="SLX63" s="308"/>
      <c r="SLY63" s="308"/>
      <c r="SLZ63" s="308"/>
      <c r="SMA63" s="308"/>
      <c r="SMB63" s="308"/>
      <c r="SMC63" s="308"/>
      <c r="SMD63" s="308"/>
      <c r="SME63" s="308"/>
      <c r="SMF63" s="308"/>
      <c r="SMG63" s="308"/>
      <c r="SMH63" s="308"/>
      <c r="SMI63" s="308"/>
      <c r="SMJ63" s="308"/>
      <c r="SMK63" s="308"/>
      <c r="SML63" s="308"/>
      <c r="SMM63" s="308"/>
      <c r="SMN63" s="308"/>
      <c r="SMO63" s="308"/>
      <c r="SMP63" s="308"/>
      <c r="SMQ63" s="308"/>
      <c r="SMR63" s="308"/>
      <c r="SMS63" s="308"/>
      <c r="SMT63" s="308"/>
      <c r="SMU63" s="308"/>
      <c r="SMV63" s="308"/>
      <c r="SMW63" s="308"/>
      <c r="SMX63" s="308"/>
      <c r="SMY63" s="308"/>
      <c r="SMZ63" s="308"/>
      <c r="SNA63" s="308"/>
      <c r="SNB63" s="308"/>
      <c r="SNC63" s="308"/>
      <c r="SND63" s="308"/>
      <c r="SNE63" s="308"/>
      <c r="SNF63" s="308"/>
      <c r="SNG63" s="308"/>
      <c r="SNH63" s="308"/>
      <c r="SNI63" s="308"/>
      <c r="SNJ63" s="308"/>
      <c r="SNK63" s="308"/>
      <c r="SNL63" s="308"/>
      <c r="SNM63" s="308"/>
      <c r="SNN63" s="308"/>
      <c r="SNO63" s="308"/>
      <c r="SNP63" s="308"/>
      <c r="SNQ63" s="308"/>
      <c r="SNR63" s="308"/>
      <c r="SNS63" s="308"/>
      <c r="SNT63" s="308"/>
      <c r="SNU63" s="308"/>
      <c r="SNV63" s="308"/>
      <c r="SNW63" s="308"/>
      <c r="SNX63" s="308"/>
      <c r="SNY63" s="308"/>
      <c r="SNZ63" s="308"/>
      <c r="SOA63" s="308"/>
      <c r="SOB63" s="308"/>
      <c r="SOC63" s="308"/>
      <c r="SOD63" s="308"/>
      <c r="SOE63" s="308"/>
      <c r="SOF63" s="308"/>
      <c r="SOG63" s="308"/>
      <c r="SOH63" s="308"/>
      <c r="SOI63" s="308"/>
      <c r="SOJ63" s="308"/>
      <c r="SOK63" s="308"/>
      <c r="SOL63" s="308"/>
      <c r="SOM63" s="308"/>
      <c r="SON63" s="308"/>
      <c r="SOO63" s="308"/>
      <c r="SOP63" s="308"/>
      <c r="SOQ63" s="308"/>
      <c r="SOR63" s="308"/>
      <c r="SOS63" s="308"/>
      <c r="SOT63" s="308"/>
      <c r="SOU63" s="308"/>
      <c r="SOV63" s="308"/>
      <c r="SOW63" s="308"/>
      <c r="SOX63" s="308"/>
      <c r="SOY63" s="308"/>
      <c r="SOZ63" s="308"/>
      <c r="SPA63" s="308"/>
      <c r="SPB63" s="308"/>
      <c r="SPC63" s="308"/>
      <c r="SPD63" s="308"/>
      <c r="SPE63" s="308"/>
      <c r="SPF63" s="308"/>
      <c r="SPG63" s="308"/>
      <c r="SPH63" s="308"/>
      <c r="SPI63" s="308"/>
      <c r="SPJ63" s="308"/>
      <c r="SPK63" s="308"/>
      <c r="SPL63" s="308"/>
      <c r="SPM63" s="308"/>
      <c r="SPN63" s="308"/>
      <c r="SPO63" s="308"/>
      <c r="SPP63" s="308"/>
      <c r="SPQ63" s="308"/>
      <c r="SPR63" s="308"/>
      <c r="SPS63" s="308"/>
      <c r="SPT63" s="308"/>
      <c r="SPU63" s="308"/>
      <c r="SPV63" s="308"/>
      <c r="SPW63" s="308"/>
      <c r="SPX63" s="308"/>
      <c r="SPY63" s="308"/>
      <c r="SPZ63" s="308"/>
      <c r="SQA63" s="308"/>
      <c r="SQB63" s="308"/>
      <c r="SQC63" s="308"/>
      <c r="SQD63" s="308"/>
      <c r="SQE63" s="308"/>
      <c r="SQF63" s="308"/>
      <c r="SQG63" s="308"/>
      <c r="SQH63" s="308"/>
      <c r="SQI63" s="308"/>
      <c r="SQJ63" s="308"/>
      <c r="SQK63" s="308"/>
      <c r="SQL63" s="308"/>
      <c r="SQM63" s="308"/>
      <c r="SQN63" s="308"/>
      <c r="SQO63" s="308"/>
      <c r="SQP63" s="308"/>
      <c r="SQQ63" s="308"/>
      <c r="SQR63" s="308"/>
      <c r="SQS63" s="308"/>
      <c r="SQT63" s="308"/>
      <c r="SQU63" s="308"/>
      <c r="SQV63" s="308"/>
      <c r="SQW63" s="308"/>
      <c r="SQX63" s="308"/>
      <c r="SQY63" s="308"/>
      <c r="SQZ63" s="308"/>
      <c r="SRA63" s="308"/>
      <c r="SRB63" s="308"/>
      <c r="SRC63" s="308"/>
      <c r="SRD63" s="308"/>
      <c r="SRE63" s="308"/>
      <c r="SRF63" s="308"/>
      <c r="SRG63" s="308"/>
      <c r="SRH63" s="308"/>
      <c r="SRI63" s="308"/>
      <c r="SRJ63" s="308"/>
      <c r="SRK63" s="308"/>
      <c r="SRL63" s="308"/>
      <c r="SRM63" s="308"/>
      <c r="SRN63" s="308"/>
      <c r="SRO63" s="308"/>
      <c r="SRP63" s="308"/>
      <c r="SRQ63" s="308"/>
      <c r="SRR63" s="308"/>
      <c r="SRS63" s="308"/>
      <c r="SRT63" s="308"/>
      <c r="SRU63" s="308"/>
      <c r="SRV63" s="308"/>
      <c r="SRW63" s="308"/>
      <c r="SRX63" s="308"/>
      <c r="SRY63" s="308"/>
      <c r="SRZ63" s="308"/>
      <c r="SSA63" s="308"/>
      <c r="SSB63" s="308"/>
      <c r="SSC63" s="308"/>
      <c r="SSD63" s="308"/>
      <c r="SSE63" s="308"/>
      <c r="SSF63" s="308"/>
      <c r="SSG63" s="308"/>
      <c r="SSH63" s="308"/>
      <c r="SSI63" s="308"/>
      <c r="SSJ63" s="308"/>
      <c r="SSK63" s="308"/>
      <c r="SSL63" s="308"/>
      <c r="SSM63" s="308"/>
      <c r="SSN63" s="308"/>
      <c r="SSO63" s="308"/>
      <c r="SSP63" s="308"/>
      <c r="SSQ63" s="308"/>
      <c r="SSR63" s="308"/>
      <c r="SSS63" s="308"/>
      <c r="SST63" s="308"/>
      <c r="SSU63" s="308"/>
      <c r="SSV63" s="308"/>
      <c r="SSW63" s="308"/>
      <c r="SSX63" s="308"/>
      <c r="SSY63" s="308"/>
      <c r="SSZ63" s="308"/>
      <c r="STA63" s="308"/>
      <c r="STB63" s="308"/>
      <c r="STC63" s="308"/>
      <c r="STD63" s="308"/>
      <c r="STE63" s="308"/>
      <c r="STF63" s="308"/>
      <c r="STG63" s="308"/>
      <c r="STH63" s="308"/>
      <c r="STI63" s="308"/>
      <c r="STJ63" s="308"/>
      <c r="STK63" s="308"/>
      <c r="STL63" s="308"/>
      <c r="STM63" s="308"/>
      <c r="STN63" s="308"/>
      <c r="STO63" s="308"/>
      <c r="STP63" s="308"/>
      <c r="STQ63" s="308"/>
      <c r="STR63" s="308"/>
      <c r="STS63" s="308"/>
      <c r="STT63" s="308"/>
      <c r="STU63" s="308"/>
      <c r="STV63" s="308"/>
      <c r="STW63" s="308"/>
      <c r="STX63" s="308"/>
      <c r="STY63" s="308"/>
      <c r="STZ63" s="308"/>
      <c r="SUA63" s="308"/>
      <c r="SUB63" s="308"/>
      <c r="SUC63" s="308"/>
      <c r="SUD63" s="308"/>
      <c r="SUE63" s="308"/>
      <c r="SUF63" s="308"/>
      <c r="SUG63" s="308"/>
      <c r="SUH63" s="308"/>
      <c r="SUI63" s="308"/>
      <c r="SUJ63" s="308"/>
      <c r="SUK63" s="308"/>
      <c r="SUL63" s="308"/>
      <c r="SUM63" s="308"/>
      <c r="SUN63" s="308"/>
      <c r="SUO63" s="308"/>
      <c r="SUP63" s="308"/>
      <c r="SUQ63" s="308"/>
      <c r="SUR63" s="308"/>
      <c r="SUS63" s="308"/>
      <c r="SUT63" s="308"/>
      <c r="SUU63" s="308"/>
      <c r="SUV63" s="308"/>
      <c r="SUW63" s="308"/>
      <c r="SUX63" s="308"/>
      <c r="SUY63" s="308"/>
      <c r="SUZ63" s="308"/>
      <c r="SVA63" s="308"/>
      <c r="SVB63" s="308"/>
      <c r="SVC63" s="308"/>
      <c r="SVD63" s="308"/>
      <c r="SVE63" s="308"/>
      <c r="SVF63" s="308"/>
      <c r="SVG63" s="308"/>
      <c r="SVH63" s="308"/>
      <c r="SVI63" s="308"/>
      <c r="SVJ63" s="308"/>
      <c r="SVK63" s="308"/>
      <c r="SVL63" s="308"/>
      <c r="SVM63" s="308"/>
      <c r="SVN63" s="308"/>
      <c r="SVO63" s="308"/>
      <c r="SVP63" s="308"/>
      <c r="SVQ63" s="308"/>
      <c r="SVR63" s="308"/>
      <c r="SVS63" s="308"/>
      <c r="SVT63" s="308"/>
      <c r="SVU63" s="308"/>
      <c r="SVV63" s="308"/>
      <c r="SVW63" s="308"/>
      <c r="SVX63" s="308"/>
      <c r="SVY63" s="308"/>
      <c r="SVZ63" s="308"/>
      <c r="SWA63" s="308"/>
      <c r="SWB63" s="308"/>
      <c r="SWC63" s="308"/>
      <c r="SWD63" s="308"/>
      <c r="SWE63" s="308"/>
      <c r="SWF63" s="308"/>
      <c r="SWG63" s="308"/>
      <c r="SWH63" s="308"/>
      <c r="SWI63" s="308"/>
      <c r="SWJ63" s="308"/>
      <c r="SWK63" s="308"/>
      <c r="SWL63" s="308"/>
      <c r="SWM63" s="308"/>
      <c r="SWN63" s="308"/>
      <c r="SWO63" s="308"/>
      <c r="SWP63" s="308"/>
      <c r="SWQ63" s="308"/>
      <c r="SWR63" s="308"/>
      <c r="SWS63" s="308"/>
      <c r="SWT63" s="308"/>
      <c r="SWU63" s="308"/>
      <c r="SWV63" s="308"/>
      <c r="SWW63" s="308"/>
      <c r="SWX63" s="308"/>
      <c r="SWY63" s="308"/>
      <c r="SWZ63" s="308"/>
      <c r="SXA63" s="308"/>
      <c r="SXB63" s="308"/>
      <c r="SXC63" s="308"/>
      <c r="SXD63" s="308"/>
      <c r="SXE63" s="308"/>
      <c r="SXF63" s="308"/>
      <c r="SXG63" s="308"/>
      <c r="SXH63" s="308"/>
      <c r="SXI63" s="308"/>
      <c r="SXJ63" s="308"/>
      <c r="SXK63" s="308"/>
      <c r="SXL63" s="308"/>
      <c r="SXM63" s="308"/>
      <c r="SXN63" s="308"/>
      <c r="SXO63" s="308"/>
      <c r="SXP63" s="308"/>
      <c r="SXQ63" s="308"/>
      <c r="SXR63" s="308"/>
      <c r="SXS63" s="308"/>
      <c r="SXT63" s="308"/>
      <c r="SXU63" s="308"/>
      <c r="SXV63" s="308"/>
      <c r="SXW63" s="308"/>
      <c r="SXX63" s="308"/>
      <c r="SXY63" s="308"/>
      <c r="SXZ63" s="308"/>
      <c r="SYA63" s="308"/>
      <c r="SYB63" s="308"/>
      <c r="SYC63" s="308"/>
      <c r="SYD63" s="308"/>
      <c r="SYE63" s="308"/>
      <c r="SYF63" s="308"/>
      <c r="SYG63" s="308"/>
      <c r="SYH63" s="308"/>
      <c r="SYI63" s="308"/>
      <c r="SYJ63" s="308"/>
      <c r="SYK63" s="308"/>
      <c r="SYL63" s="308"/>
      <c r="SYM63" s="308"/>
      <c r="SYN63" s="308"/>
      <c r="SYO63" s="308"/>
      <c r="SYP63" s="308"/>
      <c r="SYQ63" s="308"/>
      <c r="SYR63" s="308"/>
      <c r="SYS63" s="308"/>
      <c r="SYT63" s="308"/>
      <c r="SYU63" s="308"/>
      <c r="SYV63" s="308"/>
      <c r="SYW63" s="308"/>
      <c r="SYX63" s="308"/>
      <c r="SYY63" s="308"/>
      <c r="SYZ63" s="308"/>
      <c r="SZA63" s="308"/>
      <c r="SZB63" s="308"/>
      <c r="SZC63" s="308"/>
      <c r="SZD63" s="308"/>
      <c r="SZE63" s="308"/>
      <c r="SZF63" s="308"/>
      <c r="SZG63" s="308"/>
      <c r="SZH63" s="308"/>
      <c r="SZI63" s="308"/>
      <c r="SZJ63" s="308"/>
      <c r="SZK63" s="308"/>
      <c r="SZL63" s="308"/>
      <c r="SZM63" s="308"/>
      <c r="SZN63" s="308"/>
      <c r="SZO63" s="308"/>
      <c r="SZP63" s="308"/>
      <c r="SZQ63" s="308"/>
      <c r="SZR63" s="308"/>
      <c r="SZS63" s="308"/>
      <c r="SZT63" s="308"/>
      <c r="SZU63" s="308"/>
      <c r="SZV63" s="308"/>
      <c r="SZW63" s="308"/>
      <c r="SZX63" s="308"/>
      <c r="SZY63" s="308"/>
      <c r="SZZ63" s="308"/>
      <c r="TAA63" s="308"/>
      <c r="TAB63" s="308"/>
      <c r="TAC63" s="308"/>
      <c r="TAD63" s="308"/>
      <c r="TAE63" s="308"/>
      <c r="TAF63" s="308"/>
      <c r="TAG63" s="308"/>
      <c r="TAH63" s="308"/>
      <c r="TAI63" s="308"/>
      <c r="TAJ63" s="308"/>
      <c r="TAK63" s="308"/>
      <c r="TAL63" s="308"/>
      <c r="TAM63" s="308"/>
      <c r="TAN63" s="308"/>
      <c r="TAO63" s="308"/>
      <c r="TAP63" s="308"/>
      <c r="TAQ63" s="308"/>
      <c r="TAR63" s="308"/>
      <c r="TAS63" s="308"/>
      <c r="TAT63" s="308"/>
      <c r="TAU63" s="308"/>
      <c r="TAV63" s="308"/>
      <c r="TAW63" s="308"/>
      <c r="TAX63" s="308"/>
      <c r="TAY63" s="308"/>
      <c r="TAZ63" s="308"/>
      <c r="TBA63" s="308"/>
      <c r="TBB63" s="308"/>
      <c r="TBC63" s="308"/>
      <c r="TBD63" s="308"/>
      <c r="TBE63" s="308"/>
      <c r="TBF63" s="308"/>
      <c r="TBG63" s="308"/>
      <c r="TBH63" s="308"/>
      <c r="TBI63" s="308"/>
      <c r="TBJ63" s="308"/>
      <c r="TBK63" s="308"/>
      <c r="TBL63" s="308"/>
      <c r="TBM63" s="308"/>
      <c r="TBN63" s="308"/>
      <c r="TBO63" s="308"/>
      <c r="TBP63" s="308"/>
      <c r="TBQ63" s="308"/>
      <c r="TBR63" s="308"/>
      <c r="TBS63" s="308"/>
      <c r="TBT63" s="308"/>
      <c r="TBU63" s="308"/>
      <c r="TBV63" s="308"/>
      <c r="TBW63" s="308"/>
      <c r="TBX63" s="308"/>
      <c r="TBY63" s="308"/>
      <c r="TBZ63" s="308"/>
      <c r="TCA63" s="308"/>
      <c r="TCB63" s="308"/>
      <c r="TCC63" s="308"/>
      <c r="TCD63" s="308"/>
      <c r="TCE63" s="308"/>
      <c r="TCF63" s="308"/>
      <c r="TCG63" s="308"/>
      <c r="TCH63" s="308"/>
      <c r="TCI63" s="308"/>
      <c r="TCJ63" s="308"/>
      <c r="TCK63" s="308"/>
      <c r="TCL63" s="308"/>
      <c r="TCM63" s="308"/>
      <c r="TCN63" s="308"/>
      <c r="TCO63" s="308"/>
      <c r="TCP63" s="308"/>
      <c r="TCQ63" s="308"/>
      <c r="TCR63" s="308"/>
      <c r="TCS63" s="308"/>
      <c r="TCT63" s="308"/>
      <c r="TCU63" s="308"/>
      <c r="TCV63" s="308"/>
      <c r="TCW63" s="308"/>
      <c r="TCX63" s="308"/>
      <c r="TCY63" s="308"/>
      <c r="TCZ63" s="308"/>
      <c r="TDA63" s="308"/>
      <c r="TDB63" s="308"/>
      <c r="TDC63" s="308"/>
      <c r="TDD63" s="308"/>
      <c r="TDE63" s="308"/>
      <c r="TDF63" s="308"/>
      <c r="TDG63" s="308"/>
      <c r="TDH63" s="308"/>
      <c r="TDI63" s="308"/>
      <c r="TDJ63" s="308"/>
      <c r="TDK63" s="308"/>
      <c r="TDL63" s="308"/>
      <c r="TDM63" s="308"/>
      <c r="TDN63" s="308"/>
      <c r="TDO63" s="308"/>
      <c r="TDP63" s="308"/>
      <c r="TDQ63" s="308"/>
      <c r="TDR63" s="308"/>
      <c r="TDS63" s="308"/>
      <c r="TDT63" s="308"/>
      <c r="TDU63" s="308"/>
      <c r="TDV63" s="308"/>
      <c r="TDW63" s="308"/>
      <c r="TDX63" s="308"/>
      <c r="TDY63" s="308"/>
      <c r="TDZ63" s="308"/>
      <c r="TEA63" s="308"/>
      <c r="TEB63" s="308"/>
      <c r="TEC63" s="308"/>
      <c r="TED63" s="308"/>
      <c r="TEE63" s="308"/>
      <c r="TEF63" s="308"/>
      <c r="TEG63" s="308"/>
      <c r="TEH63" s="308"/>
      <c r="TEI63" s="308"/>
      <c r="TEJ63" s="308"/>
      <c r="TEK63" s="308"/>
      <c r="TEL63" s="308"/>
      <c r="TEM63" s="308"/>
      <c r="TEN63" s="308"/>
      <c r="TEO63" s="308"/>
      <c r="TEP63" s="308"/>
      <c r="TEQ63" s="308"/>
      <c r="TER63" s="308"/>
      <c r="TES63" s="308"/>
      <c r="TET63" s="308"/>
      <c r="TEU63" s="308"/>
      <c r="TEV63" s="308"/>
      <c r="TEW63" s="308"/>
      <c r="TEX63" s="308"/>
      <c r="TEY63" s="308"/>
      <c r="TEZ63" s="308"/>
      <c r="TFA63" s="308"/>
      <c r="TFB63" s="308"/>
      <c r="TFC63" s="308"/>
      <c r="TFD63" s="308"/>
      <c r="TFE63" s="308"/>
      <c r="TFF63" s="308"/>
      <c r="TFG63" s="308"/>
      <c r="TFH63" s="308"/>
      <c r="TFI63" s="308"/>
      <c r="TFJ63" s="308"/>
      <c r="TFK63" s="308"/>
      <c r="TFL63" s="308"/>
      <c r="TFM63" s="308"/>
      <c r="TFN63" s="308"/>
      <c r="TFO63" s="308"/>
      <c r="TFP63" s="308"/>
      <c r="TFQ63" s="308"/>
      <c r="TFR63" s="308"/>
      <c r="TFS63" s="308"/>
      <c r="TFT63" s="308"/>
      <c r="TFU63" s="308"/>
      <c r="TFV63" s="308"/>
      <c r="TFW63" s="308"/>
      <c r="TFX63" s="308"/>
      <c r="TFY63" s="308"/>
      <c r="TFZ63" s="308"/>
      <c r="TGA63" s="308"/>
      <c r="TGB63" s="308"/>
      <c r="TGC63" s="308"/>
      <c r="TGD63" s="308"/>
      <c r="TGE63" s="308"/>
      <c r="TGF63" s="308"/>
      <c r="TGG63" s="308"/>
      <c r="TGH63" s="308"/>
      <c r="TGI63" s="308"/>
      <c r="TGJ63" s="308"/>
      <c r="TGK63" s="308"/>
      <c r="TGL63" s="308"/>
      <c r="TGM63" s="308"/>
      <c r="TGN63" s="308"/>
      <c r="TGO63" s="308"/>
      <c r="TGP63" s="308"/>
      <c r="TGQ63" s="308"/>
      <c r="TGR63" s="308"/>
      <c r="TGS63" s="308"/>
      <c r="TGT63" s="308"/>
      <c r="TGU63" s="308"/>
      <c r="TGV63" s="308"/>
      <c r="TGW63" s="308"/>
      <c r="TGX63" s="308"/>
      <c r="TGY63" s="308"/>
      <c r="TGZ63" s="308"/>
      <c r="THA63" s="308"/>
      <c r="THB63" s="308"/>
      <c r="THC63" s="308"/>
      <c r="THD63" s="308"/>
      <c r="THE63" s="308"/>
      <c r="THF63" s="308"/>
      <c r="THG63" s="308"/>
      <c r="THH63" s="308"/>
      <c r="THI63" s="308"/>
      <c r="THJ63" s="308"/>
      <c r="THK63" s="308"/>
      <c r="THL63" s="308"/>
      <c r="THM63" s="308"/>
      <c r="THN63" s="308"/>
      <c r="THO63" s="308"/>
      <c r="THP63" s="308"/>
      <c r="THQ63" s="308"/>
      <c r="THR63" s="308"/>
      <c r="THS63" s="308"/>
      <c r="THT63" s="308"/>
      <c r="THU63" s="308"/>
      <c r="THV63" s="308"/>
      <c r="THW63" s="308"/>
      <c r="THX63" s="308"/>
      <c r="THY63" s="308"/>
      <c r="THZ63" s="308"/>
      <c r="TIA63" s="308"/>
      <c r="TIB63" s="308"/>
      <c r="TIC63" s="308"/>
      <c r="TID63" s="308"/>
      <c r="TIE63" s="308"/>
      <c r="TIF63" s="308"/>
      <c r="TIG63" s="308"/>
      <c r="TIH63" s="308"/>
      <c r="TII63" s="308"/>
      <c r="TIJ63" s="308"/>
      <c r="TIK63" s="308"/>
      <c r="TIL63" s="308"/>
      <c r="TIM63" s="308"/>
      <c r="TIN63" s="308"/>
      <c r="TIO63" s="308"/>
      <c r="TIP63" s="308"/>
      <c r="TIQ63" s="308"/>
      <c r="TIR63" s="308"/>
      <c r="TIS63" s="308"/>
      <c r="TIT63" s="308"/>
      <c r="TIU63" s="308"/>
      <c r="TIV63" s="308"/>
      <c r="TIW63" s="308"/>
      <c r="TIX63" s="308"/>
      <c r="TIY63" s="308"/>
      <c r="TIZ63" s="308"/>
      <c r="TJA63" s="308"/>
      <c r="TJB63" s="308"/>
      <c r="TJC63" s="308"/>
      <c r="TJD63" s="308"/>
      <c r="TJE63" s="308"/>
      <c r="TJF63" s="308"/>
      <c r="TJG63" s="308"/>
      <c r="TJH63" s="308"/>
      <c r="TJI63" s="308"/>
      <c r="TJJ63" s="308"/>
      <c r="TJK63" s="308"/>
      <c r="TJL63" s="308"/>
      <c r="TJM63" s="308"/>
      <c r="TJN63" s="308"/>
      <c r="TJO63" s="308"/>
      <c r="TJP63" s="308"/>
      <c r="TJQ63" s="308"/>
      <c r="TJR63" s="308"/>
      <c r="TJS63" s="308"/>
      <c r="TJT63" s="308"/>
      <c r="TJU63" s="308"/>
      <c r="TJV63" s="308"/>
      <c r="TJW63" s="308"/>
      <c r="TJX63" s="308"/>
      <c r="TJY63" s="308"/>
      <c r="TJZ63" s="308"/>
      <c r="TKA63" s="308"/>
      <c r="TKB63" s="308"/>
      <c r="TKC63" s="308"/>
      <c r="TKD63" s="308"/>
      <c r="TKE63" s="308"/>
      <c r="TKF63" s="308"/>
      <c r="TKG63" s="308"/>
      <c r="TKH63" s="308"/>
      <c r="TKI63" s="308"/>
      <c r="TKJ63" s="308"/>
      <c r="TKK63" s="308"/>
      <c r="TKL63" s="308"/>
      <c r="TKM63" s="308"/>
      <c r="TKN63" s="308"/>
      <c r="TKO63" s="308"/>
      <c r="TKP63" s="308"/>
      <c r="TKQ63" s="308"/>
      <c r="TKR63" s="308"/>
      <c r="TKS63" s="308"/>
      <c r="TKT63" s="308"/>
      <c r="TKU63" s="308"/>
      <c r="TKV63" s="308"/>
      <c r="TKW63" s="308"/>
      <c r="TKX63" s="308"/>
      <c r="TKY63" s="308"/>
      <c r="TKZ63" s="308"/>
      <c r="TLA63" s="308"/>
      <c r="TLB63" s="308"/>
      <c r="TLC63" s="308"/>
      <c r="TLD63" s="308"/>
      <c r="TLE63" s="308"/>
      <c r="TLF63" s="308"/>
      <c r="TLG63" s="308"/>
      <c r="TLH63" s="308"/>
      <c r="TLI63" s="308"/>
      <c r="TLJ63" s="308"/>
      <c r="TLK63" s="308"/>
      <c r="TLL63" s="308"/>
      <c r="TLM63" s="308"/>
      <c r="TLN63" s="308"/>
      <c r="TLO63" s="308"/>
      <c r="TLP63" s="308"/>
      <c r="TLQ63" s="308"/>
      <c r="TLR63" s="308"/>
      <c r="TLS63" s="308"/>
      <c r="TLT63" s="308"/>
      <c r="TLU63" s="308"/>
      <c r="TLV63" s="308"/>
      <c r="TLW63" s="308"/>
      <c r="TLX63" s="308"/>
      <c r="TLY63" s="308"/>
      <c r="TLZ63" s="308"/>
      <c r="TMA63" s="308"/>
      <c r="TMB63" s="308"/>
      <c r="TMC63" s="308"/>
      <c r="TMD63" s="308"/>
      <c r="TME63" s="308"/>
      <c r="TMF63" s="308"/>
      <c r="TMG63" s="308"/>
      <c r="TMH63" s="308"/>
      <c r="TMI63" s="308"/>
      <c r="TMJ63" s="308"/>
      <c r="TMK63" s="308"/>
      <c r="TML63" s="308"/>
      <c r="TMM63" s="308"/>
      <c r="TMN63" s="308"/>
      <c r="TMO63" s="308"/>
      <c r="TMP63" s="308"/>
      <c r="TMQ63" s="308"/>
      <c r="TMR63" s="308"/>
      <c r="TMS63" s="308"/>
      <c r="TMT63" s="308"/>
      <c r="TMU63" s="308"/>
      <c r="TMV63" s="308"/>
      <c r="TMW63" s="308"/>
      <c r="TMX63" s="308"/>
      <c r="TMY63" s="308"/>
      <c r="TMZ63" s="308"/>
      <c r="TNA63" s="308"/>
      <c r="TNB63" s="308"/>
      <c r="TNC63" s="308"/>
      <c r="TND63" s="308"/>
      <c r="TNE63" s="308"/>
      <c r="TNF63" s="308"/>
      <c r="TNG63" s="308"/>
      <c r="TNH63" s="308"/>
      <c r="TNI63" s="308"/>
      <c r="TNJ63" s="308"/>
      <c r="TNK63" s="308"/>
      <c r="TNL63" s="308"/>
      <c r="TNM63" s="308"/>
      <c r="TNN63" s="308"/>
      <c r="TNO63" s="308"/>
      <c r="TNP63" s="308"/>
      <c r="TNQ63" s="308"/>
      <c r="TNR63" s="308"/>
      <c r="TNS63" s="308"/>
      <c r="TNT63" s="308"/>
      <c r="TNU63" s="308"/>
      <c r="TNV63" s="308"/>
      <c r="TNW63" s="308"/>
      <c r="TNX63" s="308"/>
      <c r="TNY63" s="308"/>
      <c r="TNZ63" s="308"/>
      <c r="TOA63" s="308"/>
      <c r="TOB63" s="308"/>
      <c r="TOC63" s="308"/>
      <c r="TOD63" s="308"/>
      <c r="TOE63" s="308"/>
      <c r="TOF63" s="308"/>
      <c r="TOG63" s="308"/>
      <c r="TOH63" s="308"/>
      <c r="TOI63" s="308"/>
      <c r="TOJ63" s="308"/>
      <c r="TOK63" s="308"/>
      <c r="TOL63" s="308"/>
      <c r="TOM63" s="308"/>
      <c r="TON63" s="308"/>
      <c r="TOO63" s="308"/>
      <c r="TOP63" s="308"/>
      <c r="TOQ63" s="308"/>
      <c r="TOR63" s="308"/>
      <c r="TOS63" s="308"/>
      <c r="TOT63" s="308"/>
      <c r="TOU63" s="308"/>
      <c r="TOV63" s="308"/>
      <c r="TOW63" s="308"/>
      <c r="TOX63" s="308"/>
      <c r="TOY63" s="308"/>
      <c r="TOZ63" s="308"/>
      <c r="TPA63" s="308"/>
      <c r="TPB63" s="308"/>
      <c r="TPC63" s="308"/>
      <c r="TPD63" s="308"/>
      <c r="TPE63" s="308"/>
      <c r="TPF63" s="308"/>
      <c r="TPG63" s="308"/>
      <c r="TPH63" s="308"/>
      <c r="TPI63" s="308"/>
      <c r="TPJ63" s="308"/>
      <c r="TPK63" s="308"/>
      <c r="TPL63" s="308"/>
      <c r="TPM63" s="308"/>
      <c r="TPN63" s="308"/>
      <c r="TPO63" s="308"/>
      <c r="TPP63" s="308"/>
      <c r="TPQ63" s="308"/>
      <c r="TPR63" s="308"/>
      <c r="TPS63" s="308"/>
      <c r="TPT63" s="308"/>
      <c r="TPU63" s="308"/>
      <c r="TPV63" s="308"/>
      <c r="TPW63" s="308"/>
      <c r="TPX63" s="308"/>
      <c r="TPY63" s="308"/>
      <c r="TPZ63" s="308"/>
      <c r="TQA63" s="308"/>
      <c r="TQB63" s="308"/>
      <c r="TQC63" s="308"/>
      <c r="TQD63" s="308"/>
      <c r="TQE63" s="308"/>
      <c r="TQF63" s="308"/>
      <c r="TQG63" s="308"/>
      <c r="TQH63" s="308"/>
      <c r="TQI63" s="308"/>
      <c r="TQJ63" s="308"/>
      <c r="TQK63" s="308"/>
      <c r="TQL63" s="308"/>
      <c r="TQM63" s="308"/>
      <c r="TQN63" s="308"/>
      <c r="TQO63" s="308"/>
      <c r="TQP63" s="308"/>
      <c r="TQQ63" s="308"/>
      <c r="TQR63" s="308"/>
      <c r="TQS63" s="308"/>
      <c r="TQT63" s="308"/>
      <c r="TQU63" s="308"/>
      <c r="TQV63" s="308"/>
      <c r="TQW63" s="308"/>
      <c r="TQX63" s="308"/>
      <c r="TQY63" s="308"/>
      <c r="TQZ63" s="308"/>
      <c r="TRA63" s="308"/>
      <c r="TRB63" s="308"/>
      <c r="TRC63" s="308"/>
      <c r="TRD63" s="308"/>
      <c r="TRE63" s="308"/>
      <c r="TRF63" s="308"/>
      <c r="TRG63" s="308"/>
      <c r="TRH63" s="308"/>
      <c r="TRI63" s="308"/>
      <c r="TRJ63" s="308"/>
      <c r="TRK63" s="308"/>
      <c r="TRL63" s="308"/>
      <c r="TRM63" s="308"/>
      <c r="TRN63" s="308"/>
      <c r="TRO63" s="308"/>
      <c r="TRP63" s="308"/>
      <c r="TRQ63" s="308"/>
      <c r="TRR63" s="308"/>
      <c r="TRS63" s="308"/>
      <c r="TRT63" s="308"/>
      <c r="TRU63" s="308"/>
      <c r="TRV63" s="308"/>
      <c r="TRW63" s="308"/>
      <c r="TRX63" s="308"/>
      <c r="TRY63" s="308"/>
      <c r="TRZ63" s="308"/>
      <c r="TSA63" s="308"/>
      <c r="TSB63" s="308"/>
      <c r="TSC63" s="308"/>
      <c r="TSD63" s="308"/>
      <c r="TSE63" s="308"/>
      <c r="TSF63" s="308"/>
      <c r="TSG63" s="308"/>
      <c r="TSH63" s="308"/>
      <c r="TSI63" s="308"/>
      <c r="TSJ63" s="308"/>
      <c r="TSK63" s="308"/>
      <c r="TSL63" s="308"/>
      <c r="TSM63" s="308"/>
      <c r="TSN63" s="308"/>
      <c r="TSO63" s="308"/>
      <c r="TSP63" s="308"/>
      <c r="TSQ63" s="308"/>
      <c r="TSR63" s="308"/>
      <c r="TSS63" s="308"/>
      <c r="TST63" s="308"/>
      <c r="TSU63" s="308"/>
      <c r="TSV63" s="308"/>
      <c r="TSW63" s="308"/>
      <c r="TSX63" s="308"/>
      <c r="TSY63" s="308"/>
      <c r="TSZ63" s="308"/>
      <c r="TTA63" s="308"/>
      <c r="TTB63" s="308"/>
      <c r="TTC63" s="308"/>
      <c r="TTD63" s="308"/>
      <c r="TTE63" s="308"/>
      <c r="TTF63" s="308"/>
      <c r="TTG63" s="308"/>
      <c r="TTH63" s="308"/>
      <c r="TTI63" s="308"/>
      <c r="TTJ63" s="308"/>
      <c r="TTK63" s="308"/>
      <c r="TTL63" s="308"/>
      <c r="TTM63" s="308"/>
      <c r="TTN63" s="308"/>
      <c r="TTO63" s="308"/>
      <c r="TTP63" s="308"/>
      <c r="TTQ63" s="308"/>
      <c r="TTR63" s="308"/>
      <c r="TTS63" s="308"/>
      <c r="TTT63" s="308"/>
      <c r="TTU63" s="308"/>
      <c r="TTV63" s="308"/>
      <c r="TTW63" s="308"/>
      <c r="TTX63" s="308"/>
      <c r="TTY63" s="308"/>
      <c r="TTZ63" s="308"/>
      <c r="TUA63" s="308"/>
      <c r="TUB63" s="308"/>
      <c r="TUC63" s="308"/>
      <c r="TUD63" s="308"/>
      <c r="TUE63" s="308"/>
      <c r="TUF63" s="308"/>
      <c r="TUG63" s="308"/>
      <c r="TUH63" s="308"/>
      <c r="TUI63" s="308"/>
      <c r="TUJ63" s="308"/>
      <c r="TUK63" s="308"/>
      <c r="TUL63" s="308"/>
      <c r="TUM63" s="308"/>
      <c r="TUN63" s="308"/>
      <c r="TUO63" s="308"/>
      <c r="TUP63" s="308"/>
      <c r="TUQ63" s="308"/>
      <c r="TUR63" s="308"/>
      <c r="TUS63" s="308"/>
      <c r="TUT63" s="308"/>
      <c r="TUU63" s="308"/>
      <c r="TUV63" s="308"/>
      <c r="TUW63" s="308"/>
      <c r="TUX63" s="308"/>
      <c r="TUY63" s="308"/>
      <c r="TUZ63" s="308"/>
      <c r="TVA63" s="308"/>
      <c r="TVB63" s="308"/>
      <c r="TVC63" s="308"/>
      <c r="TVD63" s="308"/>
      <c r="TVE63" s="308"/>
      <c r="TVF63" s="308"/>
      <c r="TVG63" s="308"/>
      <c r="TVH63" s="308"/>
      <c r="TVI63" s="308"/>
      <c r="TVJ63" s="308"/>
      <c r="TVK63" s="308"/>
      <c r="TVL63" s="308"/>
      <c r="TVM63" s="308"/>
      <c r="TVN63" s="308"/>
      <c r="TVO63" s="308"/>
      <c r="TVP63" s="308"/>
      <c r="TVQ63" s="308"/>
      <c r="TVR63" s="308"/>
      <c r="TVS63" s="308"/>
      <c r="TVT63" s="308"/>
      <c r="TVU63" s="308"/>
      <c r="TVV63" s="308"/>
      <c r="TVW63" s="308"/>
      <c r="TVX63" s="308"/>
      <c r="TVY63" s="308"/>
      <c r="TVZ63" s="308"/>
      <c r="TWA63" s="308"/>
      <c r="TWB63" s="308"/>
      <c r="TWC63" s="308"/>
      <c r="TWD63" s="308"/>
      <c r="TWE63" s="308"/>
      <c r="TWF63" s="308"/>
      <c r="TWG63" s="308"/>
      <c r="TWH63" s="308"/>
      <c r="TWI63" s="308"/>
      <c r="TWJ63" s="308"/>
      <c r="TWK63" s="308"/>
      <c r="TWL63" s="308"/>
      <c r="TWM63" s="308"/>
      <c r="TWN63" s="308"/>
      <c r="TWO63" s="308"/>
      <c r="TWP63" s="308"/>
      <c r="TWQ63" s="308"/>
      <c r="TWR63" s="308"/>
      <c r="TWS63" s="308"/>
      <c r="TWT63" s="308"/>
      <c r="TWU63" s="308"/>
      <c r="TWV63" s="308"/>
      <c r="TWW63" s="308"/>
      <c r="TWX63" s="308"/>
      <c r="TWY63" s="308"/>
      <c r="TWZ63" s="308"/>
      <c r="TXA63" s="308"/>
      <c r="TXB63" s="308"/>
      <c r="TXC63" s="308"/>
      <c r="TXD63" s="308"/>
      <c r="TXE63" s="308"/>
      <c r="TXF63" s="308"/>
      <c r="TXG63" s="308"/>
      <c r="TXH63" s="308"/>
      <c r="TXI63" s="308"/>
      <c r="TXJ63" s="308"/>
      <c r="TXK63" s="308"/>
      <c r="TXL63" s="308"/>
      <c r="TXM63" s="308"/>
      <c r="TXN63" s="308"/>
      <c r="TXO63" s="308"/>
      <c r="TXP63" s="308"/>
      <c r="TXQ63" s="308"/>
      <c r="TXR63" s="308"/>
      <c r="TXS63" s="308"/>
      <c r="TXT63" s="308"/>
      <c r="TXU63" s="308"/>
      <c r="TXV63" s="308"/>
      <c r="TXW63" s="308"/>
      <c r="TXX63" s="308"/>
      <c r="TXY63" s="308"/>
      <c r="TXZ63" s="308"/>
      <c r="TYA63" s="308"/>
      <c r="TYB63" s="308"/>
      <c r="TYC63" s="308"/>
      <c r="TYD63" s="308"/>
      <c r="TYE63" s="308"/>
      <c r="TYF63" s="308"/>
      <c r="TYG63" s="308"/>
      <c r="TYH63" s="308"/>
      <c r="TYI63" s="308"/>
      <c r="TYJ63" s="308"/>
      <c r="TYK63" s="308"/>
      <c r="TYL63" s="308"/>
      <c r="TYM63" s="308"/>
      <c r="TYN63" s="308"/>
      <c r="TYO63" s="308"/>
      <c r="TYP63" s="308"/>
      <c r="TYQ63" s="308"/>
      <c r="TYR63" s="308"/>
      <c r="TYS63" s="308"/>
      <c r="TYT63" s="308"/>
      <c r="TYU63" s="308"/>
      <c r="TYV63" s="308"/>
      <c r="TYW63" s="308"/>
      <c r="TYX63" s="308"/>
      <c r="TYY63" s="308"/>
      <c r="TYZ63" s="308"/>
      <c r="TZA63" s="308"/>
      <c r="TZB63" s="308"/>
      <c r="TZC63" s="308"/>
      <c r="TZD63" s="308"/>
      <c r="TZE63" s="308"/>
      <c r="TZF63" s="308"/>
      <c r="TZG63" s="308"/>
      <c r="TZH63" s="308"/>
      <c r="TZI63" s="308"/>
      <c r="TZJ63" s="308"/>
      <c r="TZK63" s="308"/>
      <c r="TZL63" s="308"/>
      <c r="TZM63" s="308"/>
      <c r="TZN63" s="308"/>
      <c r="TZO63" s="308"/>
      <c r="TZP63" s="308"/>
      <c r="TZQ63" s="308"/>
      <c r="TZR63" s="308"/>
      <c r="TZS63" s="308"/>
      <c r="TZT63" s="308"/>
      <c r="TZU63" s="308"/>
      <c r="TZV63" s="308"/>
      <c r="TZW63" s="308"/>
      <c r="TZX63" s="308"/>
      <c r="TZY63" s="308"/>
      <c r="TZZ63" s="308"/>
      <c r="UAA63" s="308"/>
      <c r="UAB63" s="308"/>
      <c r="UAC63" s="308"/>
      <c r="UAD63" s="308"/>
      <c r="UAE63" s="308"/>
      <c r="UAF63" s="308"/>
      <c r="UAG63" s="308"/>
      <c r="UAH63" s="308"/>
      <c r="UAI63" s="308"/>
      <c r="UAJ63" s="308"/>
      <c r="UAK63" s="308"/>
      <c r="UAL63" s="308"/>
      <c r="UAM63" s="308"/>
      <c r="UAN63" s="308"/>
      <c r="UAO63" s="308"/>
      <c r="UAP63" s="308"/>
      <c r="UAQ63" s="308"/>
      <c r="UAR63" s="308"/>
      <c r="UAS63" s="308"/>
      <c r="UAT63" s="308"/>
      <c r="UAU63" s="308"/>
      <c r="UAV63" s="308"/>
      <c r="UAW63" s="308"/>
      <c r="UAX63" s="308"/>
      <c r="UAY63" s="308"/>
      <c r="UAZ63" s="308"/>
      <c r="UBA63" s="308"/>
      <c r="UBB63" s="308"/>
      <c r="UBC63" s="308"/>
      <c r="UBD63" s="308"/>
      <c r="UBE63" s="308"/>
      <c r="UBF63" s="308"/>
      <c r="UBG63" s="308"/>
      <c r="UBH63" s="308"/>
      <c r="UBI63" s="308"/>
      <c r="UBJ63" s="308"/>
      <c r="UBK63" s="308"/>
      <c r="UBL63" s="308"/>
      <c r="UBM63" s="308"/>
      <c r="UBN63" s="308"/>
      <c r="UBO63" s="308"/>
      <c r="UBP63" s="308"/>
      <c r="UBQ63" s="308"/>
      <c r="UBR63" s="308"/>
      <c r="UBS63" s="308"/>
      <c r="UBT63" s="308"/>
      <c r="UBU63" s="308"/>
      <c r="UBV63" s="308"/>
      <c r="UBW63" s="308"/>
      <c r="UBX63" s="308"/>
      <c r="UBY63" s="308"/>
      <c r="UBZ63" s="308"/>
      <c r="UCA63" s="308"/>
      <c r="UCB63" s="308"/>
      <c r="UCC63" s="308"/>
      <c r="UCD63" s="308"/>
      <c r="UCE63" s="308"/>
      <c r="UCF63" s="308"/>
      <c r="UCG63" s="308"/>
      <c r="UCH63" s="308"/>
      <c r="UCI63" s="308"/>
      <c r="UCJ63" s="308"/>
      <c r="UCK63" s="308"/>
      <c r="UCL63" s="308"/>
      <c r="UCM63" s="308"/>
      <c r="UCN63" s="308"/>
      <c r="UCO63" s="308"/>
      <c r="UCP63" s="308"/>
      <c r="UCQ63" s="308"/>
      <c r="UCR63" s="308"/>
      <c r="UCS63" s="308"/>
      <c r="UCT63" s="308"/>
      <c r="UCU63" s="308"/>
      <c r="UCV63" s="308"/>
      <c r="UCW63" s="308"/>
      <c r="UCX63" s="308"/>
      <c r="UCY63" s="308"/>
      <c r="UCZ63" s="308"/>
      <c r="UDA63" s="308"/>
      <c r="UDB63" s="308"/>
      <c r="UDC63" s="308"/>
      <c r="UDD63" s="308"/>
      <c r="UDE63" s="308"/>
      <c r="UDF63" s="308"/>
      <c r="UDG63" s="308"/>
      <c r="UDH63" s="308"/>
      <c r="UDI63" s="308"/>
      <c r="UDJ63" s="308"/>
      <c r="UDK63" s="308"/>
      <c r="UDL63" s="308"/>
      <c r="UDM63" s="308"/>
      <c r="UDN63" s="308"/>
      <c r="UDO63" s="308"/>
      <c r="UDP63" s="308"/>
      <c r="UDQ63" s="308"/>
      <c r="UDR63" s="308"/>
      <c r="UDS63" s="308"/>
      <c r="UDT63" s="308"/>
      <c r="UDU63" s="308"/>
      <c r="UDV63" s="308"/>
      <c r="UDW63" s="308"/>
      <c r="UDX63" s="308"/>
      <c r="UDY63" s="308"/>
      <c r="UDZ63" s="308"/>
      <c r="UEA63" s="308"/>
      <c r="UEB63" s="308"/>
      <c r="UEC63" s="308"/>
      <c r="UED63" s="308"/>
      <c r="UEE63" s="308"/>
      <c r="UEF63" s="308"/>
      <c r="UEG63" s="308"/>
      <c r="UEH63" s="308"/>
      <c r="UEI63" s="308"/>
      <c r="UEJ63" s="308"/>
      <c r="UEK63" s="308"/>
      <c r="UEL63" s="308"/>
      <c r="UEM63" s="308"/>
      <c r="UEN63" s="308"/>
      <c r="UEO63" s="308"/>
      <c r="UEP63" s="308"/>
      <c r="UEQ63" s="308"/>
      <c r="UER63" s="308"/>
      <c r="UES63" s="308"/>
      <c r="UET63" s="308"/>
      <c r="UEU63" s="308"/>
      <c r="UEV63" s="308"/>
      <c r="UEW63" s="308"/>
      <c r="UEX63" s="308"/>
      <c r="UEY63" s="308"/>
      <c r="UEZ63" s="308"/>
      <c r="UFA63" s="308"/>
      <c r="UFB63" s="308"/>
      <c r="UFC63" s="308"/>
      <c r="UFD63" s="308"/>
      <c r="UFE63" s="308"/>
      <c r="UFF63" s="308"/>
      <c r="UFG63" s="308"/>
      <c r="UFH63" s="308"/>
      <c r="UFI63" s="308"/>
      <c r="UFJ63" s="308"/>
      <c r="UFK63" s="308"/>
      <c r="UFL63" s="308"/>
      <c r="UFM63" s="308"/>
      <c r="UFN63" s="308"/>
      <c r="UFO63" s="308"/>
      <c r="UFP63" s="308"/>
      <c r="UFQ63" s="308"/>
      <c r="UFR63" s="308"/>
      <c r="UFS63" s="308"/>
      <c r="UFT63" s="308"/>
      <c r="UFU63" s="308"/>
      <c r="UFV63" s="308"/>
      <c r="UFW63" s="308"/>
      <c r="UFX63" s="308"/>
      <c r="UFY63" s="308"/>
      <c r="UFZ63" s="308"/>
      <c r="UGA63" s="308"/>
      <c r="UGB63" s="308"/>
      <c r="UGC63" s="308"/>
      <c r="UGD63" s="308"/>
      <c r="UGE63" s="308"/>
      <c r="UGF63" s="308"/>
      <c r="UGG63" s="308"/>
      <c r="UGH63" s="308"/>
      <c r="UGI63" s="308"/>
      <c r="UGJ63" s="308"/>
      <c r="UGK63" s="308"/>
      <c r="UGL63" s="308"/>
      <c r="UGM63" s="308"/>
      <c r="UGN63" s="308"/>
      <c r="UGO63" s="308"/>
      <c r="UGP63" s="308"/>
      <c r="UGQ63" s="308"/>
      <c r="UGR63" s="308"/>
      <c r="UGS63" s="308"/>
      <c r="UGT63" s="308"/>
      <c r="UGU63" s="308"/>
      <c r="UGV63" s="308"/>
      <c r="UGW63" s="308"/>
      <c r="UGX63" s="308"/>
      <c r="UGY63" s="308"/>
      <c r="UGZ63" s="308"/>
      <c r="UHA63" s="308"/>
      <c r="UHB63" s="308"/>
      <c r="UHC63" s="308"/>
      <c r="UHD63" s="308"/>
      <c r="UHE63" s="308"/>
      <c r="UHF63" s="308"/>
      <c r="UHG63" s="308"/>
      <c r="UHH63" s="308"/>
      <c r="UHI63" s="308"/>
      <c r="UHJ63" s="308"/>
      <c r="UHK63" s="308"/>
      <c r="UHL63" s="308"/>
      <c r="UHM63" s="308"/>
      <c r="UHN63" s="308"/>
      <c r="UHO63" s="308"/>
      <c r="UHP63" s="308"/>
      <c r="UHQ63" s="308"/>
      <c r="UHR63" s="308"/>
      <c r="UHS63" s="308"/>
      <c r="UHT63" s="308"/>
      <c r="UHU63" s="308"/>
      <c r="UHV63" s="308"/>
      <c r="UHW63" s="308"/>
      <c r="UHX63" s="308"/>
      <c r="UHY63" s="308"/>
      <c r="UHZ63" s="308"/>
      <c r="UIA63" s="308"/>
      <c r="UIB63" s="308"/>
      <c r="UIC63" s="308"/>
      <c r="UID63" s="308"/>
      <c r="UIE63" s="308"/>
      <c r="UIF63" s="308"/>
      <c r="UIG63" s="308"/>
      <c r="UIH63" s="308"/>
      <c r="UII63" s="308"/>
      <c r="UIJ63" s="308"/>
      <c r="UIK63" s="308"/>
      <c r="UIL63" s="308"/>
      <c r="UIM63" s="308"/>
      <c r="UIN63" s="308"/>
      <c r="UIO63" s="308"/>
      <c r="UIP63" s="308"/>
      <c r="UIQ63" s="308"/>
      <c r="UIR63" s="308"/>
      <c r="UIS63" s="308"/>
      <c r="UIT63" s="308"/>
      <c r="UIU63" s="308"/>
      <c r="UIV63" s="308"/>
      <c r="UIW63" s="308"/>
      <c r="UIX63" s="308"/>
      <c r="UIY63" s="308"/>
      <c r="UIZ63" s="308"/>
      <c r="UJA63" s="308"/>
      <c r="UJB63" s="308"/>
      <c r="UJC63" s="308"/>
      <c r="UJD63" s="308"/>
      <c r="UJE63" s="308"/>
      <c r="UJF63" s="308"/>
      <c r="UJG63" s="308"/>
      <c r="UJH63" s="308"/>
      <c r="UJI63" s="308"/>
      <c r="UJJ63" s="308"/>
      <c r="UJK63" s="308"/>
      <c r="UJL63" s="308"/>
      <c r="UJM63" s="308"/>
      <c r="UJN63" s="308"/>
      <c r="UJO63" s="308"/>
      <c r="UJP63" s="308"/>
      <c r="UJQ63" s="308"/>
      <c r="UJR63" s="308"/>
      <c r="UJS63" s="308"/>
      <c r="UJT63" s="308"/>
      <c r="UJU63" s="308"/>
      <c r="UJV63" s="308"/>
      <c r="UJW63" s="308"/>
      <c r="UJX63" s="308"/>
      <c r="UJY63" s="308"/>
      <c r="UJZ63" s="308"/>
      <c r="UKA63" s="308"/>
      <c r="UKB63" s="308"/>
      <c r="UKC63" s="308"/>
      <c r="UKD63" s="308"/>
      <c r="UKE63" s="308"/>
      <c r="UKF63" s="308"/>
      <c r="UKG63" s="308"/>
      <c r="UKH63" s="308"/>
      <c r="UKI63" s="308"/>
      <c r="UKJ63" s="308"/>
      <c r="UKK63" s="308"/>
      <c r="UKL63" s="308"/>
      <c r="UKM63" s="308"/>
      <c r="UKN63" s="308"/>
      <c r="UKO63" s="308"/>
      <c r="UKP63" s="308"/>
      <c r="UKQ63" s="308"/>
      <c r="UKR63" s="308"/>
      <c r="UKS63" s="308"/>
      <c r="UKT63" s="308"/>
      <c r="UKU63" s="308"/>
      <c r="UKV63" s="308"/>
      <c r="UKW63" s="308"/>
      <c r="UKX63" s="308"/>
      <c r="UKY63" s="308"/>
      <c r="UKZ63" s="308"/>
      <c r="ULA63" s="308"/>
      <c r="ULB63" s="308"/>
      <c r="ULC63" s="308"/>
      <c r="ULD63" s="308"/>
      <c r="ULE63" s="308"/>
      <c r="ULF63" s="308"/>
      <c r="ULG63" s="308"/>
      <c r="ULH63" s="308"/>
      <c r="ULI63" s="308"/>
      <c r="ULJ63" s="308"/>
      <c r="ULK63" s="308"/>
      <c r="ULL63" s="308"/>
      <c r="ULM63" s="308"/>
      <c r="ULN63" s="308"/>
      <c r="ULO63" s="308"/>
      <c r="ULP63" s="308"/>
      <c r="ULQ63" s="308"/>
      <c r="ULR63" s="308"/>
      <c r="ULS63" s="308"/>
      <c r="ULT63" s="308"/>
      <c r="ULU63" s="308"/>
      <c r="ULV63" s="308"/>
      <c r="ULW63" s="308"/>
      <c r="ULX63" s="308"/>
      <c r="ULY63" s="308"/>
      <c r="ULZ63" s="308"/>
      <c r="UMA63" s="308"/>
      <c r="UMB63" s="308"/>
      <c r="UMC63" s="308"/>
      <c r="UMD63" s="308"/>
      <c r="UME63" s="308"/>
      <c r="UMF63" s="308"/>
      <c r="UMG63" s="308"/>
      <c r="UMH63" s="308"/>
      <c r="UMI63" s="308"/>
      <c r="UMJ63" s="308"/>
      <c r="UMK63" s="308"/>
      <c r="UML63" s="308"/>
      <c r="UMM63" s="308"/>
      <c r="UMN63" s="308"/>
      <c r="UMO63" s="308"/>
      <c r="UMP63" s="308"/>
      <c r="UMQ63" s="308"/>
      <c r="UMR63" s="308"/>
      <c r="UMS63" s="308"/>
      <c r="UMT63" s="308"/>
      <c r="UMU63" s="308"/>
      <c r="UMV63" s="308"/>
      <c r="UMW63" s="308"/>
      <c r="UMX63" s="308"/>
      <c r="UMY63" s="308"/>
      <c r="UMZ63" s="308"/>
      <c r="UNA63" s="308"/>
      <c r="UNB63" s="308"/>
      <c r="UNC63" s="308"/>
      <c r="UND63" s="308"/>
      <c r="UNE63" s="308"/>
      <c r="UNF63" s="308"/>
      <c r="UNG63" s="308"/>
      <c r="UNH63" s="308"/>
      <c r="UNI63" s="308"/>
      <c r="UNJ63" s="308"/>
      <c r="UNK63" s="308"/>
      <c r="UNL63" s="308"/>
      <c r="UNM63" s="308"/>
      <c r="UNN63" s="308"/>
      <c r="UNO63" s="308"/>
      <c r="UNP63" s="308"/>
      <c r="UNQ63" s="308"/>
      <c r="UNR63" s="308"/>
      <c r="UNS63" s="308"/>
      <c r="UNT63" s="308"/>
      <c r="UNU63" s="308"/>
      <c r="UNV63" s="308"/>
      <c r="UNW63" s="308"/>
      <c r="UNX63" s="308"/>
      <c r="UNY63" s="308"/>
      <c r="UNZ63" s="308"/>
      <c r="UOA63" s="308"/>
      <c r="UOB63" s="308"/>
      <c r="UOC63" s="308"/>
      <c r="UOD63" s="308"/>
      <c r="UOE63" s="308"/>
      <c r="UOF63" s="308"/>
      <c r="UOG63" s="308"/>
      <c r="UOH63" s="308"/>
      <c r="UOI63" s="308"/>
      <c r="UOJ63" s="308"/>
      <c r="UOK63" s="308"/>
      <c r="UOL63" s="308"/>
      <c r="UOM63" s="308"/>
      <c r="UON63" s="308"/>
      <c r="UOO63" s="308"/>
      <c r="UOP63" s="308"/>
      <c r="UOQ63" s="308"/>
      <c r="UOR63" s="308"/>
      <c r="UOS63" s="308"/>
      <c r="UOT63" s="308"/>
      <c r="UOU63" s="308"/>
      <c r="UOV63" s="308"/>
      <c r="UOW63" s="308"/>
      <c r="UOX63" s="308"/>
      <c r="UOY63" s="308"/>
      <c r="UOZ63" s="308"/>
      <c r="UPA63" s="308"/>
      <c r="UPB63" s="308"/>
      <c r="UPC63" s="308"/>
      <c r="UPD63" s="308"/>
      <c r="UPE63" s="308"/>
      <c r="UPF63" s="308"/>
      <c r="UPG63" s="308"/>
      <c r="UPH63" s="308"/>
      <c r="UPI63" s="308"/>
      <c r="UPJ63" s="308"/>
      <c r="UPK63" s="308"/>
      <c r="UPL63" s="308"/>
      <c r="UPM63" s="308"/>
      <c r="UPN63" s="308"/>
      <c r="UPO63" s="308"/>
      <c r="UPP63" s="308"/>
      <c r="UPQ63" s="308"/>
      <c r="UPR63" s="308"/>
      <c r="UPS63" s="308"/>
      <c r="UPT63" s="308"/>
      <c r="UPU63" s="308"/>
      <c r="UPV63" s="308"/>
      <c r="UPW63" s="308"/>
      <c r="UPX63" s="308"/>
      <c r="UPY63" s="308"/>
      <c r="UPZ63" s="308"/>
      <c r="UQA63" s="308"/>
      <c r="UQB63" s="308"/>
      <c r="UQC63" s="308"/>
      <c r="UQD63" s="308"/>
      <c r="UQE63" s="308"/>
      <c r="UQF63" s="308"/>
      <c r="UQG63" s="308"/>
      <c r="UQH63" s="308"/>
      <c r="UQI63" s="308"/>
      <c r="UQJ63" s="308"/>
      <c r="UQK63" s="308"/>
      <c r="UQL63" s="308"/>
      <c r="UQM63" s="308"/>
      <c r="UQN63" s="308"/>
      <c r="UQO63" s="308"/>
      <c r="UQP63" s="308"/>
      <c r="UQQ63" s="308"/>
      <c r="UQR63" s="308"/>
      <c r="UQS63" s="308"/>
      <c r="UQT63" s="308"/>
      <c r="UQU63" s="308"/>
      <c r="UQV63" s="308"/>
      <c r="UQW63" s="308"/>
      <c r="UQX63" s="308"/>
      <c r="UQY63" s="308"/>
      <c r="UQZ63" s="308"/>
      <c r="URA63" s="308"/>
      <c r="URB63" s="308"/>
      <c r="URC63" s="308"/>
      <c r="URD63" s="308"/>
      <c r="URE63" s="308"/>
      <c r="URF63" s="308"/>
      <c r="URG63" s="308"/>
      <c r="URH63" s="308"/>
      <c r="URI63" s="308"/>
      <c r="URJ63" s="308"/>
      <c r="URK63" s="308"/>
      <c r="URL63" s="308"/>
      <c r="URM63" s="308"/>
      <c r="URN63" s="308"/>
      <c r="URO63" s="308"/>
      <c r="URP63" s="308"/>
      <c r="URQ63" s="308"/>
      <c r="URR63" s="308"/>
      <c r="URS63" s="308"/>
      <c r="URT63" s="308"/>
      <c r="URU63" s="308"/>
      <c r="URV63" s="308"/>
      <c r="URW63" s="308"/>
      <c r="URX63" s="308"/>
      <c r="URY63" s="308"/>
      <c r="URZ63" s="308"/>
      <c r="USA63" s="308"/>
      <c r="USB63" s="308"/>
      <c r="USC63" s="308"/>
      <c r="USD63" s="308"/>
      <c r="USE63" s="308"/>
      <c r="USF63" s="308"/>
      <c r="USG63" s="308"/>
      <c r="USH63" s="308"/>
      <c r="USI63" s="308"/>
      <c r="USJ63" s="308"/>
      <c r="USK63" s="308"/>
      <c r="USL63" s="308"/>
      <c r="USM63" s="308"/>
      <c r="USN63" s="308"/>
      <c r="USO63" s="308"/>
      <c r="USP63" s="308"/>
      <c r="USQ63" s="308"/>
      <c r="USR63" s="308"/>
      <c r="USS63" s="308"/>
      <c r="UST63" s="308"/>
      <c r="USU63" s="308"/>
      <c r="USV63" s="308"/>
      <c r="USW63" s="308"/>
      <c r="USX63" s="308"/>
      <c r="USY63" s="308"/>
      <c r="USZ63" s="308"/>
      <c r="UTA63" s="308"/>
      <c r="UTB63" s="308"/>
      <c r="UTC63" s="308"/>
      <c r="UTD63" s="308"/>
      <c r="UTE63" s="308"/>
      <c r="UTF63" s="308"/>
      <c r="UTG63" s="308"/>
      <c r="UTH63" s="308"/>
      <c r="UTI63" s="308"/>
      <c r="UTJ63" s="308"/>
      <c r="UTK63" s="308"/>
      <c r="UTL63" s="308"/>
      <c r="UTM63" s="308"/>
      <c r="UTN63" s="308"/>
      <c r="UTO63" s="308"/>
      <c r="UTP63" s="308"/>
      <c r="UTQ63" s="308"/>
      <c r="UTR63" s="308"/>
      <c r="UTS63" s="308"/>
      <c r="UTT63" s="308"/>
      <c r="UTU63" s="308"/>
      <c r="UTV63" s="308"/>
      <c r="UTW63" s="308"/>
      <c r="UTX63" s="308"/>
      <c r="UTY63" s="308"/>
      <c r="UTZ63" s="308"/>
      <c r="UUA63" s="308"/>
      <c r="UUB63" s="308"/>
      <c r="UUC63" s="308"/>
      <c r="UUD63" s="308"/>
      <c r="UUE63" s="308"/>
      <c r="UUF63" s="308"/>
      <c r="UUG63" s="308"/>
      <c r="UUH63" s="308"/>
      <c r="UUI63" s="308"/>
      <c r="UUJ63" s="308"/>
      <c r="UUK63" s="308"/>
      <c r="UUL63" s="308"/>
      <c r="UUM63" s="308"/>
      <c r="UUN63" s="308"/>
      <c r="UUO63" s="308"/>
      <c r="UUP63" s="308"/>
      <c r="UUQ63" s="308"/>
      <c r="UUR63" s="308"/>
      <c r="UUS63" s="308"/>
      <c r="UUT63" s="308"/>
      <c r="UUU63" s="308"/>
      <c r="UUV63" s="308"/>
      <c r="UUW63" s="308"/>
      <c r="UUX63" s="308"/>
      <c r="UUY63" s="308"/>
      <c r="UUZ63" s="308"/>
      <c r="UVA63" s="308"/>
      <c r="UVB63" s="308"/>
      <c r="UVC63" s="308"/>
      <c r="UVD63" s="308"/>
      <c r="UVE63" s="308"/>
      <c r="UVF63" s="308"/>
      <c r="UVG63" s="308"/>
      <c r="UVH63" s="308"/>
      <c r="UVI63" s="308"/>
      <c r="UVJ63" s="308"/>
      <c r="UVK63" s="308"/>
      <c r="UVL63" s="308"/>
      <c r="UVM63" s="308"/>
      <c r="UVN63" s="308"/>
      <c r="UVO63" s="308"/>
      <c r="UVP63" s="308"/>
      <c r="UVQ63" s="308"/>
      <c r="UVR63" s="308"/>
      <c r="UVS63" s="308"/>
      <c r="UVT63" s="308"/>
      <c r="UVU63" s="308"/>
      <c r="UVV63" s="308"/>
      <c r="UVW63" s="308"/>
      <c r="UVX63" s="308"/>
      <c r="UVY63" s="308"/>
      <c r="UVZ63" s="308"/>
      <c r="UWA63" s="308"/>
      <c r="UWB63" s="308"/>
      <c r="UWC63" s="308"/>
      <c r="UWD63" s="308"/>
      <c r="UWE63" s="308"/>
      <c r="UWF63" s="308"/>
      <c r="UWG63" s="308"/>
      <c r="UWH63" s="308"/>
      <c r="UWI63" s="308"/>
      <c r="UWJ63" s="308"/>
      <c r="UWK63" s="308"/>
      <c r="UWL63" s="308"/>
      <c r="UWM63" s="308"/>
      <c r="UWN63" s="308"/>
      <c r="UWO63" s="308"/>
      <c r="UWP63" s="308"/>
      <c r="UWQ63" s="308"/>
      <c r="UWR63" s="308"/>
      <c r="UWS63" s="308"/>
      <c r="UWT63" s="308"/>
      <c r="UWU63" s="308"/>
      <c r="UWV63" s="308"/>
      <c r="UWW63" s="308"/>
      <c r="UWX63" s="308"/>
      <c r="UWY63" s="308"/>
      <c r="UWZ63" s="308"/>
      <c r="UXA63" s="308"/>
      <c r="UXB63" s="308"/>
      <c r="UXC63" s="308"/>
      <c r="UXD63" s="308"/>
      <c r="UXE63" s="308"/>
      <c r="UXF63" s="308"/>
      <c r="UXG63" s="308"/>
      <c r="UXH63" s="308"/>
      <c r="UXI63" s="308"/>
      <c r="UXJ63" s="308"/>
      <c r="UXK63" s="308"/>
      <c r="UXL63" s="308"/>
      <c r="UXM63" s="308"/>
      <c r="UXN63" s="308"/>
      <c r="UXO63" s="308"/>
      <c r="UXP63" s="308"/>
      <c r="UXQ63" s="308"/>
      <c r="UXR63" s="308"/>
      <c r="UXS63" s="308"/>
      <c r="UXT63" s="308"/>
      <c r="UXU63" s="308"/>
      <c r="UXV63" s="308"/>
      <c r="UXW63" s="308"/>
      <c r="UXX63" s="308"/>
      <c r="UXY63" s="308"/>
      <c r="UXZ63" s="308"/>
      <c r="UYA63" s="308"/>
      <c r="UYB63" s="308"/>
      <c r="UYC63" s="308"/>
      <c r="UYD63" s="308"/>
      <c r="UYE63" s="308"/>
      <c r="UYF63" s="308"/>
      <c r="UYG63" s="308"/>
      <c r="UYH63" s="308"/>
      <c r="UYI63" s="308"/>
      <c r="UYJ63" s="308"/>
      <c r="UYK63" s="308"/>
      <c r="UYL63" s="308"/>
      <c r="UYM63" s="308"/>
      <c r="UYN63" s="308"/>
      <c r="UYO63" s="308"/>
      <c r="UYP63" s="308"/>
      <c r="UYQ63" s="308"/>
      <c r="UYR63" s="308"/>
      <c r="UYS63" s="308"/>
      <c r="UYT63" s="308"/>
      <c r="UYU63" s="308"/>
      <c r="UYV63" s="308"/>
      <c r="UYW63" s="308"/>
      <c r="UYX63" s="308"/>
      <c r="UYY63" s="308"/>
      <c r="UYZ63" s="308"/>
      <c r="UZA63" s="308"/>
      <c r="UZB63" s="308"/>
      <c r="UZC63" s="308"/>
      <c r="UZD63" s="308"/>
      <c r="UZE63" s="308"/>
      <c r="UZF63" s="308"/>
      <c r="UZG63" s="308"/>
      <c r="UZH63" s="308"/>
      <c r="UZI63" s="308"/>
      <c r="UZJ63" s="308"/>
      <c r="UZK63" s="308"/>
      <c r="UZL63" s="308"/>
      <c r="UZM63" s="308"/>
      <c r="UZN63" s="308"/>
      <c r="UZO63" s="308"/>
      <c r="UZP63" s="308"/>
      <c r="UZQ63" s="308"/>
      <c r="UZR63" s="308"/>
      <c r="UZS63" s="308"/>
      <c r="UZT63" s="308"/>
      <c r="UZU63" s="308"/>
      <c r="UZV63" s="308"/>
      <c r="UZW63" s="308"/>
      <c r="UZX63" s="308"/>
      <c r="UZY63" s="308"/>
      <c r="UZZ63" s="308"/>
      <c r="VAA63" s="308"/>
      <c r="VAB63" s="308"/>
      <c r="VAC63" s="308"/>
      <c r="VAD63" s="308"/>
      <c r="VAE63" s="308"/>
      <c r="VAF63" s="308"/>
      <c r="VAG63" s="308"/>
      <c r="VAH63" s="308"/>
      <c r="VAI63" s="308"/>
      <c r="VAJ63" s="308"/>
      <c r="VAK63" s="308"/>
      <c r="VAL63" s="308"/>
      <c r="VAM63" s="308"/>
      <c r="VAN63" s="308"/>
      <c r="VAO63" s="308"/>
      <c r="VAP63" s="308"/>
      <c r="VAQ63" s="308"/>
      <c r="VAR63" s="308"/>
      <c r="VAS63" s="308"/>
      <c r="VAT63" s="308"/>
      <c r="VAU63" s="308"/>
      <c r="VAV63" s="308"/>
      <c r="VAW63" s="308"/>
      <c r="VAX63" s="308"/>
      <c r="VAY63" s="308"/>
      <c r="VAZ63" s="308"/>
      <c r="VBA63" s="308"/>
      <c r="VBB63" s="308"/>
      <c r="VBC63" s="308"/>
      <c r="VBD63" s="308"/>
      <c r="VBE63" s="308"/>
      <c r="VBF63" s="308"/>
      <c r="VBG63" s="308"/>
      <c r="VBH63" s="308"/>
      <c r="VBI63" s="308"/>
      <c r="VBJ63" s="308"/>
      <c r="VBK63" s="308"/>
      <c r="VBL63" s="308"/>
      <c r="VBM63" s="308"/>
      <c r="VBN63" s="308"/>
      <c r="VBO63" s="308"/>
      <c r="VBP63" s="308"/>
      <c r="VBQ63" s="308"/>
      <c r="VBR63" s="308"/>
      <c r="VBS63" s="308"/>
      <c r="VBT63" s="308"/>
      <c r="VBU63" s="308"/>
      <c r="VBV63" s="308"/>
      <c r="VBW63" s="308"/>
      <c r="VBX63" s="308"/>
      <c r="VBY63" s="308"/>
      <c r="VBZ63" s="308"/>
      <c r="VCA63" s="308"/>
      <c r="VCB63" s="308"/>
      <c r="VCC63" s="308"/>
      <c r="VCD63" s="308"/>
      <c r="VCE63" s="308"/>
      <c r="VCF63" s="308"/>
      <c r="VCG63" s="308"/>
      <c r="VCH63" s="308"/>
      <c r="VCI63" s="308"/>
      <c r="VCJ63" s="308"/>
      <c r="VCK63" s="308"/>
      <c r="VCL63" s="308"/>
      <c r="VCM63" s="308"/>
      <c r="VCN63" s="308"/>
      <c r="VCO63" s="308"/>
      <c r="VCP63" s="308"/>
      <c r="VCQ63" s="308"/>
      <c r="VCR63" s="308"/>
      <c r="VCS63" s="308"/>
      <c r="VCT63" s="308"/>
      <c r="VCU63" s="308"/>
      <c r="VCV63" s="308"/>
      <c r="VCW63" s="308"/>
      <c r="VCX63" s="308"/>
      <c r="VCY63" s="308"/>
      <c r="VCZ63" s="308"/>
      <c r="VDA63" s="308"/>
      <c r="VDB63" s="308"/>
      <c r="VDC63" s="308"/>
      <c r="VDD63" s="308"/>
      <c r="VDE63" s="308"/>
      <c r="VDF63" s="308"/>
      <c r="VDG63" s="308"/>
      <c r="VDH63" s="308"/>
      <c r="VDI63" s="308"/>
      <c r="VDJ63" s="308"/>
      <c r="VDK63" s="308"/>
      <c r="VDL63" s="308"/>
      <c r="VDM63" s="308"/>
      <c r="VDN63" s="308"/>
      <c r="VDO63" s="308"/>
      <c r="VDP63" s="308"/>
      <c r="VDQ63" s="308"/>
      <c r="VDR63" s="308"/>
      <c r="VDS63" s="308"/>
      <c r="VDT63" s="308"/>
      <c r="VDU63" s="308"/>
      <c r="VDV63" s="308"/>
      <c r="VDW63" s="308"/>
      <c r="VDX63" s="308"/>
      <c r="VDY63" s="308"/>
      <c r="VDZ63" s="308"/>
      <c r="VEA63" s="308"/>
      <c r="VEB63" s="308"/>
      <c r="VEC63" s="308"/>
      <c r="VED63" s="308"/>
      <c r="VEE63" s="308"/>
      <c r="VEF63" s="308"/>
      <c r="VEG63" s="308"/>
      <c r="VEH63" s="308"/>
      <c r="VEI63" s="308"/>
      <c r="VEJ63" s="308"/>
      <c r="VEK63" s="308"/>
      <c r="VEL63" s="308"/>
      <c r="VEM63" s="308"/>
      <c r="VEN63" s="308"/>
      <c r="VEO63" s="308"/>
      <c r="VEP63" s="308"/>
      <c r="VEQ63" s="308"/>
      <c r="VER63" s="308"/>
      <c r="VES63" s="308"/>
      <c r="VET63" s="308"/>
      <c r="VEU63" s="308"/>
      <c r="VEV63" s="308"/>
      <c r="VEW63" s="308"/>
      <c r="VEX63" s="308"/>
      <c r="VEY63" s="308"/>
      <c r="VEZ63" s="308"/>
      <c r="VFA63" s="308"/>
      <c r="VFB63" s="308"/>
      <c r="VFC63" s="308"/>
      <c r="VFD63" s="308"/>
      <c r="VFE63" s="308"/>
      <c r="VFF63" s="308"/>
      <c r="VFG63" s="308"/>
      <c r="VFH63" s="308"/>
      <c r="VFI63" s="308"/>
      <c r="VFJ63" s="308"/>
      <c r="VFK63" s="308"/>
      <c r="VFL63" s="308"/>
      <c r="VFM63" s="308"/>
      <c r="VFN63" s="308"/>
      <c r="VFO63" s="308"/>
      <c r="VFP63" s="308"/>
      <c r="VFQ63" s="308"/>
      <c r="VFR63" s="308"/>
      <c r="VFS63" s="308"/>
      <c r="VFT63" s="308"/>
      <c r="VFU63" s="308"/>
      <c r="VFV63" s="308"/>
      <c r="VFW63" s="308"/>
      <c r="VFX63" s="308"/>
      <c r="VFY63" s="308"/>
      <c r="VFZ63" s="308"/>
      <c r="VGA63" s="308"/>
      <c r="VGB63" s="308"/>
      <c r="VGC63" s="308"/>
      <c r="VGD63" s="308"/>
      <c r="VGE63" s="308"/>
      <c r="VGF63" s="308"/>
      <c r="VGG63" s="308"/>
      <c r="VGH63" s="308"/>
      <c r="VGI63" s="308"/>
      <c r="VGJ63" s="308"/>
      <c r="VGK63" s="308"/>
      <c r="VGL63" s="308"/>
      <c r="VGM63" s="308"/>
      <c r="VGN63" s="308"/>
      <c r="VGO63" s="308"/>
      <c r="VGP63" s="308"/>
      <c r="VGQ63" s="308"/>
      <c r="VGR63" s="308"/>
      <c r="VGS63" s="308"/>
      <c r="VGT63" s="308"/>
      <c r="VGU63" s="308"/>
      <c r="VGV63" s="308"/>
      <c r="VGW63" s="308"/>
      <c r="VGX63" s="308"/>
      <c r="VGY63" s="308"/>
      <c r="VGZ63" s="308"/>
      <c r="VHA63" s="308"/>
      <c r="VHB63" s="308"/>
      <c r="VHC63" s="308"/>
      <c r="VHD63" s="308"/>
      <c r="VHE63" s="308"/>
      <c r="VHF63" s="308"/>
      <c r="VHG63" s="308"/>
      <c r="VHH63" s="308"/>
      <c r="VHI63" s="308"/>
      <c r="VHJ63" s="308"/>
      <c r="VHK63" s="308"/>
      <c r="VHL63" s="308"/>
      <c r="VHM63" s="308"/>
      <c r="VHN63" s="308"/>
      <c r="VHO63" s="308"/>
      <c r="VHP63" s="308"/>
      <c r="VHQ63" s="308"/>
      <c r="VHR63" s="308"/>
      <c r="VHS63" s="308"/>
      <c r="VHT63" s="308"/>
      <c r="VHU63" s="308"/>
      <c r="VHV63" s="308"/>
      <c r="VHW63" s="308"/>
      <c r="VHX63" s="308"/>
      <c r="VHY63" s="308"/>
      <c r="VHZ63" s="308"/>
      <c r="VIA63" s="308"/>
      <c r="VIB63" s="308"/>
      <c r="VIC63" s="308"/>
      <c r="VID63" s="308"/>
      <c r="VIE63" s="308"/>
      <c r="VIF63" s="308"/>
      <c r="VIG63" s="308"/>
      <c r="VIH63" s="308"/>
      <c r="VII63" s="308"/>
      <c r="VIJ63" s="308"/>
      <c r="VIK63" s="308"/>
      <c r="VIL63" s="308"/>
      <c r="VIM63" s="308"/>
      <c r="VIN63" s="308"/>
      <c r="VIO63" s="308"/>
      <c r="VIP63" s="308"/>
      <c r="VIQ63" s="308"/>
      <c r="VIR63" s="308"/>
      <c r="VIS63" s="308"/>
      <c r="VIT63" s="308"/>
      <c r="VIU63" s="308"/>
      <c r="VIV63" s="308"/>
      <c r="VIW63" s="308"/>
      <c r="VIX63" s="308"/>
      <c r="VIY63" s="308"/>
      <c r="VIZ63" s="308"/>
      <c r="VJA63" s="308"/>
      <c r="VJB63" s="308"/>
      <c r="VJC63" s="308"/>
      <c r="VJD63" s="308"/>
      <c r="VJE63" s="308"/>
      <c r="VJF63" s="308"/>
      <c r="VJG63" s="308"/>
      <c r="VJH63" s="308"/>
      <c r="VJI63" s="308"/>
      <c r="VJJ63" s="308"/>
      <c r="VJK63" s="308"/>
      <c r="VJL63" s="308"/>
      <c r="VJM63" s="308"/>
      <c r="VJN63" s="308"/>
      <c r="VJO63" s="308"/>
      <c r="VJP63" s="308"/>
      <c r="VJQ63" s="308"/>
      <c r="VJR63" s="308"/>
      <c r="VJS63" s="308"/>
      <c r="VJT63" s="308"/>
      <c r="VJU63" s="308"/>
      <c r="VJV63" s="308"/>
      <c r="VJW63" s="308"/>
      <c r="VJX63" s="308"/>
      <c r="VJY63" s="308"/>
      <c r="VJZ63" s="308"/>
      <c r="VKA63" s="308"/>
      <c r="VKB63" s="308"/>
      <c r="VKC63" s="308"/>
      <c r="VKD63" s="308"/>
      <c r="VKE63" s="308"/>
      <c r="VKF63" s="308"/>
      <c r="VKG63" s="308"/>
      <c r="VKH63" s="308"/>
      <c r="VKI63" s="308"/>
      <c r="VKJ63" s="308"/>
      <c r="VKK63" s="308"/>
      <c r="VKL63" s="308"/>
      <c r="VKM63" s="308"/>
      <c r="VKN63" s="308"/>
      <c r="VKO63" s="308"/>
      <c r="VKP63" s="308"/>
      <c r="VKQ63" s="308"/>
      <c r="VKR63" s="308"/>
      <c r="VKS63" s="308"/>
      <c r="VKT63" s="308"/>
      <c r="VKU63" s="308"/>
      <c r="VKV63" s="308"/>
      <c r="VKW63" s="308"/>
      <c r="VKX63" s="308"/>
      <c r="VKY63" s="308"/>
      <c r="VKZ63" s="308"/>
      <c r="VLA63" s="308"/>
      <c r="VLB63" s="308"/>
      <c r="VLC63" s="308"/>
      <c r="VLD63" s="308"/>
      <c r="VLE63" s="308"/>
      <c r="VLF63" s="308"/>
      <c r="VLG63" s="308"/>
      <c r="VLH63" s="308"/>
      <c r="VLI63" s="308"/>
      <c r="VLJ63" s="308"/>
      <c r="VLK63" s="308"/>
      <c r="VLL63" s="308"/>
      <c r="VLM63" s="308"/>
      <c r="VLN63" s="308"/>
      <c r="VLO63" s="308"/>
      <c r="VLP63" s="308"/>
      <c r="VLQ63" s="308"/>
      <c r="VLR63" s="308"/>
      <c r="VLS63" s="308"/>
      <c r="VLT63" s="308"/>
      <c r="VLU63" s="308"/>
      <c r="VLV63" s="308"/>
      <c r="VLW63" s="308"/>
      <c r="VLX63" s="308"/>
      <c r="VLY63" s="308"/>
      <c r="VLZ63" s="308"/>
      <c r="VMA63" s="308"/>
      <c r="VMB63" s="308"/>
      <c r="VMC63" s="308"/>
      <c r="VMD63" s="308"/>
      <c r="VME63" s="308"/>
      <c r="VMF63" s="308"/>
      <c r="VMG63" s="308"/>
      <c r="VMH63" s="308"/>
      <c r="VMI63" s="308"/>
      <c r="VMJ63" s="308"/>
      <c r="VMK63" s="308"/>
      <c r="VML63" s="308"/>
      <c r="VMM63" s="308"/>
      <c r="VMN63" s="308"/>
      <c r="VMO63" s="308"/>
      <c r="VMP63" s="308"/>
      <c r="VMQ63" s="308"/>
      <c r="VMR63" s="308"/>
      <c r="VMS63" s="308"/>
      <c r="VMT63" s="308"/>
      <c r="VMU63" s="308"/>
      <c r="VMV63" s="308"/>
      <c r="VMW63" s="308"/>
      <c r="VMX63" s="308"/>
      <c r="VMY63" s="308"/>
      <c r="VMZ63" s="308"/>
      <c r="VNA63" s="308"/>
      <c r="VNB63" s="308"/>
      <c r="VNC63" s="308"/>
      <c r="VND63" s="308"/>
      <c r="VNE63" s="308"/>
      <c r="VNF63" s="308"/>
      <c r="VNG63" s="308"/>
      <c r="VNH63" s="308"/>
      <c r="VNI63" s="308"/>
      <c r="VNJ63" s="308"/>
      <c r="VNK63" s="308"/>
      <c r="VNL63" s="308"/>
      <c r="VNM63" s="308"/>
      <c r="VNN63" s="308"/>
      <c r="VNO63" s="308"/>
      <c r="VNP63" s="308"/>
      <c r="VNQ63" s="308"/>
      <c r="VNR63" s="308"/>
      <c r="VNS63" s="308"/>
      <c r="VNT63" s="308"/>
      <c r="VNU63" s="308"/>
      <c r="VNV63" s="308"/>
      <c r="VNW63" s="308"/>
      <c r="VNX63" s="308"/>
      <c r="VNY63" s="308"/>
      <c r="VNZ63" s="308"/>
      <c r="VOA63" s="308"/>
      <c r="VOB63" s="308"/>
      <c r="VOC63" s="308"/>
      <c r="VOD63" s="308"/>
      <c r="VOE63" s="308"/>
      <c r="VOF63" s="308"/>
      <c r="VOG63" s="308"/>
      <c r="VOH63" s="308"/>
      <c r="VOI63" s="308"/>
      <c r="VOJ63" s="308"/>
      <c r="VOK63" s="308"/>
      <c r="VOL63" s="308"/>
      <c r="VOM63" s="308"/>
      <c r="VON63" s="308"/>
      <c r="VOO63" s="308"/>
      <c r="VOP63" s="308"/>
      <c r="VOQ63" s="308"/>
      <c r="VOR63" s="308"/>
      <c r="VOS63" s="308"/>
      <c r="VOT63" s="308"/>
      <c r="VOU63" s="308"/>
      <c r="VOV63" s="308"/>
      <c r="VOW63" s="308"/>
      <c r="VOX63" s="308"/>
      <c r="VOY63" s="308"/>
      <c r="VOZ63" s="308"/>
      <c r="VPA63" s="308"/>
      <c r="VPB63" s="308"/>
      <c r="VPC63" s="308"/>
      <c r="VPD63" s="308"/>
      <c r="VPE63" s="308"/>
      <c r="VPF63" s="308"/>
      <c r="VPG63" s="308"/>
      <c r="VPH63" s="308"/>
      <c r="VPI63" s="308"/>
      <c r="VPJ63" s="308"/>
      <c r="VPK63" s="308"/>
      <c r="VPL63" s="308"/>
      <c r="VPM63" s="308"/>
      <c r="VPN63" s="308"/>
      <c r="VPO63" s="308"/>
      <c r="VPP63" s="308"/>
      <c r="VPQ63" s="308"/>
      <c r="VPR63" s="308"/>
      <c r="VPS63" s="308"/>
      <c r="VPT63" s="308"/>
      <c r="VPU63" s="308"/>
      <c r="VPV63" s="308"/>
      <c r="VPW63" s="308"/>
      <c r="VPX63" s="308"/>
      <c r="VPY63" s="308"/>
      <c r="VPZ63" s="308"/>
      <c r="VQA63" s="308"/>
      <c r="VQB63" s="308"/>
      <c r="VQC63" s="308"/>
      <c r="VQD63" s="308"/>
      <c r="VQE63" s="308"/>
      <c r="VQF63" s="308"/>
      <c r="VQG63" s="308"/>
      <c r="VQH63" s="308"/>
      <c r="VQI63" s="308"/>
      <c r="VQJ63" s="308"/>
      <c r="VQK63" s="308"/>
      <c r="VQL63" s="308"/>
      <c r="VQM63" s="308"/>
      <c r="VQN63" s="308"/>
      <c r="VQO63" s="308"/>
      <c r="VQP63" s="308"/>
      <c r="VQQ63" s="308"/>
      <c r="VQR63" s="308"/>
      <c r="VQS63" s="308"/>
      <c r="VQT63" s="308"/>
      <c r="VQU63" s="308"/>
      <c r="VQV63" s="308"/>
      <c r="VQW63" s="308"/>
      <c r="VQX63" s="308"/>
      <c r="VQY63" s="308"/>
      <c r="VQZ63" s="308"/>
      <c r="VRA63" s="308"/>
      <c r="VRB63" s="308"/>
      <c r="VRC63" s="308"/>
      <c r="VRD63" s="308"/>
      <c r="VRE63" s="308"/>
      <c r="VRF63" s="308"/>
      <c r="VRG63" s="308"/>
      <c r="VRH63" s="308"/>
      <c r="VRI63" s="308"/>
      <c r="VRJ63" s="308"/>
      <c r="VRK63" s="308"/>
      <c r="VRL63" s="308"/>
      <c r="VRM63" s="308"/>
      <c r="VRN63" s="308"/>
      <c r="VRO63" s="308"/>
      <c r="VRP63" s="308"/>
      <c r="VRQ63" s="308"/>
      <c r="VRR63" s="308"/>
      <c r="VRS63" s="308"/>
      <c r="VRT63" s="308"/>
      <c r="VRU63" s="308"/>
      <c r="VRV63" s="308"/>
      <c r="VRW63" s="308"/>
      <c r="VRX63" s="308"/>
      <c r="VRY63" s="308"/>
      <c r="VRZ63" s="308"/>
      <c r="VSA63" s="308"/>
      <c r="VSB63" s="308"/>
      <c r="VSC63" s="308"/>
      <c r="VSD63" s="308"/>
      <c r="VSE63" s="308"/>
      <c r="VSF63" s="308"/>
      <c r="VSG63" s="308"/>
      <c r="VSH63" s="308"/>
      <c r="VSI63" s="308"/>
      <c r="VSJ63" s="308"/>
      <c r="VSK63" s="308"/>
      <c r="VSL63" s="308"/>
      <c r="VSM63" s="308"/>
      <c r="VSN63" s="308"/>
      <c r="VSO63" s="308"/>
      <c r="VSP63" s="308"/>
      <c r="VSQ63" s="308"/>
      <c r="VSR63" s="308"/>
      <c r="VSS63" s="308"/>
      <c r="VST63" s="308"/>
      <c r="VSU63" s="308"/>
      <c r="VSV63" s="308"/>
      <c r="VSW63" s="308"/>
      <c r="VSX63" s="308"/>
      <c r="VSY63" s="308"/>
      <c r="VSZ63" s="308"/>
      <c r="VTA63" s="308"/>
      <c r="VTB63" s="308"/>
      <c r="VTC63" s="308"/>
      <c r="VTD63" s="308"/>
      <c r="VTE63" s="308"/>
      <c r="VTF63" s="308"/>
      <c r="VTG63" s="308"/>
      <c r="VTH63" s="308"/>
      <c r="VTI63" s="308"/>
      <c r="VTJ63" s="308"/>
      <c r="VTK63" s="308"/>
      <c r="VTL63" s="308"/>
      <c r="VTM63" s="308"/>
      <c r="VTN63" s="308"/>
      <c r="VTO63" s="308"/>
      <c r="VTP63" s="308"/>
      <c r="VTQ63" s="308"/>
      <c r="VTR63" s="308"/>
      <c r="VTS63" s="308"/>
      <c r="VTT63" s="308"/>
      <c r="VTU63" s="308"/>
      <c r="VTV63" s="308"/>
      <c r="VTW63" s="308"/>
      <c r="VTX63" s="308"/>
      <c r="VTY63" s="308"/>
      <c r="VTZ63" s="308"/>
      <c r="VUA63" s="308"/>
      <c r="VUB63" s="308"/>
      <c r="VUC63" s="308"/>
      <c r="VUD63" s="308"/>
      <c r="VUE63" s="308"/>
      <c r="VUF63" s="308"/>
      <c r="VUG63" s="308"/>
      <c r="VUH63" s="308"/>
      <c r="VUI63" s="308"/>
      <c r="VUJ63" s="308"/>
      <c r="VUK63" s="308"/>
      <c r="VUL63" s="308"/>
      <c r="VUM63" s="308"/>
      <c r="VUN63" s="308"/>
      <c r="VUO63" s="308"/>
      <c r="VUP63" s="308"/>
      <c r="VUQ63" s="308"/>
      <c r="VUR63" s="308"/>
      <c r="VUS63" s="308"/>
      <c r="VUT63" s="308"/>
      <c r="VUU63" s="308"/>
      <c r="VUV63" s="308"/>
      <c r="VUW63" s="308"/>
      <c r="VUX63" s="308"/>
      <c r="VUY63" s="308"/>
      <c r="VUZ63" s="308"/>
      <c r="VVA63" s="308"/>
      <c r="VVB63" s="308"/>
      <c r="VVC63" s="308"/>
      <c r="VVD63" s="308"/>
      <c r="VVE63" s="308"/>
      <c r="VVF63" s="308"/>
      <c r="VVG63" s="308"/>
      <c r="VVH63" s="308"/>
      <c r="VVI63" s="308"/>
      <c r="VVJ63" s="308"/>
      <c r="VVK63" s="308"/>
      <c r="VVL63" s="308"/>
      <c r="VVM63" s="308"/>
      <c r="VVN63" s="308"/>
      <c r="VVO63" s="308"/>
      <c r="VVP63" s="308"/>
      <c r="VVQ63" s="308"/>
      <c r="VVR63" s="308"/>
      <c r="VVS63" s="308"/>
      <c r="VVT63" s="308"/>
      <c r="VVU63" s="308"/>
      <c r="VVV63" s="308"/>
      <c r="VVW63" s="308"/>
      <c r="VVX63" s="308"/>
      <c r="VVY63" s="308"/>
      <c r="VVZ63" s="308"/>
      <c r="VWA63" s="308"/>
      <c r="VWB63" s="308"/>
      <c r="VWC63" s="308"/>
      <c r="VWD63" s="308"/>
      <c r="VWE63" s="308"/>
      <c r="VWF63" s="308"/>
      <c r="VWG63" s="308"/>
      <c r="VWH63" s="308"/>
      <c r="VWI63" s="308"/>
      <c r="VWJ63" s="308"/>
      <c r="VWK63" s="308"/>
      <c r="VWL63" s="308"/>
      <c r="VWM63" s="308"/>
      <c r="VWN63" s="308"/>
      <c r="VWO63" s="308"/>
      <c r="VWP63" s="308"/>
      <c r="VWQ63" s="308"/>
      <c r="VWR63" s="308"/>
      <c r="VWS63" s="308"/>
      <c r="VWT63" s="308"/>
      <c r="VWU63" s="308"/>
      <c r="VWV63" s="308"/>
      <c r="VWW63" s="308"/>
      <c r="VWX63" s="308"/>
      <c r="VWY63" s="308"/>
      <c r="VWZ63" s="308"/>
      <c r="VXA63" s="308"/>
      <c r="VXB63" s="308"/>
      <c r="VXC63" s="308"/>
      <c r="VXD63" s="308"/>
      <c r="VXE63" s="308"/>
      <c r="VXF63" s="308"/>
      <c r="VXG63" s="308"/>
      <c r="VXH63" s="308"/>
      <c r="VXI63" s="308"/>
      <c r="VXJ63" s="308"/>
      <c r="VXK63" s="308"/>
      <c r="VXL63" s="308"/>
      <c r="VXM63" s="308"/>
      <c r="VXN63" s="308"/>
      <c r="VXO63" s="308"/>
      <c r="VXP63" s="308"/>
      <c r="VXQ63" s="308"/>
      <c r="VXR63" s="308"/>
      <c r="VXS63" s="308"/>
      <c r="VXT63" s="308"/>
      <c r="VXU63" s="308"/>
      <c r="VXV63" s="308"/>
      <c r="VXW63" s="308"/>
      <c r="VXX63" s="308"/>
      <c r="VXY63" s="308"/>
      <c r="VXZ63" s="308"/>
      <c r="VYA63" s="308"/>
      <c r="VYB63" s="308"/>
      <c r="VYC63" s="308"/>
      <c r="VYD63" s="308"/>
      <c r="VYE63" s="308"/>
      <c r="VYF63" s="308"/>
      <c r="VYG63" s="308"/>
      <c r="VYH63" s="308"/>
      <c r="VYI63" s="308"/>
      <c r="VYJ63" s="308"/>
      <c r="VYK63" s="308"/>
      <c r="VYL63" s="308"/>
      <c r="VYM63" s="308"/>
      <c r="VYN63" s="308"/>
      <c r="VYO63" s="308"/>
      <c r="VYP63" s="308"/>
      <c r="VYQ63" s="308"/>
      <c r="VYR63" s="308"/>
      <c r="VYS63" s="308"/>
      <c r="VYT63" s="308"/>
      <c r="VYU63" s="308"/>
      <c r="VYV63" s="308"/>
      <c r="VYW63" s="308"/>
      <c r="VYX63" s="308"/>
      <c r="VYY63" s="308"/>
      <c r="VYZ63" s="308"/>
      <c r="VZA63" s="308"/>
      <c r="VZB63" s="308"/>
      <c r="VZC63" s="308"/>
      <c r="VZD63" s="308"/>
      <c r="VZE63" s="308"/>
      <c r="VZF63" s="308"/>
      <c r="VZG63" s="308"/>
      <c r="VZH63" s="308"/>
      <c r="VZI63" s="308"/>
      <c r="VZJ63" s="308"/>
      <c r="VZK63" s="308"/>
      <c r="VZL63" s="308"/>
      <c r="VZM63" s="308"/>
      <c r="VZN63" s="308"/>
      <c r="VZO63" s="308"/>
      <c r="VZP63" s="308"/>
      <c r="VZQ63" s="308"/>
      <c r="VZR63" s="308"/>
      <c r="VZS63" s="308"/>
      <c r="VZT63" s="308"/>
      <c r="VZU63" s="308"/>
      <c r="VZV63" s="308"/>
      <c r="VZW63" s="308"/>
      <c r="VZX63" s="308"/>
      <c r="VZY63" s="308"/>
      <c r="VZZ63" s="308"/>
      <c r="WAA63" s="308"/>
      <c r="WAB63" s="308"/>
      <c r="WAC63" s="308"/>
      <c r="WAD63" s="308"/>
      <c r="WAE63" s="308"/>
      <c r="WAF63" s="308"/>
      <c r="WAG63" s="308"/>
      <c r="WAH63" s="308"/>
      <c r="WAI63" s="308"/>
      <c r="WAJ63" s="308"/>
      <c r="WAK63" s="308"/>
      <c r="WAL63" s="308"/>
      <c r="WAM63" s="308"/>
      <c r="WAN63" s="308"/>
      <c r="WAO63" s="308"/>
      <c r="WAP63" s="308"/>
      <c r="WAQ63" s="308"/>
      <c r="WAR63" s="308"/>
      <c r="WAS63" s="308"/>
      <c r="WAT63" s="308"/>
      <c r="WAU63" s="308"/>
      <c r="WAV63" s="308"/>
      <c r="WAW63" s="308"/>
      <c r="WAX63" s="308"/>
      <c r="WAY63" s="308"/>
      <c r="WAZ63" s="308"/>
      <c r="WBA63" s="308"/>
      <c r="WBB63" s="308"/>
      <c r="WBC63" s="308"/>
      <c r="WBD63" s="308"/>
      <c r="WBE63" s="308"/>
      <c r="WBF63" s="308"/>
      <c r="WBG63" s="308"/>
      <c r="WBH63" s="308"/>
      <c r="WBI63" s="308"/>
      <c r="WBJ63" s="308"/>
      <c r="WBK63" s="308"/>
      <c r="WBL63" s="308"/>
      <c r="WBM63" s="308"/>
      <c r="WBN63" s="308"/>
      <c r="WBO63" s="308"/>
      <c r="WBP63" s="308"/>
      <c r="WBQ63" s="308"/>
      <c r="WBR63" s="308"/>
      <c r="WBS63" s="308"/>
      <c r="WBT63" s="308"/>
      <c r="WBU63" s="308"/>
      <c r="WBV63" s="308"/>
      <c r="WBW63" s="308"/>
      <c r="WBX63" s="308"/>
      <c r="WBY63" s="308"/>
      <c r="WBZ63" s="308"/>
      <c r="WCA63" s="308"/>
      <c r="WCB63" s="308"/>
      <c r="WCC63" s="308"/>
      <c r="WCD63" s="308"/>
      <c r="WCE63" s="308"/>
      <c r="WCF63" s="308"/>
      <c r="WCG63" s="308"/>
      <c r="WCH63" s="308"/>
      <c r="WCI63" s="308"/>
      <c r="WCJ63" s="308"/>
      <c r="WCK63" s="308"/>
      <c r="WCL63" s="308"/>
      <c r="WCM63" s="308"/>
      <c r="WCN63" s="308"/>
      <c r="WCO63" s="308"/>
      <c r="WCP63" s="308"/>
      <c r="WCQ63" s="308"/>
      <c r="WCR63" s="308"/>
      <c r="WCS63" s="308"/>
      <c r="WCT63" s="308"/>
      <c r="WCU63" s="308"/>
      <c r="WCV63" s="308"/>
      <c r="WCW63" s="308"/>
      <c r="WCX63" s="308"/>
      <c r="WCY63" s="308"/>
      <c r="WCZ63" s="308"/>
      <c r="WDA63" s="308"/>
      <c r="WDB63" s="308"/>
      <c r="WDC63" s="308"/>
      <c r="WDD63" s="308"/>
      <c r="WDE63" s="308"/>
      <c r="WDF63" s="308"/>
      <c r="WDG63" s="308"/>
      <c r="WDH63" s="308"/>
      <c r="WDI63" s="308"/>
      <c r="WDJ63" s="308"/>
      <c r="WDK63" s="308"/>
      <c r="WDL63" s="308"/>
      <c r="WDM63" s="308"/>
      <c r="WDN63" s="308"/>
      <c r="WDO63" s="308"/>
      <c r="WDP63" s="308"/>
      <c r="WDQ63" s="308"/>
      <c r="WDR63" s="308"/>
      <c r="WDS63" s="308"/>
      <c r="WDT63" s="308"/>
      <c r="WDU63" s="308"/>
      <c r="WDV63" s="308"/>
      <c r="WDW63" s="308"/>
      <c r="WDX63" s="308"/>
      <c r="WDY63" s="308"/>
      <c r="WDZ63" s="308"/>
      <c r="WEA63" s="308"/>
      <c r="WEB63" s="308"/>
      <c r="WEC63" s="308"/>
      <c r="WED63" s="308"/>
      <c r="WEE63" s="308"/>
      <c r="WEF63" s="308"/>
      <c r="WEG63" s="308"/>
      <c r="WEH63" s="308"/>
      <c r="WEI63" s="308"/>
      <c r="WEJ63" s="308"/>
      <c r="WEK63" s="308"/>
      <c r="WEL63" s="308"/>
      <c r="WEM63" s="308"/>
      <c r="WEN63" s="308"/>
      <c r="WEO63" s="308"/>
      <c r="WEP63" s="308"/>
      <c r="WEQ63" s="308"/>
      <c r="WER63" s="308"/>
      <c r="WES63" s="308"/>
      <c r="WET63" s="308"/>
      <c r="WEU63" s="308"/>
      <c r="WEV63" s="308"/>
      <c r="WEW63" s="308"/>
      <c r="WEX63" s="308"/>
      <c r="WEY63" s="308"/>
      <c r="WEZ63" s="308"/>
      <c r="WFA63" s="308"/>
      <c r="WFB63" s="308"/>
      <c r="WFC63" s="308"/>
      <c r="WFD63" s="308"/>
      <c r="WFE63" s="308"/>
      <c r="WFF63" s="308"/>
      <c r="WFG63" s="308"/>
      <c r="WFH63" s="308"/>
      <c r="WFI63" s="308"/>
      <c r="WFJ63" s="308"/>
      <c r="WFK63" s="308"/>
      <c r="WFL63" s="308"/>
      <c r="WFM63" s="308"/>
      <c r="WFN63" s="308"/>
      <c r="WFO63" s="308"/>
      <c r="WFP63" s="308"/>
      <c r="WFQ63" s="308"/>
      <c r="WFR63" s="308"/>
      <c r="WFS63" s="308"/>
      <c r="WFT63" s="308"/>
      <c r="WFU63" s="308"/>
      <c r="WFV63" s="308"/>
      <c r="WFW63" s="308"/>
      <c r="WFX63" s="308"/>
      <c r="WFY63" s="308"/>
      <c r="WFZ63" s="308"/>
      <c r="WGA63" s="308"/>
      <c r="WGB63" s="308"/>
      <c r="WGC63" s="308"/>
      <c r="WGD63" s="308"/>
      <c r="WGE63" s="308"/>
      <c r="WGF63" s="308"/>
      <c r="WGG63" s="308"/>
      <c r="WGH63" s="308"/>
      <c r="WGI63" s="308"/>
      <c r="WGJ63" s="308"/>
      <c r="WGK63" s="308"/>
      <c r="WGL63" s="308"/>
      <c r="WGM63" s="308"/>
      <c r="WGN63" s="308"/>
      <c r="WGO63" s="308"/>
      <c r="WGP63" s="308"/>
      <c r="WGQ63" s="308"/>
      <c r="WGR63" s="308"/>
      <c r="WGS63" s="308"/>
      <c r="WGT63" s="308"/>
      <c r="WGU63" s="308"/>
      <c r="WGV63" s="308"/>
      <c r="WGW63" s="308"/>
      <c r="WGX63" s="308"/>
      <c r="WGY63" s="308"/>
      <c r="WGZ63" s="308"/>
      <c r="WHA63" s="308"/>
      <c r="WHB63" s="308"/>
      <c r="WHC63" s="308"/>
      <c r="WHD63" s="308"/>
      <c r="WHE63" s="308"/>
      <c r="WHF63" s="308"/>
      <c r="WHG63" s="308"/>
      <c r="WHH63" s="308"/>
      <c r="WHI63" s="308"/>
      <c r="WHJ63" s="308"/>
      <c r="WHK63" s="308"/>
      <c r="WHL63" s="308"/>
      <c r="WHM63" s="308"/>
      <c r="WHN63" s="308"/>
      <c r="WHO63" s="308"/>
      <c r="WHP63" s="308"/>
      <c r="WHQ63" s="308"/>
      <c r="WHR63" s="308"/>
      <c r="WHS63" s="308"/>
      <c r="WHT63" s="308"/>
      <c r="WHU63" s="308"/>
      <c r="WHV63" s="308"/>
      <c r="WHW63" s="308"/>
      <c r="WHX63" s="308"/>
      <c r="WHY63" s="308"/>
      <c r="WHZ63" s="308"/>
      <c r="WIA63" s="308"/>
      <c r="WIB63" s="308"/>
      <c r="WIC63" s="308"/>
      <c r="WID63" s="308"/>
      <c r="WIE63" s="308"/>
      <c r="WIF63" s="308"/>
      <c r="WIG63" s="308"/>
      <c r="WIH63" s="308"/>
      <c r="WII63" s="308"/>
      <c r="WIJ63" s="308"/>
      <c r="WIK63" s="308"/>
      <c r="WIL63" s="308"/>
      <c r="WIM63" s="308"/>
      <c r="WIN63" s="308"/>
      <c r="WIO63" s="308"/>
      <c r="WIP63" s="308"/>
      <c r="WIQ63" s="308"/>
      <c r="WIR63" s="308"/>
      <c r="WIS63" s="308"/>
      <c r="WIT63" s="308"/>
      <c r="WIU63" s="308"/>
      <c r="WIV63" s="308"/>
      <c r="WIW63" s="308"/>
      <c r="WIX63" s="308"/>
      <c r="WIY63" s="308"/>
      <c r="WIZ63" s="308"/>
      <c r="WJA63" s="308"/>
      <c r="WJB63" s="308"/>
      <c r="WJC63" s="308"/>
      <c r="WJD63" s="308"/>
      <c r="WJE63" s="308"/>
      <c r="WJF63" s="308"/>
      <c r="WJG63" s="308"/>
      <c r="WJH63" s="308"/>
      <c r="WJI63" s="308"/>
      <c r="WJJ63" s="308"/>
      <c r="WJK63" s="308"/>
      <c r="WJL63" s="308"/>
      <c r="WJM63" s="308"/>
      <c r="WJN63" s="308"/>
      <c r="WJO63" s="308"/>
      <c r="WJP63" s="308"/>
      <c r="WJQ63" s="308"/>
      <c r="WJR63" s="308"/>
      <c r="WJS63" s="308"/>
      <c r="WJT63" s="308"/>
      <c r="WJU63" s="308"/>
      <c r="WJV63" s="308"/>
      <c r="WJW63" s="308"/>
      <c r="WJX63" s="308"/>
      <c r="WJY63" s="308"/>
      <c r="WJZ63" s="308"/>
      <c r="WKA63" s="308"/>
      <c r="WKB63" s="308"/>
      <c r="WKC63" s="308"/>
      <c r="WKD63" s="308"/>
      <c r="WKE63" s="308"/>
      <c r="WKF63" s="308"/>
      <c r="WKG63" s="308"/>
      <c r="WKH63" s="308"/>
      <c r="WKI63" s="308"/>
      <c r="WKJ63" s="308"/>
      <c r="WKK63" s="308"/>
      <c r="WKL63" s="308"/>
      <c r="WKM63" s="308"/>
      <c r="WKN63" s="308"/>
      <c r="WKO63" s="308"/>
      <c r="WKP63" s="308"/>
      <c r="WKQ63" s="308"/>
      <c r="WKR63" s="308"/>
      <c r="WKS63" s="308"/>
      <c r="WKT63" s="308"/>
      <c r="WKU63" s="308"/>
      <c r="WKV63" s="308"/>
      <c r="WKW63" s="308"/>
      <c r="WKX63" s="308"/>
      <c r="WKY63" s="308"/>
      <c r="WKZ63" s="308"/>
      <c r="WLA63" s="308"/>
      <c r="WLB63" s="308"/>
      <c r="WLC63" s="308"/>
      <c r="WLD63" s="308"/>
      <c r="WLE63" s="308"/>
      <c r="WLF63" s="308"/>
      <c r="WLG63" s="308"/>
      <c r="WLH63" s="308"/>
      <c r="WLI63" s="308"/>
      <c r="WLJ63" s="308"/>
      <c r="WLK63" s="308"/>
      <c r="WLL63" s="308"/>
      <c r="WLM63" s="308"/>
      <c r="WLN63" s="308"/>
      <c r="WLO63" s="308"/>
      <c r="WLP63" s="308"/>
      <c r="WLQ63" s="308"/>
      <c r="WLR63" s="308"/>
      <c r="WLS63" s="308"/>
      <c r="WLT63" s="308"/>
      <c r="WLU63" s="308"/>
      <c r="WLV63" s="308"/>
      <c r="WLW63" s="308"/>
      <c r="WLX63" s="308"/>
      <c r="WLY63" s="308"/>
      <c r="WLZ63" s="308"/>
      <c r="WMA63" s="308"/>
      <c r="WMB63" s="308"/>
      <c r="WMC63" s="308"/>
      <c r="WMD63" s="308"/>
      <c r="WME63" s="308"/>
      <c r="WMF63" s="308"/>
      <c r="WMG63" s="308"/>
      <c r="WMH63" s="308"/>
      <c r="WMI63" s="308"/>
      <c r="WMJ63" s="308"/>
      <c r="WMK63" s="308"/>
      <c r="WML63" s="308"/>
      <c r="WMM63" s="308"/>
      <c r="WMN63" s="308"/>
      <c r="WMO63" s="308"/>
      <c r="WMP63" s="308"/>
      <c r="WMQ63" s="308"/>
      <c r="WMR63" s="308"/>
      <c r="WMS63" s="308"/>
      <c r="WMT63" s="308"/>
      <c r="WMU63" s="308"/>
      <c r="WMV63" s="308"/>
      <c r="WMW63" s="308"/>
      <c r="WMX63" s="308"/>
      <c r="WMY63" s="308"/>
      <c r="WMZ63" s="308"/>
      <c r="WNA63" s="308"/>
      <c r="WNB63" s="308"/>
      <c r="WNC63" s="308"/>
      <c r="WND63" s="308"/>
      <c r="WNE63" s="308"/>
      <c r="WNF63" s="308"/>
      <c r="WNG63" s="308"/>
      <c r="WNH63" s="308"/>
      <c r="WNI63" s="308"/>
      <c r="WNJ63" s="308"/>
      <c r="WNK63" s="308"/>
      <c r="WNL63" s="308"/>
      <c r="WNM63" s="308"/>
      <c r="WNN63" s="308"/>
      <c r="WNO63" s="308"/>
      <c r="WNP63" s="308"/>
      <c r="WNQ63" s="308"/>
      <c r="WNR63" s="308"/>
      <c r="WNS63" s="308"/>
      <c r="WNT63" s="308"/>
      <c r="WNU63" s="308"/>
      <c r="WNV63" s="308"/>
      <c r="WNW63" s="308"/>
      <c r="WNX63" s="308"/>
      <c r="WNY63" s="308"/>
      <c r="WNZ63" s="308"/>
      <c r="WOA63" s="308"/>
      <c r="WOB63" s="308"/>
      <c r="WOC63" s="308"/>
      <c r="WOD63" s="308"/>
      <c r="WOE63" s="308"/>
      <c r="WOF63" s="308"/>
      <c r="WOG63" s="308"/>
      <c r="WOH63" s="308"/>
      <c r="WOI63" s="308"/>
      <c r="WOJ63" s="308"/>
      <c r="WOK63" s="308"/>
      <c r="WOL63" s="308"/>
      <c r="WOM63" s="308"/>
      <c r="WON63" s="308"/>
      <c r="WOO63" s="308"/>
      <c r="WOP63" s="308"/>
      <c r="WOQ63" s="308"/>
      <c r="WOR63" s="308"/>
      <c r="WOS63" s="308"/>
      <c r="WOT63" s="308"/>
      <c r="WOU63" s="308"/>
      <c r="WOV63" s="308"/>
      <c r="WOW63" s="308"/>
      <c r="WOX63" s="308"/>
      <c r="WOY63" s="308"/>
      <c r="WOZ63" s="308"/>
      <c r="WPA63" s="308"/>
      <c r="WPB63" s="308"/>
      <c r="WPC63" s="308"/>
      <c r="WPD63" s="308"/>
      <c r="WPE63" s="308"/>
      <c r="WPF63" s="308"/>
      <c r="WPG63" s="308"/>
      <c r="WPH63" s="308"/>
      <c r="WPI63" s="308"/>
      <c r="WPJ63" s="308"/>
      <c r="WPK63" s="308"/>
      <c r="WPL63" s="308"/>
      <c r="WPM63" s="308"/>
      <c r="WPN63" s="308"/>
      <c r="WPO63" s="308"/>
      <c r="WPP63" s="308"/>
      <c r="WPQ63" s="308"/>
      <c r="WPR63" s="308"/>
      <c r="WPS63" s="308"/>
      <c r="WPT63" s="308"/>
      <c r="WPU63" s="308"/>
      <c r="WPV63" s="308"/>
      <c r="WPW63" s="308"/>
      <c r="WPX63" s="308"/>
      <c r="WPY63" s="308"/>
      <c r="WPZ63" s="308"/>
      <c r="WQA63" s="308"/>
      <c r="WQB63" s="308"/>
      <c r="WQC63" s="308"/>
      <c r="WQD63" s="308"/>
      <c r="WQE63" s="308"/>
      <c r="WQF63" s="308"/>
      <c r="WQG63" s="308"/>
      <c r="WQH63" s="308"/>
      <c r="WQI63" s="308"/>
      <c r="WQJ63" s="308"/>
      <c r="WQK63" s="308"/>
      <c r="WQL63" s="308"/>
      <c r="WQM63" s="308"/>
      <c r="WQN63" s="308"/>
      <c r="WQO63" s="308"/>
      <c r="WQP63" s="308"/>
      <c r="WQQ63" s="308"/>
      <c r="WQR63" s="308"/>
      <c r="WQS63" s="308"/>
      <c r="WQT63" s="308"/>
      <c r="WQU63" s="308"/>
      <c r="WQV63" s="308"/>
      <c r="WQW63" s="308"/>
      <c r="WQX63" s="308"/>
      <c r="WQY63" s="308"/>
      <c r="WQZ63" s="308"/>
      <c r="WRA63" s="308"/>
      <c r="WRB63" s="308"/>
      <c r="WRC63" s="308"/>
      <c r="WRD63" s="308"/>
      <c r="WRE63" s="308"/>
      <c r="WRF63" s="308"/>
      <c r="WRG63" s="308"/>
      <c r="WRH63" s="308"/>
      <c r="WRI63" s="308"/>
      <c r="WRJ63" s="308"/>
      <c r="WRK63" s="308"/>
      <c r="WRL63" s="308"/>
      <c r="WRM63" s="308"/>
      <c r="WRN63" s="308"/>
      <c r="WRO63" s="308"/>
      <c r="WRP63" s="308"/>
      <c r="WRQ63" s="308"/>
      <c r="WRR63" s="308"/>
      <c r="WRS63" s="308"/>
      <c r="WRT63" s="308"/>
      <c r="WRU63" s="308"/>
      <c r="WRV63" s="308"/>
      <c r="WRW63" s="308"/>
      <c r="WRX63" s="308"/>
      <c r="WRY63" s="308"/>
      <c r="WRZ63" s="308"/>
      <c r="WSA63" s="308"/>
      <c r="WSB63" s="308"/>
      <c r="WSC63" s="308"/>
      <c r="WSD63" s="308"/>
      <c r="WSE63" s="308"/>
      <c r="WSF63" s="308"/>
      <c r="WSG63" s="308"/>
      <c r="WSH63" s="308"/>
      <c r="WSI63" s="308"/>
      <c r="WSJ63" s="308"/>
      <c r="WSK63" s="308"/>
      <c r="WSL63" s="308"/>
      <c r="WSM63" s="308"/>
      <c r="WSN63" s="308"/>
      <c r="WSO63" s="308"/>
      <c r="WSP63" s="308"/>
      <c r="WSQ63" s="308"/>
      <c r="WSR63" s="308"/>
      <c r="WSS63" s="308"/>
      <c r="WST63" s="308"/>
      <c r="WSU63" s="308"/>
      <c r="WSV63" s="308"/>
      <c r="WSW63" s="308"/>
      <c r="WSX63" s="308"/>
      <c r="WSY63" s="308"/>
      <c r="WSZ63" s="308"/>
      <c r="WTA63" s="308"/>
      <c r="WTB63" s="308"/>
      <c r="WTC63" s="308"/>
      <c r="WTD63" s="308"/>
      <c r="WTE63" s="308"/>
      <c r="WTF63" s="308"/>
      <c r="WTG63" s="308"/>
      <c r="WTH63" s="308"/>
      <c r="WTI63" s="308"/>
      <c r="WTJ63" s="308"/>
      <c r="WTK63" s="308"/>
      <c r="WTL63" s="308"/>
      <c r="WTM63" s="308"/>
      <c r="WTN63" s="308"/>
      <c r="WTO63" s="308"/>
      <c r="WTP63" s="308"/>
      <c r="WTQ63" s="308"/>
      <c r="WTR63" s="308"/>
      <c r="WTS63" s="308"/>
      <c r="WTT63" s="308"/>
      <c r="WTU63" s="308"/>
      <c r="WTV63" s="308"/>
      <c r="WTW63" s="308"/>
      <c r="WTX63" s="308"/>
      <c r="WTY63" s="308"/>
      <c r="WTZ63" s="308"/>
      <c r="WUA63" s="308"/>
      <c r="WUB63" s="308"/>
      <c r="WUC63" s="308"/>
      <c r="WUD63" s="308"/>
      <c r="WUE63" s="308"/>
      <c r="WUF63" s="308"/>
      <c r="WUG63" s="308"/>
      <c r="WUH63" s="308"/>
      <c r="WUI63" s="308"/>
      <c r="WUJ63" s="308"/>
      <c r="WUK63" s="308"/>
      <c r="WUL63" s="308"/>
      <c r="WUM63" s="308"/>
      <c r="WUN63" s="308"/>
      <c r="WUO63" s="308"/>
      <c r="WUP63" s="308"/>
      <c r="WUQ63" s="308"/>
      <c r="WUR63" s="308"/>
      <c r="WUS63" s="308"/>
      <c r="WUT63" s="308"/>
      <c r="WUU63" s="308"/>
      <c r="WUV63" s="308"/>
      <c r="WUW63" s="308"/>
      <c r="WUX63" s="308"/>
      <c r="WUY63" s="308"/>
      <c r="WUZ63" s="308"/>
      <c r="WVA63" s="308"/>
      <c r="WVB63" s="308"/>
      <c r="WVC63" s="308"/>
      <c r="WVD63" s="308"/>
      <c r="WVE63" s="308"/>
      <c r="WVF63" s="308"/>
      <c r="WVG63" s="308"/>
      <c r="WVH63" s="308"/>
      <c r="WVI63" s="308"/>
      <c r="WVJ63" s="308"/>
      <c r="WVK63" s="308"/>
      <c r="WVL63" s="308"/>
      <c r="WVM63" s="308"/>
      <c r="WVN63" s="308"/>
      <c r="WVO63" s="308"/>
      <c r="WVP63" s="308"/>
      <c r="WVQ63" s="308"/>
      <c r="WVR63" s="308"/>
      <c r="WVS63" s="308"/>
      <c r="WVT63" s="308"/>
      <c r="WVU63" s="308"/>
      <c r="WVV63" s="308"/>
      <c r="WVW63" s="308"/>
      <c r="WVX63" s="308"/>
      <c r="WVY63" s="308"/>
    </row>
    <row r="64" spans="2:16145" s="357" customFormat="1" ht="12" customHeight="1" x14ac:dyDescent="0.25">
      <c r="B64" s="308"/>
      <c r="C64" s="308"/>
      <c r="D64" s="308"/>
      <c r="E64" s="308"/>
      <c r="F64" s="308"/>
      <c r="G64" s="308"/>
      <c r="H64" s="308"/>
      <c r="I64" s="308"/>
      <c r="J64" s="308"/>
      <c r="K64" s="308"/>
      <c r="L64" s="308"/>
      <c r="M64" s="308"/>
      <c r="N64" s="308"/>
      <c r="O64" s="308"/>
      <c r="P64" s="308"/>
      <c r="Q64" s="308"/>
      <c r="R64" s="308"/>
      <c r="S64" s="308"/>
      <c r="T64" s="308"/>
      <c r="U64" s="308"/>
      <c r="V64" s="308"/>
      <c r="W64" s="308"/>
      <c r="X64" s="308"/>
      <c r="Y64" s="308"/>
      <c r="Z64" s="308"/>
      <c r="AA64" s="308"/>
      <c r="AB64" s="308"/>
      <c r="AC64" s="308"/>
      <c r="AD64" s="308"/>
      <c r="AE64" s="308"/>
      <c r="AF64" s="308"/>
      <c r="AG64" s="308"/>
      <c r="AH64" s="308"/>
      <c r="AI64" s="308"/>
      <c r="AJ64" s="308"/>
      <c r="AK64" s="308"/>
      <c r="AL64" s="308"/>
      <c r="AM64" s="308"/>
      <c r="AN64" s="308"/>
      <c r="AO64" s="308"/>
      <c r="AP64" s="308"/>
      <c r="AQ64" s="308"/>
      <c r="AR64" s="308"/>
      <c r="AS64" s="308"/>
      <c r="AT64" s="308"/>
      <c r="AU64" s="308"/>
      <c r="AV64" s="308"/>
      <c r="AW64" s="308"/>
      <c r="AX64" s="308"/>
      <c r="AY64" s="308"/>
      <c r="AZ64" s="308"/>
      <c r="BA64" s="308"/>
      <c r="BB64" s="308"/>
      <c r="BC64" s="308"/>
      <c r="BD64" s="308"/>
      <c r="BE64" s="308"/>
      <c r="BF64" s="308"/>
      <c r="BG64" s="308"/>
      <c r="BH64" s="308"/>
      <c r="BI64" s="308"/>
      <c r="BJ64" s="308"/>
      <c r="BK64" s="308"/>
      <c r="BL64" s="308"/>
      <c r="BM64" s="308"/>
      <c r="BN64" s="308"/>
      <c r="BO64" s="308"/>
      <c r="BP64" s="308"/>
      <c r="BQ64" s="308"/>
      <c r="BR64" s="308"/>
      <c r="BS64" s="308"/>
      <c r="BT64" s="308"/>
      <c r="BU64" s="308"/>
      <c r="BV64" s="308"/>
      <c r="BW64" s="308"/>
      <c r="BX64" s="308"/>
      <c r="BY64" s="308"/>
      <c r="BZ64" s="308"/>
      <c r="CA64" s="308"/>
      <c r="CB64" s="308"/>
      <c r="CC64" s="308"/>
      <c r="CD64" s="308"/>
      <c r="CE64" s="308"/>
      <c r="CF64" s="308"/>
      <c r="CG64" s="308"/>
      <c r="CH64" s="308"/>
      <c r="CI64" s="308"/>
      <c r="CJ64" s="308"/>
      <c r="CK64" s="308"/>
      <c r="CL64" s="308"/>
      <c r="CM64" s="308"/>
      <c r="CN64" s="308"/>
      <c r="CO64" s="308"/>
      <c r="CP64" s="308"/>
      <c r="CQ64" s="308"/>
      <c r="CR64" s="308"/>
      <c r="CS64" s="308"/>
      <c r="CT64" s="308"/>
      <c r="CU64" s="308"/>
      <c r="CV64" s="308"/>
      <c r="CW64" s="308"/>
      <c r="CX64" s="308"/>
      <c r="CY64" s="308"/>
      <c r="CZ64" s="308"/>
      <c r="DA64" s="308"/>
      <c r="DB64" s="308"/>
      <c r="DC64" s="308"/>
      <c r="DD64" s="308"/>
      <c r="DE64" s="308"/>
      <c r="DF64" s="308"/>
      <c r="DG64" s="308"/>
      <c r="DH64" s="308"/>
      <c r="DI64" s="308"/>
      <c r="DJ64" s="308"/>
      <c r="DK64" s="308"/>
      <c r="DL64" s="308"/>
      <c r="DM64" s="308"/>
      <c r="DN64" s="308"/>
      <c r="DO64" s="308"/>
      <c r="DP64" s="308"/>
      <c r="DQ64" s="308"/>
      <c r="DR64" s="308"/>
      <c r="DS64" s="308"/>
      <c r="DT64" s="308"/>
      <c r="DU64" s="308"/>
      <c r="DV64" s="308"/>
      <c r="DW64" s="308"/>
      <c r="DX64" s="308"/>
      <c r="DY64" s="308"/>
      <c r="DZ64" s="308"/>
      <c r="EA64" s="308"/>
      <c r="EB64" s="308"/>
      <c r="EC64" s="308"/>
      <c r="ED64" s="308"/>
      <c r="EE64" s="308"/>
      <c r="EF64" s="308"/>
      <c r="EG64" s="308"/>
      <c r="EH64" s="308"/>
      <c r="EI64" s="308"/>
      <c r="EJ64" s="308"/>
      <c r="EK64" s="308"/>
      <c r="EL64" s="308"/>
      <c r="EM64" s="308"/>
      <c r="EN64" s="308"/>
      <c r="EO64" s="308"/>
      <c r="EP64" s="308"/>
      <c r="EQ64" s="308"/>
      <c r="ER64" s="308"/>
      <c r="ES64" s="308"/>
      <c r="ET64" s="308"/>
      <c r="EU64" s="308"/>
      <c r="EV64" s="308"/>
      <c r="EW64" s="308"/>
      <c r="EX64" s="308"/>
      <c r="EY64" s="308"/>
      <c r="EZ64" s="308"/>
      <c r="FA64" s="308"/>
      <c r="FB64" s="308"/>
      <c r="FC64" s="308"/>
      <c r="FD64" s="308"/>
      <c r="FE64" s="308"/>
      <c r="FF64" s="308"/>
      <c r="FG64" s="308"/>
      <c r="FH64" s="308"/>
      <c r="FI64" s="308"/>
      <c r="FJ64" s="308"/>
      <c r="FK64" s="308"/>
      <c r="FL64" s="308"/>
      <c r="FM64" s="308"/>
      <c r="FN64" s="308"/>
      <c r="FO64" s="308"/>
      <c r="FP64" s="308"/>
      <c r="FQ64" s="308"/>
      <c r="FR64" s="308"/>
      <c r="FS64" s="308"/>
      <c r="FT64" s="308"/>
      <c r="FU64" s="308"/>
      <c r="FV64" s="308"/>
      <c r="FW64" s="308"/>
      <c r="FX64" s="308"/>
      <c r="FY64" s="308"/>
      <c r="FZ64" s="308"/>
      <c r="GA64" s="308"/>
      <c r="GB64" s="308"/>
      <c r="GC64" s="308"/>
      <c r="GD64" s="308"/>
      <c r="GE64" s="308"/>
      <c r="GF64" s="308"/>
      <c r="GG64" s="308"/>
      <c r="GH64" s="308"/>
      <c r="GI64" s="308"/>
      <c r="GJ64" s="308"/>
      <c r="GK64" s="308"/>
      <c r="GL64" s="308"/>
      <c r="GM64" s="308"/>
      <c r="GN64" s="308"/>
      <c r="GO64" s="308"/>
      <c r="GP64" s="308"/>
      <c r="GQ64" s="308"/>
      <c r="GR64" s="308"/>
      <c r="GS64" s="308"/>
      <c r="GT64" s="308"/>
      <c r="GU64" s="308"/>
      <c r="GV64" s="308"/>
      <c r="GW64" s="308"/>
      <c r="GX64" s="308"/>
      <c r="GY64" s="308"/>
      <c r="GZ64" s="308"/>
      <c r="HA64" s="308"/>
      <c r="HB64" s="308"/>
      <c r="HC64" s="308"/>
      <c r="HD64" s="308"/>
      <c r="HE64" s="308"/>
      <c r="HF64" s="308"/>
      <c r="HG64" s="308"/>
      <c r="HH64" s="308"/>
      <c r="HI64" s="308"/>
      <c r="HJ64" s="308"/>
      <c r="HK64" s="308"/>
      <c r="HL64" s="308"/>
      <c r="HM64" s="308"/>
      <c r="HN64" s="308"/>
      <c r="HO64" s="308"/>
      <c r="HP64" s="308"/>
      <c r="HQ64" s="308"/>
      <c r="HR64" s="308"/>
      <c r="HS64" s="308"/>
      <c r="HT64" s="308"/>
      <c r="HU64" s="308"/>
      <c r="HV64" s="308"/>
      <c r="HW64" s="308"/>
      <c r="HX64" s="308"/>
      <c r="HY64" s="308"/>
      <c r="HZ64" s="308"/>
      <c r="IA64" s="308"/>
      <c r="IB64" s="308"/>
      <c r="IC64" s="308"/>
      <c r="ID64" s="308"/>
      <c r="IE64" s="308"/>
      <c r="IF64" s="308"/>
      <c r="IG64" s="308"/>
      <c r="IH64" s="308"/>
      <c r="II64" s="308"/>
      <c r="IJ64" s="308"/>
      <c r="IK64" s="308"/>
      <c r="IL64" s="308"/>
      <c r="IM64" s="308"/>
      <c r="IN64" s="308"/>
      <c r="IO64" s="308"/>
      <c r="IP64" s="308"/>
      <c r="IQ64" s="308"/>
      <c r="IR64" s="308"/>
      <c r="IS64" s="308"/>
      <c r="IT64" s="308"/>
      <c r="IU64" s="308"/>
      <c r="IV64" s="308"/>
      <c r="IW64" s="308"/>
      <c r="IX64" s="308"/>
      <c r="IY64" s="308"/>
      <c r="IZ64" s="308"/>
      <c r="JA64" s="308"/>
      <c r="JB64" s="308"/>
      <c r="JC64" s="308"/>
      <c r="JD64" s="308"/>
      <c r="JE64" s="308"/>
      <c r="JF64" s="308"/>
      <c r="JG64" s="308"/>
      <c r="JH64" s="308"/>
      <c r="JI64" s="308"/>
      <c r="JJ64" s="308"/>
      <c r="JK64" s="308"/>
      <c r="JL64" s="308"/>
      <c r="JM64" s="308"/>
      <c r="JN64" s="308"/>
      <c r="JO64" s="308"/>
      <c r="JP64" s="308"/>
      <c r="JQ64" s="308"/>
      <c r="JR64" s="308"/>
      <c r="JS64" s="308"/>
      <c r="JT64" s="308"/>
      <c r="JU64" s="308"/>
      <c r="JV64" s="308"/>
      <c r="JW64" s="308"/>
      <c r="JX64" s="308"/>
      <c r="JY64" s="308"/>
      <c r="JZ64" s="308"/>
      <c r="KA64" s="308"/>
      <c r="KB64" s="308"/>
      <c r="KC64" s="308"/>
      <c r="KD64" s="308"/>
      <c r="KE64" s="308"/>
      <c r="KF64" s="308"/>
      <c r="KG64" s="308"/>
      <c r="KH64" s="308"/>
      <c r="KI64" s="308"/>
      <c r="KJ64" s="308"/>
      <c r="KK64" s="308"/>
      <c r="KL64" s="308"/>
      <c r="KM64" s="308"/>
      <c r="KN64" s="308"/>
      <c r="KO64" s="308"/>
      <c r="KP64" s="308"/>
      <c r="KQ64" s="308"/>
      <c r="KR64" s="308"/>
      <c r="KS64" s="308"/>
      <c r="KT64" s="308"/>
      <c r="KU64" s="308"/>
      <c r="KV64" s="308"/>
      <c r="KW64" s="308"/>
      <c r="KX64" s="308"/>
      <c r="KY64" s="308"/>
      <c r="KZ64" s="308"/>
      <c r="LA64" s="308"/>
      <c r="LB64" s="308"/>
      <c r="LC64" s="308"/>
      <c r="LD64" s="308"/>
      <c r="LE64" s="308"/>
      <c r="LF64" s="308"/>
      <c r="LG64" s="308"/>
      <c r="LH64" s="308"/>
      <c r="LI64" s="308"/>
      <c r="LJ64" s="308"/>
      <c r="LK64" s="308"/>
      <c r="LL64" s="308"/>
      <c r="LM64" s="308"/>
      <c r="LN64" s="308"/>
      <c r="LO64" s="308"/>
      <c r="LP64" s="308"/>
      <c r="LQ64" s="308"/>
      <c r="LR64" s="308"/>
      <c r="LS64" s="308"/>
      <c r="LT64" s="308"/>
      <c r="LU64" s="308"/>
      <c r="LV64" s="308"/>
      <c r="LW64" s="308"/>
      <c r="LX64" s="308"/>
      <c r="LY64" s="308"/>
      <c r="LZ64" s="308"/>
      <c r="MA64" s="308"/>
      <c r="MB64" s="308"/>
      <c r="MC64" s="308"/>
      <c r="MD64" s="308"/>
      <c r="ME64" s="308"/>
      <c r="MF64" s="308"/>
      <c r="MG64" s="308"/>
      <c r="MH64" s="308"/>
      <c r="MI64" s="308"/>
      <c r="MJ64" s="308"/>
      <c r="MK64" s="308"/>
      <c r="ML64" s="308"/>
      <c r="MM64" s="308"/>
      <c r="MN64" s="308"/>
      <c r="MO64" s="308"/>
      <c r="MP64" s="308"/>
      <c r="MQ64" s="308"/>
      <c r="MR64" s="308"/>
      <c r="MS64" s="308"/>
      <c r="MT64" s="308"/>
      <c r="MU64" s="308"/>
      <c r="MV64" s="308"/>
      <c r="MW64" s="308"/>
      <c r="MX64" s="308"/>
      <c r="MY64" s="308"/>
      <c r="MZ64" s="308"/>
      <c r="NA64" s="308"/>
      <c r="NB64" s="308"/>
      <c r="NC64" s="308"/>
      <c r="ND64" s="308"/>
      <c r="NE64" s="308"/>
      <c r="NF64" s="308"/>
      <c r="NG64" s="308"/>
      <c r="NH64" s="308"/>
      <c r="NI64" s="308"/>
      <c r="NJ64" s="308"/>
      <c r="NK64" s="308"/>
      <c r="NL64" s="308"/>
      <c r="NM64" s="308"/>
      <c r="NN64" s="308"/>
      <c r="NO64" s="308"/>
      <c r="NP64" s="308"/>
      <c r="NQ64" s="308"/>
      <c r="NR64" s="308"/>
      <c r="NS64" s="308"/>
      <c r="NT64" s="308"/>
      <c r="NU64" s="308"/>
      <c r="NV64" s="308"/>
      <c r="NW64" s="308"/>
      <c r="NX64" s="308"/>
      <c r="NY64" s="308"/>
      <c r="NZ64" s="308"/>
      <c r="OA64" s="308"/>
      <c r="OB64" s="308"/>
      <c r="OC64" s="308"/>
      <c r="OD64" s="308"/>
      <c r="OE64" s="308"/>
      <c r="OF64" s="308"/>
      <c r="OG64" s="308"/>
      <c r="OH64" s="308"/>
      <c r="OI64" s="308"/>
      <c r="OJ64" s="308"/>
      <c r="OK64" s="308"/>
      <c r="OL64" s="308"/>
      <c r="OM64" s="308"/>
      <c r="ON64" s="308"/>
      <c r="OO64" s="308"/>
      <c r="OP64" s="308"/>
      <c r="OQ64" s="308"/>
      <c r="OR64" s="308"/>
      <c r="OS64" s="308"/>
      <c r="OT64" s="308"/>
      <c r="OU64" s="308"/>
      <c r="OV64" s="308"/>
      <c r="OW64" s="308"/>
      <c r="OX64" s="308"/>
      <c r="OY64" s="308"/>
      <c r="OZ64" s="308"/>
      <c r="PA64" s="308"/>
      <c r="PB64" s="308"/>
      <c r="PC64" s="308"/>
      <c r="PD64" s="308"/>
      <c r="PE64" s="308"/>
      <c r="PF64" s="308"/>
      <c r="PG64" s="308"/>
      <c r="PH64" s="308"/>
      <c r="PI64" s="308"/>
      <c r="PJ64" s="308"/>
      <c r="PK64" s="308"/>
      <c r="PL64" s="308"/>
      <c r="PM64" s="308"/>
      <c r="PN64" s="308"/>
      <c r="PO64" s="308"/>
      <c r="PP64" s="308"/>
      <c r="PQ64" s="308"/>
      <c r="PR64" s="308"/>
      <c r="PS64" s="308"/>
      <c r="PT64" s="308"/>
      <c r="PU64" s="308"/>
      <c r="PV64" s="308"/>
      <c r="PW64" s="308"/>
      <c r="PX64" s="308"/>
      <c r="PY64" s="308"/>
      <c r="PZ64" s="308"/>
      <c r="QA64" s="308"/>
      <c r="QB64" s="308"/>
      <c r="QC64" s="308"/>
      <c r="QD64" s="308"/>
      <c r="QE64" s="308"/>
      <c r="QF64" s="308"/>
      <c r="QG64" s="308"/>
      <c r="QH64" s="308"/>
      <c r="QI64" s="308"/>
      <c r="QJ64" s="308"/>
      <c r="QK64" s="308"/>
      <c r="QL64" s="308"/>
      <c r="QM64" s="308"/>
      <c r="QN64" s="308"/>
      <c r="QO64" s="308"/>
      <c r="QP64" s="308"/>
      <c r="QQ64" s="308"/>
      <c r="QR64" s="308"/>
      <c r="QS64" s="308"/>
      <c r="QT64" s="308"/>
      <c r="QU64" s="308"/>
      <c r="QV64" s="308"/>
      <c r="QW64" s="308"/>
      <c r="QX64" s="308"/>
      <c r="QY64" s="308"/>
      <c r="QZ64" s="308"/>
      <c r="RA64" s="308"/>
      <c r="RB64" s="308"/>
      <c r="RC64" s="308"/>
      <c r="RD64" s="308"/>
      <c r="RE64" s="308"/>
      <c r="RF64" s="308"/>
      <c r="RG64" s="308"/>
      <c r="RH64" s="308"/>
      <c r="RI64" s="308"/>
      <c r="RJ64" s="308"/>
      <c r="RK64" s="308"/>
      <c r="RL64" s="308"/>
      <c r="RM64" s="308"/>
      <c r="RN64" s="308"/>
      <c r="RO64" s="308"/>
      <c r="RP64" s="308"/>
      <c r="RQ64" s="308"/>
      <c r="RR64" s="308"/>
      <c r="RS64" s="308"/>
      <c r="RT64" s="308"/>
      <c r="RU64" s="308"/>
      <c r="RV64" s="308"/>
      <c r="RW64" s="308"/>
      <c r="RX64" s="308"/>
      <c r="RY64" s="308"/>
      <c r="RZ64" s="308"/>
      <c r="SA64" s="308"/>
      <c r="SB64" s="308"/>
      <c r="SC64" s="308"/>
      <c r="SD64" s="308"/>
      <c r="SE64" s="308"/>
      <c r="SF64" s="308"/>
      <c r="SG64" s="308"/>
      <c r="SH64" s="308"/>
      <c r="SI64" s="308"/>
      <c r="SJ64" s="308"/>
      <c r="SK64" s="308"/>
      <c r="SL64" s="308"/>
      <c r="SM64" s="308"/>
      <c r="SN64" s="308"/>
      <c r="SO64" s="308"/>
      <c r="SP64" s="308"/>
      <c r="SQ64" s="308"/>
      <c r="SR64" s="308"/>
      <c r="SS64" s="308"/>
      <c r="ST64" s="308"/>
      <c r="SU64" s="308"/>
      <c r="SV64" s="308"/>
      <c r="SW64" s="308"/>
      <c r="SX64" s="308"/>
      <c r="SY64" s="308"/>
      <c r="SZ64" s="308"/>
      <c r="TA64" s="308"/>
      <c r="TB64" s="308"/>
      <c r="TC64" s="308"/>
      <c r="TD64" s="308"/>
      <c r="TE64" s="308"/>
      <c r="TF64" s="308"/>
      <c r="TG64" s="308"/>
      <c r="TH64" s="308"/>
      <c r="TI64" s="308"/>
      <c r="TJ64" s="308"/>
      <c r="TK64" s="308"/>
      <c r="TL64" s="308"/>
      <c r="TM64" s="308"/>
      <c r="TN64" s="308"/>
      <c r="TO64" s="308"/>
      <c r="TP64" s="308"/>
      <c r="TQ64" s="308"/>
      <c r="TR64" s="308"/>
      <c r="TS64" s="308"/>
      <c r="TT64" s="308"/>
      <c r="TU64" s="308"/>
      <c r="TV64" s="308"/>
      <c r="TW64" s="308"/>
      <c r="TX64" s="308"/>
      <c r="TY64" s="308"/>
      <c r="TZ64" s="308"/>
      <c r="UA64" s="308"/>
      <c r="UB64" s="308"/>
      <c r="UC64" s="308"/>
      <c r="UD64" s="308"/>
      <c r="UE64" s="308"/>
      <c r="UF64" s="308"/>
      <c r="UG64" s="308"/>
      <c r="UH64" s="308"/>
      <c r="UI64" s="308"/>
      <c r="UJ64" s="308"/>
      <c r="UK64" s="308"/>
      <c r="UL64" s="308"/>
      <c r="UM64" s="308"/>
      <c r="UN64" s="308"/>
      <c r="UO64" s="308"/>
      <c r="UP64" s="308"/>
      <c r="UQ64" s="308"/>
      <c r="UR64" s="308"/>
      <c r="US64" s="308"/>
      <c r="UT64" s="308"/>
      <c r="UU64" s="308"/>
      <c r="UV64" s="308"/>
      <c r="UW64" s="308"/>
      <c r="UX64" s="308"/>
      <c r="UY64" s="308"/>
      <c r="UZ64" s="308"/>
      <c r="VA64" s="308"/>
      <c r="VB64" s="308"/>
      <c r="VC64" s="308"/>
      <c r="VD64" s="308"/>
      <c r="VE64" s="308"/>
      <c r="VF64" s="308"/>
      <c r="VG64" s="308"/>
      <c r="VH64" s="308"/>
      <c r="VI64" s="308"/>
      <c r="VJ64" s="308"/>
      <c r="VK64" s="308"/>
      <c r="VL64" s="308"/>
      <c r="VM64" s="308"/>
      <c r="VN64" s="308"/>
      <c r="VO64" s="308"/>
      <c r="VP64" s="308"/>
      <c r="VQ64" s="308"/>
      <c r="VR64" s="308"/>
      <c r="VS64" s="308"/>
      <c r="VT64" s="308"/>
      <c r="VU64" s="308"/>
      <c r="VV64" s="308"/>
      <c r="VW64" s="308"/>
      <c r="VX64" s="308"/>
      <c r="VY64" s="308"/>
      <c r="VZ64" s="308"/>
      <c r="WA64" s="308"/>
      <c r="WB64" s="308"/>
      <c r="WC64" s="308"/>
      <c r="WD64" s="308"/>
      <c r="WE64" s="308"/>
      <c r="WF64" s="308"/>
      <c r="WG64" s="308"/>
      <c r="WH64" s="308"/>
      <c r="WI64" s="308"/>
      <c r="WJ64" s="308"/>
      <c r="WK64" s="308"/>
      <c r="WL64" s="308"/>
      <c r="WM64" s="308"/>
      <c r="WN64" s="308"/>
      <c r="WO64" s="308"/>
      <c r="WP64" s="308"/>
      <c r="WQ64" s="308"/>
      <c r="WR64" s="308"/>
      <c r="WS64" s="308"/>
      <c r="WT64" s="308"/>
      <c r="WU64" s="308"/>
      <c r="WV64" s="308"/>
      <c r="WW64" s="308"/>
      <c r="WX64" s="308"/>
      <c r="WY64" s="308"/>
      <c r="WZ64" s="308"/>
      <c r="XA64" s="308"/>
      <c r="XB64" s="308"/>
      <c r="XC64" s="308"/>
      <c r="XD64" s="308"/>
      <c r="XE64" s="308"/>
      <c r="XF64" s="308"/>
      <c r="XG64" s="308"/>
      <c r="XH64" s="308"/>
      <c r="XI64" s="308"/>
      <c r="XJ64" s="308"/>
      <c r="XK64" s="308"/>
      <c r="XL64" s="308"/>
      <c r="XM64" s="308"/>
      <c r="XN64" s="308"/>
      <c r="XO64" s="308"/>
      <c r="XP64" s="308"/>
      <c r="XQ64" s="308"/>
      <c r="XR64" s="308"/>
      <c r="XS64" s="308"/>
      <c r="XT64" s="308"/>
      <c r="XU64" s="308"/>
      <c r="XV64" s="308"/>
      <c r="XW64" s="308"/>
      <c r="XX64" s="308"/>
      <c r="XY64" s="308"/>
      <c r="XZ64" s="308"/>
      <c r="YA64" s="308"/>
      <c r="YB64" s="308"/>
      <c r="YC64" s="308"/>
      <c r="YD64" s="308"/>
      <c r="YE64" s="308"/>
      <c r="YF64" s="308"/>
      <c r="YG64" s="308"/>
      <c r="YH64" s="308"/>
      <c r="YI64" s="308"/>
      <c r="YJ64" s="308"/>
      <c r="YK64" s="308"/>
      <c r="YL64" s="308"/>
      <c r="YM64" s="308"/>
      <c r="YN64" s="308"/>
      <c r="YO64" s="308"/>
      <c r="YP64" s="308"/>
      <c r="YQ64" s="308"/>
      <c r="YR64" s="308"/>
      <c r="YS64" s="308"/>
      <c r="YT64" s="308"/>
      <c r="YU64" s="308"/>
      <c r="YV64" s="308"/>
      <c r="YW64" s="308"/>
      <c r="YX64" s="308"/>
      <c r="YY64" s="308"/>
      <c r="YZ64" s="308"/>
      <c r="ZA64" s="308"/>
      <c r="ZB64" s="308"/>
      <c r="ZC64" s="308"/>
      <c r="ZD64" s="308"/>
      <c r="ZE64" s="308"/>
      <c r="ZF64" s="308"/>
      <c r="ZG64" s="308"/>
      <c r="ZH64" s="308"/>
      <c r="ZI64" s="308"/>
      <c r="ZJ64" s="308"/>
      <c r="ZK64" s="308"/>
      <c r="ZL64" s="308"/>
      <c r="ZM64" s="308"/>
      <c r="ZN64" s="308"/>
      <c r="ZO64" s="308"/>
      <c r="ZP64" s="308"/>
      <c r="ZQ64" s="308"/>
      <c r="ZR64" s="308"/>
      <c r="ZS64" s="308"/>
      <c r="ZT64" s="308"/>
      <c r="ZU64" s="308"/>
      <c r="ZV64" s="308"/>
      <c r="ZW64" s="308"/>
      <c r="ZX64" s="308"/>
      <c r="ZY64" s="308"/>
      <c r="ZZ64" s="308"/>
      <c r="AAA64" s="308"/>
      <c r="AAB64" s="308"/>
      <c r="AAC64" s="308"/>
      <c r="AAD64" s="308"/>
      <c r="AAE64" s="308"/>
      <c r="AAF64" s="308"/>
      <c r="AAG64" s="308"/>
      <c r="AAH64" s="308"/>
      <c r="AAI64" s="308"/>
      <c r="AAJ64" s="308"/>
      <c r="AAK64" s="308"/>
      <c r="AAL64" s="308"/>
      <c r="AAM64" s="308"/>
      <c r="AAN64" s="308"/>
      <c r="AAO64" s="308"/>
      <c r="AAP64" s="308"/>
      <c r="AAQ64" s="308"/>
      <c r="AAR64" s="308"/>
      <c r="AAS64" s="308"/>
      <c r="AAT64" s="308"/>
      <c r="AAU64" s="308"/>
      <c r="AAV64" s="308"/>
      <c r="AAW64" s="308"/>
      <c r="AAX64" s="308"/>
      <c r="AAY64" s="308"/>
      <c r="AAZ64" s="308"/>
      <c r="ABA64" s="308"/>
      <c r="ABB64" s="308"/>
      <c r="ABC64" s="308"/>
      <c r="ABD64" s="308"/>
      <c r="ABE64" s="308"/>
      <c r="ABF64" s="308"/>
      <c r="ABG64" s="308"/>
      <c r="ABH64" s="308"/>
      <c r="ABI64" s="308"/>
      <c r="ABJ64" s="308"/>
      <c r="ABK64" s="308"/>
      <c r="ABL64" s="308"/>
      <c r="ABM64" s="308"/>
      <c r="ABN64" s="308"/>
      <c r="ABO64" s="308"/>
      <c r="ABP64" s="308"/>
      <c r="ABQ64" s="308"/>
      <c r="ABR64" s="308"/>
      <c r="ABS64" s="308"/>
      <c r="ABT64" s="308"/>
      <c r="ABU64" s="308"/>
      <c r="ABV64" s="308"/>
      <c r="ABW64" s="308"/>
      <c r="ABX64" s="308"/>
      <c r="ABY64" s="308"/>
      <c r="ABZ64" s="308"/>
      <c r="ACA64" s="308"/>
      <c r="ACB64" s="308"/>
      <c r="ACC64" s="308"/>
      <c r="ACD64" s="308"/>
      <c r="ACE64" s="308"/>
      <c r="ACF64" s="308"/>
      <c r="ACG64" s="308"/>
      <c r="ACH64" s="308"/>
      <c r="ACI64" s="308"/>
      <c r="ACJ64" s="308"/>
      <c r="ACK64" s="308"/>
      <c r="ACL64" s="308"/>
      <c r="ACM64" s="308"/>
      <c r="ACN64" s="308"/>
      <c r="ACO64" s="308"/>
      <c r="ACP64" s="308"/>
      <c r="ACQ64" s="308"/>
      <c r="ACR64" s="308"/>
      <c r="ACS64" s="308"/>
      <c r="ACT64" s="308"/>
      <c r="ACU64" s="308"/>
      <c r="ACV64" s="308"/>
      <c r="ACW64" s="308"/>
      <c r="ACX64" s="308"/>
      <c r="ACY64" s="308"/>
      <c r="ACZ64" s="308"/>
      <c r="ADA64" s="308"/>
      <c r="ADB64" s="308"/>
      <c r="ADC64" s="308"/>
      <c r="ADD64" s="308"/>
      <c r="ADE64" s="308"/>
      <c r="ADF64" s="308"/>
      <c r="ADG64" s="308"/>
      <c r="ADH64" s="308"/>
      <c r="ADI64" s="308"/>
      <c r="ADJ64" s="308"/>
      <c r="ADK64" s="308"/>
      <c r="ADL64" s="308"/>
      <c r="ADM64" s="308"/>
      <c r="ADN64" s="308"/>
      <c r="ADO64" s="308"/>
      <c r="ADP64" s="308"/>
      <c r="ADQ64" s="308"/>
      <c r="ADR64" s="308"/>
      <c r="ADS64" s="308"/>
      <c r="ADT64" s="308"/>
      <c r="ADU64" s="308"/>
      <c r="ADV64" s="308"/>
      <c r="ADW64" s="308"/>
      <c r="ADX64" s="308"/>
      <c r="ADY64" s="308"/>
      <c r="ADZ64" s="308"/>
      <c r="AEA64" s="308"/>
      <c r="AEB64" s="308"/>
      <c r="AEC64" s="308"/>
      <c r="AED64" s="308"/>
      <c r="AEE64" s="308"/>
      <c r="AEF64" s="308"/>
      <c r="AEG64" s="308"/>
      <c r="AEH64" s="308"/>
      <c r="AEI64" s="308"/>
      <c r="AEJ64" s="308"/>
      <c r="AEK64" s="308"/>
      <c r="AEL64" s="308"/>
      <c r="AEM64" s="308"/>
      <c r="AEN64" s="308"/>
      <c r="AEO64" s="308"/>
      <c r="AEP64" s="308"/>
      <c r="AEQ64" s="308"/>
      <c r="AER64" s="308"/>
      <c r="AES64" s="308"/>
      <c r="AET64" s="308"/>
      <c r="AEU64" s="308"/>
      <c r="AEV64" s="308"/>
      <c r="AEW64" s="308"/>
      <c r="AEX64" s="308"/>
      <c r="AEY64" s="308"/>
      <c r="AEZ64" s="308"/>
      <c r="AFA64" s="308"/>
      <c r="AFB64" s="308"/>
      <c r="AFC64" s="308"/>
      <c r="AFD64" s="308"/>
      <c r="AFE64" s="308"/>
      <c r="AFF64" s="308"/>
      <c r="AFG64" s="308"/>
      <c r="AFH64" s="308"/>
      <c r="AFI64" s="308"/>
      <c r="AFJ64" s="308"/>
      <c r="AFK64" s="308"/>
      <c r="AFL64" s="308"/>
      <c r="AFM64" s="308"/>
      <c r="AFN64" s="308"/>
      <c r="AFO64" s="308"/>
      <c r="AFP64" s="308"/>
      <c r="AFQ64" s="308"/>
      <c r="AFR64" s="308"/>
      <c r="AFS64" s="308"/>
      <c r="AFT64" s="308"/>
      <c r="AFU64" s="308"/>
      <c r="AFV64" s="308"/>
      <c r="AFW64" s="308"/>
      <c r="AFX64" s="308"/>
      <c r="AFY64" s="308"/>
      <c r="AFZ64" s="308"/>
      <c r="AGA64" s="308"/>
      <c r="AGB64" s="308"/>
      <c r="AGC64" s="308"/>
      <c r="AGD64" s="308"/>
      <c r="AGE64" s="308"/>
      <c r="AGF64" s="308"/>
      <c r="AGG64" s="308"/>
      <c r="AGH64" s="308"/>
      <c r="AGI64" s="308"/>
      <c r="AGJ64" s="308"/>
      <c r="AGK64" s="308"/>
      <c r="AGL64" s="308"/>
      <c r="AGM64" s="308"/>
      <c r="AGN64" s="308"/>
      <c r="AGO64" s="308"/>
      <c r="AGP64" s="308"/>
      <c r="AGQ64" s="308"/>
      <c r="AGR64" s="308"/>
      <c r="AGS64" s="308"/>
      <c r="AGT64" s="308"/>
      <c r="AGU64" s="308"/>
      <c r="AGV64" s="308"/>
      <c r="AGW64" s="308"/>
      <c r="AGX64" s="308"/>
      <c r="AGY64" s="308"/>
      <c r="AGZ64" s="308"/>
      <c r="AHA64" s="308"/>
      <c r="AHB64" s="308"/>
      <c r="AHC64" s="308"/>
      <c r="AHD64" s="308"/>
      <c r="AHE64" s="308"/>
      <c r="AHF64" s="308"/>
      <c r="AHG64" s="308"/>
      <c r="AHH64" s="308"/>
      <c r="AHI64" s="308"/>
      <c r="AHJ64" s="308"/>
      <c r="AHK64" s="308"/>
      <c r="AHL64" s="308"/>
      <c r="AHM64" s="308"/>
      <c r="AHN64" s="308"/>
      <c r="AHO64" s="308"/>
      <c r="AHP64" s="308"/>
      <c r="AHQ64" s="308"/>
      <c r="AHR64" s="308"/>
      <c r="AHS64" s="308"/>
      <c r="AHT64" s="308"/>
      <c r="AHU64" s="308"/>
      <c r="AHV64" s="308"/>
      <c r="AHW64" s="308"/>
      <c r="AHX64" s="308"/>
      <c r="AHY64" s="308"/>
      <c r="AHZ64" s="308"/>
      <c r="AIA64" s="308"/>
      <c r="AIB64" s="308"/>
      <c r="AIC64" s="308"/>
      <c r="AID64" s="308"/>
      <c r="AIE64" s="308"/>
      <c r="AIF64" s="308"/>
      <c r="AIG64" s="308"/>
      <c r="AIH64" s="308"/>
      <c r="AII64" s="308"/>
      <c r="AIJ64" s="308"/>
      <c r="AIK64" s="308"/>
      <c r="AIL64" s="308"/>
      <c r="AIM64" s="308"/>
      <c r="AIN64" s="308"/>
      <c r="AIO64" s="308"/>
      <c r="AIP64" s="308"/>
      <c r="AIQ64" s="308"/>
      <c r="AIR64" s="308"/>
      <c r="AIS64" s="308"/>
      <c r="AIT64" s="308"/>
      <c r="AIU64" s="308"/>
      <c r="AIV64" s="308"/>
      <c r="AIW64" s="308"/>
      <c r="AIX64" s="308"/>
      <c r="AIY64" s="308"/>
      <c r="AIZ64" s="308"/>
      <c r="AJA64" s="308"/>
      <c r="AJB64" s="308"/>
      <c r="AJC64" s="308"/>
      <c r="AJD64" s="308"/>
      <c r="AJE64" s="308"/>
      <c r="AJF64" s="308"/>
      <c r="AJG64" s="308"/>
      <c r="AJH64" s="308"/>
      <c r="AJI64" s="308"/>
      <c r="AJJ64" s="308"/>
      <c r="AJK64" s="308"/>
      <c r="AJL64" s="308"/>
      <c r="AJM64" s="308"/>
      <c r="AJN64" s="308"/>
      <c r="AJO64" s="308"/>
      <c r="AJP64" s="308"/>
      <c r="AJQ64" s="308"/>
      <c r="AJR64" s="308"/>
      <c r="AJS64" s="308"/>
      <c r="AJT64" s="308"/>
      <c r="AJU64" s="308"/>
      <c r="AJV64" s="308"/>
      <c r="AJW64" s="308"/>
      <c r="AJX64" s="308"/>
      <c r="AJY64" s="308"/>
      <c r="AJZ64" s="308"/>
      <c r="AKA64" s="308"/>
      <c r="AKB64" s="308"/>
      <c r="AKC64" s="308"/>
      <c r="AKD64" s="308"/>
      <c r="AKE64" s="308"/>
      <c r="AKF64" s="308"/>
      <c r="AKG64" s="308"/>
      <c r="AKH64" s="308"/>
      <c r="AKI64" s="308"/>
      <c r="AKJ64" s="308"/>
      <c r="AKK64" s="308"/>
      <c r="AKL64" s="308"/>
      <c r="AKM64" s="308"/>
      <c r="AKN64" s="308"/>
      <c r="AKO64" s="308"/>
      <c r="AKP64" s="308"/>
      <c r="AKQ64" s="308"/>
      <c r="AKR64" s="308"/>
      <c r="AKS64" s="308"/>
      <c r="AKT64" s="308"/>
      <c r="AKU64" s="308"/>
      <c r="AKV64" s="308"/>
      <c r="AKW64" s="308"/>
      <c r="AKX64" s="308"/>
      <c r="AKY64" s="308"/>
      <c r="AKZ64" s="308"/>
      <c r="ALA64" s="308"/>
      <c r="ALB64" s="308"/>
      <c r="ALC64" s="308"/>
      <c r="ALD64" s="308"/>
      <c r="ALE64" s="308"/>
      <c r="ALF64" s="308"/>
      <c r="ALG64" s="308"/>
      <c r="ALH64" s="308"/>
      <c r="ALI64" s="308"/>
      <c r="ALJ64" s="308"/>
      <c r="ALK64" s="308"/>
      <c r="ALL64" s="308"/>
      <c r="ALM64" s="308"/>
      <c r="ALN64" s="308"/>
      <c r="ALO64" s="308"/>
      <c r="ALP64" s="308"/>
      <c r="ALQ64" s="308"/>
      <c r="ALR64" s="308"/>
      <c r="ALS64" s="308"/>
      <c r="ALT64" s="308"/>
      <c r="ALU64" s="308"/>
      <c r="ALV64" s="308"/>
      <c r="ALW64" s="308"/>
      <c r="ALX64" s="308"/>
      <c r="ALY64" s="308"/>
      <c r="ALZ64" s="308"/>
      <c r="AMA64" s="308"/>
      <c r="AMB64" s="308"/>
      <c r="AMC64" s="308"/>
      <c r="AMD64" s="308"/>
      <c r="AME64" s="308"/>
      <c r="AMF64" s="308"/>
      <c r="AMG64" s="308"/>
      <c r="AMH64" s="308"/>
      <c r="AMI64" s="308"/>
      <c r="AMJ64" s="308"/>
      <c r="AMK64" s="308"/>
      <c r="AML64" s="308"/>
      <c r="AMM64" s="308"/>
      <c r="AMN64" s="308"/>
      <c r="AMO64" s="308"/>
      <c r="AMP64" s="308"/>
      <c r="AMQ64" s="308"/>
      <c r="AMR64" s="308"/>
      <c r="AMS64" s="308"/>
      <c r="AMT64" s="308"/>
      <c r="AMU64" s="308"/>
      <c r="AMV64" s="308"/>
      <c r="AMW64" s="308"/>
      <c r="AMX64" s="308"/>
      <c r="AMY64" s="308"/>
      <c r="AMZ64" s="308"/>
      <c r="ANA64" s="308"/>
      <c r="ANB64" s="308"/>
      <c r="ANC64" s="308"/>
      <c r="AND64" s="308"/>
      <c r="ANE64" s="308"/>
      <c r="ANF64" s="308"/>
      <c r="ANG64" s="308"/>
      <c r="ANH64" s="308"/>
      <c r="ANI64" s="308"/>
      <c r="ANJ64" s="308"/>
      <c r="ANK64" s="308"/>
      <c r="ANL64" s="308"/>
      <c r="ANM64" s="308"/>
      <c r="ANN64" s="308"/>
      <c r="ANO64" s="308"/>
      <c r="ANP64" s="308"/>
      <c r="ANQ64" s="308"/>
      <c r="ANR64" s="308"/>
      <c r="ANS64" s="308"/>
      <c r="ANT64" s="308"/>
      <c r="ANU64" s="308"/>
      <c r="ANV64" s="308"/>
      <c r="ANW64" s="308"/>
      <c r="ANX64" s="308"/>
      <c r="ANY64" s="308"/>
      <c r="ANZ64" s="308"/>
      <c r="AOA64" s="308"/>
      <c r="AOB64" s="308"/>
      <c r="AOC64" s="308"/>
      <c r="AOD64" s="308"/>
      <c r="AOE64" s="308"/>
      <c r="AOF64" s="308"/>
      <c r="AOG64" s="308"/>
      <c r="AOH64" s="308"/>
      <c r="AOI64" s="308"/>
      <c r="AOJ64" s="308"/>
      <c r="AOK64" s="308"/>
      <c r="AOL64" s="308"/>
      <c r="AOM64" s="308"/>
      <c r="AON64" s="308"/>
      <c r="AOO64" s="308"/>
      <c r="AOP64" s="308"/>
      <c r="AOQ64" s="308"/>
      <c r="AOR64" s="308"/>
      <c r="AOS64" s="308"/>
      <c r="AOT64" s="308"/>
      <c r="AOU64" s="308"/>
      <c r="AOV64" s="308"/>
      <c r="AOW64" s="308"/>
      <c r="AOX64" s="308"/>
      <c r="AOY64" s="308"/>
      <c r="AOZ64" s="308"/>
      <c r="APA64" s="308"/>
      <c r="APB64" s="308"/>
      <c r="APC64" s="308"/>
      <c r="APD64" s="308"/>
      <c r="APE64" s="308"/>
      <c r="APF64" s="308"/>
      <c r="APG64" s="308"/>
      <c r="APH64" s="308"/>
      <c r="API64" s="308"/>
      <c r="APJ64" s="308"/>
      <c r="APK64" s="308"/>
      <c r="APL64" s="308"/>
      <c r="APM64" s="308"/>
      <c r="APN64" s="308"/>
      <c r="APO64" s="308"/>
      <c r="APP64" s="308"/>
      <c r="APQ64" s="308"/>
      <c r="APR64" s="308"/>
      <c r="APS64" s="308"/>
      <c r="APT64" s="308"/>
      <c r="APU64" s="308"/>
      <c r="APV64" s="308"/>
      <c r="APW64" s="308"/>
      <c r="APX64" s="308"/>
      <c r="APY64" s="308"/>
      <c r="APZ64" s="308"/>
      <c r="AQA64" s="308"/>
      <c r="AQB64" s="308"/>
      <c r="AQC64" s="308"/>
      <c r="AQD64" s="308"/>
      <c r="AQE64" s="308"/>
      <c r="AQF64" s="308"/>
      <c r="AQG64" s="308"/>
      <c r="AQH64" s="308"/>
      <c r="AQI64" s="308"/>
      <c r="AQJ64" s="308"/>
      <c r="AQK64" s="308"/>
      <c r="AQL64" s="308"/>
      <c r="AQM64" s="308"/>
      <c r="AQN64" s="308"/>
      <c r="AQO64" s="308"/>
      <c r="AQP64" s="308"/>
      <c r="AQQ64" s="308"/>
      <c r="AQR64" s="308"/>
      <c r="AQS64" s="308"/>
      <c r="AQT64" s="308"/>
      <c r="AQU64" s="308"/>
      <c r="AQV64" s="308"/>
      <c r="AQW64" s="308"/>
      <c r="AQX64" s="308"/>
      <c r="AQY64" s="308"/>
      <c r="AQZ64" s="308"/>
      <c r="ARA64" s="308"/>
      <c r="ARB64" s="308"/>
      <c r="ARC64" s="308"/>
      <c r="ARD64" s="308"/>
      <c r="ARE64" s="308"/>
      <c r="ARF64" s="308"/>
      <c r="ARG64" s="308"/>
      <c r="ARH64" s="308"/>
      <c r="ARI64" s="308"/>
      <c r="ARJ64" s="308"/>
      <c r="ARK64" s="308"/>
      <c r="ARL64" s="308"/>
      <c r="ARM64" s="308"/>
      <c r="ARN64" s="308"/>
      <c r="ARO64" s="308"/>
      <c r="ARP64" s="308"/>
      <c r="ARQ64" s="308"/>
      <c r="ARR64" s="308"/>
      <c r="ARS64" s="308"/>
      <c r="ART64" s="308"/>
      <c r="ARU64" s="308"/>
      <c r="ARV64" s="308"/>
      <c r="ARW64" s="308"/>
      <c r="ARX64" s="308"/>
      <c r="ARY64" s="308"/>
      <c r="ARZ64" s="308"/>
      <c r="ASA64" s="308"/>
      <c r="ASB64" s="308"/>
      <c r="ASC64" s="308"/>
      <c r="ASD64" s="308"/>
      <c r="ASE64" s="308"/>
      <c r="ASF64" s="308"/>
      <c r="ASG64" s="308"/>
      <c r="ASH64" s="308"/>
      <c r="ASI64" s="308"/>
      <c r="ASJ64" s="308"/>
      <c r="ASK64" s="308"/>
      <c r="ASL64" s="308"/>
      <c r="ASM64" s="308"/>
      <c r="ASN64" s="308"/>
      <c r="ASO64" s="308"/>
      <c r="ASP64" s="308"/>
      <c r="ASQ64" s="308"/>
      <c r="ASR64" s="308"/>
      <c r="ASS64" s="308"/>
      <c r="AST64" s="308"/>
      <c r="ASU64" s="308"/>
      <c r="ASV64" s="308"/>
      <c r="ASW64" s="308"/>
      <c r="ASX64" s="308"/>
      <c r="ASY64" s="308"/>
      <c r="ASZ64" s="308"/>
      <c r="ATA64" s="308"/>
      <c r="ATB64" s="308"/>
      <c r="ATC64" s="308"/>
      <c r="ATD64" s="308"/>
      <c r="ATE64" s="308"/>
      <c r="ATF64" s="308"/>
      <c r="ATG64" s="308"/>
      <c r="ATH64" s="308"/>
      <c r="ATI64" s="308"/>
      <c r="ATJ64" s="308"/>
      <c r="ATK64" s="308"/>
      <c r="ATL64" s="308"/>
      <c r="ATM64" s="308"/>
      <c r="ATN64" s="308"/>
      <c r="ATO64" s="308"/>
      <c r="ATP64" s="308"/>
      <c r="ATQ64" s="308"/>
      <c r="ATR64" s="308"/>
      <c r="ATS64" s="308"/>
      <c r="ATT64" s="308"/>
      <c r="ATU64" s="308"/>
      <c r="ATV64" s="308"/>
      <c r="ATW64" s="308"/>
      <c r="ATX64" s="308"/>
      <c r="ATY64" s="308"/>
      <c r="ATZ64" s="308"/>
      <c r="AUA64" s="308"/>
      <c r="AUB64" s="308"/>
      <c r="AUC64" s="308"/>
      <c r="AUD64" s="308"/>
      <c r="AUE64" s="308"/>
      <c r="AUF64" s="308"/>
      <c r="AUG64" s="308"/>
      <c r="AUH64" s="308"/>
      <c r="AUI64" s="308"/>
      <c r="AUJ64" s="308"/>
      <c r="AUK64" s="308"/>
      <c r="AUL64" s="308"/>
      <c r="AUM64" s="308"/>
      <c r="AUN64" s="308"/>
      <c r="AUO64" s="308"/>
      <c r="AUP64" s="308"/>
      <c r="AUQ64" s="308"/>
      <c r="AUR64" s="308"/>
      <c r="AUS64" s="308"/>
      <c r="AUT64" s="308"/>
      <c r="AUU64" s="308"/>
      <c r="AUV64" s="308"/>
      <c r="AUW64" s="308"/>
      <c r="AUX64" s="308"/>
      <c r="AUY64" s="308"/>
      <c r="AUZ64" s="308"/>
      <c r="AVA64" s="308"/>
      <c r="AVB64" s="308"/>
      <c r="AVC64" s="308"/>
      <c r="AVD64" s="308"/>
      <c r="AVE64" s="308"/>
      <c r="AVF64" s="308"/>
      <c r="AVG64" s="308"/>
      <c r="AVH64" s="308"/>
      <c r="AVI64" s="308"/>
      <c r="AVJ64" s="308"/>
      <c r="AVK64" s="308"/>
      <c r="AVL64" s="308"/>
      <c r="AVM64" s="308"/>
      <c r="AVN64" s="308"/>
      <c r="AVO64" s="308"/>
      <c r="AVP64" s="308"/>
      <c r="AVQ64" s="308"/>
      <c r="AVR64" s="308"/>
      <c r="AVS64" s="308"/>
      <c r="AVT64" s="308"/>
      <c r="AVU64" s="308"/>
      <c r="AVV64" s="308"/>
      <c r="AVW64" s="308"/>
      <c r="AVX64" s="308"/>
      <c r="AVY64" s="308"/>
      <c r="AVZ64" s="308"/>
      <c r="AWA64" s="308"/>
      <c r="AWB64" s="308"/>
      <c r="AWC64" s="308"/>
      <c r="AWD64" s="308"/>
      <c r="AWE64" s="308"/>
      <c r="AWF64" s="308"/>
      <c r="AWG64" s="308"/>
      <c r="AWH64" s="308"/>
      <c r="AWI64" s="308"/>
      <c r="AWJ64" s="308"/>
      <c r="AWK64" s="308"/>
      <c r="AWL64" s="308"/>
      <c r="AWM64" s="308"/>
      <c r="AWN64" s="308"/>
      <c r="AWO64" s="308"/>
      <c r="AWP64" s="308"/>
      <c r="AWQ64" s="308"/>
      <c r="AWR64" s="308"/>
      <c r="AWS64" s="308"/>
      <c r="AWT64" s="308"/>
      <c r="AWU64" s="308"/>
      <c r="AWV64" s="308"/>
      <c r="AWW64" s="308"/>
      <c r="AWX64" s="308"/>
      <c r="AWY64" s="308"/>
      <c r="AWZ64" s="308"/>
      <c r="AXA64" s="308"/>
      <c r="AXB64" s="308"/>
      <c r="AXC64" s="308"/>
      <c r="AXD64" s="308"/>
      <c r="AXE64" s="308"/>
      <c r="AXF64" s="308"/>
      <c r="AXG64" s="308"/>
      <c r="AXH64" s="308"/>
      <c r="AXI64" s="308"/>
      <c r="AXJ64" s="308"/>
      <c r="AXK64" s="308"/>
      <c r="AXL64" s="308"/>
      <c r="AXM64" s="308"/>
      <c r="AXN64" s="308"/>
      <c r="AXO64" s="308"/>
      <c r="AXP64" s="308"/>
      <c r="AXQ64" s="308"/>
      <c r="AXR64" s="308"/>
      <c r="AXS64" s="308"/>
      <c r="AXT64" s="308"/>
      <c r="AXU64" s="308"/>
      <c r="AXV64" s="308"/>
      <c r="AXW64" s="308"/>
      <c r="AXX64" s="308"/>
      <c r="AXY64" s="308"/>
      <c r="AXZ64" s="308"/>
      <c r="AYA64" s="308"/>
      <c r="AYB64" s="308"/>
      <c r="AYC64" s="308"/>
      <c r="AYD64" s="308"/>
      <c r="AYE64" s="308"/>
      <c r="AYF64" s="308"/>
      <c r="AYG64" s="308"/>
      <c r="AYH64" s="308"/>
      <c r="AYI64" s="308"/>
      <c r="AYJ64" s="308"/>
      <c r="AYK64" s="308"/>
      <c r="AYL64" s="308"/>
      <c r="AYM64" s="308"/>
      <c r="AYN64" s="308"/>
      <c r="AYO64" s="308"/>
      <c r="AYP64" s="308"/>
      <c r="AYQ64" s="308"/>
      <c r="AYR64" s="308"/>
      <c r="AYS64" s="308"/>
      <c r="AYT64" s="308"/>
      <c r="AYU64" s="308"/>
      <c r="AYV64" s="308"/>
      <c r="AYW64" s="308"/>
      <c r="AYX64" s="308"/>
      <c r="AYY64" s="308"/>
      <c r="AYZ64" s="308"/>
      <c r="AZA64" s="308"/>
      <c r="AZB64" s="308"/>
      <c r="AZC64" s="308"/>
      <c r="AZD64" s="308"/>
      <c r="AZE64" s="308"/>
      <c r="AZF64" s="308"/>
      <c r="AZG64" s="308"/>
      <c r="AZH64" s="308"/>
      <c r="AZI64" s="308"/>
      <c r="AZJ64" s="308"/>
      <c r="AZK64" s="308"/>
      <c r="AZL64" s="308"/>
      <c r="AZM64" s="308"/>
      <c r="AZN64" s="308"/>
      <c r="AZO64" s="308"/>
      <c r="AZP64" s="308"/>
      <c r="AZQ64" s="308"/>
      <c r="AZR64" s="308"/>
      <c r="AZS64" s="308"/>
      <c r="AZT64" s="308"/>
      <c r="AZU64" s="308"/>
      <c r="AZV64" s="308"/>
      <c r="AZW64" s="308"/>
      <c r="AZX64" s="308"/>
      <c r="AZY64" s="308"/>
      <c r="AZZ64" s="308"/>
      <c r="BAA64" s="308"/>
      <c r="BAB64" s="308"/>
      <c r="BAC64" s="308"/>
      <c r="BAD64" s="308"/>
      <c r="BAE64" s="308"/>
      <c r="BAF64" s="308"/>
      <c r="BAG64" s="308"/>
      <c r="BAH64" s="308"/>
      <c r="BAI64" s="308"/>
      <c r="BAJ64" s="308"/>
      <c r="BAK64" s="308"/>
      <c r="BAL64" s="308"/>
      <c r="BAM64" s="308"/>
      <c r="BAN64" s="308"/>
      <c r="BAO64" s="308"/>
      <c r="BAP64" s="308"/>
      <c r="BAQ64" s="308"/>
      <c r="BAR64" s="308"/>
      <c r="BAS64" s="308"/>
      <c r="BAT64" s="308"/>
      <c r="BAU64" s="308"/>
      <c r="BAV64" s="308"/>
      <c r="BAW64" s="308"/>
      <c r="BAX64" s="308"/>
      <c r="BAY64" s="308"/>
      <c r="BAZ64" s="308"/>
      <c r="BBA64" s="308"/>
      <c r="BBB64" s="308"/>
      <c r="BBC64" s="308"/>
      <c r="BBD64" s="308"/>
      <c r="BBE64" s="308"/>
      <c r="BBF64" s="308"/>
      <c r="BBG64" s="308"/>
      <c r="BBH64" s="308"/>
      <c r="BBI64" s="308"/>
      <c r="BBJ64" s="308"/>
      <c r="BBK64" s="308"/>
      <c r="BBL64" s="308"/>
      <c r="BBM64" s="308"/>
      <c r="BBN64" s="308"/>
      <c r="BBO64" s="308"/>
      <c r="BBP64" s="308"/>
      <c r="BBQ64" s="308"/>
      <c r="BBR64" s="308"/>
      <c r="BBS64" s="308"/>
      <c r="BBT64" s="308"/>
      <c r="BBU64" s="308"/>
      <c r="BBV64" s="308"/>
      <c r="BBW64" s="308"/>
      <c r="BBX64" s="308"/>
      <c r="BBY64" s="308"/>
      <c r="BBZ64" s="308"/>
      <c r="BCA64" s="308"/>
      <c r="BCB64" s="308"/>
      <c r="BCC64" s="308"/>
      <c r="BCD64" s="308"/>
      <c r="BCE64" s="308"/>
      <c r="BCF64" s="308"/>
      <c r="BCG64" s="308"/>
      <c r="BCH64" s="308"/>
      <c r="BCI64" s="308"/>
      <c r="BCJ64" s="308"/>
      <c r="BCK64" s="308"/>
      <c r="BCL64" s="308"/>
      <c r="BCM64" s="308"/>
      <c r="BCN64" s="308"/>
      <c r="BCO64" s="308"/>
      <c r="BCP64" s="308"/>
      <c r="BCQ64" s="308"/>
      <c r="BCR64" s="308"/>
      <c r="BCS64" s="308"/>
      <c r="BCT64" s="308"/>
      <c r="BCU64" s="308"/>
      <c r="BCV64" s="308"/>
      <c r="BCW64" s="308"/>
      <c r="BCX64" s="308"/>
      <c r="BCY64" s="308"/>
      <c r="BCZ64" s="308"/>
      <c r="BDA64" s="308"/>
      <c r="BDB64" s="308"/>
      <c r="BDC64" s="308"/>
      <c r="BDD64" s="308"/>
      <c r="BDE64" s="308"/>
      <c r="BDF64" s="308"/>
      <c r="BDG64" s="308"/>
      <c r="BDH64" s="308"/>
      <c r="BDI64" s="308"/>
      <c r="BDJ64" s="308"/>
      <c r="BDK64" s="308"/>
      <c r="BDL64" s="308"/>
      <c r="BDM64" s="308"/>
      <c r="BDN64" s="308"/>
      <c r="BDO64" s="308"/>
      <c r="BDP64" s="308"/>
      <c r="BDQ64" s="308"/>
      <c r="BDR64" s="308"/>
      <c r="BDS64" s="308"/>
      <c r="BDT64" s="308"/>
      <c r="BDU64" s="308"/>
      <c r="BDV64" s="308"/>
      <c r="BDW64" s="308"/>
      <c r="BDX64" s="308"/>
      <c r="BDY64" s="308"/>
      <c r="BDZ64" s="308"/>
      <c r="BEA64" s="308"/>
      <c r="BEB64" s="308"/>
      <c r="BEC64" s="308"/>
      <c r="BED64" s="308"/>
      <c r="BEE64" s="308"/>
      <c r="BEF64" s="308"/>
      <c r="BEG64" s="308"/>
      <c r="BEH64" s="308"/>
      <c r="BEI64" s="308"/>
      <c r="BEJ64" s="308"/>
      <c r="BEK64" s="308"/>
      <c r="BEL64" s="308"/>
      <c r="BEM64" s="308"/>
      <c r="BEN64" s="308"/>
      <c r="BEO64" s="308"/>
      <c r="BEP64" s="308"/>
      <c r="BEQ64" s="308"/>
      <c r="BER64" s="308"/>
      <c r="BES64" s="308"/>
      <c r="BET64" s="308"/>
      <c r="BEU64" s="308"/>
      <c r="BEV64" s="308"/>
      <c r="BEW64" s="308"/>
      <c r="BEX64" s="308"/>
      <c r="BEY64" s="308"/>
      <c r="BEZ64" s="308"/>
      <c r="BFA64" s="308"/>
      <c r="BFB64" s="308"/>
      <c r="BFC64" s="308"/>
      <c r="BFD64" s="308"/>
      <c r="BFE64" s="308"/>
      <c r="BFF64" s="308"/>
      <c r="BFG64" s="308"/>
      <c r="BFH64" s="308"/>
      <c r="BFI64" s="308"/>
      <c r="BFJ64" s="308"/>
      <c r="BFK64" s="308"/>
      <c r="BFL64" s="308"/>
      <c r="BFM64" s="308"/>
      <c r="BFN64" s="308"/>
      <c r="BFO64" s="308"/>
      <c r="BFP64" s="308"/>
      <c r="BFQ64" s="308"/>
      <c r="BFR64" s="308"/>
      <c r="BFS64" s="308"/>
      <c r="BFT64" s="308"/>
      <c r="BFU64" s="308"/>
      <c r="BFV64" s="308"/>
      <c r="BFW64" s="308"/>
      <c r="BFX64" s="308"/>
      <c r="BFY64" s="308"/>
      <c r="BFZ64" s="308"/>
      <c r="BGA64" s="308"/>
      <c r="BGB64" s="308"/>
      <c r="BGC64" s="308"/>
      <c r="BGD64" s="308"/>
      <c r="BGE64" s="308"/>
      <c r="BGF64" s="308"/>
      <c r="BGG64" s="308"/>
      <c r="BGH64" s="308"/>
      <c r="BGI64" s="308"/>
      <c r="BGJ64" s="308"/>
      <c r="BGK64" s="308"/>
      <c r="BGL64" s="308"/>
      <c r="BGM64" s="308"/>
      <c r="BGN64" s="308"/>
      <c r="BGO64" s="308"/>
      <c r="BGP64" s="308"/>
      <c r="BGQ64" s="308"/>
      <c r="BGR64" s="308"/>
      <c r="BGS64" s="308"/>
      <c r="BGT64" s="308"/>
      <c r="BGU64" s="308"/>
      <c r="BGV64" s="308"/>
      <c r="BGW64" s="308"/>
      <c r="BGX64" s="308"/>
      <c r="BGY64" s="308"/>
      <c r="BGZ64" s="308"/>
      <c r="BHA64" s="308"/>
      <c r="BHB64" s="308"/>
      <c r="BHC64" s="308"/>
      <c r="BHD64" s="308"/>
      <c r="BHE64" s="308"/>
      <c r="BHF64" s="308"/>
      <c r="BHG64" s="308"/>
      <c r="BHH64" s="308"/>
      <c r="BHI64" s="308"/>
      <c r="BHJ64" s="308"/>
      <c r="BHK64" s="308"/>
      <c r="BHL64" s="308"/>
      <c r="BHM64" s="308"/>
      <c r="BHN64" s="308"/>
      <c r="BHO64" s="308"/>
      <c r="BHP64" s="308"/>
      <c r="BHQ64" s="308"/>
      <c r="BHR64" s="308"/>
      <c r="BHS64" s="308"/>
      <c r="BHT64" s="308"/>
      <c r="BHU64" s="308"/>
      <c r="BHV64" s="308"/>
      <c r="BHW64" s="308"/>
      <c r="BHX64" s="308"/>
      <c r="BHY64" s="308"/>
      <c r="BHZ64" s="308"/>
      <c r="BIA64" s="308"/>
      <c r="BIB64" s="308"/>
      <c r="BIC64" s="308"/>
      <c r="BID64" s="308"/>
      <c r="BIE64" s="308"/>
      <c r="BIF64" s="308"/>
      <c r="BIG64" s="308"/>
      <c r="BIH64" s="308"/>
      <c r="BII64" s="308"/>
      <c r="BIJ64" s="308"/>
      <c r="BIK64" s="308"/>
      <c r="BIL64" s="308"/>
      <c r="BIM64" s="308"/>
      <c r="BIN64" s="308"/>
      <c r="BIO64" s="308"/>
      <c r="BIP64" s="308"/>
      <c r="BIQ64" s="308"/>
      <c r="BIR64" s="308"/>
      <c r="BIS64" s="308"/>
      <c r="BIT64" s="308"/>
      <c r="BIU64" s="308"/>
      <c r="BIV64" s="308"/>
      <c r="BIW64" s="308"/>
      <c r="BIX64" s="308"/>
      <c r="BIY64" s="308"/>
      <c r="BIZ64" s="308"/>
      <c r="BJA64" s="308"/>
      <c r="BJB64" s="308"/>
      <c r="BJC64" s="308"/>
      <c r="BJD64" s="308"/>
      <c r="BJE64" s="308"/>
      <c r="BJF64" s="308"/>
      <c r="BJG64" s="308"/>
      <c r="BJH64" s="308"/>
      <c r="BJI64" s="308"/>
      <c r="BJJ64" s="308"/>
      <c r="BJK64" s="308"/>
      <c r="BJL64" s="308"/>
      <c r="BJM64" s="308"/>
      <c r="BJN64" s="308"/>
      <c r="BJO64" s="308"/>
      <c r="BJP64" s="308"/>
      <c r="BJQ64" s="308"/>
      <c r="BJR64" s="308"/>
      <c r="BJS64" s="308"/>
      <c r="BJT64" s="308"/>
      <c r="BJU64" s="308"/>
      <c r="BJV64" s="308"/>
      <c r="BJW64" s="308"/>
      <c r="BJX64" s="308"/>
      <c r="BJY64" s="308"/>
      <c r="BJZ64" s="308"/>
      <c r="BKA64" s="308"/>
      <c r="BKB64" s="308"/>
      <c r="BKC64" s="308"/>
      <c r="BKD64" s="308"/>
      <c r="BKE64" s="308"/>
      <c r="BKF64" s="308"/>
      <c r="BKG64" s="308"/>
      <c r="BKH64" s="308"/>
      <c r="BKI64" s="308"/>
      <c r="BKJ64" s="308"/>
      <c r="BKK64" s="308"/>
      <c r="BKL64" s="308"/>
      <c r="BKM64" s="308"/>
      <c r="BKN64" s="308"/>
      <c r="BKO64" s="308"/>
      <c r="BKP64" s="308"/>
      <c r="BKQ64" s="308"/>
      <c r="BKR64" s="308"/>
      <c r="BKS64" s="308"/>
      <c r="BKT64" s="308"/>
      <c r="BKU64" s="308"/>
      <c r="BKV64" s="308"/>
      <c r="BKW64" s="308"/>
      <c r="BKX64" s="308"/>
      <c r="BKY64" s="308"/>
      <c r="BKZ64" s="308"/>
      <c r="BLA64" s="308"/>
      <c r="BLB64" s="308"/>
      <c r="BLC64" s="308"/>
      <c r="BLD64" s="308"/>
      <c r="BLE64" s="308"/>
      <c r="BLF64" s="308"/>
      <c r="BLG64" s="308"/>
      <c r="BLH64" s="308"/>
      <c r="BLI64" s="308"/>
      <c r="BLJ64" s="308"/>
      <c r="BLK64" s="308"/>
      <c r="BLL64" s="308"/>
      <c r="BLM64" s="308"/>
      <c r="BLN64" s="308"/>
      <c r="BLO64" s="308"/>
      <c r="BLP64" s="308"/>
      <c r="BLQ64" s="308"/>
      <c r="BLR64" s="308"/>
      <c r="BLS64" s="308"/>
      <c r="BLT64" s="308"/>
      <c r="BLU64" s="308"/>
      <c r="BLV64" s="308"/>
      <c r="BLW64" s="308"/>
      <c r="BLX64" s="308"/>
      <c r="BLY64" s="308"/>
      <c r="BLZ64" s="308"/>
      <c r="BMA64" s="308"/>
      <c r="BMB64" s="308"/>
      <c r="BMC64" s="308"/>
      <c r="BMD64" s="308"/>
      <c r="BME64" s="308"/>
      <c r="BMF64" s="308"/>
      <c r="BMG64" s="308"/>
      <c r="BMH64" s="308"/>
      <c r="BMI64" s="308"/>
      <c r="BMJ64" s="308"/>
      <c r="BMK64" s="308"/>
      <c r="BML64" s="308"/>
      <c r="BMM64" s="308"/>
      <c r="BMN64" s="308"/>
      <c r="BMO64" s="308"/>
      <c r="BMP64" s="308"/>
      <c r="BMQ64" s="308"/>
      <c r="BMR64" s="308"/>
      <c r="BMS64" s="308"/>
      <c r="BMT64" s="308"/>
      <c r="BMU64" s="308"/>
      <c r="BMV64" s="308"/>
      <c r="BMW64" s="308"/>
      <c r="BMX64" s="308"/>
      <c r="BMY64" s="308"/>
      <c r="BMZ64" s="308"/>
      <c r="BNA64" s="308"/>
      <c r="BNB64" s="308"/>
      <c r="BNC64" s="308"/>
      <c r="BND64" s="308"/>
      <c r="BNE64" s="308"/>
      <c r="BNF64" s="308"/>
      <c r="BNG64" s="308"/>
      <c r="BNH64" s="308"/>
      <c r="BNI64" s="308"/>
      <c r="BNJ64" s="308"/>
      <c r="BNK64" s="308"/>
      <c r="BNL64" s="308"/>
      <c r="BNM64" s="308"/>
      <c r="BNN64" s="308"/>
      <c r="BNO64" s="308"/>
      <c r="BNP64" s="308"/>
      <c r="BNQ64" s="308"/>
      <c r="BNR64" s="308"/>
      <c r="BNS64" s="308"/>
      <c r="BNT64" s="308"/>
      <c r="BNU64" s="308"/>
      <c r="BNV64" s="308"/>
      <c r="BNW64" s="308"/>
      <c r="BNX64" s="308"/>
      <c r="BNY64" s="308"/>
      <c r="BNZ64" s="308"/>
      <c r="BOA64" s="308"/>
      <c r="BOB64" s="308"/>
      <c r="BOC64" s="308"/>
      <c r="BOD64" s="308"/>
      <c r="BOE64" s="308"/>
      <c r="BOF64" s="308"/>
      <c r="BOG64" s="308"/>
      <c r="BOH64" s="308"/>
      <c r="BOI64" s="308"/>
      <c r="BOJ64" s="308"/>
      <c r="BOK64" s="308"/>
      <c r="BOL64" s="308"/>
      <c r="BOM64" s="308"/>
      <c r="BON64" s="308"/>
      <c r="BOO64" s="308"/>
      <c r="BOP64" s="308"/>
      <c r="BOQ64" s="308"/>
      <c r="BOR64" s="308"/>
      <c r="BOS64" s="308"/>
      <c r="BOT64" s="308"/>
      <c r="BOU64" s="308"/>
      <c r="BOV64" s="308"/>
      <c r="BOW64" s="308"/>
      <c r="BOX64" s="308"/>
      <c r="BOY64" s="308"/>
      <c r="BOZ64" s="308"/>
      <c r="BPA64" s="308"/>
      <c r="BPB64" s="308"/>
      <c r="BPC64" s="308"/>
      <c r="BPD64" s="308"/>
      <c r="BPE64" s="308"/>
      <c r="BPF64" s="308"/>
      <c r="BPG64" s="308"/>
      <c r="BPH64" s="308"/>
      <c r="BPI64" s="308"/>
      <c r="BPJ64" s="308"/>
      <c r="BPK64" s="308"/>
      <c r="BPL64" s="308"/>
      <c r="BPM64" s="308"/>
      <c r="BPN64" s="308"/>
      <c r="BPO64" s="308"/>
      <c r="BPP64" s="308"/>
      <c r="BPQ64" s="308"/>
      <c r="BPR64" s="308"/>
      <c r="BPS64" s="308"/>
      <c r="BPT64" s="308"/>
      <c r="BPU64" s="308"/>
      <c r="BPV64" s="308"/>
      <c r="BPW64" s="308"/>
      <c r="BPX64" s="308"/>
      <c r="BPY64" s="308"/>
      <c r="BPZ64" s="308"/>
      <c r="BQA64" s="308"/>
      <c r="BQB64" s="308"/>
      <c r="BQC64" s="308"/>
      <c r="BQD64" s="308"/>
      <c r="BQE64" s="308"/>
      <c r="BQF64" s="308"/>
      <c r="BQG64" s="308"/>
      <c r="BQH64" s="308"/>
      <c r="BQI64" s="308"/>
      <c r="BQJ64" s="308"/>
      <c r="BQK64" s="308"/>
      <c r="BQL64" s="308"/>
      <c r="BQM64" s="308"/>
      <c r="BQN64" s="308"/>
      <c r="BQO64" s="308"/>
      <c r="BQP64" s="308"/>
      <c r="BQQ64" s="308"/>
      <c r="BQR64" s="308"/>
      <c r="BQS64" s="308"/>
      <c r="BQT64" s="308"/>
      <c r="BQU64" s="308"/>
      <c r="BQV64" s="308"/>
      <c r="BQW64" s="308"/>
      <c r="BQX64" s="308"/>
      <c r="BQY64" s="308"/>
      <c r="BQZ64" s="308"/>
      <c r="BRA64" s="308"/>
      <c r="BRB64" s="308"/>
      <c r="BRC64" s="308"/>
      <c r="BRD64" s="308"/>
      <c r="BRE64" s="308"/>
      <c r="BRF64" s="308"/>
      <c r="BRG64" s="308"/>
      <c r="BRH64" s="308"/>
      <c r="BRI64" s="308"/>
      <c r="BRJ64" s="308"/>
      <c r="BRK64" s="308"/>
      <c r="BRL64" s="308"/>
      <c r="BRM64" s="308"/>
      <c r="BRN64" s="308"/>
      <c r="BRO64" s="308"/>
      <c r="BRP64" s="308"/>
      <c r="BRQ64" s="308"/>
      <c r="BRR64" s="308"/>
      <c r="BRS64" s="308"/>
      <c r="BRT64" s="308"/>
      <c r="BRU64" s="308"/>
      <c r="BRV64" s="308"/>
      <c r="BRW64" s="308"/>
      <c r="BRX64" s="308"/>
      <c r="BRY64" s="308"/>
      <c r="BRZ64" s="308"/>
      <c r="BSA64" s="308"/>
      <c r="BSB64" s="308"/>
      <c r="BSC64" s="308"/>
      <c r="BSD64" s="308"/>
      <c r="BSE64" s="308"/>
      <c r="BSF64" s="308"/>
      <c r="BSG64" s="308"/>
      <c r="BSH64" s="308"/>
      <c r="BSI64" s="308"/>
      <c r="BSJ64" s="308"/>
      <c r="BSK64" s="308"/>
      <c r="BSL64" s="308"/>
      <c r="BSM64" s="308"/>
      <c r="BSN64" s="308"/>
      <c r="BSO64" s="308"/>
      <c r="BSP64" s="308"/>
      <c r="BSQ64" s="308"/>
      <c r="BSR64" s="308"/>
      <c r="BSS64" s="308"/>
      <c r="BST64" s="308"/>
      <c r="BSU64" s="308"/>
      <c r="BSV64" s="308"/>
      <c r="BSW64" s="308"/>
      <c r="BSX64" s="308"/>
      <c r="BSY64" s="308"/>
      <c r="BSZ64" s="308"/>
      <c r="BTA64" s="308"/>
      <c r="BTB64" s="308"/>
      <c r="BTC64" s="308"/>
      <c r="BTD64" s="308"/>
      <c r="BTE64" s="308"/>
      <c r="BTF64" s="308"/>
      <c r="BTG64" s="308"/>
      <c r="BTH64" s="308"/>
      <c r="BTI64" s="308"/>
      <c r="BTJ64" s="308"/>
      <c r="BTK64" s="308"/>
      <c r="BTL64" s="308"/>
      <c r="BTM64" s="308"/>
      <c r="BTN64" s="308"/>
      <c r="BTO64" s="308"/>
      <c r="BTP64" s="308"/>
      <c r="BTQ64" s="308"/>
      <c r="BTR64" s="308"/>
      <c r="BTS64" s="308"/>
      <c r="BTT64" s="308"/>
      <c r="BTU64" s="308"/>
      <c r="BTV64" s="308"/>
      <c r="BTW64" s="308"/>
      <c r="BTX64" s="308"/>
      <c r="BTY64" s="308"/>
      <c r="BTZ64" s="308"/>
      <c r="BUA64" s="308"/>
      <c r="BUB64" s="308"/>
      <c r="BUC64" s="308"/>
      <c r="BUD64" s="308"/>
      <c r="BUE64" s="308"/>
      <c r="BUF64" s="308"/>
      <c r="BUG64" s="308"/>
      <c r="BUH64" s="308"/>
      <c r="BUI64" s="308"/>
      <c r="BUJ64" s="308"/>
      <c r="BUK64" s="308"/>
      <c r="BUL64" s="308"/>
      <c r="BUM64" s="308"/>
      <c r="BUN64" s="308"/>
      <c r="BUO64" s="308"/>
      <c r="BUP64" s="308"/>
      <c r="BUQ64" s="308"/>
      <c r="BUR64" s="308"/>
      <c r="BUS64" s="308"/>
      <c r="BUT64" s="308"/>
      <c r="BUU64" s="308"/>
      <c r="BUV64" s="308"/>
      <c r="BUW64" s="308"/>
      <c r="BUX64" s="308"/>
      <c r="BUY64" s="308"/>
      <c r="BUZ64" s="308"/>
      <c r="BVA64" s="308"/>
      <c r="BVB64" s="308"/>
      <c r="BVC64" s="308"/>
      <c r="BVD64" s="308"/>
      <c r="BVE64" s="308"/>
      <c r="BVF64" s="308"/>
      <c r="BVG64" s="308"/>
      <c r="BVH64" s="308"/>
      <c r="BVI64" s="308"/>
      <c r="BVJ64" s="308"/>
      <c r="BVK64" s="308"/>
      <c r="BVL64" s="308"/>
      <c r="BVM64" s="308"/>
      <c r="BVN64" s="308"/>
      <c r="BVO64" s="308"/>
      <c r="BVP64" s="308"/>
      <c r="BVQ64" s="308"/>
      <c r="BVR64" s="308"/>
      <c r="BVS64" s="308"/>
      <c r="BVT64" s="308"/>
      <c r="BVU64" s="308"/>
      <c r="BVV64" s="308"/>
      <c r="BVW64" s="308"/>
      <c r="BVX64" s="308"/>
      <c r="BVY64" s="308"/>
      <c r="BVZ64" s="308"/>
      <c r="BWA64" s="308"/>
      <c r="BWB64" s="308"/>
      <c r="BWC64" s="308"/>
      <c r="BWD64" s="308"/>
      <c r="BWE64" s="308"/>
      <c r="BWF64" s="308"/>
      <c r="BWG64" s="308"/>
      <c r="BWH64" s="308"/>
      <c r="BWI64" s="308"/>
      <c r="BWJ64" s="308"/>
      <c r="BWK64" s="308"/>
      <c r="BWL64" s="308"/>
      <c r="BWM64" s="308"/>
      <c r="BWN64" s="308"/>
      <c r="BWO64" s="308"/>
      <c r="BWP64" s="308"/>
      <c r="BWQ64" s="308"/>
      <c r="BWR64" s="308"/>
      <c r="BWS64" s="308"/>
      <c r="BWT64" s="308"/>
      <c r="BWU64" s="308"/>
      <c r="BWV64" s="308"/>
      <c r="BWW64" s="308"/>
      <c r="BWX64" s="308"/>
      <c r="BWY64" s="308"/>
      <c r="BWZ64" s="308"/>
      <c r="BXA64" s="308"/>
      <c r="BXB64" s="308"/>
      <c r="BXC64" s="308"/>
      <c r="BXD64" s="308"/>
      <c r="BXE64" s="308"/>
      <c r="BXF64" s="308"/>
      <c r="BXG64" s="308"/>
      <c r="BXH64" s="308"/>
      <c r="BXI64" s="308"/>
      <c r="BXJ64" s="308"/>
      <c r="BXK64" s="308"/>
      <c r="BXL64" s="308"/>
      <c r="BXM64" s="308"/>
      <c r="BXN64" s="308"/>
      <c r="BXO64" s="308"/>
      <c r="BXP64" s="308"/>
      <c r="BXQ64" s="308"/>
      <c r="BXR64" s="308"/>
      <c r="BXS64" s="308"/>
      <c r="BXT64" s="308"/>
      <c r="BXU64" s="308"/>
      <c r="BXV64" s="308"/>
      <c r="BXW64" s="308"/>
      <c r="BXX64" s="308"/>
      <c r="BXY64" s="308"/>
      <c r="BXZ64" s="308"/>
      <c r="BYA64" s="308"/>
      <c r="BYB64" s="308"/>
      <c r="BYC64" s="308"/>
      <c r="BYD64" s="308"/>
      <c r="BYE64" s="308"/>
      <c r="BYF64" s="308"/>
      <c r="BYG64" s="308"/>
      <c r="BYH64" s="308"/>
      <c r="BYI64" s="308"/>
      <c r="BYJ64" s="308"/>
      <c r="BYK64" s="308"/>
      <c r="BYL64" s="308"/>
      <c r="BYM64" s="308"/>
      <c r="BYN64" s="308"/>
      <c r="BYO64" s="308"/>
      <c r="BYP64" s="308"/>
      <c r="BYQ64" s="308"/>
      <c r="BYR64" s="308"/>
      <c r="BYS64" s="308"/>
      <c r="BYT64" s="308"/>
      <c r="BYU64" s="308"/>
      <c r="BYV64" s="308"/>
      <c r="BYW64" s="308"/>
      <c r="BYX64" s="308"/>
      <c r="BYY64" s="308"/>
      <c r="BYZ64" s="308"/>
      <c r="BZA64" s="308"/>
      <c r="BZB64" s="308"/>
      <c r="BZC64" s="308"/>
      <c r="BZD64" s="308"/>
      <c r="BZE64" s="308"/>
      <c r="BZF64" s="308"/>
      <c r="BZG64" s="308"/>
      <c r="BZH64" s="308"/>
      <c r="BZI64" s="308"/>
      <c r="BZJ64" s="308"/>
      <c r="BZK64" s="308"/>
      <c r="BZL64" s="308"/>
      <c r="BZM64" s="308"/>
      <c r="BZN64" s="308"/>
      <c r="BZO64" s="308"/>
      <c r="BZP64" s="308"/>
      <c r="BZQ64" s="308"/>
      <c r="BZR64" s="308"/>
      <c r="BZS64" s="308"/>
      <c r="BZT64" s="308"/>
      <c r="BZU64" s="308"/>
      <c r="BZV64" s="308"/>
      <c r="BZW64" s="308"/>
      <c r="BZX64" s="308"/>
      <c r="BZY64" s="308"/>
      <c r="BZZ64" s="308"/>
      <c r="CAA64" s="308"/>
      <c r="CAB64" s="308"/>
      <c r="CAC64" s="308"/>
      <c r="CAD64" s="308"/>
      <c r="CAE64" s="308"/>
      <c r="CAF64" s="308"/>
      <c r="CAG64" s="308"/>
      <c r="CAH64" s="308"/>
      <c r="CAI64" s="308"/>
      <c r="CAJ64" s="308"/>
      <c r="CAK64" s="308"/>
      <c r="CAL64" s="308"/>
      <c r="CAM64" s="308"/>
      <c r="CAN64" s="308"/>
      <c r="CAO64" s="308"/>
      <c r="CAP64" s="308"/>
      <c r="CAQ64" s="308"/>
      <c r="CAR64" s="308"/>
      <c r="CAS64" s="308"/>
      <c r="CAT64" s="308"/>
      <c r="CAU64" s="308"/>
      <c r="CAV64" s="308"/>
      <c r="CAW64" s="308"/>
      <c r="CAX64" s="308"/>
      <c r="CAY64" s="308"/>
      <c r="CAZ64" s="308"/>
      <c r="CBA64" s="308"/>
      <c r="CBB64" s="308"/>
      <c r="CBC64" s="308"/>
      <c r="CBD64" s="308"/>
      <c r="CBE64" s="308"/>
      <c r="CBF64" s="308"/>
      <c r="CBG64" s="308"/>
      <c r="CBH64" s="308"/>
      <c r="CBI64" s="308"/>
      <c r="CBJ64" s="308"/>
      <c r="CBK64" s="308"/>
      <c r="CBL64" s="308"/>
      <c r="CBM64" s="308"/>
      <c r="CBN64" s="308"/>
      <c r="CBO64" s="308"/>
      <c r="CBP64" s="308"/>
      <c r="CBQ64" s="308"/>
      <c r="CBR64" s="308"/>
      <c r="CBS64" s="308"/>
      <c r="CBT64" s="308"/>
      <c r="CBU64" s="308"/>
      <c r="CBV64" s="308"/>
      <c r="CBW64" s="308"/>
      <c r="CBX64" s="308"/>
      <c r="CBY64" s="308"/>
      <c r="CBZ64" s="308"/>
      <c r="CCA64" s="308"/>
      <c r="CCB64" s="308"/>
      <c r="CCC64" s="308"/>
      <c r="CCD64" s="308"/>
      <c r="CCE64" s="308"/>
      <c r="CCF64" s="308"/>
      <c r="CCG64" s="308"/>
      <c r="CCH64" s="308"/>
      <c r="CCI64" s="308"/>
      <c r="CCJ64" s="308"/>
      <c r="CCK64" s="308"/>
      <c r="CCL64" s="308"/>
      <c r="CCM64" s="308"/>
      <c r="CCN64" s="308"/>
      <c r="CCO64" s="308"/>
      <c r="CCP64" s="308"/>
      <c r="CCQ64" s="308"/>
      <c r="CCR64" s="308"/>
      <c r="CCS64" s="308"/>
      <c r="CCT64" s="308"/>
      <c r="CCU64" s="308"/>
      <c r="CCV64" s="308"/>
      <c r="CCW64" s="308"/>
      <c r="CCX64" s="308"/>
      <c r="CCY64" s="308"/>
      <c r="CCZ64" s="308"/>
      <c r="CDA64" s="308"/>
      <c r="CDB64" s="308"/>
      <c r="CDC64" s="308"/>
      <c r="CDD64" s="308"/>
      <c r="CDE64" s="308"/>
      <c r="CDF64" s="308"/>
      <c r="CDG64" s="308"/>
      <c r="CDH64" s="308"/>
      <c r="CDI64" s="308"/>
      <c r="CDJ64" s="308"/>
      <c r="CDK64" s="308"/>
      <c r="CDL64" s="308"/>
      <c r="CDM64" s="308"/>
      <c r="CDN64" s="308"/>
      <c r="CDO64" s="308"/>
      <c r="CDP64" s="308"/>
      <c r="CDQ64" s="308"/>
      <c r="CDR64" s="308"/>
      <c r="CDS64" s="308"/>
      <c r="CDT64" s="308"/>
      <c r="CDU64" s="308"/>
      <c r="CDV64" s="308"/>
      <c r="CDW64" s="308"/>
      <c r="CDX64" s="308"/>
      <c r="CDY64" s="308"/>
      <c r="CDZ64" s="308"/>
      <c r="CEA64" s="308"/>
      <c r="CEB64" s="308"/>
      <c r="CEC64" s="308"/>
      <c r="CED64" s="308"/>
      <c r="CEE64" s="308"/>
      <c r="CEF64" s="308"/>
      <c r="CEG64" s="308"/>
      <c r="CEH64" s="308"/>
      <c r="CEI64" s="308"/>
      <c r="CEJ64" s="308"/>
      <c r="CEK64" s="308"/>
      <c r="CEL64" s="308"/>
      <c r="CEM64" s="308"/>
      <c r="CEN64" s="308"/>
      <c r="CEO64" s="308"/>
      <c r="CEP64" s="308"/>
      <c r="CEQ64" s="308"/>
      <c r="CER64" s="308"/>
      <c r="CES64" s="308"/>
      <c r="CET64" s="308"/>
      <c r="CEU64" s="308"/>
      <c r="CEV64" s="308"/>
      <c r="CEW64" s="308"/>
      <c r="CEX64" s="308"/>
      <c r="CEY64" s="308"/>
      <c r="CEZ64" s="308"/>
      <c r="CFA64" s="308"/>
      <c r="CFB64" s="308"/>
      <c r="CFC64" s="308"/>
      <c r="CFD64" s="308"/>
      <c r="CFE64" s="308"/>
      <c r="CFF64" s="308"/>
      <c r="CFG64" s="308"/>
      <c r="CFH64" s="308"/>
      <c r="CFI64" s="308"/>
      <c r="CFJ64" s="308"/>
      <c r="CFK64" s="308"/>
      <c r="CFL64" s="308"/>
      <c r="CFM64" s="308"/>
      <c r="CFN64" s="308"/>
      <c r="CFO64" s="308"/>
      <c r="CFP64" s="308"/>
      <c r="CFQ64" s="308"/>
      <c r="CFR64" s="308"/>
      <c r="CFS64" s="308"/>
      <c r="CFT64" s="308"/>
      <c r="CFU64" s="308"/>
      <c r="CFV64" s="308"/>
      <c r="CFW64" s="308"/>
      <c r="CFX64" s="308"/>
      <c r="CFY64" s="308"/>
      <c r="CFZ64" s="308"/>
      <c r="CGA64" s="308"/>
      <c r="CGB64" s="308"/>
      <c r="CGC64" s="308"/>
      <c r="CGD64" s="308"/>
      <c r="CGE64" s="308"/>
      <c r="CGF64" s="308"/>
      <c r="CGG64" s="308"/>
      <c r="CGH64" s="308"/>
      <c r="CGI64" s="308"/>
      <c r="CGJ64" s="308"/>
      <c r="CGK64" s="308"/>
      <c r="CGL64" s="308"/>
      <c r="CGM64" s="308"/>
      <c r="CGN64" s="308"/>
      <c r="CGO64" s="308"/>
      <c r="CGP64" s="308"/>
      <c r="CGQ64" s="308"/>
      <c r="CGR64" s="308"/>
      <c r="CGS64" s="308"/>
      <c r="CGT64" s="308"/>
      <c r="CGU64" s="308"/>
      <c r="CGV64" s="308"/>
      <c r="CGW64" s="308"/>
      <c r="CGX64" s="308"/>
      <c r="CGY64" s="308"/>
      <c r="CGZ64" s="308"/>
      <c r="CHA64" s="308"/>
      <c r="CHB64" s="308"/>
      <c r="CHC64" s="308"/>
      <c r="CHD64" s="308"/>
      <c r="CHE64" s="308"/>
      <c r="CHF64" s="308"/>
      <c r="CHG64" s="308"/>
      <c r="CHH64" s="308"/>
      <c r="CHI64" s="308"/>
      <c r="CHJ64" s="308"/>
      <c r="CHK64" s="308"/>
      <c r="CHL64" s="308"/>
      <c r="CHM64" s="308"/>
      <c r="CHN64" s="308"/>
      <c r="CHO64" s="308"/>
      <c r="CHP64" s="308"/>
      <c r="CHQ64" s="308"/>
      <c r="CHR64" s="308"/>
      <c r="CHS64" s="308"/>
      <c r="CHT64" s="308"/>
      <c r="CHU64" s="308"/>
      <c r="CHV64" s="308"/>
      <c r="CHW64" s="308"/>
      <c r="CHX64" s="308"/>
      <c r="CHY64" s="308"/>
      <c r="CHZ64" s="308"/>
      <c r="CIA64" s="308"/>
      <c r="CIB64" s="308"/>
      <c r="CIC64" s="308"/>
      <c r="CID64" s="308"/>
      <c r="CIE64" s="308"/>
      <c r="CIF64" s="308"/>
      <c r="CIG64" s="308"/>
      <c r="CIH64" s="308"/>
      <c r="CII64" s="308"/>
      <c r="CIJ64" s="308"/>
      <c r="CIK64" s="308"/>
      <c r="CIL64" s="308"/>
      <c r="CIM64" s="308"/>
      <c r="CIN64" s="308"/>
      <c r="CIO64" s="308"/>
      <c r="CIP64" s="308"/>
      <c r="CIQ64" s="308"/>
      <c r="CIR64" s="308"/>
      <c r="CIS64" s="308"/>
      <c r="CIT64" s="308"/>
      <c r="CIU64" s="308"/>
      <c r="CIV64" s="308"/>
      <c r="CIW64" s="308"/>
      <c r="CIX64" s="308"/>
      <c r="CIY64" s="308"/>
      <c r="CIZ64" s="308"/>
      <c r="CJA64" s="308"/>
      <c r="CJB64" s="308"/>
      <c r="CJC64" s="308"/>
      <c r="CJD64" s="308"/>
      <c r="CJE64" s="308"/>
      <c r="CJF64" s="308"/>
      <c r="CJG64" s="308"/>
      <c r="CJH64" s="308"/>
      <c r="CJI64" s="308"/>
      <c r="CJJ64" s="308"/>
      <c r="CJK64" s="308"/>
      <c r="CJL64" s="308"/>
      <c r="CJM64" s="308"/>
      <c r="CJN64" s="308"/>
      <c r="CJO64" s="308"/>
      <c r="CJP64" s="308"/>
      <c r="CJQ64" s="308"/>
      <c r="CJR64" s="308"/>
      <c r="CJS64" s="308"/>
      <c r="CJT64" s="308"/>
      <c r="CJU64" s="308"/>
      <c r="CJV64" s="308"/>
      <c r="CJW64" s="308"/>
      <c r="CJX64" s="308"/>
      <c r="CJY64" s="308"/>
      <c r="CJZ64" s="308"/>
      <c r="CKA64" s="308"/>
      <c r="CKB64" s="308"/>
      <c r="CKC64" s="308"/>
      <c r="CKD64" s="308"/>
      <c r="CKE64" s="308"/>
      <c r="CKF64" s="308"/>
      <c r="CKG64" s="308"/>
      <c r="CKH64" s="308"/>
      <c r="CKI64" s="308"/>
      <c r="CKJ64" s="308"/>
      <c r="CKK64" s="308"/>
      <c r="CKL64" s="308"/>
      <c r="CKM64" s="308"/>
      <c r="CKN64" s="308"/>
      <c r="CKO64" s="308"/>
      <c r="CKP64" s="308"/>
      <c r="CKQ64" s="308"/>
      <c r="CKR64" s="308"/>
      <c r="CKS64" s="308"/>
      <c r="CKT64" s="308"/>
      <c r="CKU64" s="308"/>
      <c r="CKV64" s="308"/>
      <c r="CKW64" s="308"/>
      <c r="CKX64" s="308"/>
      <c r="CKY64" s="308"/>
      <c r="CKZ64" s="308"/>
      <c r="CLA64" s="308"/>
      <c r="CLB64" s="308"/>
      <c r="CLC64" s="308"/>
      <c r="CLD64" s="308"/>
      <c r="CLE64" s="308"/>
      <c r="CLF64" s="308"/>
      <c r="CLG64" s="308"/>
      <c r="CLH64" s="308"/>
      <c r="CLI64" s="308"/>
      <c r="CLJ64" s="308"/>
      <c r="CLK64" s="308"/>
      <c r="CLL64" s="308"/>
      <c r="CLM64" s="308"/>
      <c r="CLN64" s="308"/>
      <c r="CLO64" s="308"/>
      <c r="CLP64" s="308"/>
      <c r="CLQ64" s="308"/>
      <c r="CLR64" s="308"/>
      <c r="CLS64" s="308"/>
      <c r="CLT64" s="308"/>
      <c r="CLU64" s="308"/>
      <c r="CLV64" s="308"/>
      <c r="CLW64" s="308"/>
      <c r="CLX64" s="308"/>
      <c r="CLY64" s="308"/>
      <c r="CLZ64" s="308"/>
      <c r="CMA64" s="308"/>
      <c r="CMB64" s="308"/>
      <c r="CMC64" s="308"/>
      <c r="CMD64" s="308"/>
      <c r="CME64" s="308"/>
      <c r="CMF64" s="308"/>
      <c r="CMG64" s="308"/>
      <c r="CMH64" s="308"/>
      <c r="CMI64" s="308"/>
      <c r="CMJ64" s="308"/>
      <c r="CMK64" s="308"/>
      <c r="CML64" s="308"/>
      <c r="CMM64" s="308"/>
      <c r="CMN64" s="308"/>
      <c r="CMO64" s="308"/>
      <c r="CMP64" s="308"/>
      <c r="CMQ64" s="308"/>
      <c r="CMR64" s="308"/>
      <c r="CMS64" s="308"/>
      <c r="CMT64" s="308"/>
      <c r="CMU64" s="308"/>
      <c r="CMV64" s="308"/>
      <c r="CMW64" s="308"/>
      <c r="CMX64" s="308"/>
      <c r="CMY64" s="308"/>
      <c r="CMZ64" s="308"/>
      <c r="CNA64" s="308"/>
      <c r="CNB64" s="308"/>
      <c r="CNC64" s="308"/>
      <c r="CND64" s="308"/>
      <c r="CNE64" s="308"/>
      <c r="CNF64" s="308"/>
      <c r="CNG64" s="308"/>
      <c r="CNH64" s="308"/>
      <c r="CNI64" s="308"/>
      <c r="CNJ64" s="308"/>
      <c r="CNK64" s="308"/>
      <c r="CNL64" s="308"/>
      <c r="CNM64" s="308"/>
      <c r="CNN64" s="308"/>
      <c r="CNO64" s="308"/>
      <c r="CNP64" s="308"/>
      <c r="CNQ64" s="308"/>
      <c r="CNR64" s="308"/>
      <c r="CNS64" s="308"/>
      <c r="CNT64" s="308"/>
      <c r="CNU64" s="308"/>
      <c r="CNV64" s="308"/>
      <c r="CNW64" s="308"/>
      <c r="CNX64" s="308"/>
      <c r="CNY64" s="308"/>
      <c r="CNZ64" s="308"/>
      <c r="COA64" s="308"/>
      <c r="COB64" s="308"/>
      <c r="COC64" s="308"/>
      <c r="COD64" s="308"/>
      <c r="COE64" s="308"/>
      <c r="COF64" s="308"/>
      <c r="COG64" s="308"/>
      <c r="COH64" s="308"/>
      <c r="COI64" s="308"/>
      <c r="COJ64" s="308"/>
      <c r="COK64" s="308"/>
      <c r="COL64" s="308"/>
      <c r="COM64" s="308"/>
      <c r="CON64" s="308"/>
      <c r="COO64" s="308"/>
      <c r="COP64" s="308"/>
      <c r="COQ64" s="308"/>
      <c r="COR64" s="308"/>
      <c r="COS64" s="308"/>
      <c r="COT64" s="308"/>
      <c r="COU64" s="308"/>
      <c r="COV64" s="308"/>
      <c r="COW64" s="308"/>
      <c r="COX64" s="308"/>
      <c r="COY64" s="308"/>
      <c r="COZ64" s="308"/>
      <c r="CPA64" s="308"/>
      <c r="CPB64" s="308"/>
      <c r="CPC64" s="308"/>
      <c r="CPD64" s="308"/>
      <c r="CPE64" s="308"/>
      <c r="CPF64" s="308"/>
      <c r="CPG64" s="308"/>
      <c r="CPH64" s="308"/>
      <c r="CPI64" s="308"/>
      <c r="CPJ64" s="308"/>
      <c r="CPK64" s="308"/>
      <c r="CPL64" s="308"/>
      <c r="CPM64" s="308"/>
      <c r="CPN64" s="308"/>
      <c r="CPO64" s="308"/>
      <c r="CPP64" s="308"/>
      <c r="CPQ64" s="308"/>
      <c r="CPR64" s="308"/>
      <c r="CPS64" s="308"/>
      <c r="CPT64" s="308"/>
      <c r="CPU64" s="308"/>
      <c r="CPV64" s="308"/>
      <c r="CPW64" s="308"/>
      <c r="CPX64" s="308"/>
      <c r="CPY64" s="308"/>
      <c r="CPZ64" s="308"/>
      <c r="CQA64" s="308"/>
      <c r="CQB64" s="308"/>
      <c r="CQC64" s="308"/>
      <c r="CQD64" s="308"/>
      <c r="CQE64" s="308"/>
      <c r="CQF64" s="308"/>
      <c r="CQG64" s="308"/>
      <c r="CQH64" s="308"/>
      <c r="CQI64" s="308"/>
      <c r="CQJ64" s="308"/>
      <c r="CQK64" s="308"/>
      <c r="CQL64" s="308"/>
      <c r="CQM64" s="308"/>
      <c r="CQN64" s="308"/>
      <c r="CQO64" s="308"/>
      <c r="CQP64" s="308"/>
      <c r="CQQ64" s="308"/>
      <c r="CQR64" s="308"/>
      <c r="CQS64" s="308"/>
      <c r="CQT64" s="308"/>
      <c r="CQU64" s="308"/>
      <c r="CQV64" s="308"/>
      <c r="CQW64" s="308"/>
      <c r="CQX64" s="308"/>
      <c r="CQY64" s="308"/>
      <c r="CQZ64" s="308"/>
      <c r="CRA64" s="308"/>
      <c r="CRB64" s="308"/>
      <c r="CRC64" s="308"/>
      <c r="CRD64" s="308"/>
      <c r="CRE64" s="308"/>
      <c r="CRF64" s="308"/>
      <c r="CRG64" s="308"/>
      <c r="CRH64" s="308"/>
      <c r="CRI64" s="308"/>
      <c r="CRJ64" s="308"/>
      <c r="CRK64" s="308"/>
      <c r="CRL64" s="308"/>
      <c r="CRM64" s="308"/>
      <c r="CRN64" s="308"/>
      <c r="CRO64" s="308"/>
      <c r="CRP64" s="308"/>
      <c r="CRQ64" s="308"/>
      <c r="CRR64" s="308"/>
      <c r="CRS64" s="308"/>
      <c r="CRT64" s="308"/>
      <c r="CRU64" s="308"/>
      <c r="CRV64" s="308"/>
      <c r="CRW64" s="308"/>
      <c r="CRX64" s="308"/>
      <c r="CRY64" s="308"/>
      <c r="CRZ64" s="308"/>
      <c r="CSA64" s="308"/>
      <c r="CSB64" s="308"/>
      <c r="CSC64" s="308"/>
      <c r="CSD64" s="308"/>
      <c r="CSE64" s="308"/>
      <c r="CSF64" s="308"/>
      <c r="CSG64" s="308"/>
      <c r="CSH64" s="308"/>
      <c r="CSI64" s="308"/>
      <c r="CSJ64" s="308"/>
      <c r="CSK64" s="308"/>
      <c r="CSL64" s="308"/>
      <c r="CSM64" s="308"/>
      <c r="CSN64" s="308"/>
      <c r="CSO64" s="308"/>
      <c r="CSP64" s="308"/>
      <c r="CSQ64" s="308"/>
      <c r="CSR64" s="308"/>
      <c r="CSS64" s="308"/>
      <c r="CST64" s="308"/>
      <c r="CSU64" s="308"/>
      <c r="CSV64" s="308"/>
      <c r="CSW64" s="308"/>
      <c r="CSX64" s="308"/>
      <c r="CSY64" s="308"/>
      <c r="CSZ64" s="308"/>
      <c r="CTA64" s="308"/>
      <c r="CTB64" s="308"/>
      <c r="CTC64" s="308"/>
      <c r="CTD64" s="308"/>
      <c r="CTE64" s="308"/>
      <c r="CTF64" s="308"/>
      <c r="CTG64" s="308"/>
      <c r="CTH64" s="308"/>
      <c r="CTI64" s="308"/>
      <c r="CTJ64" s="308"/>
      <c r="CTK64" s="308"/>
      <c r="CTL64" s="308"/>
      <c r="CTM64" s="308"/>
      <c r="CTN64" s="308"/>
      <c r="CTO64" s="308"/>
      <c r="CTP64" s="308"/>
      <c r="CTQ64" s="308"/>
      <c r="CTR64" s="308"/>
      <c r="CTS64" s="308"/>
      <c r="CTT64" s="308"/>
      <c r="CTU64" s="308"/>
      <c r="CTV64" s="308"/>
      <c r="CTW64" s="308"/>
      <c r="CTX64" s="308"/>
      <c r="CTY64" s="308"/>
      <c r="CTZ64" s="308"/>
      <c r="CUA64" s="308"/>
      <c r="CUB64" s="308"/>
      <c r="CUC64" s="308"/>
      <c r="CUD64" s="308"/>
      <c r="CUE64" s="308"/>
      <c r="CUF64" s="308"/>
      <c r="CUG64" s="308"/>
      <c r="CUH64" s="308"/>
      <c r="CUI64" s="308"/>
      <c r="CUJ64" s="308"/>
      <c r="CUK64" s="308"/>
      <c r="CUL64" s="308"/>
      <c r="CUM64" s="308"/>
      <c r="CUN64" s="308"/>
      <c r="CUO64" s="308"/>
      <c r="CUP64" s="308"/>
      <c r="CUQ64" s="308"/>
      <c r="CUR64" s="308"/>
      <c r="CUS64" s="308"/>
      <c r="CUT64" s="308"/>
      <c r="CUU64" s="308"/>
      <c r="CUV64" s="308"/>
      <c r="CUW64" s="308"/>
      <c r="CUX64" s="308"/>
      <c r="CUY64" s="308"/>
      <c r="CUZ64" s="308"/>
      <c r="CVA64" s="308"/>
      <c r="CVB64" s="308"/>
      <c r="CVC64" s="308"/>
      <c r="CVD64" s="308"/>
      <c r="CVE64" s="308"/>
      <c r="CVF64" s="308"/>
      <c r="CVG64" s="308"/>
      <c r="CVH64" s="308"/>
      <c r="CVI64" s="308"/>
      <c r="CVJ64" s="308"/>
      <c r="CVK64" s="308"/>
      <c r="CVL64" s="308"/>
      <c r="CVM64" s="308"/>
      <c r="CVN64" s="308"/>
      <c r="CVO64" s="308"/>
      <c r="CVP64" s="308"/>
      <c r="CVQ64" s="308"/>
      <c r="CVR64" s="308"/>
      <c r="CVS64" s="308"/>
      <c r="CVT64" s="308"/>
      <c r="CVU64" s="308"/>
      <c r="CVV64" s="308"/>
      <c r="CVW64" s="308"/>
      <c r="CVX64" s="308"/>
      <c r="CVY64" s="308"/>
      <c r="CVZ64" s="308"/>
      <c r="CWA64" s="308"/>
      <c r="CWB64" s="308"/>
      <c r="CWC64" s="308"/>
      <c r="CWD64" s="308"/>
      <c r="CWE64" s="308"/>
      <c r="CWF64" s="308"/>
      <c r="CWG64" s="308"/>
      <c r="CWH64" s="308"/>
      <c r="CWI64" s="308"/>
      <c r="CWJ64" s="308"/>
      <c r="CWK64" s="308"/>
      <c r="CWL64" s="308"/>
      <c r="CWM64" s="308"/>
      <c r="CWN64" s="308"/>
      <c r="CWO64" s="308"/>
      <c r="CWP64" s="308"/>
      <c r="CWQ64" s="308"/>
      <c r="CWR64" s="308"/>
      <c r="CWS64" s="308"/>
      <c r="CWT64" s="308"/>
      <c r="CWU64" s="308"/>
      <c r="CWV64" s="308"/>
      <c r="CWW64" s="308"/>
      <c r="CWX64" s="308"/>
      <c r="CWY64" s="308"/>
      <c r="CWZ64" s="308"/>
      <c r="CXA64" s="308"/>
      <c r="CXB64" s="308"/>
      <c r="CXC64" s="308"/>
      <c r="CXD64" s="308"/>
      <c r="CXE64" s="308"/>
      <c r="CXF64" s="308"/>
      <c r="CXG64" s="308"/>
      <c r="CXH64" s="308"/>
      <c r="CXI64" s="308"/>
      <c r="CXJ64" s="308"/>
      <c r="CXK64" s="308"/>
      <c r="CXL64" s="308"/>
      <c r="CXM64" s="308"/>
      <c r="CXN64" s="308"/>
      <c r="CXO64" s="308"/>
      <c r="CXP64" s="308"/>
      <c r="CXQ64" s="308"/>
      <c r="CXR64" s="308"/>
      <c r="CXS64" s="308"/>
      <c r="CXT64" s="308"/>
      <c r="CXU64" s="308"/>
      <c r="CXV64" s="308"/>
      <c r="CXW64" s="308"/>
      <c r="CXX64" s="308"/>
      <c r="CXY64" s="308"/>
      <c r="CXZ64" s="308"/>
      <c r="CYA64" s="308"/>
      <c r="CYB64" s="308"/>
      <c r="CYC64" s="308"/>
      <c r="CYD64" s="308"/>
      <c r="CYE64" s="308"/>
      <c r="CYF64" s="308"/>
      <c r="CYG64" s="308"/>
      <c r="CYH64" s="308"/>
      <c r="CYI64" s="308"/>
      <c r="CYJ64" s="308"/>
      <c r="CYK64" s="308"/>
      <c r="CYL64" s="308"/>
      <c r="CYM64" s="308"/>
      <c r="CYN64" s="308"/>
      <c r="CYO64" s="308"/>
      <c r="CYP64" s="308"/>
      <c r="CYQ64" s="308"/>
      <c r="CYR64" s="308"/>
      <c r="CYS64" s="308"/>
      <c r="CYT64" s="308"/>
      <c r="CYU64" s="308"/>
      <c r="CYV64" s="308"/>
      <c r="CYW64" s="308"/>
      <c r="CYX64" s="308"/>
      <c r="CYY64" s="308"/>
      <c r="CYZ64" s="308"/>
      <c r="CZA64" s="308"/>
      <c r="CZB64" s="308"/>
      <c r="CZC64" s="308"/>
      <c r="CZD64" s="308"/>
      <c r="CZE64" s="308"/>
      <c r="CZF64" s="308"/>
      <c r="CZG64" s="308"/>
      <c r="CZH64" s="308"/>
      <c r="CZI64" s="308"/>
      <c r="CZJ64" s="308"/>
      <c r="CZK64" s="308"/>
      <c r="CZL64" s="308"/>
      <c r="CZM64" s="308"/>
      <c r="CZN64" s="308"/>
      <c r="CZO64" s="308"/>
      <c r="CZP64" s="308"/>
      <c r="CZQ64" s="308"/>
      <c r="CZR64" s="308"/>
      <c r="CZS64" s="308"/>
      <c r="CZT64" s="308"/>
      <c r="CZU64" s="308"/>
      <c r="CZV64" s="308"/>
      <c r="CZW64" s="308"/>
      <c r="CZX64" s="308"/>
      <c r="CZY64" s="308"/>
      <c r="CZZ64" s="308"/>
      <c r="DAA64" s="308"/>
      <c r="DAB64" s="308"/>
      <c r="DAC64" s="308"/>
      <c r="DAD64" s="308"/>
      <c r="DAE64" s="308"/>
      <c r="DAF64" s="308"/>
      <c r="DAG64" s="308"/>
      <c r="DAH64" s="308"/>
      <c r="DAI64" s="308"/>
      <c r="DAJ64" s="308"/>
      <c r="DAK64" s="308"/>
      <c r="DAL64" s="308"/>
      <c r="DAM64" s="308"/>
      <c r="DAN64" s="308"/>
      <c r="DAO64" s="308"/>
      <c r="DAP64" s="308"/>
      <c r="DAQ64" s="308"/>
      <c r="DAR64" s="308"/>
      <c r="DAS64" s="308"/>
      <c r="DAT64" s="308"/>
      <c r="DAU64" s="308"/>
      <c r="DAV64" s="308"/>
      <c r="DAW64" s="308"/>
      <c r="DAX64" s="308"/>
      <c r="DAY64" s="308"/>
      <c r="DAZ64" s="308"/>
      <c r="DBA64" s="308"/>
      <c r="DBB64" s="308"/>
      <c r="DBC64" s="308"/>
      <c r="DBD64" s="308"/>
      <c r="DBE64" s="308"/>
      <c r="DBF64" s="308"/>
      <c r="DBG64" s="308"/>
      <c r="DBH64" s="308"/>
      <c r="DBI64" s="308"/>
      <c r="DBJ64" s="308"/>
      <c r="DBK64" s="308"/>
      <c r="DBL64" s="308"/>
      <c r="DBM64" s="308"/>
      <c r="DBN64" s="308"/>
      <c r="DBO64" s="308"/>
      <c r="DBP64" s="308"/>
      <c r="DBQ64" s="308"/>
      <c r="DBR64" s="308"/>
      <c r="DBS64" s="308"/>
      <c r="DBT64" s="308"/>
      <c r="DBU64" s="308"/>
      <c r="DBV64" s="308"/>
      <c r="DBW64" s="308"/>
      <c r="DBX64" s="308"/>
      <c r="DBY64" s="308"/>
      <c r="DBZ64" s="308"/>
      <c r="DCA64" s="308"/>
      <c r="DCB64" s="308"/>
      <c r="DCC64" s="308"/>
      <c r="DCD64" s="308"/>
      <c r="DCE64" s="308"/>
      <c r="DCF64" s="308"/>
      <c r="DCG64" s="308"/>
      <c r="DCH64" s="308"/>
      <c r="DCI64" s="308"/>
      <c r="DCJ64" s="308"/>
      <c r="DCK64" s="308"/>
      <c r="DCL64" s="308"/>
      <c r="DCM64" s="308"/>
      <c r="DCN64" s="308"/>
      <c r="DCO64" s="308"/>
      <c r="DCP64" s="308"/>
      <c r="DCQ64" s="308"/>
      <c r="DCR64" s="308"/>
      <c r="DCS64" s="308"/>
      <c r="DCT64" s="308"/>
      <c r="DCU64" s="308"/>
      <c r="DCV64" s="308"/>
      <c r="DCW64" s="308"/>
      <c r="DCX64" s="308"/>
      <c r="DCY64" s="308"/>
      <c r="DCZ64" s="308"/>
      <c r="DDA64" s="308"/>
      <c r="DDB64" s="308"/>
      <c r="DDC64" s="308"/>
      <c r="DDD64" s="308"/>
      <c r="DDE64" s="308"/>
      <c r="DDF64" s="308"/>
      <c r="DDG64" s="308"/>
      <c r="DDH64" s="308"/>
      <c r="DDI64" s="308"/>
      <c r="DDJ64" s="308"/>
      <c r="DDK64" s="308"/>
      <c r="DDL64" s="308"/>
      <c r="DDM64" s="308"/>
      <c r="DDN64" s="308"/>
      <c r="DDO64" s="308"/>
      <c r="DDP64" s="308"/>
      <c r="DDQ64" s="308"/>
      <c r="DDR64" s="308"/>
      <c r="DDS64" s="308"/>
      <c r="DDT64" s="308"/>
      <c r="DDU64" s="308"/>
      <c r="DDV64" s="308"/>
      <c r="DDW64" s="308"/>
      <c r="DDX64" s="308"/>
      <c r="DDY64" s="308"/>
      <c r="DDZ64" s="308"/>
      <c r="DEA64" s="308"/>
      <c r="DEB64" s="308"/>
      <c r="DEC64" s="308"/>
      <c r="DED64" s="308"/>
      <c r="DEE64" s="308"/>
      <c r="DEF64" s="308"/>
      <c r="DEG64" s="308"/>
      <c r="DEH64" s="308"/>
      <c r="DEI64" s="308"/>
      <c r="DEJ64" s="308"/>
      <c r="DEK64" s="308"/>
      <c r="DEL64" s="308"/>
      <c r="DEM64" s="308"/>
      <c r="DEN64" s="308"/>
      <c r="DEO64" s="308"/>
      <c r="DEP64" s="308"/>
      <c r="DEQ64" s="308"/>
      <c r="DER64" s="308"/>
      <c r="DES64" s="308"/>
      <c r="DET64" s="308"/>
      <c r="DEU64" s="308"/>
      <c r="DEV64" s="308"/>
      <c r="DEW64" s="308"/>
      <c r="DEX64" s="308"/>
      <c r="DEY64" s="308"/>
      <c r="DEZ64" s="308"/>
      <c r="DFA64" s="308"/>
      <c r="DFB64" s="308"/>
      <c r="DFC64" s="308"/>
      <c r="DFD64" s="308"/>
      <c r="DFE64" s="308"/>
      <c r="DFF64" s="308"/>
      <c r="DFG64" s="308"/>
      <c r="DFH64" s="308"/>
      <c r="DFI64" s="308"/>
      <c r="DFJ64" s="308"/>
      <c r="DFK64" s="308"/>
      <c r="DFL64" s="308"/>
      <c r="DFM64" s="308"/>
      <c r="DFN64" s="308"/>
      <c r="DFO64" s="308"/>
      <c r="DFP64" s="308"/>
      <c r="DFQ64" s="308"/>
      <c r="DFR64" s="308"/>
      <c r="DFS64" s="308"/>
      <c r="DFT64" s="308"/>
      <c r="DFU64" s="308"/>
      <c r="DFV64" s="308"/>
      <c r="DFW64" s="308"/>
      <c r="DFX64" s="308"/>
      <c r="DFY64" s="308"/>
      <c r="DFZ64" s="308"/>
      <c r="DGA64" s="308"/>
      <c r="DGB64" s="308"/>
      <c r="DGC64" s="308"/>
      <c r="DGD64" s="308"/>
      <c r="DGE64" s="308"/>
      <c r="DGF64" s="308"/>
      <c r="DGG64" s="308"/>
      <c r="DGH64" s="308"/>
      <c r="DGI64" s="308"/>
      <c r="DGJ64" s="308"/>
      <c r="DGK64" s="308"/>
      <c r="DGL64" s="308"/>
      <c r="DGM64" s="308"/>
      <c r="DGN64" s="308"/>
      <c r="DGO64" s="308"/>
      <c r="DGP64" s="308"/>
      <c r="DGQ64" s="308"/>
      <c r="DGR64" s="308"/>
      <c r="DGS64" s="308"/>
      <c r="DGT64" s="308"/>
      <c r="DGU64" s="308"/>
      <c r="DGV64" s="308"/>
      <c r="DGW64" s="308"/>
      <c r="DGX64" s="308"/>
      <c r="DGY64" s="308"/>
      <c r="DGZ64" s="308"/>
      <c r="DHA64" s="308"/>
      <c r="DHB64" s="308"/>
      <c r="DHC64" s="308"/>
      <c r="DHD64" s="308"/>
      <c r="DHE64" s="308"/>
      <c r="DHF64" s="308"/>
      <c r="DHG64" s="308"/>
      <c r="DHH64" s="308"/>
      <c r="DHI64" s="308"/>
      <c r="DHJ64" s="308"/>
      <c r="DHK64" s="308"/>
      <c r="DHL64" s="308"/>
      <c r="DHM64" s="308"/>
      <c r="DHN64" s="308"/>
      <c r="DHO64" s="308"/>
      <c r="DHP64" s="308"/>
      <c r="DHQ64" s="308"/>
      <c r="DHR64" s="308"/>
      <c r="DHS64" s="308"/>
      <c r="DHT64" s="308"/>
      <c r="DHU64" s="308"/>
      <c r="DHV64" s="308"/>
      <c r="DHW64" s="308"/>
      <c r="DHX64" s="308"/>
      <c r="DHY64" s="308"/>
      <c r="DHZ64" s="308"/>
      <c r="DIA64" s="308"/>
      <c r="DIB64" s="308"/>
      <c r="DIC64" s="308"/>
      <c r="DID64" s="308"/>
      <c r="DIE64" s="308"/>
      <c r="DIF64" s="308"/>
      <c r="DIG64" s="308"/>
      <c r="DIH64" s="308"/>
      <c r="DII64" s="308"/>
      <c r="DIJ64" s="308"/>
      <c r="DIK64" s="308"/>
      <c r="DIL64" s="308"/>
      <c r="DIM64" s="308"/>
      <c r="DIN64" s="308"/>
      <c r="DIO64" s="308"/>
      <c r="DIP64" s="308"/>
      <c r="DIQ64" s="308"/>
      <c r="DIR64" s="308"/>
      <c r="DIS64" s="308"/>
      <c r="DIT64" s="308"/>
      <c r="DIU64" s="308"/>
      <c r="DIV64" s="308"/>
      <c r="DIW64" s="308"/>
      <c r="DIX64" s="308"/>
      <c r="DIY64" s="308"/>
      <c r="DIZ64" s="308"/>
      <c r="DJA64" s="308"/>
      <c r="DJB64" s="308"/>
      <c r="DJC64" s="308"/>
      <c r="DJD64" s="308"/>
      <c r="DJE64" s="308"/>
      <c r="DJF64" s="308"/>
      <c r="DJG64" s="308"/>
      <c r="DJH64" s="308"/>
      <c r="DJI64" s="308"/>
      <c r="DJJ64" s="308"/>
      <c r="DJK64" s="308"/>
      <c r="DJL64" s="308"/>
      <c r="DJM64" s="308"/>
      <c r="DJN64" s="308"/>
      <c r="DJO64" s="308"/>
      <c r="DJP64" s="308"/>
      <c r="DJQ64" s="308"/>
      <c r="DJR64" s="308"/>
      <c r="DJS64" s="308"/>
      <c r="DJT64" s="308"/>
      <c r="DJU64" s="308"/>
      <c r="DJV64" s="308"/>
      <c r="DJW64" s="308"/>
      <c r="DJX64" s="308"/>
      <c r="DJY64" s="308"/>
      <c r="DJZ64" s="308"/>
      <c r="DKA64" s="308"/>
      <c r="DKB64" s="308"/>
      <c r="DKC64" s="308"/>
      <c r="DKD64" s="308"/>
      <c r="DKE64" s="308"/>
      <c r="DKF64" s="308"/>
      <c r="DKG64" s="308"/>
      <c r="DKH64" s="308"/>
      <c r="DKI64" s="308"/>
      <c r="DKJ64" s="308"/>
      <c r="DKK64" s="308"/>
      <c r="DKL64" s="308"/>
      <c r="DKM64" s="308"/>
      <c r="DKN64" s="308"/>
      <c r="DKO64" s="308"/>
      <c r="DKP64" s="308"/>
      <c r="DKQ64" s="308"/>
      <c r="DKR64" s="308"/>
      <c r="DKS64" s="308"/>
      <c r="DKT64" s="308"/>
      <c r="DKU64" s="308"/>
      <c r="DKV64" s="308"/>
      <c r="DKW64" s="308"/>
      <c r="DKX64" s="308"/>
      <c r="DKY64" s="308"/>
      <c r="DKZ64" s="308"/>
      <c r="DLA64" s="308"/>
      <c r="DLB64" s="308"/>
      <c r="DLC64" s="308"/>
      <c r="DLD64" s="308"/>
      <c r="DLE64" s="308"/>
      <c r="DLF64" s="308"/>
      <c r="DLG64" s="308"/>
      <c r="DLH64" s="308"/>
      <c r="DLI64" s="308"/>
      <c r="DLJ64" s="308"/>
      <c r="DLK64" s="308"/>
      <c r="DLL64" s="308"/>
      <c r="DLM64" s="308"/>
      <c r="DLN64" s="308"/>
      <c r="DLO64" s="308"/>
      <c r="DLP64" s="308"/>
      <c r="DLQ64" s="308"/>
      <c r="DLR64" s="308"/>
      <c r="DLS64" s="308"/>
      <c r="DLT64" s="308"/>
      <c r="DLU64" s="308"/>
      <c r="DLV64" s="308"/>
      <c r="DLW64" s="308"/>
      <c r="DLX64" s="308"/>
      <c r="DLY64" s="308"/>
      <c r="DLZ64" s="308"/>
      <c r="DMA64" s="308"/>
      <c r="DMB64" s="308"/>
      <c r="DMC64" s="308"/>
      <c r="DMD64" s="308"/>
      <c r="DME64" s="308"/>
      <c r="DMF64" s="308"/>
      <c r="DMG64" s="308"/>
      <c r="DMH64" s="308"/>
      <c r="DMI64" s="308"/>
      <c r="DMJ64" s="308"/>
      <c r="DMK64" s="308"/>
      <c r="DML64" s="308"/>
      <c r="DMM64" s="308"/>
      <c r="DMN64" s="308"/>
      <c r="DMO64" s="308"/>
      <c r="DMP64" s="308"/>
      <c r="DMQ64" s="308"/>
      <c r="DMR64" s="308"/>
      <c r="DMS64" s="308"/>
      <c r="DMT64" s="308"/>
      <c r="DMU64" s="308"/>
      <c r="DMV64" s="308"/>
      <c r="DMW64" s="308"/>
      <c r="DMX64" s="308"/>
      <c r="DMY64" s="308"/>
      <c r="DMZ64" s="308"/>
      <c r="DNA64" s="308"/>
      <c r="DNB64" s="308"/>
      <c r="DNC64" s="308"/>
      <c r="DND64" s="308"/>
      <c r="DNE64" s="308"/>
      <c r="DNF64" s="308"/>
      <c r="DNG64" s="308"/>
      <c r="DNH64" s="308"/>
      <c r="DNI64" s="308"/>
      <c r="DNJ64" s="308"/>
      <c r="DNK64" s="308"/>
      <c r="DNL64" s="308"/>
      <c r="DNM64" s="308"/>
      <c r="DNN64" s="308"/>
      <c r="DNO64" s="308"/>
      <c r="DNP64" s="308"/>
      <c r="DNQ64" s="308"/>
      <c r="DNR64" s="308"/>
      <c r="DNS64" s="308"/>
      <c r="DNT64" s="308"/>
      <c r="DNU64" s="308"/>
      <c r="DNV64" s="308"/>
      <c r="DNW64" s="308"/>
      <c r="DNX64" s="308"/>
      <c r="DNY64" s="308"/>
      <c r="DNZ64" s="308"/>
      <c r="DOA64" s="308"/>
      <c r="DOB64" s="308"/>
      <c r="DOC64" s="308"/>
      <c r="DOD64" s="308"/>
      <c r="DOE64" s="308"/>
      <c r="DOF64" s="308"/>
      <c r="DOG64" s="308"/>
      <c r="DOH64" s="308"/>
      <c r="DOI64" s="308"/>
      <c r="DOJ64" s="308"/>
      <c r="DOK64" s="308"/>
      <c r="DOL64" s="308"/>
      <c r="DOM64" s="308"/>
      <c r="DON64" s="308"/>
      <c r="DOO64" s="308"/>
      <c r="DOP64" s="308"/>
      <c r="DOQ64" s="308"/>
      <c r="DOR64" s="308"/>
      <c r="DOS64" s="308"/>
      <c r="DOT64" s="308"/>
      <c r="DOU64" s="308"/>
      <c r="DOV64" s="308"/>
      <c r="DOW64" s="308"/>
      <c r="DOX64" s="308"/>
      <c r="DOY64" s="308"/>
      <c r="DOZ64" s="308"/>
      <c r="DPA64" s="308"/>
      <c r="DPB64" s="308"/>
      <c r="DPC64" s="308"/>
      <c r="DPD64" s="308"/>
      <c r="DPE64" s="308"/>
      <c r="DPF64" s="308"/>
      <c r="DPG64" s="308"/>
      <c r="DPH64" s="308"/>
      <c r="DPI64" s="308"/>
      <c r="DPJ64" s="308"/>
      <c r="DPK64" s="308"/>
      <c r="DPL64" s="308"/>
      <c r="DPM64" s="308"/>
      <c r="DPN64" s="308"/>
      <c r="DPO64" s="308"/>
      <c r="DPP64" s="308"/>
      <c r="DPQ64" s="308"/>
      <c r="DPR64" s="308"/>
      <c r="DPS64" s="308"/>
      <c r="DPT64" s="308"/>
      <c r="DPU64" s="308"/>
      <c r="DPV64" s="308"/>
      <c r="DPW64" s="308"/>
      <c r="DPX64" s="308"/>
      <c r="DPY64" s="308"/>
      <c r="DPZ64" s="308"/>
      <c r="DQA64" s="308"/>
      <c r="DQB64" s="308"/>
      <c r="DQC64" s="308"/>
      <c r="DQD64" s="308"/>
      <c r="DQE64" s="308"/>
      <c r="DQF64" s="308"/>
      <c r="DQG64" s="308"/>
      <c r="DQH64" s="308"/>
      <c r="DQI64" s="308"/>
      <c r="DQJ64" s="308"/>
      <c r="DQK64" s="308"/>
      <c r="DQL64" s="308"/>
      <c r="DQM64" s="308"/>
      <c r="DQN64" s="308"/>
      <c r="DQO64" s="308"/>
      <c r="DQP64" s="308"/>
      <c r="DQQ64" s="308"/>
      <c r="DQR64" s="308"/>
      <c r="DQS64" s="308"/>
      <c r="DQT64" s="308"/>
      <c r="DQU64" s="308"/>
      <c r="DQV64" s="308"/>
      <c r="DQW64" s="308"/>
      <c r="DQX64" s="308"/>
      <c r="DQY64" s="308"/>
      <c r="DQZ64" s="308"/>
      <c r="DRA64" s="308"/>
      <c r="DRB64" s="308"/>
      <c r="DRC64" s="308"/>
      <c r="DRD64" s="308"/>
      <c r="DRE64" s="308"/>
      <c r="DRF64" s="308"/>
      <c r="DRG64" s="308"/>
      <c r="DRH64" s="308"/>
      <c r="DRI64" s="308"/>
      <c r="DRJ64" s="308"/>
      <c r="DRK64" s="308"/>
      <c r="DRL64" s="308"/>
      <c r="DRM64" s="308"/>
      <c r="DRN64" s="308"/>
      <c r="DRO64" s="308"/>
      <c r="DRP64" s="308"/>
      <c r="DRQ64" s="308"/>
      <c r="DRR64" s="308"/>
      <c r="DRS64" s="308"/>
      <c r="DRT64" s="308"/>
      <c r="DRU64" s="308"/>
      <c r="DRV64" s="308"/>
      <c r="DRW64" s="308"/>
      <c r="DRX64" s="308"/>
      <c r="DRY64" s="308"/>
      <c r="DRZ64" s="308"/>
      <c r="DSA64" s="308"/>
      <c r="DSB64" s="308"/>
      <c r="DSC64" s="308"/>
      <c r="DSD64" s="308"/>
      <c r="DSE64" s="308"/>
      <c r="DSF64" s="308"/>
      <c r="DSG64" s="308"/>
      <c r="DSH64" s="308"/>
      <c r="DSI64" s="308"/>
      <c r="DSJ64" s="308"/>
      <c r="DSK64" s="308"/>
      <c r="DSL64" s="308"/>
      <c r="DSM64" s="308"/>
      <c r="DSN64" s="308"/>
      <c r="DSO64" s="308"/>
      <c r="DSP64" s="308"/>
      <c r="DSQ64" s="308"/>
      <c r="DSR64" s="308"/>
      <c r="DSS64" s="308"/>
      <c r="DST64" s="308"/>
      <c r="DSU64" s="308"/>
      <c r="DSV64" s="308"/>
      <c r="DSW64" s="308"/>
      <c r="DSX64" s="308"/>
      <c r="DSY64" s="308"/>
      <c r="DSZ64" s="308"/>
      <c r="DTA64" s="308"/>
      <c r="DTB64" s="308"/>
      <c r="DTC64" s="308"/>
      <c r="DTD64" s="308"/>
      <c r="DTE64" s="308"/>
      <c r="DTF64" s="308"/>
      <c r="DTG64" s="308"/>
      <c r="DTH64" s="308"/>
      <c r="DTI64" s="308"/>
      <c r="DTJ64" s="308"/>
      <c r="DTK64" s="308"/>
      <c r="DTL64" s="308"/>
      <c r="DTM64" s="308"/>
      <c r="DTN64" s="308"/>
      <c r="DTO64" s="308"/>
      <c r="DTP64" s="308"/>
      <c r="DTQ64" s="308"/>
      <c r="DTR64" s="308"/>
      <c r="DTS64" s="308"/>
      <c r="DTT64" s="308"/>
      <c r="DTU64" s="308"/>
      <c r="DTV64" s="308"/>
      <c r="DTW64" s="308"/>
      <c r="DTX64" s="308"/>
      <c r="DTY64" s="308"/>
      <c r="DTZ64" s="308"/>
      <c r="DUA64" s="308"/>
      <c r="DUB64" s="308"/>
      <c r="DUC64" s="308"/>
      <c r="DUD64" s="308"/>
      <c r="DUE64" s="308"/>
      <c r="DUF64" s="308"/>
      <c r="DUG64" s="308"/>
      <c r="DUH64" s="308"/>
      <c r="DUI64" s="308"/>
      <c r="DUJ64" s="308"/>
      <c r="DUK64" s="308"/>
      <c r="DUL64" s="308"/>
      <c r="DUM64" s="308"/>
      <c r="DUN64" s="308"/>
      <c r="DUO64" s="308"/>
      <c r="DUP64" s="308"/>
      <c r="DUQ64" s="308"/>
      <c r="DUR64" s="308"/>
      <c r="DUS64" s="308"/>
      <c r="DUT64" s="308"/>
      <c r="DUU64" s="308"/>
      <c r="DUV64" s="308"/>
      <c r="DUW64" s="308"/>
      <c r="DUX64" s="308"/>
      <c r="DUY64" s="308"/>
      <c r="DUZ64" s="308"/>
      <c r="DVA64" s="308"/>
      <c r="DVB64" s="308"/>
      <c r="DVC64" s="308"/>
      <c r="DVD64" s="308"/>
      <c r="DVE64" s="308"/>
      <c r="DVF64" s="308"/>
      <c r="DVG64" s="308"/>
      <c r="DVH64" s="308"/>
      <c r="DVI64" s="308"/>
      <c r="DVJ64" s="308"/>
      <c r="DVK64" s="308"/>
      <c r="DVL64" s="308"/>
      <c r="DVM64" s="308"/>
      <c r="DVN64" s="308"/>
      <c r="DVO64" s="308"/>
      <c r="DVP64" s="308"/>
      <c r="DVQ64" s="308"/>
      <c r="DVR64" s="308"/>
      <c r="DVS64" s="308"/>
      <c r="DVT64" s="308"/>
      <c r="DVU64" s="308"/>
      <c r="DVV64" s="308"/>
      <c r="DVW64" s="308"/>
      <c r="DVX64" s="308"/>
      <c r="DVY64" s="308"/>
      <c r="DVZ64" s="308"/>
      <c r="DWA64" s="308"/>
      <c r="DWB64" s="308"/>
      <c r="DWC64" s="308"/>
      <c r="DWD64" s="308"/>
      <c r="DWE64" s="308"/>
      <c r="DWF64" s="308"/>
      <c r="DWG64" s="308"/>
      <c r="DWH64" s="308"/>
      <c r="DWI64" s="308"/>
      <c r="DWJ64" s="308"/>
      <c r="DWK64" s="308"/>
      <c r="DWL64" s="308"/>
      <c r="DWM64" s="308"/>
      <c r="DWN64" s="308"/>
      <c r="DWO64" s="308"/>
      <c r="DWP64" s="308"/>
      <c r="DWQ64" s="308"/>
      <c r="DWR64" s="308"/>
      <c r="DWS64" s="308"/>
      <c r="DWT64" s="308"/>
      <c r="DWU64" s="308"/>
      <c r="DWV64" s="308"/>
      <c r="DWW64" s="308"/>
      <c r="DWX64" s="308"/>
      <c r="DWY64" s="308"/>
      <c r="DWZ64" s="308"/>
      <c r="DXA64" s="308"/>
      <c r="DXB64" s="308"/>
      <c r="DXC64" s="308"/>
      <c r="DXD64" s="308"/>
      <c r="DXE64" s="308"/>
      <c r="DXF64" s="308"/>
      <c r="DXG64" s="308"/>
      <c r="DXH64" s="308"/>
      <c r="DXI64" s="308"/>
      <c r="DXJ64" s="308"/>
      <c r="DXK64" s="308"/>
      <c r="DXL64" s="308"/>
      <c r="DXM64" s="308"/>
      <c r="DXN64" s="308"/>
      <c r="DXO64" s="308"/>
      <c r="DXP64" s="308"/>
      <c r="DXQ64" s="308"/>
      <c r="DXR64" s="308"/>
      <c r="DXS64" s="308"/>
      <c r="DXT64" s="308"/>
      <c r="DXU64" s="308"/>
      <c r="DXV64" s="308"/>
      <c r="DXW64" s="308"/>
      <c r="DXX64" s="308"/>
      <c r="DXY64" s="308"/>
      <c r="DXZ64" s="308"/>
      <c r="DYA64" s="308"/>
      <c r="DYB64" s="308"/>
      <c r="DYC64" s="308"/>
      <c r="DYD64" s="308"/>
      <c r="DYE64" s="308"/>
      <c r="DYF64" s="308"/>
      <c r="DYG64" s="308"/>
      <c r="DYH64" s="308"/>
      <c r="DYI64" s="308"/>
      <c r="DYJ64" s="308"/>
      <c r="DYK64" s="308"/>
      <c r="DYL64" s="308"/>
      <c r="DYM64" s="308"/>
      <c r="DYN64" s="308"/>
      <c r="DYO64" s="308"/>
      <c r="DYP64" s="308"/>
      <c r="DYQ64" s="308"/>
      <c r="DYR64" s="308"/>
      <c r="DYS64" s="308"/>
      <c r="DYT64" s="308"/>
      <c r="DYU64" s="308"/>
      <c r="DYV64" s="308"/>
      <c r="DYW64" s="308"/>
      <c r="DYX64" s="308"/>
      <c r="DYY64" s="308"/>
      <c r="DYZ64" s="308"/>
      <c r="DZA64" s="308"/>
      <c r="DZB64" s="308"/>
      <c r="DZC64" s="308"/>
      <c r="DZD64" s="308"/>
      <c r="DZE64" s="308"/>
      <c r="DZF64" s="308"/>
      <c r="DZG64" s="308"/>
      <c r="DZH64" s="308"/>
      <c r="DZI64" s="308"/>
      <c r="DZJ64" s="308"/>
      <c r="DZK64" s="308"/>
      <c r="DZL64" s="308"/>
      <c r="DZM64" s="308"/>
      <c r="DZN64" s="308"/>
      <c r="DZO64" s="308"/>
      <c r="DZP64" s="308"/>
      <c r="DZQ64" s="308"/>
      <c r="DZR64" s="308"/>
      <c r="DZS64" s="308"/>
      <c r="DZT64" s="308"/>
      <c r="DZU64" s="308"/>
      <c r="DZV64" s="308"/>
      <c r="DZW64" s="308"/>
      <c r="DZX64" s="308"/>
      <c r="DZY64" s="308"/>
      <c r="DZZ64" s="308"/>
      <c r="EAA64" s="308"/>
      <c r="EAB64" s="308"/>
      <c r="EAC64" s="308"/>
      <c r="EAD64" s="308"/>
      <c r="EAE64" s="308"/>
      <c r="EAF64" s="308"/>
      <c r="EAG64" s="308"/>
      <c r="EAH64" s="308"/>
      <c r="EAI64" s="308"/>
      <c r="EAJ64" s="308"/>
      <c r="EAK64" s="308"/>
      <c r="EAL64" s="308"/>
      <c r="EAM64" s="308"/>
      <c r="EAN64" s="308"/>
      <c r="EAO64" s="308"/>
      <c r="EAP64" s="308"/>
      <c r="EAQ64" s="308"/>
      <c r="EAR64" s="308"/>
      <c r="EAS64" s="308"/>
      <c r="EAT64" s="308"/>
      <c r="EAU64" s="308"/>
      <c r="EAV64" s="308"/>
      <c r="EAW64" s="308"/>
      <c r="EAX64" s="308"/>
      <c r="EAY64" s="308"/>
      <c r="EAZ64" s="308"/>
      <c r="EBA64" s="308"/>
      <c r="EBB64" s="308"/>
      <c r="EBC64" s="308"/>
      <c r="EBD64" s="308"/>
      <c r="EBE64" s="308"/>
      <c r="EBF64" s="308"/>
      <c r="EBG64" s="308"/>
      <c r="EBH64" s="308"/>
      <c r="EBI64" s="308"/>
      <c r="EBJ64" s="308"/>
      <c r="EBK64" s="308"/>
      <c r="EBL64" s="308"/>
      <c r="EBM64" s="308"/>
      <c r="EBN64" s="308"/>
      <c r="EBO64" s="308"/>
      <c r="EBP64" s="308"/>
      <c r="EBQ64" s="308"/>
      <c r="EBR64" s="308"/>
      <c r="EBS64" s="308"/>
      <c r="EBT64" s="308"/>
      <c r="EBU64" s="308"/>
      <c r="EBV64" s="308"/>
      <c r="EBW64" s="308"/>
      <c r="EBX64" s="308"/>
      <c r="EBY64" s="308"/>
      <c r="EBZ64" s="308"/>
      <c r="ECA64" s="308"/>
      <c r="ECB64" s="308"/>
      <c r="ECC64" s="308"/>
      <c r="ECD64" s="308"/>
      <c r="ECE64" s="308"/>
      <c r="ECF64" s="308"/>
      <c r="ECG64" s="308"/>
      <c r="ECH64" s="308"/>
      <c r="ECI64" s="308"/>
      <c r="ECJ64" s="308"/>
      <c r="ECK64" s="308"/>
      <c r="ECL64" s="308"/>
      <c r="ECM64" s="308"/>
      <c r="ECN64" s="308"/>
      <c r="ECO64" s="308"/>
      <c r="ECP64" s="308"/>
      <c r="ECQ64" s="308"/>
      <c r="ECR64" s="308"/>
      <c r="ECS64" s="308"/>
      <c r="ECT64" s="308"/>
      <c r="ECU64" s="308"/>
      <c r="ECV64" s="308"/>
      <c r="ECW64" s="308"/>
      <c r="ECX64" s="308"/>
      <c r="ECY64" s="308"/>
      <c r="ECZ64" s="308"/>
      <c r="EDA64" s="308"/>
      <c r="EDB64" s="308"/>
      <c r="EDC64" s="308"/>
      <c r="EDD64" s="308"/>
      <c r="EDE64" s="308"/>
      <c r="EDF64" s="308"/>
      <c r="EDG64" s="308"/>
      <c r="EDH64" s="308"/>
      <c r="EDI64" s="308"/>
      <c r="EDJ64" s="308"/>
      <c r="EDK64" s="308"/>
      <c r="EDL64" s="308"/>
      <c r="EDM64" s="308"/>
      <c r="EDN64" s="308"/>
      <c r="EDO64" s="308"/>
      <c r="EDP64" s="308"/>
      <c r="EDQ64" s="308"/>
      <c r="EDR64" s="308"/>
      <c r="EDS64" s="308"/>
      <c r="EDT64" s="308"/>
      <c r="EDU64" s="308"/>
      <c r="EDV64" s="308"/>
      <c r="EDW64" s="308"/>
      <c r="EDX64" s="308"/>
      <c r="EDY64" s="308"/>
      <c r="EDZ64" s="308"/>
      <c r="EEA64" s="308"/>
      <c r="EEB64" s="308"/>
      <c r="EEC64" s="308"/>
      <c r="EED64" s="308"/>
      <c r="EEE64" s="308"/>
      <c r="EEF64" s="308"/>
      <c r="EEG64" s="308"/>
      <c r="EEH64" s="308"/>
      <c r="EEI64" s="308"/>
      <c r="EEJ64" s="308"/>
      <c r="EEK64" s="308"/>
      <c r="EEL64" s="308"/>
      <c r="EEM64" s="308"/>
      <c r="EEN64" s="308"/>
      <c r="EEO64" s="308"/>
      <c r="EEP64" s="308"/>
      <c r="EEQ64" s="308"/>
      <c r="EER64" s="308"/>
      <c r="EES64" s="308"/>
      <c r="EET64" s="308"/>
      <c r="EEU64" s="308"/>
      <c r="EEV64" s="308"/>
      <c r="EEW64" s="308"/>
      <c r="EEX64" s="308"/>
      <c r="EEY64" s="308"/>
      <c r="EEZ64" s="308"/>
      <c r="EFA64" s="308"/>
      <c r="EFB64" s="308"/>
      <c r="EFC64" s="308"/>
      <c r="EFD64" s="308"/>
      <c r="EFE64" s="308"/>
      <c r="EFF64" s="308"/>
      <c r="EFG64" s="308"/>
      <c r="EFH64" s="308"/>
      <c r="EFI64" s="308"/>
      <c r="EFJ64" s="308"/>
      <c r="EFK64" s="308"/>
      <c r="EFL64" s="308"/>
      <c r="EFM64" s="308"/>
      <c r="EFN64" s="308"/>
      <c r="EFO64" s="308"/>
      <c r="EFP64" s="308"/>
      <c r="EFQ64" s="308"/>
      <c r="EFR64" s="308"/>
      <c r="EFS64" s="308"/>
      <c r="EFT64" s="308"/>
      <c r="EFU64" s="308"/>
      <c r="EFV64" s="308"/>
      <c r="EFW64" s="308"/>
      <c r="EFX64" s="308"/>
      <c r="EFY64" s="308"/>
      <c r="EFZ64" s="308"/>
      <c r="EGA64" s="308"/>
      <c r="EGB64" s="308"/>
      <c r="EGC64" s="308"/>
      <c r="EGD64" s="308"/>
      <c r="EGE64" s="308"/>
      <c r="EGF64" s="308"/>
      <c r="EGG64" s="308"/>
      <c r="EGH64" s="308"/>
      <c r="EGI64" s="308"/>
      <c r="EGJ64" s="308"/>
      <c r="EGK64" s="308"/>
      <c r="EGL64" s="308"/>
      <c r="EGM64" s="308"/>
      <c r="EGN64" s="308"/>
      <c r="EGO64" s="308"/>
      <c r="EGP64" s="308"/>
      <c r="EGQ64" s="308"/>
      <c r="EGR64" s="308"/>
      <c r="EGS64" s="308"/>
      <c r="EGT64" s="308"/>
      <c r="EGU64" s="308"/>
      <c r="EGV64" s="308"/>
      <c r="EGW64" s="308"/>
      <c r="EGX64" s="308"/>
      <c r="EGY64" s="308"/>
      <c r="EGZ64" s="308"/>
      <c r="EHA64" s="308"/>
      <c r="EHB64" s="308"/>
      <c r="EHC64" s="308"/>
      <c r="EHD64" s="308"/>
      <c r="EHE64" s="308"/>
      <c r="EHF64" s="308"/>
      <c r="EHG64" s="308"/>
      <c r="EHH64" s="308"/>
      <c r="EHI64" s="308"/>
      <c r="EHJ64" s="308"/>
      <c r="EHK64" s="308"/>
      <c r="EHL64" s="308"/>
      <c r="EHM64" s="308"/>
      <c r="EHN64" s="308"/>
      <c r="EHO64" s="308"/>
      <c r="EHP64" s="308"/>
      <c r="EHQ64" s="308"/>
      <c r="EHR64" s="308"/>
      <c r="EHS64" s="308"/>
      <c r="EHT64" s="308"/>
      <c r="EHU64" s="308"/>
      <c r="EHV64" s="308"/>
      <c r="EHW64" s="308"/>
      <c r="EHX64" s="308"/>
      <c r="EHY64" s="308"/>
      <c r="EHZ64" s="308"/>
      <c r="EIA64" s="308"/>
      <c r="EIB64" s="308"/>
      <c r="EIC64" s="308"/>
      <c r="EID64" s="308"/>
      <c r="EIE64" s="308"/>
      <c r="EIF64" s="308"/>
      <c r="EIG64" s="308"/>
      <c r="EIH64" s="308"/>
      <c r="EII64" s="308"/>
      <c r="EIJ64" s="308"/>
      <c r="EIK64" s="308"/>
      <c r="EIL64" s="308"/>
      <c r="EIM64" s="308"/>
      <c r="EIN64" s="308"/>
      <c r="EIO64" s="308"/>
      <c r="EIP64" s="308"/>
      <c r="EIQ64" s="308"/>
      <c r="EIR64" s="308"/>
      <c r="EIS64" s="308"/>
      <c r="EIT64" s="308"/>
      <c r="EIU64" s="308"/>
      <c r="EIV64" s="308"/>
      <c r="EIW64" s="308"/>
      <c r="EIX64" s="308"/>
      <c r="EIY64" s="308"/>
      <c r="EIZ64" s="308"/>
      <c r="EJA64" s="308"/>
      <c r="EJB64" s="308"/>
      <c r="EJC64" s="308"/>
      <c r="EJD64" s="308"/>
      <c r="EJE64" s="308"/>
      <c r="EJF64" s="308"/>
      <c r="EJG64" s="308"/>
      <c r="EJH64" s="308"/>
      <c r="EJI64" s="308"/>
      <c r="EJJ64" s="308"/>
      <c r="EJK64" s="308"/>
      <c r="EJL64" s="308"/>
      <c r="EJM64" s="308"/>
      <c r="EJN64" s="308"/>
      <c r="EJO64" s="308"/>
      <c r="EJP64" s="308"/>
      <c r="EJQ64" s="308"/>
      <c r="EJR64" s="308"/>
      <c r="EJS64" s="308"/>
      <c r="EJT64" s="308"/>
      <c r="EJU64" s="308"/>
      <c r="EJV64" s="308"/>
      <c r="EJW64" s="308"/>
      <c r="EJX64" s="308"/>
      <c r="EJY64" s="308"/>
      <c r="EJZ64" s="308"/>
      <c r="EKA64" s="308"/>
      <c r="EKB64" s="308"/>
      <c r="EKC64" s="308"/>
      <c r="EKD64" s="308"/>
      <c r="EKE64" s="308"/>
      <c r="EKF64" s="308"/>
      <c r="EKG64" s="308"/>
      <c r="EKH64" s="308"/>
      <c r="EKI64" s="308"/>
      <c r="EKJ64" s="308"/>
      <c r="EKK64" s="308"/>
      <c r="EKL64" s="308"/>
      <c r="EKM64" s="308"/>
      <c r="EKN64" s="308"/>
      <c r="EKO64" s="308"/>
      <c r="EKP64" s="308"/>
      <c r="EKQ64" s="308"/>
      <c r="EKR64" s="308"/>
      <c r="EKS64" s="308"/>
      <c r="EKT64" s="308"/>
      <c r="EKU64" s="308"/>
      <c r="EKV64" s="308"/>
      <c r="EKW64" s="308"/>
      <c r="EKX64" s="308"/>
      <c r="EKY64" s="308"/>
      <c r="EKZ64" s="308"/>
      <c r="ELA64" s="308"/>
      <c r="ELB64" s="308"/>
      <c r="ELC64" s="308"/>
      <c r="ELD64" s="308"/>
      <c r="ELE64" s="308"/>
      <c r="ELF64" s="308"/>
      <c r="ELG64" s="308"/>
      <c r="ELH64" s="308"/>
      <c r="ELI64" s="308"/>
      <c r="ELJ64" s="308"/>
      <c r="ELK64" s="308"/>
      <c r="ELL64" s="308"/>
      <c r="ELM64" s="308"/>
      <c r="ELN64" s="308"/>
      <c r="ELO64" s="308"/>
      <c r="ELP64" s="308"/>
      <c r="ELQ64" s="308"/>
      <c r="ELR64" s="308"/>
      <c r="ELS64" s="308"/>
      <c r="ELT64" s="308"/>
      <c r="ELU64" s="308"/>
      <c r="ELV64" s="308"/>
      <c r="ELW64" s="308"/>
      <c r="ELX64" s="308"/>
      <c r="ELY64" s="308"/>
      <c r="ELZ64" s="308"/>
      <c r="EMA64" s="308"/>
      <c r="EMB64" s="308"/>
      <c r="EMC64" s="308"/>
      <c r="EMD64" s="308"/>
      <c r="EME64" s="308"/>
      <c r="EMF64" s="308"/>
      <c r="EMG64" s="308"/>
      <c r="EMH64" s="308"/>
      <c r="EMI64" s="308"/>
      <c r="EMJ64" s="308"/>
      <c r="EMK64" s="308"/>
      <c r="EML64" s="308"/>
      <c r="EMM64" s="308"/>
      <c r="EMN64" s="308"/>
      <c r="EMO64" s="308"/>
      <c r="EMP64" s="308"/>
      <c r="EMQ64" s="308"/>
      <c r="EMR64" s="308"/>
      <c r="EMS64" s="308"/>
      <c r="EMT64" s="308"/>
      <c r="EMU64" s="308"/>
      <c r="EMV64" s="308"/>
      <c r="EMW64" s="308"/>
      <c r="EMX64" s="308"/>
      <c r="EMY64" s="308"/>
      <c r="EMZ64" s="308"/>
      <c r="ENA64" s="308"/>
      <c r="ENB64" s="308"/>
      <c r="ENC64" s="308"/>
      <c r="END64" s="308"/>
      <c r="ENE64" s="308"/>
      <c r="ENF64" s="308"/>
      <c r="ENG64" s="308"/>
      <c r="ENH64" s="308"/>
      <c r="ENI64" s="308"/>
      <c r="ENJ64" s="308"/>
      <c r="ENK64" s="308"/>
      <c r="ENL64" s="308"/>
      <c r="ENM64" s="308"/>
      <c r="ENN64" s="308"/>
      <c r="ENO64" s="308"/>
      <c r="ENP64" s="308"/>
      <c r="ENQ64" s="308"/>
      <c r="ENR64" s="308"/>
      <c r="ENS64" s="308"/>
      <c r="ENT64" s="308"/>
      <c r="ENU64" s="308"/>
      <c r="ENV64" s="308"/>
      <c r="ENW64" s="308"/>
      <c r="ENX64" s="308"/>
      <c r="ENY64" s="308"/>
      <c r="ENZ64" s="308"/>
      <c r="EOA64" s="308"/>
      <c r="EOB64" s="308"/>
      <c r="EOC64" s="308"/>
      <c r="EOD64" s="308"/>
      <c r="EOE64" s="308"/>
      <c r="EOF64" s="308"/>
      <c r="EOG64" s="308"/>
      <c r="EOH64" s="308"/>
      <c r="EOI64" s="308"/>
      <c r="EOJ64" s="308"/>
      <c r="EOK64" s="308"/>
      <c r="EOL64" s="308"/>
      <c r="EOM64" s="308"/>
      <c r="EON64" s="308"/>
      <c r="EOO64" s="308"/>
      <c r="EOP64" s="308"/>
      <c r="EOQ64" s="308"/>
      <c r="EOR64" s="308"/>
      <c r="EOS64" s="308"/>
      <c r="EOT64" s="308"/>
      <c r="EOU64" s="308"/>
      <c r="EOV64" s="308"/>
      <c r="EOW64" s="308"/>
      <c r="EOX64" s="308"/>
      <c r="EOY64" s="308"/>
      <c r="EOZ64" s="308"/>
      <c r="EPA64" s="308"/>
      <c r="EPB64" s="308"/>
      <c r="EPC64" s="308"/>
      <c r="EPD64" s="308"/>
      <c r="EPE64" s="308"/>
      <c r="EPF64" s="308"/>
      <c r="EPG64" s="308"/>
      <c r="EPH64" s="308"/>
      <c r="EPI64" s="308"/>
      <c r="EPJ64" s="308"/>
      <c r="EPK64" s="308"/>
      <c r="EPL64" s="308"/>
      <c r="EPM64" s="308"/>
      <c r="EPN64" s="308"/>
      <c r="EPO64" s="308"/>
      <c r="EPP64" s="308"/>
      <c r="EPQ64" s="308"/>
      <c r="EPR64" s="308"/>
      <c r="EPS64" s="308"/>
      <c r="EPT64" s="308"/>
      <c r="EPU64" s="308"/>
      <c r="EPV64" s="308"/>
      <c r="EPW64" s="308"/>
      <c r="EPX64" s="308"/>
      <c r="EPY64" s="308"/>
      <c r="EPZ64" s="308"/>
      <c r="EQA64" s="308"/>
      <c r="EQB64" s="308"/>
      <c r="EQC64" s="308"/>
      <c r="EQD64" s="308"/>
      <c r="EQE64" s="308"/>
      <c r="EQF64" s="308"/>
      <c r="EQG64" s="308"/>
      <c r="EQH64" s="308"/>
      <c r="EQI64" s="308"/>
      <c r="EQJ64" s="308"/>
      <c r="EQK64" s="308"/>
      <c r="EQL64" s="308"/>
      <c r="EQM64" s="308"/>
      <c r="EQN64" s="308"/>
      <c r="EQO64" s="308"/>
      <c r="EQP64" s="308"/>
      <c r="EQQ64" s="308"/>
      <c r="EQR64" s="308"/>
      <c r="EQS64" s="308"/>
      <c r="EQT64" s="308"/>
      <c r="EQU64" s="308"/>
      <c r="EQV64" s="308"/>
      <c r="EQW64" s="308"/>
      <c r="EQX64" s="308"/>
      <c r="EQY64" s="308"/>
      <c r="EQZ64" s="308"/>
      <c r="ERA64" s="308"/>
      <c r="ERB64" s="308"/>
      <c r="ERC64" s="308"/>
      <c r="ERD64" s="308"/>
      <c r="ERE64" s="308"/>
      <c r="ERF64" s="308"/>
      <c r="ERG64" s="308"/>
      <c r="ERH64" s="308"/>
      <c r="ERI64" s="308"/>
      <c r="ERJ64" s="308"/>
      <c r="ERK64" s="308"/>
      <c r="ERL64" s="308"/>
      <c r="ERM64" s="308"/>
      <c r="ERN64" s="308"/>
      <c r="ERO64" s="308"/>
      <c r="ERP64" s="308"/>
      <c r="ERQ64" s="308"/>
      <c r="ERR64" s="308"/>
      <c r="ERS64" s="308"/>
      <c r="ERT64" s="308"/>
      <c r="ERU64" s="308"/>
      <c r="ERV64" s="308"/>
      <c r="ERW64" s="308"/>
      <c r="ERX64" s="308"/>
      <c r="ERY64" s="308"/>
      <c r="ERZ64" s="308"/>
      <c r="ESA64" s="308"/>
      <c r="ESB64" s="308"/>
      <c r="ESC64" s="308"/>
      <c r="ESD64" s="308"/>
      <c r="ESE64" s="308"/>
      <c r="ESF64" s="308"/>
      <c r="ESG64" s="308"/>
      <c r="ESH64" s="308"/>
      <c r="ESI64" s="308"/>
      <c r="ESJ64" s="308"/>
      <c r="ESK64" s="308"/>
      <c r="ESL64" s="308"/>
      <c r="ESM64" s="308"/>
      <c r="ESN64" s="308"/>
      <c r="ESO64" s="308"/>
      <c r="ESP64" s="308"/>
      <c r="ESQ64" s="308"/>
      <c r="ESR64" s="308"/>
      <c r="ESS64" s="308"/>
      <c r="EST64" s="308"/>
      <c r="ESU64" s="308"/>
      <c r="ESV64" s="308"/>
      <c r="ESW64" s="308"/>
      <c r="ESX64" s="308"/>
      <c r="ESY64" s="308"/>
      <c r="ESZ64" s="308"/>
      <c r="ETA64" s="308"/>
      <c r="ETB64" s="308"/>
      <c r="ETC64" s="308"/>
      <c r="ETD64" s="308"/>
      <c r="ETE64" s="308"/>
      <c r="ETF64" s="308"/>
      <c r="ETG64" s="308"/>
      <c r="ETH64" s="308"/>
      <c r="ETI64" s="308"/>
      <c r="ETJ64" s="308"/>
      <c r="ETK64" s="308"/>
      <c r="ETL64" s="308"/>
      <c r="ETM64" s="308"/>
      <c r="ETN64" s="308"/>
      <c r="ETO64" s="308"/>
      <c r="ETP64" s="308"/>
      <c r="ETQ64" s="308"/>
      <c r="ETR64" s="308"/>
      <c r="ETS64" s="308"/>
      <c r="ETT64" s="308"/>
      <c r="ETU64" s="308"/>
      <c r="ETV64" s="308"/>
      <c r="ETW64" s="308"/>
      <c r="ETX64" s="308"/>
      <c r="ETY64" s="308"/>
      <c r="ETZ64" s="308"/>
      <c r="EUA64" s="308"/>
      <c r="EUB64" s="308"/>
      <c r="EUC64" s="308"/>
      <c r="EUD64" s="308"/>
      <c r="EUE64" s="308"/>
      <c r="EUF64" s="308"/>
      <c r="EUG64" s="308"/>
      <c r="EUH64" s="308"/>
      <c r="EUI64" s="308"/>
      <c r="EUJ64" s="308"/>
      <c r="EUK64" s="308"/>
      <c r="EUL64" s="308"/>
      <c r="EUM64" s="308"/>
      <c r="EUN64" s="308"/>
      <c r="EUO64" s="308"/>
      <c r="EUP64" s="308"/>
      <c r="EUQ64" s="308"/>
      <c r="EUR64" s="308"/>
      <c r="EUS64" s="308"/>
      <c r="EUT64" s="308"/>
      <c r="EUU64" s="308"/>
      <c r="EUV64" s="308"/>
      <c r="EUW64" s="308"/>
      <c r="EUX64" s="308"/>
      <c r="EUY64" s="308"/>
      <c r="EUZ64" s="308"/>
      <c r="EVA64" s="308"/>
      <c r="EVB64" s="308"/>
      <c r="EVC64" s="308"/>
      <c r="EVD64" s="308"/>
      <c r="EVE64" s="308"/>
      <c r="EVF64" s="308"/>
      <c r="EVG64" s="308"/>
      <c r="EVH64" s="308"/>
      <c r="EVI64" s="308"/>
      <c r="EVJ64" s="308"/>
      <c r="EVK64" s="308"/>
      <c r="EVL64" s="308"/>
      <c r="EVM64" s="308"/>
      <c r="EVN64" s="308"/>
      <c r="EVO64" s="308"/>
      <c r="EVP64" s="308"/>
      <c r="EVQ64" s="308"/>
      <c r="EVR64" s="308"/>
      <c r="EVS64" s="308"/>
      <c r="EVT64" s="308"/>
      <c r="EVU64" s="308"/>
      <c r="EVV64" s="308"/>
      <c r="EVW64" s="308"/>
      <c r="EVX64" s="308"/>
      <c r="EVY64" s="308"/>
      <c r="EVZ64" s="308"/>
      <c r="EWA64" s="308"/>
      <c r="EWB64" s="308"/>
      <c r="EWC64" s="308"/>
      <c r="EWD64" s="308"/>
      <c r="EWE64" s="308"/>
      <c r="EWF64" s="308"/>
      <c r="EWG64" s="308"/>
      <c r="EWH64" s="308"/>
      <c r="EWI64" s="308"/>
      <c r="EWJ64" s="308"/>
      <c r="EWK64" s="308"/>
      <c r="EWL64" s="308"/>
      <c r="EWM64" s="308"/>
      <c r="EWN64" s="308"/>
      <c r="EWO64" s="308"/>
      <c r="EWP64" s="308"/>
      <c r="EWQ64" s="308"/>
      <c r="EWR64" s="308"/>
      <c r="EWS64" s="308"/>
      <c r="EWT64" s="308"/>
      <c r="EWU64" s="308"/>
      <c r="EWV64" s="308"/>
      <c r="EWW64" s="308"/>
      <c r="EWX64" s="308"/>
      <c r="EWY64" s="308"/>
      <c r="EWZ64" s="308"/>
      <c r="EXA64" s="308"/>
      <c r="EXB64" s="308"/>
      <c r="EXC64" s="308"/>
      <c r="EXD64" s="308"/>
      <c r="EXE64" s="308"/>
      <c r="EXF64" s="308"/>
      <c r="EXG64" s="308"/>
      <c r="EXH64" s="308"/>
      <c r="EXI64" s="308"/>
      <c r="EXJ64" s="308"/>
      <c r="EXK64" s="308"/>
      <c r="EXL64" s="308"/>
      <c r="EXM64" s="308"/>
      <c r="EXN64" s="308"/>
      <c r="EXO64" s="308"/>
      <c r="EXP64" s="308"/>
      <c r="EXQ64" s="308"/>
      <c r="EXR64" s="308"/>
      <c r="EXS64" s="308"/>
      <c r="EXT64" s="308"/>
      <c r="EXU64" s="308"/>
      <c r="EXV64" s="308"/>
      <c r="EXW64" s="308"/>
      <c r="EXX64" s="308"/>
      <c r="EXY64" s="308"/>
      <c r="EXZ64" s="308"/>
      <c r="EYA64" s="308"/>
      <c r="EYB64" s="308"/>
      <c r="EYC64" s="308"/>
      <c r="EYD64" s="308"/>
      <c r="EYE64" s="308"/>
      <c r="EYF64" s="308"/>
      <c r="EYG64" s="308"/>
      <c r="EYH64" s="308"/>
      <c r="EYI64" s="308"/>
      <c r="EYJ64" s="308"/>
      <c r="EYK64" s="308"/>
      <c r="EYL64" s="308"/>
      <c r="EYM64" s="308"/>
      <c r="EYN64" s="308"/>
      <c r="EYO64" s="308"/>
      <c r="EYP64" s="308"/>
      <c r="EYQ64" s="308"/>
      <c r="EYR64" s="308"/>
      <c r="EYS64" s="308"/>
      <c r="EYT64" s="308"/>
      <c r="EYU64" s="308"/>
      <c r="EYV64" s="308"/>
      <c r="EYW64" s="308"/>
      <c r="EYX64" s="308"/>
      <c r="EYY64" s="308"/>
      <c r="EYZ64" s="308"/>
      <c r="EZA64" s="308"/>
      <c r="EZB64" s="308"/>
      <c r="EZC64" s="308"/>
      <c r="EZD64" s="308"/>
      <c r="EZE64" s="308"/>
      <c r="EZF64" s="308"/>
      <c r="EZG64" s="308"/>
      <c r="EZH64" s="308"/>
      <c r="EZI64" s="308"/>
      <c r="EZJ64" s="308"/>
      <c r="EZK64" s="308"/>
      <c r="EZL64" s="308"/>
      <c r="EZM64" s="308"/>
      <c r="EZN64" s="308"/>
      <c r="EZO64" s="308"/>
      <c r="EZP64" s="308"/>
      <c r="EZQ64" s="308"/>
      <c r="EZR64" s="308"/>
      <c r="EZS64" s="308"/>
      <c r="EZT64" s="308"/>
      <c r="EZU64" s="308"/>
      <c r="EZV64" s="308"/>
      <c r="EZW64" s="308"/>
      <c r="EZX64" s="308"/>
      <c r="EZY64" s="308"/>
      <c r="EZZ64" s="308"/>
      <c r="FAA64" s="308"/>
      <c r="FAB64" s="308"/>
      <c r="FAC64" s="308"/>
      <c r="FAD64" s="308"/>
      <c r="FAE64" s="308"/>
      <c r="FAF64" s="308"/>
      <c r="FAG64" s="308"/>
      <c r="FAH64" s="308"/>
      <c r="FAI64" s="308"/>
      <c r="FAJ64" s="308"/>
      <c r="FAK64" s="308"/>
      <c r="FAL64" s="308"/>
      <c r="FAM64" s="308"/>
      <c r="FAN64" s="308"/>
      <c r="FAO64" s="308"/>
      <c r="FAP64" s="308"/>
      <c r="FAQ64" s="308"/>
      <c r="FAR64" s="308"/>
      <c r="FAS64" s="308"/>
      <c r="FAT64" s="308"/>
      <c r="FAU64" s="308"/>
      <c r="FAV64" s="308"/>
      <c r="FAW64" s="308"/>
      <c r="FAX64" s="308"/>
      <c r="FAY64" s="308"/>
      <c r="FAZ64" s="308"/>
      <c r="FBA64" s="308"/>
      <c r="FBB64" s="308"/>
      <c r="FBC64" s="308"/>
      <c r="FBD64" s="308"/>
      <c r="FBE64" s="308"/>
      <c r="FBF64" s="308"/>
      <c r="FBG64" s="308"/>
      <c r="FBH64" s="308"/>
      <c r="FBI64" s="308"/>
      <c r="FBJ64" s="308"/>
      <c r="FBK64" s="308"/>
      <c r="FBL64" s="308"/>
      <c r="FBM64" s="308"/>
      <c r="FBN64" s="308"/>
      <c r="FBO64" s="308"/>
      <c r="FBP64" s="308"/>
      <c r="FBQ64" s="308"/>
      <c r="FBR64" s="308"/>
      <c r="FBS64" s="308"/>
      <c r="FBT64" s="308"/>
      <c r="FBU64" s="308"/>
      <c r="FBV64" s="308"/>
      <c r="FBW64" s="308"/>
      <c r="FBX64" s="308"/>
      <c r="FBY64" s="308"/>
      <c r="FBZ64" s="308"/>
      <c r="FCA64" s="308"/>
      <c r="FCB64" s="308"/>
      <c r="FCC64" s="308"/>
      <c r="FCD64" s="308"/>
      <c r="FCE64" s="308"/>
      <c r="FCF64" s="308"/>
      <c r="FCG64" s="308"/>
      <c r="FCH64" s="308"/>
      <c r="FCI64" s="308"/>
      <c r="FCJ64" s="308"/>
      <c r="FCK64" s="308"/>
      <c r="FCL64" s="308"/>
      <c r="FCM64" s="308"/>
      <c r="FCN64" s="308"/>
      <c r="FCO64" s="308"/>
      <c r="FCP64" s="308"/>
      <c r="FCQ64" s="308"/>
      <c r="FCR64" s="308"/>
      <c r="FCS64" s="308"/>
      <c r="FCT64" s="308"/>
      <c r="FCU64" s="308"/>
      <c r="FCV64" s="308"/>
      <c r="FCW64" s="308"/>
      <c r="FCX64" s="308"/>
      <c r="FCY64" s="308"/>
      <c r="FCZ64" s="308"/>
      <c r="FDA64" s="308"/>
      <c r="FDB64" s="308"/>
      <c r="FDC64" s="308"/>
      <c r="FDD64" s="308"/>
      <c r="FDE64" s="308"/>
      <c r="FDF64" s="308"/>
      <c r="FDG64" s="308"/>
      <c r="FDH64" s="308"/>
      <c r="FDI64" s="308"/>
      <c r="FDJ64" s="308"/>
      <c r="FDK64" s="308"/>
      <c r="FDL64" s="308"/>
      <c r="FDM64" s="308"/>
      <c r="FDN64" s="308"/>
      <c r="FDO64" s="308"/>
      <c r="FDP64" s="308"/>
      <c r="FDQ64" s="308"/>
      <c r="FDR64" s="308"/>
      <c r="FDS64" s="308"/>
      <c r="FDT64" s="308"/>
      <c r="FDU64" s="308"/>
      <c r="FDV64" s="308"/>
      <c r="FDW64" s="308"/>
      <c r="FDX64" s="308"/>
      <c r="FDY64" s="308"/>
      <c r="FDZ64" s="308"/>
      <c r="FEA64" s="308"/>
      <c r="FEB64" s="308"/>
      <c r="FEC64" s="308"/>
      <c r="FED64" s="308"/>
      <c r="FEE64" s="308"/>
      <c r="FEF64" s="308"/>
      <c r="FEG64" s="308"/>
      <c r="FEH64" s="308"/>
      <c r="FEI64" s="308"/>
      <c r="FEJ64" s="308"/>
      <c r="FEK64" s="308"/>
      <c r="FEL64" s="308"/>
      <c r="FEM64" s="308"/>
      <c r="FEN64" s="308"/>
      <c r="FEO64" s="308"/>
      <c r="FEP64" s="308"/>
      <c r="FEQ64" s="308"/>
      <c r="FER64" s="308"/>
      <c r="FES64" s="308"/>
      <c r="FET64" s="308"/>
      <c r="FEU64" s="308"/>
      <c r="FEV64" s="308"/>
      <c r="FEW64" s="308"/>
      <c r="FEX64" s="308"/>
      <c r="FEY64" s="308"/>
      <c r="FEZ64" s="308"/>
      <c r="FFA64" s="308"/>
      <c r="FFB64" s="308"/>
      <c r="FFC64" s="308"/>
      <c r="FFD64" s="308"/>
      <c r="FFE64" s="308"/>
      <c r="FFF64" s="308"/>
      <c r="FFG64" s="308"/>
      <c r="FFH64" s="308"/>
      <c r="FFI64" s="308"/>
      <c r="FFJ64" s="308"/>
      <c r="FFK64" s="308"/>
      <c r="FFL64" s="308"/>
      <c r="FFM64" s="308"/>
      <c r="FFN64" s="308"/>
      <c r="FFO64" s="308"/>
      <c r="FFP64" s="308"/>
      <c r="FFQ64" s="308"/>
      <c r="FFR64" s="308"/>
      <c r="FFS64" s="308"/>
      <c r="FFT64" s="308"/>
      <c r="FFU64" s="308"/>
      <c r="FFV64" s="308"/>
      <c r="FFW64" s="308"/>
      <c r="FFX64" s="308"/>
      <c r="FFY64" s="308"/>
      <c r="FFZ64" s="308"/>
      <c r="FGA64" s="308"/>
      <c r="FGB64" s="308"/>
      <c r="FGC64" s="308"/>
      <c r="FGD64" s="308"/>
      <c r="FGE64" s="308"/>
      <c r="FGF64" s="308"/>
      <c r="FGG64" s="308"/>
      <c r="FGH64" s="308"/>
      <c r="FGI64" s="308"/>
      <c r="FGJ64" s="308"/>
      <c r="FGK64" s="308"/>
      <c r="FGL64" s="308"/>
      <c r="FGM64" s="308"/>
      <c r="FGN64" s="308"/>
      <c r="FGO64" s="308"/>
      <c r="FGP64" s="308"/>
      <c r="FGQ64" s="308"/>
      <c r="FGR64" s="308"/>
      <c r="FGS64" s="308"/>
      <c r="FGT64" s="308"/>
      <c r="FGU64" s="308"/>
      <c r="FGV64" s="308"/>
      <c r="FGW64" s="308"/>
      <c r="FGX64" s="308"/>
      <c r="FGY64" s="308"/>
      <c r="FGZ64" s="308"/>
      <c r="FHA64" s="308"/>
      <c r="FHB64" s="308"/>
      <c r="FHC64" s="308"/>
      <c r="FHD64" s="308"/>
      <c r="FHE64" s="308"/>
      <c r="FHF64" s="308"/>
      <c r="FHG64" s="308"/>
      <c r="FHH64" s="308"/>
      <c r="FHI64" s="308"/>
      <c r="FHJ64" s="308"/>
      <c r="FHK64" s="308"/>
      <c r="FHL64" s="308"/>
      <c r="FHM64" s="308"/>
      <c r="FHN64" s="308"/>
      <c r="FHO64" s="308"/>
      <c r="FHP64" s="308"/>
      <c r="FHQ64" s="308"/>
      <c r="FHR64" s="308"/>
      <c r="FHS64" s="308"/>
      <c r="FHT64" s="308"/>
      <c r="FHU64" s="308"/>
      <c r="FHV64" s="308"/>
      <c r="FHW64" s="308"/>
      <c r="FHX64" s="308"/>
      <c r="FHY64" s="308"/>
      <c r="FHZ64" s="308"/>
      <c r="FIA64" s="308"/>
      <c r="FIB64" s="308"/>
      <c r="FIC64" s="308"/>
      <c r="FID64" s="308"/>
      <c r="FIE64" s="308"/>
      <c r="FIF64" s="308"/>
      <c r="FIG64" s="308"/>
      <c r="FIH64" s="308"/>
      <c r="FII64" s="308"/>
      <c r="FIJ64" s="308"/>
      <c r="FIK64" s="308"/>
      <c r="FIL64" s="308"/>
      <c r="FIM64" s="308"/>
      <c r="FIN64" s="308"/>
      <c r="FIO64" s="308"/>
      <c r="FIP64" s="308"/>
      <c r="FIQ64" s="308"/>
      <c r="FIR64" s="308"/>
      <c r="FIS64" s="308"/>
      <c r="FIT64" s="308"/>
      <c r="FIU64" s="308"/>
      <c r="FIV64" s="308"/>
      <c r="FIW64" s="308"/>
      <c r="FIX64" s="308"/>
      <c r="FIY64" s="308"/>
      <c r="FIZ64" s="308"/>
      <c r="FJA64" s="308"/>
      <c r="FJB64" s="308"/>
      <c r="FJC64" s="308"/>
      <c r="FJD64" s="308"/>
      <c r="FJE64" s="308"/>
      <c r="FJF64" s="308"/>
      <c r="FJG64" s="308"/>
      <c r="FJH64" s="308"/>
      <c r="FJI64" s="308"/>
      <c r="FJJ64" s="308"/>
      <c r="FJK64" s="308"/>
      <c r="FJL64" s="308"/>
      <c r="FJM64" s="308"/>
      <c r="FJN64" s="308"/>
      <c r="FJO64" s="308"/>
      <c r="FJP64" s="308"/>
      <c r="FJQ64" s="308"/>
      <c r="FJR64" s="308"/>
      <c r="FJS64" s="308"/>
      <c r="FJT64" s="308"/>
      <c r="FJU64" s="308"/>
      <c r="FJV64" s="308"/>
      <c r="FJW64" s="308"/>
      <c r="FJX64" s="308"/>
      <c r="FJY64" s="308"/>
      <c r="FJZ64" s="308"/>
      <c r="FKA64" s="308"/>
      <c r="FKB64" s="308"/>
      <c r="FKC64" s="308"/>
      <c r="FKD64" s="308"/>
      <c r="FKE64" s="308"/>
      <c r="FKF64" s="308"/>
      <c r="FKG64" s="308"/>
      <c r="FKH64" s="308"/>
      <c r="FKI64" s="308"/>
      <c r="FKJ64" s="308"/>
      <c r="FKK64" s="308"/>
      <c r="FKL64" s="308"/>
      <c r="FKM64" s="308"/>
      <c r="FKN64" s="308"/>
      <c r="FKO64" s="308"/>
      <c r="FKP64" s="308"/>
      <c r="FKQ64" s="308"/>
      <c r="FKR64" s="308"/>
      <c r="FKS64" s="308"/>
      <c r="FKT64" s="308"/>
      <c r="FKU64" s="308"/>
      <c r="FKV64" s="308"/>
      <c r="FKW64" s="308"/>
      <c r="FKX64" s="308"/>
      <c r="FKY64" s="308"/>
      <c r="FKZ64" s="308"/>
      <c r="FLA64" s="308"/>
      <c r="FLB64" s="308"/>
      <c r="FLC64" s="308"/>
      <c r="FLD64" s="308"/>
      <c r="FLE64" s="308"/>
      <c r="FLF64" s="308"/>
      <c r="FLG64" s="308"/>
      <c r="FLH64" s="308"/>
      <c r="FLI64" s="308"/>
      <c r="FLJ64" s="308"/>
      <c r="FLK64" s="308"/>
      <c r="FLL64" s="308"/>
      <c r="FLM64" s="308"/>
      <c r="FLN64" s="308"/>
      <c r="FLO64" s="308"/>
      <c r="FLP64" s="308"/>
      <c r="FLQ64" s="308"/>
      <c r="FLR64" s="308"/>
      <c r="FLS64" s="308"/>
      <c r="FLT64" s="308"/>
      <c r="FLU64" s="308"/>
      <c r="FLV64" s="308"/>
      <c r="FLW64" s="308"/>
      <c r="FLX64" s="308"/>
      <c r="FLY64" s="308"/>
      <c r="FLZ64" s="308"/>
      <c r="FMA64" s="308"/>
      <c r="FMB64" s="308"/>
      <c r="FMC64" s="308"/>
      <c r="FMD64" s="308"/>
      <c r="FME64" s="308"/>
      <c r="FMF64" s="308"/>
      <c r="FMG64" s="308"/>
      <c r="FMH64" s="308"/>
      <c r="FMI64" s="308"/>
      <c r="FMJ64" s="308"/>
      <c r="FMK64" s="308"/>
      <c r="FML64" s="308"/>
      <c r="FMM64" s="308"/>
      <c r="FMN64" s="308"/>
      <c r="FMO64" s="308"/>
      <c r="FMP64" s="308"/>
      <c r="FMQ64" s="308"/>
      <c r="FMR64" s="308"/>
      <c r="FMS64" s="308"/>
      <c r="FMT64" s="308"/>
      <c r="FMU64" s="308"/>
      <c r="FMV64" s="308"/>
      <c r="FMW64" s="308"/>
      <c r="FMX64" s="308"/>
      <c r="FMY64" s="308"/>
      <c r="FMZ64" s="308"/>
      <c r="FNA64" s="308"/>
      <c r="FNB64" s="308"/>
      <c r="FNC64" s="308"/>
      <c r="FND64" s="308"/>
      <c r="FNE64" s="308"/>
      <c r="FNF64" s="308"/>
      <c r="FNG64" s="308"/>
      <c r="FNH64" s="308"/>
      <c r="FNI64" s="308"/>
      <c r="FNJ64" s="308"/>
      <c r="FNK64" s="308"/>
      <c r="FNL64" s="308"/>
      <c r="FNM64" s="308"/>
      <c r="FNN64" s="308"/>
      <c r="FNO64" s="308"/>
      <c r="FNP64" s="308"/>
      <c r="FNQ64" s="308"/>
      <c r="FNR64" s="308"/>
      <c r="FNS64" s="308"/>
      <c r="FNT64" s="308"/>
      <c r="FNU64" s="308"/>
      <c r="FNV64" s="308"/>
      <c r="FNW64" s="308"/>
      <c r="FNX64" s="308"/>
      <c r="FNY64" s="308"/>
      <c r="FNZ64" s="308"/>
      <c r="FOA64" s="308"/>
      <c r="FOB64" s="308"/>
      <c r="FOC64" s="308"/>
      <c r="FOD64" s="308"/>
      <c r="FOE64" s="308"/>
      <c r="FOF64" s="308"/>
      <c r="FOG64" s="308"/>
      <c r="FOH64" s="308"/>
      <c r="FOI64" s="308"/>
      <c r="FOJ64" s="308"/>
      <c r="FOK64" s="308"/>
      <c r="FOL64" s="308"/>
      <c r="FOM64" s="308"/>
      <c r="FON64" s="308"/>
      <c r="FOO64" s="308"/>
      <c r="FOP64" s="308"/>
      <c r="FOQ64" s="308"/>
      <c r="FOR64" s="308"/>
      <c r="FOS64" s="308"/>
      <c r="FOT64" s="308"/>
      <c r="FOU64" s="308"/>
      <c r="FOV64" s="308"/>
      <c r="FOW64" s="308"/>
      <c r="FOX64" s="308"/>
      <c r="FOY64" s="308"/>
      <c r="FOZ64" s="308"/>
      <c r="FPA64" s="308"/>
      <c r="FPB64" s="308"/>
      <c r="FPC64" s="308"/>
      <c r="FPD64" s="308"/>
      <c r="FPE64" s="308"/>
      <c r="FPF64" s="308"/>
      <c r="FPG64" s="308"/>
      <c r="FPH64" s="308"/>
      <c r="FPI64" s="308"/>
      <c r="FPJ64" s="308"/>
      <c r="FPK64" s="308"/>
      <c r="FPL64" s="308"/>
      <c r="FPM64" s="308"/>
      <c r="FPN64" s="308"/>
      <c r="FPO64" s="308"/>
      <c r="FPP64" s="308"/>
      <c r="FPQ64" s="308"/>
      <c r="FPR64" s="308"/>
      <c r="FPS64" s="308"/>
      <c r="FPT64" s="308"/>
      <c r="FPU64" s="308"/>
      <c r="FPV64" s="308"/>
      <c r="FPW64" s="308"/>
      <c r="FPX64" s="308"/>
      <c r="FPY64" s="308"/>
      <c r="FPZ64" s="308"/>
      <c r="FQA64" s="308"/>
      <c r="FQB64" s="308"/>
      <c r="FQC64" s="308"/>
      <c r="FQD64" s="308"/>
      <c r="FQE64" s="308"/>
      <c r="FQF64" s="308"/>
      <c r="FQG64" s="308"/>
      <c r="FQH64" s="308"/>
      <c r="FQI64" s="308"/>
      <c r="FQJ64" s="308"/>
      <c r="FQK64" s="308"/>
      <c r="FQL64" s="308"/>
      <c r="FQM64" s="308"/>
      <c r="FQN64" s="308"/>
      <c r="FQO64" s="308"/>
      <c r="FQP64" s="308"/>
      <c r="FQQ64" s="308"/>
      <c r="FQR64" s="308"/>
      <c r="FQS64" s="308"/>
      <c r="FQT64" s="308"/>
      <c r="FQU64" s="308"/>
      <c r="FQV64" s="308"/>
      <c r="FQW64" s="308"/>
      <c r="FQX64" s="308"/>
      <c r="FQY64" s="308"/>
      <c r="FQZ64" s="308"/>
      <c r="FRA64" s="308"/>
      <c r="FRB64" s="308"/>
      <c r="FRC64" s="308"/>
      <c r="FRD64" s="308"/>
      <c r="FRE64" s="308"/>
      <c r="FRF64" s="308"/>
      <c r="FRG64" s="308"/>
      <c r="FRH64" s="308"/>
      <c r="FRI64" s="308"/>
      <c r="FRJ64" s="308"/>
      <c r="FRK64" s="308"/>
      <c r="FRL64" s="308"/>
      <c r="FRM64" s="308"/>
      <c r="FRN64" s="308"/>
      <c r="FRO64" s="308"/>
      <c r="FRP64" s="308"/>
      <c r="FRQ64" s="308"/>
      <c r="FRR64" s="308"/>
      <c r="FRS64" s="308"/>
      <c r="FRT64" s="308"/>
      <c r="FRU64" s="308"/>
      <c r="FRV64" s="308"/>
      <c r="FRW64" s="308"/>
      <c r="FRX64" s="308"/>
      <c r="FRY64" s="308"/>
      <c r="FRZ64" s="308"/>
      <c r="FSA64" s="308"/>
      <c r="FSB64" s="308"/>
      <c r="FSC64" s="308"/>
      <c r="FSD64" s="308"/>
      <c r="FSE64" s="308"/>
      <c r="FSF64" s="308"/>
      <c r="FSG64" s="308"/>
      <c r="FSH64" s="308"/>
      <c r="FSI64" s="308"/>
      <c r="FSJ64" s="308"/>
      <c r="FSK64" s="308"/>
      <c r="FSL64" s="308"/>
      <c r="FSM64" s="308"/>
      <c r="FSN64" s="308"/>
      <c r="FSO64" s="308"/>
      <c r="FSP64" s="308"/>
      <c r="FSQ64" s="308"/>
      <c r="FSR64" s="308"/>
      <c r="FSS64" s="308"/>
      <c r="FST64" s="308"/>
      <c r="FSU64" s="308"/>
      <c r="FSV64" s="308"/>
      <c r="FSW64" s="308"/>
      <c r="FSX64" s="308"/>
      <c r="FSY64" s="308"/>
      <c r="FSZ64" s="308"/>
      <c r="FTA64" s="308"/>
      <c r="FTB64" s="308"/>
      <c r="FTC64" s="308"/>
      <c r="FTD64" s="308"/>
      <c r="FTE64" s="308"/>
      <c r="FTF64" s="308"/>
      <c r="FTG64" s="308"/>
      <c r="FTH64" s="308"/>
      <c r="FTI64" s="308"/>
      <c r="FTJ64" s="308"/>
      <c r="FTK64" s="308"/>
      <c r="FTL64" s="308"/>
      <c r="FTM64" s="308"/>
      <c r="FTN64" s="308"/>
      <c r="FTO64" s="308"/>
      <c r="FTP64" s="308"/>
      <c r="FTQ64" s="308"/>
      <c r="FTR64" s="308"/>
      <c r="FTS64" s="308"/>
      <c r="FTT64" s="308"/>
      <c r="FTU64" s="308"/>
      <c r="FTV64" s="308"/>
      <c r="FTW64" s="308"/>
      <c r="FTX64" s="308"/>
      <c r="FTY64" s="308"/>
      <c r="FTZ64" s="308"/>
      <c r="FUA64" s="308"/>
      <c r="FUB64" s="308"/>
      <c r="FUC64" s="308"/>
      <c r="FUD64" s="308"/>
      <c r="FUE64" s="308"/>
      <c r="FUF64" s="308"/>
      <c r="FUG64" s="308"/>
      <c r="FUH64" s="308"/>
      <c r="FUI64" s="308"/>
      <c r="FUJ64" s="308"/>
      <c r="FUK64" s="308"/>
      <c r="FUL64" s="308"/>
      <c r="FUM64" s="308"/>
      <c r="FUN64" s="308"/>
      <c r="FUO64" s="308"/>
      <c r="FUP64" s="308"/>
      <c r="FUQ64" s="308"/>
      <c r="FUR64" s="308"/>
      <c r="FUS64" s="308"/>
      <c r="FUT64" s="308"/>
      <c r="FUU64" s="308"/>
      <c r="FUV64" s="308"/>
      <c r="FUW64" s="308"/>
      <c r="FUX64" s="308"/>
      <c r="FUY64" s="308"/>
      <c r="FUZ64" s="308"/>
      <c r="FVA64" s="308"/>
      <c r="FVB64" s="308"/>
      <c r="FVC64" s="308"/>
      <c r="FVD64" s="308"/>
      <c r="FVE64" s="308"/>
      <c r="FVF64" s="308"/>
      <c r="FVG64" s="308"/>
      <c r="FVH64" s="308"/>
      <c r="FVI64" s="308"/>
      <c r="FVJ64" s="308"/>
      <c r="FVK64" s="308"/>
      <c r="FVL64" s="308"/>
      <c r="FVM64" s="308"/>
      <c r="FVN64" s="308"/>
      <c r="FVO64" s="308"/>
      <c r="FVP64" s="308"/>
      <c r="FVQ64" s="308"/>
      <c r="FVR64" s="308"/>
      <c r="FVS64" s="308"/>
      <c r="FVT64" s="308"/>
      <c r="FVU64" s="308"/>
      <c r="FVV64" s="308"/>
      <c r="FVW64" s="308"/>
      <c r="FVX64" s="308"/>
      <c r="FVY64" s="308"/>
      <c r="FVZ64" s="308"/>
      <c r="FWA64" s="308"/>
      <c r="FWB64" s="308"/>
      <c r="FWC64" s="308"/>
      <c r="FWD64" s="308"/>
      <c r="FWE64" s="308"/>
      <c r="FWF64" s="308"/>
      <c r="FWG64" s="308"/>
      <c r="FWH64" s="308"/>
      <c r="FWI64" s="308"/>
      <c r="FWJ64" s="308"/>
      <c r="FWK64" s="308"/>
      <c r="FWL64" s="308"/>
      <c r="FWM64" s="308"/>
      <c r="FWN64" s="308"/>
      <c r="FWO64" s="308"/>
      <c r="FWP64" s="308"/>
      <c r="FWQ64" s="308"/>
      <c r="FWR64" s="308"/>
      <c r="FWS64" s="308"/>
      <c r="FWT64" s="308"/>
      <c r="FWU64" s="308"/>
      <c r="FWV64" s="308"/>
      <c r="FWW64" s="308"/>
      <c r="FWX64" s="308"/>
      <c r="FWY64" s="308"/>
      <c r="FWZ64" s="308"/>
      <c r="FXA64" s="308"/>
      <c r="FXB64" s="308"/>
      <c r="FXC64" s="308"/>
      <c r="FXD64" s="308"/>
      <c r="FXE64" s="308"/>
      <c r="FXF64" s="308"/>
      <c r="FXG64" s="308"/>
      <c r="FXH64" s="308"/>
      <c r="FXI64" s="308"/>
      <c r="FXJ64" s="308"/>
      <c r="FXK64" s="308"/>
      <c r="FXL64" s="308"/>
      <c r="FXM64" s="308"/>
      <c r="FXN64" s="308"/>
      <c r="FXO64" s="308"/>
      <c r="FXP64" s="308"/>
      <c r="FXQ64" s="308"/>
      <c r="FXR64" s="308"/>
      <c r="FXS64" s="308"/>
      <c r="FXT64" s="308"/>
      <c r="FXU64" s="308"/>
      <c r="FXV64" s="308"/>
      <c r="FXW64" s="308"/>
      <c r="FXX64" s="308"/>
      <c r="FXY64" s="308"/>
      <c r="FXZ64" s="308"/>
      <c r="FYA64" s="308"/>
      <c r="FYB64" s="308"/>
      <c r="FYC64" s="308"/>
      <c r="FYD64" s="308"/>
      <c r="FYE64" s="308"/>
      <c r="FYF64" s="308"/>
      <c r="FYG64" s="308"/>
      <c r="FYH64" s="308"/>
      <c r="FYI64" s="308"/>
      <c r="FYJ64" s="308"/>
      <c r="FYK64" s="308"/>
      <c r="FYL64" s="308"/>
      <c r="FYM64" s="308"/>
      <c r="FYN64" s="308"/>
      <c r="FYO64" s="308"/>
      <c r="FYP64" s="308"/>
      <c r="FYQ64" s="308"/>
      <c r="FYR64" s="308"/>
      <c r="FYS64" s="308"/>
      <c r="FYT64" s="308"/>
      <c r="FYU64" s="308"/>
      <c r="FYV64" s="308"/>
      <c r="FYW64" s="308"/>
      <c r="FYX64" s="308"/>
      <c r="FYY64" s="308"/>
      <c r="FYZ64" s="308"/>
      <c r="FZA64" s="308"/>
      <c r="FZB64" s="308"/>
      <c r="FZC64" s="308"/>
      <c r="FZD64" s="308"/>
      <c r="FZE64" s="308"/>
      <c r="FZF64" s="308"/>
      <c r="FZG64" s="308"/>
      <c r="FZH64" s="308"/>
      <c r="FZI64" s="308"/>
      <c r="FZJ64" s="308"/>
      <c r="FZK64" s="308"/>
      <c r="FZL64" s="308"/>
      <c r="FZM64" s="308"/>
      <c r="FZN64" s="308"/>
      <c r="FZO64" s="308"/>
      <c r="FZP64" s="308"/>
      <c r="FZQ64" s="308"/>
      <c r="FZR64" s="308"/>
      <c r="FZS64" s="308"/>
      <c r="FZT64" s="308"/>
      <c r="FZU64" s="308"/>
      <c r="FZV64" s="308"/>
      <c r="FZW64" s="308"/>
      <c r="FZX64" s="308"/>
      <c r="FZY64" s="308"/>
      <c r="FZZ64" s="308"/>
      <c r="GAA64" s="308"/>
      <c r="GAB64" s="308"/>
      <c r="GAC64" s="308"/>
      <c r="GAD64" s="308"/>
      <c r="GAE64" s="308"/>
      <c r="GAF64" s="308"/>
      <c r="GAG64" s="308"/>
      <c r="GAH64" s="308"/>
      <c r="GAI64" s="308"/>
      <c r="GAJ64" s="308"/>
      <c r="GAK64" s="308"/>
      <c r="GAL64" s="308"/>
      <c r="GAM64" s="308"/>
      <c r="GAN64" s="308"/>
      <c r="GAO64" s="308"/>
      <c r="GAP64" s="308"/>
      <c r="GAQ64" s="308"/>
      <c r="GAR64" s="308"/>
      <c r="GAS64" s="308"/>
      <c r="GAT64" s="308"/>
      <c r="GAU64" s="308"/>
      <c r="GAV64" s="308"/>
      <c r="GAW64" s="308"/>
      <c r="GAX64" s="308"/>
      <c r="GAY64" s="308"/>
      <c r="GAZ64" s="308"/>
      <c r="GBA64" s="308"/>
      <c r="GBB64" s="308"/>
      <c r="GBC64" s="308"/>
      <c r="GBD64" s="308"/>
      <c r="GBE64" s="308"/>
      <c r="GBF64" s="308"/>
      <c r="GBG64" s="308"/>
      <c r="GBH64" s="308"/>
      <c r="GBI64" s="308"/>
      <c r="GBJ64" s="308"/>
      <c r="GBK64" s="308"/>
      <c r="GBL64" s="308"/>
      <c r="GBM64" s="308"/>
      <c r="GBN64" s="308"/>
      <c r="GBO64" s="308"/>
      <c r="GBP64" s="308"/>
      <c r="GBQ64" s="308"/>
      <c r="GBR64" s="308"/>
      <c r="GBS64" s="308"/>
      <c r="GBT64" s="308"/>
      <c r="GBU64" s="308"/>
      <c r="GBV64" s="308"/>
      <c r="GBW64" s="308"/>
      <c r="GBX64" s="308"/>
      <c r="GBY64" s="308"/>
      <c r="GBZ64" s="308"/>
      <c r="GCA64" s="308"/>
      <c r="GCB64" s="308"/>
      <c r="GCC64" s="308"/>
      <c r="GCD64" s="308"/>
      <c r="GCE64" s="308"/>
      <c r="GCF64" s="308"/>
      <c r="GCG64" s="308"/>
      <c r="GCH64" s="308"/>
      <c r="GCI64" s="308"/>
      <c r="GCJ64" s="308"/>
      <c r="GCK64" s="308"/>
      <c r="GCL64" s="308"/>
      <c r="GCM64" s="308"/>
      <c r="GCN64" s="308"/>
      <c r="GCO64" s="308"/>
      <c r="GCP64" s="308"/>
      <c r="GCQ64" s="308"/>
      <c r="GCR64" s="308"/>
      <c r="GCS64" s="308"/>
      <c r="GCT64" s="308"/>
      <c r="GCU64" s="308"/>
      <c r="GCV64" s="308"/>
      <c r="GCW64" s="308"/>
      <c r="GCX64" s="308"/>
      <c r="GCY64" s="308"/>
      <c r="GCZ64" s="308"/>
      <c r="GDA64" s="308"/>
      <c r="GDB64" s="308"/>
      <c r="GDC64" s="308"/>
      <c r="GDD64" s="308"/>
      <c r="GDE64" s="308"/>
      <c r="GDF64" s="308"/>
      <c r="GDG64" s="308"/>
      <c r="GDH64" s="308"/>
      <c r="GDI64" s="308"/>
      <c r="GDJ64" s="308"/>
      <c r="GDK64" s="308"/>
      <c r="GDL64" s="308"/>
      <c r="GDM64" s="308"/>
      <c r="GDN64" s="308"/>
      <c r="GDO64" s="308"/>
      <c r="GDP64" s="308"/>
      <c r="GDQ64" s="308"/>
      <c r="GDR64" s="308"/>
      <c r="GDS64" s="308"/>
      <c r="GDT64" s="308"/>
      <c r="GDU64" s="308"/>
      <c r="GDV64" s="308"/>
      <c r="GDW64" s="308"/>
      <c r="GDX64" s="308"/>
      <c r="GDY64" s="308"/>
      <c r="GDZ64" s="308"/>
      <c r="GEA64" s="308"/>
      <c r="GEB64" s="308"/>
      <c r="GEC64" s="308"/>
      <c r="GED64" s="308"/>
      <c r="GEE64" s="308"/>
      <c r="GEF64" s="308"/>
      <c r="GEG64" s="308"/>
      <c r="GEH64" s="308"/>
      <c r="GEI64" s="308"/>
      <c r="GEJ64" s="308"/>
      <c r="GEK64" s="308"/>
      <c r="GEL64" s="308"/>
      <c r="GEM64" s="308"/>
      <c r="GEN64" s="308"/>
      <c r="GEO64" s="308"/>
      <c r="GEP64" s="308"/>
      <c r="GEQ64" s="308"/>
      <c r="GER64" s="308"/>
      <c r="GES64" s="308"/>
      <c r="GET64" s="308"/>
      <c r="GEU64" s="308"/>
      <c r="GEV64" s="308"/>
      <c r="GEW64" s="308"/>
      <c r="GEX64" s="308"/>
      <c r="GEY64" s="308"/>
      <c r="GEZ64" s="308"/>
      <c r="GFA64" s="308"/>
      <c r="GFB64" s="308"/>
      <c r="GFC64" s="308"/>
      <c r="GFD64" s="308"/>
      <c r="GFE64" s="308"/>
      <c r="GFF64" s="308"/>
      <c r="GFG64" s="308"/>
      <c r="GFH64" s="308"/>
      <c r="GFI64" s="308"/>
      <c r="GFJ64" s="308"/>
      <c r="GFK64" s="308"/>
      <c r="GFL64" s="308"/>
      <c r="GFM64" s="308"/>
      <c r="GFN64" s="308"/>
      <c r="GFO64" s="308"/>
      <c r="GFP64" s="308"/>
      <c r="GFQ64" s="308"/>
      <c r="GFR64" s="308"/>
      <c r="GFS64" s="308"/>
      <c r="GFT64" s="308"/>
      <c r="GFU64" s="308"/>
      <c r="GFV64" s="308"/>
      <c r="GFW64" s="308"/>
      <c r="GFX64" s="308"/>
      <c r="GFY64" s="308"/>
      <c r="GFZ64" s="308"/>
      <c r="GGA64" s="308"/>
      <c r="GGB64" s="308"/>
      <c r="GGC64" s="308"/>
      <c r="GGD64" s="308"/>
      <c r="GGE64" s="308"/>
      <c r="GGF64" s="308"/>
      <c r="GGG64" s="308"/>
      <c r="GGH64" s="308"/>
      <c r="GGI64" s="308"/>
      <c r="GGJ64" s="308"/>
      <c r="GGK64" s="308"/>
      <c r="GGL64" s="308"/>
      <c r="GGM64" s="308"/>
      <c r="GGN64" s="308"/>
      <c r="GGO64" s="308"/>
      <c r="GGP64" s="308"/>
      <c r="GGQ64" s="308"/>
      <c r="GGR64" s="308"/>
      <c r="GGS64" s="308"/>
      <c r="GGT64" s="308"/>
      <c r="GGU64" s="308"/>
      <c r="GGV64" s="308"/>
      <c r="GGW64" s="308"/>
      <c r="GGX64" s="308"/>
      <c r="GGY64" s="308"/>
      <c r="GGZ64" s="308"/>
      <c r="GHA64" s="308"/>
      <c r="GHB64" s="308"/>
      <c r="GHC64" s="308"/>
      <c r="GHD64" s="308"/>
      <c r="GHE64" s="308"/>
      <c r="GHF64" s="308"/>
      <c r="GHG64" s="308"/>
      <c r="GHH64" s="308"/>
      <c r="GHI64" s="308"/>
      <c r="GHJ64" s="308"/>
      <c r="GHK64" s="308"/>
      <c r="GHL64" s="308"/>
      <c r="GHM64" s="308"/>
      <c r="GHN64" s="308"/>
      <c r="GHO64" s="308"/>
      <c r="GHP64" s="308"/>
      <c r="GHQ64" s="308"/>
      <c r="GHR64" s="308"/>
      <c r="GHS64" s="308"/>
      <c r="GHT64" s="308"/>
      <c r="GHU64" s="308"/>
      <c r="GHV64" s="308"/>
      <c r="GHW64" s="308"/>
      <c r="GHX64" s="308"/>
      <c r="GHY64" s="308"/>
      <c r="GHZ64" s="308"/>
      <c r="GIA64" s="308"/>
      <c r="GIB64" s="308"/>
      <c r="GIC64" s="308"/>
      <c r="GID64" s="308"/>
      <c r="GIE64" s="308"/>
      <c r="GIF64" s="308"/>
      <c r="GIG64" s="308"/>
      <c r="GIH64" s="308"/>
      <c r="GII64" s="308"/>
      <c r="GIJ64" s="308"/>
      <c r="GIK64" s="308"/>
      <c r="GIL64" s="308"/>
      <c r="GIM64" s="308"/>
      <c r="GIN64" s="308"/>
      <c r="GIO64" s="308"/>
      <c r="GIP64" s="308"/>
      <c r="GIQ64" s="308"/>
      <c r="GIR64" s="308"/>
      <c r="GIS64" s="308"/>
      <c r="GIT64" s="308"/>
      <c r="GIU64" s="308"/>
      <c r="GIV64" s="308"/>
      <c r="GIW64" s="308"/>
      <c r="GIX64" s="308"/>
      <c r="GIY64" s="308"/>
      <c r="GIZ64" s="308"/>
      <c r="GJA64" s="308"/>
      <c r="GJB64" s="308"/>
      <c r="GJC64" s="308"/>
      <c r="GJD64" s="308"/>
      <c r="GJE64" s="308"/>
      <c r="GJF64" s="308"/>
      <c r="GJG64" s="308"/>
      <c r="GJH64" s="308"/>
      <c r="GJI64" s="308"/>
      <c r="GJJ64" s="308"/>
      <c r="GJK64" s="308"/>
      <c r="GJL64" s="308"/>
      <c r="GJM64" s="308"/>
      <c r="GJN64" s="308"/>
      <c r="GJO64" s="308"/>
      <c r="GJP64" s="308"/>
      <c r="GJQ64" s="308"/>
      <c r="GJR64" s="308"/>
      <c r="GJS64" s="308"/>
      <c r="GJT64" s="308"/>
      <c r="GJU64" s="308"/>
      <c r="GJV64" s="308"/>
      <c r="GJW64" s="308"/>
      <c r="GJX64" s="308"/>
      <c r="GJY64" s="308"/>
      <c r="GJZ64" s="308"/>
      <c r="GKA64" s="308"/>
      <c r="GKB64" s="308"/>
      <c r="GKC64" s="308"/>
      <c r="GKD64" s="308"/>
      <c r="GKE64" s="308"/>
      <c r="GKF64" s="308"/>
      <c r="GKG64" s="308"/>
      <c r="GKH64" s="308"/>
      <c r="GKI64" s="308"/>
      <c r="GKJ64" s="308"/>
      <c r="GKK64" s="308"/>
      <c r="GKL64" s="308"/>
      <c r="GKM64" s="308"/>
      <c r="GKN64" s="308"/>
      <c r="GKO64" s="308"/>
      <c r="GKP64" s="308"/>
      <c r="GKQ64" s="308"/>
      <c r="GKR64" s="308"/>
      <c r="GKS64" s="308"/>
      <c r="GKT64" s="308"/>
      <c r="GKU64" s="308"/>
      <c r="GKV64" s="308"/>
      <c r="GKW64" s="308"/>
      <c r="GKX64" s="308"/>
      <c r="GKY64" s="308"/>
      <c r="GKZ64" s="308"/>
      <c r="GLA64" s="308"/>
      <c r="GLB64" s="308"/>
      <c r="GLC64" s="308"/>
      <c r="GLD64" s="308"/>
      <c r="GLE64" s="308"/>
      <c r="GLF64" s="308"/>
      <c r="GLG64" s="308"/>
      <c r="GLH64" s="308"/>
      <c r="GLI64" s="308"/>
      <c r="GLJ64" s="308"/>
      <c r="GLK64" s="308"/>
      <c r="GLL64" s="308"/>
      <c r="GLM64" s="308"/>
      <c r="GLN64" s="308"/>
      <c r="GLO64" s="308"/>
      <c r="GLP64" s="308"/>
      <c r="GLQ64" s="308"/>
      <c r="GLR64" s="308"/>
      <c r="GLS64" s="308"/>
      <c r="GLT64" s="308"/>
      <c r="GLU64" s="308"/>
      <c r="GLV64" s="308"/>
      <c r="GLW64" s="308"/>
      <c r="GLX64" s="308"/>
      <c r="GLY64" s="308"/>
      <c r="GLZ64" s="308"/>
      <c r="GMA64" s="308"/>
      <c r="GMB64" s="308"/>
      <c r="GMC64" s="308"/>
      <c r="GMD64" s="308"/>
      <c r="GME64" s="308"/>
      <c r="GMF64" s="308"/>
      <c r="GMG64" s="308"/>
      <c r="GMH64" s="308"/>
      <c r="GMI64" s="308"/>
      <c r="GMJ64" s="308"/>
      <c r="GMK64" s="308"/>
      <c r="GML64" s="308"/>
      <c r="GMM64" s="308"/>
      <c r="GMN64" s="308"/>
      <c r="GMO64" s="308"/>
      <c r="GMP64" s="308"/>
      <c r="GMQ64" s="308"/>
      <c r="GMR64" s="308"/>
      <c r="GMS64" s="308"/>
      <c r="GMT64" s="308"/>
      <c r="GMU64" s="308"/>
      <c r="GMV64" s="308"/>
      <c r="GMW64" s="308"/>
      <c r="GMX64" s="308"/>
      <c r="GMY64" s="308"/>
      <c r="GMZ64" s="308"/>
      <c r="GNA64" s="308"/>
      <c r="GNB64" s="308"/>
      <c r="GNC64" s="308"/>
      <c r="GND64" s="308"/>
      <c r="GNE64" s="308"/>
      <c r="GNF64" s="308"/>
      <c r="GNG64" s="308"/>
      <c r="GNH64" s="308"/>
      <c r="GNI64" s="308"/>
      <c r="GNJ64" s="308"/>
      <c r="GNK64" s="308"/>
      <c r="GNL64" s="308"/>
      <c r="GNM64" s="308"/>
      <c r="GNN64" s="308"/>
      <c r="GNO64" s="308"/>
      <c r="GNP64" s="308"/>
      <c r="GNQ64" s="308"/>
      <c r="GNR64" s="308"/>
      <c r="GNS64" s="308"/>
      <c r="GNT64" s="308"/>
      <c r="GNU64" s="308"/>
      <c r="GNV64" s="308"/>
      <c r="GNW64" s="308"/>
      <c r="GNX64" s="308"/>
      <c r="GNY64" s="308"/>
      <c r="GNZ64" s="308"/>
      <c r="GOA64" s="308"/>
      <c r="GOB64" s="308"/>
      <c r="GOC64" s="308"/>
      <c r="GOD64" s="308"/>
      <c r="GOE64" s="308"/>
      <c r="GOF64" s="308"/>
      <c r="GOG64" s="308"/>
      <c r="GOH64" s="308"/>
      <c r="GOI64" s="308"/>
      <c r="GOJ64" s="308"/>
      <c r="GOK64" s="308"/>
      <c r="GOL64" s="308"/>
      <c r="GOM64" s="308"/>
      <c r="GON64" s="308"/>
      <c r="GOO64" s="308"/>
      <c r="GOP64" s="308"/>
      <c r="GOQ64" s="308"/>
      <c r="GOR64" s="308"/>
      <c r="GOS64" s="308"/>
      <c r="GOT64" s="308"/>
      <c r="GOU64" s="308"/>
      <c r="GOV64" s="308"/>
      <c r="GOW64" s="308"/>
      <c r="GOX64" s="308"/>
      <c r="GOY64" s="308"/>
      <c r="GOZ64" s="308"/>
      <c r="GPA64" s="308"/>
      <c r="GPB64" s="308"/>
      <c r="GPC64" s="308"/>
      <c r="GPD64" s="308"/>
      <c r="GPE64" s="308"/>
      <c r="GPF64" s="308"/>
      <c r="GPG64" s="308"/>
      <c r="GPH64" s="308"/>
      <c r="GPI64" s="308"/>
      <c r="GPJ64" s="308"/>
      <c r="GPK64" s="308"/>
      <c r="GPL64" s="308"/>
      <c r="GPM64" s="308"/>
      <c r="GPN64" s="308"/>
      <c r="GPO64" s="308"/>
      <c r="GPP64" s="308"/>
      <c r="GPQ64" s="308"/>
      <c r="GPR64" s="308"/>
      <c r="GPS64" s="308"/>
      <c r="GPT64" s="308"/>
      <c r="GPU64" s="308"/>
      <c r="GPV64" s="308"/>
      <c r="GPW64" s="308"/>
      <c r="GPX64" s="308"/>
      <c r="GPY64" s="308"/>
      <c r="GPZ64" s="308"/>
      <c r="GQA64" s="308"/>
      <c r="GQB64" s="308"/>
      <c r="GQC64" s="308"/>
      <c r="GQD64" s="308"/>
      <c r="GQE64" s="308"/>
      <c r="GQF64" s="308"/>
      <c r="GQG64" s="308"/>
      <c r="GQH64" s="308"/>
      <c r="GQI64" s="308"/>
      <c r="GQJ64" s="308"/>
      <c r="GQK64" s="308"/>
      <c r="GQL64" s="308"/>
      <c r="GQM64" s="308"/>
      <c r="GQN64" s="308"/>
      <c r="GQO64" s="308"/>
      <c r="GQP64" s="308"/>
      <c r="GQQ64" s="308"/>
      <c r="GQR64" s="308"/>
      <c r="GQS64" s="308"/>
      <c r="GQT64" s="308"/>
      <c r="GQU64" s="308"/>
      <c r="GQV64" s="308"/>
      <c r="GQW64" s="308"/>
      <c r="GQX64" s="308"/>
      <c r="GQY64" s="308"/>
      <c r="GQZ64" s="308"/>
      <c r="GRA64" s="308"/>
      <c r="GRB64" s="308"/>
      <c r="GRC64" s="308"/>
      <c r="GRD64" s="308"/>
      <c r="GRE64" s="308"/>
      <c r="GRF64" s="308"/>
      <c r="GRG64" s="308"/>
      <c r="GRH64" s="308"/>
      <c r="GRI64" s="308"/>
      <c r="GRJ64" s="308"/>
      <c r="GRK64" s="308"/>
      <c r="GRL64" s="308"/>
      <c r="GRM64" s="308"/>
      <c r="GRN64" s="308"/>
      <c r="GRO64" s="308"/>
      <c r="GRP64" s="308"/>
      <c r="GRQ64" s="308"/>
      <c r="GRR64" s="308"/>
      <c r="GRS64" s="308"/>
      <c r="GRT64" s="308"/>
      <c r="GRU64" s="308"/>
      <c r="GRV64" s="308"/>
      <c r="GRW64" s="308"/>
      <c r="GRX64" s="308"/>
      <c r="GRY64" s="308"/>
      <c r="GRZ64" s="308"/>
      <c r="GSA64" s="308"/>
      <c r="GSB64" s="308"/>
      <c r="GSC64" s="308"/>
      <c r="GSD64" s="308"/>
      <c r="GSE64" s="308"/>
      <c r="GSF64" s="308"/>
      <c r="GSG64" s="308"/>
      <c r="GSH64" s="308"/>
      <c r="GSI64" s="308"/>
      <c r="GSJ64" s="308"/>
      <c r="GSK64" s="308"/>
      <c r="GSL64" s="308"/>
      <c r="GSM64" s="308"/>
      <c r="GSN64" s="308"/>
      <c r="GSO64" s="308"/>
      <c r="GSP64" s="308"/>
      <c r="GSQ64" s="308"/>
      <c r="GSR64" s="308"/>
      <c r="GSS64" s="308"/>
      <c r="GST64" s="308"/>
      <c r="GSU64" s="308"/>
      <c r="GSV64" s="308"/>
      <c r="GSW64" s="308"/>
      <c r="GSX64" s="308"/>
      <c r="GSY64" s="308"/>
      <c r="GSZ64" s="308"/>
      <c r="GTA64" s="308"/>
      <c r="GTB64" s="308"/>
      <c r="GTC64" s="308"/>
      <c r="GTD64" s="308"/>
      <c r="GTE64" s="308"/>
      <c r="GTF64" s="308"/>
      <c r="GTG64" s="308"/>
      <c r="GTH64" s="308"/>
      <c r="GTI64" s="308"/>
      <c r="GTJ64" s="308"/>
      <c r="GTK64" s="308"/>
      <c r="GTL64" s="308"/>
      <c r="GTM64" s="308"/>
      <c r="GTN64" s="308"/>
      <c r="GTO64" s="308"/>
      <c r="GTP64" s="308"/>
      <c r="GTQ64" s="308"/>
      <c r="GTR64" s="308"/>
      <c r="GTS64" s="308"/>
      <c r="GTT64" s="308"/>
      <c r="GTU64" s="308"/>
      <c r="GTV64" s="308"/>
      <c r="GTW64" s="308"/>
      <c r="GTX64" s="308"/>
      <c r="GTY64" s="308"/>
      <c r="GTZ64" s="308"/>
      <c r="GUA64" s="308"/>
      <c r="GUB64" s="308"/>
      <c r="GUC64" s="308"/>
      <c r="GUD64" s="308"/>
      <c r="GUE64" s="308"/>
      <c r="GUF64" s="308"/>
      <c r="GUG64" s="308"/>
      <c r="GUH64" s="308"/>
      <c r="GUI64" s="308"/>
      <c r="GUJ64" s="308"/>
      <c r="GUK64" s="308"/>
      <c r="GUL64" s="308"/>
      <c r="GUM64" s="308"/>
      <c r="GUN64" s="308"/>
      <c r="GUO64" s="308"/>
      <c r="GUP64" s="308"/>
      <c r="GUQ64" s="308"/>
      <c r="GUR64" s="308"/>
      <c r="GUS64" s="308"/>
      <c r="GUT64" s="308"/>
      <c r="GUU64" s="308"/>
      <c r="GUV64" s="308"/>
      <c r="GUW64" s="308"/>
      <c r="GUX64" s="308"/>
      <c r="GUY64" s="308"/>
      <c r="GUZ64" s="308"/>
      <c r="GVA64" s="308"/>
      <c r="GVB64" s="308"/>
      <c r="GVC64" s="308"/>
      <c r="GVD64" s="308"/>
      <c r="GVE64" s="308"/>
      <c r="GVF64" s="308"/>
      <c r="GVG64" s="308"/>
      <c r="GVH64" s="308"/>
      <c r="GVI64" s="308"/>
      <c r="GVJ64" s="308"/>
      <c r="GVK64" s="308"/>
      <c r="GVL64" s="308"/>
      <c r="GVM64" s="308"/>
      <c r="GVN64" s="308"/>
      <c r="GVO64" s="308"/>
      <c r="GVP64" s="308"/>
      <c r="GVQ64" s="308"/>
      <c r="GVR64" s="308"/>
      <c r="GVS64" s="308"/>
      <c r="GVT64" s="308"/>
      <c r="GVU64" s="308"/>
      <c r="GVV64" s="308"/>
      <c r="GVW64" s="308"/>
      <c r="GVX64" s="308"/>
      <c r="GVY64" s="308"/>
      <c r="GVZ64" s="308"/>
      <c r="GWA64" s="308"/>
      <c r="GWB64" s="308"/>
      <c r="GWC64" s="308"/>
      <c r="GWD64" s="308"/>
      <c r="GWE64" s="308"/>
      <c r="GWF64" s="308"/>
      <c r="GWG64" s="308"/>
      <c r="GWH64" s="308"/>
      <c r="GWI64" s="308"/>
      <c r="GWJ64" s="308"/>
      <c r="GWK64" s="308"/>
      <c r="GWL64" s="308"/>
      <c r="GWM64" s="308"/>
      <c r="GWN64" s="308"/>
      <c r="GWO64" s="308"/>
      <c r="GWP64" s="308"/>
      <c r="GWQ64" s="308"/>
      <c r="GWR64" s="308"/>
      <c r="GWS64" s="308"/>
      <c r="GWT64" s="308"/>
      <c r="GWU64" s="308"/>
      <c r="GWV64" s="308"/>
      <c r="GWW64" s="308"/>
      <c r="GWX64" s="308"/>
      <c r="GWY64" s="308"/>
      <c r="GWZ64" s="308"/>
      <c r="GXA64" s="308"/>
      <c r="GXB64" s="308"/>
      <c r="GXC64" s="308"/>
      <c r="GXD64" s="308"/>
      <c r="GXE64" s="308"/>
      <c r="GXF64" s="308"/>
      <c r="GXG64" s="308"/>
      <c r="GXH64" s="308"/>
      <c r="GXI64" s="308"/>
      <c r="GXJ64" s="308"/>
      <c r="GXK64" s="308"/>
      <c r="GXL64" s="308"/>
      <c r="GXM64" s="308"/>
      <c r="GXN64" s="308"/>
      <c r="GXO64" s="308"/>
      <c r="GXP64" s="308"/>
      <c r="GXQ64" s="308"/>
      <c r="GXR64" s="308"/>
      <c r="GXS64" s="308"/>
      <c r="GXT64" s="308"/>
      <c r="GXU64" s="308"/>
      <c r="GXV64" s="308"/>
      <c r="GXW64" s="308"/>
      <c r="GXX64" s="308"/>
      <c r="GXY64" s="308"/>
      <c r="GXZ64" s="308"/>
      <c r="GYA64" s="308"/>
      <c r="GYB64" s="308"/>
      <c r="GYC64" s="308"/>
      <c r="GYD64" s="308"/>
      <c r="GYE64" s="308"/>
      <c r="GYF64" s="308"/>
      <c r="GYG64" s="308"/>
      <c r="GYH64" s="308"/>
      <c r="GYI64" s="308"/>
      <c r="GYJ64" s="308"/>
      <c r="GYK64" s="308"/>
      <c r="GYL64" s="308"/>
      <c r="GYM64" s="308"/>
      <c r="GYN64" s="308"/>
      <c r="GYO64" s="308"/>
      <c r="GYP64" s="308"/>
      <c r="GYQ64" s="308"/>
      <c r="GYR64" s="308"/>
      <c r="GYS64" s="308"/>
      <c r="GYT64" s="308"/>
      <c r="GYU64" s="308"/>
      <c r="GYV64" s="308"/>
      <c r="GYW64" s="308"/>
      <c r="GYX64" s="308"/>
      <c r="GYY64" s="308"/>
      <c r="GYZ64" s="308"/>
      <c r="GZA64" s="308"/>
      <c r="GZB64" s="308"/>
      <c r="GZC64" s="308"/>
      <c r="GZD64" s="308"/>
      <c r="GZE64" s="308"/>
      <c r="GZF64" s="308"/>
      <c r="GZG64" s="308"/>
      <c r="GZH64" s="308"/>
      <c r="GZI64" s="308"/>
      <c r="GZJ64" s="308"/>
      <c r="GZK64" s="308"/>
      <c r="GZL64" s="308"/>
      <c r="GZM64" s="308"/>
      <c r="GZN64" s="308"/>
      <c r="GZO64" s="308"/>
      <c r="GZP64" s="308"/>
      <c r="GZQ64" s="308"/>
      <c r="GZR64" s="308"/>
      <c r="GZS64" s="308"/>
      <c r="GZT64" s="308"/>
      <c r="GZU64" s="308"/>
      <c r="GZV64" s="308"/>
      <c r="GZW64" s="308"/>
      <c r="GZX64" s="308"/>
      <c r="GZY64" s="308"/>
      <c r="GZZ64" s="308"/>
      <c r="HAA64" s="308"/>
      <c r="HAB64" s="308"/>
      <c r="HAC64" s="308"/>
      <c r="HAD64" s="308"/>
      <c r="HAE64" s="308"/>
      <c r="HAF64" s="308"/>
      <c r="HAG64" s="308"/>
      <c r="HAH64" s="308"/>
      <c r="HAI64" s="308"/>
      <c r="HAJ64" s="308"/>
      <c r="HAK64" s="308"/>
      <c r="HAL64" s="308"/>
      <c r="HAM64" s="308"/>
      <c r="HAN64" s="308"/>
      <c r="HAO64" s="308"/>
      <c r="HAP64" s="308"/>
      <c r="HAQ64" s="308"/>
      <c r="HAR64" s="308"/>
      <c r="HAS64" s="308"/>
      <c r="HAT64" s="308"/>
      <c r="HAU64" s="308"/>
      <c r="HAV64" s="308"/>
      <c r="HAW64" s="308"/>
      <c r="HAX64" s="308"/>
      <c r="HAY64" s="308"/>
      <c r="HAZ64" s="308"/>
      <c r="HBA64" s="308"/>
      <c r="HBB64" s="308"/>
      <c r="HBC64" s="308"/>
      <c r="HBD64" s="308"/>
      <c r="HBE64" s="308"/>
      <c r="HBF64" s="308"/>
      <c r="HBG64" s="308"/>
      <c r="HBH64" s="308"/>
      <c r="HBI64" s="308"/>
      <c r="HBJ64" s="308"/>
      <c r="HBK64" s="308"/>
      <c r="HBL64" s="308"/>
      <c r="HBM64" s="308"/>
      <c r="HBN64" s="308"/>
      <c r="HBO64" s="308"/>
      <c r="HBP64" s="308"/>
      <c r="HBQ64" s="308"/>
      <c r="HBR64" s="308"/>
      <c r="HBS64" s="308"/>
      <c r="HBT64" s="308"/>
      <c r="HBU64" s="308"/>
      <c r="HBV64" s="308"/>
      <c r="HBW64" s="308"/>
      <c r="HBX64" s="308"/>
      <c r="HBY64" s="308"/>
      <c r="HBZ64" s="308"/>
      <c r="HCA64" s="308"/>
      <c r="HCB64" s="308"/>
      <c r="HCC64" s="308"/>
      <c r="HCD64" s="308"/>
      <c r="HCE64" s="308"/>
      <c r="HCF64" s="308"/>
      <c r="HCG64" s="308"/>
      <c r="HCH64" s="308"/>
      <c r="HCI64" s="308"/>
      <c r="HCJ64" s="308"/>
      <c r="HCK64" s="308"/>
      <c r="HCL64" s="308"/>
      <c r="HCM64" s="308"/>
      <c r="HCN64" s="308"/>
      <c r="HCO64" s="308"/>
      <c r="HCP64" s="308"/>
      <c r="HCQ64" s="308"/>
      <c r="HCR64" s="308"/>
      <c r="HCS64" s="308"/>
      <c r="HCT64" s="308"/>
      <c r="HCU64" s="308"/>
      <c r="HCV64" s="308"/>
      <c r="HCW64" s="308"/>
      <c r="HCX64" s="308"/>
      <c r="HCY64" s="308"/>
      <c r="HCZ64" s="308"/>
      <c r="HDA64" s="308"/>
      <c r="HDB64" s="308"/>
      <c r="HDC64" s="308"/>
      <c r="HDD64" s="308"/>
      <c r="HDE64" s="308"/>
      <c r="HDF64" s="308"/>
      <c r="HDG64" s="308"/>
      <c r="HDH64" s="308"/>
      <c r="HDI64" s="308"/>
      <c r="HDJ64" s="308"/>
      <c r="HDK64" s="308"/>
      <c r="HDL64" s="308"/>
      <c r="HDM64" s="308"/>
      <c r="HDN64" s="308"/>
      <c r="HDO64" s="308"/>
      <c r="HDP64" s="308"/>
      <c r="HDQ64" s="308"/>
      <c r="HDR64" s="308"/>
      <c r="HDS64" s="308"/>
      <c r="HDT64" s="308"/>
      <c r="HDU64" s="308"/>
      <c r="HDV64" s="308"/>
      <c r="HDW64" s="308"/>
      <c r="HDX64" s="308"/>
      <c r="HDY64" s="308"/>
      <c r="HDZ64" s="308"/>
      <c r="HEA64" s="308"/>
      <c r="HEB64" s="308"/>
      <c r="HEC64" s="308"/>
      <c r="HED64" s="308"/>
      <c r="HEE64" s="308"/>
      <c r="HEF64" s="308"/>
      <c r="HEG64" s="308"/>
      <c r="HEH64" s="308"/>
      <c r="HEI64" s="308"/>
      <c r="HEJ64" s="308"/>
      <c r="HEK64" s="308"/>
      <c r="HEL64" s="308"/>
      <c r="HEM64" s="308"/>
      <c r="HEN64" s="308"/>
      <c r="HEO64" s="308"/>
      <c r="HEP64" s="308"/>
      <c r="HEQ64" s="308"/>
      <c r="HER64" s="308"/>
      <c r="HES64" s="308"/>
      <c r="HET64" s="308"/>
      <c r="HEU64" s="308"/>
      <c r="HEV64" s="308"/>
      <c r="HEW64" s="308"/>
      <c r="HEX64" s="308"/>
      <c r="HEY64" s="308"/>
      <c r="HEZ64" s="308"/>
      <c r="HFA64" s="308"/>
      <c r="HFB64" s="308"/>
      <c r="HFC64" s="308"/>
      <c r="HFD64" s="308"/>
      <c r="HFE64" s="308"/>
      <c r="HFF64" s="308"/>
      <c r="HFG64" s="308"/>
      <c r="HFH64" s="308"/>
      <c r="HFI64" s="308"/>
      <c r="HFJ64" s="308"/>
      <c r="HFK64" s="308"/>
      <c r="HFL64" s="308"/>
      <c r="HFM64" s="308"/>
      <c r="HFN64" s="308"/>
      <c r="HFO64" s="308"/>
      <c r="HFP64" s="308"/>
      <c r="HFQ64" s="308"/>
      <c r="HFR64" s="308"/>
      <c r="HFS64" s="308"/>
      <c r="HFT64" s="308"/>
      <c r="HFU64" s="308"/>
      <c r="HFV64" s="308"/>
      <c r="HFW64" s="308"/>
      <c r="HFX64" s="308"/>
      <c r="HFY64" s="308"/>
      <c r="HFZ64" s="308"/>
      <c r="HGA64" s="308"/>
      <c r="HGB64" s="308"/>
      <c r="HGC64" s="308"/>
      <c r="HGD64" s="308"/>
      <c r="HGE64" s="308"/>
      <c r="HGF64" s="308"/>
      <c r="HGG64" s="308"/>
      <c r="HGH64" s="308"/>
      <c r="HGI64" s="308"/>
      <c r="HGJ64" s="308"/>
      <c r="HGK64" s="308"/>
      <c r="HGL64" s="308"/>
      <c r="HGM64" s="308"/>
      <c r="HGN64" s="308"/>
      <c r="HGO64" s="308"/>
      <c r="HGP64" s="308"/>
      <c r="HGQ64" s="308"/>
      <c r="HGR64" s="308"/>
      <c r="HGS64" s="308"/>
      <c r="HGT64" s="308"/>
      <c r="HGU64" s="308"/>
      <c r="HGV64" s="308"/>
      <c r="HGW64" s="308"/>
      <c r="HGX64" s="308"/>
      <c r="HGY64" s="308"/>
      <c r="HGZ64" s="308"/>
      <c r="HHA64" s="308"/>
      <c r="HHB64" s="308"/>
      <c r="HHC64" s="308"/>
      <c r="HHD64" s="308"/>
      <c r="HHE64" s="308"/>
      <c r="HHF64" s="308"/>
      <c r="HHG64" s="308"/>
      <c r="HHH64" s="308"/>
      <c r="HHI64" s="308"/>
      <c r="HHJ64" s="308"/>
      <c r="HHK64" s="308"/>
      <c r="HHL64" s="308"/>
      <c r="HHM64" s="308"/>
      <c r="HHN64" s="308"/>
      <c r="HHO64" s="308"/>
      <c r="HHP64" s="308"/>
      <c r="HHQ64" s="308"/>
      <c r="HHR64" s="308"/>
      <c r="HHS64" s="308"/>
      <c r="HHT64" s="308"/>
      <c r="HHU64" s="308"/>
      <c r="HHV64" s="308"/>
      <c r="HHW64" s="308"/>
      <c r="HHX64" s="308"/>
      <c r="HHY64" s="308"/>
      <c r="HHZ64" s="308"/>
      <c r="HIA64" s="308"/>
      <c r="HIB64" s="308"/>
      <c r="HIC64" s="308"/>
      <c r="HID64" s="308"/>
      <c r="HIE64" s="308"/>
      <c r="HIF64" s="308"/>
      <c r="HIG64" s="308"/>
      <c r="HIH64" s="308"/>
      <c r="HII64" s="308"/>
      <c r="HIJ64" s="308"/>
      <c r="HIK64" s="308"/>
      <c r="HIL64" s="308"/>
      <c r="HIM64" s="308"/>
      <c r="HIN64" s="308"/>
      <c r="HIO64" s="308"/>
      <c r="HIP64" s="308"/>
      <c r="HIQ64" s="308"/>
      <c r="HIR64" s="308"/>
      <c r="HIS64" s="308"/>
      <c r="HIT64" s="308"/>
      <c r="HIU64" s="308"/>
      <c r="HIV64" s="308"/>
      <c r="HIW64" s="308"/>
      <c r="HIX64" s="308"/>
      <c r="HIY64" s="308"/>
      <c r="HIZ64" s="308"/>
      <c r="HJA64" s="308"/>
      <c r="HJB64" s="308"/>
      <c r="HJC64" s="308"/>
      <c r="HJD64" s="308"/>
      <c r="HJE64" s="308"/>
      <c r="HJF64" s="308"/>
      <c r="HJG64" s="308"/>
      <c r="HJH64" s="308"/>
      <c r="HJI64" s="308"/>
      <c r="HJJ64" s="308"/>
      <c r="HJK64" s="308"/>
      <c r="HJL64" s="308"/>
      <c r="HJM64" s="308"/>
      <c r="HJN64" s="308"/>
      <c r="HJO64" s="308"/>
      <c r="HJP64" s="308"/>
      <c r="HJQ64" s="308"/>
      <c r="HJR64" s="308"/>
      <c r="HJS64" s="308"/>
      <c r="HJT64" s="308"/>
      <c r="HJU64" s="308"/>
      <c r="HJV64" s="308"/>
      <c r="HJW64" s="308"/>
      <c r="HJX64" s="308"/>
      <c r="HJY64" s="308"/>
      <c r="HJZ64" s="308"/>
      <c r="HKA64" s="308"/>
      <c r="HKB64" s="308"/>
      <c r="HKC64" s="308"/>
      <c r="HKD64" s="308"/>
      <c r="HKE64" s="308"/>
      <c r="HKF64" s="308"/>
      <c r="HKG64" s="308"/>
      <c r="HKH64" s="308"/>
      <c r="HKI64" s="308"/>
      <c r="HKJ64" s="308"/>
      <c r="HKK64" s="308"/>
      <c r="HKL64" s="308"/>
      <c r="HKM64" s="308"/>
      <c r="HKN64" s="308"/>
      <c r="HKO64" s="308"/>
      <c r="HKP64" s="308"/>
      <c r="HKQ64" s="308"/>
      <c r="HKR64" s="308"/>
      <c r="HKS64" s="308"/>
      <c r="HKT64" s="308"/>
      <c r="HKU64" s="308"/>
      <c r="HKV64" s="308"/>
      <c r="HKW64" s="308"/>
      <c r="HKX64" s="308"/>
      <c r="HKY64" s="308"/>
      <c r="HKZ64" s="308"/>
      <c r="HLA64" s="308"/>
      <c r="HLB64" s="308"/>
      <c r="HLC64" s="308"/>
      <c r="HLD64" s="308"/>
      <c r="HLE64" s="308"/>
      <c r="HLF64" s="308"/>
      <c r="HLG64" s="308"/>
      <c r="HLH64" s="308"/>
      <c r="HLI64" s="308"/>
      <c r="HLJ64" s="308"/>
      <c r="HLK64" s="308"/>
      <c r="HLL64" s="308"/>
      <c r="HLM64" s="308"/>
      <c r="HLN64" s="308"/>
      <c r="HLO64" s="308"/>
      <c r="HLP64" s="308"/>
      <c r="HLQ64" s="308"/>
      <c r="HLR64" s="308"/>
      <c r="HLS64" s="308"/>
      <c r="HLT64" s="308"/>
      <c r="HLU64" s="308"/>
      <c r="HLV64" s="308"/>
      <c r="HLW64" s="308"/>
      <c r="HLX64" s="308"/>
      <c r="HLY64" s="308"/>
      <c r="HLZ64" s="308"/>
      <c r="HMA64" s="308"/>
      <c r="HMB64" s="308"/>
      <c r="HMC64" s="308"/>
      <c r="HMD64" s="308"/>
      <c r="HME64" s="308"/>
      <c r="HMF64" s="308"/>
      <c r="HMG64" s="308"/>
      <c r="HMH64" s="308"/>
      <c r="HMI64" s="308"/>
      <c r="HMJ64" s="308"/>
      <c r="HMK64" s="308"/>
      <c r="HML64" s="308"/>
      <c r="HMM64" s="308"/>
      <c r="HMN64" s="308"/>
      <c r="HMO64" s="308"/>
      <c r="HMP64" s="308"/>
      <c r="HMQ64" s="308"/>
      <c r="HMR64" s="308"/>
      <c r="HMS64" s="308"/>
      <c r="HMT64" s="308"/>
      <c r="HMU64" s="308"/>
      <c r="HMV64" s="308"/>
      <c r="HMW64" s="308"/>
      <c r="HMX64" s="308"/>
      <c r="HMY64" s="308"/>
      <c r="HMZ64" s="308"/>
      <c r="HNA64" s="308"/>
      <c r="HNB64" s="308"/>
      <c r="HNC64" s="308"/>
      <c r="HND64" s="308"/>
      <c r="HNE64" s="308"/>
      <c r="HNF64" s="308"/>
      <c r="HNG64" s="308"/>
      <c r="HNH64" s="308"/>
      <c r="HNI64" s="308"/>
      <c r="HNJ64" s="308"/>
      <c r="HNK64" s="308"/>
      <c r="HNL64" s="308"/>
      <c r="HNM64" s="308"/>
      <c r="HNN64" s="308"/>
      <c r="HNO64" s="308"/>
      <c r="HNP64" s="308"/>
      <c r="HNQ64" s="308"/>
      <c r="HNR64" s="308"/>
      <c r="HNS64" s="308"/>
      <c r="HNT64" s="308"/>
      <c r="HNU64" s="308"/>
      <c r="HNV64" s="308"/>
      <c r="HNW64" s="308"/>
      <c r="HNX64" s="308"/>
      <c r="HNY64" s="308"/>
      <c r="HNZ64" s="308"/>
      <c r="HOA64" s="308"/>
      <c r="HOB64" s="308"/>
      <c r="HOC64" s="308"/>
      <c r="HOD64" s="308"/>
      <c r="HOE64" s="308"/>
      <c r="HOF64" s="308"/>
      <c r="HOG64" s="308"/>
      <c r="HOH64" s="308"/>
      <c r="HOI64" s="308"/>
      <c r="HOJ64" s="308"/>
      <c r="HOK64" s="308"/>
      <c r="HOL64" s="308"/>
      <c r="HOM64" s="308"/>
      <c r="HON64" s="308"/>
      <c r="HOO64" s="308"/>
      <c r="HOP64" s="308"/>
      <c r="HOQ64" s="308"/>
      <c r="HOR64" s="308"/>
      <c r="HOS64" s="308"/>
      <c r="HOT64" s="308"/>
      <c r="HOU64" s="308"/>
      <c r="HOV64" s="308"/>
      <c r="HOW64" s="308"/>
      <c r="HOX64" s="308"/>
      <c r="HOY64" s="308"/>
      <c r="HOZ64" s="308"/>
      <c r="HPA64" s="308"/>
      <c r="HPB64" s="308"/>
      <c r="HPC64" s="308"/>
      <c r="HPD64" s="308"/>
      <c r="HPE64" s="308"/>
      <c r="HPF64" s="308"/>
      <c r="HPG64" s="308"/>
      <c r="HPH64" s="308"/>
      <c r="HPI64" s="308"/>
      <c r="HPJ64" s="308"/>
      <c r="HPK64" s="308"/>
      <c r="HPL64" s="308"/>
      <c r="HPM64" s="308"/>
      <c r="HPN64" s="308"/>
      <c r="HPO64" s="308"/>
      <c r="HPP64" s="308"/>
      <c r="HPQ64" s="308"/>
      <c r="HPR64" s="308"/>
      <c r="HPS64" s="308"/>
      <c r="HPT64" s="308"/>
      <c r="HPU64" s="308"/>
      <c r="HPV64" s="308"/>
      <c r="HPW64" s="308"/>
      <c r="HPX64" s="308"/>
      <c r="HPY64" s="308"/>
      <c r="HPZ64" s="308"/>
      <c r="HQA64" s="308"/>
      <c r="HQB64" s="308"/>
      <c r="HQC64" s="308"/>
      <c r="HQD64" s="308"/>
      <c r="HQE64" s="308"/>
      <c r="HQF64" s="308"/>
      <c r="HQG64" s="308"/>
      <c r="HQH64" s="308"/>
      <c r="HQI64" s="308"/>
      <c r="HQJ64" s="308"/>
      <c r="HQK64" s="308"/>
      <c r="HQL64" s="308"/>
      <c r="HQM64" s="308"/>
      <c r="HQN64" s="308"/>
      <c r="HQO64" s="308"/>
      <c r="HQP64" s="308"/>
      <c r="HQQ64" s="308"/>
      <c r="HQR64" s="308"/>
      <c r="HQS64" s="308"/>
      <c r="HQT64" s="308"/>
      <c r="HQU64" s="308"/>
      <c r="HQV64" s="308"/>
      <c r="HQW64" s="308"/>
      <c r="HQX64" s="308"/>
      <c r="HQY64" s="308"/>
      <c r="HQZ64" s="308"/>
      <c r="HRA64" s="308"/>
      <c r="HRB64" s="308"/>
      <c r="HRC64" s="308"/>
      <c r="HRD64" s="308"/>
      <c r="HRE64" s="308"/>
      <c r="HRF64" s="308"/>
      <c r="HRG64" s="308"/>
      <c r="HRH64" s="308"/>
      <c r="HRI64" s="308"/>
      <c r="HRJ64" s="308"/>
      <c r="HRK64" s="308"/>
      <c r="HRL64" s="308"/>
      <c r="HRM64" s="308"/>
      <c r="HRN64" s="308"/>
      <c r="HRO64" s="308"/>
      <c r="HRP64" s="308"/>
      <c r="HRQ64" s="308"/>
      <c r="HRR64" s="308"/>
      <c r="HRS64" s="308"/>
      <c r="HRT64" s="308"/>
      <c r="HRU64" s="308"/>
      <c r="HRV64" s="308"/>
      <c r="HRW64" s="308"/>
      <c r="HRX64" s="308"/>
      <c r="HRY64" s="308"/>
      <c r="HRZ64" s="308"/>
      <c r="HSA64" s="308"/>
      <c r="HSB64" s="308"/>
      <c r="HSC64" s="308"/>
      <c r="HSD64" s="308"/>
      <c r="HSE64" s="308"/>
      <c r="HSF64" s="308"/>
      <c r="HSG64" s="308"/>
      <c r="HSH64" s="308"/>
      <c r="HSI64" s="308"/>
      <c r="HSJ64" s="308"/>
      <c r="HSK64" s="308"/>
      <c r="HSL64" s="308"/>
      <c r="HSM64" s="308"/>
      <c r="HSN64" s="308"/>
      <c r="HSO64" s="308"/>
      <c r="HSP64" s="308"/>
      <c r="HSQ64" s="308"/>
      <c r="HSR64" s="308"/>
      <c r="HSS64" s="308"/>
      <c r="HST64" s="308"/>
      <c r="HSU64" s="308"/>
      <c r="HSV64" s="308"/>
      <c r="HSW64" s="308"/>
      <c r="HSX64" s="308"/>
      <c r="HSY64" s="308"/>
      <c r="HSZ64" s="308"/>
      <c r="HTA64" s="308"/>
      <c r="HTB64" s="308"/>
      <c r="HTC64" s="308"/>
      <c r="HTD64" s="308"/>
      <c r="HTE64" s="308"/>
      <c r="HTF64" s="308"/>
      <c r="HTG64" s="308"/>
      <c r="HTH64" s="308"/>
      <c r="HTI64" s="308"/>
      <c r="HTJ64" s="308"/>
      <c r="HTK64" s="308"/>
      <c r="HTL64" s="308"/>
      <c r="HTM64" s="308"/>
      <c r="HTN64" s="308"/>
      <c r="HTO64" s="308"/>
      <c r="HTP64" s="308"/>
      <c r="HTQ64" s="308"/>
      <c r="HTR64" s="308"/>
      <c r="HTS64" s="308"/>
      <c r="HTT64" s="308"/>
      <c r="HTU64" s="308"/>
      <c r="HTV64" s="308"/>
      <c r="HTW64" s="308"/>
      <c r="HTX64" s="308"/>
      <c r="HTY64" s="308"/>
      <c r="HTZ64" s="308"/>
      <c r="HUA64" s="308"/>
      <c r="HUB64" s="308"/>
      <c r="HUC64" s="308"/>
      <c r="HUD64" s="308"/>
      <c r="HUE64" s="308"/>
      <c r="HUF64" s="308"/>
      <c r="HUG64" s="308"/>
      <c r="HUH64" s="308"/>
      <c r="HUI64" s="308"/>
      <c r="HUJ64" s="308"/>
      <c r="HUK64" s="308"/>
      <c r="HUL64" s="308"/>
      <c r="HUM64" s="308"/>
      <c r="HUN64" s="308"/>
      <c r="HUO64" s="308"/>
      <c r="HUP64" s="308"/>
      <c r="HUQ64" s="308"/>
      <c r="HUR64" s="308"/>
      <c r="HUS64" s="308"/>
      <c r="HUT64" s="308"/>
      <c r="HUU64" s="308"/>
      <c r="HUV64" s="308"/>
      <c r="HUW64" s="308"/>
      <c r="HUX64" s="308"/>
      <c r="HUY64" s="308"/>
      <c r="HUZ64" s="308"/>
      <c r="HVA64" s="308"/>
      <c r="HVB64" s="308"/>
      <c r="HVC64" s="308"/>
      <c r="HVD64" s="308"/>
      <c r="HVE64" s="308"/>
      <c r="HVF64" s="308"/>
      <c r="HVG64" s="308"/>
      <c r="HVH64" s="308"/>
      <c r="HVI64" s="308"/>
      <c r="HVJ64" s="308"/>
      <c r="HVK64" s="308"/>
      <c r="HVL64" s="308"/>
      <c r="HVM64" s="308"/>
      <c r="HVN64" s="308"/>
      <c r="HVO64" s="308"/>
      <c r="HVP64" s="308"/>
      <c r="HVQ64" s="308"/>
      <c r="HVR64" s="308"/>
      <c r="HVS64" s="308"/>
      <c r="HVT64" s="308"/>
      <c r="HVU64" s="308"/>
      <c r="HVV64" s="308"/>
      <c r="HVW64" s="308"/>
      <c r="HVX64" s="308"/>
      <c r="HVY64" s="308"/>
      <c r="HVZ64" s="308"/>
      <c r="HWA64" s="308"/>
      <c r="HWB64" s="308"/>
      <c r="HWC64" s="308"/>
      <c r="HWD64" s="308"/>
      <c r="HWE64" s="308"/>
      <c r="HWF64" s="308"/>
      <c r="HWG64" s="308"/>
      <c r="HWH64" s="308"/>
      <c r="HWI64" s="308"/>
      <c r="HWJ64" s="308"/>
      <c r="HWK64" s="308"/>
      <c r="HWL64" s="308"/>
      <c r="HWM64" s="308"/>
      <c r="HWN64" s="308"/>
      <c r="HWO64" s="308"/>
      <c r="HWP64" s="308"/>
      <c r="HWQ64" s="308"/>
      <c r="HWR64" s="308"/>
      <c r="HWS64" s="308"/>
      <c r="HWT64" s="308"/>
      <c r="HWU64" s="308"/>
      <c r="HWV64" s="308"/>
      <c r="HWW64" s="308"/>
      <c r="HWX64" s="308"/>
      <c r="HWY64" s="308"/>
      <c r="HWZ64" s="308"/>
      <c r="HXA64" s="308"/>
      <c r="HXB64" s="308"/>
      <c r="HXC64" s="308"/>
      <c r="HXD64" s="308"/>
      <c r="HXE64" s="308"/>
      <c r="HXF64" s="308"/>
      <c r="HXG64" s="308"/>
      <c r="HXH64" s="308"/>
      <c r="HXI64" s="308"/>
      <c r="HXJ64" s="308"/>
      <c r="HXK64" s="308"/>
      <c r="HXL64" s="308"/>
      <c r="HXM64" s="308"/>
      <c r="HXN64" s="308"/>
      <c r="HXO64" s="308"/>
      <c r="HXP64" s="308"/>
      <c r="HXQ64" s="308"/>
      <c r="HXR64" s="308"/>
      <c r="HXS64" s="308"/>
      <c r="HXT64" s="308"/>
      <c r="HXU64" s="308"/>
      <c r="HXV64" s="308"/>
      <c r="HXW64" s="308"/>
      <c r="HXX64" s="308"/>
      <c r="HXY64" s="308"/>
      <c r="HXZ64" s="308"/>
      <c r="HYA64" s="308"/>
      <c r="HYB64" s="308"/>
      <c r="HYC64" s="308"/>
      <c r="HYD64" s="308"/>
      <c r="HYE64" s="308"/>
      <c r="HYF64" s="308"/>
      <c r="HYG64" s="308"/>
      <c r="HYH64" s="308"/>
      <c r="HYI64" s="308"/>
      <c r="HYJ64" s="308"/>
      <c r="HYK64" s="308"/>
      <c r="HYL64" s="308"/>
      <c r="HYM64" s="308"/>
      <c r="HYN64" s="308"/>
      <c r="HYO64" s="308"/>
      <c r="HYP64" s="308"/>
      <c r="HYQ64" s="308"/>
      <c r="HYR64" s="308"/>
      <c r="HYS64" s="308"/>
      <c r="HYT64" s="308"/>
      <c r="HYU64" s="308"/>
      <c r="HYV64" s="308"/>
      <c r="HYW64" s="308"/>
      <c r="HYX64" s="308"/>
      <c r="HYY64" s="308"/>
      <c r="HYZ64" s="308"/>
      <c r="HZA64" s="308"/>
      <c r="HZB64" s="308"/>
      <c r="HZC64" s="308"/>
      <c r="HZD64" s="308"/>
      <c r="HZE64" s="308"/>
      <c r="HZF64" s="308"/>
      <c r="HZG64" s="308"/>
      <c r="HZH64" s="308"/>
      <c r="HZI64" s="308"/>
      <c r="HZJ64" s="308"/>
      <c r="HZK64" s="308"/>
      <c r="HZL64" s="308"/>
      <c r="HZM64" s="308"/>
      <c r="HZN64" s="308"/>
      <c r="HZO64" s="308"/>
      <c r="HZP64" s="308"/>
      <c r="HZQ64" s="308"/>
      <c r="HZR64" s="308"/>
      <c r="HZS64" s="308"/>
      <c r="HZT64" s="308"/>
      <c r="HZU64" s="308"/>
      <c r="HZV64" s="308"/>
      <c r="HZW64" s="308"/>
      <c r="HZX64" s="308"/>
      <c r="HZY64" s="308"/>
      <c r="HZZ64" s="308"/>
      <c r="IAA64" s="308"/>
      <c r="IAB64" s="308"/>
      <c r="IAC64" s="308"/>
      <c r="IAD64" s="308"/>
      <c r="IAE64" s="308"/>
      <c r="IAF64" s="308"/>
      <c r="IAG64" s="308"/>
      <c r="IAH64" s="308"/>
      <c r="IAI64" s="308"/>
      <c r="IAJ64" s="308"/>
      <c r="IAK64" s="308"/>
      <c r="IAL64" s="308"/>
      <c r="IAM64" s="308"/>
      <c r="IAN64" s="308"/>
      <c r="IAO64" s="308"/>
      <c r="IAP64" s="308"/>
      <c r="IAQ64" s="308"/>
      <c r="IAR64" s="308"/>
      <c r="IAS64" s="308"/>
      <c r="IAT64" s="308"/>
      <c r="IAU64" s="308"/>
      <c r="IAV64" s="308"/>
      <c r="IAW64" s="308"/>
      <c r="IAX64" s="308"/>
      <c r="IAY64" s="308"/>
      <c r="IAZ64" s="308"/>
      <c r="IBA64" s="308"/>
      <c r="IBB64" s="308"/>
      <c r="IBC64" s="308"/>
      <c r="IBD64" s="308"/>
      <c r="IBE64" s="308"/>
      <c r="IBF64" s="308"/>
      <c r="IBG64" s="308"/>
      <c r="IBH64" s="308"/>
      <c r="IBI64" s="308"/>
      <c r="IBJ64" s="308"/>
      <c r="IBK64" s="308"/>
      <c r="IBL64" s="308"/>
      <c r="IBM64" s="308"/>
      <c r="IBN64" s="308"/>
      <c r="IBO64" s="308"/>
      <c r="IBP64" s="308"/>
      <c r="IBQ64" s="308"/>
      <c r="IBR64" s="308"/>
      <c r="IBS64" s="308"/>
      <c r="IBT64" s="308"/>
      <c r="IBU64" s="308"/>
      <c r="IBV64" s="308"/>
      <c r="IBW64" s="308"/>
      <c r="IBX64" s="308"/>
      <c r="IBY64" s="308"/>
      <c r="IBZ64" s="308"/>
      <c r="ICA64" s="308"/>
      <c r="ICB64" s="308"/>
      <c r="ICC64" s="308"/>
      <c r="ICD64" s="308"/>
      <c r="ICE64" s="308"/>
      <c r="ICF64" s="308"/>
      <c r="ICG64" s="308"/>
      <c r="ICH64" s="308"/>
      <c r="ICI64" s="308"/>
      <c r="ICJ64" s="308"/>
      <c r="ICK64" s="308"/>
      <c r="ICL64" s="308"/>
      <c r="ICM64" s="308"/>
      <c r="ICN64" s="308"/>
      <c r="ICO64" s="308"/>
      <c r="ICP64" s="308"/>
      <c r="ICQ64" s="308"/>
      <c r="ICR64" s="308"/>
      <c r="ICS64" s="308"/>
      <c r="ICT64" s="308"/>
      <c r="ICU64" s="308"/>
      <c r="ICV64" s="308"/>
      <c r="ICW64" s="308"/>
      <c r="ICX64" s="308"/>
      <c r="ICY64" s="308"/>
      <c r="ICZ64" s="308"/>
      <c r="IDA64" s="308"/>
      <c r="IDB64" s="308"/>
      <c r="IDC64" s="308"/>
      <c r="IDD64" s="308"/>
      <c r="IDE64" s="308"/>
      <c r="IDF64" s="308"/>
      <c r="IDG64" s="308"/>
      <c r="IDH64" s="308"/>
      <c r="IDI64" s="308"/>
      <c r="IDJ64" s="308"/>
      <c r="IDK64" s="308"/>
      <c r="IDL64" s="308"/>
      <c r="IDM64" s="308"/>
      <c r="IDN64" s="308"/>
      <c r="IDO64" s="308"/>
      <c r="IDP64" s="308"/>
      <c r="IDQ64" s="308"/>
      <c r="IDR64" s="308"/>
      <c r="IDS64" s="308"/>
      <c r="IDT64" s="308"/>
      <c r="IDU64" s="308"/>
      <c r="IDV64" s="308"/>
      <c r="IDW64" s="308"/>
      <c r="IDX64" s="308"/>
      <c r="IDY64" s="308"/>
      <c r="IDZ64" s="308"/>
      <c r="IEA64" s="308"/>
      <c r="IEB64" s="308"/>
      <c r="IEC64" s="308"/>
      <c r="IED64" s="308"/>
      <c r="IEE64" s="308"/>
      <c r="IEF64" s="308"/>
      <c r="IEG64" s="308"/>
      <c r="IEH64" s="308"/>
      <c r="IEI64" s="308"/>
      <c r="IEJ64" s="308"/>
      <c r="IEK64" s="308"/>
      <c r="IEL64" s="308"/>
      <c r="IEM64" s="308"/>
      <c r="IEN64" s="308"/>
      <c r="IEO64" s="308"/>
      <c r="IEP64" s="308"/>
      <c r="IEQ64" s="308"/>
      <c r="IER64" s="308"/>
      <c r="IES64" s="308"/>
      <c r="IET64" s="308"/>
      <c r="IEU64" s="308"/>
      <c r="IEV64" s="308"/>
      <c r="IEW64" s="308"/>
      <c r="IEX64" s="308"/>
      <c r="IEY64" s="308"/>
      <c r="IEZ64" s="308"/>
      <c r="IFA64" s="308"/>
      <c r="IFB64" s="308"/>
      <c r="IFC64" s="308"/>
      <c r="IFD64" s="308"/>
      <c r="IFE64" s="308"/>
      <c r="IFF64" s="308"/>
      <c r="IFG64" s="308"/>
      <c r="IFH64" s="308"/>
      <c r="IFI64" s="308"/>
      <c r="IFJ64" s="308"/>
      <c r="IFK64" s="308"/>
      <c r="IFL64" s="308"/>
      <c r="IFM64" s="308"/>
      <c r="IFN64" s="308"/>
      <c r="IFO64" s="308"/>
      <c r="IFP64" s="308"/>
      <c r="IFQ64" s="308"/>
      <c r="IFR64" s="308"/>
      <c r="IFS64" s="308"/>
      <c r="IFT64" s="308"/>
      <c r="IFU64" s="308"/>
      <c r="IFV64" s="308"/>
      <c r="IFW64" s="308"/>
      <c r="IFX64" s="308"/>
      <c r="IFY64" s="308"/>
      <c r="IFZ64" s="308"/>
      <c r="IGA64" s="308"/>
      <c r="IGB64" s="308"/>
      <c r="IGC64" s="308"/>
      <c r="IGD64" s="308"/>
      <c r="IGE64" s="308"/>
      <c r="IGF64" s="308"/>
      <c r="IGG64" s="308"/>
      <c r="IGH64" s="308"/>
      <c r="IGI64" s="308"/>
      <c r="IGJ64" s="308"/>
      <c r="IGK64" s="308"/>
      <c r="IGL64" s="308"/>
      <c r="IGM64" s="308"/>
      <c r="IGN64" s="308"/>
      <c r="IGO64" s="308"/>
      <c r="IGP64" s="308"/>
      <c r="IGQ64" s="308"/>
      <c r="IGR64" s="308"/>
      <c r="IGS64" s="308"/>
      <c r="IGT64" s="308"/>
      <c r="IGU64" s="308"/>
      <c r="IGV64" s="308"/>
      <c r="IGW64" s="308"/>
      <c r="IGX64" s="308"/>
      <c r="IGY64" s="308"/>
      <c r="IGZ64" s="308"/>
      <c r="IHA64" s="308"/>
      <c r="IHB64" s="308"/>
      <c r="IHC64" s="308"/>
      <c r="IHD64" s="308"/>
      <c r="IHE64" s="308"/>
      <c r="IHF64" s="308"/>
      <c r="IHG64" s="308"/>
      <c r="IHH64" s="308"/>
      <c r="IHI64" s="308"/>
      <c r="IHJ64" s="308"/>
      <c r="IHK64" s="308"/>
      <c r="IHL64" s="308"/>
      <c r="IHM64" s="308"/>
      <c r="IHN64" s="308"/>
      <c r="IHO64" s="308"/>
      <c r="IHP64" s="308"/>
      <c r="IHQ64" s="308"/>
      <c r="IHR64" s="308"/>
      <c r="IHS64" s="308"/>
      <c r="IHT64" s="308"/>
      <c r="IHU64" s="308"/>
      <c r="IHV64" s="308"/>
      <c r="IHW64" s="308"/>
      <c r="IHX64" s="308"/>
      <c r="IHY64" s="308"/>
      <c r="IHZ64" s="308"/>
      <c r="IIA64" s="308"/>
      <c r="IIB64" s="308"/>
      <c r="IIC64" s="308"/>
      <c r="IID64" s="308"/>
      <c r="IIE64" s="308"/>
      <c r="IIF64" s="308"/>
      <c r="IIG64" s="308"/>
      <c r="IIH64" s="308"/>
      <c r="III64" s="308"/>
      <c r="IIJ64" s="308"/>
      <c r="IIK64" s="308"/>
      <c r="IIL64" s="308"/>
      <c r="IIM64" s="308"/>
      <c r="IIN64" s="308"/>
      <c r="IIO64" s="308"/>
      <c r="IIP64" s="308"/>
      <c r="IIQ64" s="308"/>
      <c r="IIR64" s="308"/>
      <c r="IIS64" s="308"/>
      <c r="IIT64" s="308"/>
      <c r="IIU64" s="308"/>
      <c r="IIV64" s="308"/>
      <c r="IIW64" s="308"/>
      <c r="IIX64" s="308"/>
      <c r="IIY64" s="308"/>
      <c r="IIZ64" s="308"/>
      <c r="IJA64" s="308"/>
      <c r="IJB64" s="308"/>
      <c r="IJC64" s="308"/>
      <c r="IJD64" s="308"/>
      <c r="IJE64" s="308"/>
      <c r="IJF64" s="308"/>
      <c r="IJG64" s="308"/>
      <c r="IJH64" s="308"/>
      <c r="IJI64" s="308"/>
      <c r="IJJ64" s="308"/>
      <c r="IJK64" s="308"/>
      <c r="IJL64" s="308"/>
      <c r="IJM64" s="308"/>
      <c r="IJN64" s="308"/>
      <c r="IJO64" s="308"/>
      <c r="IJP64" s="308"/>
      <c r="IJQ64" s="308"/>
      <c r="IJR64" s="308"/>
      <c r="IJS64" s="308"/>
      <c r="IJT64" s="308"/>
      <c r="IJU64" s="308"/>
      <c r="IJV64" s="308"/>
      <c r="IJW64" s="308"/>
      <c r="IJX64" s="308"/>
      <c r="IJY64" s="308"/>
      <c r="IJZ64" s="308"/>
      <c r="IKA64" s="308"/>
      <c r="IKB64" s="308"/>
      <c r="IKC64" s="308"/>
      <c r="IKD64" s="308"/>
      <c r="IKE64" s="308"/>
      <c r="IKF64" s="308"/>
      <c r="IKG64" s="308"/>
      <c r="IKH64" s="308"/>
      <c r="IKI64" s="308"/>
      <c r="IKJ64" s="308"/>
      <c r="IKK64" s="308"/>
      <c r="IKL64" s="308"/>
      <c r="IKM64" s="308"/>
      <c r="IKN64" s="308"/>
      <c r="IKO64" s="308"/>
      <c r="IKP64" s="308"/>
      <c r="IKQ64" s="308"/>
      <c r="IKR64" s="308"/>
      <c r="IKS64" s="308"/>
      <c r="IKT64" s="308"/>
      <c r="IKU64" s="308"/>
      <c r="IKV64" s="308"/>
      <c r="IKW64" s="308"/>
      <c r="IKX64" s="308"/>
      <c r="IKY64" s="308"/>
      <c r="IKZ64" s="308"/>
      <c r="ILA64" s="308"/>
      <c r="ILB64" s="308"/>
      <c r="ILC64" s="308"/>
      <c r="ILD64" s="308"/>
      <c r="ILE64" s="308"/>
      <c r="ILF64" s="308"/>
      <c r="ILG64" s="308"/>
      <c r="ILH64" s="308"/>
      <c r="ILI64" s="308"/>
      <c r="ILJ64" s="308"/>
      <c r="ILK64" s="308"/>
      <c r="ILL64" s="308"/>
      <c r="ILM64" s="308"/>
      <c r="ILN64" s="308"/>
      <c r="ILO64" s="308"/>
      <c r="ILP64" s="308"/>
      <c r="ILQ64" s="308"/>
      <c r="ILR64" s="308"/>
      <c r="ILS64" s="308"/>
      <c r="ILT64" s="308"/>
      <c r="ILU64" s="308"/>
      <c r="ILV64" s="308"/>
      <c r="ILW64" s="308"/>
      <c r="ILX64" s="308"/>
      <c r="ILY64" s="308"/>
      <c r="ILZ64" s="308"/>
      <c r="IMA64" s="308"/>
      <c r="IMB64" s="308"/>
      <c r="IMC64" s="308"/>
      <c r="IMD64" s="308"/>
      <c r="IME64" s="308"/>
      <c r="IMF64" s="308"/>
      <c r="IMG64" s="308"/>
      <c r="IMH64" s="308"/>
      <c r="IMI64" s="308"/>
      <c r="IMJ64" s="308"/>
      <c r="IMK64" s="308"/>
      <c r="IML64" s="308"/>
      <c r="IMM64" s="308"/>
      <c r="IMN64" s="308"/>
      <c r="IMO64" s="308"/>
      <c r="IMP64" s="308"/>
      <c r="IMQ64" s="308"/>
      <c r="IMR64" s="308"/>
      <c r="IMS64" s="308"/>
      <c r="IMT64" s="308"/>
      <c r="IMU64" s="308"/>
      <c r="IMV64" s="308"/>
      <c r="IMW64" s="308"/>
      <c r="IMX64" s="308"/>
      <c r="IMY64" s="308"/>
      <c r="IMZ64" s="308"/>
      <c r="INA64" s="308"/>
      <c r="INB64" s="308"/>
      <c r="INC64" s="308"/>
      <c r="IND64" s="308"/>
      <c r="INE64" s="308"/>
      <c r="INF64" s="308"/>
      <c r="ING64" s="308"/>
      <c r="INH64" s="308"/>
      <c r="INI64" s="308"/>
      <c r="INJ64" s="308"/>
      <c r="INK64" s="308"/>
      <c r="INL64" s="308"/>
      <c r="INM64" s="308"/>
      <c r="INN64" s="308"/>
      <c r="INO64" s="308"/>
      <c r="INP64" s="308"/>
      <c r="INQ64" s="308"/>
      <c r="INR64" s="308"/>
      <c r="INS64" s="308"/>
      <c r="INT64" s="308"/>
      <c r="INU64" s="308"/>
      <c r="INV64" s="308"/>
      <c r="INW64" s="308"/>
      <c r="INX64" s="308"/>
      <c r="INY64" s="308"/>
      <c r="INZ64" s="308"/>
      <c r="IOA64" s="308"/>
      <c r="IOB64" s="308"/>
      <c r="IOC64" s="308"/>
      <c r="IOD64" s="308"/>
      <c r="IOE64" s="308"/>
      <c r="IOF64" s="308"/>
      <c r="IOG64" s="308"/>
      <c r="IOH64" s="308"/>
      <c r="IOI64" s="308"/>
      <c r="IOJ64" s="308"/>
      <c r="IOK64" s="308"/>
      <c r="IOL64" s="308"/>
      <c r="IOM64" s="308"/>
      <c r="ION64" s="308"/>
      <c r="IOO64" s="308"/>
      <c r="IOP64" s="308"/>
      <c r="IOQ64" s="308"/>
      <c r="IOR64" s="308"/>
      <c r="IOS64" s="308"/>
      <c r="IOT64" s="308"/>
      <c r="IOU64" s="308"/>
      <c r="IOV64" s="308"/>
      <c r="IOW64" s="308"/>
      <c r="IOX64" s="308"/>
      <c r="IOY64" s="308"/>
      <c r="IOZ64" s="308"/>
      <c r="IPA64" s="308"/>
      <c r="IPB64" s="308"/>
      <c r="IPC64" s="308"/>
      <c r="IPD64" s="308"/>
      <c r="IPE64" s="308"/>
      <c r="IPF64" s="308"/>
      <c r="IPG64" s="308"/>
      <c r="IPH64" s="308"/>
      <c r="IPI64" s="308"/>
      <c r="IPJ64" s="308"/>
      <c r="IPK64" s="308"/>
      <c r="IPL64" s="308"/>
      <c r="IPM64" s="308"/>
      <c r="IPN64" s="308"/>
      <c r="IPO64" s="308"/>
      <c r="IPP64" s="308"/>
      <c r="IPQ64" s="308"/>
      <c r="IPR64" s="308"/>
      <c r="IPS64" s="308"/>
      <c r="IPT64" s="308"/>
      <c r="IPU64" s="308"/>
      <c r="IPV64" s="308"/>
      <c r="IPW64" s="308"/>
      <c r="IPX64" s="308"/>
      <c r="IPY64" s="308"/>
      <c r="IPZ64" s="308"/>
      <c r="IQA64" s="308"/>
      <c r="IQB64" s="308"/>
      <c r="IQC64" s="308"/>
      <c r="IQD64" s="308"/>
      <c r="IQE64" s="308"/>
      <c r="IQF64" s="308"/>
      <c r="IQG64" s="308"/>
      <c r="IQH64" s="308"/>
      <c r="IQI64" s="308"/>
      <c r="IQJ64" s="308"/>
      <c r="IQK64" s="308"/>
      <c r="IQL64" s="308"/>
      <c r="IQM64" s="308"/>
      <c r="IQN64" s="308"/>
      <c r="IQO64" s="308"/>
      <c r="IQP64" s="308"/>
      <c r="IQQ64" s="308"/>
      <c r="IQR64" s="308"/>
      <c r="IQS64" s="308"/>
      <c r="IQT64" s="308"/>
      <c r="IQU64" s="308"/>
      <c r="IQV64" s="308"/>
      <c r="IQW64" s="308"/>
      <c r="IQX64" s="308"/>
      <c r="IQY64" s="308"/>
      <c r="IQZ64" s="308"/>
      <c r="IRA64" s="308"/>
      <c r="IRB64" s="308"/>
      <c r="IRC64" s="308"/>
      <c r="IRD64" s="308"/>
      <c r="IRE64" s="308"/>
      <c r="IRF64" s="308"/>
      <c r="IRG64" s="308"/>
      <c r="IRH64" s="308"/>
      <c r="IRI64" s="308"/>
      <c r="IRJ64" s="308"/>
      <c r="IRK64" s="308"/>
      <c r="IRL64" s="308"/>
      <c r="IRM64" s="308"/>
      <c r="IRN64" s="308"/>
      <c r="IRO64" s="308"/>
      <c r="IRP64" s="308"/>
      <c r="IRQ64" s="308"/>
      <c r="IRR64" s="308"/>
      <c r="IRS64" s="308"/>
      <c r="IRT64" s="308"/>
      <c r="IRU64" s="308"/>
      <c r="IRV64" s="308"/>
      <c r="IRW64" s="308"/>
      <c r="IRX64" s="308"/>
      <c r="IRY64" s="308"/>
      <c r="IRZ64" s="308"/>
      <c r="ISA64" s="308"/>
      <c r="ISB64" s="308"/>
      <c r="ISC64" s="308"/>
      <c r="ISD64" s="308"/>
      <c r="ISE64" s="308"/>
      <c r="ISF64" s="308"/>
      <c r="ISG64" s="308"/>
      <c r="ISH64" s="308"/>
      <c r="ISI64" s="308"/>
      <c r="ISJ64" s="308"/>
      <c r="ISK64" s="308"/>
      <c r="ISL64" s="308"/>
      <c r="ISM64" s="308"/>
      <c r="ISN64" s="308"/>
      <c r="ISO64" s="308"/>
      <c r="ISP64" s="308"/>
      <c r="ISQ64" s="308"/>
      <c r="ISR64" s="308"/>
      <c r="ISS64" s="308"/>
      <c r="IST64" s="308"/>
      <c r="ISU64" s="308"/>
      <c r="ISV64" s="308"/>
      <c r="ISW64" s="308"/>
      <c r="ISX64" s="308"/>
      <c r="ISY64" s="308"/>
      <c r="ISZ64" s="308"/>
      <c r="ITA64" s="308"/>
      <c r="ITB64" s="308"/>
      <c r="ITC64" s="308"/>
      <c r="ITD64" s="308"/>
      <c r="ITE64" s="308"/>
      <c r="ITF64" s="308"/>
      <c r="ITG64" s="308"/>
      <c r="ITH64" s="308"/>
      <c r="ITI64" s="308"/>
      <c r="ITJ64" s="308"/>
      <c r="ITK64" s="308"/>
      <c r="ITL64" s="308"/>
      <c r="ITM64" s="308"/>
      <c r="ITN64" s="308"/>
      <c r="ITO64" s="308"/>
      <c r="ITP64" s="308"/>
      <c r="ITQ64" s="308"/>
      <c r="ITR64" s="308"/>
      <c r="ITS64" s="308"/>
      <c r="ITT64" s="308"/>
      <c r="ITU64" s="308"/>
      <c r="ITV64" s="308"/>
      <c r="ITW64" s="308"/>
      <c r="ITX64" s="308"/>
      <c r="ITY64" s="308"/>
      <c r="ITZ64" s="308"/>
      <c r="IUA64" s="308"/>
      <c r="IUB64" s="308"/>
      <c r="IUC64" s="308"/>
      <c r="IUD64" s="308"/>
      <c r="IUE64" s="308"/>
      <c r="IUF64" s="308"/>
      <c r="IUG64" s="308"/>
      <c r="IUH64" s="308"/>
      <c r="IUI64" s="308"/>
      <c r="IUJ64" s="308"/>
      <c r="IUK64" s="308"/>
      <c r="IUL64" s="308"/>
      <c r="IUM64" s="308"/>
      <c r="IUN64" s="308"/>
      <c r="IUO64" s="308"/>
      <c r="IUP64" s="308"/>
      <c r="IUQ64" s="308"/>
      <c r="IUR64" s="308"/>
      <c r="IUS64" s="308"/>
      <c r="IUT64" s="308"/>
      <c r="IUU64" s="308"/>
      <c r="IUV64" s="308"/>
      <c r="IUW64" s="308"/>
      <c r="IUX64" s="308"/>
      <c r="IUY64" s="308"/>
      <c r="IUZ64" s="308"/>
      <c r="IVA64" s="308"/>
      <c r="IVB64" s="308"/>
      <c r="IVC64" s="308"/>
      <c r="IVD64" s="308"/>
      <c r="IVE64" s="308"/>
      <c r="IVF64" s="308"/>
      <c r="IVG64" s="308"/>
      <c r="IVH64" s="308"/>
      <c r="IVI64" s="308"/>
      <c r="IVJ64" s="308"/>
      <c r="IVK64" s="308"/>
      <c r="IVL64" s="308"/>
      <c r="IVM64" s="308"/>
      <c r="IVN64" s="308"/>
      <c r="IVO64" s="308"/>
      <c r="IVP64" s="308"/>
      <c r="IVQ64" s="308"/>
      <c r="IVR64" s="308"/>
      <c r="IVS64" s="308"/>
      <c r="IVT64" s="308"/>
      <c r="IVU64" s="308"/>
      <c r="IVV64" s="308"/>
      <c r="IVW64" s="308"/>
      <c r="IVX64" s="308"/>
      <c r="IVY64" s="308"/>
      <c r="IVZ64" s="308"/>
      <c r="IWA64" s="308"/>
      <c r="IWB64" s="308"/>
      <c r="IWC64" s="308"/>
      <c r="IWD64" s="308"/>
      <c r="IWE64" s="308"/>
      <c r="IWF64" s="308"/>
      <c r="IWG64" s="308"/>
      <c r="IWH64" s="308"/>
      <c r="IWI64" s="308"/>
      <c r="IWJ64" s="308"/>
      <c r="IWK64" s="308"/>
      <c r="IWL64" s="308"/>
      <c r="IWM64" s="308"/>
      <c r="IWN64" s="308"/>
      <c r="IWO64" s="308"/>
      <c r="IWP64" s="308"/>
      <c r="IWQ64" s="308"/>
      <c r="IWR64" s="308"/>
      <c r="IWS64" s="308"/>
      <c r="IWT64" s="308"/>
      <c r="IWU64" s="308"/>
      <c r="IWV64" s="308"/>
      <c r="IWW64" s="308"/>
      <c r="IWX64" s="308"/>
      <c r="IWY64" s="308"/>
      <c r="IWZ64" s="308"/>
      <c r="IXA64" s="308"/>
      <c r="IXB64" s="308"/>
      <c r="IXC64" s="308"/>
      <c r="IXD64" s="308"/>
      <c r="IXE64" s="308"/>
      <c r="IXF64" s="308"/>
      <c r="IXG64" s="308"/>
      <c r="IXH64" s="308"/>
      <c r="IXI64" s="308"/>
      <c r="IXJ64" s="308"/>
      <c r="IXK64" s="308"/>
      <c r="IXL64" s="308"/>
      <c r="IXM64" s="308"/>
      <c r="IXN64" s="308"/>
      <c r="IXO64" s="308"/>
      <c r="IXP64" s="308"/>
      <c r="IXQ64" s="308"/>
      <c r="IXR64" s="308"/>
      <c r="IXS64" s="308"/>
      <c r="IXT64" s="308"/>
      <c r="IXU64" s="308"/>
      <c r="IXV64" s="308"/>
      <c r="IXW64" s="308"/>
      <c r="IXX64" s="308"/>
      <c r="IXY64" s="308"/>
      <c r="IXZ64" s="308"/>
      <c r="IYA64" s="308"/>
      <c r="IYB64" s="308"/>
      <c r="IYC64" s="308"/>
      <c r="IYD64" s="308"/>
      <c r="IYE64" s="308"/>
      <c r="IYF64" s="308"/>
      <c r="IYG64" s="308"/>
      <c r="IYH64" s="308"/>
      <c r="IYI64" s="308"/>
      <c r="IYJ64" s="308"/>
      <c r="IYK64" s="308"/>
      <c r="IYL64" s="308"/>
      <c r="IYM64" s="308"/>
      <c r="IYN64" s="308"/>
      <c r="IYO64" s="308"/>
      <c r="IYP64" s="308"/>
      <c r="IYQ64" s="308"/>
      <c r="IYR64" s="308"/>
      <c r="IYS64" s="308"/>
      <c r="IYT64" s="308"/>
      <c r="IYU64" s="308"/>
      <c r="IYV64" s="308"/>
      <c r="IYW64" s="308"/>
      <c r="IYX64" s="308"/>
      <c r="IYY64" s="308"/>
      <c r="IYZ64" s="308"/>
      <c r="IZA64" s="308"/>
      <c r="IZB64" s="308"/>
      <c r="IZC64" s="308"/>
      <c r="IZD64" s="308"/>
      <c r="IZE64" s="308"/>
      <c r="IZF64" s="308"/>
      <c r="IZG64" s="308"/>
      <c r="IZH64" s="308"/>
      <c r="IZI64" s="308"/>
      <c r="IZJ64" s="308"/>
      <c r="IZK64" s="308"/>
      <c r="IZL64" s="308"/>
      <c r="IZM64" s="308"/>
      <c r="IZN64" s="308"/>
      <c r="IZO64" s="308"/>
      <c r="IZP64" s="308"/>
      <c r="IZQ64" s="308"/>
      <c r="IZR64" s="308"/>
      <c r="IZS64" s="308"/>
      <c r="IZT64" s="308"/>
      <c r="IZU64" s="308"/>
      <c r="IZV64" s="308"/>
      <c r="IZW64" s="308"/>
      <c r="IZX64" s="308"/>
      <c r="IZY64" s="308"/>
      <c r="IZZ64" s="308"/>
      <c r="JAA64" s="308"/>
      <c r="JAB64" s="308"/>
      <c r="JAC64" s="308"/>
      <c r="JAD64" s="308"/>
      <c r="JAE64" s="308"/>
      <c r="JAF64" s="308"/>
      <c r="JAG64" s="308"/>
      <c r="JAH64" s="308"/>
      <c r="JAI64" s="308"/>
      <c r="JAJ64" s="308"/>
      <c r="JAK64" s="308"/>
      <c r="JAL64" s="308"/>
      <c r="JAM64" s="308"/>
      <c r="JAN64" s="308"/>
      <c r="JAO64" s="308"/>
      <c r="JAP64" s="308"/>
      <c r="JAQ64" s="308"/>
      <c r="JAR64" s="308"/>
      <c r="JAS64" s="308"/>
      <c r="JAT64" s="308"/>
      <c r="JAU64" s="308"/>
      <c r="JAV64" s="308"/>
      <c r="JAW64" s="308"/>
      <c r="JAX64" s="308"/>
      <c r="JAY64" s="308"/>
      <c r="JAZ64" s="308"/>
      <c r="JBA64" s="308"/>
      <c r="JBB64" s="308"/>
      <c r="JBC64" s="308"/>
      <c r="JBD64" s="308"/>
      <c r="JBE64" s="308"/>
      <c r="JBF64" s="308"/>
      <c r="JBG64" s="308"/>
      <c r="JBH64" s="308"/>
      <c r="JBI64" s="308"/>
      <c r="JBJ64" s="308"/>
      <c r="JBK64" s="308"/>
      <c r="JBL64" s="308"/>
      <c r="JBM64" s="308"/>
      <c r="JBN64" s="308"/>
      <c r="JBO64" s="308"/>
      <c r="JBP64" s="308"/>
      <c r="JBQ64" s="308"/>
      <c r="JBR64" s="308"/>
      <c r="JBS64" s="308"/>
      <c r="JBT64" s="308"/>
      <c r="JBU64" s="308"/>
      <c r="JBV64" s="308"/>
      <c r="JBW64" s="308"/>
      <c r="JBX64" s="308"/>
      <c r="JBY64" s="308"/>
      <c r="JBZ64" s="308"/>
      <c r="JCA64" s="308"/>
      <c r="JCB64" s="308"/>
      <c r="JCC64" s="308"/>
      <c r="JCD64" s="308"/>
      <c r="JCE64" s="308"/>
      <c r="JCF64" s="308"/>
      <c r="JCG64" s="308"/>
      <c r="JCH64" s="308"/>
      <c r="JCI64" s="308"/>
      <c r="JCJ64" s="308"/>
      <c r="JCK64" s="308"/>
      <c r="JCL64" s="308"/>
      <c r="JCM64" s="308"/>
      <c r="JCN64" s="308"/>
      <c r="JCO64" s="308"/>
      <c r="JCP64" s="308"/>
      <c r="JCQ64" s="308"/>
      <c r="JCR64" s="308"/>
      <c r="JCS64" s="308"/>
      <c r="JCT64" s="308"/>
      <c r="JCU64" s="308"/>
      <c r="JCV64" s="308"/>
      <c r="JCW64" s="308"/>
      <c r="JCX64" s="308"/>
      <c r="JCY64" s="308"/>
      <c r="JCZ64" s="308"/>
      <c r="JDA64" s="308"/>
      <c r="JDB64" s="308"/>
      <c r="JDC64" s="308"/>
      <c r="JDD64" s="308"/>
      <c r="JDE64" s="308"/>
      <c r="JDF64" s="308"/>
      <c r="JDG64" s="308"/>
      <c r="JDH64" s="308"/>
      <c r="JDI64" s="308"/>
      <c r="JDJ64" s="308"/>
      <c r="JDK64" s="308"/>
      <c r="JDL64" s="308"/>
      <c r="JDM64" s="308"/>
      <c r="JDN64" s="308"/>
      <c r="JDO64" s="308"/>
      <c r="JDP64" s="308"/>
      <c r="JDQ64" s="308"/>
      <c r="JDR64" s="308"/>
      <c r="JDS64" s="308"/>
      <c r="JDT64" s="308"/>
      <c r="JDU64" s="308"/>
      <c r="JDV64" s="308"/>
      <c r="JDW64" s="308"/>
      <c r="JDX64" s="308"/>
      <c r="JDY64" s="308"/>
      <c r="JDZ64" s="308"/>
      <c r="JEA64" s="308"/>
      <c r="JEB64" s="308"/>
      <c r="JEC64" s="308"/>
      <c r="JED64" s="308"/>
      <c r="JEE64" s="308"/>
      <c r="JEF64" s="308"/>
      <c r="JEG64" s="308"/>
      <c r="JEH64" s="308"/>
      <c r="JEI64" s="308"/>
      <c r="JEJ64" s="308"/>
      <c r="JEK64" s="308"/>
      <c r="JEL64" s="308"/>
      <c r="JEM64" s="308"/>
      <c r="JEN64" s="308"/>
      <c r="JEO64" s="308"/>
      <c r="JEP64" s="308"/>
      <c r="JEQ64" s="308"/>
      <c r="JER64" s="308"/>
      <c r="JES64" s="308"/>
      <c r="JET64" s="308"/>
      <c r="JEU64" s="308"/>
      <c r="JEV64" s="308"/>
      <c r="JEW64" s="308"/>
      <c r="JEX64" s="308"/>
      <c r="JEY64" s="308"/>
      <c r="JEZ64" s="308"/>
      <c r="JFA64" s="308"/>
      <c r="JFB64" s="308"/>
      <c r="JFC64" s="308"/>
      <c r="JFD64" s="308"/>
      <c r="JFE64" s="308"/>
      <c r="JFF64" s="308"/>
      <c r="JFG64" s="308"/>
      <c r="JFH64" s="308"/>
      <c r="JFI64" s="308"/>
      <c r="JFJ64" s="308"/>
      <c r="JFK64" s="308"/>
      <c r="JFL64" s="308"/>
      <c r="JFM64" s="308"/>
      <c r="JFN64" s="308"/>
      <c r="JFO64" s="308"/>
      <c r="JFP64" s="308"/>
      <c r="JFQ64" s="308"/>
      <c r="JFR64" s="308"/>
      <c r="JFS64" s="308"/>
      <c r="JFT64" s="308"/>
      <c r="JFU64" s="308"/>
      <c r="JFV64" s="308"/>
      <c r="JFW64" s="308"/>
      <c r="JFX64" s="308"/>
      <c r="JFY64" s="308"/>
      <c r="JFZ64" s="308"/>
      <c r="JGA64" s="308"/>
      <c r="JGB64" s="308"/>
      <c r="JGC64" s="308"/>
      <c r="JGD64" s="308"/>
      <c r="JGE64" s="308"/>
      <c r="JGF64" s="308"/>
      <c r="JGG64" s="308"/>
      <c r="JGH64" s="308"/>
      <c r="JGI64" s="308"/>
      <c r="JGJ64" s="308"/>
      <c r="JGK64" s="308"/>
      <c r="JGL64" s="308"/>
      <c r="JGM64" s="308"/>
      <c r="JGN64" s="308"/>
      <c r="JGO64" s="308"/>
      <c r="JGP64" s="308"/>
      <c r="JGQ64" s="308"/>
      <c r="JGR64" s="308"/>
      <c r="JGS64" s="308"/>
      <c r="JGT64" s="308"/>
      <c r="JGU64" s="308"/>
      <c r="JGV64" s="308"/>
      <c r="JGW64" s="308"/>
      <c r="JGX64" s="308"/>
      <c r="JGY64" s="308"/>
      <c r="JGZ64" s="308"/>
      <c r="JHA64" s="308"/>
      <c r="JHB64" s="308"/>
      <c r="JHC64" s="308"/>
      <c r="JHD64" s="308"/>
      <c r="JHE64" s="308"/>
      <c r="JHF64" s="308"/>
      <c r="JHG64" s="308"/>
      <c r="JHH64" s="308"/>
      <c r="JHI64" s="308"/>
      <c r="JHJ64" s="308"/>
      <c r="JHK64" s="308"/>
      <c r="JHL64" s="308"/>
      <c r="JHM64" s="308"/>
      <c r="JHN64" s="308"/>
      <c r="JHO64" s="308"/>
      <c r="JHP64" s="308"/>
      <c r="JHQ64" s="308"/>
      <c r="JHR64" s="308"/>
      <c r="JHS64" s="308"/>
      <c r="JHT64" s="308"/>
      <c r="JHU64" s="308"/>
      <c r="JHV64" s="308"/>
      <c r="JHW64" s="308"/>
      <c r="JHX64" s="308"/>
      <c r="JHY64" s="308"/>
      <c r="JHZ64" s="308"/>
      <c r="JIA64" s="308"/>
      <c r="JIB64" s="308"/>
      <c r="JIC64" s="308"/>
      <c r="JID64" s="308"/>
      <c r="JIE64" s="308"/>
      <c r="JIF64" s="308"/>
      <c r="JIG64" s="308"/>
      <c r="JIH64" s="308"/>
      <c r="JII64" s="308"/>
      <c r="JIJ64" s="308"/>
      <c r="JIK64" s="308"/>
      <c r="JIL64" s="308"/>
      <c r="JIM64" s="308"/>
      <c r="JIN64" s="308"/>
      <c r="JIO64" s="308"/>
      <c r="JIP64" s="308"/>
      <c r="JIQ64" s="308"/>
      <c r="JIR64" s="308"/>
      <c r="JIS64" s="308"/>
      <c r="JIT64" s="308"/>
      <c r="JIU64" s="308"/>
      <c r="JIV64" s="308"/>
      <c r="JIW64" s="308"/>
      <c r="JIX64" s="308"/>
      <c r="JIY64" s="308"/>
      <c r="JIZ64" s="308"/>
      <c r="JJA64" s="308"/>
      <c r="JJB64" s="308"/>
      <c r="JJC64" s="308"/>
      <c r="JJD64" s="308"/>
      <c r="JJE64" s="308"/>
      <c r="JJF64" s="308"/>
      <c r="JJG64" s="308"/>
      <c r="JJH64" s="308"/>
      <c r="JJI64" s="308"/>
      <c r="JJJ64" s="308"/>
      <c r="JJK64" s="308"/>
      <c r="JJL64" s="308"/>
      <c r="JJM64" s="308"/>
      <c r="JJN64" s="308"/>
      <c r="JJO64" s="308"/>
      <c r="JJP64" s="308"/>
      <c r="JJQ64" s="308"/>
      <c r="JJR64" s="308"/>
      <c r="JJS64" s="308"/>
      <c r="JJT64" s="308"/>
      <c r="JJU64" s="308"/>
      <c r="JJV64" s="308"/>
      <c r="JJW64" s="308"/>
      <c r="JJX64" s="308"/>
      <c r="JJY64" s="308"/>
      <c r="JJZ64" s="308"/>
      <c r="JKA64" s="308"/>
      <c r="JKB64" s="308"/>
      <c r="JKC64" s="308"/>
      <c r="JKD64" s="308"/>
      <c r="JKE64" s="308"/>
      <c r="JKF64" s="308"/>
      <c r="JKG64" s="308"/>
      <c r="JKH64" s="308"/>
      <c r="JKI64" s="308"/>
      <c r="JKJ64" s="308"/>
      <c r="JKK64" s="308"/>
      <c r="JKL64" s="308"/>
      <c r="JKM64" s="308"/>
      <c r="JKN64" s="308"/>
      <c r="JKO64" s="308"/>
      <c r="JKP64" s="308"/>
      <c r="JKQ64" s="308"/>
      <c r="JKR64" s="308"/>
      <c r="JKS64" s="308"/>
      <c r="JKT64" s="308"/>
      <c r="JKU64" s="308"/>
      <c r="JKV64" s="308"/>
      <c r="JKW64" s="308"/>
      <c r="JKX64" s="308"/>
      <c r="JKY64" s="308"/>
      <c r="JKZ64" s="308"/>
      <c r="JLA64" s="308"/>
      <c r="JLB64" s="308"/>
      <c r="JLC64" s="308"/>
      <c r="JLD64" s="308"/>
      <c r="JLE64" s="308"/>
      <c r="JLF64" s="308"/>
      <c r="JLG64" s="308"/>
      <c r="JLH64" s="308"/>
      <c r="JLI64" s="308"/>
      <c r="JLJ64" s="308"/>
      <c r="JLK64" s="308"/>
      <c r="JLL64" s="308"/>
      <c r="JLM64" s="308"/>
      <c r="JLN64" s="308"/>
      <c r="JLO64" s="308"/>
      <c r="JLP64" s="308"/>
      <c r="JLQ64" s="308"/>
      <c r="JLR64" s="308"/>
      <c r="JLS64" s="308"/>
      <c r="JLT64" s="308"/>
      <c r="JLU64" s="308"/>
      <c r="JLV64" s="308"/>
      <c r="JLW64" s="308"/>
      <c r="JLX64" s="308"/>
      <c r="JLY64" s="308"/>
      <c r="JLZ64" s="308"/>
      <c r="JMA64" s="308"/>
      <c r="JMB64" s="308"/>
      <c r="JMC64" s="308"/>
      <c r="JMD64" s="308"/>
      <c r="JME64" s="308"/>
      <c r="JMF64" s="308"/>
      <c r="JMG64" s="308"/>
      <c r="JMH64" s="308"/>
      <c r="JMI64" s="308"/>
      <c r="JMJ64" s="308"/>
      <c r="JMK64" s="308"/>
      <c r="JML64" s="308"/>
      <c r="JMM64" s="308"/>
      <c r="JMN64" s="308"/>
      <c r="JMO64" s="308"/>
      <c r="JMP64" s="308"/>
      <c r="JMQ64" s="308"/>
      <c r="JMR64" s="308"/>
      <c r="JMS64" s="308"/>
      <c r="JMT64" s="308"/>
      <c r="JMU64" s="308"/>
      <c r="JMV64" s="308"/>
      <c r="JMW64" s="308"/>
      <c r="JMX64" s="308"/>
      <c r="JMY64" s="308"/>
      <c r="JMZ64" s="308"/>
      <c r="JNA64" s="308"/>
      <c r="JNB64" s="308"/>
      <c r="JNC64" s="308"/>
      <c r="JND64" s="308"/>
      <c r="JNE64" s="308"/>
      <c r="JNF64" s="308"/>
      <c r="JNG64" s="308"/>
      <c r="JNH64" s="308"/>
      <c r="JNI64" s="308"/>
      <c r="JNJ64" s="308"/>
      <c r="JNK64" s="308"/>
      <c r="JNL64" s="308"/>
      <c r="JNM64" s="308"/>
      <c r="JNN64" s="308"/>
      <c r="JNO64" s="308"/>
      <c r="JNP64" s="308"/>
      <c r="JNQ64" s="308"/>
      <c r="JNR64" s="308"/>
      <c r="JNS64" s="308"/>
      <c r="JNT64" s="308"/>
      <c r="JNU64" s="308"/>
      <c r="JNV64" s="308"/>
      <c r="JNW64" s="308"/>
      <c r="JNX64" s="308"/>
      <c r="JNY64" s="308"/>
      <c r="JNZ64" s="308"/>
      <c r="JOA64" s="308"/>
      <c r="JOB64" s="308"/>
      <c r="JOC64" s="308"/>
      <c r="JOD64" s="308"/>
      <c r="JOE64" s="308"/>
      <c r="JOF64" s="308"/>
      <c r="JOG64" s="308"/>
      <c r="JOH64" s="308"/>
      <c r="JOI64" s="308"/>
      <c r="JOJ64" s="308"/>
      <c r="JOK64" s="308"/>
      <c r="JOL64" s="308"/>
      <c r="JOM64" s="308"/>
      <c r="JON64" s="308"/>
      <c r="JOO64" s="308"/>
      <c r="JOP64" s="308"/>
      <c r="JOQ64" s="308"/>
      <c r="JOR64" s="308"/>
      <c r="JOS64" s="308"/>
      <c r="JOT64" s="308"/>
      <c r="JOU64" s="308"/>
      <c r="JOV64" s="308"/>
      <c r="JOW64" s="308"/>
      <c r="JOX64" s="308"/>
      <c r="JOY64" s="308"/>
      <c r="JOZ64" s="308"/>
      <c r="JPA64" s="308"/>
      <c r="JPB64" s="308"/>
      <c r="JPC64" s="308"/>
      <c r="JPD64" s="308"/>
      <c r="JPE64" s="308"/>
      <c r="JPF64" s="308"/>
      <c r="JPG64" s="308"/>
      <c r="JPH64" s="308"/>
      <c r="JPI64" s="308"/>
      <c r="JPJ64" s="308"/>
      <c r="JPK64" s="308"/>
      <c r="JPL64" s="308"/>
      <c r="JPM64" s="308"/>
      <c r="JPN64" s="308"/>
      <c r="JPO64" s="308"/>
      <c r="JPP64" s="308"/>
      <c r="JPQ64" s="308"/>
      <c r="JPR64" s="308"/>
      <c r="JPS64" s="308"/>
      <c r="JPT64" s="308"/>
      <c r="JPU64" s="308"/>
      <c r="JPV64" s="308"/>
      <c r="JPW64" s="308"/>
      <c r="JPX64" s="308"/>
      <c r="JPY64" s="308"/>
      <c r="JPZ64" s="308"/>
      <c r="JQA64" s="308"/>
      <c r="JQB64" s="308"/>
      <c r="JQC64" s="308"/>
      <c r="JQD64" s="308"/>
      <c r="JQE64" s="308"/>
      <c r="JQF64" s="308"/>
      <c r="JQG64" s="308"/>
      <c r="JQH64" s="308"/>
      <c r="JQI64" s="308"/>
      <c r="JQJ64" s="308"/>
      <c r="JQK64" s="308"/>
      <c r="JQL64" s="308"/>
      <c r="JQM64" s="308"/>
      <c r="JQN64" s="308"/>
      <c r="JQO64" s="308"/>
      <c r="JQP64" s="308"/>
      <c r="JQQ64" s="308"/>
      <c r="JQR64" s="308"/>
      <c r="JQS64" s="308"/>
      <c r="JQT64" s="308"/>
      <c r="JQU64" s="308"/>
      <c r="JQV64" s="308"/>
      <c r="JQW64" s="308"/>
      <c r="JQX64" s="308"/>
      <c r="JQY64" s="308"/>
      <c r="JQZ64" s="308"/>
      <c r="JRA64" s="308"/>
      <c r="JRB64" s="308"/>
      <c r="JRC64" s="308"/>
      <c r="JRD64" s="308"/>
      <c r="JRE64" s="308"/>
      <c r="JRF64" s="308"/>
      <c r="JRG64" s="308"/>
      <c r="JRH64" s="308"/>
      <c r="JRI64" s="308"/>
      <c r="JRJ64" s="308"/>
      <c r="JRK64" s="308"/>
      <c r="JRL64" s="308"/>
      <c r="JRM64" s="308"/>
      <c r="JRN64" s="308"/>
      <c r="JRO64" s="308"/>
      <c r="JRP64" s="308"/>
      <c r="JRQ64" s="308"/>
      <c r="JRR64" s="308"/>
      <c r="JRS64" s="308"/>
      <c r="JRT64" s="308"/>
      <c r="JRU64" s="308"/>
      <c r="JRV64" s="308"/>
      <c r="JRW64" s="308"/>
      <c r="JRX64" s="308"/>
      <c r="JRY64" s="308"/>
      <c r="JRZ64" s="308"/>
      <c r="JSA64" s="308"/>
      <c r="JSB64" s="308"/>
      <c r="JSC64" s="308"/>
      <c r="JSD64" s="308"/>
      <c r="JSE64" s="308"/>
      <c r="JSF64" s="308"/>
      <c r="JSG64" s="308"/>
      <c r="JSH64" s="308"/>
      <c r="JSI64" s="308"/>
      <c r="JSJ64" s="308"/>
      <c r="JSK64" s="308"/>
      <c r="JSL64" s="308"/>
      <c r="JSM64" s="308"/>
      <c r="JSN64" s="308"/>
      <c r="JSO64" s="308"/>
      <c r="JSP64" s="308"/>
      <c r="JSQ64" s="308"/>
      <c r="JSR64" s="308"/>
      <c r="JSS64" s="308"/>
      <c r="JST64" s="308"/>
      <c r="JSU64" s="308"/>
      <c r="JSV64" s="308"/>
      <c r="JSW64" s="308"/>
      <c r="JSX64" s="308"/>
      <c r="JSY64" s="308"/>
      <c r="JSZ64" s="308"/>
      <c r="JTA64" s="308"/>
      <c r="JTB64" s="308"/>
      <c r="JTC64" s="308"/>
      <c r="JTD64" s="308"/>
      <c r="JTE64" s="308"/>
      <c r="JTF64" s="308"/>
      <c r="JTG64" s="308"/>
      <c r="JTH64" s="308"/>
      <c r="JTI64" s="308"/>
      <c r="JTJ64" s="308"/>
      <c r="JTK64" s="308"/>
      <c r="JTL64" s="308"/>
      <c r="JTM64" s="308"/>
      <c r="JTN64" s="308"/>
      <c r="JTO64" s="308"/>
      <c r="JTP64" s="308"/>
      <c r="JTQ64" s="308"/>
      <c r="JTR64" s="308"/>
      <c r="JTS64" s="308"/>
      <c r="JTT64" s="308"/>
      <c r="JTU64" s="308"/>
      <c r="JTV64" s="308"/>
      <c r="JTW64" s="308"/>
      <c r="JTX64" s="308"/>
      <c r="JTY64" s="308"/>
      <c r="JTZ64" s="308"/>
      <c r="JUA64" s="308"/>
      <c r="JUB64" s="308"/>
      <c r="JUC64" s="308"/>
      <c r="JUD64" s="308"/>
      <c r="JUE64" s="308"/>
      <c r="JUF64" s="308"/>
      <c r="JUG64" s="308"/>
      <c r="JUH64" s="308"/>
      <c r="JUI64" s="308"/>
      <c r="JUJ64" s="308"/>
      <c r="JUK64" s="308"/>
      <c r="JUL64" s="308"/>
      <c r="JUM64" s="308"/>
      <c r="JUN64" s="308"/>
      <c r="JUO64" s="308"/>
      <c r="JUP64" s="308"/>
      <c r="JUQ64" s="308"/>
      <c r="JUR64" s="308"/>
      <c r="JUS64" s="308"/>
      <c r="JUT64" s="308"/>
      <c r="JUU64" s="308"/>
      <c r="JUV64" s="308"/>
      <c r="JUW64" s="308"/>
      <c r="JUX64" s="308"/>
      <c r="JUY64" s="308"/>
      <c r="JUZ64" s="308"/>
      <c r="JVA64" s="308"/>
      <c r="JVB64" s="308"/>
      <c r="JVC64" s="308"/>
      <c r="JVD64" s="308"/>
      <c r="JVE64" s="308"/>
      <c r="JVF64" s="308"/>
      <c r="JVG64" s="308"/>
      <c r="JVH64" s="308"/>
      <c r="JVI64" s="308"/>
      <c r="JVJ64" s="308"/>
      <c r="JVK64" s="308"/>
      <c r="JVL64" s="308"/>
      <c r="JVM64" s="308"/>
      <c r="JVN64" s="308"/>
      <c r="JVO64" s="308"/>
      <c r="JVP64" s="308"/>
      <c r="JVQ64" s="308"/>
      <c r="JVR64" s="308"/>
      <c r="JVS64" s="308"/>
      <c r="JVT64" s="308"/>
      <c r="JVU64" s="308"/>
      <c r="JVV64" s="308"/>
      <c r="JVW64" s="308"/>
      <c r="JVX64" s="308"/>
      <c r="JVY64" s="308"/>
      <c r="JVZ64" s="308"/>
      <c r="JWA64" s="308"/>
      <c r="JWB64" s="308"/>
      <c r="JWC64" s="308"/>
      <c r="JWD64" s="308"/>
      <c r="JWE64" s="308"/>
      <c r="JWF64" s="308"/>
      <c r="JWG64" s="308"/>
      <c r="JWH64" s="308"/>
      <c r="JWI64" s="308"/>
      <c r="JWJ64" s="308"/>
      <c r="JWK64" s="308"/>
      <c r="JWL64" s="308"/>
      <c r="JWM64" s="308"/>
      <c r="JWN64" s="308"/>
      <c r="JWO64" s="308"/>
      <c r="JWP64" s="308"/>
      <c r="JWQ64" s="308"/>
      <c r="JWR64" s="308"/>
      <c r="JWS64" s="308"/>
      <c r="JWT64" s="308"/>
      <c r="JWU64" s="308"/>
      <c r="JWV64" s="308"/>
      <c r="JWW64" s="308"/>
      <c r="JWX64" s="308"/>
      <c r="JWY64" s="308"/>
      <c r="JWZ64" s="308"/>
      <c r="JXA64" s="308"/>
      <c r="JXB64" s="308"/>
      <c r="JXC64" s="308"/>
      <c r="JXD64" s="308"/>
      <c r="JXE64" s="308"/>
      <c r="JXF64" s="308"/>
      <c r="JXG64" s="308"/>
      <c r="JXH64" s="308"/>
      <c r="JXI64" s="308"/>
      <c r="JXJ64" s="308"/>
      <c r="JXK64" s="308"/>
      <c r="JXL64" s="308"/>
      <c r="JXM64" s="308"/>
      <c r="JXN64" s="308"/>
      <c r="JXO64" s="308"/>
      <c r="JXP64" s="308"/>
      <c r="JXQ64" s="308"/>
      <c r="JXR64" s="308"/>
      <c r="JXS64" s="308"/>
      <c r="JXT64" s="308"/>
      <c r="JXU64" s="308"/>
      <c r="JXV64" s="308"/>
      <c r="JXW64" s="308"/>
      <c r="JXX64" s="308"/>
      <c r="JXY64" s="308"/>
      <c r="JXZ64" s="308"/>
      <c r="JYA64" s="308"/>
      <c r="JYB64" s="308"/>
      <c r="JYC64" s="308"/>
      <c r="JYD64" s="308"/>
      <c r="JYE64" s="308"/>
      <c r="JYF64" s="308"/>
      <c r="JYG64" s="308"/>
      <c r="JYH64" s="308"/>
      <c r="JYI64" s="308"/>
      <c r="JYJ64" s="308"/>
      <c r="JYK64" s="308"/>
      <c r="JYL64" s="308"/>
      <c r="JYM64" s="308"/>
      <c r="JYN64" s="308"/>
      <c r="JYO64" s="308"/>
      <c r="JYP64" s="308"/>
      <c r="JYQ64" s="308"/>
      <c r="JYR64" s="308"/>
      <c r="JYS64" s="308"/>
      <c r="JYT64" s="308"/>
      <c r="JYU64" s="308"/>
      <c r="JYV64" s="308"/>
      <c r="JYW64" s="308"/>
      <c r="JYX64" s="308"/>
      <c r="JYY64" s="308"/>
      <c r="JYZ64" s="308"/>
      <c r="JZA64" s="308"/>
      <c r="JZB64" s="308"/>
      <c r="JZC64" s="308"/>
      <c r="JZD64" s="308"/>
      <c r="JZE64" s="308"/>
      <c r="JZF64" s="308"/>
      <c r="JZG64" s="308"/>
      <c r="JZH64" s="308"/>
      <c r="JZI64" s="308"/>
      <c r="JZJ64" s="308"/>
      <c r="JZK64" s="308"/>
      <c r="JZL64" s="308"/>
      <c r="JZM64" s="308"/>
      <c r="JZN64" s="308"/>
      <c r="JZO64" s="308"/>
      <c r="JZP64" s="308"/>
      <c r="JZQ64" s="308"/>
      <c r="JZR64" s="308"/>
      <c r="JZS64" s="308"/>
      <c r="JZT64" s="308"/>
      <c r="JZU64" s="308"/>
      <c r="JZV64" s="308"/>
      <c r="JZW64" s="308"/>
      <c r="JZX64" s="308"/>
      <c r="JZY64" s="308"/>
      <c r="JZZ64" s="308"/>
      <c r="KAA64" s="308"/>
      <c r="KAB64" s="308"/>
      <c r="KAC64" s="308"/>
      <c r="KAD64" s="308"/>
      <c r="KAE64" s="308"/>
      <c r="KAF64" s="308"/>
      <c r="KAG64" s="308"/>
      <c r="KAH64" s="308"/>
      <c r="KAI64" s="308"/>
      <c r="KAJ64" s="308"/>
      <c r="KAK64" s="308"/>
      <c r="KAL64" s="308"/>
      <c r="KAM64" s="308"/>
      <c r="KAN64" s="308"/>
      <c r="KAO64" s="308"/>
      <c r="KAP64" s="308"/>
      <c r="KAQ64" s="308"/>
      <c r="KAR64" s="308"/>
      <c r="KAS64" s="308"/>
      <c r="KAT64" s="308"/>
      <c r="KAU64" s="308"/>
      <c r="KAV64" s="308"/>
      <c r="KAW64" s="308"/>
      <c r="KAX64" s="308"/>
      <c r="KAY64" s="308"/>
      <c r="KAZ64" s="308"/>
      <c r="KBA64" s="308"/>
      <c r="KBB64" s="308"/>
      <c r="KBC64" s="308"/>
      <c r="KBD64" s="308"/>
      <c r="KBE64" s="308"/>
      <c r="KBF64" s="308"/>
      <c r="KBG64" s="308"/>
      <c r="KBH64" s="308"/>
      <c r="KBI64" s="308"/>
      <c r="KBJ64" s="308"/>
      <c r="KBK64" s="308"/>
      <c r="KBL64" s="308"/>
      <c r="KBM64" s="308"/>
      <c r="KBN64" s="308"/>
      <c r="KBO64" s="308"/>
      <c r="KBP64" s="308"/>
      <c r="KBQ64" s="308"/>
      <c r="KBR64" s="308"/>
      <c r="KBS64" s="308"/>
      <c r="KBT64" s="308"/>
      <c r="KBU64" s="308"/>
      <c r="KBV64" s="308"/>
      <c r="KBW64" s="308"/>
      <c r="KBX64" s="308"/>
      <c r="KBY64" s="308"/>
      <c r="KBZ64" s="308"/>
      <c r="KCA64" s="308"/>
      <c r="KCB64" s="308"/>
      <c r="KCC64" s="308"/>
      <c r="KCD64" s="308"/>
      <c r="KCE64" s="308"/>
      <c r="KCF64" s="308"/>
      <c r="KCG64" s="308"/>
      <c r="KCH64" s="308"/>
      <c r="KCI64" s="308"/>
      <c r="KCJ64" s="308"/>
      <c r="KCK64" s="308"/>
      <c r="KCL64" s="308"/>
      <c r="KCM64" s="308"/>
      <c r="KCN64" s="308"/>
      <c r="KCO64" s="308"/>
      <c r="KCP64" s="308"/>
      <c r="KCQ64" s="308"/>
      <c r="KCR64" s="308"/>
      <c r="KCS64" s="308"/>
      <c r="KCT64" s="308"/>
      <c r="KCU64" s="308"/>
      <c r="KCV64" s="308"/>
      <c r="KCW64" s="308"/>
      <c r="KCX64" s="308"/>
      <c r="KCY64" s="308"/>
      <c r="KCZ64" s="308"/>
      <c r="KDA64" s="308"/>
      <c r="KDB64" s="308"/>
      <c r="KDC64" s="308"/>
      <c r="KDD64" s="308"/>
      <c r="KDE64" s="308"/>
      <c r="KDF64" s="308"/>
      <c r="KDG64" s="308"/>
      <c r="KDH64" s="308"/>
      <c r="KDI64" s="308"/>
      <c r="KDJ64" s="308"/>
      <c r="KDK64" s="308"/>
      <c r="KDL64" s="308"/>
      <c r="KDM64" s="308"/>
      <c r="KDN64" s="308"/>
      <c r="KDO64" s="308"/>
      <c r="KDP64" s="308"/>
      <c r="KDQ64" s="308"/>
      <c r="KDR64" s="308"/>
      <c r="KDS64" s="308"/>
      <c r="KDT64" s="308"/>
      <c r="KDU64" s="308"/>
      <c r="KDV64" s="308"/>
      <c r="KDW64" s="308"/>
      <c r="KDX64" s="308"/>
      <c r="KDY64" s="308"/>
      <c r="KDZ64" s="308"/>
      <c r="KEA64" s="308"/>
      <c r="KEB64" s="308"/>
      <c r="KEC64" s="308"/>
      <c r="KED64" s="308"/>
      <c r="KEE64" s="308"/>
      <c r="KEF64" s="308"/>
      <c r="KEG64" s="308"/>
      <c r="KEH64" s="308"/>
      <c r="KEI64" s="308"/>
      <c r="KEJ64" s="308"/>
      <c r="KEK64" s="308"/>
      <c r="KEL64" s="308"/>
      <c r="KEM64" s="308"/>
      <c r="KEN64" s="308"/>
      <c r="KEO64" s="308"/>
      <c r="KEP64" s="308"/>
      <c r="KEQ64" s="308"/>
      <c r="KER64" s="308"/>
      <c r="KES64" s="308"/>
      <c r="KET64" s="308"/>
      <c r="KEU64" s="308"/>
      <c r="KEV64" s="308"/>
      <c r="KEW64" s="308"/>
      <c r="KEX64" s="308"/>
      <c r="KEY64" s="308"/>
      <c r="KEZ64" s="308"/>
      <c r="KFA64" s="308"/>
      <c r="KFB64" s="308"/>
      <c r="KFC64" s="308"/>
      <c r="KFD64" s="308"/>
      <c r="KFE64" s="308"/>
      <c r="KFF64" s="308"/>
      <c r="KFG64" s="308"/>
      <c r="KFH64" s="308"/>
      <c r="KFI64" s="308"/>
      <c r="KFJ64" s="308"/>
      <c r="KFK64" s="308"/>
      <c r="KFL64" s="308"/>
      <c r="KFM64" s="308"/>
      <c r="KFN64" s="308"/>
      <c r="KFO64" s="308"/>
      <c r="KFP64" s="308"/>
      <c r="KFQ64" s="308"/>
      <c r="KFR64" s="308"/>
      <c r="KFS64" s="308"/>
      <c r="KFT64" s="308"/>
      <c r="KFU64" s="308"/>
      <c r="KFV64" s="308"/>
      <c r="KFW64" s="308"/>
      <c r="KFX64" s="308"/>
      <c r="KFY64" s="308"/>
      <c r="KFZ64" s="308"/>
      <c r="KGA64" s="308"/>
      <c r="KGB64" s="308"/>
      <c r="KGC64" s="308"/>
      <c r="KGD64" s="308"/>
      <c r="KGE64" s="308"/>
      <c r="KGF64" s="308"/>
      <c r="KGG64" s="308"/>
      <c r="KGH64" s="308"/>
      <c r="KGI64" s="308"/>
      <c r="KGJ64" s="308"/>
      <c r="KGK64" s="308"/>
      <c r="KGL64" s="308"/>
      <c r="KGM64" s="308"/>
      <c r="KGN64" s="308"/>
      <c r="KGO64" s="308"/>
      <c r="KGP64" s="308"/>
      <c r="KGQ64" s="308"/>
      <c r="KGR64" s="308"/>
      <c r="KGS64" s="308"/>
      <c r="KGT64" s="308"/>
      <c r="KGU64" s="308"/>
      <c r="KGV64" s="308"/>
      <c r="KGW64" s="308"/>
      <c r="KGX64" s="308"/>
      <c r="KGY64" s="308"/>
      <c r="KGZ64" s="308"/>
      <c r="KHA64" s="308"/>
      <c r="KHB64" s="308"/>
      <c r="KHC64" s="308"/>
      <c r="KHD64" s="308"/>
      <c r="KHE64" s="308"/>
      <c r="KHF64" s="308"/>
      <c r="KHG64" s="308"/>
      <c r="KHH64" s="308"/>
      <c r="KHI64" s="308"/>
      <c r="KHJ64" s="308"/>
      <c r="KHK64" s="308"/>
      <c r="KHL64" s="308"/>
      <c r="KHM64" s="308"/>
      <c r="KHN64" s="308"/>
      <c r="KHO64" s="308"/>
      <c r="KHP64" s="308"/>
      <c r="KHQ64" s="308"/>
      <c r="KHR64" s="308"/>
      <c r="KHS64" s="308"/>
      <c r="KHT64" s="308"/>
      <c r="KHU64" s="308"/>
      <c r="KHV64" s="308"/>
      <c r="KHW64" s="308"/>
      <c r="KHX64" s="308"/>
      <c r="KHY64" s="308"/>
      <c r="KHZ64" s="308"/>
      <c r="KIA64" s="308"/>
      <c r="KIB64" s="308"/>
      <c r="KIC64" s="308"/>
      <c r="KID64" s="308"/>
      <c r="KIE64" s="308"/>
      <c r="KIF64" s="308"/>
      <c r="KIG64" s="308"/>
      <c r="KIH64" s="308"/>
      <c r="KII64" s="308"/>
      <c r="KIJ64" s="308"/>
      <c r="KIK64" s="308"/>
      <c r="KIL64" s="308"/>
      <c r="KIM64" s="308"/>
      <c r="KIN64" s="308"/>
      <c r="KIO64" s="308"/>
      <c r="KIP64" s="308"/>
      <c r="KIQ64" s="308"/>
      <c r="KIR64" s="308"/>
      <c r="KIS64" s="308"/>
      <c r="KIT64" s="308"/>
      <c r="KIU64" s="308"/>
      <c r="KIV64" s="308"/>
      <c r="KIW64" s="308"/>
      <c r="KIX64" s="308"/>
      <c r="KIY64" s="308"/>
      <c r="KIZ64" s="308"/>
      <c r="KJA64" s="308"/>
      <c r="KJB64" s="308"/>
      <c r="KJC64" s="308"/>
      <c r="KJD64" s="308"/>
      <c r="KJE64" s="308"/>
      <c r="KJF64" s="308"/>
      <c r="KJG64" s="308"/>
      <c r="KJH64" s="308"/>
      <c r="KJI64" s="308"/>
      <c r="KJJ64" s="308"/>
      <c r="KJK64" s="308"/>
      <c r="KJL64" s="308"/>
      <c r="KJM64" s="308"/>
      <c r="KJN64" s="308"/>
      <c r="KJO64" s="308"/>
      <c r="KJP64" s="308"/>
      <c r="KJQ64" s="308"/>
      <c r="KJR64" s="308"/>
      <c r="KJS64" s="308"/>
      <c r="KJT64" s="308"/>
      <c r="KJU64" s="308"/>
      <c r="KJV64" s="308"/>
      <c r="KJW64" s="308"/>
      <c r="KJX64" s="308"/>
      <c r="KJY64" s="308"/>
      <c r="KJZ64" s="308"/>
      <c r="KKA64" s="308"/>
      <c r="KKB64" s="308"/>
      <c r="KKC64" s="308"/>
      <c r="KKD64" s="308"/>
      <c r="KKE64" s="308"/>
      <c r="KKF64" s="308"/>
      <c r="KKG64" s="308"/>
      <c r="KKH64" s="308"/>
      <c r="KKI64" s="308"/>
      <c r="KKJ64" s="308"/>
      <c r="KKK64" s="308"/>
      <c r="KKL64" s="308"/>
      <c r="KKM64" s="308"/>
      <c r="KKN64" s="308"/>
      <c r="KKO64" s="308"/>
      <c r="KKP64" s="308"/>
      <c r="KKQ64" s="308"/>
      <c r="KKR64" s="308"/>
      <c r="KKS64" s="308"/>
      <c r="KKT64" s="308"/>
      <c r="KKU64" s="308"/>
      <c r="KKV64" s="308"/>
      <c r="KKW64" s="308"/>
      <c r="KKX64" s="308"/>
      <c r="KKY64" s="308"/>
      <c r="KKZ64" s="308"/>
      <c r="KLA64" s="308"/>
      <c r="KLB64" s="308"/>
      <c r="KLC64" s="308"/>
      <c r="KLD64" s="308"/>
      <c r="KLE64" s="308"/>
      <c r="KLF64" s="308"/>
      <c r="KLG64" s="308"/>
      <c r="KLH64" s="308"/>
      <c r="KLI64" s="308"/>
      <c r="KLJ64" s="308"/>
      <c r="KLK64" s="308"/>
      <c r="KLL64" s="308"/>
      <c r="KLM64" s="308"/>
      <c r="KLN64" s="308"/>
      <c r="KLO64" s="308"/>
      <c r="KLP64" s="308"/>
      <c r="KLQ64" s="308"/>
      <c r="KLR64" s="308"/>
      <c r="KLS64" s="308"/>
      <c r="KLT64" s="308"/>
      <c r="KLU64" s="308"/>
      <c r="KLV64" s="308"/>
      <c r="KLW64" s="308"/>
      <c r="KLX64" s="308"/>
      <c r="KLY64" s="308"/>
      <c r="KLZ64" s="308"/>
      <c r="KMA64" s="308"/>
      <c r="KMB64" s="308"/>
      <c r="KMC64" s="308"/>
      <c r="KMD64" s="308"/>
      <c r="KME64" s="308"/>
      <c r="KMF64" s="308"/>
      <c r="KMG64" s="308"/>
      <c r="KMH64" s="308"/>
      <c r="KMI64" s="308"/>
      <c r="KMJ64" s="308"/>
      <c r="KMK64" s="308"/>
      <c r="KML64" s="308"/>
      <c r="KMM64" s="308"/>
      <c r="KMN64" s="308"/>
      <c r="KMO64" s="308"/>
      <c r="KMP64" s="308"/>
      <c r="KMQ64" s="308"/>
      <c r="KMR64" s="308"/>
      <c r="KMS64" s="308"/>
      <c r="KMT64" s="308"/>
      <c r="KMU64" s="308"/>
      <c r="KMV64" s="308"/>
      <c r="KMW64" s="308"/>
      <c r="KMX64" s="308"/>
      <c r="KMY64" s="308"/>
      <c r="KMZ64" s="308"/>
      <c r="KNA64" s="308"/>
      <c r="KNB64" s="308"/>
      <c r="KNC64" s="308"/>
      <c r="KND64" s="308"/>
      <c r="KNE64" s="308"/>
      <c r="KNF64" s="308"/>
      <c r="KNG64" s="308"/>
      <c r="KNH64" s="308"/>
      <c r="KNI64" s="308"/>
      <c r="KNJ64" s="308"/>
      <c r="KNK64" s="308"/>
      <c r="KNL64" s="308"/>
      <c r="KNM64" s="308"/>
      <c r="KNN64" s="308"/>
      <c r="KNO64" s="308"/>
      <c r="KNP64" s="308"/>
      <c r="KNQ64" s="308"/>
      <c r="KNR64" s="308"/>
      <c r="KNS64" s="308"/>
      <c r="KNT64" s="308"/>
      <c r="KNU64" s="308"/>
      <c r="KNV64" s="308"/>
      <c r="KNW64" s="308"/>
      <c r="KNX64" s="308"/>
      <c r="KNY64" s="308"/>
      <c r="KNZ64" s="308"/>
      <c r="KOA64" s="308"/>
      <c r="KOB64" s="308"/>
      <c r="KOC64" s="308"/>
      <c r="KOD64" s="308"/>
      <c r="KOE64" s="308"/>
      <c r="KOF64" s="308"/>
      <c r="KOG64" s="308"/>
      <c r="KOH64" s="308"/>
      <c r="KOI64" s="308"/>
      <c r="KOJ64" s="308"/>
      <c r="KOK64" s="308"/>
      <c r="KOL64" s="308"/>
      <c r="KOM64" s="308"/>
      <c r="KON64" s="308"/>
      <c r="KOO64" s="308"/>
      <c r="KOP64" s="308"/>
      <c r="KOQ64" s="308"/>
      <c r="KOR64" s="308"/>
      <c r="KOS64" s="308"/>
      <c r="KOT64" s="308"/>
      <c r="KOU64" s="308"/>
      <c r="KOV64" s="308"/>
      <c r="KOW64" s="308"/>
      <c r="KOX64" s="308"/>
      <c r="KOY64" s="308"/>
      <c r="KOZ64" s="308"/>
      <c r="KPA64" s="308"/>
      <c r="KPB64" s="308"/>
      <c r="KPC64" s="308"/>
      <c r="KPD64" s="308"/>
      <c r="KPE64" s="308"/>
      <c r="KPF64" s="308"/>
      <c r="KPG64" s="308"/>
      <c r="KPH64" s="308"/>
      <c r="KPI64" s="308"/>
      <c r="KPJ64" s="308"/>
      <c r="KPK64" s="308"/>
      <c r="KPL64" s="308"/>
      <c r="KPM64" s="308"/>
      <c r="KPN64" s="308"/>
      <c r="KPO64" s="308"/>
      <c r="KPP64" s="308"/>
      <c r="KPQ64" s="308"/>
      <c r="KPR64" s="308"/>
      <c r="KPS64" s="308"/>
      <c r="KPT64" s="308"/>
      <c r="KPU64" s="308"/>
      <c r="KPV64" s="308"/>
      <c r="KPW64" s="308"/>
      <c r="KPX64" s="308"/>
      <c r="KPY64" s="308"/>
      <c r="KPZ64" s="308"/>
      <c r="KQA64" s="308"/>
      <c r="KQB64" s="308"/>
      <c r="KQC64" s="308"/>
      <c r="KQD64" s="308"/>
      <c r="KQE64" s="308"/>
      <c r="KQF64" s="308"/>
      <c r="KQG64" s="308"/>
      <c r="KQH64" s="308"/>
      <c r="KQI64" s="308"/>
      <c r="KQJ64" s="308"/>
      <c r="KQK64" s="308"/>
      <c r="KQL64" s="308"/>
      <c r="KQM64" s="308"/>
      <c r="KQN64" s="308"/>
      <c r="KQO64" s="308"/>
      <c r="KQP64" s="308"/>
      <c r="KQQ64" s="308"/>
      <c r="KQR64" s="308"/>
      <c r="KQS64" s="308"/>
      <c r="KQT64" s="308"/>
      <c r="KQU64" s="308"/>
      <c r="KQV64" s="308"/>
      <c r="KQW64" s="308"/>
      <c r="KQX64" s="308"/>
      <c r="KQY64" s="308"/>
      <c r="KQZ64" s="308"/>
      <c r="KRA64" s="308"/>
      <c r="KRB64" s="308"/>
      <c r="KRC64" s="308"/>
      <c r="KRD64" s="308"/>
      <c r="KRE64" s="308"/>
      <c r="KRF64" s="308"/>
      <c r="KRG64" s="308"/>
      <c r="KRH64" s="308"/>
      <c r="KRI64" s="308"/>
      <c r="KRJ64" s="308"/>
      <c r="KRK64" s="308"/>
      <c r="KRL64" s="308"/>
      <c r="KRM64" s="308"/>
      <c r="KRN64" s="308"/>
      <c r="KRO64" s="308"/>
      <c r="KRP64" s="308"/>
      <c r="KRQ64" s="308"/>
      <c r="KRR64" s="308"/>
      <c r="KRS64" s="308"/>
      <c r="KRT64" s="308"/>
      <c r="KRU64" s="308"/>
      <c r="KRV64" s="308"/>
      <c r="KRW64" s="308"/>
      <c r="KRX64" s="308"/>
      <c r="KRY64" s="308"/>
      <c r="KRZ64" s="308"/>
      <c r="KSA64" s="308"/>
      <c r="KSB64" s="308"/>
      <c r="KSC64" s="308"/>
      <c r="KSD64" s="308"/>
      <c r="KSE64" s="308"/>
      <c r="KSF64" s="308"/>
      <c r="KSG64" s="308"/>
      <c r="KSH64" s="308"/>
      <c r="KSI64" s="308"/>
      <c r="KSJ64" s="308"/>
      <c r="KSK64" s="308"/>
      <c r="KSL64" s="308"/>
      <c r="KSM64" s="308"/>
      <c r="KSN64" s="308"/>
      <c r="KSO64" s="308"/>
      <c r="KSP64" s="308"/>
      <c r="KSQ64" s="308"/>
      <c r="KSR64" s="308"/>
      <c r="KSS64" s="308"/>
      <c r="KST64" s="308"/>
      <c r="KSU64" s="308"/>
      <c r="KSV64" s="308"/>
      <c r="KSW64" s="308"/>
      <c r="KSX64" s="308"/>
      <c r="KSY64" s="308"/>
      <c r="KSZ64" s="308"/>
      <c r="KTA64" s="308"/>
      <c r="KTB64" s="308"/>
      <c r="KTC64" s="308"/>
      <c r="KTD64" s="308"/>
      <c r="KTE64" s="308"/>
      <c r="KTF64" s="308"/>
      <c r="KTG64" s="308"/>
      <c r="KTH64" s="308"/>
      <c r="KTI64" s="308"/>
      <c r="KTJ64" s="308"/>
      <c r="KTK64" s="308"/>
      <c r="KTL64" s="308"/>
      <c r="KTM64" s="308"/>
      <c r="KTN64" s="308"/>
      <c r="KTO64" s="308"/>
      <c r="KTP64" s="308"/>
      <c r="KTQ64" s="308"/>
      <c r="KTR64" s="308"/>
      <c r="KTS64" s="308"/>
      <c r="KTT64" s="308"/>
      <c r="KTU64" s="308"/>
      <c r="KTV64" s="308"/>
      <c r="KTW64" s="308"/>
      <c r="KTX64" s="308"/>
      <c r="KTY64" s="308"/>
      <c r="KTZ64" s="308"/>
      <c r="KUA64" s="308"/>
      <c r="KUB64" s="308"/>
      <c r="KUC64" s="308"/>
      <c r="KUD64" s="308"/>
      <c r="KUE64" s="308"/>
      <c r="KUF64" s="308"/>
      <c r="KUG64" s="308"/>
      <c r="KUH64" s="308"/>
      <c r="KUI64" s="308"/>
      <c r="KUJ64" s="308"/>
      <c r="KUK64" s="308"/>
      <c r="KUL64" s="308"/>
      <c r="KUM64" s="308"/>
      <c r="KUN64" s="308"/>
      <c r="KUO64" s="308"/>
      <c r="KUP64" s="308"/>
      <c r="KUQ64" s="308"/>
      <c r="KUR64" s="308"/>
      <c r="KUS64" s="308"/>
      <c r="KUT64" s="308"/>
      <c r="KUU64" s="308"/>
      <c r="KUV64" s="308"/>
      <c r="KUW64" s="308"/>
      <c r="KUX64" s="308"/>
      <c r="KUY64" s="308"/>
      <c r="KUZ64" s="308"/>
      <c r="KVA64" s="308"/>
      <c r="KVB64" s="308"/>
      <c r="KVC64" s="308"/>
      <c r="KVD64" s="308"/>
      <c r="KVE64" s="308"/>
      <c r="KVF64" s="308"/>
      <c r="KVG64" s="308"/>
      <c r="KVH64" s="308"/>
      <c r="KVI64" s="308"/>
      <c r="KVJ64" s="308"/>
      <c r="KVK64" s="308"/>
      <c r="KVL64" s="308"/>
      <c r="KVM64" s="308"/>
      <c r="KVN64" s="308"/>
      <c r="KVO64" s="308"/>
      <c r="KVP64" s="308"/>
      <c r="KVQ64" s="308"/>
      <c r="KVR64" s="308"/>
      <c r="KVS64" s="308"/>
      <c r="KVT64" s="308"/>
      <c r="KVU64" s="308"/>
      <c r="KVV64" s="308"/>
      <c r="KVW64" s="308"/>
      <c r="KVX64" s="308"/>
      <c r="KVY64" s="308"/>
      <c r="KVZ64" s="308"/>
      <c r="KWA64" s="308"/>
      <c r="KWB64" s="308"/>
      <c r="KWC64" s="308"/>
      <c r="KWD64" s="308"/>
      <c r="KWE64" s="308"/>
      <c r="KWF64" s="308"/>
      <c r="KWG64" s="308"/>
      <c r="KWH64" s="308"/>
      <c r="KWI64" s="308"/>
      <c r="KWJ64" s="308"/>
      <c r="KWK64" s="308"/>
      <c r="KWL64" s="308"/>
      <c r="KWM64" s="308"/>
      <c r="KWN64" s="308"/>
      <c r="KWO64" s="308"/>
      <c r="KWP64" s="308"/>
      <c r="KWQ64" s="308"/>
      <c r="KWR64" s="308"/>
      <c r="KWS64" s="308"/>
      <c r="KWT64" s="308"/>
      <c r="KWU64" s="308"/>
      <c r="KWV64" s="308"/>
      <c r="KWW64" s="308"/>
      <c r="KWX64" s="308"/>
      <c r="KWY64" s="308"/>
      <c r="KWZ64" s="308"/>
      <c r="KXA64" s="308"/>
      <c r="KXB64" s="308"/>
      <c r="KXC64" s="308"/>
      <c r="KXD64" s="308"/>
      <c r="KXE64" s="308"/>
      <c r="KXF64" s="308"/>
      <c r="KXG64" s="308"/>
      <c r="KXH64" s="308"/>
      <c r="KXI64" s="308"/>
      <c r="KXJ64" s="308"/>
      <c r="KXK64" s="308"/>
      <c r="KXL64" s="308"/>
      <c r="KXM64" s="308"/>
      <c r="KXN64" s="308"/>
      <c r="KXO64" s="308"/>
      <c r="KXP64" s="308"/>
      <c r="KXQ64" s="308"/>
      <c r="KXR64" s="308"/>
      <c r="KXS64" s="308"/>
      <c r="KXT64" s="308"/>
      <c r="KXU64" s="308"/>
      <c r="KXV64" s="308"/>
      <c r="KXW64" s="308"/>
      <c r="KXX64" s="308"/>
      <c r="KXY64" s="308"/>
      <c r="KXZ64" s="308"/>
      <c r="KYA64" s="308"/>
      <c r="KYB64" s="308"/>
      <c r="KYC64" s="308"/>
      <c r="KYD64" s="308"/>
      <c r="KYE64" s="308"/>
      <c r="KYF64" s="308"/>
      <c r="KYG64" s="308"/>
      <c r="KYH64" s="308"/>
      <c r="KYI64" s="308"/>
      <c r="KYJ64" s="308"/>
      <c r="KYK64" s="308"/>
      <c r="KYL64" s="308"/>
      <c r="KYM64" s="308"/>
      <c r="KYN64" s="308"/>
      <c r="KYO64" s="308"/>
      <c r="KYP64" s="308"/>
      <c r="KYQ64" s="308"/>
      <c r="KYR64" s="308"/>
      <c r="KYS64" s="308"/>
      <c r="KYT64" s="308"/>
      <c r="KYU64" s="308"/>
      <c r="KYV64" s="308"/>
      <c r="KYW64" s="308"/>
      <c r="KYX64" s="308"/>
      <c r="KYY64" s="308"/>
      <c r="KYZ64" s="308"/>
      <c r="KZA64" s="308"/>
      <c r="KZB64" s="308"/>
      <c r="KZC64" s="308"/>
      <c r="KZD64" s="308"/>
      <c r="KZE64" s="308"/>
      <c r="KZF64" s="308"/>
      <c r="KZG64" s="308"/>
      <c r="KZH64" s="308"/>
      <c r="KZI64" s="308"/>
      <c r="KZJ64" s="308"/>
      <c r="KZK64" s="308"/>
      <c r="KZL64" s="308"/>
      <c r="KZM64" s="308"/>
      <c r="KZN64" s="308"/>
      <c r="KZO64" s="308"/>
      <c r="KZP64" s="308"/>
      <c r="KZQ64" s="308"/>
      <c r="KZR64" s="308"/>
      <c r="KZS64" s="308"/>
      <c r="KZT64" s="308"/>
      <c r="KZU64" s="308"/>
      <c r="KZV64" s="308"/>
      <c r="KZW64" s="308"/>
      <c r="KZX64" s="308"/>
      <c r="KZY64" s="308"/>
      <c r="KZZ64" s="308"/>
      <c r="LAA64" s="308"/>
      <c r="LAB64" s="308"/>
      <c r="LAC64" s="308"/>
      <c r="LAD64" s="308"/>
      <c r="LAE64" s="308"/>
      <c r="LAF64" s="308"/>
      <c r="LAG64" s="308"/>
      <c r="LAH64" s="308"/>
      <c r="LAI64" s="308"/>
      <c r="LAJ64" s="308"/>
      <c r="LAK64" s="308"/>
      <c r="LAL64" s="308"/>
      <c r="LAM64" s="308"/>
      <c r="LAN64" s="308"/>
      <c r="LAO64" s="308"/>
      <c r="LAP64" s="308"/>
      <c r="LAQ64" s="308"/>
      <c r="LAR64" s="308"/>
      <c r="LAS64" s="308"/>
      <c r="LAT64" s="308"/>
      <c r="LAU64" s="308"/>
      <c r="LAV64" s="308"/>
      <c r="LAW64" s="308"/>
      <c r="LAX64" s="308"/>
      <c r="LAY64" s="308"/>
      <c r="LAZ64" s="308"/>
      <c r="LBA64" s="308"/>
      <c r="LBB64" s="308"/>
      <c r="LBC64" s="308"/>
      <c r="LBD64" s="308"/>
      <c r="LBE64" s="308"/>
      <c r="LBF64" s="308"/>
      <c r="LBG64" s="308"/>
      <c r="LBH64" s="308"/>
      <c r="LBI64" s="308"/>
      <c r="LBJ64" s="308"/>
      <c r="LBK64" s="308"/>
      <c r="LBL64" s="308"/>
      <c r="LBM64" s="308"/>
      <c r="LBN64" s="308"/>
      <c r="LBO64" s="308"/>
      <c r="LBP64" s="308"/>
      <c r="LBQ64" s="308"/>
      <c r="LBR64" s="308"/>
      <c r="LBS64" s="308"/>
      <c r="LBT64" s="308"/>
      <c r="LBU64" s="308"/>
      <c r="LBV64" s="308"/>
      <c r="LBW64" s="308"/>
      <c r="LBX64" s="308"/>
      <c r="LBY64" s="308"/>
      <c r="LBZ64" s="308"/>
      <c r="LCA64" s="308"/>
      <c r="LCB64" s="308"/>
      <c r="LCC64" s="308"/>
      <c r="LCD64" s="308"/>
      <c r="LCE64" s="308"/>
      <c r="LCF64" s="308"/>
      <c r="LCG64" s="308"/>
      <c r="LCH64" s="308"/>
      <c r="LCI64" s="308"/>
      <c r="LCJ64" s="308"/>
      <c r="LCK64" s="308"/>
      <c r="LCL64" s="308"/>
      <c r="LCM64" s="308"/>
      <c r="LCN64" s="308"/>
      <c r="LCO64" s="308"/>
      <c r="LCP64" s="308"/>
      <c r="LCQ64" s="308"/>
      <c r="LCR64" s="308"/>
      <c r="LCS64" s="308"/>
      <c r="LCT64" s="308"/>
      <c r="LCU64" s="308"/>
      <c r="LCV64" s="308"/>
      <c r="LCW64" s="308"/>
      <c r="LCX64" s="308"/>
      <c r="LCY64" s="308"/>
      <c r="LCZ64" s="308"/>
      <c r="LDA64" s="308"/>
      <c r="LDB64" s="308"/>
      <c r="LDC64" s="308"/>
      <c r="LDD64" s="308"/>
      <c r="LDE64" s="308"/>
      <c r="LDF64" s="308"/>
      <c r="LDG64" s="308"/>
      <c r="LDH64" s="308"/>
      <c r="LDI64" s="308"/>
      <c r="LDJ64" s="308"/>
      <c r="LDK64" s="308"/>
      <c r="LDL64" s="308"/>
      <c r="LDM64" s="308"/>
      <c r="LDN64" s="308"/>
      <c r="LDO64" s="308"/>
      <c r="LDP64" s="308"/>
      <c r="LDQ64" s="308"/>
      <c r="LDR64" s="308"/>
      <c r="LDS64" s="308"/>
      <c r="LDT64" s="308"/>
      <c r="LDU64" s="308"/>
      <c r="LDV64" s="308"/>
      <c r="LDW64" s="308"/>
      <c r="LDX64" s="308"/>
      <c r="LDY64" s="308"/>
      <c r="LDZ64" s="308"/>
      <c r="LEA64" s="308"/>
      <c r="LEB64" s="308"/>
      <c r="LEC64" s="308"/>
      <c r="LED64" s="308"/>
      <c r="LEE64" s="308"/>
      <c r="LEF64" s="308"/>
      <c r="LEG64" s="308"/>
      <c r="LEH64" s="308"/>
      <c r="LEI64" s="308"/>
      <c r="LEJ64" s="308"/>
      <c r="LEK64" s="308"/>
      <c r="LEL64" s="308"/>
      <c r="LEM64" s="308"/>
      <c r="LEN64" s="308"/>
      <c r="LEO64" s="308"/>
      <c r="LEP64" s="308"/>
      <c r="LEQ64" s="308"/>
      <c r="LER64" s="308"/>
      <c r="LES64" s="308"/>
      <c r="LET64" s="308"/>
      <c r="LEU64" s="308"/>
      <c r="LEV64" s="308"/>
      <c r="LEW64" s="308"/>
      <c r="LEX64" s="308"/>
      <c r="LEY64" s="308"/>
      <c r="LEZ64" s="308"/>
      <c r="LFA64" s="308"/>
      <c r="LFB64" s="308"/>
      <c r="LFC64" s="308"/>
      <c r="LFD64" s="308"/>
      <c r="LFE64" s="308"/>
      <c r="LFF64" s="308"/>
      <c r="LFG64" s="308"/>
      <c r="LFH64" s="308"/>
      <c r="LFI64" s="308"/>
      <c r="LFJ64" s="308"/>
      <c r="LFK64" s="308"/>
      <c r="LFL64" s="308"/>
      <c r="LFM64" s="308"/>
      <c r="LFN64" s="308"/>
      <c r="LFO64" s="308"/>
      <c r="LFP64" s="308"/>
      <c r="LFQ64" s="308"/>
      <c r="LFR64" s="308"/>
      <c r="LFS64" s="308"/>
      <c r="LFT64" s="308"/>
      <c r="LFU64" s="308"/>
      <c r="LFV64" s="308"/>
      <c r="LFW64" s="308"/>
      <c r="LFX64" s="308"/>
      <c r="LFY64" s="308"/>
      <c r="LFZ64" s="308"/>
      <c r="LGA64" s="308"/>
      <c r="LGB64" s="308"/>
      <c r="LGC64" s="308"/>
      <c r="LGD64" s="308"/>
      <c r="LGE64" s="308"/>
      <c r="LGF64" s="308"/>
      <c r="LGG64" s="308"/>
      <c r="LGH64" s="308"/>
      <c r="LGI64" s="308"/>
      <c r="LGJ64" s="308"/>
      <c r="LGK64" s="308"/>
      <c r="LGL64" s="308"/>
      <c r="LGM64" s="308"/>
      <c r="LGN64" s="308"/>
      <c r="LGO64" s="308"/>
      <c r="LGP64" s="308"/>
      <c r="LGQ64" s="308"/>
      <c r="LGR64" s="308"/>
      <c r="LGS64" s="308"/>
      <c r="LGT64" s="308"/>
      <c r="LGU64" s="308"/>
      <c r="LGV64" s="308"/>
      <c r="LGW64" s="308"/>
      <c r="LGX64" s="308"/>
      <c r="LGY64" s="308"/>
      <c r="LGZ64" s="308"/>
      <c r="LHA64" s="308"/>
      <c r="LHB64" s="308"/>
      <c r="LHC64" s="308"/>
      <c r="LHD64" s="308"/>
      <c r="LHE64" s="308"/>
      <c r="LHF64" s="308"/>
      <c r="LHG64" s="308"/>
      <c r="LHH64" s="308"/>
      <c r="LHI64" s="308"/>
      <c r="LHJ64" s="308"/>
      <c r="LHK64" s="308"/>
      <c r="LHL64" s="308"/>
      <c r="LHM64" s="308"/>
      <c r="LHN64" s="308"/>
      <c r="LHO64" s="308"/>
      <c r="LHP64" s="308"/>
      <c r="LHQ64" s="308"/>
      <c r="LHR64" s="308"/>
      <c r="LHS64" s="308"/>
      <c r="LHT64" s="308"/>
      <c r="LHU64" s="308"/>
      <c r="LHV64" s="308"/>
      <c r="LHW64" s="308"/>
      <c r="LHX64" s="308"/>
      <c r="LHY64" s="308"/>
      <c r="LHZ64" s="308"/>
      <c r="LIA64" s="308"/>
      <c r="LIB64" s="308"/>
      <c r="LIC64" s="308"/>
      <c r="LID64" s="308"/>
      <c r="LIE64" s="308"/>
      <c r="LIF64" s="308"/>
      <c r="LIG64" s="308"/>
      <c r="LIH64" s="308"/>
      <c r="LII64" s="308"/>
      <c r="LIJ64" s="308"/>
      <c r="LIK64" s="308"/>
      <c r="LIL64" s="308"/>
      <c r="LIM64" s="308"/>
      <c r="LIN64" s="308"/>
      <c r="LIO64" s="308"/>
      <c r="LIP64" s="308"/>
      <c r="LIQ64" s="308"/>
      <c r="LIR64" s="308"/>
      <c r="LIS64" s="308"/>
      <c r="LIT64" s="308"/>
      <c r="LIU64" s="308"/>
      <c r="LIV64" s="308"/>
      <c r="LIW64" s="308"/>
      <c r="LIX64" s="308"/>
      <c r="LIY64" s="308"/>
      <c r="LIZ64" s="308"/>
      <c r="LJA64" s="308"/>
      <c r="LJB64" s="308"/>
      <c r="LJC64" s="308"/>
      <c r="LJD64" s="308"/>
      <c r="LJE64" s="308"/>
      <c r="LJF64" s="308"/>
      <c r="LJG64" s="308"/>
      <c r="LJH64" s="308"/>
      <c r="LJI64" s="308"/>
      <c r="LJJ64" s="308"/>
      <c r="LJK64" s="308"/>
      <c r="LJL64" s="308"/>
      <c r="LJM64" s="308"/>
      <c r="LJN64" s="308"/>
      <c r="LJO64" s="308"/>
      <c r="LJP64" s="308"/>
      <c r="LJQ64" s="308"/>
      <c r="LJR64" s="308"/>
      <c r="LJS64" s="308"/>
      <c r="LJT64" s="308"/>
      <c r="LJU64" s="308"/>
      <c r="LJV64" s="308"/>
      <c r="LJW64" s="308"/>
      <c r="LJX64" s="308"/>
      <c r="LJY64" s="308"/>
      <c r="LJZ64" s="308"/>
      <c r="LKA64" s="308"/>
      <c r="LKB64" s="308"/>
      <c r="LKC64" s="308"/>
      <c r="LKD64" s="308"/>
      <c r="LKE64" s="308"/>
      <c r="LKF64" s="308"/>
      <c r="LKG64" s="308"/>
      <c r="LKH64" s="308"/>
      <c r="LKI64" s="308"/>
      <c r="LKJ64" s="308"/>
      <c r="LKK64" s="308"/>
      <c r="LKL64" s="308"/>
      <c r="LKM64" s="308"/>
      <c r="LKN64" s="308"/>
      <c r="LKO64" s="308"/>
      <c r="LKP64" s="308"/>
      <c r="LKQ64" s="308"/>
      <c r="LKR64" s="308"/>
      <c r="LKS64" s="308"/>
      <c r="LKT64" s="308"/>
      <c r="LKU64" s="308"/>
      <c r="LKV64" s="308"/>
      <c r="LKW64" s="308"/>
      <c r="LKX64" s="308"/>
      <c r="LKY64" s="308"/>
      <c r="LKZ64" s="308"/>
      <c r="LLA64" s="308"/>
      <c r="LLB64" s="308"/>
      <c r="LLC64" s="308"/>
      <c r="LLD64" s="308"/>
      <c r="LLE64" s="308"/>
      <c r="LLF64" s="308"/>
      <c r="LLG64" s="308"/>
      <c r="LLH64" s="308"/>
      <c r="LLI64" s="308"/>
      <c r="LLJ64" s="308"/>
      <c r="LLK64" s="308"/>
      <c r="LLL64" s="308"/>
      <c r="LLM64" s="308"/>
      <c r="LLN64" s="308"/>
      <c r="LLO64" s="308"/>
      <c r="LLP64" s="308"/>
      <c r="LLQ64" s="308"/>
      <c r="LLR64" s="308"/>
      <c r="LLS64" s="308"/>
      <c r="LLT64" s="308"/>
      <c r="LLU64" s="308"/>
      <c r="LLV64" s="308"/>
      <c r="LLW64" s="308"/>
      <c r="LLX64" s="308"/>
      <c r="LLY64" s="308"/>
      <c r="LLZ64" s="308"/>
      <c r="LMA64" s="308"/>
      <c r="LMB64" s="308"/>
      <c r="LMC64" s="308"/>
      <c r="LMD64" s="308"/>
      <c r="LME64" s="308"/>
      <c r="LMF64" s="308"/>
      <c r="LMG64" s="308"/>
      <c r="LMH64" s="308"/>
      <c r="LMI64" s="308"/>
      <c r="LMJ64" s="308"/>
      <c r="LMK64" s="308"/>
      <c r="LML64" s="308"/>
      <c r="LMM64" s="308"/>
      <c r="LMN64" s="308"/>
      <c r="LMO64" s="308"/>
      <c r="LMP64" s="308"/>
      <c r="LMQ64" s="308"/>
      <c r="LMR64" s="308"/>
      <c r="LMS64" s="308"/>
      <c r="LMT64" s="308"/>
      <c r="LMU64" s="308"/>
      <c r="LMV64" s="308"/>
      <c r="LMW64" s="308"/>
      <c r="LMX64" s="308"/>
      <c r="LMY64" s="308"/>
      <c r="LMZ64" s="308"/>
      <c r="LNA64" s="308"/>
      <c r="LNB64" s="308"/>
      <c r="LNC64" s="308"/>
      <c r="LND64" s="308"/>
      <c r="LNE64" s="308"/>
      <c r="LNF64" s="308"/>
      <c r="LNG64" s="308"/>
      <c r="LNH64" s="308"/>
      <c r="LNI64" s="308"/>
      <c r="LNJ64" s="308"/>
      <c r="LNK64" s="308"/>
      <c r="LNL64" s="308"/>
      <c r="LNM64" s="308"/>
      <c r="LNN64" s="308"/>
      <c r="LNO64" s="308"/>
      <c r="LNP64" s="308"/>
      <c r="LNQ64" s="308"/>
      <c r="LNR64" s="308"/>
      <c r="LNS64" s="308"/>
      <c r="LNT64" s="308"/>
      <c r="LNU64" s="308"/>
      <c r="LNV64" s="308"/>
      <c r="LNW64" s="308"/>
      <c r="LNX64" s="308"/>
      <c r="LNY64" s="308"/>
      <c r="LNZ64" s="308"/>
      <c r="LOA64" s="308"/>
      <c r="LOB64" s="308"/>
      <c r="LOC64" s="308"/>
      <c r="LOD64" s="308"/>
      <c r="LOE64" s="308"/>
      <c r="LOF64" s="308"/>
      <c r="LOG64" s="308"/>
      <c r="LOH64" s="308"/>
      <c r="LOI64" s="308"/>
      <c r="LOJ64" s="308"/>
      <c r="LOK64" s="308"/>
      <c r="LOL64" s="308"/>
      <c r="LOM64" s="308"/>
      <c r="LON64" s="308"/>
      <c r="LOO64" s="308"/>
      <c r="LOP64" s="308"/>
      <c r="LOQ64" s="308"/>
      <c r="LOR64" s="308"/>
      <c r="LOS64" s="308"/>
      <c r="LOT64" s="308"/>
      <c r="LOU64" s="308"/>
      <c r="LOV64" s="308"/>
      <c r="LOW64" s="308"/>
      <c r="LOX64" s="308"/>
      <c r="LOY64" s="308"/>
      <c r="LOZ64" s="308"/>
      <c r="LPA64" s="308"/>
      <c r="LPB64" s="308"/>
      <c r="LPC64" s="308"/>
      <c r="LPD64" s="308"/>
      <c r="LPE64" s="308"/>
      <c r="LPF64" s="308"/>
      <c r="LPG64" s="308"/>
      <c r="LPH64" s="308"/>
      <c r="LPI64" s="308"/>
      <c r="LPJ64" s="308"/>
      <c r="LPK64" s="308"/>
      <c r="LPL64" s="308"/>
      <c r="LPM64" s="308"/>
      <c r="LPN64" s="308"/>
      <c r="LPO64" s="308"/>
      <c r="LPP64" s="308"/>
      <c r="LPQ64" s="308"/>
      <c r="LPR64" s="308"/>
      <c r="LPS64" s="308"/>
      <c r="LPT64" s="308"/>
      <c r="LPU64" s="308"/>
      <c r="LPV64" s="308"/>
      <c r="LPW64" s="308"/>
      <c r="LPX64" s="308"/>
      <c r="LPY64" s="308"/>
      <c r="LPZ64" s="308"/>
      <c r="LQA64" s="308"/>
      <c r="LQB64" s="308"/>
      <c r="LQC64" s="308"/>
      <c r="LQD64" s="308"/>
      <c r="LQE64" s="308"/>
      <c r="LQF64" s="308"/>
      <c r="LQG64" s="308"/>
      <c r="LQH64" s="308"/>
      <c r="LQI64" s="308"/>
      <c r="LQJ64" s="308"/>
      <c r="LQK64" s="308"/>
      <c r="LQL64" s="308"/>
      <c r="LQM64" s="308"/>
      <c r="LQN64" s="308"/>
      <c r="LQO64" s="308"/>
      <c r="LQP64" s="308"/>
      <c r="LQQ64" s="308"/>
      <c r="LQR64" s="308"/>
      <c r="LQS64" s="308"/>
      <c r="LQT64" s="308"/>
      <c r="LQU64" s="308"/>
      <c r="LQV64" s="308"/>
      <c r="LQW64" s="308"/>
      <c r="LQX64" s="308"/>
      <c r="LQY64" s="308"/>
      <c r="LQZ64" s="308"/>
      <c r="LRA64" s="308"/>
      <c r="LRB64" s="308"/>
      <c r="LRC64" s="308"/>
      <c r="LRD64" s="308"/>
      <c r="LRE64" s="308"/>
      <c r="LRF64" s="308"/>
      <c r="LRG64" s="308"/>
      <c r="LRH64" s="308"/>
      <c r="LRI64" s="308"/>
      <c r="LRJ64" s="308"/>
      <c r="LRK64" s="308"/>
      <c r="LRL64" s="308"/>
      <c r="LRM64" s="308"/>
      <c r="LRN64" s="308"/>
      <c r="LRO64" s="308"/>
      <c r="LRP64" s="308"/>
      <c r="LRQ64" s="308"/>
      <c r="LRR64" s="308"/>
      <c r="LRS64" s="308"/>
      <c r="LRT64" s="308"/>
      <c r="LRU64" s="308"/>
      <c r="LRV64" s="308"/>
      <c r="LRW64" s="308"/>
      <c r="LRX64" s="308"/>
      <c r="LRY64" s="308"/>
      <c r="LRZ64" s="308"/>
      <c r="LSA64" s="308"/>
      <c r="LSB64" s="308"/>
      <c r="LSC64" s="308"/>
      <c r="LSD64" s="308"/>
      <c r="LSE64" s="308"/>
      <c r="LSF64" s="308"/>
      <c r="LSG64" s="308"/>
      <c r="LSH64" s="308"/>
      <c r="LSI64" s="308"/>
      <c r="LSJ64" s="308"/>
      <c r="LSK64" s="308"/>
      <c r="LSL64" s="308"/>
      <c r="LSM64" s="308"/>
      <c r="LSN64" s="308"/>
      <c r="LSO64" s="308"/>
      <c r="LSP64" s="308"/>
      <c r="LSQ64" s="308"/>
      <c r="LSR64" s="308"/>
      <c r="LSS64" s="308"/>
      <c r="LST64" s="308"/>
      <c r="LSU64" s="308"/>
      <c r="LSV64" s="308"/>
      <c r="LSW64" s="308"/>
      <c r="LSX64" s="308"/>
      <c r="LSY64" s="308"/>
      <c r="LSZ64" s="308"/>
      <c r="LTA64" s="308"/>
      <c r="LTB64" s="308"/>
      <c r="LTC64" s="308"/>
      <c r="LTD64" s="308"/>
      <c r="LTE64" s="308"/>
      <c r="LTF64" s="308"/>
      <c r="LTG64" s="308"/>
      <c r="LTH64" s="308"/>
      <c r="LTI64" s="308"/>
      <c r="LTJ64" s="308"/>
      <c r="LTK64" s="308"/>
      <c r="LTL64" s="308"/>
      <c r="LTM64" s="308"/>
      <c r="LTN64" s="308"/>
      <c r="LTO64" s="308"/>
      <c r="LTP64" s="308"/>
      <c r="LTQ64" s="308"/>
      <c r="LTR64" s="308"/>
      <c r="LTS64" s="308"/>
      <c r="LTT64" s="308"/>
      <c r="LTU64" s="308"/>
      <c r="LTV64" s="308"/>
      <c r="LTW64" s="308"/>
      <c r="LTX64" s="308"/>
      <c r="LTY64" s="308"/>
      <c r="LTZ64" s="308"/>
      <c r="LUA64" s="308"/>
      <c r="LUB64" s="308"/>
      <c r="LUC64" s="308"/>
      <c r="LUD64" s="308"/>
      <c r="LUE64" s="308"/>
      <c r="LUF64" s="308"/>
      <c r="LUG64" s="308"/>
      <c r="LUH64" s="308"/>
      <c r="LUI64" s="308"/>
      <c r="LUJ64" s="308"/>
      <c r="LUK64" s="308"/>
      <c r="LUL64" s="308"/>
      <c r="LUM64" s="308"/>
      <c r="LUN64" s="308"/>
      <c r="LUO64" s="308"/>
      <c r="LUP64" s="308"/>
      <c r="LUQ64" s="308"/>
      <c r="LUR64" s="308"/>
      <c r="LUS64" s="308"/>
      <c r="LUT64" s="308"/>
      <c r="LUU64" s="308"/>
      <c r="LUV64" s="308"/>
      <c r="LUW64" s="308"/>
      <c r="LUX64" s="308"/>
      <c r="LUY64" s="308"/>
      <c r="LUZ64" s="308"/>
      <c r="LVA64" s="308"/>
      <c r="LVB64" s="308"/>
      <c r="LVC64" s="308"/>
      <c r="LVD64" s="308"/>
      <c r="LVE64" s="308"/>
      <c r="LVF64" s="308"/>
      <c r="LVG64" s="308"/>
      <c r="LVH64" s="308"/>
      <c r="LVI64" s="308"/>
      <c r="LVJ64" s="308"/>
      <c r="LVK64" s="308"/>
      <c r="LVL64" s="308"/>
      <c r="LVM64" s="308"/>
      <c r="LVN64" s="308"/>
      <c r="LVO64" s="308"/>
      <c r="LVP64" s="308"/>
      <c r="LVQ64" s="308"/>
      <c r="LVR64" s="308"/>
      <c r="LVS64" s="308"/>
      <c r="LVT64" s="308"/>
      <c r="LVU64" s="308"/>
      <c r="LVV64" s="308"/>
      <c r="LVW64" s="308"/>
      <c r="LVX64" s="308"/>
      <c r="LVY64" s="308"/>
      <c r="LVZ64" s="308"/>
      <c r="LWA64" s="308"/>
      <c r="LWB64" s="308"/>
      <c r="LWC64" s="308"/>
      <c r="LWD64" s="308"/>
      <c r="LWE64" s="308"/>
      <c r="LWF64" s="308"/>
      <c r="LWG64" s="308"/>
      <c r="LWH64" s="308"/>
      <c r="LWI64" s="308"/>
      <c r="LWJ64" s="308"/>
      <c r="LWK64" s="308"/>
      <c r="LWL64" s="308"/>
      <c r="LWM64" s="308"/>
      <c r="LWN64" s="308"/>
      <c r="LWO64" s="308"/>
      <c r="LWP64" s="308"/>
      <c r="LWQ64" s="308"/>
      <c r="LWR64" s="308"/>
      <c r="LWS64" s="308"/>
      <c r="LWT64" s="308"/>
      <c r="LWU64" s="308"/>
      <c r="LWV64" s="308"/>
      <c r="LWW64" s="308"/>
      <c r="LWX64" s="308"/>
      <c r="LWY64" s="308"/>
      <c r="LWZ64" s="308"/>
      <c r="LXA64" s="308"/>
      <c r="LXB64" s="308"/>
      <c r="LXC64" s="308"/>
      <c r="LXD64" s="308"/>
      <c r="LXE64" s="308"/>
      <c r="LXF64" s="308"/>
      <c r="LXG64" s="308"/>
      <c r="LXH64" s="308"/>
      <c r="LXI64" s="308"/>
      <c r="LXJ64" s="308"/>
      <c r="LXK64" s="308"/>
      <c r="LXL64" s="308"/>
      <c r="LXM64" s="308"/>
      <c r="LXN64" s="308"/>
      <c r="LXO64" s="308"/>
      <c r="LXP64" s="308"/>
      <c r="LXQ64" s="308"/>
      <c r="LXR64" s="308"/>
      <c r="LXS64" s="308"/>
      <c r="LXT64" s="308"/>
      <c r="LXU64" s="308"/>
      <c r="LXV64" s="308"/>
      <c r="LXW64" s="308"/>
      <c r="LXX64" s="308"/>
      <c r="LXY64" s="308"/>
      <c r="LXZ64" s="308"/>
      <c r="LYA64" s="308"/>
      <c r="LYB64" s="308"/>
      <c r="LYC64" s="308"/>
      <c r="LYD64" s="308"/>
      <c r="LYE64" s="308"/>
      <c r="LYF64" s="308"/>
      <c r="LYG64" s="308"/>
      <c r="LYH64" s="308"/>
      <c r="LYI64" s="308"/>
      <c r="LYJ64" s="308"/>
      <c r="LYK64" s="308"/>
      <c r="LYL64" s="308"/>
      <c r="LYM64" s="308"/>
      <c r="LYN64" s="308"/>
      <c r="LYO64" s="308"/>
      <c r="LYP64" s="308"/>
      <c r="LYQ64" s="308"/>
      <c r="LYR64" s="308"/>
      <c r="LYS64" s="308"/>
      <c r="LYT64" s="308"/>
      <c r="LYU64" s="308"/>
      <c r="LYV64" s="308"/>
      <c r="LYW64" s="308"/>
      <c r="LYX64" s="308"/>
      <c r="LYY64" s="308"/>
      <c r="LYZ64" s="308"/>
      <c r="LZA64" s="308"/>
      <c r="LZB64" s="308"/>
      <c r="LZC64" s="308"/>
      <c r="LZD64" s="308"/>
      <c r="LZE64" s="308"/>
      <c r="LZF64" s="308"/>
      <c r="LZG64" s="308"/>
      <c r="LZH64" s="308"/>
      <c r="LZI64" s="308"/>
      <c r="LZJ64" s="308"/>
      <c r="LZK64" s="308"/>
      <c r="LZL64" s="308"/>
      <c r="LZM64" s="308"/>
      <c r="LZN64" s="308"/>
      <c r="LZO64" s="308"/>
      <c r="LZP64" s="308"/>
      <c r="LZQ64" s="308"/>
      <c r="LZR64" s="308"/>
      <c r="LZS64" s="308"/>
      <c r="LZT64" s="308"/>
      <c r="LZU64" s="308"/>
      <c r="LZV64" s="308"/>
      <c r="LZW64" s="308"/>
      <c r="LZX64" s="308"/>
      <c r="LZY64" s="308"/>
      <c r="LZZ64" s="308"/>
      <c r="MAA64" s="308"/>
      <c r="MAB64" s="308"/>
      <c r="MAC64" s="308"/>
      <c r="MAD64" s="308"/>
      <c r="MAE64" s="308"/>
      <c r="MAF64" s="308"/>
      <c r="MAG64" s="308"/>
      <c r="MAH64" s="308"/>
      <c r="MAI64" s="308"/>
      <c r="MAJ64" s="308"/>
      <c r="MAK64" s="308"/>
      <c r="MAL64" s="308"/>
      <c r="MAM64" s="308"/>
      <c r="MAN64" s="308"/>
      <c r="MAO64" s="308"/>
      <c r="MAP64" s="308"/>
      <c r="MAQ64" s="308"/>
      <c r="MAR64" s="308"/>
      <c r="MAS64" s="308"/>
      <c r="MAT64" s="308"/>
      <c r="MAU64" s="308"/>
      <c r="MAV64" s="308"/>
      <c r="MAW64" s="308"/>
      <c r="MAX64" s="308"/>
      <c r="MAY64" s="308"/>
      <c r="MAZ64" s="308"/>
      <c r="MBA64" s="308"/>
      <c r="MBB64" s="308"/>
      <c r="MBC64" s="308"/>
      <c r="MBD64" s="308"/>
      <c r="MBE64" s="308"/>
      <c r="MBF64" s="308"/>
      <c r="MBG64" s="308"/>
      <c r="MBH64" s="308"/>
      <c r="MBI64" s="308"/>
      <c r="MBJ64" s="308"/>
      <c r="MBK64" s="308"/>
      <c r="MBL64" s="308"/>
      <c r="MBM64" s="308"/>
      <c r="MBN64" s="308"/>
      <c r="MBO64" s="308"/>
      <c r="MBP64" s="308"/>
      <c r="MBQ64" s="308"/>
      <c r="MBR64" s="308"/>
      <c r="MBS64" s="308"/>
      <c r="MBT64" s="308"/>
      <c r="MBU64" s="308"/>
      <c r="MBV64" s="308"/>
      <c r="MBW64" s="308"/>
      <c r="MBX64" s="308"/>
      <c r="MBY64" s="308"/>
      <c r="MBZ64" s="308"/>
      <c r="MCA64" s="308"/>
      <c r="MCB64" s="308"/>
      <c r="MCC64" s="308"/>
      <c r="MCD64" s="308"/>
      <c r="MCE64" s="308"/>
      <c r="MCF64" s="308"/>
      <c r="MCG64" s="308"/>
      <c r="MCH64" s="308"/>
      <c r="MCI64" s="308"/>
      <c r="MCJ64" s="308"/>
      <c r="MCK64" s="308"/>
      <c r="MCL64" s="308"/>
      <c r="MCM64" s="308"/>
      <c r="MCN64" s="308"/>
      <c r="MCO64" s="308"/>
      <c r="MCP64" s="308"/>
      <c r="MCQ64" s="308"/>
      <c r="MCR64" s="308"/>
      <c r="MCS64" s="308"/>
      <c r="MCT64" s="308"/>
      <c r="MCU64" s="308"/>
      <c r="MCV64" s="308"/>
      <c r="MCW64" s="308"/>
      <c r="MCX64" s="308"/>
      <c r="MCY64" s="308"/>
      <c r="MCZ64" s="308"/>
      <c r="MDA64" s="308"/>
      <c r="MDB64" s="308"/>
      <c r="MDC64" s="308"/>
      <c r="MDD64" s="308"/>
      <c r="MDE64" s="308"/>
      <c r="MDF64" s="308"/>
      <c r="MDG64" s="308"/>
      <c r="MDH64" s="308"/>
      <c r="MDI64" s="308"/>
      <c r="MDJ64" s="308"/>
      <c r="MDK64" s="308"/>
      <c r="MDL64" s="308"/>
      <c r="MDM64" s="308"/>
      <c r="MDN64" s="308"/>
      <c r="MDO64" s="308"/>
      <c r="MDP64" s="308"/>
      <c r="MDQ64" s="308"/>
      <c r="MDR64" s="308"/>
      <c r="MDS64" s="308"/>
      <c r="MDT64" s="308"/>
      <c r="MDU64" s="308"/>
      <c r="MDV64" s="308"/>
      <c r="MDW64" s="308"/>
      <c r="MDX64" s="308"/>
      <c r="MDY64" s="308"/>
      <c r="MDZ64" s="308"/>
      <c r="MEA64" s="308"/>
      <c r="MEB64" s="308"/>
      <c r="MEC64" s="308"/>
      <c r="MED64" s="308"/>
      <c r="MEE64" s="308"/>
      <c r="MEF64" s="308"/>
      <c r="MEG64" s="308"/>
      <c r="MEH64" s="308"/>
      <c r="MEI64" s="308"/>
      <c r="MEJ64" s="308"/>
      <c r="MEK64" s="308"/>
      <c r="MEL64" s="308"/>
      <c r="MEM64" s="308"/>
      <c r="MEN64" s="308"/>
      <c r="MEO64" s="308"/>
      <c r="MEP64" s="308"/>
      <c r="MEQ64" s="308"/>
      <c r="MER64" s="308"/>
      <c r="MES64" s="308"/>
      <c r="MET64" s="308"/>
      <c r="MEU64" s="308"/>
      <c r="MEV64" s="308"/>
      <c r="MEW64" s="308"/>
      <c r="MEX64" s="308"/>
      <c r="MEY64" s="308"/>
      <c r="MEZ64" s="308"/>
      <c r="MFA64" s="308"/>
      <c r="MFB64" s="308"/>
      <c r="MFC64" s="308"/>
      <c r="MFD64" s="308"/>
      <c r="MFE64" s="308"/>
      <c r="MFF64" s="308"/>
      <c r="MFG64" s="308"/>
      <c r="MFH64" s="308"/>
      <c r="MFI64" s="308"/>
      <c r="MFJ64" s="308"/>
      <c r="MFK64" s="308"/>
      <c r="MFL64" s="308"/>
      <c r="MFM64" s="308"/>
      <c r="MFN64" s="308"/>
      <c r="MFO64" s="308"/>
      <c r="MFP64" s="308"/>
      <c r="MFQ64" s="308"/>
      <c r="MFR64" s="308"/>
      <c r="MFS64" s="308"/>
      <c r="MFT64" s="308"/>
      <c r="MFU64" s="308"/>
      <c r="MFV64" s="308"/>
      <c r="MFW64" s="308"/>
      <c r="MFX64" s="308"/>
      <c r="MFY64" s="308"/>
      <c r="MFZ64" s="308"/>
      <c r="MGA64" s="308"/>
      <c r="MGB64" s="308"/>
      <c r="MGC64" s="308"/>
      <c r="MGD64" s="308"/>
      <c r="MGE64" s="308"/>
      <c r="MGF64" s="308"/>
      <c r="MGG64" s="308"/>
      <c r="MGH64" s="308"/>
      <c r="MGI64" s="308"/>
      <c r="MGJ64" s="308"/>
      <c r="MGK64" s="308"/>
      <c r="MGL64" s="308"/>
      <c r="MGM64" s="308"/>
      <c r="MGN64" s="308"/>
      <c r="MGO64" s="308"/>
      <c r="MGP64" s="308"/>
      <c r="MGQ64" s="308"/>
      <c r="MGR64" s="308"/>
      <c r="MGS64" s="308"/>
      <c r="MGT64" s="308"/>
      <c r="MGU64" s="308"/>
      <c r="MGV64" s="308"/>
      <c r="MGW64" s="308"/>
      <c r="MGX64" s="308"/>
      <c r="MGY64" s="308"/>
      <c r="MGZ64" s="308"/>
      <c r="MHA64" s="308"/>
      <c r="MHB64" s="308"/>
      <c r="MHC64" s="308"/>
      <c r="MHD64" s="308"/>
      <c r="MHE64" s="308"/>
      <c r="MHF64" s="308"/>
      <c r="MHG64" s="308"/>
      <c r="MHH64" s="308"/>
      <c r="MHI64" s="308"/>
      <c r="MHJ64" s="308"/>
      <c r="MHK64" s="308"/>
      <c r="MHL64" s="308"/>
      <c r="MHM64" s="308"/>
      <c r="MHN64" s="308"/>
      <c r="MHO64" s="308"/>
      <c r="MHP64" s="308"/>
      <c r="MHQ64" s="308"/>
      <c r="MHR64" s="308"/>
      <c r="MHS64" s="308"/>
      <c r="MHT64" s="308"/>
      <c r="MHU64" s="308"/>
      <c r="MHV64" s="308"/>
      <c r="MHW64" s="308"/>
      <c r="MHX64" s="308"/>
      <c r="MHY64" s="308"/>
      <c r="MHZ64" s="308"/>
      <c r="MIA64" s="308"/>
      <c r="MIB64" s="308"/>
      <c r="MIC64" s="308"/>
      <c r="MID64" s="308"/>
      <c r="MIE64" s="308"/>
      <c r="MIF64" s="308"/>
      <c r="MIG64" s="308"/>
      <c r="MIH64" s="308"/>
      <c r="MII64" s="308"/>
      <c r="MIJ64" s="308"/>
      <c r="MIK64" s="308"/>
      <c r="MIL64" s="308"/>
      <c r="MIM64" s="308"/>
      <c r="MIN64" s="308"/>
      <c r="MIO64" s="308"/>
      <c r="MIP64" s="308"/>
      <c r="MIQ64" s="308"/>
      <c r="MIR64" s="308"/>
      <c r="MIS64" s="308"/>
      <c r="MIT64" s="308"/>
      <c r="MIU64" s="308"/>
      <c r="MIV64" s="308"/>
      <c r="MIW64" s="308"/>
      <c r="MIX64" s="308"/>
      <c r="MIY64" s="308"/>
      <c r="MIZ64" s="308"/>
      <c r="MJA64" s="308"/>
      <c r="MJB64" s="308"/>
      <c r="MJC64" s="308"/>
      <c r="MJD64" s="308"/>
      <c r="MJE64" s="308"/>
      <c r="MJF64" s="308"/>
      <c r="MJG64" s="308"/>
      <c r="MJH64" s="308"/>
      <c r="MJI64" s="308"/>
      <c r="MJJ64" s="308"/>
      <c r="MJK64" s="308"/>
      <c r="MJL64" s="308"/>
      <c r="MJM64" s="308"/>
      <c r="MJN64" s="308"/>
      <c r="MJO64" s="308"/>
      <c r="MJP64" s="308"/>
      <c r="MJQ64" s="308"/>
      <c r="MJR64" s="308"/>
      <c r="MJS64" s="308"/>
      <c r="MJT64" s="308"/>
      <c r="MJU64" s="308"/>
      <c r="MJV64" s="308"/>
      <c r="MJW64" s="308"/>
      <c r="MJX64" s="308"/>
      <c r="MJY64" s="308"/>
      <c r="MJZ64" s="308"/>
      <c r="MKA64" s="308"/>
      <c r="MKB64" s="308"/>
      <c r="MKC64" s="308"/>
      <c r="MKD64" s="308"/>
      <c r="MKE64" s="308"/>
      <c r="MKF64" s="308"/>
      <c r="MKG64" s="308"/>
      <c r="MKH64" s="308"/>
      <c r="MKI64" s="308"/>
      <c r="MKJ64" s="308"/>
      <c r="MKK64" s="308"/>
      <c r="MKL64" s="308"/>
      <c r="MKM64" s="308"/>
      <c r="MKN64" s="308"/>
      <c r="MKO64" s="308"/>
      <c r="MKP64" s="308"/>
      <c r="MKQ64" s="308"/>
      <c r="MKR64" s="308"/>
      <c r="MKS64" s="308"/>
      <c r="MKT64" s="308"/>
      <c r="MKU64" s="308"/>
      <c r="MKV64" s="308"/>
      <c r="MKW64" s="308"/>
      <c r="MKX64" s="308"/>
      <c r="MKY64" s="308"/>
      <c r="MKZ64" s="308"/>
      <c r="MLA64" s="308"/>
      <c r="MLB64" s="308"/>
      <c r="MLC64" s="308"/>
      <c r="MLD64" s="308"/>
      <c r="MLE64" s="308"/>
      <c r="MLF64" s="308"/>
      <c r="MLG64" s="308"/>
      <c r="MLH64" s="308"/>
      <c r="MLI64" s="308"/>
      <c r="MLJ64" s="308"/>
      <c r="MLK64" s="308"/>
      <c r="MLL64" s="308"/>
      <c r="MLM64" s="308"/>
      <c r="MLN64" s="308"/>
      <c r="MLO64" s="308"/>
      <c r="MLP64" s="308"/>
      <c r="MLQ64" s="308"/>
      <c r="MLR64" s="308"/>
      <c r="MLS64" s="308"/>
      <c r="MLT64" s="308"/>
      <c r="MLU64" s="308"/>
      <c r="MLV64" s="308"/>
      <c r="MLW64" s="308"/>
      <c r="MLX64" s="308"/>
      <c r="MLY64" s="308"/>
      <c r="MLZ64" s="308"/>
      <c r="MMA64" s="308"/>
      <c r="MMB64" s="308"/>
      <c r="MMC64" s="308"/>
      <c r="MMD64" s="308"/>
      <c r="MME64" s="308"/>
      <c r="MMF64" s="308"/>
      <c r="MMG64" s="308"/>
      <c r="MMH64" s="308"/>
      <c r="MMI64" s="308"/>
      <c r="MMJ64" s="308"/>
      <c r="MMK64" s="308"/>
      <c r="MML64" s="308"/>
      <c r="MMM64" s="308"/>
      <c r="MMN64" s="308"/>
      <c r="MMO64" s="308"/>
      <c r="MMP64" s="308"/>
      <c r="MMQ64" s="308"/>
      <c r="MMR64" s="308"/>
      <c r="MMS64" s="308"/>
      <c r="MMT64" s="308"/>
      <c r="MMU64" s="308"/>
      <c r="MMV64" s="308"/>
      <c r="MMW64" s="308"/>
      <c r="MMX64" s="308"/>
      <c r="MMY64" s="308"/>
      <c r="MMZ64" s="308"/>
      <c r="MNA64" s="308"/>
      <c r="MNB64" s="308"/>
      <c r="MNC64" s="308"/>
      <c r="MND64" s="308"/>
      <c r="MNE64" s="308"/>
      <c r="MNF64" s="308"/>
      <c r="MNG64" s="308"/>
      <c r="MNH64" s="308"/>
      <c r="MNI64" s="308"/>
      <c r="MNJ64" s="308"/>
      <c r="MNK64" s="308"/>
      <c r="MNL64" s="308"/>
      <c r="MNM64" s="308"/>
      <c r="MNN64" s="308"/>
      <c r="MNO64" s="308"/>
      <c r="MNP64" s="308"/>
      <c r="MNQ64" s="308"/>
      <c r="MNR64" s="308"/>
      <c r="MNS64" s="308"/>
      <c r="MNT64" s="308"/>
      <c r="MNU64" s="308"/>
      <c r="MNV64" s="308"/>
      <c r="MNW64" s="308"/>
      <c r="MNX64" s="308"/>
      <c r="MNY64" s="308"/>
      <c r="MNZ64" s="308"/>
      <c r="MOA64" s="308"/>
      <c r="MOB64" s="308"/>
      <c r="MOC64" s="308"/>
      <c r="MOD64" s="308"/>
      <c r="MOE64" s="308"/>
      <c r="MOF64" s="308"/>
      <c r="MOG64" s="308"/>
      <c r="MOH64" s="308"/>
      <c r="MOI64" s="308"/>
      <c r="MOJ64" s="308"/>
      <c r="MOK64" s="308"/>
      <c r="MOL64" s="308"/>
      <c r="MOM64" s="308"/>
      <c r="MON64" s="308"/>
      <c r="MOO64" s="308"/>
      <c r="MOP64" s="308"/>
      <c r="MOQ64" s="308"/>
      <c r="MOR64" s="308"/>
      <c r="MOS64" s="308"/>
      <c r="MOT64" s="308"/>
      <c r="MOU64" s="308"/>
      <c r="MOV64" s="308"/>
      <c r="MOW64" s="308"/>
      <c r="MOX64" s="308"/>
      <c r="MOY64" s="308"/>
      <c r="MOZ64" s="308"/>
      <c r="MPA64" s="308"/>
      <c r="MPB64" s="308"/>
      <c r="MPC64" s="308"/>
      <c r="MPD64" s="308"/>
      <c r="MPE64" s="308"/>
      <c r="MPF64" s="308"/>
      <c r="MPG64" s="308"/>
      <c r="MPH64" s="308"/>
      <c r="MPI64" s="308"/>
      <c r="MPJ64" s="308"/>
      <c r="MPK64" s="308"/>
      <c r="MPL64" s="308"/>
      <c r="MPM64" s="308"/>
      <c r="MPN64" s="308"/>
      <c r="MPO64" s="308"/>
      <c r="MPP64" s="308"/>
      <c r="MPQ64" s="308"/>
      <c r="MPR64" s="308"/>
      <c r="MPS64" s="308"/>
      <c r="MPT64" s="308"/>
      <c r="MPU64" s="308"/>
      <c r="MPV64" s="308"/>
      <c r="MPW64" s="308"/>
      <c r="MPX64" s="308"/>
      <c r="MPY64" s="308"/>
      <c r="MPZ64" s="308"/>
      <c r="MQA64" s="308"/>
      <c r="MQB64" s="308"/>
      <c r="MQC64" s="308"/>
      <c r="MQD64" s="308"/>
      <c r="MQE64" s="308"/>
      <c r="MQF64" s="308"/>
      <c r="MQG64" s="308"/>
      <c r="MQH64" s="308"/>
      <c r="MQI64" s="308"/>
      <c r="MQJ64" s="308"/>
      <c r="MQK64" s="308"/>
      <c r="MQL64" s="308"/>
      <c r="MQM64" s="308"/>
      <c r="MQN64" s="308"/>
      <c r="MQO64" s="308"/>
      <c r="MQP64" s="308"/>
      <c r="MQQ64" s="308"/>
      <c r="MQR64" s="308"/>
      <c r="MQS64" s="308"/>
      <c r="MQT64" s="308"/>
      <c r="MQU64" s="308"/>
      <c r="MQV64" s="308"/>
      <c r="MQW64" s="308"/>
      <c r="MQX64" s="308"/>
      <c r="MQY64" s="308"/>
      <c r="MQZ64" s="308"/>
      <c r="MRA64" s="308"/>
      <c r="MRB64" s="308"/>
      <c r="MRC64" s="308"/>
      <c r="MRD64" s="308"/>
      <c r="MRE64" s="308"/>
      <c r="MRF64" s="308"/>
      <c r="MRG64" s="308"/>
      <c r="MRH64" s="308"/>
      <c r="MRI64" s="308"/>
      <c r="MRJ64" s="308"/>
      <c r="MRK64" s="308"/>
      <c r="MRL64" s="308"/>
      <c r="MRM64" s="308"/>
      <c r="MRN64" s="308"/>
      <c r="MRO64" s="308"/>
      <c r="MRP64" s="308"/>
      <c r="MRQ64" s="308"/>
      <c r="MRR64" s="308"/>
      <c r="MRS64" s="308"/>
      <c r="MRT64" s="308"/>
      <c r="MRU64" s="308"/>
      <c r="MRV64" s="308"/>
      <c r="MRW64" s="308"/>
      <c r="MRX64" s="308"/>
      <c r="MRY64" s="308"/>
      <c r="MRZ64" s="308"/>
      <c r="MSA64" s="308"/>
      <c r="MSB64" s="308"/>
      <c r="MSC64" s="308"/>
      <c r="MSD64" s="308"/>
      <c r="MSE64" s="308"/>
      <c r="MSF64" s="308"/>
      <c r="MSG64" s="308"/>
      <c r="MSH64" s="308"/>
      <c r="MSI64" s="308"/>
      <c r="MSJ64" s="308"/>
      <c r="MSK64" s="308"/>
      <c r="MSL64" s="308"/>
      <c r="MSM64" s="308"/>
      <c r="MSN64" s="308"/>
      <c r="MSO64" s="308"/>
      <c r="MSP64" s="308"/>
      <c r="MSQ64" s="308"/>
      <c r="MSR64" s="308"/>
      <c r="MSS64" s="308"/>
      <c r="MST64" s="308"/>
      <c r="MSU64" s="308"/>
      <c r="MSV64" s="308"/>
      <c r="MSW64" s="308"/>
      <c r="MSX64" s="308"/>
      <c r="MSY64" s="308"/>
      <c r="MSZ64" s="308"/>
      <c r="MTA64" s="308"/>
      <c r="MTB64" s="308"/>
      <c r="MTC64" s="308"/>
      <c r="MTD64" s="308"/>
      <c r="MTE64" s="308"/>
      <c r="MTF64" s="308"/>
      <c r="MTG64" s="308"/>
      <c r="MTH64" s="308"/>
      <c r="MTI64" s="308"/>
      <c r="MTJ64" s="308"/>
      <c r="MTK64" s="308"/>
      <c r="MTL64" s="308"/>
      <c r="MTM64" s="308"/>
      <c r="MTN64" s="308"/>
      <c r="MTO64" s="308"/>
      <c r="MTP64" s="308"/>
      <c r="MTQ64" s="308"/>
      <c r="MTR64" s="308"/>
      <c r="MTS64" s="308"/>
      <c r="MTT64" s="308"/>
      <c r="MTU64" s="308"/>
      <c r="MTV64" s="308"/>
      <c r="MTW64" s="308"/>
      <c r="MTX64" s="308"/>
      <c r="MTY64" s="308"/>
      <c r="MTZ64" s="308"/>
      <c r="MUA64" s="308"/>
      <c r="MUB64" s="308"/>
      <c r="MUC64" s="308"/>
      <c r="MUD64" s="308"/>
      <c r="MUE64" s="308"/>
      <c r="MUF64" s="308"/>
      <c r="MUG64" s="308"/>
      <c r="MUH64" s="308"/>
      <c r="MUI64" s="308"/>
      <c r="MUJ64" s="308"/>
      <c r="MUK64" s="308"/>
      <c r="MUL64" s="308"/>
      <c r="MUM64" s="308"/>
      <c r="MUN64" s="308"/>
      <c r="MUO64" s="308"/>
      <c r="MUP64" s="308"/>
      <c r="MUQ64" s="308"/>
      <c r="MUR64" s="308"/>
      <c r="MUS64" s="308"/>
      <c r="MUT64" s="308"/>
      <c r="MUU64" s="308"/>
      <c r="MUV64" s="308"/>
      <c r="MUW64" s="308"/>
      <c r="MUX64" s="308"/>
      <c r="MUY64" s="308"/>
      <c r="MUZ64" s="308"/>
      <c r="MVA64" s="308"/>
      <c r="MVB64" s="308"/>
      <c r="MVC64" s="308"/>
      <c r="MVD64" s="308"/>
      <c r="MVE64" s="308"/>
      <c r="MVF64" s="308"/>
      <c r="MVG64" s="308"/>
      <c r="MVH64" s="308"/>
      <c r="MVI64" s="308"/>
      <c r="MVJ64" s="308"/>
      <c r="MVK64" s="308"/>
      <c r="MVL64" s="308"/>
      <c r="MVM64" s="308"/>
      <c r="MVN64" s="308"/>
      <c r="MVO64" s="308"/>
      <c r="MVP64" s="308"/>
      <c r="MVQ64" s="308"/>
      <c r="MVR64" s="308"/>
      <c r="MVS64" s="308"/>
      <c r="MVT64" s="308"/>
      <c r="MVU64" s="308"/>
      <c r="MVV64" s="308"/>
      <c r="MVW64" s="308"/>
      <c r="MVX64" s="308"/>
      <c r="MVY64" s="308"/>
      <c r="MVZ64" s="308"/>
      <c r="MWA64" s="308"/>
      <c r="MWB64" s="308"/>
      <c r="MWC64" s="308"/>
      <c r="MWD64" s="308"/>
      <c r="MWE64" s="308"/>
      <c r="MWF64" s="308"/>
      <c r="MWG64" s="308"/>
      <c r="MWH64" s="308"/>
      <c r="MWI64" s="308"/>
      <c r="MWJ64" s="308"/>
      <c r="MWK64" s="308"/>
      <c r="MWL64" s="308"/>
      <c r="MWM64" s="308"/>
      <c r="MWN64" s="308"/>
      <c r="MWO64" s="308"/>
      <c r="MWP64" s="308"/>
      <c r="MWQ64" s="308"/>
      <c r="MWR64" s="308"/>
      <c r="MWS64" s="308"/>
      <c r="MWT64" s="308"/>
      <c r="MWU64" s="308"/>
      <c r="MWV64" s="308"/>
      <c r="MWW64" s="308"/>
      <c r="MWX64" s="308"/>
      <c r="MWY64" s="308"/>
      <c r="MWZ64" s="308"/>
      <c r="MXA64" s="308"/>
      <c r="MXB64" s="308"/>
      <c r="MXC64" s="308"/>
      <c r="MXD64" s="308"/>
      <c r="MXE64" s="308"/>
      <c r="MXF64" s="308"/>
      <c r="MXG64" s="308"/>
      <c r="MXH64" s="308"/>
      <c r="MXI64" s="308"/>
      <c r="MXJ64" s="308"/>
      <c r="MXK64" s="308"/>
      <c r="MXL64" s="308"/>
      <c r="MXM64" s="308"/>
      <c r="MXN64" s="308"/>
      <c r="MXO64" s="308"/>
      <c r="MXP64" s="308"/>
      <c r="MXQ64" s="308"/>
      <c r="MXR64" s="308"/>
      <c r="MXS64" s="308"/>
      <c r="MXT64" s="308"/>
      <c r="MXU64" s="308"/>
      <c r="MXV64" s="308"/>
      <c r="MXW64" s="308"/>
      <c r="MXX64" s="308"/>
      <c r="MXY64" s="308"/>
      <c r="MXZ64" s="308"/>
      <c r="MYA64" s="308"/>
      <c r="MYB64" s="308"/>
      <c r="MYC64" s="308"/>
      <c r="MYD64" s="308"/>
      <c r="MYE64" s="308"/>
      <c r="MYF64" s="308"/>
      <c r="MYG64" s="308"/>
      <c r="MYH64" s="308"/>
      <c r="MYI64" s="308"/>
      <c r="MYJ64" s="308"/>
      <c r="MYK64" s="308"/>
      <c r="MYL64" s="308"/>
      <c r="MYM64" s="308"/>
      <c r="MYN64" s="308"/>
      <c r="MYO64" s="308"/>
      <c r="MYP64" s="308"/>
      <c r="MYQ64" s="308"/>
      <c r="MYR64" s="308"/>
      <c r="MYS64" s="308"/>
      <c r="MYT64" s="308"/>
      <c r="MYU64" s="308"/>
      <c r="MYV64" s="308"/>
      <c r="MYW64" s="308"/>
      <c r="MYX64" s="308"/>
      <c r="MYY64" s="308"/>
      <c r="MYZ64" s="308"/>
      <c r="MZA64" s="308"/>
      <c r="MZB64" s="308"/>
      <c r="MZC64" s="308"/>
      <c r="MZD64" s="308"/>
      <c r="MZE64" s="308"/>
      <c r="MZF64" s="308"/>
      <c r="MZG64" s="308"/>
      <c r="MZH64" s="308"/>
      <c r="MZI64" s="308"/>
      <c r="MZJ64" s="308"/>
      <c r="MZK64" s="308"/>
      <c r="MZL64" s="308"/>
      <c r="MZM64" s="308"/>
      <c r="MZN64" s="308"/>
      <c r="MZO64" s="308"/>
      <c r="MZP64" s="308"/>
      <c r="MZQ64" s="308"/>
      <c r="MZR64" s="308"/>
      <c r="MZS64" s="308"/>
      <c r="MZT64" s="308"/>
      <c r="MZU64" s="308"/>
      <c r="MZV64" s="308"/>
      <c r="MZW64" s="308"/>
      <c r="MZX64" s="308"/>
      <c r="MZY64" s="308"/>
      <c r="MZZ64" s="308"/>
      <c r="NAA64" s="308"/>
      <c r="NAB64" s="308"/>
      <c r="NAC64" s="308"/>
      <c r="NAD64" s="308"/>
      <c r="NAE64" s="308"/>
      <c r="NAF64" s="308"/>
      <c r="NAG64" s="308"/>
      <c r="NAH64" s="308"/>
      <c r="NAI64" s="308"/>
      <c r="NAJ64" s="308"/>
      <c r="NAK64" s="308"/>
      <c r="NAL64" s="308"/>
      <c r="NAM64" s="308"/>
      <c r="NAN64" s="308"/>
      <c r="NAO64" s="308"/>
      <c r="NAP64" s="308"/>
      <c r="NAQ64" s="308"/>
      <c r="NAR64" s="308"/>
      <c r="NAS64" s="308"/>
      <c r="NAT64" s="308"/>
      <c r="NAU64" s="308"/>
      <c r="NAV64" s="308"/>
      <c r="NAW64" s="308"/>
      <c r="NAX64" s="308"/>
      <c r="NAY64" s="308"/>
      <c r="NAZ64" s="308"/>
      <c r="NBA64" s="308"/>
      <c r="NBB64" s="308"/>
      <c r="NBC64" s="308"/>
      <c r="NBD64" s="308"/>
      <c r="NBE64" s="308"/>
      <c r="NBF64" s="308"/>
      <c r="NBG64" s="308"/>
      <c r="NBH64" s="308"/>
      <c r="NBI64" s="308"/>
      <c r="NBJ64" s="308"/>
      <c r="NBK64" s="308"/>
      <c r="NBL64" s="308"/>
      <c r="NBM64" s="308"/>
      <c r="NBN64" s="308"/>
      <c r="NBO64" s="308"/>
      <c r="NBP64" s="308"/>
      <c r="NBQ64" s="308"/>
      <c r="NBR64" s="308"/>
      <c r="NBS64" s="308"/>
      <c r="NBT64" s="308"/>
      <c r="NBU64" s="308"/>
      <c r="NBV64" s="308"/>
      <c r="NBW64" s="308"/>
      <c r="NBX64" s="308"/>
      <c r="NBY64" s="308"/>
      <c r="NBZ64" s="308"/>
      <c r="NCA64" s="308"/>
      <c r="NCB64" s="308"/>
      <c r="NCC64" s="308"/>
      <c r="NCD64" s="308"/>
      <c r="NCE64" s="308"/>
      <c r="NCF64" s="308"/>
      <c r="NCG64" s="308"/>
      <c r="NCH64" s="308"/>
      <c r="NCI64" s="308"/>
      <c r="NCJ64" s="308"/>
      <c r="NCK64" s="308"/>
      <c r="NCL64" s="308"/>
      <c r="NCM64" s="308"/>
      <c r="NCN64" s="308"/>
      <c r="NCO64" s="308"/>
      <c r="NCP64" s="308"/>
      <c r="NCQ64" s="308"/>
      <c r="NCR64" s="308"/>
      <c r="NCS64" s="308"/>
      <c r="NCT64" s="308"/>
      <c r="NCU64" s="308"/>
      <c r="NCV64" s="308"/>
      <c r="NCW64" s="308"/>
      <c r="NCX64" s="308"/>
      <c r="NCY64" s="308"/>
      <c r="NCZ64" s="308"/>
      <c r="NDA64" s="308"/>
      <c r="NDB64" s="308"/>
      <c r="NDC64" s="308"/>
      <c r="NDD64" s="308"/>
      <c r="NDE64" s="308"/>
      <c r="NDF64" s="308"/>
      <c r="NDG64" s="308"/>
      <c r="NDH64" s="308"/>
      <c r="NDI64" s="308"/>
      <c r="NDJ64" s="308"/>
      <c r="NDK64" s="308"/>
      <c r="NDL64" s="308"/>
      <c r="NDM64" s="308"/>
      <c r="NDN64" s="308"/>
      <c r="NDO64" s="308"/>
      <c r="NDP64" s="308"/>
      <c r="NDQ64" s="308"/>
      <c r="NDR64" s="308"/>
      <c r="NDS64" s="308"/>
      <c r="NDT64" s="308"/>
      <c r="NDU64" s="308"/>
      <c r="NDV64" s="308"/>
      <c r="NDW64" s="308"/>
      <c r="NDX64" s="308"/>
      <c r="NDY64" s="308"/>
      <c r="NDZ64" s="308"/>
      <c r="NEA64" s="308"/>
      <c r="NEB64" s="308"/>
      <c r="NEC64" s="308"/>
      <c r="NED64" s="308"/>
      <c r="NEE64" s="308"/>
      <c r="NEF64" s="308"/>
      <c r="NEG64" s="308"/>
      <c r="NEH64" s="308"/>
      <c r="NEI64" s="308"/>
      <c r="NEJ64" s="308"/>
      <c r="NEK64" s="308"/>
      <c r="NEL64" s="308"/>
      <c r="NEM64" s="308"/>
      <c r="NEN64" s="308"/>
      <c r="NEO64" s="308"/>
      <c r="NEP64" s="308"/>
      <c r="NEQ64" s="308"/>
      <c r="NER64" s="308"/>
      <c r="NES64" s="308"/>
      <c r="NET64" s="308"/>
      <c r="NEU64" s="308"/>
      <c r="NEV64" s="308"/>
      <c r="NEW64" s="308"/>
      <c r="NEX64" s="308"/>
      <c r="NEY64" s="308"/>
      <c r="NEZ64" s="308"/>
      <c r="NFA64" s="308"/>
      <c r="NFB64" s="308"/>
      <c r="NFC64" s="308"/>
      <c r="NFD64" s="308"/>
      <c r="NFE64" s="308"/>
      <c r="NFF64" s="308"/>
      <c r="NFG64" s="308"/>
      <c r="NFH64" s="308"/>
      <c r="NFI64" s="308"/>
      <c r="NFJ64" s="308"/>
      <c r="NFK64" s="308"/>
      <c r="NFL64" s="308"/>
      <c r="NFM64" s="308"/>
      <c r="NFN64" s="308"/>
      <c r="NFO64" s="308"/>
      <c r="NFP64" s="308"/>
      <c r="NFQ64" s="308"/>
      <c r="NFR64" s="308"/>
      <c r="NFS64" s="308"/>
      <c r="NFT64" s="308"/>
      <c r="NFU64" s="308"/>
      <c r="NFV64" s="308"/>
      <c r="NFW64" s="308"/>
      <c r="NFX64" s="308"/>
      <c r="NFY64" s="308"/>
      <c r="NFZ64" s="308"/>
      <c r="NGA64" s="308"/>
      <c r="NGB64" s="308"/>
      <c r="NGC64" s="308"/>
      <c r="NGD64" s="308"/>
      <c r="NGE64" s="308"/>
      <c r="NGF64" s="308"/>
      <c r="NGG64" s="308"/>
      <c r="NGH64" s="308"/>
      <c r="NGI64" s="308"/>
      <c r="NGJ64" s="308"/>
      <c r="NGK64" s="308"/>
      <c r="NGL64" s="308"/>
      <c r="NGM64" s="308"/>
      <c r="NGN64" s="308"/>
      <c r="NGO64" s="308"/>
      <c r="NGP64" s="308"/>
      <c r="NGQ64" s="308"/>
      <c r="NGR64" s="308"/>
      <c r="NGS64" s="308"/>
      <c r="NGT64" s="308"/>
      <c r="NGU64" s="308"/>
      <c r="NGV64" s="308"/>
      <c r="NGW64" s="308"/>
      <c r="NGX64" s="308"/>
      <c r="NGY64" s="308"/>
      <c r="NGZ64" s="308"/>
      <c r="NHA64" s="308"/>
      <c r="NHB64" s="308"/>
      <c r="NHC64" s="308"/>
      <c r="NHD64" s="308"/>
      <c r="NHE64" s="308"/>
      <c r="NHF64" s="308"/>
      <c r="NHG64" s="308"/>
      <c r="NHH64" s="308"/>
      <c r="NHI64" s="308"/>
      <c r="NHJ64" s="308"/>
      <c r="NHK64" s="308"/>
      <c r="NHL64" s="308"/>
      <c r="NHM64" s="308"/>
      <c r="NHN64" s="308"/>
      <c r="NHO64" s="308"/>
      <c r="NHP64" s="308"/>
      <c r="NHQ64" s="308"/>
      <c r="NHR64" s="308"/>
      <c r="NHS64" s="308"/>
      <c r="NHT64" s="308"/>
      <c r="NHU64" s="308"/>
      <c r="NHV64" s="308"/>
      <c r="NHW64" s="308"/>
      <c r="NHX64" s="308"/>
      <c r="NHY64" s="308"/>
      <c r="NHZ64" s="308"/>
      <c r="NIA64" s="308"/>
      <c r="NIB64" s="308"/>
      <c r="NIC64" s="308"/>
      <c r="NID64" s="308"/>
      <c r="NIE64" s="308"/>
      <c r="NIF64" s="308"/>
      <c r="NIG64" s="308"/>
      <c r="NIH64" s="308"/>
      <c r="NII64" s="308"/>
      <c r="NIJ64" s="308"/>
      <c r="NIK64" s="308"/>
      <c r="NIL64" s="308"/>
      <c r="NIM64" s="308"/>
      <c r="NIN64" s="308"/>
      <c r="NIO64" s="308"/>
      <c r="NIP64" s="308"/>
      <c r="NIQ64" s="308"/>
      <c r="NIR64" s="308"/>
      <c r="NIS64" s="308"/>
      <c r="NIT64" s="308"/>
      <c r="NIU64" s="308"/>
      <c r="NIV64" s="308"/>
      <c r="NIW64" s="308"/>
      <c r="NIX64" s="308"/>
      <c r="NIY64" s="308"/>
      <c r="NIZ64" s="308"/>
      <c r="NJA64" s="308"/>
      <c r="NJB64" s="308"/>
      <c r="NJC64" s="308"/>
      <c r="NJD64" s="308"/>
      <c r="NJE64" s="308"/>
      <c r="NJF64" s="308"/>
      <c r="NJG64" s="308"/>
      <c r="NJH64" s="308"/>
      <c r="NJI64" s="308"/>
      <c r="NJJ64" s="308"/>
      <c r="NJK64" s="308"/>
      <c r="NJL64" s="308"/>
      <c r="NJM64" s="308"/>
      <c r="NJN64" s="308"/>
      <c r="NJO64" s="308"/>
      <c r="NJP64" s="308"/>
      <c r="NJQ64" s="308"/>
      <c r="NJR64" s="308"/>
      <c r="NJS64" s="308"/>
      <c r="NJT64" s="308"/>
      <c r="NJU64" s="308"/>
      <c r="NJV64" s="308"/>
      <c r="NJW64" s="308"/>
      <c r="NJX64" s="308"/>
      <c r="NJY64" s="308"/>
      <c r="NJZ64" s="308"/>
      <c r="NKA64" s="308"/>
      <c r="NKB64" s="308"/>
      <c r="NKC64" s="308"/>
      <c r="NKD64" s="308"/>
      <c r="NKE64" s="308"/>
      <c r="NKF64" s="308"/>
      <c r="NKG64" s="308"/>
      <c r="NKH64" s="308"/>
      <c r="NKI64" s="308"/>
      <c r="NKJ64" s="308"/>
      <c r="NKK64" s="308"/>
      <c r="NKL64" s="308"/>
      <c r="NKM64" s="308"/>
      <c r="NKN64" s="308"/>
      <c r="NKO64" s="308"/>
      <c r="NKP64" s="308"/>
      <c r="NKQ64" s="308"/>
      <c r="NKR64" s="308"/>
      <c r="NKS64" s="308"/>
      <c r="NKT64" s="308"/>
      <c r="NKU64" s="308"/>
      <c r="NKV64" s="308"/>
      <c r="NKW64" s="308"/>
      <c r="NKX64" s="308"/>
      <c r="NKY64" s="308"/>
      <c r="NKZ64" s="308"/>
      <c r="NLA64" s="308"/>
      <c r="NLB64" s="308"/>
      <c r="NLC64" s="308"/>
      <c r="NLD64" s="308"/>
      <c r="NLE64" s="308"/>
      <c r="NLF64" s="308"/>
      <c r="NLG64" s="308"/>
      <c r="NLH64" s="308"/>
      <c r="NLI64" s="308"/>
      <c r="NLJ64" s="308"/>
      <c r="NLK64" s="308"/>
      <c r="NLL64" s="308"/>
      <c r="NLM64" s="308"/>
      <c r="NLN64" s="308"/>
      <c r="NLO64" s="308"/>
      <c r="NLP64" s="308"/>
      <c r="NLQ64" s="308"/>
      <c r="NLR64" s="308"/>
      <c r="NLS64" s="308"/>
      <c r="NLT64" s="308"/>
      <c r="NLU64" s="308"/>
      <c r="NLV64" s="308"/>
      <c r="NLW64" s="308"/>
      <c r="NLX64" s="308"/>
      <c r="NLY64" s="308"/>
      <c r="NLZ64" s="308"/>
      <c r="NMA64" s="308"/>
      <c r="NMB64" s="308"/>
      <c r="NMC64" s="308"/>
      <c r="NMD64" s="308"/>
      <c r="NME64" s="308"/>
      <c r="NMF64" s="308"/>
      <c r="NMG64" s="308"/>
      <c r="NMH64" s="308"/>
      <c r="NMI64" s="308"/>
      <c r="NMJ64" s="308"/>
      <c r="NMK64" s="308"/>
      <c r="NML64" s="308"/>
      <c r="NMM64" s="308"/>
      <c r="NMN64" s="308"/>
      <c r="NMO64" s="308"/>
      <c r="NMP64" s="308"/>
      <c r="NMQ64" s="308"/>
      <c r="NMR64" s="308"/>
      <c r="NMS64" s="308"/>
      <c r="NMT64" s="308"/>
      <c r="NMU64" s="308"/>
      <c r="NMV64" s="308"/>
      <c r="NMW64" s="308"/>
      <c r="NMX64" s="308"/>
      <c r="NMY64" s="308"/>
      <c r="NMZ64" s="308"/>
      <c r="NNA64" s="308"/>
      <c r="NNB64" s="308"/>
      <c r="NNC64" s="308"/>
      <c r="NND64" s="308"/>
      <c r="NNE64" s="308"/>
      <c r="NNF64" s="308"/>
      <c r="NNG64" s="308"/>
      <c r="NNH64" s="308"/>
      <c r="NNI64" s="308"/>
      <c r="NNJ64" s="308"/>
      <c r="NNK64" s="308"/>
      <c r="NNL64" s="308"/>
      <c r="NNM64" s="308"/>
      <c r="NNN64" s="308"/>
      <c r="NNO64" s="308"/>
      <c r="NNP64" s="308"/>
      <c r="NNQ64" s="308"/>
      <c r="NNR64" s="308"/>
      <c r="NNS64" s="308"/>
      <c r="NNT64" s="308"/>
      <c r="NNU64" s="308"/>
      <c r="NNV64" s="308"/>
      <c r="NNW64" s="308"/>
      <c r="NNX64" s="308"/>
      <c r="NNY64" s="308"/>
      <c r="NNZ64" s="308"/>
      <c r="NOA64" s="308"/>
      <c r="NOB64" s="308"/>
      <c r="NOC64" s="308"/>
      <c r="NOD64" s="308"/>
      <c r="NOE64" s="308"/>
      <c r="NOF64" s="308"/>
      <c r="NOG64" s="308"/>
      <c r="NOH64" s="308"/>
      <c r="NOI64" s="308"/>
      <c r="NOJ64" s="308"/>
      <c r="NOK64" s="308"/>
      <c r="NOL64" s="308"/>
      <c r="NOM64" s="308"/>
      <c r="NON64" s="308"/>
      <c r="NOO64" s="308"/>
      <c r="NOP64" s="308"/>
      <c r="NOQ64" s="308"/>
      <c r="NOR64" s="308"/>
      <c r="NOS64" s="308"/>
      <c r="NOT64" s="308"/>
      <c r="NOU64" s="308"/>
      <c r="NOV64" s="308"/>
      <c r="NOW64" s="308"/>
      <c r="NOX64" s="308"/>
      <c r="NOY64" s="308"/>
      <c r="NOZ64" s="308"/>
      <c r="NPA64" s="308"/>
      <c r="NPB64" s="308"/>
      <c r="NPC64" s="308"/>
      <c r="NPD64" s="308"/>
      <c r="NPE64" s="308"/>
      <c r="NPF64" s="308"/>
      <c r="NPG64" s="308"/>
      <c r="NPH64" s="308"/>
      <c r="NPI64" s="308"/>
      <c r="NPJ64" s="308"/>
      <c r="NPK64" s="308"/>
      <c r="NPL64" s="308"/>
      <c r="NPM64" s="308"/>
      <c r="NPN64" s="308"/>
      <c r="NPO64" s="308"/>
      <c r="NPP64" s="308"/>
      <c r="NPQ64" s="308"/>
      <c r="NPR64" s="308"/>
      <c r="NPS64" s="308"/>
      <c r="NPT64" s="308"/>
      <c r="NPU64" s="308"/>
      <c r="NPV64" s="308"/>
      <c r="NPW64" s="308"/>
      <c r="NPX64" s="308"/>
      <c r="NPY64" s="308"/>
      <c r="NPZ64" s="308"/>
      <c r="NQA64" s="308"/>
      <c r="NQB64" s="308"/>
      <c r="NQC64" s="308"/>
      <c r="NQD64" s="308"/>
      <c r="NQE64" s="308"/>
      <c r="NQF64" s="308"/>
      <c r="NQG64" s="308"/>
      <c r="NQH64" s="308"/>
      <c r="NQI64" s="308"/>
      <c r="NQJ64" s="308"/>
      <c r="NQK64" s="308"/>
      <c r="NQL64" s="308"/>
      <c r="NQM64" s="308"/>
      <c r="NQN64" s="308"/>
      <c r="NQO64" s="308"/>
      <c r="NQP64" s="308"/>
      <c r="NQQ64" s="308"/>
      <c r="NQR64" s="308"/>
      <c r="NQS64" s="308"/>
      <c r="NQT64" s="308"/>
      <c r="NQU64" s="308"/>
      <c r="NQV64" s="308"/>
      <c r="NQW64" s="308"/>
      <c r="NQX64" s="308"/>
      <c r="NQY64" s="308"/>
      <c r="NQZ64" s="308"/>
      <c r="NRA64" s="308"/>
      <c r="NRB64" s="308"/>
      <c r="NRC64" s="308"/>
      <c r="NRD64" s="308"/>
      <c r="NRE64" s="308"/>
      <c r="NRF64" s="308"/>
      <c r="NRG64" s="308"/>
      <c r="NRH64" s="308"/>
      <c r="NRI64" s="308"/>
      <c r="NRJ64" s="308"/>
      <c r="NRK64" s="308"/>
      <c r="NRL64" s="308"/>
      <c r="NRM64" s="308"/>
      <c r="NRN64" s="308"/>
      <c r="NRO64" s="308"/>
      <c r="NRP64" s="308"/>
      <c r="NRQ64" s="308"/>
      <c r="NRR64" s="308"/>
      <c r="NRS64" s="308"/>
      <c r="NRT64" s="308"/>
      <c r="NRU64" s="308"/>
      <c r="NRV64" s="308"/>
      <c r="NRW64" s="308"/>
      <c r="NRX64" s="308"/>
      <c r="NRY64" s="308"/>
      <c r="NRZ64" s="308"/>
      <c r="NSA64" s="308"/>
      <c r="NSB64" s="308"/>
      <c r="NSC64" s="308"/>
      <c r="NSD64" s="308"/>
      <c r="NSE64" s="308"/>
      <c r="NSF64" s="308"/>
      <c r="NSG64" s="308"/>
      <c r="NSH64" s="308"/>
      <c r="NSI64" s="308"/>
      <c r="NSJ64" s="308"/>
      <c r="NSK64" s="308"/>
      <c r="NSL64" s="308"/>
      <c r="NSM64" s="308"/>
      <c r="NSN64" s="308"/>
      <c r="NSO64" s="308"/>
      <c r="NSP64" s="308"/>
      <c r="NSQ64" s="308"/>
      <c r="NSR64" s="308"/>
      <c r="NSS64" s="308"/>
      <c r="NST64" s="308"/>
      <c r="NSU64" s="308"/>
      <c r="NSV64" s="308"/>
      <c r="NSW64" s="308"/>
      <c r="NSX64" s="308"/>
      <c r="NSY64" s="308"/>
      <c r="NSZ64" s="308"/>
      <c r="NTA64" s="308"/>
      <c r="NTB64" s="308"/>
      <c r="NTC64" s="308"/>
      <c r="NTD64" s="308"/>
      <c r="NTE64" s="308"/>
      <c r="NTF64" s="308"/>
      <c r="NTG64" s="308"/>
      <c r="NTH64" s="308"/>
      <c r="NTI64" s="308"/>
      <c r="NTJ64" s="308"/>
      <c r="NTK64" s="308"/>
      <c r="NTL64" s="308"/>
      <c r="NTM64" s="308"/>
      <c r="NTN64" s="308"/>
      <c r="NTO64" s="308"/>
      <c r="NTP64" s="308"/>
      <c r="NTQ64" s="308"/>
      <c r="NTR64" s="308"/>
      <c r="NTS64" s="308"/>
      <c r="NTT64" s="308"/>
      <c r="NTU64" s="308"/>
      <c r="NTV64" s="308"/>
      <c r="NTW64" s="308"/>
      <c r="NTX64" s="308"/>
      <c r="NTY64" s="308"/>
      <c r="NTZ64" s="308"/>
      <c r="NUA64" s="308"/>
      <c r="NUB64" s="308"/>
      <c r="NUC64" s="308"/>
      <c r="NUD64" s="308"/>
      <c r="NUE64" s="308"/>
      <c r="NUF64" s="308"/>
      <c r="NUG64" s="308"/>
      <c r="NUH64" s="308"/>
      <c r="NUI64" s="308"/>
      <c r="NUJ64" s="308"/>
      <c r="NUK64" s="308"/>
      <c r="NUL64" s="308"/>
      <c r="NUM64" s="308"/>
      <c r="NUN64" s="308"/>
      <c r="NUO64" s="308"/>
      <c r="NUP64" s="308"/>
      <c r="NUQ64" s="308"/>
      <c r="NUR64" s="308"/>
      <c r="NUS64" s="308"/>
      <c r="NUT64" s="308"/>
      <c r="NUU64" s="308"/>
      <c r="NUV64" s="308"/>
      <c r="NUW64" s="308"/>
      <c r="NUX64" s="308"/>
      <c r="NUY64" s="308"/>
      <c r="NUZ64" s="308"/>
      <c r="NVA64" s="308"/>
      <c r="NVB64" s="308"/>
      <c r="NVC64" s="308"/>
      <c r="NVD64" s="308"/>
      <c r="NVE64" s="308"/>
      <c r="NVF64" s="308"/>
      <c r="NVG64" s="308"/>
      <c r="NVH64" s="308"/>
      <c r="NVI64" s="308"/>
      <c r="NVJ64" s="308"/>
      <c r="NVK64" s="308"/>
      <c r="NVL64" s="308"/>
      <c r="NVM64" s="308"/>
      <c r="NVN64" s="308"/>
      <c r="NVO64" s="308"/>
      <c r="NVP64" s="308"/>
      <c r="NVQ64" s="308"/>
      <c r="NVR64" s="308"/>
      <c r="NVS64" s="308"/>
      <c r="NVT64" s="308"/>
      <c r="NVU64" s="308"/>
      <c r="NVV64" s="308"/>
      <c r="NVW64" s="308"/>
      <c r="NVX64" s="308"/>
      <c r="NVY64" s="308"/>
      <c r="NVZ64" s="308"/>
      <c r="NWA64" s="308"/>
      <c r="NWB64" s="308"/>
      <c r="NWC64" s="308"/>
      <c r="NWD64" s="308"/>
      <c r="NWE64" s="308"/>
      <c r="NWF64" s="308"/>
      <c r="NWG64" s="308"/>
      <c r="NWH64" s="308"/>
      <c r="NWI64" s="308"/>
      <c r="NWJ64" s="308"/>
      <c r="NWK64" s="308"/>
      <c r="NWL64" s="308"/>
      <c r="NWM64" s="308"/>
      <c r="NWN64" s="308"/>
      <c r="NWO64" s="308"/>
      <c r="NWP64" s="308"/>
      <c r="NWQ64" s="308"/>
      <c r="NWR64" s="308"/>
      <c r="NWS64" s="308"/>
      <c r="NWT64" s="308"/>
      <c r="NWU64" s="308"/>
      <c r="NWV64" s="308"/>
      <c r="NWW64" s="308"/>
      <c r="NWX64" s="308"/>
      <c r="NWY64" s="308"/>
      <c r="NWZ64" s="308"/>
      <c r="NXA64" s="308"/>
      <c r="NXB64" s="308"/>
      <c r="NXC64" s="308"/>
      <c r="NXD64" s="308"/>
      <c r="NXE64" s="308"/>
      <c r="NXF64" s="308"/>
      <c r="NXG64" s="308"/>
      <c r="NXH64" s="308"/>
      <c r="NXI64" s="308"/>
      <c r="NXJ64" s="308"/>
      <c r="NXK64" s="308"/>
      <c r="NXL64" s="308"/>
      <c r="NXM64" s="308"/>
      <c r="NXN64" s="308"/>
      <c r="NXO64" s="308"/>
      <c r="NXP64" s="308"/>
      <c r="NXQ64" s="308"/>
      <c r="NXR64" s="308"/>
      <c r="NXS64" s="308"/>
      <c r="NXT64" s="308"/>
      <c r="NXU64" s="308"/>
      <c r="NXV64" s="308"/>
      <c r="NXW64" s="308"/>
      <c r="NXX64" s="308"/>
      <c r="NXY64" s="308"/>
      <c r="NXZ64" s="308"/>
      <c r="NYA64" s="308"/>
      <c r="NYB64" s="308"/>
      <c r="NYC64" s="308"/>
      <c r="NYD64" s="308"/>
      <c r="NYE64" s="308"/>
      <c r="NYF64" s="308"/>
      <c r="NYG64" s="308"/>
      <c r="NYH64" s="308"/>
      <c r="NYI64" s="308"/>
      <c r="NYJ64" s="308"/>
      <c r="NYK64" s="308"/>
      <c r="NYL64" s="308"/>
      <c r="NYM64" s="308"/>
      <c r="NYN64" s="308"/>
      <c r="NYO64" s="308"/>
      <c r="NYP64" s="308"/>
      <c r="NYQ64" s="308"/>
      <c r="NYR64" s="308"/>
      <c r="NYS64" s="308"/>
      <c r="NYT64" s="308"/>
      <c r="NYU64" s="308"/>
      <c r="NYV64" s="308"/>
      <c r="NYW64" s="308"/>
      <c r="NYX64" s="308"/>
      <c r="NYY64" s="308"/>
      <c r="NYZ64" s="308"/>
      <c r="NZA64" s="308"/>
      <c r="NZB64" s="308"/>
      <c r="NZC64" s="308"/>
      <c r="NZD64" s="308"/>
      <c r="NZE64" s="308"/>
      <c r="NZF64" s="308"/>
      <c r="NZG64" s="308"/>
      <c r="NZH64" s="308"/>
      <c r="NZI64" s="308"/>
      <c r="NZJ64" s="308"/>
      <c r="NZK64" s="308"/>
      <c r="NZL64" s="308"/>
      <c r="NZM64" s="308"/>
      <c r="NZN64" s="308"/>
      <c r="NZO64" s="308"/>
      <c r="NZP64" s="308"/>
      <c r="NZQ64" s="308"/>
      <c r="NZR64" s="308"/>
      <c r="NZS64" s="308"/>
      <c r="NZT64" s="308"/>
      <c r="NZU64" s="308"/>
      <c r="NZV64" s="308"/>
      <c r="NZW64" s="308"/>
      <c r="NZX64" s="308"/>
      <c r="NZY64" s="308"/>
      <c r="NZZ64" s="308"/>
      <c r="OAA64" s="308"/>
      <c r="OAB64" s="308"/>
      <c r="OAC64" s="308"/>
      <c r="OAD64" s="308"/>
      <c r="OAE64" s="308"/>
      <c r="OAF64" s="308"/>
      <c r="OAG64" s="308"/>
      <c r="OAH64" s="308"/>
      <c r="OAI64" s="308"/>
      <c r="OAJ64" s="308"/>
      <c r="OAK64" s="308"/>
      <c r="OAL64" s="308"/>
      <c r="OAM64" s="308"/>
      <c r="OAN64" s="308"/>
      <c r="OAO64" s="308"/>
      <c r="OAP64" s="308"/>
      <c r="OAQ64" s="308"/>
      <c r="OAR64" s="308"/>
      <c r="OAS64" s="308"/>
      <c r="OAT64" s="308"/>
      <c r="OAU64" s="308"/>
      <c r="OAV64" s="308"/>
      <c r="OAW64" s="308"/>
      <c r="OAX64" s="308"/>
      <c r="OAY64" s="308"/>
      <c r="OAZ64" s="308"/>
      <c r="OBA64" s="308"/>
      <c r="OBB64" s="308"/>
      <c r="OBC64" s="308"/>
      <c r="OBD64" s="308"/>
      <c r="OBE64" s="308"/>
      <c r="OBF64" s="308"/>
      <c r="OBG64" s="308"/>
      <c r="OBH64" s="308"/>
      <c r="OBI64" s="308"/>
      <c r="OBJ64" s="308"/>
      <c r="OBK64" s="308"/>
      <c r="OBL64" s="308"/>
      <c r="OBM64" s="308"/>
      <c r="OBN64" s="308"/>
      <c r="OBO64" s="308"/>
      <c r="OBP64" s="308"/>
      <c r="OBQ64" s="308"/>
      <c r="OBR64" s="308"/>
      <c r="OBS64" s="308"/>
      <c r="OBT64" s="308"/>
      <c r="OBU64" s="308"/>
      <c r="OBV64" s="308"/>
      <c r="OBW64" s="308"/>
      <c r="OBX64" s="308"/>
      <c r="OBY64" s="308"/>
      <c r="OBZ64" s="308"/>
      <c r="OCA64" s="308"/>
      <c r="OCB64" s="308"/>
      <c r="OCC64" s="308"/>
      <c r="OCD64" s="308"/>
      <c r="OCE64" s="308"/>
      <c r="OCF64" s="308"/>
      <c r="OCG64" s="308"/>
      <c r="OCH64" s="308"/>
      <c r="OCI64" s="308"/>
      <c r="OCJ64" s="308"/>
      <c r="OCK64" s="308"/>
      <c r="OCL64" s="308"/>
      <c r="OCM64" s="308"/>
      <c r="OCN64" s="308"/>
      <c r="OCO64" s="308"/>
      <c r="OCP64" s="308"/>
      <c r="OCQ64" s="308"/>
      <c r="OCR64" s="308"/>
      <c r="OCS64" s="308"/>
      <c r="OCT64" s="308"/>
      <c r="OCU64" s="308"/>
      <c r="OCV64" s="308"/>
      <c r="OCW64" s="308"/>
      <c r="OCX64" s="308"/>
      <c r="OCY64" s="308"/>
      <c r="OCZ64" s="308"/>
      <c r="ODA64" s="308"/>
      <c r="ODB64" s="308"/>
      <c r="ODC64" s="308"/>
      <c r="ODD64" s="308"/>
      <c r="ODE64" s="308"/>
      <c r="ODF64" s="308"/>
      <c r="ODG64" s="308"/>
      <c r="ODH64" s="308"/>
      <c r="ODI64" s="308"/>
      <c r="ODJ64" s="308"/>
      <c r="ODK64" s="308"/>
      <c r="ODL64" s="308"/>
      <c r="ODM64" s="308"/>
      <c r="ODN64" s="308"/>
      <c r="ODO64" s="308"/>
      <c r="ODP64" s="308"/>
      <c r="ODQ64" s="308"/>
      <c r="ODR64" s="308"/>
      <c r="ODS64" s="308"/>
      <c r="ODT64" s="308"/>
      <c r="ODU64" s="308"/>
      <c r="ODV64" s="308"/>
      <c r="ODW64" s="308"/>
      <c r="ODX64" s="308"/>
      <c r="ODY64" s="308"/>
      <c r="ODZ64" s="308"/>
      <c r="OEA64" s="308"/>
      <c r="OEB64" s="308"/>
      <c r="OEC64" s="308"/>
      <c r="OED64" s="308"/>
      <c r="OEE64" s="308"/>
      <c r="OEF64" s="308"/>
      <c r="OEG64" s="308"/>
      <c r="OEH64" s="308"/>
      <c r="OEI64" s="308"/>
      <c r="OEJ64" s="308"/>
      <c r="OEK64" s="308"/>
      <c r="OEL64" s="308"/>
      <c r="OEM64" s="308"/>
      <c r="OEN64" s="308"/>
      <c r="OEO64" s="308"/>
      <c r="OEP64" s="308"/>
      <c r="OEQ64" s="308"/>
      <c r="OER64" s="308"/>
      <c r="OES64" s="308"/>
      <c r="OET64" s="308"/>
      <c r="OEU64" s="308"/>
      <c r="OEV64" s="308"/>
      <c r="OEW64" s="308"/>
      <c r="OEX64" s="308"/>
      <c r="OEY64" s="308"/>
      <c r="OEZ64" s="308"/>
      <c r="OFA64" s="308"/>
      <c r="OFB64" s="308"/>
      <c r="OFC64" s="308"/>
      <c r="OFD64" s="308"/>
      <c r="OFE64" s="308"/>
      <c r="OFF64" s="308"/>
      <c r="OFG64" s="308"/>
      <c r="OFH64" s="308"/>
      <c r="OFI64" s="308"/>
      <c r="OFJ64" s="308"/>
      <c r="OFK64" s="308"/>
      <c r="OFL64" s="308"/>
      <c r="OFM64" s="308"/>
      <c r="OFN64" s="308"/>
      <c r="OFO64" s="308"/>
      <c r="OFP64" s="308"/>
      <c r="OFQ64" s="308"/>
      <c r="OFR64" s="308"/>
      <c r="OFS64" s="308"/>
      <c r="OFT64" s="308"/>
      <c r="OFU64" s="308"/>
      <c r="OFV64" s="308"/>
      <c r="OFW64" s="308"/>
      <c r="OFX64" s="308"/>
      <c r="OFY64" s="308"/>
      <c r="OFZ64" s="308"/>
      <c r="OGA64" s="308"/>
      <c r="OGB64" s="308"/>
      <c r="OGC64" s="308"/>
      <c r="OGD64" s="308"/>
      <c r="OGE64" s="308"/>
      <c r="OGF64" s="308"/>
      <c r="OGG64" s="308"/>
      <c r="OGH64" s="308"/>
      <c r="OGI64" s="308"/>
      <c r="OGJ64" s="308"/>
      <c r="OGK64" s="308"/>
      <c r="OGL64" s="308"/>
      <c r="OGM64" s="308"/>
      <c r="OGN64" s="308"/>
      <c r="OGO64" s="308"/>
      <c r="OGP64" s="308"/>
      <c r="OGQ64" s="308"/>
      <c r="OGR64" s="308"/>
      <c r="OGS64" s="308"/>
      <c r="OGT64" s="308"/>
      <c r="OGU64" s="308"/>
      <c r="OGV64" s="308"/>
      <c r="OGW64" s="308"/>
      <c r="OGX64" s="308"/>
      <c r="OGY64" s="308"/>
      <c r="OGZ64" s="308"/>
      <c r="OHA64" s="308"/>
      <c r="OHB64" s="308"/>
      <c r="OHC64" s="308"/>
      <c r="OHD64" s="308"/>
      <c r="OHE64" s="308"/>
      <c r="OHF64" s="308"/>
      <c r="OHG64" s="308"/>
      <c r="OHH64" s="308"/>
      <c r="OHI64" s="308"/>
      <c r="OHJ64" s="308"/>
      <c r="OHK64" s="308"/>
      <c r="OHL64" s="308"/>
      <c r="OHM64" s="308"/>
      <c r="OHN64" s="308"/>
      <c r="OHO64" s="308"/>
      <c r="OHP64" s="308"/>
      <c r="OHQ64" s="308"/>
      <c r="OHR64" s="308"/>
      <c r="OHS64" s="308"/>
      <c r="OHT64" s="308"/>
      <c r="OHU64" s="308"/>
      <c r="OHV64" s="308"/>
      <c r="OHW64" s="308"/>
      <c r="OHX64" s="308"/>
      <c r="OHY64" s="308"/>
      <c r="OHZ64" s="308"/>
      <c r="OIA64" s="308"/>
      <c r="OIB64" s="308"/>
      <c r="OIC64" s="308"/>
      <c r="OID64" s="308"/>
      <c r="OIE64" s="308"/>
      <c r="OIF64" s="308"/>
      <c r="OIG64" s="308"/>
      <c r="OIH64" s="308"/>
      <c r="OII64" s="308"/>
      <c r="OIJ64" s="308"/>
      <c r="OIK64" s="308"/>
      <c r="OIL64" s="308"/>
      <c r="OIM64" s="308"/>
      <c r="OIN64" s="308"/>
      <c r="OIO64" s="308"/>
      <c r="OIP64" s="308"/>
      <c r="OIQ64" s="308"/>
      <c r="OIR64" s="308"/>
      <c r="OIS64" s="308"/>
      <c r="OIT64" s="308"/>
      <c r="OIU64" s="308"/>
      <c r="OIV64" s="308"/>
      <c r="OIW64" s="308"/>
      <c r="OIX64" s="308"/>
      <c r="OIY64" s="308"/>
      <c r="OIZ64" s="308"/>
      <c r="OJA64" s="308"/>
      <c r="OJB64" s="308"/>
      <c r="OJC64" s="308"/>
      <c r="OJD64" s="308"/>
      <c r="OJE64" s="308"/>
      <c r="OJF64" s="308"/>
      <c r="OJG64" s="308"/>
      <c r="OJH64" s="308"/>
      <c r="OJI64" s="308"/>
      <c r="OJJ64" s="308"/>
      <c r="OJK64" s="308"/>
      <c r="OJL64" s="308"/>
      <c r="OJM64" s="308"/>
      <c r="OJN64" s="308"/>
      <c r="OJO64" s="308"/>
      <c r="OJP64" s="308"/>
      <c r="OJQ64" s="308"/>
      <c r="OJR64" s="308"/>
      <c r="OJS64" s="308"/>
      <c r="OJT64" s="308"/>
      <c r="OJU64" s="308"/>
      <c r="OJV64" s="308"/>
      <c r="OJW64" s="308"/>
      <c r="OJX64" s="308"/>
      <c r="OJY64" s="308"/>
      <c r="OJZ64" s="308"/>
      <c r="OKA64" s="308"/>
      <c r="OKB64" s="308"/>
      <c r="OKC64" s="308"/>
      <c r="OKD64" s="308"/>
      <c r="OKE64" s="308"/>
      <c r="OKF64" s="308"/>
      <c r="OKG64" s="308"/>
      <c r="OKH64" s="308"/>
      <c r="OKI64" s="308"/>
      <c r="OKJ64" s="308"/>
      <c r="OKK64" s="308"/>
      <c r="OKL64" s="308"/>
      <c r="OKM64" s="308"/>
      <c r="OKN64" s="308"/>
      <c r="OKO64" s="308"/>
      <c r="OKP64" s="308"/>
      <c r="OKQ64" s="308"/>
      <c r="OKR64" s="308"/>
      <c r="OKS64" s="308"/>
      <c r="OKT64" s="308"/>
      <c r="OKU64" s="308"/>
      <c r="OKV64" s="308"/>
      <c r="OKW64" s="308"/>
      <c r="OKX64" s="308"/>
      <c r="OKY64" s="308"/>
      <c r="OKZ64" s="308"/>
      <c r="OLA64" s="308"/>
      <c r="OLB64" s="308"/>
      <c r="OLC64" s="308"/>
      <c r="OLD64" s="308"/>
      <c r="OLE64" s="308"/>
      <c r="OLF64" s="308"/>
      <c r="OLG64" s="308"/>
      <c r="OLH64" s="308"/>
      <c r="OLI64" s="308"/>
      <c r="OLJ64" s="308"/>
      <c r="OLK64" s="308"/>
      <c r="OLL64" s="308"/>
      <c r="OLM64" s="308"/>
      <c r="OLN64" s="308"/>
      <c r="OLO64" s="308"/>
      <c r="OLP64" s="308"/>
      <c r="OLQ64" s="308"/>
      <c r="OLR64" s="308"/>
      <c r="OLS64" s="308"/>
      <c r="OLT64" s="308"/>
      <c r="OLU64" s="308"/>
      <c r="OLV64" s="308"/>
      <c r="OLW64" s="308"/>
      <c r="OLX64" s="308"/>
      <c r="OLY64" s="308"/>
      <c r="OLZ64" s="308"/>
      <c r="OMA64" s="308"/>
      <c r="OMB64" s="308"/>
      <c r="OMC64" s="308"/>
      <c r="OMD64" s="308"/>
      <c r="OME64" s="308"/>
      <c r="OMF64" s="308"/>
      <c r="OMG64" s="308"/>
      <c r="OMH64" s="308"/>
      <c r="OMI64" s="308"/>
      <c r="OMJ64" s="308"/>
      <c r="OMK64" s="308"/>
      <c r="OML64" s="308"/>
      <c r="OMM64" s="308"/>
      <c r="OMN64" s="308"/>
      <c r="OMO64" s="308"/>
      <c r="OMP64" s="308"/>
      <c r="OMQ64" s="308"/>
      <c r="OMR64" s="308"/>
      <c r="OMS64" s="308"/>
      <c r="OMT64" s="308"/>
      <c r="OMU64" s="308"/>
      <c r="OMV64" s="308"/>
      <c r="OMW64" s="308"/>
      <c r="OMX64" s="308"/>
      <c r="OMY64" s="308"/>
      <c r="OMZ64" s="308"/>
      <c r="ONA64" s="308"/>
      <c r="ONB64" s="308"/>
      <c r="ONC64" s="308"/>
      <c r="OND64" s="308"/>
      <c r="ONE64" s="308"/>
      <c r="ONF64" s="308"/>
      <c r="ONG64" s="308"/>
      <c r="ONH64" s="308"/>
      <c r="ONI64" s="308"/>
      <c r="ONJ64" s="308"/>
      <c r="ONK64" s="308"/>
      <c r="ONL64" s="308"/>
      <c r="ONM64" s="308"/>
      <c r="ONN64" s="308"/>
      <c r="ONO64" s="308"/>
      <c r="ONP64" s="308"/>
      <c r="ONQ64" s="308"/>
      <c r="ONR64" s="308"/>
      <c r="ONS64" s="308"/>
      <c r="ONT64" s="308"/>
      <c r="ONU64" s="308"/>
      <c r="ONV64" s="308"/>
      <c r="ONW64" s="308"/>
      <c r="ONX64" s="308"/>
      <c r="ONY64" s="308"/>
      <c r="ONZ64" s="308"/>
      <c r="OOA64" s="308"/>
      <c r="OOB64" s="308"/>
      <c r="OOC64" s="308"/>
      <c r="OOD64" s="308"/>
      <c r="OOE64" s="308"/>
      <c r="OOF64" s="308"/>
      <c r="OOG64" s="308"/>
      <c r="OOH64" s="308"/>
      <c r="OOI64" s="308"/>
      <c r="OOJ64" s="308"/>
      <c r="OOK64" s="308"/>
      <c r="OOL64" s="308"/>
      <c r="OOM64" s="308"/>
      <c r="OON64" s="308"/>
      <c r="OOO64" s="308"/>
      <c r="OOP64" s="308"/>
      <c r="OOQ64" s="308"/>
      <c r="OOR64" s="308"/>
      <c r="OOS64" s="308"/>
      <c r="OOT64" s="308"/>
      <c r="OOU64" s="308"/>
      <c r="OOV64" s="308"/>
      <c r="OOW64" s="308"/>
      <c r="OOX64" s="308"/>
      <c r="OOY64" s="308"/>
      <c r="OOZ64" s="308"/>
      <c r="OPA64" s="308"/>
      <c r="OPB64" s="308"/>
      <c r="OPC64" s="308"/>
      <c r="OPD64" s="308"/>
      <c r="OPE64" s="308"/>
      <c r="OPF64" s="308"/>
      <c r="OPG64" s="308"/>
      <c r="OPH64" s="308"/>
      <c r="OPI64" s="308"/>
      <c r="OPJ64" s="308"/>
      <c r="OPK64" s="308"/>
      <c r="OPL64" s="308"/>
      <c r="OPM64" s="308"/>
      <c r="OPN64" s="308"/>
      <c r="OPO64" s="308"/>
      <c r="OPP64" s="308"/>
      <c r="OPQ64" s="308"/>
      <c r="OPR64" s="308"/>
      <c r="OPS64" s="308"/>
      <c r="OPT64" s="308"/>
      <c r="OPU64" s="308"/>
      <c r="OPV64" s="308"/>
      <c r="OPW64" s="308"/>
      <c r="OPX64" s="308"/>
      <c r="OPY64" s="308"/>
      <c r="OPZ64" s="308"/>
      <c r="OQA64" s="308"/>
      <c r="OQB64" s="308"/>
      <c r="OQC64" s="308"/>
      <c r="OQD64" s="308"/>
      <c r="OQE64" s="308"/>
      <c r="OQF64" s="308"/>
      <c r="OQG64" s="308"/>
      <c r="OQH64" s="308"/>
      <c r="OQI64" s="308"/>
      <c r="OQJ64" s="308"/>
      <c r="OQK64" s="308"/>
      <c r="OQL64" s="308"/>
      <c r="OQM64" s="308"/>
      <c r="OQN64" s="308"/>
      <c r="OQO64" s="308"/>
      <c r="OQP64" s="308"/>
      <c r="OQQ64" s="308"/>
      <c r="OQR64" s="308"/>
      <c r="OQS64" s="308"/>
      <c r="OQT64" s="308"/>
      <c r="OQU64" s="308"/>
      <c r="OQV64" s="308"/>
      <c r="OQW64" s="308"/>
      <c r="OQX64" s="308"/>
      <c r="OQY64" s="308"/>
      <c r="OQZ64" s="308"/>
      <c r="ORA64" s="308"/>
      <c r="ORB64" s="308"/>
      <c r="ORC64" s="308"/>
      <c r="ORD64" s="308"/>
      <c r="ORE64" s="308"/>
      <c r="ORF64" s="308"/>
      <c r="ORG64" s="308"/>
      <c r="ORH64" s="308"/>
      <c r="ORI64" s="308"/>
      <c r="ORJ64" s="308"/>
      <c r="ORK64" s="308"/>
      <c r="ORL64" s="308"/>
      <c r="ORM64" s="308"/>
      <c r="ORN64" s="308"/>
      <c r="ORO64" s="308"/>
      <c r="ORP64" s="308"/>
      <c r="ORQ64" s="308"/>
      <c r="ORR64" s="308"/>
      <c r="ORS64" s="308"/>
      <c r="ORT64" s="308"/>
      <c r="ORU64" s="308"/>
      <c r="ORV64" s="308"/>
      <c r="ORW64" s="308"/>
      <c r="ORX64" s="308"/>
      <c r="ORY64" s="308"/>
      <c r="ORZ64" s="308"/>
      <c r="OSA64" s="308"/>
      <c r="OSB64" s="308"/>
      <c r="OSC64" s="308"/>
      <c r="OSD64" s="308"/>
      <c r="OSE64" s="308"/>
      <c r="OSF64" s="308"/>
      <c r="OSG64" s="308"/>
      <c r="OSH64" s="308"/>
      <c r="OSI64" s="308"/>
      <c r="OSJ64" s="308"/>
      <c r="OSK64" s="308"/>
      <c r="OSL64" s="308"/>
      <c r="OSM64" s="308"/>
      <c r="OSN64" s="308"/>
      <c r="OSO64" s="308"/>
      <c r="OSP64" s="308"/>
      <c r="OSQ64" s="308"/>
      <c r="OSR64" s="308"/>
      <c r="OSS64" s="308"/>
      <c r="OST64" s="308"/>
      <c r="OSU64" s="308"/>
      <c r="OSV64" s="308"/>
      <c r="OSW64" s="308"/>
      <c r="OSX64" s="308"/>
      <c r="OSY64" s="308"/>
      <c r="OSZ64" s="308"/>
      <c r="OTA64" s="308"/>
      <c r="OTB64" s="308"/>
      <c r="OTC64" s="308"/>
      <c r="OTD64" s="308"/>
      <c r="OTE64" s="308"/>
      <c r="OTF64" s="308"/>
      <c r="OTG64" s="308"/>
      <c r="OTH64" s="308"/>
      <c r="OTI64" s="308"/>
      <c r="OTJ64" s="308"/>
      <c r="OTK64" s="308"/>
      <c r="OTL64" s="308"/>
      <c r="OTM64" s="308"/>
      <c r="OTN64" s="308"/>
      <c r="OTO64" s="308"/>
      <c r="OTP64" s="308"/>
      <c r="OTQ64" s="308"/>
      <c r="OTR64" s="308"/>
      <c r="OTS64" s="308"/>
      <c r="OTT64" s="308"/>
      <c r="OTU64" s="308"/>
      <c r="OTV64" s="308"/>
      <c r="OTW64" s="308"/>
      <c r="OTX64" s="308"/>
      <c r="OTY64" s="308"/>
      <c r="OTZ64" s="308"/>
      <c r="OUA64" s="308"/>
      <c r="OUB64" s="308"/>
      <c r="OUC64" s="308"/>
      <c r="OUD64" s="308"/>
      <c r="OUE64" s="308"/>
      <c r="OUF64" s="308"/>
      <c r="OUG64" s="308"/>
      <c r="OUH64" s="308"/>
      <c r="OUI64" s="308"/>
      <c r="OUJ64" s="308"/>
      <c r="OUK64" s="308"/>
      <c r="OUL64" s="308"/>
      <c r="OUM64" s="308"/>
      <c r="OUN64" s="308"/>
      <c r="OUO64" s="308"/>
      <c r="OUP64" s="308"/>
      <c r="OUQ64" s="308"/>
      <c r="OUR64" s="308"/>
      <c r="OUS64" s="308"/>
      <c r="OUT64" s="308"/>
      <c r="OUU64" s="308"/>
      <c r="OUV64" s="308"/>
      <c r="OUW64" s="308"/>
      <c r="OUX64" s="308"/>
      <c r="OUY64" s="308"/>
      <c r="OUZ64" s="308"/>
      <c r="OVA64" s="308"/>
      <c r="OVB64" s="308"/>
      <c r="OVC64" s="308"/>
      <c r="OVD64" s="308"/>
      <c r="OVE64" s="308"/>
      <c r="OVF64" s="308"/>
      <c r="OVG64" s="308"/>
      <c r="OVH64" s="308"/>
      <c r="OVI64" s="308"/>
      <c r="OVJ64" s="308"/>
      <c r="OVK64" s="308"/>
      <c r="OVL64" s="308"/>
      <c r="OVM64" s="308"/>
      <c r="OVN64" s="308"/>
      <c r="OVO64" s="308"/>
      <c r="OVP64" s="308"/>
      <c r="OVQ64" s="308"/>
      <c r="OVR64" s="308"/>
      <c r="OVS64" s="308"/>
      <c r="OVT64" s="308"/>
      <c r="OVU64" s="308"/>
      <c r="OVV64" s="308"/>
      <c r="OVW64" s="308"/>
      <c r="OVX64" s="308"/>
      <c r="OVY64" s="308"/>
      <c r="OVZ64" s="308"/>
      <c r="OWA64" s="308"/>
      <c r="OWB64" s="308"/>
      <c r="OWC64" s="308"/>
      <c r="OWD64" s="308"/>
      <c r="OWE64" s="308"/>
      <c r="OWF64" s="308"/>
      <c r="OWG64" s="308"/>
      <c r="OWH64" s="308"/>
      <c r="OWI64" s="308"/>
      <c r="OWJ64" s="308"/>
      <c r="OWK64" s="308"/>
      <c r="OWL64" s="308"/>
      <c r="OWM64" s="308"/>
      <c r="OWN64" s="308"/>
      <c r="OWO64" s="308"/>
      <c r="OWP64" s="308"/>
      <c r="OWQ64" s="308"/>
      <c r="OWR64" s="308"/>
      <c r="OWS64" s="308"/>
      <c r="OWT64" s="308"/>
      <c r="OWU64" s="308"/>
      <c r="OWV64" s="308"/>
      <c r="OWW64" s="308"/>
      <c r="OWX64" s="308"/>
      <c r="OWY64" s="308"/>
      <c r="OWZ64" s="308"/>
      <c r="OXA64" s="308"/>
      <c r="OXB64" s="308"/>
      <c r="OXC64" s="308"/>
      <c r="OXD64" s="308"/>
      <c r="OXE64" s="308"/>
      <c r="OXF64" s="308"/>
      <c r="OXG64" s="308"/>
      <c r="OXH64" s="308"/>
      <c r="OXI64" s="308"/>
      <c r="OXJ64" s="308"/>
      <c r="OXK64" s="308"/>
      <c r="OXL64" s="308"/>
      <c r="OXM64" s="308"/>
      <c r="OXN64" s="308"/>
      <c r="OXO64" s="308"/>
      <c r="OXP64" s="308"/>
      <c r="OXQ64" s="308"/>
      <c r="OXR64" s="308"/>
      <c r="OXS64" s="308"/>
      <c r="OXT64" s="308"/>
      <c r="OXU64" s="308"/>
      <c r="OXV64" s="308"/>
      <c r="OXW64" s="308"/>
      <c r="OXX64" s="308"/>
      <c r="OXY64" s="308"/>
      <c r="OXZ64" s="308"/>
      <c r="OYA64" s="308"/>
      <c r="OYB64" s="308"/>
      <c r="OYC64" s="308"/>
      <c r="OYD64" s="308"/>
      <c r="OYE64" s="308"/>
      <c r="OYF64" s="308"/>
      <c r="OYG64" s="308"/>
      <c r="OYH64" s="308"/>
      <c r="OYI64" s="308"/>
      <c r="OYJ64" s="308"/>
      <c r="OYK64" s="308"/>
      <c r="OYL64" s="308"/>
      <c r="OYM64" s="308"/>
      <c r="OYN64" s="308"/>
      <c r="OYO64" s="308"/>
      <c r="OYP64" s="308"/>
      <c r="OYQ64" s="308"/>
      <c r="OYR64" s="308"/>
      <c r="OYS64" s="308"/>
      <c r="OYT64" s="308"/>
      <c r="OYU64" s="308"/>
      <c r="OYV64" s="308"/>
      <c r="OYW64" s="308"/>
      <c r="OYX64" s="308"/>
      <c r="OYY64" s="308"/>
      <c r="OYZ64" s="308"/>
      <c r="OZA64" s="308"/>
      <c r="OZB64" s="308"/>
      <c r="OZC64" s="308"/>
      <c r="OZD64" s="308"/>
      <c r="OZE64" s="308"/>
      <c r="OZF64" s="308"/>
      <c r="OZG64" s="308"/>
      <c r="OZH64" s="308"/>
      <c r="OZI64" s="308"/>
      <c r="OZJ64" s="308"/>
      <c r="OZK64" s="308"/>
      <c r="OZL64" s="308"/>
      <c r="OZM64" s="308"/>
      <c r="OZN64" s="308"/>
      <c r="OZO64" s="308"/>
      <c r="OZP64" s="308"/>
      <c r="OZQ64" s="308"/>
      <c r="OZR64" s="308"/>
      <c r="OZS64" s="308"/>
      <c r="OZT64" s="308"/>
      <c r="OZU64" s="308"/>
      <c r="OZV64" s="308"/>
      <c r="OZW64" s="308"/>
      <c r="OZX64" s="308"/>
      <c r="OZY64" s="308"/>
      <c r="OZZ64" s="308"/>
      <c r="PAA64" s="308"/>
      <c r="PAB64" s="308"/>
      <c r="PAC64" s="308"/>
      <c r="PAD64" s="308"/>
      <c r="PAE64" s="308"/>
      <c r="PAF64" s="308"/>
      <c r="PAG64" s="308"/>
      <c r="PAH64" s="308"/>
      <c r="PAI64" s="308"/>
      <c r="PAJ64" s="308"/>
      <c r="PAK64" s="308"/>
      <c r="PAL64" s="308"/>
      <c r="PAM64" s="308"/>
      <c r="PAN64" s="308"/>
      <c r="PAO64" s="308"/>
      <c r="PAP64" s="308"/>
      <c r="PAQ64" s="308"/>
      <c r="PAR64" s="308"/>
      <c r="PAS64" s="308"/>
      <c r="PAT64" s="308"/>
      <c r="PAU64" s="308"/>
      <c r="PAV64" s="308"/>
      <c r="PAW64" s="308"/>
      <c r="PAX64" s="308"/>
      <c r="PAY64" s="308"/>
      <c r="PAZ64" s="308"/>
      <c r="PBA64" s="308"/>
      <c r="PBB64" s="308"/>
      <c r="PBC64" s="308"/>
      <c r="PBD64" s="308"/>
      <c r="PBE64" s="308"/>
      <c r="PBF64" s="308"/>
      <c r="PBG64" s="308"/>
      <c r="PBH64" s="308"/>
      <c r="PBI64" s="308"/>
      <c r="PBJ64" s="308"/>
      <c r="PBK64" s="308"/>
      <c r="PBL64" s="308"/>
      <c r="PBM64" s="308"/>
      <c r="PBN64" s="308"/>
      <c r="PBO64" s="308"/>
      <c r="PBP64" s="308"/>
      <c r="PBQ64" s="308"/>
      <c r="PBR64" s="308"/>
      <c r="PBS64" s="308"/>
      <c r="PBT64" s="308"/>
      <c r="PBU64" s="308"/>
      <c r="PBV64" s="308"/>
      <c r="PBW64" s="308"/>
      <c r="PBX64" s="308"/>
      <c r="PBY64" s="308"/>
      <c r="PBZ64" s="308"/>
      <c r="PCA64" s="308"/>
      <c r="PCB64" s="308"/>
      <c r="PCC64" s="308"/>
      <c r="PCD64" s="308"/>
      <c r="PCE64" s="308"/>
      <c r="PCF64" s="308"/>
      <c r="PCG64" s="308"/>
      <c r="PCH64" s="308"/>
      <c r="PCI64" s="308"/>
      <c r="PCJ64" s="308"/>
      <c r="PCK64" s="308"/>
      <c r="PCL64" s="308"/>
      <c r="PCM64" s="308"/>
      <c r="PCN64" s="308"/>
      <c r="PCO64" s="308"/>
      <c r="PCP64" s="308"/>
      <c r="PCQ64" s="308"/>
      <c r="PCR64" s="308"/>
      <c r="PCS64" s="308"/>
      <c r="PCT64" s="308"/>
      <c r="PCU64" s="308"/>
      <c r="PCV64" s="308"/>
      <c r="PCW64" s="308"/>
      <c r="PCX64" s="308"/>
      <c r="PCY64" s="308"/>
      <c r="PCZ64" s="308"/>
      <c r="PDA64" s="308"/>
      <c r="PDB64" s="308"/>
      <c r="PDC64" s="308"/>
      <c r="PDD64" s="308"/>
      <c r="PDE64" s="308"/>
      <c r="PDF64" s="308"/>
      <c r="PDG64" s="308"/>
      <c r="PDH64" s="308"/>
      <c r="PDI64" s="308"/>
      <c r="PDJ64" s="308"/>
      <c r="PDK64" s="308"/>
      <c r="PDL64" s="308"/>
      <c r="PDM64" s="308"/>
      <c r="PDN64" s="308"/>
      <c r="PDO64" s="308"/>
      <c r="PDP64" s="308"/>
      <c r="PDQ64" s="308"/>
      <c r="PDR64" s="308"/>
      <c r="PDS64" s="308"/>
      <c r="PDT64" s="308"/>
      <c r="PDU64" s="308"/>
      <c r="PDV64" s="308"/>
      <c r="PDW64" s="308"/>
      <c r="PDX64" s="308"/>
      <c r="PDY64" s="308"/>
      <c r="PDZ64" s="308"/>
      <c r="PEA64" s="308"/>
      <c r="PEB64" s="308"/>
      <c r="PEC64" s="308"/>
      <c r="PED64" s="308"/>
      <c r="PEE64" s="308"/>
      <c r="PEF64" s="308"/>
      <c r="PEG64" s="308"/>
      <c r="PEH64" s="308"/>
      <c r="PEI64" s="308"/>
      <c r="PEJ64" s="308"/>
      <c r="PEK64" s="308"/>
      <c r="PEL64" s="308"/>
      <c r="PEM64" s="308"/>
      <c r="PEN64" s="308"/>
      <c r="PEO64" s="308"/>
      <c r="PEP64" s="308"/>
      <c r="PEQ64" s="308"/>
      <c r="PER64" s="308"/>
      <c r="PES64" s="308"/>
      <c r="PET64" s="308"/>
      <c r="PEU64" s="308"/>
      <c r="PEV64" s="308"/>
      <c r="PEW64" s="308"/>
      <c r="PEX64" s="308"/>
      <c r="PEY64" s="308"/>
      <c r="PEZ64" s="308"/>
      <c r="PFA64" s="308"/>
      <c r="PFB64" s="308"/>
      <c r="PFC64" s="308"/>
      <c r="PFD64" s="308"/>
      <c r="PFE64" s="308"/>
      <c r="PFF64" s="308"/>
      <c r="PFG64" s="308"/>
      <c r="PFH64" s="308"/>
      <c r="PFI64" s="308"/>
      <c r="PFJ64" s="308"/>
      <c r="PFK64" s="308"/>
      <c r="PFL64" s="308"/>
      <c r="PFM64" s="308"/>
      <c r="PFN64" s="308"/>
      <c r="PFO64" s="308"/>
      <c r="PFP64" s="308"/>
      <c r="PFQ64" s="308"/>
      <c r="PFR64" s="308"/>
      <c r="PFS64" s="308"/>
      <c r="PFT64" s="308"/>
      <c r="PFU64" s="308"/>
      <c r="PFV64" s="308"/>
      <c r="PFW64" s="308"/>
      <c r="PFX64" s="308"/>
      <c r="PFY64" s="308"/>
      <c r="PFZ64" s="308"/>
      <c r="PGA64" s="308"/>
      <c r="PGB64" s="308"/>
      <c r="PGC64" s="308"/>
      <c r="PGD64" s="308"/>
      <c r="PGE64" s="308"/>
      <c r="PGF64" s="308"/>
      <c r="PGG64" s="308"/>
      <c r="PGH64" s="308"/>
      <c r="PGI64" s="308"/>
      <c r="PGJ64" s="308"/>
      <c r="PGK64" s="308"/>
      <c r="PGL64" s="308"/>
      <c r="PGM64" s="308"/>
      <c r="PGN64" s="308"/>
      <c r="PGO64" s="308"/>
      <c r="PGP64" s="308"/>
      <c r="PGQ64" s="308"/>
      <c r="PGR64" s="308"/>
      <c r="PGS64" s="308"/>
      <c r="PGT64" s="308"/>
      <c r="PGU64" s="308"/>
      <c r="PGV64" s="308"/>
      <c r="PGW64" s="308"/>
      <c r="PGX64" s="308"/>
      <c r="PGY64" s="308"/>
      <c r="PGZ64" s="308"/>
      <c r="PHA64" s="308"/>
      <c r="PHB64" s="308"/>
      <c r="PHC64" s="308"/>
      <c r="PHD64" s="308"/>
      <c r="PHE64" s="308"/>
      <c r="PHF64" s="308"/>
      <c r="PHG64" s="308"/>
      <c r="PHH64" s="308"/>
      <c r="PHI64" s="308"/>
      <c r="PHJ64" s="308"/>
      <c r="PHK64" s="308"/>
      <c r="PHL64" s="308"/>
      <c r="PHM64" s="308"/>
      <c r="PHN64" s="308"/>
      <c r="PHO64" s="308"/>
      <c r="PHP64" s="308"/>
      <c r="PHQ64" s="308"/>
      <c r="PHR64" s="308"/>
      <c r="PHS64" s="308"/>
      <c r="PHT64" s="308"/>
      <c r="PHU64" s="308"/>
      <c r="PHV64" s="308"/>
      <c r="PHW64" s="308"/>
      <c r="PHX64" s="308"/>
      <c r="PHY64" s="308"/>
      <c r="PHZ64" s="308"/>
      <c r="PIA64" s="308"/>
      <c r="PIB64" s="308"/>
      <c r="PIC64" s="308"/>
      <c r="PID64" s="308"/>
      <c r="PIE64" s="308"/>
      <c r="PIF64" s="308"/>
      <c r="PIG64" s="308"/>
      <c r="PIH64" s="308"/>
      <c r="PII64" s="308"/>
      <c r="PIJ64" s="308"/>
      <c r="PIK64" s="308"/>
      <c r="PIL64" s="308"/>
      <c r="PIM64" s="308"/>
      <c r="PIN64" s="308"/>
      <c r="PIO64" s="308"/>
      <c r="PIP64" s="308"/>
      <c r="PIQ64" s="308"/>
      <c r="PIR64" s="308"/>
      <c r="PIS64" s="308"/>
      <c r="PIT64" s="308"/>
      <c r="PIU64" s="308"/>
      <c r="PIV64" s="308"/>
      <c r="PIW64" s="308"/>
      <c r="PIX64" s="308"/>
      <c r="PIY64" s="308"/>
      <c r="PIZ64" s="308"/>
      <c r="PJA64" s="308"/>
      <c r="PJB64" s="308"/>
      <c r="PJC64" s="308"/>
      <c r="PJD64" s="308"/>
      <c r="PJE64" s="308"/>
      <c r="PJF64" s="308"/>
      <c r="PJG64" s="308"/>
      <c r="PJH64" s="308"/>
      <c r="PJI64" s="308"/>
      <c r="PJJ64" s="308"/>
      <c r="PJK64" s="308"/>
      <c r="PJL64" s="308"/>
      <c r="PJM64" s="308"/>
      <c r="PJN64" s="308"/>
      <c r="PJO64" s="308"/>
      <c r="PJP64" s="308"/>
      <c r="PJQ64" s="308"/>
      <c r="PJR64" s="308"/>
      <c r="PJS64" s="308"/>
      <c r="PJT64" s="308"/>
      <c r="PJU64" s="308"/>
      <c r="PJV64" s="308"/>
      <c r="PJW64" s="308"/>
      <c r="PJX64" s="308"/>
      <c r="PJY64" s="308"/>
      <c r="PJZ64" s="308"/>
      <c r="PKA64" s="308"/>
      <c r="PKB64" s="308"/>
      <c r="PKC64" s="308"/>
      <c r="PKD64" s="308"/>
      <c r="PKE64" s="308"/>
      <c r="PKF64" s="308"/>
      <c r="PKG64" s="308"/>
      <c r="PKH64" s="308"/>
      <c r="PKI64" s="308"/>
      <c r="PKJ64" s="308"/>
      <c r="PKK64" s="308"/>
      <c r="PKL64" s="308"/>
      <c r="PKM64" s="308"/>
      <c r="PKN64" s="308"/>
      <c r="PKO64" s="308"/>
      <c r="PKP64" s="308"/>
      <c r="PKQ64" s="308"/>
      <c r="PKR64" s="308"/>
      <c r="PKS64" s="308"/>
      <c r="PKT64" s="308"/>
      <c r="PKU64" s="308"/>
      <c r="PKV64" s="308"/>
      <c r="PKW64" s="308"/>
      <c r="PKX64" s="308"/>
      <c r="PKY64" s="308"/>
      <c r="PKZ64" s="308"/>
      <c r="PLA64" s="308"/>
      <c r="PLB64" s="308"/>
      <c r="PLC64" s="308"/>
      <c r="PLD64" s="308"/>
      <c r="PLE64" s="308"/>
      <c r="PLF64" s="308"/>
      <c r="PLG64" s="308"/>
      <c r="PLH64" s="308"/>
      <c r="PLI64" s="308"/>
      <c r="PLJ64" s="308"/>
      <c r="PLK64" s="308"/>
      <c r="PLL64" s="308"/>
      <c r="PLM64" s="308"/>
      <c r="PLN64" s="308"/>
      <c r="PLO64" s="308"/>
      <c r="PLP64" s="308"/>
      <c r="PLQ64" s="308"/>
      <c r="PLR64" s="308"/>
      <c r="PLS64" s="308"/>
      <c r="PLT64" s="308"/>
      <c r="PLU64" s="308"/>
      <c r="PLV64" s="308"/>
      <c r="PLW64" s="308"/>
      <c r="PLX64" s="308"/>
      <c r="PLY64" s="308"/>
      <c r="PLZ64" s="308"/>
      <c r="PMA64" s="308"/>
      <c r="PMB64" s="308"/>
      <c r="PMC64" s="308"/>
      <c r="PMD64" s="308"/>
      <c r="PME64" s="308"/>
      <c r="PMF64" s="308"/>
      <c r="PMG64" s="308"/>
      <c r="PMH64" s="308"/>
      <c r="PMI64" s="308"/>
      <c r="PMJ64" s="308"/>
      <c r="PMK64" s="308"/>
      <c r="PML64" s="308"/>
      <c r="PMM64" s="308"/>
      <c r="PMN64" s="308"/>
      <c r="PMO64" s="308"/>
      <c r="PMP64" s="308"/>
      <c r="PMQ64" s="308"/>
      <c r="PMR64" s="308"/>
      <c r="PMS64" s="308"/>
      <c r="PMT64" s="308"/>
      <c r="PMU64" s="308"/>
      <c r="PMV64" s="308"/>
      <c r="PMW64" s="308"/>
      <c r="PMX64" s="308"/>
      <c r="PMY64" s="308"/>
      <c r="PMZ64" s="308"/>
      <c r="PNA64" s="308"/>
      <c r="PNB64" s="308"/>
      <c r="PNC64" s="308"/>
      <c r="PND64" s="308"/>
      <c r="PNE64" s="308"/>
      <c r="PNF64" s="308"/>
      <c r="PNG64" s="308"/>
      <c r="PNH64" s="308"/>
      <c r="PNI64" s="308"/>
      <c r="PNJ64" s="308"/>
      <c r="PNK64" s="308"/>
      <c r="PNL64" s="308"/>
      <c r="PNM64" s="308"/>
      <c r="PNN64" s="308"/>
      <c r="PNO64" s="308"/>
      <c r="PNP64" s="308"/>
      <c r="PNQ64" s="308"/>
      <c r="PNR64" s="308"/>
      <c r="PNS64" s="308"/>
      <c r="PNT64" s="308"/>
      <c r="PNU64" s="308"/>
      <c r="PNV64" s="308"/>
      <c r="PNW64" s="308"/>
      <c r="PNX64" s="308"/>
      <c r="PNY64" s="308"/>
      <c r="PNZ64" s="308"/>
      <c r="POA64" s="308"/>
      <c r="POB64" s="308"/>
      <c r="POC64" s="308"/>
      <c r="POD64" s="308"/>
      <c r="POE64" s="308"/>
      <c r="POF64" s="308"/>
      <c r="POG64" s="308"/>
      <c r="POH64" s="308"/>
      <c r="POI64" s="308"/>
      <c r="POJ64" s="308"/>
      <c r="POK64" s="308"/>
      <c r="POL64" s="308"/>
      <c r="POM64" s="308"/>
      <c r="PON64" s="308"/>
      <c r="POO64" s="308"/>
      <c r="POP64" s="308"/>
      <c r="POQ64" s="308"/>
      <c r="POR64" s="308"/>
      <c r="POS64" s="308"/>
      <c r="POT64" s="308"/>
      <c r="POU64" s="308"/>
      <c r="POV64" s="308"/>
      <c r="POW64" s="308"/>
      <c r="POX64" s="308"/>
      <c r="POY64" s="308"/>
      <c r="POZ64" s="308"/>
      <c r="PPA64" s="308"/>
      <c r="PPB64" s="308"/>
      <c r="PPC64" s="308"/>
      <c r="PPD64" s="308"/>
      <c r="PPE64" s="308"/>
      <c r="PPF64" s="308"/>
      <c r="PPG64" s="308"/>
      <c r="PPH64" s="308"/>
      <c r="PPI64" s="308"/>
      <c r="PPJ64" s="308"/>
      <c r="PPK64" s="308"/>
      <c r="PPL64" s="308"/>
      <c r="PPM64" s="308"/>
      <c r="PPN64" s="308"/>
      <c r="PPO64" s="308"/>
      <c r="PPP64" s="308"/>
      <c r="PPQ64" s="308"/>
      <c r="PPR64" s="308"/>
      <c r="PPS64" s="308"/>
      <c r="PPT64" s="308"/>
      <c r="PPU64" s="308"/>
      <c r="PPV64" s="308"/>
      <c r="PPW64" s="308"/>
      <c r="PPX64" s="308"/>
      <c r="PPY64" s="308"/>
      <c r="PPZ64" s="308"/>
      <c r="PQA64" s="308"/>
      <c r="PQB64" s="308"/>
      <c r="PQC64" s="308"/>
      <c r="PQD64" s="308"/>
      <c r="PQE64" s="308"/>
      <c r="PQF64" s="308"/>
      <c r="PQG64" s="308"/>
      <c r="PQH64" s="308"/>
      <c r="PQI64" s="308"/>
      <c r="PQJ64" s="308"/>
      <c r="PQK64" s="308"/>
      <c r="PQL64" s="308"/>
      <c r="PQM64" s="308"/>
      <c r="PQN64" s="308"/>
      <c r="PQO64" s="308"/>
      <c r="PQP64" s="308"/>
      <c r="PQQ64" s="308"/>
      <c r="PQR64" s="308"/>
      <c r="PQS64" s="308"/>
      <c r="PQT64" s="308"/>
      <c r="PQU64" s="308"/>
      <c r="PQV64" s="308"/>
      <c r="PQW64" s="308"/>
      <c r="PQX64" s="308"/>
      <c r="PQY64" s="308"/>
      <c r="PQZ64" s="308"/>
      <c r="PRA64" s="308"/>
      <c r="PRB64" s="308"/>
      <c r="PRC64" s="308"/>
      <c r="PRD64" s="308"/>
      <c r="PRE64" s="308"/>
      <c r="PRF64" s="308"/>
      <c r="PRG64" s="308"/>
      <c r="PRH64" s="308"/>
      <c r="PRI64" s="308"/>
      <c r="PRJ64" s="308"/>
      <c r="PRK64" s="308"/>
      <c r="PRL64" s="308"/>
      <c r="PRM64" s="308"/>
      <c r="PRN64" s="308"/>
      <c r="PRO64" s="308"/>
      <c r="PRP64" s="308"/>
      <c r="PRQ64" s="308"/>
      <c r="PRR64" s="308"/>
      <c r="PRS64" s="308"/>
      <c r="PRT64" s="308"/>
      <c r="PRU64" s="308"/>
      <c r="PRV64" s="308"/>
      <c r="PRW64" s="308"/>
      <c r="PRX64" s="308"/>
      <c r="PRY64" s="308"/>
      <c r="PRZ64" s="308"/>
      <c r="PSA64" s="308"/>
      <c r="PSB64" s="308"/>
      <c r="PSC64" s="308"/>
      <c r="PSD64" s="308"/>
      <c r="PSE64" s="308"/>
      <c r="PSF64" s="308"/>
      <c r="PSG64" s="308"/>
      <c r="PSH64" s="308"/>
      <c r="PSI64" s="308"/>
      <c r="PSJ64" s="308"/>
      <c r="PSK64" s="308"/>
      <c r="PSL64" s="308"/>
      <c r="PSM64" s="308"/>
      <c r="PSN64" s="308"/>
      <c r="PSO64" s="308"/>
      <c r="PSP64" s="308"/>
      <c r="PSQ64" s="308"/>
      <c r="PSR64" s="308"/>
      <c r="PSS64" s="308"/>
      <c r="PST64" s="308"/>
      <c r="PSU64" s="308"/>
      <c r="PSV64" s="308"/>
      <c r="PSW64" s="308"/>
      <c r="PSX64" s="308"/>
      <c r="PSY64" s="308"/>
      <c r="PSZ64" s="308"/>
      <c r="PTA64" s="308"/>
      <c r="PTB64" s="308"/>
      <c r="PTC64" s="308"/>
      <c r="PTD64" s="308"/>
      <c r="PTE64" s="308"/>
      <c r="PTF64" s="308"/>
      <c r="PTG64" s="308"/>
      <c r="PTH64" s="308"/>
      <c r="PTI64" s="308"/>
      <c r="PTJ64" s="308"/>
      <c r="PTK64" s="308"/>
      <c r="PTL64" s="308"/>
      <c r="PTM64" s="308"/>
      <c r="PTN64" s="308"/>
      <c r="PTO64" s="308"/>
      <c r="PTP64" s="308"/>
      <c r="PTQ64" s="308"/>
      <c r="PTR64" s="308"/>
      <c r="PTS64" s="308"/>
      <c r="PTT64" s="308"/>
      <c r="PTU64" s="308"/>
      <c r="PTV64" s="308"/>
      <c r="PTW64" s="308"/>
      <c r="PTX64" s="308"/>
      <c r="PTY64" s="308"/>
      <c r="PTZ64" s="308"/>
      <c r="PUA64" s="308"/>
      <c r="PUB64" s="308"/>
      <c r="PUC64" s="308"/>
      <c r="PUD64" s="308"/>
      <c r="PUE64" s="308"/>
      <c r="PUF64" s="308"/>
      <c r="PUG64" s="308"/>
      <c r="PUH64" s="308"/>
      <c r="PUI64" s="308"/>
      <c r="PUJ64" s="308"/>
      <c r="PUK64" s="308"/>
      <c r="PUL64" s="308"/>
      <c r="PUM64" s="308"/>
      <c r="PUN64" s="308"/>
      <c r="PUO64" s="308"/>
      <c r="PUP64" s="308"/>
      <c r="PUQ64" s="308"/>
      <c r="PUR64" s="308"/>
      <c r="PUS64" s="308"/>
      <c r="PUT64" s="308"/>
      <c r="PUU64" s="308"/>
      <c r="PUV64" s="308"/>
      <c r="PUW64" s="308"/>
      <c r="PUX64" s="308"/>
      <c r="PUY64" s="308"/>
      <c r="PUZ64" s="308"/>
      <c r="PVA64" s="308"/>
      <c r="PVB64" s="308"/>
      <c r="PVC64" s="308"/>
      <c r="PVD64" s="308"/>
      <c r="PVE64" s="308"/>
      <c r="PVF64" s="308"/>
      <c r="PVG64" s="308"/>
      <c r="PVH64" s="308"/>
      <c r="PVI64" s="308"/>
      <c r="PVJ64" s="308"/>
      <c r="PVK64" s="308"/>
      <c r="PVL64" s="308"/>
      <c r="PVM64" s="308"/>
      <c r="PVN64" s="308"/>
      <c r="PVO64" s="308"/>
      <c r="PVP64" s="308"/>
      <c r="PVQ64" s="308"/>
      <c r="PVR64" s="308"/>
      <c r="PVS64" s="308"/>
      <c r="PVT64" s="308"/>
      <c r="PVU64" s="308"/>
      <c r="PVV64" s="308"/>
      <c r="PVW64" s="308"/>
      <c r="PVX64" s="308"/>
      <c r="PVY64" s="308"/>
      <c r="PVZ64" s="308"/>
      <c r="PWA64" s="308"/>
      <c r="PWB64" s="308"/>
      <c r="PWC64" s="308"/>
      <c r="PWD64" s="308"/>
      <c r="PWE64" s="308"/>
      <c r="PWF64" s="308"/>
      <c r="PWG64" s="308"/>
      <c r="PWH64" s="308"/>
      <c r="PWI64" s="308"/>
      <c r="PWJ64" s="308"/>
      <c r="PWK64" s="308"/>
      <c r="PWL64" s="308"/>
      <c r="PWM64" s="308"/>
      <c r="PWN64" s="308"/>
      <c r="PWO64" s="308"/>
      <c r="PWP64" s="308"/>
      <c r="PWQ64" s="308"/>
      <c r="PWR64" s="308"/>
      <c r="PWS64" s="308"/>
      <c r="PWT64" s="308"/>
      <c r="PWU64" s="308"/>
      <c r="PWV64" s="308"/>
      <c r="PWW64" s="308"/>
      <c r="PWX64" s="308"/>
      <c r="PWY64" s="308"/>
      <c r="PWZ64" s="308"/>
      <c r="PXA64" s="308"/>
      <c r="PXB64" s="308"/>
      <c r="PXC64" s="308"/>
      <c r="PXD64" s="308"/>
      <c r="PXE64" s="308"/>
      <c r="PXF64" s="308"/>
      <c r="PXG64" s="308"/>
      <c r="PXH64" s="308"/>
      <c r="PXI64" s="308"/>
      <c r="PXJ64" s="308"/>
      <c r="PXK64" s="308"/>
      <c r="PXL64" s="308"/>
      <c r="PXM64" s="308"/>
      <c r="PXN64" s="308"/>
      <c r="PXO64" s="308"/>
      <c r="PXP64" s="308"/>
      <c r="PXQ64" s="308"/>
      <c r="PXR64" s="308"/>
      <c r="PXS64" s="308"/>
      <c r="PXT64" s="308"/>
      <c r="PXU64" s="308"/>
      <c r="PXV64" s="308"/>
      <c r="PXW64" s="308"/>
      <c r="PXX64" s="308"/>
      <c r="PXY64" s="308"/>
      <c r="PXZ64" s="308"/>
      <c r="PYA64" s="308"/>
      <c r="PYB64" s="308"/>
      <c r="PYC64" s="308"/>
      <c r="PYD64" s="308"/>
      <c r="PYE64" s="308"/>
      <c r="PYF64" s="308"/>
      <c r="PYG64" s="308"/>
      <c r="PYH64" s="308"/>
      <c r="PYI64" s="308"/>
      <c r="PYJ64" s="308"/>
      <c r="PYK64" s="308"/>
      <c r="PYL64" s="308"/>
      <c r="PYM64" s="308"/>
      <c r="PYN64" s="308"/>
      <c r="PYO64" s="308"/>
      <c r="PYP64" s="308"/>
      <c r="PYQ64" s="308"/>
      <c r="PYR64" s="308"/>
      <c r="PYS64" s="308"/>
      <c r="PYT64" s="308"/>
      <c r="PYU64" s="308"/>
      <c r="PYV64" s="308"/>
      <c r="PYW64" s="308"/>
      <c r="PYX64" s="308"/>
      <c r="PYY64" s="308"/>
      <c r="PYZ64" s="308"/>
      <c r="PZA64" s="308"/>
      <c r="PZB64" s="308"/>
      <c r="PZC64" s="308"/>
      <c r="PZD64" s="308"/>
      <c r="PZE64" s="308"/>
      <c r="PZF64" s="308"/>
      <c r="PZG64" s="308"/>
      <c r="PZH64" s="308"/>
      <c r="PZI64" s="308"/>
      <c r="PZJ64" s="308"/>
      <c r="PZK64" s="308"/>
      <c r="PZL64" s="308"/>
      <c r="PZM64" s="308"/>
      <c r="PZN64" s="308"/>
      <c r="PZO64" s="308"/>
      <c r="PZP64" s="308"/>
      <c r="PZQ64" s="308"/>
      <c r="PZR64" s="308"/>
      <c r="PZS64" s="308"/>
      <c r="PZT64" s="308"/>
      <c r="PZU64" s="308"/>
      <c r="PZV64" s="308"/>
      <c r="PZW64" s="308"/>
      <c r="PZX64" s="308"/>
      <c r="PZY64" s="308"/>
      <c r="PZZ64" s="308"/>
      <c r="QAA64" s="308"/>
      <c r="QAB64" s="308"/>
      <c r="QAC64" s="308"/>
      <c r="QAD64" s="308"/>
      <c r="QAE64" s="308"/>
      <c r="QAF64" s="308"/>
      <c r="QAG64" s="308"/>
      <c r="QAH64" s="308"/>
      <c r="QAI64" s="308"/>
      <c r="QAJ64" s="308"/>
      <c r="QAK64" s="308"/>
      <c r="QAL64" s="308"/>
      <c r="QAM64" s="308"/>
      <c r="QAN64" s="308"/>
      <c r="QAO64" s="308"/>
      <c r="QAP64" s="308"/>
      <c r="QAQ64" s="308"/>
      <c r="QAR64" s="308"/>
      <c r="QAS64" s="308"/>
      <c r="QAT64" s="308"/>
      <c r="QAU64" s="308"/>
      <c r="QAV64" s="308"/>
      <c r="QAW64" s="308"/>
      <c r="QAX64" s="308"/>
      <c r="QAY64" s="308"/>
      <c r="QAZ64" s="308"/>
      <c r="QBA64" s="308"/>
      <c r="QBB64" s="308"/>
      <c r="QBC64" s="308"/>
      <c r="QBD64" s="308"/>
      <c r="QBE64" s="308"/>
      <c r="QBF64" s="308"/>
      <c r="QBG64" s="308"/>
      <c r="QBH64" s="308"/>
      <c r="QBI64" s="308"/>
      <c r="QBJ64" s="308"/>
      <c r="QBK64" s="308"/>
      <c r="QBL64" s="308"/>
      <c r="QBM64" s="308"/>
      <c r="QBN64" s="308"/>
      <c r="QBO64" s="308"/>
      <c r="QBP64" s="308"/>
      <c r="QBQ64" s="308"/>
      <c r="QBR64" s="308"/>
      <c r="QBS64" s="308"/>
      <c r="QBT64" s="308"/>
      <c r="QBU64" s="308"/>
      <c r="QBV64" s="308"/>
      <c r="QBW64" s="308"/>
      <c r="QBX64" s="308"/>
      <c r="QBY64" s="308"/>
      <c r="QBZ64" s="308"/>
      <c r="QCA64" s="308"/>
      <c r="QCB64" s="308"/>
      <c r="QCC64" s="308"/>
      <c r="QCD64" s="308"/>
      <c r="QCE64" s="308"/>
      <c r="QCF64" s="308"/>
      <c r="QCG64" s="308"/>
      <c r="QCH64" s="308"/>
      <c r="QCI64" s="308"/>
      <c r="QCJ64" s="308"/>
      <c r="QCK64" s="308"/>
      <c r="QCL64" s="308"/>
      <c r="QCM64" s="308"/>
      <c r="QCN64" s="308"/>
      <c r="QCO64" s="308"/>
      <c r="QCP64" s="308"/>
      <c r="QCQ64" s="308"/>
      <c r="QCR64" s="308"/>
      <c r="QCS64" s="308"/>
      <c r="QCT64" s="308"/>
      <c r="QCU64" s="308"/>
      <c r="QCV64" s="308"/>
      <c r="QCW64" s="308"/>
      <c r="QCX64" s="308"/>
      <c r="QCY64" s="308"/>
      <c r="QCZ64" s="308"/>
      <c r="QDA64" s="308"/>
      <c r="QDB64" s="308"/>
      <c r="QDC64" s="308"/>
      <c r="QDD64" s="308"/>
      <c r="QDE64" s="308"/>
      <c r="QDF64" s="308"/>
      <c r="QDG64" s="308"/>
      <c r="QDH64" s="308"/>
      <c r="QDI64" s="308"/>
      <c r="QDJ64" s="308"/>
      <c r="QDK64" s="308"/>
      <c r="QDL64" s="308"/>
      <c r="QDM64" s="308"/>
      <c r="QDN64" s="308"/>
      <c r="QDO64" s="308"/>
      <c r="QDP64" s="308"/>
      <c r="QDQ64" s="308"/>
      <c r="QDR64" s="308"/>
      <c r="QDS64" s="308"/>
      <c r="QDT64" s="308"/>
      <c r="QDU64" s="308"/>
      <c r="QDV64" s="308"/>
      <c r="QDW64" s="308"/>
      <c r="QDX64" s="308"/>
      <c r="QDY64" s="308"/>
      <c r="QDZ64" s="308"/>
      <c r="QEA64" s="308"/>
      <c r="QEB64" s="308"/>
      <c r="QEC64" s="308"/>
      <c r="QED64" s="308"/>
      <c r="QEE64" s="308"/>
      <c r="QEF64" s="308"/>
      <c r="QEG64" s="308"/>
      <c r="QEH64" s="308"/>
      <c r="QEI64" s="308"/>
      <c r="QEJ64" s="308"/>
      <c r="QEK64" s="308"/>
      <c r="QEL64" s="308"/>
      <c r="QEM64" s="308"/>
      <c r="QEN64" s="308"/>
      <c r="QEO64" s="308"/>
      <c r="QEP64" s="308"/>
      <c r="QEQ64" s="308"/>
      <c r="QER64" s="308"/>
      <c r="QES64" s="308"/>
      <c r="QET64" s="308"/>
      <c r="QEU64" s="308"/>
      <c r="QEV64" s="308"/>
      <c r="QEW64" s="308"/>
      <c r="QEX64" s="308"/>
      <c r="QEY64" s="308"/>
      <c r="QEZ64" s="308"/>
      <c r="QFA64" s="308"/>
      <c r="QFB64" s="308"/>
      <c r="QFC64" s="308"/>
      <c r="QFD64" s="308"/>
      <c r="QFE64" s="308"/>
      <c r="QFF64" s="308"/>
      <c r="QFG64" s="308"/>
      <c r="QFH64" s="308"/>
      <c r="QFI64" s="308"/>
      <c r="QFJ64" s="308"/>
      <c r="QFK64" s="308"/>
      <c r="QFL64" s="308"/>
      <c r="QFM64" s="308"/>
      <c r="QFN64" s="308"/>
      <c r="QFO64" s="308"/>
      <c r="QFP64" s="308"/>
      <c r="QFQ64" s="308"/>
      <c r="QFR64" s="308"/>
      <c r="QFS64" s="308"/>
      <c r="QFT64" s="308"/>
      <c r="QFU64" s="308"/>
      <c r="QFV64" s="308"/>
      <c r="QFW64" s="308"/>
      <c r="QFX64" s="308"/>
      <c r="QFY64" s="308"/>
      <c r="QFZ64" s="308"/>
      <c r="QGA64" s="308"/>
      <c r="QGB64" s="308"/>
      <c r="QGC64" s="308"/>
      <c r="QGD64" s="308"/>
      <c r="QGE64" s="308"/>
      <c r="QGF64" s="308"/>
      <c r="QGG64" s="308"/>
      <c r="QGH64" s="308"/>
      <c r="QGI64" s="308"/>
      <c r="QGJ64" s="308"/>
      <c r="QGK64" s="308"/>
      <c r="QGL64" s="308"/>
      <c r="QGM64" s="308"/>
      <c r="QGN64" s="308"/>
      <c r="QGO64" s="308"/>
      <c r="QGP64" s="308"/>
      <c r="QGQ64" s="308"/>
      <c r="QGR64" s="308"/>
      <c r="QGS64" s="308"/>
      <c r="QGT64" s="308"/>
      <c r="QGU64" s="308"/>
      <c r="QGV64" s="308"/>
      <c r="QGW64" s="308"/>
      <c r="QGX64" s="308"/>
      <c r="QGY64" s="308"/>
      <c r="QGZ64" s="308"/>
      <c r="QHA64" s="308"/>
      <c r="QHB64" s="308"/>
      <c r="QHC64" s="308"/>
      <c r="QHD64" s="308"/>
      <c r="QHE64" s="308"/>
      <c r="QHF64" s="308"/>
      <c r="QHG64" s="308"/>
      <c r="QHH64" s="308"/>
      <c r="QHI64" s="308"/>
      <c r="QHJ64" s="308"/>
      <c r="QHK64" s="308"/>
      <c r="QHL64" s="308"/>
      <c r="QHM64" s="308"/>
      <c r="QHN64" s="308"/>
      <c r="QHO64" s="308"/>
      <c r="QHP64" s="308"/>
      <c r="QHQ64" s="308"/>
      <c r="QHR64" s="308"/>
      <c r="QHS64" s="308"/>
      <c r="QHT64" s="308"/>
      <c r="QHU64" s="308"/>
      <c r="QHV64" s="308"/>
      <c r="QHW64" s="308"/>
      <c r="QHX64" s="308"/>
      <c r="QHY64" s="308"/>
      <c r="QHZ64" s="308"/>
      <c r="QIA64" s="308"/>
      <c r="QIB64" s="308"/>
      <c r="QIC64" s="308"/>
      <c r="QID64" s="308"/>
      <c r="QIE64" s="308"/>
      <c r="QIF64" s="308"/>
      <c r="QIG64" s="308"/>
      <c r="QIH64" s="308"/>
      <c r="QII64" s="308"/>
      <c r="QIJ64" s="308"/>
      <c r="QIK64" s="308"/>
      <c r="QIL64" s="308"/>
      <c r="QIM64" s="308"/>
      <c r="QIN64" s="308"/>
      <c r="QIO64" s="308"/>
      <c r="QIP64" s="308"/>
      <c r="QIQ64" s="308"/>
      <c r="QIR64" s="308"/>
      <c r="QIS64" s="308"/>
      <c r="QIT64" s="308"/>
      <c r="QIU64" s="308"/>
      <c r="QIV64" s="308"/>
      <c r="QIW64" s="308"/>
      <c r="QIX64" s="308"/>
      <c r="QIY64" s="308"/>
      <c r="QIZ64" s="308"/>
      <c r="QJA64" s="308"/>
      <c r="QJB64" s="308"/>
      <c r="QJC64" s="308"/>
      <c r="QJD64" s="308"/>
      <c r="QJE64" s="308"/>
      <c r="QJF64" s="308"/>
      <c r="QJG64" s="308"/>
      <c r="QJH64" s="308"/>
      <c r="QJI64" s="308"/>
      <c r="QJJ64" s="308"/>
      <c r="QJK64" s="308"/>
      <c r="QJL64" s="308"/>
      <c r="QJM64" s="308"/>
      <c r="QJN64" s="308"/>
      <c r="QJO64" s="308"/>
      <c r="QJP64" s="308"/>
      <c r="QJQ64" s="308"/>
      <c r="QJR64" s="308"/>
      <c r="QJS64" s="308"/>
      <c r="QJT64" s="308"/>
      <c r="QJU64" s="308"/>
      <c r="QJV64" s="308"/>
      <c r="QJW64" s="308"/>
      <c r="QJX64" s="308"/>
      <c r="QJY64" s="308"/>
      <c r="QJZ64" s="308"/>
      <c r="QKA64" s="308"/>
      <c r="QKB64" s="308"/>
      <c r="QKC64" s="308"/>
      <c r="QKD64" s="308"/>
      <c r="QKE64" s="308"/>
      <c r="QKF64" s="308"/>
      <c r="QKG64" s="308"/>
      <c r="QKH64" s="308"/>
      <c r="QKI64" s="308"/>
      <c r="QKJ64" s="308"/>
      <c r="QKK64" s="308"/>
      <c r="QKL64" s="308"/>
      <c r="QKM64" s="308"/>
      <c r="QKN64" s="308"/>
      <c r="QKO64" s="308"/>
      <c r="QKP64" s="308"/>
      <c r="QKQ64" s="308"/>
      <c r="QKR64" s="308"/>
      <c r="QKS64" s="308"/>
      <c r="QKT64" s="308"/>
      <c r="QKU64" s="308"/>
      <c r="QKV64" s="308"/>
      <c r="QKW64" s="308"/>
      <c r="QKX64" s="308"/>
      <c r="QKY64" s="308"/>
      <c r="QKZ64" s="308"/>
      <c r="QLA64" s="308"/>
      <c r="QLB64" s="308"/>
      <c r="QLC64" s="308"/>
      <c r="QLD64" s="308"/>
      <c r="QLE64" s="308"/>
      <c r="QLF64" s="308"/>
      <c r="QLG64" s="308"/>
      <c r="QLH64" s="308"/>
      <c r="QLI64" s="308"/>
      <c r="QLJ64" s="308"/>
      <c r="QLK64" s="308"/>
      <c r="QLL64" s="308"/>
      <c r="QLM64" s="308"/>
      <c r="QLN64" s="308"/>
      <c r="QLO64" s="308"/>
      <c r="QLP64" s="308"/>
      <c r="QLQ64" s="308"/>
      <c r="QLR64" s="308"/>
      <c r="QLS64" s="308"/>
      <c r="QLT64" s="308"/>
      <c r="QLU64" s="308"/>
      <c r="QLV64" s="308"/>
      <c r="QLW64" s="308"/>
      <c r="QLX64" s="308"/>
      <c r="QLY64" s="308"/>
      <c r="QLZ64" s="308"/>
      <c r="QMA64" s="308"/>
      <c r="QMB64" s="308"/>
      <c r="QMC64" s="308"/>
      <c r="QMD64" s="308"/>
      <c r="QME64" s="308"/>
      <c r="QMF64" s="308"/>
      <c r="QMG64" s="308"/>
      <c r="QMH64" s="308"/>
      <c r="QMI64" s="308"/>
      <c r="QMJ64" s="308"/>
      <c r="QMK64" s="308"/>
      <c r="QML64" s="308"/>
      <c r="QMM64" s="308"/>
      <c r="QMN64" s="308"/>
      <c r="QMO64" s="308"/>
      <c r="QMP64" s="308"/>
      <c r="QMQ64" s="308"/>
      <c r="QMR64" s="308"/>
      <c r="QMS64" s="308"/>
      <c r="QMT64" s="308"/>
      <c r="QMU64" s="308"/>
      <c r="QMV64" s="308"/>
      <c r="QMW64" s="308"/>
      <c r="QMX64" s="308"/>
      <c r="QMY64" s="308"/>
      <c r="QMZ64" s="308"/>
      <c r="QNA64" s="308"/>
      <c r="QNB64" s="308"/>
      <c r="QNC64" s="308"/>
      <c r="QND64" s="308"/>
      <c r="QNE64" s="308"/>
      <c r="QNF64" s="308"/>
      <c r="QNG64" s="308"/>
      <c r="QNH64" s="308"/>
      <c r="QNI64" s="308"/>
      <c r="QNJ64" s="308"/>
      <c r="QNK64" s="308"/>
      <c r="QNL64" s="308"/>
      <c r="QNM64" s="308"/>
      <c r="QNN64" s="308"/>
      <c r="QNO64" s="308"/>
      <c r="QNP64" s="308"/>
      <c r="QNQ64" s="308"/>
      <c r="QNR64" s="308"/>
      <c r="QNS64" s="308"/>
      <c r="QNT64" s="308"/>
      <c r="QNU64" s="308"/>
      <c r="QNV64" s="308"/>
      <c r="QNW64" s="308"/>
      <c r="QNX64" s="308"/>
      <c r="QNY64" s="308"/>
      <c r="QNZ64" s="308"/>
      <c r="QOA64" s="308"/>
      <c r="QOB64" s="308"/>
      <c r="QOC64" s="308"/>
      <c r="QOD64" s="308"/>
      <c r="QOE64" s="308"/>
      <c r="QOF64" s="308"/>
      <c r="QOG64" s="308"/>
      <c r="QOH64" s="308"/>
      <c r="QOI64" s="308"/>
      <c r="QOJ64" s="308"/>
      <c r="QOK64" s="308"/>
      <c r="QOL64" s="308"/>
      <c r="QOM64" s="308"/>
      <c r="QON64" s="308"/>
      <c r="QOO64" s="308"/>
      <c r="QOP64" s="308"/>
      <c r="QOQ64" s="308"/>
      <c r="QOR64" s="308"/>
      <c r="QOS64" s="308"/>
      <c r="QOT64" s="308"/>
      <c r="QOU64" s="308"/>
      <c r="QOV64" s="308"/>
      <c r="QOW64" s="308"/>
      <c r="QOX64" s="308"/>
      <c r="QOY64" s="308"/>
      <c r="QOZ64" s="308"/>
      <c r="QPA64" s="308"/>
      <c r="QPB64" s="308"/>
      <c r="QPC64" s="308"/>
      <c r="QPD64" s="308"/>
      <c r="QPE64" s="308"/>
      <c r="QPF64" s="308"/>
      <c r="QPG64" s="308"/>
      <c r="QPH64" s="308"/>
      <c r="QPI64" s="308"/>
      <c r="QPJ64" s="308"/>
      <c r="QPK64" s="308"/>
      <c r="QPL64" s="308"/>
      <c r="QPM64" s="308"/>
      <c r="QPN64" s="308"/>
      <c r="QPO64" s="308"/>
      <c r="QPP64" s="308"/>
      <c r="QPQ64" s="308"/>
      <c r="QPR64" s="308"/>
      <c r="QPS64" s="308"/>
      <c r="QPT64" s="308"/>
      <c r="QPU64" s="308"/>
      <c r="QPV64" s="308"/>
      <c r="QPW64" s="308"/>
      <c r="QPX64" s="308"/>
      <c r="QPY64" s="308"/>
      <c r="QPZ64" s="308"/>
      <c r="QQA64" s="308"/>
      <c r="QQB64" s="308"/>
      <c r="QQC64" s="308"/>
      <c r="QQD64" s="308"/>
      <c r="QQE64" s="308"/>
      <c r="QQF64" s="308"/>
      <c r="QQG64" s="308"/>
      <c r="QQH64" s="308"/>
      <c r="QQI64" s="308"/>
      <c r="QQJ64" s="308"/>
      <c r="QQK64" s="308"/>
      <c r="QQL64" s="308"/>
      <c r="QQM64" s="308"/>
      <c r="QQN64" s="308"/>
      <c r="QQO64" s="308"/>
      <c r="QQP64" s="308"/>
      <c r="QQQ64" s="308"/>
      <c r="QQR64" s="308"/>
      <c r="QQS64" s="308"/>
      <c r="QQT64" s="308"/>
      <c r="QQU64" s="308"/>
      <c r="QQV64" s="308"/>
      <c r="QQW64" s="308"/>
      <c r="QQX64" s="308"/>
      <c r="QQY64" s="308"/>
      <c r="QQZ64" s="308"/>
      <c r="QRA64" s="308"/>
      <c r="QRB64" s="308"/>
      <c r="QRC64" s="308"/>
      <c r="QRD64" s="308"/>
      <c r="QRE64" s="308"/>
      <c r="QRF64" s="308"/>
      <c r="QRG64" s="308"/>
      <c r="QRH64" s="308"/>
      <c r="QRI64" s="308"/>
      <c r="QRJ64" s="308"/>
      <c r="QRK64" s="308"/>
      <c r="QRL64" s="308"/>
      <c r="QRM64" s="308"/>
      <c r="QRN64" s="308"/>
      <c r="QRO64" s="308"/>
      <c r="QRP64" s="308"/>
      <c r="QRQ64" s="308"/>
      <c r="QRR64" s="308"/>
      <c r="QRS64" s="308"/>
      <c r="QRT64" s="308"/>
      <c r="QRU64" s="308"/>
      <c r="QRV64" s="308"/>
      <c r="QRW64" s="308"/>
      <c r="QRX64" s="308"/>
      <c r="QRY64" s="308"/>
      <c r="QRZ64" s="308"/>
      <c r="QSA64" s="308"/>
      <c r="QSB64" s="308"/>
      <c r="QSC64" s="308"/>
      <c r="QSD64" s="308"/>
      <c r="QSE64" s="308"/>
      <c r="QSF64" s="308"/>
      <c r="QSG64" s="308"/>
      <c r="QSH64" s="308"/>
      <c r="QSI64" s="308"/>
      <c r="QSJ64" s="308"/>
      <c r="QSK64" s="308"/>
      <c r="QSL64" s="308"/>
      <c r="QSM64" s="308"/>
      <c r="QSN64" s="308"/>
      <c r="QSO64" s="308"/>
      <c r="QSP64" s="308"/>
      <c r="QSQ64" s="308"/>
      <c r="QSR64" s="308"/>
      <c r="QSS64" s="308"/>
      <c r="QST64" s="308"/>
      <c r="QSU64" s="308"/>
      <c r="QSV64" s="308"/>
      <c r="QSW64" s="308"/>
      <c r="QSX64" s="308"/>
      <c r="QSY64" s="308"/>
      <c r="QSZ64" s="308"/>
      <c r="QTA64" s="308"/>
      <c r="QTB64" s="308"/>
      <c r="QTC64" s="308"/>
      <c r="QTD64" s="308"/>
      <c r="QTE64" s="308"/>
      <c r="QTF64" s="308"/>
      <c r="QTG64" s="308"/>
      <c r="QTH64" s="308"/>
      <c r="QTI64" s="308"/>
      <c r="QTJ64" s="308"/>
      <c r="QTK64" s="308"/>
      <c r="QTL64" s="308"/>
      <c r="QTM64" s="308"/>
      <c r="QTN64" s="308"/>
      <c r="QTO64" s="308"/>
      <c r="QTP64" s="308"/>
      <c r="QTQ64" s="308"/>
      <c r="QTR64" s="308"/>
      <c r="QTS64" s="308"/>
      <c r="QTT64" s="308"/>
      <c r="QTU64" s="308"/>
      <c r="QTV64" s="308"/>
      <c r="QTW64" s="308"/>
      <c r="QTX64" s="308"/>
      <c r="QTY64" s="308"/>
      <c r="QTZ64" s="308"/>
      <c r="QUA64" s="308"/>
      <c r="QUB64" s="308"/>
      <c r="QUC64" s="308"/>
      <c r="QUD64" s="308"/>
      <c r="QUE64" s="308"/>
      <c r="QUF64" s="308"/>
      <c r="QUG64" s="308"/>
      <c r="QUH64" s="308"/>
      <c r="QUI64" s="308"/>
      <c r="QUJ64" s="308"/>
      <c r="QUK64" s="308"/>
      <c r="QUL64" s="308"/>
      <c r="QUM64" s="308"/>
      <c r="QUN64" s="308"/>
      <c r="QUO64" s="308"/>
      <c r="QUP64" s="308"/>
      <c r="QUQ64" s="308"/>
      <c r="QUR64" s="308"/>
      <c r="QUS64" s="308"/>
      <c r="QUT64" s="308"/>
      <c r="QUU64" s="308"/>
      <c r="QUV64" s="308"/>
      <c r="QUW64" s="308"/>
      <c r="QUX64" s="308"/>
      <c r="QUY64" s="308"/>
      <c r="QUZ64" s="308"/>
      <c r="QVA64" s="308"/>
      <c r="QVB64" s="308"/>
      <c r="QVC64" s="308"/>
      <c r="QVD64" s="308"/>
      <c r="QVE64" s="308"/>
      <c r="QVF64" s="308"/>
      <c r="QVG64" s="308"/>
      <c r="QVH64" s="308"/>
      <c r="QVI64" s="308"/>
      <c r="QVJ64" s="308"/>
      <c r="QVK64" s="308"/>
      <c r="QVL64" s="308"/>
      <c r="QVM64" s="308"/>
      <c r="QVN64" s="308"/>
      <c r="QVO64" s="308"/>
      <c r="QVP64" s="308"/>
      <c r="QVQ64" s="308"/>
      <c r="QVR64" s="308"/>
      <c r="QVS64" s="308"/>
      <c r="QVT64" s="308"/>
      <c r="QVU64" s="308"/>
      <c r="QVV64" s="308"/>
      <c r="QVW64" s="308"/>
      <c r="QVX64" s="308"/>
      <c r="QVY64" s="308"/>
      <c r="QVZ64" s="308"/>
      <c r="QWA64" s="308"/>
      <c r="QWB64" s="308"/>
      <c r="QWC64" s="308"/>
      <c r="QWD64" s="308"/>
      <c r="QWE64" s="308"/>
      <c r="QWF64" s="308"/>
      <c r="QWG64" s="308"/>
      <c r="QWH64" s="308"/>
      <c r="QWI64" s="308"/>
      <c r="QWJ64" s="308"/>
      <c r="QWK64" s="308"/>
      <c r="QWL64" s="308"/>
      <c r="QWM64" s="308"/>
      <c r="QWN64" s="308"/>
      <c r="QWO64" s="308"/>
      <c r="QWP64" s="308"/>
      <c r="QWQ64" s="308"/>
      <c r="QWR64" s="308"/>
      <c r="QWS64" s="308"/>
      <c r="QWT64" s="308"/>
      <c r="QWU64" s="308"/>
      <c r="QWV64" s="308"/>
      <c r="QWW64" s="308"/>
      <c r="QWX64" s="308"/>
      <c r="QWY64" s="308"/>
      <c r="QWZ64" s="308"/>
      <c r="QXA64" s="308"/>
      <c r="QXB64" s="308"/>
      <c r="QXC64" s="308"/>
      <c r="QXD64" s="308"/>
      <c r="QXE64" s="308"/>
      <c r="QXF64" s="308"/>
      <c r="QXG64" s="308"/>
      <c r="QXH64" s="308"/>
      <c r="QXI64" s="308"/>
      <c r="QXJ64" s="308"/>
      <c r="QXK64" s="308"/>
      <c r="QXL64" s="308"/>
      <c r="QXM64" s="308"/>
      <c r="QXN64" s="308"/>
      <c r="QXO64" s="308"/>
      <c r="QXP64" s="308"/>
      <c r="QXQ64" s="308"/>
      <c r="QXR64" s="308"/>
      <c r="QXS64" s="308"/>
      <c r="QXT64" s="308"/>
      <c r="QXU64" s="308"/>
      <c r="QXV64" s="308"/>
      <c r="QXW64" s="308"/>
      <c r="QXX64" s="308"/>
      <c r="QXY64" s="308"/>
      <c r="QXZ64" s="308"/>
      <c r="QYA64" s="308"/>
      <c r="QYB64" s="308"/>
      <c r="QYC64" s="308"/>
      <c r="QYD64" s="308"/>
      <c r="QYE64" s="308"/>
      <c r="QYF64" s="308"/>
      <c r="QYG64" s="308"/>
      <c r="QYH64" s="308"/>
      <c r="QYI64" s="308"/>
      <c r="QYJ64" s="308"/>
      <c r="QYK64" s="308"/>
      <c r="QYL64" s="308"/>
      <c r="QYM64" s="308"/>
      <c r="QYN64" s="308"/>
      <c r="QYO64" s="308"/>
      <c r="QYP64" s="308"/>
      <c r="QYQ64" s="308"/>
      <c r="QYR64" s="308"/>
      <c r="QYS64" s="308"/>
      <c r="QYT64" s="308"/>
      <c r="QYU64" s="308"/>
      <c r="QYV64" s="308"/>
      <c r="QYW64" s="308"/>
      <c r="QYX64" s="308"/>
      <c r="QYY64" s="308"/>
      <c r="QYZ64" s="308"/>
      <c r="QZA64" s="308"/>
      <c r="QZB64" s="308"/>
      <c r="QZC64" s="308"/>
      <c r="QZD64" s="308"/>
      <c r="QZE64" s="308"/>
      <c r="QZF64" s="308"/>
      <c r="QZG64" s="308"/>
      <c r="QZH64" s="308"/>
      <c r="QZI64" s="308"/>
      <c r="QZJ64" s="308"/>
      <c r="QZK64" s="308"/>
      <c r="QZL64" s="308"/>
      <c r="QZM64" s="308"/>
      <c r="QZN64" s="308"/>
      <c r="QZO64" s="308"/>
      <c r="QZP64" s="308"/>
      <c r="QZQ64" s="308"/>
      <c r="QZR64" s="308"/>
      <c r="QZS64" s="308"/>
      <c r="QZT64" s="308"/>
      <c r="QZU64" s="308"/>
      <c r="QZV64" s="308"/>
      <c r="QZW64" s="308"/>
      <c r="QZX64" s="308"/>
      <c r="QZY64" s="308"/>
      <c r="QZZ64" s="308"/>
      <c r="RAA64" s="308"/>
      <c r="RAB64" s="308"/>
      <c r="RAC64" s="308"/>
      <c r="RAD64" s="308"/>
      <c r="RAE64" s="308"/>
      <c r="RAF64" s="308"/>
      <c r="RAG64" s="308"/>
      <c r="RAH64" s="308"/>
      <c r="RAI64" s="308"/>
      <c r="RAJ64" s="308"/>
      <c r="RAK64" s="308"/>
      <c r="RAL64" s="308"/>
      <c r="RAM64" s="308"/>
      <c r="RAN64" s="308"/>
      <c r="RAO64" s="308"/>
      <c r="RAP64" s="308"/>
      <c r="RAQ64" s="308"/>
      <c r="RAR64" s="308"/>
      <c r="RAS64" s="308"/>
      <c r="RAT64" s="308"/>
      <c r="RAU64" s="308"/>
      <c r="RAV64" s="308"/>
      <c r="RAW64" s="308"/>
      <c r="RAX64" s="308"/>
      <c r="RAY64" s="308"/>
      <c r="RAZ64" s="308"/>
      <c r="RBA64" s="308"/>
      <c r="RBB64" s="308"/>
      <c r="RBC64" s="308"/>
      <c r="RBD64" s="308"/>
      <c r="RBE64" s="308"/>
      <c r="RBF64" s="308"/>
      <c r="RBG64" s="308"/>
      <c r="RBH64" s="308"/>
      <c r="RBI64" s="308"/>
      <c r="RBJ64" s="308"/>
      <c r="RBK64" s="308"/>
      <c r="RBL64" s="308"/>
      <c r="RBM64" s="308"/>
      <c r="RBN64" s="308"/>
      <c r="RBO64" s="308"/>
      <c r="RBP64" s="308"/>
      <c r="RBQ64" s="308"/>
      <c r="RBR64" s="308"/>
      <c r="RBS64" s="308"/>
      <c r="RBT64" s="308"/>
      <c r="RBU64" s="308"/>
      <c r="RBV64" s="308"/>
      <c r="RBW64" s="308"/>
      <c r="RBX64" s="308"/>
      <c r="RBY64" s="308"/>
      <c r="RBZ64" s="308"/>
      <c r="RCA64" s="308"/>
      <c r="RCB64" s="308"/>
      <c r="RCC64" s="308"/>
      <c r="RCD64" s="308"/>
      <c r="RCE64" s="308"/>
      <c r="RCF64" s="308"/>
      <c r="RCG64" s="308"/>
      <c r="RCH64" s="308"/>
      <c r="RCI64" s="308"/>
      <c r="RCJ64" s="308"/>
      <c r="RCK64" s="308"/>
      <c r="RCL64" s="308"/>
      <c r="RCM64" s="308"/>
      <c r="RCN64" s="308"/>
      <c r="RCO64" s="308"/>
      <c r="RCP64" s="308"/>
      <c r="RCQ64" s="308"/>
      <c r="RCR64" s="308"/>
      <c r="RCS64" s="308"/>
      <c r="RCT64" s="308"/>
      <c r="RCU64" s="308"/>
      <c r="RCV64" s="308"/>
      <c r="RCW64" s="308"/>
      <c r="RCX64" s="308"/>
      <c r="RCY64" s="308"/>
      <c r="RCZ64" s="308"/>
      <c r="RDA64" s="308"/>
      <c r="RDB64" s="308"/>
      <c r="RDC64" s="308"/>
      <c r="RDD64" s="308"/>
      <c r="RDE64" s="308"/>
      <c r="RDF64" s="308"/>
      <c r="RDG64" s="308"/>
      <c r="RDH64" s="308"/>
      <c r="RDI64" s="308"/>
      <c r="RDJ64" s="308"/>
      <c r="RDK64" s="308"/>
      <c r="RDL64" s="308"/>
      <c r="RDM64" s="308"/>
      <c r="RDN64" s="308"/>
      <c r="RDO64" s="308"/>
      <c r="RDP64" s="308"/>
      <c r="RDQ64" s="308"/>
      <c r="RDR64" s="308"/>
      <c r="RDS64" s="308"/>
      <c r="RDT64" s="308"/>
      <c r="RDU64" s="308"/>
      <c r="RDV64" s="308"/>
      <c r="RDW64" s="308"/>
      <c r="RDX64" s="308"/>
      <c r="RDY64" s="308"/>
      <c r="RDZ64" s="308"/>
      <c r="REA64" s="308"/>
      <c r="REB64" s="308"/>
      <c r="REC64" s="308"/>
      <c r="RED64" s="308"/>
      <c r="REE64" s="308"/>
      <c r="REF64" s="308"/>
      <c r="REG64" s="308"/>
      <c r="REH64" s="308"/>
      <c r="REI64" s="308"/>
      <c r="REJ64" s="308"/>
      <c r="REK64" s="308"/>
      <c r="REL64" s="308"/>
      <c r="REM64" s="308"/>
      <c r="REN64" s="308"/>
      <c r="REO64" s="308"/>
      <c r="REP64" s="308"/>
      <c r="REQ64" s="308"/>
      <c r="RER64" s="308"/>
      <c r="RES64" s="308"/>
      <c r="RET64" s="308"/>
      <c r="REU64" s="308"/>
      <c r="REV64" s="308"/>
      <c r="REW64" s="308"/>
      <c r="REX64" s="308"/>
      <c r="REY64" s="308"/>
      <c r="REZ64" s="308"/>
      <c r="RFA64" s="308"/>
      <c r="RFB64" s="308"/>
      <c r="RFC64" s="308"/>
      <c r="RFD64" s="308"/>
      <c r="RFE64" s="308"/>
      <c r="RFF64" s="308"/>
      <c r="RFG64" s="308"/>
      <c r="RFH64" s="308"/>
      <c r="RFI64" s="308"/>
      <c r="RFJ64" s="308"/>
      <c r="RFK64" s="308"/>
      <c r="RFL64" s="308"/>
      <c r="RFM64" s="308"/>
      <c r="RFN64" s="308"/>
      <c r="RFO64" s="308"/>
      <c r="RFP64" s="308"/>
      <c r="RFQ64" s="308"/>
      <c r="RFR64" s="308"/>
      <c r="RFS64" s="308"/>
      <c r="RFT64" s="308"/>
      <c r="RFU64" s="308"/>
      <c r="RFV64" s="308"/>
      <c r="RFW64" s="308"/>
      <c r="RFX64" s="308"/>
      <c r="RFY64" s="308"/>
      <c r="RFZ64" s="308"/>
      <c r="RGA64" s="308"/>
      <c r="RGB64" s="308"/>
      <c r="RGC64" s="308"/>
      <c r="RGD64" s="308"/>
      <c r="RGE64" s="308"/>
      <c r="RGF64" s="308"/>
      <c r="RGG64" s="308"/>
      <c r="RGH64" s="308"/>
      <c r="RGI64" s="308"/>
      <c r="RGJ64" s="308"/>
      <c r="RGK64" s="308"/>
      <c r="RGL64" s="308"/>
      <c r="RGM64" s="308"/>
      <c r="RGN64" s="308"/>
      <c r="RGO64" s="308"/>
      <c r="RGP64" s="308"/>
      <c r="RGQ64" s="308"/>
      <c r="RGR64" s="308"/>
      <c r="RGS64" s="308"/>
      <c r="RGT64" s="308"/>
      <c r="RGU64" s="308"/>
      <c r="RGV64" s="308"/>
      <c r="RGW64" s="308"/>
      <c r="RGX64" s="308"/>
      <c r="RGY64" s="308"/>
      <c r="RGZ64" s="308"/>
      <c r="RHA64" s="308"/>
      <c r="RHB64" s="308"/>
      <c r="RHC64" s="308"/>
      <c r="RHD64" s="308"/>
      <c r="RHE64" s="308"/>
      <c r="RHF64" s="308"/>
      <c r="RHG64" s="308"/>
      <c r="RHH64" s="308"/>
      <c r="RHI64" s="308"/>
      <c r="RHJ64" s="308"/>
      <c r="RHK64" s="308"/>
      <c r="RHL64" s="308"/>
      <c r="RHM64" s="308"/>
      <c r="RHN64" s="308"/>
      <c r="RHO64" s="308"/>
      <c r="RHP64" s="308"/>
      <c r="RHQ64" s="308"/>
      <c r="RHR64" s="308"/>
      <c r="RHS64" s="308"/>
      <c r="RHT64" s="308"/>
      <c r="RHU64" s="308"/>
      <c r="RHV64" s="308"/>
      <c r="RHW64" s="308"/>
      <c r="RHX64" s="308"/>
      <c r="RHY64" s="308"/>
      <c r="RHZ64" s="308"/>
      <c r="RIA64" s="308"/>
      <c r="RIB64" s="308"/>
      <c r="RIC64" s="308"/>
      <c r="RID64" s="308"/>
      <c r="RIE64" s="308"/>
      <c r="RIF64" s="308"/>
      <c r="RIG64" s="308"/>
      <c r="RIH64" s="308"/>
      <c r="RII64" s="308"/>
      <c r="RIJ64" s="308"/>
      <c r="RIK64" s="308"/>
      <c r="RIL64" s="308"/>
      <c r="RIM64" s="308"/>
      <c r="RIN64" s="308"/>
      <c r="RIO64" s="308"/>
      <c r="RIP64" s="308"/>
      <c r="RIQ64" s="308"/>
      <c r="RIR64" s="308"/>
      <c r="RIS64" s="308"/>
      <c r="RIT64" s="308"/>
      <c r="RIU64" s="308"/>
      <c r="RIV64" s="308"/>
      <c r="RIW64" s="308"/>
      <c r="RIX64" s="308"/>
      <c r="RIY64" s="308"/>
      <c r="RIZ64" s="308"/>
      <c r="RJA64" s="308"/>
      <c r="RJB64" s="308"/>
      <c r="RJC64" s="308"/>
      <c r="RJD64" s="308"/>
      <c r="RJE64" s="308"/>
      <c r="RJF64" s="308"/>
      <c r="RJG64" s="308"/>
      <c r="RJH64" s="308"/>
      <c r="RJI64" s="308"/>
      <c r="RJJ64" s="308"/>
      <c r="RJK64" s="308"/>
      <c r="RJL64" s="308"/>
      <c r="RJM64" s="308"/>
      <c r="RJN64" s="308"/>
      <c r="RJO64" s="308"/>
      <c r="RJP64" s="308"/>
      <c r="RJQ64" s="308"/>
      <c r="RJR64" s="308"/>
      <c r="RJS64" s="308"/>
      <c r="RJT64" s="308"/>
      <c r="RJU64" s="308"/>
      <c r="RJV64" s="308"/>
      <c r="RJW64" s="308"/>
      <c r="RJX64" s="308"/>
      <c r="RJY64" s="308"/>
      <c r="RJZ64" s="308"/>
      <c r="RKA64" s="308"/>
      <c r="RKB64" s="308"/>
      <c r="RKC64" s="308"/>
      <c r="RKD64" s="308"/>
      <c r="RKE64" s="308"/>
      <c r="RKF64" s="308"/>
      <c r="RKG64" s="308"/>
      <c r="RKH64" s="308"/>
      <c r="RKI64" s="308"/>
      <c r="RKJ64" s="308"/>
      <c r="RKK64" s="308"/>
      <c r="RKL64" s="308"/>
      <c r="RKM64" s="308"/>
      <c r="RKN64" s="308"/>
      <c r="RKO64" s="308"/>
      <c r="RKP64" s="308"/>
      <c r="RKQ64" s="308"/>
      <c r="RKR64" s="308"/>
      <c r="RKS64" s="308"/>
      <c r="RKT64" s="308"/>
      <c r="RKU64" s="308"/>
      <c r="RKV64" s="308"/>
      <c r="RKW64" s="308"/>
      <c r="RKX64" s="308"/>
      <c r="RKY64" s="308"/>
      <c r="RKZ64" s="308"/>
      <c r="RLA64" s="308"/>
      <c r="RLB64" s="308"/>
      <c r="RLC64" s="308"/>
      <c r="RLD64" s="308"/>
      <c r="RLE64" s="308"/>
      <c r="RLF64" s="308"/>
      <c r="RLG64" s="308"/>
      <c r="RLH64" s="308"/>
      <c r="RLI64" s="308"/>
      <c r="RLJ64" s="308"/>
      <c r="RLK64" s="308"/>
      <c r="RLL64" s="308"/>
      <c r="RLM64" s="308"/>
      <c r="RLN64" s="308"/>
      <c r="RLO64" s="308"/>
      <c r="RLP64" s="308"/>
      <c r="RLQ64" s="308"/>
      <c r="RLR64" s="308"/>
      <c r="RLS64" s="308"/>
      <c r="RLT64" s="308"/>
      <c r="RLU64" s="308"/>
      <c r="RLV64" s="308"/>
      <c r="RLW64" s="308"/>
      <c r="RLX64" s="308"/>
      <c r="RLY64" s="308"/>
      <c r="RLZ64" s="308"/>
      <c r="RMA64" s="308"/>
      <c r="RMB64" s="308"/>
      <c r="RMC64" s="308"/>
      <c r="RMD64" s="308"/>
      <c r="RME64" s="308"/>
      <c r="RMF64" s="308"/>
      <c r="RMG64" s="308"/>
      <c r="RMH64" s="308"/>
      <c r="RMI64" s="308"/>
      <c r="RMJ64" s="308"/>
      <c r="RMK64" s="308"/>
      <c r="RML64" s="308"/>
      <c r="RMM64" s="308"/>
      <c r="RMN64" s="308"/>
      <c r="RMO64" s="308"/>
      <c r="RMP64" s="308"/>
      <c r="RMQ64" s="308"/>
      <c r="RMR64" s="308"/>
      <c r="RMS64" s="308"/>
      <c r="RMT64" s="308"/>
      <c r="RMU64" s="308"/>
      <c r="RMV64" s="308"/>
      <c r="RMW64" s="308"/>
      <c r="RMX64" s="308"/>
      <c r="RMY64" s="308"/>
      <c r="RMZ64" s="308"/>
      <c r="RNA64" s="308"/>
      <c r="RNB64" s="308"/>
      <c r="RNC64" s="308"/>
      <c r="RND64" s="308"/>
      <c r="RNE64" s="308"/>
      <c r="RNF64" s="308"/>
      <c r="RNG64" s="308"/>
      <c r="RNH64" s="308"/>
      <c r="RNI64" s="308"/>
      <c r="RNJ64" s="308"/>
      <c r="RNK64" s="308"/>
      <c r="RNL64" s="308"/>
      <c r="RNM64" s="308"/>
      <c r="RNN64" s="308"/>
      <c r="RNO64" s="308"/>
      <c r="RNP64" s="308"/>
      <c r="RNQ64" s="308"/>
      <c r="RNR64" s="308"/>
      <c r="RNS64" s="308"/>
      <c r="RNT64" s="308"/>
      <c r="RNU64" s="308"/>
      <c r="RNV64" s="308"/>
      <c r="RNW64" s="308"/>
      <c r="RNX64" s="308"/>
      <c r="RNY64" s="308"/>
      <c r="RNZ64" s="308"/>
      <c r="ROA64" s="308"/>
      <c r="ROB64" s="308"/>
      <c r="ROC64" s="308"/>
      <c r="ROD64" s="308"/>
      <c r="ROE64" s="308"/>
      <c r="ROF64" s="308"/>
      <c r="ROG64" s="308"/>
      <c r="ROH64" s="308"/>
      <c r="ROI64" s="308"/>
      <c r="ROJ64" s="308"/>
      <c r="ROK64" s="308"/>
      <c r="ROL64" s="308"/>
      <c r="ROM64" s="308"/>
      <c r="RON64" s="308"/>
      <c r="ROO64" s="308"/>
      <c r="ROP64" s="308"/>
      <c r="ROQ64" s="308"/>
      <c r="ROR64" s="308"/>
      <c r="ROS64" s="308"/>
      <c r="ROT64" s="308"/>
      <c r="ROU64" s="308"/>
      <c r="ROV64" s="308"/>
      <c r="ROW64" s="308"/>
      <c r="ROX64" s="308"/>
      <c r="ROY64" s="308"/>
      <c r="ROZ64" s="308"/>
      <c r="RPA64" s="308"/>
      <c r="RPB64" s="308"/>
      <c r="RPC64" s="308"/>
      <c r="RPD64" s="308"/>
      <c r="RPE64" s="308"/>
      <c r="RPF64" s="308"/>
      <c r="RPG64" s="308"/>
      <c r="RPH64" s="308"/>
      <c r="RPI64" s="308"/>
      <c r="RPJ64" s="308"/>
      <c r="RPK64" s="308"/>
      <c r="RPL64" s="308"/>
      <c r="RPM64" s="308"/>
      <c r="RPN64" s="308"/>
      <c r="RPO64" s="308"/>
      <c r="RPP64" s="308"/>
      <c r="RPQ64" s="308"/>
      <c r="RPR64" s="308"/>
      <c r="RPS64" s="308"/>
      <c r="RPT64" s="308"/>
      <c r="RPU64" s="308"/>
      <c r="RPV64" s="308"/>
      <c r="RPW64" s="308"/>
      <c r="RPX64" s="308"/>
      <c r="RPY64" s="308"/>
      <c r="RPZ64" s="308"/>
      <c r="RQA64" s="308"/>
      <c r="RQB64" s="308"/>
      <c r="RQC64" s="308"/>
      <c r="RQD64" s="308"/>
      <c r="RQE64" s="308"/>
      <c r="RQF64" s="308"/>
      <c r="RQG64" s="308"/>
      <c r="RQH64" s="308"/>
      <c r="RQI64" s="308"/>
      <c r="RQJ64" s="308"/>
      <c r="RQK64" s="308"/>
      <c r="RQL64" s="308"/>
      <c r="RQM64" s="308"/>
      <c r="RQN64" s="308"/>
      <c r="RQO64" s="308"/>
      <c r="RQP64" s="308"/>
      <c r="RQQ64" s="308"/>
      <c r="RQR64" s="308"/>
      <c r="RQS64" s="308"/>
      <c r="RQT64" s="308"/>
      <c r="RQU64" s="308"/>
      <c r="RQV64" s="308"/>
      <c r="RQW64" s="308"/>
      <c r="RQX64" s="308"/>
      <c r="RQY64" s="308"/>
      <c r="RQZ64" s="308"/>
      <c r="RRA64" s="308"/>
      <c r="RRB64" s="308"/>
      <c r="RRC64" s="308"/>
      <c r="RRD64" s="308"/>
      <c r="RRE64" s="308"/>
      <c r="RRF64" s="308"/>
      <c r="RRG64" s="308"/>
      <c r="RRH64" s="308"/>
      <c r="RRI64" s="308"/>
      <c r="RRJ64" s="308"/>
      <c r="RRK64" s="308"/>
      <c r="RRL64" s="308"/>
      <c r="RRM64" s="308"/>
      <c r="RRN64" s="308"/>
      <c r="RRO64" s="308"/>
      <c r="RRP64" s="308"/>
      <c r="RRQ64" s="308"/>
      <c r="RRR64" s="308"/>
      <c r="RRS64" s="308"/>
      <c r="RRT64" s="308"/>
      <c r="RRU64" s="308"/>
      <c r="RRV64" s="308"/>
      <c r="RRW64" s="308"/>
      <c r="RRX64" s="308"/>
      <c r="RRY64" s="308"/>
      <c r="RRZ64" s="308"/>
      <c r="RSA64" s="308"/>
      <c r="RSB64" s="308"/>
      <c r="RSC64" s="308"/>
      <c r="RSD64" s="308"/>
      <c r="RSE64" s="308"/>
      <c r="RSF64" s="308"/>
      <c r="RSG64" s="308"/>
      <c r="RSH64" s="308"/>
      <c r="RSI64" s="308"/>
      <c r="RSJ64" s="308"/>
      <c r="RSK64" s="308"/>
      <c r="RSL64" s="308"/>
      <c r="RSM64" s="308"/>
      <c r="RSN64" s="308"/>
      <c r="RSO64" s="308"/>
      <c r="RSP64" s="308"/>
      <c r="RSQ64" s="308"/>
      <c r="RSR64" s="308"/>
      <c r="RSS64" s="308"/>
      <c r="RST64" s="308"/>
      <c r="RSU64" s="308"/>
      <c r="RSV64" s="308"/>
      <c r="RSW64" s="308"/>
      <c r="RSX64" s="308"/>
      <c r="RSY64" s="308"/>
      <c r="RSZ64" s="308"/>
      <c r="RTA64" s="308"/>
      <c r="RTB64" s="308"/>
      <c r="RTC64" s="308"/>
      <c r="RTD64" s="308"/>
      <c r="RTE64" s="308"/>
      <c r="RTF64" s="308"/>
      <c r="RTG64" s="308"/>
      <c r="RTH64" s="308"/>
      <c r="RTI64" s="308"/>
      <c r="RTJ64" s="308"/>
      <c r="RTK64" s="308"/>
      <c r="RTL64" s="308"/>
      <c r="RTM64" s="308"/>
      <c r="RTN64" s="308"/>
      <c r="RTO64" s="308"/>
      <c r="RTP64" s="308"/>
      <c r="RTQ64" s="308"/>
      <c r="RTR64" s="308"/>
      <c r="RTS64" s="308"/>
      <c r="RTT64" s="308"/>
      <c r="RTU64" s="308"/>
      <c r="RTV64" s="308"/>
      <c r="RTW64" s="308"/>
      <c r="RTX64" s="308"/>
      <c r="RTY64" s="308"/>
      <c r="RTZ64" s="308"/>
      <c r="RUA64" s="308"/>
      <c r="RUB64" s="308"/>
      <c r="RUC64" s="308"/>
      <c r="RUD64" s="308"/>
      <c r="RUE64" s="308"/>
      <c r="RUF64" s="308"/>
      <c r="RUG64" s="308"/>
      <c r="RUH64" s="308"/>
      <c r="RUI64" s="308"/>
      <c r="RUJ64" s="308"/>
      <c r="RUK64" s="308"/>
      <c r="RUL64" s="308"/>
      <c r="RUM64" s="308"/>
      <c r="RUN64" s="308"/>
      <c r="RUO64" s="308"/>
      <c r="RUP64" s="308"/>
      <c r="RUQ64" s="308"/>
      <c r="RUR64" s="308"/>
      <c r="RUS64" s="308"/>
      <c r="RUT64" s="308"/>
      <c r="RUU64" s="308"/>
      <c r="RUV64" s="308"/>
      <c r="RUW64" s="308"/>
      <c r="RUX64" s="308"/>
      <c r="RUY64" s="308"/>
      <c r="RUZ64" s="308"/>
      <c r="RVA64" s="308"/>
      <c r="RVB64" s="308"/>
      <c r="RVC64" s="308"/>
      <c r="RVD64" s="308"/>
      <c r="RVE64" s="308"/>
      <c r="RVF64" s="308"/>
      <c r="RVG64" s="308"/>
      <c r="RVH64" s="308"/>
      <c r="RVI64" s="308"/>
      <c r="RVJ64" s="308"/>
      <c r="RVK64" s="308"/>
      <c r="RVL64" s="308"/>
      <c r="RVM64" s="308"/>
      <c r="RVN64" s="308"/>
      <c r="RVO64" s="308"/>
      <c r="RVP64" s="308"/>
      <c r="RVQ64" s="308"/>
      <c r="RVR64" s="308"/>
      <c r="RVS64" s="308"/>
      <c r="RVT64" s="308"/>
      <c r="RVU64" s="308"/>
      <c r="RVV64" s="308"/>
      <c r="RVW64" s="308"/>
      <c r="RVX64" s="308"/>
      <c r="RVY64" s="308"/>
      <c r="RVZ64" s="308"/>
      <c r="RWA64" s="308"/>
      <c r="RWB64" s="308"/>
      <c r="RWC64" s="308"/>
      <c r="RWD64" s="308"/>
      <c r="RWE64" s="308"/>
      <c r="RWF64" s="308"/>
      <c r="RWG64" s="308"/>
      <c r="RWH64" s="308"/>
      <c r="RWI64" s="308"/>
      <c r="RWJ64" s="308"/>
      <c r="RWK64" s="308"/>
      <c r="RWL64" s="308"/>
      <c r="RWM64" s="308"/>
      <c r="RWN64" s="308"/>
      <c r="RWO64" s="308"/>
      <c r="RWP64" s="308"/>
      <c r="RWQ64" s="308"/>
      <c r="RWR64" s="308"/>
      <c r="RWS64" s="308"/>
      <c r="RWT64" s="308"/>
      <c r="RWU64" s="308"/>
      <c r="RWV64" s="308"/>
      <c r="RWW64" s="308"/>
      <c r="RWX64" s="308"/>
      <c r="RWY64" s="308"/>
      <c r="RWZ64" s="308"/>
      <c r="RXA64" s="308"/>
      <c r="RXB64" s="308"/>
      <c r="RXC64" s="308"/>
      <c r="RXD64" s="308"/>
      <c r="RXE64" s="308"/>
      <c r="RXF64" s="308"/>
      <c r="RXG64" s="308"/>
      <c r="RXH64" s="308"/>
      <c r="RXI64" s="308"/>
      <c r="RXJ64" s="308"/>
      <c r="RXK64" s="308"/>
      <c r="RXL64" s="308"/>
      <c r="RXM64" s="308"/>
      <c r="RXN64" s="308"/>
      <c r="RXO64" s="308"/>
      <c r="RXP64" s="308"/>
      <c r="RXQ64" s="308"/>
      <c r="RXR64" s="308"/>
      <c r="RXS64" s="308"/>
      <c r="RXT64" s="308"/>
      <c r="RXU64" s="308"/>
      <c r="RXV64" s="308"/>
      <c r="RXW64" s="308"/>
      <c r="RXX64" s="308"/>
      <c r="RXY64" s="308"/>
      <c r="RXZ64" s="308"/>
      <c r="RYA64" s="308"/>
      <c r="RYB64" s="308"/>
      <c r="RYC64" s="308"/>
      <c r="RYD64" s="308"/>
      <c r="RYE64" s="308"/>
      <c r="RYF64" s="308"/>
      <c r="RYG64" s="308"/>
      <c r="RYH64" s="308"/>
      <c r="RYI64" s="308"/>
      <c r="RYJ64" s="308"/>
      <c r="RYK64" s="308"/>
      <c r="RYL64" s="308"/>
      <c r="RYM64" s="308"/>
      <c r="RYN64" s="308"/>
      <c r="RYO64" s="308"/>
      <c r="RYP64" s="308"/>
      <c r="RYQ64" s="308"/>
      <c r="RYR64" s="308"/>
      <c r="RYS64" s="308"/>
      <c r="RYT64" s="308"/>
      <c r="RYU64" s="308"/>
      <c r="RYV64" s="308"/>
      <c r="RYW64" s="308"/>
      <c r="RYX64" s="308"/>
      <c r="RYY64" s="308"/>
      <c r="RYZ64" s="308"/>
      <c r="RZA64" s="308"/>
      <c r="RZB64" s="308"/>
      <c r="RZC64" s="308"/>
      <c r="RZD64" s="308"/>
      <c r="RZE64" s="308"/>
      <c r="RZF64" s="308"/>
      <c r="RZG64" s="308"/>
      <c r="RZH64" s="308"/>
      <c r="RZI64" s="308"/>
      <c r="RZJ64" s="308"/>
      <c r="RZK64" s="308"/>
      <c r="RZL64" s="308"/>
      <c r="RZM64" s="308"/>
      <c r="RZN64" s="308"/>
      <c r="RZO64" s="308"/>
      <c r="RZP64" s="308"/>
      <c r="RZQ64" s="308"/>
      <c r="RZR64" s="308"/>
      <c r="RZS64" s="308"/>
      <c r="RZT64" s="308"/>
      <c r="RZU64" s="308"/>
      <c r="RZV64" s="308"/>
      <c r="RZW64" s="308"/>
      <c r="RZX64" s="308"/>
      <c r="RZY64" s="308"/>
      <c r="RZZ64" s="308"/>
      <c r="SAA64" s="308"/>
      <c r="SAB64" s="308"/>
      <c r="SAC64" s="308"/>
      <c r="SAD64" s="308"/>
      <c r="SAE64" s="308"/>
      <c r="SAF64" s="308"/>
      <c r="SAG64" s="308"/>
      <c r="SAH64" s="308"/>
      <c r="SAI64" s="308"/>
      <c r="SAJ64" s="308"/>
      <c r="SAK64" s="308"/>
      <c r="SAL64" s="308"/>
      <c r="SAM64" s="308"/>
      <c r="SAN64" s="308"/>
      <c r="SAO64" s="308"/>
      <c r="SAP64" s="308"/>
      <c r="SAQ64" s="308"/>
      <c r="SAR64" s="308"/>
      <c r="SAS64" s="308"/>
      <c r="SAT64" s="308"/>
      <c r="SAU64" s="308"/>
      <c r="SAV64" s="308"/>
      <c r="SAW64" s="308"/>
      <c r="SAX64" s="308"/>
      <c r="SAY64" s="308"/>
      <c r="SAZ64" s="308"/>
      <c r="SBA64" s="308"/>
      <c r="SBB64" s="308"/>
      <c r="SBC64" s="308"/>
      <c r="SBD64" s="308"/>
      <c r="SBE64" s="308"/>
      <c r="SBF64" s="308"/>
      <c r="SBG64" s="308"/>
      <c r="SBH64" s="308"/>
      <c r="SBI64" s="308"/>
      <c r="SBJ64" s="308"/>
      <c r="SBK64" s="308"/>
      <c r="SBL64" s="308"/>
      <c r="SBM64" s="308"/>
      <c r="SBN64" s="308"/>
      <c r="SBO64" s="308"/>
      <c r="SBP64" s="308"/>
      <c r="SBQ64" s="308"/>
      <c r="SBR64" s="308"/>
      <c r="SBS64" s="308"/>
      <c r="SBT64" s="308"/>
      <c r="SBU64" s="308"/>
      <c r="SBV64" s="308"/>
      <c r="SBW64" s="308"/>
      <c r="SBX64" s="308"/>
      <c r="SBY64" s="308"/>
      <c r="SBZ64" s="308"/>
      <c r="SCA64" s="308"/>
      <c r="SCB64" s="308"/>
      <c r="SCC64" s="308"/>
      <c r="SCD64" s="308"/>
      <c r="SCE64" s="308"/>
      <c r="SCF64" s="308"/>
      <c r="SCG64" s="308"/>
      <c r="SCH64" s="308"/>
      <c r="SCI64" s="308"/>
      <c r="SCJ64" s="308"/>
      <c r="SCK64" s="308"/>
      <c r="SCL64" s="308"/>
      <c r="SCM64" s="308"/>
      <c r="SCN64" s="308"/>
      <c r="SCO64" s="308"/>
      <c r="SCP64" s="308"/>
      <c r="SCQ64" s="308"/>
      <c r="SCR64" s="308"/>
      <c r="SCS64" s="308"/>
      <c r="SCT64" s="308"/>
      <c r="SCU64" s="308"/>
      <c r="SCV64" s="308"/>
      <c r="SCW64" s="308"/>
      <c r="SCX64" s="308"/>
      <c r="SCY64" s="308"/>
      <c r="SCZ64" s="308"/>
      <c r="SDA64" s="308"/>
      <c r="SDB64" s="308"/>
      <c r="SDC64" s="308"/>
      <c r="SDD64" s="308"/>
      <c r="SDE64" s="308"/>
      <c r="SDF64" s="308"/>
      <c r="SDG64" s="308"/>
      <c r="SDH64" s="308"/>
      <c r="SDI64" s="308"/>
      <c r="SDJ64" s="308"/>
      <c r="SDK64" s="308"/>
      <c r="SDL64" s="308"/>
      <c r="SDM64" s="308"/>
      <c r="SDN64" s="308"/>
      <c r="SDO64" s="308"/>
      <c r="SDP64" s="308"/>
      <c r="SDQ64" s="308"/>
      <c r="SDR64" s="308"/>
      <c r="SDS64" s="308"/>
      <c r="SDT64" s="308"/>
      <c r="SDU64" s="308"/>
      <c r="SDV64" s="308"/>
      <c r="SDW64" s="308"/>
      <c r="SDX64" s="308"/>
      <c r="SDY64" s="308"/>
      <c r="SDZ64" s="308"/>
      <c r="SEA64" s="308"/>
      <c r="SEB64" s="308"/>
      <c r="SEC64" s="308"/>
      <c r="SED64" s="308"/>
      <c r="SEE64" s="308"/>
      <c r="SEF64" s="308"/>
      <c r="SEG64" s="308"/>
      <c r="SEH64" s="308"/>
      <c r="SEI64" s="308"/>
      <c r="SEJ64" s="308"/>
      <c r="SEK64" s="308"/>
      <c r="SEL64" s="308"/>
      <c r="SEM64" s="308"/>
      <c r="SEN64" s="308"/>
      <c r="SEO64" s="308"/>
      <c r="SEP64" s="308"/>
      <c r="SEQ64" s="308"/>
      <c r="SER64" s="308"/>
      <c r="SES64" s="308"/>
      <c r="SET64" s="308"/>
      <c r="SEU64" s="308"/>
      <c r="SEV64" s="308"/>
      <c r="SEW64" s="308"/>
      <c r="SEX64" s="308"/>
      <c r="SEY64" s="308"/>
      <c r="SEZ64" s="308"/>
      <c r="SFA64" s="308"/>
      <c r="SFB64" s="308"/>
      <c r="SFC64" s="308"/>
      <c r="SFD64" s="308"/>
      <c r="SFE64" s="308"/>
      <c r="SFF64" s="308"/>
      <c r="SFG64" s="308"/>
      <c r="SFH64" s="308"/>
      <c r="SFI64" s="308"/>
      <c r="SFJ64" s="308"/>
      <c r="SFK64" s="308"/>
      <c r="SFL64" s="308"/>
      <c r="SFM64" s="308"/>
      <c r="SFN64" s="308"/>
      <c r="SFO64" s="308"/>
      <c r="SFP64" s="308"/>
      <c r="SFQ64" s="308"/>
      <c r="SFR64" s="308"/>
      <c r="SFS64" s="308"/>
      <c r="SFT64" s="308"/>
      <c r="SFU64" s="308"/>
      <c r="SFV64" s="308"/>
      <c r="SFW64" s="308"/>
      <c r="SFX64" s="308"/>
      <c r="SFY64" s="308"/>
      <c r="SFZ64" s="308"/>
      <c r="SGA64" s="308"/>
      <c r="SGB64" s="308"/>
      <c r="SGC64" s="308"/>
      <c r="SGD64" s="308"/>
      <c r="SGE64" s="308"/>
      <c r="SGF64" s="308"/>
      <c r="SGG64" s="308"/>
      <c r="SGH64" s="308"/>
      <c r="SGI64" s="308"/>
      <c r="SGJ64" s="308"/>
      <c r="SGK64" s="308"/>
      <c r="SGL64" s="308"/>
      <c r="SGM64" s="308"/>
      <c r="SGN64" s="308"/>
      <c r="SGO64" s="308"/>
      <c r="SGP64" s="308"/>
      <c r="SGQ64" s="308"/>
      <c r="SGR64" s="308"/>
      <c r="SGS64" s="308"/>
      <c r="SGT64" s="308"/>
      <c r="SGU64" s="308"/>
      <c r="SGV64" s="308"/>
      <c r="SGW64" s="308"/>
      <c r="SGX64" s="308"/>
      <c r="SGY64" s="308"/>
      <c r="SGZ64" s="308"/>
      <c r="SHA64" s="308"/>
      <c r="SHB64" s="308"/>
      <c r="SHC64" s="308"/>
      <c r="SHD64" s="308"/>
      <c r="SHE64" s="308"/>
      <c r="SHF64" s="308"/>
      <c r="SHG64" s="308"/>
      <c r="SHH64" s="308"/>
      <c r="SHI64" s="308"/>
      <c r="SHJ64" s="308"/>
      <c r="SHK64" s="308"/>
      <c r="SHL64" s="308"/>
      <c r="SHM64" s="308"/>
      <c r="SHN64" s="308"/>
      <c r="SHO64" s="308"/>
      <c r="SHP64" s="308"/>
      <c r="SHQ64" s="308"/>
      <c r="SHR64" s="308"/>
      <c r="SHS64" s="308"/>
      <c r="SHT64" s="308"/>
      <c r="SHU64" s="308"/>
      <c r="SHV64" s="308"/>
      <c r="SHW64" s="308"/>
      <c r="SHX64" s="308"/>
      <c r="SHY64" s="308"/>
      <c r="SHZ64" s="308"/>
      <c r="SIA64" s="308"/>
      <c r="SIB64" s="308"/>
      <c r="SIC64" s="308"/>
      <c r="SID64" s="308"/>
      <c r="SIE64" s="308"/>
      <c r="SIF64" s="308"/>
      <c r="SIG64" s="308"/>
      <c r="SIH64" s="308"/>
      <c r="SII64" s="308"/>
      <c r="SIJ64" s="308"/>
      <c r="SIK64" s="308"/>
      <c r="SIL64" s="308"/>
      <c r="SIM64" s="308"/>
      <c r="SIN64" s="308"/>
      <c r="SIO64" s="308"/>
      <c r="SIP64" s="308"/>
      <c r="SIQ64" s="308"/>
      <c r="SIR64" s="308"/>
      <c r="SIS64" s="308"/>
      <c r="SIT64" s="308"/>
      <c r="SIU64" s="308"/>
      <c r="SIV64" s="308"/>
      <c r="SIW64" s="308"/>
      <c r="SIX64" s="308"/>
      <c r="SIY64" s="308"/>
      <c r="SIZ64" s="308"/>
      <c r="SJA64" s="308"/>
      <c r="SJB64" s="308"/>
      <c r="SJC64" s="308"/>
      <c r="SJD64" s="308"/>
      <c r="SJE64" s="308"/>
      <c r="SJF64" s="308"/>
      <c r="SJG64" s="308"/>
      <c r="SJH64" s="308"/>
      <c r="SJI64" s="308"/>
      <c r="SJJ64" s="308"/>
      <c r="SJK64" s="308"/>
      <c r="SJL64" s="308"/>
      <c r="SJM64" s="308"/>
      <c r="SJN64" s="308"/>
      <c r="SJO64" s="308"/>
      <c r="SJP64" s="308"/>
      <c r="SJQ64" s="308"/>
      <c r="SJR64" s="308"/>
      <c r="SJS64" s="308"/>
      <c r="SJT64" s="308"/>
      <c r="SJU64" s="308"/>
      <c r="SJV64" s="308"/>
      <c r="SJW64" s="308"/>
      <c r="SJX64" s="308"/>
      <c r="SJY64" s="308"/>
      <c r="SJZ64" s="308"/>
      <c r="SKA64" s="308"/>
      <c r="SKB64" s="308"/>
      <c r="SKC64" s="308"/>
      <c r="SKD64" s="308"/>
      <c r="SKE64" s="308"/>
      <c r="SKF64" s="308"/>
      <c r="SKG64" s="308"/>
      <c r="SKH64" s="308"/>
      <c r="SKI64" s="308"/>
      <c r="SKJ64" s="308"/>
      <c r="SKK64" s="308"/>
      <c r="SKL64" s="308"/>
      <c r="SKM64" s="308"/>
      <c r="SKN64" s="308"/>
      <c r="SKO64" s="308"/>
      <c r="SKP64" s="308"/>
      <c r="SKQ64" s="308"/>
      <c r="SKR64" s="308"/>
      <c r="SKS64" s="308"/>
      <c r="SKT64" s="308"/>
      <c r="SKU64" s="308"/>
      <c r="SKV64" s="308"/>
      <c r="SKW64" s="308"/>
      <c r="SKX64" s="308"/>
      <c r="SKY64" s="308"/>
      <c r="SKZ64" s="308"/>
      <c r="SLA64" s="308"/>
      <c r="SLB64" s="308"/>
      <c r="SLC64" s="308"/>
      <c r="SLD64" s="308"/>
      <c r="SLE64" s="308"/>
      <c r="SLF64" s="308"/>
      <c r="SLG64" s="308"/>
      <c r="SLH64" s="308"/>
      <c r="SLI64" s="308"/>
      <c r="SLJ64" s="308"/>
      <c r="SLK64" s="308"/>
      <c r="SLL64" s="308"/>
      <c r="SLM64" s="308"/>
      <c r="SLN64" s="308"/>
      <c r="SLO64" s="308"/>
      <c r="SLP64" s="308"/>
      <c r="SLQ64" s="308"/>
      <c r="SLR64" s="308"/>
      <c r="SLS64" s="308"/>
      <c r="SLT64" s="308"/>
      <c r="SLU64" s="308"/>
      <c r="SLV64" s="308"/>
      <c r="SLW64" s="308"/>
      <c r="SLX64" s="308"/>
      <c r="SLY64" s="308"/>
      <c r="SLZ64" s="308"/>
      <c r="SMA64" s="308"/>
      <c r="SMB64" s="308"/>
      <c r="SMC64" s="308"/>
      <c r="SMD64" s="308"/>
      <c r="SME64" s="308"/>
      <c r="SMF64" s="308"/>
      <c r="SMG64" s="308"/>
      <c r="SMH64" s="308"/>
      <c r="SMI64" s="308"/>
      <c r="SMJ64" s="308"/>
      <c r="SMK64" s="308"/>
      <c r="SML64" s="308"/>
      <c r="SMM64" s="308"/>
      <c r="SMN64" s="308"/>
      <c r="SMO64" s="308"/>
      <c r="SMP64" s="308"/>
      <c r="SMQ64" s="308"/>
      <c r="SMR64" s="308"/>
      <c r="SMS64" s="308"/>
      <c r="SMT64" s="308"/>
      <c r="SMU64" s="308"/>
      <c r="SMV64" s="308"/>
      <c r="SMW64" s="308"/>
      <c r="SMX64" s="308"/>
      <c r="SMY64" s="308"/>
      <c r="SMZ64" s="308"/>
      <c r="SNA64" s="308"/>
      <c r="SNB64" s="308"/>
      <c r="SNC64" s="308"/>
      <c r="SND64" s="308"/>
      <c r="SNE64" s="308"/>
      <c r="SNF64" s="308"/>
      <c r="SNG64" s="308"/>
      <c r="SNH64" s="308"/>
      <c r="SNI64" s="308"/>
      <c r="SNJ64" s="308"/>
      <c r="SNK64" s="308"/>
      <c r="SNL64" s="308"/>
      <c r="SNM64" s="308"/>
      <c r="SNN64" s="308"/>
      <c r="SNO64" s="308"/>
      <c r="SNP64" s="308"/>
      <c r="SNQ64" s="308"/>
      <c r="SNR64" s="308"/>
      <c r="SNS64" s="308"/>
      <c r="SNT64" s="308"/>
      <c r="SNU64" s="308"/>
      <c r="SNV64" s="308"/>
      <c r="SNW64" s="308"/>
      <c r="SNX64" s="308"/>
      <c r="SNY64" s="308"/>
      <c r="SNZ64" s="308"/>
      <c r="SOA64" s="308"/>
      <c r="SOB64" s="308"/>
      <c r="SOC64" s="308"/>
      <c r="SOD64" s="308"/>
      <c r="SOE64" s="308"/>
      <c r="SOF64" s="308"/>
      <c r="SOG64" s="308"/>
      <c r="SOH64" s="308"/>
      <c r="SOI64" s="308"/>
      <c r="SOJ64" s="308"/>
      <c r="SOK64" s="308"/>
      <c r="SOL64" s="308"/>
      <c r="SOM64" s="308"/>
      <c r="SON64" s="308"/>
      <c r="SOO64" s="308"/>
      <c r="SOP64" s="308"/>
      <c r="SOQ64" s="308"/>
      <c r="SOR64" s="308"/>
      <c r="SOS64" s="308"/>
      <c r="SOT64" s="308"/>
      <c r="SOU64" s="308"/>
      <c r="SOV64" s="308"/>
      <c r="SOW64" s="308"/>
      <c r="SOX64" s="308"/>
      <c r="SOY64" s="308"/>
      <c r="SOZ64" s="308"/>
      <c r="SPA64" s="308"/>
      <c r="SPB64" s="308"/>
      <c r="SPC64" s="308"/>
      <c r="SPD64" s="308"/>
      <c r="SPE64" s="308"/>
      <c r="SPF64" s="308"/>
      <c r="SPG64" s="308"/>
      <c r="SPH64" s="308"/>
      <c r="SPI64" s="308"/>
      <c r="SPJ64" s="308"/>
      <c r="SPK64" s="308"/>
      <c r="SPL64" s="308"/>
      <c r="SPM64" s="308"/>
      <c r="SPN64" s="308"/>
      <c r="SPO64" s="308"/>
      <c r="SPP64" s="308"/>
      <c r="SPQ64" s="308"/>
      <c r="SPR64" s="308"/>
      <c r="SPS64" s="308"/>
      <c r="SPT64" s="308"/>
      <c r="SPU64" s="308"/>
      <c r="SPV64" s="308"/>
      <c r="SPW64" s="308"/>
      <c r="SPX64" s="308"/>
      <c r="SPY64" s="308"/>
      <c r="SPZ64" s="308"/>
      <c r="SQA64" s="308"/>
      <c r="SQB64" s="308"/>
      <c r="SQC64" s="308"/>
      <c r="SQD64" s="308"/>
      <c r="SQE64" s="308"/>
      <c r="SQF64" s="308"/>
      <c r="SQG64" s="308"/>
      <c r="SQH64" s="308"/>
      <c r="SQI64" s="308"/>
      <c r="SQJ64" s="308"/>
      <c r="SQK64" s="308"/>
      <c r="SQL64" s="308"/>
      <c r="SQM64" s="308"/>
      <c r="SQN64" s="308"/>
      <c r="SQO64" s="308"/>
      <c r="SQP64" s="308"/>
      <c r="SQQ64" s="308"/>
      <c r="SQR64" s="308"/>
      <c r="SQS64" s="308"/>
      <c r="SQT64" s="308"/>
      <c r="SQU64" s="308"/>
      <c r="SQV64" s="308"/>
      <c r="SQW64" s="308"/>
      <c r="SQX64" s="308"/>
      <c r="SQY64" s="308"/>
      <c r="SQZ64" s="308"/>
      <c r="SRA64" s="308"/>
      <c r="SRB64" s="308"/>
      <c r="SRC64" s="308"/>
      <c r="SRD64" s="308"/>
      <c r="SRE64" s="308"/>
      <c r="SRF64" s="308"/>
      <c r="SRG64" s="308"/>
      <c r="SRH64" s="308"/>
      <c r="SRI64" s="308"/>
      <c r="SRJ64" s="308"/>
      <c r="SRK64" s="308"/>
      <c r="SRL64" s="308"/>
      <c r="SRM64" s="308"/>
      <c r="SRN64" s="308"/>
      <c r="SRO64" s="308"/>
      <c r="SRP64" s="308"/>
      <c r="SRQ64" s="308"/>
      <c r="SRR64" s="308"/>
      <c r="SRS64" s="308"/>
      <c r="SRT64" s="308"/>
      <c r="SRU64" s="308"/>
      <c r="SRV64" s="308"/>
      <c r="SRW64" s="308"/>
      <c r="SRX64" s="308"/>
      <c r="SRY64" s="308"/>
      <c r="SRZ64" s="308"/>
      <c r="SSA64" s="308"/>
      <c r="SSB64" s="308"/>
      <c r="SSC64" s="308"/>
      <c r="SSD64" s="308"/>
      <c r="SSE64" s="308"/>
      <c r="SSF64" s="308"/>
      <c r="SSG64" s="308"/>
      <c r="SSH64" s="308"/>
      <c r="SSI64" s="308"/>
      <c r="SSJ64" s="308"/>
      <c r="SSK64" s="308"/>
      <c r="SSL64" s="308"/>
      <c r="SSM64" s="308"/>
      <c r="SSN64" s="308"/>
      <c r="SSO64" s="308"/>
      <c r="SSP64" s="308"/>
      <c r="SSQ64" s="308"/>
      <c r="SSR64" s="308"/>
      <c r="SSS64" s="308"/>
      <c r="SST64" s="308"/>
      <c r="SSU64" s="308"/>
      <c r="SSV64" s="308"/>
      <c r="SSW64" s="308"/>
      <c r="SSX64" s="308"/>
      <c r="SSY64" s="308"/>
      <c r="SSZ64" s="308"/>
      <c r="STA64" s="308"/>
      <c r="STB64" s="308"/>
      <c r="STC64" s="308"/>
      <c r="STD64" s="308"/>
      <c r="STE64" s="308"/>
      <c r="STF64" s="308"/>
      <c r="STG64" s="308"/>
      <c r="STH64" s="308"/>
      <c r="STI64" s="308"/>
      <c r="STJ64" s="308"/>
      <c r="STK64" s="308"/>
      <c r="STL64" s="308"/>
      <c r="STM64" s="308"/>
      <c r="STN64" s="308"/>
      <c r="STO64" s="308"/>
      <c r="STP64" s="308"/>
      <c r="STQ64" s="308"/>
      <c r="STR64" s="308"/>
      <c r="STS64" s="308"/>
      <c r="STT64" s="308"/>
      <c r="STU64" s="308"/>
      <c r="STV64" s="308"/>
      <c r="STW64" s="308"/>
      <c r="STX64" s="308"/>
      <c r="STY64" s="308"/>
      <c r="STZ64" s="308"/>
      <c r="SUA64" s="308"/>
      <c r="SUB64" s="308"/>
      <c r="SUC64" s="308"/>
      <c r="SUD64" s="308"/>
      <c r="SUE64" s="308"/>
      <c r="SUF64" s="308"/>
      <c r="SUG64" s="308"/>
      <c r="SUH64" s="308"/>
      <c r="SUI64" s="308"/>
      <c r="SUJ64" s="308"/>
      <c r="SUK64" s="308"/>
      <c r="SUL64" s="308"/>
      <c r="SUM64" s="308"/>
      <c r="SUN64" s="308"/>
      <c r="SUO64" s="308"/>
      <c r="SUP64" s="308"/>
      <c r="SUQ64" s="308"/>
      <c r="SUR64" s="308"/>
      <c r="SUS64" s="308"/>
      <c r="SUT64" s="308"/>
      <c r="SUU64" s="308"/>
      <c r="SUV64" s="308"/>
      <c r="SUW64" s="308"/>
      <c r="SUX64" s="308"/>
      <c r="SUY64" s="308"/>
      <c r="SUZ64" s="308"/>
      <c r="SVA64" s="308"/>
      <c r="SVB64" s="308"/>
      <c r="SVC64" s="308"/>
      <c r="SVD64" s="308"/>
      <c r="SVE64" s="308"/>
      <c r="SVF64" s="308"/>
      <c r="SVG64" s="308"/>
      <c r="SVH64" s="308"/>
      <c r="SVI64" s="308"/>
      <c r="SVJ64" s="308"/>
      <c r="SVK64" s="308"/>
      <c r="SVL64" s="308"/>
      <c r="SVM64" s="308"/>
      <c r="SVN64" s="308"/>
      <c r="SVO64" s="308"/>
      <c r="SVP64" s="308"/>
      <c r="SVQ64" s="308"/>
      <c r="SVR64" s="308"/>
      <c r="SVS64" s="308"/>
      <c r="SVT64" s="308"/>
      <c r="SVU64" s="308"/>
      <c r="SVV64" s="308"/>
      <c r="SVW64" s="308"/>
      <c r="SVX64" s="308"/>
      <c r="SVY64" s="308"/>
      <c r="SVZ64" s="308"/>
      <c r="SWA64" s="308"/>
      <c r="SWB64" s="308"/>
      <c r="SWC64" s="308"/>
      <c r="SWD64" s="308"/>
      <c r="SWE64" s="308"/>
      <c r="SWF64" s="308"/>
      <c r="SWG64" s="308"/>
      <c r="SWH64" s="308"/>
      <c r="SWI64" s="308"/>
      <c r="SWJ64" s="308"/>
      <c r="SWK64" s="308"/>
      <c r="SWL64" s="308"/>
      <c r="SWM64" s="308"/>
      <c r="SWN64" s="308"/>
      <c r="SWO64" s="308"/>
      <c r="SWP64" s="308"/>
      <c r="SWQ64" s="308"/>
      <c r="SWR64" s="308"/>
      <c r="SWS64" s="308"/>
      <c r="SWT64" s="308"/>
      <c r="SWU64" s="308"/>
      <c r="SWV64" s="308"/>
      <c r="SWW64" s="308"/>
      <c r="SWX64" s="308"/>
      <c r="SWY64" s="308"/>
      <c r="SWZ64" s="308"/>
      <c r="SXA64" s="308"/>
      <c r="SXB64" s="308"/>
      <c r="SXC64" s="308"/>
      <c r="SXD64" s="308"/>
      <c r="SXE64" s="308"/>
      <c r="SXF64" s="308"/>
      <c r="SXG64" s="308"/>
      <c r="SXH64" s="308"/>
      <c r="SXI64" s="308"/>
      <c r="SXJ64" s="308"/>
      <c r="SXK64" s="308"/>
      <c r="SXL64" s="308"/>
      <c r="SXM64" s="308"/>
      <c r="SXN64" s="308"/>
      <c r="SXO64" s="308"/>
      <c r="SXP64" s="308"/>
      <c r="SXQ64" s="308"/>
      <c r="SXR64" s="308"/>
      <c r="SXS64" s="308"/>
      <c r="SXT64" s="308"/>
      <c r="SXU64" s="308"/>
      <c r="SXV64" s="308"/>
      <c r="SXW64" s="308"/>
      <c r="SXX64" s="308"/>
      <c r="SXY64" s="308"/>
      <c r="SXZ64" s="308"/>
      <c r="SYA64" s="308"/>
      <c r="SYB64" s="308"/>
      <c r="SYC64" s="308"/>
      <c r="SYD64" s="308"/>
      <c r="SYE64" s="308"/>
      <c r="SYF64" s="308"/>
      <c r="SYG64" s="308"/>
      <c r="SYH64" s="308"/>
      <c r="SYI64" s="308"/>
      <c r="SYJ64" s="308"/>
      <c r="SYK64" s="308"/>
      <c r="SYL64" s="308"/>
      <c r="SYM64" s="308"/>
      <c r="SYN64" s="308"/>
      <c r="SYO64" s="308"/>
      <c r="SYP64" s="308"/>
      <c r="SYQ64" s="308"/>
      <c r="SYR64" s="308"/>
      <c r="SYS64" s="308"/>
      <c r="SYT64" s="308"/>
      <c r="SYU64" s="308"/>
      <c r="SYV64" s="308"/>
      <c r="SYW64" s="308"/>
      <c r="SYX64" s="308"/>
      <c r="SYY64" s="308"/>
      <c r="SYZ64" s="308"/>
      <c r="SZA64" s="308"/>
      <c r="SZB64" s="308"/>
      <c r="SZC64" s="308"/>
      <c r="SZD64" s="308"/>
      <c r="SZE64" s="308"/>
      <c r="SZF64" s="308"/>
      <c r="SZG64" s="308"/>
      <c r="SZH64" s="308"/>
      <c r="SZI64" s="308"/>
      <c r="SZJ64" s="308"/>
      <c r="SZK64" s="308"/>
      <c r="SZL64" s="308"/>
      <c r="SZM64" s="308"/>
      <c r="SZN64" s="308"/>
      <c r="SZO64" s="308"/>
      <c r="SZP64" s="308"/>
      <c r="SZQ64" s="308"/>
      <c r="SZR64" s="308"/>
      <c r="SZS64" s="308"/>
      <c r="SZT64" s="308"/>
      <c r="SZU64" s="308"/>
      <c r="SZV64" s="308"/>
      <c r="SZW64" s="308"/>
      <c r="SZX64" s="308"/>
      <c r="SZY64" s="308"/>
      <c r="SZZ64" s="308"/>
      <c r="TAA64" s="308"/>
      <c r="TAB64" s="308"/>
      <c r="TAC64" s="308"/>
      <c r="TAD64" s="308"/>
      <c r="TAE64" s="308"/>
      <c r="TAF64" s="308"/>
      <c r="TAG64" s="308"/>
      <c r="TAH64" s="308"/>
      <c r="TAI64" s="308"/>
      <c r="TAJ64" s="308"/>
      <c r="TAK64" s="308"/>
      <c r="TAL64" s="308"/>
      <c r="TAM64" s="308"/>
      <c r="TAN64" s="308"/>
      <c r="TAO64" s="308"/>
      <c r="TAP64" s="308"/>
      <c r="TAQ64" s="308"/>
      <c r="TAR64" s="308"/>
      <c r="TAS64" s="308"/>
      <c r="TAT64" s="308"/>
      <c r="TAU64" s="308"/>
      <c r="TAV64" s="308"/>
      <c r="TAW64" s="308"/>
      <c r="TAX64" s="308"/>
      <c r="TAY64" s="308"/>
      <c r="TAZ64" s="308"/>
      <c r="TBA64" s="308"/>
      <c r="TBB64" s="308"/>
      <c r="TBC64" s="308"/>
      <c r="TBD64" s="308"/>
      <c r="TBE64" s="308"/>
      <c r="TBF64" s="308"/>
      <c r="TBG64" s="308"/>
      <c r="TBH64" s="308"/>
      <c r="TBI64" s="308"/>
      <c r="TBJ64" s="308"/>
      <c r="TBK64" s="308"/>
      <c r="TBL64" s="308"/>
      <c r="TBM64" s="308"/>
      <c r="TBN64" s="308"/>
      <c r="TBO64" s="308"/>
      <c r="TBP64" s="308"/>
      <c r="TBQ64" s="308"/>
      <c r="TBR64" s="308"/>
      <c r="TBS64" s="308"/>
      <c r="TBT64" s="308"/>
      <c r="TBU64" s="308"/>
      <c r="TBV64" s="308"/>
      <c r="TBW64" s="308"/>
      <c r="TBX64" s="308"/>
      <c r="TBY64" s="308"/>
      <c r="TBZ64" s="308"/>
      <c r="TCA64" s="308"/>
      <c r="TCB64" s="308"/>
      <c r="TCC64" s="308"/>
      <c r="TCD64" s="308"/>
      <c r="TCE64" s="308"/>
      <c r="TCF64" s="308"/>
      <c r="TCG64" s="308"/>
      <c r="TCH64" s="308"/>
      <c r="TCI64" s="308"/>
      <c r="TCJ64" s="308"/>
      <c r="TCK64" s="308"/>
      <c r="TCL64" s="308"/>
      <c r="TCM64" s="308"/>
      <c r="TCN64" s="308"/>
      <c r="TCO64" s="308"/>
      <c r="TCP64" s="308"/>
      <c r="TCQ64" s="308"/>
      <c r="TCR64" s="308"/>
      <c r="TCS64" s="308"/>
      <c r="TCT64" s="308"/>
      <c r="TCU64" s="308"/>
      <c r="TCV64" s="308"/>
      <c r="TCW64" s="308"/>
      <c r="TCX64" s="308"/>
      <c r="TCY64" s="308"/>
      <c r="TCZ64" s="308"/>
      <c r="TDA64" s="308"/>
      <c r="TDB64" s="308"/>
      <c r="TDC64" s="308"/>
      <c r="TDD64" s="308"/>
      <c r="TDE64" s="308"/>
      <c r="TDF64" s="308"/>
      <c r="TDG64" s="308"/>
      <c r="TDH64" s="308"/>
      <c r="TDI64" s="308"/>
      <c r="TDJ64" s="308"/>
      <c r="TDK64" s="308"/>
      <c r="TDL64" s="308"/>
      <c r="TDM64" s="308"/>
      <c r="TDN64" s="308"/>
      <c r="TDO64" s="308"/>
      <c r="TDP64" s="308"/>
      <c r="TDQ64" s="308"/>
      <c r="TDR64" s="308"/>
      <c r="TDS64" s="308"/>
      <c r="TDT64" s="308"/>
      <c r="TDU64" s="308"/>
      <c r="TDV64" s="308"/>
      <c r="TDW64" s="308"/>
      <c r="TDX64" s="308"/>
      <c r="TDY64" s="308"/>
      <c r="TDZ64" s="308"/>
      <c r="TEA64" s="308"/>
      <c r="TEB64" s="308"/>
      <c r="TEC64" s="308"/>
      <c r="TED64" s="308"/>
      <c r="TEE64" s="308"/>
      <c r="TEF64" s="308"/>
      <c r="TEG64" s="308"/>
      <c r="TEH64" s="308"/>
      <c r="TEI64" s="308"/>
      <c r="TEJ64" s="308"/>
      <c r="TEK64" s="308"/>
      <c r="TEL64" s="308"/>
      <c r="TEM64" s="308"/>
      <c r="TEN64" s="308"/>
      <c r="TEO64" s="308"/>
      <c r="TEP64" s="308"/>
      <c r="TEQ64" s="308"/>
      <c r="TER64" s="308"/>
      <c r="TES64" s="308"/>
      <c r="TET64" s="308"/>
      <c r="TEU64" s="308"/>
      <c r="TEV64" s="308"/>
      <c r="TEW64" s="308"/>
      <c r="TEX64" s="308"/>
      <c r="TEY64" s="308"/>
      <c r="TEZ64" s="308"/>
      <c r="TFA64" s="308"/>
      <c r="TFB64" s="308"/>
      <c r="TFC64" s="308"/>
      <c r="TFD64" s="308"/>
      <c r="TFE64" s="308"/>
      <c r="TFF64" s="308"/>
      <c r="TFG64" s="308"/>
      <c r="TFH64" s="308"/>
      <c r="TFI64" s="308"/>
      <c r="TFJ64" s="308"/>
      <c r="TFK64" s="308"/>
      <c r="TFL64" s="308"/>
      <c r="TFM64" s="308"/>
      <c r="TFN64" s="308"/>
      <c r="TFO64" s="308"/>
      <c r="TFP64" s="308"/>
      <c r="TFQ64" s="308"/>
      <c r="TFR64" s="308"/>
      <c r="TFS64" s="308"/>
      <c r="TFT64" s="308"/>
      <c r="TFU64" s="308"/>
      <c r="TFV64" s="308"/>
      <c r="TFW64" s="308"/>
      <c r="TFX64" s="308"/>
      <c r="TFY64" s="308"/>
      <c r="TFZ64" s="308"/>
      <c r="TGA64" s="308"/>
      <c r="TGB64" s="308"/>
      <c r="TGC64" s="308"/>
      <c r="TGD64" s="308"/>
      <c r="TGE64" s="308"/>
      <c r="TGF64" s="308"/>
      <c r="TGG64" s="308"/>
      <c r="TGH64" s="308"/>
      <c r="TGI64" s="308"/>
      <c r="TGJ64" s="308"/>
      <c r="TGK64" s="308"/>
      <c r="TGL64" s="308"/>
      <c r="TGM64" s="308"/>
      <c r="TGN64" s="308"/>
      <c r="TGO64" s="308"/>
      <c r="TGP64" s="308"/>
      <c r="TGQ64" s="308"/>
      <c r="TGR64" s="308"/>
      <c r="TGS64" s="308"/>
      <c r="TGT64" s="308"/>
      <c r="TGU64" s="308"/>
      <c r="TGV64" s="308"/>
      <c r="TGW64" s="308"/>
      <c r="TGX64" s="308"/>
      <c r="TGY64" s="308"/>
      <c r="TGZ64" s="308"/>
      <c r="THA64" s="308"/>
      <c r="THB64" s="308"/>
      <c r="THC64" s="308"/>
      <c r="THD64" s="308"/>
      <c r="THE64" s="308"/>
      <c r="THF64" s="308"/>
      <c r="THG64" s="308"/>
      <c r="THH64" s="308"/>
      <c r="THI64" s="308"/>
      <c r="THJ64" s="308"/>
      <c r="THK64" s="308"/>
      <c r="THL64" s="308"/>
      <c r="THM64" s="308"/>
      <c r="THN64" s="308"/>
      <c r="THO64" s="308"/>
      <c r="THP64" s="308"/>
      <c r="THQ64" s="308"/>
      <c r="THR64" s="308"/>
      <c r="THS64" s="308"/>
      <c r="THT64" s="308"/>
      <c r="THU64" s="308"/>
      <c r="THV64" s="308"/>
      <c r="THW64" s="308"/>
      <c r="THX64" s="308"/>
      <c r="THY64" s="308"/>
      <c r="THZ64" s="308"/>
      <c r="TIA64" s="308"/>
      <c r="TIB64" s="308"/>
      <c r="TIC64" s="308"/>
      <c r="TID64" s="308"/>
      <c r="TIE64" s="308"/>
      <c r="TIF64" s="308"/>
      <c r="TIG64" s="308"/>
      <c r="TIH64" s="308"/>
      <c r="TII64" s="308"/>
      <c r="TIJ64" s="308"/>
      <c r="TIK64" s="308"/>
      <c r="TIL64" s="308"/>
      <c r="TIM64" s="308"/>
      <c r="TIN64" s="308"/>
      <c r="TIO64" s="308"/>
      <c r="TIP64" s="308"/>
      <c r="TIQ64" s="308"/>
      <c r="TIR64" s="308"/>
      <c r="TIS64" s="308"/>
      <c r="TIT64" s="308"/>
      <c r="TIU64" s="308"/>
      <c r="TIV64" s="308"/>
      <c r="TIW64" s="308"/>
      <c r="TIX64" s="308"/>
      <c r="TIY64" s="308"/>
      <c r="TIZ64" s="308"/>
      <c r="TJA64" s="308"/>
      <c r="TJB64" s="308"/>
      <c r="TJC64" s="308"/>
      <c r="TJD64" s="308"/>
      <c r="TJE64" s="308"/>
      <c r="TJF64" s="308"/>
      <c r="TJG64" s="308"/>
      <c r="TJH64" s="308"/>
      <c r="TJI64" s="308"/>
      <c r="TJJ64" s="308"/>
      <c r="TJK64" s="308"/>
      <c r="TJL64" s="308"/>
      <c r="TJM64" s="308"/>
      <c r="TJN64" s="308"/>
      <c r="TJO64" s="308"/>
      <c r="TJP64" s="308"/>
      <c r="TJQ64" s="308"/>
      <c r="TJR64" s="308"/>
      <c r="TJS64" s="308"/>
      <c r="TJT64" s="308"/>
      <c r="TJU64" s="308"/>
      <c r="TJV64" s="308"/>
      <c r="TJW64" s="308"/>
      <c r="TJX64" s="308"/>
      <c r="TJY64" s="308"/>
      <c r="TJZ64" s="308"/>
      <c r="TKA64" s="308"/>
      <c r="TKB64" s="308"/>
      <c r="TKC64" s="308"/>
      <c r="TKD64" s="308"/>
      <c r="TKE64" s="308"/>
      <c r="TKF64" s="308"/>
      <c r="TKG64" s="308"/>
      <c r="TKH64" s="308"/>
      <c r="TKI64" s="308"/>
      <c r="TKJ64" s="308"/>
      <c r="TKK64" s="308"/>
      <c r="TKL64" s="308"/>
      <c r="TKM64" s="308"/>
      <c r="TKN64" s="308"/>
      <c r="TKO64" s="308"/>
      <c r="TKP64" s="308"/>
      <c r="TKQ64" s="308"/>
      <c r="TKR64" s="308"/>
      <c r="TKS64" s="308"/>
      <c r="TKT64" s="308"/>
      <c r="TKU64" s="308"/>
      <c r="TKV64" s="308"/>
      <c r="TKW64" s="308"/>
      <c r="TKX64" s="308"/>
      <c r="TKY64" s="308"/>
      <c r="TKZ64" s="308"/>
      <c r="TLA64" s="308"/>
      <c r="TLB64" s="308"/>
      <c r="TLC64" s="308"/>
      <c r="TLD64" s="308"/>
      <c r="TLE64" s="308"/>
      <c r="TLF64" s="308"/>
      <c r="TLG64" s="308"/>
      <c r="TLH64" s="308"/>
      <c r="TLI64" s="308"/>
      <c r="TLJ64" s="308"/>
      <c r="TLK64" s="308"/>
      <c r="TLL64" s="308"/>
      <c r="TLM64" s="308"/>
      <c r="TLN64" s="308"/>
      <c r="TLO64" s="308"/>
      <c r="TLP64" s="308"/>
      <c r="TLQ64" s="308"/>
      <c r="TLR64" s="308"/>
      <c r="TLS64" s="308"/>
      <c r="TLT64" s="308"/>
      <c r="TLU64" s="308"/>
      <c r="TLV64" s="308"/>
      <c r="TLW64" s="308"/>
      <c r="TLX64" s="308"/>
      <c r="TLY64" s="308"/>
      <c r="TLZ64" s="308"/>
      <c r="TMA64" s="308"/>
      <c r="TMB64" s="308"/>
      <c r="TMC64" s="308"/>
      <c r="TMD64" s="308"/>
      <c r="TME64" s="308"/>
      <c r="TMF64" s="308"/>
      <c r="TMG64" s="308"/>
      <c r="TMH64" s="308"/>
      <c r="TMI64" s="308"/>
      <c r="TMJ64" s="308"/>
      <c r="TMK64" s="308"/>
      <c r="TML64" s="308"/>
      <c r="TMM64" s="308"/>
      <c r="TMN64" s="308"/>
      <c r="TMO64" s="308"/>
      <c r="TMP64" s="308"/>
      <c r="TMQ64" s="308"/>
      <c r="TMR64" s="308"/>
      <c r="TMS64" s="308"/>
      <c r="TMT64" s="308"/>
      <c r="TMU64" s="308"/>
      <c r="TMV64" s="308"/>
      <c r="TMW64" s="308"/>
      <c r="TMX64" s="308"/>
      <c r="TMY64" s="308"/>
      <c r="TMZ64" s="308"/>
      <c r="TNA64" s="308"/>
      <c r="TNB64" s="308"/>
      <c r="TNC64" s="308"/>
      <c r="TND64" s="308"/>
      <c r="TNE64" s="308"/>
      <c r="TNF64" s="308"/>
      <c r="TNG64" s="308"/>
      <c r="TNH64" s="308"/>
      <c r="TNI64" s="308"/>
      <c r="TNJ64" s="308"/>
      <c r="TNK64" s="308"/>
      <c r="TNL64" s="308"/>
      <c r="TNM64" s="308"/>
      <c r="TNN64" s="308"/>
      <c r="TNO64" s="308"/>
      <c r="TNP64" s="308"/>
      <c r="TNQ64" s="308"/>
      <c r="TNR64" s="308"/>
      <c r="TNS64" s="308"/>
      <c r="TNT64" s="308"/>
      <c r="TNU64" s="308"/>
      <c r="TNV64" s="308"/>
      <c r="TNW64" s="308"/>
      <c r="TNX64" s="308"/>
      <c r="TNY64" s="308"/>
      <c r="TNZ64" s="308"/>
      <c r="TOA64" s="308"/>
      <c r="TOB64" s="308"/>
      <c r="TOC64" s="308"/>
      <c r="TOD64" s="308"/>
      <c r="TOE64" s="308"/>
      <c r="TOF64" s="308"/>
      <c r="TOG64" s="308"/>
      <c r="TOH64" s="308"/>
      <c r="TOI64" s="308"/>
      <c r="TOJ64" s="308"/>
      <c r="TOK64" s="308"/>
      <c r="TOL64" s="308"/>
      <c r="TOM64" s="308"/>
      <c r="TON64" s="308"/>
      <c r="TOO64" s="308"/>
      <c r="TOP64" s="308"/>
      <c r="TOQ64" s="308"/>
      <c r="TOR64" s="308"/>
      <c r="TOS64" s="308"/>
      <c r="TOT64" s="308"/>
      <c r="TOU64" s="308"/>
      <c r="TOV64" s="308"/>
      <c r="TOW64" s="308"/>
      <c r="TOX64" s="308"/>
      <c r="TOY64" s="308"/>
      <c r="TOZ64" s="308"/>
      <c r="TPA64" s="308"/>
      <c r="TPB64" s="308"/>
      <c r="TPC64" s="308"/>
      <c r="TPD64" s="308"/>
      <c r="TPE64" s="308"/>
      <c r="TPF64" s="308"/>
      <c r="TPG64" s="308"/>
      <c r="TPH64" s="308"/>
      <c r="TPI64" s="308"/>
      <c r="TPJ64" s="308"/>
      <c r="TPK64" s="308"/>
      <c r="TPL64" s="308"/>
      <c r="TPM64" s="308"/>
      <c r="TPN64" s="308"/>
      <c r="TPO64" s="308"/>
      <c r="TPP64" s="308"/>
      <c r="TPQ64" s="308"/>
      <c r="TPR64" s="308"/>
      <c r="TPS64" s="308"/>
      <c r="TPT64" s="308"/>
      <c r="TPU64" s="308"/>
      <c r="TPV64" s="308"/>
      <c r="TPW64" s="308"/>
      <c r="TPX64" s="308"/>
      <c r="TPY64" s="308"/>
      <c r="TPZ64" s="308"/>
      <c r="TQA64" s="308"/>
      <c r="TQB64" s="308"/>
      <c r="TQC64" s="308"/>
      <c r="TQD64" s="308"/>
      <c r="TQE64" s="308"/>
      <c r="TQF64" s="308"/>
      <c r="TQG64" s="308"/>
      <c r="TQH64" s="308"/>
      <c r="TQI64" s="308"/>
      <c r="TQJ64" s="308"/>
      <c r="TQK64" s="308"/>
      <c r="TQL64" s="308"/>
      <c r="TQM64" s="308"/>
      <c r="TQN64" s="308"/>
      <c r="TQO64" s="308"/>
      <c r="TQP64" s="308"/>
      <c r="TQQ64" s="308"/>
      <c r="TQR64" s="308"/>
      <c r="TQS64" s="308"/>
      <c r="TQT64" s="308"/>
      <c r="TQU64" s="308"/>
      <c r="TQV64" s="308"/>
      <c r="TQW64" s="308"/>
      <c r="TQX64" s="308"/>
      <c r="TQY64" s="308"/>
      <c r="TQZ64" s="308"/>
      <c r="TRA64" s="308"/>
      <c r="TRB64" s="308"/>
      <c r="TRC64" s="308"/>
      <c r="TRD64" s="308"/>
      <c r="TRE64" s="308"/>
      <c r="TRF64" s="308"/>
      <c r="TRG64" s="308"/>
      <c r="TRH64" s="308"/>
      <c r="TRI64" s="308"/>
      <c r="TRJ64" s="308"/>
      <c r="TRK64" s="308"/>
      <c r="TRL64" s="308"/>
      <c r="TRM64" s="308"/>
      <c r="TRN64" s="308"/>
      <c r="TRO64" s="308"/>
      <c r="TRP64" s="308"/>
      <c r="TRQ64" s="308"/>
      <c r="TRR64" s="308"/>
      <c r="TRS64" s="308"/>
      <c r="TRT64" s="308"/>
      <c r="TRU64" s="308"/>
      <c r="TRV64" s="308"/>
      <c r="TRW64" s="308"/>
      <c r="TRX64" s="308"/>
      <c r="TRY64" s="308"/>
      <c r="TRZ64" s="308"/>
      <c r="TSA64" s="308"/>
      <c r="TSB64" s="308"/>
      <c r="TSC64" s="308"/>
      <c r="TSD64" s="308"/>
      <c r="TSE64" s="308"/>
      <c r="TSF64" s="308"/>
      <c r="TSG64" s="308"/>
      <c r="TSH64" s="308"/>
      <c r="TSI64" s="308"/>
      <c r="TSJ64" s="308"/>
      <c r="TSK64" s="308"/>
      <c r="TSL64" s="308"/>
      <c r="TSM64" s="308"/>
      <c r="TSN64" s="308"/>
      <c r="TSO64" s="308"/>
      <c r="TSP64" s="308"/>
      <c r="TSQ64" s="308"/>
      <c r="TSR64" s="308"/>
      <c r="TSS64" s="308"/>
      <c r="TST64" s="308"/>
      <c r="TSU64" s="308"/>
      <c r="TSV64" s="308"/>
      <c r="TSW64" s="308"/>
      <c r="TSX64" s="308"/>
      <c r="TSY64" s="308"/>
      <c r="TSZ64" s="308"/>
      <c r="TTA64" s="308"/>
      <c r="TTB64" s="308"/>
      <c r="TTC64" s="308"/>
      <c r="TTD64" s="308"/>
      <c r="TTE64" s="308"/>
      <c r="TTF64" s="308"/>
      <c r="TTG64" s="308"/>
      <c r="TTH64" s="308"/>
      <c r="TTI64" s="308"/>
      <c r="TTJ64" s="308"/>
      <c r="TTK64" s="308"/>
      <c r="TTL64" s="308"/>
      <c r="TTM64" s="308"/>
      <c r="TTN64" s="308"/>
      <c r="TTO64" s="308"/>
      <c r="TTP64" s="308"/>
      <c r="TTQ64" s="308"/>
      <c r="TTR64" s="308"/>
      <c r="TTS64" s="308"/>
      <c r="TTT64" s="308"/>
      <c r="TTU64" s="308"/>
      <c r="TTV64" s="308"/>
      <c r="TTW64" s="308"/>
      <c r="TTX64" s="308"/>
      <c r="TTY64" s="308"/>
      <c r="TTZ64" s="308"/>
      <c r="TUA64" s="308"/>
      <c r="TUB64" s="308"/>
      <c r="TUC64" s="308"/>
      <c r="TUD64" s="308"/>
      <c r="TUE64" s="308"/>
      <c r="TUF64" s="308"/>
      <c r="TUG64" s="308"/>
      <c r="TUH64" s="308"/>
      <c r="TUI64" s="308"/>
      <c r="TUJ64" s="308"/>
      <c r="TUK64" s="308"/>
      <c r="TUL64" s="308"/>
      <c r="TUM64" s="308"/>
      <c r="TUN64" s="308"/>
      <c r="TUO64" s="308"/>
      <c r="TUP64" s="308"/>
      <c r="TUQ64" s="308"/>
      <c r="TUR64" s="308"/>
      <c r="TUS64" s="308"/>
      <c r="TUT64" s="308"/>
      <c r="TUU64" s="308"/>
      <c r="TUV64" s="308"/>
      <c r="TUW64" s="308"/>
      <c r="TUX64" s="308"/>
      <c r="TUY64" s="308"/>
      <c r="TUZ64" s="308"/>
      <c r="TVA64" s="308"/>
      <c r="TVB64" s="308"/>
      <c r="TVC64" s="308"/>
      <c r="TVD64" s="308"/>
      <c r="TVE64" s="308"/>
      <c r="TVF64" s="308"/>
      <c r="TVG64" s="308"/>
      <c r="TVH64" s="308"/>
      <c r="TVI64" s="308"/>
      <c r="TVJ64" s="308"/>
      <c r="TVK64" s="308"/>
      <c r="TVL64" s="308"/>
      <c r="TVM64" s="308"/>
      <c r="TVN64" s="308"/>
      <c r="TVO64" s="308"/>
      <c r="TVP64" s="308"/>
      <c r="TVQ64" s="308"/>
      <c r="TVR64" s="308"/>
      <c r="TVS64" s="308"/>
      <c r="TVT64" s="308"/>
      <c r="TVU64" s="308"/>
      <c r="TVV64" s="308"/>
      <c r="TVW64" s="308"/>
      <c r="TVX64" s="308"/>
      <c r="TVY64" s="308"/>
      <c r="TVZ64" s="308"/>
      <c r="TWA64" s="308"/>
      <c r="TWB64" s="308"/>
      <c r="TWC64" s="308"/>
      <c r="TWD64" s="308"/>
      <c r="TWE64" s="308"/>
      <c r="TWF64" s="308"/>
      <c r="TWG64" s="308"/>
      <c r="TWH64" s="308"/>
      <c r="TWI64" s="308"/>
      <c r="TWJ64" s="308"/>
      <c r="TWK64" s="308"/>
      <c r="TWL64" s="308"/>
      <c r="TWM64" s="308"/>
      <c r="TWN64" s="308"/>
      <c r="TWO64" s="308"/>
      <c r="TWP64" s="308"/>
      <c r="TWQ64" s="308"/>
      <c r="TWR64" s="308"/>
      <c r="TWS64" s="308"/>
      <c r="TWT64" s="308"/>
      <c r="TWU64" s="308"/>
      <c r="TWV64" s="308"/>
      <c r="TWW64" s="308"/>
      <c r="TWX64" s="308"/>
      <c r="TWY64" s="308"/>
      <c r="TWZ64" s="308"/>
      <c r="TXA64" s="308"/>
      <c r="TXB64" s="308"/>
      <c r="TXC64" s="308"/>
      <c r="TXD64" s="308"/>
      <c r="TXE64" s="308"/>
      <c r="TXF64" s="308"/>
      <c r="TXG64" s="308"/>
      <c r="TXH64" s="308"/>
      <c r="TXI64" s="308"/>
      <c r="TXJ64" s="308"/>
      <c r="TXK64" s="308"/>
      <c r="TXL64" s="308"/>
      <c r="TXM64" s="308"/>
      <c r="TXN64" s="308"/>
      <c r="TXO64" s="308"/>
      <c r="TXP64" s="308"/>
      <c r="TXQ64" s="308"/>
      <c r="TXR64" s="308"/>
      <c r="TXS64" s="308"/>
      <c r="TXT64" s="308"/>
      <c r="TXU64" s="308"/>
      <c r="TXV64" s="308"/>
      <c r="TXW64" s="308"/>
      <c r="TXX64" s="308"/>
      <c r="TXY64" s="308"/>
      <c r="TXZ64" s="308"/>
      <c r="TYA64" s="308"/>
      <c r="TYB64" s="308"/>
      <c r="TYC64" s="308"/>
      <c r="TYD64" s="308"/>
      <c r="TYE64" s="308"/>
      <c r="TYF64" s="308"/>
      <c r="TYG64" s="308"/>
      <c r="TYH64" s="308"/>
      <c r="TYI64" s="308"/>
      <c r="TYJ64" s="308"/>
      <c r="TYK64" s="308"/>
      <c r="TYL64" s="308"/>
      <c r="TYM64" s="308"/>
      <c r="TYN64" s="308"/>
      <c r="TYO64" s="308"/>
      <c r="TYP64" s="308"/>
      <c r="TYQ64" s="308"/>
      <c r="TYR64" s="308"/>
      <c r="TYS64" s="308"/>
      <c r="TYT64" s="308"/>
      <c r="TYU64" s="308"/>
      <c r="TYV64" s="308"/>
      <c r="TYW64" s="308"/>
      <c r="TYX64" s="308"/>
      <c r="TYY64" s="308"/>
      <c r="TYZ64" s="308"/>
      <c r="TZA64" s="308"/>
      <c r="TZB64" s="308"/>
      <c r="TZC64" s="308"/>
      <c r="TZD64" s="308"/>
      <c r="TZE64" s="308"/>
      <c r="TZF64" s="308"/>
      <c r="TZG64" s="308"/>
      <c r="TZH64" s="308"/>
      <c r="TZI64" s="308"/>
      <c r="TZJ64" s="308"/>
      <c r="TZK64" s="308"/>
      <c r="TZL64" s="308"/>
      <c r="TZM64" s="308"/>
      <c r="TZN64" s="308"/>
      <c r="TZO64" s="308"/>
      <c r="TZP64" s="308"/>
      <c r="TZQ64" s="308"/>
      <c r="TZR64" s="308"/>
      <c r="TZS64" s="308"/>
      <c r="TZT64" s="308"/>
      <c r="TZU64" s="308"/>
      <c r="TZV64" s="308"/>
      <c r="TZW64" s="308"/>
      <c r="TZX64" s="308"/>
      <c r="TZY64" s="308"/>
      <c r="TZZ64" s="308"/>
      <c r="UAA64" s="308"/>
      <c r="UAB64" s="308"/>
      <c r="UAC64" s="308"/>
      <c r="UAD64" s="308"/>
      <c r="UAE64" s="308"/>
      <c r="UAF64" s="308"/>
      <c r="UAG64" s="308"/>
      <c r="UAH64" s="308"/>
      <c r="UAI64" s="308"/>
      <c r="UAJ64" s="308"/>
      <c r="UAK64" s="308"/>
      <c r="UAL64" s="308"/>
      <c r="UAM64" s="308"/>
      <c r="UAN64" s="308"/>
      <c r="UAO64" s="308"/>
      <c r="UAP64" s="308"/>
      <c r="UAQ64" s="308"/>
      <c r="UAR64" s="308"/>
      <c r="UAS64" s="308"/>
      <c r="UAT64" s="308"/>
      <c r="UAU64" s="308"/>
      <c r="UAV64" s="308"/>
      <c r="UAW64" s="308"/>
      <c r="UAX64" s="308"/>
      <c r="UAY64" s="308"/>
      <c r="UAZ64" s="308"/>
      <c r="UBA64" s="308"/>
      <c r="UBB64" s="308"/>
      <c r="UBC64" s="308"/>
      <c r="UBD64" s="308"/>
      <c r="UBE64" s="308"/>
      <c r="UBF64" s="308"/>
      <c r="UBG64" s="308"/>
      <c r="UBH64" s="308"/>
      <c r="UBI64" s="308"/>
      <c r="UBJ64" s="308"/>
      <c r="UBK64" s="308"/>
      <c r="UBL64" s="308"/>
      <c r="UBM64" s="308"/>
      <c r="UBN64" s="308"/>
      <c r="UBO64" s="308"/>
      <c r="UBP64" s="308"/>
      <c r="UBQ64" s="308"/>
      <c r="UBR64" s="308"/>
      <c r="UBS64" s="308"/>
      <c r="UBT64" s="308"/>
      <c r="UBU64" s="308"/>
      <c r="UBV64" s="308"/>
      <c r="UBW64" s="308"/>
      <c r="UBX64" s="308"/>
      <c r="UBY64" s="308"/>
      <c r="UBZ64" s="308"/>
      <c r="UCA64" s="308"/>
      <c r="UCB64" s="308"/>
      <c r="UCC64" s="308"/>
      <c r="UCD64" s="308"/>
      <c r="UCE64" s="308"/>
      <c r="UCF64" s="308"/>
      <c r="UCG64" s="308"/>
      <c r="UCH64" s="308"/>
      <c r="UCI64" s="308"/>
      <c r="UCJ64" s="308"/>
      <c r="UCK64" s="308"/>
      <c r="UCL64" s="308"/>
      <c r="UCM64" s="308"/>
      <c r="UCN64" s="308"/>
      <c r="UCO64" s="308"/>
      <c r="UCP64" s="308"/>
      <c r="UCQ64" s="308"/>
      <c r="UCR64" s="308"/>
      <c r="UCS64" s="308"/>
      <c r="UCT64" s="308"/>
      <c r="UCU64" s="308"/>
      <c r="UCV64" s="308"/>
      <c r="UCW64" s="308"/>
      <c r="UCX64" s="308"/>
      <c r="UCY64" s="308"/>
      <c r="UCZ64" s="308"/>
      <c r="UDA64" s="308"/>
      <c r="UDB64" s="308"/>
      <c r="UDC64" s="308"/>
      <c r="UDD64" s="308"/>
      <c r="UDE64" s="308"/>
      <c r="UDF64" s="308"/>
      <c r="UDG64" s="308"/>
      <c r="UDH64" s="308"/>
      <c r="UDI64" s="308"/>
      <c r="UDJ64" s="308"/>
      <c r="UDK64" s="308"/>
      <c r="UDL64" s="308"/>
      <c r="UDM64" s="308"/>
      <c r="UDN64" s="308"/>
      <c r="UDO64" s="308"/>
      <c r="UDP64" s="308"/>
      <c r="UDQ64" s="308"/>
      <c r="UDR64" s="308"/>
      <c r="UDS64" s="308"/>
      <c r="UDT64" s="308"/>
      <c r="UDU64" s="308"/>
      <c r="UDV64" s="308"/>
      <c r="UDW64" s="308"/>
      <c r="UDX64" s="308"/>
      <c r="UDY64" s="308"/>
      <c r="UDZ64" s="308"/>
      <c r="UEA64" s="308"/>
      <c r="UEB64" s="308"/>
      <c r="UEC64" s="308"/>
      <c r="UED64" s="308"/>
      <c r="UEE64" s="308"/>
      <c r="UEF64" s="308"/>
      <c r="UEG64" s="308"/>
      <c r="UEH64" s="308"/>
      <c r="UEI64" s="308"/>
      <c r="UEJ64" s="308"/>
      <c r="UEK64" s="308"/>
      <c r="UEL64" s="308"/>
      <c r="UEM64" s="308"/>
      <c r="UEN64" s="308"/>
      <c r="UEO64" s="308"/>
      <c r="UEP64" s="308"/>
      <c r="UEQ64" s="308"/>
      <c r="UER64" s="308"/>
      <c r="UES64" s="308"/>
      <c r="UET64" s="308"/>
      <c r="UEU64" s="308"/>
      <c r="UEV64" s="308"/>
      <c r="UEW64" s="308"/>
      <c r="UEX64" s="308"/>
      <c r="UEY64" s="308"/>
      <c r="UEZ64" s="308"/>
      <c r="UFA64" s="308"/>
      <c r="UFB64" s="308"/>
      <c r="UFC64" s="308"/>
      <c r="UFD64" s="308"/>
      <c r="UFE64" s="308"/>
      <c r="UFF64" s="308"/>
      <c r="UFG64" s="308"/>
      <c r="UFH64" s="308"/>
      <c r="UFI64" s="308"/>
      <c r="UFJ64" s="308"/>
      <c r="UFK64" s="308"/>
      <c r="UFL64" s="308"/>
      <c r="UFM64" s="308"/>
      <c r="UFN64" s="308"/>
      <c r="UFO64" s="308"/>
      <c r="UFP64" s="308"/>
      <c r="UFQ64" s="308"/>
      <c r="UFR64" s="308"/>
      <c r="UFS64" s="308"/>
      <c r="UFT64" s="308"/>
      <c r="UFU64" s="308"/>
      <c r="UFV64" s="308"/>
      <c r="UFW64" s="308"/>
      <c r="UFX64" s="308"/>
      <c r="UFY64" s="308"/>
      <c r="UFZ64" s="308"/>
      <c r="UGA64" s="308"/>
      <c r="UGB64" s="308"/>
      <c r="UGC64" s="308"/>
      <c r="UGD64" s="308"/>
      <c r="UGE64" s="308"/>
      <c r="UGF64" s="308"/>
      <c r="UGG64" s="308"/>
      <c r="UGH64" s="308"/>
      <c r="UGI64" s="308"/>
      <c r="UGJ64" s="308"/>
      <c r="UGK64" s="308"/>
      <c r="UGL64" s="308"/>
      <c r="UGM64" s="308"/>
      <c r="UGN64" s="308"/>
      <c r="UGO64" s="308"/>
      <c r="UGP64" s="308"/>
      <c r="UGQ64" s="308"/>
      <c r="UGR64" s="308"/>
      <c r="UGS64" s="308"/>
      <c r="UGT64" s="308"/>
      <c r="UGU64" s="308"/>
      <c r="UGV64" s="308"/>
      <c r="UGW64" s="308"/>
      <c r="UGX64" s="308"/>
      <c r="UGY64" s="308"/>
      <c r="UGZ64" s="308"/>
      <c r="UHA64" s="308"/>
      <c r="UHB64" s="308"/>
      <c r="UHC64" s="308"/>
      <c r="UHD64" s="308"/>
      <c r="UHE64" s="308"/>
      <c r="UHF64" s="308"/>
      <c r="UHG64" s="308"/>
      <c r="UHH64" s="308"/>
      <c r="UHI64" s="308"/>
      <c r="UHJ64" s="308"/>
      <c r="UHK64" s="308"/>
      <c r="UHL64" s="308"/>
      <c r="UHM64" s="308"/>
      <c r="UHN64" s="308"/>
      <c r="UHO64" s="308"/>
      <c r="UHP64" s="308"/>
      <c r="UHQ64" s="308"/>
      <c r="UHR64" s="308"/>
      <c r="UHS64" s="308"/>
      <c r="UHT64" s="308"/>
      <c r="UHU64" s="308"/>
      <c r="UHV64" s="308"/>
      <c r="UHW64" s="308"/>
      <c r="UHX64" s="308"/>
      <c r="UHY64" s="308"/>
      <c r="UHZ64" s="308"/>
      <c r="UIA64" s="308"/>
      <c r="UIB64" s="308"/>
      <c r="UIC64" s="308"/>
      <c r="UID64" s="308"/>
      <c r="UIE64" s="308"/>
      <c r="UIF64" s="308"/>
      <c r="UIG64" s="308"/>
      <c r="UIH64" s="308"/>
      <c r="UII64" s="308"/>
      <c r="UIJ64" s="308"/>
      <c r="UIK64" s="308"/>
      <c r="UIL64" s="308"/>
      <c r="UIM64" s="308"/>
      <c r="UIN64" s="308"/>
      <c r="UIO64" s="308"/>
      <c r="UIP64" s="308"/>
      <c r="UIQ64" s="308"/>
      <c r="UIR64" s="308"/>
      <c r="UIS64" s="308"/>
      <c r="UIT64" s="308"/>
      <c r="UIU64" s="308"/>
      <c r="UIV64" s="308"/>
      <c r="UIW64" s="308"/>
      <c r="UIX64" s="308"/>
      <c r="UIY64" s="308"/>
      <c r="UIZ64" s="308"/>
      <c r="UJA64" s="308"/>
      <c r="UJB64" s="308"/>
      <c r="UJC64" s="308"/>
      <c r="UJD64" s="308"/>
      <c r="UJE64" s="308"/>
      <c r="UJF64" s="308"/>
      <c r="UJG64" s="308"/>
      <c r="UJH64" s="308"/>
      <c r="UJI64" s="308"/>
      <c r="UJJ64" s="308"/>
      <c r="UJK64" s="308"/>
      <c r="UJL64" s="308"/>
      <c r="UJM64" s="308"/>
      <c r="UJN64" s="308"/>
      <c r="UJO64" s="308"/>
      <c r="UJP64" s="308"/>
      <c r="UJQ64" s="308"/>
      <c r="UJR64" s="308"/>
      <c r="UJS64" s="308"/>
      <c r="UJT64" s="308"/>
      <c r="UJU64" s="308"/>
      <c r="UJV64" s="308"/>
      <c r="UJW64" s="308"/>
      <c r="UJX64" s="308"/>
      <c r="UJY64" s="308"/>
      <c r="UJZ64" s="308"/>
      <c r="UKA64" s="308"/>
      <c r="UKB64" s="308"/>
      <c r="UKC64" s="308"/>
      <c r="UKD64" s="308"/>
      <c r="UKE64" s="308"/>
      <c r="UKF64" s="308"/>
      <c r="UKG64" s="308"/>
      <c r="UKH64" s="308"/>
      <c r="UKI64" s="308"/>
      <c r="UKJ64" s="308"/>
      <c r="UKK64" s="308"/>
      <c r="UKL64" s="308"/>
      <c r="UKM64" s="308"/>
      <c r="UKN64" s="308"/>
      <c r="UKO64" s="308"/>
      <c r="UKP64" s="308"/>
      <c r="UKQ64" s="308"/>
      <c r="UKR64" s="308"/>
      <c r="UKS64" s="308"/>
      <c r="UKT64" s="308"/>
      <c r="UKU64" s="308"/>
      <c r="UKV64" s="308"/>
      <c r="UKW64" s="308"/>
      <c r="UKX64" s="308"/>
      <c r="UKY64" s="308"/>
      <c r="UKZ64" s="308"/>
      <c r="ULA64" s="308"/>
      <c r="ULB64" s="308"/>
      <c r="ULC64" s="308"/>
      <c r="ULD64" s="308"/>
      <c r="ULE64" s="308"/>
      <c r="ULF64" s="308"/>
      <c r="ULG64" s="308"/>
      <c r="ULH64" s="308"/>
      <c r="ULI64" s="308"/>
      <c r="ULJ64" s="308"/>
      <c r="ULK64" s="308"/>
      <c r="ULL64" s="308"/>
      <c r="ULM64" s="308"/>
      <c r="ULN64" s="308"/>
      <c r="ULO64" s="308"/>
      <c r="ULP64" s="308"/>
      <c r="ULQ64" s="308"/>
      <c r="ULR64" s="308"/>
      <c r="ULS64" s="308"/>
      <c r="ULT64" s="308"/>
      <c r="ULU64" s="308"/>
      <c r="ULV64" s="308"/>
      <c r="ULW64" s="308"/>
      <c r="ULX64" s="308"/>
      <c r="ULY64" s="308"/>
      <c r="ULZ64" s="308"/>
      <c r="UMA64" s="308"/>
      <c r="UMB64" s="308"/>
      <c r="UMC64" s="308"/>
      <c r="UMD64" s="308"/>
      <c r="UME64" s="308"/>
      <c r="UMF64" s="308"/>
      <c r="UMG64" s="308"/>
      <c r="UMH64" s="308"/>
      <c r="UMI64" s="308"/>
      <c r="UMJ64" s="308"/>
      <c r="UMK64" s="308"/>
      <c r="UML64" s="308"/>
      <c r="UMM64" s="308"/>
      <c r="UMN64" s="308"/>
      <c r="UMO64" s="308"/>
      <c r="UMP64" s="308"/>
      <c r="UMQ64" s="308"/>
      <c r="UMR64" s="308"/>
      <c r="UMS64" s="308"/>
      <c r="UMT64" s="308"/>
      <c r="UMU64" s="308"/>
      <c r="UMV64" s="308"/>
      <c r="UMW64" s="308"/>
      <c r="UMX64" s="308"/>
      <c r="UMY64" s="308"/>
      <c r="UMZ64" s="308"/>
      <c r="UNA64" s="308"/>
      <c r="UNB64" s="308"/>
      <c r="UNC64" s="308"/>
      <c r="UND64" s="308"/>
      <c r="UNE64" s="308"/>
      <c r="UNF64" s="308"/>
      <c r="UNG64" s="308"/>
      <c r="UNH64" s="308"/>
      <c r="UNI64" s="308"/>
      <c r="UNJ64" s="308"/>
      <c r="UNK64" s="308"/>
      <c r="UNL64" s="308"/>
      <c r="UNM64" s="308"/>
      <c r="UNN64" s="308"/>
      <c r="UNO64" s="308"/>
      <c r="UNP64" s="308"/>
      <c r="UNQ64" s="308"/>
      <c r="UNR64" s="308"/>
      <c r="UNS64" s="308"/>
      <c r="UNT64" s="308"/>
      <c r="UNU64" s="308"/>
      <c r="UNV64" s="308"/>
      <c r="UNW64" s="308"/>
      <c r="UNX64" s="308"/>
      <c r="UNY64" s="308"/>
      <c r="UNZ64" s="308"/>
      <c r="UOA64" s="308"/>
      <c r="UOB64" s="308"/>
      <c r="UOC64" s="308"/>
      <c r="UOD64" s="308"/>
      <c r="UOE64" s="308"/>
      <c r="UOF64" s="308"/>
      <c r="UOG64" s="308"/>
      <c r="UOH64" s="308"/>
      <c r="UOI64" s="308"/>
      <c r="UOJ64" s="308"/>
      <c r="UOK64" s="308"/>
      <c r="UOL64" s="308"/>
      <c r="UOM64" s="308"/>
      <c r="UON64" s="308"/>
      <c r="UOO64" s="308"/>
      <c r="UOP64" s="308"/>
      <c r="UOQ64" s="308"/>
      <c r="UOR64" s="308"/>
      <c r="UOS64" s="308"/>
      <c r="UOT64" s="308"/>
      <c r="UOU64" s="308"/>
      <c r="UOV64" s="308"/>
      <c r="UOW64" s="308"/>
      <c r="UOX64" s="308"/>
      <c r="UOY64" s="308"/>
      <c r="UOZ64" s="308"/>
      <c r="UPA64" s="308"/>
      <c r="UPB64" s="308"/>
      <c r="UPC64" s="308"/>
      <c r="UPD64" s="308"/>
      <c r="UPE64" s="308"/>
      <c r="UPF64" s="308"/>
      <c r="UPG64" s="308"/>
      <c r="UPH64" s="308"/>
      <c r="UPI64" s="308"/>
      <c r="UPJ64" s="308"/>
      <c r="UPK64" s="308"/>
      <c r="UPL64" s="308"/>
      <c r="UPM64" s="308"/>
      <c r="UPN64" s="308"/>
      <c r="UPO64" s="308"/>
      <c r="UPP64" s="308"/>
      <c r="UPQ64" s="308"/>
      <c r="UPR64" s="308"/>
      <c r="UPS64" s="308"/>
      <c r="UPT64" s="308"/>
      <c r="UPU64" s="308"/>
      <c r="UPV64" s="308"/>
      <c r="UPW64" s="308"/>
      <c r="UPX64" s="308"/>
      <c r="UPY64" s="308"/>
      <c r="UPZ64" s="308"/>
      <c r="UQA64" s="308"/>
      <c r="UQB64" s="308"/>
      <c r="UQC64" s="308"/>
      <c r="UQD64" s="308"/>
      <c r="UQE64" s="308"/>
      <c r="UQF64" s="308"/>
      <c r="UQG64" s="308"/>
      <c r="UQH64" s="308"/>
      <c r="UQI64" s="308"/>
      <c r="UQJ64" s="308"/>
      <c r="UQK64" s="308"/>
      <c r="UQL64" s="308"/>
      <c r="UQM64" s="308"/>
      <c r="UQN64" s="308"/>
      <c r="UQO64" s="308"/>
      <c r="UQP64" s="308"/>
      <c r="UQQ64" s="308"/>
      <c r="UQR64" s="308"/>
      <c r="UQS64" s="308"/>
      <c r="UQT64" s="308"/>
      <c r="UQU64" s="308"/>
      <c r="UQV64" s="308"/>
      <c r="UQW64" s="308"/>
      <c r="UQX64" s="308"/>
      <c r="UQY64" s="308"/>
      <c r="UQZ64" s="308"/>
      <c r="URA64" s="308"/>
      <c r="URB64" s="308"/>
      <c r="URC64" s="308"/>
      <c r="URD64" s="308"/>
      <c r="URE64" s="308"/>
      <c r="URF64" s="308"/>
      <c r="URG64" s="308"/>
      <c r="URH64" s="308"/>
      <c r="URI64" s="308"/>
      <c r="URJ64" s="308"/>
      <c r="URK64" s="308"/>
      <c r="URL64" s="308"/>
      <c r="URM64" s="308"/>
      <c r="URN64" s="308"/>
      <c r="URO64" s="308"/>
      <c r="URP64" s="308"/>
      <c r="URQ64" s="308"/>
      <c r="URR64" s="308"/>
      <c r="URS64" s="308"/>
      <c r="URT64" s="308"/>
      <c r="URU64" s="308"/>
      <c r="URV64" s="308"/>
      <c r="URW64" s="308"/>
      <c r="URX64" s="308"/>
      <c r="URY64" s="308"/>
      <c r="URZ64" s="308"/>
      <c r="USA64" s="308"/>
      <c r="USB64" s="308"/>
      <c r="USC64" s="308"/>
      <c r="USD64" s="308"/>
      <c r="USE64" s="308"/>
      <c r="USF64" s="308"/>
      <c r="USG64" s="308"/>
      <c r="USH64" s="308"/>
      <c r="USI64" s="308"/>
      <c r="USJ64" s="308"/>
      <c r="USK64" s="308"/>
      <c r="USL64" s="308"/>
      <c r="USM64" s="308"/>
      <c r="USN64" s="308"/>
      <c r="USO64" s="308"/>
      <c r="USP64" s="308"/>
      <c r="USQ64" s="308"/>
      <c r="USR64" s="308"/>
      <c r="USS64" s="308"/>
      <c r="UST64" s="308"/>
      <c r="USU64" s="308"/>
      <c r="USV64" s="308"/>
      <c r="USW64" s="308"/>
      <c r="USX64" s="308"/>
      <c r="USY64" s="308"/>
      <c r="USZ64" s="308"/>
      <c r="UTA64" s="308"/>
      <c r="UTB64" s="308"/>
      <c r="UTC64" s="308"/>
      <c r="UTD64" s="308"/>
      <c r="UTE64" s="308"/>
      <c r="UTF64" s="308"/>
      <c r="UTG64" s="308"/>
      <c r="UTH64" s="308"/>
      <c r="UTI64" s="308"/>
      <c r="UTJ64" s="308"/>
      <c r="UTK64" s="308"/>
      <c r="UTL64" s="308"/>
      <c r="UTM64" s="308"/>
      <c r="UTN64" s="308"/>
      <c r="UTO64" s="308"/>
      <c r="UTP64" s="308"/>
      <c r="UTQ64" s="308"/>
      <c r="UTR64" s="308"/>
      <c r="UTS64" s="308"/>
      <c r="UTT64" s="308"/>
      <c r="UTU64" s="308"/>
      <c r="UTV64" s="308"/>
      <c r="UTW64" s="308"/>
      <c r="UTX64" s="308"/>
      <c r="UTY64" s="308"/>
      <c r="UTZ64" s="308"/>
      <c r="UUA64" s="308"/>
      <c r="UUB64" s="308"/>
      <c r="UUC64" s="308"/>
      <c r="UUD64" s="308"/>
      <c r="UUE64" s="308"/>
      <c r="UUF64" s="308"/>
      <c r="UUG64" s="308"/>
      <c r="UUH64" s="308"/>
      <c r="UUI64" s="308"/>
      <c r="UUJ64" s="308"/>
      <c r="UUK64" s="308"/>
      <c r="UUL64" s="308"/>
      <c r="UUM64" s="308"/>
      <c r="UUN64" s="308"/>
      <c r="UUO64" s="308"/>
      <c r="UUP64" s="308"/>
      <c r="UUQ64" s="308"/>
      <c r="UUR64" s="308"/>
      <c r="UUS64" s="308"/>
      <c r="UUT64" s="308"/>
      <c r="UUU64" s="308"/>
      <c r="UUV64" s="308"/>
      <c r="UUW64" s="308"/>
      <c r="UUX64" s="308"/>
      <c r="UUY64" s="308"/>
      <c r="UUZ64" s="308"/>
      <c r="UVA64" s="308"/>
      <c r="UVB64" s="308"/>
      <c r="UVC64" s="308"/>
      <c r="UVD64" s="308"/>
      <c r="UVE64" s="308"/>
      <c r="UVF64" s="308"/>
      <c r="UVG64" s="308"/>
      <c r="UVH64" s="308"/>
      <c r="UVI64" s="308"/>
      <c r="UVJ64" s="308"/>
      <c r="UVK64" s="308"/>
      <c r="UVL64" s="308"/>
      <c r="UVM64" s="308"/>
      <c r="UVN64" s="308"/>
      <c r="UVO64" s="308"/>
      <c r="UVP64" s="308"/>
      <c r="UVQ64" s="308"/>
      <c r="UVR64" s="308"/>
      <c r="UVS64" s="308"/>
      <c r="UVT64" s="308"/>
      <c r="UVU64" s="308"/>
      <c r="UVV64" s="308"/>
      <c r="UVW64" s="308"/>
      <c r="UVX64" s="308"/>
      <c r="UVY64" s="308"/>
      <c r="UVZ64" s="308"/>
      <c r="UWA64" s="308"/>
      <c r="UWB64" s="308"/>
      <c r="UWC64" s="308"/>
      <c r="UWD64" s="308"/>
      <c r="UWE64" s="308"/>
      <c r="UWF64" s="308"/>
      <c r="UWG64" s="308"/>
      <c r="UWH64" s="308"/>
      <c r="UWI64" s="308"/>
      <c r="UWJ64" s="308"/>
      <c r="UWK64" s="308"/>
      <c r="UWL64" s="308"/>
      <c r="UWM64" s="308"/>
      <c r="UWN64" s="308"/>
      <c r="UWO64" s="308"/>
      <c r="UWP64" s="308"/>
      <c r="UWQ64" s="308"/>
      <c r="UWR64" s="308"/>
      <c r="UWS64" s="308"/>
      <c r="UWT64" s="308"/>
      <c r="UWU64" s="308"/>
      <c r="UWV64" s="308"/>
      <c r="UWW64" s="308"/>
      <c r="UWX64" s="308"/>
      <c r="UWY64" s="308"/>
      <c r="UWZ64" s="308"/>
      <c r="UXA64" s="308"/>
      <c r="UXB64" s="308"/>
      <c r="UXC64" s="308"/>
      <c r="UXD64" s="308"/>
      <c r="UXE64" s="308"/>
      <c r="UXF64" s="308"/>
      <c r="UXG64" s="308"/>
      <c r="UXH64" s="308"/>
      <c r="UXI64" s="308"/>
      <c r="UXJ64" s="308"/>
      <c r="UXK64" s="308"/>
      <c r="UXL64" s="308"/>
      <c r="UXM64" s="308"/>
      <c r="UXN64" s="308"/>
      <c r="UXO64" s="308"/>
      <c r="UXP64" s="308"/>
      <c r="UXQ64" s="308"/>
      <c r="UXR64" s="308"/>
      <c r="UXS64" s="308"/>
      <c r="UXT64" s="308"/>
      <c r="UXU64" s="308"/>
      <c r="UXV64" s="308"/>
      <c r="UXW64" s="308"/>
      <c r="UXX64" s="308"/>
      <c r="UXY64" s="308"/>
      <c r="UXZ64" s="308"/>
      <c r="UYA64" s="308"/>
      <c r="UYB64" s="308"/>
      <c r="UYC64" s="308"/>
      <c r="UYD64" s="308"/>
      <c r="UYE64" s="308"/>
      <c r="UYF64" s="308"/>
      <c r="UYG64" s="308"/>
      <c r="UYH64" s="308"/>
      <c r="UYI64" s="308"/>
      <c r="UYJ64" s="308"/>
      <c r="UYK64" s="308"/>
      <c r="UYL64" s="308"/>
      <c r="UYM64" s="308"/>
      <c r="UYN64" s="308"/>
      <c r="UYO64" s="308"/>
      <c r="UYP64" s="308"/>
      <c r="UYQ64" s="308"/>
      <c r="UYR64" s="308"/>
      <c r="UYS64" s="308"/>
      <c r="UYT64" s="308"/>
      <c r="UYU64" s="308"/>
      <c r="UYV64" s="308"/>
      <c r="UYW64" s="308"/>
      <c r="UYX64" s="308"/>
      <c r="UYY64" s="308"/>
      <c r="UYZ64" s="308"/>
      <c r="UZA64" s="308"/>
      <c r="UZB64" s="308"/>
      <c r="UZC64" s="308"/>
      <c r="UZD64" s="308"/>
      <c r="UZE64" s="308"/>
      <c r="UZF64" s="308"/>
      <c r="UZG64" s="308"/>
      <c r="UZH64" s="308"/>
      <c r="UZI64" s="308"/>
      <c r="UZJ64" s="308"/>
      <c r="UZK64" s="308"/>
      <c r="UZL64" s="308"/>
      <c r="UZM64" s="308"/>
      <c r="UZN64" s="308"/>
      <c r="UZO64" s="308"/>
      <c r="UZP64" s="308"/>
      <c r="UZQ64" s="308"/>
      <c r="UZR64" s="308"/>
      <c r="UZS64" s="308"/>
      <c r="UZT64" s="308"/>
      <c r="UZU64" s="308"/>
      <c r="UZV64" s="308"/>
      <c r="UZW64" s="308"/>
      <c r="UZX64" s="308"/>
      <c r="UZY64" s="308"/>
      <c r="UZZ64" s="308"/>
      <c r="VAA64" s="308"/>
      <c r="VAB64" s="308"/>
      <c r="VAC64" s="308"/>
      <c r="VAD64" s="308"/>
      <c r="VAE64" s="308"/>
      <c r="VAF64" s="308"/>
      <c r="VAG64" s="308"/>
      <c r="VAH64" s="308"/>
      <c r="VAI64" s="308"/>
      <c r="VAJ64" s="308"/>
      <c r="VAK64" s="308"/>
      <c r="VAL64" s="308"/>
      <c r="VAM64" s="308"/>
      <c r="VAN64" s="308"/>
      <c r="VAO64" s="308"/>
      <c r="VAP64" s="308"/>
      <c r="VAQ64" s="308"/>
      <c r="VAR64" s="308"/>
      <c r="VAS64" s="308"/>
      <c r="VAT64" s="308"/>
      <c r="VAU64" s="308"/>
      <c r="VAV64" s="308"/>
      <c r="VAW64" s="308"/>
      <c r="VAX64" s="308"/>
      <c r="VAY64" s="308"/>
      <c r="VAZ64" s="308"/>
      <c r="VBA64" s="308"/>
      <c r="VBB64" s="308"/>
      <c r="VBC64" s="308"/>
      <c r="VBD64" s="308"/>
      <c r="VBE64" s="308"/>
      <c r="VBF64" s="308"/>
      <c r="VBG64" s="308"/>
      <c r="VBH64" s="308"/>
      <c r="VBI64" s="308"/>
      <c r="VBJ64" s="308"/>
      <c r="VBK64" s="308"/>
      <c r="VBL64" s="308"/>
      <c r="VBM64" s="308"/>
      <c r="VBN64" s="308"/>
      <c r="VBO64" s="308"/>
      <c r="VBP64" s="308"/>
      <c r="VBQ64" s="308"/>
      <c r="VBR64" s="308"/>
      <c r="VBS64" s="308"/>
      <c r="VBT64" s="308"/>
      <c r="VBU64" s="308"/>
      <c r="VBV64" s="308"/>
      <c r="VBW64" s="308"/>
      <c r="VBX64" s="308"/>
      <c r="VBY64" s="308"/>
      <c r="VBZ64" s="308"/>
      <c r="VCA64" s="308"/>
      <c r="VCB64" s="308"/>
      <c r="VCC64" s="308"/>
      <c r="VCD64" s="308"/>
      <c r="VCE64" s="308"/>
      <c r="VCF64" s="308"/>
      <c r="VCG64" s="308"/>
      <c r="VCH64" s="308"/>
      <c r="VCI64" s="308"/>
      <c r="VCJ64" s="308"/>
      <c r="VCK64" s="308"/>
      <c r="VCL64" s="308"/>
      <c r="VCM64" s="308"/>
      <c r="VCN64" s="308"/>
      <c r="VCO64" s="308"/>
      <c r="VCP64" s="308"/>
      <c r="VCQ64" s="308"/>
      <c r="VCR64" s="308"/>
      <c r="VCS64" s="308"/>
      <c r="VCT64" s="308"/>
      <c r="VCU64" s="308"/>
      <c r="VCV64" s="308"/>
      <c r="VCW64" s="308"/>
      <c r="VCX64" s="308"/>
      <c r="VCY64" s="308"/>
      <c r="VCZ64" s="308"/>
      <c r="VDA64" s="308"/>
      <c r="VDB64" s="308"/>
      <c r="VDC64" s="308"/>
      <c r="VDD64" s="308"/>
      <c r="VDE64" s="308"/>
      <c r="VDF64" s="308"/>
      <c r="VDG64" s="308"/>
      <c r="VDH64" s="308"/>
      <c r="VDI64" s="308"/>
      <c r="VDJ64" s="308"/>
      <c r="VDK64" s="308"/>
      <c r="VDL64" s="308"/>
      <c r="VDM64" s="308"/>
      <c r="VDN64" s="308"/>
      <c r="VDO64" s="308"/>
      <c r="VDP64" s="308"/>
      <c r="VDQ64" s="308"/>
      <c r="VDR64" s="308"/>
      <c r="VDS64" s="308"/>
      <c r="VDT64" s="308"/>
      <c r="VDU64" s="308"/>
      <c r="VDV64" s="308"/>
      <c r="VDW64" s="308"/>
      <c r="VDX64" s="308"/>
      <c r="VDY64" s="308"/>
      <c r="VDZ64" s="308"/>
      <c r="VEA64" s="308"/>
      <c r="VEB64" s="308"/>
      <c r="VEC64" s="308"/>
      <c r="VED64" s="308"/>
      <c r="VEE64" s="308"/>
      <c r="VEF64" s="308"/>
      <c r="VEG64" s="308"/>
      <c r="VEH64" s="308"/>
      <c r="VEI64" s="308"/>
      <c r="VEJ64" s="308"/>
      <c r="VEK64" s="308"/>
      <c r="VEL64" s="308"/>
      <c r="VEM64" s="308"/>
      <c r="VEN64" s="308"/>
      <c r="VEO64" s="308"/>
      <c r="VEP64" s="308"/>
      <c r="VEQ64" s="308"/>
      <c r="VER64" s="308"/>
      <c r="VES64" s="308"/>
      <c r="VET64" s="308"/>
      <c r="VEU64" s="308"/>
      <c r="VEV64" s="308"/>
      <c r="VEW64" s="308"/>
      <c r="VEX64" s="308"/>
      <c r="VEY64" s="308"/>
      <c r="VEZ64" s="308"/>
      <c r="VFA64" s="308"/>
      <c r="VFB64" s="308"/>
      <c r="VFC64" s="308"/>
      <c r="VFD64" s="308"/>
      <c r="VFE64" s="308"/>
      <c r="VFF64" s="308"/>
      <c r="VFG64" s="308"/>
      <c r="VFH64" s="308"/>
      <c r="VFI64" s="308"/>
      <c r="VFJ64" s="308"/>
      <c r="VFK64" s="308"/>
      <c r="VFL64" s="308"/>
      <c r="VFM64" s="308"/>
      <c r="VFN64" s="308"/>
      <c r="VFO64" s="308"/>
      <c r="VFP64" s="308"/>
      <c r="VFQ64" s="308"/>
      <c r="VFR64" s="308"/>
      <c r="VFS64" s="308"/>
      <c r="VFT64" s="308"/>
      <c r="VFU64" s="308"/>
      <c r="VFV64" s="308"/>
      <c r="VFW64" s="308"/>
      <c r="VFX64" s="308"/>
      <c r="VFY64" s="308"/>
      <c r="VFZ64" s="308"/>
      <c r="VGA64" s="308"/>
      <c r="VGB64" s="308"/>
      <c r="VGC64" s="308"/>
      <c r="VGD64" s="308"/>
      <c r="VGE64" s="308"/>
      <c r="VGF64" s="308"/>
      <c r="VGG64" s="308"/>
      <c r="VGH64" s="308"/>
      <c r="VGI64" s="308"/>
      <c r="VGJ64" s="308"/>
      <c r="VGK64" s="308"/>
      <c r="VGL64" s="308"/>
      <c r="VGM64" s="308"/>
      <c r="VGN64" s="308"/>
      <c r="VGO64" s="308"/>
      <c r="VGP64" s="308"/>
      <c r="VGQ64" s="308"/>
      <c r="VGR64" s="308"/>
      <c r="VGS64" s="308"/>
      <c r="VGT64" s="308"/>
      <c r="VGU64" s="308"/>
      <c r="VGV64" s="308"/>
      <c r="VGW64" s="308"/>
      <c r="VGX64" s="308"/>
      <c r="VGY64" s="308"/>
      <c r="VGZ64" s="308"/>
      <c r="VHA64" s="308"/>
      <c r="VHB64" s="308"/>
      <c r="VHC64" s="308"/>
      <c r="VHD64" s="308"/>
      <c r="VHE64" s="308"/>
      <c r="VHF64" s="308"/>
      <c r="VHG64" s="308"/>
      <c r="VHH64" s="308"/>
      <c r="VHI64" s="308"/>
      <c r="VHJ64" s="308"/>
      <c r="VHK64" s="308"/>
      <c r="VHL64" s="308"/>
      <c r="VHM64" s="308"/>
      <c r="VHN64" s="308"/>
      <c r="VHO64" s="308"/>
      <c r="VHP64" s="308"/>
      <c r="VHQ64" s="308"/>
      <c r="VHR64" s="308"/>
      <c r="VHS64" s="308"/>
      <c r="VHT64" s="308"/>
      <c r="VHU64" s="308"/>
      <c r="VHV64" s="308"/>
      <c r="VHW64" s="308"/>
      <c r="VHX64" s="308"/>
      <c r="VHY64" s="308"/>
      <c r="VHZ64" s="308"/>
      <c r="VIA64" s="308"/>
      <c r="VIB64" s="308"/>
      <c r="VIC64" s="308"/>
      <c r="VID64" s="308"/>
      <c r="VIE64" s="308"/>
      <c r="VIF64" s="308"/>
      <c r="VIG64" s="308"/>
      <c r="VIH64" s="308"/>
      <c r="VII64" s="308"/>
      <c r="VIJ64" s="308"/>
      <c r="VIK64" s="308"/>
      <c r="VIL64" s="308"/>
      <c r="VIM64" s="308"/>
      <c r="VIN64" s="308"/>
      <c r="VIO64" s="308"/>
      <c r="VIP64" s="308"/>
      <c r="VIQ64" s="308"/>
      <c r="VIR64" s="308"/>
      <c r="VIS64" s="308"/>
      <c r="VIT64" s="308"/>
      <c r="VIU64" s="308"/>
      <c r="VIV64" s="308"/>
      <c r="VIW64" s="308"/>
      <c r="VIX64" s="308"/>
      <c r="VIY64" s="308"/>
      <c r="VIZ64" s="308"/>
      <c r="VJA64" s="308"/>
      <c r="VJB64" s="308"/>
      <c r="VJC64" s="308"/>
      <c r="VJD64" s="308"/>
      <c r="VJE64" s="308"/>
      <c r="VJF64" s="308"/>
      <c r="VJG64" s="308"/>
      <c r="VJH64" s="308"/>
      <c r="VJI64" s="308"/>
      <c r="VJJ64" s="308"/>
      <c r="VJK64" s="308"/>
      <c r="VJL64" s="308"/>
      <c r="VJM64" s="308"/>
      <c r="VJN64" s="308"/>
      <c r="VJO64" s="308"/>
      <c r="VJP64" s="308"/>
      <c r="VJQ64" s="308"/>
      <c r="VJR64" s="308"/>
      <c r="VJS64" s="308"/>
      <c r="VJT64" s="308"/>
      <c r="VJU64" s="308"/>
      <c r="VJV64" s="308"/>
      <c r="VJW64" s="308"/>
      <c r="VJX64" s="308"/>
      <c r="VJY64" s="308"/>
      <c r="VJZ64" s="308"/>
      <c r="VKA64" s="308"/>
      <c r="VKB64" s="308"/>
      <c r="VKC64" s="308"/>
      <c r="VKD64" s="308"/>
      <c r="VKE64" s="308"/>
      <c r="VKF64" s="308"/>
      <c r="VKG64" s="308"/>
      <c r="VKH64" s="308"/>
      <c r="VKI64" s="308"/>
      <c r="VKJ64" s="308"/>
      <c r="VKK64" s="308"/>
      <c r="VKL64" s="308"/>
      <c r="VKM64" s="308"/>
      <c r="VKN64" s="308"/>
      <c r="VKO64" s="308"/>
      <c r="VKP64" s="308"/>
      <c r="VKQ64" s="308"/>
      <c r="VKR64" s="308"/>
      <c r="VKS64" s="308"/>
      <c r="VKT64" s="308"/>
      <c r="VKU64" s="308"/>
      <c r="VKV64" s="308"/>
      <c r="VKW64" s="308"/>
      <c r="VKX64" s="308"/>
      <c r="VKY64" s="308"/>
      <c r="VKZ64" s="308"/>
      <c r="VLA64" s="308"/>
      <c r="VLB64" s="308"/>
      <c r="VLC64" s="308"/>
      <c r="VLD64" s="308"/>
      <c r="VLE64" s="308"/>
      <c r="VLF64" s="308"/>
      <c r="VLG64" s="308"/>
      <c r="VLH64" s="308"/>
      <c r="VLI64" s="308"/>
      <c r="VLJ64" s="308"/>
      <c r="VLK64" s="308"/>
      <c r="VLL64" s="308"/>
      <c r="VLM64" s="308"/>
      <c r="VLN64" s="308"/>
      <c r="VLO64" s="308"/>
      <c r="VLP64" s="308"/>
      <c r="VLQ64" s="308"/>
      <c r="VLR64" s="308"/>
      <c r="VLS64" s="308"/>
      <c r="VLT64" s="308"/>
      <c r="VLU64" s="308"/>
      <c r="VLV64" s="308"/>
      <c r="VLW64" s="308"/>
      <c r="VLX64" s="308"/>
      <c r="VLY64" s="308"/>
      <c r="VLZ64" s="308"/>
      <c r="VMA64" s="308"/>
      <c r="VMB64" s="308"/>
      <c r="VMC64" s="308"/>
      <c r="VMD64" s="308"/>
      <c r="VME64" s="308"/>
      <c r="VMF64" s="308"/>
      <c r="VMG64" s="308"/>
      <c r="VMH64" s="308"/>
      <c r="VMI64" s="308"/>
      <c r="VMJ64" s="308"/>
      <c r="VMK64" s="308"/>
      <c r="VML64" s="308"/>
      <c r="VMM64" s="308"/>
      <c r="VMN64" s="308"/>
      <c r="VMO64" s="308"/>
      <c r="VMP64" s="308"/>
      <c r="VMQ64" s="308"/>
      <c r="VMR64" s="308"/>
      <c r="VMS64" s="308"/>
      <c r="VMT64" s="308"/>
      <c r="VMU64" s="308"/>
      <c r="VMV64" s="308"/>
      <c r="VMW64" s="308"/>
      <c r="VMX64" s="308"/>
      <c r="VMY64" s="308"/>
      <c r="VMZ64" s="308"/>
      <c r="VNA64" s="308"/>
      <c r="VNB64" s="308"/>
      <c r="VNC64" s="308"/>
      <c r="VND64" s="308"/>
      <c r="VNE64" s="308"/>
      <c r="VNF64" s="308"/>
      <c r="VNG64" s="308"/>
      <c r="VNH64" s="308"/>
      <c r="VNI64" s="308"/>
      <c r="VNJ64" s="308"/>
      <c r="VNK64" s="308"/>
      <c r="VNL64" s="308"/>
      <c r="VNM64" s="308"/>
      <c r="VNN64" s="308"/>
      <c r="VNO64" s="308"/>
      <c r="VNP64" s="308"/>
      <c r="VNQ64" s="308"/>
      <c r="VNR64" s="308"/>
      <c r="VNS64" s="308"/>
      <c r="VNT64" s="308"/>
      <c r="VNU64" s="308"/>
      <c r="VNV64" s="308"/>
      <c r="VNW64" s="308"/>
      <c r="VNX64" s="308"/>
      <c r="VNY64" s="308"/>
      <c r="VNZ64" s="308"/>
      <c r="VOA64" s="308"/>
      <c r="VOB64" s="308"/>
      <c r="VOC64" s="308"/>
      <c r="VOD64" s="308"/>
      <c r="VOE64" s="308"/>
      <c r="VOF64" s="308"/>
      <c r="VOG64" s="308"/>
      <c r="VOH64" s="308"/>
      <c r="VOI64" s="308"/>
      <c r="VOJ64" s="308"/>
      <c r="VOK64" s="308"/>
      <c r="VOL64" s="308"/>
      <c r="VOM64" s="308"/>
      <c r="VON64" s="308"/>
      <c r="VOO64" s="308"/>
      <c r="VOP64" s="308"/>
      <c r="VOQ64" s="308"/>
      <c r="VOR64" s="308"/>
      <c r="VOS64" s="308"/>
      <c r="VOT64" s="308"/>
      <c r="VOU64" s="308"/>
      <c r="VOV64" s="308"/>
      <c r="VOW64" s="308"/>
      <c r="VOX64" s="308"/>
      <c r="VOY64" s="308"/>
      <c r="VOZ64" s="308"/>
      <c r="VPA64" s="308"/>
      <c r="VPB64" s="308"/>
      <c r="VPC64" s="308"/>
      <c r="VPD64" s="308"/>
      <c r="VPE64" s="308"/>
      <c r="VPF64" s="308"/>
      <c r="VPG64" s="308"/>
      <c r="VPH64" s="308"/>
      <c r="VPI64" s="308"/>
      <c r="VPJ64" s="308"/>
      <c r="VPK64" s="308"/>
      <c r="VPL64" s="308"/>
      <c r="VPM64" s="308"/>
      <c r="VPN64" s="308"/>
      <c r="VPO64" s="308"/>
      <c r="VPP64" s="308"/>
      <c r="VPQ64" s="308"/>
      <c r="VPR64" s="308"/>
      <c r="VPS64" s="308"/>
      <c r="VPT64" s="308"/>
      <c r="VPU64" s="308"/>
      <c r="VPV64" s="308"/>
      <c r="VPW64" s="308"/>
      <c r="VPX64" s="308"/>
      <c r="VPY64" s="308"/>
      <c r="VPZ64" s="308"/>
      <c r="VQA64" s="308"/>
      <c r="VQB64" s="308"/>
      <c r="VQC64" s="308"/>
      <c r="VQD64" s="308"/>
      <c r="VQE64" s="308"/>
      <c r="VQF64" s="308"/>
      <c r="VQG64" s="308"/>
      <c r="VQH64" s="308"/>
      <c r="VQI64" s="308"/>
      <c r="VQJ64" s="308"/>
      <c r="VQK64" s="308"/>
      <c r="VQL64" s="308"/>
      <c r="VQM64" s="308"/>
      <c r="VQN64" s="308"/>
      <c r="VQO64" s="308"/>
      <c r="VQP64" s="308"/>
      <c r="VQQ64" s="308"/>
      <c r="VQR64" s="308"/>
      <c r="VQS64" s="308"/>
      <c r="VQT64" s="308"/>
      <c r="VQU64" s="308"/>
      <c r="VQV64" s="308"/>
      <c r="VQW64" s="308"/>
      <c r="VQX64" s="308"/>
      <c r="VQY64" s="308"/>
      <c r="VQZ64" s="308"/>
      <c r="VRA64" s="308"/>
      <c r="VRB64" s="308"/>
      <c r="VRC64" s="308"/>
      <c r="VRD64" s="308"/>
      <c r="VRE64" s="308"/>
      <c r="VRF64" s="308"/>
      <c r="VRG64" s="308"/>
      <c r="VRH64" s="308"/>
      <c r="VRI64" s="308"/>
      <c r="VRJ64" s="308"/>
      <c r="VRK64" s="308"/>
      <c r="VRL64" s="308"/>
      <c r="VRM64" s="308"/>
      <c r="VRN64" s="308"/>
      <c r="VRO64" s="308"/>
      <c r="VRP64" s="308"/>
      <c r="VRQ64" s="308"/>
      <c r="VRR64" s="308"/>
      <c r="VRS64" s="308"/>
      <c r="VRT64" s="308"/>
      <c r="VRU64" s="308"/>
      <c r="VRV64" s="308"/>
      <c r="VRW64" s="308"/>
      <c r="VRX64" s="308"/>
      <c r="VRY64" s="308"/>
      <c r="VRZ64" s="308"/>
      <c r="VSA64" s="308"/>
      <c r="VSB64" s="308"/>
      <c r="VSC64" s="308"/>
      <c r="VSD64" s="308"/>
      <c r="VSE64" s="308"/>
      <c r="VSF64" s="308"/>
      <c r="VSG64" s="308"/>
      <c r="VSH64" s="308"/>
      <c r="VSI64" s="308"/>
      <c r="VSJ64" s="308"/>
      <c r="VSK64" s="308"/>
      <c r="VSL64" s="308"/>
      <c r="VSM64" s="308"/>
      <c r="VSN64" s="308"/>
      <c r="VSO64" s="308"/>
      <c r="VSP64" s="308"/>
      <c r="VSQ64" s="308"/>
      <c r="VSR64" s="308"/>
      <c r="VSS64" s="308"/>
      <c r="VST64" s="308"/>
      <c r="VSU64" s="308"/>
      <c r="VSV64" s="308"/>
      <c r="VSW64" s="308"/>
      <c r="VSX64" s="308"/>
      <c r="VSY64" s="308"/>
      <c r="VSZ64" s="308"/>
      <c r="VTA64" s="308"/>
      <c r="VTB64" s="308"/>
      <c r="VTC64" s="308"/>
      <c r="VTD64" s="308"/>
      <c r="VTE64" s="308"/>
      <c r="VTF64" s="308"/>
      <c r="VTG64" s="308"/>
      <c r="VTH64" s="308"/>
      <c r="VTI64" s="308"/>
      <c r="VTJ64" s="308"/>
      <c r="VTK64" s="308"/>
      <c r="VTL64" s="308"/>
      <c r="VTM64" s="308"/>
      <c r="VTN64" s="308"/>
      <c r="VTO64" s="308"/>
      <c r="VTP64" s="308"/>
      <c r="VTQ64" s="308"/>
      <c r="VTR64" s="308"/>
      <c r="VTS64" s="308"/>
      <c r="VTT64" s="308"/>
      <c r="VTU64" s="308"/>
      <c r="VTV64" s="308"/>
      <c r="VTW64" s="308"/>
      <c r="VTX64" s="308"/>
      <c r="VTY64" s="308"/>
      <c r="VTZ64" s="308"/>
      <c r="VUA64" s="308"/>
      <c r="VUB64" s="308"/>
      <c r="VUC64" s="308"/>
      <c r="VUD64" s="308"/>
      <c r="VUE64" s="308"/>
      <c r="VUF64" s="308"/>
      <c r="VUG64" s="308"/>
      <c r="VUH64" s="308"/>
      <c r="VUI64" s="308"/>
      <c r="VUJ64" s="308"/>
      <c r="VUK64" s="308"/>
      <c r="VUL64" s="308"/>
      <c r="VUM64" s="308"/>
      <c r="VUN64" s="308"/>
      <c r="VUO64" s="308"/>
      <c r="VUP64" s="308"/>
      <c r="VUQ64" s="308"/>
      <c r="VUR64" s="308"/>
      <c r="VUS64" s="308"/>
      <c r="VUT64" s="308"/>
      <c r="VUU64" s="308"/>
      <c r="VUV64" s="308"/>
      <c r="VUW64" s="308"/>
      <c r="VUX64" s="308"/>
      <c r="VUY64" s="308"/>
      <c r="VUZ64" s="308"/>
      <c r="VVA64" s="308"/>
      <c r="VVB64" s="308"/>
      <c r="VVC64" s="308"/>
      <c r="VVD64" s="308"/>
      <c r="VVE64" s="308"/>
      <c r="VVF64" s="308"/>
      <c r="VVG64" s="308"/>
      <c r="VVH64" s="308"/>
      <c r="VVI64" s="308"/>
      <c r="VVJ64" s="308"/>
      <c r="VVK64" s="308"/>
      <c r="VVL64" s="308"/>
      <c r="VVM64" s="308"/>
      <c r="VVN64" s="308"/>
      <c r="VVO64" s="308"/>
      <c r="VVP64" s="308"/>
      <c r="VVQ64" s="308"/>
      <c r="VVR64" s="308"/>
      <c r="VVS64" s="308"/>
      <c r="VVT64" s="308"/>
      <c r="VVU64" s="308"/>
      <c r="VVV64" s="308"/>
      <c r="VVW64" s="308"/>
      <c r="VVX64" s="308"/>
      <c r="VVY64" s="308"/>
      <c r="VVZ64" s="308"/>
      <c r="VWA64" s="308"/>
      <c r="VWB64" s="308"/>
      <c r="VWC64" s="308"/>
      <c r="VWD64" s="308"/>
      <c r="VWE64" s="308"/>
      <c r="VWF64" s="308"/>
      <c r="VWG64" s="308"/>
      <c r="VWH64" s="308"/>
      <c r="VWI64" s="308"/>
      <c r="VWJ64" s="308"/>
      <c r="VWK64" s="308"/>
      <c r="VWL64" s="308"/>
      <c r="VWM64" s="308"/>
      <c r="VWN64" s="308"/>
      <c r="VWO64" s="308"/>
      <c r="VWP64" s="308"/>
      <c r="VWQ64" s="308"/>
      <c r="VWR64" s="308"/>
      <c r="VWS64" s="308"/>
      <c r="VWT64" s="308"/>
      <c r="VWU64" s="308"/>
      <c r="VWV64" s="308"/>
      <c r="VWW64" s="308"/>
      <c r="VWX64" s="308"/>
      <c r="VWY64" s="308"/>
      <c r="VWZ64" s="308"/>
      <c r="VXA64" s="308"/>
      <c r="VXB64" s="308"/>
      <c r="VXC64" s="308"/>
      <c r="VXD64" s="308"/>
      <c r="VXE64" s="308"/>
      <c r="VXF64" s="308"/>
      <c r="VXG64" s="308"/>
      <c r="VXH64" s="308"/>
      <c r="VXI64" s="308"/>
      <c r="VXJ64" s="308"/>
      <c r="VXK64" s="308"/>
      <c r="VXL64" s="308"/>
      <c r="VXM64" s="308"/>
      <c r="VXN64" s="308"/>
      <c r="VXO64" s="308"/>
      <c r="VXP64" s="308"/>
      <c r="VXQ64" s="308"/>
      <c r="VXR64" s="308"/>
      <c r="VXS64" s="308"/>
      <c r="VXT64" s="308"/>
      <c r="VXU64" s="308"/>
      <c r="VXV64" s="308"/>
      <c r="VXW64" s="308"/>
      <c r="VXX64" s="308"/>
      <c r="VXY64" s="308"/>
      <c r="VXZ64" s="308"/>
      <c r="VYA64" s="308"/>
      <c r="VYB64" s="308"/>
      <c r="VYC64" s="308"/>
      <c r="VYD64" s="308"/>
      <c r="VYE64" s="308"/>
      <c r="VYF64" s="308"/>
      <c r="VYG64" s="308"/>
      <c r="VYH64" s="308"/>
      <c r="VYI64" s="308"/>
      <c r="VYJ64" s="308"/>
      <c r="VYK64" s="308"/>
      <c r="VYL64" s="308"/>
      <c r="VYM64" s="308"/>
      <c r="VYN64" s="308"/>
      <c r="VYO64" s="308"/>
      <c r="VYP64" s="308"/>
      <c r="VYQ64" s="308"/>
      <c r="VYR64" s="308"/>
      <c r="VYS64" s="308"/>
      <c r="VYT64" s="308"/>
      <c r="VYU64" s="308"/>
      <c r="VYV64" s="308"/>
      <c r="VYW64" s="308"/>
      <c r="VYX64" s="308"/>
      <c r="VYY64" s="308"/>
      <c r="VYZ64" s="308"/>
      <c r="VZA64" s="308"/>
      <c r="VZB64" s="308"/>
      <c r="VZC64" s="308"/>
      <c r="VZD64" s="308"/>
      <c r="VZE64" s="308"/>
      <c r="VZF64" s="308"/>
      <c r="VZG64" s="308"/>
      <c r="VZH64" s="308"/>
      <c r="VZI64" s="308"/>
      <c r="VZJ64" s="308"/>
      <c r="VZK64" s="308"/>
      <c r="VZL64" s="308"/>
      <c r="VZM64" s="308"/>
      <c r="VZN64" s="308"/>
      <c r="VZO64" s="308"/>
      <c r="VZP64" s="308"/>
      <c r="VZQ64" s="308"/>
      <c r="VZR64" s="308"/>
      <c r="VZS64" s="308"/>
      <c r="VZT64" s="308"/>
      <c r="VZU64" s="308"/>
      <c r="VZV64" s="308"/>
      <c r="VZW64" s="308"/>
      <c r="VZX64" s="308"/>
      <c r="VZY64" s="308"/>
      <c r="VZZ64" s="308"/>
      <c r="WAA64" s="308"/>
      <c r="WAB64" s="308"/>
      <c r="WAC64" s="308"/>
      <c r="WAD64" s="308"/>
      <c r="WAE64" s="308"/>
      <c r="WAF64" s="308"/>
      <c r="WAG64" s="308"/>
      <c r="WAH64" s="308"/>
      <c r="WAI64" s="308"/>
      <c r="WAJ64" s="308"/>
      <c r="WAK64" s="308"/>
      <c r="WAL64" s="308"/>
      <c r="WAM64" s="308"/>
      <c r="WAN64" s="308"/>
      <c r="WAO64" s="308"/>
      <c r="WAP64" s="308"/>
      <c r="WAQ64" s="308"/>
      <c r="WAR64" s="308"/>
      <c r="WAS64" s="308"/>
      <c r="WAT64" s="308"/>
      <c r="WAU64" s="308"/>
      <c r="WAV64" s="308"/>
      <c r="WAW64" s="308"/>
      <c r="WAX64" s="308"/>
      <c r="WAY64" s="308"/>
      <c r="WAZ64" s="308"/>
      <c r="WBA64" s="308"/>
      <c r="WBB64" s="308"/>
      <c r="WBC64" s="308"/>
      <c r="WBD64" s="308"/>
      <c r="WBE64" s="308"/>
      <c r="WBF64" s="308"/>
      <c r="WBG64" s="308"/>
      <c r="WBH64" s="308"/>
      <c r="WBI64" s="308"/>
      <c r="WBJ64" s="308"/>
      <c r="WBK64" s="308"/>
      <c r="WBL64" s="308"/>
      <c r="WBM64" s="308"/>
      <c r="WBN64" s="308"/>
      <c r="WBO64" s="308"/>
      <c r="WBP64" s="308"/>
      <c r="WBQ64" s="308"/>
      <c r="WBR64" s="308"/>
      <c r="WBS64" s="308"/>
      <c r="WBT64" s="308"/>
      <c r="WBU64" s="308"/>
      <c r="WBV64" s="308"/>
      <c r="WBW64" s="308"/>
      <c r="WBX64" s="308"/>
      <c r="WBY64" s="308"/>
      <c r="WBZ64" s="308"/>
      <c r="WCA64" s="308"/>
      <c r="WCB64" s="308"/>
      <c r="WCC64" s="308"/>
      <c r="WCD64" s="308"/>
      <c r="WCE64" s="308"/>
      <c r="WCF64" s="308"/>
      <c r="WCG64" s="308"/>
      <c r="WCH64" s="308"/>
      <c r="WCI64" s="308"/>
      <c r="WCJ64" s="308"/>
      <c r="WCK64" s="308"/>
      <c r="WCL64" s="308"/>
      <c r="WCM64" s="308"/>
      <c r="WCN64" s="308"/>
      <c r="WCO64" s="308"/>
      <c r="WCP64" s="308"/>
      <c r="WCQ64" s="308"/>
      <c r="WCR64" s="308"/>
      <c r="WCS64" s="308"/>
      <c r="WCT64" s="308"/>
      <c r="WCU64" s="308"/>
      <c r="WCV64" s="308"/>
      <c r="WCW64" s="308"/>
      <c r="WCX64" s="308"/>
      <c r="WCY64" s="308"/>
      <c r="WCZ64" s="308"/>
      <c r="WDA64" s="308"/>
      <c r="WDB64" s="308"/>
      <c r="WDC64" s="308"/>
      <c r="WDD64" s="308"/>
      <c r="WDE64" s="308"/>
      <c r="WDF64" s="308"/>
      <c r="WDG64" s="308"/>
      <c r="WDH64" s="308"/>
      <c r="WDI64" s="308"/>
      <c r="WDJ64" s="308"/>
      <c r="WDK64" s="308"/>
      <c r="WDL64" s="308"/>
      <c r="WDM64" s="308"/>
      <c r="WDN64" s="308"/>
      <c r="WDO64" s="308"/>
      <c r="WDP64" s="308"/>
      <c r="WDQ64" s="308"/>
      <c r="WDR64" s="308"/>
      <c r="WDS64" s="308"/>
      <c r="WDT64" s="308"/>
      <c r="WDU64" s="308"/>
      <c r="WDV64" s="308"/>
      <c r="WDW64" s="308"/>
      <c r="WDX64" s="308"/>
      <c r="WDY64" s="308"/>
      <c r="WDZ64" s="308"/>
      <c r="WEA64" s="308"/>
      <c r="WEB64" s="308"/>
      <c r="WEC64" s="308"/>
      <c r="WED64" s="308"/>
      <c r="WEE64" s="308"/>
      <c r="WEF64" s="308"/>
      <c r="WEG64" s="308"/>
      <c r="WEH64" s="308"/>
      <c r="WEI64" s="308"/>
      <c r="WEJ64" s="308"/>
      <c r="WEK64" s="308"/>
      <c r="WEL64" s="308"/>
      <c r="WEM64" s="308"/>
      <c r="WEN64" s="308"/>
      <c r="WEO64" s="308"/>
      <c r="WEP64" s="308"/>
      <c r="WEQ64" s="308"/>
      <c r="WER64" s="308"/>
      <c r="WES64" s="308"/>
      <c r="WET64" s="308"/>
      <c r="WEU64" s="308"/>
      <c r="WEV64" s="308"/>
      <c r="WEW64" s="308"/>
      <c r="WEX64" s="308"/>
      <c r="WEY64" s="308"/>
      <c r="WEZ64" s="308"/>
      <c r="WFA64" s="308"/>
      <c r="WFB64" s="308"/>
      <c r="WFC64" s="308"/>
      <c r="WFD64" s="308"/>
      <c r="WFE64" s="308"/>
      <c r="WFF64" s="308"/>
      <c r="WFG64" s="308"/>
      <c r="WFH64" s="308"/>
      <c r="WFI64" s="308"/>
      <c r="WFJ64" s="308"/>
      <c r="WFK64" s="308"/>
      <c r="WFL64" s="308"/>
      <c r="WFM64" s="308"/>
      <c r="WFN64" s="308"/>
      <c r="WFO64" s="308"/>
      <c r="WFP64" s="308"/>
      <c r="WFQ64" s="308"/>
      <c r="WFR64" s="308"/>
      <c r="WFS64" s="308"/>
      <c r="WFT64" s="308"/>
      <c r="WFU64" s="308"/>
      <c r="WFV64" s="308"/>
      <c r="WFW64" s="308"/>
      <c r="WFX64" s="308"/>
      <c r="WFY64" s="308"/>
      <c r="WFZ64" s="308"/>
      <c r="WGA64" s="308"/>
      <c r="WGB64" s="308"/>
      <c r="WGC64" s="308"/>
      <c r="WGD64" s="308"/>
      <c r="WGE64" s="308"/>
      <c r="WGF64" s="308"/>
      <c r="WGG64" s="308"/>
      <c r="WGH64" s="308"/>
      <c r="WGI64" s="308"/>
      <c r="WGJ64" s="308"/>
      <c r="WGK64" s="308"/>
      <c r="WGL64" s="308"/>
      <c r="WGM64" s="308"/>
      <c r="WGN64" s="308"/>
      <c r="WGO64" s="308"/>
      <c r="WGP64" s="308"/>
      <c r="WGQ64" s="308"/>
      <c r="WGR64" s="308"/>
      <c r="WGS64" s="308"/>
      <c r="WGT64" s="308"/>
      <c r="WGU64" s="308"/>
      <c r="WGV64" s="308"/>
      <c r="WGW64" s="308"/>
      <c r="WGX64" s="308"/>
      <c r="WGY64" s="308"/>
      <c r="WGZ64" s="308"/>
      <c r="WHA64" s="308"/>
      <c r="WHB64" s="308"/>
      <c r="WHC64" s="308"/>
      <c r="WHD64" s="308"/>
      <c r="WHE64" s="308"/>
      <c r="WHF64" s="308"/>
      <c r="WHG64" s="308"/>
      <c r="WHH64" s="308"/>
      <c r="WHI64" s="308"/>
      <c r="WHJ64" s="308"/>
      <c r="WHK64" s="308"/>
      <c r="WHL64" s="308"/>
      <c r="WHM64" s="308"/>
      <c r="WHN64" s="308"/>
      <c r="WHO64" s="308"/>
      <c r="WHP64" s="308"/>
      <c r="WHQ64" s="308"/>
      <c r="WHR64" s="308"/>
      <c r="WHS64" s="308"/>
      <c r="WHT64" s="308"/>
      <c r="WHU64" s="308"/>
      <c r="WHV64" s="308"/>
      <c r="WHW64" s="308"/>
      <c r="WHX64" s="308"/>
      <c r="WHY64" s="308"/>
      <c r="WHZ64" s="308"/>
      <c r="WIA64" s="308"/>
      <c r="WIB64" s="308"/>
      <c r="WIC64" s="308"/>
      <c r="WID64" s="308"/>
      <c r="WIE64" s="308"/>
      <c r="WIF64" s="308"/>
      <c r="WIG64" s="308"/>
      <c r="WIH64" s="308"/>
      <c r="WII64" s="308"/>
      <c r="WIJ64" s="308"/>
      <c r="WIK64" s="308"/>
      <c r="WIL64" s="308"/>
      <c r="WIM64" s="308"/>
      <c r="WIN64" s="308"/>
      <c r="WIO64" s="308"/>
      <c r="WIP64" s="308"/>
      <c r="WIQ64" s="308"/>
      <c r="WIR64" s="308"/>
      <c r="WIS64" s="308"/>
      <c r="WIT64" s="308"/>
      <c r="WIU64" s="308"/>
      <c r="WIV64" s="308"/>
      <c r="WIW64" s="308"/>
      <c r="WIX64" s="308"/>
      <c r="WIY64" s="308"/>
      <c r="WIZ64" s="308"/>
      <c r="WJA64" s="308"/>
      <c r="WJB64" s="308"/>
      <c r="WJC64" s="308"/>
      <c r="WJD64" s="308"/>
      <c r="WJE64" s="308"/>
      <c r="WJF64" s="308"/>
      <c r="WJG64" s="308"/>
      <c r="WJH64" s="308"/>
      <c r="WJI64" s="308"/>
      <c r="WJJ64" s="308"/>
      <c r="WJK64" s="308"/>
      <c r="WJL64" s="308"/>
      <c r="WJM64" s="308"/>
      <c r="WJN64" s="308"/>
      <c r="WJO64" s="308"/>
      <c r="WJP64" s="308"/>
      <c r="WJQ64" s="308"/>
      <c r="WJR64" s="308"/>
      <c r="WJS64" s="308"/>
      <c r="WJT64" s="308"/>
      <c r="WJU64" s="308"/>
      <c r="WJV64" s="308"/>
      <c r="WJW64" s="308"/>
      <c r="WJX64" s="308"/>
      <c r="WJY64" s="308"/>
      <c r="WJZ64" s="308"/>
      <c r="WKA64" s="308"/>
      <c r="WKB64" s="308"/>
      <c r="WKC64" s="308"/>
      <c r="WKD64" s="308"/>
      <c r="WKE64" s="308"/>
      <c r="WKF64" s="308"/>
      <c r="WKG64" s="308"/>
      <c r="WKH64" s="308"/>
      <c r="WKI64" s="308"/>
      <c r="WKJ64" s="308"/>
      <c r="WKK64" s="308"/>
      <c r="WKL64" s="308"/>
      <c r="WKM64" s="308"/>
      <c r="WKN64" s="308"/>
      <c r="WKO64" s="308"/>
      <c r="WKP64" s="308"/>
      <c r="WKQ64" s="308"/>
      <c r="WKR64" s="308"/>
      <c r="WKS64" s="308"/>
      <c r="WKT64" s="308"/>
      <c r="WKU64" s="308"/>
      <c r="WKV64" s="308"/>
      <c r="WKW64" s="308"/>
      <c r="WKX64" s="308"/>
      <c r="WKY64" s="308"/>
      <c r="WKZ64" s="308"/>
      <c r="WLA64" s="308"/>
      <c r="WLB64" s="308"/>
      <c r="WLC64" s="308"/>
      <c r="WLD64" s="308"/>
      <c r="WLE64" s="308"/>
      <c r="WLF64" s="308"/>
      <c r="WLG64" s="308"/>
      <c r="WLH64" s="308"/>
      <c r="WLI64" s="308"/>
      <c r="WLJ64" s="308"/>
      <c r="WLK64" s="308"/>
      <c r="WLL64" s="308"/>
      <c r="WLM64" s="308"/>
      <c r="WLN64" s="308"/>
      <c r="WLO64" s="308"/>
      <c r="WLP64" s="308"/>
      <c r="WLQ64" s="308"/>
      <c r="WLR64" s="308"/>
      <c r="WLS64" s="308"/>
      <c r="WLT64" s="308"/>
      <c r="WLU64" s="308"/>
      <c r="WLV64" s="308"/>
      <c r="WLW64" s="308"/>
      <c r="WLX64" s="308"/>
      <c r="WLY64" s="308"/>
      <c r="WLZ64" s="308"/>
      <c r="WMA64" s="308"/>
      <c r="WMB64" s="308"/>
      <c r="WMC64" s="308"/>
      <c r="WMD64" s="308"/>
      <c r="WME64" s="308"/>
      <c r="WMF64" s="308"/>
      <c r="WMG64" s="308"/>
      <c r="WMH64" s="308"/>
      <c r="WMI64" s="308"/>
      <c r="WMJ64" s="308"/>
      <c r="WMK64" s="308"/>
      <c r="WML64" s="308"/>
      <c r="WMM64" s="308"/>
      <c r="WMN64" s="308"/>
      <c r="WMO64" s="308"/>
      <c r="WMP64" s="308"/>
      <c r="WMQ64" s="308"/>
      <c r="WMR64" s="308"/>
      <c r="WMS64" s="308"/>
      <c r="WMT64" s="308"/>
      <c r="WMU64" s="308"/>
      <c r="WMV64" s="308"/>
      <c r="WMW64" s="308"/>
      <c r="WMX64" s="308"/>
      <c r="WMY64" s="308"/>
      <c r="WMZ64" s="308"/>
      <c r="WNA64" s="308"/>
      <c r="WNB64" s="308"/>
      <c r="WNC64" s="308"/>
      <c r="WND64" s="308"/>
      <c r="WNE64" s="308"/>
      <c r="WNF64" s="308"/>
      <c r="WNG64" s="308"/>
      <c r="WNH64" s="308"/>
      <c r="WNI64" s="308"/>
      <c r="WNJ64" s="308"/>
      <c r="WNK64" s="308"/>
      <c r="WNL64" s="308"/>
      <c r="WNM64" s="308"/>
      <c r="WNN64" s="308"/>
      <c r="WNO64" s="308"/>
      <c r="WNP64" s="308"/>
      <c r="WNQ64" s="308"/>
      <c r="WNR64" s="308"/>
      <c r="WNS64" s="308"/>
      <c r="WNT64" s="308"/>
      <c r="WNU64" s="308"/>
      <c r="WNV64" s="308"/>
      <c r="WNW64" s="308"/>
      <c r="WNX64" s="308"/>
      <c r="WNY64" s="308"/>
      <c r="WNZ64" s="308"/>
      <c r="WOA64" s="308"/>
      <c r="WOB64" s="308"/>
      <c r="WOC64" s="308"/>
      <c r="WOD64" s="308"/>
      <c r="WOE64" s="308"/>
      <c r="WOF64" s="308"/>
      <c r="WOG64" s="308"/>
      <c r="WOH64" s="308"/>
      <c r="WOI64" s="308"/>
      <c r="WOJ64" s="308"/>
      <c r="WOK64" s="308"/>
      <c r="WOL64" s="308"/>
      <c r="WOM64" s="308"/>
      <c r="WON64" s="308"/>
      <c r="WOO64" s="308"/>
      <c r="WOP64" s="308"/>
      <c r="WOQ64" s="308"/>
      <c r="WOR64" s="308"/>
      <c r="WOS64" s="308"/>
      <c r="WOT64" s="308"/>
      <c r="WOU64" s="308"/>
      <c r="WOV64" s="308"/>
      <c r="WOW64" s="308"/>
      <c r="WOX64" s="308"/>
      <c r="WOY64" s="308"/>
      <c r="WOZ64" s="308"/>
      <c r="WPA64" s="308"/>
      <c r="WPB64" s="308"/>
      <c r="WPC64" s="308"/>
      <c r="WPD64" s="308"/>
      <c r="WPE64" s="308"/>
      <c r="WPF64" s="308"/>
      <c r="WPG64" s="308"/>
      <c r="WPH64" s="308"/>
      <c r="WPI64" s="308"/>
      <c r="WPJ64" s="308"/>
      <c r="WPK64" s="308"/>
      <c r="WPL64" s="308"/>
      <c r="WPM64" s="308"/>
      <c r="WPN64" s="308"/>
      <c r="WPO64" s="308"/>
      <c r="WPP64" s="308"/>
      <c r="WPQ64" s="308"/>
      <c r="WPR64" s="308"/>
      <c r="WPS64" s="308"/>
      <c r="WPT64" s="308"/>
      <c r="WPU64" s="308"/>
      <c r="WPV64" s="308"/>
      <c r="WPW64" s="308"/>
      <c r="WPX64" s="308"/>
      <c r="WPY64" s="308"/>
      <c r="WPZ64" s="308"/>
      <c r="WQA64" s="308"/>
      <c r="WQB64" s="308"/>
      <c r="WQC64" s="308"/>
      <c r="WQD64" s="308"/>
      <c r="WQE64" s="308"/>
      <c r="WQF64" s="308"/>
      <c r="WQG64" s="308"/>
      <c r="WQH64" s="308"/>
      <c r="WQI64" s="308"/>
      <c r="WQJ64" s="308"/>
      <c r="WQK64" s="308"/>
      <c r="WQL64" s="308"/>
      <c r="WQM64" s="308"/>
      <c r="WQN64" s="308"/>
      <c r="WQO64" s="308"/>
      <c r="WQP64" s="308"/>
      <c r="WQQ64" s="308"/>
      <c r="WQR64" s="308"/>
      <c r="WQS64" s="308"/>
      <c r="WQT64" s="308"/>
      <c r="WQU64" s="308"/>
      <c r="WQV64" s="308"/>
      <c r="WQW64" s="308"/>
      <c r="WQX64" s="308"/>
      <c r="WQY64" s="308"/>
      <c r="WQZ64" s="308"/>
      <c r="WRA64" s="308"/>
      <c r="WRB64" s="308"/>
      <c r="WRC64" s="308"/>
      <c r="WRD64" s="308"/>
      <c r="WRE64" s="308"/>
      <c r="WRF64" s="308"/>
      <c r="WRG64" s="308"/>
      <c r="WRH64" s="308"/>
      <c r="WRI64" s="308"/>
      <c r="WRJ64" s="308"/>
      <c r="WRK64" s="308"/>
      <c r="WRL64" s="308"/>
      <c r="WRM64" s="308"/>
      <c r="WRN64" s="308"/>
      <c r="WRO64" s="308"/>
      <c r="WRP64" s="308"/>
      <c r="WRQ64" s="308"/>
      <c r="WRR64" s="308"/>
      <c r="WRS64" s="308"/>
      <c r="WRT64" s="308"/>
      <c r="WRU64" s="308"/>
      <c r="WRV64" s="308"/>
      <c r="WRW64" s="308"/>
      <c r="WRX64" s="308"/>
      <c r="WRY64" s="308"/>
      <c r="WRZ64" s="308"/>
      <c r="WSA64" s="308"/>
      <c r="WSB64" s="308"/>
      <c r="WSC64" s="308"/>
      <c r="WSD64" s="308"/>
      <c r="WSE64" s="308"/>
      <c r="WSF64" s="308"/>
      <c r="WSG64" s="308"/>
      <c r="WSH64" s="308"/>
      <c r="WSI64" s="308"/>
      <c r="WSJ64" s="308"/>
      <c r="WSK64" s="308"/>
      <c r="WSL64" s="308"/>
      <c r="WSM64" s="308"/>
      <c r="WSN64" s="308"/>
      <c r="WSO64" s="308"/>
      <c r="WSP64" s="308"/>
      <c r="WSQ64" s="308"/>
      <c r="WSR64" s="308"/>
      <c r="WSS64" s="308"/>
      <c r="WST64" s="308"/>
      <c r="WSU64" s="308"/>
      <c r="WSV64" s="308"/>
      <c r="WSW64" s="308"/>
      <c r="WSX64" s="308"/>
      <c r="WSY64" s="308"/>
      <c r="WSZ64" s="308"/>
      <c r="WTA64" s="308"/>
      <c r="WTB64" s="308"/>
      <c r="WTC64" s="308"/>
      <c r="WTD64" s="308"/>
      <c r="WTE64" s="308"/>
      <c r="WTF64" s="308"/>
      <c r="WTG64" s="308"/>
      <c r="WTH64" s="308"/>
      <c r="WTI64" s="308"/>
      <c r="WTJ64" s="308"/>
      <c r="WTK64" s="308"/>
      <c r="WTL64" s="308"/>
      <c r="WTM64" s="308"/>
      <c r="WTN64" s="308"/>
      <c r="WTO64" s="308"/>
      <c r="WTP64" s="308"/>
      <c r="WTQ64" s="308"/>
      <c r="WTR64" s="308"/>
      <c r="WTS64" s="308"/>
      <c r="WTT64" s="308"/>
      <c r="WTU64" s="308"/>
      <c r="WTV64" s="308"/>
      <c r="WTW64" s="308"/>
      <c r="WTX64" s="308"/>
      <c r="WTY64" s="308"/>
      <c r="WTZ64" s="308"/>
      <c r="WUA64" s="308"/>
      <c r="WUB64" s="308"/>
      <c r="WUC64" s="308"/>
      <c r="WUD64" s="308"/>
      <c r="WUE64" s="308"/>
      <c r="WUF64" s="308"/>
      <c r="WUG64" s="308"/>
      <c r="WUH64" s="308"/>
      <c r="WUI64" s="308"/>
      <c r="WUJ64" s="308"/>
      <c r="WUK64" s="308"/>
      <c r="WUL64" s="308"/>
      <c r="WUM64" s="308"/>
      <c r="WUN64" s="308"/>
      <c r="WUO64" s="308"/>
      <c r="WUP64" s="308"/>
      <c r="WUQ64" s="308"/>
      <c r="WUR64" s="308"/>
      <c r="WUS64" s="308"/>
      <c r="WUT64" s="308"/>
      <c r="WUU64" s="308"/>
      <c r="WUV64" s="308"/>
      <c r="WUW64" s="308"/>
      <c r="WUX64" s="308"/>
      <c r="WUY64" s="308"/>
      <c r="WUZ64" s="308"/>
      <c r="WVA64" s="308"/>
      <c r="WVB64" s="308"/>
      <c r="WVC64" s="308"/>
      <c r="WVD64" s="308"/>
      <c r="WVE64" s="308"/>
      <c r="WVF64" s="308"/>
      <c r="WVG64" s="308"/>
      <c r="WVH64" s="308"/>
      <c r="WVI64" s="308"/>
      <c r="WVJ64" s="308"/>
      <c r="WVK64" s="308"/>
      <c r="WVL64" s="308"/>
      <c r="WVM64" s="308"/>
      <c r="WVN64" s="308"/>
      <c r="WVO64" s="308"/>
      <c r="WVP64" s="308"/>
      <c r="WVQ64" s="308"/>
      <c r="WVR64" s="308"/>
      <c r="WVS64" s="308"/>
      <c r="WVT64" s="308"/>
      <c r="WVU64" s="308"/>
      <c r="WVV64" s="308"/>
      <c r="WVW64" s="308"/>
      <c r="WVX64" s="308"/>
      <c r="WVY64" s="308"/>
    </row>
    <row r="65" spans="2:16145" s="357" customFormat="1" ht="12" customHeight="1" x14ac:dyDescent="0.25">
      <c r="B65" s="308"/>
      <c r="C65" s="308"/>
      <c r="D65" s="308"/>
      <c r="E65" s="308"/>
      <c r="F65" s="308"/>
      <c r="G65" s="308"/>
      <c r="H65" s="308"/>
      <c r="I65" s="308"/>
      <c r="J65" s="308"/>
      <c r="K65" s="308"/>
      <c r="L65" s="308"/>
      <c r="M65" s="308"/>
      <c r="N65" s="308"/>
      <c r="O65" s="308"/>
      <c r="P65" s="308"/>
      <c r="Q65" s="308"/>
      <c r="R65" s="308"/>
      <c r="S65" s="308"/>
      <c r="T65" s="308"/>
      <c r="U65" s="308"/>
      <c r="V65" s="308"/>
      <c r="W65" s="308"/>
      <c r="X65" s="308"/>
      <c r="Y65" s="308"/>
      <c r="Z65" s="308"/>
      <c r="AA65" s="308"/>
      <c r="AB65" s="308"/>
      <c r="AC65" s="308"/>
      <c r="AD65" s="308"/>
      <c r="AE65" s="308"/>
      <c r="AF65" s="308"/>
      <c r="AG65" s="308"/>
      <c r="AH65" s="308"/>
      <c r="AI65" s="308"/>
      <c r="AJ65" s="308"/>
      <c r="AK65" s="308"/>
      <c r="AL65" s="308"/>
      <c r="AM65" s="308"/>
      <c r="AN65" s="308"/>
      <c r="AO65" s="308"/>
      <c r="AP65" s="308"/>
      <c r="AQ65" s="308"/>
      <c r="AR65" s="308"/>
      <c r="AS65" s="308"/>
      <c r="AT65" s="308"/>
      <c r="AU65" s="308"/>
      <c r="AV65" s="308"/>
      <c r="AW65" s="308"/>
      <c r="AX65" s="308"/>
      <c r="AY65" s="308"/>
      <c r="AZ65" s="308"/>
      <c r="BA65" s="308"/>
      <c r="BB65" s="308"/>
      <c r="BC65" s="308"/>
      <c r="BD65" s="308"/>
      <c r="BE65" s="308"/>
      <c r="BF65" s="308"/>
      <c r="BG65" s="308"/>
      <c r="BH65" s="308"/>
      <c r="BI65" s="308"/>
      <c r="BJ65" s="308"/>
      <c r="BK65" s="308"/>
      <c r="BL65" s="308"/>
      <c r="BM65" s="308"/>
      <c r="BN65" s="308"/>
      <c r="BO65" s="308"/>
      <c r="BP65" s="308"/>
      <c r="BQ65" s="308"/>
      <c r="BR65" s="308"/>
      <c r="BS65" s="308"/>
      <c r="BT65" s="308"/>
      <c r="BU65" s="308"/>
      <c r="BV65" s="308"/>
      <c r="BW65" s="308"/>
      <c r="BX65" s="308"/>
      <c r="BY65" s="308"/>
      <c r="BZ65" s="308"/>
      <c r="CA65" s="308"/>
      <c r="CB65" s="308"/>
      <c r="CC65" s="308"/>
      <c r="CD65" s="308"/>
      <c r="CE65" s="308"/>
      <c r="CF65" s="308"/>
      <c r="CG65" s="308"/>
      <c r="CH65" s="308"/>
      <c r="CI65" s="308"/>
      <c r="CJ65" s="308"/>
      <c r="CK65" s="308"/>
      <c r="CL65" s="308"/>
      <c r="CM65" s="308"/>
      <c r="CN65" s="308"/>
      <c r="CO65" s="308"/>
      <c r="CP65" s="308"/>
      <c r="CQ65" s="308"/>
      <c r="CR65" s="308"/>
      <c r="CS65" s="308"/>
      <c r="CT65" s="308"/>
      <c r="CU65" s="308"/>
      <c r="CV65" s="308"/>
      <c r="CW65" s="308"/>
      <c r="CX65" s="308"/>
      <c r="CY65" s="308"/>
      <c r="CZ65" s="308"/>
      <c r="DA65" s="308"/>
      <c r="DB65" s="308"/>
      <c r="DC65" s="308"/>
      <c r="DD65" s="308"/>
      <c r="DE65" s="308"/>
      <c r="DF65" s="308"/>
      <c r="DG65" s="308"/>
      <c r="DH65" s="308"/>
      <c r="DI65" s="308"/>
      <c r="DJ65" s="308"/>
      <c r="DK65" s="308"/>
      <c r="DL65" s="308"/>
      <c r="DM65" s="308"/>
      <c r="DN65" s="308"/>
      <c r="DO65" s="308"/>
      <c r="DP65" s="308"/>
      <c r="DQ65" s="308"/>
      <c r="DR65" s="308"/>
      <c r="DS65" s="308"/>
      <c r="DT65" s="308"/>
      <c r="DU65" s="308"/>
      <c r="DV65" s="308"/>
      <c r="DW65" s="308"/>
      <c r="DX65" s="308"/>
      <c r="DY65" s="308"/>
      <c r="DZ65" s="308"/>
      <c r="EA65" s="308"/>
      <c r="EB65" s="308"/>
      <c r="EC65" s="308"/>
      <c r="ED65" s="308"/>
      <c r="EE65" s="308"/>
      <c r="EF65" s="308"/>
      <c r="EG65" s="308"/>
      <c r="EH65" s="308"/>
      <c r="EI65" s="308"/>
      <c r="EJ65" s="308"/>
      <c r="EK65" s="308"/>
      <c r="EL65" s="308"/>
      <c r="EM65" s="308"/>
      <c r="EN65" s="308"/>
      <c r="EO65" s="308"/>
      <c r="EP65" s="308"/>
      <c r="EQ65" s="308"/>
      <c r="ER65" s="308"/>
      <c r="ES65" s="308"/>
      <c r="ET65" s="308"/>
      <c r="EU65" s="308"/>
      <c r="EV65" s="308"/>
      <c r="EW65" s="308"/>
      <c r="EX65" s="308"/>
      <c r="EY65" s="308"/>
      <c r="EZ65" s="308"/>
      <c r="FA65" s="308"/>
      <c r="FB65" s="308"/>
      <c r="FC65" s="308"/>
      <c r="FD65" s="308"/>
      <c r="FE65" s="308"/>
      <c r="FF65" s="308"/>
      <c r="FG65" s="308"/>
      <c r="FH65" s="308"/>
      <c r="FI65" s="308"/>
      <c r="FJ65" s="308"/>
      <c r="FK65" s="308"/>
      <c r="FL65" s="308"/>
      <c r="FM65" s="308"/>
      <c r="FN65" s="308"/>
      <c r="FO65" s="308"/>
      <c r="FP65" s="308"/>
      <c r="FQ65" s="308"/>
      <c r="FR65" s="308"/>
      <c r="FS65" s="308"/>
      <c r="FT65" s="308"/>
      <c r="FU65" s="308"/>
      <c r="FV65" s="308"/>
      <c r="FW65" s="308"/>
      <c r="FX65" s="308"/>
      <c r="FY65" s="308"/>
      <c r="FZ65" s="308"/>
      <c r="GA65" s="308"/>
      <c r="GB65" s="308"/>
      <c r="GC65" s="308"/>
      <c r="GD65" s="308"/>
      <c r="GE65" s="308"/>
      <c r="GF65" s="308"/>
      <c r="GG65" s="308"/>
      <c r="GH65" s="308"/>
      <c r="GI65" s="308"/>
      <c r="GJ65" s="308"/>
      <c r="GK65" s="308"/>
      <c r="GL65" s="308"/>
      <c r="GM65" s="308"/>
      <c r="GN65" s="308"/>
      <c r="GO65" s="308"/>
      <c r="GP65" s="308"/>
      <c r="GQ65" s="308"/>
      <c r="GR65" s="308"/>
      <c r="GS65" s="308"/>
      <c r="GT65" s="308"/>
      <c r="GU65" s="308"/>
      <c r="GV65" s="308"/>
      <c r="GW65" s="308"/>
      <c r="GX65" s="308"/>
      <c r="GY65" s="308"/>
      <c r="GZ65" s="308"/>
      <c r="HA65" s="308"/>
      <c r="HB65" s="308"/>
      <c r="HC65" s="308"/>
      <c r="HD65" s="308"/>
      <c r="HE65" s="308"/>
      <c r="HF65" s="308"/>
      <c r="HG65" s="308"/>
      <c r="HH65" s="308"/>
      <c r="HI65" s="308"/>
      <c r="HJ65" s="308"/>
      <c r="HK65" s="308"/>
      <c r="HL65" s="308"/>
      <c r="HM65" s="308"/>
      <c r="HN65" s="308"/>
      <c r="HO65" s="308"/>
      <c r="HP65" s="308"/>
      <c r="HQ65" s="308"/>
      <c r="HR65" s="308"/>
      <c r="HS65" s="308"/>
      <c r="HT65" s="308"/>
      <c r="HU65" s="308"/>
      <c r="HV65" s="308"/>
      <c r="HW65" s="308"/>
      <c r="HX65" s="308"/>
      <c r="HY65" s="308"/>
      <c r="HZ65" s="308"/>
      <c r="IA65" s="308"/>
      <c r="IB65" s="308"/>
      <c r="IC65" s="308"/>
      <c r="ID65" s="308"/>
      <c r="IE65" s="308"/>
      <c r="IF65" s="308"/>
      <c r="IG65" s="308"/>
      <c r="IH65" s="308"/>
      <c r="II65" s="308"/>
      <c r="IJ65" s="308"/>
      <c r="IK65" s="308"/>
      <c r="IL65" s="308"/>
      <c r="IM65" s="308"/>
      <c r="IN65" s="308"/>
      <c r="IO65" s="308"/>
      <c r="IP65" s="308"/>
      <c r="IQ65" s="308"/>
      <c r="IR65" s="308"/>
      <c r="IS65" s="308"/>
      <c r="IT65" s="308"/>
      <c r="IU65" s="308"/>
      <c r="IV65" s="308"/>
      <c r="IW65" s="308"/>
      <c r="IX65" s="308"/>
      <c r="IY65" s="308"/>
      <c r="IZ65" s="308"/>
      <c r="JA65" s="308"/>
      <c r="JB65" s="308"/>
      <c r="JC65" s="308"/>
      <c r="JD65" s="308"/>
      <c r="JE65" s="308"/>
      <c r="JF65" s="308"/>
      <c r="JG65" s="308"/>
      <c r="JH65" s="308"/>
      <c r="JI65" s="308"/>
      <c r="JJ65" s="308"/>
      <c r="JK65" s="308"/>
      <c r="JL65" s="308"/>
      <c r="JM65" s="308"/>
      <c r="JN65" s="308"/>
      <c r="JO65" s="308"/>
      <c r="JP65" s="308"/>
      <c r="JQ65" s="308"/>
      <c r="JR65" s="308"/>
      <c r="JS65" s="308"/>
      <c r="JT65" s="308"/>
      <c r="JU65" s="308"/>
      <c r="JV65" s="308"/>
      <c r="JW65" s="308"/>
      <c r="JX65" s="308"/>
      <c r="JY65" s="308"/>
      <c r="JZ65" s="308"/>
      <c r="KA65" s="308"/>
      <c r="KB65" s="308"/>
      <c r="KC65" s="308"/>
      <c r="KD65" s="308"/>
      <c r="KE65" s="308"/>
      <c r="KF65" s="308"/>
      <c r="KG65" s="308"/>
      <c r="KH65" s="308"/>
      <c r="KI65" s="308"/>
      <c r="KJ65" s="308"/>
      <c r="KK65" s="308"/>
      <c r="KL65" s="308"/>
      <c r="KM65" s="308"/>
      <c r="KN65" s="308"/>
      <c r="KO65" s="308"/>
      <c r="KP65" s="308"/>
      <c r="KQ65" s="308"/>
      <c r="KR65" s="308"/>
      <c r="KS65" s="308"/>
      <c r="KT65" s="308"/>
      <c r="KU65" s="308"/>
      <c r="KV65" s="308"/>
      <c r="KW65" s="308"/>
      <c r="KX65" s="308"/>
      <c r="KY65" s="308"/>
      <c r="KZ65" s="308"/>
      <c r="LA65" s="308"/>
      <c r="LB65" s="308"/>
      <c r="LC65" s="308"/>
      <c r="LD65" s="308"/>
      <c r="LE65" s="308"/>
      <c r="LF65" s="308"/>
      <c r="LG65" s="308"/>
      <c r="LH65" s="308"/>
      <c r="LI65" s="308"/>
      <c r="LJ65" s="308"/>
      <c r="LK65" s="308"/>
      <c r="LL65" s="308"/>
      <c r="LM65" s="308"/>
      <c r="LN65" s="308"/>
      <c r="LO65" s="308"/>
      <c r="LP65" s="308"/>
      <c r="LQ65" s="308"/>
      <c r="LR65" s="308"/>
      <c r="LS65" s="308"/>
      <c r="LT65" s="308"/>
      <c r="LU65" s="308"/>
      <c r="LV65" s="308"/>
      <c r="LW65" s="308"/>
      <c r="LX65" s="308"/>
      <c r="LY65" s="308"/>
      <c r="LZ65" s="308"/>
      <c r="MA65" s="308"/>
      <c r="MB65" s="308"/>
      <c r="MC65" s="308"/>
      <c r="MD65" s="308"/>
      <c r="ME65" s="308"/>
      <c r="MF65" s="308"/>
      <c r="MG65" s="308"/>
      <c r="MH65" s="308"/>
      <c r="MI65" s="308"/>
      <c r="MJ65" s="308"/>
      <c r="MK65" s="308"/>
      <c r="ML65" s="308"/>
      <c r="MM65" s="308"/>
      <c r="MN65" s="308"/>
      <c r="MO65" s="308"/>
      <c r="MP65" s="308"/>
      <c r="MQ65" s="308"/>
      <c r="MR65" s="308"/>
      <c r="MS65" s="308"/>
      <c r="MT65" s="308"/>
      <c r="MU65" s="308"/>
      <c r="MV65" s="308"/>
      <c r="MW65" s="308"/>
      <c r="MX65" s="308"/>
      <c r="MY65" s="308"/>
      <c r="MZ65" s="308"/>
      <c r="NA65" s="308"/>
      <c r="NB65" s="308"/>
      <c r="NC65" s="308"/>
      <c r="ND65" s="308"/>
      <c r="NE65" s="308"/>
      <c r="NF65" s="308"/>
      <c r="NG65" s="308"/>
      <c r="NH65" s="308"/>
      <c r="NI65" s="308"/>
      <c r="NJ65" s="308"/>
      <c r="NK65" s="308"/>
      <c r="NL65" s="308"/>
      <c r="NM65" s="308"/>
      <c r="NN65" s="308"/>
      <c r="NO65" s="308"/>
      <c r="NP65" s="308"/>
      <c r="NQ65" s="308"/>
      <c r="NR65" s="308"/>
      <c r="NS65" s="308"/>
      <c r="NT65" s="308"/>
      <c r="NU65" s="308"/>
      <c r="NV65" s="308"/>
      <c r="NW65" s="308"/>
      <c r="NX65" s="308"/>
      <c r="NY65" s="308"/>
      <c r="NZ65" s="308"/>
      <c r="OA65" s="308"/>
      <c r="OB65" s="308"/>
      <c r="OC65" s="308"/>
      <c r="OD65" s="308"/>
      <c r="OE65" s="308"/>
      <c r="OF65" s="308"/>
      <c r="OG65" s="308"/>
      <c r="OH65" s="308"/>
      <c r="OI65" s="308"/>
      <c r="OJ65" s="308"/>
      <c r="OK65" s="308"/>
      <c r="OL65" s="308"/>
      <c r="OM65" s="308"/>
      <c r="ON65" s="308"/>
      <c r="OO65" s="308"/>
      <c r="OP65" s="308"/>
      <c r="OQ65" s="308"/>
      <c r="OR65" s="308"/>
      <c r="OS65" s="308"/>
      <c r="OT65" s="308"/>
      <c r="OU65" s="308"/>
      <c r="OV65" s="308"/>
      <c r="OW65" s="308"/>
      <c r="OX65" s="308"/>
      <c r="OY65" s="308"/>
      <c r="OZ65" s="308"/>
      <c r="PA65" s="308"/>
      <c r="PB65" s="308"/>
      <c r="PC65" s="308"/>
      <c r="PD65" s="308"/>
      <c r="PE65" s="308"/>
      <c r="PF65" s="308"/>
      <c r="PG65" s="308"/>
      <c r="PH65" s="308"/>
      <c r="PI65" s="308"/>
      <c r="PJ65" s="308"/>
      <c r="PK65" s="308"/>
      <c r="PL65" s="308"/>
      <c r="PM65" s="308"/>
      <c r="PN65" s="308"/>
      <c r="PO65" s="308"/>
      <c r="PP65" s="308"/>
      <c r="PQ65" s="308"/>
      <c r="PR65" s="308"/>
      <c r="PS65" s="308"/>
      <c r="PT65" s="308"/>
      <c r="PU65" s="308"/>
      <c r="PV65" s="308"/>
      <c r="PW65" s="308"/>
      <c r="PX65" s="308"/>
      <c r="PY65" s="308"/>
      <c r="PZ65" s="308"/>
      <c r="QA65" s="308"/>
      <c r="QB65" s="308"/>
      <c r="QC65" s="308"/>
      <c r="QD65" s="308"/>
      <c r="QE65" s="308"/>
      <c r="QF65" s="308"/>
      <c r="QG65" s="308"/>
      <c r="QH65" s="308"/>
      <c r="QI65" s="308"/>
      <c r="QJ65" s="308"/>
      <c r="QK65" s="308"/>
      <c r="QL65" s="308"/>
      <c r="QM65" s="308"/>
      <c r="QN65" s="308"/>
      <c r="QO65" s="308"/>
      <c r="QP65" s="308"/>
      <c r="QQ65" s="308"/>
      <c r="QR65" s="308"/>
      <c r="QS65" s="308"/>
      <c r="QT65" s="308"/>
      <c r="QU65" s="308"/>
      <c r="QV65" s="308"/>
      <c r="QW65" s="308"/>
      <c r="QX65" s="308"/>
      <c r="QY65" s="308"/>
      <c r="QZ65" s="308"/>
      <c r="RA65" s="308"/>
      <c r="RB65" s="308"/>
      <c r="RC65" s="308"/>
      <c r="RD65" s="308"/>
      <c r="RE65" s="308"/>
      <c r="RF65" s="308"/>
      <c r="RG65" s="308"/>
      <c r="RH65" s="308"/>
      <c r="RI65" s="308"/>
      <c r="RJ65" s="308"/>
      <c r="RK65" s="308"/>
      <c r="RL65" s="308"/>
      <c r="RM65" s="308"/>
      <c r="RN65" s="308"/>
      <c r="RO65" s="308"/>
      <c r="RP65" s="308"/>
      <c r="RQ65" s="308"/>
      <c r="RR65" s="308"/>
      <c r="RS65" s="308"/>
      <c r="RT65" s="308"/>
      <c r="RU65" s="308"/>
      <c r="RV65" s="308"/>
      <c r="RW65" s="308"/>
      <c r="RX65" s="308"/>
      <c r="RY65" s="308"/>
      <c r="RZ65" s="308"/>
      <c r="SA65" s="308"/>
      <c r="SB65" s="308"/>
      <c r="SC65" s="308"/>
      <c r="SD65" s="308"/>
      <c r="SE65" s="308"/>
      <c r="SF65" s="308"/>
      <c r="SG65" s="308"/>
      <c r="SH65" s="308"/>
      <c r="SI65" s="308"/>
      <c r="SJ65" s="308"/>
      <c r="SK65" s="308"/>
      <c r="SL65" s="308"/>
      <c r="SM65" s="308"/>
      <c r="SN65" s="308"/>
      <c r="SO65" s="308"/>
      <c r="SP65" s="308"/>
      <c r="SQ65" s="308"/>
      <c r="SR65" s="308"/>
      <c r="SS65" s="308"/>
      <c r="ST65" s="308"/>
      <c r="SU65" s="308"/>
      <c r="SV65" s="308"/>
      <c r="SW65" s="308"/>
      <c r="SX65" s="308"/>
      <c r="SY65" s="308"/>
      <c r="SZ65" s="308"/>
      <c r="TA65" s="308"/>
      <c r="TB65" s="308"/>
      <c r="TC65" s="308"/>
      <c r="TD65" s="308"/>
      <c r="TE65" s="308"/>
      <c r="TF65" s="308"/>
      <c r="TG65" s="308"/>
      <c r="TH65" s="308"/>
      <c r="TI65" s="308"/>
      <c r="TJ65" s="308"/>
      <c r="TK65" s="308"/>
      <c r="TL65" s="308"/>
      <c r="TM65" s="308"/>
      <c r="TN65" s="308"/>
      <c r="TO65" s="308"/>
      <c r="TP65" s="308"/>
      <c r="TQ65" s="308"/>
      <c r="TR65" s="308"/>
      <c r="TS65" s="308"/>
      <c r="TT65" s="308"/>
      <c r="TU65" s="308"/>
      <c r="TV65" s="308"/>
      <c r="TW65" s="308"/>
      <c r="TX65" s="308"/>
      <c r="TY65" s="308"/>
      <c r="TZ65" s="308"/>
      <c r="UA65" s="308"/>
      <c r="UB65" s="308"/>
      <c r="UC65" s="308"/>
      <c r="UD65" s="308"/>
      <c r="UE65" s="308"/>
      <c r="UF65" s="308"/>
      <c r="UG65" s="308"/>
      <c r="UH65" s="308"/>
      <c r="UI65" s="308"/>
      <c r="UJ65" s="308"/>
      <c r="UK65" s="308"/>
      <c r="UL65" s="308"/>
      <c r="UM65" s="308"/>
      <c r="UN65" s="308"/>
      <c r="UO65" s="308"/>
      <c r="UP65" s="308"/>
      <c r="UQ65" s="308"/>
      <c r="UR65" s="308"/>
      <c r="US65" s="308"/>
      <c r="UT65" s="308"/>
      <c r="UU65" s="308"/>
      <c r="UV65" s="308"/>
      <c r="UW65" s="308"/>
      <c r="UX65" s="308"/>
      <c r="UY65" s="308"/>
      <c r="UZ65" s="308"/>
      <c r="VA65" s="308"/>
      <c r="VB65" s="308"/>
      <c r="VC65" s="308"/>
      <c r="VD65" s="308"/>
      <c r="VE65" s="308"/>
      <c r="VF65" s="308"/>
      <c r="VG65" s="308"/>
      <c r="VH65" s="308"/>
      <c r="VI65" s="308"/>
      <c r="VJ65" s="308"/>
      <c r="VK65" s="308"/>
      <c r="VL65" s="308"/>
      <c r="VM65" s="308"/>
      <c r="VN65" s="308"/>
      <c r="VO65" s="308"/>
      <c r="VP65" s="308"/>
      <c r="VQ65" s="308"/>
      <c r="VR65" s="308"/>
      <c r="VS65" s="308"/>
      <c r="VT65" s="308"/>
      <c r="VU65" s="308"/>
      <c r="VV65" s="308"/>
      <c r="VW65" s="308"/>
      <c r="VX65" s="308"/>
      <c r="VY65" s="308"/>
      <c r="VZ65" s="308"/>
      <c r="WA65" s="308"/>
      <c r="WB65" s="308"/>
      <c r="WC65" s="308"/>
      <c r="WD65" s="308"/>
      <c r="WE65" s="308"/>
      <c r="WF65" s="308"/>
      <c r="WG65" s="308"/>
      <c r="WH65" s="308"/>
      <c r="WI65" s="308"/>
      <c r="WJ65" s="308"/>
      <c r="WK65" s="308"/>
      <c r="WL65" s="308"/>
      <c r="WM65" s="308"/>
      <c r="WN65" s="308"/>
      <c r="WO65" s="308"/>
      <c r="WP65" s="308"/>
      <c r="WQ65" s="308"/>
      <c r="WR65" s="308"/>
      <c r="WS65" s="308"/>
      <c r="WT65" s="308"/>
      <c r="WU65" s="308"/>
      <c r="WV65" s="308"/>
      <c r="WW65" s="308"/>
      <c r="WX65" s="308"/>
      <c r="WY65" s="308"/>
      <c r="WZ65" s="308"/>
      <c r="XA65" s="308"/>
      <c r="XB65" s="308"/>
      <c r="XC65" s="308"/>
      <c r="XD65" s="308"/>
      <c r="XE65" s="308"/>
      <c r="XF65" s="308"/>
      <c r="XG65" s="308"/>
      <c r="XH65" s="308"/>
      <c r="XI65" s="308"/>
      <c r="XJ65" s="308"/>
      <c r="XK65" s="308"/>
      <c r="XL65" s="308"/>
      <c r="XM65" s="308"/>
      <c r="XN65" s="308"/>
      <c r="XO65" s="308"/>
      <c r="XP65" s="308"/>
      <c r="XQ65" s="308"/>
      <c r="XR65" s="308"/>
      <c r="XS65" s="308"/>
      <c r="XT65" s="308"/>
      <c r="XU65" s="308"/>
      <c r="XV65" s="308"/>
      <c r="XW65" s="308"/>
      <c r="XX65" s="308"/>
      <c r="XY65" s="308"/>
      <c r="XZ65" s="308"/>
      <c r="YA65" s="308"/>
      <c r="YB65" s="308"/>
      <c r="YC65" s="308"/>
      <c r="YD65" s="308"/>
      <c r="YE65" s="308"/>
      <c r="YF65" s="308"/>
      <c r="YG65" s="308"/>
      <c r="YH65" s="308"/>
      <c r="YI65" s="308"/>
      <c r="YJ65" s="308"/>
      <c r="YK65" s="308"/>
      <c r="YL65" s="308"/>
      <c r="YM65" s="308"/>
      <c r="YN65" s="308"/>
      <c r="YO65" s="308"/>
      <c r="YP65" s="308"/>
      <c r="YQ65" s="308"/>
      <c r="YR65" s="308"/>
      <c r="YS65" s="308"/>
      <c r="YT65" s="308"/>
      <c r="YU65" s="308"/>
      <c r="YV65" s="308"/>
      <c r="YW65" s="308"/>
      <c r="YX65" s="308"/>
      <c r="YY65" s="308"/>
      <c r="YZ65" s="308"/>
      <c r="ZA65" s="308"/>
      <c r="ZB65" s="308"/>
      <c r="ZC65" s="308"/>
      <c r="ZD65" s="308"/>
      <c r="ZE65" s="308"/>
      <c r="ZF65" s="308"/>
      <c r="ZG65" s="308"/>
      <c r="ZH65" s="308"/>
      <c r="ZI65" s="308"/>
      <c r="ZJ65" s="308"/>
      <c r="ZK65" s="308"/>
      <c r="ZL65" s="308"/>
      <c r="ZM65" s="308"/>
      <c r="ZN65" s="308"/>
      <c r="ZO65" s="308"/>
      <c r="ZP65" s="308"/>
      <c r="ZQ65" s="308"/>
      <c r="ZR65" s="308"/>
      <c r="ZS65" s="308"/>
      <c r="ZT65" s="308"/>
      <c r="ZU65" s="308"/>
      <c r="ZV65" s="308"/>
      <c r="ZW65" s="308"/>
      <c r="ZX65" s="308"/>
      <c r="ZY65" s="308"/>
      <c r="ZZ65" s="308"/>
      <c r="AAA65" s="308"/>
      <c r="AAB65" s="308"/>
      <c r="AAC65" s="308"/>
      <c r="AAD65" s="308"/>
      <c r="AAE65" s="308"/>
      <c r="AAF65" s="308"/>
      <c r="AAG65" s="308"/>
      <c r="AAH65" s="308"/>
      <c r="AAI65" s="308"/>
      <c r="AAJ65" s="308"/>
      <c r="AAK65" s="308"/>
      <c r="AAL65" s="308"/>
      <c r="AAM65" s="308"/>
      <c r="AAN65" s="308"/>
      <c r="AAO65" s="308"/>
      <c r="AAP65" s="308"/>
      <c r="AAQ65" s="308"/>
      <c r="AAR65" s="308"/>
      <c r="AAS65" s="308"/>
      <c r="AAT65" s="308"/>
      <c r="AAU65" s="308"/>
      <c r="AAV65" s="308"/>
      <c r="AAW65" s="308"/>
      <c r="AAX65" s="308"/>
      <c r="AAY65" s="308"/>
      <c r="AAZ65" s="308"/>
      <c r="ABA65" s="308"/>
      <c r="ABB65" s="308"/>
      <c r="ABC65" s="308"/>
      <c r="ABD65" s="308"/>
      <c r="ABE65" s="308"/>
      <c r="ABF65" s="308"/>
      <c r="ABG65" s="308"/>
      <c r="ABH65" s="308"/>
      <c r="ABI65" s="308"/>
      <c r="ABJ65" s="308"/>
      <c r="ABK65" s="308"/>
      <c r="ABL65" s="308"/>
      <c r="ABM65" s="308"/>
      <c r="ABN65" s="308"/>
      <c r="ABO65" s="308"/>
      <c r="ABP65" s="308"/>
      <c r="ABQ65" s="308"/>
      <c r="ABR65" s="308"/>
      <c r="ABS65" s="308"/>
      <c r="ABT65" s="308"/>
      <c r="ABU65" s="308"/>
      <c r="ABV65" s="308"/>
      <c r="ABW65" s="308"/>
      <c r="ABX65" s="308"/>
      <c r="ABY65" s="308"/>
      <c r="ABZ65" s="308"/>
      <c r="ACA65" s="308"/>
      <c r="ACB65" s="308"/>
      <c r="ACC65" s="308"/>
      <c r="ACD65" s="308"/>
      <c r="ACE65" s="308"/>
      <c r="ACF65" s="308"/>
      <c r="ACG65" s="308"/>
      <c r="ACH65" s="308"/>
      <c r="ACI65" s="308"/>
      <c r="ACJ65" s="308"/>
      <c r="ACK65" s="308"/>
      <c r="ACL65" s="308"/>
      <c r="ACM65" s="308"/>
      <c r="ACN65" s="308"/>
      <c r="ACO65" s="308"/>
      <c r="ACP65" s="308"/>
      <c r="ACQ65" s="308"/>
      <c r="ACR65" s="308"/>
      <c r="ACS65" s="308"/>
      <c r="ACT65" s="308"/>
      <c r="ACU65" s="308"/>
      <c r="ACV65" s="308"/>
      <c r="ACW65" s="308"/>
      <c r="ACX65" s="308"/>
      <c r="ACY65" s="308"/>
      <c r="ACZ65" s="308"/>
      <c r="ADA65" s="308"/>
      <c r="ADB65" s="308"/>
      <c r="ADC65" s="308"/>
      <c r="ADD65" s="308"/>
      <c r="ADE65" s="308"/>
      <c r="ADF65" s="308"/>
      <c r="ADG65" s="308"/>
      <c r="ADH65" s="308"/>
      <c r="ADI65" s="308"/>
      <c r="ADJ65" s="308"/>
      <c r="ADK65" s="308"/>
      <c r="ADL65" s="308"/>
      <c r="ADM65" s="308"/>
      <c r="ADN65" s="308"/>
      <c r="ADO65" s="308"/>
      <c r="ADP65" s="308"/>
      <c r="ADQ65" s="308"/>
      <c r="ADR65" s="308"/>
      <c r="ADS65" s="308"/>
      <c r="ADT65" s="308"/>
      <c r="ADU65" s="308"/>
      <c r="ADV65" s="308"/>
      <c r="ADW65" s="308"/>
      <c r="ADX65" s="308"/>
      <c r="ADY65" s="308"/>
      <c r="ADZ65" s="308"/>
      <c r="AEA65" s="308"/>
      <c r="AEB65" s="308"/>
      <c r="AEC65" s="308"/>
      <c r="AED65" s="308"/>
      <c r="AEE65" s="308"/>
      <c r="AEF65" s="308"/>
      <c r="AEG65" s="308"/>
      <c r="AEH65" s="308"/>
      <c r="AEI65" s="308"/>
      <c r="AEJ65" s="308"/>
      <c r="AEK65" s="308"/>
      <c r="AEL65" s="308"/>
      <c r="AEM65" s="308"/>
      <c r="AEN65" s="308"/>
      <c r="AEO65" s="308"/>
      <c r="AEP65" s="308"/>
      <c r="AEQ65" s="308"/>
      <c r="AER65" s="308"/>
      <c r="AES65" s="308"/>
      <c r="AET65" s="308"/>
      <c r="AEU65" s="308"/>
      <c r="AEV65" s="308"/>
      <c r="AEW65" s="308"/>
      <c r="AEX65" s="308"/>
      <c r="AEY65" s="308"/>
      <c r="AEZ65" s="308"/>
      <c r="AFA65" s="308"/>
      <c r="AFB65" s="308"/>
      <c r="AFC65" s="308"/>
      <c r="AFD65" s="308"/>
      <c r="AFE65" s="308"/>
      <c r="AFF65" s="308"/>
      <c r="AFG65" s="308"/>
      <c r="AFH65" s="308"/>
      <c r="AFI65" s="308"/>
      <c r="AFJ65" s="308"/>
      <c r="AFK65" s="308"/>
      <c r="AFL65" s="308"/>
      <c r="AFM65" s="308"/>
      <c r="AFN65" s="308"/>
      <c r="AFO65" s="308"/>
      <c r="AFP65" s="308"/>
      <c r="AFQ65" s="308"/>
      <c r="AFR65" s="308"/>
      <c r="AFS65" s="308"/>
      <c r="AFT65" s="308"/>
      <c r="AFU65" s="308"/>
      <c r="AFV65" s="308"/>
      <c r="AFW65" s="308"/>
      <c r="AFX65" s="308"/>
      <c r="AFY65" s="308"/>
      <c r="AFZ65" s="308"/>
      <c r="AGA65" s="308"/>
      <c r="AGB65" s="308"/>
      <c r="AGC65" s="308"/>
      <c r="AGD65" s="308"/>
      <c r="AGE65" s="308"/>
      <c r="AGF65" s="308"/>
      <c r="AGG65" s="308"/>
      <c r="AGH65" s="308"/>
      <c r="AGI65" s="308"/>
      <c r="AGJ65" s="308"/>
      <c r="AGK65" s="308"/>
      <c r="AGL65" s="308"/>
      <c r="AGM65" s="308"/>
      <c r="AGN65" s="308"/>
      <c r="AGO65" s="308"/>
      <c r="AGP65" s="308"/>
      <c r="AGQ65" s="308"/>
      <c r="AGR65" s="308"/>
      <c r="AGS65" s="308"/>
      <c r="AGT65" s="308"/>
      <c r="AGU65" s="308"/>
      <c r="AGV65" s="308"/>
      <c r="AGW65" s="308"/>
      <c r="AGX65" s="308"/>
      <c r="AGY65" s="308"/>
      <c r="AGZ65" s="308"/>
      <c r="AHA65" s="308"/>
      <c r="AHB65" s="308"/>
      <c r="AHC65" s="308"/>
      <c r="AHD65" s="308"/>
      <c r="AHE65" s="308"/>
      <c r="AHF65" s="308"/>
      <c r="AHG65" s="308"/>
      <c r="AHH65" s="308"/>
      <c r="AHI65" s="308"/>
      <c r="AHJ65" s="308"/>
      <c r="AHK65" s="308"/>
      <c r="AHL65" s="308"/>
      <c r="AHM65" s="308"/>
      <c r="AHN65" s="308"/>
      <c r="AHO65" s="308"/>
      <c r="AHP65" s="308"/>
      <c r="AHQ65" s="308"/>
      <c r="AHR65" s="308"/>
      <c r="AHS65" s="308"/>
      <c r="AHT65" s="308"/>
      <c r="AHU65" s="308"/>
      <c r="AHV65" s="308"/>
      <c r="AHW65" s="308"/>
      <c r="AHX65" s="308"/>
      <c r="AHY65" s="308"/>
      <c r="AHZ65" s="308"/>
      <c r="AIA65" s="308"/>
      <c r="AIB65" s="308"/>
      <c r="AIC65" s="308"/>
      <c r="AID65" s="308"/>
      <c r="AIE65" s="308"/>
      <c r="AIF65" s="308"/>
      <c r="AIG65" s="308"/>
      <c r="AIH65" s="308"/>
      <c r="AII65" s="308"/>
      <c r="AIJ65" s="308"/>
      <c r="AIK65" s="308"/>
      <c r="AIL65" s="308"/>
      <c r="AIM65" s="308"/>
      <c r="AIN65" s="308"/>
      <c r="AIO65" s="308"/>
      <c r="AIP65" s="308"/>
      <c r="AIQ65" s="308"/>
      <c r="AIR65" s="308"/>
      <c r="AIS65" s="308"/>
      <c r="AIT65" s="308"/>
      <c r="AIU65" s="308"/>
      <c r="AIV65" s="308"/>
      <c r="AIW65" s="308"/>
      <c r="AIX65" s="308"/>
      <c r="AIY65" s="308"/>
      <c r="AIZ65" s="308"/>
      <c r="AJA65" s="308"/>
      <c r="AJB65" s="308"/>
      <c r="AJC65" s="308"/>
      <c r="AJD65" s="308"/>
      <c r="AJE65" s="308"/>
      <c r="AJF65" s="308"/>
      <c r="AJG65" s="308"/>
      <c r="AJH65" s="308"/>
      <c r="AJI65" s="308"/>
      <c r="AJJ65" s="308"/>
      <c r="AJK65" s="308"/>
      <c r="AJL65" s="308"/>
      <c r="AJM65" s="308"/>
      <c r="AJN65" s="308"/>
      <c r="AJO65" s="308"/>
      <c r="AJP65" s="308"/>
      <c r="AJQ65" s="308"/>
      <c r="AJR65" s="308"/>
      <c r="AJS65" s="308"/>
      <c r="AJT65" s="308"/>
      <c r="AJU65" s="308"/>
      <c r="AJV65" s="308"/>
      <c r="AJW65" s="308"/>
      <c r="AJX65" s="308"/>
      <c r="AJY65" s="308"/>
      <c r="AJZ65" s="308"/>
      <c r="AKA65" s="308"/>
      <c r="AKB65" s="308"/>
      <c r="AKC65" s="308"/>
      <c r="AKD65" s="308"/>
      <c r="AKE65" s="308"/>
      <c r="AKF65" s="308"/>
      <c r="AKG65" s="308"/>
      <c r="AKH65" s="308"/>
      <c r="AKI65" s="308"/>
      <c r="AKJ65" s="308"/>
      <c r="AKK65" s="308"/>
      <c r="AKL65" s="308"/>
      <c r="AKM65" s="308"/>
      <c r="AKN65" s="308"/>
      <c r="AKO65" s="308"/>
      <c r="AKP65" s="308"/>
      <c r="AKQ65" s="308"/>
      <c r="AKR65" s="308"/>
      <c r="AKS65" s="308"/>
      <c r="AKT65" s="308"/>
      <c r="AKU65" s="308"/>
      <c r="AKV65" s="308"/>
      <c r="AKW65" s="308"/>
      <c r="AKX65" s="308"/>
      <c r="AKY65" s="308"/>
      <c r="AKZ65" s="308"/>
      <c r="ALA65" s="308"/>
      <c r="ALB65" s="308"/>
      <c r="ALC65" s="308"/>
      <c r="ALD65" s="308"/>
      <c r="ALE65" s="308"/>
      <c r="ALF65" s="308"/>
      <c r="ALG65" s="308"/>
      <c r="ALH65" s="308"/>
      <c r="ALI65" s="308"/>
      <c r="ALJ65" s="308"/>
      <c r="ALK65" s="308"/>
      <c r="ALL65" s="308"/>
      <c r="ALM65" s="308"/>
      <c r="ALN65" s="308"/>
      <c r="ALO65" s="308"/>
      <c r="ALP65" s="308"/>
      <c r="ALQ65" s="308"/>
      <c r="ALR65" s="308"/>
      <c r="ALS65" s="308"/>
      <c r="ALT65" s="308"/>
      <c r="ALU65" s="308"/>
      <c r="ALV65" s="308"/>
      <c r="ALW65" s="308"/>
      <c r="ALX65" s="308"/>
      <c r="ALY65" s="308"/>
      <c r="ALZ65" s="308"/>
      <c r="AMA65" s="308"/>
      <c r="AMB65" s="308"/>
      <c r="AMC65" s="308"/>
      <c r="AMD65" s="308"/>
      <c r="AME65" s="308"/>
      <c r="AMF65" s="308"/>
      <c r="AMG65" s="308"/>
      <c r="AMH65" s="308"/>
      <c r="AMI65" s="308"/>
      <c r="AMJ65" s="308"/>
      <c r="AMK65" s="308"/>
      <c r="AML65" s="308"/>
      <c r="AMM65" s="308"/>
      <c r="AMN65" s="308"/>
      <c r="AMO65" s="308"/>
      <c r="AMP65" s="308"/>
      <c r="AMQ65" s="308"/>
      <c r="AMR65" s="308"/>
      <c r="AMS65" s="308"/>
      <c r="AMT65" s="308"/>
      <c r="AMU65" s="308"/>
      <c r="AMV65" s="308"/>
      <c r="AMW65" s="308"/>
      <c r="AMX65" s="308"/>
      <c r="AMY65" s="308"/>
      <c r="AMZ65" s="308"/>
      <c r="ANA65" s="308"/>
      <c r="ANB65" s="308"/>
      <c r="ANC65" s="308"/>
      <c r="AND65" s="308"/>
      <c r="ANE65" s="308"/>
      <c r="ANF65" s="308"/>
      <c r="ANG65" s="308"/>
      <c r="ANH65" s="308"/>
      <c r="ANI65" s="308"/>
      <c r="ANJ65" s="308"/>
      <c r="ANK65" s="308"/>
      <c r="ANL65" s="308"/>
      <c r="ANM65" s="308"/>
      <c r="ANN65" s="308"/>
      <c r="ANO65" s="308"/>
      <c r="ANP65" s="308"/>
      <c r="ANQ65" s="308"/>
      <c r="ANR65" s="308"/>
      <c r="ANS65" s="308"/>
      <c r="ANT65" s="308"/>
      <c r="ANU65" s="308"/>
      <c r="ANV65" s="308"/>
      <c r="ANW65" s="308"/>
      <c r="ANX65" s="308"/>
      <c r="ANY65" s="308"/>
      <c r="ANZ65" s="308"/>
      <c r="AOA65" s="308"/>
      <c r="AOB65" s="308"/>
      <c r="AOC65" s="308"/>
      <c r="AOD65" s="308"/>
      <c r="AOE65" s="308"/>
      <c r="AOF65" s="308"/>
      <c r="AOG65" s="308"/>
      <c r="AOH65" s="308"/>
      <c r="AOI65" s="308"/>
      <c r="AOJ65" s="308"/>
      <c r="AOK65" s="308"/>
      <c r="AOL65" s="308"/>
      <c r="AOM65" s="308"/>
      <c r="AON65" s="308"/>
      <c r="AOO65" s="308"/>
      <c r="AOP65" s="308"/>
      <c r="AOQ65" s="308"/>
      <c r="AOR65" s="308"/>
      <c r="AOS65" s="308"/>
      <c r="AOT65" s="308"/>
      <c r="AOU65" s="308"/>
      <c r="AOV65" s="308"/>
      <c r="AOW65" s="308"/>
      <c r="AOX65" s="308"/>
      <c r="AOY65" s="308"/>
      <c r="AOZ65" s="308"/>
      <c r="APA65" s="308"/>
      <c r="APB65" s="308"/>
      <c r="APC65" s="308"/>
      <c r="APD65" s="308"/>
      <c r="APE65" s="308"/>
      <c r="APF65" s="308"/>
      <c r="APG65" s="308"/>
      <c r="APH65" s="308"/>
      <c r="API65" s="308"/>
      <c r="APJ65" s="308"/>
      <c r="APK65" s="308"/>
      <c r="APL65" s="308"/>
      <c r="APM65" s="308"/>
      <c r="APN65" s="308"/>
      <c r="APO65" s="308"/>
      <c r="APP65" s="308"/>
      <c r="APQ65" s="308"/>
      <c r="APR65" s="308"/>
      <c r="APS65" s="308"/>
      <c r="APT65" s="308"/>
      <c r="APU65" s="308"/>
      <c r="APV65" s="308"/>
      <c r="APW65" s="308"/>
      <c r="APX65" s="308"/>
      <c r="APY65" s="308"/>
      <c r="APZ65" s="308"/>
      <c r="AQA65" s="308"/>
      <c r="AQB65" s="308"/>
      <c r="AQC65" s="308"/>
      <c r="AQD65" s="308"/>
      <c r="AQE65" s="308"/>
      <c r="AQF65" s="308"/>
      <c r="AQG65" s="308"/>
      <c r="AQH65" s="308"/>
      <c r="AQI65" s="308"/>
      <c r="AQJ65" s="308"/>
      <c r="AQK65" s="308"/>
      <c r="AQL65" s="308"/>
      <c r="AQM65" s="308"/>
      <c r="AQN65" s="308"/>
      <c r="AQO65" s="308"/>
      <c r="AQP65" s="308"/>
      <c r="AQQ65" s="308"/>
      <c r="AQR65" s="308"/>
      <c r="AQS65" s="308"/>
      <c r="AQT65" s="308"/>
      <c r="AQU65" s="308"/>
      <c r="AQV65" s="308"/>
      <c r="AQW65" s="308"/>
      <c r="AQX65" s="308"/>
      <c r="AQY65" s="308"/>
      <c r="AQZ65" s="308"/>
      <c r="ARA65" s="308"/>
      <c r="ARB65" s="308"/>
      <c r="ARC65" s="308"/>
      <c r="ARD65" s="308"/>
      <c r="ARE65" s="308"/>
      <c r="ARF65" s="308"/>
      <c r="ARG65" s="308"/>
      <c r="ARH65" s="308"/>
      <c r="ARI65" s="308"/>
      <c r="ARJ65" s="308"/>
      <c r="ARK65" s="308"/>
      <c r="ARL65" s="308"/>
      <c r="ARM65" s="308"/>
      <c r="ARN65" s="308"/>
      <c r="ARO65" s="308"/>
      <c r="ARP65" s="308"/>
      <c r="ARQ65" s="308"/>
      <c r="ARR65" s="308"/>
      <c r="ARS65" s="308"/>
      <c r="ART65" s="308"/>
      <c r="ARU65" s="308"/>
      <c r="ARV65" s="308"/>
      <c r="ARW65" s="308"/>
      <c r="ARX65" s="308"/>
      <c r="ARY65" s="308"/>
      <c r="ARZ65" s="308"/>
      <c r="ASA65" s="308"/>
      <c r="ASB65" s="308"/>
      <c r="ASC65" s="308"/>
      <c r="ASD65" s="308"/>
      <c r="ASE65" s="308"/>
      <c r="ASF65" s="308"/>
      <c r="ASG65" s="308"/>
      <c r="ASH65" s="308"/>
      <c r="ASI65" s="308"/>
      <c r="ASJ65" s="308"/>
      <c r="ASK65" s="308"/>
      <c r="ASL65" s="308"/>
      <c r="ASM65" s="308"/>
      <c r="ASN65" s="308"/>
      <c r="ASO65" s="308"/>
      <c r="ASP65" s="308"/>
      <c r="ASQ65" s="308"/>
      <c r="ASR65" s="308"/>
      <c r="ASS65" s="308"/>
      <c r="AST65" s="308"/>
      <c r="ASU65" s="308"/>
      <c r="ASV65" s="308"/>
      <c r="ASW65" s="308"/>
      <c r="ASX65" s="308"/>
      <c r="ASY65" s="308"/>
      <c r="ASZ65" s="308"/>
      <c r="ATA65" s="308"/>
      <c r="ATB65" s="308"/>
      <c r="ATC65" s="308"/>
      <c r="ATD65" s="308"/>
      <c r="ATE65" s="308"/>
      <c r="ATF65" s="308"/>
      <c r="ATG65" s="308"/>
      <c r="ATH65" s="308"/>
      <c r="ATI65" s="308"/>
      <c r="ATJ65" s="308"/>
      <c r="ATK65" s="308"/>
      <c r="ATL65" s="308"/>
      <c r="ATM65" s="308"/>
      <c r="ATN65" s="308"/>
      <c r="ATO65" s="308"/>
      <c r="ATP65" s="308"/>
      <c r="ATQ65" s="308"/>
      <c r="ATR65" s="308"/>
      <c r="ATS65" s="308"/>
      <c r="ATT65" s="308"/>
      <c r="ATU65" s="308"/>
      <c r="ATV65" s="308"/>
      <c r="ATW65" s="308"/>
      <c r="ATX65" s="308"/>
      <c r="ATY65" s="308"/>
      <c r="ATZ65" s="308"/>
      <c r="AUA65" s="308"/>
      <c r="AUB65" s="308"/>
      <c r="AUC65" s="308"/>
      <c r="AUD65" s="308"/>
      <c r="AUE65" s="308"/>
      <c r="AUF65" s="308"/>
      <c r="AUG65" s="308"/>
      <c r="AUH65" s="308"/>
      <c r="AUI65" s="308"/>
      <c r="AUJ65" s="308"/>
      <c r="AUK65" s="308"/>
      <c r="AUL65" s="308"/>
      <c r="AUM65" s="308"/>
      <c r="AUN65" s="308"/>
      <c r="AUO65" s="308"/>
      <c r="AUP65" s="308"/>
      <c r="AUQ65" s="308"/>
      <c r="AUR65" s="308"/>
      <c r="AUS65" s="308"/>
      <c r="AUT65" s="308"/>
      <c r="AUU65" s="308"/>
      <c r="AUV65" s="308"/>
      <c r="AUW65" s="308"/>
      <c r="AUX65" s="308"/>
      <c r="AUY65" s="308"/>
      <c r="AUZ65" s="308"/>
      <c r="AVA65" s="308"/>
      <c r="AVB65" s="308"/>
      <c r="AVC65" s="308"/>
      <c r="AVD65" s="308"/>
      <c r="AVE65" s="308"/>
      <c r="AVF65" s="308"/>
      <c r="AVG65" s="308"/>
      <c r="AVH65" s="308"/>
      <c r="AVI65" s="308"/>
      <c r="AVJ65" s="308"/>
      <c r="AVK65" s="308"/>
      <c r="AVL65" s="308"/>
      <c r="AVM65" s="308"/>
      <c r="AVN65" s="308"/>
      <c r="AVO65" s="308"/>
      <c r="AVP65" s="308"/>
      <c r="AVQ65" s="308"/>
      <c r="AVR65" s="308"/>
      <c r="AVS65" s="308"/>
      <c r="AVT65" s="308"/>
      <c r="AVU65" s="308"/>
      <c r="AVV65" s="308"/>
      <c r="AVW65" s="308"/>
      <c r="AVX65" s="308"/>
      <c r="AVY65" s="308"/>
      <c r="AVZ65" s="308"/>
      <c r="AWA65" s="308"/>
      <c r="AWB65" s="308"/>
      <c r="AWC65" s="308"/>
      <c r="AWD65" s="308"/>
      <c r="AWE65" s="308"/>
      <c r="AWF65" s="308"/>
      <c r="AWG65" s="308"/>
      <c r="AWH65" s="308"/>
      <c r="AWI65" s="308"/>
      <c r="AWJ65" s="308"/>
      <c r="AWK65" s="308"/>
      <c r="AWL65" s="308"/>
      <c r="AWM65" s="308"/>
      <c r="AWN65" s="308"/>
      <c r="AWO65" s="308"/>
      <c r="AWP65" s="308"/>
      <c r="AWQ65" s="308"/>
      <c r="AWR65" s="308"/>
      <c r="AWS65" s="308"/>
      <c r="AWT65" s="308"/>
      <c r="AWU65" s="308"/>
      <c r="AWV65" s="308"/>
      <c r="AWW65" s="308"/>
      <c r="AWX65" s="308"/>
      <c r="AWY65" s="308"/>
      <c r="AWZ65" s="308"/>
      <c r="AXA65" s="308"/>
      <c r="AXB65" s="308"/>
      <c r="AXC65" s="308"/>
      <c r="AXD65" s="308"/>
      <c r="AXE65" s="308"/>
      <c r="AXF65" s="308"/>
      <c r="AXG65" s="308"/>
      <c r="AXH65" s="308"/>
      <c r="AXI65" s="308"/>
      <c r="AXJ65" s="308"/>
      <c r="AXK65" s="308"/>
      <c r="AXL65" s="308"/>
      <c r="AXM65" s="308"/>
      <c r="AXN65" s="308"/>
      <c r="AXO65" s="308"/>
      <c r="AXP65" s="308"/>
      <c r="AXQ65" s="308"/>
      <c r="AXR65" s="308"/>
      <c r="AXS65" s="308"/>
      <c r="AXT65" s="308"/>
      <c r="AXU65" s="308"/>
      <c r="AXV65" s="308"/>
      <c r="AXW65" s="308"/>
      <c r="AXX65" s="308"/>
      <c r="AXY65" s="308"/>
      <c r="AXZ65" s="308"/>
      <c r="AYA65" s="308"/>
      <c r="AYB65" s="308"/>
      <c r="AYC65" s="308"/>
      <c r="AYD65" s="308"/>
      <c r="AYE65" s="308"/>
      <c r="AYF65" s="308"/>
      <c r="AYG65" s="308"/>
      <c r="AYH65" s="308"/>
      <c r="AYI65" s="308"/>
      <c r="AYJ65" s="308"/>
      <c r="AYK65" s="308"/>
      <c r="AYL65" s="308"/>
      <c r="AYM65" s="308"/>
      <c r="AYN65" s="308"/>
      <c r="AYO65" s="308"/>
      <c r="AYP65" s="308"/>
      <c r="AYQ65" s="308"/>
      <c r="AYR65" s="308"/>
      <c r="AYS65" s="308"/>
      <c r="AYT65" s="308"/>
      <c r="AYU65" s="308"/>
      <c r="AYV65" s="308"/>
      <c r="AYW65" s="308"/>
      <c r="AYX65" s="308"/>
      <c r="AYY65" s="308"/>
      <c r="AYZ65" s="308"/>
      <c r="AZA65" s="308"/>
      <c r="AZB65" s="308"/>
      <c r="AZC65" s="308"/>
      <c r="AZD65" s="308"/>
      <c r="AZE65" s="308"/>
      <c r="AZF65" s="308"/>
      <c r="AZG65" s="308"/>
      <c r="AZH65" s="308"/>
      <c r="AZI65" s="308"/>
      <c r="AZJ65" s="308"/>
      <c r="AZK65" s="308"/>
      <c r="AZL65" s="308"/>
      <c r="AZM65" s="308"/>
      <c r="AZN65" s="308"/>
      <c r="AZO65" s="308"/>
      <c r="AZP65" s="308"/>
      <c r="AZQ65" s="308"/>
      <c r="AZR65" s="308"/>
      <c r="AZS65" s="308"/>
      <c r="AZT65" s="308"/>
      <c r="AZU65" s="308"/>
      <c r="AZV65" s="308"/>
      <c r="AZW65" s="308"/>
      <c r="AZX65" s="308"/>
      <c r="AZY65" s="308"/>
      <c r="AZZ65" s="308"/>
      <c r="BAA65" s="308"/>
      <c r="BAB65" s="308"/>
      <c r="BAC65" s="308"/>
      <c r="BAD65" s="308"/>
      <c r="BAE65" s="308"/>
      <c r="BAF65" s="308"/>
      <c r="BAG65" s="308"/>
      <c r="BAH65" s="308"/>
      <c r="BAI65" s="308"/>
      <c r="BAJ65" s="308"/>
      <c r="BAK65" s="308"/>
      <c r="BAL65" s="308"/>
      <c r="BAM65" s="308"/>
      <c r="BAN65" s="308"/>
      <c r="BAO65" s="308"/>
      <c r="BAP65" s="308"/>
      <c r="BAQ65" s="308"/>
      <c r="BAR65" s="308"/>
      <c r="BAS65" s="308"/>
      <c r="BAT65" s="308"/>
      <c r="BAU65" s="308"/>
      <c r="BAV65" s="308"/>
      <c r="BAW65" s="308"/>
      <c r="BAX65" s="308"/>
      <c r="BAY65" s="308"/>
      <c r="BAZ65" s="308"/>
      <c r="BBA65" s="308"/>
      <c r="BBB65" s="308"/>
      <c r="BBC65" s="308"/>
      <c r="BBD65" s="308"/>
      <c r="BBE65" s="308"/>
      <c r="BBF65" s="308"/>
      <c r="BBG65" s="308"/>
      <c r="BBH65" s="308"/>
      <c r="BBI65" s="308"/>
      <c r="BBJ65" s="308"/>
      <c r="BBK65" s="308"/>
      <c r="BBL65" s="308"/>
      <c r="BBM65" s="308"/>
      <c r="BBN65" s="308"/>
      <c r="BBO65" s="308"/>
      <c r="BBP65" s="308"/>
      <c r="BBQ65" s="308"/>
      <c r="BBR65" s="308"/>
      <c r="BBS65" s="308"/>
      <c r="BBT65" s="308"/>
      <c r="BBU65" s="308"/>
      <c r="BBV65" s="308"/>
      <c r="BBW65" s="308"/>
      <c r="BBX65" s="308"/>
      <c r="BBY65" s="308"/>
      <c r="BBZ65" s="308"/>
      <c r="BCA65" s="308"/>
      <c r="BCB65" s="308"/>
      <c r="BCC65" s="308"/>
      <c r="BCD65" s="308"/>
      <c r="BCE65" s="308"/>
      <c r="BCF65" s="308"/>
      <c r="BCG65" s="308"/>
      <c r="BCH65" s="308"/>
      <c r="BCI65" s="308"/>
      <c r="BCJ65" s="308"/>
      <c r="BCK65" s="308"/>
      <c r="BCL65" s="308"/>
      <c r="BCM65" s="308"/>
      <c r="BCN65" s="308"/>
      <c r="BCO65" s="308"/>
      <c r="BCP65" s="308"/>
      <c r="BCQ65" s="308"/>
      <c r="BCR65" s="308"/>
      <c r="BCS65" s="308"/>
      <c r="BCT65" s="308"/>
      <c r="BCU65" s="308"/>
      <c r="BCV65" s="308"/>
      <c r="BCW65" s="308"/>
      <c r="BCX65" s="308"/>
      <c r="BCY65" s="308"/>
      <c r="BCZ65" s="308"/>
      <c r="BDA65" s="308"/>
      <c r="BDB65" s="308"/>
      <c r="BDC65" s="308"/>
      <c r="BDD65" s="308"/>
      <c r="BDE65" s="308"/>
      <c r="BDF65" s="308"/>
      <c r="BDG65" s="308"/>
      <c r="BDH65" s="308"/>
      <c r="BDI65" s="308"/>
      <c r="BDJ65" s="308"/>
      <c r="BDK65" s="308"/>
      <c r="BDL65" s="308"/>
      <c r="BDM65" s="308"/>
      <c r="BDN65" s="308"/>
      <c r="BDO65" s="308"/>
      <c r="BDP65" s="308"/>
      <c r="BDQ65" s="308"/>
      <c r="BDR65" s="308"/>
      <c r="BDS65" s="308"/>
      <c r="BDT65" s="308"/>
      <c r="BDU65" s="308"/>
      <c r="BDV65" s="308"/>
      <c r="BDW65" s="308"/>
      <c r="BDX65" s="308"/>
      <c r="BDY65" s="308"/>
      <c r="BDZ65" s="308"/>
      <c r="BEA65" s="308"/>
      <c r="BEB65" s="308"/>
      <c r="BEC65" s="308"/>
      <c r="BED65" s="308"/>
      <c r="BEE65" s="308"/>
      <c r="BEF65" s="308"/>
      <c r="BEG65" s="308"/>
      <c r="BEH65" s="308"/>
      <c r="BEI65" s="308"/>
      <c r="BEJ65" s="308"/>
      <c r="BEK65" s="308"/>
      <c r="BEL65" s="308"/>
      <c r="BEM65" s="308"/>
      <c r="BEN65" s="308"/>
      <c r="BEO65" s="308"/>
      <c r="BEP65" s="308"/>
      <c r="BEQ65" s="308"/>
      <c r="BER65" s="308"/>
      <c r="BES65" s="308"/>
      <c r="BET65" s="308"/>
      <c r="BEU65" s="308"/>
      <c r="BEV65" s="308"/>
      <c r="BEW65" s="308"/>
      <c r="BEX65" s="308"/>
      <c r="BEY65" s="308"/>
      <c r="BEZ65" s="308"/>
      <c r="BFA65" s="308"/>
      <c r="BFB65" s="308"/>
      <c r="BFC65" s="308"/>
      <c r="BFD65" s="308"/>
      <c r="BFE65" s="308"/>
      <c r="BFF65" s="308"/>
      <c r="BFG65" s="308"/>
      <c r="BFH65" s="308"/>
      <c r="BFI65" s="308"/>
      <c r="BFJ65" s="308"/>
      <c r="BFK65" s="308"/>
      <c r="BFL65" s="308"/>
      <c r="BFM65" s="308"/>
      <c r="BFN65" s="308"/>
      <c r="BFO65" s="308"/>
      <c r="BFP65" s="308"/>
      <c r="BFQ65" s="308"/>
      <c r="BFR65" s="308"/>
      <c r="BFS65" s="308"/>
      <c r="BFT65" s="308"/>
      <c r="BFU65" s="308"/>
      <c r="BFV65" s="308"/>
      <c r="BFW65" s="308"/>
      <c r="BFX65" s="308"/>
      <c r="BFY65" s="308"/>
      <c r="BFZ65" s="308"/>
      <c r="BGA65" s="308"/>
      <c r="BGB65" s="308"/>
      <c r="BGC65" s="308"/>
      <c r="BGD65" s="308"/>
      <c r="BGE65" s="308"/>
      <c r="BGF65" s="308"/>
      <c r="BGG65" s="308"/>
      <c r="BGH65" s="308"/>
      <c r="BGI65" s="308"/>
      <c r="BGJ65" s="308"/>
      <c r="BGK65" s="308"/>
      <c r="BGL65" s="308"/>
      <c r="BGM65" s="308"/>
      <c r="BGN65" s="308"/>
      <c r="BGO65" s="308"/>
      <c r="BGP65" s="308"/>
      <c r="BGQ65" s="308"/>
      <c r="BGR65" s="308"/>
      <c r="BGS65" s="308"/>
      <c r="BGT65" s="308"/>
      <c r="BGU65" s="308"/>
      <c r="BGV65" s="308"/>
      <c r="BGW65" s="308"/>
      <c r="BGX65" s="308"/>
      <c r="BGY65" s="308"/>
      <c r="BGZ65" s="308"/>
      <c r="BHA65" s="308"/>
      <c r="BHB65" s="308"/>
      <c r="BHC65" s="308"/>
      <c r="BHD65" s="308"/>
      <c r="BHE65" s="308"/>
      <c r="BHF65" s="308"/>
      <c r="BHG65" s="308"/>
      <c r="BHH65" s="308"/>
      <c r="BHI65" s="308"/>
      <c r="BHJ65" s="308"/>
      <c r="BHK65" s="308"/>
      <c r="BHL65" s="308"/>
      <c r="BHM65" s="308"/>
      <c r="BHN65" s="308"/>
      <c r="BHO65" s="308"/>
      <c r="BHP65" s="308"/>
      <c r="BHQ65" s="308"/>
      <c r="BHR65" s="308"/>
      <c r="BHS65" s="308"/>
      <c r="BHT65" s="308"/>
      <c r="BHU65" s="308"/>
      <c r="BHV65" s="308"/>
      <c r="BHW65" s="308"/>
      <c r="BHX65" s="308"/>
      <c r="BHY65" s="308"/>
      <c r="BHZ65" s="308"/>
      <c r="BIA65" s="308"/>
      <c r="BIB65" s="308"/>
      <c r="BIC65" s="308"/>
      <c r="BID65" s="308"/>
      <c r="BIE65" s="308"/>
      <c r="BIF65" s="308"/>
      <c r="BIG65" s="308"/>
      <c r="BIH65" s="308"/>
      <c r="BII65" s="308"/>
      <c r="BIJ65" s="308"/>
      <c r="BIK65" s="308"/>
      <c r="BIL65" s="308"/>
      <c r="BIM65" s="308"/>
      <c r="BIN65" s="308"/>
      <c r="BIO65" s="308"/>
      <c r="BIP65" s="308"/>
      <c r="BIQ65" s="308"/>
      <c r="BIR65" s="308"/>
      <c r="BIS65" s="308"/>
      <c r="BIT65" s="308"/>
      <c r="BIU65" s="308"/>
      <c r="BIV65" s="308"/>
      <c r="BIW65" s="308"/>
      <c r="BIX65" s="308"/>
      <c r="BIY65" s="308"/>
      <c r="BIZ65" s="308"/>
      <c r="BJA65" s="308"/>
      <c r="BJB65" s="308"/>
      <c r="BJC65" s="308"/>
      <c r="BJD65" s="308"/>
      <c r="BJE65" s="308"/>
      <c r="BJF65" s="308"/>
      <c r="BJG65" s="308"/>
      <c r="BJH65" s="308"/>
      <c r="BJI65" s="308"/>
      <c r="BJJ65" s="308"/>
      <c r="BJK65" s="308"/>
      <c r="BJL65" s="308"/>
      <c r="BJM65" s="308"/>
      <c r="BJN65" s="308"/>
      <c r="BJO65" s="308"/>
      <c r="BJP65" s="308"/>
      <c r="BJQ65" s="308"/>
      <c r="BJR65" s="308"/>
      <c r="BJS65" s="308"/>
      <c r="BJT65" s="308"/>
      <c r="BJU65" s="308"/>
      <c r="BJV65" s="308"/>
      <c r="BJW65" s="308"/>
      <c r="BJX65" s="308"/>
      <c r="BJY65" s="308"/>
      <c r="BJZ65" s="308"/>
      <c r="BKA65" s="308"/>
      <c r="BKB65" s="308"/>
      <c r="BKC65" s="308"/>
      <c r="BKD65" s="308"/>
      <c r="BKE65" s="308"/>
      <c r="BKF65" s="308"/>
      <c r="BKG65" s="308"/>
      <c r="BKH65" s="308"/>
      <c r="BKI65" s="308"/>
      <c r="BKJ65" s="308"/>
      <c r="BKK65" s="308"/>
      <c r="BKL65" s="308"/>
      <c r="BKM65" s="308"/>
      <c r="BKN65" s="308"/>
      <c r="BKO65" s="308"/>
      <c r="BKP65" s="308"/>
      <c r="BKQ65" s="308"/>
      <c r="BKR65" s="308"/>
      <c r="BKS65" s="308"/>
      <c r="BKT65" s="308"/>
      <c r="BKU65" s="308"/>
      <c r="BKV65" s="308"/>
      <c r="BKW65" s="308"/>
      <c r="BKX65" s="308"/>
      <c r="BKY65" s="308"/>
      <c r="BKZ65" s="308"/>
      <c r="BLA65" s="308"/>
      <c r="BLB65" s="308"/>
      <c r="BLC65" s="308"/>
      <c r="BLD65" s="308"/>
      <c r="BLE65" s="308"/>
      <c r="BLF65" s="308"/>
      <c r="BLG65" s="308"/>
      <c r="BLH65" s="308"/>
      <c r="BLI65" s="308"/>
      <c r="BLJ65" s="308"/>
      <c r="BLK65" s="308"/>
      <c r="BLL65" s="308"/>
      <c r="BLM65" s="308"/>
      <c r="BLN65" s="308"/>
      <c r="BLO65" s="308"/>
      <c r="BLP65" s="308"/>
      <c r="BLQ65" s="308"/>
      <c r="BLR65" s="308"/>
      <c r="BLS65" s="308"/>
      <c r="BLT65" s="308"/>
      <c r="BLU65" s="308"/>
      <c r="BLV65" s="308"/>
      <c r="BLW65" s="308"/>
      <c r="BLX65" s="308"/>
      <c r="BLY65" s="308"/>
      <c r="BLZ65" s="308"/>
      <c r="BMA65" s="308"/>
      <c r="BMB65" s="308"/>
      <c r="BMC65" s="308"/>
      <c r="BMD65" s="308"/>
      <c r="BME65" s="308"/>
      <c r="BMF65" s="308"/>
      <c r="BMG65" s="308"/>
      <c r="BMH65" s="308"/>
      <c r="BMI65" s="308"/>
      <c r="BMJ65" s="308"/>
      <c r="BMK65" s="308"/>
      <c r="BML65" s="308"/>
      <c r="BMM65" s="308"/>
      <c r="BMN65" s="308"/>
      <c r="BMO65" s="308"/>
      <c r="BMP65" s="308"/>
      <c r="BMQ65" s="308"/>
      <c r="BMR65" s="308"/>
      <c r="BMS65" s="308"/>
      <c r="BMT65" s="308"/>
      <c r="BMU65" s="308"/>
      <c r="BMV65" s="308"/>
      <c r="BMW65" s="308"/>
      <c r="BMX65" s="308"/>
      <c r="BMY65" s="308"/>
      <c r="BMZ65" s="308"/>
      <c r="BNA65" s="308"/>
      <c r="BNB65" s="308"/>
      <c r="BNC65" s="308"/>
      <c r="BND65" s="308"/>
      <c r="BNE65" s="308"/>
      <c r="BNF65" s="308"/>
      <c r="BNG65" s="308"/>
      <c r="BNH65" s="308"/>
      <c r="BNI65" s="308"/>
      <c r="BNJ65" s="308"/>
      <c r="BNK65" s="308"/>
      <c r="BNL65" s="308"/>
      <c r="BNM65" s="308"/>
      <c r="BNN65" s="308"/>
      <c r="BNO65" s="308"/>
      <c r="BNP65" s="308"/>
      <c r="BNQ65" s="308"/>
      <c r="BNR65" s="308"/>
      <c r="BNS65" s="308"/>
      <c r="BNT65" s="308"/>
      <c r="BNU65" s="308"/>
      <c r="BNV65" s="308"/>
      <c r="BNW65" s="308"/>
      <c r="BNX65" s="308"/>
      <c r="BNY65" s="308"/>
      <c r="BNZ65" s="308"/>
      <c r="BOA65" s="308"/>
      <c r="BOB65" s="308"/>
      <c r="BOC65" s="308"/>
      <c r="BOD65" s="308"/>
      <c r="BOE65" s="308"/>
      <c r="BOF65" s="308"/>
      <c r="BOG65" s="308"/>
      <c r="BOH65" s="308"/>
      <c r="BOI65" s="308"/>
      <c r="BOJ65" s="308"/>
      <c r="BOK65" s="308"/>
      <c r="BOL65" s="308"/>
      <c r="BOM65" s="308"/>
      <c r="BON65" s="308"/>
      <c r="BOO65" s="308"/>
      <c r="BOP65" s="308"/>
      <c r="BOQ65" s="308"/>
      <c r="BOR65" s="308"/>
      <c r="BOS65" s="308"/>
      <c r="BOT65" s="308"/>
      <c r="BOU65" s="308"/>
      <c r="BOV65" s="308"/>
      <c r="BOW65" s="308"/>
      <c r="BOX65" s="308"/>
      <c r="BOY65" s="308"/>
      <c r="BOZ65" s="308"/>
      <c r="BPA65" s="308"/>
      <c r="BPB65" s="308"/>
      <c r="BPC65" s="308"/>
      <c r="BPD65" s="308"/>
      <c r="BPE65" s="308"/>
      <c r="BPF65" s="308"/>
      <c r="BPG65" s="308"/>
      <c r="BPH65" s="308"/>
      <c r="BPI65" s="308"/>
      <c r="BPJ65" s="308"/>
      <c r="BPK65" s="308"/>
      <c r="BPL65" s="308"/>
      <c r="BPM65" s="308"/>
      <c r="BPN65" s="308"/>
      <c r="BPO65" s="308"/>
      <c r="BPP65" s="308"/>
      <c r="BPQ65" s="308"/>
      <c r="BPR65" s="308"/>
      <c r="BPS65" s="308"/>
      <c r="BPT65" s="308"/>
      <c r="BPU65" s="308"/>
      <c r="BPV65" s="308"/>
      <c r="BPW65" s="308"/>
      <c r="BPX65" s="308"/>
      <c r="BPY65" s="308"/>
      <c r="BPZ65" s="308"/>
      <c r="BQA65" s="308"/>
      <c r="BQB65" s="308"/>
      <c r="BQC65" s="308"/>
      <c r="BQD65" s="308"/>
      <c r="BQE65" s="308"/>
      <c r="BQF65" s="308"/>
      <c r="BQG65" s="308"/>
      <c r="BQH65" s="308"/>
      <c r="BQI65" s="308"/>
      <c r="BQJ65" s="308"/>
      <c r="BQK65" s="308"/>
      <c r="BQL65" s="308"/>
      <c r="BQM65" s="308"/>
      <c r="BQN65" s="308"/>
      <c r="BQO65" s="308"/>
      <c r="BQP65" s="308"/>
      <c r="BQQ65" s="308"/>
      <c r="BQR65" s="308"/>
      <c r="BQS65" s="308"/>
      <c r="BQT65" s="308"/>
      <c r="BQU65" s="308"/>
      <c r="BQV65" s="308"/>
      <c r="BQW65" s="308"/>
      <c r="BQX65" s="308"/>
      <c r="BQY65" s="308"/>
      <c r="BQZ65" s="308"/>
      <c r="BRA65" s="308"/>
      <c r="BRB65" s="308"/>
      <c r="BRC65" s="308"/>
      <c r="BRD65" s="308"/>
      <c r="BRE65" s="308"/>
      <c r="BRF65" s="308"/>
      <c r="BRG65" s="308"/>
      <c r="BRH65" s="308"/>
      <c r="BRI65" s="308"/>
      <c r="BRJ65" s="308"/>
      <c r="BRK65" s="308"/>
      <c r="BRL65" s="308"/>
      <c r="BRM65" s="308"/>
      <c r="BRN65" s="308"/>
      <c r="BRO65" s="308"/>
      <c r="BRP65" s="308"/>
      <c r="BRQ65" s="308"/>
      <c r="BRR65" s="308"/>
      <c r="BRS65" s="308"/>
      <c r="BRT65" s="308"/>
      <c r="BRU65" s="308"/>
      <c r="BRV65" s="308"/>
      <c r="BRW65" s="308"/>
      <c r="BRX65" s="308"/>
      <c r="BRY65" s="308"/>
      <c r="BRZ65" s="308"/>
      <c r="BSA65" s="308"/>
      <c r="BSB65" s="308"/>
      <c r="BSC65" s="308"/>
      <c r="BSD65" s="308"/>
      <c r="BSE65" s="308"/>
      <c r="BSF65" s="308"/>
      <c r="BSG65" s="308"/>
      <c r="BSH65" s="308"/>
      <c r="BSI65" s="308"/>
      <c r="BSJ65" s="308"/>
      <c r="BSK65" s="308"/>
      <c r="BSL65" s="308"/>
      <c r="BSM65" s="308"/>
      <c r="BSN65" s="308"/>
      <c r="BSO65" s="308"/>
      <c r="BSP65" s="308"/>
      <c r="BSQ65" s="308"/>
      <c r="BSR65" s="308"/>
      <c r="BSS65" s="308"/>
      <c r="BST65" s="308"/>
      <c r="BSU65" s="308"/>
      <c r="BSV65" s="308"/>
      <c r="BSW65" s="308"/>
      <c r="BSX65" s="308"/>
      <c r="BSY65" s="308"/>
      <c r="BSZ65" s="308"/>
      <c r="BTA65" s="308"/>
      <c r="BTB65" s="308"/>
      <c r="BTC65" s="308"/>
      <c r="BTD65" s="308"/>
      <c r="BTE65" s="308"/>
      <c r="BTF65" s="308"/>
      <c r="BTG65" s="308"/>
      <c r="BTH65" s="308"/>
      <c r="BTI65" s="308"/>
      <c r="BTJ65" s="308"/>
      <c r="BTK65" s="308"/>
      <c r="BTL65" s="308"/>
      <c r="BTM65" s="308"/>
      <c r="BTN65" s="308"/>
      <c r="BTO65" s="308"/>
      <c r="BTP65" s="308"/>
      <c r="BTQ65" s="308"/>
      <c r="BTR65" s="308"/>
      <c r="BTS65" s="308"/>
      <c r="BTT65" s="308"/>
      <c r="BTU65" s="308"/>
      <c r="BTV65" s="308"/>
      <c r="BTW65" s="308"/>
      <c r="BTX65" s="308"/>
      <c r="BTY65" s="308"/>
      <c r="BTZ65" s="308"/>
      <c r="BUA65" s="308"/>
      <c r="BUB65" s="308"/>
      <c r="BUC65" s="308"/>
      <c r="BUD65" s="308"/>
      <c r="BUE65" s="308"/>
      <c r="BUF65" s="308"/>
      <c r="BUG65" s="308"/>
      <c r="BUH65" s="308"/>
      <c r="BUI65" s="308"/>
      <c r="BUJ65" s="308"/>
      <c r="BUK65" s="308"/>
      <c r="BUL65" s="308"/>
      <c r="BUM65" s="308"/>
      <c r="BUN65" s="308"/>
      <c r="BUO65" s="308"/>
      <c r="BUP65" s="308"/>
      <c r="BUQ65" s="308"/>
      <c r="BUR65" s="308"/>
      <c r="BUS65" s="308"/>
      <c r="BUT65" s="308"/>
      <c r="BUU65" s="308"/>
      <c r="BUV65" s="308"/>
      <c r="BUW65" s="308"/>
      <c r="BUX65" s="308"/>
      <c r="BUY65" s="308"/>
      <c r="BUZ65" s="308"/>
      <c r="BVA65" s="308"/>
      <c r="BVB65" s="308"/>
      <c r="BVC65" s="308"/>
      <c r="BVD65" s="308"/>
      <c r="BVE65" s="308"/>
      <c r="BVF65" s="308"/>
      <c r="BVG65" s="308"/>
      <c r="BVH65" s="308"/>
      <c r="BVI65" s="308"/>
      <c r="BVJ65" s="308"/>
      <c r="BVK65" s="308"/>
      <c r="BVL65" s="308"/>
      <c r="BVM65" s="308"/>
      <c r="BVN65" s="308"/>
      <c r="BVO65" s="308"/>
      <c r="BVP65" s="308"/>
      <c r="BVQ65" s="308"/>
      <c r="BVR65" s="308"/>
      <c r="BVS65" s="308"/>
      <c r="BVT65" s="308"/>
      <c r="BVU65" s="308"/>
      <c r="BVV65" s="308"/>
      <c r="BVW65" s="308"/>
      <c r="BVX65" s="308"/>
      <c r="BVY65" s="308"/>
      <c r="BVZ65" s="308"/>
      <c r="BWA65" s="308"/>
      <c r="BWB65" s="308"/>
      <c r="BWC65" s="308"/>
      <c r="BWD65" s="308"/>
      <c r="BWE65" s="308"/>
      <c r="BWF65" s="308"/>
      <c r="BWG65" s="308"/>
      <c r="BWH65" s="308"/>
      <c r="BWI65" s="308"/>
      <c r="BWJ65" s="308"/>
      <c r="BWK65" s="308"/>
      <c r="BWL65" s="308"/>
      <c r="BWM65" s="308"/>
      <c r="BWN65" s="308"/>
      <c r="BWO65" s="308"/>
      <c r="BWP65" s="308"/>
      <c r="BWQ65" s="308"/>
      <c r="BWR65" s="308"/>
      <c r="BWS65" s="308"/>
      <c r="BWT65" s="308"/>
      <c r="BWU65" s="308"/>
      <c r="BWV65" s="308"/>
      <c r="BWW65" s="308"/>
      <c r="BWX65" s="308"/>
      <c r="BWY65" s="308"/>
      <c r="BWZ65" s="308"/>
      <c r="BXA65" s="308"/>
      <c r="BXB65" s="308"/>
      <c r="BXC65" s="308"/>
      <c r="BXD65" s="308"/>
      <c r="BXE65" s="308"/>
      <c r="BXF65" s="308"/>
      <c r="BXG65" s="308"/>
      <c r="BXH65" s="308"/>
      <c r="BXI65" s="308"/>
      <c r="BXJ65" s="308"/>
      <c r="BXK65" s="308"/>
      <c r="BXL65" s="308"/>
      <c r="BXM65" s="308"/>
      <c r="BXN65" s="308"/>
      <c r="BXO65" s="308"/>
      <c r="BXP65" s="308"/>
      <c r="BXQ65" s="308"/>
      <c r="BXR65" s="308"/>
      <c r="BXS65" s="308"/>
      <c r="BXT65" s="308"/>
      <c r="BXU65" s="308"/>
      <c r="BXV65" s="308"/>
      <c r="BXW65" s="308"/>
      <c r="BXX65" s="308"/>
      <c r="BXY65" s="308"/>
      <c r="BXZ65" s="308"/>
      <c r="BYA65" s="308"/>
      <c r="BYB65" s="308"/>
      <c r="BYC65" s="308"/>
      <c r="BYD65" s="308"/>
      <c r="BYE65" s="308"/>
      <c r="BYF65" s="308"/>
      <c r="BYG65" s="308"/>
      <c r="BYH65" s="308"/>
      <c r="BYI65" s="308"/>
      <c r="BYJ65" s="308"/>
      <c r="BYK65" s="308"/>
      <c r="BYL65" s="308"/>
      <c r="BYM65" s="308"/>
      <c r="BYN65" s="308"/>
      <c r="BYO65" s="308"/>
      <c r="BYP65" s="308"/>
      <c r="BYQ65" s="308"/>
      <c r="BYR65" s="308"/>
      <c r="BYS65" s="308"/>
      <c r="BYT65" s="308"/>
      <c r="BYU65" s="308"/>
      <c r="BYV65" s="308"/>
      <c r="BYW65" s="308"/>
      <c r="BYX65" s="308"/>
      <c r="BYY65" s="308"/>
      <c r="BYZ65" s="308"/>
      <c r="BZA65" s="308"/>
      <c r="BZB65" s="308"/>
      <c r="BZC65" s="308"/>
      <c r="BZD65" s="308"/>
      <c r="BZE65" s="308"/>
      <c r="BZF65" s="308"/>
      <c r="BZG65" s="308"/>
      <c r="BZH65" s="308"/>
      <c r="BZI65" s="308"/>
      <c r="BZJ65" s="308"/>
      <c r="BZK65" s="308"/>
      <c r="BZL65" s="308"/>
      <c r="BZM65" s="308"/>
      <c r="BZN65" s="308"/>
      <c r="BZO65" s="308"/>
      <c r="BZP65" s="308"/>
      <c r="BZQ65" s="308"/>
      <c r="BZR65" s="308"/>
      <c r="BZS65" s="308"/>
      <c r="BZT65" s="308"/>
      <c r="BZU65" s="308"/>
      <c r="BZV65" s="308"/>
      <c r="BZW65" s="308"/>
      <c r="BZX65" s="308"/>
      <c r="BZY65" s="308"/>
      <c r="BZZ65" s="308"/>
      <c r="CAA65" s="308"/>
      <c r="CAB65" s="308"/>
      <c r="CAC65" s="308"/>
      <c r="CAD65" s="308"/>
      <c r="CAE65" s="308"/>
      <c r="CAF65" s="308"/>
      <c r="CAG65" s="308"/>
      <c r="CAH65" s="308"/>
      <c r="CAI65" s="308"/>
      <c r="CAJ65" s="308"/>
      <c r="CAK65" s="308"/>
      <c r="CAL65" s="308"/>
      <c r="CAM65" s="308"/>
      <c r="CAN65" s="308"/>
      <c r="CAO65" s="308"/>
      <c r="CAP65" s="308"/>
      <c r="CAQ65" s="308"/>
      <c r="CAR65" s="308"/>
      <c r="CAS65" s="308"/>
      <c r="CAT65" s="308"/>
      <c r="CAU65" s="308"/>
      <c r="CAV65" s="308"/>
      <c r="CAW65" s="308"/>
      <c r="CAX65" s="308"/>
      <c r="CAY65" s="308"/>
      <c r="CAZ65" s="308"/>
      <c r="CBA65" s="308"/>
      <c r="CBB65" s="308"/>
      <c r="CBC65" s="308"/>
      <c r="CBD65" s="308"/>
      <c r="CBE65" s="308"/>
      <c r="CBF65" s="308"/>
      <c r="CBG65" s="308"/>
      <c r="CBH65" s="308"/>
      <c r="CBI65" s="308"/>
      <c r="CBJ65" s="308"/>
      <c r="CBK65" s="308"/>
      <c r="CBL65" s="308"/>
      <c r="CBM65" s="308"/>
      <c r="CBN65" s="308"/>
      <c r="CBO65" s="308"/>
      <c r="CBP65" s="308"/>
      <c r="CBQ65" s="308"/>
      <c r="CBR65" s="308"/>
      <c r="CBS65" s="308"/>
      <c r="CBT65" s="308"/>
      <c r="CBU65" s="308"/>
      <c r="CBV65" s="308"/>
      <c r="CBW65" s="308"/>
      <c r="CBX65" s="308"/>
      <c r="CBY65" s="308"/>
      <c r="CBZ65" s="308"/>
      <c r="CCA65" s="308"/>
      <c r="CCB65" s="308"/>
      <c r="CCC65" s="308"/>
      <c r="CCD65" s="308"/>
      <c r="CCE65" s="308"/>
      <c r="CCF65" s="308"/>
      <c r="CCG65" s="308"/>
      <c r="CCH65" s="308"/>
      <c r="CCI65" s="308"/>
      <c r="CCJ65" s="308"/>
      <c r="CCK65" s="308"/>
      <c r="CCL65" s="308"/>
      <c r="CCM65" s="308"/>
      <c r="CCN65" s="308"/>
      <c r="CCO65" s="308"/>
      <c r="CCP65" s="308"/>
      <c r="CCQ65" s="308"/>
      <c r="CCR65" s="308"/>
      <c r="CCS65" s="308"/>
      <c r="CCT65" s="308"/>
      <c r="CCU65" s="308"/>
      <c r="CCV65" s="308"/>
      <c r="CCW65" s="308"/>
      <c r="CCX65" s="308"/>
      <c r="CCY65" s="308"/>
      <c r="CCZ65" s="308"/>
      <c r="CDA65" s="308"/>
      <c r="CDB65" s="308"/>
      <c r="CDC65" s="308"/>
      <c r="CDD65" s="308"/>
      <c r="CDE65" s="308"/>
      <c r="CDF65" s="308"/>
      <c r="CDG65" s="308"/>
      <c r="CDH65" s="308"/>
      <c r="CDI65" s="308"/>
      <c r="CDJ65" s="308"/>
      <c r="CDK65" s="308"/>
      <c r="CDL65" s="308"/>
      <c r="CDM65" s="308"/>
      <c r="CDN65" s="308"/>
      <c r="CDO65" s="308"/>
      <c r="CDP65" s="308"/>
      <c r="CDQ65" s="308"/>
      <c r="CDR65" s="308"/>
      <c r="CDS65" s="308"/>
      <c r="CDT65" s="308"/>
      <c r="CDU65" s="308"/>
      <c r="CDV65" s="308"/>
      <c r="CDW65" s="308"/>
      <c r="CDX65" s="308"/>
      <c r="CDY65" s="308"/>
      <c r="CDZ65" s="308"/>
      <c r="CEA65" s="308"/>
      <c r="CEB65" s="308"/>
      <c r="CEC65" s="308"/>
      <c r="CED65" s="308"/>
      <c r="CEE65" s="308"/>
      <c r="CEF65" s="308"/>
      <c r="CEG65" s="308"/>
      <c r="CEH65" s="308"/>
      <c r="CEI65" s="308"/>
      <c r="CEJ65" s="308"/>
      <c r="CEK65" s="308"/>
      <c r="CEL65" s="308"/>
      <c r="CEM65" s="308"/>
      <c r="CEN65" s="308"/>
      <c r="CEO65" s="308"/>
      <c r="CEP65" s="308"/>
      <c r="CEQ65" s="308"/>
      <c r="CER65" s="308"/>
      <c r="CES65" s="308"/>
      <c r="CET65" s="308"/>
      <c r="CEU65" s="308"/>
      <c r="CEV65" s="308"/>
      <c r="CEW65" s="308"/>
      <c r="CEX65" s="308"/>
      <c r="CEY65" s="308"/>
      <c r="CEZ65" s="308"/>
      <c r="CFA65" s="308"/>
      <c r="CFB65" s="308"/>
      <c r="CFC65" s="308"/>
      <c r="CFD65" s="308"/>
      <c r="CFE65" s="308"/>
      <c r="CFF65" s="308"/>
      <c r="CFG65" s="308"/>
      <c r="CFH65" s="308"/>
      <c r="CFI65" s="308"/>
      <c r="CFJ65" s="308"/>
      <c r="CFK65" s="308"/>
      <c r="CFL65" s="308"/>
      <c r="CFM65" s="308"/>
      <c r="CFN65" s="308"/>
      <c r="CFO65" s="308"/>
      <c r="CFP65" s="308"/>
      <c r="CFQ65" s="308"/>
      <c r="CFR65" s="308"/>
      <c r="CFS65" s="308"/>
      <c r="CFT65" s="308"/>
      <c r="CFU65" s="308"/>
      <c r="CFV65" s="308"/>
      <c r="CFW65" s="308"/>
      <c r="CFX65" s="308"/>
      <c r="CFY65" s="308"/>
      <c r="CFZ65" s="308"/>
      <c r="CGA65" s="308"/>
      <c r="CGB65" s="308"/>
      <c r="CGC65" s="308"/>
      <c r="CGD65" s="308"/>
      <c r="CGE65" s="308"/>
      <c r="CGF65" s="308"/>
      <c r="CGG65" s="308"/>
      <c r="CGH65" s="308"/>
      <c r="CGI65" s="308"/>
      <c r="CGJ65" s="308"/>
      <c r="CGK65" s="308"/>
      <c r="CGL65" s="308"/>
      <c r="CGM65" s="308"/>
      <c r="CGN65" s="308"/>
      <c r="CGO65" s="308"/>
      <c r="CGP65" s="308"/>
      <c r="CGQ65" s="308"/>
      <c r="CGR65" s="308"/>
      <c r="CGS65" s="308"/>
      <c r="CGT65" s="308"/>
      <c r="CGU65" s="308"/>
      <c r="CGV65" s="308"/>
      <c r="CGW65" s="308"/>
      <c r="CGX65" s="308"/>
      <c r="CGY65" s="308"/>
      <c r="CGZ65" s="308"/>
      <c r="CHA65" s="308"/>
      <c r="CHB65" s="308"/>
      <c r="CHC65" s="308"/>
      <c r="CHD65" s="308"/>
      <c r="CHE65" s="308"/>
      <c r="CHF65" s="308"/>
      <c r="CHG65" s="308"/>
      <c r="CHH65" s="308"/>
      <c r="CHI65" s="308"/>
      <c r="CHJ65" s="308"/>
      <c r="CHK65" s="308"/>
      <c r="CHL65" s="308"/>
      <c r="CHM65" s="308"/>
      <c r="CHN65" s="308"/>
      <c r="CHO65" s="308"/>
      <c r="CHP65" s="308"/>
      <c r="CHQ65" s="308"/>
      <c r="CHR65" s="308"/>
      <c r="CHS65" s="308"/>
      <c r="CHT65" s="308"/>
      <c r="CHU65" s="308"/>
      <c r="CHV65" s="308"/>
      <c r="CHW65" s="308"/>
      <c r="CHX65" s="308"/>
      <c r="CHY65" s="308"/>
      <c r="CHZ65" s="308"/>
      <c r="CIA65" s="308"/>
      <c r="CIB65" s="308"/>
      <c r="CIC65" s="308"/>
      <c r="CID65" s="308"/>
      <c r="CIE65" s="308"/>
      <c r="CIF65" s="308"/>
      <c r="CIG65" s="308"/>
      <c r="CIH65" s="308"/>
      <c r="CII65" s="308"/>
      <c r="CIJ65" s="308"/>
      <c r="CIK65" s="308"/>
      <c r="CIL65" s="308"/>
      <c r="CIM65" s="308"/>
      <c r="CIN65" s="308"/>
      <c r="CIO65" s="308"/>
      <c r="CIP65" s="308"/>
      <c r="CIQ65" s="308"/>
      <c r="CIR65" s="308"/>
      <c r="CIS65" s="308"/>
      <c r="CIT65" s="308"/>
      <c r="CIU65" s="308"/>
      <c r="CIV65" s="308"/>
      <c r="CIW65" s="308"/>
      <c r="CIX65" s="308"/>
      <c r="CIY65" s="308"/>
      <c r="CIZ65" s="308"/>
      <c r="CJA65" s="308"/>
      <c r="CJB65" s="308"/>
      <c r="CJC65" s="308"/>
      <c r="CJD65" s="308"/>
      <c r="CJE65" s="308"/>
      <c r="CJF65" s="308"/>
      <c r="CJG65" s="308"/>
      <c r="CJH65" s="308"/>
      <c r="CJI65" s="308"/>
      <c r="CJJ65" s="308"/>
      <c r="CJK65" s="308"/>
      <c r="CJL65" s="308"/>
      <c r="CJM65" s="308"/>
      <c r="CJN65" s="308"/>
      <c r="CJO65" s="308"/>
      <c r="CJP65" s="308"/>
      <c r="CJQ65" s="308"/>
      <c r="CJR65" s="308"/>
      <c r="CJS65" s="308"/>
      <c r="CJT65" s="308"/>
      <c r="CJU65" s="308"/>
      <c r="CJV65" s="308"/>
      <c r="CJW65" s="308"/>
      <c r="CJX65" s="308"/>
      <c r="CJY65" s="308"/>
      <c r="CJZ65" s="308"/>
      <c r="CKA65" s="308"/>
      <c r="CKB65" s="308"/>
      <c r="CKC65" s="308"/>
      <c r="CKD65" s="308"/>
      <c r="CKE65" s="308"/>
      <c r="CKF65" s="308"/>
      <c r="CKG65" s="308"/>
      <c r="CKH65" s="308"/>
      <c r="CKI65" s="308"/>
      <c r="CKJ65" s="308"/>
      <c r="CKK65" s="308"/>
      <c r="CKL65" s="308"/>
      <c r="CKM65" s="308"/>
      <c r="CKN65" s="308"/>
      <c r="CKO65" s="308"/>
      <c r="CKP65" s="308"/>
      <c r="CKQ65" s="308"/>
      <c r="CKR65" s="308"/>
      <c r="CKS65" s="308"/>
      <c r="CKT65" s="308"/>
      <c r="CKU65" s="308"/>
      <c r="CKV65" s="308"/>
      <c r="CKW65" s="308"/>
      <c r="CKX65" s="308"/>
      <c r="CKY65" s="308"/>
      <c r="CKZ65" s="308"/>
      <c r="CLA65" s="308"/>
      <c r="CLB65" s="308"/>
      <c r="CLC65" s="308"/>
      <c r="CLD65" s="308"/>
      <c r="CLE65" s="308"/>
      <c r="CLF65" s="308"/>
      <c r="CLG65" s="308"/>
      <c r="CLH65" s="308"/>
      <c r="CLI65" s="308"/>
      <c r="CLJ65" s="308"/>
      <c r="CLK65" s="308"/>
      <c r="CLL65" s="308"/>
      <c r="CLM65" s="308"/>
      <c r="CLN65" s="308"/>
      <c r="CLO65" s="308"/>
      <c r="CLP65" s="308"/>
      <c r="CLQ65" s="308"/>
      <c r="CLR65" s="308"/>
      <c r="CLS65" s="308"/>
      <c r="CLT65" s="308"/>
      <c r="CLU65" s="308"/>
      <c r="CLV65" s="308"/>
      <c r="CLW65" s="308"/>
      <c r="CLX65" s="308"/>
      <c r="CLY65" s="308"/>
      <c r="CLZ65" s="308"/>
      <c r="CMA65" s="308"/>
      <c r="CMB65" s="308"/>
      <c r="CMC65" s="308"/>
      <c r="CMD65" s="308"/>
      <c r="CME65" s="308"/>
      <c r="CMF65" s="308"/>
      <c r="CMG65" s="308"/>
      <c r="CMH65" s="308"/>
      <c r="CMI65" s="308"/>
      <c r="CMJ65" s="308"/>
      <c r="CMK65" s="308"/>
      <c r="CML65" s="308"/>
      <c r="CMM65" s="308"/>
      <c r="CMN65" s="308"/>
      <c r="CMO65" s="308"/>
      <c r="CMP65" s="308"/>
      <c r="CMQ65" s="308"/>
      <c r="CMR65" s="308"/>
      <c r="CMS65" s="308"/>
      <c r="CMT65" s="308"/>
      <c r="CMU65" s="308"/>
      <c r="CMV65" s="308"/>
      <c r="CMW65" s="308"/>
      <c r="CMX65" s="308"/>
      <c r="CMY65" s="308"/>
      <c r="CMZ65" s="308"/>
      <c r="CNA65" s="308"/>
      <c r="CNB65" s="308"/>
      <c r="CNC65" s="308"/>
      <c r="CND65" s="308"/>
      <c r="CNE65" s="308"/>
      <c r="CNF65" s="308"/>
      <c r="CNG65" s="308"/>
      <c r="CNH65" s="308"/>
      <c r="CNI65" s="308"/>
      <c r="CNJ65" s="308"/>
      <c r="CNK65" s="308"/>
      <c r="CNL65" s="308"/>
      <c r="CNM65" s="308"/>
      <c r="CNN65" s="308"/>
      <c r="CNO65" s="308"/>
      <c r="CNP65" s="308"/>
      <c r="CNQ65" s="308"/>
      <c r="CNR65" s="308"/>
      <c r="CNS65" s="308"/>
      <c r="CNT65" s="308"/>
      <c r="CNU65" s="308"/>
      <c r="CNV65" s="308"/>
      <c r="CNW65" s="308"/>
      <c r="CNX65" s="308"/>
      <c r="CNY65" s="308"/>
      <c r="CNZ65" s="308"/>
      <c r="COA65" s="308"/>
      <c r="COB65" s="308"/>
      <c r="COC65" s="308"/>
      <c r="COD65" s="308"/>
      <c r="COE65" s="308"/>
      <c r="COF65" s="308"/>
      <c r="COG65" s="308"/>
      <c r="COH65" s="308"/>
      <c r="COI65" s="308"/>
      <c r="COJ65" s="308"/>
      <c r="COK65" s="308"/>
      <c r="COL65" s="308"/>
      <c r="COM65" s="308"/>
      <c r="CON65" s="308"/>
      <c r="COO65" s="308"/>
      <c r="COP65" s="308"/>
      <c r="COQ65" s="308"/>
      <c r="COR65" s="308"/>
      <c r="COS65" s="308"/>
      <c r="COT65" s="308"/>
      <c r="COU65" s="308"/>
      <c r="COV65" s="308"/>
      <c r="COW65" s="308"/>
      <c r="COX65" s="308"/>
      <c r="COY65" s="308"/>
      <c r="COZ65" s="308"/>
      <c r="CPA65" s="308"/>
      <c r="CPB65" s="308"/>
      <c r="CPC65" s="308"/>
      <c r="CPD65" s="308"/>
      <c r="CPE65" s="308"/>
      <c r="CPF65" s="308"/>
      <c r="CPG65" s="308"/>
      <c r="CPH65" s="308"/>
      <c r="CPI65" s="308"/>
      <c r="CPJ65" s="308"/>
      <c r="CPK65" s="308"/>
      <c r="CPL65" s="308"/>
      <c r="CPM65" s="308"/>
      <c r="CPN65" s="308"/>
      <c r="CPO65" s="308"/>
      <c r="CPP65" s="308"/>
      <c r="CPQ65" s="308"/>
      <c r="CPR65" s="308"/>
      <c r="CPS65" s="308"/>
      <c r="CPT65" s="308"/>
      <c r="CPU65" s="308"/>
      <c r="CPV65" s="308"/>
      <c r="CPW65" s="308"/>
      <c r="CPX65" s="308"/>
      <c r="CPY65" s="308"/>
      <c r="CPZ65" s="308"/>
      <c r="CQA65" s="308"/>
      <c r="CQB65" s="308"/>
      <c r="CQC65" s="308"/>
      <c r="CQD65" s="308"/>
      <c r="CQE65" s="308"/>
      <c r="CQF65" s="308"/>
      <c r="CQG65" s="308"/>
      <c r="CQH65" s="308"/>
      <c r="CQI65" s="308"/>
      <c r="CQJ65" s="308"/>
      <c r="CQK65" s="308"/>
      <c r="CQL65" s="308"/>
      <c r="CQM65" s="308"/>
      <c r="CQN65" s="308"/>
      <c r="CQO65" s="308"/>
      <c r="CQP65" s="308"/>
      <c r="CQQ65" s="308"/>
      <c r="CQR65" s="308"/>
      <c r="CQS65" s="308"/>
      <c r="CQT65" s="308"/>
      <c r="CQU65" s="308"/>
      <c r="CQV65" s="308"/>
      <c r="CQW65" s="308"/>
      <c r="CQX65" s="308"/>
      <c r="CQY65" s="308"/>
      <c r="CQZ65" s="308"/>
      <c r="CRA65" s="308"/>
      <c r="CRB65" s="308"/>
      <c r="CRC65" s="308"/>
      <c r="CRD65" s="308"/>
      <c r="CRE65" s="308"/>
      <c r="CRF65" s="308"/>
      <c r="CRG65" s="308"/>
      <c r="CRH65" s="308"/>
      <c r="CRI65" s="308"/>
      <c r="CRJ65" s="308"/>
      <c r="CRK65" s="308"/>
      <c r="CRL65" s="308"/>
      <c r="CRM65" s="308"/>
      <c r="CRN65" s="308"/>
      <c r="CRO65" s="308"/>
      <c r="CRP65" s="308"/>
      <c r="CRQ65" s="308"/>
      <c r="CRR65" s="308"/>
      <c r="CRS65" s="308"/>
      <c r="CRT65" s="308"/>
      <c r="CRU65" s="308"/>
      <c r="CRV65" s="308"/>
      <c r="CRW65" s="308"/>
      <c r="CRX65" s="308"/>
      <c r="CRY65" s="308"/>
      <c r="CRZ65" s="308"/>
      <c r="CSA65" s="308"/>
      <c r="CSB65" s="308"/>
      <c r="CSC65" s="308"/>
      <c r="CSD65" s="308"/>
      <c r="CSE65" s="308"/>
      <c r="CSF65" s="308"/>
      <c r="CSG65" s="308"/>
      <c r="CSH65" s="308"/>
      <c r="CSI65" s="308"/>
      <c r="CSJ65" s="308"/>
      <c r="CSK65" s="308"/>
      <c r="CSL65" s="308"/>
      <c r="CSM65" s="308"/>
      <c r="CSN65" s="308"/>
      <c r="CSO65" s="308"/>
      <c r="CSP65" s="308"/>
      <c r="CSQ65" s="308"/>
      <c r="CSR65" s="308"/>
      <c r="CSS65" s="308"/>
      <c r="CST65" s="308"/>
      <c r="CSU65" s="308"/>
      <c r="CSV65" s="308"/>
      <c r="CSW65" s="308"/>
      <c r="CSX65" s="308"/>
      <c r="CSY65" s="308"/>
      <c r="CSZ65" s="308"/>
      <c r="CTA65" s="308"/>
      <c r="CTB65" s="308"/>
      <c r="CTC65" s="308"/>
      <c r="CTD65" s="308"/>
      <c r="CTE65" s="308"/>
      <c r="CTF65" s="308"/>
      <c r="CTG65" s="308"/>
      <c r="CTH65" s="308"/>
      <c r="CTI65" s="308"/>
      <c r="CTJ65" s="308"/>
      <c r="CTK65" s="308"/>
      <c r="CTL65" s="308"/>
      <c r="CTM65" s="308"/>
      <c r="CTN65" s="308"/>
      <c r="CTO65" s="308"/>
      <c r="CTP65" s="308"/>
      <c r="CTQ65" s="308"/>
      <c r="CTR65" s="308"/>
      <c r="CTS65" s="308"/>
      <c r="CTT65" s="308"/>
      <c r="CTU65" s="308"/>
      <c r="CTV65" s="308"/>
      <c r="CTW65" s="308"/>
      <c r="CTX65" s="308"/>
      <c r="CTY65" s="308"/>
      <c r="CTZ65" s="308"/>
      <c r="CUA65" s="308"/>
      <c r="CUB65" s="308"/>
      <c r="CUC65" s="308"/>
      <c r="CUD65" s="308"/>
      <c r="CUE65" s="308"/>
      <c r="CUF65" s="308"/>
      <c r="CUG65" s="308"/>
      <c r="CUH65" s="308"/>
      <c r="CUI65" s="308"/>
      <c r="CUJ65" s="308"/>
      <c r="CUK65" s="308"/>
      <c r="CUL65" s="308"/>
      <c r="CUM65" s="308"/>
      <c r="CUN65" s="308"/>
      <c r="CUO65" s="308"/>
      <c r="CUP65" s="308"/>
      <c r="CUQ65" s="308"/>
      <c r="CUR65" s="308"/>
      <c r="CUS65" s="308"/>
      <c r="CUT65" s="308"/>
      <c r="CUU65" s="308"/>
      <c r="CUV65" s="308"/>
      <c r="CUW65" s="308"/>
      <c r="CUX65" s="308"/>
      <c r="CUY65" s="308"/>
      <c r="CUZ65" s="308"/>
      <c r="CVA65" s="308"/>
      <c r="CVB65" s="308"/>
      <c r="CVC65" s="308"/>
      <c r="CVD65" s="308"/>
      <c r="CVE65" s="308"/>
      <c r="CVF65" s="308"/>
      <c r="CVG65" s="308"/>
      <c r="CVH65" s="308"/>
      <c r="CVI65" s="308"/>
      <c r="CVJ65" s="308"/>
      <c r="CVK65" s="308"/>
      <c r="CVL65" s="308"/>
      <c r="CVM65" s="308"/>
      <c r="CVN65" s="308"/>
      <c r="CVO65" s="308"/>
      <c r="CVP65" s="308"/>
      <c r="CVQ65" s="308"/>
      <c r="CVR65" s="308"/>
      <c r="CVS65" s="308"/>
      <c r="CVT65" s="308"/>
      <c r="CVU65" s="308"/>
      <c r="CVV65" s="308"/>
      <c r="CVW65" s="308"/>
      <c r="CVX65" s="308"/>
      <c r="CVY65" s="308"/>
      <c r="CVZ65" s="308"/>
      <c r="CWA65" s="308"/>
      <c r="CWB65" s="308"/>
      <c r="CWC65" s="308"/>
      <c r="CWD65" s="308"/>
      <c r="CWE65" s="308"/>
      <c r="CWF65" s="308"/>
      <c r="CWG65" s="308"/>
      <c r="CWH65" s="308"/>
      <c r="CWI65" s="308"/>
      <c r="CWJ65" s="308"/>
      <c r="CWK65" s="308"/>
      <c r="CWL65" s="308"/>
      <c r="CWM65" s="308"/>
      <c r="CWN65" s="308"/>
      <c r="CWO65" s="308"/>
      <c r="CWP65" s="308"/>
      <c r="CWQ65" s="308"/>
      <c r="CWR65" s="308"/>
      <c r="CWS65" s="308"/>
      <c r="CWT65" s="308"/>
      <c r="CWU65" s="308"/>
      <c r="CWV65" s="308"/>
      <c r="CWW65" s="308"/>
      <c r="CWX65" s="308"/>
      <c r="CWY65" s="308"/>
      <c r="CWZ65" s="308"/>
      <c r="CXA65" s="308"/>
      <c r="CXB65" s="308"/>
      <c r="CXC65" s="308"/>
      <c r="CXD65" s="308"/>
      <c r="CXE65" s="308"/>
      <c r="CXF65" s="308"/>
      <c r="CXG65" s="308"/>
      <c r="CXH65" s="308"/>
      <c r="CXI65" s="308"/>
      <c r="CXJ65" s="308"/>
      <c r="CXK65" s="308"/>
      <c r="CXL65" s="308"/>
      <c r="CXM65" s="308"/>
      <c r="CXN65" s="308"/>
      <c r="CXO65" s="308"/>
      <c r="CXP65" s="308"/>
      <c r="CXQ65" s="308"/>
      <c r="CXR65" s="308"/>
      <c r="CXS65" s="308"/>
      <c r="CXT65" s="308"/>
      <c r="CXU65" s="308"/>
      <c r="CXV65" s="308"/>
      <c r="CXW65" s="308"/>
      <c r="CXX65" s="308"/>
      <c r="CXY65" s="308"/>
      <c r="CXZ65" s="308"/>
      <c r="CYA65" s="308"/>
      <c r="CYB65" s="308"/>
      <c r="CYC65" s="308"/>
      <c r="CYD65" s="308"/>
      <c r="CYE65" s="308"/>
      <c r="CYF65" s="308"/>
      <c r="CYG65" s="308"/>
      <c r="CYH65" s="308"/>
      <c r="CYI65" s="308"/>
      <c r="CYJ65" s="308"/>
      <c r="CYK65" s="308"/>
      <c r="CYL65" s="308"/>
      <c r="CYM65" s="308"/>
      <c r="CYN65" s="308"/>
      <c r="CYO65" s="308"/>
      <c r="CYP65" s="308"/>
      <c r="CYQ65" s="308"/>
      <c r="CYR65" s="308"/>
      <c r="CYS65" s="308"/>
      <c r="CYT65" s="308"/>
      <c r="CYU65" s="308"/>
      <c r="CYV65" s="308"/>
      <c r="CYW65" s="308"/>
      <c r="CYX65" s="308"/>
      <c r="CYY65" s="308"/>
      <c r="CYZ65" s="308"/>
      <c r="CZA65" s="308"/>
      <c r="CZB65" s="308"/>
      <c r="CZC65" s="308"/>
      <c r="CZD65" s="308"/>
      <c r="CZE65" s="308"/>
      <c r="CZF65" s="308"/>
      <c r="CZG65" s="308"/>
      <c r="CZH65" s="308"/>
      <c r="CZI65" s="308"/>
      <c r="CZJ65" s="308"/>
      <c r="CZK65" s="308"/>
      <c r="CZL65" s="308"/>
      <c r="CZM65" s="308"/>
      <c r="CZN65" s="308"/>
      <c r="CZO65" s="308"/>
      <c r="CZP65" s="308"/>
      <c r="CZQ65" s="308"/>
      <c r="CZR65" s="308"/>
      <c r="CZS65" s="308"/>
      <c r="CZT65" s="308"/>
      <c r="CZU65" s="308"/>
      <c r="CZV65" s="308"/>
      <c r="CZW65" s="308"/>
      <c r="CZX65" s="308"/>
      <c r="CZY65" s="308"/>
      <c r="CZZ65" s="308"/>
      <c r="DAA65" s="308"/>
      <c r="DAB65" s="308"/>
      <c r="DAC65" s="308"/>
      <c r="DAD65" s="308"/>
      <c r="DAE65" s="308"/>
      <c r="DAF65" s="308"/>
      <c r="DAG65" s="308"/>
      <c r="DAH65" s="308"/>
      <c r="DAI65" s="308"/>
      <c r="DAJ65" s="308"/>
      <c r="DAK65" s="308"/>
      <c r="DAL65" s="308"/>
      <c r="DAM65" s="308"/>
      <c r="DAN65" s="308"/>
      <c r="DAO65" s="308"/>
      <c r="DAP65" s="308"/>
      <c r="DAQ65" s="308"/>
      <c r="DAR65" s="308"/>
      <c r="DAS65" s="308"/>
      <c r="DAT65" s="308"/>
      <c r="DAU65" s="308"/>
      <c r="DAV65" s="308"/>
      <c r="DAW65" s="308"/>
      <c r="DAX65" s="308"/>
      <c r="DAY65" s="308"/>
      <c r="DAZ65" s="308"/>
      <c r="DBA65" s="308"/>
      <c r="DBB65" s="308"/>
      <c r="DBC65" s="308"/>
      <c r="DBD65" s="308"/>
      <c r="DBE65" s="308"/>
      <c r="DBF65" s="308"/>
      <c r="DBG65" s="308"/>
      <c r="DBH65" s="308"/>
      <c r="DBI65" s="308"/>
      <c r="DBJ65" s="308"/>
      <c r="DBK65" s="308"/>
      <c r="DBL65" s="308"/>
      <c r="DBM65" s="308"/>
      <c r="DBN65" s="308"/>
      <c r="DBO65" s="308"/>
      <c r="DBP65" s="308"/>
      <c r="DBQ65" s="308"/>
      <c r="DBR65" s="308"/>
      <c r="DBS65" s="308"/>
      <c r="DBT65" s="308"/>
      <c r="DBU65" s="308"/>
      <c r="DBV65" s="308"/>
      <c r="DBW65" s="308"/>
      <c r="DBX65" s="308"/>
      <c r="DBY65" s="308"/>
      <c r="DBZ65" s="308"/>
      <c r="DCA65" s="308"/>
      <c r="DCB65" s="308"/>
      <c r="DCC65" s="308"/>
      <c r="DCD65" s="308"/>
      <c r="DCE65" s="308"/>
      <c r="DCF65" s="308"/>
      <c r="DCG65" s="308"/>
      <c r="DCH65" s="308"/>
      <c r="DCI65" s="308"/>
      <c r="DCJ65" s="308"/>
      <c r="DCK65" s="308"/>
      <c r="DCL65" s="308"/>
      <c r="DCM65" s="308"/>
      <c r="DCN65" s="308"/>
      <c r="DCO65" s="308"/>
      <c r="DCP65" s="308"/>
      <c r="DCQ65" s="308"/>
      <c r="DCR65" s="308"/>
      <c r="DCS65" s="308"/>
      <c r="DCT65" s="308"/>
      <c r="DCU65" s="308"/>
      <c r="DCV65" s="308"/>
      <c r="DCW65" s="308"/>
      <c r="DCX65" s="308"/>
      <c r="DCY65" s="308"/>
      <c r="DCZ65" s="308"/>
      <c r="DDA65" s="308"/>
      <c r="DDB65" s="308"/>
      <c r="DDC65" s="308"/>
      <c r="DDD65" s="308"/>
      <c r="DDE65" s="308"/>
      <c r="DDF65" s="308"/>
      <c r="DDG65" s="308"/>
      <c r="DDH65" s="308"/>
      <c r="DDI65" s="308"/>
      <c r="DDJ65" s="308"/>
      <c r="DDK65" s="308"/>
      <c r="DDL65" s="308"/>
      <c r="DDM65" s="308"/>
      <c r="DDN65" s="308"/>
      <c r="DDO65" s="308"/>
      <c r="DDP65" s="308"/>
      <c r="DDQ65" s="308"/>
      <c r="DDR65" s="308"/>
      <c r="DDS65" s="308"/>
      <c r="DDT65" s="308"/>
      <c r="DDU65" s="308"/>
      <c r="DDV65" s="308"/>
      <c r="DDW65" s="308"/>
      <c r="DDX65" s="308"/>
      <c r="DDY65" s="308"/>
      <c r="DDZ65" s="308"/>
      <c r="DEA65" s="308"/>
      <c r="DEB65" s="308"/>
      <c r="DEC65" s="308"/>
      <c r="DED65" s="308"/>
      <c r="DEE65" s="308"/>
      <c r="DEF65" s="308"/>
      <c r="DEG65" s="308"/>
      <c r="DEH65" s="308"/>
      <c r="DEI65" s="308"/>
      <c r="DEJ65" s="308"/>
      <c r="DEK65" s="308"/>
      <c r="DEL65" s="308"/>
      <c r="DEM65" s="308"/>
      <c r="DEN65" s="308"/>
      <c r="DEO65" s="308"/>
      <c r="DEP65" s="308"/>
      <c r="DEQ65" s="308"/>
      <c r="DER65" s="308"/>
      <c r="DES65" s="308"/>
      <c r="DET65" s="308"/>
      <c r="DEU65" s="308"/>
      <c r="DEV65" s="308"/>
      <c r="DEW65" s="308"/>
      <c r="DEX65" s="308"/>
      <c r="DEY65" s="308"/>
      <c r="DEZ65" s="308"/>
      <c r="DFA65" s="308"/>
      <c r="DFB65" s="308"/>
      <c r="DFC65" s="308"/>
      <c r="DFD65" s="308"/>
      <c r="DFE65" s="308"/>
      <c r="DFF65" s="308"/>
      <c r="DFG65" s="308"/>
      <c r="DFH65" s="308"/>
      <c r="DFI65" s="308"/>
      <c r="DFJ65" s="308"/>
      <c r="DFK65" s="308"/>
      <c r="DFL65" s="308"/>
      <c r="DFM65" s="308"/>
      <c r="DFN65" s="308"/>
      <c r="DFO65" s="308"/>
      <c r="DFP65" s="308"/>
      <c r="DFQ65" s="308"/>
      <c r="DFR65" s="308"/>
      <c r="DFS65" s="308"/>
      <c r="DFT65" s="308"/>
      <c r="DFU65" s="308"/>
      <c r="DFV65" s="308"/>
      <c r="DFW65" s="308"/>
      <c r="DFX65" s="308"/>
      <c r="DFY65" s="308"/>
      <c r="DFZ65" s="308"/>
      <c r="DGA65" s="308"/>
      <c r="DGB65" s="308"/>
      <c r="DGC65" s="308"/>
      <c r="DGD65" s="308"/>
      <c r="DGE65" s="308"/>
      <c r="DGF65" s="308"/>
      <c r="DGG65" s="308"/>
      <c r="DGH65" s="308"/>
      <c r="DGI65" s="308"/>
      <c r="DGJ65" s="308"/>
      <c r="DGK65" s="308"/>
      <c r="DGL65" s="308"/>
      <c r="DGM65" s="308"/>
      <c r="DGN65" s="308"/>
      <c r="DGO65" s="308"/>
      <c r="DGP65" s="308"/>
      <c r="DGQ65" s="308"/>
      <c r="DGR65" s="308"/>
      <c r="DGS65" s="308"/>
      <c r="DGT65" s="308"/>
      <c r="DGU65" s="308"/>
      <c r="DGV65" s="308"/>
      <c r="DGW65" s="308"/>
      <c r="DGX65" s="308"/>
      <c r="DGY65" s="308"/>
      <c r="DGZ65" s="308"/>
      <c r="DHA65" s="308"/>
      <c r="DHB65" s="308"/>
      <c r="DHC65" s="308"/>
      <c r="DHD65" s="308"/>
      <c r="DHE65" s="308"/>
      <c r="DHF65" s="308"/>
      <c r="DHG65" s="308"/>
      <c r="DHH65" s="308"/>
      <c r="DHI65" s="308"/>
      <c r="DHJ65" s="308"/>
      <c r="DHK65" s="308"/>
      <c r="DHL65" s="308"/>
      <c r="DHM65" s="308"/>
      <c r="DHN65" s="308"/>
      <c r="DHO65" s="308"/>
      <c r="DHP65" s="308"/>
      <c r="DHQ65" s="308"/>
      <c r="DHR65" s="308"/>
      <c r="DHS65" s="308"/>
      <c r="DHT65" s="308"/>
      <c r="DHU65" s="308"/>
      <c r="DHV65" s="308"/>
      <c r="DHW65" s="308"/>
      <c r="DHX65" s="308"/>
      <c r="DHY65" s="308"/>
      <c r="DHZ65" s="308"/>
      <c r="DIA65" s="308"/>
      <c r="DIB65" s="308"/>
      <c r="DIC65" s="308"/>
      <c r="DID65" s="308"/>
      <c r="DIE65" s="308"/>
      <c r="DIF65" s="308"/>
      <c r="DIG65" s="308"/>
      <c r="DIH65" s="308"/>
      <c r="DII65" s="308"/>
      <c r="DIJ65" s="308"/>
      <c r="DIK65" s="308"/>
      <c r="DIL65" s="308"/>
      <c r="DIM65" s="308"/>
      <c r="DIN65" s="308"/>
      <c r="DIO65" s="308"/>
      <c r="DIP65" s="308"/>
      <c r="DIQ65" s="308"/>
      <c r="DIR65" s="308"/>
      <c r="DIS65" s="308"/>
      <c r="DIT65" s="308"/>
      <c r="DIU65" s="308"/>
      <c r="DIV65" s="308"/>
      <c r="DIW65" s="308"/>
      <c r="DIX65" s="308"/>
      <c r="DIY65" s="308"/>
      <c r="DIZ65" s="308"/>
      <c r="DJA65" s="308"/>
      <c r="DJB65" s="308"/>
      <c r="DJC65" s="308"/>
      <c r="DJD65" s="308"/>
      <c r="DJE65" s="308"/>
      <c r="DJF65" s="308"/>
      <c r="DJG65" s="308"/>
      <c r="DJH65" s="308"/>
      <c r="DJI65" s="308"/>
      <c r="DJJ65" s="308"/>
      <c r="DJK65" s="308"/>
      <c r="DJL65" s="308"/>
      <c r="DJM65" s="308"/>
      <c r="DJN65" s="308"/>
      <c r="DJO65" s="308"/>
      <c r="DJP65" s="308"/>
      <c r="DJQ65" s="308"/>
      <c r="DJR65" s="308"/>
      <c r="DJS65" s="308"/>
      <c r="DJT65" s="308"/>
      <c r="DJU65" s="308"/>
      <c r="DJV65" s="308"/>
      <c r="DJW65" s="308"/>
      <c r="DJX65" s="308"/>
      <c r="DJY65" s="308"/>
      <c r="DJZ65" s="308"/>
      <c r="DKA65" s="308"/>
      <c r="DKB65" s="308"/>
      <c r="DKC65" s="308"/>
      <c r="DKD65" s="308"/>
      <c r="DKE65" s="308"/>
      <c r="DKF65" s="308"/>
      <c r="DKG65" s="308"/>
      <c r="DKH65" s="308"/>
      <c r="DKI65" s="308"/>
      <c r="DKJ65" s="308"/>
      <c r="DKK65" s="308"/>
      <c r="DKL65" s="308"/>
      <c r="DKM65" s="308"/>
      <c r="DKN65" s="308"/>
      <c r="DKO65" s="308"/>
      <c r="DKP65" s="308"/>
      <c r="DKQ65" s="308"/>
      <c r="DKR65" s="308"/>
      <c r="DKS65" s="308"/>
      <c r="DKT65" s="308"/>
      <c r="DKU65" s="308"/>
      <c r="DKV65" s="308"/>
      <c r="DKW65" s="308"/>
      <c r="DKX65" s="308"/>
      <c r="DKY65" s="308"/>
      <c r="DKZ65" s="308"/>
      <c r="DLA65" s="308"/>
      <c r="DLB65" s="308"/>
      <c r="DLC65" s="308"/>
      <c r="DLD65" s="308"/>
      <c r="DLE65" s="308"/>
      <c r="DLF65" s="308"/>
      <c r="DLG65" s="308"/>
      <c r="DLH65" s="308"/>
      <c r="DLI65" s="308"/>
      <c r="DLJ65" s="308"/>
      <c r="DLK65" s="308"/>
      <c r="DLL65" s="308"/>
      <c r="DLM65" s="308"/>
      <c r="DLN65" s="308"/>
      <c r="DLO65" s="308"/>
      <c r="DLP65" s="308"/>
      <c r="DLQ65" s="308"/>
      <c r="DLR65" s="308"/>
      <c r="DLS65" s="308"/>
      <c r="DLT65" s="308"/>
      <c r="DLU65" s="308"/>
      <c r="DLV65" s="308"/>
      <c r="DLW65" s="308"/>
      <c r="DLX65" s="308"/>
      <c r="DLY65" s="308"/>
      <c r="DLZ65" s="308"/>
      <c r="DMA65" s="308"/>
      <c r="DMB65" s="308"/>
      <c r="DMC65" s="308"/>
      <c r="DMD65" s="308"/>
      <c r="DME65" s="308"/>
      <c r="DMF65" s="308"/>
      <c r="DMG65" s="308"/>
      <c r="DMH65" s="308"/>
      <c r="DMI65" s="308"/>
      <c r="DMJ65" s="308"/>
      <c r="DMK65" s="308"/>
      <c r="DML65" s="308"/>
      <c r="DMM65" s="308"/>
      <c r="DMN65" s="308"/>
      <c r="DMO65" s="308"/>
      <c r="DMP65" s="308"/>
      <c r="DMQ65" s="308"/>
      <c r="DMR65" s="308"/>
      <c r="DMS65" s="308"/>
      <c r="DMT65" s="308"/>
      <c r="DMU65" s="308"/>
      <c r="DMV65" s="308"/>
      <c r="DMW65" s="308"/>
      <c r="DMX65" s="308"/>
      <c r="DMY65" s="308"/>
      <c r="DMZ65" s="308"/>
      <c r="DNA65" s="308"/>
      <c r="DNB65" s="308"/>
      <c r="DNC65" s="308"/>
      <c r="DND65" s="308"/>
      <c r="DNE65" s="308"/>
      <c r="DNF65" s="308"/>
      <c r="DNG65" s="308"/>
      <c r="DNH65" s="308"/>
      <c r="DNI65" s="308"/>
      <c r="DNJ65" s="308"/>
      <c r="DNK65" s="308"/>
      <c r="DNL65" s="308"/>
      <c r="DNM65" s="308"/>
      <c r="DNN65" s="308"/>
      <c r="DNO65" s="308"/>
      <c r="DNP65" s="308"/>
      <c r="DNQ65" s="308"/>
      <c r="DNR65" s="308"/>
      <c r="DNS65" s="308"/>
      <c r="DNT65" s="308"/>
      <c r="DNU65" s="308"/>
      <c r="DNV65" s="308"/>
      <c r="DNW65" s="308"/>
      <c r="DNX65" s="308"/>
      <c r="DNY65" s="308"/>
      <c r="DNZ65" s="308"/>
      <c r="DOA65" s="308"/>
      <c r="DOB65" s="308"/>
      <c r="DOC65" s="308"/>
      <c r="DOD65" s="308"/>
      <c r="DOE65" s="308"/>
      <c r="DOF65" s="308"/>
      <c r="DOG65" s="308"/>
      <c r="DOH65" s="308"/>
      <c r="DOI65" s="308"/>
      <c r="DOJ65" s="308"/>
      <c r="DOK65" s="308"/>
      <c r="DOL65" s="308"/>
      <c r="DOM65" s="308"/>
      <c r="DON65" s="308"/>
      <c r="DOO65" s="308"/>
      <c r="DOP65" s="308"/>
      <c r="DOQ65" s="308"/>
      <c r="DOR65" s="308"/>
      <c r="DOS65" s="308"/>
      <c r="DOT65" s="308"/>
      <c r="DOU65" s="308"/>
      <c r="DOV65" s="308"/>
      <c r="DOW65" s="308"/>
      <c r="DOX65" s="308"/>
      <c r="DOY65" s="308"/>
      <c r="DOZ65" s="308"/>
      <c r="DPA65" s="308"/>
      <c r="DPB65" s="308"/>
      <c r="DPC65" s="308"/>
      <c r="DPD65" s="308"/>
      <c r="DPE65" s="308"/>
      <c r="DPF65" s="308"/>
      <c r="DPG65" s="308"/>
      <c r="DPH65" s="308"/>
      <c r="DPI65" s="308"/>
      <c r="DPJ65" s="308"/>
      <c r="DPK65" s="308"/>
      <c r="DPL65" s="308"/>
      <c r="DPM65" s="308"/>
      <c r="DPN65" s="308"/>
      <c r="DPO65" s="308"/>
      <c r="DPP65" s="308"/>
      <c r="DPQ65" s="308"/>
      <c r="DPR65" s="308"/>
      <c r="DPS65" s="308"/>
      <c r="DPT65" s="308"/>
      <c r="DPU65" s="308"/>
      <c r="DPV65" s="308"/>
      <c r="DPW65" s="308"/>
      <c r="DPX65" s="308"/>
      <c r="DPY65" s="308"/>
      <c r="DPZ65" s="308"/>
      <c r="DQA65" s="308"/>
      <c r="DQB65" s="308"/>
      <c r="DQC65" s="308"/>
      <c r="DQD65" s="308"/>
      <c r="DQE65" s="308"/>
      <c r="DQF65" s="308"/>
      <c r="DQG65" s="308"/>
      <c r="DQH65" s="308"/>
      <c r="DQI65" s="308"/>
      <c r="DQJ65" s="308"/>
      <c r="DQK65" s="308"/>
      <c r="DQL65" s="308"/>
      <c r="DQM65" s="308"/>
      <c r="DQN65" s="308"/>
      <c r="DQO65" s="308"/>
      <c r="DQP65" s="308"/>
      <c r="DQQ65" s="308"/>
      <c r="DQR65" s="308"/>
      <c r="DQS65" s="308"/>
      <c r="DQT65" s="308"/>
      <c r="DQU65" s="308"/>
      <c r="DQV65" s="308"/>
      <c r="DQW65" s="308"/>
      <c r="DQX65" s="308"/>
      <c r="DQY65" s="308"/>
      <c r="DQZ65" s="308"/>
      <c r="DRA65" s="308"/>
      <c r="DRB65" s="308"/>
      <c r="DRC65" s="308"/>
      <c r="DRD65" s="308"/>
      <c r="DRE65" s="308"/>
      <c r="DRF65" s="308"/>
      <c r="DRG65" s="308"/>
      <c r="DRH65" s="308"/>
      <c r="DRI65" s="308"/>
      <c r="DRJ65" s="308"/>
      <c r="DRK65" s="308"/>
      <c r="DRL65" s="308"/>
      <c r="DRM65" s="308"/>
      <c r="DRN65" s="308"/>
      <c r="DRO65" s="308"/>
      <c r="DRP65" s="308"/>
      <c r="DRQ65" s="308"/>
      <c r="DRR65" s="308"/>
      <c r="DRS65" s="308"/>
      <c r="DRT65" s="308"/>
      <c r="DRU65" s="308"/>
      <c r="DRV65" s="308"/>
      <c r="DRW65" s="308"/>
      <c r="DRX65" s="308"/>
      <c r="DRY65" s="308"/>
      <c r="DRZ65" s="308"/>
      <c r="DSA65" s="308"/>
      <c r="DSB65" s="308"/>
      <c r="DSC65" s="308"/>
      <c r="DSD65" s="308"/>
      <c r="DSE65" s="308"/>
      <c r="DSF65" s="308"/>
      <c r="DSG65" s="308"/>
      <c r="DSH65" s="308"/>
      <c r="DSI65" s="308"/>
      <c r="DSJ65" s="308"/>
      <c r="DSK65" s="308"/>
      <c r="DSL65" s="308"/>
      <c r="DSM65" s="308"/>
      <c r="DSN65" s="308"/>
      <c r="DSO65" s="308"/>
      <c r="DSP65" s="308"/>
      <c r="DSQ65" s="308"/>
      <c r="DSR65" s="308"/>
      <c r="DSS65" s="308"/>
      <c r="DST65" s="308"/>
      <c r="DSU65" s="308"/>
      <c r="DSV65" s="308"/>
      <c r="DSW65" s="308"/>
      <c r="DSX65" s="308"/>
      <c r="DSY65" s="308"/>
      <c r="DSZ65" s="308"/>
      <c r="DTA65" s="308"/>
      <c r="DTB65" s="308"/>
      <c r="DTC65" s="308"/>
      <c r="DTD65" s="308"/>
      <c r="DTE65" s="308"/>
      <c r="DTF65" s="308"/>
      <c r="DTG65" s="308"/>
      <c r="DTH65" s="308"/>
      <c r="DTI65" s="308"/>
      <c r="DTJ65" s="308"/>
      <c r="DTK65" s="308"/>
      <c r="DTL65" s="308"/>
      <c r="DTM65" s="308"/>
      <c r="DTN65" s="308"/>
      <c r="DTO65" s="308"/>
      <c r="DTP65" s="308"/>
      <c r="DTQ65" s="308"/>
      <c r="DTR65" s="308"/>
      <c r="DTS65" s="308"/>
      <c r="DTT65" s="308"/>
      <c r="DTU65" s="308"/>
      <c r="DTV65" s="308"/>
      <c r="DTW65" s="308"/>
      <c r="DTX65" s="308"/>
      <c r="DTY65" s="308"/>
      <c r="DTZ65" s="308"/>
      <c r="DUA65" s="308"/>
      <c r="DUB65" s="308"/>
      <c r="DUC65" s="308"/>
      <c r="DUD65" s="308"/>
      <c r="DUE65" s="308"/>
      <c r="DUF65" s="308"/>
      <c r="DUG65" s="308"/>
      <c r="DUH65" s="308"/>
      <c r="DUI65" s="308"/>
      <c r="DUJ65" s="308"/>
      <c r="DUK65" s="308"/>
      <c r="DUL65" s="308"/>
      <c r="DUM65" s="308"/>
      <c r="DUN65" s="308"/>
      <c r="DUO65" s="308"/>
      <c r="DUP65" s="308"/>
      <c r="DUQ65" s="308"/>
      <c r="DUR65" s="308"/>
      <c r="DUS65" s="308"/>
      <c r="DUT65" s="308"/>
      <c r="DUU65" s="308"/>
      <c r="DUV65" s="308"/>
      <c r="DUW65" s="308"/>
      <c r="DUX65" s="308"/>
      <c r="DUY65" s="308"/>
      <c r="DUZ65" s="308"/>
      <c r="DVA65" s="308"/>
      <c r="DVB65" s="308"/>
      <c r="DVC65" s="308"/>
      <c r="DVD65" s="308"/>
      <c r="DVE65" s="308"/>
      <c r="DVF65" s="308"/>
      <c r="DVG65" s="308"/>
      <c r="DVH65" s="308"/>
      <c r="DVI65" s="308"/>
      <c r="DVJ65" s="308"/>
      <c r="DVK65" s="308"/>
      <c r="DVL65" s="308"/>
      <c r="DVM65" s="308"/>
      <c r="DVN65" s="308"/>
      <c r="DVO65" s="308"/>
      <c r="DVP65" s="308"/>
      <c r="DVQ65" s="308"/>
      <c r="DVR65" s="308"/>
      <c r="DVS65" s="308"/>
      <c r="DVT65" s="308"/>
      <c r="DVU65" s="308"/>
      <c r="DVV65" s="308"/>
      <c r="DVW65" s="308"/>
      <c r="DVX65" s="308"/>
      <c r="DVY65" s="308"/>
      <c r="DVZ65" s="308"/>
      <c r="DWA65" s="308"/>
      <c r="DWB65" s="308"/>
      <c r="DWC65" s="308"/>
      <c r="DWD65" s="308"/>
      <c r="DWE65" s="308"/>
      <c r="DWF65" s="308"/>
      <c r="DWG65" s="308"/>
      <c r="DWH65" s="308"/>
      <c r="DWI65" s="308"/>
      <c r="DWJ65" s="308"/>
      <c r="DWK65" s="308"/>
      <c r="DWL65" s="308"/>
      <c r="DWM65" s="308"/>
      <c r="DWN65" s="308"/>
      <c r="DWO65" s="308"/>
      <c r="DWP65" s="308"/>
      <c r="DWQ65" s="308"/>
      <c r="DWR65" s="308"/>
      <c r="DWS65" s="308"/>
      <c r="DWT65" s="308"/>
      <c r="DWU65" s="308"/>
      <c r="DWV65" s="308"/>
      <c r="DWW65" s="308"/>
      <c r="DWX65" s="308"/>
      <c r="DWY65" s="308"/>
      <c r="DWZ65" s="308"/>
      <c r="DXA65" s="308"/>
      <c r="DXB65" s="308"/>
      <c r="DXC65" s="308"/>
      <c r="DXD65" s="308"/>
      <c r="DXE65" s="308"/>
      <c r="DXF65" s="308"/>
      <c r="DXG65" s="308"/>
      <c r="DXH65" s="308"/>
      <c r="DXI65" s="308"/>
      <c r="DXJ65" s="308"/>
      <c r="DXK65" s="308"/>
      <c r="DXL65" s="308"/>
      <c r="DXM65" s="308"/>
      <c r="DXN65" s="308"/>
      <c r="DXO65" s="308"/>
      <c r="DXP65" s="308"/>
      <c r="DXQ65" s="308"/>
      <c r="DXR65" s="308"/>
      <c r="DXS65" s="308"/>
      <c r="DXT65" s="308"/>
      <c r="DXU65" s="308"/>
      <c r="DXV65" s="308"/>
      <c r="DXW65" s="308"/>
      <c r="DXX65" s="308"/>
      <c r="DXY65" s="308"/>
      <c r="DXZ65" s="308"/>
      <c r="DYA65" s="308"/>
      <c r="DYB65" s="308"/>
      <c r="DYC65" s="308"/>
      <c r="DYD65" s="308"/>
      <c r="DYE65" s="308"/>
      <c r="DYF65" s="308"/>
      <c r="DYG65" s="308"/>
      <c r="DYH65" s="308"/>
      <c r="DYI65" s="308"/>
      <c r="DYJ65" s="308"/>
      <c r="DYK65" s="308"/>
      <c r="DYL65" s="308"/>
      <c r="DYM65" s="308"/>
      <c r="DYN65" s="308"/>
      <c r="DYO65" s="308"/>
      <c r="DYP65" s="308"/>
      <c r="DYQ65" s="308"/>
      <c r="DYR65" s="308"/>
      <c r="DYS65" s="308"/>
      <c r="DYT65" s="308"/>
      <c r="DYU65" s="308"/>
      <c r="DYV65" s="308"/>
      <c r="DYW65" s="308"/>
      <c r="DYX65" s="308"/>
      <c r="DYY65" s="308"/>
      <c r="DYZ65" s="308"/>
      <c r="DZA65" s="308"/>
      <c r="DZB65" s="308"/>
      <c r="DZC65" s="308"/>
      <c r="DZD65" s="308"/>
      <c r="DZE65" s="308"/>
      <c r="DZF65" s="308"/>
      <c r="DZG65" s="308"/>
      <c r="DZH65" s="308"/>
      <c r="DZI65" s="308"/>
      <c r="DZJ65" s="308"/>
      <c r="DZK65" s="308"/>
      <c r="DZL65" s="308"/>
      <c r="DZM65" s="308"/>
      <c r="DZN65" s="308"/>
      <c r="DZO65" s="308"/>
      <c r="DZP65" s="308"/>
      <c r="DZQ65" s="308"/>
      <c r="DZR65" s="308"/>
      <c r="DZS65" s="308"/>
      <c r="DZT65" s="308"/>
      <c r="DZU65" s="308"/>
      <c r="DZV65" s="308"/>
      <c r="DZW65" s="308"/>
      <c r="DZX65" s="308"/>
      <c r="DZY65" s="308"/>
      <c r="DZZ65" s="308"/>
      <c r="EAA65" s="308"/>
      <c r="EAB65" s="308"/>
      <c r="EAC65" s="308"/>
      <c r="EAD65" s="308"/>
      <c r="EAE65" s="308"/>
      <c r="EAF65" s="308"/>
      <c r="EAG65" s="308"/>
      <c r="EAH65" s="308"/>
      <c r="EAI65" s="308"/>
      <c r="EAJ65" s="308"/>
      <c r="EAK65" s="308"/>
      <c r="EAL65" s="308"/>
      <c r="EAM65" s="308"/>
      <c r="EAN65" s="308"/>
      <c r="EAO65" s="308"/>
      <c r="EAP65" s="308"/>
      <c r="EAQ65" s="308"/>
      <c r="EAR65" s="308"/>
      <c r="EAS65" s="308"/>
      <c r="EAT65" s="308"/>
      <c r="EAU65" s="308"/>
      <c r="EAV65" s="308"/>
      <c r="EAW65" s="308"/>
      <c r="EAX65" s="308"/>
      <c r="EAY65" s="308"/>
      <c r="EAZ65" s="308"/>
      <c r="EBA65" s="308"/>
      <c r="EBB65" s="308"/>
      <c r="EBC65" s="308"/>
      <c r="EBD65" s="308"/>
      <c r="EBE65" s="308"/>
      <c r="EBF65" s="308"/>
      <c r="EBG65" s="308"/>
      <c r="EBH65" s="308"/>
      <c r="EBI65" s="308"/>
      <c r="EBJ65" s="308"/>
      <c r="EBK65" s="308"/>
      <c r="EBL65" s="308"/>
      <c r="EBM65" s="308"/>
      <c r="EBN65" s="308"/>
      <c r="EBO65" s="308"/>
      <c r="EBP65" s="308"/>
      <c r="EBQ65" s="308"/>
      <c r="EBR65" s="308"/>
      <c r="EBS65" s="308"/>
      <c r="EBT65" s="308"/>
      <c r="EBU65" s="308"/>
      <c r="EBV65" s="308"/>
      <c r="EBW65" s="308"/>
      <c r="EBX65" s="308"/>
      <c r="EBY65" s="308"/>
      <c r="EBZ65" s="308"/>
      <c r="ECA65" s="308"/>
      <c r="ECB65" s="308"/>
      <c r="ECC65" s="308"/>
      <c r="ECD65" s="308"/>
      <c r="ECE65" s="308"/>
      <c r="ECF65" s="308"/>
      <c r="ECG65" s="308"/>
      <c r="ECH65" s="308"/>
      <c r="ECI65" s="308"/>
      <c r="ECJ65" s="308"/>
      <c r="ECK65" s="308"/>
      <c r="ECL65" s="308"/>
      <c r="ECM65" s="308"/>
      <c r="ECN65" s="308"/>
      <c r="ECO65" s="308"/>
      <c r="ECP65" s="308"/>
      <c r="ECQ65" s="308"/>
      <c r="ECR65" s="308"/>
      <c r="ECS65" s="308"/>
      <c r="ECT65" s="308"/>
      <c r="ECU65" s="308"/>
      <c r="ECV65" s="308"/>
      <c r="ECW65" s="308"/>
      <c r="ECX65" s="308"/>
      <c r="ECY65" s="308"/>
      <c r="ECZ65" s="308"/>
      <c r="EDA65" s="308"/>
      <c r="EDB65" s="308"/>
      <c r="EDC65" s="308"/>
      <c r="EDD65" s="308"/>
      <c r="EDE65" s="308"/>
      <c r="EDF65" s="308"/>
      <c r="EDG65" s="308"/>
      <c r="EDH65" s="308"/>
      <c r="EDI65" s="308"/>
      <c r="EDJ65" s="308"/>
      <c r="EDK65" s="308"/>
      <c r="EDL65" s="308"/>
      <c r="EDM65" s="308"/>
      <c r="EDN65" s="308"/>
      <c r="EDO65" s="308"/>
      <c r="EDP65" s="308"/>
      <c r="EDQ65" s="308"/>
      <c r="EDR65" s="308"/>
      <c r="EDS65" s="308"/>
      <c r="EDT65" s="308"/>
      <c r="EDU65" s="308"/>
      <c r="EDV65" s="308"/>
      <c r="EDW65" s="308"/>
      <c r="EDX65" s="308"/>
      <c r="EDY65" s="308"/>
      <c r="EDZ65" s="308"/>
      <c r="EEA65" s="308"/>
      <c r="EEB65" s="308"/>
      <c r="EEC65" s="308"/>
      <c r="EED65" s="308"/>
      <c r="EEE65" s="308"/>
      <c r="EEF65" s="308"/>
      <c r="EEG65" s="308"/>
      <c r="EEH65" s="308"/>
      <c r="EEI65" s="308"/>
      <c r="EEJ65" s="308"/>
      <c r="EEK65" s="308"/>
      <c r="EEL65" s="308"/>
      <c r="EEM65" s="308"/>
      <c r="EEN65" s="308"/>
      <c r="EEO65" s="308"/>
      <c r="EEP65" s="308"/>
      <c r="EEQ65" s="308"/>
      <c r="EER65" s="308"/>
      <c r="EES65" s="308"/>
      <c r="EET65" s="308"/>
      <c r="EEU65" s="308"/>
      <c r="EEV65" s="308"/>
      <c r="EEW65" s="308"/>
      <c r="EEX65" s="308"/>
      <c r="EEY65" s="308"/>
      <c r="EEZ65" s="308"/>
      <c r="EFA65" s="308"/>
      <c r="EFB65" s="308"/>
      <c r="EFC65" s="308"/>
      <c r="EFD65" s="308"/>
      <c r="EFE65" s="308"/>
      <c r="EFF65" s="308"/>
      <c r="EFG65" s="308"/>
      <c r="EFH65" s="308"/>
      <c r="EFI65" s="308"/>
      <c r="EFJ65" s="308"/>
      <c r="EFK65" s="308"/>
      <c r="EFL65" s="308"/>
      <c r="EFM65" s="308"/>
      <c r="EFN65" s="308"/>
      <c r="EFO65" s="308"/>
      <c r="EFP65" s="308"/>
      <c r="EFQ65" s="308"/>
      <c r="EFR65" s="308"/>
      <c r="EFS65" s="308"/>
      <c r="EFT65" s="308"/>
      <c r="EFU65" s="308"/>
      <c r="EFV65" s="308"/>
      <c r="EFW65" s="308"/>
      <c r="EFX65" s="308"/>
      <c r="EFY65" s="308"/>
      <c r="EFZ65" s="308"/>
      <c r="EGA65" s="308"/>
      <c r="EGB65" s="308"/>
      <c r="EGC65" s="308"/>
      <c r="EGD65" s="308"/>
      <c r="EGE65" s="308"/>
      <c r="EGF65" s="308"/>
      <c r="EGG65" s="308"/>
      <c r="EGH65" s="308"/>
      <c r="EGI65" s="308"/>
      <c r="EGJ65" s="308"/>
      <c r="EGK65" s="308"/>
      <c r="EGL65" s="308"/>
      <c r="EGM65" s="308"/>
      <c r="EGN65" s="308"/>
      <c r="EGO65" s="308"/>
      <c r="EGP65" s="308"/>
      <c r="EGQ65" s="308"/>
      <c r="EGR65" s="308"/>
      <c r="EGS65" s="308"/>
      <c r="EGT65" s="308"/>
      <c r="EGU65" s="308"/>
      <c r="EGV65" s="308"/>
      <c r="EGW65" s="308"/>
      <c r="EGX65" s="308"/>
      <c r="EGY65" s="308"/>
      <c r="EGZ65" s="308"/>
      <c r="EHA65" s="308"/>
      <c r="EHB65" s="308"/>
      <c r="EHC65" s="308"/>
      <c r="EHD65" s="308"/>
      <c r="EHE65" s="308"/>
      <c r="EHF65" s="308"/>
      <c r="EHG65" s="308"/>
      <c r="EHH65" s="308"/>
      <c r="EHI65" s="308"/>
      <c r="EHJ65" s="308"/>
      <c r="EHK65" s="308"/>
      <c r="EHL65" s="308"/>
      <c r="EHM65" s="308"/>
      <c r="EHN65" s="308"/>
      <c r="EHO65" s="308"/>
      <c r="EHP65" s="308"/>
      <c r="EHQ65" s="308"/>
      <c r="EHR65" s="308"/>
      <c r="EHS65" s="308"/>
      <c r="EHT65" s="308"/>
      <c r="EHU65" s="308"/>
      <c r="EHV65" s="308"/>
      <c r="EHW65" s="308"/>
      <c r="EHX65" s="308"/>
      <c r="EHY65" s="308"/>
      <c r="EHZ65" s="308"/>
      <c r="EIA65" s="308"/>
      <c r="EIB65" s="308"/>
      <c r="EIC65" s="308"/>
      <c r="EID65" s="308"/>
      <c r="EIE65" s="308"/>
      <c r="EIF65" s="308"/>
      <c r="EIG65" s="308"/>
      <c r="EIH65" s="308"/>
      <c r="EII65" s="308"/>
      <c r="EIJ65" s="308"/>
      <c r="EIK65" s="308"/>
      <c r="EIL65" s="308"/>
      <c r="EIM65" s="308"/>
      <c r="EIN65" s="308"/>
      <c r="EIO65" s="308"/>
      <c r="EIP65" s="308"/>
      <c r="EIQ65" s="308"/>
      <c r="EIR65" s="308"/>
      <c r="EIS65" s="308"/>
      <c r="EIT65" s="308"/>
      <c r="EIU65" s="308"/>
      <c r="EIV65" s="308"/>
      <c r="EIW65" s="308"/>
      <c r="EIX65" s="308"/>
      <c r="EIY65" s="308"/>
      <c r="EIZ65" s="308"/>
      <c r="EJA65" s="308"/>
      <c r="EJB65" s="308"/>
      <c r="EJC65" s="308"/>
      <c r="EJD65" s="308"/>
      <c r="EJE65" s="308"/>
      <c r="EJF65" s="308"/>
      <c r="EJG65" s="308"/>
      <c r="EJH65" s="308"/>
      <c r="EJI65" s="308"/>
      <c r="EJJ65" s="308"/>
      <c r="EJK65" s="308"/>
      <c r="EJL65" s="308"/>
      <c r="EJM65" s="308"/>
      <c r="EJN65" s="308"/>
      <c r="EJO65" s="308"/>
      <c r="EJP65" s="308"/>
      <c r="EJQ65" s="308"/>
      <c r="EJR65" s="308"/>
      <c r="EJS65" s="308"/>
      <c r="EJT65" s="308"/>
      <c r="EJU65" s="308"/>
      <c r="EJV65" s="308"/>
      <c r="EJW65" s="308"/>
      <c r="EJX65" s="308"/>
      <c r="EJY65" s="308"/>
      <c r="EJZ65" s="308"/>
      <c r="EKA65" s="308"/>
      <c r="EKB65" s="308"/>
      <c r="EKC65" s="308"/>
      <c r="EKD65" s="308"/>
      <c r="EKE65" s="308"/>
      <c r="EKF65" s="308"/>
      <c r="EKG65" s="308"/>
      <c r="EKH65" s="308"/>
      <c r="EKI65" s="308"/>
      <c r="EKJ65" s="308"/>
      <c r="EKK65" s="308"/>
      <c r="EKL65" s="308"/>
      <c r="EKM65" s="308"/>
      <c r="EKN65" s="308"/>
      <c r="EKO65" s="308"/>
      <c r="EKP65" s="308"/>
      <c r="EKQ65" s="308"/>
      <c r="EKR65" s="308"/>
      <c r="EKS65" s="308"/>
      <c r="EKT65" s="308"/>
      <c r="EKU65" s="308"/>
      <c r="EKV65" s="308"/>
      <c r="EKW65" s="308"/>
      <c r="EKX65" s="308"/>
      <c r="EKY65" s="308"/>
      <c r="EKZ65" s="308"/>
      <c r="ELA65" s="308"/>
      <c r="ELB65" s="308"/>
      <c r="ELC65" s="308"/>
      <c r="ELD65" s="308"/>
      <c r="ELE65" s="308"/>
      <c r="ELF65" s="308"/>
      <c r="ELG65" s="308"/>
      <c r="ELH65" s="308"/>
      <c r="ELI65" s="308"/>
      <c r="ELJ65" s="308"/>
      <c r="ELK65" s="308"/>
      <c r="ELL65" s="308"/>
      <c r="ELM65" s="308"/>
      <c r="ELN65" s="308"/>
      <c r="ELO65" s="308"/>
      <c r="ELP65" s="308"/>
      <c r="ELQ65" s="308"/>
      <c r="ELR65" s="308"/>
      <c r="ELS65" s="308"/>
      <c r="ELT65" s="308"/>
      <c r="ELU65" s="308"/>
      <c r="ELV65" s="308"/>
      <c r="ELW65" s="308"/>
      <c r="ELX65" s="308"/>
      <c r="ELY65" s="308"/>
      <c r="ELZ65" s="308"/>
      <c r="EMA65" s="308"/>
      <c r="EMB65" s="308"/>
      <c r="EMC65" s="308"/>
      <c r="EMD65" s="308"/>
      <c r="EME65" s="308"/>
      <c r="EMF65" s="308"/>
      <c r="EMG65" s="308"/>
      <c r="EMH65" s="308"/>
      <c r="EMI65" s="308"/>
      <c r="EMJ65" s="308"/>
      <c r="EMK65" s="308"/>
      <c r="EML65" s="308"/>
      <c r="EMM65" s="308"/>
      <c r="EMN65" s="308"/>
      <c r="EMO65" s="308"/>
      <c r="EMP65" s="308"/>
      <c r="EMQ65" s="308"/>
      <c r="EMR65" s="308"/>
      <c r="EMS65" s="308"/>
      <c r="EMT65" s="308"/>
      <c r="EMU65" s="308"/>
      <c r="EMV65" s="308"/>
      <c r="EMW65" s="308"/>
      <c r="EMX65" s="308"/>
      <c r="EMY65" s="308"/>
      <c r="EMZ65" s="308"/>
      <c r="ENA65" s="308"/>
      <c r="ENB65" s="308"/>
      <c r="ENC65" s="308"/>
      <c r="END65" s="308"/>
      <c r="ENE65" s="308"/>
      <c r="ENF65" s="308"/>
      <c r="ENG65" s="308"/>
      <c r="ENH65" s="308"/>
      <c r="ENI65" s="308"/>
      <c r="ENJ65" s="308"/>
      <c r="ENK65" s="308"/>
      <c r="ENL65" s="308"/>
      <c r="ENM65" s="308"/>
      <c r="ENN65" s="308"/>
      <c r="ENO65" s="308"/>
      <c r="ENP65" s="308"/>
      <c r="ENQ65" s="308"/>
      <c r="ENR65" s="308"/>
      <c r="ENS65" s="308"/>
      <c r="ENT65" s="308"/>
      <c r="ENU65" s="308"/>
      <c r="ENV65" s="308"/>
      <c r="ENW65" s="308"/>
      <c r="ENX65" s="308"/>
      <c r="ENY65" s="308"/>
      <c r="ENZ65" s="308"/>
      <c r="EOA65" s="308"/>
      <c r="EOB65" s="308"/>
      <c r="EOC65" s="308"/>
      <c r="EOD65" s="308"/>
      <c r="EOE65" s="308"/>
      <c r="EOF65" s="308"/>
      <c r="EOG65" s="308"/>
      <c r="EOH65" s="308"/>
      <c r="EOI65" s="308"/>
      <c r="EOJ65" s="308"/>
      <c r="EOK65" s="308"/>
      <c r="EOL65" s="308"/>
      <c r="EOM65" s="308"/>
      <c r="EON65" s="308"/>
      <c r="EOO65" s="308"/>
      <c r="EOP65" s="308"/>
      <c r="EOQ65" s="308"/>
      <c r="EOR65" s="308"/>
      <c r="EOS65" s="308"/>
      <c r="EOT65" s="308"/>
      <c r="EOU65" s="308"/>
      <c r="EOV65" s="308"/>
      <c r="EOW65" s="308"/>
      <c r="EOX65" s="308"/>
      <c r="EOY65" s="308"/>
      <c r="EOZ65" s="308"/>
      <c r="EPA65" s="308"/>
      <c r="EPB65" s="308"/>
      <c r="EPC65" s="308"/>
      <c r="EPD65" s="308"/>
      <c r="EPE65" s="308"/>
      <c r="EPF65" s="308"/>
      <c r="EPG65" s="308"/>
      <c r="EPH65" s="308"/>
      <c r="EPI65" s="308"/>
      <c r="EPJ65" s="308"/>
      <c r="EPK65" s="308"/>
      <c r="EPL65" s="308"/>
      <c r="EPM65" s="308"/>
      <c r="EPN65" s="308"/>
      <c r="EPO65" s="308"/>
      <c r="EPP65" s="308"/>
      <c r="EPQ65" s="308"/>
      <c r="EPR65" s="308"/>
      <c r="EPS65" s="308"/>
      <c r="EPT65" s="308"/>
      <c r="EPU65" s="308"/>
      <c r="EPV65" s="308"/>
      <c r="EPW65" s="308"/>
      <c r="EPX65" s="308"/>
      <c r="EPY65" s="308"/>
      <c r="EPZ65" s="308"/>
      <c r="EQA65" s="308"/>
      <c r="EQB65" s="308"/>
      <c r="EQC65" s="308"/>
      <c r="EQD65" s="308"/>
      <c r="EQE65" s="308"/>
      <c r="EQF65" s="308"/>
      <c r="EQG65" s="308"/>
      <c r="EQH65" s="308"/>
      <c r="EQI65" s="308"/>
      <c r="EQJ65" s="308"/>
      <c r="EQK65" s="308"/>
      <c r="EQL65" s="308"/>
      <c r="EQM65" s="308"/>
      <c r="EQN65" s="308"/>
      <c r="EQO65" s="308"/>
      <c r="EQP65" s="308"/>
      <c r="EQQ65" s="308"/>
      <c r="EQR65" s="308"/>
      <c r="EQS65" s="308"/>
      <c r="EQT65" s="308"/>
      <c r="EQU65" s="308"/>
      <c r="EQV65" s="308"/>
      <c r="EQW65" s="308"/>
      <c r="EQX65" s="308"/>
      <c r="EQY65" s="308"/>
      <c r="EQZ65" s="308"/>
      <c r="ERA65" s="308"/>
      <c r="ERB65" s="308"/>
      <c r="ERC65" s="308"/>
      <c r="ERD65" s="308"/>
      <c r="ERE65" s="308"/>
      <c r="ERF65" s="308"/>
      <c r="ERG65" s="308"/>
      <c r="ERH65" s="308"/>
      <c r="ERI65" s="308"/>
      <c r="ERJ65" s="308"/>
      <c r="ERK65" s="308"/>
      <c r="ERL65" s="308"/>
      <c r="ERM65" s="308"/>
      <c r="ERN65" s="308"/>
      <c r="ERO65" s="308"/>
      <c r="ERP65" s="308"/>
      <c r="ERQ65" s="308"/>
      <c r="ERR65" s="308"/>
      <c r="ERS65" s="308"/>
      <c r="ERT65" s="308"/>
      <c r="ERU65" s="308"/>
      <c r="ERV65" s="308"/>
      <c r="ERW65" s="308"/>
      <c r="ERX65" s="308"/>
      <c r="ERY65" s="308"/>
      <c r="ERZ65" s="308"/>
      <c r="ESA65" s="308"/>
      <c r="ESB65" s="308"/>
      <c r="ESC65" s="308"/>
      <c r="ESD65" s="308"/>
      <c r="ESE65" s="308"/>
      <c r="ESF65" s="308"/>
      <c r="ESG65" s="308"/>
      <c r="ESH65" s="308"/>
      <c r="ESI65" s="308"/>
      <c r="ESJ65" s="308"/>
      <c r="ESK65" s="308"/>
      <c r="ESL65" s="308"/>
      <c r="ESM65" s="308"/>
      <c r="ESN65" s="308"/>
      <c r="ESO65" s="308"/>
      <c r="ESP65" s="308"/>
      <c r="ESQ65" s="308"/>
      <c r="ESR65" s="308"/>
      <c r="ESS65" s="308"/>
      <c r="EST65" s="308"/>
      <c r="ESU65" s="308"/>
      <c r="ESV65" s="308"/>
      <c r="ESW65" s="308"/>
      <c r="ESX65" s="308"/>
      <c r="ESY65" s="308"/>
      <c r="ESZ65" s="308"/>
      <c r="ETA65" s="308"/>
      <c r="ETB65" s="308"/>
      <c r="ETC65" s="308"/>
      <c r="ETD65" s="308"/>
      <c r="ETE65" s="308"/>
      <c r="ETF65" s="308"/>
      <c r="ETG65" s="308"/>
      <c r="ETH65" s="308"/>
      <c r="ETI65" s="308"/>
      <c r="ETJ65" s="308"/>
      <c r="ETK65" s="308"/>
      <c r="ETL65" s="308"/>
      <c r="ETM65" s="308"/>
      <c r="ETN65" s="308"/>
      <c r="ETO65" s="308"/>
      <c r="ETP65" s="308"/>
      <c r="ETQ65" s="308"/>
      <c r="ETR65" s="308"/>
      <c r="ETS65" s="308"/>
      <c r="ETT65" s="308"/>
      <c r="ETU65" s="308"/>
      <c r="ETV65" s="308"/>
      <c r="ETW65" s="308"/>
      <c r="ETX65" s="308"/>
      <c r="ETY65" s="308"/>
      <c r="ETZ65" s="308"/>
      <c r="EUA65" s="308"/>
      <c r="EUB65" s="308"/>
      <c r="EUC65" s="308"/>
      <c r="EUD65" s="308"/>
      <c r="EUE65" s="308"/>
      <c r="EUF65" s="308"/>
      <c r="EUG65" s="308"/>
      <c r="EUH65" s="308"/>
      <c r="EUI65" s="308"/>
      <c r="EUJ65" s="308"/>
      <c r="EUK65" s="308"/>
      <c r="EUL65" s="308"/>
      <c r="EUM65" s="308"/>
      <c r="EUN65" s="308"/>
      <c r="EUO65" s="308"/>
      <c r="EUP65" s="308"/>
      <c r="EUQ65" s="308"/>
      <c r="EUR65" s="308"/>
      <c r="EUS65" s="308"/>
      <c r="EUT65" s="308"/>
      <c r="EUU65" s="308"/>
      <c r="EUV65" s="308"/>
      <c r="EUW65" s="308"/>
      <c r="EUX65" s="308"/>
      <c r="EUY65" s="308"/>
      <c r="EUZ65" s="308"/>
      <c r="EVA65" s="308"/>
      <c r="EVB65" s="308"/>
      <c r="EVC65" s="308"/>
      <c r="EVD65" s="308"/>
      <c r="EVE65" s="308"/>
      <c r="EVF65" s="308"/>
      <c r="EVG65" s="308"/>
      <c r="EVH65" s="308"/>
      <c r="EVI65" s="308"/>
      <c r="EVJ65" s="308"/>
      <c r="EVK65" s="308"/>
      <c r="EVL65" s="308"/>
      <c r="EVM65" s="308"/>
      <c r="EVN65" s="308"/>
      <c r="EVO65" s="308"/>
      <c r="EVP65" s="308"/>
      <c r="EVQ65" s="308"/>
      <c r="EVR65" s="308"/>
      <c r="EVS65" s="308"/>
      <c r="EVT65" s="308"/>
      <c r="EVU65" s="308"/>
      <c r="EVV65" s="308"/>
      <c r="EVW65" s="308"/>
      <c r="EVX65" s="308"/>
      <c r="EVY65" s="308"/>
      <c r="EVZ65" s="308"/>
      <c r="EWA65" s="308"/>
      <c r="EWB65" s="308"/>
      <c r="EWC65" s="308"/>
      <c r="EWD65" s="308"/>
      <c r="EWE65" s="308"/>
      <c r="EWF65" s="308"/>
      <c r="EWG65" s="308"/>
      <c r="EWH65" s="308"/>
      <c r="EWI65" s="308"/>
      <c r="EWJ65" s="308"/>
      <c r="EWK65" s="308"/>
      <c r="EWL65" s="308"/>
      <c r="EWM65" s="308"/>
      <c r="EWN65" s="308"/>
      <c r="EWO65" s="308"/>
      <c r="EWP65" s="308"/>
      <c r="EWQ65" s="308"/>
      <c r="EWR65" s="308"/>
      <c r="EWS65" s="308"/>
      <c r="EWT65" s="308"/>
      <c r="EWU65" s="308"/>
      <c r="EWV65" s="308"/>
      <c r="EWW65" s="308"/>
      <c r="EWX65" s="308"/>
      <c r="EWY65" s="308"/>
      <c r="EWZ65" s="308"/>
      <c r="EXA65" s="308"/>
      <c r="EXB65" s="308"/>
      <c r="EXC65" s="308"/>
      <c r="EXD65" s="308"/>
      <c r="EXE65" s="308"/>
      <c r="EXF65" s="308"/>
      <c r="EXG65" s="308"/>
      <c r="EXH65" s="308"/>
      <c r="EXI65" s="308"/>
      <c r="EXJ65" s="308"/>
      <c r="EXK65" s="308"/>
      <c r="EXL65" s="308"/>
      <c r="EXM65" s="308"/>
      <c r="EXN65" s="308"/>
      <c r="EXO65" s="308"/>
      <c r="EXP65" s="308"/>
      <c r="EXQ65" s="308"/>
      <c r="EXR65" s="308"/>
      <c r="EXS65" s="308"/>
      <c r="EXT65" s="308"/>
      <c r="EXU65" s="308"/>
      <c r="EXV65" s="308"/>
      <c r="EXW65" s="308"/>
      <c r="EXX65" s="308"/>
      <c r="EXY65" s="308"/>
      <c r="EXZ65" s="308"/>
      <c r="EYA65" s="308"/>
      <c r="EYB65" s="308"/>
      <c r="EYC65" s="308"/>
      <c r="EYD65" s="308"/>
      <c r="EYE65" s="308"/>
      <c r="EYF65" s="308"/>
      <c r="EYG65" s="308"/>
      <c r="EYH65" s="308"/>
      <c r="EYI65" s="308"/>
      <c r="EYJ65" s="308"/>
      <c r="EYK65" s="308"/>
      <c r="EYL65" s="308"/>
      <c r="EYM65" s="308"/>
      <c r="EYN65" s="308"/>
      <c r="EYO65" s="308"/>
      <c r="EYP65" s="308"/>
      <c r="EYQ65" s="308"/>
      <c r="EYR65" s="308"/>
      <c r="EYS65" s="308"/>
      <c r="EYT65" s="308"/>
      <c r="EYU65" s="308"/>
      <c r="EYV65" s="308"/>
      <c r="EYW65" s="308"/>
      <c r="EYX65" s="308"/>
      <c r="EYY65" s="308"/>
      <c r="EYZ65" s="308"/>
      <c r="EZA65" s="308"/>
      <c r="EZB65" s="308"/>
      <c r="EZC65" s="308"/>
      <c r="EZD65" s="308"/>
      <c r="EZE65" s="308"/>
      <c r="EZF65" s="308"/>
      <c r="EZG65" s="308"/>
      <c r="EZH65" s="308"/>
      <c r="EZI65" s="308"/>
      <c r="EZJ65" s="308"/>
      <c r="EZK65" s="308"/>
      <c r="EZL65" s="308"/>
      <c r="EZM65" s="308"/>
      <c r="EZN65" s="308"/>
      <c r="EZO65" s="308"/>
      <c r="EZP65" s="308"/>
      <c r="EZQ65" s="308"/>
      <c r="EZR65" s="308"/>
      <c r="EZS65" s="308"/>
      <c r="EZT65" s="308"/>
      <c r="EZU65" s="308"/>
      <c r="EZV65" s="308"/>
      <c r="EZW65" s="308"/>
      <c r="EZX65" s="308"/>
      <c r="EZY65" s="308"/>
      <c r="EZZ65" s="308"/>
      <c r="FAA65" s="308"/>
      <c r="FAB65" s="308"/>
      <c r="FAC65" s="308"/>
      <c r="FAD65" s="308"/>
      <c r="FAE65" s="308"/>
      <c r="FAF65" s="308"/>
      <c r="FAG65" s="308"/>
      <c r="FAH65" s="308"/>
      <c r="FAI65" s="308"/>
      <c r="FAJ65" s="308"/>
      <c r="FAK65" s="308"/>
      <c r="FAL65" s="308"/>
      <c r="FAM65" s="308"/>
      <c r="FAN65" s="308"/>
      <c r="FAO65" s="308"/>
      <c r="FAP65" s="308"/>
      <c r="FAQ65" s="308"/>
      <c r="FAR65" s="308"/>
      <c r="FAS65" s="308"/>
      <c r="FAT65" s="308"/>
      <c r="FAU65" s="308"/>
      <c r="FAV65" s="308"/>
      <c r="FAW65" s="308"/>
      <c r="FAX65" s="308"/>
      <c r="FAY65" s="308"/>
      <c r="FAZ65" s="308"/>
      <c r="FBA65" s="308"/>
      <c r="FBB65" s="308"/>
      <c r="FBC65" s="308"/>
      <c r="FBD65" s="308"/>
      <c r="FBE65" s="308"/>
      <c r="FBF65" s="308"/>
      <c r="FBG65" s="308"/>
      <c r="FBH65" s="308"/>
      <c r="FBI65" s="308"/>
      <c r="FBJ65" s="308"/>
      <c r="FBK65" s="308"/>
      <c r="FBL65" s="308"/>
      <c r="FBM65" s="308"/>
      <c r="FBN65" s="308"/>
      <c r="FBO65" s="308"/>
      <c r="FBP65" s="308"/>
      <c r="FBQ65" s="308"/>
      <c r="FBR65" s="308"/>
      <c r="FBS65" s="308"/>
      <c r="FBT65" s="308"/>
      <c r="FBU65" s="308"/>
      <c r="FBV65" s="308"/>
      <c r="FBW65" s="308"/>
      <c r="FBX65" s="308"/>
      <c r="FBY65" s="308"/>
      <c r="FBZ65" s="308"/>
      <c r="FCA65" s="308"/>
      <c r="FCB65" s="308"/>
      <c r="FCC65" s="308"/>
      <c r="FCD65" s="308"/>
      <c r="FCE65" s="308"/>
      <c r="FCF65" s="308"/>
      <c r="FCG65" s="308"/>
      <c r="FCH65" s="308"/>
      <c r="FCI65" s="308"/>
      <c r="FCJ65" s="308"/>
      <c r="FCK65" s="308"/>
      <c r="FCL65" s="308"/>
      <c r="FCM65" s="308"/>
      <c r="FCN65" s="308"/>
      <c r="FCO65" s="308"/>
      <c r="FCP65" s="308"/>
      <c r="FCQ65" s="308"/>
      <c r="FCR65" s="308"/>
      <c r="FCS65" s="308"/>
      <c r="FCT65" s="308"/>
      <c r="FCU65" s="308"/>
      <c r="FCV65" s="308"/>
      <c r="FCW65" s="308"/>
      <c r="FCX65" s="308"/>
      <c r="FCY65" s="308"/>
      <c r="FCZ65" s="308"/>
      <c r="FDA65" s="308"/>
      <c r="FDB65" s="308"/>
      <c r="FDC65" s="308"/>
      <c r="FDD65" s="308"/>
      <c r="FDE65" s="308"/>
      <c r="FDF65" s="308"/>
      <c r="FDG65" s="308"/>
      <c r="FDH65" s="308"/>
      <c r="FDI65" s="308"/>
      <c r="FDJ65" s="308"/>
      <c r="FDK65" s="308"/>
      <c r="FDL65" s="308"/>
      <c r="FDM65" s="308"/>
      <c r="FDN65" s="308"/>
      <c r="FDO65" s="308"/>
      <c r="FDP65" s="308"/>
      <c r="FDQ65" s="308"/>
      <c r="FDR65" s="308"/>
      <c r="FDS65" s="308"/>
      <c r="FDT65" s="308"/>
      <c r="FDU65" s="308"/>
      <c r="FDV65" s="308"/>
      <c r="FDW65" s="308"/>
      <c r="FDX65" s="308"/>
      <c r="FDY65" s="308"/>
      <c r="FDZ65" s="308"/>
      <c r="FEA65" s="308"/>
      <c r="FEB65" s="308"/>
      <c r="FEC65" s="308"/>
      <c r="FED65" s="308"/>
      <c r="FEE65" s="308"/>
      <c r="FEF65" s="308"/>
      <c r="FEG65" s="308"/>
      <c r="FEH65" s="308"/>
      <c r="FEI65" s="308"/>
      <c r="FEJ65" s="308"/>
      <c r="FEK65" s="308"/>
      <c r="FEL65" s="308"/>
      <c r="FEM65" s="308"/>
      <c r="FEN65" s="308"/>
      <c r="FEO65" s="308"/>
      <c r="FEP65" s="308"/>
      <c r="FEQ65" s="308"/>
      <c r="FER65" s="308"/>
      <c r="FES65" s="308"/>
      <c r="FET65" s="308"/>
      <c r="FEU65" s="308"/>
      <c r="FEV65" s="308"/>
      <c r="FEW65" s="308"/>
      <c r="FEX65" s="308"/>
      <c r="FEY65" s="308"/>
      <c r="FEZ65" s="308"/>
      <c r="FFA65" s="308"/>
      <c r="FFB65" s="308"/>
      <c r="FFC65" s="308"/>
      <c r="FFD65" s="308"/>
      <c r="FFE65" s="308"/>
      <c r="FFF65" s="308"/>
      <c r="FFG65" s="308"/>
      <c r="FFH65" s="308"/>
      <c r="FFI65" s="308"/>
      <c r="FFJ65" s="308"/>
      <c r="FFK65" s="308"/>
      <c r="FFL65" s="308"/>
      <c r="FFM65" s="308"/>
      <c r="FFN65" s="308"/>
      <c r="FFO65" s="308"/>
      <c r="FFP65" s="308"/>
      <c r="FFQ65" s="308"/>
      <c r="FFR65" s="308"/>
      <c r="FFS65" s="308"/>
      <c r="FFT65" s="308"/>
      <c r="FFU65" s="308"/>
      <c r="FFV65" s="308"/>
      <c r="FFW65" s="308"/>
      <c r="FFX65" s="308"/>
      <c r="FFY65" s="308"/>
      <c r="FFZ65" s="308"/>
      <c r="FGA65" s="308"/>
      <c r="FGB65" s="308"/>
      <c r="FGC65" s="308"/>
      <c r="FGD65" s="308"/>
      <c r="FGE65" s="308"/>
      <c r="FGF65" s="308"/>
      <c r="FGG65" s="308"/>
      <c r="FGH65" s="308"/>
      <c r="FGI65" s="308"/>
      <c r="FGJ65" s="308"/>
      <c r="FGK65" s="308"/>
      <c r="FGL65" s="308"/>
      <c r="FGM65" s="308"/>
      <c r="FGN65" s="308"/>
      <c r="FGO65" s="308"/>
      <c r="FGP65" s="308"/>
      <c r="FGQ65" s="308"/>
      <c r="FGR65" s="308"/>
      <c r="FGS65" s="308"/>
      <c r="FGT65" s="308"/>
      <c r="FGU65" s="308"/>
      <c r="FGV65" s="308"/>
      <c r="FGW65" s="308"/>
      <c r="FGX65" s="308"/>
      <c r="FGY65" s="308"/>
      <c r="FGZ65" s="308"/>
      <c r="FHA65" s="308"/>
      <c r="FHB65" s="308"/>
      <c r="FHC65" s="308"/>
      <c r="FHD65" s="308"/>
      <c r="FHE65" s="308"/>
      <c r="FHF65" s="308"/>
      <c r="FHG65" s="308"/>
      <c r="FHH65" s="308"/>
      <c r="FHI65" s="308"/>
      <c r="FHJ65" s="308"/>
      <c r="FHK65" s="308"/>
      <c r="FHL65" s="308"/>
      <c r="FHM65" s="308"/>
      <c r="FHN65" s="308"/>
      <c r="FHO65" s="308"/>
      <c r="FHP65" s="308"/>
      <c r="FHQ65" s="308"/>
      <c r="FHR65" s="308"/>
      <c r="FHS65" s="308"/>
      <c r="FHT65" s="308"/>
      <c r="FHU65" s="308"/>
      <c r="FHV65" s="308"/>
      <c r="FHW65" s="308"/>
      <c r="FHX65" s="308"/>
      <c r="FHY65" s="308"/>
      <c r="FHZ65" s="308"/>
      <c r="FIA65" s="308"/>
      <c r="FIB65" s="308"/>
      <c r="FIC65" s="308"/>
      <c r="FID65" s="308"/>
      <c r="FIE65" s="308"/>
      <c r="FIF65" s="308"/>
      <c r="FIG65" s="308"/>
      <c r="FIH65" s="308"/>
      <c r="FII65" s="308"/>
      <c r="FIJ65" s="308"/>
      <c r="FIK65" s="308"/>
      <c r="FIL65" s="308"/>
      <c r="FIM65" s="308"/>
      <c r="FIN65" s="308"/>
      <c r="FIO65" s="308"/>
      <c r="FIP65" s="308"/>
      <c r="FIQ65" s="308"/>
      <c r="FIR65" s="308"/>
      <c r="FIS65" s="308"/>
      <c r="FIT65" s="308"/>
      <c r="FIU65" s="308"/>
      <c r="FIV65" s="308"/>
      <c r="FIW65" s="308"/>
      <c r="FIX65" s="308"/>
      <c r="FIY65" s="308"/>
      <c r="FIZ65" s="308"/>
      <c r="FJA65" s="308"/>
      <c r="FJB65" s="308"/>
      <c r="FJC65" s="308"/>
      <c r="FJD65" s="308"/>
      <c r="FJE65" s="308"/>
      <c r="FJF65" s="308"/>
      <c r="FJG65" s="308"/>
      <c r="FJH65" s="308"/>
      <c r="FJI65" s="308"/>
      <c r="FJJ65" s="308"/>
      <c r="FJK65" s="308"/>
      <c r="FJL65" s="308"/>
      <c r="FJM65" s="308"/>
      <c r="FJN65" s="308"/>
      <c r="FJO65" s="308"/>
      <c r="FJP65" s="308"/>
      <c r="FJQ65" s="308"/>
      <c r="FJR65" s="308"/>
      <c r="FJS65" s="308"/>
      <c r="FJT65" s="308"/>
      <c r="FJU65" s="308"/>
      <c r="FJV65" s="308"/>
      <c r="FJW65" s="308"/>
      <c r="FJX65" s="308"/>
      <c r="FJY65" s="308"/>
      <c r="FJZ65" s="308"/>
      <c r="FKA65" s="308"/>
      <c r="FKB65" s="308"/>
      <c r="FKC65" s="308"/>
      <c r="FKD65" s="308"/>
      <c r="FKE65" s="308"/>
      <c r="FKF65" s="308"/>
      <c r="FKG65" s="308"/>
      <c r="FKH65" s="308"/>
      <c r="FKI65" s="308"/>
      <c r="FKJ65" s="308"/>
      <c r="FKK65" s="308"/>
      <c r="FKL65" s="308"/>
      <c r="FKM65" s="308"/>
      <c r="FKN65" s="308"/>
      <c r="FKO65" s="308"/>
      <c r="FKP65" s="308"/>
      <c r="FKQ65" s="308"/>
      <c r="FKR65" s="308"/>
      <c r="FKS65" s="308"/>
      <c r="FKT65" s="308"/>
      <c r="FKU65" s="308"/>
      <c r="FKV65" s="308"/>
      <c r="FKW65" s="308"/>
      <c r="FKX65" s="308"/>
      <c r="FKY65" s="308"/>
      <c r="FKZ65" s="308"/>
      <c r="FLA65" s="308"/>
      <c r="FLB65" s="308"/>
      <c r="FLC65" s="308"/>
      <c r="FLD65" s="308"/>
      <c r="FLE65" s="308"/>
      <c r="FLF65" s="308"/>
      <c r="FLG65" s="308"/>
      <c r="FLH65" s="308"/>
      <c r="FLI65" s="308"/>
      <c r="FLJ65" s="308"/>
      <c r="FLK65" s="308"/>
      <c r="FLL65" s="308"/>
      <c r="FLM65" s="308"/>
      <c r="FLN65" s="308"/>
      <c r="FLO65" s="308"/>
      <c r="FLP65" s="308"/>
      <c r="FLQ65" s="308"/>
      <c r="FLR65" s="308"/>
      <c r="FLS65" s="308"/>
      <c r="FLT65" s="308"/>
      <c r="FLU65" s="308"/>
      <c r="FLV65" s="308"/>
      <c r="FLW65" s="308"/>
      <c r="FLX65" s="308"/>
      <c r="FLY65" s="308"/>
      <c r="FLZ65" s="308"/>
      <c r="FMA65" s="308"/>
      <c r="FMB65" s="308"/>
      <c r="FMC65" s="308"/>
      <c r="FMD65" s="308"/>
      <c r="FME65" s="308"/>
      <c r="FMF65" s="308"/>
      <c r="FMG65" s="308"/>
      <c r="FMH65" s="308"/>
      <c r="FMI65" s="308"/>
      <c r="FMJ65" s="308"/>
      <c r="FMK65" s="308"/>
      <c r="FML65" s="308"/>
      <c r="FMM65" s="308"/>
      <c r="FMN65" s="308"/>
      <c r="FMO65" s="308"/>
      <c r="FMP65" s="308"/>
      <c r="FMQ65" s="308"/>
      <c r="FMR65" s="308"/>
      <c r="FMS65" s="308"/>
      <c r="FMT65" s="308"/>
      <c r="FMU65" s="308"/>
      <c r="FMV65" s="308"/>
      <c r="FMW65" s="308"/>
      <c r="FMX65" s="308"/>
      <c r="FMY65" s="308"/>
      <c r="FMZ65" s="308"/>
      <c r="FNA65" s="308"/>
      <c r="FNB65" s="308"/>
      <c r="FNC65" s="308"/>
      <c r="FND65" s="308"/>
      <c r="FNE65" s="308"/>
      <c r="FNF65" s="308"/>
      <c r="FNG65" s="308"/>
      <c r="FNH65" s="308"/>
      <c r="FNI65" s="308"/>
      <c r="FNJ65" s="308"/>
      <c r="FNK65" s="308"/>
      <c r="FNL65" s="308"/>
      <c r="FNM65" s="308"/>
      <c r="FNN65" s="308"/>
      <c r="FNO65" s="308"/>
      <c r="FNP65" s="308"/>
      <c r="FNQ65" s="308"/>
      <c r="FNR65" s="308"/>
      <c r="FNS65" s="308"/>
      <c r="FNT65" s="308"/>
      <c r="FNU65" s="308"/>
      <c r="FNV65" s="308"/>
      <c r="FNW65" s="308"/>
      <c r="FNX65" s="308"/>
      <c r="FNY65" s="308"/>
      <c r="FNZ65" s="308"/>
      <c r="FOA65" s="308"/>
      <c r="FOB65" s="308"/>
      <c r="FOC65" s="308"/>
      <c r="FOD65" s="308"/>
      <c r="FOE65" s="308"/>
      <c r="FOF65" s="308"/>
      <c r="FOG65" s="308"/>
      <c r="FOH65" s="308"/>
      <c r="FOI65" s="308"/>
      <c r="FOJ65" s="308"/>
      <c r="FOK65" s="308"/>
      <c r="FOL65" s="308"/>
      <c r="FOM65" s="308"/>
      <c r="FON65" s="308"/>
      <c r="FOO65" s="308"/>
      <c r="FOP65" s="308"/>
      <c r="FOQ65" s="308"/>
      <c r="FOR65" s="308"/>
      <c r="FOS65" s="308"/>
      <c r="FOT65" s="308"/>
      <c r="FOU65" s="308"/>
      <c r="FOV65" s="308"/>
      <c r="FOW65" s="308"/>
      <c r="FOX65" s="308"/>
      <c r="FOY65" s="308"/>
      <c r="FOZ65" s="308"/>
      <c r="FPA65" s="308"/>
      <c r="FPB65" s="308"/>
      <c r="FPC65" s="308"/>
      <c r="FPD65" s="308"/>
      <c r="FPE65" s="308"/>
      <c r="FPF65" s="308"/>
      <c r="FPG65" s="308"/>
      <c r="FPH65" s="308"/>
      <c r="FPI65" s="308"/>
      <c r="FPJ65" s="308"/>
      <c r="FPK65" s="308"/>
      <c r="FPL65" s="308"/>
      <c r="FPM65" s="308"/>
      <c r="FPN65" s="308"/>
      <c r="FPO65" s="308"/>
      <c r="FPP65" s="308"/>
      <c r="FPQ65" s="308"/>
      <c r="FPR65" s="308"/>
      <c r="FPS65" s="308"/>
      <c r="FPT65" s="308"/>
      <c r="FPU65" s="308"/>
      <c r="FPV65" s="308"/>
      <c r="FPW65" s="308"/>
      <c r="FPX65" s="308"/>
      <c r="FPY65" s="308"/>
      <c r="FPZ65" s="308"/>
      <c r="FQA65" s="308"/>
      <c r="FQB65" s="308"/>
      <c r="FQC65" s="308"/>
      <c r="FQD65" s="308"/>
      <c r="FQE65" s="308"/>
      <c r="FQF65" s="308"/>
      <c r="FQG65" s="308"/>
      <c r="FQH65" s="308"/>
      <c r="FQI65" s="308"/>
      <c r="FQJ65" s="308"/>
      <c r="FQK65" s="308"/>
      <c r="FQL65" s="308"/>
      <c r="FQM65" s="308"/>
      <c r="FQN65" s="308"/>
      <c r="FQO65" s="308"/>
      <c r="FQP65" s="308"/>
      <c r="FQQ65" s="308"/>
      <c r="FQR65" s="308"/>
      <c r="FQS65" s="308"/>
      <c r="FQT65" s="308"/>
      <c r="FQU65" s="308"/>
      <c r="FQV65" s="308"/>
      <c r="FQW65" s="308"/>
      <c r="FQX65" s="308"/>
      <c r="FQY65" s="308"/>
      <c r="FQZ65" s="308"/>
      <c r="FRA65" s="308"/>
      <c r="FRB65" s="308"/>
      <c r="FRC65" s="308"/>
      <c r="FRD65" s="308"/>
      <c r="FRE65" s="308"/>
      <c r="FRF65" s="308"/>
      <c r="FRG65" s="308"/>
      <c r="FRH65" s="308"/>
      <c r="FRI65" s="308"/>
      <c r="FRJ65" s="308"/>
      <c r="FRK65" s="308"/>
      <c r="FRL65" s="308"/>
      <c r="FRM65" s="308"/>
      <c r="FRN65" s="308"/>
      <c r="FRO65" s="308"/>
      <c r="FRP65" s="308"/>
      <c r="FRQ65" s="308"/>
      <c r="FRR65" s="308"/>
      <c r="FRS65" s="308"/>
      <c r="FRT65" s="308"/>
      <c r="FRU65" s="308"/>
      <c r="FRV65" s="308"/>
      <c r="FRW65" s="308"/>
      <c r="FRX65" s="308"/>
      <c r="FRY65" s="308"/>
      <c r="FRZ65" s="308"/>
      <c r="FSA65" s="308"/>
      <c r="FSB65" s="308"/>
      <c r="FSC65" s="308"/>
      <c r="FSD65" s="308"/>
      <c r="FSE65" s="308"/>
      <c r="FSF65" s="308"/>
      <c r="FSG65" s="308"/>
      <c r="FSH65" s="308"/>
      <c r="FSI65" s="308"/>
      <c r="FSJ65" s="308"/>
      <c r="FSK65" s="308"/>
      <c r="FSL65" s="308"/>
      <c r="FSM65" s="308"/>
      <c r="FSN65" s="308"/>
      <c r="FSO65" s="308"/>
      <c r="FSP65" s="308"/>
      <c r="FSQ65" s="308"/>
      <c r="FSR65" s="308"/>
      <c r="FSS65" s="308"/>
      <c r="FST65" s="308"/>
      <c r="FSU65" s="308"/>
      <c r="FSV65" s="308"/>
      <c r="FSW65" s="308"/>
      <c r="FSX65" s="308"/>
      <c r="FSY65" s="308"/>
      <c r="FSZ65" s="308"/>
      <c r="FTA65" s="308"/>
      <c r="FTB65" s="308"/>
      <c r="FTC65" s="308"/>
      <c r="FTD65" s="308"/>
      <c r="FTE65" s="308"/>
      <c r="FTF65" s="308"/>
      <c r="FTG65" s="308"/>
      <c r="FTH65" s="308"/>
      <c r="FTI65" s="308"/>
      <c r="FTJ65" s="308"/>
      <c r="FTK65" s="308"/>
      <c r="FTL65" s="308"/>
      <c r="FTM65" s="308"/>
      <c r="FTN65" s="308"/>
      <c r="FTO65" s="308"/>
      <c r="FTP65" s="308"/>
      <c r="FTQ65" s="308"/>
      <c r="FTR65" s="308"/>
      <c r="FTS65" s="308"/>
      <c r="FTT65" s="308"/>
      <c r="FTU65" s="308"/>
      <c r="FTV65" s="308"/>
      <c r="FTW65" s="308"/>
      <c r="FTX65" s="308"/>
      <c r="FTY65" s="308"/>
      <c r="FTZ65" s="308"/>
      <c r="FUA65" s="308"/>
      <c r="FUB65" s="308"/>
      <c r="FUC65" s="308"/>
      <c r="FUD65" s="308"/>
      <c r="FUE65" s="308"/>
      <c r="FUF65" s="308"/>
      <c r="FUG65" s="308"/>
      <c r="FUH65" s="308"/>
      <c r="FUI65" s="308"/>
      <c r="FUJ65" s="308"/>
      <c r="FUK65" s="308"/>
      <c r="FUL65" s="308"/>
      <c r="FUM65" s="308"/>
      <c r="FUN65" s="308"/>
      <c r="FUO65" s="308"/>
      <c r="FUP65" s="308"/>
      <c r="FUQ65" s="308"/>
      <c r="FUR65" s="308"/>
      <c r="FUS65" s="308"/>
      <c r="FUT65" s="308"/>
      <c r="FUU65" s="308"/>
      <c r="FUV65" s="308"/>
      <c r="FUW65" s="308"/>
      <c r="FUX65" s="308"/>
      <c r="FUY65" s="308"/>
      <c r="FUZ65" s="308"/>
      <c r="FVA65" s="308"/>
      <c r="FVB65" s="308"/>
      <c r="FVC65" s="308"/>
      <c r="FVD65" s="308"/>
      <c r="FVE65" s="308"/>
      <c r="FVF65" s="308"/>
      <c r="FVG65" s="308"/>
      <c r="FVH65" s="308"/>
      <c r="FVI65" s="308"/>
      <c r="FVJ65" s="308"/>
      <c r="FVK65" s="308"/>
      <c r="FVL65" s="308"/>
      <c r="FVM65" s="308"/>
      <c r="FVN65" s="308"/>
      <c r="FVO65" s="308"/>
      <c r="FVP65" s="308"/>
      <c r="FVQ65" s="308"/>
      <c r="FVR65" s="308"/>
      <c r="FVS65" s="308"/>
      <c r="FVT65" s="308"/>
      <c r="FVU65" s="308"/>
      <c r="FVV65" s="308"/>
      <c r="FVW65" s="308"/>
      <c r="FVX65" s="308"/>
      <c r="FVY65" s="308"/>
      <c r="FVZ65" s="308"/>
      <c r="FWA65" s="308"/>
      <c r="FWB65" s="308"/>
      <c r="FWC65" s="308"/>
      <c r="FWD65" s="308"/>
      <c r="FWE65" s="308"/>
      <c r="FWF65" s="308"/>
      <c r="FWG65" s="308"/>
      <c r="FWH65" s="308"/>
      <c r="FWI65" s="308"/>
      <c r="FWJ65" s="308"/>
      <c r="FWK65" s="308"/>
      <c r="FWL65" s="308"/>
      <c r="FWM65" s="308"/>
      <c r="FWN65" s="308"/>
      <c r="FWO65" s="308"/>
      <c r="FWP65" s="308"/>
      <c r="FWQ65" s="308"/>
      <c r="FWR65" s="308"/>
      <c r="FWS65" s="308"/>
      <c r="FWT65" s="308"/>
      <c r="FWU65" s="308"/>
      <c r="FWV65" s="308"/>
      <c r="FWW65" s="308"/>
      <c r="FWX65" s="308"/>
      <c r="FWY65" s="308"/>
      <c r="FWZ65" s="308"/>
      <c r="FXA65" s="308"/>
      <c r="FXB65" s="308"/>
      <c r="FXC65" s="308"/>
      <c r="FXD65" s="308"/>
      <c r="FXE65" s="308"/>
      <c r="FXF65" s="308"/>
      <c r="FXG65" s="308"/>
      <c r="FXH65" s="308"/>
      <c r="FXI65" s="308"/>
      <c r="FXJ65" s="308"/>
      <c r="FXK65" s="308"/>
      <c r="FXL65" s="308"/>
      <c r="FXM65" s="308"/>
      <c r="FXN65" s="308"/>
      <c r="FXO65" s="308"/>
      <c r="FXP65" s="308"/>
      <c r="FXQ65" s="308"/>
      <c r="FXR65" s="308"/>
      <c r="FXS65" s="308"/>
      <c r="FXT65" s="308"/>
      <c r="FXU65" s="308"/>
      <c r="FXV65" s="308"/>
      <c r="FXW65" s="308"/>
      <c r="FXX65" s="308"/>
      <c r="FXY65" s="308"/>
      <c r="FXZ65" s="308"/>
      <c r="FYA65" s="308"/>
      <c r="FYB65" s="308"/>
      <c r="FYC65" s="308"/>
      <c r="FYD65" s="308"/>
      <c r="FYE65" s="308"/>
      <c r="FYF65" s="308"/>
      <c r="FYG65" s="308"/>
      <c r="FYH65" s="308"/>
      <c r="FYI65" s="308"/>
      <c r="FYJ65" s="308"/>
      <c r="FYK65" s="308"/>
      <c r="FYL65" s="308"/>
      <c r="FYM65" s="308"/>
      <c r="FYN65" s="308"/>
      <c r="FYO65" s="308"/>
      <c r="FYP65" s="308"/>
      <c r="FYQ65" s="308"/>
      <c r="FYR65" s="308"/>
      <c r="FYS65" s="308"/>
      <c r="FYT65" s="308"/>
      <c r="FYU65" s="308"/>
      <c r="FYV65" s="308"/>
      <c r="FYW65" s="308"/>
      <c r="FYX65" s="308"/>
      <c r="FYY65" s="308"/>
      <c r="FYZ65" s="308"/>
      <c r="FZA65" s="308"/>
      <c r="FZB65" s="308"/>
      <c r="FZC65" s="308"/>
      <c r="FZD65" s="308"/>
      <c r="FZE65" s="308"/>
      <c r="FZF65" s="308"/>
      <c r="FZG65" s="308"/>
      <c r="FZH65" s="308"/>
      <c r="FZI65" s="308"/>
      <c r="FZJ65" s="308"/>
      <c r="FZK65" s="308"/>
      <c r="FZL65" s="308"/>
      <c r="FZM65" s="308"/>
      <c r="FZN65" s="308"/>
      <c r="FZO65" s="308"/>
      <c r="FZP65" s="308"/>
      <c r="FZQ65" s="308"/>
      <c r="FZR65" s="308"/>
      <c r="FZS65" s="308"/>
      <c r="FZT65" s="308"/>
      <c r="FZU65" s="308"/>
      <c r="FZV65" s="308"/>
      <c r="FZW65" s="308"/>
      <c r="FZX65" s="308"/>
      <c r="FZY65" s="308"/>
      <c r="FZZ65" s="308"/>
      <c r="GAA65" s="308"/>
      <c r="GAB65" s="308"/>
      <c r="GAC65" s="308"/>
      <c r="GAD65" s="308"/>
      <c r="GAE65" s="308"/>
      <c r="GAF65" s="308"/>
      <c r="GAG65" s="308"/>
      <c r="GAH65" s="308"/>
      <c r="GAI65" s="308"/>
      <c r="GAJ65" s="308"/>
      <c r="GAK65" s="308"/>
      <c r="GAL65" s="308"/>
      <c r="GAM65" s="308"/>
      <c r="GAN65" s="308"/>
      <c r="GAO65" s="308"/>
      <c r="GAP65" s="308"/>
      <c r="GAQ65" s="308"/>
      <c r="GAR65" s="308"/>
      <c r="GAS65" s="308"/>
      <c r="GAT65" s="308"/>
      <c r="GAU65" s="308"/>
      <c r="GAV65" s="308"/>
      <c r="GAW65" s="308"/>
      <c r="GAX65" s="308"/>
      <c r="GAY65" s="308"/>
      <c r="GAZ65" s="308"/>
      <c r="GBA65" s="308"/>
      <c r="GBB65" s="308"/>
      <c r="GBC65" s="308"/>
      <c r="GBD65" s="308"/>
      <c r="GBE65" s="308"/>
      <c r="GBF65" s="308"/>
      <c r="GBG65" s="308"/>
      <c r="GBH65" s="308"/>
      <c r="GBI65" s="308"/>
      <c r="GBJ65" s="308"/>
      <c r="GBK65" s="308"/>
      <c r="GBL65" s="308"/>
      <c r="GBM65" s="308"/>
      <c r="GBN65" s="308"/>
      <c r="GBO65" s="308"/>
      <c r="GBP65" s="308"/>
      <c r="GBQ65" s="308"/>
      <c r="GBR65" s="308"/>
      <c r="GBS65" s="308"/>
      <c r="GBT65" s="308"/>
      <c r="GBU65" s="308"/>
      <c r="GBV65" s="308"/>
      <c r="GBW65" s="308"/>
      <c r="GBX65" s="308"/>
      <c r="GBY65" s="308"/>
      <c r="GBZ65" s="308"/>
      <c r="GCA65" s="308"/>
      <c r="GCB65" s="308"/>
      <c r="GCC65" s="308"/>
      <c r="GCD65" s="308"/>
      <c r="GCE65" s="308"/>
      <c r="GCF65" s="308"/>
      <c r="GCG65" s="308"/>
      <c r="GCH65" s="308"/>
      <c r="GCI65" s="308"/>
      <c r="GCJ65" s="308"/>
      <c r="GCK65" s="308"/>
      <c r="GCL65" s="308"/>
      <c r="GCM65" s="308"/>
      <c r="GCN65" s="308"/>
      <c r="GCO65" s="308"/>
      <c r="GCP65" s="308"/>
      <c r="GCQ65" s="308"/>
      <c r="GCR65" s="308"/>
      <c r="GCS65" s="308"/>
      <c r="GCT65" s="308"/>
      <c r="GCU65" s="308"/>
      <c r="GCV65" s="308"/>
      <c r="GCW65" s="308"/>
      <c r="GCX65" s="308"/>
      <c r="GCY65" s="308"/>
      <c r="GCZ65" s="308"/>
      <c r="GDA65" s="308"/>
      <c r="GDB65" s="308"/>
      <c r="GDC65" s="308"/>
      <c r="GDD65" s="308"/>
      <c r="GDE65" s="308"/>
      <c r="GDF65" s="308"/>
      <c r="GDG65" s="308"/>
      <c r="GDH65" s="308"/>
      <c r="GDI65" s="308"/>
      <c r="GDJ65" s="308"/>
      <c r="GDK65" s="308"/>
      <c r="GDL65" s="308"/>
      <c r="GDM65" s="308"/>
      <c r="GDN65" s="308"/>
      <c r="GDO65" s="308"/>
      <c r="GDP65" s="308"/>
      <c r="GDQ65" s="308"/>
      <c r="GDR65" s="308"/>
      <c r="GDS65" s="308"/>
      <c r="GDT65" s="308"/>
      <c r="GDU65" s="308"/>
      <c r="GDV65" s="308"/>
      <c r="GDW65" s="308"/>
      <c r="GDX65" s="308"/>
      <c r="GDY65" s="308"/>
      <c r="GDZ65" s="308"/>
      <c r="GEA65" s="308"/>
      <c r="GEB65" s="308"/>
      <c r="GEC65" s="308"/>
      <c r="GED65" s="308"/>
      <c r="GEE65" s="308"/>
      <c r="GEF65" s="308"/>
      <c r="GEG65" s="308"/>
      <c r="GEH65" s="308"/>
      <c r="GEI65" s="308"/>
      <c r="GEJ65" s="308"/>
      <c r="GEK65" s="308"/>
      <c r="GEL65" s="308"/>
      <c r="GEM65" s="308"/>
      <c r="GEN65" s="308"/>
      <c r="GEO65" s="308"/>
      <c r="GEP65" s="308"/>
      <c r="GEQ65" s="308"/>
      <c r="GER65" s="308"/>
      <c r="GES65" s="308"/>
      <c r="GET65" s="308"/>
      <c r="GEU65" s="308"/>
      <c r="GEV65" s="308"/>
      <c r="GEW65" s="308"/>
      <c r="GEX65" s="308"/>
      <c r="GEY65" s="308"/>
      <c r="GEZ65" s="308"/>
      <c r="GFA65" s="308"/>
      <c r="GFB65" s="308"/>
      <c r="GFC65" s="308"/>
      <c r="GFD65" s="308"/>
      <c r="GFE65" s="308"/>
      <c r="GFF65" s="308"/>
      <c r="GFG65" s="308"/>
      <c r="GFH65" s="308"/>
      <c r="GFI65" s="308"/>
      <c r="GFJ65" s="308"/>
      <c r="GFK65" s="308"/>
      <c r="GFL65" s="308"/>
      <c r="GFM65" s="308"/>
      <c r="GFN65" s="308"/>
      <c r="GFO65" s="308"/>
      <c r="GFP65" s="308"/>
      <c r="GFQ65" s="308"/>
      <c r="GFR65" s="308"/>
      <c r="GFS65" s="308"/>
      <c r="GFT65" s="308"/>
      <c r="GFU65" s="308"/>
      <c r="GFV65" s="308"/>
      <c r="GFW65" s="308"/>
      <c r="GFX65" s="308"/>
      <c r="GFY65" s="308"/>
      <c r="GFZ65" s="308"/>
      <c r="GGA65" s="308"/>
      <c r="GGB65" s="308"/>
      <c r="GGC65" s="308"/>
      <c r="GGD65" s="308"/>
      <c r="GGE65" s="308"/>
      <c r="GGF65" s="308"/>
      <c r="GGG65" s="308"/>
      <c r="GGH65" s="308"/>
      <c r="GGI65" s="308"/>
      <c r="GGJ65" s="308"/>
      <c r="GGK65" s="308"/>
      <c r="GGL65" s="308"/>
      <c r="GGM65" s="308"/>
      <c r="GGN65" s="308"/>
      <c r="GGO65" s="308"/>
      <c r="GGP65" s="308"/>
      <c r="GGQ65" s="308"/>
      <c r="GGR65" s="308"/>
      <c r="GGS65" s="308"/>
      <c r="GGT65" s="308"/>
      <c r="GGU65" s="308"/>
      <c r="GGV65" s="308"/>
      <c r="GGW65" s="308"/>
      <c r="GGX65" s="308"/>
      <c r="GGY65" s="308"/>
      <c r="GGZ65" s="308"/>
      <c r="GHA65" s="308"/>
      <c r="GHB65" s="308"/>
      <c r="GHC65" s="308"/>
      <c r="GHD65" s="308"/>
      <c r="GHE65" s="308"/>
      <c r="GHF65" s="308"/>
      <c r="GHG65" s="308"/>
      <c r="GHH65" s="308"/>
      <c r="GHI65" s="308"/>
      <c r="GHJ65" s="308"/>
      <c r="GHK65" s="308"/>
      <c r="GHL65" s="308"/>
      <c r="GHM65" s="308"/>
      <c r="GHN65" s="308"/>
      <c r="GHO65" s="308"/>
      <c r="GHP65" s="308"/>
      <c r="GHQ65" s="308"/>
      <c r="GHR65" s="308"/>
      <c r="GHS65" s="308"/>
      <c r="GHT65" s="308"/>
      <c r="GHU65" s="308"/>
      <c r="GHV65" s="308"/>
      <c r="GHW65" s="308"/>
      <c r="GHX65" s="308"/>
      <c r="GHY65" s="308"/>
      <c r="GHZ65" s="308"/>
      <c r="GIA65" s="308"/>
      <c r="GIB65" s="308"/>
      <c r="GIC65" s="308"/>
      <c r="GID65" s="308"/>
      <c r="GIE65" s="308"/>
      <c r="GIF65" s="308"/>
      <c r="GIG65" s="308"/>
      <c r="GIH65" s="308"/>
      <c r="GII65" s="308"/>
      <c r="GIJ65" s="308"/>
      <c r="GIK65" s="308"/>
      <c r="GIL65" s="308"/>
      <c r="GIM65" s="308"/>
      <c r="GIN65" s="308"/>
      <c r="GIO65" s="308"/>
      <c r="GIP65" s="308"/>
      <c r="GIQ65" s="308"/>
      <c r="GIR65" s="308"/>
      <c r="GIS65" s="308"/>
      <c r="GIT65" s="308"/>
      <c r="GIU65" s="308"/>
      <c r="GIV65" s="308"/>
      <c r="GIW65" s="308"/>
      <c r="GIX65" s="308"/>
      <c r="GIY65" s="308"/>
      <c r="GIZ65" s="308"/>
      <c r="GJA65" s="308"/>
      <c r="GJB65" s="308"/>
      <c r="GJC65" s="308"/>
      <c r="GJD65" s="308"/>
      <c r="GJE65" s="308"/>
      <c r="GJF65" s="308"/>
      <c r="GJG65" s="308"/>
      <c r="GJH65" s="308"/>
      <c r="GJI65" s="308"/>
      <c r="GJJ65" s="308"/>
      <c r="GJK65" s="308"/>
      <c r="GJL65" s="308"/>
      <c r="GJM65" s="308"/>
      <c r="GJN65" s="308"/>
      <c r="GJO65" s="308"/>
      <c r="GJP65" s="308"/>
      <c r="GJQ65" s="308"/>
      <c r="GJR65" s="308"/>
      <c r="GJS65" s="308"/>
      <c r="GJT65" s="308"/>
      <c r="GJU65" s="308"/>
      <c r="GJV65" s="308"/>
      <c r="GJW65" s="308"/>
      <c r="GJX65" s="308"/>
      <c r="GJY65" s="308"/>
      <c r="GJZ65" s="308"/>
      <c r="GKA65" s="308"/>
      <c r="GKB65" s="308"/>
      <c r="GKC65" s="308"/>
      <c r="GKD65" s="308"/>
      <c r="GKE65" s="308"/>
      <c r="GKF65" s="308"/>
      <c r="GKG65" s="308"/>
      <c r="GKH65" s="308"/>
      <c r="GKI65" s="308"/>
      <c r="GKJ65" s="308"/>
      <c r="GKK65" s="308"/>
      <c r="GKL65" s="308"/>
      <c r="GKM65" s="308"/>
      <c r="GKN65" s="308"/>
      <c r="GKO65" s="308"/>
      <c r="GKP65" s="308"/>
      <c r="GKQ65" s="308"/>
      <c r="GKR65" s="308"/>
      <c r="GKS65" s="308"/>
      <c r="GKT65" s="308"/>
      <c r="GKU65" s="308"/>
      <c r="GKV65" s="308"/>
      <c r="GKW65" s="308"/>
      <c r="GKX65" s="308"/>
      <c r="GKY65" s="308"/>
      <c r="GKZ65" s="308"/>
      <c r="GLA65" s="308"/>
      <c r="GLB65" s="308"/>
      <c r="GLC65" s="308"/>
      <c r="GLD65" s="308"/>
      <c r="GLE65" s="308"/>
      <c r="GLF65" s="308"/>
      <c r="GLG65" s="308"/>
      <c r="GLH65" s="308"/>
      <c r="GLI65" s="308"/>
      <c r="GLJ65" s="308"/>
      <c r="GLK65" s="308"/>
      <c r="GLL65" s="308"/>
      <c r="GLM65" s="308"/>
      <c r="GLN65" s="308"/>
      <c r="GLO65" s="308"/>
      <c r="GLP65" s="308"/>
      <c r="GLQ65" s="308"/>
      <c r="GLR65" s="308"/>
      <c r="GLS65" s="308"/>
      <c r="GLT65" s="308"/>
      <c r="GLU65" s="308"/>
      <c r="GLV65" s="308"/>
      <c r="GLW65" s="308"/>
      <c r="GLX65" s="308"/>
      <c r="GLY65" s="308"/>
      <c r="GLZ65" s="308"/>
      <c r="GMA65" s="308"/>
      <c r="GMB65" s="308"/>
      <c r="GMC65" s="308"/>
      <c r="GMD65" s="308"/>
      <c r="GME65" s="308"/>
      <c r="GMF65" s="308"/>
      <c r="GMG65" s="308"/>
      <c r="GMH65" s="308"/>
      <c r="GMI65" s="308"/>
      <c r="GMJ65" s="308"/>
      <c r="GMK65" s="308"/>
      <c r="GML65" s="308"/>
      <c r="GMM65" s="308"/>
      <c r="GMN65" s="308"/>
      <c r="GMO65" s="308"/>
      <c r="GMP65" s="308"/>
      <c r="GMQ65" s="308"/>
      <c r="GMR65" s="308"/>
      <c r="GMS65" s="308"/>
      <c r="GMT65" s="308"/>
      <c r="GMU65" s="308"/>
      <c r="GMV65" s="308"/>
      <c r="GMW65" s="308"/>
      <c r="GMX65" s="308"/>
      <c r="GMY65" s="308"/>
      <c r="GMZ65" s="308"/>
      <c r="GNA65" s="308"/>
      <c r="GNB65" s="308"/>
      <c r="GNC65" s="308"/>
      <c r="GND65" s="308"/>
      <c r="GNE65" s="308"/>
      <c r="GNF65" s="308"/>
      <c r="GNG65" s="308"/>
      <c r="GNH65" s="308"/>
      <c r="GNI65" s="308"/>
      <c r="GNJ65" s="308"/>
      <c r="GNK65" s="308"/>
      <c r="GNL65" s="308"/>
      <c r="GNM65" s="308"/>
      <c r="GNN65" s="308"/>
      <c r="GNO65" s="308"/>
      <c r="GNP65" s="308"/>
      <c r="GNQ65" s="308"/>
      <c r="GNR65" s="308"/>
      <c r="GNS65" s="308"/>
      <c r="GNT65" s="308"/>
      <c r="GNU65" s="308"/>
      <c r="GNV65" s="308"/>
      <c r="GNW65" s="308"/>
      <c r="GNX65" s="308"/>
      <c r="GNY65" s="308"/>
      <c r="GNZ65" s="308"/>
      <c r="GOA65" s="308"/>
      <c r="GOB65" s="308"/>
      <c r="GOC65" s="308"/>
      <c r="GOD65" s="308"/>
      <c r="GOE65" s="308"/>
      <c r="GOF65" s="308"/>
      <c r="GOG65" s="308"/>
      <c r="GOH65" s="308"/>
      <c r="GOI65" s="308"/>
      <c r="GOJ65" s="308"/>
      <c r="GOK65" s="308"/>
      <c r="GOL65" s="308"/>
      <c r="GOM65" s="308"/>
      <c r="GON65" s="308"/>
      <c r="GOO65" s="308"/>
      <c r="GOP65" s="308"/>
      <c r="GOQ65" s="308"/>
      <c r="GOR65" s="308"/>
      <c r="GOS65" s="308"/>
      <c r="GOT65" s="308"/>
      <c r="GOU65" s="308"/>
      <c r="GOV65" s="308"/>
      <c r="GOW65" s="308"/>
      <c r="GOX65" s="308"/>
      <c r="GOY65" s="308"/>
      <c r="GOZ65" s="308"/>
      <c r="GPA65" s="308"/>
      <c r="GPB65" s="308"/>
      <c r="GPC65" s="308"/>
      <c r="GPD65" s="308"/>
      <c r="GPE65" s="308"/>
      <c r="GPF65" s="308"/>
      <c r="GPG65" s="308"/>
      <c r="GPH65" s="308"/>
      <c r="GPI65" s="308"/>
      <c r="GPJ65" s="308"/>
      <c r="GPK65" s="308"/>
      <c r="GPL65" s="308"/>
      <c r="GPM65" s="308"/>
      <c r="GPN65" s="308"/>
      <c r="GPO65" s="308"/>
      <c r="GPP65" s="308"/>
      <c r="GPQ65" s="308"/>
      <c r="GPR65" s="308"/>
      <c r="GPS65" s="308"/>
      <c r="GPT65" s="308"/>
      <c r="GPU65" s="308"/>
      <c r="GPV65" s="308"/>
      <c r="GPW65" s="308"/>
      <c r="GPX65" s="308"/>
      <c r="GPY65" s="308"/>
      <c r="GPZ65" s="308"/>
      <c r="GQA65" s="308"/>
      <c r="GQB65" s="308"/>
      <c r="GQC65" s="308"/>
      <c r="GQD65" s="308"/>
      <c r="GQE65" s="308"/>
      <c r="GQF65" s="308"/>
      <c r="GQG65" s="308"/>
      <c r="GQH65" s="308"/>
      <c r="GQI65" s="308"/>
      <c r="GQJ65" s="308"/>
      <c r="GQK65" s="308"/>
      <c r="GQL65" s="308"/>
      <c r="GQM65" s="308"/>
      <c r="GQN65" s="308"/>
      <c r="GQO65" s="308"/>
      <c r="GQP65" s="308"/>
      <c r="GQQ65" s="308"/>
      <c r="GQR65" s="308"/>
      <c r="GQS65" s="308"/>
      <c r="GQT65" s="308"/>
      <c r="GQU65" s="308"/>
      <c r="GQV65" s="308"/>
      <c r="GQW65" s="308"/>
      <c r="GQX65" s="308"/>
      <c r="GQY65" s="308"/>
      <c r="GQZ65" s="308"/>
      <c r="GRA65" s="308"/>
      <c r="GRB65" s="308"/>
      <c r="GRC65" s="308"/>
      <c r="GRD65" s="308"/>
      <c r="GRE65" s="308"/>
      <c r="GRF65" s="308"/>
      <c r="GRG65" s="308"/>
      <c r="GRH65" s="308"/>
      <c r="GRI65" s="308"/>
      <c r="GRJ65" s="308"/>
      <c r="GRK65" s="308"/>
      <c r="GRL65" s="308"/>
      <c r="GRM65" s="308"/>
      <c r="GRN65" s="308"/>
      <c r="GRO65" s="308"/>
      <c r="GRP65" s="308"/>
      <c r="GRQ65" s="308"/>
      <c r="GRR65" s="308"/>
      <c r="GRS65" s="308"/>
      <c r="GRT65" s="308"/>
      <c r="GRU65" s="308"/>
      <c r="GRV65" s="308"/>
      <c r="GRW65" s="308"/>
      <c r="GRX65" s="308"/>
      <c r="GRY65" s="308"/>
      <c r="GRZ65" s="308"/>
      <c r="GSA65" s="308"/>
      <c r="GSB65" s="308"/>
      <c r="GSC65" s="308"/>
      <c r="GSD65" s="308"/>
      <c r="GSE65" s="308"/>
      <c r="GSF65" s="308"/>
      <c r="GSG65" s="308"/>
      <c r="GSH65" s="308"/>
      <c r="GSI65" s="308"/>
      <c r="GSJ65" s="308"/>
      <c r="GSK65" s="308"/>
      <c r="GSL65" s="308"/>
      <c r="GSM65" s="308"/>
      <c r="GSN65" s="308"/>
      <c r="GSO65" s="308"/>
      <c r="GSP65" s="308"/>
      <c r="GSQ65" s="308"/>
      <c r="GSR65" s="308"/>
      <c r="GSS65" s="308"/>
      <c r="GST65" s="308"/>
      <c r="GSU65" s="308"/>
      <c r="GSV65" s="308"/>
      <c r="GSW65" s="308"/>
      <c r="GSX65" s="308"/>
      <c r="GSY65" s="308"/>
      <c r="GSZ65" s="308"/>
      <c r="GTA65" s="308"/>
      <c r="GTB65" s="308"/>
      <c r="GTC65" s="308"/>
      <c r="GTD65" s="308"/>
      <c r="GTE65" s="308"/>
      <c r="GTF65" s="308"/>
      <c r="GTG65" s="308"/>
      <c r="GTH65" s="308"/>
      <c r="GTI65" s="308"/>
      <c r="GTJ65" s="308"/>
      <c r="GTK65" s="308"/>
      <c r="GTL65" s="308"/>
      <c r="GTM65" s="308"/>
      <c r="GTN65" s="308"/>
      <c r="GTO65" s="308"/>
      <c r="GTP65" s="308"/>
      <c r="GTQ65" s="308"/>
      <c r="GTR65" s="308"/>
      <c r="GTS65" s="308"/>
      <c r="GTT65" s="308"/>
      <c r="GTU65" s="308"/>
      <c r="GTV65" s="308"/>
      <c r="GTW65" s="308"/>
      <c r="GTX65" s="308"/>
      <c r="GTY65" s="308"/>
      <c r="GTZ65" s="308"/>
      <c r="GUA65" s="308"/>
      <c r="GUB65" s="308"/>
      <c r="GUC65" s="308"/>
      <c r="GUD65" s="308"/>
      <c r="GUE65" s="308"/>
      <c r="GUF65" s="308"/>
      <c r="GUG65" s="308"/>
      <c r="GUH65" s="308"/>
      <c r="GUI65" s="308"/>
      <c r="GUJ65" s="308"/>
      <c r="GUK65" s="308"/>
      <c r="GUL65" s="308"/>
      <c r="GUM65" s="308"/>
      <c r="GUN65" s="308"/>
      <c r="GUO65" s="308"/>
      <c r="GUP65" s="308"/>
      <c r="GUQ65" s="308"/>
      <c r="GUR65" s="308"/>
      <c r="GUS65" s="308"/>
      <c r="GUT65" s="308"/>
      <c r="GUU65" s="308"/>
      <c r="GUV65" s="308"/>
      <c r="GUW65" s="308"/>
      <c r="GUX65" s="308"/>
      <c r="GUY65" s="308"/>
      <c r="GUZ65" s="308"/>
      <c r="GVA65" s="308"/>
      <c r="GVB65" s="308"/>
      <c r="GVC65" s="308"/>
      <c r="GVD65" s="308"/>
      <c r="GVE65" s="308"/>
      <c r="GVF65" s="308"/>
      <c r="GVG65" s="308"/>
      <c r="GVH65" s="308"/>
      <c r="GVI65" s="308"/>
      <c r="GVJ65" s="308"/>
      <c r="GVK65" s="308"/>
      <c r="GVL65" s="308"/>
      <c r="GVM65" s="308"/>
      <c r="GVN65" s="308"/>
      <c r="GVO65" s="308"/>
      <c r="GVP65" s="308"/>
      <c r="GVQ65" s="308"/>
      <c r="GVR65" s="308"/>
      <c r="GVS65" s="308"/>
      <c r="GVT65" s="308"/>
      <c r="GVU65" s="308"/>
      <c r="GVV65" s="308"/>
      <c r="GVW65" s="308"/>
      <c r="GVX65" s="308"/>
      <c r="GVY65" s="308"/>
      <c r="GVZ65" s="308"/>
      <c r="GWA65" s="308"/>
      <c r="GWB65" s="308"/>
      <c r="GWC65" s="308"/>
      <c r="GWD65" s="308"/>
      <c r="GWE65" s="308"/>
      <c r="GWF65" s="308"/>
      <c r="GWG65" s="308"/>
      <c r="GWH65" s="308"/>
      <c r="GWI65" s="308"/>
      <c r="GWJ65" s="308"/>
      <c r="GWK65" s="308"/>
      <c r="GWL65" s="308"/>
      <c r="GWM65" s="308"/>
      <c r="GWN65" s="308"/>
      <c r="GWO65" s="308"/>
      <c r="GWP65" s="308"/>
      <c r="GWQ65" s="308"/>
      <c r="GWR65" s="308"/>
      <c r="GWS65" s="308"/>
      <c r="GWT65" s="308"/>
      <c r="GWU65" s="308"/>
      <c r="GWV65" s="308"/>
      <c r="GWW65" s="308"/>
      <c r="GWX65" s="308"/>
      <c r="GWY65" s="308"/>
      <c r="GWZ65" s="308"/>
      <c r="GXA65" s="308"/>
      <c r="GXB65" s="308"/>
      <c r="GXC65" s="308"/>
      <c r="GXD65" s="308"/>
      <c r="GXE65" s="308"/>
      <c r="GXF65" s="308"/>
      <c r="GXG65" s="308"/>
      <c r="GXH65" s="308"/>
      <c r="GXI65" s="308"/>
      <c r="GXJ65" s="308"/>
      <c r="GXK65" s="308"/>
      <c r="GXL65" s="308"/>
      <c r="GXM65" s="308"/>
      <c r="GXN65" s="308"/>
      <c r="GXO65" s="308"/>
      <c r="GXP65" s="308"/>
      <c r="GXQ65" s="308"/>
      <c r="GXR65" s="308"/>
      <c r="GXS65" s="308"/>
      <c r="GXT65" s="308"/>
      <c r="GXU65" s="308"/>
      <c r="GXV65" s="308"/>
      <c r="GXW65" s="308"/>
      <c r="GXX65" s="308"/>
      <c r="GXY65" s="308"/>
      <c r="GXZ65" s="308"/>
      <c r="GYA65" s="308"/>
      <c r="GYB65" s="308"/>
      <c r="GYC65" s="308"/>
      <c r="GYD65" s="308"/>
      <c r="GYE65" s="308"/>
      <c r="GYF65" s="308"/>
      <c r="GYG65" s="308"/>
      <c r="GYH65" s="308"/>
      <c r="GYI65" s="308"/>
      <c r="GYJ65" s="308"/>
      <c r="GYK65" s="308"/>
      <c r="GYL65" s="308"/>
      <c r="GYM65" s="308"/>
      <c r="GYN65" s="308"/>
      <c r="GYO65" s="308"/>
      <c r="GYP65" s="308"/>
      <c r="GYQ65" s="308"/>
      <c r="GYR65" s="308"/>
      <c r="GYS65" s="308"/>
      <c r="GYT65" s="308"/>
      <c r="GYU65" s="308"/>
      <c r="GYV65" s="308"/>
      <c r="GYW65" s="308"/>
      <c r="GYX65" s="308"/>
      <c r="GYY65" s="308"/>
      <c r="GYZ65" s="308"/>
      <c r="GZA65" s="308"/>
      <c r="GZB65" s="308"/>
      <c r="GZC65" s="308"/>
      <c r="GZD65" s="308"/>
      <c r="GZE65" s="308"/>
      <c r="GZF65" s="308"/>
      <c r="GZG65" s="308"/>
      <c r="GZH65" s="308"/>
      <c r="GZI65" s="308"/>
      <c r="GZJ65" s="308"/>
      <c r="GZK65" s="308"/>
      <c r="GZL65" s="308"/>
      <c r="GZM65" s="308"/>
      <c r="GZN65" s="308"/>
      <c r="GZO65" s="308"/>
      <c r="GZP65" s="308"/>
      <c r="GZQ65" s="308"/>
      <c r="GZR65" s="308"/>
      <c r="GZS65" s="308"/>
      <c r="GZT65" s="308"/>
      <c r="GZU65" s="308"/>
      <c r="GZV65" s="308"/>
      <c r="GZW65" s="308"/>
      <c r="GZX65" s="308"/>
      <c r="GZY65" s="308"/>
      <c r="GZZ65" s="308"/>
      <c r="HAA65" s="308"/>
      <c r="HAB65" s="308"/>
      <c r="HAC65" s="308"/>
      <c r="HAD65" s="308"/>
      <c r="HAE65" s="308"/>
      <c r="HAF65" s="308"/>
      <c r="HAG65" s="308"/>
      <c r="HAH65" s="308"/>
      <c r="HAI65" s="308"/>
      <c r="HAJ65" s="308"/>
      <c r="HAK65" s="308"/>
      <c r="HAL65" s="308"/>
      <c r="HAM65" s="308"/>
      <c r="HAN65" s="308"/>
      <c r="HAO65" s="308"/>
      <c r="HAP65" s="308"/>
      <c r="HAQ65" s="308"/>
      <c r="HAR65" s="308"/>
      <c r="HAS65" s="308"/>
      <c r="HAT65" s="308"/>
      <c r="HAU65" s="308"/>
      <c r="HAV65" s="308"/>
      <c r="HAW65" s="308"/>
      <c r="HAX65" s="308"/>
      <c r="HAY65" s="308"/>
      <c r="HAZ65" s="308"/>
      <c r="HBA65" s="308"/>
      <c r="HBB65" s="308"/>
      <c r="HBC65" s="308"/>
      <c r="HBD65" s="308"/>
      <c r="HBE65" s="308"/>
      <c r="HBF65" s="308"/>
      <c r="HBG65" s="308"/>
      <c r="HBH65" s="308"/>
      <c r="HBI65" s="308"/>
      <c r="HBJ65" s="308"/>
      <c r="HBK65" s="308"/>
      <c r="HBL65" s="308"/>
      <c r="HBM65" s="308"/>
      <c r="HBN65" s="308"/>
      <c r="HBO65" s="308"/>
      <c r="HBP65" s="308"/>
      <c r="HBQ65" s="308"/>
      <c r="HBR65" s="308"/>
      <c r="HBS65" s="308"/>
      <c r="HBT65" s="308"/>
      <c r="HBU65" s="308"/>
      <c r="HBV65" s="308"/>
      <c r="HBW65" s="308"/>
      <c r="HBX65" s="308"/>
      <c r="HBY65" s="308"/>
      <c r="HBZ65" s="308"/>
      <c r="HCA65" s="308"/>
      <c r="HCB65" s="308"/>
      <c r="HCC65" s="308"/>
      <c r="HCD65" s="308"/>
      <c r="HCE65" s="308"/>
      <c r="HCF65" s="308"/>
      <c r="HCG65" s="308"/>
      <c r="HCH65" s="308"/>
      <c r="HCI65" s="308"/>
      <c r="HCJ65" s="308"/>
      <c r="HCK65" s="308"/>
      <c r="HCL65" s="308"/>
      <c r="HCM65" s="308"/>
      <c r="HCN65" s="308"/>
      <c r="HCO65" s="308"/>
      <c r="HCP65" s="308"/>
      <c r="HCQ65" s="308"/>
      <c r="HCR65" s="308"/>
      <c r="HCS65" s="308"/>
      <c r="HCT65" s="308"/>
      <c r="HCU65" s="308"/>
      <c r="HCV65" s="308"/>
      <c r="HCW65" s="308"/>
      <c r="HCX65" s="308"/>
      <c r="HCY65" s="308"/>
      <c r="HCZ65" s="308"/>
      <c r="HDA65" s="308"/>
      <c r="HDB65" s="308"/>
      <c r="HDC65" s="308"/>
      <c r="HDD65" s="308"/>
      <c r="HDE65" s="308"/>
      <c r="HDF65" s="308"/>
      <c r="HDG65" s="308"/>
      <c r="HDH65" s="308"/>
      <c r="HDI65" s="308"/>
      <c r="HDJ65" s="308"/>
      <c r="HDK65" s="308"/>
      <c r="HDL65" s="308"/>
      <c r="HDM65" s="308"/>
      <c r="HDN65" s="308"/>
      <c r="HDO65" s="308"/>
      <c r="HDP65" s="308"/>
      <c r="HDQ65" s="308"/>
      <c r="HDR65" s="308"/>
      <c r="HDS65" s="308"/>
      <c r="HDT65" s="308"/>
      <c r="HDU65" s="308"/>
      <c r="HDV65" s="308"/>
      <c r="HDW65" s="308"/>
      <c r="HDX65" s="308"/>
      <c r="HDY65" s="308"/>
      <c r="HDZ65" s="308"/>
      <c r="HEA65" s="308"/>
      <c r="HEB65" s="308"/>
      <c r="HEC65" s="308"/>
      <c r="HED65" s="308"/>
      <c r="HEE65" s="308"/>
      <c r="HEF65" s="308"/>
      <c r="HEG65" s="308"/>
      <c r="HEH65" s="308"/>
      <c r="HEI65" s="308"/>
      <c r="HEJ65" s="308"/>
      <c r="HEK65" s="308"/>
      <c r="HEL65" s="308"/>
      <c r="HEM65" s="308"/>
      <c r="HEN65" s="308"/>
      <c r="HEO65" s="308"/>
      <c r="HEP65" s="308"/>
      <c r="HEQ65" s="308"/>
      <c r="HER65" s="308"/>
      <c r="HES65" s="308"/>
      <c r="HET65" s="308"/>
      <c r="HEU65" s="308"/>
      <c r="HEV65" s="308"/>
      <c r="HEW65" s="308"/>
      <c r="HEX65" s="308"/>
      <c r="HEY65" s="308"/>
      <c r="HEZ65" s="308"/>
      <c r="HFA65" s="308"/>
      <c r="HFB65" s="308"/>
      <c r="HFC65" s="308"/>
      <c r="HFD65" s="308"/>
      <c r="HFE65" s="308"/>
      <c r="HFF65" s="308"/>
      <c r="HFG65" s="308"/>
      <c r="HFH65" s="308"/>
      <c r="HFI65" s="308"/>
      <c r="HFJ65" s="308"/>
      <c r="HFK65" s="308"/>
      <c r="HFL65" s="308"/>
      <c r="HFM65" s="308"/>
      <c r="HFN65" s="308"/>
      <c r="HFO65" s="308"/>
      <c r="HFP65" s="308"/>
      <c r="HFQ65" s="308"/>
      <c r="HFR65" s="308"/>
      <c r="HFS65" s="308"/>
      <c r="HFT65" s="308"/>
      <c r="HFU65" s="308"/>
      <c r="HFV65" s="308"/>
      <c r="HFW65" s="308"/>
      <c r="HFX65" s="308"/>
      <c r="HFY65" s="308"/>
      <c r="HFZ65" s="308"/>
      <c r="HGA65" s="308"/>
      <c r="HGB65" s="308"/>
      <c r="HGC65" s="308"/>
      <c r="HGD65" s="308"/>
      <c r="HGE65" s="308"/>
      <c r="HGF65" s="308"/>
      <c r="HGG65" s="308"/>
      <c r="HGH65" s="308"/>
      <c r="HGI65" s="308"/>
      <c r="HGJ65" s="308"/>
      <c r="HGK65" s="308"/>
      <c r="HGL65" s="308"/>
      <c r="HGM65" s="308"/>
      <c r="HGN65" s="308"/>
      <c r="HGO65" s="308"/>
      <c r="HGP65" s="308"/>
      <c r="HGQ65" s="308"/>
      <c r="HGR65" s="308"/>
      <c r="HGS65" s="308"/>
      <c r="HGT65" s="308"/>
      <c r="HGU65" s="308"/>
      <c r="HGV65" s="308"/>
      <c r="HGW65" s="308"/>
      <c r="HGX65" s="308"/>
      <c r="HGY65" s="308"/>
      <c r="HGZ65" s="308"/>
      <c r="HHA65" s="308"/>
      <c r="HHB65" s="308"/>
      <c r="HHC65" s="308"/>
      <c r="HHD65" s="308"/>
      <c r="HHE65" s="308"/>
      <c r="HHF65" s="308"/>
      <c r="HHG65" s="308"/>
      <c r="HHH65" s="308"/>
      <c r="HHI65" s="308"/>
      <c r="HHJ65" s="308"/>
      <c r="HHK65" s="308"/>
      <c r="HHL65" s="308"/>
      <c r="HHM65" s="308"/>
      <c r="HHN65" s="308"/>
      <c r="HHO65" s="308"/>
      <c r="HHP65" s="308"/>
      <c r="HHQ65" s="308"/>
      <c r="HHR65" s="308"/>
      <c r="HHS65" s="308"/>
      <c r="HHT65" s="308"/>
      <c r="HHU65" s="308"/>
      <c r="HHV65" s="308"/>
      <c r="HHW65" s="308"/>
      <c r="HHX65" s="308"/>
      <c r="HHY65" s="308"/>
      <c r="HHZ65" s="308"/>
      <c r="HIA65" s="308"/>
      <c r="HIB65" s="308"/>
      <c r="HIC65" s="308"/>
      <c r="HID65" s="308"/>
      <c r="HIE65" s="308"/>
      <c r="HIF65" s="308"/>
      <c r="HIG65" s="308"/>
      <c r="HIH65" s="308"/>
      <c r="HII65" s="308"/>
      <c r="HIJ65" s="308"/>
      <c r="HIK65" s="308"/>
      <c r="HIL65" s="308"/>
      <c r="HIM65" s="308"/>
      <c r="HIN65" s="308"/>
      <c r="HIO65" s="308"/>
      <c r="HIP65" s="308"/>
      <c r="HIQ65" s="308"/>
      <c r="HIR65" s="308"/>
      <c r="HIS65" s="308"/>
      <c r="HIT65" s="308"/>
      <c r="HIU65" s="308"/>
      <c r="HIV65" s="308"/>
      <c r="HIW65" s="308"/>
      <c r="HIX65" s="308"/>
      <c r="HIY65" s="308"/>
      <c r="HIZ65" s="308"/>
      <c r="HJA65" s="308"/>
      <c r="HJB65" s="308"/>
      <c r="HJC65" s="308"/>
      <c r="HJD65" s="308"/>
      <c r="HJE65" s="308"/>
      <c r="HJF65" s="308"/>
      <c r="HJG65" s="308"/>
      <c r="HJH65" s="308"/>
      <c r="HJI65" s="308"/>
      <c r="HJJ65" s="308"/>
      <c r="HJK65" s="308"/>
      <c r="HJL65" s="308"/>
      <c r="HJM65" s="308"/>
      <c r="HJN65" s="308"/>
      <c r="HJO65" s="308"/>
      <c r="HJP65" s="308"/>
      <c r="HJQ65" s="308"/>
      <c r="HJR65" s="308"/>
      <c r="HJS65" s="308"/>
      <c r="HJT65" s="308"/>
      <c r="HJU65" s="308"/>
      <c r="HJV65" s="308"/>
      <c r="HJW65" s="308"/>
      <c r="HJX65" s="308"/>
      <c r="HJY65" s="308"/>
      <c r="HJZ65" s="308"/>
      <c r="HKA65" s="308"/>
      <c r="HKB65" s="308"/>
      <c r="HKC65" s="308"/>
      <c r="HKD65" s="308"/>
      <c r="HKE65" s="308"/>
      <c r="HKF65" s="308"/>
      <c r="HKG65" s="308"/>
      <c r="HKH65" s="308"/>
      <c r="HKI65" s="308"/>
      <c r="HKJ65" s="308"/>
      <c r="HKK65" s="308"/>
      <c r="HKL65" s="308"/>
      <c r="HKM65" s="308"/>
      <c r="HKN65" s="308"/>
      <c r="HKO65" s="308"/>
      <c r="HKP65" s="308"/>
      <c r="HKQ65" s="308"/>
      <c r="HKR65" s="308"/>
      <c r="HKS65" s="308"/>
      <c r="HKT65" s="308"/>
      <c r="HKU65" s="308"/>
      <c r="HKV65" s="308"/>
      <c r="HKW65" s="308"/>
      <c r="HKX65" s="308"/>
      <c r="HKY65" s="308"/>
      <c r="HKZ65" s="308"/>
      <c r="HLA65" s="308"/>
      <c r="HLB65" s="308"/>
      <c r="HLC65" s="308"/>
      <c r="HLD65" s="308"/>
      <c r="HLE65" s="308"/>
      <c r="HLF65" s="308"/>
      <c r="HLG65" s="308"/>
      <c r="HLH65" s="308"/>
      <c r="HLI65" s="308"/>
      <c r="HLJ65" s="308"/>
      <c r="HLK65" s="308"/>
      <c r="HLL65" s="308"/>
      <c r="HLM65" s="308"/>
      <c r="HLN65" s="308"/>
      <c r="HLO65" s="308"/>
      <c r="HLP65" s="308"/>
      <c r="HLQ65" s="308"/>
      <c r="HLR65" s="308"/>
      <c r="HLS65" s="308"/>
      <c r="HLT65" s="308"/>
      <c r="HLU65" s="308"/>
      <c r="HLV65" s="308"/>
      <c r="HLW65" s="308"/>
      <c r="HLX65" s="308"/>
      <c r="HLY65" s="308"/>
      <c r="HLZ65" s="308"/>
      <c r="HMA65" s="308"/>
      <c r="HMB65" s="308"/>
      <c r="HMC65" s="308"/>
      <c r="HMD65" s="308"/>
      <c r="HME65" s="308"/>
      <c r="HMF65" s="308"/>
      <c r="HMG65" s="308"/>
      <c r="HMH65" s="308"/>
      <c r="HMI65" s="308"/>
      <c r="HMJ65" s="308"/>
      <c r="HMK65" s="308"/>
      <c r="HML65" s="308"/>
      <c r="HMM65" s="308"/>
      <c r="HMN65" s="308"/>
      <c r="HMO65" s="308"/>
      <c r="HMP65" s="308"/>
      <c r="HMQ65" s="308"/>
      <c r="HMR65" s="308"/>
      <c r="HMS65" s="308"/>
      <c r="HMT65" s="308"/>
      <c r="HMU65" s="308"/>
      <c r="HMV65" s="308"/>
      <c r="HMW65" s="308"/>
      <c r="HMX65" s="308"/>
      <c r="HMY65" s="308"/>
      <c r="HMZ65" s="308"/>
      <c r="HNA65" s="308"/>
      <c r="HNB65" s="308"/>
      <c r="HNC65" s="308"/>
      <c r="HND65" s="308"/>
      <c r="HNE65" s="308"/>
      <c r="HNF65" s="308"/>
      <c r="HNG65" s="308"/>
      <c r="HNH65" s="308"/>
      <c r="HNI65" s="308"/>
      <c r="HNJ65" s="308"/>
      <c r="HNK65" s="308"/>
      <c r="HNL65" s="308"/>
      <c r="HNM65" s="308"/>
      <c r="HNN65" s="308"/>
      <c r="HNO65" s="308"/>
      <c r="HNP65" s="308"/>
      <c r="HNQ65" s="308"/>
      <c r="HNR65" s="308"/>
      <c r="HNS65" s="308"/>
      <c r="HNT65" s="308"/>
      <c r="HNU65" s="308"/>
      <c r="HNV65" s="308"/>
      <c r="HNW65" s="308"/>
      <c r="HNX65" s="308"/>
      <c r="HNY65" s="308"/>
      <c r="HNZ65" s="308"/>
      <c r="HOA65" s="308"/>
      <c r="HOB65" s="308"/>
      <c r="HOC65" s="308"/>
      <c r="HOD65" s="308"/>
      <c r="HOE65" s="308"/>
      <c r="HOF65" s="308"/>
      <c r="HOG65" s="308"/>
      <c r="HOH65" s="308"/>
      <c r="HOI65" s="308"/>
      <c r="HOJ65" s="308"/>
      <c r="HOK65" s="308"/>
      <c r="HOL65" s="308"/>
      <c r="HOM65" s="308"/>
      <c r="HON65" s="308"/>
      <c r="HOO65" s="308"/>
      <c r="HOP65" s="308"/>
      <c r="HOQ65" s="308"/>
      <c r="HOR65" s="308"/>
      <c r="HOS65" s="308"/>
      <c r="HOT65" s="308"/>
      <c r="HOU65" s="308"/>
      <c r="HOV65" s="308"/>
      <c r="HOW65" s="308"/>
      <c r="HOX65" s="308"/>
      <c r="HOY65" s="308"/>
      <c r="HOZ65" s="308"/>
      <c r="HPA65" s="308"/>
      <c r="HPB65" s="308"/>
      <c r="HPC65" s="308"/>
      <c r="HPD65" s="308"/>
      <c r="HPE65" s="308"/>
      <c r="HPF65" s="308"/>
      <c r="HPG65" s="308"/>
      <c r="HPH65" s="308"/>
      <c r="HPI65" s="308"/>
      <c r="HPJ65" s="308"/>
      <c r="HPK65" s="308"/>
      <c r="HPL65" s="308"/>
      <c r="HPM65" s="308"/>
      <c r="HPN65" s="308"/>
      <c r="HPO65" s="308"/>
      <c r="HPP65" s="308"/>
      <c r="HPQ65" s="308"/>
      <c r="HPR65" s="308"/>
      <c r="HPS65" s="308"/>
      <c r="HPT65" s="308"/>
      <c r="HPU65" s="308"/>
      <c r="HPV65" s="308"/>
      <c r="HPW65" s="308"/>
      <c r="HPX65" s="308"/>
      <c r="HPY65" s="308"/>
      <c r="HPZ65" s="308"/>
      <c r="HQA65" s="308"/>
      <c r="HQB65" s="308"/>
      <c r="HQC65" s="308"/>
      <c r="HQD65" s="308"/>
      <c r="HQE65" s="308"/>
      <c r="HQF65" s="308"/>
      <c r="HQG65" s="308"/>
      <c r="HQH65" s="308"/>
      <c r="HQI65" s="308"/>
      <c r="HQJ65" s="308"/>
      <c r="HQK65" s="308"/>
      <c r="HQL65" s="308"/>
      <c r="HQM65" s="308"/>
      <c r="HQN65" s="308"/>
      <c r="HQO65" s="308"/>
      <c r="HQP65" s="308"/>
      <c r="HQQ65" s="308"/>
      <c r="HQR65" s="308"/>
      <c r="HQS65" s="308"/>
      <c r="HQT65" s="308"/>
      <c r="HQU65" s="308"/>
      <c r="HQV65" s="308"/>
      <c r="HQW65" s="308"/>
      <c r="HQX65" s="308"/>
      <c r="HQY65" s="308"/>
      <c r="HQZ65" s="308"/>
      <c r="HRA65" s="308"/>
      <c r="HRB65" s="308"/>
      <c r="HRC65" s="308"/>
      <c r="HRD65" s="308"/>
      <c r="HRE65" s="308"/>
      <c r="HRF65" s="308"/>
      <c r="HRG65" s="308"/>
      <c r="HRH65" s="308"/>
      <c r="HRI65" s="308"/>
      <c r="HRJ65" s="308"/>
      <c r="HRK65" s="308"/>
      <c r="HRL65" s="308"/>
      <c r="HRM65" s="308"/>
      <c r="HRN65" s="308"/>
      <c r="HRO65" s="308"/>
      <c r="HRP65" s="308"/>
      <c r="HRQ65" s="308"/>
      <c r="HRR65" s="308"/>
      <c r="HRS65" s="308"/>
      <c r="HRT65" s="308"/>
      <c r="HRU65" s="308"/>
      <c r="HRV65" s="308"/>
      <c r="HRW65" s="308"/>
      <c r="HRX65" s="308"/>
      <c r="HRY65" s="308"/>
      <c r="HRZ65" s="308"/>
      <c r="HSA65" s="308"/>
      <c r="HSB65" s="308"/>
      <c r="HSC65" s="308"/>
      <c r="HSD65" s="308"/>
      <c r="HSE65" s="308"/>
      <c r="HSF65" s="308"/>
      <c r="HSG65" s="308"/>
      <c r="HSH65" s="308"/>
      <c r="HSI65" s="308"/>
      <c r="HSJ65" s="308"/>
      <c r="HSK65" s="308"/>
      <c r="HSL65" s="308"/>
      <c r="HSM65" s="308"/>
      <c r="HSN65" s="308"/>
      <c r="HSO65" s="308"/>
      <c r="HSP65" s="308"/>
      <c r="HSQ65" s="308"/>
      <c r="HSR65" s="308"/>
      <c r="HSS65" s="308"/>
      <c r="HST65" s="308"/>
      <c r="HSU65" s="308"/>
      <c r="HSV65" s="308"/>
      <c r="HSW65" s="308"/>
      <c r="HSX65" s="308"/>
      <c r="HSY65" s="308"/>
      <c r="HSZ65" s="308"/>
      <c r="HTA65" s="308"/>
      <c r="HTB65" s="308"/>
      <c r="HTC65" s="308"/>
      <c r="HTD65" s="308"/>
      <c r="HTE65" s="308"/>
      <c r="HTF65" s="308"/>
      <c r="HTG65" s="308"/>
      <c r="HTH65" s="308"/>
      <c r="HTI65" s="308"/>
      <c r="HTJ65" s="308"/>
      <c r="HTK65" s="308"/>
      <c r="HTL65" s="308"/>
      <c r="HTM65" s="308"/>
      <c r="HTN65" s="308"/>
      <c r="HTO65" s="308"/>
      <c r="HTP65" s="308"/>
      <c r="HTQ65" s="308"/>
      <c r="HTR65" s="308"/>
      <c r="HTS65" s="308"/>
      <c r="HTT65" s="308"/>
      <c r="HTU65" s="308"/>
      <c r="HTV65" s="308"/>
      <c r="HTW65" s="308"/>
      <c r="HTX65" s="308"/>
      <c r="HTY65" s="308"/>
      <c r="HTZ65" s="308"/>
      <c r="HUA65" s="308"/>
      <c r="HUB65" s="308"/>
      <c r="HUC65" s="308"/>
      <c r="HUD65" s="308"/>
      <c r="HUE65" s="308"/>
      <c r="HUF65" s="308"/>
      <c r="HUG65" s="308"/>
      <c r="HUH65" s="308"/>
      <c r="HUI65" s="308"/>
      <c r="HUJ65" s="308"/>
      <c r="HUK65" s="308"/>
      <c r="HUL65" s="308"/>
      <c r="HUM65" s="308"/>
      <c r="HUN65" s="308"/>
      <c r="HUO65" s="308"/>
      <c r="HUP65" s="308"/>
      <c r="HUQ65" s="308"/>
      <c r="HUR65" s="308"/>
      <c r="HUS65" s="308"/>
      <c r="HUT65" s="308"/>
      <c r="HUU65" s="308"/>
      <c r="HUV65" s="308"/>
      <c r="HUW65" s="308"/>
      <c r="HUX65" s="308"/>
      <c r="HUY65" s="308"/>
      <c r="HUZ65" s="308"/>
      <c r="HVA65" s="308"/>
      <c r="HVB65" s="308"/>
      <c r="HVC65" s="308"/>
      <c r="HVD65" s="308"/>
      <c r="HVE65" s="308"/>
      <c r="HVF65" s="308"/>
      <c r="HVG65" s="308"/>
      <c r="HVH65" s="308"/>
      <c r="HVI65" s="308"/>
      <c r="HVJ65" s="308"/>
      <c r="HVK65" s="308"/>
      <c r="HVL65" s="308"/>
      <c r="HVM65" s="308"/>
      <c r="HVN65" s="308"/>
      <c r="HVO65" s="308"/>
      <c r="HVP65" s="308"/>
      <c r="HVQ65" s="308"/>
      <c r="HVR65" s="308"/>
      <c r="HVS65" s="308"/>
      <c r="HVT65" s="308"/>
      <c r="HVU65" s="308"/>
      <c r="HVV65" s="308"/>
      <c r="HVW65" s="308"/>
      <c r="HVX65" s="308"/>
      <c r="HVY65" s="308"/>
      <c r="HVZ65" s="308"/>
      <c r="HWA65" s="308"/>
      <c r="HWB65" s="308"/>
      <c r="HWC65" s="308"/>
      <c r="HWD65" s="308"/>
      <c r="HWE65" s="308"/>
      <c r="HWF65" s="308"/>
      <c r="HWG65" s="308"/>
      <c r="HWH65" s="308"/>
      <c r="HWI65" s="308"/>
      <c r="HWJ65" s="308"/>
      <c r="HWK65" s="308"/>
      <c r="HWL65" s="308"/>
      <c r="HWM65" s="308"/>
      <c r="HWN65" s="308"/>
      <c r="HWO65" s="308"/>
      <c r="HWP65" s="308"/>
      <c r="HWQ65" s="308"/>
      <c r="HWR65" s="308"/>
      <c r="HWS65" s="308"/>
      <c r="HWT65" s="308"/>
      <c r="HWU65" s="308"/>
      <c r="HWV65" s="308"/>
      <c r="HWW65" s="308"/>
      <c r="HWX65" s="308"/>
      <c r="HWY65" s="308"/>
      <c r="HWZ65" s="308"/>
      <c r="HXA65" s="308"/>
      <c r="HXB65" s="308"/>
      <c r="HXC65" s="308"/>
      <c r="HXD65" s="308"/>
      <c r="HXE65" s="308"/>
      <c r="HXF65" s="308"/>
      <c r="HXG65" s="308"/>
      <c r="HXH65" s="308"/>
      <c r="HXI65" s="308"/>
      <c r="HXJ65" s="308"/>
      <c r="HXK65" s="308"/>
      <c r="HXL65" s="308"/>
      <c r="HXM65" s="308"/>
      <c r="HXN65" s="308"/>
      <c r="HXO65" s="308"/>
      <c r="HXP65" s="308"/>
      <c r="HXQ65" s="308"/>
      <c r="HXR65" s="308"/>
      <c r="HXS65" s="308"/>
      <c r="HXT65" s="308"/>
      <c r="HXU65" s="308"/>
      <c r="HXV65" s="308"/>
      <c r="HXW65" s="308"/>
      <c r="HXX65" s="308"/>
      <c r="HXY65" s="308"/>
      <c r="HXZ65" s="308"/>
      <c r="HYA65" s="308"/>
      <c r="HYB65" s="308"/>
      <c r="HYC65" s="308"/>
      <c r="HYD65" s="308"/>
      <c r="HYE65" s="308"/>
      <c r="HYF65" s="308"/>
      <c r="HYG65" s="308"/>
      <c r="HYH65" s="308"/>
      <c r="HYI65" s="308"/>
      <c r="HYJ65" s="308"/>
      <c r="HYK65" s="308"/>
      <c r="HYL65" s="308"/>
      <c r="HYM65" s="308"/>
      <c r="HYN65" s="308"/>
      <c r="HYO65" s="308"/>
      <c r="HYP65" s="308"/>
      <c r="HYQ65" s="308"/>
      <c r="HYR65" s="308"/>
      <c r="HYS65" s="308"/>
      <c r="HYT65" s="308"/>
      <c r="HYU65" s="308"/>
      <c r="HYV65" s="308"/>
      <c r="HYW65" s="308"/>
      <c r="HYX65" s="308"/>
      <c r="HYY65" s="308"/>
      <c r="HYZ65" s="308"/>
      <c r="HZA65" s="308"/>
      <c r="HZB65" s="308"/>
      <c r="HZC65" s="308"/>
      <c r="HZD65" s="308"/>
      <c r="HZE65" s="308"/>
      <c r="HZF65" s="308"/>
      <c r="HZG65" s="308"/>
      <c r="HZH65" s="308"/>
      <c r="HZI65" s="308"/>
      <c r="HZJ65" s="308"/>
      <c r="HZK65" s="308"/>
      <c r="HZL65" s="308"/>
      <c r="HZM65" s="308"/>
      <c r="HZN65" s="308"/>
      <c r="HZO65" s="308"/>
      <c r="HZP65" s="308"/>
      <c r="HZQ65" s="308"/>
      <c r="HZR65" s="308"/>
      <c r="HZS65" s="308"/>
      <c r="HZT65" s="308"/>
      <c r="HZU65" s="308"/>
      <c r="HZV65" s="308"/>
      <c r="HZW65" s="308"/>
      <c r="HZX65" s="308"/>
      <c r="HZY65" s="308"/>
      <c r="HZZ65" s="308"/>
      <c r="IAA65" s="308"/>
      <c r="IAB65" s="308"/>
      <c r="IAC65" s="308"/>
      <c r="IAD65" s="308"/>
      <c r="IAE65" s="308"/>
      <c r="IAF65" s="308"/>
      <c r="IAG65" s="308"/>
      <c r="IAH65" s="308"/>
      <c r="IAI65" s="308"/>
      <c r="IAJ65" s="308"/>
      <c r="IAK65" s="308"/>
      <c r="IAL65" s="308"/>
      <c r="IAM65" s="308"/>
      <c r="IAN65" s="308"/>
      <c r="IAO65" s="308"/>
      <c r="IAP65" s="308"/>
      <c r="IAQ65" s="308"/>
      <c r="IAR65" s="308"/>
      <c r="IAS65" s="308"/>
      <c r="IAT65" s="308"/>
      <c r="IAU65" s="308"/>
      <c r="IAV65" s="308"/>
      <c r="IAW65" s="308"/>
      <c r="IAX65" s="308"/>
      <c r="IAY65" s="308"/>
      <c r="IAZ65" s="308"/>
      <c r="IBA65" s="308"/>
      <c r="IBB65" s="308"/>
      <c r="IBC65" s="308"/>
      <c r="IBD65" s="308"/>
      <c r="IBE65" s="308"/>
      <c r="IBF65" s="308"/>
      <c r="IBG65" s="308"/>
      <c r="IBH65" s="308"/>
      <c r="IBI65" s="308"/>
      <c r="IBJ65" s="308"/>
      <c r="IBK65" s="308"/>
      <c r="IBL65" s="308"/>
      <c r="IBM65" s="308"/>
      <c r="IBN65" s="308"/>
      <c r="IBO65" s="308"/>
      <c r="IBP65" s="308"/>
      <c r="IBQ65" s="308"/>
      <c r="IBR65" s="308"/>
      <c r="IBS65" s="308"/>
      <c r="IBT65" s="308"/>
      <c r="IBU65" s="308"/>
      <c r="IBV65" s="308"/>
      <c r="IBW65" s="308"/>
      <c r="IBX65" s="308"/>
      <c r="IBY65" s="308"/>
      <c r="IBZ65" s="308"/>
      <c r="ICA65" s="308"/>
      <c r="ICB65" s="308"/>
      <c r="ICC65" s="308"/>
      <c r="ICD65" s="308"/>
      <c r="ICE65" s="308"/>
      <c r="ICF65" s="308"/>
      <c r="ICG65" s="308"/>
      <c r="ICH65" s="308"/>
      <c r="ICI65" s="308"/>
      <c r="ICJ65" s="308"/>
      <c r="ICK65" s="308"/>
      <c r="ICL65" s="308"/>
      <c r="ICM65" s="308"/>
      <c r="ICN65" s="308"/>
      <c r="ICO65" s="308"/>
      <c r="ICP65" s="308"/>
      <c r="ICQ65" s="308"/>
      <c r="ICR65" s="308"/>
      <c r="ICS65" s="308"/>
      <c r="ICT65" s="308"/>
      <c r="ICU65" s="308"/>
      <c r="ICV65" s="308"/>
      <c r="ICW65" s="308"/>
      <c r="ICX65" s="308"/>
      <c r="ICY65" s="308"/>
      <c r="ICZ65" s="308"/>
      <c r="IDA65" s="308"/>
      <c r="IDB65" s="308"/>
      <c r="IDC65" s="308"/>
      <c r="IDD65" s="308"/>
      <c r="IDE65" s="308"/>
      <c r="IDF65" s="308"/>
      <c r="IDG65" s="308"/>
      <c r="IDH65" s="308"/>
      <c r="IDI65" s="308"/>
      <c r="IDJ65" s="308"/>
      <c r="IDK65" s="308"/>
      <c r="IDL65" s="308"/>
      <c r="IDM65" s="308"/>
      <c r="IDN65" s="308"/>
      <c r="IDO65" s="308"/>
      <c r="IDP65" s="308"/>
      <c r="IDQ65" s="308"/>
      <c r="IDR65" s="308"/>
      <c r="IDS65" s="308"/>
      <c r="IDT65" s="308"/>
      <c r="IDU65" s="308"/>
      <c r="IDV65" s="308"/>
      <c r="IDW65" s="308"/>
      <c r="IDX65" s="308"/>
      <c r="IDY65" s="308"/>
      <c r="IDZ65" s="308"/>
      <c r="IEA65" s="308"/>
      <c r="IEB65" s="308"/>
      <c r="IEC65" s="308"/>
      <c r="IED65" s="308"/>
      <c r="IEE65" s="308"/>
      <c r="IEF65" s="308"/>
      <c r="IEG65" s="308"/>
      <c r="IEH65" s="308"/>
      <c r="IEI65" s="308"/>
      <c r="IEJ65" s="308"/>
      <c r="IEK65" s="308"/>
      <c r="IEL65" s="308"/>
      <c r="IEM65" s="308"/>
      <c r="IEN65" s="308"/>
      <c r="IEO65" s="308"/>
      <c r="IEP65" s="308"/>
      <c r="IEQ65" s="308"/>
      <c r="IER65" s="308"/>
      <c r="IES65" s="308"/>
      <c r="IET65" s="308"/>
      <c r="IEU65" s="308"/>
      <c r="IEV65" s="308"/>
      <c r="IEW65" s="308"/>
      <c r="IEX65" s="308"/>
      <c r="IEY65" s="308"/>
      <c r="IEZ65" s="308"/>
      <c r="IFA65" s="308"/>
      <c r="IFB65" s="308"/>
      <c r="IFC65" s="308"/>
      <c r="IFD65" s="308"/>
      <c r="IFE65" s="308"/>
      <c r="IFF65" s="308"/>
      <c r="IFG65" s="308"/>
      <c r="IFH65" s="308"/>
      <c r="IFI65" s="308"/>
      <c r="IFJ65" s="308"/>
      <c r="IFK65" s="308"/>
      <c r="IFL65" s="308"/>
      <c r="IFM65" s="308"/>
      <c r="IFN65" s="308"/>
      <c r="IFO65" s="308"/>
      <c r="IFP65" s="308"/>
      <c r="IFQ65" s="308"/>
      <c r="IFR65" s="308"/>
      <c r="IFS65" s="308"/>
      <c r="IFT65" s="308"/>
      <c r="IFU65" s="308"/>
      <c r="IFV65" s="308"/>
      <c r="IFW65" s="308"/>
      <c r="IFX65" s="308"/>
      <c r="IFY65" s="308"/>
      <c r="IFZ65" s="308"/>
      <c r="IGA65" s="308"/>
      <c r="IGB65" s="308"/>
      <c r="IGC65" s="308"/>
      <c r="IGD65" s="308"/>
      <c r="IGE65" s="308"/>
      <c r="IGF65" s="308"/>
      <c r="IGG65" s="308"/>
      <c r="IGH65" s="308"/>
      <c r="IGI65" s="308"/>
      <c r="IGJ65" s="308"/>
      <c r="IGK65" s="308"/>
      <c r="IGL65" s="308"/>
      <c r="IGM65" s="308"/>
      <c r="IGN65" s="308"/>
      <c r="IGO65" s="308"/>
      <c r="IGP65" s="308"/>
      <c r="IGQ65" s="308"/>
      <c r="IGR65" s="308"/>
      <c r="IGS65" s="308"/>
      <c r="IGT65" s="308"/>
      <c r="IGU65" s="308"/>
      <c r="IGV65" s="308"/>
      <c r="IGW65" s="308"/>
      <c r="IGX65" s="308"/>
      <c r="IGY65" s="308"/>
      <c r="IGZ65" s="308"/>
      <c r="IHA65" s="308"/>
      <c r="IHB65" s="308"/>
      <c r="IHC65" s="308"/>
      <c r="IHD65" s="308"/>
      <c r="IHE65" s="308"/>
      <c r="IHF65" s="308"/>
      <c r="IHG65" s="308"/>
      <c r="IHH65" s="308"/>
      <c r="IHI65" s="308"/>
      <c r="IHJ65" s="308"/>
      <c r="IHK65" s="308"/>
      <c r="IHL65" s="308"/>
      <c r="IHM65" s="308"/>
      <c r="IHN65" s="308"/>
      <c r="IHO65" s="308"/>
      <c r="IHP65" s="308"/>
      <c r="IHQ65" s="308"/>
      <c r="IHR65" s="308"/>
      <c r="IHS65" s="308"/>
      <c r="IHT65" s="308"/>
      <c r="IHU65" s="308"/>
      <c r="IHV65" s="308"/>
      <c r="IHW65" s="308"/>
      <c r="IHX65" s="308"/>
      <c r="IHY65" s="308"/>
      <c r="IHZ65" s="308"/>
      <c r="IIA65" s="308"/>
      <c r="IIB65" s="308"/>
      <c r="IIC65" s="308"/>
      <c r="IID65" s="308"/>
      <c r="IIE65" s="308"/>
      <c r="IIF65" s="308"/>
      <c r="IIG65" s="308"/>
      <c r="IIH65" s="308"/>
      <c r="III65" s="308"/>
      <c r="IIJ65" s="308"/>
      <c r="IIK65" s="308"/>
      <c r="IIL65" s="308"/>
      <c r="IIM65" s="308"/>
      <c r="IIN65" s="308"/>
      <c r="IIO65" s="308"/>
      <c r="IIP65" s="308"/>
      <c r="IIQ65" s="308"/>
      <c r="IIR65" s="308"/>
      <c r="IIS65" s="308"/>
      <c r="IIT65" s="308"/>
      <c r="IIU65" s="308"/>
      <c r="IIV65" s="308"/>
      <c r="IIW65" s="308"/>
      <c r="IIX65" s="308"/>
      <c r="IIY65" s="308"/>
      <c r="IIZ65" s="308"/>
      <c r="IJA65" s="308"/>
      <c r="IJB65" s="308"/>
      <c r="IJC65" s="308"/>
      <c r="IJD65" s="308"/>
      <c r="IJE65" s="308"/>
      <c r="IJF65" s="308"/>
      <c r="IJG65" s="308"/>
      <c r="IJH65" s="308"/>
      <c r="IJI65" s="308"/>
      <c r="IJJ65" s="308"/>
      <c r="IJK65" s="308"/>
      <c r="IJL65" s="308"/>
      <c r="IJM65" s="308"/>
      <c r="IJN65" s="308"/>
      <c r="IJO65" s="308"/>
      <c r="IJP65" s="308"/>
      <c r="IJQ65" s="308"/>
      <c r="IJR65" s="308"/>
      <c r="IJS65" s="308"/>
      <c r="IJT65" s="308"/>
      <c r="IJU65" s="308"/>
      <c r="IJV65" s="308"/>
      <c r="IJW65" s="308"/>
      <c r="IJX65" s="308"/>
      <c r="IJY65" s="308"/>
      <c r="IJZ65" s="308"/>
      <c r="IKA65" s="308"/>
      <c r="IKB65" s="308"/>
      <c r="IKC65" s="308"/>
      <c r="IKD65" s="308"/>
      <c r="IKE65" s="308"/>
      <c r="IKF65" s="308"/>
      <c r="IKG65" s="308"/>
      <c r="IKH65" s="308"/>
      <c r="IKI65" s="308"/>
      <c r="IKJ65" s="308"/>
      <c r="IKK65" s="308"/>
      <c r="IKL65" s="308"/>
      <c r="IKM65" s="308"/>
      <c r="IKN65" s="308"/>
      <c r="IKO65" s="308"/>
      <c r="IKP65" s="308"/>
      <c r="IKQ65" s="308"/>
      <c r="IKR65" s="308"/>
      <c r="IKS65" s="308"/>
      <c r="IKT65" s="308"/>
      <c r="IKU65" s="308"/>
      <c r="IKV65" s="308"/>
      <c r="IKW65" s="308"/>
      <c r="IKX65" s="308"/>
      <c r="IKY65" s="308"/>
      <c r="IKZ65" s="308"/>
      <c r="ILA65" s="308"/>
      <c r="ILB65" s="308"/>
      <c r="ILC65" s="308"/>
      <c r="ILD65" s="308"/>
      <c r="ILE65" s="308"/>
      <c r="ILF65" s="308"/>
      <c r="ILG65" s="308"/>
      <c r="ILH65" s="308"/>
      <c r="ILI65" s="308"/>
      <c r="ILJ65" s="308"/>
      <c r="ILK65" s="308"/>
      <c r="ILL65" s="308"/>
      <c r="ILM65" s="308"/>
      <c r="ILN65" s="308"/>
      <c r="ILO65" s="308"/>
      <c r="ILP65" s="308"/>
      <c r="ILQ65" s="308"/>
      <c r="ILR65" s="308"/>
      <c r="ILS65" s="308"/>
      <c r="ILT65" s="308"/>
      <c r="ILU65" s="308"/>
      <c r="ILV65" s="308"/>
      <c r="ILW65" s="308"/>
      <c r="ILX65" s="308"/>
      <c r="ILY65" s="308"/>
      <c r="ILZ65" s="308"/>
      <c r="IMA65" s="308"/>
      <c r="IMB65" s="308"/>
      <c r="IMC65" s="308"/>
      <c r="IMD65" s="308"/>
      <c r="IME65" s="308"/>
      <c r="IMF65" s="308"/>
      <c r="IMG65" s="308"/>
      <c r="IMH65" s="308"/>
      <c r="IMI65" s="308"/>
      <c r="IMJ65" s="308"/>
      <c r="IMK65" s="308"/>
      <c r="IML65" s="308"/>
      <c r="IMM65" s="308"/>
      <c r="IMN65" s="308"/>
      <c r="IMO65" s="308"/>
      <c r="IMP65" s="308"/>
      <c r="IMQ65" s="308"/>
      <c r="IMR65" s="308"/>
      <c r="IMS65" s="308"/>
      <c r="IMT65" s="308"/>
      <c r="IMU65" s="308"/>
      <c r="IMV65" s="308"/>
      <c r="IMW65" s="308"/>
      <c r="IMX65" s="308"/>
      <c r="IMY65" s="308"/>
      <c r="IMZ65" s="308"/>
      <c r="INA65" s="308"/>
      <c r="INB65" s="308"/>
      <c r="INC65" s="308"/>
      <c r="IND65" s="308"/>
      <c r="INE65" s="308"/>
      <c r="INF65" s="308"/>
      <c r="ING65" s="308"/>
      <c r="INH65" s="308"/>
      <c r="INI65" s="308"/>
      <c r="INJ65" s="308"/>
      <c r="INK65" s="308"/>
      <c r="INL65" s="308"/>
      <c r="INM65" s="308"/>
      <c r="INN65" s="308"/>
      <c r="INO65" s="308"/>
      <c r="INP65" s="308"/>
      <c r="INQ65" s="308"/>
      <c r="INR65" s="308"/>
      <c r="INS65" s="308"/>
      <c r="INT65" s="308"/>
      <c r="INU65" s="308"/>
      <c r="INV65" s="308"/>
      <c r="INW65" s="308"/>
      <c r="INX65" s="308"/>
      <c r="INY65" s="308"/>
      <c r="INZ65" s="308"/>
      <c r="IOA65" s="308"/>
      <c r="IOB65" s="308"/>
      <c r="IOC65" s="308"/>
      <c r="IOD65" s="308"/>
      <c r="IOE65" s="308"/>
      <c r="IOF65" s="308"/>
      <c r="IOG65" s="308"/>
      <c r="IOH65" s="308"/>
      <c r="IOI65" s="308"/>
      <c r="IOJ65" s="308"/>
      <c r="IOK65" s="308"/>
      <c r="IOL65" s="308"/>
      <c r="IOM65" s="308"/>
      <c r="ION65" s="308"/>
      <c r="IOO65" s="308"/>
      <c r="IOP65" s="308"/>
      <c r="IOQ65" s="308"/>
      <c r="IOR65" s="308"/>
      <c r="IOS65" s="308"/>
      <c r="IOT65" s="308"/>
      <c r="IOU65" s="308"/>
      <c r="IOV65" s="308"/>
      <c r="IOW65" s="308"/>
      <c r="IOX65" s="308"/>
      <c r="IOY65" s="308"/>
      <c r="IOZ65" s="308"/>
      <c r="IPA65" s="308"/>
      <c r="IPB65" s="308"/>
      <c r="IPC65" s="308"/>
      <c r="IPD65" s="308"/>
      <c r="IPE65" s="308"/>
      <c r="IPF65" s="308"/>
      <c r="IPG65" s="308"/>
      <c r="IPH65" s="308"/>
      <c r="IPI65" s="308"/>
      <c r="IPJ65" s="308"/>
      <c r="IPK65" s="308"/>
      <c r="IPL65" s="308"/>
      <c r="IPM65" s="308"/>
      <c r="IPN65" s="308"/>
      <c r="IPO65" s="308"/>
      <c r="IPP65" s="308"/>
      <c r="IPQ65" s="308"/>
      <c r="IPR65" s="308"/>
      <c r="IPS65" s="308"/>
      <c r="IPT65" s="308"/>
      <c r="IPU65" s="308"/>
      <c r="IPV65" s="308"/>
      <c r="IPW65" s="308"/>
      <c r="IPX65" s="308"/>
      <c r="IPY65" s="308"/>
      <c r="IPZ65" s="308"/>
      <c r="IQA65" s="308"/>
      <c r="IQB65" s="308"/>
      <c r="IQC65" s="308"/>
      <c r="IQD65" s="308"/>
      <c r="IQE65" s="308"/>
      <c r="IQF65" s="308"/>
      <c r="IQG65" s="308"/>
      <c r="IQH65" s="308"/>
      <c r="IQI65" s="308"/>
      <c r="IQJ65" s="308"/>
      <c r="IQK65" s="308"/>
      <c r="IQL65" s="308"/>
      <c r="IQM65" s="308"/>
      <c r="IQN65" s="308"/>
      <c r="IQO65" s="308"/>
      <c r="IQP65" s="308"/>
      <c r="IQQ65" s="308"/>
      <c r="IQR65" s="308"/>
      <c r="IQS65" s="308"/>
      <c r="IQT65" s="308"/>
      <c r="IQU65" s="308"/>
      <c r="IQV65" s="308"/>
      <c r="IQW65" s="308"/>
      <c r="IQX65" s="308"/>
      <c r="IQY65" s="308"/>
      <c r="IQZ65" s="308"/>
      <c r="IRA65" s="308"/>
      <c r="IRB65" s="308"/>
      <c r="IRC65" s="308"/>
      <c r="IRD65" s="308"/>
      <c r="IRE65" s="308"/>
      <c r="IRF65" s="308"/>
      <c r="IRG65" s="308"/>
      <c r="IRH65" s="308"/>
      <c r="IRI65" s="308"/>
      <c r="IRJ65" s="308"/>
      <c r="IRK65" s="308"/>
      <c r="IRL65" s="308"/>
      <c r="IRM65" s="308"/>
      <c r="IRN65" s="308"/>
      <c r="IRO65" s="308"/>
      <c r="IRP65" s="308"/>
      <c r="IRQ65" s="308"/>
      <c r="IRR65" s="308"/>
      <c r="IRS65" s="308"/>
      <c r="IRT65" s="308"/>
      <c r="IRU65" s="308"/>
      <c r="IRV65" s="308"/>
      <c r="IRW65" s="308"/>
      <c r="IRX65" s="308"/>
      <c r="IRY65" s="308"/>
      <c r="IRZ65" s="308"/>
      <c r="ISA65" s="308"/>
      <c r="ISB65" s="308"/>
      <c r="ISC65" s="308"/>
      <c r="ISD65" s="308"/>
      <c r="ISE65" s="308"/>
      <c r="ISF65" s="308"/>
      <c r="ISG65" s="308"/>
      <c r="ISH65" s="308"/>
      <c r="ISI65" s="308"/>
      <c r="ISJ65" s="308"/>
      <c r="ISK65" s="308"/>
      <c r="ISL65" s="308"/>
      <c r="ISM65" s="308"/>
      <c r="ISN65" s="308"/>
      <c r="ISO65" s="308"/>
      <c r="ISP65" s="308"/>
      <c r="ISQ65" s="308"/>
      <c r="ISR65" s="308"/>
      <c r="ISS65" s="308"/>
      <c r="IST65" s="308"/>
      <c r="ISU65" s="308"/>
      <c r="ISV65" s="308"/>
      <c r="ISW65" s="308"/>
      <c r="ISX65" s="308"/>
      <c r="ISY65" s="308"/>
      <c r="ISZ65" s="308"/>
      <c r="ITA65" s="308"/>
      <c r="ITB65" s="308"/>
      <c r="ITC65" s="308"/>
      <c r="ITD65" s="308"/>
      <c r="ITE65" s="308"/>
      <c r="ITF65" s="308"/>
      <c r="ITG65" s="308"/>
      <c r="ITH65" s="308"/>
      <c r="ITI65" s="308"/>
      <c r="ITJ65" s="308"/>
      <c r="ITK65" s="308"/>
      <c r="ITL65" s="308"/>
      <c r="ITM65" s="308"/>
      <c r="ITN65" s="308"/>
      <c r="ITO65" s="308"/>
      <c r="ITP65" s="308"/>
      <c r="ITQ65" s="308"/>
      <c r="ITR65" s="308"/>
      <c r="ITS65" s="308"/>
      <c r="ITT65" s="308"/>
      <c r="ITU65" s="308"/>
      <c r="ITV65" s="308"/>
      <c r="ITW65" s="308"/>
      <c r="ITX65" s="308"/>
      <c r="ITY65" s="308"/>
      <c r="ITZ65" s="308"/>
      <c r="IUA65" s="308"/>
      <c r="IUB65" s="308"/>
      <c r="IUC65" s="308"/>
      <c r="IUD65" s="308"/>
      <c r="IUE65" s="308"/>
      <c r="IUF65" s="308"/>
      <c r="IUG65" s="308"/>
      <c r="IUH65" s="308"/>
      <c r="IUI65" s="308"/>
      <c r="IUJ65" s="308"/>
      <c r="IUK65" s="308"/>
      <c r="IUL65" s="308"/>
      <c r="IUM65" s="308"/>
      <c r="IUN65" s="308"/>
      <c r="IUO65" s="308"/>
      <c r="IUP65" s="308"/>
      <c r="IUQ65" s="308"/>
      <c r="IUR65" s="308"/>
      <c r="IUS65" s="308"/>
      <c r="IUT65" s="308"/>
      <c r="IUU65" s="308"/>
      <c r="IUV65" s="308"/>
      <c r="IUW65" s="308"/>
      <c r="IUX65" s="308"/>
      <c r="IUY65" s="308"/>
      <c r="IUZ65" s="308"/>
      <c r="IVA65" s="308"/>
      <c r="IVB65" s="308"/>
      <c r="IVC65" s="308"/>
      <c r="IVD65" s="308"/>
      <c r="IVE65" s="308"/>
      <c r="IVF65" s="308"/>
      <c r="IVG65" s="308"/>
      <c r="IVH65" s="308"/>
      <c r="IVI65" s="308"/>
      <c r="IVJ65" s="308"/>
      <c r="IVK65" s="308"/>
      <c r="IVL65" s="308"/>
      <c r="IVM65" s="308"/>
      <c r="IVN65" s="308"/>
      <c r="IVO65" s="308"/>
      <c r="IVP65" s="308"/>
      <c r="IVQ65" s="308"/>
      <c r="IVR65" s="308"/>
      <c r="IVS65" s="308"/>
      <c r="IVT65" s="308"/>
      <c r="IVU65" s="308"/>
      <c r="IVV65" s="308"/>
      <c r="IVW65" s="308"/>
      <c r="IVX65" s="308"/>
      <c r="IVY65" s="308"/>
      <c r="IVZ65" s="308"/>
      <c r="IWA65" s="308"/>
      <c r="IWB65" s="308"/>
      <c r="IWC65" s="308"/>
      <c r="IWD65" s="308"/>
      <c r="IWE65" s="308"/>
      <c r="IWF65" s="308"/>
      <c r="IWG65" s="308"/>
      <c r="IWH65" s="308"/>
      <c r="IWI65" s="308"/>
      <c r="IWJ65" s="308"/>
      <c r="IWK65" s="308"/>
      <c r="IWL65" s="308"/>
      <c r="IWM65" s="308"/>
      <c r="IWN65" s="308"/>
      <c r="IWO65" s="308"/>
      <c r="IWP65" s="308"/>
      <c r="IWQ65" s="308"/>
      <c r="IWR65" s="308"/>
      <c r="IWS65" s="308"/>
      <c r="IWT65" s="308"/>
      <c r="IWU65" s="308"/>
      <c r="IWV65" s="308"/>
      <c r="IWW65" s="308"/>
      <c r="IWX65" s="308"/>
      <c r="IWY65" s="308"/>
      <c r="IWZ65" s="308"/>
      <c r="IXA65" s="308"/>
      <c r="IXB65" s="308"/>
      <c r="IXC65" s="308"/>
      <c r="IXD65" s="308"/>
      <c r="IXE65" s="308"/>
      <c r="IXF65" s="308"/>
      <c r="IXG65" s="308"/>
      <c r="IXH65" s="308"/>
      <c r="IXI65" s="308"/>
      <c r="IXJ65" s="308"/>
      <c r="IXK65" s="308"/>
      <c r="IXL65" s="308"/>
      <c r="IXM65" s="308"/>
      <c r="IXN65" s="308"/>
      <c r="IXO65" s="308"/>
      <c r="IXP65" s="308"/>
      <c r="IXQ65" s="308"/>
      <c r="IXR65" s="308"/>
      <c r="IXS65" s="308"/>
      <c r="IXT65" s="308"/>
      <c r="IXU65" s="308"/>
      <c r="IXV65" s="308"/>
      <c r="IXW65" s="308"/>
      <c r="IXX65" s="308"/>
      <c r="IXY65" s="308"/>
      <c r="IXZ65" s="308"/>
      <c r="IYA65" s="308"/>
      <c r="IYB65" s="308"/>
      <c r="IYC65" s="308"/>
      <c r="IYD65" s="308"/>
      <c r="IYE65" s="308"/>
      <c r="IYF65" s="308"/>
      <c r="IYG65" s="308"/>
      <c r="IYH65" s="308"/>
      <c r="IYI65" s="308"/>
      <c r="IYJ65" s="308"/>
      <c r="IYK65" s="308"/>
      <c r="IYL65" s="308"/>
      <c r="IYM65" s="308"/>
      <c r="IYN65" s="308"/>
      <c r="IYO65" s="308"/>
      <c r="IYP65" s="308"/>
      <c r="IYQ65" s="308"/>
      <c r="IYR65" s="308"/>
      <c r="IYS65" s="308"/>
      <c r="IYT65" s="308"/>
      <c r="IYU65" s="308"/>
      <c r="IYV65" s="308"/>
      <c r="IYW65" s="308"/>
      <c r="IYX65" s="308"/>
      <c r="IYY65" s="308"/>
      <c r="IYZ65" s="308"/>
      <c r="IZA65" s="308"/>
      <c r="IZB65" s="308"/>
      <c r="IZC65" s="308"/>
      <c r="IZD65" s="308"/>
      <c r="IZE65" s="308"/>
      <c r="IZF65" s="308"/>
      <c r="IZG65" s="308"/>
      <c r="IZH65" s="308"/>
      <c r="IZI65" s="308"/>
      <c r="IZJ65" s="308"/>
      <c r="IZK65" s="308"/>
      <c r="IZL65" s="308"/>
      <c r="IZM65" s="308"/>
      <c r="IZN65" s="308"/>
      <c r="IZO65" s="308"/>
      <c r="IZP65" s="308"/>
      <c r="IZQ65" s="308"/>
      <c r="IZR65" s="308"/>
      <c r="IZS65" s="308"/>
      <c r="IZT65" s="308"/>
      <c r="IZU65" s="308"/>
      <c r="IZV65" s="308"/>
      <c r="IZW65" s="308"/>
      <c r="IZX65" s="308"/>
      <c r="IZY65" s="308"/>
      <c r="IZZ65" s="308"/>
      <c r="JAA65" s="308"/>
      <c r="JAB65" s="308"/>
      <c r="JAC65" s="308"/>
      <c r="JAD65" s="308"/>
      <c r="JAE65" s="308"/>
      <c r="JAF65" s="308"/>
      <c r="JAG65" s="308"/>
      <c r="JAH65" s="308"/>
      <c r="JAI65" s="308"/>
      <c r="JAJ65" s="308"/>
      <c r="JAK65" s="308"/>
      <c r="JAL65" s="308"/>
      <c r="JAM65" s="308"/>
      <c r="JAN65" s="308"/>
      <c r="JAO65" s="308"/>
      <c r="JAP65" s="308"/>
      <c r="JAQ65" s="308"/>
      <c r="JAR65" s="308"/>
      <c r="JAS65" s="308"/>
      <c r="JAT65" s="308"/>
      <c r="JAU65" s="308"/>
      <c r="JAV65" s="308"/>
      <c r="JAW65" s="308"/>
      <c r="JAX65" s="308"/>
      <c r="JAY65" s="308"/>
      <c r="JAZ65" s="308"/>
      <c r="JBA65" s="308"/>
      <c r="JBB65" s="308"/>
      <c r="JBC65" s="308"/>
      <c r="JBD65" s="308"/>
      <c r="JBE65" s="308"/>
      <c r="JBF65" s="308"/>
      <c r="JBG65" s="308"/>
      <c r="JBH65" s="308"/>
      <c r="JBI65" s="308"/>
      <c r="JBJ65" s="308"/>
      <c r="JBK65" s="308"/>
      <c r="JBL65" s="308"/>
      <c r="JBM65" s="308"/>
      <c r="JBN65" s="308"/>
      <c r="JBO65" s="308"/>
      <c r="JBP65" s="308"/>
      <c r="JBQ65" s="308"/>
      <c r="JBR65" s="308"/>
      <c r="JBS65" s="308"/>
      <c r="JBT65" s="308"/>
      <c r="JBU65" s="308"/>
      <c r="JBV65" s="308"/>
      <c r="JBW65" s="308"/>
      <c r="JBX65" s="308"/>
      <c r="JBY65" s="308"/>
      <c r="JBZ65" s="308"/>
      <c r="JCA65" s="308"/>
      <c r="JCB65" s="308"/>
      <c r="JCC65" s="308"/>
      <c r="JCD65" s="308"/>
      <c r="JCE65" s="308"/>
      <c r="JCF65" s="308"/>
      <c r="JCG65" s="308"/>
      <c r="JCH65" s="308"/>
      <c r="JCI65" s="308"/>
      <c r="JCJ65" s="308"/>
      <c r="JCK65" s="308"/>
      <c r="JCL65" s="308"/>
      <c r="JCM65" s="308"/>
      <c r="JCN65" s="308"/>
      <c r="JCO65" s="308"/>
      <c r="JCP65" s="308"/>
      <c r="JCQ65" s="308"/>
      <c r="JCR65" s="308"/>
      <c r="JCS65" s="308"/>
      <c r="JCT65" s="308"/>
      <c r="JCU65" s="308"/>
      <c r="JCV65" s="308"/>
      <c r="JCW65" s="308"/>
      <c r="JCX65" s="308"/>
      <c r="JCY65" s="308"/>
      <c r="JCZ65" s="308"/>
      <c r="JDA65" s="308"/>
      <c r="JDB65" s="308"/>
      <c r="JDC65" s="308"/>
      <c r="JDD65" s="308"/>
      <c r="JDE65" s="308"/>
      <c r="JDF65" s="308"/>
      <c r="JDG65" s="308"/>
      <c r="JDH65" s="308"/>
      <c r="JDI65" s="308"/>
      <c r="JDJ65" s="308"/>
      <c r="JDK65" s="308"/>
      <c r="JDL65" s="308"/>
      <c r="JDM65" s="308"/>
      <c r="JDN65" s="308"/>
      <c r="JDO65" s="308"/>
      <c r="JDP65" s="308"/>
      <c r="JDQ65" s="308"/>
      <c r="JDR65" s="308"/>
      <c r="JDS65" s="308"/>
      <c r="JDT65" s="308"/>
      <c r="JDU65" s="308"/>
      <c r="JDV65" s="308"/>
      <c r="JDW65" s="308"/>
      <c r="JDX65" s="308"/>
      <c r="JDY65" s="308"/>
      <c r="JDZ65" s="308"/>
      <c r="JEA65" s="308"/>
      <c r="JEB65" s="308"/>
      <c r="JEC65" s="308"/>
      <c r="JED65" s="308"/>
      <c r="JEE65" s="308"/>
      <c r="JEF65" s="308"/>
      <c r="JEG65" s="308"/>
      <c r="JEH65" s="308"/>
      <c r="JEI65" s="308"/>
      <c r="JEJ65" s="308"/>
      <c r="JEK65" s="308"/>
      <c r="JEL65" s="308"/>
      <c r="JEM65" s="308"/>
      <c r="JEN65" s="308"/>
      <c r="JEO65" s="308"/>
      <c r="JEP65" s="308"/>
      <c r="JEQ65" s="308"/>
      <c r="JER65" s="308"/>
      <c r="JES65" s="308"/>
      <c r="JET65" s="308"/>
      <c r="JEU65" s="308"/>
      <c r="JEV65" s="308"/>
      <c r="JEW65" s="308"/>
      <c r="JEX65" s="308"/>
      <c r="JEY65" s="308"/>
      <c r="JEZ65" s="308"/>
      <c r="JFA65" s="308"/>
      <c r="JFB65" s="308"/>
      <c r="JFC65" s="308"/>
      <c r="JFD65" s="308"/>
      <c r="JFE65" s="308"/>
      <c r="JFF65" s="308"/>
      <c r="JFG65" s="308"/>
      <c r="JFH65" s="308"/>
      <c r="JFI65" s="308"/>
      <c r="JFJ65" s="308"/>
      <c r="JFK65" s="308"/>
      <c r="JFL65" s="308"/>
      <c r="JFM65" s="308"/>
      <c r="JFN65" s="308"/>
      <c r="JFO65" s="308"/>
      <c r="JFP65" s="308"/>
      <c r="JFQ65" s="308"/>
      <c r="JFR65" s="308"/>
      <c r="JFS65" s="308"/>
      <c r="JFT65" s="308"/>
      <c r="JFU65" s="308"/>
      <c r="JFV65" s="308"/>
      <c r="JFW65" s="308"/>
      <c r="JFX65" s="308"/>
      <c r="JFY65" s="308"/>
      <c r="JFZ65" s="308"/>
      <c r="JGA65" s="308"/>
      <c r="JGB65" s="308"/>
      <c r="JGC65" s="308"/>
      <c r="JGD65" s="308"/>
      <c r="JGE65" s="308"/>
      <c r="JGF65" s="308"/>
      <c r="JGG65" s="308"/>
      <c r="JGH65" s="308"/>
      <c r="JGI65" s="308"/>
      <c r="JGJ65" s="308"/>
      <c r="JGK65" s="308"/>
      <c r="JGL65" s="308"/>
      <c r="JGM65" s="308"/>
      <c r="JGN65" s="308"/>
      <c r="JGO65" s="308"/>
      <c r="JGP65" s="308"/>
      <c r="JGQ65" s="308"/>
      <c r="JGR65" s="308"/>
      <c r="JGS65" s="308"/>
      <c r="JGT65" s="308"/>
      <c r="JGU65" s="308"/>
      <c r="JGV65" s="308"/>
      <c r="JGW65" s="308"/>
      <c r="JGX65" s="308"/>
      <c r="JGY65" s="308"/>
      <c r="JGZ65" s="308"/>
      <c r="JHA65" s="308"/>
      <c r="JHB65" s="308"/>
      <c r="JHC65" s="308"/>
      <c r="JHD65" s="308"/>
      <c r="JHE65" s="308"/>
      <c r="JHF65" s="308"/>
      <c r="JHG65" s="308"/>
      <c r="JHH65" s="308"/>
      <c r="JHI65" s="308"/>
      <c r="JHJ65" s="308"/>
      <c r="JHK65" s="308"/>
      <c r="JHL65" s="308"/>
      <c r="JHM65" s="308"/>
      <c r="JHN65" s="308"/>
      <c r="JHO65" s="308"/>
      <c r="JHP65" s="308"/>
      <c r="JHQ65" s="308"/>
      <c r="JHR65" s="308"/>
      <c r="JHS65" s="308"/>
      <c r="JHT65" s="308"/>
      <c r="JHU65" s="308"/>
      <c r="JHV65" s="308"/>
      <c r="JHW65" s="308"/>
      <c r="JHX65" s="308"/>
      <c r="JHY65" s="308"/>
      <c r="JHZ65" s="308"/>
      <c r="JIA65" s="308"/>
      <c r="JIB65" s="308"/>
      <c r="JIC65" s="308"/>
      <c r="JID65" s="308"/>
      <c r="JIE65" s="308"/>
      <c r="JIF65" s="308"/>
      <c r="JIG65" s="308"/>
      <c r="JIH65" s="308"/>
      <c r="JII65" s="308"/>
      <c r="JIJ65" s="308"/>
      <c r="JIK65" s="308"/>
      <c r="JIL65" s="308"/>
      <c r="JIM65" s="308"/>
      <c r="JIN65" s="308"/>
      <c r="JIO65" s="308"/>
      <c r="JIP65" s="308"/>
      <c r="JIQ65" s="308"/>
      <c r="JIR65" s="308"/>
      <c r="JIS65" s="308"/>
      <c r="JIT65" s="308"/>
      <c r="JIU65" s="308"/>
      <c r="JIV65" s="308"/>
      <c r="JIW65" s="308"/>
      <c r="JIX65" s="308"/>
      <c r="JIY65" s="308"/>
      <c r="JIZ65" s="308"/>
      <c r="JJA65" s="308"/>
      <c r="JJB65" s="308"/>
      <c r="JJC65" s="308"/>
      <c r="JJD65" s="308"/>
      <c r="JJE65" s="308"/>
      <c r="JJF65" s="308"/>
      <c r="JJG65" s="308"/>
      <c r="JJH65" s="308"/>
      <c r="JJI65" s="308"/>
      <c r="JJJ65" s="308"/>
      <c r="JJK65" s="308"/>
      <c r="JJL65" s="308"/>
      <c r="JJM65" s="308"/>
      <c r="JJN65" s="308"/>
      <c r="JJO65" s="308"/>
      <c r="JJP65" s="308"/>
      <c r="JJQ65" s="308"/>
      <c r="JJR65" s="308"/>
      <c r="JJS65" s="308"/>
      <c r="JJT65" s="308"/>
      <c r="JJU65" s="308"/>
      <c r="JJV65" s="308"/>
      <c r="JJW65" s="308"/>
      <c r="JJX65" s="308"/>
      <c r="JJY65" s="308"/>
      <c r="JJZ65" s="308"/>
      <c r="JKA65" s="308"/>
      <c r="JKB65" s="308"/>
      <c r="JKC65" s="308"/>
      <c r="JKD65" s="308"/>
      <c r="JKE65" s="308"/>
      <c r="JKF65" s="308"/>
      <c r="JKG65" s="308"/>
      <c r="JKH65" s="308"/>
      <c r="JKI65" s="308"/>
      <c r="JKJ65" s="308"/>
      <c r="JKK65" s="308"/>
      <c r="JKL65" s="308"/>
      <c r="JKM65" s="308"/>
      <c r="JKN65" s="308"/>
      <c r="JKO65" s="308"/>
      <c r="JKP65" s="308"/>
      <c r="JKQ65" s="308"/>
      <c r="JKR65" s="308"/>
      <c r="JKS65" s="308"/>
      <c r="JKT65" s="308"/>
      <c r="JKU65" s="308"/>
      <c r="JKV65" s="308"/>
      <c r="JKW65" s="308"/>
      <c r="JKX65" s="308"/>
      <c r="JKY65" s="308"/>
      <c r="JKZ65" s="308"/>
      <c r="JLA65" s="308"/>
      <c r="JLB65" s="308"/>
      <c r="JLC65" s="308"/>
      <c r="JLD65" s="308"/>
      <c r="JLE65" s="308"/>
      <c r="JLF65" s="308"/>
      <c r="JLG65" s="308"/>
      <c r="JLH65" s="308"/>
      <c r="JLI65" s="308"/>
      <c r="JLJ65" s="308"/>
      <c r="JLK65" s="308"/>
      <c r="JLL65" s="308"/>
      <c r="JLM65" s="308"/>
      <c r="JLN65" s="308"/>
      <c r="JLO65" s="308"/>
      <c r="JLP65" s="308"/>
      <c r="JLQ65" s="308"/>
      <c r="JLR65" s="308"/>
      <c r="JLS65" s="308"/>
      <c r="JLT65" s="308"/>
      <c r="JLU65" s="308"/>
      <c r="JLV65" s="308"/>
      <c r="JLW65" s="308"/>
      <c r="JLX65" s="308"/>
      <c r="JLY65" s="308"/>
      <c r="JLZ65" s="308"/>
      <c r="JMA65" s="308"/>
      <c r="JMB65" s="308"/>
      <c r="JMC65" s="308"/>
      <c r="JMD65" s="308"/>
      <c r="JME65" s="308"/>
      <c r="JMF65" s="308"/>
      <c r="JMG65" s="308"/>
      <c r="JMH65" s="308"/>
      <c r="JMI65" s="308"/>
      <c r="JMJ65" s="308"/>
      <c r="JMK65" s="308"/>
      <c r="JML65" s="308"/>
      <c r="JMM65" s="308"/>
      <c r="JMN65" s="308"/>
      <c r="JMO65" s="308"/>
      <c r="JMP65" s="308"/>
      <c r="JMQ65" s="308"/>
      <c r="JMR65" s="308"/>
      <c r="JMS65" s="308"/>
      <c r="JMT65" s="308"/>
      <c r="JMU65" s="308"/>
      <c r="JMV65" s="308"/>
      <c r="JMW65" s="308"/>
      <c r="JMX65" s="308"/>
      <c r="JMY65" s="308"/>
      <c r="JMZ65" s="308"/>
      <c r="JNA65" s="308"/>
      <c r="JNB65" s="308"/>
      <c r="JNC65" s="308"/>
      <c r="JND65" s="308"/>
      <c r="JNE65" s="308"/>
      <c r="JNF65" s="308"/>
      <c r="JNG65" s="308"/>
      <c r="JNH65" s="308"/>
      <c r="JNI65" s="308"/>
      <c r="JNJ65" s="308"/>
      <c r="JNK65" s="308"/>
      <c r="JNL65" s="308"/>
      <c r="JNM65" s="308"/>
      <c r="JNN65" s="308"/>
      <c r="JNO65" s="308"/>
      <c r="JNP65" s="308"/>
      <c r="JNQ65" s="308"/>
      <c r="JNR65" s="308"/>
      <c r="JNS65" s="308"/>
      <c r="JNT65" s="308"/>
      <c r="JNU65" s="308"/>
      <c r="JNV65" s="308"/>
      <c r="JNW65" s="308"/>
      <c r="JNX65" s="308"/>
      <c r="JNY65" s="308"/>
      <c r="JNZ65" s="308"/>
      <c r="JOA65" s="308"/>
      <c r="JOB65" s="308"/>
      <c r="JOC65" s="308"/>
      <c r="JOD65" s="308"/>
      <c r="JOE65" s="308"/>
      <c r="JOF65" s="308"/>
      <c r="JOG65" s="308"/>
      <c r="JOH65" s="308"/>
      <c r="JOI65" s="308"/>
      <c r="JOJ65" s="308"/>
      <c r="JOK65" s="308"/>
      <c r="JOL65" s="308"/>
      <c r="JOM65" s="308"/>
      <c r="JON65" s="308"/>
      <c r="JOO65" s="308"/>
      <c r="JOP65" s="308"/>
      <c r="JOQ65" s="308"/>
      <c r="JOR65" s="308"/>
      <c r="JOS65" s="308"/>
      <c r="JOT65" s="308"/>
      <c r="JOU65" s="308"/>
      <c r="JOV65" s="308"/>
      <c r="JOW65" s="308"/>
      <c r="JOX65" s="308"/>
      <c r="JOY65" s="308"/>
      <c r="JOZ65" s="308"/>
      <c r="JPA65" s="308"/>
      <c r="JPB65" s="308"/>
      <c r="JPC65" s="308"/>
      <c r="JPD65" s="308"/>
      <c r="JPE65" s="308"/>
      <c r="JPF65" s="308"/>
      <c r="JPG65" s="308"/>
      <c r="JPH65" s="308"/>
      <c r="JPI65" s="308"/>
      <c r="JPJ65" s="308"/>
      <c r="JPK65" s="308"/>
      <c r="JPL65" s="308"/>
      <c r="JPM65" s="308"/>
      <c r="JPN65" s="308"/>
      <c r="JPO65" s="308"/>
      <c r="JPP65" s="308"/>
      <c r="JPQ65" s="308"/>
      <c r="JPR65" s="308"/>
      <c r="JPS65" s="308"/>
      <c r="JPT65" s="308"/>
      <c r="JPU65" s="308"/>
      <c r="JPV65" s="308"/>
      <c r="JPW65" s="308"/>
      <c r="JPX65" s="308"/>
      <c r="JPY65" s="308"/>
      <c r="JPZ65" s="308"/>
      <c r="JQA65" s="308"/>
      <c r="JQB65" s="308"/>
      <c r="JQC65" s="308"/>
      <c r="JQD65" s="308"/>
      <c r="JQE65" s="308"/>
      <c r="JQF65" s="308"/>
      <c r="JQG65" s="308"/>
      <c r="JQH65" s="308"/>
      <c r="JQI65" s="308"/>
      <c r="JQJ65" s="308"/>
      <c r="JQK65" s="308"/>
      <c r="JQL65" s="308"/>
      <c r="JQM65" s="308"/>
      <c r="JQN65" s="308"/>
      <c r="JQO65" s="308"/>
      <c r="JQP65" s="308"/>
      <c r="JQQ65" s="308"/>
      <c r="JQR65" s="308"/>
      <c r="JQS65" s="308"/>
      <c r="JQT65" s="308"/>
      <c r="JQU65" s="308"/>
      <c r="JQV65" s="308"/>
      <c r="JQW65" s="308"/>
      <c r="JQX65" s="308"/>
      <c r="JQY65" s="308"/>
      <c r="JQZ65" s="308"/>
      <c r="JRA65" s="308"/>
      <c r="JRB65" s="308"/>
      <c r="JRC65" s="308"/>
      <c r="JRD65" s="308"/>
      <c r="JRE65" s="308"/>
      <c r="JRF65" s="308"/>
      <c r="JRG65" s="308"/>
      <c r="JRH65" s="308"/>
      <c r="JRI65" s="308"/>
      <c r="JRJ65" s="308"/>
      <c r="JRK65" s="308"/>
      <c r="JRL65" s="308"/>
      <c r="JRM65" s="308"/>
      <c r="JRN65" s="308"/>
      <c r="JRO65" s="308"/>
      <c r="JRP65" s="308"/>
      <c r="JRQ65" s="308"/>
      <c r="JRR65" s="308"/>
      <c r="JRS65" s="308"/>
      <c r="JRT65" s="308"/>
      <c r="JRU65" s="308"/>
      <c r="JRV65" s="308"/>
      <c r="JRW65" s="308"/>
      <c r="JRX65" s="308"/>
      <c r="JRY65" s="308"/>
      <c r="JRZ65" s="308"/>
      <c r="JSA65" s="308"/>
      <c r="JSB65" s="308"/>
      <c r="JSC65" s="308"/>
      <c r="JSD65" s="308"/>
      <c r="JSE65" s="308"/>
      <c r="JSF65" s="308"/>
      <c r="JSG65" s="308"/>
      <c r="JSH65" s="308"/>
      <c r="JSI65" s="308"/>
      <c r="JSJ65" s="308"/>
      <c r="JSK65" s="308"/>
      <c r="JSL65" s="308"/>
      <c r="JSM65" s="308"/>
      <c r="JSN65" s="308"/>
      <c r="JSO65" s="308"/>
      <c r="JSP65" s="308"/>
      <c r="JSQ65" s="308"/>
      <c r="JSR65" s="308"/>
      <c r="JSS65" s="308"/>
      <c r="JST65" s="308"/>
      <c r="JSU65" s="308"/>
      <c r="JSV65" s="308"/>
      <c r="JSW65" s="308"/>
      <c r="JSX65" s="308"/>
      <c r="JSY65" s="308"/>
      <c r="JSZ65" s="308"/>
      <c r="JTA65" s="308"/>
      <c r="JTB65" s="308"/>
      <c r="JTC65" s="308"/>
      <c r="JTD65" s="308"/>
      <c r="JTE65" s="308"/>
      <c r="JTF65" s="308"/>
      <c r="JTG65" s="308"/>
      <c r="JTH65" s="308"/>
      <c r="JTI65" s="308"/>
      <c r="JTJ65" s="308"/>
      <c r="JTK65" s="308"/>
      <c r="JTL65" s="308"/>
      <c r="JTM65" s="308"/>
      <c r="JTN65" s="308"/>
      <c r="JTO65" s="308"/>
      <c r="JTP65" s="308"/>
      <c r="JTQ65" s="308"/>
      <c r="JTR65" s="308"/>
      <c r="JTS65" s="308"/>
      <c r="JTT65" s="308"/>
      <c r="JTU65" s="308"/>
      <c r="JTV65" s="308"/>
      <c r="JTW65" s="308"/>
      <c r="JTX65" s="308"/>
      <c r="JTY65" s="308"/>
      <c r="JTZ65" s="308"/>
      <c r="JUA65" s="308"/>
      <c r="JUB65" s="308"/>
      <c r="JUC65" s="308"/>
      <c r="JUD65" s="308"/>
      <c r="JUE65" s="308"/>
      <c r="JUF65" s="308"/>
      <c r="JUG65" s="308"/>
      <c r="JUH65" s="308"/>
      <c r="JUI65" s="308"/>
      <c r="JUJ65" s="308"/>
      <c r="JUK65" s="308"/>
      <c r="JUL65" s="308"/>
      <c r="JUM65" s="308"/>
      <c r="JUN65" s="308"/>
      <c r="JUO65" s="308"/>
      <c r="JUP65" s="308"/>
      <c r="JUQ65" s="308"/>
      <c r="JUR65" s="308"/>
      <c r="JUS65" s="308"/>
      <c r="JUT65" s="308"/>
      <c r="JUU65" s="308"/>
      <c r="JUV65" s="308"/>
      <c r="JUW65" s="308"/>
      <c r="JUX65" s="308"/>
      <c r="JUY65" s="308"/>
      <c r="JUZ65" s="308"/>
      <c r="JVA65" s="308"/>
      <c r="JVB65" s="308"/>
      <c r="JVC65" s="308"/>
      <c r="JVD65" s="308"/>
      <c r="JVE65" s="308"/>
      <c r="JVF65" s="308"/>
      <c r="JVG65" s="308"/>
      <c r="JVH65" s="308"/>
      <c r="JVI65" s="308"/>
      <c r="JVJ65" s="308"/>
      <c r="JVK65" s="308"/>
      <c r="JVL65" s="308"/>
      <c r="JVM65" s="308"/>
      <c r="JVN65" s="308"/>
      <c r="JVO65" s="308"/>
      <c r="JVP65" s="308"/>
      <c r="JVQ65" s="308"/>
      <c r="JVR65" s="308"/>
      <c r="JVS65" s="308"/>
      <c r="JVT65" s="308"/>
      <c r="JVU65" s="308"/>
      <c r="JVV65" s="308"/>
      <c r="JVW65" s="308"/>
      <c r="JVX65" s="308"/>
      <c r="JVY65" s="308"/>
      <c r="JVZ65" s="308"/>
      <c r="JWA65" s="308"/>
      <c r="JWB65" s="308"/>
      <c r="JWC65" s="308"/>
      <c r="JWD65" s="308"/>
      <c r="JWE65" s="308"/>
      <c r="JWF65" s="308"/>
      <c r="JWG65" s="308"/>
      <c r="JWH65" s="308"/>
      <c r="JWI65" s="308"/>
      <c r="JWJ65" s="308"/>
      <c r="JWK65" s="308"/>
      <c r="JWL65" s="308"/>
      <c r="JWM65" s="308"/>
      <c r="JWN65" s="308"/>
      <c r="JWO65" s="308"/>
      <c r="JWP65" s="308"/>
      <c r="JWQ65" s="308"/>
      <c r="JWR65" s="308"/>
      <c r="JWS65" s="308"/>
      <c r="JWT65" s="308"/>
      <c r="JWU65" s="308"/>
      <c r="JWV65" s="308"/>
      <c r="JWW65" s="308"/>
      <c r="JWX65" s="308"/>
      <c r="JWY65" s="308"/>
      <c r="JWZ65" s="308"/>
      <c r="JXA65" s="308"/>
      <c r="JXB65" s="308"/>
      <c r="JXC65" s="308"/>
      <c r="JXD65" s="308"/>
      <c r="JXE65" s="308"/>
      <c r="JXF65" s="308"/>
      <c r="JXG65" s="308"/>
      <c r="JXH65" s="308"/>
      <c r="JXI65" s="308"/>
      <c r="JXJ65" s="308"/>
      <c r="JXK65" s="308"/>
      <c r="JXL65" s="308"/>
      <c r="JXM65" s="308"/>
      <c r="JXN65" s="308"/>
      <c r="JXO65" s="308"/>
      <c r="JXP65" s="308"/>
      <c r="JXQ65" s="308"/>
      <c r="JXR65" s="308"/>
      <c r="JXS65" s="308"/>
      <c r="JXT65" s="308"/>
      <c r="JXU65" s="308"/>
      <c r="JXV65" s="308"/>
      <c r="JXW65" s="308"/>
      <c r="JXX65" s="308"/>
      <c r="JXY65" s="308"/>
      <c r="JXZ65" s="308"/>
      <c r="JYA65" s="308"/>
      <c r="JYB65" s="308"/>
      <c r="JYC65" s="308"/>
      <c r="JYD65" s="308"/>
      <c r="JYE65" s="308"/>
      <c r="JYF65" s="308"/>
      <c r="JYG65" s="308"/>
      <c r="JYH65" s="308"/>
      <c r="JYI65" s="308"/>
      <c r="JYJ65" s="308"/>
      <c r="JYK65" s="308"/>
      <c r="JYL65" s="308"/>
      <c r="JYM65" s="308"/>
      <c r="JYN65" s="308"/>
      <c r="JYO65" s="308"/>
      <c r="JYP65" s="308"/>
      <c r="JYQ65" s="308"/>
      <c r="JYR65" s="308"/>
      <c r="JYS65" s="308"/>
      <c r="JYT65" s="308"/>
      <c r="JYU65" s="308"/>
      <c r="JYV65" s="308"/>
      <c r="JYW65" s="308"/>
      <c r="JYX65" s="308"/>
      <c r="JYY65" s="308"/>
      <c r="JYZ65" s="308"/>
      <c r="JZA65" s="308"/>
      <c r="JZB65" s="308"/>
      <c r="JZC65" s="308"/>
      <c r="JZD65" s="308"/>
      <c r="JZE65" s="308"/>
      <c r="JZF65" s="308"/>
      <c r="JZG65" s="308"/>
      <c r="JZH65" s="308"/>
      <c r="JZI65" s="308"/>
      <c r="JZJ65" s="308"/>
      <c r="JZK65" s="308"/>
      <c r="JZL65" s="308"/>
      <c r="JZM65" s="308"/>
      <c r="JZN65" s="308"/>
      <c r="JZO65" s="308"/>
      <c r="JZP65" s="308"/>
      <c r="JZQ65" s="308"/>
      <c r="JZR65" s="308"/>
      <c r="JZS65" s="308"/>
      <c r="JZT65" s="308"/>
      <c r="JZU65" s="308"/>
      <c r="JZV65" s="308"/>
      <c r="JZW65" s="308"/>
      <c r="JZX65" s="308"/>
      <c r="JZY65" s="308"/>
      <c r="JZZ65" s="308"/>
      <c r="KAA65" s="308"/>
      <c r="KAB65" s="308"/>
      <c r="KAC65" s="308"/>
      <c r="KAD65" s="308"/>
      <c r="KAE65" s="308"/>
      <c r="KAF65" s="308"/>
      <c r="KAG65" s="308"/>
      <c r="KAH65" s="308"/>
      <c r="KAI65" s="308"/>
      <c r="KAJ65" s="308"/>
      <c r="KAK65" s="308"/>
      <c r="KAL65" s="308"/>
      <c r="KAM65" s="308"/>
      <c r="KAN65" s="308"/>
      <c r="KAO65" s="308"/>
      <c r="KAP65" s="308"/>
      <c r="KAQ65" s="308"/>
      <c r="KAR65" s="308"/>
      <c r="KAS65" s="308"/>
      <c r="KAT65" s="308"/>
      <c r="KAU65" s="308"/>
      <c r="KAV65" s="308"/>
      <c r="KAW65" s="308"/>
      <c r="KAX65" s="308"/>
      <c r="KAY65" s="308"/>
      <c r="KAZ65" s="308"/>
      <c r="KBA65" s="308"/>
      <c r="KBB65" s="308"/>
      <c r="KBC65" s="308"/>
      <c r="KBD65" s="308"/>
      <c r="KBE65" s="308"/>
      <c r="KBF65" s="308"/>
      <c r="KBG65" s="308"/>
      <c r="KBH65" s="308"/>
      <c r="KBI65" s="308"/>
      <c r="KBJ65" s="308"/>
      <c r="KBK65" s="308"/>
      <c r="KBL65" s="308"/>
      <c r="KBM65" s="308"/>
      <c r="KBN65" s="308"/>
      <c r="KBO65" s="308"/>
      <c r="KBP65" s="308"/>
      <c r="KBQ65" s="308"/>
      <c r="KBR65" s="308"/>
      <c r="KBS65" s="308"/>
      <c r="KBT65" s="308"/>
      <c r="KBU65" s="308"/>
      <c r="KBV65" s="308"/>
      <c r="KBW65" s="308"/>
      <c r="KBX65" s="308"/>
      <c r="KBY65" s="308"/>
      <c r="KBZ65" s="308"/>
      <c r="KCA65" s="308"/>
      <c r="KCB65" s="308"/>
      <c r="KCC65" s="308"/>
      <c r="KCD65" s="308"/>
      <c r="KCE65" s="308"/>
      <c r="KCF65" s="308"/>
      <c r="KCG65" s="308"/>
      <c r="KCH65" s="308"/>
      <c r="KCI65" s="308"/>
      <c r="KCJ65" s="308"/>
      <c r="KCK65" s="308"/>
      <c r="KCL65" s="308"/>
      <c r="KCM65" s="308"/>
      <c r="KCN65" s="308"/>
      <c r="KCO65" s="308"/>
      <c r="KCP65" s="308"/>
      <c r="KCQ65" s="308"/>
      <c r="KCR65" s="308"/>
      <c r="KCS65" s="308"/>
      <c r="KCT65" s="308"/>
      <c r="KCU65" s="308"/>
      <c r="KCV65" s="308"/>
      <c r="KCW65" s="308"/>
      <c r="KCX65" s="308"/>
      <c r="KCY65" s="308"/>
      <c r="KCZ65" s="308"/>
      <c r="KDA65" s="308"/>
      <c r="KDB65" s="308"/>
      <c r="KDC65" s="308"/>
      <c r="KDD65" s="308"/>
      <c r="KDE65" s="308"/>
      <c r="KDF65" s="308"/>
      <c r="KDG65" s="308"/>
      <c r="KDH65" s="308"/>
      <c r="KDI65" s="308"/>
      <c r="KDJ65" s="308"/>
      <c r="KDK65" s="308"/>
      <c r="KDL65" s="308"/>
      <c r="KDM65" s="308"/>
      <c r="KDN65" s="308"/>
      <c r="KDO65" s="308"/>
      <c r="KDP65" s="308"/>
      <c r="KDQ65" s="308"/>
      <c r="KDR65" s="308"/>
      <c r="KDS65" s="308"/>
      <c r="KDT65" s="308"/>
      <c r="KDU65" s="308"/>
      <c r="KDV65" s="308"/>
      <c r="KDW65" s="308"/>
      <c r="KDX65" s="308"/>
      <c r="KDY65" s="308"/>
      <c r="KDZ65" s="308"/>
      <c r="KEA65" s="308"/>
      <c r="KEB65" s="308"/>
      <c r="KEC65" s="308"/>
      <c r="KED65" s="308"/>
      <c r="KEE65" s="308"/>
      <c r="KEF65" s="308"/>
      <c r="KEG65" s="308"/>
      <c r="KEH65" s="308"/>
      <c r="KEI65" s="308"/>
      <c r="KEJ65" s="308"/>
      <c r="KEK65" s="308"/>
      <c r="KEL65" s="308"/>
      <c r="KEM65" s="308"/>
      <c r="KEN65" s="308"/>
      <c r="KEO65" s="308"/>
      <c r="KEP65" s="308"/>
      <c r="KEQ65" s="308"/>
      <c r="KER65" s="308"/>
      <c r="KES65" s="308"/>
      <c r="KET65" s="308"/>
      <c r="KEU65" s="308"/>
      <c r="KEV65" s="308"/>
      <c r="KEW65" s="308"/>
      <c r="KEX65" s="308"/>
      <c r="KEY65" s="308"/>
      <c r="KEZ65" s="308"/>
      <c r="KFA65" s="308"/>
      <c r="KFB65" s="308"/>
      <c r="KFC65" s="308"/>
      <c r="KFD65" s="308"/>
      <c r="KFE65" s="308"/>
      <c r="KFF65" s="308"/>
      <c r="KFG65" s="308"/>
      <c r="KFH65" s="308"/>
      <c r="KFI65" s="308"/>
      <c r="KFJ65" s="308"/>
      <c r="KFK65" s="308"/>
      <c r="KFL65" s="308"/>
      <c r="KFM65" s="308"/>
      <c r="KFN65" s="308"/>
      <c r="KFO65" s="308"/>
      <c r="KFP65" s="308"/>
      <c r="KFQ65" s="308"/>
      <c r="KFR65" s="308"/>
      <c r="KFS65" s="308"/>
      <c r="KFT65" s="308"/>
      <c r="KFU65" s="308"/>
      <c r="KFV65" s="308"/>
      <c r="KFW65" s="308"/>
      <c r="KFX65" s="308"/>
      <c r="KFY65" s="308"/>
      <c r="KFZ65" s="308"/>
      <c r="KGA65" s="308"/>
      <c r="KGB65" s="308"/>
      <c r="KGC65" s="308"/>
      <c r="KGD65" s="308"/>
      <c r="KGE65" s="308"/>
      <c r="KGF65" s="308"/>
      <c r="KGG65" s="308"/>
      <c r="KGH65" s="308"/>
      <c r="KGI65" s="308"/>
      <c r="KGJ65" s="308"/>
      <c r="KGK65" s="308"/>
      <c r="KGL65" s="308"/>
      <c r="KGM65" s="308"/>
      <c r="KGN65" s="308"/>
      <c r="KGO65" s="308"/>
      <c r="KGP65" s="308"/>
      <c r="KGQ65" s="308"/>
      <c r="KGR65" s="308"/>
      <c r="KGS65" s="308"/>
      <c r="KGT65" s="308"/>
      <c r="KGU65" s="308"/>
      <c r="KGV65" s="308"/>
      <c r="KGW65" s="308"/>
      <c r="KGX65" s="308"/>
      <c r="KGY65" s="308"/>
      <c r="KGZ65" s="308"/>
      <c r="KHA65" s="308"/>
      <c r="KHB65" s="308"/>
      <c r="KHC65" s="308"/>
      <c r="KHD65" s="308"/>
      <c r="KHE65" s="308"/>
      <c r="KHF65" s="308"/>
      <c r="KHG65" s="308"/>
      <c r="KHH65" s="308"/>
      <c r="KHI65" s="308"/>
      <c r="KHJ65" s="308"/>
      <c r="KHK65" s="308"/>
      <c r="KHL65" s="308"/>
      <c r="KHM65" s="308"/>
      <c r="KHN65" s="308"/>
      <c r="KHO65" s="308"/>
      <c r="KHP65" s="308"/>
      <c r="KHQ65" s="308"/>
      <c r="KHR65" s="308"/>
      <c r="KHS65" s="308"/>
      <c r="KHT65" s="308"/>
      <c r="KHU65" s="308"/>
      <c r="KHV65" s="308"/>
      <c r="KHW65" s="308"/>
      <c r="KHX65" s="308"/>
      <c r="KHY65" s="308"/>
      <c r="KHZ65" s="308"/>
      <c r="KIA65" s="308"/>
      <c r="KIB65" s="308"/>
      <c r="KIC65" s="308"/>
      <c r="KID65" s="308"/>
      <c r="KIE65" s="308"/>
      <c r="KIF65" s="308"/>
      <c r="KIG65" s="308"/>
      <c r="KIH65" s="308"/>
      <c r="KII65" s="308"/>
      <c r="KIJ65" s="308"/>
      <c r="KIK65" s="308"/>
      <c r="KIL65" s="308"/>
      <c r="KIM65" s="308"/>
      <c r="KIN65" s="308"/>
      <c r="KIO65" s="308"/>
      <c r="KIP65" s="308"/>
      <c r="KIQ65" s="308"/>
      <c r="KIR65" s="308"/>
      <c r="KIS65" s="308"/>
      <c r="KIT65" s="308"/>
      <c r="KIU65" s="308"/>
      <c r="KIV65" s="308"/>
      <c r="KIW65" s="308"/>
      <c r="KIX65" s="308"/>
      <c r="KIY65" s="308"/>
      <c r="KIZ65" s="308"/>
      <c r="KJA65" s="308"/>
      <c r="KJB65" s="308"/>
      <c r="KJC65" s="308"/>
      <c r="KJD65" s="308"/>
      <c r="KJE65" s="308"/>
      <c r="KJF65" s="308"/>
      <c r="KJG65" s="308"/>
      <c r="KJH65" s="308"/>
      <c r="KJI65" s="308"/>
      <c r="KJJ65" s="308"/>
      <c r="KJK65" s="308"/>
      <c r="KJL65" s="308"/>
      <c r="KJM65" s="308"/>
      <c r="KJN65" s="308"/>
      <c r="KJO65" s="308"/>
      <c r="KJP65" s="308"/>
      <c r="KJQ65" s="308"/>
      <c r="KJR65" s="308"/>
      <c r="KJS65" s="308"/>
      <c r="KJT65" s="308"/>
      <c r="KJU65" s="308"/>
      <c r="KJV65" s="308"/>
      <c r="KJW65" s="308"/>
      <c r="KJX65" s="308"/>
      <c r="KJY65" s="308"/>
      <c r="KJZ65" s="308"/>
      <c r="KKA65" s="308"/>
      <c r="KKB65" s="308"/>
      <c r="KKC65" s="308"/>
      <c r="KKD65" s="308"/>
      <c r="KKE65" s="308"/>
      <c r="KKF65" s="308"/>
      <c r="KKG65" s="308"/>
      <c r="KKH65" s="308"/>
      <c r="KKI65" s="308"/>
      <c r="KKJ65" s="308"/>
      <c r="KKK65" s="308"/>
      <c r="KKL65" s="308"/>
      <c r="KKM65" s="308"/>
      <c r="KKN65" s="308"/>
      <c r="KKO65" s="308"/>
      <c r="KKP65" s="308"/>
      <c r="KKQ65" s="308"/>
      <c r="KKR65" s="308"/>
      <c r="KKS65" s="308"/>
      <c r="KKT65" s="308"/>
      <c r="KKU65" s="308"/>
      <c r="KKV65" s="308"/>
      <c r="KKW65" s="308"/>
      <c r="KKX65" s="308"/>
      <c r="KKY65" s="308"/>
      <c r="KKZ65" s="308"/>
      <c r="KLA65" s="308"/>
      <c r="KLB65" s="308"/>
      <c r="KLC65" s="308"/>
      <c r="KLD65" s="308"/>
      <c r="KLE65" s="308"/>
      <c r="KLF65" s="308"/>
      <c r="KLG65" s="308"/>
      <c r="KLH65" s="308"/>
      <c r="KLI65" s="308"/>
      <c r="KLJ65" s="308"/>
      <c r="KLK65" s="308"/>
      <c r="KLL65" s="308"/>
      <c r="KLM65" s="308"/>
      <c r="KLN65" s="308"/>
      <c r="KLO65" s="308"/>
      <c r="KLP65" s="308"/>
      <c r="KLQ65" s="308"/>
      <c r="KLR65" s="308"/>
      <c r="KLS65" s="308"/>
      <c r="KLT65" s="308"/>
      <c r="KLU65" s="308"/>
      <c r="KLV65" s="308"/>
      <c r="KLW65" s="308"/>
      <c r="KLX65" s="308"/>
      <c r="KLY65" s="308"/>
      <c r="KLZ65" s="308"/>
      <c r="KMA65" s="308"/>
      <c r="KMB65" s="308"/>
      <c r="KMC65" s="308"/>
      <c r="KMD65" s="308"/>
      <c r="KME65" s="308"/>
      <c r="KMF65" s="308"/>
      <c r="KMG65" s="308"/>
      <c r="KMH65" s="308"/>
      <c r="KMI65" s="308"/>
      <c r="KMJ65" s="308"/>
      <c r="KMK65" s="308"/>
      <c r="KML65" s="308"/>
      <c r="KMM65" s="308"/>
      <c r="KMN65" s="308"/>
      <c r="KMO65" s="308"/>
      <c r="KMP65" s="308"/>
      <c r="KMQ65" s="308"/>
      <c r="KMR65" s="308"/>
      <c r="KMS65" s="308"/>
      <c r="KMT65" s="308"/>
      <c r="KMU65" s="308"/>
      <c r="KMV65" s="308"/>
      <c r="KMW65" s="308"/>
      <c r="KMX65" s="308"/>
      <c r="KMY65" s="308"/>
      <c r="KMZ65" s="308"/>
      <c r="KNA65" s="308"/>
      <c r="KNB65" s="308"/>
      <c r="KNC65" s="308"/>
      <c r="KND65" s="308"/>
      <c r="KNE65" s="308"/>
      <c r="KNF65" s="308"/>
      <c r="KNG65" s="308"/>
      <c r="KNH65" s="308"/>
      <c r="KNI65" s="308"/>
      <c r="KNJ65" s="308"/>
      <c r="KNK65" s="308"/>
      <c r="KNL65" s="308"/>
      <c r="KNM65" s="308"/>
      <c r="KNN65" s="308"/>
      <c r="KNO65" s="308"/>
      <c r="KNP65" s="308"/>
      <c r="KNQ65" s="308"/>
      <c r="KNR65" s="308"/>
      <c r="KNS65" s="308"/>
      <c r="KNT65" s="308"/>
      <c r="KNU65" s="308"/>
      <c r="KNV65" s="308"/>
      <c r="KNW65" s="308"/>
      <c r="KNX65" s="308"/>
      <c r="KNY65" s="308"/>
      <c r="KNZ65" s="308"/>
      <c r="KOA65" s="308"/>
      <c r="KOB65" s="308"/>
      <c r="KOC65" s="308"/>
      <c r="KOD65" s="308"/>
      <c r="KOE65" s="308"/>
      <c r="KOF65" s="308"/>
      <c r="KOG65" s="308"/>
      <c r="KOH65" s="308"/>
      <c r="KOI65" s="308"/>
      <c r="KOJ65" s="308"/>
      <c r="KOK65" s="308"/>
      <c r="KOL65" s="308"/>
      <c r="KOM65" s="308"/>
      <c r="KON65" s="308"/>
      <c r="KOO65" s="308"/>
      <c r="KOP65" s="308"/>
      <c r="KOQ65" s="308"/>
      <c r="KOR65" s="308"/>
      <c r="KOS65" s="308"/>
      <c r="KOT65" s="308"/>
      <c r="KOU65" s="308"/>
      <c r="KOV65" s="308"/>
      <c r="KOW65" s="308"/>
      <c r="KOX65" s="308"/>
      <c r="KOY65" s="308"/>
      <c r="KOZ65" s="308"/>
      <c r="KPA65" s="308"/>
      <c r="KPB65" s="308"/>
      <c r="KPC65" s="308"/>
      <c r="KPD65" s="308"/>
      <c r="KPE65" s="308"/>
      <c r="KPF65" s="308"/>
      <c r="KPG65" s="308"/>
      <c r="KPH65" s="308"/>
      <c r="KPI65" s="308"/>
      <c r="KPJ65" s="308"/>
      <c r="KPK65" s="308"/>
      <c r="KPL65" s="308"/>
      <c r="KPM65" s="308"/>
      <c r="KPN65" s="308"/>
      <c r="KPO65" s="308"/>
      <c r="KPP65" s="308"/>
      <c r="KPQ65" s="308"/>
      <c r="KPR65" s="308"/>
      <c r="KPS65" s="308"/>
      <c r="KPT65" s="308"/>
      <c r="KPU65" s="308"/>
      <c r="KPV65" s="308"/>
      <c r="KPW65" s="308"/>
      <c r="KPX65" s="308"/>
      <c r="KPY65" s="308"/>
      <c r="KPZ65" s="308"/>
      <c r="KQA65" s="308"/>
      <c r="KQB65" s="308"/>
      <c r="KQC65" s="308"/>
      <c r="KQD65" s="308"/>
      <c r="KQE65" s="308"/>
      <c r="KQF65" s="308"/>
      <c r="KQG65" s="308"/>
      <c r="KQH65" s="308"/>
      <c r="KQI65" s="308"/>
      <c r="KQJ65" s="308"/>
      <c r="KQK65" s="308"/>
      <c r="KQL65" s="308"/>
      <c r="KQM65" s="308"/>
      <c r="KQN65" s="308"/>
      <c r="KQO65" s="308"/>
      <c r="KQP65" s="308"/>
      <c r="KQQ65" s="308"/>
      <c r="KQR65" s="308"/>
      <c r="KQS65" s="308"/>
      <c r="KQT65" s="308"/>
      <c r="KQU65" s="308"/>
      <c r="KQV65" s="308"/>
      <c r="KQW65" s="308"/>
      <c r="KQX65" s="308"/>
      <c r="KQY65" s="308"/>
      <c r="KQZ65" s="308"/>
      <c r="KRA65" s="308"/>
      <c r="KRB65" s="308"/>
      <c r="KRC65" s="308"/>
      <c r="KRD65" s="308"/>
      <c r="KRE65" s="308"/>
      <c r="KRF65" s="308"/>
      <c r="KRG65" s="308"/>
      <c r="KRH65" s="308"/>
      <c r="KRI65" s="308"/>
      <c r="KRJ65" s="308"/>
      <c r="KRK65" s="308"/>
      <c r="KRL65" s="308"/>
      <c r="KRM65" s="308"/>
      <c r="KRN65" s="308"/>
      <c r="KRO65" s="308"/>
      <c r="KRP65" s="308"/>
      <c r="KRQ65" s="308"/>
      <c r="KRR65" s="308"/>
      <c r="KRS65" s="308"/>
      <c r="KRT65" s="308"/>
      <c r="KRU65" s="308"/>
      <c r="KRV65" s="308"/>
      <c r="KRW65" s="308"/>
      <c r="KRX65" s="308"/>
      <c r="KRY65" s="308"/>
      <c r="KRZ65" s="308"/>
      <c r="KSA65" s="308"/>
      <c r="KSB65" s="308"/>
      <c r="KSC65" s="308"/>
      <c r="KSD65" s="308"/>
      <c r="KSE65" s="308"/>
      <c r="KSF65" s="308"/>
      <c r="KSG65" s="308"/>
      <c r="KSH65" s="308"/>
      <c r="KSI65" s="308"/>
      <c r="KSJ65" s="308"/>
      <c r="KSK65" s="308"/>
      <c r="KSL65" s="308"/>
      <c r="KSM65" s="308"/>
      <c r="KSN65" s="308"/>
      <c r="KSO65" s="308"/>
      <c r="KSP65" s="308"/>
      <c r="KSQ65" s="308"/>
      <c r="KSR65" s="308"/>
      <c r="KSS65" s="308"/>
      <c r="KST65" s="308"/>
      <c r="KSU65" s="308"/>
      <c r="KSV65" s="308"/>
      <c r="KSW65" s="308"/>
      <c r="KSX65" s="308"/>
      <c r="KSY65" s="308"/>
      <c r="KSZ65" s="308"/>
      <c r="KTA65" s="308"/>
      <c r="KTB65" s="308"/>
      <c r="KTC65" s="308"/>
      <c r="KTD65" s="308"/>
      <c r="KTE65" s="308"/>
      <c r="KTF65" s="308"/>
      <c r="KTG65" s="308"/>
      <c r="KTH65" s="308"/>
      <c r="KTI65" s="308"/>
      <c r="KTJ65" s="308"/>
      <c r="KTK65" s="308"/>
      <c r="KTL65" s="308"/>
      <c r="KTM65" s="308"/>
      <c r="KTN65" s="308"/>
      <c r="KTO65" s="308"/>
      <c r="KTP65" s="308"/>
      <c r="KTQ65" s="308"/>
      <c r="KTR65" s="308"/>
      <c r="KTS65" s="308"/>
      <c r="KTT65" s="308"/>
      <c r="KTU65" s="308"/>
      <c r="KTV65" s="308"/>
      <c r="KTW65" s="308"/>
      <c r="KTX65" s="308"/>
      <c r="KTY65" s="308"/>
      <c r="KTZ65" s="308"/>
      <c r="KUA65" s="308"/>
      <c r="KUB65" s="308"/>
      <c r="KUC65" s="308"/>
      <c r="KUD65" s="308"/>
      <c r="KUE65" s="308"/>
      <c r="KUF65" s="308"/>
      <c r="KUG65" s="308"/>
      <c r="KUH65" s="308"/>
      <c r="KUI65" s="308"/>
      <c r="KUJ65" s="308"/>
      <c r="KUK65" s="308"/>
      <c r="KUL65" s="308"/>
      <c r="KUM65" s="308"/>
      <c r="KUN65" s="308"/>
      <c r="KUO65" s="308"/>
      <c r="KUP65" s="308"/>
      <c r="KUQ65" s="308"/>
      <c r="KUR65" s="308"/>
      <c r="KUS65" s="308"/>
      <c r="KUT65" s="308"/>
      <c r="KUU65" s="308"/>
      <c r="KUV65" s="308"/>
      <c r="KUW65" s="308"/>
      <c r="KUX65" s="308"/>
      <c r="KUY65" s="308"/>
      <c r="KUZ65" s="308"/>
      <c r="KVA65" s="308"/>
      <c r="KVB65" s="308"/>
      <c r="KVC65" s="308"/>
      <c r="KVD65" s="308"/>
      <c r="KVE65" s="308"/>
      <c r="KVF65" s="308"/>
      <c r="KVG65" s="308"/>
      <c r="KVH65" s="308"/>
      <c r="KVI65" s="308"/>
      <c r="KVJ65" s="308"/>
      <c r="KVK65" s="308"/>
      <c r="KVL65" s="308"/>
      <c r="KVM65" s="308"/>
      <c r="KVN65" s="308"/>
      <c r="KVO65" s="308"/>
      <c r="KVP65" s="308"/>
      <c r="KVQ65" s="308"/>
      <c r="KVR65" s="308"/>
      <c r="KVS65" s="308"/>
      <c r="KVT65" s="308"/>
      <c r="KVU65" s="308"/>
      <c r="KVV65" s="308"/>
      <c r="KVW65" s="308"/>
      <c r="KVX65" s="308"/>
      <c r="KVY65" s="308"/>
      <c r="KVZ65" s="308"/>
      <c r="KWA65" s="308"/>
      <c r="KWB65" s="308"/>
      <c r="KWC65" s="308"/>
      <c r="KWD65" s="308"/>
      <c r="KWE65" s="308"/>
      <c r="KWF65" s="308"/>
      <c r="KWG65" s="308"/>
      <c r="KWH65" s="308"/>
      <c r="KWI65" s="308"/>
      <c r="KWJ65" s="308"/>
      <c r="KWK65" s="308"/>
      <c r="KWL65" s="308"/>
      <c r="KWM65" s="308"/>
      <c r="KWN65" s="308"/>
      <c r="KWO65" s="308"/>
      <c r="KWP65" s="308"/>
      <c r="KWQ65" s="308"/>
      <c r="KWR65" s="308"/>
      <c r="KWS65" s="308"/>
      <c r="KWT65" s="308"/>
      <c r="KWU65" s="308"/>
      <c r="KWV65" s="308"/>
      <c r="KWW65" s="308"/>
      <c r="KWX65" s="308"/>
      <c r="KWY65" s="308"/>
      <c r="KWZ65" s="308"/>
      <c r="KXA65" s="308"/>
      <c r="KXB65" s="308"/>
      <c r="KXC65" s="308"/>
      <c r="KXD65" s="308"/>
      <c r="KXE65" s="308"/>
      <c r="KXF65" s="308"/>
      <c r="KXG65" s="308"/>
      <c r="KXH65" s="308"/>
      <c r="KXI65" s="308"/>
      <c r="KXJ65" s="308"/>
      <c r="KXK65" s="308"/>
      <c r="KXL65" s="308"/>
      <c r="KXM65" s="308"/>
      <c r="KXN65" s="308"/>
      <c r="KXO65" s="308"/>
      <c r="KXP65" s="308"/>
      <c r="KXQ65" s="308"/>
      <c r="KXR65" s="308"/>
      <c r="KXS65" s="308"/>
      <c r="KXT65" s="308"/>
      <c r="KXU65" s="308"/>
      <c r="KXV65" s="308"/>
      <c r="KXW65" s="308"/>
      <c r="KXX65" s="308"/>
      <c r="KXY65" s="308"/>
      <c r="KXZ65" s="308"/>
      <c r="KYA65" s="308"/>
      <c r="KYB65" s="308"/>
      <c r="KYC65" s="308"/>
      <c r="KYD65" s="308"/>
      <c r="KYE65" s="308"/>
      <c r="KYF65" s="308"/>
      <c r="KYG65" s="308"/>
      <c r="KYH65" s="308"/>
      <c r="KYI65" s="308"/>
      <c r="KYJ65" s="308"/>
      <c r="KYK65" s="308"/>
      <c r="KYL65" s="308"/>
      <c r="KYM65" s="308"/>
      <c r="KYN65" s="308"/>
      <c r="KYO65" s="308"/>
      <c r="KYP65" s="308"/>
      <c r="KYQ65" s="308"/>
      <c r="KYR65" s="308"/>
      <c r="KYS65" s="308"/>
      <c r="KYT65" s="308"/>
      <c r="KYU65" s="308"/>
      <c r="KYV65" s="308"/>
      <c r="KYW65" s="308"/>
      <c r="KYX65" s="308"/>
      <c r="KYY65" s="308"/>
      <c r="KYZ65" s="308"/>
      <c r="KZA65" s="308"/>
      <c r="KZB65" s="308"/>
      <c r="KZC65" s="308"/>
      <c r="KZD65" s="308"/>
      <c r="KZE65" s="308"/>
      <c r="KZF65" s="308"/>
      <c r="KZG65" s="308"/>
      <c r="KZH65" s="308"/>
      <c r="KZI65" s="308"/>
      <c r="KZJ65" s="308"/>
      <c r="KZK65" s="308"/>
      <c r="KZL65" s="308"/>
      <c r="KZM65" s="308"/>
      <c r="KZN65" s="308"/>
      <c r="KZO65" s="308"/>
      <c r="KZP65" s="308"/>
      <c r="KZQ65" s="308"/>
      <c r="KZR65" s="308"/>
      <c r="KZS65" s="308"/>
      <c r="KZT65" s="308"/>
      <c r="KZU65" s="308"/>
      <c r="KZV65" s="308"/>
      <c r="KZW65" s="308"/>
      <c r="KZX65" s="308"/>
      <c r="KZY65" s="308"/>
      <c r="KZZ65" s="308"/>
      <c r="LAA65" s="308"/>
      <c r="LAB65" s="308"/>
      <c r="LAC65" s="308"/>
      <c r="LAD65" s="308"/>
      <c r="LAE65" s="308"/>
      <c r="LAF65" s="308"/>
      <c r="LAG65" s="308"/>
      <c r="LAH65" s="308"/>
      <c r="LAI65" s="308"/>
      <c r="LAJ65" s="308"/>
      <c r="LAK65" s="308"/>
      <c r="LAL65" s="308"/>
      <c r="LAM65" s="308"/>
      <c r="LAN65" s="308"/>
      <c r="LAO65" s="308"/>
      <c r="LAP65" s="308"/>
      <c r="LAQ65" s="308"/>
      <c r="LAR65" s="308"/>
      <c r="LAS65" s="308"/>
      <c r="LAT65" s="308"/>
      <c r="LAU65" s="308"/>
      <c r="LAV65" s="308"/>
      <c r="LAW65" s="308"/>
      <c r="LAX65" s="308"/>
      <c r="LAY65" s="308"/>
      <c r="LAZ65" s="308"/>
      <c r="LBA65" s="308"/>
      <c r="LBB65" s="308"/>
      <c r="LBC65" s="308"/>
      <c r="LBD65" s="308"/>
      <c r="LBE65" s="308"/>
      <c r="LBF65" s="308"/>
      <c r="LBG65" s="308"/>
      <c r="LBH65" s="308"/>
      <c r="LBI65" s="308"/>
      <c r="LBJ65" s="308"/>
      <c r="LBK65" s="308"/>
      <c r="LBL65" s="308"/>
      <c r="LBM65" s="308"/>
      <c r="LBN65" s="308"/>
      <c r="LBO65" s="308"/>
      <c r="LBP65" s="308"/>
      <c r="LBQ65" s="308"/>
      <c r="LBR65" s="308"/>
      <c r="LBS65" s="308"/>
      <c r="LBT65" s="308"/>
      <c r="LBU65" s="308"/>
      <c r="LBV65" s="308"/>
      <c r="LBW65" s="308"/>
      <c r="LBX65" s="308"/>
      <c r="LBY65" s="308"/>
      <c r="LBZ65" s="308"/>
      <c r="LCA65" s="308"/>
      <c r="LCB65" s="308"/>
      <c r="LCC65" s="308"/>
      <c r="LCD65" s="308"/>
      <c r="LCE65" s="308"/>
      <c r="LCF65" s="308"/>
      <c r="LCG65" s="308"/>
      <c r="LCH65" s="308"/>
      <c r="LCI65" s="308"/>
      <c r="LCJ65" s="308"/>
      <c r="LCK65" s="308"/>
      <c r="LCL65" s="308"/>
      <c r="LCM65" s="308"/>
      <c r="LCN65" s="308"/>
      <c r="LCO65" s="308"/>
      <c r="LCP65" s="308"/>
      <c r="LCQ65" s="308"/>
      <c r="LCR65" s="308"/>
      <c r="LCS65" s="308"/>
      <c r="LCT65" s="308"/>
      <c r="LCU65" s="308"/>
      <c r="LCV65" s="308"/>
      <c r="LCW65" s="308"/>
      <c r="LCX65" s="308"/>
      <c r="LCY65" s="308"/>
      <c r="LCZ65" s="308"/>
      <c r="LDA65" s="308"/>
      <c r="LDB65" s="308"/>
      <c r="LDC65" s="308"/>
      <c r="LDD65" s="308"/>
      <c r="LDE65" s="308"/>
      <c r="LDF65" s="308"/>
      <c r="LDG65" s="308"/>
      <c r="LDH65" s="308"/>
      <c r="LDI65" s="308"/>
      <c r="LDJ65" s="308"/>
      <c r="LDK65" s="308"/>
      <c r="LDL65" s="308"/>
      <c r="LDM65" s="308"/>
      <c r="LDN65" s="308"/>
      <c r="LDO65" s="308"/>
      <c r="LDP65" s="308"/>
      <c r="LDQ65" s="308"/>
      <c r="LDR65" s="308"/>
      <c r="LDS65" s="308"/>
      <c r="LDT65" s="308"/>
      <c r="LDU65" s="308"/>
      <c r="LDV65" s="308"/>
      <c r="LDW65" s="308"/>
      <c r="LDX65" s="308"/>
      <c r="LDY65" s="308"/>
      <c r="LDZ65" s="308"/>
      <c r="LEA65" s="308"/>
      <c r="LEB65" s="308"/>
      <c r="LEC65" s="308"/>
      <c r="LED65" s="308"/>
      <c r="LEE65" s="308"/>
      <c r="LEF65" s="308"/>
      <c r="LEG65" s="308"/>
      <c r="LEH65" s="308"/>
      <c r="LEI65" s="308"/>
      <c r="LEJ65" s="308"/>
      <c r="LEK65" s="308"/>
      <c r="LEL65" s="308"/>
      <c r="LEM65" s="308"/>
      <c r="LEN65" s="308"/>
      <c r="LEO65" s="308"/>
      <c r="LEP65" s="308"/>
      <c r="LEQ65" s="308"/>
      <c r="LER65" s="308"/>
      <c r="LES65" s="308"/>
      <c r="LET65" s="308"/>
      <c r="LEU65" s="308"/>
      <c r="LEV65" s="308"/>
      <c r="LEW65" s="308"/>
      <c r="LEX65" s="308"/>
      <c r="LEY65" s="308"/>
      <c r="LEZ65" s="308"/>
      <c r="LFA65" s="308"/>
      <c r="LFB65" s="308"/>
      <c r="LFC65" s="308"/>
      <c r="LFD65" s="308"/>
      <c r="LFE65" s="308"/>
      <c r="LFF65" s="308"/>
      <c r="LFG65" s="308"/>
      <c r="LFH65" s="308"/>
      <c r="LFI65" s="308"/>
      <c r="LFJ65" s="308"/>
      <c r="LFK65" s="308"/>
      <c r="LFL65" s="308"/>
      <c r="LFM65" s="308"/>
      <c r="LFN65" s="308"/>
      <c r="LFO65" s="308"/>
      <c r="LFP65" s="308"/>
      <c r="LFQ65" s="308"/>
      <c r="LFR65" s="308"/>
      <c r="LFS65" s="308"/>
      <c r="LFT65" s="308"/>
      <c r="LFU65" s="308"/>
      <c r="LFV65" s="308"/>
      <c r="LFW65" s="308"/>
      <c r="LFX65" s="308"/>
      <c r="LFY65" s="308"/>
      <c r="LFZ65" s="308"/>
      <c r="LGA65" s="308"/>
      <c r="LGB65" s="308"/>
      <c r="LGC65" s="308"/>
      <c r="LGD65" s="308"/>
      <c r="LGE65" s="308"/>
      <c r="LGF65" s="308"/>
      <c r="LGG65" s="308"/>
      <c r="LGH65" s="308"/>
      <c r="LGI65" s="308"/>
      <c r="LGJ65" s="308"/>
      <c r="LGK65" s="308"/>
      <c r="LGL65" s="308"/>
      <c r="LGM65" s="308"/>
      <c r="LGN65" s="308"/>
      <c r="LGO65" s="308"/>
      <c r="LGP65" s="308"/>
      <c r="LGQ65" s="308"/>
      <c r="LGR65" s="308"/>
      <c r="LGS65" s="308"/>
      <c r="LGT65" s="308"/>
      <c r="LGU65" s="308"/>
      <c r="LGV65" s="308"/>
      <c r="LGW65" s="308"/>
      <c r="LGX65" s="308"/>
      <c r="LGY65" s="308"/>
      <c r="LGZ65" s="308"/>
      <c r="LHA65" s="308"/>
      <c r="LHB65" s="308"/>
      <c r="LHC65" s="308"/>
      <c r="LHD65" s="308"/>
      <c r="LHE65" s="308"/>
      <c r="LHF65" s="308"/>
      <c r="LHG65" s="308"/>
      <c r="LHH65" s="308"/>
      <c r="LHI65" s="308"/>
      <c r="LHJ65" s="308"/>
      <c r="LHK65" s="308"/>
      <c r="LHL65" s="308"/>
      <c r="LHM65" s="308"/>
      <c r="LHN65" s="308"/>
      <c r="LHO65" s="308"/>
      <c r="LHP65" s="308"/>
      <c r="LHQ65" s="308"/>
      <c r="LHR65" s="308"/>
      <c r="LHS65" s="308"/>
      <c r="LHT65" s="308"/>
      <c r="LHU65" s="308"/>
      <c r="LHV65" s="308"/>
      <c r="LHW65" s="308"/>
      <c r="LHX65" s="308"/>
      <c r="LHY65" s="308"/>
      <c r="LHZ65" s="308"/>
      <c r="LIA65" s="308"/>
      <c r="LIB65" s="308"/>
      <c r="LIC65" s="308"/>
      <c r="LID65" s="308"/>
      <c r="LIE65" s="308"/>
      <c r="LIF65" s="308"/>
      <c r="LIG65" s="308"/>
      <c r="LIH65" s="308"/>
      <c r="LII65" s="308"/>
      <c r="LIJ65" s="308"/>
      <c r="LIK65" s="308"/>
      <c r="LIL65" s="308"/>
      <c r="LIM65" s="308"/>
      <c r="LIN65" s="308"/>
      <c r="LIO65" s="308"/>
      <c r="LIP65" s="308"/>
      <c r="LIQ65" s="308"/>
      <c r="LIR65" s="308"/>
      <c r="LIS65" s="308"/>
      <c r="LIT65" s="308"/>
      <c r="LIU65" s="308"/>
      <c r="LIV65" s="308"/>
      <c r="LIW65" s="308"/>
      <c r="LIX65" s="308"/>
      <c r="LIY65" s="308"/>
      <c r="LIZ65" s="308"/>
      <c r="LJA65" s="308"/>
      <c r="LJB65" s="308"/>
      <c r="LJC65" s="308"/>
      <c r="LJD65" s="308"/>
      <c r="LJE65" s="308"/>
      <c r="LJF65" s="308"/>
      <c r="LJG65" s="308"/>
      <c r="LJH65" s="308"/>
      <c r="LJI65" s="308"/>
      <c r="LJJ65" s="308"/>
      <c r="LJK65" s="308"/>
      <c r="LJL65" s="308"/>
      <c r="LJM65" s="308"/>
      <c r="LJN65" s="308"/>
      <c r="LJO65" s="308"/>
      <c r="LJP65" s="308"/>
      <c r="LJQ65" s="308"/>
      <c r="LJR65" s="308"/>
      <c r="LJS65" s="308"/>
      <c r="LJT65" s="308"/>
      <c r="LJU65" s="308"/>
      <c r="LJV65" s="308"/>
      <c r="LJW65" s="308"/>
      <c r="LJX65" s="308"/>
      <c r="LJY65" s="308"/>
      <c r="LJZ65" s="308"/>
      <c r="LKA65" s="308"/>
      <c r="LKB65" s="308"/>
      <c r="LKC65" s="308"/>
      <c r="LKD65" s="308"/>
      <c r="LKE65" s="308"/>
      <c r="LKF65" s="308"/>
      <c r="LKG65" s="308"/>
      <c r="LKH65" s="308"/>
      <c r="LKI65" s="308"/>
      <c r="LKJ65" s="308"/>
      <c r="LKK65" s="308"/>
      <c r="LKL65" s="308"/>
      <c r="LKM65" s="308"/>
      <c r="LKN65" s="308"/>
      <c r="LKO65" s="308"/>
      <c r="LKP65" s="308"/>
      <c r="LKQ65" s="308"/>
      <c r="LKR65" s="308"/>
      <c r="LKS65" s="308"/>
      <c r="LKT65" s="308"/>
      <c r="LKU65" s="308"/>
      <c r="LKV65" s="308"/>
      <c r="LKW65" s="308"/>
      <c r="LKX65" s="308"/>
      <c r="LKY65" s="308"/>
      <c r="LKZ65" s="308"/>
      <c r="LLA65" s="308"/>
      <c r="LLB65" s="308"/>
      <c r="LLC65" s="308"/>
      <c r="LLD65" s="308"/>
      <c r="LLE65" s="308"/>
      <c r="LLF65" s="308"/>
      <c r="LLG65" s="308"/>
      <c r="LLH65" s="308"/>
      <c r="LLI65" s="308"/>
      <c r="LLJ65" s="308"/>
      <c r="LLK65" s="308"/>
      <c r="LLL65" s="308"/>
      <c r="LLM65" s="308"/>
      <c r="LLN65" s="308"/>
      <c r="LLO65" s="308"/>
      <c r="LLP65" s="308"/>
      <c r="LLQ65" s="308"/>
      <c r="LLR65" s="308"/>
      <c r="LLS65" s="308"/>
      <c r="LLT65" s="308"/>
      <c r="LLU65" s="308"/>
      <c r="LLV65" s="308"/>
      <c r="LLW65" s="308"/>
      <c r="LLX65" s="308"/>
      <c r="LLY65" s="308"/>
      <c r="LLZ65" s="308"/>
      <c r="LMA65" s="308"/>
      <c r="LMB65" s="308"/>
      <c r="LMC65" s="308"/>
      <c r="LMD65" s="308"/>
      <c r="LME65" s="308"/>
      <c r="LMF65" s="308"/>
      <c r="LMG65" s="308"/>
      <c r="LMH65" s="308"/>
      <c r="LMI65" s="308"/>
      <c r="LMJ65" s="308"/>
      <c r="LMK65" s="308"/>
      <c r="LML65" s="308"/>
      <c r="LMM65" s="308"/>
      <c r="LMN65" s="308"/>
      <c r="LMO65" s="308"/>
      <c r="LMP65" s="308"/>
      <c r="LMQ65" s="308"/>
      <c r="LMR65" s="308"/>
      <c r="LMS65" s="308"/>
      <c r="LMT65" s="308"/>
      <c r="LMU65" s="308"/>
      <c r="LMV65" s="308"/>
      <c r="LMW65" s="308"/>
      <c r="LMX65" s="308"/>
      <c r="LMY65" s="308"/>
      <c r="LMZ65" s="308"/>
      <c r="LNA65" s="308"/>
      <c r="LNB65" s="308"/>
      <c r="LNC65" s="308"/>
      <c r="LND65" s="308"/>
      <c r="LNE65" s="308"/>
      <c r="LNF65" s="308"/>
      <c r="LNG65" s="308"/>
      <c r="LNH65" s="308"/>
      <c r="LNI65" s="308"/>
      <c r="LNJ65" s="308"/>
      <c r="LNK65" s="308"/>
      <c r="LNL65" s="308"/>
      <c r="LNM65" s="308"/>
      <c r="LNN65" s="308"/>
      <c r="LNO65" s="308"/>
      <c r="LNP65" s="308"/>
      <c r="LNQ65" s="308"/>
      <c r="LNR65" s="308"/>
      <c r="LNS65" s="308"/>
      <c r="LNT65" s="308"/>
      <c r="LNU65" s="308"/>
      <c r="LNV65" s="308"/>
      <c r="LNW65" s="308"/>
      <c r="LNX65" s="308"/>
      <c r="LNY65" s="308"/>
      <c r="LNZ65" s="308"/>
      <c r="LOA65" s="308"/>
      <c r="LOB65" s="308"/>
      <c r="LOC65" s="308"/>
      <c r="LOD65" s="308"/>
      <c r="LOE65" s="308"/>
      <c r="LOF65" s="308"/>
      <c r="LOG65" s="308"/>
      <c r="LOH65" s="308"/>
      <c r="LOI65" s="308"/>
      <c r="LOJ65" s="308"/>
      <c r="LOK65" s="308"/>
      <c r="LOL65" s="308"/>
      <c r="LOM65" s="308"/>
      <c r="LON65" s="308"/>
      <c r="LOO65" s="308"/>
      <c r="LOP65" s="308"/>
      <c r="LOQ65" s="308"/>
      <c r="LOR65" s="308"/>
      <c r="LOS65" s="308"/>
      <c r="LOT65" s="308"/>
      <c r="LOU65" s="308"/>
      <c r="LOV65" s="308"/>
      <c r="LOW65" s="308"/>
      <c r="LOX65" s="308"/>
      <c r="LOY65" s="308"/>
      <c r="LOZ65" s="308"/>
      <c r="LPA65" s="308"/>
      <c r="LPB65" s="308"/>
      <c r="LPC65" s="308"/>
      <c r="LPD65" s="308"/>
      <c r="LPE65" s="308"/>
      <c r="LPF65" s="308"/>
      <c r="LPG65" s="308"/>
      <c r="LPH65" s="308"/>
      <c r="LPI65" s="308"/>
      <c r="LPJ65" s="308"/>
      <c r="LPK65" s="308"/>
      <c r="LPL65" s="308"/>
      <c r="LPM65" s="308"/>
      <c r="LPN65" s="308"/>
      <c r="LPO65" s="308"/>
      <c r="LPP65" s="308"/>
      <c r="LPQ65" s="308"/>
      <c r="LPR65" s="308"/>
      <c r="LPS65" s="308"/>
      <c r="LPT65" s="308"/>
      <c r="LPU65" s="308"/>
      <c r="LPV65" s="308"/>
      <c r="LPW65" s="308"/>
      <c r="LPX65" s="308"/>
      <c r="LPY65" s="308"/>
      <c r="LPZ65" s="308"/>
      <c r="LQA65" s="308"/>
      <c r="LQB65" s="308"/>
      <c r="LQC65" s="308"/>
      <c r="LQD65" s="308"/>
      <c r="LQE65" s="308"/>
      <c r="LQF65" s="308"/>
      <c r="LQG65" s="308"/>
      <c r="LQH65" s="308"/>
      <c r="LQI65" s="308"/>
      <c r="LQJ65" s="308"/>
      <c r="LQK65" s="308"/>
      <c r="LQL65" s="308"/>
      <c r="LQM65" s="308"/>
      <c r="LQN65" s="308"/>
      <c r="LQO65" s="308"/>
      <c r="LQP65" s="308"/>
      <c r="LQQ65" s="308"/>
      <c r="LQR65" s="308"/>
      <c r="LQS65" s="308"/>
      <c r="LQT65" s="308"/>
      <c r="LQU65" s="308"/>
      <c r="LQV65" s="308"/>
      <c r="LQW65" s="308"/>
      <c r="LQX65" s="308"/>
      <c r="LQY65" s="308"/>
      <c r="LQZ65" s="308"/>
      <c r="LRA65" s="308"/>
      <c r="LRB65" s="308"/>
      <c r="LRC65" s="308"/>
      <c r="LRD65" s="308"/>
      <c r="LRE65" s="308"/>
      <c r="LRF65" s="308"/>
      <c r="LRG65" s="308"/>
      <c r="LRH65" s="308"/>
      <c r="LRI65" s="308"/>
      <c r="LRJ65" s="308"/>
      <c r="LRK65" s="308"/>
      <c r="LRL65" s="308"/>
      <c r="LRM65" s="308"/>
      <c r="LRN65" s="308"/>
      <c r="LRO65" s="308"/>
      <c r="LRP65" s="308"/>
      <c r="LRQ65" s="308"/>
      <c r="LRR65" s="308"/>
      <c r="LRS65" s="308"/>
      <c r="LRT65" s="308"/>
      <c r="LRU65" s="308"/>
      <c r="LRV65" s="308"/>
      <c r="LRW65" s="308"/>
      <c r="LRX65" s="308"/>
      <c r="LRY65" s="308"/>
      <c r="LRZ65" s="308"/>
      <c r="LSA65" s="308"/>
      <c r="LSB65" s="308"/>
      <c r="LSC65" s="308"/>
      <c r="LSD65" s="308"/>
      <c r="LSE65" s="308"/>
      <c r="LSF65" s="308"/>
      <c r="LSG65" s="308"/>
      <c r="LSH65" s="308"/>
      <c r="LSI65" s="308"/>
      <c r="LSJ65" s="308"/>
      <c r="LSK65" s="308"/>
      <c r="LSL65" s="308"/>
      <c r="LSM65" s="308"/>
      <c r="LSN65" s="308"/>
      <c r="LSO65" s="308"/>
      <c r="LSP65" s="308"/>
      <c r="LSQ65" s="308"/>
      <c r="LSR65" s="308"/>
      <c r="LSS65" s="308"/>
      <c r="LST65" s="308"/>
      <c r="LSU65" s="308"/>
      <c r="LSV65" s="308"/>
      <c r="LSW65" s="308"/>
      <c r="LSX65" s="308"/>
      <c r="LSY65" s="308"/>
      <c r="LSZ65" s="308"/>
      <c r="LTA65" s="308"/>
      <c r="LTB65" s="308"/>
      <c r="LTC65" s="308"/>
      <c r="LTD65" s="308"/>
      <c r="LTE65" s="308"/>
      <c r="LTF65" s="308"/>
      <c r="LTG65" s="308"/>
      <c r="LTH65" s="308"/>
      <c r="LTI65" s="308"/>
      <c r="LTJ65" s="308"/>
      <c r="LTK65" s="308"/>
      <c r="LTL65" s="308"/>
      <c r="LTM65" s="308"/>
      <c r="LTN65" s="308"/>
      <c r="LTO65" s="308"/>
      <c r="LTP65" s="308"/>
      <c r="LTQ65" s="308"/>
      <c r="LTR65" s="308"/>
      <c r="LTS65" s="308"/>
      <c r="LTT65" s="308"/>
      <c r="LTU65" s="308"/>
      <c r="LTV65" s="308"/>
      <c r="LTW65" s="308"/>
      <c r="LTX65" s="308"/>
      <c r="LTY65" s="308"/>
      <c r="LTZ65" s="308"/>
      <c r="LUA65" s="308"/>
      <c r="LUB65" s="308"/>
      <c r="LUC65" s="308"/>
      <c r="LUD65" s="308"/>
      <c r="LUE65" s="308"/>
      <c r="LUF65" s="308"/>
      <c r="LUG65" s="308"/>
      <c r="LUH65" s="308"/>
      <c r="LUI65" s="308"/>
      <c r="LUJ65" s="308"/>
      <c r="LUK65" s="308"/>
      <c r="LUL65" s="308"/>
      <c r="LUM65" s="308"/>
      <c r="LUN65" s="308"/>
      <c r="LUO65" s="308"/>
      <c r="LUP65" s="308"/>
      <c r="LUQ65" s="308"/>
      <c r="LUR65" s="308"/>
      <c r="LUS65" s="308"/>
      <c r="LUT65" s="308"/>
      <c r="LUU65" s="308"/>
      <c r="LUV65" s="308"/>
      <c r="LUW65" s="308"/>
      <c r="LUX65" s="308"/>
      <c r="LUY65" s="308"/>
      <c r="LUZ65" s="308"/>
      <c r="LVA65" s="308"/>
      <c r="LVB65" s="308"/>
      <c r="LVC65" s="308"/>
      <c r="LVD65" s="308"/>
      <c r="LVE65" s="308"/>
      <c r="LVF65" s="308"/>
      <c r="LVG65" s="308"/>
      <c r="LVH65" s="308"/>
      <c r="LVI65" s="308"/>
      <c r="LVJ65" s="308"/>
      <c r="LVK65" s="308"/>
      <c r="LVL65" s="308"/>
      <c r="LVM65" s="308"/>
      <c r="LVN65" s="308"/>
      <c r="LVO65" s="308"/>
      <c r="LVP65" s="308"/>
      <c r="LVQ65" s="308"/>
      <c r="LVR65" s="308"/>
      <c r="LVS65" s="308"/>
      <c r="LVT65" s="308"/>
      <c r="LVU65" s="308"/>
      <c r="LVV65" s="308"/>
      <c r="LVW65" s="308"/>
      <c r="LVX65" s="308"/>
      <c r="LVY65" s="308"/>
      <c r="LVZ65" s="308"/>
      <c r="LWA65" s="308"/>
      <c r="LWB65" s="308"/>
      <c r="LWC65" s="308"/>
      <c r="LWD65" s="308"/>
      <c r="LWE65" s="308"/>
      <c r="LWF65" s="308"/>
      <c r="LWG65" s="308"/>
      <c r="LWH65" s="308"/>
      <c r="LWI65" s="308"/>
      <c r="LWJ65" s="308"/>
      <c r="LWK65" s="308"/>
      <c r="LWL65" s="308"/>
      <c r="LWM65" s="308"/>
      <c r="LWN65" s="308"/>
      <c r="LWO65" s="308"/>
      <c r="LWP65" s="308"/>
      <c r="LWQ65" s="308"/>
      <c r="LWR65" s="308"/>
      <c r="LWS65" s="308"/>
      <c r="LWT65" s="308"/>
      <c r="LWU65" s="308"/>
      <c r="LWV65" s="308"/>
      <c r="LWW65" s="308"/>
      <c r="LWX65" s="308"/>
      <c r="LWY65" s="308"/>
      <c r="LWZ65" s="308"/>
      <c r="LXA65" s="308"/>
      <c r="LXB65" s="308"/>
      <c r="LXC65" s="308"/>
      <c r="LXD65" s="308"/>
      <c r="LXE65" s="308"/>
      <c r="LXF65" s="308"/>
      <c r="LXG65" s="308"/>
      <c r="LXH65" s="308"/>
      <c r="LXI65" s="308"/>
      <c r="LXJ65" s="308"/>
      <c r="LXK65" s="308"/>
      <c r="LXL65" s="308"/>
      <c r="LXM65" s="308"/>
      <c r="LXN65" s="308"/>
      <c r="LXO65" s="308"/>
      <c r="LXP65" s="308"/>
      <c r="LXQ65" s="308"/>
      <c r="LXR65" s="308"/>
      <c r="LXS65" s="308"/>
      <c r="LXT65" s="308"/>
      <c r="LXU65" s="308"/>
      <c r="LXV65" s="308"/>
      <c r="LXW65" s="308"/>
      <c r="LXX65" s="308"/>
      <c r="LXY65" s="308"/>
      <c r="LXZ65" s="308"/>
      <c r="LYA65" s="308"/>
      <c r="LYB65" s="308"/>
      <c r="LYC65" s="308"/>
      <c r="LYD65" s="308"/>
      <c r="LYE65" s="308"/>
      <c r="LYF65" s="308"/>
      <c r="LYG65" s="308"/>
      <c r="LYH65" s="308"/>
      <c r="LYI65" s="308"/>
      <c r="LYJ65" s="308"/>
      <c r="LYK65" s="308"/>
      <c r="LYL65" s="308"/>
      <c r="LYM65" s="308"/>
      <c r="LYN65" s="308"/>
      <c r="LYO65" s="308"/>
      <c r="LYP65" s="308"/>
      <c r="LYQ65" s="308"/>
      <c r="LYR65" s="308"/>
      <c r="LYS65" s="308"/>
      <c r="LYT65" s="308"/>
      <c r="LYU65" s="308"/>
      <c r="LYV65" s="308"/>
      <c r="LYW65" s="308"/>
      <c r="LYX65" s="308"/>
      <c r="LYY65" s="308"/>
      <c r="LYZ65" s="308"/>
      <c r="LZA65" s="308"/>
      <c r="LZB65" s="308"/>
      <c r="LZC65" s="308"/>
      <c r="LZD65" s="308"/>
      <c r="LZE65" s="308"/>
      <c r="LZF65" s="308"/>
      <c r="LZG65" s="308"/>
      <c r="LZH65" s="308"/>
      <c r="LZI65" s="308"/>
      <c r="LZJ65" s="308"/>
      <c r="LZK65" s="308"/>
      <c r="LZL65" s="308"/>
      <c r="LZM65" s="308"/>
      <c r="LZN65" s="308"/>
      <c r="LZO65" s="308"/>
      <c r="LZP65" s="308"/>
      <c r="LZQ65" s="308"/>
      <c r="LZR65" s="308"/>
      <c r="LZS65" s="308"/>
      <c r="LZT65" s="308"/>
      <c r="LZU65" s="308"/>
      <c r="LZV65" s="308"/>
      <c r="LZW65" s="308"/>
      <c r="LZX65" s="308"/>
      <c r="LZY65" s="308"/>
      <c r="LZZ65" s="308"/>
      <c r="MAA65" s="308"/>
      <c r="MAB65" s="308"/>
      <c r="MAC65" s="308"/>
      <c r="MAD65" s="308"/>
      <c r="MAE65" s="308"/>
      <c r="MAF65" s="308"/>
      <c r="MAG65" s="308"/>
      <c r="MAH65" s="308"/>
      <c r="MAI65" s="308"/>
      <c r="MAJ65" s="308"/>
      <c r="MAK65" s="308"/>
      <c r="MAL65" s="308"/>
      <c r="MAM65" s="308"/>
      <c r="MAN65" s="308"/>
      <c r="MAO65" s="308"/>
      <c r="MAP65" s="308"/>
      <c r="MAQ65" s="308"/>
      <c r="MAR65" s="308"/>
      <c r="MAS65" s="308"/>
      <c r="MAT65" s="308"/>
      <c r="MAU65" s="308"/>
      <c r="MAV65" s="308"/>
      <c r="MAW65" s="308"/>
      <c r="MAX65" s="308"/>
      <c r="MAY65" s="308"/>
      <c r="MAZ65" s="308"/>
      <c r="MBA65" s="308"/>
      <c r="MBB65" s="308"/>
      <c r="MBC65" s="308"/>
      <c r="MBD65" s="308"/>
      <c r="MBE65" s="308"/>
      <c r="MBF65" s="308"/>
      <c r="MBG65" s="308"/>
      <c r="MBH65" s="308"/>
      <c r="MBI65" s="308"/>
      <c r="MBJ65" s="308"/>
      <c r="MBK65" s="308"/>
      <c r="MBL65" s="308"/>
      <c r="MBM65" s="308"/>
      <c r="MBN65" s="308"/>
      <c r="MBO65" s="308"/>
      <c r="MBP65" s="308"/>
      <c r="MBQ65" s="308"/>
      <c r="MBR65" s="308"/>
      <c r="MBS65" s="308"/>
      <c r="MBT65" s="308"/>
      <c r="MBU65" s="308"/>
      <c r="MBV65" s="308"/>
      <c r="MBW65" s="308"/>
      <c r="MBX65" s="308"/>
      <c r="MBY65" s="308"/>
      <c r="MBZ65" s="308"/>
      <c r="MCA65" s="308"/>
      <c r="MCB65" s="308"/>
      <c r="MCC65" s="308"/>
      <c r="MCD65" s="308"/>
      <c r="MCE65" s="308"/>
      <c r="MCF65" s="308"/>
      <c r="MCG65" s="308"/>
      <c r="MCH65" s="308"/>
      <c r="MCI65" s="308"/>
      <c r="MCJ65" s="308"/>
      <c r="MCK65" s="308"/>
      <c r="MCL65" s="308"/>
      <c r="MCM65" s="308"/>
      <c r="MCN65" s="308"/>
      <c r="MCO65" s="308"/>
      <c r="MCP65" s="308"/>
      <c r="MCQ65" s="308"/>
      <c r="MCR65" s="308"/>
      <c r="MCS65" s="308"/>
      <c r="MCT65" s="308"/>
      <c r="MCU65" s="308"/>
      <c r="MCV65" s="308"/>
      <c r="MCW65" s="308"/>
      <c r="MCX65" s="308"/>
      <c r="MCY65" s="308"/>
      <c r="MCZ65" s="308"/>
      <c r="MDA65" s="308"/>
      <c r="MDB65" s="308"/>
      <c r="MDC65" s="308"/>
      <c r="MDD65" s="308"/>
      <c r="MDE65" s="308"/>
      <c r="MDF65" s="308"/>
      <c r="MDG65" s="308"/>
      <c r="MDH65" s="308"/>
      <c r="MDI65" s="308"/>
      <c r="MDJ65" s="308"/>
      <c r="MDK65" s="308"/>
      <c r="MDL65" s="308"/>
      <c r="MDM65" s="308"/>
      <c r="MDN65" s="308"/>
      <c r="MDO65" s="308"/>
      <c r="MDP65" s="308"/>
      <c r="MDQ65" s="308"/>
      <c r="MDR65" s="308"/>
      <c r="MDS65" s="308"/>
      <c r="MDT65" s="308"/>
      <c r="MDU65" s="308"/>
      <c r="MDV65" s="308"/>
      <c r="MDW65" s="308"/>
      <c r="MDX65" s="308"/>
      <c r="MDY65" s="308"/>
      <c r="MDZ65" s="308"/>
      <c r="MEA65" s="308"/>
      <c r="MEB65" s="308"/>
      <c r="MEC65" s="308"/>
      <c r="MED65" s="308"/>
      <c r="MEE65" s="308"/>
      <c r="MEF65" s="308"/>
      <c r="MEG65" s="308"/>
      <c r="MEH65" s="308"/>
      <c r="MEI65" s="308"/>
      <c r="MEJ65" s="308"/>
      <c r="MEK65" s="308"/>
      <c r="MEL65" s="308"/>
      <c r="MEM65" s="308"/>
      <c r="MEN65" s="308"/>
      <c r="MEO65" s="308"/>
      <c r="MEP65" s="308"/>
      <c r="MEQ65" s="308"/>
      <c r="MER65" s="308"/>
      <c r="MES65" s="308"/>
      <c r="MET65" s="308"/>
      <c r="MEU65" s="308"/>
      <c r="MEV65" s="308"/>
      <c r="MEW65" s="308"/>
      <c r="MEX65" s="308"/>
      <c r="MEY65" s="308"/>
      <c r="MEZ65" s="308"/>
      <c r="MFA65" s="308"/>
      <c r="MFB65" s="308"/>
      <c r="MFC65" s="308"/>
      <c r="MFD65" s="308"/>
      <c r="MFE65" s="308"/>
      <c r="MFF65" s="308"/>
      <c r="MFG65" s="308"/>
      <c r="MFH65" s="308"/>
      <c r="MFI65" s="308"/>
      <c r="MFJ65" s="308"/>
      <c r="MFK65" s="308"/>
      <c r="MFL65" s="308"/>
      <c r="MFM65" s="308"/>
      <c r="MFN65" s="308"/>
      <c r="MFO65" s="308"/>
      <c r="MFP65" s="308"/>
      <c r="MFQ65" s="308"/>
      <c r="MFR65" s="308"/>
      <c r="MFS65" s="308"/>
      <c r="MFT65" s="308"/>
      <c r="MFU65" s="308"/>
      <c r="MFV65" s="308"/>
      <c r="MFW65" s="308"/>
      <c r="MFX65" s="308"/>
      <c r="MFY65" s="308"/>
      <c r="MFZ65" s="308"/>
      <c r="MGA65" s="308"/>
      <c r="MGB65" s="308"/>
      <c r="MGC65" s="308"/>
      <c r="MGD65" s="308"/>
      <c r="MGE65" s="308"/>
      <c r="MGF65" s="308"/>
      <c r="MGG65" s="308"/>
      <c r="MGH65" s="308"/>
      <c r="MGI65" s="308"/>
      <c r="MGJ65" s="308"/>
      <c r="MGK65" s="308"/>
      <c r="MGL65" s="308"/>
      <c r="MGM65" s="308"/>
      <c r="MGN65" s="308"/>
      <c r="MGO65" s="308"/>
      <c r="MGP65" s="308"/>
      <c r="MGQ65" s="308"/>
      <c r="MGR65" s="308"/>
      <c r="MGS65" s="308"/>
      <c r="MGT65" s="308"/>
      <c r="MGU65" s="308"/>
      <c r="MGV65" s="308"/>
      <c r="MGW65" s="308"/>
      <c r="MGX65" s="308"/>
      <c r="MGY65" s="308"/>
      <c r="MGZ65" s="308"/>
      <c r="MHA65" s="308"/>
      <c r="MHB65" s="308"/>
      <c r="MHC65" s="308"/>
      <c r="MHD65" s="308"/>
      <c r="MHE65" s="308"/>
      <c r="MHF65" s="308"/>
      <c r="MHG65" s="308"/>
      <c r="MHH65" s="308"/>
      <c r="MHI65" s="308"/>
      <c r="MHJ65" s="308"/>
      <c r="MHK65" s="308"/>
      <c r="MHL65" s="308"/>
      <c r="MHM65" s="308"/>
      <c r="MHN65" s="308"/>
      <c r="MHO65" s="308"/>
      <c r="MHP65" s="308"/>
      <c r="MHQ65" s="308"/>
      <c r="MHR65" s="308"/>
      <c r="MHS65" s="308"/>
      <c r="MHT65" s="308"/>
      <c r="MHU65" s="308"/>
      <c r="MHV65" s="308"/>
      <c r="MHW65" s="308"/>
      <c r="MHX65" s="308"/>
      <c r="MHY65" s="308"/>
      <c r="MHZ65" s="308"/>
      <c r="MIA65" s="308"/>
      <c r="MIB65" s="308"/>
      <c r="MIC65" s="308"/>
      <c r="MID65" s="308"/>
      <c r="MIE65" s="308"/>
      <c r="MIF65" s="308"/>
      <c r="MIG65" s="308"/>
      <c r="MIH65" s="308"/>
      <c r="MII65" s="308"/>
      <c r="MIJ65" s="308"/>
      <c r="MIK65" s="308"/>
      <c r="MIL65" s="308"/>
      <c r="MIM65" s="308"/>
      <c r="MIN65" s="308"/>
      <c r="MIO65" s="308"/>
      <c r="MIP65" s="308"/>
      <c r="MIQ65" s="308"/>
      <c r="MIR65" s="308"/>
      <c r="MIS65" s="308"/>
      <c r="MIT65" s="308"/>
      <c r="MIU65" s="308"/>
      <c r="MIV65" s="308"/>
      <c r="MIW65" s="308"/>
      <c r="MIX65" s="308"/>
      <c r="MIY65" s="308"/>
      <c r="MIZ65" s="308"/>
      <c r="MJA65" s="308"/>
      <c r="MJB65" s="308"/>
      <c r="MJC65" s="308"/>
      <c r="MJD65" s="308"/>
      <c r="MJE65" s="308"/>
      <c r="MJF65" s="308"/>
      <c r="MJG65" s="308"/>
      <c r="MJH65" s="308"/>
      <c r="MJI65" s="308"/>
      <c r="MJJ65" s="308"/>
      <c r="MJK65" s="308"/>
      <c r="MJL65" s="308"/>
      <c r="MJM65" s="308"/>
      <c r="MJN65" s="308"/>
      <c r="MJO65" s="308"/>
      <c r="MJP65" s="308"/>
      <c r="MJQ65" s="308"/>
      <c r="MJR65" s="308"/>
      <c r="MJS65" s="308"/>
      <c r="MJT65" s="308"/>
      <c r="MJU65" s="308"/>
      <c r="MJV65" s="308"/>
      <c r="MJW65" s="308"/>
      <c r="MJX65" s="308"/>
      <c r="MJY65" s="308"/>
      <c r="MJZ65" s="308"/>
      <c r="MKA65" s="308"/>
      <c r="MKB65" s="308"/>
      <c r="MKC65" s="308"/>
      <c r="MKD65" s="308"/>
      <c r="MKE65" s="308"/>
      <c r="MKF65" s="308"/>
      <c r="MKG65" s="308"/>
      <c r="MKH65" s="308"/>
      <c r="MKI65" s="308"/>
      <c r="MKJ65" s="308"/>
      <c r="MKK65" s="308"/>
      <c r="MKL65" s="308"/>
      <c r="MKM65" s="308"/>
      <c r="MKN65" s="308"/>
      <c r="MKO65" s="308"/>
      <c r="MKP65" s="308"/>
      <c r="MKQ65" s="308"/>
      <c r="MKR65" s="308"/>
      <c r="MKS65" s="308"/>
      <c r="MKT65" s="308"/>
      <c r="MKU65" s="308"/>
      <c r="MKV65" s="308"/>
      <c r="MKW65" s="308"/>
      <c r="MKX65" s="308"/>
      <c r="MKY65" s="308"/>
      <c r="MKZ65" s="308"/>
      <c r="MLA65" s="308"/>
      <c r="MLB65" s="308"/>
      <c r="MLC65" s="308"/>
      <c r="MLD65" s="308"/>
      <c r="MLE65" s="308"/>
      <c r="MLF65" s="308"/>
      <c r="MLG65" s="308"/>
      <c r="MLH65" s="308"/>
      <c r="MLI65" s="308"/>
      <c r="MLJ65" s="308"/>
      <c r="MLK65" s="308"/>
      <c r="MLL65" s="308"/>
      <c r="MLM65" s="308"/>
      <c r="MLN65" s="308"/>
      <c r="MLO65" s="308"/>
      <c r="MLP65" s="308"/>
      <c r="MLQ65" s="308"/>
      <c r="MLR65" s="308"/>
      <c r="MLS65" s="308"/>
      <c r="MLT65" s="308"/>
      <c r="MLU65" s="308"/>
      <c r="MLV65" s="308"/>
      <c r="MLW65" s="308"/>
      <c r="MLX65" s="308"/>
      <c r="MLY65" s="308"/>
      <c r="MLZ65" s="308"/>
      <c r="MMA65" s="308"/>
      <c r="MMB65" s="308"/>
      <c r="MMC65" s="308"/>
      <c r="MMD65" s="308"/>
      <c r="MME65" s="308"/>
      <c r="MMF65" s="308"/>
      <c r="MMG65" s="308"/>
      <c r="MMH65" s="308"/>
      <c r="MMI65" s="308"/>
      <c r="MMJ65" s="308"/>
      <c r="MMK65" s="308"/>
      <c r="MML65" s="308"/>
      <c r="MMM65" s="308"/>
      <c r="MMN65" s="308"/>
      <c r="MMO65" s="308"/>
      <c r="MMP65" s="308"/>
      <c r="MMQ65" s="308"/>
      <c r="MMR65" s="308"/>
      <c r="MMS65" s="308"/>
      <c r="MMT65" s="308"/>
      <c r="MMU65" s="308"/>
      <c r="MMV65" s="308"/>
      <c r="MMW65" s="308"/>
      <c r="MMX65" s="308"/>
      <c r="MMY65" s="308"/>
      <c r="MMZ65" s="308"/>
      <c r="MNA65" s="308"/>
      <c r="MNB65" s="308"/>
      <c r="MNC65" s="308"/>
      <c r="MND65" s="308"/>
      <c r="MNE65" s="308"/>
      <c r="MNF65" s="308"/>
      <c r="MNG65" s="308"/>
      <c r="MNH65" s="308"/>
      <c r="MNI65" s="308"/>
      <c r="MNJ65" s="308"/>
      <c r="MNK65" s="308"/>
      <c r="MNL65" s="308"/>
      <c r="MNM65" s="308"/>
      <c r="MNN65" s="308"/>
      <c r="MNO65" s="308"/>
      <c r="MNP65" s="308"/>
      <c r="MNQ65" s="308"/>
      <c r="MNR65" s="308"/>
      <c r="MNS65" s="308"/>
      <c r="MNT65" s="308"/>
      <c r="MNU65" s="308"/>
      <c r="MNV65" s="308"/>
      <c r="MNW65" s="308"/>
      <c r="MNX65" s="308"/>
      <c r="MNY65" s="308"/>
      <c r="MNZ65" s="308"/>
      <c r="MOA65" s="308"/>
      <c r="MOB65" s="308"/>
      <c r="MOC65" s="308"/>
      <c r="MOD65" s="308"/>
      <c r="MOE65" s="308"/>
      <c r="MOF65" s="308"/>
      <c r="MOG65" s="308"/>
      <c r="MOH65" s="308"/>
      <c r="MOI65" s="308"/>
      <c r="MOJ65" s="308"/>
      <c r="MOK65" s="308"/>
      <c r="MOL65" s="308"/>
      <c r="MOM65" s="308"/>
      <c r="MON65" s="308"/>
      <c r="MOO65" s="308"/>
      <c r="MOP65" s="308"/>
      <c r="MOQ65" s="308"/>
      <c r="MOR65" s="308"/>
      <c r="MOS65" s="308"/>
      <c r="MOT65" s="308"/>
      <c r="MOU65" s="308"/>
      <c r="MOV65" s="308"/>
      <c r="MOW65" s="308"/>
      <c r="MOX65" s="308"/>
      <c r="MOY65" s="308"/>
      <c r="MOZ65" s="308"/>
      <c r="MPA65" s="308"/>
      <c r="MPB65" s="308"/>
      <c r="MPC65" s="308"/>
      <c r="MPD65" s="308"/>
      <c r="MPE65" s="308"/>
      <c r="MPF65" s="308"/>
      <c r="MPG65" s="308"/>
      <c r="MPH65" s="308"/>
      <c r="MPI65" s="308"/>
      <c r="MPJ65" s="308"/>
      <c r="MPK65" s="308"/>
      <c r="MPL65" s="308"/>
      <c r="MPM65" s="308"/>
      <c r="MPN65" s="308"/>
      <c r="MPO65" s="308"/>
      <c r="MPP65" s="308"/>
      <c r="MPQ65" s="308"/>
      <c r="MPR65" s="308"/>
      <c r="MPS65" s="308"/>
      <c r="MPT65" s="308"/>
      <c r="MPU65" s="308"/>
      <c r="MPV65" s="308"/>
      <c r="MPW65" s="308"/>
      <c r="MPX65" s="308"/>
      <c r="MPY65" s="308"/>
      <c r="MPZ65" s="308"/>
      <c r="MQA65" s="308"/>
      <c r="MQB65" s="308"/>
      <c r="MQC65" s="308"/>
      <c r="MQD65" s="308"/>
      <c r="MQE65" s="308"/>
      <c r="MQF65" s="308"/>
      <c r="MQG65" s="308"/>
      <c r="MQH65" s="308"/>
      <c r="MQI65" s="308"/>
      <c r="MQJ65" s="308"/>
      <c r="MQK65" s="308"/>
      <c r="MQL65" s="308"/>
      <c r="MQM65" s="308"/>
      <c r="MQN65" s="308"/>
      <c r="MQO65" s="308"/>
      <c r="MQP65" s="308"/>
      <c r="MQQ65" s="308"/>
      <c r="MQR65" s="308"/>
      <c r="MQS65" s="308"/>
      <c r="MQT65" s="308"/>
      <c r="MQU65" s="308"/>
      <c r="MQV65" s="308"/>
      <c r="MQW65" s="308"/>
      <c r="MQX65" s="308"/>
      <c r="MQY65" s="308"/>
      <c r="MQZ65" s="308"/>
      <c r="MRA65" s="308"/>
      <c r="MRB65" s="308"/>
      <c r="MRC65" s="308"/>
      <c r="MRD65" s="308"/>
      <c r="MRE65" s="308"/>
      <c r="MRF65" s="308"/>
      <c r="MRG65" s="308"/>
      <c r="MRH65" s="308"/>
      <c r="MRI65" s="308"/>
      <c r="MRJ65" s="308"/>
      <c r="MRK65" s="308"/>
      <c r="MRL65" s="308"/>
      <c r="MRM65" s="308"/>
      <c r="MRN65" s="308"/>
      <c r="MRO65" s="308"/>
      <c r="MRP65" s="308"/>
      <c r="MRQ65" s="308"/>
      <c r="MRR65" s="308"/>
      <c r="MRS65" s="308"/>
      <c r="MRT65" s="308"/>
      <c r="MRU65" s="308"/>
      <c r="MRV65" s="308"/>
      <c r="MRW65" s="308"/>
      <c r="MRX65" s="308"/>
      <c r="MRY65" s="308"/>
      <c r="MRZ65" s="308"/>
      <c r="MSA65" s="308"/>
      <c r="MSB65" s="308"/>
      <c r="MSC65" s="308"/>
      <c r="MSD65" s="308"/>
      <c r="MSE65" s="308"/>
      <c r="MSF65" s="308"/>
      <c r="MSG65" s="308"/>
      <c r="MSH65" s="308"/>
      <c r="MSI65" s="308"/>
      <c r="MSJ65" s="308"/>
      <c r="MSK65" s="308"/>
      <c r="MSL65" s="308"/>
      <c r="MSM65" s="308"/>
      <c r="MSN65" s="308"/>
      <c r="MSO65" s="308"/>
      <c r="MSP65" s="308"/>
      <c r="MSQ65" s="308"/>
      <c r="MSR65" s="308"/>
      <c r="MSS65" s="308"/>
      <c r="MST65" s="308"/>
      <c r="MSU65" s="308"/>
      <c r="MSV65" s="308"/>
      <c r="MSW65" s="308"/>
      <c r="MSX65" s="308"/>
      <c r="MSY65" s="308"/>
      <c r="MSZ65" s="308"/>
      <c r="MTA65" s="308"/>
      <c r="MTB65" s="308"/>
      <c r="MTC65" s="308"/>
      <c r="MTD65" s="308"/>
      <c r="MTE65" s="308"/>
      <c r="MTF65" s="308"/>
      <c r="MTG65" s="308"/>
      <c r="MTH65" s="308"/>
      <c r="MTI65" s="308"/>
      <c r="MTJ65" s="308"/>
      <c r="MTK65" s="308"/>
      <c r="MTL65" s="308"/>
      <c r="MTM65" s="308"/>
      <c r="MTN65" s="308"/>
      <c r="MTO65" s="308"/>
      <c r="MTP65" s="308"/>
      <c r="MTQ65" s="308"/>
      <c r="MTR65" s="308"/>
      <c r="MTS65" s="308"/>
      <c r="MTT65" s="308"/>
      <c r="MTU65" s="308"/>
      <c r="MTV65" s="308"/>
      <c r="MTW65" s="308"/>
      <c r="MTX65" s="308"/>
      <c r="MTY65" s="308"/>
      <c r="MTZ65" s="308"/>
      <c r="MUA65" s="308"/>
      <c r="MUB65" s="308"/>
      <c r="MUC65" s="308"/>
      <c r="MUD65" s="308"/>
      <c r="MUE65" s="308"/>
      <c r="MUF65" s="308"/>
      <c r="MUG65" s="308"/>
      <c r="MUH65" s="308"/>
      <c r="MUI65" s="308"/>
      <c r="MUJ65" s="308"/>
      <c r="MUK65" s="308"/>
      <c r="MUL65" s="308"/>
      <c r="MUM65" s="308"/>
      <c r="MUN65" s="308"/>
      <c r="MUO65" s="308"/>
      <c r="MUP65" s="308"/>
      <c r="MUQ65" s="308"/>
      <c r="MUR65" s="308"/>
      <c r="MUS65" s="308"/>
      <c r="MUT65" s="308"/>
      <c r="MUU65" s="308"/>
      <c r="MUV65" s="308"/>
      <c r="MUW65" s="308"/>
      <c r="MUX65" s="308"/>
      <c r="MUY65" s="308"/>
      <c r="MUZ65" s="308"/>
      <c r="MVA65" s="308"/>
      <c r="MVB65" s="308"/>
      <c r="MVC65" s="308"/>
      <c r="MVD65" s="308"/>
      <c r="MVE65" s="308"/>
      <c r="MVF65" s="308"/>
      <c r="MVG65" s="308"/>
      <c r="MVH65" s="308"/>
      <c r="MVI65" s="308"/>
      <c r="MVJ65" s="308"/>
      <c r="MVK65" s="308"/>
      <c r="MVL65" s="308"/>
      <c r="MVM65" s="308"/>
      <c r="MVN65" s="308"/>
      <c r="MVO65" s="308"/>
      <c r="MVP65" s="308"/>
      <c r="MVQ65" s="308"/>
      <c r="MVR65" s="308"/>
      <c r="MVS65" s="308"/>
      <c r="MVT65" s="308"/>
      <c r="MVU65" s="308"/>
      <c r="MVV65" s="308"/>
      <c r="MVW65" s="308"/>
      <c r="MVX65" s="308"/>
      <c r="MVY65" s="308"/>
      <c r="MVZ65" s="308"/>
      <c r="MWA65" s="308"/>
      <c r="MWB65" s="308"/>
      <c r="MWC65" s="308"/>
      <c r="MWD65" s="308"/>
      <c r="MWE65" s="308"/>
      <c r="MWF65" s="308"/>
      <c r="MWG65" s="308"/>
      <c r="MWH65" s="308"/>
      <c r="MWI65" s="308"/>
      <c r="MWJ65" s="308"/>
      <c r="MWK65" s="308"/>
      <c r="MWL65" s="308"/>
      <c r="MWM65" s="308"/>
      <c r="MWN65" s="308"/>
      <c r="MWO65" s="308"/>
      <c r="MWP65" s="308"/>
      <c r="MWQ65" s="308"/>
      <c r="MWR65" s="308"/>
      <c r="MWS65" s="308"/>
      <c r="MWT65" s="308"/>
      <c r="MWU65" s="308"/>
      <c r="MWV65" s="308"/>
      <c r="MWW65" s="308"/>
      <c r="MWX65" s="308"/>
      <c r="MWY65" s="308"/>
      <c r="MWZ65" s="308"/>
      <c r="MXA65" s="308"/>
      <c r="MXB65" s="308"/>
      <c r="MXC65" s="308"/>
      <c r="MXD65" s="308"/>
      <c r="MXE65" s="308"/>
      <c r="MXF65" s="308"/>
      <c r="MXG65" s="308"/>
      <c r="MXH65" s="308"/>
      <c r="MXI65" s="308"/>
      <c r="MXJ65" s="308"/>
      <c r="MXK65" s="308"/>
      <c r="MXL65" s="308"/>
      <c r="MXM65" s="308"/>
      <c r="MXN65" s="308"/>
      <c r="MXO65" s="308"/>
      <c r="MXP65" s="308"/>
      <c r="MXQ65" s="308"/>
      <c r="MXR65" s="308"/>
      <c r="MXS65" s="308"/>
      <c r="MXT65" s="308"/>
      <c r="MXU65" s="308"/>
      <c r="MXV65" s="308"/>
      <c r="MXW65" s="308"/>
      <c r="MXX65" s="308"/>
      <c r="MXY65" s="308"/>
      <c r="MXZ65" s="308"/>
      <c r="MYA65" s="308"/>
      <c r="MYB65" s="308"/>
      <c r="MYC65" s="308"/>
      <c r="MYD65" s="308"/>
      <c r="MYE65" s="308"/>
      <c r="MYF65" s="308"/>
      <c r="MYG65" s="308"/>
      <c r="MYH65" s="308"/>
      <c r="MYI65" s="308"/>
      <c r="MYJ65" s="308"/>
      <c r="MYK65" s="308"/>
      <c r="MYL65" s="308"/>
      <c r="MYM65" s="308"/>
      <c r="MYN65" s="308"/>
      <c r="MYO65" s="308"/>
      <c r="MYP65" s="308"/>
      <c r="MYQ65" s="308"/>
      <c r="MYR65" s="308"/>
      <c r="MYS65" s="308"/>
      <c r="MYT65" s="308"/>
      <c r="MYU65" s="308"/>
      <c r="MYV65" s="308"/>
      <c r="MYW65" s="308"/>
      <c r="MYX65" s="308"/>
      <c r="MYY65" s="308"/>
      <c r="MYZ65" s="308"/>
      <c r="MZA65" s="308"/>
      <c r="MZB65" s="308"/>
      <c r="MZC65" s="308"/>
      <c r="MZD65" s="308"/>
      <c r="MZE65" s="308"/>
      <c r="MZF65" s="308"/>
      <c r="MZG65" s="308"/>
      <c r="MZH65" s="308"/>
      <c r="MZI65" s="308"/>
      <c r="MZJ65" s="308"/>
      <c r="MZK65" s="308"/>
      <c r="MZL65" s="308"/>
      <c r="MZM65" s="308"/>
      <c r="MZN65" s="308"/>
      <c r="MZO65" s="308"/>
      <c r="MZP65" s="308"/>
      <c r="MZQ65" s="308"/>
      <c r="MZR65" s="308"/>
      <c r="MZS65" s="308"/>
      <c r="MZT65" s="308"/>
      <c r="MZU65" s="308"/>
      <c r="MZV65" s="308"/>
      <c r="MZW65" s="308"/>
      <c r="MZX65" s="308"/>
      <c r="MZY65" s="308"/>
      <c r="MZZ65" s="308"/>
      <c r="NAA65" s="308"/>
      <c r="NAB65" s="308"/>
      <c r="NAC65" s="308"/>
      <c r="NAD65" s="308"/>
      <c r="NAE65" s="308"/>
      <c r="NAF65" s="308"/>
      <c r="NAG65" s="308"/>
      <c r="NAH65" s="308"/>
      <c r="NAI65" s="308"/>
      <c r="NAJ65" s="308"/>
      <c r="NAK65" s="308"/>
      <c r="NAL65" s="308"/>
      <c r="NAM65" s="308"/>
      <c r="NAN65" s="308"/>
      <c r="NAO65" s="308"/>
      <c r="NAP65" s="308"/>
      <c r="NAQ65" s="308"/>
      <c r="NAR65" s="308"/>
      <c r="NAS65" s="308"/>
      <c r="NAT65" s="308"/>
      <c r="NAU65" s="308"/>
      <c r="NAV65" s="308"/>
      <c r="NAW65" s="308"/>
      <c r="NAX65" s="308"/>
      <c r="NAY65" s="308"/>
      <c r="NAZ65" s="308"/>
      <c r="NBA65" s="308"/>
      <c r="NBB65" s="308"/>
      <c r="NBC65" s="308"/>
      <c r="NBD65" s="308"/>
      <c r="NBE65" s="308"/>
      <c r="NBF65" s="308"/>
      <c r="NBG65" s="308"/>
      <c r="NBH65" s="308"/>
      <c r="NBI65" s="308"/>
      <c r="NBJ65" s="308"/>
      <c r="NBK65" s="308"/>
      <c r="NBL65" s="308"/>
      <c r="NBM65" s="308"/>
      <c r="NBN65" s="308"/>
      <c r="NBO65" s="308"/>
      <c r="NBP65" s="308"/>
      <c r="NBQ65" s="308"/>
      <c r="NBR65" s="308"/>
      <c r="NBS65" s="308"/>
      <c r="NBT65" s="308"/>
      <c r="NBU65" s="308"/>
      <c r="NBV65" s="308"/>
      <c r="NBW65" s="308"/>
      <c r="NBX65" s="308"/>
      <c r="NBY65" s="308"/>
      <c r="NBZ65" s="308"/>
      <c r="NCA65" s="308"/>
      <c r="NCB65" s="308"/>
      <c r="NCC65" s="308"/>
      <c r="NCD65" s="308"/>
      <c r="NCE65" s="308"/>
      <c r="NCF65" s="308"/>
      <c r="NCG65" s="308"/>
      <c r="NCH65" s="308"/>
      <c r="NCI65" s="308"/>
      <c r="NCJ65" s="308"/>
      <c r="NCK65" s="308"/>
      <c r="NCL65" s="308"/>
      <c r="NCM65" s="308"/>
      <c r="NCN65" s="308"/>
      <c r="NCO65" s="308"/>
      <c r="NCP65" s="308"/>
      <c r="NCQ65" s="308"/>
      <c r="NCR65" s="308"/>
      <c r="NCS65" s="308"/>
      <c r="NCT65" s="308"/>
      <c r="NCU65" s="308"/>
      <c r="NCV65" s="308"/>
      <c r="NCW65" s="308"/>
      <c r="NCX65" s="308"/>
      <c r="NCY65" s="308"/>
      <c r="NCZ65" s="308"/>
      <c r="NDA65" s="308"/>
      <c r="NDB65" s="308"/>
      <c r="NDC65" s="308"/>
      <c r="NDD65" s="308"/>
      <c r="NDE65" s="308"/>
      <c r="NDF65" s="308"/>
      <c r="NDG65" s="308"/>
      <c r="NDH65" s="308"/>
      <c r="NDI65" s="308"/>
      <c r="NDJ65" s="308"/>
      <c r="NDK65" s="308"/>
      <c r="NDL65" s="308"/>
      <c r="NDM65" s="308"/>
      <c r="NDN65" s="308"/>
      <c r="NDO65" s="308"/>
      <c r="NDP65" s="308"/>
      <c r="NDQ65" s="308"/>
      <c r="NDR65" s="308"/>
      <c r="NDS65" s="308"/>
      <c r="NDT65" s="308"/>
      <c r="NDU65" s="308"/>
      <c r="NDV65" s="308"/>
      <c r="NDW65" s="308"/>
      <c r="NDX65" s="308"/>
      <c r="NDY65" s="308"/>
      <c r="NDZ65" s="308"/>
      <c r="NEA65" s="308"/>
      <c r="NEB65" s="308"/>
      <c r="NEC65" s="308"/>
      <c r="NED65" s="308"/>
      <c r="NEE65" s="308"/>
      <c r="NEF65" s="308"/>
      <c r="NEG65" s="308"/>
      <c r="NEH65" s="308"/>
      <c r="NEI65" s="308"/>
      <c r="NEJ65" s="308"/>
      <c r="NEK65" s="308"/>
      <c r="NEL65" s="308"/>
      <c r="NEM65" s="308"/>
      <c r="NEN65" s="308"/>
      <c r="NEO65" s="308"/>
      <c r="NEP65" s="308"/>
      <c r="NEQ65" s="308"/>
      <c r="NER65" s="308"/>
      <c r="NES65" s="308"/>
      <c r="NET65" s="308"/>
      <c r="NEU65" s="308"/>
      <c r="NEV65" s="308"/>
      <c r="NEW65" s="308"/>
      <c r="NEX65" s="308"/>
      <c r="NEY65" s="308"/>
      <c r="NEZ65" s="308"/>
      <c r="NFA65" s="308"/>
      <c r="NFB65" s="308"/>
      <c r="NFC65" s="308"/>
      <c r="NFD65" s="308"/>
      <c r="NFE65" s="308"/>
      <c r="NFF65" s="308"/>
      <c r="NFG65" s="308"/>
      <c r="NFH65" s="308"/>
      <c r="NFI65" s="308"/>
      <c r="NFJ65" s="308"/>
      <c r="NFK65" s="308"/>
      <c r="NFL65" s="308"/>
      <c r="NFM65" s="308"/>
      <c r="NFN65" s="308"/>
      <c r="NFO65" s="308"/>
      <c r="NFP65" s="308"/>
      <c r="NFQ65" s="308"/>
      <c r="NFR65" s="308"/>
      <c r="NFS65" s="308"/>
      <c r="NFT65" s="308"/>
      <c r="NFU65" s="308"/>
      <c r="NFV65" s="308"/>
      <c r="NFW65" s="308"/>
      <c r="NFX65" s="308"/>
      <c r="NFY65" s="308"/>
      <c r="NFZ65" s="308"/>
      <c r="NGA65" s="308"/>
      <c r="NGB65" s="308"/>
      <c r="NGC65" s="308"/>
      <c r="NGD65" s="308"/>
      <c r="NGE65" s="308"/>
      <c r="NGF65" s="308"/>
      <c r="NGG65" s="308"/>
      <c r="NGH65" s="308"/>
      <c r="NGI65" s="308"/>
      <c r="NGJ65" s="308"/>
      <c r="NGK65" s="308"/>
      <c r="NGL65" s="308"/>
      <c r="NGM65" s="308"/>
      <c r="NGN65" s="308"/>
      <c r="NGO65" s="308"/>
      <c r="NGP65" s="308"/>
      <c r="NGQ65" s="308"/>
      <c r="NGR65" s="308"/>
      <c r="NGS65" s="308"/>
      <c r="NGT65" s="308"/>
      <c r="NGU65" s="308"/>
      <c r="NGV65" s="308"/>
      <c r="NGW65" s="308"/>
      <c r="NGX65" s="308"/>
      <c r="NGY65" s="308"/>
      <c r="NGZ65" s="308"/>
      <c r="NHA65" s="308"/>
      <c r="NHB65" s="308"/>
      <c r="NHC65" s="308"/>
      <c r="NHD65" s="308"/>
      <c r="NHE65" s="308"/>
      <c r="NHF65" s="308"/>
      <c r="NHG65" s="308"/>
      <c r="NHH65" s="308"/>
      <c r="NHI65" s="308"/>
      <c r="NHJ65" s="308"/>
      <c r="NHK65" s="308"/>
      <c r="NHL65" s="308"/>
      <c r="NHM65" s="308"/>
      <c r="NHN65" s="308"/>
      <c r="NHO65" s="308"/>
      <c r="NHP65" s="308"/>
      <c r="NHQ65" s="308"/>
      <c r="NHR65" s="308"/>
      <c r="NHS65" s="308"/>
      <c r="NHT65" s="308"/>
      <c r="NHU65" s="308"/>
      <c r="NHV65" s="308"/>
      <c r="NHW65" s="308"/>
      <c r="NHX65" s="308"/>
      <c r="NHY65" s="308"/>
      <c r="NHZ65" s="308"/>
      <c r="NIA65" s="308"/>
      <c r="NIB65" s="308"/>
      <c r="NIC65" s="308"/>
      <c r="NID65" s="308"/>
      <c r="NIE65" s="308"/>
      <c r="NIF65" s="308"/>
      <c r="NIG65" s="308"/>
      <c r="NIH65" s="308"/>
      <c r="NII65" s="308"/>
      <c r="NIJ65" s="308"/>
      <c r="NIK65" s="308"/>
      <c r="NIL65" s="308"/>
      <c r="NIM65" s="308"/>
      <c r="NIN65" s="308"/>
      <c r="NIO65" s="308"/>
      <c r="NIP65" s="308"/>
      <c r="NIQ65" s="308"/>
      <c r="NIR65" s="308"/>
      <c r="NIS65" s="308"/>
      <c r="NIT65" s="308"/>
      <c r="NIU65" s="308"/>
      <c r="NIV65" s="308"/>
      <c r="NIW65" s="308"/>
      <c r="NIX65" s="308"/>
      <c r="NIY65" s="308"/>
      <c r="NIZ65" s="308"/>
      <c r="NJA65" s="308"/>
      <c r="NJB65" s="308"/>
      <c r="NJC65" s="308"/>
      <c r="NJD65" s="308"/>
      <c r="NJE65" s="308"/>
      <c r="NJF65" s="308"/>
      <c r="NJG65" s="308"/>
      <c r="NJH65" s="308"/>
      <c r="NJI65" s="308"/>
      <c r="NJJ65" s="308"/>
      <c r="NJK65" s="308"/>
      <c r="NJL65" s="308"/>
      <c r="NJM65" s="308"/>
      <c r="NJN65" s="308"/>
      <c r="NJO65" s="308"/>
      <c r="NJP65" s="308"/>
      <c r="NJQ65" s="308"/>
      <c r="NJR65" s="308"/>
      <c r="NJS65" s="308"/>
      <c r="NJT65" s="308"/>
      <c r="NJU65" s="308"/>
      <c r="NJV65" s="308"/>
      <c r="NJW65" s="308"/>
      <c r="NJX65" s="308"/>
      <c r="NJY65" s="308"/>
      <c r="NJZ65" s="308"/>
      <c r="NKA65" s="308"/>
      <c r="NKB65" s="308"/>
      <c r="NKC65" s="308"/>
      <c r="NKD65" s="308"/>
      <c r="NKE65" s="308"/>
      <c r="NKF65" s="308"/>
      <c r="NKG65" s="308"/>
      <c r="NKH65" s="308"/>
      <c r="NKI65" s="308"/>
      <c r="NKJ65" s="308"/>
      <c r="NKK65" s="308"/>
      <c r="NKL65" s="308"/>
      <c r="NKM65" s="308"/>
      <c r="NKN65" s="308"/>
      <c r="NKO65" s="308"/>
      <c r="NKP65" s="308"/>
      <c r="NKQ65" s="308"/>
      <c r="NKR65" s="308"/>
      <c r="NKS65" s="308"/>
      <c r="NKT65" s="308"/>
      <c r="NKU65" s="308"/>
      <c r="NKV65" s="308"/>
      <c r="NKW65" s="308"/>
      <c r="NKX65" s="308"/>
      <c r="NKY65" s="308"/>
      <c r="NKZ65" s="308"/>
      <c r="NLA65" s="308"/>
      <c r="NLB65" s="308"/>
      <c r="NLC65" s="308"/>
      <c r="NLD65" s="308"/>
      <c r="NLE65" s="308"/>
      <c r="NLF65" s="308"/>
      <c r="NLG65" s="308"/>
      <c r="NLH65" s="308"/>
      <c r="NLI65" s="308"/>
      <c r="NLJ65" s="308"/>
      <c r="NLK65" s="308"/>
      <c r="NLL65" s="308"/>
      <c r="NLM65" s="308"/>
      <c r="NLN65" s="308"/>
      <c r="NLO65" s="308"/>
      <c r="NLP65" s="308"/>
      <c r="NLQ65" s="308"/>
      <c r="NLR65" s="308"/>
      <c r="NLS65" s="308"/>
      <c r="NLT65" s="308"/>
      <c r="NLU65" s="308"/>
      <c r="NLV65" s="308"/>
      <c r="NLW65" s="308"/>
      <c r="NLX65" s="308"/>
      <c r="NLY65" s="308"/>
      <c r="NLZ65" s="308"/>
      <c r="NMA65" s="308"/>
      <c r="NMB65" s="308"/>
      <c r="NMC65" s="308"/>
      <c r="NMD65" s="308"/>
      <c r="NME65" s="308"/>
      <c r="NMF65" s="308"/>
      <c r="NMG65" s="308"/>
      <c r="NMH65" s="308"/>
      <c r="NMI65" s="308"/>
      <c r="NMJ65" s="308"/>
      <c r="NMK65" s="308"/>
      <c r="NML65" s="308"/>
      <c r="NMM65" s="308"/>
      <c r="NMN65" s="308"/>
      <c r="NMO65" s="308"/>
      <c r="NMP65" s="308"/>
      <c r="NMQ65" s="308"/>
      <c r="NMR65" s="308"/>
      <c r="NMS65" s="308"/>
      <c r="NMT65" s="308"/>
      <c r="NMU65" s="308"/>
      <c r="NMV65" s="308"/>
      <c r="NMW65" s="308"/>
      <c r="NMX65" s="308"/>
      <c r="NMY65" s="308"/>
      <c r="NMZ65" s="308"/>
      <c r="NNA65" s="308"/>
      <c r="NNB65" s="308"/>
      <c r="NNC65" s="308"/>
      <c r="NND65" s="308"/>
      <c r="NNE65" s="308"/>
      <c r="NNF65" s="308"/>
      <c r="NNG65" s="308"/>
      <c r="NNH65" s="308"/>
      <c r="NNI65" s="308"/>
      <c r="NNJ65" s="308"/>
      <c r="NNK65" s="308"/>
      <c r="NNL65" s="308"/>
      <c r="NNM65" s="308"/>
      <c r="NNN65" s="308"/>
      <c r="NNO65" s="308"/>
      <c r="NNP65" s="308"/>
      <c r="NNQ65" s="308"/>
      <c r="NNR65" s="308"/>
      <c r="NNS65" s="308"/>
      <c r="NNT65" s="308"/>
      <c r="NNU65" s="308"/>
      <c r="NNV65" s="308"/>
      <c r="NNW65" s="308"/>
      <c r="NNX65" s="308"/>
      <c r="NNY65" s="308"/>
      <c r="NNZ65" s="308"/>
      <c r="NOA65" s="308"/>
      <c r="NOB65" s="308"/>
      <c r="NOC65" s="308"/>
      <c r="NOD65" s="308"/>
      <c r="NOE65" s="308"/>
      <c r="NOF65" s="308"/>
      <c r="NOG65" s="308"/>
      <c r="NOH65" s="308"/>
      <c r="NOI65" s="308"/>
      <c r="NOJ65" s="308"/>
      <c r="NOK65" s="308"/>
      <c r="NOL65" s="308"/>
      <c r="NOM65" s="308"/>
      <c r="NON65" s="308"/>
      <c r="NOO65" s="308"/>
      <c r="NOP65" s="308"/>
      <c r="NOQ65" s="308"/>
      <c r="NOR65" s="308"/>
      <c r="NOS65" s="308"/>
      <c r="NOT65" s="308"/>
      <c r="NOU65" s="308"/>
      <c r="NOV65" s="308"/>
      <c r="NOW65" s="308"/>
      <c r="NOX65" s="308"/>
      <c r="NOY65" s="308"/>
      <c r="NOZ65" s="308"/>
      <c r="NPA65" s="308"/>
      <c r="NPB65" s="308"/>
      <c r="NPC65" s="308"/>
      <c r="NPD65" s="308"/>
      <c r="NPE65" s="308"/>
      <c r="NPF65" s="308"/>
      <c r="NPG65" s="308"/>
      <c r="NPH65" s="308"/>
      <c r="NPI65" s="308"/>
      <c r="NPJ65" s="308"/>
      <c r="NPK65" s="308"/>
      <c r="NPL65" s="308"/>
      <c r="NPM65" s="308"/>
      <c r="NPN65" s="308"/>
      <c r="NPO65" s="308"/>
      <c r="NPP65" s="308"/>
      <c r="NPQ65" s="308"/>
      <c r="NPR65" s="308"/>
      <c r="NPS65" s="308"/>
      <c r="NPT65" s="308"/>
      <c r="NPU65" s="308"/>
      <c r="NPV65" s="308"/>
      <c r="NPW65" s="308"/>
      <c r="NPX65" s="308"/>
      <c r="NPY65" s="308"/>
      <c r="NPZ65" s="308"/>
      <c r="NQA65" s="308"/>
      <c r="NQB65" s="308"/>
      <c r="NQC65" s="308"/>
      <c r="NQD65" s="308"/>
      <c r="NQE65" s="308"/>
      <c r="NQF65" s="308"/>
      <c r="NQG65" s="308"/>
      <c r="NQH65" s="308"/>
      <c r="NQI65" s="308"/>
      <c r="NQJ65" s="308"/>
      <c r="NQK65" s="308"/>
      <c r="NQL65" s="308"/>
      <c r="NQM65" s="308"/>
      <c r="NQN65" s="308"/>
      <c r="NQO65" s="308"/>
      <c r="NQP65" s="308"/>
      <c r="NQQ65" s="308"/>
      <c r="NQR65" s="308"/>
      <c r="NQS65" s="308"/>
      <c r="NQT65" s="308"/>
      <c r="NQU65" s="308"/>
      <c r="NQV65" s="308"/>
      <c r="NQW65" s="308"/>
      <c r="NQX65" s="308"/>
      <c r="NQY65" s="308"/>
      <c r="NQZ65" s="308"/>
      <c r="NRA65" s="308"/>
      <c r="NRB65" s="308"/>
      <c r="NRC65" s="308"/>
      <c r="NRD65" s="308"/>
      <c r="NRE65" s="308"/>
      <c r="NRF65" s="308"/>
      <c r="NRG65" s="308"/>
      <c r="NRH65" s="308"/>
      <c r="NRI65" s="308"/>
      <c r="NRJ65" s="308"/>
      <c r="NRK65" s="308"/>
      <c r="NRL65" s="308"/>
      <c r="NRM65" s="308"/>
      <c r="NRN65" s="308"/>
      <c r="NRO65" s="308"/>
      <c r="NRP65" s="308"/>
      <c r="NRQ65" s="308"/>
      <c r="NRR65" s="308"/>
      <c r="NRS65" s="308"/>
      <c r="NRT65" s="308"/>
      <c r="NRU65" s="308"/>
      <c r="NRV65" s="308"/>
      <c r="NRW65" s="308"/>
      <c r="NRX65" s="308"/>
      <c r="NRY65" s="308"/>
      <c r="NRZ65" s="308"/>
      <c r="NSA65" s="308"/>
      <c r="NSB65" s="308"/>
      <c r="NSC65" s="308"/>
      <c r="NSD65" s="308"/>
      <c r="NSE65" s="308"/>
      <c r="NSF65" s="308"/>
      <c r="NSG65" s="308"/>
      <c r="NSH65" s="308"/>
      <c r="NSI65" s="308"/>
      <c r="NSJ65" s="308"/>
      <c r="NSK65" s="308"/>
      <c r="NSL65" s="308"/>
      <c r="NSM65" s="308"/>
      <c r="NSN65" s="308"/>
      <c r="NSO65" s="308"/>
      <c r="NSP65" s="308"/>
      <c r="NSQ65" s="308"/>
      <c r="NSR65" s="308"/>
      <c r="NSS65" s="308"/>
      <c r="NST65" s="308"/>
      <c r="NSU65" s="308"/>
      <c r="NSV65" s="308"/>
      <c r="NSW65" s="308"/>
      <c r="NSX65" s="308"/>
      <c r="NSY65" s="308"/>
      <c r="NSZ65" s="308"/>
      <c r="NTA65" s="308"/>
      <c r="NTB65" s="308"/>
      <c r="NTC65" s="308"/>
      <c r="NTD65" s="308"/>
      <c r="NTE65" s="308"/>
      <c r="NTF65" s="308"/>
      <c r="NTG65" s="308"/>
      <c r="NTH65" s="308"/>
      <c r="NTI65" s="308"/>
      <c r="NTJ65" s="308"/>
      <c r="NTK65" s="308"/>
      <c r="NTL65" s="308"/>
      <c r="NTM65" s="308"/>
      <c r="NTN65" s="308"/>
      <c r="NTO65" s="308"/>
      <c r="NTP65" s="308"/>
      <c r="NTQ65" s="308"/>
      <c r="NTR65" s="308"/>
      <c r="NTS65" s="308"/>
      <c r="NTT65" s="308"/>
      <c r="NTU65" s="308"/>
      <c r="NTV65" s="308"/>
      <c r="NTW65" s="308"/>
      <c r="NTX65" s="308"/>
      <c r="NTY65" s="308"/>
      <c r="NTZ65" s="308"/>
      <c r="NUA65" s="308"/>
      <c r="NUB65" s="308"/>
      <c r="NUC65" s="308"/>
      <c r="NUD65" s="308"/>
      <c r="NUE65" s="308"/>
      <c r="NUF65" s="308"/>
      <c r="NUG65" s="308"/>
      <c r="NUH65" s="308"/>
      <c r="NUI65" s="308"/>
      <c r="NUJ65" s="308"/>
      <c r="NUK65" s="308"/>
      <c r="NUL65" s="308"/>
      <c r="NUM65" s="308"/>
      <c r="NUN65" s="308"/>
      <c r="NUO65" s="308"/>
      <c r="NUP65" s="308"/>
      <c r="NUQ65" s="308"/>
      <c r="NUR65" s="308"/>
      <c r="NUS65" s="308"/>
      <c r="NUT65" s="308"/>
      <c r="NUU65" s="308"/>
      <c r="NUV65" s="308"/>
      <c r="NUW65" s="308"/>
      <c r="NUX65" s="308"/>
      <c r="NUY65" s="308"/>
      <c r="NUZ65" s="308"/>
      <c r="NVA65" s="308"/>
      <c r="NVB65" s="308"/>
      <c r="NVC65" s="308"/>
      <c r="NVD65" s="308"/>
      <c r="NVE65" s="308"/>
      <c r="NVF65" s="308"/>
      <c r="NVG65" s="308"/>
      <c r="NVH65" s="308"/>
      <c r="NVI65" s="308"/>
      <c r="NVJ65" s="308"/>
      <c r="NVK65" s="308"/>
      <c r="NVL65" s="308"/>
      <c r="NVM65" s="308"/>
      <c r="NVN65" s="308"/>
      <c r="NVO65" s="308"/>
      <c r="NVP65" s="308"/>
      <c r="NVQ65" s="308"/>
      <c r="NVR65" s="308"/>
      <c r="NVS65" s="308"/>
      <c r="NVT65" s="308"/>
      <c r="NVU65" s="308"/>
      <c r="NVV65" s="308"/>
      <c r="NVW65" s="308"/>
      <c r="NVX65" s="308"/>
      <c r="NVY65" s="308"/>
      <c r="NVZ65" s="308"/>
      <c r="NWA65" s="308"/>
      <c r="NWB65" s="308"/>
      <c r="NWC65" s="308"/>
      <c r="NWD65" s="308"/>
      <c r="NWE65" s="308"/>
      <c r="NWF65" s="308"/>
      <c r="NWG65" s="308"/>
      <c r="NWH65" s="308"/>
      <c r="NWI65" s="308"/>
      <c r="NWJ65" s="308"/>
      <c r="NWK65" s="308"/>
      <c r="NWL65" s="308"/>
      <c r="NWM65" s="308"/>
      <c r="NWN65" s="308"/>
      <c r="NWO65" s="308"/>
      <c r="NWP65" s="308"/>
      <c r="NWQ65" s="308"/>
      <c r="NWR65" s="308"/>
      <c r="NWS65" s="308"/>
      <c r="NWT65" s="308"/>
      <c r="NWU65" s="308"/>
      <c r="NWV65" s="308"/>
      <c r="NWW65" s="308"/>
      <c r="NWX65" s="308"/>
      <c r="NWY65" s="308"/>
      <c r="NWZ65" s="308"/>
      <c r="NXA65" s="308"/>
      <c r="NXB65" s="308"/>
      <c r="NXC65" s="308"/>
      <c r="NXD65" s="308"/>
      <c r="NXE65" s="308"/>
      <c r="NXF65" s="308"/>
      <c r="NXG65" s="308"/>
      <c r="NXH65" s="308"/>
      <c r="NXI65" s="308"/>
      <c r="NXJ65" s="308"/>
      <c r="NXK65" s="308"/>
      <c r="NXL65" s="308"/>
      <c r="NXM65" s="308"/>
      <c r="NXN65" s="308"/>
      <c r="NXO65" s="308"/>
      <c r="NXP65" s="308"/>
      <c r="NXQ65" s="308"/>
      <c r="NXR65" s="308"/>
      <c r="NXS65" s="308"/>
      <c r="NXT65" s="308"/>
      <c r="NXU65" s="308"/>
      <c r="NXV65" s="308"/>
      <c r="NXW65" s="308"/>
      <c r="NXX65" s="308"/>
      <c r="NXY65" s="308"/>
      <c r="NXZ65" s="308"/>
      <c r="NYA65" s="308"/>
      <c r="NYB65" s="308"/>
      <c r="NYC65" s="308"/>
      <c r="NYD65" s="308"/>
      <c r="NYE65" s="308"/>
      <c r="NYF65" s="308"/>
      <c r="NYG65" s="308"/>
      <c r="NYH65" s="308"/>
      <c r="NYI65" s="308"/>
      <c r="NYJ65" s="308"/>
      <c r="NYK65" s="308"/>
      <c r="NYL65" s="308"/>
      <c r="NYM65" s="308"/>
      <c r="NYN65" s="308"/>
      <c r="NYO65" s="308"/>
      <c r="NYP65" s="308"/>
      <c r="NYQ65" s="308"/>
      <c r="NYR65" s="308"/>
      <c r="NYS65" s="308"/>
      <c r="NYT65" s="308"/>
      <c r="NYU65" s="308"/>
      <c r="NYV65" s="308"/>
      <c r="NYW65" s="308"/>
      <c r="NYX65" s="308"/>
      <c r="NYY65" s="308"/>
      <c r="NYZ65" s="308"/>
      <c r="NZA65" s="308"/>
      <c r="NZB65" s="308"/>
      <c r="NZC65" s="308"/>
      <c r="NZD65" s="308"/>
      <c r="NZE65" s="308"/>
      <c r="NZF65" s="308"/>
      <c r="NZG65" s="308"/>
      <c r="NZH65" s="308"/>
      <c r="NZI65" s="308"/>
      <c r="NZJ65" s="308"/>
      <c r="NZK65" s="308"/>
      <c r="NZL65" s="308"/>
      <c r="NZM65" s="308"/>
      <c r="NZN65" s="308"/>
      <c r="NZO65" s="308"/>
      <c r="NZP65" s="308"/>
      <c r="NZQ65" s="308"/>
      <c r="NZR65" s="308"/>
      <c r="NZS65" s="308"/>
      <c r="NZT65" s="308"/>
      <c r="NZU65" s="308"/>
      <c r="NZV65" s="308"/>
      <c r="NZW65" s="308"/>
      <c r="NZX65" s="308"/>
      <c r="NZY65" s="308"/>
      <c r="NZZ65" s="308"/>
      <c r="OAA65" s="308"/>
      <c r="OAB65" s="308"/>
      <c r="OAC65" s="308"/>
      <c r="OAD65" s="308"/>
      <c r="OAE65" s="308"/>
      <c r="OAF65" s="308"/>
      <c r="OAG65" s="308"/>
      <c r="OAH65" s="308"/>
      <c r="OAI65" s="308"/>
      <c r="OAJ65" s="308"/>
      <c r="OAK65" s="308"/>
      <c r="OAL65" s="308"/>
      <c r="OAM65" s="308"/>
      <c r="OAN65" s="308"/>
      <c r="OAO65" s="308"/>
      <c r="OAP65" s="308"/>
      <c r="OAQ65" s="308"/>
      <c r="OAR65" s="308"/>
      <c r="OAS65" s="308"/>
      <c r="OAT65" s="308"/>
      <c r="OAU65" s="308"/>
      <c r="OAV65" s="308"/>
      <c r="OAW65" s="308"/>
      <c r="OAX65" s="308"/>
      <c r="OAY65" s="308"/>
      <c r="OAZ65" s="308"/>
      <c r="OBA65" s="308"/>
      <c r="OBB65" s="308"/>
      <c r="OBC65" s="308"/>
      <c r="OBD65" s="308"/>
      <c r="OBE65" s="308"/>
      <c r="OBF65" s="308"/>
      <c r="OBG65" s="308"/>
      <c r="OBH65" s="308"/>
      <c r="OBI65" s="308"/>
      <c r="OBJ65" s="308"/>
      <c r="OBK65" s="308"/>
      <c r="OBL65" s="308"/>
      <c r="OBM65" s="308"/>
      <c r="OBN65" s="308"/>
      <c r="OBO65" s="308"/>
      <c r="OBP65" s="308"/>
      <c r="OBQ65" s="308"/>
      <c r="OBR65" s="308"/>
      <c r="OBS65" s="308"/>
      <c r="OBT65" s="308"/>
      <c r="OBU65" s="308"/>
      <c r="OBV65" s="308"/>
      <c r="OBW65" s="308"/>
      <c r="OBX65" s="308"/>
      <c r="OBY65" s="308"/>
      <c r="OBZ65" s="308"/>
      <c r="OCA65" s="308"/>
      <c r="OCB65" s="308"/>
      <c r="OCC65" s="308"/>
      <c r="OCD65" s="308"/>
      <c r="OCE65" s="308"/>
      <c r="OCF65" s="308"/>
      <c r="OCG65" s="308"/>
      <c r="OCH65" s="308"/>
      <c r="OCI65" s="308"/>
      <c r="OCJ65" s="308"/>
      <c r="OCK65" s="308"/>
      <c r="OCL65" s="308"/>
      <c r="OCM65" s="308"/>
      <c r="OCN65" s="308"/>
      <c r="OCO65" s="308"/>
      <c r="OCP65" s="308"/>
      <c r="OCQ65" s="308"/>
      <c r="OCR65" s="308"/>
      <c r="OCS65" s="308"/>
      <c r="OCT65" s="308"/>
      <c r="OCU65" s="308"/>
      <c r="OCV65" s="308"/>
      <c r="OCW65" s="308"/>
      <c r="OCX65" s="308"/>
      <c r="OCY65" s="308"/>
      <c r="OCZ65" s="308"/>
      <c r="ODA65" s="308"/>
      <c r="ODB65" s="308"/>
      <c r="ODC65" s="308"/>
      <c r="ODD65" s="308"/>
      <c r="ODE65" s="308"/>
      <c r="ODF65" s="308"/>
      <c r="ODG65" s="308"/>
      <c r="ODH65" s="308"/>
      <c r="ODI65" s="308"/>
      <c r="ODJ65" s="308"/>
      <c r="ODK65" s="308"/>
      <c r="ODL65" s="308"/>
      <c r="ODM65" s="308"/>
      <c r="ODN65" s="308"/>
      <c r="ODO65" s="308"/>
      <c r="ODP65" s="308"/>
      <c r="ODQ65" s="308"/>
      <c r="ODR65" s="308"/>
      <c r="ODS65" s="308"/>
      <c r="ODT65" s="308"/>
      <c r="ODU65" s="308"/>
      <c r="ODV65" s="308"/>
      <c r="ODW65" s="308"/>
      <c r="ODX65" s="308"/>
      <c r="ODY65" s="308"/>
      <c r="ODZ65" s="308"/>
      <c r="OEA65" s="308"/>
      <c r="OEB65" s="308"/>
      <c r="OEC65" s="308"/>
      <c r="OED65" s="308"/>
      <c r="OEE65" s="308"/>
      <c r="OEF65" s="308"/>
      <c r="OEG65" s="308"/>
      <c r="OEH65" s="308"/>
      <c r="OEI65" s="308"/>
      <c r="OEJ65" s="308"/>
      <c r="OEK65" s="308"/>
      <c r="OEL65" s="308"/>
      <c r="OEM65" s="308"/>
      <c r="OEN65" s="308"/>
      <c r="OEO65" s="308"/>
      <c r="OEP65" s="308"/>
      <c r="OEQ65" s="308"/>
      <c r="OER65" s="308"/>
      <c r="OES65" s="308"/>
      <c r="OET65" s="308"/>
      <c r="OEU65" s="308"/>
      <c r="OEV65" s="308"/>
      <c r="OEW65" s="308"/>
      <c r="OEX65" s="308"/>
      <c r="OEY65" s="308"/>
      <c r="OEZ65" s="308"/>
      <c r="OFA65" s="308"/>
      <c r="OFB65" s="308"/>
      <c r="OFC65" s="308"/>
      <c r="OFD65" s="308"/>
      <c r="OFE65" s="308"/>
      <c r="OFF65" s="308"/>
      <c r="OFG65" s="308"/>
      <c r="OFH65" s="308"/>
      <c r="OFI65" s="308"/>
      <c r="OFJ65" s="308"/>
      <c r="OFK65" s="308"/>
      <c r="OFL65" s="308"/>
      <c r="OFM65" s="308"/>
      <c r="OFN65" s="308"/>
      <c r="OFO65" s="308"/>
      <c r="OFP65" s="308"/>
      <c r="OFQ65" s="308"/>
      <c r="OFR65" s="308"/>
      <c r="OFS65" s="308"/>
      <c r="OFT65" s="308"/>
      <c r="OFU65" s="308"/>
      <c r="OFV65" s="308"/>
      <c r="OFW65" s="308"/>
      <c r="OFX65" s="308"/>
      <c r="OFY65" s="308"/>
      <c r="OFZ65" s="308"/>
      <c r="OGA65" s="308"/>
      <c r="OGB65" s="308"/>
      <c r="OGC65" s="308"/>
      <c r="OGD65" s="308"/>
      <c r="OGE65" s="308"/>
      <c r="OGF65" s="308"/>
      <c r="OGG65" s="308"/>
      <c r="OGH65" s="308"/>
      <c r="OGI65" s="308"/>
      <c r="OGJ65" s="308"/>
      <c r="OGK65" s="308"/>
      <c r="OGL65" s="308"/>
      <c r="OGM65" s="308"/>
      <c r="OGN65" s="308"/>
      <c r="OGO65" s="308"/>
      <c r="OGP65" s="308"/>
      <c r="OGQ65" s="308"/>
      <c r="OGR65" s="308"/>
      <c r="OGS65" s="308"/>
      <c r="OGT65" s="308"/>
      <c r="OGU65" s="308"/>
      <c r="OGV65" s="308"/>
      <c r="OGW65" s="308"/>
      <c r="OGX65" s="308"/>
      <c r="OGY65" s="308"/>
      <c r="OGZ65" s="308"/>
      <c r="OHA65" s="308"/>
      <c r="OHB65" s="308"/>
      <c r="OHC65" s="308"/>
      <c r="OHD65" s="308"/>
      <c r="OHE65" s="308"/>
      <c r="OHF65" s="308"/>
      <c r="OHG65" s="308"/>
      <c r="OHH65" s="308"/>
      <c r="OHI65" s="308"/>
      <c r="OHJ65" s="308"/>
      <c r="OHK65" s="308"/>
      <c r="OHL65" s="308"/>
      <c r="OHM65" s="308"/>
      <c r="OHN65" s="308"/>
      <c r="OHO65" s="308"/>
      <c r="OHP65" s="308"/>
      <c r="OHQ65" s="308"/>
      <c r="OHR65" s="308"/>
      <c r="OHS65" s="308"/>
      <c r="OHT65" s="308"/>
      <c r="OHU65" s="308"/>
      <c r="OHV65" s="308"/>
      <c r="OHW65" s="308"/>
      <c r="OHX65" s="308"/>
      <c r="OHY65" s="308"/>
      <c r="OHZ65" s="308"/>
      <c r="OIA65" s="308"/>
      <c r="OIB65" s="308"/>
      <c r="OIC65" s="308"/>
      <c r="OID65" s="308"/>
      <c r="OIE65" s="308"/>
      <c r="OIF65" s="308"/>
      <c r="OIG65" s="308"/>
      <c r="OIH65" s="308"/>
      <c r="OII65" s="308"/>
      <c r="OIJ65" s="308"/>
      <c r="OIK65" s="308"/>
      <c r="OIL65" s="308"/>
      <c r="OIM65" s="308"/>
      <c r="OIN65" s="308"/>
      <c r="OIO65" s="308"/>
      <c r="OIP65" s="308"/>
      <c r="OIQ65" s="308"/>
      <c r="OIR65" s="308"/>
      <c r="OIS65" s="308"/>
      <c r="OIT65" s="308"/>
      <c r="OIU65" s="308"/>
      <c r="OIV65" s="308"/>
      <c r="OIW65" s="308"/>
      <c r="OIX65" s="308"/>
      <c r="OIY65" s="308"/>
      <c r="OIZ65" s="308"/>
      <c r="OJA65" s="308"/>
      <c r="OJB65" s="308"/>
      <c r="OJC65" s="308"/>
      <c r="OJD65" s="308"/>
      <c r="OJE65" s="308"/>
      <c r="OJF65" s="308"/>
      <c r="OJG65" s="308"/>
      <c r="OJH65" s="308"/>
      <c r="OJI65" s="308"/>
      <c r="OJJ65" s="308"/>
      <c r="OJK65" s="308"/>
      <c r="OJL65" s="308"/>
      <c r="OJM65" s="308"/>
      <c r="OJN65" s="308"/>
      <c r="OJO65" s="308"/>
      <c r="OJP65" s="308"/>
      <c r="OJQ65" s="308"/>
      <c r="OJR65" s="308"/>
      <c r="OJS65" s="308"/>
      <c r="OJT65" s="308"/>
      <c r="OJU65" s="308"/>
      <c r="OJV65" s="308"/>
      <c r="OJW65" s="308"/>
      <c r="OJX65" s="308"/>
      <c r="OJY65" s="308"/>
      <c r="OJZ65" s="308"/>
      <c r="OKA65" s="308"/>
      <c r="OKB65" s="308"/>
      <c r="OKC65" s="308"/>
      <c r="OKD65" s="308"/>
      <c r="OKE65" s="308"/>
      <c r="OKF65" s="308"/>
      <c r="OKG65" s="308"/>
      <c r="OKH65" s="308"/>
      <c r="OKI65" s="308"/>
      <c r="OKJ65" s="308"/>
      <c r="OKK65" s="308"/>
      <c r="OKL65" s="308"/>
      <c r="OKM65" s="308"/>
      <c r="OKN65" s="308"/>
      <c r="OKO65" s="308"/>
      <c r="OKP65" s="308"/>
      <c r="OKQ65" s="308"/>
      <c r="OKR65" s="308"/>
      <c r="OKS65" s="308"/>
      <c r="OKT65" s="308"/>
      <c r="OKU65" s="308"/>
      <c r="OKV65" s="308"/>
      <c r="OKW65" s="308"/>
      <c r="OKX65" s="308"/>
      <c r="OKY65" s="308"/>
      <c r="OKZ65" s="308"/>
      <c r="OLA65" s="308"/>
      <c r="OLB65" s="308"/>
      <c r="OLC65" s="308"/>
      <c r="OLD65" s="308"/>
      <c r="OLE65" s="308"/>
      <c r="OLF65" s="308"/>
      <c r="OLG65" s="308"/>
      <c r="OLH65" s="308"/>
      <c r="OLI65" s="308"/>
      <c r="OLJ65" s="308"/>
      <c r="OLK65" s="308"/>
      <c r="OLL65" s="308"/>
      <c r="OLM65" s="308"/>
      <c r="OLN65" s="308"/>
      <c r="OLO65" s="308"/>
      <c r="OLP65" s="308"/>
      <c r="OLQ65" s="308"/>
      <c r="OLR65" s="308"/>
      <c r="OLS65" s="308"/>
      <c r="OLT65" s="308"/>
      <c r="OLU65" s="308"/>
      <c r="OLV65" s="308"/>
      <c r="OLW65" s="308"/>
      <c r="OLX65" s="308"/>
      <c r="OLY65" s="308"/>
      <c r="OLZ65" s="308"/>
      <c r="OMA65" s="308"/>
      <c r="OMB65" s="308"/>
      <c r="OMC65" s="308"/>
      <c r="OMD65" s="308"/>
      <c r="OME65" s="308"/>
      <c r="OMF65" s="308"/>
      <c r="OMG65" s="308"/>
      <c r="OMH65" s="308"/>
      <c r="OMI65" s="308"/>
      <c r="OMJ65" s="308"/>
      <c r="OMK65" s="308"/>
      <c r="OML65" s="308"/>
      <c r="OMM65" s="308"/>
      <c r="OMN65" s="308"/>
      <c r="OMO65" s="308"/>
      <c r="OMP65" s="308"/>
      <c r="OMQ65" s="308"/>
      <c r="OMR65" s="308"/>
      <c r="OMS65" s="308"/>
      <c r="OMT65" s="308"/>
      <c r="OMU65" s="308"/>
      <c r="OMV65" s="308"/>
      <c r="OMW65" s="308"/>
      <c r="OMX65" s="308"/>
      <c r="OMY65" s="308"/>
      <c r="OMZ65" s="308"/>
      <c r="ONA65" s="308"/>
      <c r="ONB65" s="308"/>
      <c r="ONC65" s="308"/>
      <c r="OND65" s="308"/>
      <c r="ONE65" s="308"/>
      <c r="ONF65" s="308"/>
      <c r="ONG65" s="308"/>
      <c r="ONH65" s="308"/>
      <c r="ONI65" s="308"/>
      <c r="ONJ65" s="308"/>
      <c r="ONK65" s="308"/>
      <c r="ONL65" s="308"/>
      <c r="ONM65" s="308"/>
      <c r="ONN65" s="308"/>
      <c r="ONO65" s="308"/>
      <c r="ONP65" s="308"/>
      <c r="ONQ65" s="308"/>
      <c r="ONR65" s="308"/>
      <c r="ONS65" s="308"/>
      <c r="ONT65" s="308"/>
      <c r="ONU65" s="308"/>
      <c r="ONV65" s="308"/>
      <c r="ONW65" s="308"/>
      <c r="ONX65" s="308"/>
      <c r="ONY65" s="308"/>
      <c r="ONZ65" s="308"/>
      <c r="OOA65" s="308"/>
      <c r="OOB65" s="308"/>
      <c r="OOC65" s="308"/>
      <c r="OOD65" s="308"/>
      <c r="OOE65" s="308"/>
      <c r="OOF65" s="308"/>
      <c r="OOG65" s="308"/>
      <c r="OOH65" s="308"/>
      <c r="OOI65" s="308"/>
      <c r="OOJ65" s="308"/>
      <c r="OOK65" s="308"/>
      <c r="OOL65" s="308"/>
      <c r="OOM65" s="308"/>
      <c r="OON65" s="308"/>
      <c r="OOO65" s="308"/>
      <c r="OOP65" s="308"/>
      <c r="OOQ65" s="308"/>
      <c r="OOR65" s="308"/>
      <c r="OOS65" s="308"/>
      <c r="OOT65" s="308"/>
      <c r="OOU65" s="308"/>
      <c r="OOV65" s="308"/>
      <c r="OOW65" s="308"/>
      <c r="OOX65" s="308"/>
      <c r="OOY65" s="308"/>
      <c r="OOZ65" s="308"/>
      <c r="OPA65" s="308"/>
      <c r="OPB65" s="308"/>
      <c r="OPC65" s="308"/>
      <c r="OPD65" s="308"/>
      <c r="OPE65" s="308"/>
      <c r="OPF65" s="308"/>
      <c r="OPG65" s="308"/>
      <c r="OPH65" s="308"/>
      <c r="OPI65" s="308"/>
      <c r="OPJ65" s="308"/>
      <c r="OPK65" s="308"/>
      <c r="OPL65" s="308"/>
      <c r="OPM65" s="308"/>
      <c r="OPN65" s="308"/>
      <c r="OPO65" s="308"/>
      <c r="OPP65" s="308"/>
      <c r="OPQ65" s="308"/>
      <c r="OPR65" s="308"/>
      <c r="OPS65" s="308"/>
      <c r="OPT65" s="308"/>
      <c r="OPU65" s="308"/>
      <c r="OPV65" s="308"/>
      <c r="OPW65" s="308"/>
      <c r="OPX65" s="308"/>
      <c r="OPY65" s="308"/>
      <c r="OPZ65" s="308"/>
      <c r="OQA65" s="308"/>
      <c r="OQB65" s="308"/>
      <c r="OQC65" s="308"/>
      <c r="OQD65" s="308"/>
      <c r="OQE65" s="308"/>
      <c r="OQF65" s="308"/>
      <c r="OQG65" s="308"/>
      <c r="OQH65" s="308"/>
      <c r="OQI65" s="308"/>
      <c r="OQJ65" s="308"/>
      <c r="OQK65" s="308"/>
      <c r="OQL65" s="308"/>
      <c r="OQM65" s="308"/>
      <c r="OQN65" s="308"/>
      <c r="OQO65" s="308"/>
      <c r="OQP65" s="308"/>
      <c r="OQQ65" s="308"/>
      <c r="OQR65" s="308"/>
      <c r="OQS65" s="308"/>
      <c r="OQT65" s="308"/>
      <c r="OQU65" s="308"/>
      <c r="OQV65" s="308"/>
      <c r="OQW65" s="308"/>
      <c r="OQX65" s="308"/>
      <c r="OQY65" s="308"/>
      <c r="OQZ65" s="308"/>
      <c r="ORA65" s="308"/>
      <c r="ORB65" s="308"/>
      <c r="ORC65" s="308"/>
      <c r="ORD65" s="308"/>
      <c r="ORE65" s="308"/>
      <c r="ORF65" s="308"/>
      <c r="ORG65" s="308"/>
      <c r="ORH65" s="308"/>
      <c r="ORI65" s="308"/>
      <c r="ORJ65" s="308"/>
      <c r="ORK65" s="308"/>
      <c r="ORL65" s="308"/>
      <c r="ORM65" s="308"/>
      <c r="ORN65" s="308"/>
      <c r="ORO65" s="308"/>
      <c r="ORP65" s="308"/>
      <c r="ORQ65" s="308"/>
      <c r="ORR65" s="308"/>
      <c r="ORS65" s="308"/>
      <c r="ORT65" s="308"/>
      <c r="ORU65" s="308"/>
      <c r="ORV65" s="308"/>
      <c r="ORW65" s="308"/>
      <c r="ORX65" s="308"/>
      <c r="ORY65" s="308"/>
      <c r="ORZ65" s="308"/>
      <c r="OSA65" s="308"/>
      <c r="OSB65" s="308"/>
      <c r="OSC65" s="308"/>
      <c r="OSD65" s="308"/>
      <c r="OSE65" s="308"/>
      <c r="OSF65" s="308"/>
      <c r="OSG65" s="308"/>
      <c r="OSH65" s="308"/>
      <c r="OSI65" s="308"/>
      <c r="OSJ65" s="308"/>
      <c r="OSK65" s="308"/>
      <c r="OSL65" s="308"/>
      <c r="OSM65" s="308"/>
      <c r="OSN65" s="308"/>
      <c r="OSO65" s="308"/>
      <c r="OSP65" s="308"/>
      <c r="OSQ65" s="308"/>
      <c r="OSR65" s="308"/>
      <c r="OSS65" s="308"/>
      <c r="OST65" s="308"/>
      <c r="OSU65" s="308"/>
      <c r="OSV65" s="308"/>
      <c r="OSW65" s="308"/>
      <c r="OSX65" s="308"/>
      <c r="OSY65" s="308"/>
      <c r="OSZ65" s="308"/>
      <c r="OTA65" s="308"/>
      <c r="OTB65" s="308"/>
      <c r="OTC65" s="308"/>
      <c r="OTD65" s="308"/>
      <c r="OTE65" s="308"/>
      <c r="OTF65" s="308"/>
      <c r="OTG65" s="308"/>
      <c r="OTH65" s="308"/>
      <c r="OTI65" s="308"/>
      <c r="OTJ65" s="308"/>
      <c r="OTK65" s="308"/>
      <c r="OTL65" s="308"/>
      <c r="OTM65" s="308"/>
      <c r="OTN65" s="308"/>
      <c r="OTO65" s="308"/>
      <c r="OTP65" s="308"/>
      <c r="OTQ65" s="308"/>
      <c r="OTR65" s="308"/>
      <c r="OTS65" s="308"/>
      <c r="OTT65" s="308"/>
      <c r="OTU65" s="308"/>
      <c r="OTV65" s="308"/>
      <c r="OTW65" s="308"/>
      <c r="OTX65" s="308"/>
      <c r="OTY65" s="308"/>
      <c r="OTZ65" s="308"/>
      <c r="OUA65" s="308"/>
      <c r="OUB65" s="308"/>
      <c r="OUC65" s="308"/>
      <c r="OUD65" s="308"/>
      <c r="OUE65" s="308"/>
      <c r="OUF65" s="308"/>
      <c r="OUG65" s="308"/>
      <c r="OUH65" s="308"/>
      <c r="OUI65" s="308"/>
      <c r="OUJ65" s="308"/>
      <c r="OUK65" s="308"/>
      <c r="OUL65" s="308"/>
      <c r="OUM65" s="308"/>
      <c r="OUN65" s="308"/>
      <c r="OUO65" s="308"/>
      <c r="OUP65" s="308"/>
      <c r="OUQ65" s="308"/>
      <c r="OUR65" s="308"/>
      <c r="OUS65" s="308"/>
      <c r="OUT65" s="308"/>
      <c r="OUU65" s="308"/>
      <c r="OUV65" s="308"/>
      <c r="OUW65" s="308"/>
      <c r="OUX65" s="308"/>
      <c r="OUY65" s="308"/>
      <c r="OUZ65" s="308"/>
      <c r="OVA65" s="308"/>
      <c r="OVB65" s="308"/>
      <c r="OVC65" s="308"/>
      <c r="OVD65" s="308"/>
      <c r="OVE65" s="308"/>
      <c r="OVF65" s="308"/>
      <c r="OVG65" s="308"/>
      <c r="OVH65" s="308"/>
      <c r="OVI65" s="308"/>
      <c r="OVJ65" s="308"/>
      <c r="OVK65" s="308"/>
      <c r="OVL65" s="308"/>
      <c r="OVM65" s="308"/>
      <c r="OVN65" s="308"/>
      <c r="OVO65" s="308"/>
      <c r="OVP65" s="308"/>
      <c r="OVQ65" s="308"/>
      <c r="OVR65" s="308"/>
      <c r="OVS65" s="308"/>
      <c r="OVT65" s="308"/>
      <c r="OVU65" s="308"/>
      <c r="OVV65" s="308"/>
      <c r="OVW65" s="308"/>
      <c r="OVX65" s="308"/>
      <c r="OVY65" s="308"/>
      <c r="OVZ65" s="308"/>
      <c r="OWA65" s="308"/>
      <c r="OWB65" s="308"/>
      <c r="OWC65" s="308"/>
      <c r="OWD65" s="308"/>
      <c r="OWE65" s="308"/>
      <c r="OWF65" s="308"/>
      <c r="OWG65" s="308"/>
      <c r="OWH65" s="308"/>
      <c r="OWI65" s="308"/>
      <c r="OWJ65" s="308"/>
      <c r="OWK65" s="308"/>
      <c r="OWL65" s="308"/>
      <c r="OWM65" s="308"/>
      <c r="OWN65" s="308"/>
      <c r="OWO65" s="308"/>
      <c r="OWP65" s="308"/>
      <c r="OWQ65" s="308"/>
      <c r="OWR65" s="308"/>
      <c r="OWS65" s="308"/>
      <c r="OWT65" s="308"/>
      <c r="OWU65" s="308"/>
      <c r="OWV65" s="308"/>
      <c r="OWW65" s="308"/>
      <c r="OWX65" s="308"/>
      <c r="OWY65" s="308"/>
      <c r="OWZ65" s="308"/>
      <c r="OXA65" s="308"/>
      <c r="OXB65" s="308"/>
      <c r="OXC65" s="308"/>
      <c r="OXD65" s="308"/>
      <c r="OXE65" s="308"/>
      <c r="OXF65" s="308"/>
      <c r="OXG65" s="308"/>
      <c r="OXH65" s="308"/>
      <c r="OXI65" s="308"/>
      <c r="OXJ65" s="308"/>
      <c r="OXK65" s="308"/>
      <c r="OXL65" s="308"/>
      <c r="OXM65" s="308"/>
      <c r="OXN65" s="308"/>
      <c r="OXO65" s="308"/>
      <c r="OXP65" s="308"/>
      <c r="OXQ65" s="308"/>
      <c r="OXR65" s="308"/>
      <c r="OXS65" s="308"/>
      <c r="OXT65" s="308"/>
      <c r="OXU65" s="308"/>
      <c r="OXV65" s="308"/>
      <c r="OXW65" s="308"/>
      <c r="OXX65" s="308"/>
      <c r="OXY65" s="308"/>
      <c r="OXZ65" s="308"/>
      <c r="OYA65" s="308"/>
      <c r="OYB65" s="308"/>
      <c r="OYC65" s="308"/>
      <c r="OYD65" s="308"/>
      <c r="OYE65" s="308"/>
      <c r="OYF65" s="308"/>
      <c r="OYG65" s="308"/>
      <c r="OYH65" s="308"/>
      <c r="OYI65" s="308"/>
      <c r="OYJ65" s="308"/>
      <c r="OYK65" s="308"/>
      <c r="OYL65" s="308"/>
      <c r="OYM65" s="308"/>
      <c r="OYN65" s="308"/>
      <c r="OYO65" s="308"/>
      <c r="OYP65" s="308"/>
      <c r="OYQ65" s="308"/>
      <c r="OYR65" s="308"/>
      <c r="OYS65" s="308"/>
      <c r="OYT65" s="308"/>
      <c r="OYU65" s="308"/>
      <c r="OYV65" s="308"/>
      <c r="OYW65" s="308"/>
      <c r="OYX65" s="308"/>
      <c r="OYY65" s="308"/>
      <c r="OYZ65" s="308"/>
      <c r="OZA65" s="308"/>
      <c r="OZB65" s="308"/>
      <c r="OZC65" s="308"/>
      <c r="OZD65" s="308"/>
      <c r="OZE65" s="308"/>
      <c r="OZF65" s="308"/>
      <c r="OZG65" s="308"/>
      <c r="OZH65" s="308"/>
      <c r="OZI65" s="308"/>
      <c r="OZJ65" s="308"/>
      <c r="OZK65" s="308"/>
      <c r="OZL65" s="308"/>
      <c r="OZM65" s="308"/>
      <c r="OZN65" s="308"/>
      <c r="OZO65" s="308"/>
      <c r="OZP65" s="308"/>
      <c r="OZQ65" s="308"/>
      <c r="OZR65" s="308"/>
      <c r="OZS65" s="308"/>
      <c r="OZT65" s="308"/>
      <c r="OZU65" s="308"/>
      <c r="OZV65" s="308"/>
      <c r="OZW65" s="308"/>
      <c r="OZX65" s="308"/>
      <c r="OZY65" s="308"/>
      <c r="OZZ65" s="308"/>
      <c r="PAA65" s="308"/>
      <c r="PAB65" s="308"/>
      <c r="PAC65" s="308"/>
      <c r="PAD65" s="308"/>
      <c r="PAE65" s="308"/>
      <c r="PAF65" s="308"/>
      <c r="PAG65" s="308"/>
      <c r="PAH65" s="308"/>
      <c r="PAI65" s="308"/>
      <c r="PAJ65" s="308"/>
      <c r="PAK65" s="308"/>
      <c r="PAL65" s="308"/>
      <c r="PAM65" s="308"/>
      <c r="PAN65" s="308"/>
      <c r="PAO65" s="308"/>
      <c r="PAP65" s="308"/>
      <c r="PAQ65" s="308"/>
      <c r="PAR65" s="308"/>
      <c r="PAS65" s="308"/>
      <c r="PAT65" s="308"/>
      <c r="PAU65" s="308"/>
      <c r="PAV65" s="308"/>
      <c r="PAW65" s="308"/>
      <c r="PAX65" s="308"/>
      <c r="PAY65" s="308"/>
      <c r="PAZ65" s="308"/>
      <c r="PBA65" s="308"/>
      <c r="PBB65" s="308"/>
      <c r="PBC65" s="308"/>
      <c r="PBD65" s="308"/>
      <c r="PBE65" s="308"/>
      <c r="PBF65" s="308"/>
      <c r="PBG65" s="308"/>
      <c r="PBH65" s="308"/>
      <c r="PBI65" s="308"/>
      <c r="PBJ65" s="308"/>
      <c r="PBK65" s="308"/>
      <c r="PBL65" s="308"/>
      <c r="PBM65" s="308"/>
      <c r="PBN65" s="308"/>
      <c r="PBO65" s="308"/>
      <c r="PBP65" s="308"/>
      <c r="PBQ65" s="308"/>
      <c r="PBR65" s="308"/>
      <c r="PBS65" s="308"/>
      <c r="PBT65" s="308"/>
      <c r="PBU65" s="308"/>
      <c r="PBV65" s="308"/>
      <c r="PBW65" s="308"/>
      <c r="PBX65" s="308"/>
      <c r="PBY65" s="308"/>
      <c r="PBZ65" s="308"/>
      <c r="PCA65" s="308"/>
      <c r="PCB65" s="308"/>
      <c r="PCC65" s="308"/>
      <c r="PCD65" s="308"/>
      <c r="PCE65" s="308"/>
      <c r="PCF65" s="308"/>
      <c r="PCG65" s="308"/>
      <c r="PCH65" s="308"/>
      <c r="PCI65" s="308"/>
      <c r="PCJ65" s="308"/>
      <c r="PCK65" s="308"/>
      <c r="PCL65" s="308"/>
      <c r="PCM65" s="308"/>
      <c r="PCN65" s="308"/>
      <c r="PCO65" s="308"/>
      <c r="PCP65" s="308"/>
      <c r="PCQ65" s="308"/>
      <c r="PCR65" s="308"/>
      <c r="PCS65" s="308"/>
      <c r="PCT65" s="308"/>
      <c r="PCU65" s="308"/>
      <c r="PCV65" s="308"/>
      <c r="PCW65" s="308"/>
      <c r="PCX65" s="308"/>
      <c r="PCY65" s="308"/>
      <c r="PCZ65" s="308"/>
      <c r="PDA65" s="308"/>
      <c r="PDB65" s="308"/>
      <c r="PDC65" s="308"/>
      <c r="PDD65" s="308"/>
      <c r="PDE65" s="308"/>
      <c r="PDF65" s="308"/>
      <c r="PDG65" s="308"/>
      <c r="PDH65" s="308"/>
      <c r="PDI65" s="308"/>
      <c r="PDJ65" s="308"/>
      <c r="PDK65" s="308"/>
      <c r="PDL65" s="308"/>
      <c r="PDM65" s="308"/>
      <c r="PDN65" s="308"/>
      <c r="PDO65" s="308"/>
      <c r="PDP65" s="308"/>
      <c r="PDQ65" s="308"/>
      <c r="PDR65" s="308"/>
      <c r="PDS65" s="308"/>
      <c r="PDT65" s="308"/>
      <c r="PDU65" s="308"/>
      <c r="PDV65" s="308"/>
      <c r="PDW65" s="308"/>
      <c r="PDX65" s="308"/>
      <c r="PDY65" s="308"/>
      <c r="PDZ65" s="308"/>
      <c r="PEA65" s="308"/>
      <c r="PEB65" s="308"/>
      <c r="PEC65" s="308"/>
      <c r="PED65" s="308"/>
      <c r="PEE65" s="308"/>
      <c r="PEF65" s="308"/>
      <c r="PEG65" s="308"/>
      <c r="PEH65" s="308"/>
      <c r="PEI65" s="308"/>
      <c r="PEJ65" s="308"/>
      <c r="PEK65" s="308"/>
      <c r="PEL65" s="308"/>
      <c r="PEM65" s="308"/>
      <c r="PEN65" s="308"/>
      <c r="PEO65" s="308"/>
      <c r="PEP65" s="308"/>
      <c r="PEQ65" s="308"/>
      <c r="PER65" s="308"/>
      <c r="PES65" s="308"/>
      <c r="PET65" s="308"/>
      <c r="PEU65" s="308"/>
      <c r="PEV65" s="308"/>
      <c r="PEW65" s="308"/>
      <c r="PEX65" s="308"/>
      <c r="PEY65" s="308"/>
      <c r="PEZ65" s="308"/>
      <c r="PFA65" s="308"/>
      <c r="PFB65" s="308"/>
      <c r="PFC65" s="308"/>
      <c r="PFD65" s="308"/>
      <c r="PFE65" s="308"/>
      <c r="PFF65" s="308"/>
      <c r="PFG65" s="308"/>
      <c r="PFH65" s="308"/>
      <c r="PFI65" s="308"/>
      <c r="PFJ65" s="308"/>
      <c r="PFK65" s="308"/>
      <c r="PFL65" s="308"/>
      <c r="PFM65" s="308"/>
      <c r="PFN65" s="308"/>
      <c r="PFO65" s="308"/>
      <c r="PFP65" s="308"/>
      <c r="PFQ65" s="308"/>
      <c r="PFR65" s="308"/>
      <c r="PFS65" s="308"/>
      <c r="PFT65" s="308"/>
      <c r="PFU65" s="308"/>
      <c r="PFV65" s="308"/>
      <c r="PFW65" s="308"/>
      <c r="PFX65" s="308"/>
      <c r="PFY65" s="308"/>
      <c r="PFZ65" s="308"/>
      <c r="PGA65" s="308"/>
      <c r="PGB65" s="308"/>
      <c r="PGC65" s="308"/>
      <c r="PGD65" s="308"/>
      <c r="PGE65" s="308"/>
      <c r="PGF65" s="308"/>
      <c r="PGG65" s="308"/>
      <c r="PGH65" s="308"/>
      <c r="PGI65" s="308"/>
      <c r="PGJ65" s="308"/>
      <c r="PGK65" s="308"/>
      <c r="PGL65" s="308"/>
      <c r="PGM65" s="308"/>
      <c r="PGN65" s="308"/>
      <c r="PGO65" s="308"/>
      <c r="PGP65" s="308"/>
      <c r="PGQ65" s="308"/>
      <c r="PGR65" s="308"/>
      <c r="PGS65" s="308"/>
      <c r="PGT65" s="308"/>
      <c r="PGU65" s="308"/>
      <c r="PGV65" s="308"/>
      <c r="PGW65" s="308"/>
      <c r="PGX65" s="308"/>
      <c r="PGY65" s="308"/>
      <c r="PGZ65" s="308"/>
      <c r="PHA65" s="308"/>
      <c r="PHB65" s="308"/>
      <c r="PHC65" s="308"/>
      <c r="PHD65" s="308"/>
      <c r="PHE65" s="308"/>
      <c r="PHF65" s="308"/>
      <c r="PHG65" s="308"/>
      <c r="PHH65" s="308"/>
      <c r="PHI65" s="308"/>
      <c r="PHJ65" s="308"/>
      <c r="PHK65" s="308"/>
      <c r="PHL65" s="308"/>
      <c r="PHM65" s="308"/>
      <c r="PHN65" s="308"/>
      <c r="PHO65" s="308"/>
      <c r="PHP65" s="308"/>
      <c r="PHQ65" s="308"/>
      <c r="PHR65" s="308"/>
      <c r="PHS65" s="308"/>
      <c r="PHT65" s="308"/>
      <c r="PHU65" s="308"/>
      <c r="PHV65" s="308"/>
      <c r="PHW65" s="308"/>
      <c r="PHX65" s="308"/>
      <c r="PHY65" s="308"/>
      <c r="PHZ65" s="308"/>
      <c r="PIA65" s="308"/>
      <c r="PIB65" s="308"/>
      <c r="PIC65" s="308"/>
      <c r="PID65" s="308"/>
      <c r="PIE65" s="308"/>
      <c r="PIF65" s="308"/>
      <c r="PIG65" s="308"/>
      <c r="PIH65" s="308"/>
      <c r="PII65" s="308"/>
      <c r="PIJ65" s="308"/>
      <c r="PIK65" s="308"/>
      <c r="PIL65" s="308"/>
      <c r="PIM65" s="308"/>
      <c r="PIN65" s="308"/>
      <c r="PIO65" s="308"/>
      <c r="PIP65" s="308"/>
      <c r="PIQ65" s="308"/>
      <c r="PIR65" s="308"/>
      <c r="PIS65" s="308"/>
      <c r="PIT65" s="308"/>
      <c r="PIU65" s="308"/>
      <c r="PIV65" s="308"/>
      <c r="PIW65" s="308"/>
      <c r="PIX65" s="308"/>
      <c r="PIY65" s="308"/>
      <c r="PIZ65" s="308"/>
      <c r="PJA65" s="308"/>
      <c r="PJB65" s="308"/>
      <c r="PJC65" s="308"/>
      <c r="PJD65" s="308"/>
      <c r="PJE65" s="308"/>
      <c r="PJF65" s="308"/>
      <c r="PJG65" s="308"/>
      <c r="PJH65" s="308"/>
      <c r="PJI65" s="308"/>
      <c r="PJJ65" s="308"/>
      <c r="PJK65" s="308"/>
      <c r="PJL65" s="308"/>
      <c r="PJM65" s="308"/>
      <c r="PJN65" s="308"/>
      <c r="PJO65" s="308"/>
      <c r="PJP65" s="308"/>
      <c r="PJQ65" s="308"/>
      <c r="PJR65" s="308"/>
      <c r="PJS65" s="308"/>
      <c r="PJT65" s="308"/>
      <c r="PJU65" s="308"/>
      <c r="PJV65" s="308"/>
      <c r="PJW65" s="308"/>
      <c r="PJX65" s="308"/>
      <c r="PJY65" s="308"/>
      <c r="PJZ65" s="308"/>
      <c r="PKA65" s="308"/>
      <c r="PKB65" s="308"/>
      <c r="PKC65" s="308"/>
      <c r="PKD65" s="308"/>
      <c r="PKE65" s="308"/>
      <c r="PKF65" s="308"/>
      <c r="PKG65" s="308"/>
      <c r="PKH65" s="308"/>
      <c r="PKI65" s="308"/>
      <c r="PKJ65" s="308"/>
      <c r="PKK65" s="308"/>
      <c r="PKL65" s="308"/>
      <c r="PKM65" s="308"/>
      <c r="PKN65" s="308"/>
      <c r="PKO65" s="308"/>
      <c r="PKP65" s="308"/>
      <c r="PKQ65" s="308"/>
      <c r="PKR65" s="308"/>
      <c r="PKS65" s="308"/>
      <c r="PKT65" s="308"/>
      <c r="PKU65" s="308"/>
      <c r="PKV65" s="308"/>
      <c r="PKW65" s="308"/>
      <c r="PKX65" s="308"/>
      <c r="PKY65" s="308"/>
      <c r="PKZ65" s="308"/>
      <c r="PLA65" s="308"/>
      <c r="PLB65" s="308"/>
      <c r="PLC65" s="308"/>
      <c r="PLD65" s="308"/>
      <c r="PLE65" s="308"/>
      <c r="PLF65" s="308"/>
      <c r="PLG65" s="308"/>
      <c r="PLH65" s="308"/>
      <c r="PLI65" s="308"/>
      <c r="PLJ65" s="308"/>
      <c r="PLK65" s="308"/>
      <c r="PLL65" s="308"/>
      <c r="PLM65" s="308"/>
      <c r="PLN65" s="308"/>
      <c r="PLO65" s="308"/>
      <c r="PLP65" s="308"/>
      <c r="PLQ65" s="308"/>
      <c r="PLR65" s="308"/>
      <c r="PLS65" s="308"/>
      <c r="PLT65" s="308"/>
      <c r="PLU65" s="308"/>
      <c r="PLV65" s="308"/>
      <c r="PLW65" s="308"/>
      <c r="PLX65" s="308"/>
      <c r="PLY65" s="308"/>
      <c r="PLZ65" s="308"/>
      <c r="PMA65" s="308"/>
      <c r="PMB65" s="308"/>
      <c r="PMC65" s="308"/>
      <c r="PMD65" s="308"/>
      <c r="PME65" s="308"/>
      <c r="PMF65" s="308"/>
      <c r="PMG65" s="308"/>
      <c r="PMH65" s="308"/>
      <c r="PMI65" s="308"/>
      <c r="PMJ65" s="308"/>
      <c r="PMK65" s="308"/>
      <c r="PML65" s="308"/>
      <c r="PMM65" s="308"/>
      <c r="PMN65" s="308"/>
      <c r="PMO65" s="308"/>
      <c r="PMP65" s="308"/>
      <c r="PMQ65" s="308"/>
      <c r="PMR65" s="308"/>
      <c r="PMS65" s="308"/>
      <c r="PMT65" s="308"/>
      <c r="PMU65" s="308"/>
      <c r="PMV65" s="308"/>
      <c r="PMW65" s="308"/>
      <c r="PMX65" s="308"/>
      <c r="PMY65" s="308"/>
      <c r="PMZ65" s="308"/>
      <c r="PNA65" s="308"/>
      <c r="PNB65" s="308"/>
      <c r="PNC65" s="308"/>
      <c r="PND65" s="308"/>
      <c r="PNE65" s="308"/>
      <c r="PNF65" s="308"/>
      <c r="PNG65" s="308"/>
      <c r="PNH65" s="308"/>
      <c r="PNI65" s="308"/>
      <c r="PNJ65" s="308"/>
      <c r="PNK65" s="308"/>
      <c r="PNL65" s="308"/>
      <c r="PNM65" s="308"/>
      <c r="PNN65" s="308"/>
      <c r="PNO65" s="308"/>
      <c r="PNP65" s="308"/>
      <c r="PNQ65" s="308"/>
      <c r="PNR65" s="308"/>
      <c r="PNS65" s="308"/>
      <c r="PNT65" s="308"/>
      <c r="PNU65" s="308"/>
      <c r="PNV65" s="308"/>
      <c r="PNW65" s="308"/>
      <c r="PNX65" s="308"/>
      <c r="PNY65" s="308"/>
      <c r="PNZ65" s="308"/>
      <c r="POA65" s="308"/>
      <c r="POB65" s="308"/>
      <c r="POC65" s="308"/>
      <c r="POD65" s="308"/>
      <c r="POE65" s="308"/>
      <c r="POF65" s="308"/>
      <c r="POG65" s="308"/>
      <c r="POH65" s="308"/>
      <c r="POI65" s="308"/>
      <c r="POJ65" s="308"/>
      <c r="POK65" s="308"/>
      <c r="POL65" s="308"/>
      <c r="POM65" s="308"/>
      <c r="PON65" s="308"/>
      <c r="POO65" s="308"/>
      <c r="POP65" s="308"/>
      <c r="POQ65" s="308"/>
      <c r="POR65" s="308"/>
      <c r="POS65" s="308"/>
      <c r="POT65" s="308"/>
      <c r="POU65" s="308"/>
      <c r="POV65" s="308"/>
      <c r="POW65" s="308"/>
      <c r="POX65" s="308"/>
      <c r="POY65" s="308"/>
      <c r="POZ65" s="308"/>
      <c r="PPA65" s="308"/>
      <c r="PPB65" s="308"/>
      <c r="PPC65" s="308"/>
      <c r="PPD65" s="308"/>
      <c r="PPE65" s="308"/>
      <c r="PPF65" s="308"/>
      <c r="PPG65" s="308"/>
      <c r="PPH65" s="308"/>
      <c r="PPI65" s="308"/>
      <c r="PPJ65" s="308"/>
      <c r="PPK65" s="308"/>
      <c r="PPL65" s="308"/>
      <c r="PPM65" s="308"/>
      <c r="PPN65" s="308"/>
      <c r="PPO65" s="308"/>
      <c r="PPP65" s="308"/>
      <c r="PPQ65" s="308"/>
      <c r="PPR65" s="308"/>
      <c r="PPS65" s="308"/>
      <c r="PPT65" s="308"/>
      <c r="PPU65" s="308"/>
      <c r="PPV65" s="308"/>
      <c r="PPW65" s="308"/>
      <c r="PPX65" s="308"/>
      <c r="PPY65" s="308"/>
      <c r="PPZ65" s="308"/>
      <c r="PQA65" s="308"/>
      <c r="PQB65" s="308"/>
      <c r="PQC65" s="308"/>
      <c r="PQD65" s="308"/>
      <c r="PQE65" s="308"/>
      <c r="PQF65" s="308"/>
      <c r="PQG65" s="308"/>
      <c r="PQH65" s="308"/>
      <c r="PQI65" s="308"/>
      <c r="PQJ65" s="308"/>
      <c r="PQK65" s="308"/>
      <c r="PQL65" s="308"/>
      <c r="PQM65" s="308"/>
      <c r="PQN65" s="308"/>
      <c r="PQO65" s="308"/>
      <c r="PQP65" s="308"/>
      <c r="PQQ65" s="308"/>
      <c r="PQR65" s="308"/>
      <c r="PQS65" s="308"/>
      <c r="PQT65" s="308"/>
      <c r="PQU65" s="308"/>
      <c r="PQV65" s="308"/>
      <c r="PQW65" s="308"/>
      <c r="PQX65" s="308"/>
      <c r="PQY65" s="308"/>
      <c r="PQZ65" s="308"/>
      <c r="PRA65" s="308"/>
      <c r="PRB65" s="308"/>
      <c r="PRC65" s="308"/>
      <c r="PRD65" s="308"/>
      <c r="PRE65" s="308"/>
      <c r="PRF65" s="308"/>
      <c r="PRG65" s="308"/>
      <c r="PRH65" s="308"/>
      <c r="PRI65" s="308"/>
      <c r="PRJ65" s="308"/>
      <c r="PRK65" s="308"/>
      <c r="PRL65" s="308"/>
      <c r="PRM65" s="308"/>
      <c r="PRN65" s="308"/>
      <c r="PRO65" s="308"/>
      <c r="PRP65" s="308"/>
      <c r="PRQ65" s="308"/>
      <c r="PRR65" s="308"/>
      <c r="PRS65" s="308"/>
      <c r="PRT65" s="308"/>
      <c r="PRU65" s="308"/>
      <c r="PRV65" s="308"/>
      <c r="PRW65" s="308"/>
      <c r="PRX65" s="308"/>
      <c r="PRY65" s="308"/>
      <c r="PRZ65" s="308"/>
      <c r="PSA65" s="308"/>
      <c r="PSB65" s="308"/>
      <c r="PSC65" s="308"/>
      <c r="PSD65" s="308"/>
      <c r="PSE65" s="308"/>
      <c r="PSF65" s="308"/>
      <c r="PSG65" s="308"/>
      <c r="PSH65" s="308"/>
      <c r="PSI65" s="308"/>
      <c r="PSJ65" s="308"/>
      <c r="PSK65" s="308"/>
      <c r="PSL65" s="308"/>
      <c r="PSM65" s="308"/>
      <c r="PSN65" s="308"/>
      <c r="PSO65" s="308"/>
      <c r="PSP65" s="308"/>
      <c r="PSQ65" s="308"/>
      <c r="PSR65" s="308"/>
      <c r="PSS65" s="308"/>
      <c r="PST65" s="308"/>
      <c r="PSU65" s="308"/>
      <c r="PSV65" s="308"/>
      <c r="PSW65" s="308"/>
      <c r="PSX65" s="308"/>
      <c r="PSY65" s="308"/>
      <c r="PSZ65" s="308"/>
      <c r="PTA65" s="308"/>
      <c r="PTB65" s="308"/>
      <c r="PTC65" s="308"/>
      <c r="PTD65" s="308"/>
      <c r="PTE65" s="308"/>
      <c r="PTF65" s="308"/>
      <c r="PTG65" s="308"/>
      <c r="PTH65" s="308"/>
      <c r="PTI65" s="308"/>
      <c r="PTJ65" s="308"/>
      <c r="PTK65" s="308"/>
      <c r="PTL65" s="308"/>
      <c r="PTM65" s="308"/>
      <c r="PTN65" s="308"/>
      <c r="PTO65" s="308"/>
      <c r="PTP65" s="308"/>
      <c r="PTQ65" s="308"/>
      <c r="PTR65" s="308"/>
      <c r="PTS65" s="308"/>
      <c r="PTT65" s="308"/>
      <c r="PTU65" s="308"/>
      <c r="PTV65" s="308"/>
      <c r="PTW65" s="308"/>
      <c r="PTX65" s="308"/>
      <c r="PTY65" s="308"/>
      <c r="PTZ65" s="308"/>
      <c r="PUA65" s="308"/>
      <c r="PUB65" s="308"/>
      <c r="PUC65" s="308"/>
      <c r="PUD65" s="308"/>
      <c r="PUE65" s="308"/>
      <c r="PUF65" s="308"/>
      <c r="PUG65" s="308"/>
      <c r="PUH65" s="308"/>
      <c r="PUI65" s="308"/>
      <c r="PUJ65" s="308"/>
      <c r="PUK65" s="308"/>
      <c r="PUL65" s="308"/>
      <c r="PUM65" s="308"/>
      <c r="PUN65" s="308"/>
      <c r="PUO65" s="308"/>
      <c r="PUP65" s="308"/>
      <c r="PUQ65" s="308"/>
      <c r="PUR65" s="308"/>
      <c r="PUS65" s="308"/>
      <c r="PUT65" s="308"/>
      <c r="PUU65" s="308"/>
      <c r="PUV65" s="308"/>
      <c r="PUW65" s="308"/>
      <c r="PUX65" s="308"/>
      <c r="PUY65" s="308"/>
      <c r="PUZ65" s="308"/>
      <c r="PVA65" s="308"/>
      <c r="PVB65" s="308"/>
      <c r="PVC65" s="308"/>
      <c r="PVD65" s="308"/>
      <c r="PVE65" s="308"/>
      <c r="PVF65" s="308"/>
      <c r="PVG65" s="308"/>
      <c r="PVH65" s="308"/>
      <c r="PVI65" s="308"/>
      <c r="PVJ65" s="308"/>
      <c r="PVK65" s="308"/>
      <c r="PVL65" s="308"/>
      <c r="PVM65" s="308"/>
      <c r="PVN65" s="308"/>
      <c r="PVO65" s="308"/>
      <c r="PVP65" s="308"/>
      <c r="PVQ65" s="308"/>
      <c r="PVR65" s="308"/>
      <c r="PVS65" s="308"/>
      <c r="PVT65" s="308"/>
      <c r="PVU65" s="308"/>
      <c r="PVV65" s="308"/>
      <c r="PVW65" s="308"/>
      <c r="PVX65" s="308"/>
      <c r="PVY65" s="308"/>
      <c r="PVZ65" s="308"/>
      <c r="PWA65" s="308"/>
      <c r="PWB65" s="308"/>
      <c r="PWC65" s="308"/>
      <c r="PWD65" s="308"/>
      <c r="PWE65" s="308"/>
      <c r="PWF65" s="308"/>
      <c r="PWG65" s="308"/>
      <c r="PWH65" s="308"/>
      <c r="PWI65" s="308"/>
      <c r="PWJ65" s="308"/>
      <c r="PWK65" s="308"/>
      <c r="PWL65" s="308"/>
      <c r="PWM65" s="308"/>
      <c r="PWN65" s="308"/>
      <c r="PWO65" s="308"/>
      <c r="PWP65" s="308"/>
      <c r="PWQ65" s="308"/>
      <c r="PWR65" s="308"/>
      <c r="PWS65" s="308"/>
      <c r="PWT65" s="308"/>
      <c r="PWU65" s="308"/>
      <c r="PWV65" s="308"/>
      <c r="PWW65" s="308"/>
      <c r="PWX65" s="308"/>
      <c r="PWY65" s="308"/>
      <c r="PWZ65" s="308"/>
      <c r="PXA65" s="308"/>
      <c r="PXB65" s="308"/>
      <c r="PXC65" s="308"/>
      <c r="PXD65" s="308"/>
      <c r="PXE65" s="308"/>
      <c r="PXF65" s="308"/>
      <c r="PXG65" s="308"/>
      <c r="PXH65" s="308"/>
      <c r="PXI65" s="308"/>
      <c r="PXJ65" s="308"/>
      <c r="PXK65" s="308"/>
      <c r="PXL65" s="308"/>
      <c r="PXM65" s="308"/>
      <c r="PXN65" s="308"/>
      <c r="PXO65" s="308"/>
      <c r="PXP65" s="308"/>
      <c r="PXQ65" s="308"/>
      <c r="PXR65" s="308"/>
      <c r="PXS65" s="308"/>
      <c r="PXT65" s="308"/>
      <c r="PXU65" s="308"/>
      <c r="PXV65" s="308"/>
      <c r="PXW65" s="308"/>
      <c r="PXX65" s="308"/>
      <c r="PXY65" s="308"/>
      <c r="PXZ65" s="308"/>
      <c r="PYA65" s="308"/>
      <c r="PYB65" s="308"/>
      <c r="PYC65" s="308"/>
      <c r="PYD65" s="308"/>
      <c r="PYE65" s="308"/>
      <c r="PYF65" s="308"/>
      <c r="PYG65" s="308"/>
      <c r="PYH65" s="308"/>
      <c r="PYI65" s="308"/>
      <c r="PYJ65" s="308"/>
      <c r="PYK65" s="308"/>
      <c r="PYL65" s="308"/>
      <c r="PYM65" s="308"/>
      <c r="PYN65" s="308"/>
      <c r="PYO65" s="308"/>
      <c r="PYP65" s="308"/>
      <c r="PYQ65" s="308"/>
      <c r="PYR65" s="308"/>
      <c r="PYS65" s="308"/>
      <c r="PYT65" s="308"/>
      <c r="PYU65" s="308"/>
      <c r="PYV65" s="308"/>
      <c r="PYW65" s="308"/>
      <c r="PYX65" s="308"/>
      <c r="PYY65" s="308"/>
      <c r="PYZ65" s="308"/>
      <c r="PZA65" s="308"/>
      <c r="PZB65" s="308"/>
      <c r="PZC65" s="308"/>
      <c r="PZD65" s="308"/>
      <c r="PZE65" s="308"/>
      <c r="PZF65" s="308"/>
      <c r="PZG65" s="308"/>
      <c r="PZH65" s="308"/>
      <c r="PZI65" s="308"/>
      <c r="PZJ65" s="308"/>
      <c r="PZK65" s="308"/>
      <c r="PZL65" s="308"/>
      <c r="PZM65" s="308"/>
      <c r="PZN65" s="308"/>
      <c r="PZO65" s="308"/>
      <c r="PZP65" s="308"/>
      <c r="PZQ65" s="308"/>
      <c r="PZR65" s="308"/>
      <c r="PZS65" s="308"/>
      <c r="PZT65" s="308"/>
      <c r="PZU65" s="308"/>
      <c r="PZV65" s="308"/>
      <c r="PZW65" s="308"/>
      <c r="PZX65" s="308"/>
      <c r="PZY65" s="308"/>
      <c r="PZZ65" s="308"/>
      <c r="QAA65" s="308"/>
      <c r="QAB65" s="308"/>
      <c r="QAC65" s="308"/>
      <c r="QAD65" s="308"/>
      <c r="QAE65" s="308"/>
      <c r="QAF65" s="308"/>
      <c r="QAG65" s="308"/>
      <c r="QAH65" s="308"/>
      <c r="QAI65" s="308"/>
      <c r="QAJ65" s="308"/>
      <c r="QAK65" s="308"/>
      <c r="QAL65" s="308"/>
      <c r="QAM65" s="308"/>
      <c r="QAN65" s="308"/>
      <c r="QAO65" s="308"/>
      <c r="QAP65" s="308"/>
      <c r="QAQ65" s="308"/>
      <c r="QAR65" s="308"/>
      <c r="QAS65" s="308"/>
      <c r="QAT65" s="308"/>
      <c r="QAU65" s="308"/>
      <c r="QAV65" s="308"/>
      <c r="QAW65" s="308"/>
      <c r="QAX65" s="308"/>
      <c r="QAY65" s="308"/>
      <c r="QAZ65" s="308"/>
      <c r="QBA65" s="308"/>
      <c r="QBB65" s="308"/>
      <c r="QBC65" s="308"/>
      <c r="QBD65" s="308"/>
      <c r="QBE65" s="308"/>
      <c r="QBF65" s="308"/>
      <c r="QBG65" s="308"/>
      <c r="QBH65" s="308"/>
      <c r="QBI65" s="308"/>
      <c r="QBJ65" s="308"/>
      <c r="QBK65" s="308"/>
      <c r="QBL65" s="308"/>
      <c r="QBM65" s="308"/>
      <c r="QBN65" s="308"/>
      <c r="QBO65" s="308"/>
      <c r="QBP65" s="308"/>
      <c r="QBQ65" s="308"/>
      <c r="QBR65" s="308"/>
      <c r="QBS65" s="308"/>
      <c r="QBT65" s="308"/>
      <c r="QBU65" s="308"/>
      <c r="QBV65" s="308"/>
      <c r="QBW65" s="308"/>
      <c r="QBX65" s="308"/>
      <c r="QBY65" s="308"/>
      <c r="QBZ65" s="308"/>
      <c r="QCA65" s="308"/>
      <c r="QCB65" s="308"/>
      <c r="QCC65" s="308"/>
      <c r="QCD65" s="308"/>
      <c r="QCE65" s="308"/>
      <c r="QCF65" s="308"/>
      <c r="QCG65" s="308"/>
      <c r="QCH65" s="308"/>
      <c r="QCI65" s="308"/>
      <c r="QCJ65" s="308"/>
      <c r="QCK65" s="308"/>
      <c r="QCL65" s="308"/>
      <c r="QCM65" s="308"/>
      <c r="QCN65" s="308"/>
      <c r="QCO65" s="308"/>
      <c r="QCP65" s="308"/>
      <c r="QCQ65" s="308"/>
      <c r="QCR65" s="308"/>
      <c r="QCS65" s="308"/>
      <c r="QCT65" s="308"/>
      <c r="QCU65" s="308"/>
      <c r="QCV65" s="308"/>
      <c r="QCW65" s="308"/>
      <c r="QCX65" s="308"/>
      <c r="QCY65" s="308"/>
      <c r="QCZ65" s="308"/>
      <c r="QDA65" s="308"/>
      <c r="QDB65" s="308"/>
      <c r="QDC65" s="308"/>
      <c r="QDD65" s="308"/>
      <c r="QDE65" s="308"/>
      <c r="QDF65" s="308"/>
      <c r="QDG65" s="308"/>
      <c r="QDH65" s="308"/>
      <c r="QDI65" s="308"/>
      <c r="QDJ65" s="308"/>
      <c r="QDK65" s="308"/>
      <c r="QDL65" s="308"/>
      <c r="QDM65" s="308"/>
      <c r="QDN65" s="308"/>
      <c r="QDO65" s="308"/>
      <c r="QDP65" s="308"/>
      <c r="QDQ65" s="308"/>
      <c r="QDR65" s="308"/>
      <c r="QDS65" s="308"/>
      <c r="QDT65" s="308"/>
      <c r="QDU65" s="308"/>
      <c r="QDV65" s="308"/>
      <c r="QDW65" s="308"/>
      <c r="QDX65" s="308"/>
      <c r="QDY65" s="308"/>
      <c r="QDZ65" s="308"/>
      <c r="QEA65" s="308"/>
      <c r="QEB65" s="308"/>
      <c r="QEC65" s="308"/>
      <c r="QED65" s="308"/>
      <c r="QEE65" s="308"/>
      <c r="QEF65" s="308"/>
      <c r="QEG65" s="308"/>
      <c r="QEH65" s="308"/>
      <c r="QEI65" s="308"/>
      <c r="QEJ65" s="308"/>
      <c r="QEK65" s="308"/>
      <c r="QEL65" s="308"/>
      <c r="QEM65" s="308"/>
      <c r="QEN65" s="308"/>
      <c r="QEO65" s="308"/>
      <c r="QEP65" s="308"/>
      <c r="QEQ65" s="308"/>
      <c r="QER65" s="308"/>
      <c r="QES65" s="308"/>
      <c r="QET65" s="308"/>
      <c r="QEU65" s="308"/>
      <c r="QEV65" s="308"/>
      <c r="QEW65" s="308"/>
      <c r="QEX65" s="308"/>
      <c r="QEY65" s="308"/>
      <c r="QEZ65" s="308"/>
      <c r="QFA65" s="308"/>
      <c r="QFB65" s="308"/>
      <c r="QFC65" s="308"/>
      <c r="QFD65" s="308"/>
      <c r="QFE65" s="308"/>
      <c r="QFF65" s="308"/>
      <c r="QFG65" s="308"/>
      <c r="QFH65" s="308"/>
      <c r="QFI65" s="308"/>
      <c r="QFJ65" s="308"/>
      <c r="QFK65" s="308"/>
      <c r="QFL65" s="308"/>
      <c r="QFM65" s="308"/>
      <c r="QFN65" s="308"/>
      <c r="QFO65" s="308"/>
      <c r="QFP65" s="308"/>
      <c r="QFQ65" s="308"/>
      <c r="QFR65" s="308"/>
      <c r="QFS65" s="308"/>
      <c r="QFT65" s="308"/>
      <c r="QFU65" s="308"/>
      <c r="QFV65" s="308"/>
      <c r="QFW65" s="308"/>
      <c r="QFX65" s="308"/>
      <c r="QFY65" s="308"/>
      <c r="QFZ65" s="308"/>
      <c r="QGA65" s="308"/>
      <c r="QGB65" s="308"/>
      <c r="QGC65" s="308"/>
      <c r="QGD65" s="308"/>
      <c r="QGE65" s="308"/>
      <c r="QGF65" s="308"/>
      <c r="QGG65" s="308"/>
      <c r="QGH65" s="308"/>
      <c r="QGI65" s="308"/>
      <c r="QGJ65" s="308"/>
      <c r="QGK65" s="308"/>
      <c r="QGL65" s="308"/>
      <c r="QGM65" s="308"/>
      <c r="QGN65" s="308"/>
      <c r="QGO65" s="308"/>
      <c r="QGP65" s="308"/>
      <c r="QGQ65" s="308"/>
      <c r="QGR65" s="308"/>
      <c r="QGS65" s="308"/>
      <c r="QGT65" s="308"/>
      <c r="QGU65" s="308"/>
      <c r="QGV65" s="308"/>
      <c r="QGW65" s="308"/>
      <c r="QGX65" s="308"/>
      <c r="QGY65" s="308"/>
      <c r="QGZ65" s="308"/>
      <c r="QHA65" s="308"/>
      <c r="QHB65" s="308"/>
      <c r="QHC65" s="308"/>
      <c r="QHD65" s="308"/>
      <c r="QHE65" s="308"/>
      <c r="QHF65" s="308"/>
      <c r="QHG65" s="308"/>
      <c r="QHH65" s="308"/>
      <c r="QHI65" s="308"/>
      <c r="QHJ65" s="308"/>
      <c r="QHK65" s="308"/>
      <c r="QHL65" s="308"/>
      <c r="QHM65" s="308"/>
      <c r="QHN65" s="308"/>
      <c r="QHO65" s="308"/>
      <c r="QHP65" s="308"/>
      <c r="QHQ65" s="308"/>
      <c r="QHR65" s="308"/>
      <c r="QHS65" s="308"/>
      <c r="QHT65" s="308"/>
      <c r="QHU65" s="308"/>
      <c r="QHV65" s="308"/>
      <c r="QHW65" s="308"/>
      <c r="QHX65" s="308"/>
      <c r="QHY65" s="308"/>
      <c r="QHZ65" s="308"/>
      <c r="QIA65" s="308"/>
      <c r="QIB65" s="308"/>
      <c r="QIC65" s="308"/>
      <c r="QID65" s="308"/>
      <c r="QIE65" s="308"/>
      <c r="QIF65" s="308"/>
      <c r="QIG65" s="308"/>
      <c r="QIH65" s="308"/>
      <c r="QII65" s="308"/>
      <c r="QIJ65" s="308"/>
      <c r="QIK65" s="308"/>
      <c r="QIL65" s="308"/>
      <c r="QIM65" s="308"/>
      <c r="QIN65" s="308"/>
      <c r="QIO65" s="308"/>
      <c r="QIP65" s="308"/>
      <c r="QIQ65" s="308"/>
      <c r="QIR65" s="308"/>
      <c r="QIS65" s="308"/>
      <c r="QIT65" s="308"/>
      <c r="QIU65" s="308"/>
      <c r="QIV65" s="308"/>
      <c r="QIW65" s="308"/>
      <c r="QIX65" s="308"/>
      <c r="QIY65" s="308"/>
      <c r="QIZ65" s="308"/>
      <c r="QJA65" s="308"/>
      <c r="QJB65" s="308"/>
      <c r="QJC65" s="308"/>
      <c r="QJD65" s="308"/>
      <c r="QJE65" s="308"/>
      <c r="QJF65" s="308"/>
      <c r="QJG65" s="308"/>
      <c r="QJH65" s="308"/>
      <c r="QJI65" s="308"/>
      <c r="QJJ65" s="308"/>
      <c r="QJK65" s="308"/>
      <c r="QJL65" s="308"/>
      <c r="QJM65" s="308"/>
      <c r="QJN65" s="308"/>
      <c r="QJO65" s="308"/>
      <c r="QJP65" s="308"/>
      <c r="QJQ65" s="308"/>
      <c r="QJR65" s="308"/>
      <c r="QJS65" s="308"/>
      <c r="QJT65" s="308"/>
      <c r="QJU65" s="308"/>
      <c r="QJV65" s="308"/>
      <c r="QJW65" s="308"/>
      <c r="QJX65" s="308"/>
      <c r="QJY65" s="308"/>
      <c r="QJZ65" s="308"/>
      <c r="QKA65" s="308"/>
      <c r="QKB65" s="308"/>
      <c r="QKC65" s="308"/>
      <c r="QKD65" s="308"/>
      <c r="QKE65" s="308"/>
      <c r="QKF65" s="308"/>
      <c r="QKG65" s="308"/>
      <c r="QKH65" s="308"/>
      <c r="QKI65" s="308"/>
      <c r="QKJ65" s="308"/>
      <c r="QKK65" s="308"/>
      <c r="QKL65" s="308"/>
      <c r="QKM65" s="308"/>
      <c r="QKN65" s="308"/>
      <c r="QKO65" s="308"/>
      <c r="QKP65" s="308"/>
      <c r="QKQ65" s="308"/>
      <c r="QKR65" s="308"/>
      <c r="QKS65" s="308"/>
      <c r="QKT65" s="308"/>
      <c r="QKU65" s="308"/>
      <c r="QKV65" s="308"/>
      <c r="QKW65" s="308"/>
      <c r="QKX65" s="308"/>
      <c r="QKY65" s="308"/>
      <c r="QKZ65" s="308"/>
      <c r="QLA65" s="308"/>
      <c r="QLB65" s="308"/>
      <c r="QLC65" s="308"/>
      <c r="QLD65" s="308"/>
      <c r="QLE65" s="308"/>
      <c r="QLF65" s="308"/>
      <c r="QLG65" s="308"/>
      <c r="QLH65" s="308"/>
      <c r="QLI65" s="308"/>
      <c r="QLJ65" s="308"/>
      <c r="QLK65" s="308"/>
      <c r="QLL65" s="308"/>
      <c r="QLM65" s="308"/>
      <c r="QLN65" s="308"/>
      <c r="QLO65" s="308"/>
      <c r="QLP65" s="308"/>
      <c r="QLQ65" s="308"/>
      <c r="QLR65" s="308"/>
      <c r="QLS65" s="308"/>
      <c r="QLT65" s="308"/>
      <c r="QLU65" s="308"/>
      <c r="QLV65" s="308"/>
      <c r="QLW65" s="308"/>
      <c r="QLX65" s="308"/>
      <c r="QLY65" s="308"/>
      <c r="QLZ65" s="308"/>
      <c r="QMA65" s="308"/>
      <c r="QMB65" s="308"/>
      <c r="QMC65" s="308"/>
      <c r="QMD65" s="308"/>
      <c r="QME65" s="308"/>
      <c r="QMF65" s="308"/>
      <c r="QMG65" s="308"/>
      <c r="QMH65" s="308"/>
      <c r="QMI65" s="308"/>
      <c r="QMJ65" s="308"/>
      <c r="QMK65" s="308"/>
      <c r="QML65" s="308"/>
      <c r="QMM65" s="308"/>
      <c r="QMN65" s="308"/>
      <c r="QMO65" s="308"/>
      <c r="QMP65" s="308"/>
      <c r="QMQ65" s="308"/>
      <c r="QMR65" s="308"/>
      <c r="QMS65" s="308"/>
      <c r="QMT65" s="308"/>
      <c r="QMU65" s="308"/>
      <c r="QMV65" s="308"/>
      <c r="QMW65" s="308"/>
      <c r="QMX65" s="308"/>
      <c r="QMY65" s="308"/>
      <c r="QMZ65" s="308"/>
      <c r="QNA65" s="308"/>
      <c r="QNB65" s="308"/>
      <c r="QNC65" s="308"/>
      <c r="QND65" s="308"/>
      <c r="QNE65" s="308"/>
      <c r="QNF65" s="308"/>
      <c r="QNG65" s="308"/>
      <c r="QNH65" s="308"/>
      <c r="QNI65" s="308"/>
      <c r="QNJ65" s="308"/>
      <c r="QNK65" s="308"/>
      <c r="QNL65" s="308"/>
      <c r="QNM65" s="308"/>
      <c r="QNN65" s="308"/>
      <c r="QNO65" s="308"/>
      <c r="QNP65" s="308"/>
      <c r="QNQ65" s="308"/>
      <c r="QNR65" s="308"/>
      <c r="QNS65" s="308"/>
      <c r="QNT65" s="308"/>
      <c r="QNU65" s="308"/>
      <c r="QNV65" s="308"/>
      <c r="QNW65" s="308"/>
      <c r="QNX65" s="308"/>
      <c r="QNY65" s="308"/>
      <c r="QNZ65" s="308"/>
      <c r="QOA65" s="308"/>
      <c r="QOB65" s="308"/>
      <c r="QOC65" s="308"/>
      <c r="QOD65" s="308"/>
      <c r="QOE65" s="308"/>
      <c r="QOF65" s="308"/>
      <c r="QOG65" s="308"/>
      <c r="QOH65" s="308"/>
      <c r="QOI65" s="308"/>
      <c r="QOJ65" s="308"/>
      <c r="QOK65" s="308"/>
      <c r="QOL65" s="308"/>
      <c r="QOM65" s="308"/>
      <c r="QON65" s="308"/>
      <c r="QOO65" s="308"/>
      <c r="QOP65" s="308"/>
      <c r="QOQ65" s="308"/>
      <c r="QOR65" s="308"/>
      <c r="QOS65" s="308"/>
      <c r="QOT65" s="308"/>
      <c r="QOU65" s="308"/>
      <c r="QOV65" s="308"/>
      <c r="QOW65" s="308"/>
      <c r="QOX65" s="308"/>
      <c r="QOY65" s="308"/>
      <c r="QOZ65" s="308"/>
      <c r="QPA65" s="308"/>
      <c r="QPB65" s="308"/>
      <c r="QPC65" s="308"/>
      <c r="QPD65" s="308"/>
      <c r="QPE65" s="308"/>
      <c r="QPF65" s="308"/>
      <c r="QPG65" s="308"/>
      <c r="QPH65" s="308"/>
      <c r="QPI65" s="308"/>
      <c r="QPJ65" s="308"/>
      <c r="QPK65" s="308"/>
      <c r="QPL65" s="308"/>
      <c r="QPM65" s="308"/>
      <c r="QPN65" s="308"/>
      <c r="QPO65" s="308"/>
      <c r="QPP65" s="308"/>
      <c r="QPQ65" s="308"/>
      <c r="QPR65" s="308"/>
      <c r="QPS65" s="308"/>
      <c r="QPT65" s="308"/>
      <c r="QPU65" s="308"/>
      <c r="QPV65" s="308"/>
      <c r="QPW65" s="308"/>
      <c r="QPX65" s="308"/>
      <c r="QPY65" s="308"/>
      <c r="QPZ65" s="308"/>
      <c r="QQA65" s="308"/>
      <c r="QQB65" s="308"/>
      <c r="QQC65" s="308"/>
      <c r="QQD65" s="308"/>
      <c r="QQE65" s="308"/>
      <c r="QQF65" s="308"/>
      <c r="QQG65" s="308"/>
      <c r="QQH65" s="308"/>
      <c r="QQI65" s="308"/>
      <c r="QQJ65" s="308"/>
      <c r="QQK65" s="308"/>
      <c r="QQL65" s="308"/>
      <c r="QQM65" s="308"/>
      <c r="QQN65" s="308"/>
      <c r="QQO65" s="308"/>
      <c r="QQP65" s="308"/>
      <c r="QQQ65" s="308"/>
      <c r="QQR65" s="308"/>
      <c r="QQS65" s="308"/>
      <c r="QQT65" s="308"/>
      <c r="QQU65" s="308"/>
      <c r="QQV65" s="308"/>
      <c r="QQW65" s="308"/>
      <c r="QQX65" s="308"/>
      <c r="QQY65" s="308"/>
      <c r="QQZ65" s="308"/>
      <c r="QRA65" s="308"/>
      <c r="QRB65" s="308"/>
      <c r="QRC65" s="308"/>
      <c r="QRD65" s="308"/>
      <c r="QRE65" s="308"/>
      <c r="QRF65" s="308"/>
      <c r="QRG65" s="308"/>
      <c r="QRH65" s="308"/>
      <c r="QRI65" s="308"/>
      <c r="QRJ65" s="308"/>
      <c r="QRK65" s="308"/>
      <c r="QRL65" s="308"/>
      <c r="QRM65" s="308"/>
      <c r="QRN65" s="308"/>
      <c r="QRO65" s="308"/>
      <c r="QRP65" s="308"/>
      <c r="QRQ65" s="308"/>
      <c r="QRR65" s="308"/>
      <c r="QRS65" s="308"/>
      <c r="QRT65" s="308"/>
      <c r="QRU65" s="308"/>
      <c r="QRV65" s="308"/>
      <c r="QRW65" s="308"/>
      <c r="QRX65" s="308"/>
      <c r="QRY65" s="308"/>
      <c r="QRZ65" s="308"/>
      <c r="QSA65" s="308"/>
      <c r="QSB65" s="308"/>
      <c r="QSC65" s="308"/>
      <c r="QSD65" s="308"/>
      <c r="QSE65" s="308"/>
      <c r="QSF65" s="308"/>
      <c r="QSG65" s="308"/>
      <c r="QSH65" s="308"/>
      <c r="QSI65" s="308"/>
      <c r="QSJ65" s="308"/>
      <c r="QSK65" s="308"/>
      <c r="QSL65" s="308"/>
      <c r="QSM65" s="308"/>
      <c r="QSN65" s="308"/>
      <c r="QSO65" s="308"/>
      <c r="QSP65" s="308"/>
      <c r="QSQ65" s="308"/>
      <c r="QSR65" s="308"/>
      <c r="QSS65" s="308"/>
      <c r="QST65" s="308"/>
      <c r="QSU65" s="308"/>
      <c r="QSV65" s="308"/>
      <c r="QSW65" s="308"/>
      <c r="QSX65" s="308"/>
      <c r="QSY65" s="308"/>
      <c r="QSZ65" s="308"/>
      <c r="QTA65" s="308"/>
      <c r="QTB65" s="308"/>
      <c r="QTC65" s="308"/>
      <c r="QTD65" s="308"/>
      <c r="QTE65" s="308"/>
      <c r="QTF65" s="308"/>
      <c r="QTG65" s="308"/>
      <c r="QTH65" s="308"/>
      <c r="QTI65" s="308"/>
      <c r="QTJ65" s="308"/>
      <c r="QTK65" s="308"/>
      <c r="QTL65" s="308"/>
      <c r="QTM65" s="308"/>
      <c r="QTN65" s="308"/>
      <c r="QTO65" s="308"/>
      <c r="QTP65" s="308"/>
      <c r="QTQ65" s="308"/>
      <c r="QTR65" s="308"/>
      <c r="QTS65" s="308"/>
      <c r="QTT65" s="308"/>
      <c r="QTU65" s="308"/>
      <c r="QTV65" s="308"/>
      <c r="QTW65" s="308"/>
      <c r="QTX65" s="308"/>
      <c r="QTY65" s="308"/>
      <c r="QTZ65" s="308"/>
      <c r="QUA65" s="308"/>
      <c r="QUB65" s="308"/>
      <c r="QUC65" s="308"/>
      <c r="QUD65" s="308"/>
      <c r="QUE65" s="308"/>
      <c r="QUF65" s="308"/>
      <c r="QUG65" s="308"/>
      <c r="QUH65" s="308"/>
      <c r="QUI65" s="308"/>
      <c r="QUJ65" s="308"/>
      <c r="QUK65" s="308"/>
      <c r="QUL65" s="308"/>
      <c r="QUM65" s="308"/>
      <c r="QUN65" s="308"/>
      <c r="QUO65" s="308"/>
      <c r="QUP65" s="308"/>
      <c r="QUQ65" s="308"/>
      <c r="QUR65" s="308"/>
      <c r="QUS65" s="308"/>
      <c r="QUT65" s="308"/>
      <c r="QUU65" s="308"/>
      <c r="QUV65" s="308"/>
      <c r="QUW65" s="308"/>
      <c r="QUX65" s="308"/>
      <c r="QUY65" s="308"/>
      <c r="QUZ65" s="308"/>
      <c r="QVA65" s="308"/>
      <c r="QVB65" s="308"/>
      <c r="QVC65" s="308"/>
      <c r="QVD65" s="308"/>
      <c r="QVE65" s="308"/>
      <c r="QVF65" s="308"/>
      <c r="QVG65" s="308"/>
      <c r="QVH65" s="308"/>
      <c r="QVI65" s="308"/>
      <c r="QVJ65" s="308"/>
      <c r="QVK65" s="308"/>
      <c r="QVL65" s="308"/>
      <c r="QVM65" s="308"/>
      <c r="QVN65" s="308"/>
      <c r="QVO65" s="308"/>
      <c r="QVP65" s="308"/>
      <c r="QVQ65" s="308"/>
      <c r="QVR65" s="308"/>
      <c r="QVS65" s="308"/>
      <c r="QVT65" s="308"/>
      <c r="QVU65" s="308"/>
      <c r="QVV65" s="308"/>
      <c r="QVW65" s="308"/>
      <c r="QVX65" s="308"/>
      <c r="QVY65" s="308"/>
      <c r="QVZ65" s="308"/>
      <c r="QWA65" s="308"/>
      <c r="QWB65" s="308"/>
      <c r="QWC65" s="308"/>
      <c r="QWD65" s="308"/>
      <c r="QWE65" s="308"/>
      <c r="QWF65" s="308"/>
      <c r="QWG65" s="308"/>
      <c r="QWH65" s="308"/>
      <c r="QWI65" s="308"/>
      <c r="QWJ65" s="308"/>
      <c r="QWK65" s="308"/>
      <c r="QWL65" s="308"/>
      <c r="QWM65" s="308"/>
      <c r="QWN65" s="308"/>
      <c r="QWO65" s="308"/>
      <c r="QWP65" s="308"/>
      <c r="QWQ65" s="308"/>
      <c r="QWR65" s="308"/>
      <c r="QWS65" s="308"/>
      <c r="QWT65" s="308"/>
      <c r="QWU65" s="308"/>
      <c r="QWV65" s="308"/>
      <c r="QWW65" s="308"/>
      <c r="QWX65" s="308"/>
      <c r="QWY65" s="308"/>
      <c r="QWZ65" s="308"/>
      <c r="QXA65" s="308"/>
      <c r="QXB65" s="308"/>
      <c r="QXC65" s="308"/>
      <c r="QXD65" s="308"/>
      <c r="QXE65" s="308"/>
      <c r="QXF65" s="308"/>
      <c r="QXG65" s="308"/>
      <c r="QXH65" s="308"/>
      <c r="QXI65" s="308"/>
      <c r="QXJ65" s="308"/>
      <c r="QXK65" s="308"/>
      <c r="QXL65" s="308"/>
      <c r="QXM65" s="308"/>
      <c r="QXN65" s="308"/>
      <c r="QXO65" s="308"/>
      <c r="QXP65" s="308"/>
      <c r="QXQ65" s="308"/>
      <c r="QXR65" s="308"/>
      <c r="QXS65" s="308"/>
      <c r="QXT65" s="308"/>
      <c r="QXU65" s="308"/>
      <c r="QXV65" s="308"/>
      <c r="QXW65" s="308"/>
      <c r="QXX65" s="308"/>
      <c r="QXY65" s="308"/>
      <c r="QXZ65" s="308"/>
      <c r="QYA65" s="308"/>
      <c r="QYB65" s="308"/>
      <c r="QYC65" s="308"/>
      <c r="QYD65" s="308"/>
      <c r="QYE65" s="308"/>
      <c r="QYF65" s="308"/>
      <c r="QYG65" s="308"/>
      <c r="QYH65" s="308"/>
      <c r="QYI65" s="308"/>
      <c r="QYJ65" s="308"/>
      <c r="QYK65" s="308"/>
      <c r="QYL65" s="308"/>
      <c r="QYM65" s="308"/>
      <c r="QYN65" s="308"/>
      <c r="QYO65" s="308"/>
      <c r="QYP65" s="308"/>
      <c r="QYQ65" s="308"/>
      <c r="QYR65" s="308"/>
      <c r="QYS65" s="308"/>
      <c r="QYT65" s="308"/>
      <c r="QYU65" s="308"/>
      <c r="QYV65" s="308"/>
      <c r="QYW65" s="308"/>
      <c r="QYX65" s="308"/>
      <c r="QYY65" s="308"/>
      <c r="QYZ65" s="308"/>
      <c r="QZA65" s="308"/>
      <c r="QZB65" s="308"/>
      <c r="QZC65" s="308"/>
      <c r="QZD65" s="308"/>
      <c r="QZE65" s="308"/>
      <c r="QZF65" s="308"/>
      <c r="QZG65" s="308"/>
      <c r="QZH65" s="308"/>
      <c r="QZI65" s="308"/>
      <c r="QZJ65" s="308"/>
      <c r="QZK65" s="308"/>
      <c r="QZL65" s="308"/>
      <c r="QZM65" s="308"/>
      <c r="QZN65" s="308"/>
      <c r="QZO65" s="308"/>
      <c r="QZP65" s="308"/>
      <c r="QZQ65" s="308"/>
      <c r="QZR65" s="308"/>
      <c r="QZS65" s="308"/>
      <c r="QZT65" s="308"/>
      <c r="QZU65" s="308"/>
      <c r="QZV65" s="308"/>
      <c r="QZW65" s="308"/>
      <c r="QZX65" s="308"/>
      <c r="QZY65" s="308"/>
      <c r="QZZ65" s="308"/>
      <c r="RAA65" s="308"/>
      <c r="RAB65" s="308"/>
      <c r="RAC65" s="308"/>
      <c r="RAD65" s="308"/>
      <c r="RAE65" s="308"/>
      <c r="RAF65" s="308"/>
      <c r="RAG65" s="308"/>
      <c r="RAH65" s="308"/>
      <c r="RAI65" s="308"/>
      <c r="RAJ65" s="308"/>
      <c r="RAK65" s="308"/>
      <c r="RAL65" s="308"/>
      <c r="RAM65" s="308"/>
      <c r="RAN65" s="308"/>
      <c r="RAO65" s="308"/>
      <c r="RAP65" s="308"/>
      <c r="RAQ65" s="308"/>
      <c r="RAR65" s="308"/>
      <c r="RAS65" s="308"/>
      <c r="RAT65" s="308"/>
      <c r="RAU65" s="308"/>
      <c r="RAV65" s="308"/>
      <c r="RAW65" s="308"/>
      <c r="RAX65" s="308"/>
      <c r="RAY65" s="308"/>
      <c r="RAZ65" s="308"/>
      <c r="RBA65" s="308"/>
      <c r="RBB65" s="308"/>
      <c r="RBC65" s="308"/>
      <c r="RBD65" s="308"/>
      <c r="RBE65" s="308"/>
      <c r="RBF65" s="308"/>
      <c r="RBG65" s="308"/>
      <c r="RBH65" s="308"/>
      <c r="RBI65" s="308"/>
      <c r="RBJ65" s="308"/>
      <c r="RBK65" s="308"/>
      <c r="RBL65" s="308"/>
      <c r="RBM65" s="308"/>
      <c r="RBN65" s="308"/>
      <c r="RBO65" s="308"/>
      <c r="RBP65" s="308"/>
      <c r="RBQ65" s="308"/>
      <c r="RBR65" s="308"/>
      <c r="RBS65" s="308"/>
      <c r="RBT65" s="308"/>
      <c r="RBU65" s="308"/>
      <c r="RBV65" s="308"/>
      <c r="RBW65" s="308"/>
      <c r="RBX65" s="308"/>
      <c r="RBY65" s="308"/>
      <c r="RBZ65" s="308"/>
      <c r="RCA65" s="308"/>
      <c r="RCB65" s="308"/>
      <c r="RCC65" s="308"/>
      <c r="RCD65" s="308"/>
      <c r="RCE65" s="308"/>
      <c r="RCF65" s="308"/>
      <c r="RCG65" s="308"/>
      <c r="RCH65" s="308"/>
      <c r="RCI65" s="308"/>
      <c r="RCJ65" s="308"/>
      <c r="RCK65" s="308"/>
      <c r="RCL65" s="308"/>
      <c r="RCM65" s="308"/>
      <c r="RCN65" s="308"/>
      <c r="RCO65" s="308"/>
      <c r="RCP65" s="308"/>
      <c r="RCQ65" s="308"/>
      <c r="RCR65" s="308"/>
      <c r="RCS65" s="308"/>
      <c r="RCT65" s="308"/>
      <c r="RCU65" s="308"/>
      <c r="RCV65" s="308"/>
      <c r="RCW65" s="308"/>
      <c r="RCX65" s="308"/>
      <c r="RCY65" s="308"/>
      <c r="RCZ65" s="308"/>
      <c r="RDA65" s="308"/>
      <c r="RDB65" s="308"/>
      <c r="RDC65" s="308"/>
      <c r="RDD65" s="308"/>
      <c r="RDE65" s="308"/>
      <c r="RDF65" s="308"/>
      <c r="RDG65" s="308"/>
      <c r="RDH65" s="308"/>
      <c r="RDI65" s="308"/>
      <c r="RDJ65" s="308"/>
      <c r="RDK65" s="308"/>
      <c r="RDL65" s="308"/>
      <c r="RDM65" s="308"/>
      <c r="RDN65" s="308"/>
      <c r="RDO65" s="308"/>
      <c r="RDP65" s="308"/>
      <c r="RDQ65" s="308"/>
      <c r="RDR65" s="308"/>
      <c r="RDS65" s="308"/>
      <c r="RDT65" s="308"/>
      <c r="RDU65" s="308"/>
      <c r="RDV65" s="308"/>
      <c r="RDW65" s="308"/>
      <c r="RDX65" s="308"/>
      <c r="RDY65" s="308"/>
      <c r="RDZ65" s="308"/>
      <c r="REA65" s="308"/>
      <c r="REB65" s="308"/>
      <c r="REC65" s="308"/>
      <c r="RED65" s="308"/>
      <c r="REE65" s="308"/>
      <c r="REF65" s="308"/>
      <c r="REG65" s="308"/>
      <c r="REH65" s="308"/>
      <c r="REI65" s="308"/>
      <c r="REJ65" s="308"/>
      <c r="REK65" s="308"/>
      <c r="REL65" s="308"/>
      <c r="REM65" s="308"/>
      <c r="REN65" s="308"/>
      <c r="REO65" s="308"/>
      <c r="REP65" s="308"/>
      <c r="REQ65" s="308"/>
      <c r="RER65" s="308"/>
      <c r="RES65" s="308"/>
      <c r="RET65" s="308"/>
      <c r="REU65" s="308"/>
      <c r="REV65" s="308"/>
      <c r="REW65" s="308"/>
      <c r="REX65" s="308"/>
      <c r="REY65" s="308"/>
      <c r="REZ65" s="308"/>
      <c r="RFA65" s="308"/>
      <c r="RFB65" s="308"/>
      <c r="RFC65" s="308"/>
      <c r="RFD65" s="308"/>
      <c r="RFE65" s="308"/>
      <c r="RFF65" s="308"/>
      <c r="RFG65" s="308"/>
      <c r="RFH65" s="308"/>
      <c r="RFI65" s="308"/>
      <c r="RFJ65" s="308"/>
      <c r="RFK65" s="308"/>
      <c r="RFL65" s="308"/>
      <c r="RFM65" s="308"/>
      <c r="RFN65" s="308"/>
      <c r="RFO65" s="308"/>
      <c r="RFP65" s="308"/>
      <c r="RFQ65" s="308"/>
      <c r="RFR65" s="308"/>
      <c r="RFS65" s="308"/>
      <c r="RFT65" s="308"/>
      <c r="RFU65" s="308"/>
      <c r="RFV65" s="308"/>
      <c r="RFW65" s="308"/>
      <c r="RFX65" s="308"/>
      <c r="RFY65" s="308"/>
      <c r="RFZ65" s="308"/>
      <c r="RGA65" s="308"/>
      <c r="RGB65" s="308"/>
      <c r="RGC65" s="308"/>
      <c r="RGD65" s="308"/>
      <c r="RGE65" s="308"/>
      <c r="RGF65" s="308"/>
      <c r="RGG65" s="308"/>
      <c r="RGH65" s="308"/>
      <c r="RGI65" s="308"/>
      <c r="RGJ65" s="308"/>
      <c r="RGK65" s="308"/>
      <c r="RGL65" s="308"/>
      <c r="RGM65" s="308"/>
      <c r="RGN65" s="308"/>
      <c r="RGO65" s="308"/>
      <c r="RGP65" s="308"/>
      <c r="RGQ65" s="308"/>
      <c r="RGR65" s="308"/>
      <c r="RGS65" s="308"/>
      <c r="RGT65" s="308"/>
      <c r="RGU65" s="308"/>
      <c r="RGV65" s="308"/>
      <c r="RGW65" s="308"/>
      <c r="RGX65" s="308"/>
      <c r="RGY65" s="308"/>
      <c r="RGZ65" s="308"/>
      <c r="RHA65" s="308"/>
      <c r="RHB65" s="308"/>
      <c r="RHC65" s="308"/>
      <c r="RHD65" s="308"/>
      <c r="RHE65" s="308"/>
      <c r="RHF65" s="308"/>
      <c r="RHG65" s="308"/>
      <c r="RHH65" s="308"/>
      <c r="RHI65" s="308"/>
      <c r="RHJ65" s="308"/>
      <c r="RHK65" s="308"/>
      <c r="RHL65" s="308"/>
      <c r="RHM65" s="308"/>
      <c r="RHN65" s="308"/>
      <c r="RHO65" s="308"/>
      <c r="RHP65" s="308"/>
      <c r="RHQ65" s="308"/>
      <c r="RHR65" s="308"/>
      <c r="RHS65" s="308"/>
      <c r="RHT65" s="308"/>
      <c r="RHU65" s="308"/>
      <c r="RHV65" s="308"/>
      <c r="RHW65" s="308"/>
      <c r="RHX65" s="308"/>
      <c r="RHY65" s="308"/>
      <c r="RHZ65" s="308"/>
      <c r="RIA65" s="308"/>
      <c r="RIB65" s="308"/>
      <c r="RIC65" s="308"/>
      <c r="RID65" s="308"/>
      <c r="RIE65" s="308"/>
      <c r="RIF65" s="308"/>
      <c r="RIG65" s="308"/>
      <c r="RIH65" s="308"/>
      <c r="RII65" s="308"/>
      <c r="RIJ65" s="308"/>
      <c r="RIK65" s="308"/>
      <c r="RIL65" s="308"/>
      <c r="RIM65" s="308"/>
      <c r="RIN65" s="308"/>
      <c r="RIO65" s="308"/>
      <c r="RIP65" s="308"/>
      <c r="RIQ65" s="308"/>
      <c r="RIR65" s="308"/>
      <c r="RIS65" s="308"/>
      <c r="RIT65" s="308"/>
      <c r="RIU65" s="308"/>
      <c r="RIV65" s="308"/>
      <c r="RIW65" s="308"/>
      <c r="RIX65" s="308"/>
      <c r="RIY65" s="308"/>
      <c r="RIZ65" s="308"/>
      <c r="RJA65" s="308"/>
      <c r="RJB65" s="308"/>
      <c r="RJC65" s="308"/>
      <c r="RJD65" s="308"/>
      <c r="RJE65" s="308"/>
      <c r="RJF65" s="308"/>
      <c r="RJG65" s="308"/>
      <c r="RJH65" s="308"/>
      <c r="RJI65" s="308"/>
      <c r="RJJ65" s="308"/>
      <c r="RJK65" s="308"/>
      <c r="RJL65" s="308"/>
      <c r="RJM65" s="308"/>
      <c r="RJN65" s="308"/>
      <c r="RJO65" s="308"/>
      <c r="RJP65" s="308"/>
      <c r="RJQ65" s="308"/>
      <c r="RJR65" s="308"/>
      <c r="RJS65" s="308"/>
      <c r="RJT65" s="308"/>
      <c r="RJU65" s="308"/>
      <c r="RJV65" s="308"/>
      <c r="RJW65" s="308"/>
      <c r="RJX65" s="308"/>
      <c r="RJY65" s="308"/>
      <c r="RJZ65" s="308"/>
      <c r="RKA65" s="308"/>
      <c r="RKB65" s="308"/>
      <c r="RKC65" s="308"/>
      <c r="RKD65" s="308"/>
      <c r="RKE65" s="308"/>
      <c r="RKF65" s="308"/>
      <c r="RKG65" s="308"/>
      <c r="RKH65" s="308"/>
      <c r="RKI65" s="308"/>
      <c r="RKJ65" s="308"/>
      <c r="RKK65" s="308"/>
      <c r="RKL65" s="308"/>
      <c r="RKM65" s="308"/>
      <c r="RKN65" s="308"/>
      <c r="RKO65" s="308"/>
      <c r="RKP65" s="308"/>
      <c r="RKQ65" s="308"/>
      <c r="RKR65" s="308"/>
      <c r="RKS65" s="308"/>
      <c r="RKT65" s="308"/>
      <c r="RKU65" s="308"/>
      <c r="RKV65" s="308"/>
      <c r="RKW65" s="308"/>
      <c r="RKX65" s="308"/>
      <c r="RKY65" s="308"/>
      <c r="RKZ65" s="308"/>
      <c r="RLA65" s="308"/>
      <c r="RLB65" s="308"/>
      <c r="RLC65" s="308"/>
      <c r="RLD65" s="308"/>
      <c r="RLE65" s="308"/>
      <c r="RLF65" s="308"/>
      <c r="RLG65" s="308"/>
      <c r="RLH65" s="308"/>
      <c r="RLI65" s="308"/>
      <c r="RLJ65" s="308"/>
      <c r="RLK65" s="308"/>
      <c r="RLL65" s="308"/>
      <c r="RLM65" s="308"/>
      <c r="RLN65" s="308"/>
      <c r="RLO65" s="308"/>
      <c r="RLP65" s="308"/>
      <c r="RLQ65" s="308"/>
      <c r="RLR65" s="308"/>
      <c r="RLS65" s="308"/>
      <c r="RLT65" s="308"/>
      <c r="RLU65" s="308"/>
      <c r="RLV65" s="308"/>
      <c r="RLW65" s="308"/>
      <c r="RLX65" s="308"/>
      <c r="RLY65" s="308"/>
      <c r="RLZ65" s="308"/>
      <c r="RMA65" s="308"/>
      <c r="RMB65" s="308"/>
      <c r="RMC65" s="308"/>
      <c r="RMD65" s="308"/>
      <c r="RME65" s="308"/>
      <c r="RMF65" s="308"/>
      <c r="RMG65" s="308"/>
      <c r="RMH65" s="308"/>
      <c r="RMI65" s="308"/>
      <c r="RMJ65" s="308"/>
      <c r="RMK65" s="308"/>
      <c r="RML65" s="308"/>
      <c r="RMM65" s="308"/>
      <c r="RMN65" s="308"/>
      <c r="RMO65" s="308"/>
      <c r="RMP65" s="308"/>
      <c r="RMQ65" s="308"/>
      <c r="RMR65" s="308"/>
      <c r="RMS65" s="308"/>
      <c r="RMT65" s="308"/>
      <c r="RMU65" s="308"/>
      <c r="RMV65" s="308"/>
      <c r="RMW65" s="308"/>
      <c r="RMX65" s="308"/>
      <c r="RMY65" s="308"/>
      <c r="RMZ65" s="308"/>
      <c r="RNA65" s="308"/>
      <c r="RNB65" s="308"/>
      <c r="RNC65" s="308"/>
      <c r="RND65" s="308"/>
      <c r="RNE65" s="308"/>
      <c r="RNF65" s="308"/>
      <c r="RNG65" s="308"/>
      <c r="RNH65" s="308"/>
      <c r="RNI65" s="308"/>
      <c r="RNJ65" s="308"/>
      <c r="RNK65" s="308"/>
      <c r="RNL65" s="308"/>
      <c r="RNM65" s="308"/>
      <c r="RNN65" s="308"/>
      <c r="RNO65" s="308"/>
      <c r="RNP65" s="308"/>
      <c r="RNQ65" s="308"/>
      <c r="RNR65" s="308"/>
      <c r="RNS65" s="308"/>
      <c r="RNT65" s="308"/>
      <c r="RNU65" s="308"/>
      <c r="RNV65" s="308"/>
      <c r="RNW65" s="308"/>
      <c r="RNX65" s="308"/>
      <c r="RNY65" s="308"/>
      <c r="RNZ65" s="308"/>
      <c r="ROA65" s="308"/>
      <c r="ROB65" s="308"/>
      <c r="ROC65" s="308"/>
      <c r="ROD65" s="308"/>
      <c r="ROE65" s="308"/>
      <c r="ROF65" s="308"/>
      <c r="ROG65" s="308"/>
      <c r="ROH65" s="308"/>
      <c r="ROI65" s="308"/>
      <c r="ROJ65" s="308"/>
      <c r="ROK65" s="308"/>
      <c r="ROL65" s="308"/>
      <c r="ROM65" s="308"/>
      <c r="RON65" s="308"/>
      <c r="ROO65" s="308"/>
      <c r="ROP65" s="308"/>
      <c r="ROQ65" s="308"/>
      <c r="ROR65" s="308"/>
      <c r="ROS65" s="308"/>
      <c r="ROT65" s="308"/>
      <c r="ROU65" s="308"/>
      <c r="ROV65" s="308"/>
      <c r="ROW65" s="308"/>
      <c r="ROX65" s="308"/>
      <c r="ROY65" s="308"/>
      <c r="ROZ65" s="308"/>
      <c r="RPA65" s="308"/>
      <c r="RPB65" s="308"/>
      <c r="RPC65" s="308"/>
      <c r="RPD65" s="308"/>
      <c r="RPE65" s="308"/>
      <c r="RPF65" s="308"/>
      <c r="RPG65" s="308"/>
      <c r="RPH65" s="308"/>
      <c r="RPI65" s="308"/>
      <c r="RPJ65" s="308"/>
      <c r="RPK65" s="308"/>
      <c r="RPL65" s="308"/>
      <c r="RPM65" s="308"/>
      <c r="RPN65" s="308"/>
      <c r="RPO65" s="308"/>
      <c r="RPP65" s="308"/>
      <c r="RPQ65" s="308"/>
      <c r="RPR65" s="308"/>
      <c r="RPS65" s="308"/>
      <c r="RPT65" s="308"/>
      <c r="RPU65" s="308"/>
      <c r="RPV65" s="308"/>
      <c r="RPW65" s="308"/>
      <c r="RPX65" s="308"/>
      <c r="RPY65" s="308"/>
      <c r="RPZ65" s="308"/>
      <c r="RQA65" s="308"/>
      <c r="RQB65" s="308"/>
      <c r="RQC65" s="308"/>
      <c r="RQD65" s="308"/>
      <c r="RQE65" s="308"/>
      <c r="RQF65" s="308"/>
      <c r="RQG65" s="308"/>
      <c r="RQH65" s="308"/>
      <c r="RQI65" s="308"/>
      <c r="RQJ65" s="308"/>
      <c r="RQK65" s="308"/>
      <c r="RQL65" s="308"/>
      <c r="RQM65" s="308"/>
      <c r="RQN65" s="308"/>
      <c r="RQO65" s="308"/>
      <c r="RQP65" s="308"/>
      <c r="RQQ65" s="308"/>
      <c r="RQR65" s="308"/>
      <c r="RQS65" s="308"/>
      <c r="RQT65" s="308"/>
      <c r="RQU65" s="308"/>
      <c r="RQV65" s="308"/>
      <c r="RQW65" s="308"/>
      <c r="RQX65" s="308"/>
      <c r="RQY65" s="308"/>
      <c r="RQZ65" s="308"/>
      <c r="RRA65" s="308"/>
      <c r="RRB65" s="308"/>
      <c r="RRC65" s="308"/>
      <c r="RRD65" s="308"/>
      <c r="RRE65" s="308"/>
      <c r="RRF65" s="308"/>
      <c r="RRG65" s="308"/>
      <c r="RRH65" s="308"/>
      <c r="RRI65" s="308"/>
      <c r="RRJ65" s="308"/>
      <c r="RRK65" s="308"/>
      <c r="RRL65" s="308"/>
      <c r="RRM65" s="308"/>
      <c r="RRN65" s="308"/>
      <c r="RRO65" s="308"/>
      <c r="RRP65" s="308"/>
      <c r="RRQ65" s="308"/>
      <c r="RRR65" s="308"/>
      <c r="RRS65" s="308"/>
      <c r="RRT65" s="308"/>
      <c r="RRU65" s="308"/>
      <c r="RRV65" s="308"/>
      <c r="RRW65" s="308"/>
      <c r="RRX65" s="308"/>
      <c r="RRY65" s="308"/>
      <c r="RRZ65" s="308"/>
      <c r="RSA65" s="308"/>
      <c r="RSB65" s="308"/>
      <c r="RSC65" s="308"/>
      <c r="RSD65" s="308"/>
      <c r="RSE65" s="308"/>
      <c r="RSF65" s="308"/>
      <c r="RSG65" s="308"/>
      <c r="RSH65" s="308"/>
      <c r="RSI65" s="308"/>
      <c r="RSJ65" s="308"/>
      <c r="RSK65" s="308"/>
      <c r="RSL65" s="308"/>
      <c r="RSM65" s="308"/>
      <c r="RSN65" s="308"/>
      <c r="RSO65" s="308"/>
      <c r="RSP65" s="308"/>
      <c r="RSQ65" s="308"/>
      <c r="RSR65" s="308"/>
      <c r="RSS65" s="308"/>
      <c r="RST65" s="308"/>
      <c r="RSU65" s="308"/>
      <c r="RSV65" s="308"/>
      <c r="RSW65" s="308"/>
      <c r="RSX65" s="308"/>
      <c r="RSY65" s="308"/>
      <c r="RSZ65" s="308"/>
      <c r="RTA65" s="308"/>
      <c r="RTB65" s="308"/>
      <c r="RTC65" s="308"/>
      <c r="RTD65" s="308"/>
      <c r="RTE65" s="308"/>
      <c r="RTF65" s="308"/>
      <c r="RTG65" s="308"/>
      <c r="RTH65" s="308"/>
      <c r="RTI65" s="308"/>
      <c r="RTJ65" s="308"/>
      <c r="RTK65" s="308"/>
      <c r="RTL65" s="308"/>
      <c r="RTM65" s="308"/>
      <c r="RTN65" s="308"/>
      <c r="RTO65" s="308"/>
      <c r="RTP65" s="308"/>
      <c r="RTQ65" s="308"/>
      <c r="RTR65" s="308"/>
      <c r="RTS65" s="308"/>
      <c r="RTT65" s="308"/>
      <c r="RTU65" s="308"/>
      <c r="RTV65" s="308"/>
      <c r="RTW65" s="308"/>
      <c r="RTX65" s="308"/>
      <c r="RTY65" s="308"/>
      <c r="RTZ65" s="308"/>
      <c r="RUA65" s="308"/>
      <c r="RUB65" s="308"/>
      <c r="RUC65" s="308"/>
      <c r="RUD65" s="308"/>
      <c r="RUE65" s="308"/>
      <c r="RUF65" s="308"/>
      <c r="RUG65" s="308"/>
      <c r="RUH65" s="308"/>
      <c r="RUI65" s="308"/>
      <c r="RUJ65" s="308"/>
      <c r="RUK65" s="308"/>
      <c r="RUL65" s="308"/>
      <c r="RUM65" s="308"/>
      <c r="RUN65" s="308"/>
      <c r="RUO65" s="308"/>
      <c r="RUP65" s="308"/>
      <c r="RUQ65" s="308"/>
      <c r="RUR65" s="308"/>
      <c r="RUS65" s="308"/>
      <c r="RUT65" s="308"/>
      <c r="RUU65" s="308"/>
      <c r="RUV65" s="308"/>
      <c r="RUW65" s="308"/>
      <c r="RUX65" s="308"/>
      <c r="RUY65" s="308"/>
      <c r="RUZ65" s="308"/>
      <c r="RVA65" s="308"/>
      <c r="RVB65" s="308"/>
      <c r="RVC65" s="308"/>
      <c r="RVD65" s="308"/>
      <c r="RVE65" s="308"/>
      <c r="RVF65" s="308"/>
      <c r="RVG65" s="308"/>
      <c r="RVH65" s="308"/>
      <c r="RVI65" s="308"/>
      <c r="RVJ65" s="308"/>
      <c r="RVK65" s="308"/>
      <c r="RVL65" s="308"/>
      <c r="RVM65" s="308"/>
      <c r="RVN65" s="308"/>
      <c r="RVO65" s="308"/>
      <c r="RVP65" s="308"/>
      <c r="RVQ65" s="308"/>
      <c r="RVR65" s="308"/>
      <c r="RVS65" s="308"/>
      <c r="RVT65" s="308"/>
      <c r="RVU65" s="308"/>
      <c r="RVV65" s="308"/>
      <c r="RVW65" s="308"/>
      <c r="RVX65" s="308"/>
      <c r="RVY65" s="308"/>
      <c r="RVZ65" s="308"/>
      <c r="RWA65" s="308"/>
      <c r="RWB65" s="308"/>
      <c r="RWC65" s="308"/>
      <c r="RWD65" s="308"/>
      <c r="RWE65" s="308"/>
      <c r="RWF65" s="308"/>
      <c r="RWG65" s="308"/>
      <c r="RWH65" s="308"/>
      <c r="RWI65" s="308"/>
      <c r="RWJ65" s="308"/>
      <c r="RWK65" s="308"/>
      <c r="RWL65" s="308"/>
      <c r="RWM65" s="308"/>
      <c r="RWN65" s="308"/>
      <c r="RWO65" s="308"/>
      <c r="RWP65" s="308"/>
      <c r="RWQ65" s="308"/>
      <c r="RWR65" s="308"/>
      <c r="RWS65" s="308"/>
      <c r="RWT65" s="308"/>
      <c r="RWU65" s="308"/>
      <c r="RWV65" s="308"/>
      <c r="RWW65" s="308"/>
      <c r="RWX65" s="308"/>
      <c r="RWY65" s="308"/>
      <c r="RWZ65" s="308"/>
      <c r="RXA65" s="308"/>
      <c r="RXB65" s="308"/>
      <c r="RXC65" s="308"/>
      <c r="RXD65" s="308"/>
      <c r="RXE65" s="308"/>
      <c r="RXF65" s="308"/>
      <c r="RXG65" s="308"/>
      <c r="RXH65" s="308"/>
      <c r="RXI65" s="308"/>
      <c r="RXJ65" s="308"/>
      <c r="RXK65" s="308"/>
      <c r="RXL65" s="308"/>
      <c r="RXM65" s="308"/>
      <c r="RXN65" s="308"/>
      <c r="RXO65" s="308"/>
      <c r="RXP65" s="308"/>
      <c r="RXQ65" s="308"/>
      <c r="RXR65" s="308"/>
      <c r="RXS65" s="308"/>
      <c r="RXT65" s="308"/>
      <c r="RXU65" s="308"/>
      <c r="RXV65" s="308"/>
      <c r="RXW65" s="308"/>
      <c r="RXX65" s="308"/>
      <c r="RXY65" s="308"/>
      <c r="RXZ65" s="308"/>
      <c r="RYA65" s="308"/>
      <c r="RYB65" s="308"/>
      <c r="RYC65" s="308"/>
      <c r="RYD65" s="308"/>
      <c r="RYE65" s="308"/>
      <c r="RYF65" s="308"/>
      <c r="RYG65" s="308"/>
      <c r="RYH65" s="308"/>
      <c r="RYI65" s="308"/>
      <c r="RYJ65" s="308"/>
      <c r="RYK65" s="308"/>
      <c r="RYL65" s="308"/>
      <c r="RYM65" s="308"/>
      <c r="RYN65" s="308"/>
      <c r="RYO65" s="308"/>
      <c r="RYP65" s="308"/>
      <c r="RYQ65" s="308"/>
      <c r="RYR65" s="308"/>
      <c r="RYS65" s="308"/>
      <c r="RYT65" s="308"/>
      <c r="RYU65" s="308"/>
      <c r="RYV65" s="308"/>
      <c r="RYW65" s="308"/>
      <c r="RYX65" s="308"/>
      <c r="RYY65" s="308"/>
      <c r="RYZ65" s="308"/>
      <c r="RZA65" s="308"/>
      <c r="RZB65" s="308"/>
      <c r="RZC65" s="308"/>
      <c r="RZD65" s="308"/>
      <c r="RZE65" s="308"/>
      <c r="RZF65" s="308"/>
      <c r="RZG65" s="308"/>
      <c r="RZH65" s="308"/>
      <c r="RZI65" s="308"/>
      <c r="RZJ65" s="308"/>
      <c r="RZK65" s="308"/>
      <c r="RZL65" s="308"/>
      <c r="RZM65" s="308"/>
      <c r="RZN65" s="308"/>
      <c r="RZO65" s="308"/>
      <c r="RZP65" s="308"/>
      <c r="RZQ65" s="308"/>
      <c r="RZR65" s="308"/>
      <c r="RZS65" s="308"/>
      <c r="RZT65" s="308"/>
      <c r="RZU65" s="308"/>
      <c r="RZV65" s="308"/>
      <c r="RZW65" s="308"/>
      <c r="RZX65" s="308"/>
      <c r="RZY65" s="308"/>
      <c r="RZZ65" s="308"/>
      <c r="SAA65" s="308"/>
      <c r="SAB65" s="308"/>
      <c r="SAC65" s="308"/>
      <c r="SAD65" s="308"/>
      <c r="SAE65" s="308"/>
      <c r="SAF65" s="308"/>
      <c r="SAG65" s="308"/>
      <c r="SAH65" s="308"/>
      <c r="SAI65" s="308"/>
      <c r="SAJ65" s="308"/>
      <c r="SAK65" s="308"/>
      <c r="SAL65" s="308"/>
      <c r="SAM65" s="308"/>
      <c r="SAN65" s="308"/>
      <c r="SAO65" s="308"/>
      <c r="SAP65" s="308"/>
      <c r="SAQ65" s="308"/>
      <c r="SAR65" s="308"/>
      <c r="SAS65" s="308"/>
      <c r="SAT65" s="308"/>
      <c r="SAU65" s="308"/>
      <c r="SAV65" s="308"/>
      <c r="SAW65" s="308"/>
      <c r="SAX65" s="308"/>
      <c r="SAY65" s="308"/>
      <c r="SAZ65" s="308"/>
      <c r="SBA65" s="308"/>
      <c r="SBB65" s="308"/>
      <c r="SBC65" s="308"/>
      <c r="SBD65" s="308"/>
      <c r="SBE65" s="308"/>
      <c r="SBF65" s="308"/>
      <c r="SBG65" s="308"/>
      <c r="SBH65" s="308"/>
      <c r="SBI65" s="308"/>
      <c r="SBJ65" s="308"/>
      <c r="SBK65" s="308"/>
      <c r="SBL65" s="308"/>
      <c r="SBM65" s="308"/>
      <c r="SBN65" s="308"/>
      <c r="SBO65" s="308"/>
      <c r="SBP65" s="308"/>
      <c r="SBQ65" s="308"/>
      <c r="SBR65" s="308"/>
      <c r="SBS65" s="308"/>
      <c r="SBT65" s="308"/>
      <c r="SBU65" s="308"/>
      <c r="SBV65" s="308"/>
      <c r="SBW65" s="308"/>
      <c r="SBX65" s="308"/>
      <c r="SBY65" s="308"/>
      <c r="SBZ65" s="308"/>
      <c r="SCA65" s="308"/>
      <c r="SCB65" s="308"/>
      <c r="SCC65" s="308"/>
      <c r="SCD65" s="308"/>
      <c r="SCE65" s="308"/>
      <c r="SCF65" s="308"/>
      <c r="SCG65" s="308"/>
      <c r="SCH65" s="308"/>
      <c r="SCI65" s="308"/>
      <c r="SCJ65" s="308"/>
      <c r="SCK65" s="308"/>
      <c r="SCL65" s="308"/>
      <c r="SCM65" s="308"/>
      <c r="SCN65" s="308"/>
      <c r="SCO65" s="308"/>
      <c r="SCP65" s="308"/>
      <c r="SCQ65" s="308"/>
      <c r="SCR65" s="308"/>
      <c r="SCS65" s="308"/>
      <c r="SCT65" s="308"/>
      <c r="SCU65" s="308"/>
      <c r="SCV65" s="308"/>
      <c r="SCW65" s="308"/>
      <c r="SCX65" s="308"/>
      <c r="SCY65" s="308"/>
      <c r="SCZ65" s="308"/>
      <c r="SDA65" s="308"/>
      <c r="SDB65" s="308"/>
      <c r="SDC65" s="308"/>
      <c r="SDD65" s="308"/>
      <c r="SDE65" s="308"/>
      <c r="SDF65" s="308"/>
      <c r="SDG65" s="308"/>
      <c r="SDH65" s="308"/>
      <c r="SDI65" s="308"/>
      <c r="SDJ65" s="308"/>
      <c r="SDK65" s="308"/>
      <c r="SDL65" s="308"/>
      <c r="SDM65" s="308"/>
      <c r="SDN65" s="308"/>
      <c r="SDO65" s="308"/>
      <c r="SDP65" s="308"/>
      <c r="SDQ65" s="308"/>
      <c r="SDR65" s="308"/>
      <c r="SDS65" s="308"/>
      <c r="SDT65" s="308"/>
      <c r="SDU65" s="308"/>
      <c r="SDV65" s="308"/>
      <c r="SDW65" s="308"/>
      <c r="SDX65" s="308"/>
      <c r="SDY65" s="308"/>
      <c r="SDZ65" s="308"/>
      <c r="SEA65" s="308"/>
      <c r="SEB65" s="308"/>
      <c r="SEC65" s="308"/>
      <c r="SED65" s="308"/>
      <c r="SEE65" s="308"/>
      <c r="SEF65" s="308"/>
      <c r="SEG65" s="308"/>
      <c r="SEH65" s="308"/>
      <c r="SEI65" s="308"/>
      <c r="SEJ65" s="308"/>
      <c r="SEK65" s="308"/>
      <c r="SEL65" s="308"/>
      <c r="SEM65" s="308"/>
      <c r="SEN65" s="308"/>
      <c r="SEO65" s="308"/>
      <c r="SEP65" s="308"/>
      <c r="SEQ65" s="308"/>
      <c r="SER65" s="308"/>
      <c r="SES65" s="308"/>
      <c r="SET65" s="308"/>
      <c r="SEU65" s="308"/>
      <c r="SEV65" s="308"/>
      <c r="SEW65" s="308"/>
      <c r="SEX65" s="308"/>
      <c r="SEY65" s="308"/>
      <c r="SEZ65" s="308"/>
      <c r="SFA65" s="308"/>
      <c r="SFB65" s="308"/>
      <c r="SFC65" s="308"/>
      <c r="SFD65" s="308"/>
      <c r="SFE65" s="308"/>
      <c r="SFF65" s="308"/>
      <c r="SFG65" s="308"/>
      <c r="SFH65" s="308"/>
      <c r="SFI65" s="308"/>
      <c r="SFJ65" s="308"/>
      <c r="SFK65" s="308"/>
      <c r="SFL65" s="308"/>
      <c r="SFM65" s="308"/>
      <c r="SFN65" s="308"/>
      <c r="SFO65" s="308"/>
      <c r="SFP65" s="308"/>
      <c r="SFQ65" s="308"/>
      <c r="SFR65" s="308"/>
      <c r="SFS65" s="308"/>
      <c r="SFT65" s="308"/>
      <c r="SFU65" s="308"/>
      <c r="SFV65" s="308"/>
      <c r="SFW65" s="308"/>
      <c r="SFX65" s="308"/>
      <c r="SFY65" s="308"/>
      <c r="SFZ65" s="308"/>
      <c r="SGA65" s="308"/>
      <c r="SGB65" s="308"/>
      <c r="SGC65" s="308"/>
      <c r="SGD65" s="308"/>
      <c r="SGE65" s="308"/>
      <c r="SGF65" s="308"/>
      <c r="SGG65" s="308"/>
      <c r="SGH65" s="308"/>
      <c r="SGI65" s="308"/>
      <c r="SGJ65" s="308"/>
      <c r="SGK65" s="308"/>
      <c r="SGL65" s="308"/>
      <c r="SGM65" s="308"/>
      <c r="SGN65" s="308"/>
      <c r="SGO65" s="308"/>
      <c r="SGP65" s="308"/>
      <c r="SGQ65" s="308"/>
      <c r="SGR65" s="308"/>
      <c r="SGS65" s="308"/>
      <c r="SGT65" s="308"/>
      <c r="SGU65" s="308"/>
      <c r="SGV65" s="308"/>
      <c r="SGW65" s="308"/>
      <c r="SGX65" s="308"/>
      <c r="SGY65" s="308"/>
      <c r="SGZ65" s="308"/>
      <c r="SHA65" s="308"/>
      <c r="SHB65" s="308"/>
      <c r="SHC65" s="308"/>
      <c r="SHD65" s="308"/>
      <c r="SHE65" s="308"/>
      <c r="SHF65" s="308"/>
      <c r="SHG65" s="308"/>
      <c r="SHH65" s="308"/>
      <c r="SHI65" s="308"/>
      <c r="SHJ65" s="308"/>
      <c r="SHK65" s="308"/>
      <c r="SHL65" s="308"/>
      <c r="SHM65" s="308"/>
      <c r="SHN65" s="308"/>
      <c r="SHO65" s="308"/>
      <c r="SHP65" s="308"/>
      <c r="SHQ65" s="308"/>
      <c r="SHR65" s="308"/>
      <c r="SHS65" s="308"/>
      <c r="SHT65" s="308"/>
      <c r="SHU65" s="308"/>
      <c r="SHV65" s="308"/>
      <c r="SHW65" s="308"/>
      <c r="SHX65" s="308"/>
      <c r="SHY65" s="308"/>
      <c r="SHZ65" s="308"/>
      <c r="SIA65" s="308"/>
      <c r="SIB65" s="308"/>
      <c r="SIC65" s="308"/>
      <c r="SID65" s="308"/>
      <c r="SIE65" s="308"/>
      <c r="SIF65" s="308"/>
      <c r="SIG65" s="308"/>
      <c r="SIH65" s="308"/>
      <c r="SII65" s="308"/>
      <c r="SIJ65" s="308"/>
      <c r="SIK65" s="308"/>
      <c r="SIL65" s="308"/>
      <c r="SIM65" s="308"/>
      <c r="SIN65" s="308"/>
      <c r="SIO65" s="308"/>
      <c r="SIP65" s="308"/>
      <c r="SIQ65" s="308"/>
      <c r="SIR65" s="308"/>
      <c r="SIS65" s="308"/>
      <c r="SIT65" s="308"/>
      <c r="SIU65" s="308"/>
      <c r="SIV65" s="308"/>
      <c r="SIW65" s="308"/>
      <c r="SIX65" s="308"/>
      <c r="SIY65" s="308"/>
      <c r="SIZ65" s="308"/>
      <c r="SJA65" s="308"/>
      <c r="SJB65" s="308"/>
      <c r="SJC65" s="308"/>
      <c r="SJD65" s="308"/>
      <c r="SJE65" s="308"/>
      <c r="SJF65" s="308"/>
      <c r="SJG65" s="308"/>
      <c r="SJH65" s="308"/>
      <c r="SJI65" s="308"/>
      <c r="SJJ65" s="308"/>
      <c r="SJK65" s="308"/>
      <c r="SJL65" s="308"/>
      <c r="SJM65" s="308"/>
      <c r="SJN65" s="308"/>
      <c r="SJO65" s="308"/>
      <c r="SJP65" s="308"/>
      <c r="SJQ65" s="308"/>
      <c r="SJR65" s="308"/>
      <c r="SJS65" s="308"/>
      <c r="SJT65" s="308"/>
      <c r="SJU65" s="308"/>
      <c r="SJV65" s="308"/>
      <c r="SJW65" s="308"/>
      <c r="SJX65" s="308"/>
      <c r="SJY65" s="308"/>
      <c r="SJZ65" s="308"/>
      <c r="SKA65" s="308"/>
      <c r="SKB65" s="308"/>
      <c r="SKC65" s="308"/>
      <c r="SKD65" s="308"/>
      <c r="SKE65" s="308"/>
      <c r="SKF65" s="308"/>
      <c r="SKG65" s="308"/>
      <c r="SKH65" s="308"/>
      <c r="SKI65" s="308"/>
      <c r="SKJ65" s="308"/>
      <c r="SKK65" s="308"/>
      <c r="SKL65" s="308"/>
      <c r="SKM65" s="308"/>
      <c r="SKN65" s="308"/>
      <c r="SKO65" s="308"/>
      <c r="SKP65" s="308"/>
      <c r="SKQ65" s="308"/>
      <c r="SKR65" s="308"/>
      <c r="SKS65" s="308"/>
      <c r="SKT65" s="308"/>
      <c r="SKU65" s="308"/>
      <c r="SKV65" s="308"/>
      <c r="SKW65" s="308"/>
      <c r="SKX65" s="308"/>
      <c r="SKY65" s="308"/>
      <c r="SKZ65" s="308"/>
      <c r="SLA65" s="308"/>
      <c r="SLB65" s="308"/>
      <c r="SLC65" s="308"/>
      <c r="SLD65" s="308"/>
      <c r="SLE65" s="308"/>
      <c r="SLF65" s="308"/>
      <c r="SLG65" s="308"/>
      <c r="SLH65" s="308"/>
      <c r="SLI65" s="308"/>
      <c r="SLJ65" s="308"/>
      <c r="SLK65" s="308"/>
      <c r="SLL65" s="308"/>
      <c r="SLM65" s="308"/>
      <c r="SLN65" s="308"/>
      <c r="SLO65" s="308"/>
      <c r="SLP65" s="308"/>
      <c r="SLQ65" s="308"/>
      <c r="SLR65" s="308"/>
      <c r="SLS65" s="308"/>
      <c r="SLT65" s="308"/>
      <c r="SLU65" s="308"/>
      <c r="SLV65" s="308"/>
      <c r="SLW65" s="308"/>
      <c r="SLX65" s="308"/>
      <c r="SLY65" s="308"/>
      <c r="SLZ65" s="308"/>
      <c r="SMA65" s="308"/>
      <c r="SMB65" s="308"/>
      <c r="SMC65" s="308"/>
      <c r="SMD65" s="308"/>
      <c r="SME65" s="308"/>
      <c r="SMF65" s="308"/>
      <c r="SMG65" s="308"/>
      <c r="SMH65" s="308"/>
      <c r="SMI65" s="308"/>
      <c r="SMJ65" s="308"/>
      <c r="SMK65" s="308"/>
      <c r="SML65" s="308"/>
      <c r="SMM65" s="308"/>
      <c r="SMN65" s="308"/>
      <c r="SMO65" s="308"/>
      <c r="SMP65" s="308"/>
      <c r="SMQ65" s="308"/>
      <c r="SMR65" s="308"/>
      <c r="SMS65" s="308"/>
      <c r="SMT65" s="308"/>
      <c r="SMU65" s="308"/>
      <c r="SMV65" s="308"/>
      <c r="SMW65" s="308"/>
      <c r="SMX65" s="308"/>
      <c r="SMY65" s="308"/>
      <c r="SMZ65" s="308"/>
      <c r="SNA65" s="308"/>
      <c r="SNB65" s="308"/>
      <c r="SNC65" s="308"/>
      <c r="SND65" s="308"/>
      <c r="SNE65" s="308"/>
      <c r="SNF65" s="308"/>
      <c r="SNG65" s="308"/>
      <c r="SNH65" s="308"/>
      <c r="SNI65" s="308"/>
      <c r="SNJ65" s="308"/>
      <c r="SNK65" s="308"/>
      <c r="SNL65" s="308"/>
      <c r="SNM65" s="308"/>
      <c r="SNN65" s="308"/>
      <c r="SNO65" s="308"/>
      <c r="SNP65" s="308"/>
      <c r="SNQ65" s="308"/>
      <c r="SNR65" s="308"/>
      <c r="SNS65" s="308"/>
      <c r="SNT65" s="308"/>
      <c r="SNU65" s="308"/>
      <c r="SNV65" s="308"/>
      <c r="SNW65" s="308"/>
      <c r="SNX65" s="308"/>
      <c r="SNY65" s="308"/>
      <c r="SNZ65" s="308"/>
      <c r="SOA65" s="308"/>
      <c r="SOB65" s="308"/>
      <c r="SOC65" s="308"/>
      <c r="SOD65" s="308"/>
      <c r="SOE65" s="308"/>
      <c r="SOF65" s="308"/>
      <c r="SOG65" s="308"/>
      <c r="SOH65" s="308"/>
      <c r="SOI65" s="308"/>
      <c r="SOJ65" s="308"/>
      <c r="SOK65" s="308"/>
      <c r="SOL65" s="308"/>
      <c r="SOM65" s="308"/>
      <c r="SON65" s="308"/>
      <c r="SOO65" s="308"/>
      <c r="SOP65" s="308"/>
      <c r="SOQ65" s="308"/>
      <c r="SOR65" s="308"/>
      <c r="SOS65" s="308"/>
      <c r="SOT65" s="308"/>
      <c r="SOU65" s="308"/>
      <c r="SOV65" s="308"/>
      <c r="SOW65" s="308"/>
      <c r="SOX65" s="308"/>
      <c r="SOY65" s="308"/>
      <c r="SOZ65" s="308"/>
      <c r="SPA65" s="308"/>
      <c r="SPB65" s="308"/>
      <c r="SPC65" s="308"/>
      <c r="SPD65" s="308"/>
      <c r="SPE65" s="308"/>
      <c r="SPF65" s="308"/>
      <c r="SPG65" s="308"/>
      <c r="SPH65" s="308"/>
      <c r="SPI65" s="308"/>
      <c r="SPJ65" s="308"/>
      <c r="SPK65" s="308"/>
      <c r="SPL65" s="308"/>
      <c r="SPM65" s="308"/>
      <c r="SPN65" s="308"/>
      <c r="SPO65" s="308"/>
      <c r="SPP65" s="308"/>
      <c r="SPQ65" s="308"/>
      <c r="SPR65" s="308"/>
      <c r="SPS65" s="308"/>
      <c r="SPT65" s="308"/>
      <c r="SPU65" s="308"/>
      <c r="SPV65" s="308"/>
      <c r="SPW65" s="308"/>
      <c r="SPX65" s="308"/>
      <c r="SPY65" s="308"/>
      <c r="SPZ65" s="308"/>
      <c r="SQA65" s="308"/>
      <c r="SQB65" s="308"/>
      <c r="SQC65" s="308"/>
      <c r="SQD65" s="308"/>
      <c r="SQE65" s="308"/>
      <c r="SQF65" s="308"/>
      <c r="SQG65" s="308"/>
      <c r="SQH65" s="308"/>
      <c r="SQI65" s="308"/>
      <c r="SQJ65" s="308"/>
      <c r="SQK65" s="308"/>
      <c r="SQL65" s="308"/>
      <c r="SQM65" s="308"/>
      <c r="SQN65" s="308"/>
      <c r="SQO65" s="308"/>
      <c r="SQP65" s="308"/>
      <c r="SQQ65" s="308"/>
      <c r="SQR65" s="308"/>
      <c r="SQS65" s="308"/>
      <c r="SQT65" s="308"/>
      <c r="SQU65" s="308"/>
      <c r="SQV65" s="308"/>
      <c r="SQW65" s="308"/>
      <c r="SQX65" s="308"/>
      <c r="SQY65" s="308"/>
      <c r="SQZ65" s="308"/>
      <c r="SRA65" s="308"/>
      <c r="SRB65" s="308"/>
      <c r="SRC65" s="308"/>
      <c r="SRD65" s="308"/>
      <c r="SRE65" s="308"/>
      <c r="SRF65" s="308"/>
      <c r="SRG65" s="308"/>
      <c r="SRH65" s="308"/>
      <c r="SRI65" s="308"/>
      <c r="SRJ65" s="308"/>
      <c r="SRK65" s="308"/>
      <c r="SRL65" s="308"/>
      <c r="SRM65" s="308"/>
      <c r="SRN65" s="308"/>
      <c r="SRO65" s="308"/>
      <c r="SRP65" s="308"/>
      <c r="SRQ65" s="308"/>
      <c r="SRR65" s="308"/>
      <c r="SRS65" s="308"/>
      <c r="SRT65" s="308"/>
      <c r="SRU65" s="308"/>
      <c r="SRV65" s="308"/>
      <c r="SRW65" s="308"/>
      <c r="SRX65" s="308"/>
      <c r="SRY65" s="308"/>
      <c r="SRZ65" s="308"/>
      <c r="SSA65" s="308"/>
      <c r="SSB65" s="308"/>
      <c r="SSC65" s="308"/>
      <c r="SSD65" s="308"/>
      <c r="SSE65" s="308"/>
      <c r="SSF65" s="308"/>
      <c r="SSG65" s="308"/>
      <c r="SSH65" s="308"/>
      <c r="SSI65" s="308"/>
      <c r="SSJ65" s="308"/>
      <c r="SSK65" s="308"/>
      <c r="SSL65" s="308"/>
      <c r="SSM65" s="308"/>
      <c r="SSN65" s="308"/>
      <c r="SSO65" s="308"/>
      <c r="SSP65" s="308"/>
      <c r="SSQ65" s="308"/>
      <c r="SSR65" s="308"/>
      <c r="SSS65" s="308"/>
      <c r="SST65" s="308"/>
      <c r="SSU65" s="308"/>
      <c r="SSV65" s="308"/>
      <c r="SSW65" s="308"/>
      <c r="SSX65" s="308"/>
      <c r="SSY65" s="308"/>
      <c r="SSZ65" s="308"/>
      <c r="STA65" s="308"/>
      <c r="STB65" s="308"/>
      <c r="STC65" s="308"/>
      <c r="STD65" s="308"/>
      <c r="STE65" s="308"/>
      <c r="STF65" s="308"/>
      <c r="STG65" s="308"/>
      <c r="STH65" s="308"/>
      <c r="STI65" s="308"/>
      <c r="STJ65" s="308"/>
      <c r="STK65" s="308"/>
      <c r="STL65" s="308"/>
      <c r="STM65" s="308"/>
      <c r="STN65" s="308"/>
      <c r="STO65" s="308"/>
      <c r="STP65" s="308"/>
      <c r="STQ65" s="308"/>
      <c r="STR65" s="308"/>
      <c r="STS65" s="308"/>
      <c r="STT65" s="308"/>
      <c r="STU65" s="308"/>
      <c r="STV65" s="308"/>
      <c r="STW65" s="308"/>
      <c r="STX65" s="308"/>
      <c r="STY65" s="308"/>
      <c r="STZ65" s="308"/>
      <c r="SUA65" s="308"/>
      <c r="SUB65" s="308"/>
      <c r="SUC65" s="308"/>
      <c r="SUD65" s="308"/>
      <c r="SUE65" s="308"/>
      <c r="SUF65" s="308"/>
      <c r="SUG65" s="308"/>
      <c r="SUH65" s="308"/>
      <c r="SUI65" s="308"/>
      <c r="SUJ65" s="308"/>
      <c r="SUK65" s="308"/>
      <c r="SUL65" s="308"/>
      <c r="SUM65" s="308"/>
      <c r="SUN65" s="308"/>
      <c r="SUO65" s="308"/>
      <c r="SUP65" s="308"/>
      <c r="SUQ65" s="308"/>
      <c r="SUR65" s="308"/>
      <c r="SUS65" s="308"/>
      <c r="SUT65" s="308"/>
      <c r="SUU65" s="308"/>
      <c r="SUV65" s="308"/>
      <c r="SUW65" s="308"/>
      <c r="SUX65" s="308"/>
      <c r="SUY65" s="308"/>
      <c r="SUZ65" s="308"/>
      <c r="SVA65" s="308"/>
      <c r="SVB65" s="308"/>
      <c r="SVC65" s="308"/>
      <c r="SVD65" s="308"/>
      <c r="SVE65" s="308"/>
      <c r="SVF65" s="308"/>
      <c r="SVG65" s="308"/>
      <c r="SVH65" s="308"/>
      <c r="SVI65" s="308"/>
      <c r="SVJ65" s="308"/>
      <c r="SVK65" s="308"/>
      <c r="SVL65" s="308"/>
      <c r="SVM65" s="308"/>
      <c r="SVN65" s="308"/>
      <c r="SVO65" s="308"/>
      <c r="SVP65" s="308"/>
      <c r="SVQ65" s="308"/>
      <c r="SVR65" s="308"/>
      <c r="SVS65" s="308"/>
      <c r="SVT65" s="308"/>
      <c r="SVU65" s="308"/>
      <c r="SVV65" s="308"/>
      <c r="SVW65" s="308"/>
      <c r="SVX65" s="308"/>
      <c r="SVY65" s="308"/>
      <c r="SVZ65" s="308"/>
      <c r="SWA65" s="308"/>
      <c r="SWB65" s="308"/>
      <c r="SWC65" s="308"/>
      <c r="SWD65" s="308"/>
      <c r="SWE65" s="308"/>
      <c r="SWF65" s="308"/>
      <c r="SWG65" s="308"/>
      <c r="SWH65" s="308"/>
      <c r="SWI65" s="308"/>
      <c r="SWJ65" s="308"/>
      <c r="SWK65" s="308"/>
      <c r="SWL65" s="308"/>
      <c r="SWM65" s="308"/>
      <c r="SWN65" s="308"/>
      <c r="SWO65" s="308"/>
      <c r="SWP65" s="308"/>
      <c r="SWQ65" s="308"/>
      <c r="SWR65" s="308"/>
      <c r="SWS65" s="308"/>
      <c r="SWT65" s="308"/>
      <c r="SWU65" s="308"/>
      <c r="SWV65" s="308"/>
      <c r="SWW65" s="308"/>
      <c r="SWX65" s="308"/>
      <c r="SWY65" s="308"/>
      <c r="SWZ65" s="308"/>
      <c r="SXA65" s="308"/>
      <c r="SXB65" s="308"/>
      <c r="SXC65" s="308"/>
      <c r="SXD65" s="308"/>
      <c r="SXE65" s="308"/>
      <c r="SXF65" s="308"/>
      <c r="SXG65" s="308"/>
      <c r="SXH65" s="308"/>
      <c r="SXI65" s="308"/>
      <c r="SXJ65" s="308"/>
      <c r="SXK65" s="308"/>
      <c r="SXL65" s="308"/>
      <c r="SXM65" s="308"/>
      <c r="SXN65" s="308"/>
      <c r="SXO65" s="308"/>
      <c r="SXP65" s="308"/>
      <c r="SXQ65" s="308"/>
      <c r="SXR65" s="308"/>
      <c r="SXS65" s="308"/>
      <c r="SXT65" s="308"/>
      <c r="SXU65" s="308"/>
      <c r="SXV65" s="308"/>
      <c r="SXW65" s="308"/>
      <c r="SXX65" s="308"/>
      <c r="SXY65" s="308"/>
      <c r="SXZ65" s="308"/>
      <c r="SYA65" s="308"/>
      <c r="SYB65" s="308"/>
      <c r="SYC65" s="308"/>
      <c r="SYD65" s="308"/>
      <c r="SYE65" s="308"/>
      <c r="SYF65" s="308"/>
      <c r="SYG65" s="308"/>
      <c r="SYH65" s="308"/>
      <c r="SYI65" s="308"/>
      <c r="SYJ65" s="308"/>
      <c r="SYK65" s="308"/>
      <c r="SYL65" s="308"/>
      <c r="SYM65" s="308"/>
      <c r="SYN65" s="308"/>
      <c r="SYO65" s="308"/>
      <c r="SYP65" s="308"/>
      <c r="SYQ65" s="308"/>
      <c r="SYR65" s="308"/>
      <c r="SYS65" s="308"/>
      <c r="SYT65" s="308"/>
      <c r="SYU65" s="308"/>
      <c r="SYV65" s="308"/>
      <c r="SYW65" s="308"/>
      <c r="SYX65" s="308"/>
      <c r="SYY65" s="308"/>
      <c r="SYZ65" s="308"/>
      <c r="SZA65" s="308"/>
      <c r="SZB65" s="308"/>
      <c r="SZC65" s="308"/>
      <c r="SZD65" s="308"/>
      <c r="SZE65" s="308"/>
      <c r="SZF65" s="308"/>
      <c r="SZG65" s="308"/>
      <c r="SZH65" s="308"/>
      <c r="SZI65" s="308"/>
      <c r="SZJ65" s="308"/>
      <c r="SZK65" s="308"/>
      <c r="SZL65" s="308"/>
      <c r="SZM65" s="308"/>
      <c r="SZN65" s="308"/>
      <c r="SZO65" s="308"/>
      <c r="SZP65" s="308"/>
      <c r="SZQ65" s="308"/>
      <c r="SZR65" s="308"/>
      <c r="SZS65" s="308"/>
      <c r="SZT65" s="308"/>
      <c r="SZU65" s="308"/>
      <c r="SZV65" s="308"/>
      <c r="SZW65" s="308"/>
      <c r="SZX65" s="308"/>
      <c r="SZY65" s="308"/>
      <c r="SZZ65" s="308"/>
      <c r="TAA65" s="308"/>
      <c r="TAB65" s="308"/>
      <c r="TAC65" s="308"/>
      <c r="TAD65" s="308"/>
      <c r="TAE65" s="308"/>
      <c r="TAF65" s="308"/>
      <c r="TAG65" s="308"/>
      <c r="TAH65" s="308"/>
      <c r="TAI65" s="308"/>
      <c r="TAJ65" s="308"/>
      <c r="TAK65" s="308"/>
      <c r="TAL65" s="308"/>
      <c r="TAM65" s="308"/>
      <c r="TAN65" s="308"/>
      <c r="TAO65" s="308"/>
      <c r="TAP65" s="308"/>
      <c r="TAQ65" s="308"/>
      <c r="TAR65" s="308"/>
      <c r="TAS65" s="308"/>
      <c r="TAT65" s="308"/>
      <c r="TAU65" s="308"/>
      <c r="TAV65" s="308"/>
      <c r="TAW65" s="308"/>
      <c r="TAX65" s="308"/>
      <c r="TAY65" s="308"/>
      <c r="TAZ65" s="308"/>
      <c r="TBA65" s="308"/>
      <c r="TBB65" s="308"/>
      <c r="TBC65" s="308"/>
      <c r="TBD65" s="308"/>
      <c r="TBE65" s="308"/>
      <c r="TBF65" s="308"/>
      <c r="TBG65" s="308"/>
      <c r="TBH65" s="308"/>
      <c r="TBI65" s="308"/>
      <c r="TBJ65" s="308"/>
      <c r="TBK65" s="308"/>
      <c r="TBL65" s="308"/>
      <c r="TBM65" s="308"/>
      <c r="TBN65" s="308"/>
      <c r="TBO65" s="308"/>
      <c r="TBP65" s="308"/>
      <c r="TBQ65" s="308"/>
      <c r="TBR65" s="308"/>
      <c r="TBS65" s="308"/>
      <c r="TBT65" s="308"/>
      <c r="TBU65" s="308"/>
      <c r="TBV65" s="308"/>
      <c r="TBW65" s="308"/>
      <c r="TBX65" s="308"/>
      <c r="TBY65" s="308"/>
      <c r="TBZ65" s="308"/>
      <c r="TCA65" s="308"/>
      <c r="TCB65" s="308"/>
      <c r="TCC65" s="308"/>
      <c r="TCD65" s="308"/>
      <c r="TCE65" s="308"/>
      <c r="TCF65" s="308"/>
      <c r="TCG65" s="308"/>
      <c r="TCH65" s="308"/>
      <c r="TCI65" s="308"/>
      <c r="TCJ65" s="308"/>
      <c r="TCK65" s="308"/>
      <c r="TCL65" s="308"/>
      <c r="TCM65" s="308"/>
      <c r="TCN65" s="308"/>
      <c r="TCO65" s="308"/>
      <c r="TCP65" s="308"/>
      <c r="TCQ65" s="308"/>
      <c r="TCR65" s="308"/>
      <c r="TCS65" s="308"/>
      <c r="TCT65" s="308"/>
      <c r="TCU65" s="308"/>
      <c r="TCV65" s="308"/>
      <c r="TCW65" s="308"/>
      <c r="TCX65" s="308"/>
      <c r="TCY65" s="308"/>
      <c r="TCZ65" s="308"/>
      <c r="TDA65" s="308"/>
      <c r="TDB65" s="308"/>
      <c r="TDC65" s="308"/>
      <c r="TDD65" s="308"/>
      <c r="TDE65" s="308"/>
      <c r="TDF65" s="308"/>
      <c r="TDG65" s="308"/>
      <c r="TDH65" s="308"/>
      <c r="TDI65" s="308"/>
      <c r="TDJ65" s="308"/>
      <c r="TDK65" s="308"/>
      <c r="TDL65" s="308"/>
      <c r="TDM65" s="308"/>
      <c r="TDN65" s="308"/>
      <c r="TDO65" s="308"/>
      <c r="TDP65" s="308"/>
      <c r="TDQ65" s="308"/>
      <c r="TDR65" s="308"/>
      <c r="TDS65" s="308"/>
      <c r="TDT65" s="308"/>
      <c r="TDU65" s="308"/>
      <c r="TDV65" s="308"/>
      <c r="TDW65" s="308"/>
      <c r="TDX65" s="308"/>
      <c r="TDY65" s="308"/>
      <c r="TDZ65" s="308"/>
      <c r="TEA65" s="308"/>
      <c r="TEB65" s="308"/>
      <c r="TEC65" s="308"/>
      <c r="TED65" s="308"/>
      <c r="TEE65" s="308"/>
      <c r="TEF65" s="308"/>
      <c r="TEG65" s="308"/>
      <c r="TEH65" s="308"/>
      <c r="TEI65" s="308"/>
      <c r="TEJ65" s="308"/>
      <c r="TEK65" s="308"/>
      <c r="TEL65" s="308"/>
      <c r="TEM65" s="308"/>
      <c r="TEN65" s="308"/>
      <c r="TEO65" s="308"/>
      <c r="TEP65" s="308"/>
      <c r="TEQ65" s="308"/>
      <c r="TER65" s="308"/>
      <c r="TES65" s="308"/>
      <c r="TET65" s="308"/>
      <c r="TEU65" s="308"/>
      <c r="TEV65" s="308"/>
      <c r="TEW65" s="308"/>
      <c r="TEX65" s="308"/>
      <c r="TEY65" s="308"/>
      <c r="TEZ65" s="308"/>
      <c r="TFA65" s="308"/>
      <c r="TFB65" s="308"/>
      <c r="TFC65" s="308"/>
      <c r="TFD65" s="308"/>
      <c r="TFE65" s="308"/>
      <c r="TFF65" s="308"/>
      <c r="TFG65" s="308"/>
      <c r="TFH65" s="308"/>
      <c r="TFI65" s="308"/>
      <c r="TFJ65" s="308"/>
      <c r="TFK65" s="308"/>
      <c r="TFL65" s="308"/>
      <c r="TFM65" s="308"/>
      <c r="TFN65" s="308"/>
      <c r="TFO65" s="308"/>
      <c r="TFP65" s="308"/>
      <c r="TFQ65" s="308"/>
      <c r="TFR65" s="308"/>
      <c r="TFS65" s="308"/>
      <c r="TFT65" s="308"/>
      <c r="TFU65" s="308"/>
      <c r="TFV65" s="308"/>
      <c r="TFW65" s="308"/>
      <c r="TFX65" s="308"/>
      <c r="TFY65" s="308"/>
      <c r="TFZ65" s="308"/>
      <c r="TGA65" s="308"/>
      <c r="TGB65" s="308"/>
      <c r="TGC65" s="308"/>
      <c r="TGD65" s="308"/>
      <c r="TGE65" s="308"/>
      <c r="TGF65" s="308"/>
      <c r="TGG65" s="308"/>
      <c r="TGH65" s="308"/>
      <c r="TGI65" s="308"/>
      <c r="TGJ65" s="308"/>
      <c r="TGK65" s="308"/>
      <c r="TGL65" s="308"/>
      <c r="TGM65" s="308"/>
      <c r="TGN65" s="308"/>
      <c r="TGO65" s="308"/>
      <c r="TGP65" s="308"/>
      <c r="TGQ65" s="308"/>
      <c r="TGR65" s="308"/>
      <c r="TGS65" s="308"/>
      <c r="TGT65" s="308"/>
      <c r="TGU65" s="308"/>
      <c r="TGV65" s="308"/>
      <c r="TGW65" s="308"/>
      <c r="TGX65" s="308"/>
      <c r="TGY65" s="308"/>
      <c r="TGZ65" s="308"/>
      <c r="THA65" s="308"/>
      <c r="THB65" s="308"/>
      <c r="THC65" s="308"/>
      <c r="THD65" s="308"/>
      <c r="THE65" s="308"/>
      <c r="THF65" s="308"/>
      <c r="THG65" s="308"/>
      <c r="THH65" s="308"/>
      <c r="THI65" s="308"/>
      <c r="THJ65" s="308"/>
      <c r="THK65" s="308"/>
      <c r="THL65" s="308"/>
      <c r="THM65" s="308"/>
      <c r="THN65" s="308"/>
      <c r="THO65" s="308"/>
      <c r="THP65" s="308"/>
      <c r="THQ65" s="308"/>
      <c r="THR65" s="308"/>
      <c r="THS65" s="308"/>
      <c r="THT65" s="308"/>
      <c r="THU65" s="308"/>
      <c r="THV65" s="308"/>
      <c r="THW65" s="308"/>
      <c r="THX65" s="308"/>
      <c r="THY65" s="308"/>
      <c r="THZ65" s="308"/>
      <c r="TIA65" s="308"/>
      <c r="TIB65" s="308"/>
      <c r="TIC65" s="308"/>
      <c r="TID65" s="308"/>
      <c r="TIE65" s="308"/>
      <c r="TIF65" s="308"/>
      <c r="TIG65" s="308"/>
      <c r="TIH65" s="308"/>
      <c r="TII65" s="308"/>
      <c r="TIJ65" s="308"/>
      <c r="TIK65" s="308"/>
      <c r="TIL65" s="308"/>
      <c r="TIM65" s="308"/>
      <c r="TIN65" s="308"/>
      <c r="TIO65" s="308"/>
      <c r="TIP65" s="308"/>
      <c r="TIQ65" s="308"/>
      <c r="TIR65" s="308"/>
      <c r="TIS65" s="308"/>
      <c r="TIT65" s="308"/>
      <c r="TIU65" s="308"/>
      <c r="TIV65" s="308"/>
      <c r="TIW65" s="308"/>
      <c r="TIX65" s="308"/>
      <c r="TIY65" s="308"/>
      <c r="TIZ65" s="308"/>
      <c r="TJA65" s="308"/>
      <c r="TJB65" s="308"/>
      <c r="TJC65" s="308"/>
      <c r="TJD65" s="308"/>
      <c r="TJE65" s="308"/>
      <c r="TJF65" s="308"/>
      <c r="TJG65" s="308"/>
      <c r="TJH65" s="308"/>
      <c r="TJI65" s="308"/>
      <c r="TJJ65" s="308"/>
      <c r="TJK65" s="308"/>
      <c r="TJL65" s="308"/>
      <c r="TJM65" s="308"/>
      <c r="TJN65" s="308"/>
      <c r="TJO65" s="308"/>
      <c r="TJP65" s="308"/>
      <c r="TJQ65" s="308"/>
      <c r="TJR65" s="308"/>
      <c r="TJS65" s="308"/>
      <c r="TJT65" s="308"/>
      <c r="TJU65" s="308"/>
      <c r="TJV65" s="308"/>
      <c r="TJW65" s="308"/>
      <c r="TJX65" s="308"/>
      <c r="TJY65" s="308"/>
      <c r="TJZ65" s="308"/>
      <c r="TKA65" s="308"/>
      <c r="TKB65" s="308"/>
      <c r="TKC65" s="308"/>
      <c r="TKD65" s="308"/>
      <c r="TKE65" s="308"/>
      <c r="TKF65" s="308"/>
      <c r="TKG65" s="308"/>
      <c r="TKH65" s="308"/>
      <c r="TKI65" s="308"/>
      <c r="TKJ65" s="308"/>
      <c r="TKK65" s="308"/>
      <c r="TKL65" s="308"/>
      <c r="TKM65" s="308"/>
      <c r="TKN65" s="308"/>
      <c r="TKO65" s="308"/>
      <c r="TKP65" s="308"/>
      <c r="TKQ65" s="308"/>
      <c r="TKR65" s="308"/>
      <c r="TKS65" s="308"/>
      <c r="TKT65" s="308"/>
      <c r="TKU65" s="308"/>
      <c r="TKV65" s="308"/>
      <c r="TKW65" s="308"/>
      <c r="TKX65" s="308"/>
      <c r="TKY65" s="308"/>
      <c r="TKZ65" s="308"/>
      <c r="TLA65" s="308"/>
      <c r="TLB65" s="308"/>
      <c r="TLC65" s="308"/>
      <c r="TLD65" s="308"/>
      <c r="TLE65" s="308"/>
      <c r="TLF65" s="308"/>
      <c r="TLG65" s="308"/>
      <c r="TLH65" s="308"/>
      <c r="TLI65" s="308"/>
      <c r="TLJ65" s="308"/>
      <c r="TLK65" s="308"/>
      <c r="TLL65" s="308"/>
      <c r="TLM65" s="308"/>
      <c r="TLN65" s="308"/>
      <c r="TLO65" s="308"/>
      <c r="TLP65" s="308"/>
      <c r="TLQ65" s="308"/>
      <c r="TLR65" s="308"/>
      <c r="TLS65" s="308"/>
      <c r="TLT65" s="308"/>
      <c r="TLU65" s="308"/>
      <c r="TLV65" s="308"/>
      <c r="TLW65" s="308"/>
      <c r="TLX65" s="308"/>
      <c r="TLY65" s="308"/>
      <c r="TLZ65" s="308"/>
      <c r="TMA65" s="308"/>
      <c r="TMB65" s="308"/>
      <c r="TMC65" s="308"/>
      <c r="TMD65" s="308"/>
      <c r="TME65" s="308"/>
      <c r="TMF65" s="308"/>
      <c r="TMG65" s="308"/>
      <c r="TMH65" s="308"/>
      <c r="TMI65" s="308"/>
      <c r="TMJ65" s="308"/>
      <c r="TMK65" s="308"/>
      <c r="TML65" s="308"/>
      <c r="TMM65" s="308"/>
      <c r="TMN65" s="308"/>
      <c r="TMO65" s="308"/>
      <c r="TMP65" s="308"/>
      <c r="TMQ65" s="308"/>
      <c r="TMR65" s="308"/>
      <c r="TMS65" s="308"/>
      <c r="TMT65" s="308"/>
      <c r="TMU65" s="308"/>
      <c r="TMV65" s="308"/>
      <c r="TMW65" s="308"/>
      <c r="TMX65" s="308"/>
      <c r="TMY65" s="308"/>
      <c r="TMZ65" s="308"/>
      <c r="TNA65" s="308"/>
      <c r="TNB65" s="308"/>
      <c r="TNC65" s="308"/>
      <c r="TND65" s="308"/>
      <c r="TNE65" s="308"/>
      <c r="TNF65" s="308"/>
      <c r="TNG65" s="308"/>
      <c r="TNH65" s="308"/>
      <c r="TNI65" s="308"/>
      <c r="TNJ65" s="308"/>
      <c r="TNK65" s="308"/>
      <c r="TNL65" s="308"/>
      <c r="TNM65" s="308"/>
      <c r="TNN65" s="308"/>
      <c r="TNO65" s="308"/>
      <c r="TNP65" s="308"/>
      <c r="TNQ65" s="308"/>
      <c r="TNR65" s="308"/>
      <c r="TNS65" s="308"/>
      <c r="TNT65" s="308"/>
      <c r="TNU65" s="308"/>
      <c r="TNV65" s="308"/>
      <c r="TNW65" s="308"/>
      <c r="TNX65" s="308"/>
      <c r="TNY65" s="308"/>
      <c r="TNZ65" s="308"/>
      <c r="TOA65" s="308"/>
      <c r="TOB65" s="308"/>
      <c r="TOC65" s="308"/>
      <c r="TOD65" s="308"/>
      <c r="TOE65" s="308"/>
      <c r="TOF65" s="308"/>
      <c r="TOG65" s="308"/>
      <c r="TOH65" s="308"/>
      <c r="TOI65" s="308"/>
      <c r="TOJ65" s="308"/>
      <c r="TOK65" s="308"/>
      <c r="TOL65" s="308"/>
      <c r="TOM65" s="308"/>
      <c r="TON65" s="308"/>
      <c r="TOO65" s="308"/>
      <c r="TOP65" s="308"/>
      <c r="TOQ65" s="308"/>
      <c r="TOR65" s="308"/>
      <c r="TOS65" s="308"/>
      <c r="TOT65" s="308"/>
      <c r="TOU65" s="308"/>
      <c r="TOV65" s="308"/>
      <c r="TOW65" s="308"/>
      <c r="TOX65" s="308"/>
      <c r="TOY65" s="308"/>
      <c r="TOZ65" s="308"/>
      <c r="TPA65" s="308"/>
      <c r="TPB65" s="308"/>
      <c r="TPC65" s="308"/>
      <c r="TPD65" s="308"/>
      <c r="TPE65" s="308"/>
      <c r="TPF65" s="308"/>
      <c r="TPG65" s="308"/>
      <c r="TPH65" s="308"/>
      <c r="TPI65" s="308"/>
      <c r="TPJ65" s="308"/>
      <c r="TPK65" s="308"/>
      <c r="TPL65" s="308"/>
      <c r="TPM65" s="308"/>
      <c r="TPN65" s="308"/>
      <c r="TPO65" s="308"/>
      <c r="TPP65" s="308"/>
      <c r="TPQ65" s="308"/>
      <c r="TPR65" s="308"/>
      <c r="TPS65" s="308"/>
      <c r="TPT65" s="308"/>
      <c r="TPU65" s="308"/>
      <c r="TPV65" s="308"/>
      <c r="TPW65" s="308"/>
      <c r="TPX65" s="308"/>
      <c r="TPY65" s="308"/>
      <c r="TPZ65" s="308"/>
      <c r="TQA65" s="308"/>
      <c r="TQB65" s="308"/>
      <c r="TQC65" s="308"/>
      <c r="TQD65" s="308"/>
      <c r="TQE65" s="308"/>
      <c r="TQF65" s="308"/>
      <c r="TQG65" s="308"/>
      <c r="TQH65" s="308"/>
      <c r="TQI65" s="308"/>
      <c r="TQJ65" s="308"/>
      <c r="TQK65" s="308"/>
      <c r="TQL65" s="308"/>
      <c r="TQM65" s="308"/>
      <c r="TQN65" s="308"/>
      <c r="TQO65" s="308"/>
      <c r="TQP65" s="308"/>
      <c r="TQQ65" s="308"/>
      <c r="TQR65" s="308"/>
      <c r="TQS65" s="308"/>
      <c r="TQT65" s="308"/>
      <c r="TQU65" s="308"/>
      <c r="TQV65" s="308"/>
      <c r="TQW65" s="308"/>
      <c r="TQX65" s="308"/>
      <c r="TQY65" s="308"/>
      <c r="TQZ65" s="308"/>
      <c r="TRA65" s="308"/>
      <c r="TRB65" s="308"/>
      <c r="TRC65" s="308"/>
      <c r="TRD65" s="308"/>
      <c r="TRE65" s="308"/>
      <c r="TRF65" s="308"/>
      <c r="TRG65" s="308"/>
      <c r="TRH65" s="308"/>
      <c r="TRI65" s="308"/>
      <c r="TRJ65" s="308"/>
      <c r="TRK65" s="308"/>
      <c r="TRL65" s="308"/>
      <c r="TRM65" s="308"/>
      <c r="TRN65" s="308"/>
      <c r="TRO65" s="308"/>
      <c r="TRP65" s="308"/>
      <c r="TRQ65" s="308"/>
      <c r="TRR65" s="308"/>
      <c r="TRS65" s="308"/>
      <c r="TRT65" s="308"/>
      <c r="TRU65" s="308"/>
      <c r="TRV65" s="308"/>
      <c r="TRW65" s="308"/>
      <c r="TRX65" s="308"/>
      <c r="TRY65" s="308"/>
      <c r="TRZ65" s="308"/>
      <c r="TSA65" s="308"/>
      <c r="TSB65" s="308"/>
      <c r="TSC65" s="308"/>
      <c r="TSD65" s="308"/>
      <c r="TSE65" s="308"/>
      <c r="TSF65" s="308"/>
      <c r="TSG65" s="308"/>
      <c r="TSH65" s="308"/>
      <c r="TSI65" s="308"/>
      <c r="TSJ65" s="308"/>
      <c r="TSK65" s="308"/>
      <c r="TSL65" s="308"/>
      <c r="TSM65" s="308"/>
      <c r="TSN65" s="308"/>
      <c r="TSO65" s="308"/>
      <c r="TSP65" s="308"/>
      <c r="TSQ65" s="308"/>
      <c r="TSR65" s="308"/>
      <c r="TSS65" s="308"/>
      <c r="TST65" s="308"/>
      <c r="TSU65" s="308"/>
      <c r="TSV65" s="308"/>
      <c r="TSW65" s="308"/>
      <c r="TSX65" s="308"/>
      <c r="TSY65" s="308"/>
      <c r="TSZ65" s="308"/>
      <c r="TTA65" s="308"/>
      <c r="TTB65" s="308"/>
      <c r="TTC65" s="308"/>
      <c r="TTD65" s="308"/>
      <c r="TTE65" s="308"/>
      <c r="TTF65" s="308"/>
      <c r="TTG65" s="308"/>
      <c r="TTH65" s="308"/>
      <c r="TTI65" s="308"/>
      <c r="TTJ65" s="308"/>
      <c r="TTK65" s="308"/>
      <c r="TTL65" s="308"/>
      <c r="TTM65" s="308"/>
      <c r="TTN65" s="308"/>
      <c r="TTO65" s="308"/>
      <c r="TTP65" s="308"/>
      <c r="TTQ65" s="308"/>
      <c r="TTR65" s="308"/>
      <c r="TTS65" s="308"/>
      <c r="TTT65" s="308"/>
      <c r="TTU65" s="308"/>
      <c r="TTV65" s="308"/>
      <c r="TTW65" s="308"/>
      <c r="TTX65" s="308"/>
      <c r="TTY65" s="308"/>
      <c r="TTZ65" s="308"/>
      <c r="TUA65" s="308"/>
      <c r="TUB65" s="308"/>
      <c r="TUC65" s="308"/>
      <c r="TUD65" s="308"/>
      <c r="TUE65" s="308"/>
      <c r="TUF65" s="308"/>
      <c r="TUG65" s="308"/>
      <c r="TUH65" s="308"/>
      <c r="TUI65" s="308"/>
      <c r="TUJ65" s="308"/>
      <c r="TUK65" s="308"/>
      <c r="TUL65" s="308"/>
      <c r="TUM65" s="308"/>
      <c r="TUN65" s="308"/>
      <c r="TUO65" s="308"/>
      <c r="TUP65" s="308"/>
      <c r="TUQ65" s="308"/>
      <c r="TUR65" s="308"/>
      <c r="TUS65" s="308"/>
      <c r="TUT65" s="308"/>
      <c r="TUU65" s="308"/>
      <c r="TUV65" s="308"/>
      <c r="TUW65" s="308"/>
      <c r="TUX65" s="308"/>
      <c r="TUY65" s="308"/>
      <c r="TUZ65" s="308"/>
      <c r="TVA65" s="308"/>
      <c r="TVB65" s="308"/>
      <c r="TVC65" s="308"/>
      <c r="TVD65" s="308"/>
      <c r="TVE65" s="308"/>
      <c r="TVF65" s="308"/>
      <c r="TVG65" s="308"/>
      <c r="TVH65" s="308"/>
      <c r="TVI65" s="308"/>
      <c r="TVJ65" s="308"/>
      <c r="TVK65" s="308"/>
      <c r="TVL65" s="308"/>
      <c r="TVM65" s="308"/>
      <c r="TVN65" s="308"/>
      <c r="TVO65" s="308"/>
      <c r="TVP65" s="308"/>
      <c r="TVQ65" s="308"/>
      <c r="TVR65" s="308"/>
      <c r="TVS65" s="308"/>
      <c r="TVT65" s="308"/>
      <c r="TVU65" s="308"/>
      <c r="TVV65" s="308"/>
      <c r="TVW65" s="308"/>
      <c r="TVX65" s="308"/>
      <c r="TVY65" s="308"/>
      <c r="TVZ65" s="308"/>
      <c r="TWA65" s="308"/>
      <c r="TWB65" s="308"/>
      <c r="TWC65" s="308"/>
      <c r="TWD65" s="308"/>
      <c r="TWE65" s="308"/>
      <c r="TWF65" s="308"/>
      <c r="TWG65" s="308"/>
      <c r="TWH65" s="308"/>
      <c r="TWI65" s="308"/>
      <c r="TWJ65" s="308"/>
      <c r="TWK65" s="308"/>
      <c r="TWL65" s="308"/>
      <c r="TWM65" s="308"/>
      <c r="TWN65" s="308"/>
      <c r="TWO65" s="308"/>
      <c r="TWP65" s="308"/>
      <c r="TWQ65" s="308"/>
      <c r="TWR65" s="308"/>
      <c r="TWS65" s="308"/>
      <c r="TWT65" s="308"/>
      <c r="TWU65" s="308"/>
      <c r="TWV65" s="308"/>
      <c r="TWW65" s="308"/>
      <c r="TWX65" s="308"/>
      <c r="TWY65" s="308"/>
      <c r="TWZ65" s="308"/>
      <c r="TXA65" s="308"/>
      <c r="TXB65" s="308"/>
      <c r="TXC65" s="308"/>
      <c r="TXD65" s="308"/>
      <c r="TXE65" s="308"/>
      <c r="TXF65" s="308"/>
      <c r="TXG65" s="308"/>
      <c r="TXH65" s="308"/>
      <c r="TXI65" s="308"/>
      <c r="TXJ65" s="308"/>
      <c r="TXK65" s="308"/>
      <c r="TXL65" s="308"/>
      <c r="TXM65" s="308"/>
      <c r="TXN65" s="308"/>
      <c r="TXO65" s="308"/>
      <c r="TXP65" s="308"/>
      <c r="TXQ65" s="308"/>
      <c r="TXR65" s="308"/>
      <c r="TXS65" s="308"/>
      <c r="TXT65" s="308"/>
      <c r="TXU65" s="308"/>
      <c r="TXV65" s="308"/>
      <c r="TXW65" s="308"/>
      <c r="TXX65" s="308"/>
      <c r="TXY65" s="308"/>
      <c r="TXZ65" s="308"/>
      <c r="TYA65" s="308"/>
      <c r="TYB65" s="308"/>
      <c r="TYC65" s="308"/>
      <c r="TYD65" s="308"/>
      <c r="TYE65" s="308"/>
      <c r="TYF65" s="308"/>
      <c r="TYG65" s="308"/>
      <c r="TYH65" s="308"/>
      <c r="TYI65" s="308"/>
      <c r="TYJ65" s="308"/>
      <c r="TYK65" s="308"/>
      <c r="TYL65" s="308"/>
      <c r="TYM65" s="308"/>
      <c r="TYN65" s="308"/>
      <c r="TYO65" s="308"/>
      <c r="TYP65" s="308"/>
      <c r="TYQ65" s="308"/>
      <c r="TYR65" s="308"/>
      <c r="TYS65" s="308"/>
      <c r="TYT65" s="308"/>
      <c r="TYU65" s="308"/>
      <c r="TYV65" s="308"/>
      <c r="TYW65" s="308"/>
      <c r="TYX65" s="308"/>
      <c r="TYY65" s="308"/>
      <c r="TYZ65" s="308"/>
      <c r="TZA65" s="308"/>
      <c r="TZB65" s="308"/>
      <c r="TZC65" s="308"/>
      <c r="TZD65" s="308"/>
      <c r="TZE65" s="308"/>
      <c r="TZF65" s="308"/>
      <c r="TZG65" s="308"/>
      <c r="TZH65" s="308"/>
      <c r="TZI65" s="308"/>
      <c r="TZJ65" s="308"/>
      <c r="TZK65" s="308"/>
      <c r="TZL65" s="308"/>
      <c r="TZM65" s="308"/>
      <c r="TZN65" s="308"/>
      <c r="TZO65" s="308"/>
      <c r="TZP65" s="308"/>
      <c r="TZQ65" s="308"/>
      <c r="TZR65" s="308"/>
      <c r="TZS65" s="308"/>
      <c r="TZT65" s="308"/>
      <c r="TZU65" s="308"/>
      <c r="TZV65" s="308"/>
      <c r="TZW65" s="308"/>
      <c r="TZX65" s="308"/>
      <c r="TZY65" s="308"/>
      <c r="TZZ65" s="308"/>
      <c r="UAA65" s="308"/>
      <c r="UAB65" s="308"/>
      <c r="UAC65" s="308"/>
      <c r="UAD65" s="308"/>
      <c r="UAE65" s="308"/>
      <c r="UAF65" s="308"/>
      <c r="UAG65" s="308"/>
      <c r="UAH65" s="308"/>
      <c r="UAI65" s="308"/>
      <c r="UAJ65" s="308"/>
      <c r="UAK65" s="308"/>
      <c r="UAL65" s="308"/>
      <c r="UAM65" s="308"/>
      <c r="UAN65" s="308"/>
      <c r="UAO65" s="308"/>
      <c r="UAP65" s="308"/>
      <c r="UAQ65" s="308"/>
      <c r="UAR65" s="308"/>
      <c r="UAS65" s="308"/>
      <c r="UAT65" s="308"/>
      <c r="UAU65" s="308"/>
      <c r="UAV65" s="308"/>
      <c r="UAW65" s="308"/>
      <c r="UAX65" s="308"/>
      <c r="UAY65" s="308"/>
      <c r="UAZ65" s="308"/>
      <c r="UBA65" s="308"/>
      <c r="UBB65" s="308"/>
      <c r="UBC65" s="308"/>
      <c r="UBD65" s="308"/>
      <c r="UBE65" s="308"/>
      <c r="UBF65" s="308"/>
      <c r="UBG65" s="308"/>
      <c r="UBH65" s="308"/>
      <c r="UBI65" s="308"/>
      <c r="UBJ65" s="308"/>
      <c r="UBK65" s="308"/>
      <c r="UBL65" s="308"/>
      <c r="UBM65" s="308"/>
      <c r="UBN65" s="308"/>
      <c r="UBO65" s="308"/>
      <c r="UBP65" s="308"/>
      <c r="UBQ65" s="308"/>
      <c r="UBR65" s="308"/>
      <c r="UBS65" s="308"/>
      <c r="UBT65" s="308"/>
      <c r="UBU65" s="308"/>
      <c r="UBV65" s="308"/>
      <c r="UBW65" s="308"/>
      <c r="UBX65" s="308"/>
      <c r="UBY65" s="308"/>
      <c r="UBZ65" s="308"/>
      <c r="UCA65" s="308"/>
      <c r="UCB65" s="308"/>
      <c r="UCC65" s="308"/>
      <c r="UCD65" s="308"/>
      <c r="UCE65" s="308"/>
      <c r="UCF65" s="308"/>
      <c r="UCG65" s="308"/>
      <c r="UCH65" s="308"/>
      <c r="UCI65" s="308"/>
      <c r="UCJ65" s="308"/>
      <c r="UCK65" s="308"/>
      <c r="UCL65" s="308"/>
      <c r="UCM65" s="308"/>
      <c r="UCN65" s="308"/>
      <c r="UCO65" s="308"/>
      <c r="UCP65" s="308"/>
      <c r="UCQ65" s="308"/>
      <c r="UCR65" s="308"/>
      <c r="UCS65" s="308"/>
      <c r="UCT65" s="308"/>
      <c r="UCU65" s="308"/>
      <c r="UCV65" s="308"/>
      <c r="UCW65" s="308"/>
      <c r="UCX65" s="308"/>
      <c r="UCY65" s="308"/>
      <c r="UCZ65" s="308"/>
      <c r="UDA65" s="308"/>
      <c r="UDB65" s="308"/>
      <c r="UDC65" s="308"/>
      <c r="UDD65" s="308"/>
      <c r="UDE65" s="308"/>
      <c r="UDF65" s="308"/>
      <c r="UDG65" s="308"/>
      <c r="UDH65" s="308"/>
      <c r="UDI65" s="308"/>
      <c r="UDJ65" s="308"/>
      <c r="UDK65" s="308"/>
      <c r="UDL65" s="308"/>
      <c r="UDM65" s="308"/>
      <c r="UDN65" s="308"/>
      <c r="UDO65" s="308"/>
      <c r="UDP65" s="308"/>
      <c r="UDQ65" s="308"/>
      <c r="UDR65" s="308"/>
      <c r="UDS65" s="308"/>
      <c r="UDT65" s="308"/>
      <c r="UDU65" s="308"/>
      <c r="UDV65" s="308"/>
      <c r="UDW65" s="308"/>
      <c r="UDX65" s="308"/>
      <c r="UDY65" s="308"/>
      <c r="UDZ65" s="308"/>
      <c r="UEA65" s="308"/>
      <c r="UEB65" s="308"/>
      <c r="UEC65" s="308"/>
      <c r="UED65" s="308"/>
      <c r="UEE65" s="308"/>
      <c r="UEF65" s="308"/>
      <c r="UEG65" s="308"/>
      <c r="UEH65" s="308"/>
      <c r="UEI65" s="308"/>
      <c r="UEJ65" s="308"/>
      <c r="UEK65" s="308"/>
      <c r="UEL65" s="308"/>
      <c r="UEM65" s="308"/>
      <c r="UEN65" s="308"/>
      <c r="UEO65" s="308"/>
      <c r="UEP65" s="308"/>
      <c r="UEQ65" s="308"/>
      <c r="UER65" s="308"/>
      <c r="UES65" s="308"/>
      <c r="UET65" s="308"/>
      <c r="UEU65" s="308"/>
      <c r="UEV65" s="308"/>
      <c r="UEW65" s="308"/>
      <c r="UEX65" s="308"/>
      <c r="UEY65" s="308"/>
      <c r="UEZ65" s="308"/>
      <c r="UFA65" s="308"/>
      <c r="UFB65" s="308"/>
      <c r="UFC65" s="308"/>
      <c r="UFD65" s="308"/>
      <c r="UFE65" s="308"/>
      <c r="UFF65" s="308"/>
      <c r="UFG65" s="308"/>
      <c r="UFH65" s="308"/>
      <c r="UFI65" s="308"/>
      <c r="UFJ65" s="308"/>
      <c r="UFK65" s="308"/>
      <c r="UFL65" s="308"/>
      <c r="UFM65" s="308"/>
      <c r="UFN65" s="308"/>
      <c r="UFO65" s="308"/>
      <c r="UFP65" s="308"/>
      <c r="UFQ65" s="308"/>
      <c r="UFR65" s="308"/>
      <c r="UFS65" s="308"/>
      <c r="UFT65" s="308"/>
      <c r="UFU65" s="308"/>
      <c r="UFV65" s="308"/>
      <c r="UFW65" s="308"/>
      <c r="UFX65" s="308"/>
      <c r="UFY65" s="308"/>
      <c r="UFZ65" s="308"/>
      <c r="UGA65" s="308"/>
      <c r="UGB65" s="308"/>
      <c r="UGC65" s="308"/>
      <c r="UGD65" s="308"/>
      <c r="UGE65" s="308"/>
      <c r="UGF65" s="308"/>
      <c r="UGG65" s="308"/>
      <c r="UGH65" s="308"/>
      <c r="UGI65" s="308"/>
      <c r="UGJ65" s="308"/>
      <c r="UGK65" s="308"/>
      <c r="UGL65" s="308"/>
      <c r="UGM65" s="308"/>
      <c r="UGN65" s="308"/>
      <c r="UGO65" s="308"/>
      <c r="UGP65" s="308"/>
      <c r="UGQ65" s="308"/>
      <c r="UGR65" s="308"/>
      <c r="UGS65" s="308"/>
      <c r="UGT65" s="308"/>
      <c r="UGU65" s="308"/>
      <c r="UGV65" s="308"/>
      <c r="UGW65" s="308"/>
      <c r="UGX65" s="308"/>
      <c r="UGY65" s="308"/>
      <c r="UGZ65" s="308"/>
      <c r="UHA65" s="308"/>
      <c r="UHB65" s="308"/>
      <c r="UHC65" s="308"/>
      <c r="UHD65" s="308"/>
      <c r="UHE65" s="308"/>
      <c r="UHF65" s="308"/>
      <c r="UHG65" s="308"/>
      <c r="UHH65" s="308"/>
      <c r="UHI65" s="308"/>
      <c r="UHJ65" s="308"/>
      <c r="UHK65" s="308"/>
      <c r="UHL65" s="308"/>
      <c r="UHM65" s="308"/>
      <c r="UHN65" s="308"/>
      <c r="UHO65" s="308"/>
      <c r="UHP65" s="308"/>
      <c r="UHQ65" s="308"/>
      <c r="UHR65" s="308"/>
      <c r="UHS65" s="308"/>
      <c r="UHT65" s="308"/>
      <c r="UHU65" s="308"/>
      <c r="UHV65" s="308"/>
      <c r="UHW65" s="308"/>
      <c r="UHX65" s="308"/>
      <c r="UHY65" s="308"/>
      <c r="UHZ65" s="308"/>
      <c r="UIA65" s="308"/>
      <c r="UIB65" s="308"/>
      <c r="UIC65" s="308"/>
      <c r="UID65" s="308"/>
      <c r="UIE65" s="308"/>
      <c r="UIF65" s="308"/>
      <c r="UIG65" s="308"/>
      <c r="UIH65" s="308"/>
      <c r="UII65" s="308"/>
      <c r="UIJ65" s="308"/>
      <c r="UIK65" s="308"/>
      <c r="UIL65" s="308"/>
      <c r="UIM65" s="308"/>
      <c r="UIN65" s="308"/>
      <c r="UIO65" s="308"/>
      <c r="UIP65" s="308"/>
      <c r="UIQ65" s="308"/>
      <c r="UIR65" s="308"/>
      <c r="UIS65" s="308"/>
      <c r="UIT65" s="308"/>
      <c r="UIU65" s="308"/>
      <c r="UIV65" s="308"/>
      <c r="UIW65" s="308"/>
      <c r="UIX65" s="308"/>
      <c r="UIY65" s="308"/>
      <c r="UIZ65" s="308"/>
      <c r="UJA65" s="308"/>
      <c r="UJB65" s="308"/>
      <c r="UJC65" s="308"/>
      <c r="UJD65" s="308"/>
      <c r="UJE65" s="308"/>
      <c r="UJF65" s="308"/>
      <c r="UJG65" s="308"/>
      <c r="UJH65" s="308"/>
      <c r="UJI65" s="308"/>
      <c r="UJJ65" s="308"/>
      <c r="UJK65" s="308"/>
      <c r="UJL65" s="308"/>
      <c r="UJM65" s="308"/>
      <c r="UJN65" s="308"/>
      <c r="UJO65" s="308"/>
      <c r="UJP65" s="308"/>
      <c r="UJQ65" s="308"/>
      <c r="UJR65" s="308"/>
      <c r="UJS65" s="308"/>
      <c r="UJT65" s="308"/>
      <c r="UJU65" s="308"/>
      <c r="UJV65" s="308"/>
      <c r="UJW65" s="308"/>
      <c r="UJX65" s="308"/>
      <c r="UJY65" s="308"/>
      <c r="UJZ65" s="308"/>
      <c r="UKA65" s="308"/>
      <c r="UKB65" s="308"/>
      <c r="UKC65" s="308"/>
      <c r="UKD65" s="308"/>
      <c r="UKE65" s="308"/>
      <c r="UKF65" s="308"/>
      <c r="UKG65" s="308"/>
      <c r="UKH65" s="308"/>
      <c r="UKI65" s="308"/>
      <c r="UKJ65" s="308"/>
      <c r="UKK65" s="308"/>
      <c r="UKL65" s="308"/>
      <c r="UKM65" s="308"/>
      <c r="UKN65" s="308"/>
      <c r="UKO65" s="308"/>
      <c r="UKP65" s="308"/>
      <c r="UKQ65" s="308"/>
      <c r="UKR65" s="308"/>
      <c r="UKS65" s="308"/>
      <c r="UKT65" s="308"/>
      <c r="UKU65" s="308"/>
      <c r="UKV65" s="308"/>
      <c r="UKW65" s="308"/>
      <c r="UKX65" s="308"/>
      <c r="UKY65" s="308"/>
      <c r="UKZ65" s="308"/>
      <c r="ULA65" s="308"/>
      <c r="ULB65" s="308"/>
      <c r="ULC65" s="308"/>
      <c r="ULD65" s="308"/>
      <c r="ULE65" s="308"/>
      <c r="ULF65" s="308"/>
      <c r="ULG65" s="308"/>
      <c r="ULH65" s="308"/>
      <c r="ULI65" s="308"/>
      <c r="ULJ65" s="308"/>
      <c r="ULK65" s="308"/>
      <c r="ULL65" s="308"/>
      <c r="ULM65" s="308"/>
      <c r="ULN65" s="308"/>
      <c r="ULO65" s="308"/>
      <c r="ULP65" s="308"/>
      <c r="ULQ65" s="308"/>
      <c r="ULR65" s="308"/>
      <c r="ULS65" s="308"/>
      <c r="ULT65" s="308"/>
      <c r="ULU65" s="308"/>
      <c r="ULV65" s="308"/>
      <c r="ULW65" s="308"/>
      <c r="ULX65" s="308"/>
      <c r="ULY65" s="308"/>
      <c r="ULZ65" s="308"/>
      <c r="UMA65" s="308"/>
      <c r="UMB65" s="308"/>
      <c r="UMC65" s="308"/>
      <c r="UMD65" s="308"/>
      <c r="UME65" s="308"/>
      <c r="UMF65" s="308"/>
      <c r="UMG65" s="308"/>
      <c r="UMH65" s="308"/>
      <c r="UMI65" s="308"/>
      <c r="UMJ65" s="308"/>
      <c r="UMK65" s="308"/>
      <c r="UML65" s="308"/>
      <c r="UMM65" s="308"/>
      <c r="UMN65" s="308"/>
      <c r="UMO65" s="308"/>
      <c r="UMP65" s="308"/>
      <c r="UMQ65" s="308"/>
      <c r="UMR65" s="308"/>
      <c r="UMS65" s="308"/>
      <c r="UMT65" s="308"/>
      <c r="UMU65" s="308"/>
      <c r="UMV65" s="308"/>
      <c r="UMW65" s="308"/>
      <c r="UMX65" s="308"/>
      <c r="UMY65" s="308"/>
      <c r="UMZ65" s="308"/>
      <c r="UNA65" s="308"/>
      <c r="UNB65" s="308"/>
      <c r="UNC65" s="308"/>
      <c r="UND65" s="308"/>
      <c r="UNE65" s="308"/>
      <c r="UNF65" s="308"/>
      <c r="UNG65" s="308"/>
      <c r="UNH65" s="308"/>
      <c r="UNI65" s="308"/>
      <c r="UNJ65" s="308"/>
      <c r="UNK65" s="308"/>
      <c r="UNL65" s="308"/>
      <c r="UNM65" s="308"/>
      <c r="UNN65" s="308"/>
      <c r="UNO65" s="308"/>
      <c r="UNP65" s="308"/>
      <c r="UNQ65" s="308"/>
      <c r="UNR65" s="308"/>
      <c r="UNS65" s="308"/>
      <c r="UNT65" s="308"/>
      <c r="UNU65" s="308"/>
      <c r="UNV65" s="308"/>
      <c r="UNW65" s="308"/>
      <c r="UNX65" s="308"/>
      <c r="UNY65" s="308"/>
      <c r="UNZ65" s="308"/>
      <c r="UOA65" s="308"/>
      <c r="UOB65" s="308"/>
      <c r="UOC65" s="308"/>
      <c r="UOD65" s="308"/>
      <c r="UOE65" s="308"/>
      <c r="UOF65" s="308"/>
      <c r="UOG65" s="308"/>
      <c r="UOH65" s="308"/>
      <c r="UOI65" s="308"/>
      <c r="UOJ65" s="308"/>
      <c r="UOK65" s="308"/>
      <c r="UOL65" s="308"/>
      <c r="UOM65" s="308"/>
      <c r="UON65" s="308"/>
      <c r="UOO65" s="308"/>
      <c r="UOP65" s="308"/>
      <c r="UOQ65" s="308"/>
      <c r="UOR65" s="308"/>
      <c r="UOS65" s="308"/>
      <c r="UOT65" s="308"/>
      <c r="UOU65" s="308"/>
      <c r="UOV65" s="308"/>
      <c r="UOW65" s="308"/>
      <c r="UOX65" s="308"/>
      <c r="UOY65" s="308"/>
      <c r="UOZ65" s="308"/>
      <c r="UPA65" s="308"/>
      <c r="UPB65" s="308"/>
      <c r="UPC65" s="308"/>
      <c r="UPD65" s="308"/>
      <c r="UPE65" s="308"/>
      <c r="UPF65" s="308"/>
      <c r="UPG65" s="308"/>
      <c r="UPH65" s="308"/>
      <c r="UPI65" s="308"/>
      <c r="UPJ65" s="308"/>
      <c r="UPK65" s="308"/>
      <c r="UPL65" s="308"/>
      <c r="UPM65" s="308"/>
      <c r="UPN65" s="308"/>
      <c r="UPO65" s="308"/>
      <c r="UPP65" s="308"/>
      <c r="UPQ65" s="308"/>
      <c r="UPR65" s="308"/>
      <c r="UPS65" s="308"/>
      <c r="UPT65" s="308"/>
      <c r="UPU65" s="308"/>
      <c r="UPV65" s="308"/>
      <c r="UPW65" s="308"/>
      <c r="UPX65" s="308"/>
      <c r="UPY65" s="308"/>
      <c r="UPZ65" s="308"/>
      <c r="UQA65" s="308"/>
      <c r="UQB65" s="308"/>
      <c r="UQC65" s="308"/>
      <c r="UQD65" s="308"/>
      <c r="UQE65" s="308"/>
      <c r="UQF65" s="308"/>
      <c r="UQG65" s="308"/>
      <c r="UQH65" s="308"/>
      <c r="UQI65" s="308"/>
      <c r="UQJ65" s="308"/>
      <c r="UQK65" s="308"/>
      <c r="UQL65" s="308"/>
      <c r="UQM65" s="308"/>
      <c r="UQN65" s="308"/>
      <c r="UQO65" s="308"/>
      <c r="UQP65" s="308"/>
      <c r="UQQ65" s="308"/>
      <c r="UQR65" s="308"/>
      <c r="UQS65" s="308"/>
      <c r="UQT65" s="308"/>
      <c r="UQU65" s="308"/>
      <c r="UQV65" s="308"/>
      <c r="UQW65" s="308"/>
      <c r="UQX65" s="308"/>
      <c r="UQY65" s="308"/>
      <c r="UQZ65" s="308"/>
      <c r="URA65" s="308"/>
      <c r="URB65" s="308"/>
      <c r="URC65" s="308"/>
      <c r="URD65" s="308"/>
      <c r="URE65" s="308"/>
      <c r="URF65" s="308"/>
      <c r="URG65" s="308"/>
      <c r="URH65" s="308"/>
      <c r="URI65" s="308"/>
      <c r="URJ65" s="308"/>
      <c r="URK65" s="308"/>
      <c r="URL65" s="308"/>
      <c r="URM65" s="308"/>
      <c r="URN65" s="308"/>
      <c r="URO65" s="308"/>
      <c r="URP65" s="308"/>
      <c r="URQ65" s="308"/>
      <c r="URR65" s="308"/>
      <c r="URS65" s="308"/>
      <c r="URT65" s="308"/>
      <c r="URU65" s="308"/>
      <c r="URV65" s="308"/>
      <c r="URW65" s="308"/>
      <c r="URX65" s="308"/>
      <c r="URY65" s="308"/>
      <c r="URZ65" s="308"/>
      <c r="USA65" s="308"/>
      <c r="USB65" s="308"/>
      <c r="USC65" s="308"/>
      <c r="USD65" s="308"/>
      <c r="USE65" s="308"/>
      <c r="USF65" s="308"/>
      <c r="USG65" s="308"/>
      <c r="USH65" s="308"/>
      <c r="USI65" s="308"/>
      <c r="USJ65" s="308"/>
      <c r="USK65" s="308"/>
      <c r="USL65" s="308"/>
      <c r="USM65" s="308"/>
      <c r="USN65" s="308"/>
      <c r="USO65" s="308"/>
      <c r="USP65" s="308"/>
      <c r="USQ65" s="308"/>
      <c r="USR65" s="308"/>
      <c r="USS65" s="308"/>
      <c r="UST65" s="308"/>
      <c r="USU65" s="308"/>
      <c r="USV65" s="308"/>
      <c r="USW65" s="308"/>
      <c r="USX65" s="308"/>
      <c r="USY65" s="308"/>
      <c r="USZ65" s="308"/>
      <c r="UTA65" s="308"/>
      <c r="UTB65" s="308"/>
      <c r="UTC65" s="308"/>
      <c r="UTD65" s="308"/>
      <c r="UTE65" s="308"/>
      <c r="UTF65" s="308"/>
      <c r="UTG65" s="308"/>
      <c r="UTH65" s="308"/>
      <c r="UTI65" s="308"/>
      <c r="UTJ65" s="308"/>
      <c r="UTK65" s="308"/>
      <c r="UTL65" s="308"/>
      <c r="UTM65" s="308"/>
      <c r="UTN65" s="308"/>
      <c r="UTO65" s="308"/>
      <c r="UTP65" s="308"/>
      <c r="UTQ65" s="308"/>
      <c r="UTR65" s="308"/>
      <c r="UTS65" s="308"/>
      <c r="UTT65" s="308"/>
      <c r="UTU65" s="308"/>
      <c r="UTV65" s="308"/>
      <c r="UTW65" s="308"/>
      <c r="UTX65" s="308"/>
      <c r="UTY65" s="308"/>
      <c r="UTZ65" s="308"/>
      <c r="UUA65" s="308"/>
      <c r="UUB65" s="308"/>
      <c r="UUC65" s="308"/>
      <c r="UUD65" s="308"/>
      <c r="UUE65" s="308"/>
      <c r="UUF65" s="308"/>
      <c r="UUG65" s="308"/>
      <c r="UUH65" s="308"/>
      <c r="UUI65" s="308"/>
      <c r="UUJ65" s="308"/>
      <c r="UUK65" s="308"/>
      <c r="UUL65" s="308"/>
      <c r="UUM65" s="308"/>
      <c r="UUN65" s="308"/>
      <c r="UUO65" s="308"/>
      <c r="UUP65" s="308"/>
      <c r="UUQ65" s="308"/>
      <c r="UUR65" s="308"/>
      <c r="UUS65" s="308"/>
      <c r="UUT65" s="308"/>
      <c r="UUU65" s="308"/>
      <c r="UUV65" s="308"/>
      <c r="UUW65" s="308"/>
      <c r="UUX65" s="308"/>
      <c r="UUY65" s="308"/>
      <c r="UUZ65" s="308"/>
      <c r="UVA65" s="308"/>
      <c r="UVB65" s="308"/>
      <c r="UVC65" s="308"/>
      <c r="UVD65" s="308"/>
      <c r="UVE65" s="308"/>
      <c r="UVF65" s="308"/>
      <c r="UVG65" s="308"/>
      <c r="UVH65" s="308"/>
      <c r="UVI65" s="308"/>
      <c r="UVJ65" s="308"/>
      <c r="UVK65" s="308"/>
      <c r="UVL65" s="308"/>
      <c r="UVM65" s="308"/>
      <c r="UVN65" s="308"/>
      <c r="UVO65" s="308"/>
      <c r="UVP65" s="308"/>
      <c r="UVQ65" s="308"/>
      <c r="UVR65" s="308"/>
      <c r="UVS65" s="308"/>
      <c r="UVT65" s="308"/>
      <c r="UVU65" s="308"/>
      <c r="UVV65" s="308"/>
      <c r="UVW65" s="308"/>
      <c r="UVX65" s="308"/>
      <c r="UVY65" s="308"/>
      <c r="UVZ65" s="308"/>
      <c r="UWA65" s="308"/>
      <c r="UWB65" s="308"/>
      <c r="UWC65" s="308"/>
      <c r="UWD65" s="308"/>
      <c r="UWE65" s="308"/>
      <c r="UWF65" s="308"/>
      <c r="UWG65" s="308"/>
      <c r="UWH65" s="308"/>
      <c r="UWI65" s="308"/>
      <c r="UWJ65" s="308"/>
      <c r="UWK65" s="308"/>
      <c r="UWL65" s="308"/>
      <c r="UWM65" s="308"/>
      <c r="UWN65" s="308"/>
      <c r="UWO65" s="308"/>
      <c r="UWP65" s="308"/>
      <c r="UWQ65" s="308"/>
      <c r="UWR65" s="308"/>
      <c r="UWS65" s="308"/>
      <c r="UWT65" s="308"/>
      <c r="UWU65" s="308"/>
      <c r="UWV65" s="308"/>
      <c r="UWW65" s="308"/>
      <c r="UWX65" s="308"/>
      <c r="UWY65" s="308"/>
      <c r="UWZ65" s="308"/>
      <c r="UXA65" s="308"/>
      <c r="UXB65" s="308"/>
      <c r="UXC65" s="308"/>
      <c r="UXD65" s="308"/>
      <c r="UXE65" s="308"/>
      <c r="UXF65" s="308"/>
      <c r="UXG65" s="308"/>
      <c r="UXH65" s="308"/>
      <c r="UXI65" s="308"/>
      <c r="UXJ65" s="308"/>
      <c r="UXK65" s="308"/>
      <c r="UXL65" s="308"/>
      <c r="UXM65" s="308"/>
      <c r="UXN65" s="308"/>
      <c r="UXO65" s="308"/>
      <c r="UXP65" s="308"/>
      <c r="UXQ65" s="308"/>
      <c r="UXR65" s="308"/>
      <c r="UXS65" s="308"/>
      <c r="UXT65" s="308"/>
      <c r="UXU65" s="308"/>
      <c r="UXV65" s="308"/>
      <c r="UXW65" s="308"/>
      <c r="UXX65" s="308"/>
      <c r="UXY65" s="308"/>
      <c r="UXZ65" s="308"/>
      <c r="UYA65" s="308"/>
      <c r="UYB65" s="308"/>
      <c r="UYC65" s="308"/>
      <c r="UYD65" s="308"/>
      <c r="UYE65" s="308"/>
      <c r="UYF65" s="308"/>
      <c r="UYG65" s="308"/>
      <c r="UYH65" s="308"/>
      <c r="UYI65" s="308"/>
      <c r="UYJ65" s="308"/>
      <c r="UYK65" s="308"/>
      <c r="UYL65" s="308"/>
      <c r="UYM65" s="308"/>
      <c r="UYN65" s="308"/>
      <c r="UYO65" s="308"/>
      <c r="UYP65" s="308"/>
      <c r="UYQ65" s="308"/>
      <c r="UYR65" s="308"/>
      <c r="UYS65" s="308"/>
      <c r="UYT65" s="308"/>
      <c r="UYU65" s="308"/>
      <c r="UYV65" s="308"/>
      <c r="UYW65" s="308"/>
      <c r="UYX65" s="308"/>
      <c r="UYY65" s="308"/>
      <c r="UYZ65" s="308"/>
      <c r="UZA65" s="308"/>
      <c r="UZB65" s="308"/>
      <c r="UZC65" s="308"/>
      <c r="UZD65" s="308"/>
      <c r="UZE65" s="308"/>
      <c r="UZF65" s="308"/>
      <c r="UZG65" s="308"/>
      <c r="UZH65" s="308"/>
      <c r="UZI65" s="308"/>
      <c r="UZJ65" s="308"/>
      <c r="UZK65" s="308"/>
      <c r="UZL65" s="308"/>
      <c r="UZM65" s="308"/>
      <c r="UZN65" s="308"/>
      <c r="UZO65" s="308"/>
      <c r="UZP65" s="308"/>
      <c r="UZQ65" s="308"/>
      <c r="UZR65" s="308"/>
      <c r="UZS65" s="308"/>
      <c r="UZT65" s="308"/>
      <c r="UZU65" s="308"/>
      <c r="UZV65" s="308"/>
      <c r="UZW65" s="308"/>
      <c r="UZX65" s="308"/>
      <c r="UZY65" s="308"/>
      <c r="UZZ65" s="308"/>
      <c r="VAA65" s="308"/>
      <c r="VAB65" s="308"/>
      <c r="VAC65" s="308"/>
      <c r="VAD65" s="308"/>
      <c r="VAE65" s="308"/>
      <c r="VAF65" s="308"/>
      <c r="VAG65" s="308"/>
      <c r="VAH65" s="308"/>
      <c r="VAI65" s="308"/>
      <c r="VAJ65" s="308"/>
      <c r="VAK65" s="308"/>
      <c r="VAL65" s="308"/>
      <c r="VAM65" s="308"/>
      <c r="VAN65" s="308"/>
      <c r="VAO65" s="308"/>
      <c r="VAP65" s="308"/>
      <c r="VAQ65" s="308"/>
      <c r="VAR65" s="308"/>
      <c r="VAS65" s="308"/>
      <c r="VAT65" s="308"/>
      <c r="VAU65" s="308"/>
      <c r="VAV65" s="308"/>
      <c r="VAW65" s="308"/>
      <c r="VAX65" s="308"/>
      <c r="VAY65" s="308"/>
      <c r="VAZ65" s="308"/>
      <c r="VBA65" s="308"/>
      <c r="VBB65" s="308"/>
      <c r="VBC65" s="308"/>
      <c r="VBD65" s="308"/>
      <c r="VBE65" s="308"/>
      <c r="VBF65" s="308"/>
      <c r="VBG65" s="308"/>
      <c r="VBH65" s="308"/>
      <c r="VBI65" s="308"/>
      <c r="VBJ65" s="308"/>
      <c r="VBK65" s="308"/>
      <c r="VBL65" s="308"/>
      <c r="VBM65" s="308"/>
      <c r="VBN65" s="308"/>
      <c r="VBO65" s="308"/>
      <c r="VBP65" s="308"/>
      <c r="VBQ65" s="308"/>
      <c r="VBR65" s="308"/>
      <c r="VBS65" s="308"/>
      <c r="VBT65" s="308"/>
      <c r="VBU65" s="308"/>
      <c r="VBV65" s="308"/>
      <c r="VBW65" s="308"/>
      <c r="VBX65" s="308"/>
      <c r="VBY65" s="308"/>
      <c r="VBZ65" s="308"/>
      <c r="VCA65" s="308"/>
      <c r="VCB65" s="308"/>
      <c r="VCC65" s="308"/>
      <c r="VCD65" s="308"/>
      <c r="VCE65" s="308"/>
      <c r="VCF65" s="308"/>
      <c r="VCG65" s="308"/>
      <c r="VCH65" s="308"/>
      <c r="VCI65" s="308"/>
      <c r="VCJ65" s="308"/>
      <c r="VCK65" s="308"/>
      <c r="VCL65" s="308"/>
      <c r="VCM65" s="308"/>
      <c r="VCN65" s="308"/>
      <c r="VCO65" s="308"/>
      <c r="VCP65" s="308"/>
      <c r="VCQ65" s="308"/>
      <c r="VCR65" s="308"/>
      <c r="VCS65" s="308"/>
      <c r="VCT65" s="308"/>
      <c r="VCU65" s="308"/>
      <c r="VCV65" s="308"/>
      <c r="VCW65" s="308"/>
      <c r="VCX65" s="308"/>
      <c r="VCY65" s="308"/>
      <c r="VCZ65" s="308"/>
      <c r="VDA65" s="308"/>
      <c r="VDB65" s="308"/>
      <c r="VDC65" s="308"/>
      <c r="VDD65" s="308"/>
      <c r="VDE65" s="308"/>
      <c r="VDF65" s="308"/>
      <c r="VDG65" s="308"/>
      <c r="VDH65" s="308"/>
      <c r="VDI65" s="308"/>
      <c r="VDJ65" s="308"/>
      <c r="VDK65" s="308"/>
      <c r="VDL65" s="308"/>
      <c r="VDM65" s="308"/>
      <c r="VDN65" s="308"/>
      <c r="VDO65" s="308"/>
      <c r="VDP65" s="308"/>
      <c r="VDQ65" s="308"/>
      <c r="VDR65" s="308"/>
      <c r="VDS65" s="308"/>
      <c r="VDT65" s="308"/>
      <c r="VDU65" s="308"/>
      <c r="VDV65" s="308"/>
      <c r="VDW65" s="308"/>
      <c r="VDX65" s="308"/>
      <c r="VDY65" s="308"/>
      <c r="VDZ65" s="308"/>
      <c r="VEA65" s="308"/>
      <c r="VEB65" s="308"/>
      <c r="VEC65" s="308"/>
      <c r="VED65" s="308"/>
      <c r="VEE65" s="308"/>
      <c r="VEF65" s="308"/>
      <c r="VEG65" s="308"/>
      <c r="VEH65" s="308"/>
      <c r="VEI65" s="308"/>
      <c r="VEJ65" s="308"/>
      <c r="VEK65" s="308"/>
      <c r="VEL65" s="308"/>
      <c r="VEM65" s="308"/>
      <c r="VEN65" s="308"/>
      <c r="VEO65" s="308"/>
      <c r="VEP65" s="308"/>
      <c r="VEQ65" s="308"/>
      <c r="VER65" s="308"/>
      <c r="VES65" s="308"/>
      <c r="VET65" s="308"/>
      <c r="VEU65" s="308"/>
      <c r="VEV65" s="308"/>
      <c r="VEW65" s="308"/>
      <c r="VEX65" s="308"/>
      <c r="VEY65" s="308"/>
      <c r="VEZ65" s="308"/>
      <c r="VFA65" s="308"/>
      <c r="VFB65" s="308"/>
      <c r="VFC65" s="308"/>
      <c r="VFD65" s="308"/>
      <c r="VFE65" s="308"/>
      <c r="VFF65" s="308"/>
      <c r="VFG65" s="308"/>
      <c r="VFH65" s="308"/>
      <c r="VFI65" s="308"/>
      <c r="VFJ65" s="308"/>
      <c r="VFK65" s="308"/>
      <c r="VFL65" s="308"/>
      <c r="VFM65" s="308"/>
      <c r="VFN65" s="308"/>
      <c r="VFO65" s="308"/>
      <c r="VFP65" s="308"/>
      <c r="VFQ65" s="308"/>
      <c r="VFR65" s="308"/>
      <c r="VFS65" s="308"/>
      <c r="VFT65" s="308"/>
      <c r="VFU65" s="308"/>
      <c r="VFV65" s="308"/>
      <c r="VFW65" s="308"/>
      <c r="VFX65" s="308"/>
      <c r="VFY65" s="308"/>
      <c r="VFZ65" s="308"/>
      <c r="VGA65" s="308"/>
      <c r="VGB65" s="308"/>
      <c r="VGC65" s="308"/>
      <c r="VGD65" s="308"/>
      <c r="VGE65" s="308"/>
      <c r="VGF65" s="308"/>
      <c r="VGG65" s="308"/>
      <c r="VGH65" s="308"/>
      <c r="VGI65" s="308"/>
      <c r="VGJ65" s="308"/>
      <c r="VGK65" s="308"/>
      <c r="VGL65" s="308"/>
      <c r="VGM65" s="308"/>
      <c r="VGN65" s="308"/>
      <c r="VGO65" s="308"/>
      <c r="VGP65" s="308"/>
      <c r="VGQ65" s="308"/>
      <c r="VGR65" s="308"/>
      <c r="VGS65" s="308"/>
      <c r="VGT65" s="308"/>
      <c r="VGU65" s="308"/>
      <c r="VGV65" s="308"/>
      <c r="VGW65" s="308"/>
      <c r="VGX65" s="308"/>
      <c r="VGY65" s="308"/>
      <c r="VGZ65" s="308"/>
      <c r="VHA65" s="308"/>
      <c r="VHB65" s="308"/>
      <c r="VHC65" s="308"/>
      <c r="VHD65" s="308"/>
      <c r="VHE65" s="308"/>
      <c r="VHF65" s="308"/>
      <c r="VHG65" s="308"/>
      <c r="VHH65" s="308"/>
      <c r="VHI65" s="308"/>
      <c r="VHJ65" s="308"/>
      <c r="VHK65" s="308"/>
      <c r="VHL65" s="308"/>
      <c r="VHM65" s="308"/>
      <c r="VHN65" s="308"/>
      <c r="VHO65" s="308"/>
      <c r="VHP65" s="308"/>
      <c r="VHQ65" s="308"/>
      <c r="VHR65" s="308"/>
      <c r="VHS65" s="308"/>
      <c r="VHT65" s="308"/>
      <c r="VHU65" s="308"/>
      <c r="VHV65" s="308"/>
      <c r="VHW65" s="308"/>
      <c r="VHX65" s="308"/>
      <c r="VHY65" s="308"/>
      <c r="VHZ65" s="308"/>
      <c r="VIA65" s="308"/>
      <c r="VIB65" s="308"/>
      <c r="VIC65" s="308"/>
      <c r="VID65" s="308"/>
      <c r="VIE65" s="308"/>
      <c r="VIF65" s="308"/>
      <c r="VIG65" s="308"/>
      <c r="VIH65" s="308"/>
      <c r="VII65" s="308"/>
      <c r="VIJ65" s="308"/>
      <c r="VIK65" s="308"/>
      <c r="VIL65" s="308"/>
      <c r="VIM65" s="308"/>
      <c r="VIN65" s="308"/>
      <c r="VIO65" s="308"/>
      <c r="VIP65" s="308"/>
      <c r="VIQ65" s="308"/>
      <c r="VIR65" s="308"/>
      <c r="VIS65" s="308"/>
      <c r="VIT65" s="308"/>
      <c r="VIU65" s="308"/>
      <c r="VIV65" s="308"/>
      <c r="VIW65" s="308"/>
      <c r="VIX65" s="308"/>
      <c r="VIY65" s="308"/>
      <c r="VIZ65" s="308"/>
      <c r="VJA65" s="308"/>
      <c r="VJB65" s="308"/>
      <c r="VJC65" s="308"/>
      <c r="VJD65" s="308"/>
      <c r="VJE65" s="308"/>
      <c r="VJF65" s="308"/>
      <c r="VJG65" s="308"/>
      <c r="VJH65" s="308"/>
      <c r="VJI65" s="308"/>
      <c r="VJJ65" s="308"/>
      <c r="VJK65" s="308"/>
      <c r="VJL65" s="308"/>
      <c r="VJM65" s="308"/>
      <c r="VJN65" s="308"/>
      <c r="VJO65" s="308"/>
      <c r="VJP65" s="308"/>
      <c r="VJQ65" s="308"/>
      <c r="VJR65" s="308"/>
      <c r="VJS65" s="308"/>
      <c r="VJT65" s="308"/>
      <c r="VJU65" s="308"/>
      <c r="VJV65" s="308"/>
      <c r="VJW65" s="308"/>
      <c r="VJX65" s="308"/>
      <c r="VJY65" s="308"/>
      <c r="VJZ65" s="308"/>
      <c r="VKA65" s="308"/>
      <c r="VKB65" s="308"/>
      <c r="VKC65" s="308"/>
      <c r="VKD65" s="308"/>
      <c r="VKE65" s="308"/>
      <c r="VKF65" s="308"/>
      <c r="VKG65" s="308"/>
      <c r="VKH65" s="308"/>
      <c r="VKI65" s="308"/>
      <c r="VKJ65" s="308"/>
      <c r="VKK65" s="308"/>
      <c r="VKL65" s="308"/>
      <c r="VKM65" s="308"/>
      <c r="VKN65" s="308"/>
      <c r="VKO65" s="308"/>
      <c r="VKP65" s="308"/>
      <c r="VKQ65" s="308"/>
      <c r="VKR65" s="308"/>
      <c r="VKS65" s="308"/>
      <c r="VKT65" s="308"/>
      <c r="VKU65" s="308"/>
      <c r="VKV65" s="308"/>
      <c r="VKW65" s="308"/>
      <c r="VKX65" s="308"/>
      <c r="VKY65" s="308"/>
      <c r="VKZ65" s="308"/>
      <c r="VLA65" s="308"/>
      <c r="VLB65" s="308"/>
      <c r="VLC65" s="308"/>
      <c r="VLD65" s="308"/>
      <c r="VLE65" s="308"/>
      <c r="VLF65" s="308"/>
      <c r="VLG65" s="308"/>
      <c r="VLH65" s="308"/>
      <c r="VLI65" s="308"/>
      <c r="VLJ65" s="308"/>
      <c r="VLK65" s="308"/>
      <c r="VLL65" s="308"/>
      <c r="VLM65" s="308"/>
      <c r="VLN65" s="308"/>
      <c r="VLO65" s="308"/>
      <c r="VLP65" s="308"/>
      <c r="VLQ65" s="308"/>
      <c r="VLR65" s="308"/>
      <c r="VLS65" s="308"/>
      <c r="VLT65" s="308"/>
      <c r="VLU65" s="308"/>
      <c r="VLV65" s="308"/>
      <c r="VLW65" s="308"/>
      <c r="VLX65" s="308"/>
      <c r="VLY65" s="308"/>
      <c r="VLZ65" s="308"/>
      <c r="VMA65" s="308"/>
      <c r="VMB65" s="308"/>
      <c r="VMC65" s="308"/>
      <c r="VMD65" s="308"/>
      <c r="VME65" s="308"/>
      <c r="VMF65" s="308"/>
      <c r="VMG65" s="308"/>
      <c r="VMH65" s="308"/>
      <c r="VMI65" s="308"/>
      <c r="VMJ65" s="308"/>
      <c r="VMK65" s="308"/>
      <c r="VML65" s="308"/>
      <c r="VMM65" s="308"/>
      <c r="VMN65" s="308"/>
      <c r="VMO65" s="308"/>
      <c r="VMP65" s="308"/>
      <c r="VMQ65" s="308"/>
      <c r="VMR65" s="308"/>
      <c r="VMS65" s="308"/>
      <c r="VMT65" s="308"/>
      <c r="VMU65" s="308"/>
      <c r="VMV65" s="308"/>
      <c r="VMW65" s="308"/>
      <c r="VMX65" s="308"/>
      <c r="VMY65" s="308"/>
      <c r="VMZ65" s="308"/>
      <c r="VNA65" s="308"/>
      <c r="VNB65" s="308"/>
      <c r="VNC65" s="308"/>
      <c r="VND65" s="308"/>
      <c r="VNE65" s="308"/>
      <c r="VNF65" s="308"/>
      <c r="VNG65" s="308"/>
      <c r="VNH65" s="308"/>
      <c r="VNI65" s="308"/>
      <c r="VNJ65" s="308"/>
      <c r="VNK65" s="308"/>
      <c r="VNL65" s="308"/>
      <c r="VNM65" s="308"/>
      <c r="VNN65" s="308"/>
      <c r="VNO65" s="308"/>
      <c r="VNP65" s="308"/>
      <c r="VNQ65" s="308"/>
      <c r="VNR65" s="308"/>
      <c r="VNS65" s="308"/>
      <c r="VNT65" s="308"/>
      <c r="VNU65" s="308"/>
      <c r="VNV65" s="308"/>
      <c r="VNW65" s="308"/>
      <c r="VNX65" s="308"/>
      <c r="VNY65" s="308"/>
      <c r="VNZ65" s="308"/>
      <c r="VOA65" s="308"/>
      <c r="VOB65" s="308"/>
      <c r="VOC65" s="308"/>
      <c r="VOD65" s="308"/>
      <c r="VOE65" s="308"/>
      <c r="VOF65" s="308"/>
      <c r="VOG65" s="308"/>
      <c r="VOH65" s="308"/>
      <c r="VOI65" s="308"/>
      <c r="VOJ65" s="308"/>
      <c r="VOK65" s="308"/>
      <c r="VOL65" s="308"/>
      <c r="VOM65" s="308"/>
      <c r="VON65" s="308"/>
      <c r="VOO65" s="308"/>
      <c r="VOP65" s="308"/>
      <c r="VOQ65" s="308"/>
      <c r="VOR65" s="308"/>
      <c r="VOS65" s="308"/>
      <c r="VOT65" s="308"/>
      <c r="VOU65" s="308"/>
      <c r="VOV65" s="308"/>
      <c r="VOW65" s="308"/>
      <c r="VOX65" s="308"/>
      <c r="VOY65" s="308"/>
      <c r="VOZ65" s="308"/>
      <c r="VPA65" s="308"/>
      <c r="VPB65" s="308"/>
      <c r="VPC65" s="308"/>
      <c r="VPD65" s="308"/>
      <c r="VPE65" s="308"/>
      <c r="VPF65" s="308"/>
      <c r="VPG65" s="308"/>
      <c r="VPH65" s="308"/>
      <c r="VPI65" s="308"/>
      <c r="VPJ65" s="308"/>
      <c r="VPK65" s="308"/>
      <c r="VPL65" s="308"/>
      <c r="VPM65" s="308"/>
      <c r="VPN65" s="308"/>
      <c r="VPO65" s="308"/>
      <c r="VPP65" s="308"/>
      <c r="VPQ65" s="308"/>
      <c r="VPR65" s="308"/>
      <c r="VPS65" s="308"/>
      <c r="VPT65" s="308"/>
      <c r="VPU65" s="308"/>
      <c r="VPV65" s="308"/>
      <c r="VPW65" s="308"/>
      <c r="VPX65" s="308"/>
      <c r="VPY65" s="308"/>
      <c r="VPZ65" s="308"/>
      <c r="VQA65" s="308"/>
      <c r="VQB65" s="308"/>
      <c r="VQC65" s="308"/>
      <c r="VQD65" s="308"/>
      <c r="VQE65" s="308"/>
      <c r="VQF65" s="308"/>
      <c r="VQG65" s="308"/>
      <c r="VQH65" s="308"/>
      <c r="VQI65" s="308"/>
      <c r="VQJ65" s="308"/>
      <c r="VQK65" s="308"/>
      <c r="VQL65" s="308"/>
      <c r="VQM65" s="308"/>
      <c r="VQN65" s="308"/>
      <c r="VQO65" s="308"/>
      <c r="VQP65" s="308"/>
      <c r="VQQ65" s="308"/>
      <c r="VQR65" s="308"/>
      <c r="VQS65" s="308"/>
      <c r="VQT65" s="308"/>
      <c r="VQU65" s="308"/>
      <c r="VQV65" s="308"/>
      <c r="VQW65" s="308"/>
      <c r="VQX65" s="308"/>
      <c r="VQY65" s="308"/>
      <c r="VQZ65" s="308"/>
      <c r="VRA65" s="308"/>
      <c r="VRB65" s="308"/>
      <c r="VRC65" s="308"/>
      <c r="VRD65" s="308"/>
      <c r="VRE65" s="308"/>
      <c r="VRF65" s="308"/>
      <c r="VRG65" s="308"/>
      <c r="VRH65" s="308"/>
      <c r="VRI65" s="308"/>
      <c r="VRJ65" s="308"/>
      <c r="VRK65" s="308"/>
      <c r="VRL65" s="308"/>
      <c r="VRM65" s="308"/>
      <c r="VRN65" s="308"/>
      <c r="VRO65" s="308"/>
      <c r="VRP65" s="308"/>
      <c r="VRQ65" s="308"/>
      <c r="VRR65" s="308"/>
      <c r="VRS65" s="308"/>
      <c r="VRT65" s="308"/>
      <c r="VRU65" s="308"/>
      <c r="VRV65" s="308"/>
      <c r="VRW65" s="308"/>
      <c r="VRX65" s="308"/>
      <c r="VRY65" s="308"/>
      <c r="VRZ65" s="308"/>
      <c r="VSA65" s="308"/>
      <c r="VSB65" s="308"/>
      <c r="VSC65" s="308"/>
      <c r="VSD65" s="308"/>
      <c r="VSE65" s="308"/>
      <c r="VSF65" s="308"/>
      <c r="VSG65" s="308"/>
      <c r="VSH65" s="308"/>
      <c r="VSI65" s="308"/>
      <c r="VSJ65" s="308"/>
      <c r="VSK65" s="308"/>
      <c r="VSL65" s="308"/>
      <c r="VSM65" s="308"/>
      <c r="VSN65" s="308"/>
      <c r="VSO65" s="308"/>
      <c r="VSP65" s="308"/>
      <c r="VSQ65" s="308"/>
      <c r="VSR65" s="308"/>
      <c r="VSS65" s="308"/>
      <c r="VST65" s="308"/>
      <c r="VSU65" s="308"/>
      <c r="VSV65" s="308"/>
      <c r="VSW65" s="308"/>
      <c r="VSX65" s="308"/>
      <c r="VSY65" s="308"/>
      <c r="VSZ65" s="308"/>
      <c r="VTA65" s="308"/>
      <c r="VTB65" s="308"/>
      <c r="VTC65" s="308"/>
      <c r="VTD65" s="308"/>
      <c r="VTE65" s="308"/>
      <c r="VTF65" s="308"/>
      <c r="VTG65" s="308"/>
      <c r="VTH65" s="308"/>
      <c r="VTI65" s="308"/>
      <c r="VTJ65" s="308"/>
      <c r="VTK65" s="308"/>
      <c r="VTL65" s="308"/>
      <c r="VTM65" s="308"/>
      <c r="VTN65" s="308"/>
      <c r="VTO65" s="308"/>
      <c r="VTP65" s="308"/>
      <c r="VTQ65" s="308"/>
      <c r="VTR65" s="308"/>
      <c r="VTS65" s="308"/>
      <c r="VTT65" s="308"/>
      <c r="VTU65" s="308"/>
      <c r="VTV65" s="308"/>
      <c r="VTW65" s="308"/>
      <c r="VTX65" s="308"/>
      <c r="VTY65" s="308"/>
      <c r="VTZ65" s="308"/>
      <c r="VUA65" s="308"/>
      <c r="VUB65" s="308"/>
      <c r="VUC65" s="308"/>
      <c r="VUD65" s="308"/>
      <c r="VUE65" s="308"/>
      <c r="VUF65" s="308"/>
      <c r="VUG65" s="308"/>
      <c r="VUH65" s="308"/>
      <c r="VUI65" s="308"/>
      <c r="VUJ65" s="308"/>
      <c r="VUK65" s="308"/>
      <c r="VUL65" s="308"/>
      <c r="VUM65" s="308"/>
      <c r="VUN65" s="308"/>
      <c r="VUO65" s="308"/>
      <c r="VUP65" s="308"/>
      <c r="VUQ65" s="308"/>
      <c r="VUR65" s="308"/>
      <c r="VUS65" s="308"/>
      <c r="VUT65" s="308"/>
      <c r="VUU65" s="308"/>
      <c r="VUV65" s="308"/>
      <c r="VUW65" s="308"/>
      <c r="VUX65" s="308"/>
      <c r="VUY65" s="308"/>
      <c r="VUZ65" s="308"/>
      <c r="VVA65" s="308"/>
      <c r="VVB65" s="308"/>
      <c r="VVC65" s="308"/>
      <c r="VVD65" s="308"/>
      <c r="VVE65" s="308"/>
      <c r="VVF65" s="308"/>
      <c r="VVG65" s="308"/>
      <c r="VVH65" s="308"/>
      <c r="VVI65" s="308"/>
      <c r="VVJ65" s="308"/>
      <c r="VVK65" s="308"/>
      <c r="VVL65" s="308"/>
      <c r="VVM65" s="308"/>
      <c r="VVN65" s="308"/>
      <c r="VVO65" s="308"/>
      <c r="VVP65" s="308"/>
      <c r="VVQ65" s="308"/>
      <c r="VVR65" s="308"/>
      <c r="VVS65" s="308"/>
      <c r="VVT65" s="308"/>
      <c r="VVU65" s="308"/>
      <c r="VVV65" s="308"/>
      <c r="VVW65" s="308"/>
      <c r="VVX65" s="308"/>
      <c r="VVY65" s="308"/>
      <c r="VVZ65" s="308"/>
      <c r="VWA65" s="308"/>
      <c r="VWB65" s="308"/>
      <c r="VWC65" s="308"/>
      <c r="VWD65" s="308"/>
      <c r="VWE65" s="308"/>
      <c r="VWF65" s="308"/>
      <c r="VWG65" s="308"/>
      <c r="VWH65" s="308"/>
      <c r="VWI65" s="308"/>
      <c r="VWJ65" s="308"/>
      <c r="VWK65" s="308"/>
      <c r="VWL65" s="308"/>
      <c r="VWM65" s="308"/>
      <c r="VWN65" s="308"/>
      <c r="VWO65" s="308"/>
      <c r="VWP65" s="308"/>
      <c r="VWQ65" s="308"/>
      <c r="VWR65" s="308"/>
      <c r="VWS65" s="308"/>
      <c r="VWT65" s="308"/>
      <c r="VWU65" s="308"/>
      <c r="VWV65" s="308"/>
      <c r="VWW65" s="308"/>
      <c r="VWX65" s="308"/>
      <c r="VWY65" s="308"/>
      <c r="VWZ65" s="308"/>
      <c r="VXA65" s="308"/>
      <c r="VXB65" s="308"/>
      <c r="VXC65" s="308"/>
      <c r="VXD65" s="308"/>
      <c r="VXE65" s="308"/>
      <c r="VXF65" s="308"/>
      <c r="VXG65" s="308"/>
      <c r="VXH65" s="308"/>
      <c r="VXI65" s="308"/>
      <c r="VXJ65" s="308"/>
      <c r="VXK65" s="308"/>
      <c r="VXL65" s="308"/>
      <c r="VXM65" s="308"/>
      <c r="VXN65" s="308"/>
      <c r="VXO65" s="308"/>
      <c r="VXP65" s="308"/>
      <c r="VXQ65" s="308"/>
      <c r="VXR65" s="308"/>
      <c r="VXS65" s="308"/>
      <c r="VXT65" s="308"/>
      <c r="VXU65" s="308"/>
      <c r="VXV65" s="308"/>
      <c r="VXW65" s="308"/>
      <c r="VXX65" s="308"/>
      <c r="VXY65" s="308"/>
      <c r="VXZ65" s="308"/>
      <c r="VYA65" s="308"/>
      <c r="VYB65" s="308"/>
      <c r="VYC65" s="308"/>
      <c r="VYD65" s="308"/>
      <c r="VYE65" s="308"/>
      <c r="VYF65" s="308"/>
      <c r="VYG65" s="308"/>
      <c r="VYH65" s="308"/>
      <c r="VYI65" s="308"/>
      <c r="VYJ65" s="308"/>
      <c r="VYK65" s="308"/>
      <c r="VYL65" s="308"/>
      <c r="VYM65" s="308"/>
      <c r="VYN65" s="308"/>
      <c r="VYO65" s="308"/>
      <c r="VYP65" s="308"/>
      <c r="VYQ65" s="308"/>
      <c r="VYR65" s="308"/>
      <c r="VYS65" s="308"/>
      <c r="VYT65" s="308"/>
      <c r="VYU65" s="308"/>
      <c r="VYV65" s="308"/>
      <c r="VYW65" s="308"/>
      <c r="VYX65" s="308"/>
      <c r="VYY65" s="308"/>
      <c r="VYZ65" s="308"/>
      <c r="VZA65" s="308"/>
      <c r="VZB65" s="308"/>
      <c r="VZC65" s="308"/>
      <c r="VZD65" s="308"/>
      <c r="VZE65" s="308"/>
      <c r="VZF65" s="308"/>
      <c r="VZG65" s="308"/>
      <c r="VZH65" s="308"/>
      <c r="VZI65" s="308"/>
      <c r="VZJ65" s="308"/>
      <c r="VZK65" s="308"/>
      <c r="VZL65" s="308"/>
      <c r="VZM65" s="308"/>
      <c r="VZN65" s="308"/>
      <c r="VZO65" s="308"/>
      <c r="VZP65" s="308"/>
      <c r="VZQ65" s="308"/>
      <c r="VZR65" s="308"/>
      <c r="VZS65" s="308"/>
      <c r="VZT65" s="308"/>
      <c r="VZU65" s="308"/>
      <c r="VZV65" s="308"/>
      <c r="VZW65" s="308"/>
      <c r="VZX65" s="308"/>
      <c r="VZY65" s="308"/>
      <c r="VZZ65" s="308"/>
      <c r="WAA65" s="308"/>
      <c r="WAB65" s="308"/>
      <c r="WAC65" s="308"/>
      <c r="WAD65" s="308"/>
      <c r="WAE65" s="308"/>
      <c r="WAF65" s="308"/>
      <c r="WAG65" s="308"/>
      <c r="WAH65" s="308"/>
      <c r="WAI65" s="308"/>
      <c r="WAJ65" s="308"/>
      <c r="WAK65" s="308"/>
      <c r="WAL65" s="308"/>
      <c r="WAM65" s="308"/>
      <c r="WAN65" s="308"/>
      <c r="WAO65" s="308"/>
      <c r="WAP65" s="308"/>
      <c r="WAQ65" s="308"/>
      <c r="WAR65" s="308"/>
      <c r="WAS65" s="308"/>
      <c r="WAT65" s="308"/>
      <c r="WAU65" s="308"/>
      <c r="WAV65" s="308"/>
      <c r="WAW65" s="308"/>
      <c r="WAX65" s="308"/>
      <c r="WAY65" s="308"/>
      <c r="WAZ65" s="308"/>
      <c r="WBA65" s="308"/>
      <c r="WBB65" s="308"/>
      <c r="WBC65" s="308"/>
      <c r="WBD65" s="308"/>
      <c r="WBE65" s="308"/>
      <c r="WBF65" s="308"/>
      <c r="WBG65" s="308"/>
      <c r="WBH65" s="308"/>
      <c r="WBI65" s="308"/>
      <c r="WBJ65" s="308"/>
      <c r="WBK65" s="308"/>
      <c r="WBL65" s="308"/>
      <c r="WBM65" s="308"/>
      <c r="WBN65" s="308"/>
      <c r="WBO65" s="308"/>
      <c r="WBP65" s="308"/>
      <c r="WBQ65" s="308"/>
      <c r="WBR65" s="308"/>
      <c r="WBS65" s="308"/>
      <c r="WBT65" s="308"/>
      <c r="WBU65" s="308"/>
      <c r="WBV65" s="308"/>
      <c r="WBW65" s="308"/>
      <c r="WBX65" s="308"/>
      <c r="WBY65" s="308"/>
      <c r="WBZ65" s="308"/>
      <c r="WCA65" s="308"/>
      <c r="WCB65" s="308"/>
      <c r="WCC65" s="308"/>
      <c r="WCD65" s="308"/>
      <c r="WCE65" s="308"/>
      <c r="WCF65" s="308"/>
      <c r="WCG65" s="308"/>
      <c r="WCH65" s="308"/>
      <c r="WCI65" s="308"/>
      <c r="WCJ65" s="308"/>
      <c r="WCK65" s="308"/>
      <c r="WCL65" s="308"/>
      <c r="WCM65" s="308"/>
      <c r="WCN65" s="308"/>
      <c r="WCO65" s="308"/>
      <c r="WCP65" s="308"/>
      <c r="WCQ65" s="308"/>
      <c r="WCR65" s="308"/>
      <c r="WCS65" s="308"/>
      <c r="WCT65" s="308"/>
      <c r="WCU65" s="308"/>
      <c r="WCV65" s="308"/>
      <c r="WCW65" s="308"/>
      <c r="WCX65" s="308"/>
      <c r="WCY65" s="308"/>
      <c r="WCZ65" s="308"/>
      <c r="WDA65" s="308"/>
      <c r="WDB65" s="308"/>
      <c r="WDC65" s="308"/>
      <c r="WDD65" s="308"/>
      <c r="WDE65" s="308"/>
      <c r="WDF65" s="308"/>
      <c r="WDG65" s="308"/>
      <c r="WDH65" s="308"/>
      <c r="WDI65" s="308"/>
      <c r="WDJ65" s="308"/>
      <c r="WDK65" s="308"/>
      <c r="WDL65" s="308"/>
      <c r="WDM65" s="308"/>
      <c r="WDN65" s="308"/>
      <c r="WDO65" s="308"/>
      <c r="WDP65" s="308"/>
      <c r="WDQ65" s="308"/>
      <c r="WDR65" s="308"/>
      <c r="WDS65" s="308"/>
      <c r="WDT65" s="308"/>
      <c r="WDU65" s="308"/>
      <c r="WDV65" s="308"/>
      <c r="WDW65" s="308"/>
      <c r="WDX65" s="308"/>
      <c r="WDY65" s="308"/>
      <c r="WDZ65" s="308"/>
      <c r="WEA65" s="308"/>
      <c r="WEB65" s="308"/>
      <c r="WEC65" s="308"/>
      <c r="WED65" s="308"/>
      <c r="WEE65" s="308"/>
      <c r="WEF65" s="308"/>
      <c r="WEG65" s="308"/>
      <c r="WEH65" s="308"/>
      <c r="WEI65" s="308"/>
      <c r="WEJ65" s="308"/>
      <c r="WEK65" s="308"/>
      <c r="WEL65" s="308"/>
      <c r="WEM65" s="308"/>
      <c r="WEN65" s="308"/>
      <c r="WEO65" s="308"/>
      <c r="WEP65" s="308"/>
      <c r="WEQ65" s="308"/>
      <c r="WER65" s="308"/>
      <c r="WES65" s="308"/>
      <c r="WET65" s="308"/>
      <c r="WEU65" s="308"/>
      <c r="WEV65" s="308"/>
      <c r="WEW65" s="308"/>
      <c r="WEX65" s="308"/>
      <c r="WEY65" s="308"/>
      <c r="WEZ65" s="308"/>
      <c r="WFA65" s="308"/>
      <c r="WFB65" s="308"/>
      <c r="WFC65" s="308"/>
      <c r="WFD65" s="308"/>
      <c r="WFE65" s="308"/>
      <c r="WFF65" s="308"/>
      <c r="WFG65" s="308"/>
      <c r="WFH65" s="308"/>
      <c r="WFI65" s="308"/>
      <c r="WFJ65" s="308"/>
      <c r="WFK65" s="308"/>
      <c r="WFL65" s="308"/>
      <c r="WFM65" s="308"/>
      <c r="WFN65" s="308"/>
      <c r="WFO65" s="308"/>
      <c r="WFP65" s="308"/>
      <c r="WFQ65" s="308"/>
      <c r="WFR65" s="308"/>
      <c r="WFS65" s="308"/>
      <c r="WFT65" s="308"/>
      <c r="WFU65" s="308"/>
      <c r="WFV65" s="308"/>
      <c r="WFW65" s="308"/>
      <c r="WFX65" s="308"/>
      <c r="WFY65" s="308"/>
      <c r="WFZ65" s="308"/>
      <c r="WGA65" s="308"/>
      <c r="WGB65" s="308"/>
      <c r="WGC65" s="308"/>
      <c r="WGD65" s="308"/>
      <c r="WGE65" s="308"/>
      <c r="WGF65" s="308"/>
      <c r="WGG65" s="308"/>
      <c r="WGH65" s="308"/>
      <c r="WGI65" s="308"/>
      <c r="WGJ65" s="308"/>
      <c r="WGK65" s="308"/>
      <c r="WGL65" s="308"/>
      <c r="WGM65" s="308"/>
      <c r="WGN65" s="308"/>
      <c r="WGO65" s="308"/>
      <c r="WGP65" s="308"/>
      <c r="WGQ65" s="308"/>
      <c r="WGR65" s="308"/>
      <c r="WGS65" s="308"/>
      <c r="WGT65" s="308"/>
      <c r="WGU65" s="308"/>
      <c r="WGV65" s="308"/>
      <c r="WGW65" s="308"/>
      <c r="WGX65" s="308"/>
      <c r="WGY65" s="308"/>
      <c r="WGZ65" s="308"/>
      <c r="WHA65" s="308"/>
      <c r="WHB65" s="308"/>
      <c r="WHC65" s="308"/>
      <c r="WHD65" s="308"/>
      <c r="WHE65" s="308"/>
      <c r="WHF65" s="308"/>
      <c r="WHG65" s="308"/>
      <c r="WHH65" s="308"/>
      <c r="WHI65" s="308"/>
      <c r="WHJ65" s="308"/>
      <c r="WHK65" s="308"/>
      <c r="WHL65" s="308"/>
      <c r="WHM65" s="308"/>
      <c r="WHN65" s="308"/>
      <c r="WHO65" s="308"/>
      <c r="WHP65" s="308"/>
      <c r="WHQ65" s="308"/>
      <c r="WHR65" s="308"/>
      <c r="WHS65" s="308"/>
      <c r="WHT65" s="308"/>
      <c r="WHU65" s="308"/>
      <c r="WHV65" s="308"/>
      <c r="WHW65" s="308"/>
      <c r="WHX65" s="308"/>
      <c r="WHY65" s="308"/>
      <c r="WHZ65" s="308"/>
      <c r="WIA65" s="308"/>
      <c r="WIB65" s="308"/>
      <c r="WIC65" s="308"/>
      <c r="WID65" s="308"/>
      <c r="WIE65" s="308"/>
      <c r="WIF65" s="308"/>
      <c r="WIG65" s="308"/>
      <c r="WIH65" s="308"/>
      <c r="WII65" s="308"/>
      <c r="WIJ65" s="308"/>
      <c r="WIK65" s="308"/>
      <c r="WIL65" s="308"/>
      <c r="WIM65" s="308"/>
      <c r="WIN65" s="308"/>
      <c r="WIO65" s="308"/>
      <c r="WIP65" s="308"/>
      <c r="WIQ65" s="308"/>
      <c r="WIR65" s="308"/>
      <c r="WIS65" s="308"/>
      <c r="WIT65" s="308"/>
      <c r="WIU65" s="308"/>
      <c r="WIV65" s="308"/>
      <c r="WIW65" s="308"/>
      <c r="WIX65" s="308"/>
      <c r="WIY65" s="308"/>
      <c r="WIZ65" s="308"/>
      <c r="WJA65" s="308"/>
      <c r="WJB65" s="308"/>
      <c r="WJC65" s="308"/>
      <c r="WJD65" s="308"/>
      <c r="WJE65" s="308"/>
      <c r="WJF65" s="308"/>
      <c r="WJG65" s="308"/>
      <c r="WJH65" s="308"/>
      <c r="WJI65" s="308"/>
      <c r="WJJ65" s="308"/>
      <c r="WJK65" s="308"/>
      <c r="WJL65" s="308"/>
      <c r="WJM65" s="308"/>
      <c r="WJN65" s="308"/>
      <c r="WJO65" s="308"/>
      <c r="WJP65" s="308"/>
      <c r="WJQ65" s="308"/>
      <c r="WJR65" s="308"/>
      <c r="WJS65" s="308"/>
      <c r="WJT65" s="308"/>
      <c r="WJU65" s="308"/>
      <c r="WJV65" s="308"/>
      <c r="WJW65" s="308"/>
      <c r="WJX65" s="308"/>
      <c r="WJY65" s="308"/>
      <c r="WJZ65" s="308"/>
      <c r="WKA65" s="308"/>
      <c r="WKB65" s="308"/>
      <c r="WKC65" s="308"/>
      <c r="WKD65" s="308"/>
      <c r="WKE65" s="308"/>
      <c r="WKF65" s="308"/>
      <c r="WKG65" s="308"/>
      <c r="WKH65" s="308"/>
      <c r="WKI65" s="308"/>
      <c r="WKJ65" s="308"/>
      <c r="WKK65" s="308"/>
      <c r="WKL65" s="308"/>
      <c r="WKM65" s="308"/>
      <c r="WKN65" s="308"/>
      <c r="WKO65" s="308"/>
      <c r="WKP65" s="308"/>
      <c r="WKQ65" s="308"/>
      <c r="WKR65" s="308"/>
      <c r="WKS65" s="308"/>
      <c r="WKT65" s="308"/>
      <c r="WKU65" s="308"/>
      <c r="WKV65" s="308"/>
      <c r="WKW65" s="308"/>
      <c r="WKX65" s="308"/>
      <c r="WKY65" s="308"/>
      <c r="WKZ65" s="308"/>
      <c r="WLA65" s="308"/>
      <c r="WLB65" s="308"/>
      <c r="WLC65" s="308"/>
      <c r="WLD65" s="308"/>
      <c r="WLE65" s="308"/>
      <c r="WLF65" s="308"/>
      <c r="WLG65" s="308"/>
      <c r="WLH65" s="308"/>
      <c r="WLI65" s="308"/>
      <c r="WLJ65" s="308"/>
      <c r="WLK65" s="308"/>
      <c r="WLL65" s="308"/>
      <c r="WLM65" s="308"/>
      <c r="WLN65" s="308"/>
      <c r="WLO65" s="308"/>
      <c r="WLP65" s="308"/>
      <c r="WLQ65" s="308"/>
      <c r="WLR65" s="308"/>
      <c r="WLS65" s="308"/>
      <c r="WLT65" s="308"/>
      <c r="WLU65" s="308"/>
      <c r="WLV65" s="308"/>
      <c r="WLW65" s="308"/>
      <c r="WLX65" s="308"/>
      <c r="WLY65" s="308"/>
      <c r="WLZ65" s="308"/>
      <c r="WMA65" s="308"/>
      <c r="WMB65" s="308"/>
      <c r="WMC65" s="308"/>
      <c r="WMD65" s="308"/>
      <c r="WME65" s="308"/>
      <c r="WMF65" s="308"/>
      <c r="WMG65" s="308"/>
      <c r="WMH65" s="308"/>
      <c r="WMI65" s="308"/>
      <c r="WMJ65" s="308"/>
      <c r="WMK65" s="308"/>
      <c r="WML65" s="308"/>
      <c r="WMM65" s="308"/>
      <c r="WMN65" s="308"/>
      <c r="WMO65" s="308"/>
      <c r="WMP65" s="308"/>
      <c r="WMQ65" s="308"/>
      <c r="WMR65" s="308"/>
      <c r="WMS65" s="308"/>
      <c r="WMT65" s="308"/>
      <c r="WMU65" s="308"/>
      <c r="WMV65" s="308"/>
      <c r="WMW65" s="308"/>
      <c r="WMX65" s="308"/>
      <c r="WMY65" s="308"/>
      <c r="WMZ65" s="308"/>
      <c r="WNA65" s="308"/>
      <c r="WNB65" s="308"/>
      <c r="WNC65" s="308"/>
      <c r="WND65" s="308"/>
      <c r="WNE65" s="308"/>
      <c r="WNF65" s="308"/>
      <c r="WNG65" s="308"/>
      <c r="WNH65" s="308"/>
      <c r="WNI65" s="308"/>
      <c r="WNJ65" s="308"/>
      <c r="WNK65" s="308"/>
      <c r="WNL65" s="308"/>
      <c r="WNM65" s="308"/>
      <c r="WNN65" s="308"/>
      <c r="WNO65" s="308"/>
      <c r="WNP65" s="308"/>
      <c r="WNQ65" s="308"/>
      <c r="WNR65" s="308"/>
      <c r="WNS65" s="308"/>
      <c r="WNT65" s="308"/>
      <c r="WNU65" s="308"/>
      <c r="WNV65" s="308"/>
      <c r="WNW65" s="308"/>
      <c r="WNX65" s="308"/>
      <c r="WNY65" s="308"/>
      <c r="WNZ65" s="308"/>
      <c r="WOA65" s="308"/>
      <c r="WOB65" s="308"/>
      <c r="WOC65" s="308"/>
      <c r="WOD65" s="308"/>
      <c r="WOE65" s="308"/>
      <c r="WOF65" s="308"/>
      <c r="WOG65" s="308"/>
      <c r="WOH65" s="308"/>
      <c r="WOI65" s="308"/>
      <c r="WOJ65" s="308"/>
      <c r="WOK65" s="308"/>
      <c r="WOL65" s="308"/>
      <c r="WOM65" s="308"/>
      <c r="WON65" s="308"/>
      <c r="WOO65" s="308"/>
      <c r="WOP65" s="308"/>
      <c r="WOQ65" s="308"/>
      <c r="WOR65" s="308"/>
      <c r="WOS65" s="308"/>
      <c r="WOT65" s="308"/>
      <c r="WOU65" s="308"/>
      <c r="WOV65" s="308"/>
      <c r="WOW65" s="308"/>
      <c r="WOX65" s="308"/>
      <c r="WOY65" s="308"/>
      <c r="WOZ65" s="308"/>
      <c r="WPA65" s="308"/>
      <c r="WPB65" s="308"/>
      <c r="WPC65" s="308"/>
      <c r="WPD65" s="308"/>
      <c r="WPE65" s="308"/>
      <c r="WPF65" s="308"/>
      <c r="WPG65" s="308"/>
      <c r="WPH65" s="308"/>
      <c r="WPI65" s="308"/>
      <c r="WPJ65" s="308"/>
      <c r="WPK65" s="308"/>
      <c r="WPL65" s="308"/>
      <c r="WPM65" s="308"/>
      <c r="WPN65" s="308"/>
      <c r="WPO65" s="308"/>
      <c r="WPP65" s="308"/>
      <c r="WPQ65" s="308"/>
      <c r="WPR65" s="308"/>
      <c r="WPS65" s="308"/>
      <c r="WPT65" s="308"/>
      <c r="WPU65" s="308"/>
      <c r="WPV65" s="308"/>
      <c r="WPW65" s="308"/>
      <c r="WPX65" s="308"/>
      <c r="WPY65" s="308"/>
      <c r="WPZ65" s="308"/>
      <c r="WQA65" s="308"/>
      <c r="WQB65" s="308"/>
      <c r="WQC65" s="308"/>
      <c r="WQD65" s="308"/>
      <c r="WQE65" s="308"/>
      <c r="WQF65" s="308"/>
      <c r="WQG65" s="308"/>
      <c r="WQH65" s="308"/>
      <c r="WQI65" s="308"/>
      <c r="WQJ65" s="308"/>
      <c r="WQK65" s="308"/>
      <c r="WQL65" s="308"/>
      <c r="WQM65" s="308"/>
      <c r="WQN65" s="308"/>
      <c r="WQO65" s="308"/>
      <c r="WQP65" s="308"/>
      <c r="WQQ65" s="308"/>
      <c r="WQR65" s="308"/>
      <c r="WQS65" s="308"/>
      <c r="WQT65" s="308"/>
      <c r="WQU65" s="308"/>
      <c r="WQV65" s="308"/>
      <c r="WQW65" s="308"/>
      <c r="WQX65" s="308"/>
      <c r="WQY65" s="308"/>
      <c r="WQZ65" s="308"/>
      <c r="WRA65" s="308"/>
      <c r="WRB65" s="308"/>
      <c r="WRC65" s="308"/>
      <c r="WRD65" s="308"/>
      <c r="WRE65" s="308"/>
      <c r="WRF65" s="308"/>
      <c r="WRG65" s="308"/>
      <c r="WRH65" s="308"/>
      <c r="WRI65" s="308"/>
      <c r="WRJ65" s="308"/>
      <c r="WRK65" s="308"/>
      <c r="WRL65" s="308"/>
      <c r="WRM65" s="308"/>
      <c r="WRN65" s="308"/>
      <c r="WRO65" s="308"/>
      <c r="WRP65" s="308"/>
      <c r="WRQ65" s="308"/>
      <c r="WRR65" s="308"/>
      <c r="WRS65" s="308"/>
      <c r="WRT65" s="308"/>
      <c r="WRU65" s="308"/>
      <c r="WRV65" s="308"/>
      <c r="WRW65" s="308"/>
      <c r="WRX65" s="308"/>
      <c r="WRY65" s="308"/>
      <c r="WRZ65" s="308"/>
      <c r="WSA65" s="308"/>
      <c r="WSB65" s="308"/>
      <c r="WSC65" s="308"/>
      <c r="WSD65" s="308"/>
      <c r="WSE65" s="308"/>
      <c r="WSF65" s="308"/>
      <c r="WSG65" s="308"/>
      <c r="WSH65" s="308"/>
      <c r="WSI65" s="308"/>
      <c r="WSJ65" s="308"/>
      <c r="WSK65" s="308"/>
      <c r="WSL65" s="308"/>
      <c r="WSM65" s="308"/>
      <c r="WSN65" s="308"/>
      <c r="WSO65" s="308"/>
      <c r="WSP65" s="308"/>
      <c r="WSQ65" s="308"/>
      <c r="WSR65" s="308"/>
      <c r="WSS65" s="308"/>
      <c r="WST65" s="308"/>
      <c r="WSU65" s="308"/>
      <c r="WSV65" s="308"/>
      <c r="WSW65" s="308"/>
      <c r="WSX65" s="308"/>
      <c r="WSY65" s="308"/>
      <c r="WSZ65" s="308"/>
      <c r="WTA65" s="308"/>
      <c r="WTB65" s="308"/>
      <c r="WTC65" s="308"/>
      <c r="WTD65" s="308"/>
      <c r="WTE65" s="308"/>
      <c r="WTF65" s="308"/>
      <c r="WTG65" s="308"/>
      <c r="WTH65" s="308"/>
      <c r="WTI65" s="308"/>
      <c r="WTJ65" s="308"/>
      <c r="WTK65" s="308"/>
      <c r="WTL65" s="308"/>
      <c r="WTM65" s="308"/>
      <c r="WTN65" s="308"/>
      <c r="WTO65" s="308"/>
      <c r="WTP65" s="308"/>
      <c r="WTQ65" s="308"/>
      <c r="WTR65" s="308"/>
      <c r="WTS65" s="308"/>
      <c r="WTT65" s="308"/>
      <c r="WTU65" s="308"/>
      <c r="WTV65" s="308"/>
      <c r="WTW65" s="308"/>
      <c r="WTX65" s="308"/>
      <c r="WTY65" s="308"/>
      <c r="WTZ65" s="308"/>
      <c r="WUA65" s="308"/>
      <c r="WUB65" s="308"/>
      <c r="WUC65" s="308"/>
      <c r="WUD65" s="308"/>
      <c r="WUE65" s="308"/>
      <c r="WUF65" s="308"/>
      <c r="WUG65" s="308"/>
      <c r="WUH65" s="308"/>
      <c r="WUI65" s="308"/>
      <c r="WUJ65" s="308"/>
      <c r="WUK65" s="308"/>
      <c r="WUL65" s="308"/>
      <c r="WUM65" s="308"/>
      <c r="WUN65" s="308"/>
      <c r="WUO65" s="308"/>
      <c r="WUP65" s="308"/>
      <c r="WUQ65" s="308"/>
      <c r="WUR65" s="308"/>
      <c r="WUS65" s="308"/>
      <c r="WUT65" s="308"/>
      <c r="WUU65" s="308"/>
      <c r="WUV65" s="308"/>
      <c r="WUW65" s="308"/>
      <c r="WUX65" s="308"/>
      <c r="WUY65" s="308"/>
      <c r="WUZ65" s="308"/>
      <c r="WVA65" s="308"/>
      <c r="WVB65" s="308"/>
      <c r="WVC65" s="308"/>
      <c r="WVD65" s="308"/>
      <c r="WVE65" s="308"/>
      <c r="WVF65" s="308"/>
      <c r="WVG65" s="308"/>
      <c r="WVH65" s="308"/>
      <c r="WVI65" s="308"/>
      <c r="WVJ65" s="308"/>
      <c r="WVK65" s="308"/>
      <c r="WVL65" s="308"/>
      <c r="WVM65" s="308"/>
      <c r="WVN65" s="308"/>
      <c r="WVO65" s="308"/>
      <c r="WVP65" s="308"/>
      <c r="WVQ65" s="308"/>
      <c r="WVR65" s="308"/>
      <c r="WVS65" s="308"/>
      <c r="WVT65" s="308"/>
      <c r="WVU65" s="308"/>
      <c r="WVV65" s="308"/>
      <c r="WVW65" s="308"/>
      <c r="WVX65" s="308"/>
      <c r="WVY65" s="308"/>
    </row>
    <row r="66" spans="2:16145" s="357" customFormat="1" ht="12" customHeight="1" x14ac:dyDescent="0.25">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08"/>
      <c r="AT66" s="308"/>
      <c r="AU66" s="308"/>
      <c r="AV66" s="308"/>
      <c r="AW66" s="308"/>
      <c r="AX66" s="308"/>
      <c r="AY66" s="308"/>
      <c r="AZ66" s="308"/>
      <c r="BA66" s="308"/>
      <c r="BB66" s="308"/>
      <c r="BC66" s="308"/>
      <c r="BD66" s="308"/>
      <c r="BE66" s="308"/>
      <c r="BF66" s="308"/>
      <c r="BG66" s="308"/>
      <c r="BH66" s="308"/>
      <c r="BI66" s="308"/>
      <c r="BJ66" s="308"/>
      <c r="BK66" s="308"/>
      <c r="BL66" s="308"/>
      <c r="BM66" s="308"/>
      <c r="BN66" s="308"/>
      <c r="BO66" s="308"/>
      <c r="BP66" s="308"/>
      <c r="BQ66" s="308"/>
      <c r="BR66" s="308"/>
      <c r="BS66" s="308"/>
      <c r="BT66" s="308"/>
      <c r="BU66" s="308"/>
      <c r="BV66" s="308"/>
      <c r="BW66" s="308"/>
      <c r="BX66" s="308"/>
      <c r="BY66" s="308"/>
      <c r="BZ66" s="308"/>
      <c r="CA66" s="308"/>
      <c r="CB66" s="308"/>
      <c r="CC66" s="308"/>
      <c r="CD66" s="308"/>
      <c r="CE66" s="308"/>
      <c r="CF66" s="308"/>
      <c r="CG66" s="308"/>
      <c r="CH66" s="308"/>
      <c r="CI66" s="308"/>
      <c r="CJ66" s="308"/>
      <c r="CK66" s="308"/>
      <c r="CL66" s="308"/>
      <c r="CM66" s="308"/>
      <c r="CN66" s="308"/>
      <c r="CO66" s="308"/>
      <c r="CP66" s="308"/>
      <c r="CQ66" s="308"/>
      <c r="CR66" s="308"/>
      <c r="CS66" s="308"/>
      <c r="CT66" s="308"/>
      <c r="CU66" s="308"/>
      <c r="CV66" s="308"/>
      <c r="CW66" s="308"/>
      <c r="CX66" s="308"/>
      <c r="CY66" s="308"/>
      <c r="CZ66" s="308"/>
      <c r="DA66" s="308"/>
      <c r="DB66" s="308"/>
      <c r="DC66" s="308"/>
      <c r="DD66" s="308"/>
      <c r="DE66" s="308"/>
      <c r="DF66" s="308"/>
      <c r="DG66" s="308"/>
      <c r="DH66" s="308"/>
      <c r="DI66" s="308"/>
      <c r="DJ66" s="308"/>
      <c r="DK66" s="308"/>
      <c r="DL66" s="308"/>
      <c r="DM66" s="308"/>
      <c r="DN66" s="308"/>
      <c r="DO66" s="308"/>
      <c r="DP66" s="308"/>
      <c r="DQ66" s="308"/>
      <c r="DR66" s="308"/>
      <c r="DS66" s="308"/>
      <c r="DT66" s="308"/>
      <c r="DU66" s="308"/>
      <c r="DV66" s="308"/>
      <c r="DW66" s="308"/>
      <c r="DX66" s="308"/>
      <c r="DY66" s="308"/>
      <c r="DZ66" s="308"/>
      <c r="EA66" s="308"/>
      <c r="EB66" s="308"/>
      <c r="EC66" s="308"/>
      <c r="ED66" s="308"/>
      <c r="EE66" s="308"/>
      <c r="EF66" s="308"/>
      <c r="EG66" s="308"/>
      <c r="EH66" s="308"/>
      <c r="EI66" s="308"/>
      <c r="EJ66" s="308"/>
      <c r="EK66" s="308"/>
      <c r="EL66" s="308"/>
      <c r="EM66" s="308"/>
      <c r="EN66" s="308"/>
      <c r="EO66" s="308"/>
      <c r="EP66" s="308"/>
      <c r="EQ66" s="308"/>
      <c r="ER66" s="308"/>
      <c r="ES66" s="308"/>
      <c r="ET66" s="308"/>
      <c r="EU66" s="308"/>
      <c r="EV66" s="308"/>
      <c r="EW66" s="308"/>
      <c r="EX66" s="308"/>
      <c r="EY66" s="308"/>
      <c r="EZ66" s="308"/>
      <c r="FA66" s="308"/>
      <c r="FB66" s="308"/>
      <c r="FC66" s="308"/>
      <c r="FD66" s="308"/>
      <c r="FE66" s="308"/>
      <c r="FF66" s="308"/>
      <c r="FG66" s="308"/>
      <c r="FH66" s="308"/>
      <c r="FI66" s="308"/>
      <c r="FJ66" s="308"/>
      <c r="FK66" s="308"/>
      <c r="FL66" s="308"/>
      <c r="FM66" s="308"/>
      <c r="FN66" s="308"/>
      <c r="FO66" s="308"/>
      <c r="FP66" s="308"/>
      <c r="FQ66" s="308"/>
      <c r="FR66" s="308"/>
      <c r="FS66" s="308"/>
      <c r="FT66" s="308"/>
      <c r="FU66" s="308"/>
      <c r="FV66" s="308"/>
      <c r="FW66" s="308"/>
      <c r="FX66" s="308"/>
      <c r="FY66" s="308"/>
      <c r="FZ66" s="308"/>
      <c r="GA66" s="308"/>
      <c r="GB66" s="308"/>
      <c r="GC66" s="308"/>
      <c r="GD66" s="308"/>
      <c r="GE66" s="308"/>
      <c r="GF66" s="308"/>
      <c r="GG66" s="308"/>
      <c r="GH66" s="308"/>
      <c r="GI66" s="308"/>
      <c r="GJ66" s="308"/>
      <c r="GK66" s="308"/>
      <c r="GL66" s="308"/>
      <c r="GM66" s="308"/>
      <c r="GN66" s="308"/>
      <c r="GO66" s="308"/>
      <c r="GP66" s="308"/>
      <c r="GQ66" s="308"/>
      <c r="GR66" s="308"/>
      <c r="GS66" s="308"/>
      <c r="GT66" s="308"/>
      <c r="GU66" s="308"/>
      <c r="GV66" s="308"/>
      <c r="GW66" s="308"/>
      <c r="GX66" s="308"/>
      <c r="GY66" s="308"/>
      <c r="GZ66" s="308"/>
      <c r="HA66" s="308"/>
      <c r="HB66" s="308"/>
      <c r="HC66" s="308"/>
      <c r="HD66" s="308"/>
      <c r="HE66" s="308"/>
      <c r="HF66" s="308"/>
      <c r="HG66" s="308"/>
      <c r="HH66" s="308"/>
      <c r="HI66" s="308"/>
      <c r="HJ66" s="308"/>
      <c r="HK66" s="308"/>
      <c r="HL66" s="308"/>
      <c r="HM66" s="308"/>
      <c r="HN66" s="308"/>
      <c r="HO66" s="308"/>
      <c r="HP66" s="308"/>
      <c r="HQ66" s="308"/>
      <c r="HR66" s="308"/>
      <c r="HS66" s="308"/>
      <c r="HT66" s="308"/>
      <c r="HU66" s="308"/>
      <c r="HV66" s="308"/>
      <c r="HW66" s="308"/>
      <c r="HX66" s="308"/>
      <c r="HY66" s="308"/>
      <c r="HZ66" s="308"/>
      <c r="IA66" s="308"/>
      <c r="IB66" s="308"/>
      <c r="IC66" s="308"/>
      <c r="ID66" s="308"/>
      <c r="IE66" s="308"/>
      <c r="IF66" s="308"/>
      <c r="IG66" s="308"/>
      <c r="IH66" s="308"/>
      <c r="II66" s="308"/>
      <c r="IJ66" s="308"/>
      <c r="IK66" s="308"/>
      <c r="IL66" s="308"/>
      <c r="IM66" s="308"/>
      <c r="IN66" s="308"/>
      <c r="IO66" s="308"/>
      <c r="IP66" s="308"/>
      <c r="IQ66" s="308"/>
      <c r="IR66" s="308"/>
      <c r="IS66" s="308"/>
      <c r="IT66" s="308"/>
      <c r="IU66" s="308"/>
      <c r="IV66" s="308"/>
      <c r="IW66" s="308"/>
      <c r="IX66" s="308"/>
      <c r="IY66" s="308"/>
      <c r="IZ66" s="308"/>
      <c r="JA66" s="308"/>
      <c r="JB66" s="308"/>
      <c r="JC66" s="308"/>
      <c r="JD66" s="308"/>
      <c r="JE66" s="308"/>
      <c r="JF66" s="308"/>
      <c r="JG66" s="308"/>
      <c r="JH66" s="308"/>
      <c r="JI66" s="308"/>
      <c r="JJ66" s="308"/>
      <c r="JK66" s="308"/>
      <c r="JL66" s="308"/>
      <c r="JM66" s="308"/>
      <c r="JN66" s="308"/>
      <c r="JO66" s="308"/>
      <c r="JP66" s="308"/>
      <c r="JQ66" s="308"/>
      <c r="JR66" s="308"/>
      <c r="JS66" s="308"/>
      <c r="JT66" s="308"/>
      <c r="JU66" s="308"/>
      <c r="JV66" s="308"/>
      <c r="JW66" s="308"/>
      <c r="JX66" s="308"/>
      <c r="JY66" s="308"/>
      <c r="JZ66" s="308"/>
      <c r="KA66" s="308"/>
      <c r="KB66" s="308"/>
      <c r="KC66" s="308"/>
      <c r="KD66" s="308"/>
      <c r="KE66" s="308"/>
      <c r="KF66" s="308"/>
      <c r="KG66" s="308"/>
      <c r="KH66" s="308"/>
      <c r="KI66" s="308"/>
      <c r="KJ66" s="308"/>
      <c r="KK66" s="308"/>
      <c r="KL66" s="308"/>
      <c r="KM66" s="308"/>
      <c r="KN66" s="308"/>
      <c r="KO66" s="308"/>
      <c r="KP66" s="308"/>
      <c r="KQ66" s="308"/>
      <c r="KR66" s="308"/>
      <c r="KS66" s="308"/>
      <c r="KT66" s="308"/>
      <c r="KU66" s="308"/>
      <c r="KV66" s="308"/>
      <c r="KW66" s="308"/>
      <c r="KX66" s="308"/>
      <c r="KY66" s="308"/>
      <c r="KZ66" s="308"/>
      <c r="LA66" s="308"/>
      <c r="LB66" s="308"/>
      <c r="LC66" s="308"/>
      <c r="LD66" s="308"/>
      <c r="LE66" s="308"/>
      <c r="LF66" s="308"/>
      <c r="LG66" s="308"/>
      <c r="LH66" s="308"/>
      <c r="LI66" s="308"/>
      <c r="LJ66" s="308"/>
      <c r="LK66" s="308"/>
      <c r="LL66" s="308"/>
      <c r="LM66" s="308"/>
      <c r="LN66" s="308"/>
      <c r="LO66" s="308"/>
      <c r="LP66" s="308"/>
      <c r="LQ66" s="308"/>
      <c r="LR66" s="308"/>
      <c r="LS66" s="308"/>
      <c r="LT66" s="308"/>
      <c r="LU66" s="308"/>
      <c r="LV66" s="308"/>
      <c r="LW66" s="308"/>
      <c r="LX66" s="308"/>
      <c r="LY66" s="308"/>
      <c r="LZ66" s="308"/>
      <c r="MA66" s="308"/>
      <c r="MB66" s="308"/>
      <c r="MC66" s="308"/>
      <c r="MD66" s="308"/>
      <c r="ME66" s="308"/>
      <c r="MF66" s="308"/>
      <c r="MG66" s="308"/>
      <c r="MH66" s="308"/>
      <c r="MI66" s="308"/>
      <c r="MJ66" s="308"/>
      <c r="MK66" s="308"/>
      <c r="ML66" s="308"/>
      <c r="MM66" s="308"/>
      <c r="MN66" s="308"/>
      <c r="MO66" s="308"/>
      <c r="MP66" s="308"/>
      <c r="MQ66" s="308"/>
      <c r="MR66" s="308"/>
      <c r="MS66" s="308"/>
      <c r="MT66" s="308"/>
      <c r="MU66" s="308"/>
      <c r="MV66" s="308"/>
      <c r="MW66" s="308"/>
      <c r="MX66" s="308"/>
      <c r="MY66" s="308"/>
      <c r="MZ66" s="308"/>
      <c r="NA66" s="308"/>
      <c r="NB66" s="308"/>
      <c r="NC66" s="308"/>
      <c r="ND66" s="308"/>
      <c r="NE66" s="308"/>
      <c r="NF66" s="308"/>
      <c r="NG66" s="308"/>
      <c r="NH66" s="308"/>
      <c r="NI66" s="308"/>
      <c r="NJ66" s="308"/>
      <c r="NK66" s="308"/>
      <c r="NL66" s="308"/>
      <c r="NM66" s="308"/>
      <c r="NN66" s="308"/>
      <c r="NO66" s="308"/>
      <c r="NP66" s="308"/>
      <c r="NQ66" s="308"/>
      <c r="NR66" s="308"/>
      <c r="NS66" s="308"/>
      <c r="NT66" s="308"/>
      <c r="NU66" s="308"/>
      <c r="NV66" s="308"/>
      <c r="NW66" s="308"/>
      <c r="NX66" s="308"/>
      <c r="NY66" s="308"/>
      <c r="NZ66" s="308"/>
      <c r="OA66" s="308"/>
      <c r="OB66" s="308"/>
      <c r="OC66" s="308"/>
      <c r="OD66" s="308"/>
      <c r="OE66" s="308"/>
      <c r="OF66" s="308"/>
      <c r="OG66" s="308"/>
      <c r="OH66" s="308"/>
      <c r="OI66" s="308"/>
      <c r="OJ66" s="308"/>
      <c r="OK66" s="308"/>
      <c r="OL66" s="308"/>
      <c r="OM66" s="308"/>
      <c r="ON66" s="308"/>
      <c r="OO66" s="308"/>
      <c r="OP66" s="308"/>
      <c r="OQ66" s="308"/>
      <c r="OR66" s="308"/>
      <c r="OS66" s="308"/>
      <c r="OT66" s="308"/>
      <c r="OU66" s="308"/>
      <c r="OV66" s="308"/>
      <c r="OW66" s="308"/>
      <c r="OX66" s="308"/>
      <c r="OY66" s="308"/>
      <c r="OZ66" s="308"/>
      <c r="PA66" s="308"/>
      <c r="PB66" s="308"/>
      <c r="PC66" s="308"/>
      <c r="PD66" s="308"/>
      <c r="PE66" s="308"/>
      <c r="PF66" s="308"/>
      <c r="PG66" s="308"/>
      <c r="PH66" s="308"/>
      <c r="PI66" s="308"/>
      <c r="PJ66" s="308"/>
      <c r="PK66" s="308"/>
      <c r="PL66" s="308"/>
      <c r="PM66" s="308"/>
      <c r="PN66" s="308"/>
      <c r="PO66" s="308"/>
      <c r="PP66" s="308"/>
      <c r="PQ66" s="308"/>
      <c r="PR66" s="308"/>
      <c r="PS66" s="308"/>
      <c r="PT66" s="308"/>
      <c r="PU66" s="308"/>
      <c r="PV66" s="308"/>
      <c r="PW66" s="308"/>
      <c r="PX66" s="308"/>
      <c r="PY66" s="308"/>
      <c r="PZ66" s="308"/>
      <c r="QA66" s="308"/>
      <c r="QB66" s="308"/>
      <c r="QC66" s="308"/>
      <c r="QD66" s="308"/>
      <c r="QE66" s="308"/>
      <c r="QF66" s="308"/>
      <c r="QG66" s="308"/>
      <c r="QH66" s="308"/>
      <c r="QI66" s="308"/>
      <c r="QJ66" s="308"/>
      <c r="QK66" s="308"/>
      <c r="QL66" s="308"/>
      <c r="QM66" s="308"/>
      <c r="QN66" s="308"/>
      <c r="QO66" s="308"/>
      <c r="QP66" s="308"/>
      <c r="QQ66" s="308"/>
      <c r="QR66" s="308"/>
      <c r="QS66" s="308"/>
      <c r="QT66" s="308"/>
      <c r="QU66" s="308"/>
      <c r="QV66" s="308"/>
      <c r="QW66" s="308"/>
      <c r="QX66" s="308"/>
      <c r="QY66" s="308"/>
      <c r="QZ66" s="308"/>
      <c r="RA66" s="308"/>
      <c r="RB66" s="308"/>
      <c r="RC66" s="308"/>
      <c r="RD66" s="308"/>
      <c r="RE66" s="308"/>
      <c r="RF66" s="308"/>
      <c r="RG66" s="308"/>
      <c r="RH66" s="308"/>
      <c r="RI66" s="308"/>
      <c r="RJ66" s="308"/>
      <c r="RK66" s="308"/>
      <c r="RL66" s="308"/>
      <c r="RM66" s="308"/>
      <c r="RN66" s="308"/>
      <c r="RO66" s="308"/>
      <c r="RP66" s="308"/>
      <c r="RQ66" s="308"/>
      <c r="RR66" s="308"/>
      <c r="RS66" s="308"/>
      <c r="RT66" s="308"/>
      <c r="RU66" s="308"/>
      <c r="RV66" s="308"/>
      <c r="RW66" s="308"/>
      <c r="RX66" s="308"/>
      <c r="RY66" s="308"/>
      <c r="RZ66" s="308"/>
      <c r="SA66" s="308"/>
      <c r="SB66" s="308"/>
      <c r="SC66" s="308"/>
      <c r="SD66" s="308"/>
      <c r="SE66" s="308"/>
      <c r="SF66" s="308"/>
      <c r="SG66" s="308"/>
      <c r="SH66" s="308"/>
      <c r="SI66" s="308"/>
      <c r="SJ66" s="308"/>
      <c r="SK66" s="308"/>
      <c r="SL66" s="308"/>
      <c r="SM66" s="308"/>
      <c r="SN66" s="308"/>
      <c r="SO66" s="308"/>
      <c r="SP66" s="308"/>
      <c r="SQ66" s="308"/>
      <c r="SR66" s="308"/>
      <c r="SS66" s="308"/>
      <c r="ST66" s="308"/>
      <c r="SU66" s="308"/>
      <c r="SV66" s="308"/>
      <c r="SW66" s="308"/>
      <c r="SX66" s="308"/>
      <c r="SY66" s="308"/>
      <c r="SZ66" s="308"/>
      <c r="TA66" s="308"/>
      <c r="TB66" s="308"/>
      <c r="TC66" s="308"/>
      <c r="TD66" s="308"/>
      <c r="TE66" s="308"/>
      <c r="TF66" s="308"/>
      <c r="TG66" s="308"/>
      <c r="TH66" s="308"/>
      <c r="TI66" s="308"/>
      <c r="TJ66" s="308"/>
      <c r="TK66" s="308"/>
      <c r="TL66" s="308"/>
      <c r="TM66" s="308"/>
      <c r="TN66" s="308"/>
      <c r="TO66" s="308"/>
      <c r="TP66" s="308"/>
      <c r="TQ66" s="308"/>
      <c r="TR66" s="308"/>
      <c r="TS66" s="308"/>
      <c r="TT66" s="308"/>
      <c r="TU66" s="308"/>
      <c r="TV66" s="308"/>
      <c r="TW66" s="308"/>
      <c r="TX66" s="308"/>
      <c r="TY66" s="308"/>
      <c r="TZ66" s="308"/>
      <c r="UA66" s="308"/>
      <c r="UB66" s="308"/>
      <c r="UC66" s="308"/>
      <c r="UD66" s="308"/>
      <c r="UE66" s="308"/>
      <c r="UF66" s="308"/>
      <c r="UG66" s="308"/>
      <c r="UH66" s="308"/>
      <c r="UI66" s="308"/>
      <c r="UJ66" s="308"/>
      <c r="UK66" s="308"/>
      <c r="UL66" s="308"/>
      <c r="UM66" s="308"/>
      <c r="UN66" s="308"/>
      <c r="UO66" s="308"/>
      <c r="UP66" s="308"/>
      <c r="UQ66" s="308"/>
      <c r="UR66" s="308"/>
      <c r="US66" s="308"/>
      <c r="UT66" s="308"/>
      <c r="UU66" s="308"/>
      <c r="UV66" s="308"/>
      <c r="UW66" s="308"/>
      <c r="UX66" s="308"/>
      <c r="UY66" s="308"/>
      <c r="UZ66" s="308"/>
      <c r="VA66" s="308"/>
      <c r="VB66" s="308"/>
      <c r="VC66" s="308"/>
      <c r="VD66" s="308"/>
      <c r="VE66" s="308"/>
      <c r="VF66" s="308"/>
      <c r="VG66" s="308"/>
      <c r="VH66" s="308"/>
      <c r="VI66" s="308"/>
      <c r="VJ66" s="308"/>
      <c r="VK66" s="308"/>
      <c r="VL66" s="308"/>
      <c r="VM66" s="308"/>
      <c r="VN66" s="308"/>
      <c r="VO66" s="308"/>
      <c r="VP66" s="308"/>
      <c r="VQ66" s="308"/>
      <c r="VR66" s="308"/>
      <c r="VS66" s="308"/>
      <c r="VT66" s="308"/>
      <c r="VU66" s="308"/>
      <c r="VV66" s="308"/>
      <c r="VW66" s="308"/>
      <c r="VX66" s="308"/>
      <c r="VY66" s="308"/>
      <c r="VZ66" s="308"/>
      <c r="WA66" s="308"/>
      <c r="WB66" s="308"/>
      <c r="WC66" s="308"/>
      <c r="WD66" s="308"/>
      <c r="WE66" s="308"/>
      <c r="WF66" s="308"/>
      <c r="WG66" s="308"/>
      <c r="WH66" s="308"/>
      <c r="WI66" s="308"/>
      <c r="WJ66" s="308"/>
      <c r="WK66" s="308"/>
      <c r="WL66" s="308"/>
      <c r="WM66" s="308"/>
      <c r="WN66" s="308"/>
      <c r="WO66" s="308"/>
      <c r="WP66" s="308"/>
      <c r="WQ66" s="308"/>
      <c r="WR66" s="308"/>
      <c r="WS66" s="308"/>
      <c r="WT66" s="308"/>
      <c r="WU66" s="308"/>
      <c r="WV66" s="308"/>
      <c r="WW66" s="308"/>
      <c r="WX66" s="308"/>
      <c r="WY66" s="308"/>
      <c r="WZ66" s="308"/>
      <c r="XA66" s="308"/>
      <c r="XB66" s="308"/>
      <c r="XC66" s="308"/>
      <c r="XD66" s="308"/>
      <c r="XE66" s="308"/>
      <c r="XF66" s="308"/>
      <c r="XG66" s="308"/>
      <c r="XH66" s="308"/>
      <c r="XI66" s="308"/>
      <c r="XJ66" s="308"/>
      <c r="XK66" s="308"/>
      <c r="XL66" s="308"/>
      <c r="XM66" s="308"/>
      <c r="XN66" s="308"/>
      <c r="XO66" s="308"/>
      <c r="XP66" s="308"/>
      <c r="XQ66" s="308"/>
      <c r="XR66" s="308"/>
      <c r="XS66" s="308"/>
      <c r="XT66" s="308"/>
      <c r="XU66" s="308"/>
      <c r="XV66" s="308"/>
      <c r="XW66" s="308"/>
      <c r="XX66" s="308"/>
      <c r="XY66" s="308"/>
      <c r="XZ66" s="308"/>
      <c r="YA66" s="308"/>
      <c r="YB66" s="308"/>
      <c r="YC66" s="308"/>
      <c r="YD66" s="308"/>
      <c r="YE66" s="308"/>
      <c r="YF66" s="308"/>
      <c r="YG66" s="308"/>
      <c r="YH66" s="308"/>
      <c r="YI66" s="308"/>
      <c r="YJ66" s="308"/>
      <c r="YK66" s="308"/>
      <c r="YL66" s="308"/>
      <c r="YM66" s="308"/>
      <c r="YN66" s="308"/>
      <c r="YO66" s="308"/>
      <c r="YP66" s="308"/>
      <c r="YQ66" s="308"/>
      <c r="YR66" s="308"/>
      <c r="YS66" s="308"/>
      <c r="YT66" s="308"/>
      <c r="YU66" s="308"/>
      <c r="YV66" s="308"/>
      <c r="YW66" s="308"/>
      <c r="YX66" s="308"/>
      <c r="YY66" s="308"/>
      <c r="YZ66" s="308"/>
      <c r="ZA66" s="308"/>
      <c r="ZB66" s="308"/>
      <c r="ZC66" s="308"/>
      <c r="ZD66" s="308"/>
      <c r="ZE66" s="308"/>
      <c r="ZF66" s="308"/>
      <c r="ZG66" s="308"/>
      <c r="ZH66" s="308"/>
      <c r="ZI66" s="308"/>
      <c r="ZJ66" s="308"/>
      <c r="ZK66" s="308"/>
      <c r="ZL66" s="308"/>
      <c r="ZM66" s="308"/>
      <c r="ZN66" s="308"/>
      <c r="ZO66" s="308"/>
      <c r="ZP66" s="308"/>
      <c r="ZQ66" s="308"/>
      <c r="ZR66" s="308"/>
      <c r="ZS66" s="308"/>
      <c r="ZT66" s="308"/>
      <c r="ZU66" s="308"/>
      <c r="ZV66" s="308"/>
      <c r="ZW66" s="308"/>
      <c r="ZX66" s="308"/>
      <c r="ZY66" s="308"/>
      <c r="ZZ66" s="308"/>
      <c r="AAA66" s="308"/>
      <c r="AAB66" s="308"/>
      <c r="AAC66" s="308"/>
      <c r="AAD66" s="308"/>
      <c r="AAE66" s="308"/>
      <c r="AAF66" s="308"/>
      <c r="AAG66" s="308"/>
      <c r="AAH66" s="308"/>
      <c r="AAI66" s="308"/>
      <c r="AAJ66" s="308"/>
      <c r="AAK66" s="308"/>
      <c r="AAL66" s="308"/>
      <c r="AAM66" s="308"/>
      <c r="AAN66" s="308"/>
      <c r="AAO66" s="308"/>
      <c r="AAP66" s="308"/>
      <c r="AAQ66" s="308"/>
      <c r="AAR66" s="308"/>
      <c r="AAS66" s="308"/>
      <c r="AAT66" s="308"/>
      <c r="AAU66" s="308"/>
      <c r="AAV66" s="308"/>
      <c r="AAW66" s="308"/>
      <c r="AAX66" s="308"/>
      <c r="AAY66" s="308"/>
      <c r="AAZ66" s="308"/>
      <c r="ABA66" s="308"/>
      <c r="ABB66" s="308"/>
      <c r="ABC66" s="308"/>
      <c r="ABD66" s="308"/>
      <c r="ABE66" s="308"/>
      <c r="ABF66" s="308"/>
      <c r="ABG66" s="308"/>
      <c r="ABH66" s="308"/>
      <c r="ABI66" s="308"/>
      <c r="ABJ66" s="308"/>
      <c r="ABK66" s="308"/>
      <c r="ABL66" s="308"/>
      <c r="ABM66" s="308"/>
      <c r="ABN66" s="308"/>
      <c r="ABO66" s="308"/>
      <c r="ABP66" s="308"/>
      <c r="ABQ66" s="308"/>
      <c r="ABR66" s="308"/>
      <c r="ABS66" s="308"/>
      <c r="ABT66" s="308"/>
      <c r="ABU66" s="308"/>
      <c r="ABV66" s="308"/>
      <c r="ABW66" s="308"/>
      <c r="ABX66" s="308"/>
      <c r="ABY66" s="308"/>
      <c r="ABZ66" s="308"/>
      <c r="ACA66" s="308"/>
      <c r="ACB66" s="308"/>
      <c r="ACC66" s="308"/>
      <c r="ACD66" s="308"/>
      <c r="ACE66" s="308"/>
      <c r="ACF66" s="308"/>
      <c r="ACG66" s="308"/>
      <c r="ACH66" s="308"/>
      <c r="ACI66" s="308"/>
      <c r="ACJ66" s="308"/>
      <c r="ACK66" s="308"/>
      <c r="ACL66" s="308"/>
      <c r="ACM66" s="308"/>
      <c r="ACN66" s="308"/>
      <c r="ACO66" s="308"/>
      <c r="ACP66" s="308"/>
      <c r="ACQ66" s="308"/>
      <c r="ACR66" s="308"/>
      <c r="ACS66" s="308"/>
      <c r="ACT66" s="308"/>
      <c r="ACU66" s="308"/>
      <c r="ACV66" s="308"/>
      <c r="ACW66" s="308"/>
      <c r="ACX66" s="308"/>
      <c r="ACY66" s="308"/>
      <c r="ACZ66" s="308"/>
      <c r="ADA66" s="308"/>
      <c r="ADB66" s="308"/>
      <c r="ADC66" s="308"/>
      <c r="ADD66" s="308"/>
      <c r="ADE66" s="308"/>
      <c r="ADF66" s="308"/>
      <c r="ADG66" s="308"/>
      <c r="ADH66" s="308"/>
      <c r="ADI66" s="308"/>
      <c r="ADJ66" s="308"/>
      <c r="ADK66" s="308"/>
      <c r="ADL66" s="308"/>
      <c r="ADM66" s="308"/>
      <c r="ADN66" s="308"/>
      <c r="ADO66" s="308"/>
      <c r="ADP66" s="308"/>
      <c r="ADQ66" s="308"/>
      <c r="ADR66" s="308"/>
      <c r="ADS66" s="308"/>
      <c r="ADT66" s="308"/>
      <c r="ADU66" s="308"/>
      <c r="ADV66" s="308"/>
      <c r="ADW66" s="308"/>
      <c r="ADX66" s="308"/>
      <c r="ADY66" s="308"/>
      <c r="ADZ66" s="308"/>
      <c r="AEA66" s="308"/>
      <c r="AEB66" s="308"/>
      <c r="AEC66" s="308"/>
      <c r="AED66" s="308"/>
      <c r="AEE66" s="308"/>
      <c r="AEF66" s="308"/>
      <c r="AEG66" s="308"/>
      <c r="AEH66" s="308"/>
      <c r="AEI66" s="308"/>
      <c r="AEJ66" s="308"/>
      <c r="AEK66" s="308"/>
      <c r="AEL66" s="308"/>
      <c r="AEM66" s="308"/>
      <c r="AEN66" s="308"/>
      <c r="AEO66" s="308"/>
      <c r="AEP66" s="308"/>
      <c r="AEQ66" s="308"/>
      <c r="AER66" s="308"/>
      <c r="AES66" s="308"/>
      <c r="AET66" s="308"/>
      <c r="AEU66" s="308"/>
      <c r="AEV66" s="308"/>
      <c r="AEW66" s="308"/>
      <c r="AEX66" s="308"/>
      <c r="AEY66" s="308"/>
      <c r="AEZ66" s="308"/>
      <c r="AFA66" s="308"/>
      <c r="AFB66" s="308"/>
      <c r="AFC66" s="308"/>
      <c r="AFD66" s="308"/>
      <c r="AFE66" s="308"/>
      <c r="AFF66" s="308"/>
      <c r="AFG66" s="308"/>
      <c r="AFH66" s="308"/>
      <c r="AFI66" s="308"/>
      <c r="AFJ66" s="308"/>
      <c r="AFK66" s="308"/>
      <c r="AFL66" s="308"/>
      <c r="AFM66" s="308"/>
      <c r="AFN66" s="308"/>
      <c r="AFO66" s="308"/>
      <c r="AFP66" s="308"/>
      <c r="AFQ66" s="308"/>
      <c r="AFR66" s="308"/>
      <c r="AFS66" s="308"/>
      <c r="AFT66" s="308"/>
      <c r="AFU66" s="308"/>
      <c r="AFV66" s="308"/>
      <c r="AFW66" s="308"/>
      <c r="AFX66" s="308"/>
      <c r="AFY66" s="308"/>
      <c r="AFZ66" s="308"/>
      <c r="AGA66" s="308"/>
      <c r="AGB66" s="308"/>
      <c r="AGC66" s="308"/>
      <c r="AGD66" s="308"/>
      <c r="AGE66" s="308"/>
      <c r="AGF66" s="308"/>
      <c r="AGG66" s="308"/>
      <c r="AGH66" s="308"/>
      <c r="AGI66" s="308"/>
      <c r="AGJ66" s="308"/>
      <c r="AGK66" s="308"/>
      <c r="AGL66" s="308"/>
      <c r="AGM66" s="308"/>
      <c r="AGN66" s="308"/>
      <c r="AGO66" s="308"/>
      <c r="AGP66" s="308"/>
      <c r="AGQ66" s="308"/>
      <c r="AGR66" s="308"/>
      <c r="AGS66" s="308"/>
      <c r="AGT66" s="308"/>
      <c r="AGU66" s="308"/>
      <c r="AGV66" s="308"/>
      <c r="AGW66" s="308"/>
      <c r="AGX66" s="308"/>
      <c r="AGY66" s="308"/>
      <c r="AGZ66" s="308"/>
      <c r="AHA66" s="308"/>
      <c r="AHB66" s="308"/>
      <c r="AHC66" s="308"/>
      <c r="AHD66" s="308"/>
      <c r="AHE66" s="308"/>
      <c r="AHF66" s="308"/>
      <c r="AHG66" s="308"/>
      <c r="AHH66" s="308"/>
      <c r="AHI66" s="308"/>
      <c r="AHJ66" s="308"/>
      <c r="AHK66" s="308"/>
      <c r="AHL66" s="308"/>
      <c r="AHM66" s="308"/>
      <c r="AHN66" s="308"/>
      <c r="AHO66" s="308"/>
      <c r="AHP66" s="308"/>
      <c r="AHQ66" s="308"/>
      <c r="AHR66" s="308"/>
      <c r="AHS66" s="308"/>
      <c r="AHT66" s="308"/>
      <c r="AHU66" s="308"/>
      <c r="AHV66" s="308"/>
      <c r="AHW66" s="308"/>
      <c r="AHX66" s="308"/>
      <c r="AHY66" s="308"/>
      <c r="AHZ66" s="308"/>
      <c r="AIA66" s="308"/>
      <c r="AIB66" s="308"/>
      <c r="AIC66" s="308"/>
      <c r="AID66" s="308"/>
      <c r="AIE66" s="308"/>
      <c r="AIF66" s="308"/>
      <c r="AIG66" s="308"/>
      <c r="AIH66" s="308"/>
      <c r="AII66" s="308"/>
      <c r="AIJ66" s="308"/>
      <c r="AIK66" s="308"/>
      <c r="AIL66" s="308"/>
      <c r="AIM66" s="308"/>
      <c r="AIN66" s="308"/>
      <c r="AIO66" s="308"/>
      <c r="AIP66" s="308"/>
      <c r="AIQ66" s="308"/>
      <c r="AIR66" s="308"/>
      <c r="AIS66" s="308"/>
      <c r="AIT66" s="308"/>
      <c r="AIU66" s="308"/>
      <c r="AIV66" s="308"/>
      <c r="AIW66" s="308"/>
      <c r="AIX66" s="308"/>
      <c r="AIY66" s="308"/>
      <c r="AIZ66" s="308"/>
      <c r="AJA66" s="308"/>
      <c r="AJB66" s="308"/>
      <c r="AJC66" s="308"/>
      <c r="AJD66" s="308"/>
      <c r="AJE66" s="308"/>
      <c r="AJF66" s="308"/>
      <c r="AJG66" s="308"/>
      <c r="AJH66" s="308"/>
      <c r="AJI66" s="308"/>
      <c r="AJJ66" s="308"/>
      <c r="AJK66" s="308"/>
      <c r="AJL66" s="308"/>
      <c r="AJM66" s="308"/>
      <c r="AJN66" s="308"/>
      <c r="AJO66" s="308"/>
      <c r="AJP66" s="308"/>
      <c r="AJQ66" s="308"/>
      <c r="AJR66" s="308"/>
      <c r="AJS66" s="308"/>
      <c r="AJT66" s="308"/>
      <c r="AJU66" s="308"/>
      <c r="AJV66" s="308"/>
      <c r="AJW66" s="308"/>
      <c r="AJX66" s="308"/>
      <c r="AJY66" s="308"/>
      <c r="AJZ66" s="308"/>
      <c r="AKA66" s="308"/>
      <c r="AKB66" s="308"/>
      <c r="AKC66" s="308"/>
      <c r="AKD66" s="308"/>
      <c r="AKE66" s="308"/>
      <c r="AKF66" s="308"/>
      <c r="AKG66" s="308"/>
      <c r="AKH66" s="308"/>
      <c r="AKI66" s="308"/>
      <c r="AKJ66" s="308"/>
      <c r="AKK66" s="308"/>
      <c r="AKL66" s="308"/>
      <c r="AKM66" s="308"/>
      <c r="AKN66" s="308"/>
      <c r="AKO66" s="308"/>
      <c r="AKP66" s="308"/>
      <c r="AKQ66" s="308"/>
      <c r="AKR66" s="308"/>
      <c r="AKS66" s="308"/>
      <c r="AKT66" s="308"/>
      <c r="AKU66" s="308"/>
      <c r="AKV66" s="308"/>
      <c r="AKW66" s="308"/>
      <c r="AKX66" s="308"/>
      <c r="AKY66" s="308"/>
      <c r="AKZ66" s="308"/>
      <c r="ALA66" s="308"/>
      <c r="ALB66" s="308"/>
      <c r="ALC66" s="308"/>
      <c r="ALD66" s="308"/>
      <c r="ALE66" s="308"/>
      <c r="ALF66" s="308"/>
      <c r="ALG66" s="308"/>
      <c r="ALH66" s="308"/>
      <c r="ALI66" s="308"/>
      <c r="ALJ66" s="308"/>
      <c r="ALK66" s="308"/>
      <c r="ALL66" s="308"/>
      <c r="ALM66" s="308"/>
      <c r="ALN66" s="308"/>
      <c r="ALO66" s="308"/>
      <c r="ALP66" s="308"/>
      <c r="ALQ66" s="308"/>
      <c r="ALR66" s="308"/>
      <c r="ALS66" s="308"/>
      <c r="ALT66" s="308"/>
      <c r="ALU66" s="308"/>
      <c r="ALV66" s="308"/>
      <c r="ALW66" s="308"/>
      <c r="ALX66" s="308"/>
      <c r="ALY66" s="308"/>
      <c r="ALZ66" s="308"/>
      <c r="AMA66" s="308"/>
      <c r="AMB66" s="308"/>
      <c r="AMC66" s="308"/>
      <c r="AMD66" s="308"/>
      <c r="AME66" s="308"/>
      <c r="AMF66" s="308"/>
      <c r="AMG66" s="308"/>
      <c r="AMH66" s="308"/>
      <c r="AMI66" s="308"/>
      <c r="AMJ66" s="308"/>
      <c r="AMK66" s="308"/>
      <c r="AML66" s="308"/>
      <c r="AMM66" s="308"/>
      <c r="AMN66" s="308"/>
      <c r="AMO66" s="308"/>
      <c r="AMP66" s="308"/>
      <c r="AMQ66" s="308"/>
      <c r="AMR66" s="308"/>
      <c r="AMS66" s="308"/>
      <c r="AMT66" s="308"/>
      <c r="AMU66" s="308"/>
      <c r="AMV66" s="308"/>
      <c r="AMW66" s="308"/>
      <c r="AMX66" s="308"/>
      <c r="AMY66" s="308"/>
      <c r="AMZ66" s="308"/>
      <c r="ANA66" s="308"/>
      <c r="ANB66" s="308"/>
      <c r="ANC66" s="308"/>
      <c r="AND66" s="308"/>
      <c r="ANE66" s="308"/>
      <c r="ANF66" s="308"/>
      <c r="ANG66" s="308"/>
      <c r="ANH66" s="308"/>
      <c r="ANI66" s="308"/>
      <c r="ANJ66" s="308"/>
      <c r="ANK66" s="308"/>
      <c r="ANL66" s="308"/>
      <c r="ANM66" s="308"/>
      <c r="ANN66" s="308"/>
      <c r="ANO66" s="308"/>
      <c r="ANP66" s="308"/>
      <c r="ANQ66" s="308"/>
      <c r="ANR66" s="308"/>
      <c r="ANS66" s="308"/>
      <c r="ANT66" s="308"/>
      <c r="ANU66" s="308"/>
      <c r="ANV66" s="308"/>
      <c r="ANW66" s="308"/>
      <c r="ANX66" s="308"/>
      <c r="ANY66" s="308"/>
      <c r="ANZ66" s="308"/>
      <c r="AOA66" s="308"/>
      <c r="AOB66" s="308"/>
      <c r="AOC66" s="308"/>
      <c r="AOD66" s="308"/>
      <c r="AOE66" s="308"/>
      <c r="AOF66" s="308"/>
      <c r="AOG66" s="308"/>
      <c r="AOH66" s="308"/>
      <c r="AOI66" s="308"/>
      <c r="AOJ66" s="308"/>
      <c r="AOK66" s="308"/>
      <c r="AOL66" s="308"/>
      <c r="AOM66" s="308"/>
      <c r="AON66" s="308"/>
      <c r="AOO66" s="308"/>
      <c r="AOP66" s="308"/>
      <c r="AOQ66" s="308"/>
      <c r="AOR66" s="308"/>
      <c r="AOS66" s="308"/>
      <c r="AOT66" s="308"/>
      <c r="AOU66" s="308"/>
      <c r="AOV66" s="308"/>
      <c r="AOW66" s="308"/>
      <c r="AOX66" s="308"/>
      <c r="AOY66" s="308"/>
      <c r="AOZ66" s="308"/>
      <c r="APA66" s="308"/>
      <c r="APB66" s="308"/>
      <c r="APC66" s="308"/>
      <c r="APD66" s="308"/>
      <c r="APE66" s="308"/>
      <c r="APF66" s="308"/>
      <c r="APG66" s="308"/>
      <c r="APH66" s="308"/>
      <c r="API66" s="308"/>
      <c r="APJ66" s="308"/>
      <c r="APK66" s="308"/>
      <c r="APL66" s="308"/>
      <c r="APM66" s="308"/>
      <c r="APN66" s="308"/>
      <c r="APO66" s="308"/>
      <c r="APP66" s="308"/>
      <c r="APQ66" s="308"/>
      <c r="APR66" s="308"/>
      <c r="APS66" s="308"/>
      <c r="APT66" s="308"/>
      <c r="APU66" s="308"/>
      <c r="APV66" s="308"/>
      <c r="APW66" s="308"/>
      <c r="APX66" s="308"/>
      <c r="APY66" s="308"/>
      <c r="APZ66" s="308"/>
      <c r="AQA66" s="308"/>
      <c r="AQB66" s="308"/>
      <c r="AQC66" s="308"/>
      <c r="AQD66" s="308"/>
      <c r="AQE66" s="308"/>
      <c r="AQF66" s="308"/>
      <c r="AQG66" s="308"/>
      <c r="AQH66" s="308"/>
      <c r="AQI66" s="308"/>
      <c r="AQJ66" s="308"/>
      <c r="AQK66" s="308"/>
      <c r="AQL66" s="308"/>
      <c r="AQM66" s="308"/>
      <c r="AQN66" s="308"/>
      <c r="AQO66" s="308"/>
      <c r="AQP66" s="308"/>
      <c r="AQQ66" s="308"/>
      <c r="AQR66" s="308"/>
      <c r="AQS66" s="308"/>
      <c r="AQT66" s="308"/>
      <c r="AQU66" s="308"/>
      <c r="AQV66" s="308"/>
      <c r="AQW66" s="308"/>
      <c r="AQX66" s="308"/>
      <c r="AQY66" s="308"/>
      <c r="AQZ66" s="308"/>
      <c r="ARA66" s="308"/>
      <c r="ARB66" s="308"/>
      <c r="ARC66" s="308"/>
      <c r="ARD66" s="308"/>
      <c r="ARE66" s="308"/>
      <c r="ARF66" s="308"/>
      <c r="ARG66" s="308"/>
      <c r="ARH66" s="308"/>
      <c r="ARI66" s="308"/>
      <c r="ARJ66" s="308"/>
      <c r="ARK66" s="308"/>
      <c r="ARL66" s="308"/>
      <c r="ARM66" s="308"/>
      <c r="ARN66" s="308"/>
      <c r="ARO66" s="308"/>
      <c r="ARP66" s="308"/>
      <c r="ARQ66" s="308"/>
      <c r="ARR66" s="308"/>
      <c r="ARS66" s="308"/>
      <c r="ART66" s="308"/>
      <c r="ARU66" s="308"/>
      <c r="ARV66" s="308"/>
      <c r="ARW66" s="308"/>
      <c r="ARX66" s="308"/>
      <c r="ARY66" s="308"/>
      <c r="ARZ66" s="308"/>
      <c r="ASA66" s="308"/>
      <c r="ASB66" s="308"/>
      <c r="ASC66" s="308"/>
      <c r="ASD66" s="308"/>
      <c r="ASE66" s="308"/>
      <c r="ASF66" s="308"/>
      <c r="ASG66" s="308"/>
      <c r="ASH66" s="308"/>
      <c r="ASI66" s="308"/>
      <c r="ASJ66" s="308"/>
      <c r="ASK66" s="308"/>
      <c r="ASL66" s="308"/>
      <c r="ASM66" s="308"/>
      <c r="ASN66" s="308"/>
      <c r="ASO66" s="308"/>
      <c r="ASP66" s="308"/>
      <c r="ASQ66" s="308"/>
      <c r="ASR66" s="308"/>
      <c r="ASS66" s="308"/>
      <c r="AST66" s="308"/>
      <c r="ASU66" s="308"/>
      <c r="ASV66" s="308"/>
      <c r="ASW66" s="308"/>
      <c r="ASX66" s="308"/>
      <c r="ASY66" s="308"/>
      <c r="ASZ66" s="308"/>
      <c r="ATA66" s="308"/>
      <c r="ATB66" s="308"/>
      <c r="ATC66" s="308"/>
      <c r="ATD66" s="308"/>
      <c r="ATE66" s="308"/>
      <c r="ATF66" s="308"/>
      <c r="ATG66" s="308"/>
      <c r="ATH66" s="308"/>
      <c r="ATI66" s="308"/>
      <c r="ATJ66" s="308"/>
      <c r="ATK66" s="308"/>
      <c r="ATL66" s="308"/>
      <c r="ATM66" s="308"/>
      <c r="ATN66" s="308"/>
      <c r="ATO66" s="308"/>
      <c r="ATP66" s="308"/>
      <c r="ATQ66" s="308"/>
      <c r="ATR66" s="308"/>
      <c r="ATS66" s="308"/>
      <c r="ATT66" s="308"/>
      <c r="ATU66" s="308"/>
      <c r="ATV66" s="308"/>
      <c r="ATW66" s="308"/>
      <c r="ATX66" s="308"/>
      <c r="ATY66" s="308"/>
      <c r="ATZ66" s="308"/>
      <c r="AUA66" s="308"/>
      <c r="AUB66" s="308"/>
      <c r="AUC66" s="308"/>
      <c r="AUD66" s="308"/>
      <c r="AUE66" s="308"/>
      <c r="AUF66" s="308"/>
      <c r="AUG66" s="308"/>
      <c r="AUH66" s="308"/>
      <c r="AUI66" s="308"/>
      <c r="AUJ66" s="308"/>
      <c r="AUK66" s="308"/>
      <c r="AUL66" s="308"/>
      <c r="AUM66" s="308"/>
      <c r="AUN66" s="308"/>
      <c r="AUO66" s="308"/>
      <c r="AUP66" s="308"/>
      <c r="AUQ66" s="308"/>
      <c r="AUR66" s="308"/>
      <c r="AUS66" s="308"/>
      <c r="AUT66" s="308"/>
      <c r="AUU66" s="308"/>
      <c r="AUV66" s="308"/>
      <c r="AUW66" s="308"/>
      <c r="AUX66" s="308"/>
      <c r="AUY66" s="308"/>
      <c r="AUZ66" s="308"/>
      <c r="AVA66" s="308"/>
      <c r="AVB66" s="308"/>
      <c r="AVC66" s="308"/>
      <c r="AVD66" s="308"/>
      <c r="AVE66" s="308"/>
      <c r="AVF66" s="308"/>
      <c r="AVG66" s="308"/>
      <c r="AVH66" s="308"/>
      <c r="AVI66" s="308"/>
      <c r="AVJ66" s="308"/>
      <c r="AVK66" s="308"/>
      <c r="AVL66" s="308"/>
      <c r="AVM66" s="308"/>
      <c r="AVN66" s="308"/>
      <c r="AVO66" s="308"/>
      <c r="AVP66" s="308"/>
      <c r="AVQ66" s="308"/>
      <c r="AVR66" s="308"/>
      <c r="AVS66" s="308"/>
      <c r="AVT66" s="308"/>
      <c r="AVU66" s="308"/>
      <c r="AVV66" s="308"/>
      <c r="AVW66" s="308"/>
      <c r="AVX66" s="308"/>
      <c r="AVY66" s="308"/>
      <c r="AVZ66" s="308"/>
      <c r="AWA66" s="308"/>
      <c r="AWB66" s="308"/>
      <c r="AWC66" s="308"/>
      <c r="AWD66" s="308"/>
      <c r="AWE66" s="308"/>
      <c r="AWF66" s="308"/>
      <c r="AWG66" s="308"/>
      <c r="AWH66" s="308"/>
      <c r="AWI66" s="308"/>
      <c r="AWJ66" s="308"/>
      <c r="AWK66" s="308"/>
      <c r="AWL66" s="308"/>
      <c r="AWM66" s="308"/>
      <c r="AWN66" s="308"/>
      <c r="AWO66" s="308"/>
      <c r="AWP66" s="308"/>
      <c r="AWQ66" s="308"/>
      <c r="AWR66" s="308"/>
      <c r="AWS66" s="308"/>
      <c r="AWT66" s="308"/>
      <c r="AWU66" s="308"/>
      <c r="AWV66" s="308"/>
      <c r="AWW66" s="308"/>
      <c r="AWX66" s="308"/>
      <c r="AWY66" s="308"/>
      <c r="AWZ66" s="308"/>
      <c r="AXA66" s="308"/>
      <c r="AXB66" s="308"/>
      <c r="AXC66" s="308"/>
      <c r="AXD66" s="308"/>
      <c r="AXE66" s="308"/>
      <c r="AXF66" s="308"/>
      <c r="AXG66" s="308"/>
      <c r="AXH66" s="308"/>
      <c r="AXI66" s="308"/>
      <c r="AXJ66" s="308"/>
      <c r="AXK66" s="308"/>
      <c r="AXL66" s="308"/>
      <c r="AXM66" s="308"/>
      <c r="AXN66" s="308"/>
      <c r="AXO66" s="308"/>
      <c r="AXP66" s="308"/>
      <c r="AXQ66" s="308"/>
      <c r="AXR66" s="308"/>
      <c r="AXS66" s="308"/>
      <c r="AXT66" s="308"/>
      <c r="AXU66" s="308"/>
      <c r="AXV66" s="308"/>
      <c r="AXW66" s="308"/>
      <c r="AXX66" s="308"/>
      <c r="AXY66" s="308"/>
      <c r="AXZ66" s="308"/>
      <c r="AYA66" s="308"/>
      <c r="AYB66" s="308"/>
      <c r="AYC66" s="308"/>
      <c r="AYD66" s="308"/>
      <c r="AYE66" s="308"/>
      <c r="AYF66" s="308"/>
      <c r="AYG66" s="308"/>
      <c r="AYH66" s="308"/>
      <c r="AYI66" s="308"/>
      <c r="AYJ66" s="308"/>
      <c r="AYK66" s="308"/>
      <c r="AYL66" s="308"/>
      <c r="AYM66" s="308"/>
      <c r="AYN66" s="308"/>
      <c r="AYO66" s="308"/>
      <c r="AYP66" s="308"/>
      <c r="AYQ66" s="308"/>
      <c r="AYR66" s="308"/>
      <c r="AYS66" s="308"/>
      <c r="AYT66" s="308"/>
      <c r="AYU66" s="308"/>
      <c r="AYV66" s="308"/>
      <c r="AYW66" s="308"/>
      <c r="AYX66" s="308"/>
      <c r="AYY66" s="308"/>
      <c r="AYZ66" s="308"/>
      <c r="AZA66" s="308"/>
      <c r="AZB66" s="308"/>
      <c r="AZC66" s="308"/>
      <c r="AZD66" s="308"/>
      <c r="AZE66" s="308"/>
      <c r="AZF66" s="308"/>
      <c r="AZG66" s="308"/>
      <c r="AZH66" s="308"/>
      <c r="AZI66" s="308"/>
      <c r="AZJ66" s="308"/>
      <c r="AZK66" s="308"/>
      <c r="AZL66" s="308"/>
      <c r="AZM66" s="308"/>
      <c r="AZN66" s="308"/>
      <c r="AZO66" s="308"/>
      <c r="AZP66" s="308"/>
      <c r="AZQ66" s="308"/>
      <c r="AZR66" s="308"/>
      <c r="AZS66" s="308"/>
      <c r="AZT66" s="308"/>
      <c r="AZU66" s="308"/>
      <c r="AZV66" s="308"/>
      <c r="AZW66" s="308"/>
      <c r="AZX66" s="308"/>
      <c r="AZY66" s="308"/>
      <c r="AZZ66" s="308"/>
      <c r="BAA66" s="308"/>
      <c r="BAB66" s="308"/>
      <c r="BAC66" s="308"/>
      <c r="BAD66" s="308"/>
      <c r="BAE66" s="308"/>
      <c r="BAF66" s="308"/>
      <c r="BAG66" s="308"/>
      <c r="BAH66" s="308"/>
      <c r="BAI66" s="308"/>
      <c r="BAJ66" s="308"/>
      <c r="BAK66" s="308"/>
      <c r="BAL66" s="308"/>
      <c r="BAM66" s="308"/>
      <c r="BAN66" s="308"/>
      <c r="BAO66" s="308"/>
      <c r="BAP66" s="308"/>
      <c r="BAQ66" s="308"/>
      <c r="BAR66" s="308"/>
      <c r="BAS66" s="308"/>
      <c r="BAT66" s="308"/>
      <c r="BAU66" s="308"/>
      <c r="BAV66" s="308"/>
      <c r="BAW66" s="308"/>
      <c r="BAX66" s="308"/>
      <c r="BAY66" s="308"/>
      <c r="BAZ66" s="308"/>
      <c r="BBA66" s="308"/>
      <c r="BBB66" s="308"/>
      <c r="BBC66" s="308"/>
      <c r="BBD66" s="308"/>
      <c r="BBE66" s="308"/>
      <c r="BBF66" s="308"/>
      <c r="BBG66" s="308"/>
      <c r="BBH66" s="308"/>
      <c r="BBI66" s="308"/>
      <c r="BBJ66" s="308"/>
      <c r="BBK66" s="308"/>
      <c r="BBL66" s="308"/>
      <c r="BBM66" s="308"/>
      <c r="BBN66" s="308"/>
      <c r="BBO66" s="308"/>
      <c r="BBP66" s="308"/>
      <c r="BBQ66" s="308"/>
      <c r="BBR66" s="308"/>
      <c r="BBS66" s="308"/>
      <c r="BBT66" s="308"/>
      <c r="BBU66" s="308"/>
      <c r="BBV66" s="308"/>
      <c r="BBW66" s="308"/>
      <c r="BBX66" s="308"/>
      <c r="BBY66" s="308"/>
      <c r="BBZ66" s="308"/>
      <c r="BCA66" s="308"/>
      <c r="BCB66" s="308"/>
      <c r="BCC66" s="308"/>
      <c r="BCD66" s="308"/>
      <c r="BCE66" s="308"/>
      <c r="BCF66" s="308"/>
      <c r="BCG66" s="308"/>
      <c r="BCH66" s="308"/>
      <c r="BCI66" s="308"/>
      <c r="BCJ66" s="308"/>
      <c r="BCK66" s="308"/>
      <c r="BCL66" s="308"/>
      <c r="BCM66" s="308"/>
      <c r="BCN66" s="308"/>
      <c r="BCO66" s="308"/>
      <c r="BCP66" s="308"/>
      <c r="BCQ66" s="308"/>
      <c r="BCR66" s="308"/>
      <c r="BCS66" s="308"/>
      <c r="BCT66" s="308"/>
      <c r="BCU66" s="308"/>
      <c r="BCV66" s="308"/>
      <c r="BCW66" s="308"/>
      <c r="BCX66" s="308"/>
      <c r="BCY66" s="308"/>
      <c r="BCZ66" s="308"/>
      <c r="BDA66" s="308"/>
      <c r="BDB66" s="308"/>
      <c r="BDC66" s="308"/>
      <c r="BDD66" s="308"/>
      <c r="BDE66" s="308"/>
      <c r="BDF66" s="308"/>
      <c r="BDG66" s="308"/>
      <c r="BDH66" s="308"/>
      <c r="BDI66" s="308"/>
      <c r="BDJ66" s="308"/>
      <c r="BDK66" s="308"/>
      <c r="BDL66" s="308"/>
      <c r="BDM66" s="308"/>
      <c r="BDN66" s="308"/>
      <c r="BDO66" s="308"/>
      <c r="BDP66" s="308"/>
      <c r="BDQ66" s="308"/>
      <c r="BDR66" s="308"/>
      <c r="BDS66" s="308"/>
      <c r="BDT66" s="308"/>
      <c r="BDU66" s="308"/>
      <c r="BDV66" s="308"/>
      <c r="BDW66" s="308"/>
      <c r="BDX66" s="308"/>
      <c r="BDY66" s="308"/>
      <c r="BDZ66" s="308"/>
      <c r="BEA66" s="308"/>
      <c r="BEB66" s="308"/>
      <c r="BEC66" s="308"/>
      <c r="BED66" s="308"/>
      <c r="BEE66" s="308"/>
      <c r="BEF66" s="308"/>
      <c r="BEG66" s="308"/>
      <c r="BEH66" s="308"/>
      <c r="BEI66" s="308"/>
      <c r="BEJ66" s="308"/>
      <c r="BEK66" s="308"/>
      <c r="BEL66" s="308"/>
      <c r="BEM66" s="308"/>
      <c r="BEN66" s="308"/>
      <c r="BEO66" s="308"/>
      <c r="BEP66" s="308"/>
      <c r="BEQ66" s="308"/>
      <c r="BER66" s="308"/>
      <c r="BES66" s="308"/>
      <c r="BET66" s="308"/>
      <c r="BEU66" s="308"/>
      <c r="BEV66" s="308"/>
      <c r="BEW66" s="308"/>
      <c r="BEX66" s="308"/>
      <c r="BEY66" s="308"/>
      <c r="BEZ66" s="308"/>
      <c r="BFA66" s="308"/>
      <c r="BFB66" s="308"/>
      <c r="BFC66" s="308"/>
      <c r="BFD66" s="308"/>
      <c r="BFE66" s="308"/>
      <c r="BFF66" s="308"/>
      <c r="BFG66" s="308"/>
      <c r="BFH66" s="308"/>
      <c r="BFI66" s="308"/>
      <c r="BFJ66" s="308"/>
      <c r="BFK66" s="308"/>
      <c r="BFL66" s="308"/>
      <c r="BFM66" s="308"/>
      <c r="BFN66" s="308"/>
      <c r="BFO66" s="308"/>
      <c r="BFP66" s="308"/>
      <c r="BFQ66" s="308"/>
      <c r="BFR66" s="308"/>
      <c r="BFS66" s="308"/>
      <c r="BFT66" s="308"/>
      <c r="BFU66" s="308"/>
      <c r="BFV66" s="308"/>
      <c r="BFW66" s="308"/>
      <c r="BFX66" s="308"/>
      <c r="BFY66" s="308"/>
      <c r="BFZ66" s="308"/>
      <c r="BGA66" s="308"/>
      <c r="BGB66" s="308"/>
      <c r="BGC66" s="308"/>
      <c r="BGD66" s="308"/>
      <c r="BGE66" s="308"/>
      <c r="BGF66" s="308"/>
      <c r="BGG66" s="308"/>
      <c r="BGH66" s="308"/>
      <c r="BGI66" s="308"/>
      <c r="BGJ66" s="308"/>
      <c r="BGK66" s="308"/>
      <c r="BGL66" s="308"/>
      <c r="BGM66" s="308"/>
      <c r="BGN66" s="308"/>
      <c r="BGO66" s="308"/>
      <c r="BGP66" s="308"/>
      <c r="BGQ66" s="308"/>
      <c r="BGR66" s="308"/>
      <c r="BGS66" s="308"/>
      <c r="BGT66" s="308"/>
      <c r="BGU66" s="308"/>
      <c r="BGV66" s="308"/>
      <c r="BGW66" s="308"/>
      <c r="BGX66" s="308"/>
      <c r="BGY66" s="308"/>
      <c r="BGZ66" s="308"/>
      <c r="BHA66" s="308"/>
      <c r="BHB66" s="308"/>
      <c r="BHC66" s="308"/>
      <c r="BHD66" s="308"/>
      <c r="BHE66" s="308"/>
      <c r="BHF66" s="308"/>
      <c r="BHG66" s="308"/>
      <c r="BHH66" s="308"/>
      <c r="BHI66" s="308"/>
      <c r="BHJ66" s="308"/>
      <c r="BHK66" s="308"/>
      <c r="BHL66" s="308"/>
      <c r="BHM66" s="308"/>
      <c r="BHN66" s="308"/>
      <c r="BHO66" s="308"/>
      <c r="BHP66" s="308"/>
      <c r="BHQ66" s="308"/>
      <c r="BHR66" s="308"/>
      <c r="BHS66" s="308"/>
      <c r="BHT66" s="308"/>
      <c r="BHU66" s="308"/>
      <c r="BHV66" s="308"/>
      <c r="BHW66" s="308"/>
      <c r="BHX66" s="308"/>
      <c r="BHY66" s="308"/>
      <c r="BHZ66" s="308"/>
      <c r="BIA66" s="308"/>
      <c r="BIB66" s="308"/>
      <c r="BIC66" s="308"/>
      <c r="BID66" s="308"/>
      <c r="BIE66" s="308"/>
      <c r="BIF66" s="308"/>
      <c r="BIG66" s="308"/>
      <c r="BIH66" s="308"/>
      <c r="BII66" s="308"/>
      <c r="BIJ66" s="308"/>
      <c r="BIK66" s="308"/>
      <c r="BIL66" s="308"/>
      <c r="BIM66" s="308"/>
      <c r="BIN66" s="308"/>
      <c r="BIO66" s="308"/>
      <c r="BIP66" s="308"/>
      <c r="BIQ66" s="308"/>
      <c r="BIR66" s="308"/>
      <c r="BIS66" s="308"/>
      <c r="BIT66" s="308"/>
      <c r="BIU66" s="308"/>
      <c r="BIV66" s="308"/>
      <c r="BIW66" s="308"/>
      <c r="BIX66" s="308"/>
      <c r="BIY66" s="308"/>
      <c r="BIZ66" s="308"/>
      <c r="BJA66" s="308"/>
      <c r="BJB66" s="308"/>
      <c r="BJC66" s="308"/>
      <c r="BJD66" s="308"/>
      <c r="BJE66" s="308"/>
      <c r="BJF66" s="308"/>
      <c r="BJG66" s="308"/>
      <c r="BJH66" s="308"/>
      <c r="BJI66" s="308"/>
      <c r="BJJ66" s="308"/>
      <c r="BJK66" s="308"/>
      <c r="BJL66" s="308"/>
      <c r="BJM66" s="308"/>
      <c r="BJN66" s="308"/>
      <c r="BJO66" s="308"/>
      <c r="BJP66" s="308"/>
      <c r="BJQ66" s="308"/>
      <c r="BJR66" s="308"/>
      <c r="BJS66" s="308"/>
      <c r="BJT66" s="308"/>
      <c r="BJU66" s="308"/>
      <c r="BJV66" s="308"/>
      <c r="BJW66" s="308"/>
      <c r="BJX66" s="308"/>
      <c r="BJY66" s="308"/>
      <c r="BJZ66" s="308"/>
      <c r="BKA66" s="308"/>
      <c r="BKB66" s="308"/>
      <c r="BKC66" s="308"/>
      <c r="BKD66" s="308"/>
      <c r="BKE66" s="308"/>
      <c r="BKF66" s="308"/>
      <c r="BKG66" s="308"/>
      <c r="BKH66" s="308"/>
      <c r="BKI66" s="308"/>
      <c r="BKJ66" s="308"/>
      <c r="BKK66" s="308"/>
      <c r="BKL66" s="308"/>
      <c r="BKM66" s="308"/>
      <c r="BKN66" s="308"/>
      <c r="BKO66" s="308"/>
      <c r="BKP66" s="308"/>
      <c r="BKQ66" s="308"/>
      <c r="BKR66" s="308"/>
      <c r="BKS66" s="308"/>
      <c r="BKT66" s="308"/>
      <c r="BKU66" s="308"/>
      <c r="BKV66" s="308"/>
      <c r="BKW66" s="308"/>
      <c r="BKX66" s="308"/>
      <c r="BKY66" s="308"/>
      <c r="BKZ66" s="308"/>
      <c r="BLA66" s="308"/>
      <c r="BLB66" s="308"/>
      <c r="BLC66" s="308"/>
      <c r="BLD66" s="308"/>
      <c r="BLE66" s="308"/>
      <c r="BLF66" s="308"/>
      <c r="BLG66" s="308"/>
      <c r="BLH66" s="308"/>
      <c r="BLI66" s="308"/>
      <c r="BLJ66" s="308"/>
      <c r="BLK66" s="308"/>
      <c r="BLL66" s="308"/>
      <c r="BLM66" s="308"/>
      <c r="BLN66" s="308"/>
      <c r="BLO66" s="308"/>
      <c r="BLP66" s="308"/>
      <c r="BLQ66" s="308"/>
      <c r="BLR66" s="308"/>
      <c r="BLS66" s="308"/>
      <c r="BLT66" s="308"/>
      <c r="BLU66" s="308"/>
      <c r="BLV66" s="308"/>
      <c r="BLW66" s="308"/>
      <c r="BLX66" s="308"/>
      <c r="BLY66" s="308"/>
      <c r="BLZ66" s="308"/>
      <c r="BMA66" s="308"/>
      <c r="BMB66" s="308"/>
      <c r="BMC66" s="308"/>
      <c r="BMD66" s="308"/>
      <c r="BME66" s="308"/>
      <c r="BMF66" s="308"/>
      <c r="BMG66" s="308"/>
      <c r="BMH66" s="308"/>
      <c r="BMI66" s="308"/>
      <c r="BMJ66" s="308"/>
      <c r="BMK66" s="308"/>
      <c r="BML66" s="308"/>
      <c r="BMM66" s="308"/>
      <c r="BMN66" s="308"/>
      <c r="BMO66" s="308"/>
      <c r="BMP66" s="308"/>
      <c r="BMQ66" s="308"/>
      <c r="BMR66" s="308"/>
      <c r="BMS66" s="308"/>
      <c r="BMT66" s="308"/>
      <c r="BMU66" s="308"/>
      <c r="BMV66" s="308"/>
      <c r="BMW66" s="308"/>
      <c r="BMX66" s="308"/>
      <c r="BMY66" s="308"/>
      <c r="BMZ66" s="308"/>
      <c r="BNA66" s="308"/>
      <c r="BNB66" s="308"/>
      <c r="BNC66" s="308"/>
      <c r="BND66" s="308"/>
      <c r="BNE66" s="308"/>
      <c r="BNF66" s="308"/>
      <c r="BNG66" s="308"/>
      <c r="BNH66" s="308"/>
      <c r="BNI66" s="308"/>
      <c r="BNJ66" s="308"/>
      <c r="BNK66" s="308"/>
      <c r="BNL66" s="308"/>
      <c r="BNM66" s="308"/>
      <c r="BNN66" s="308"/>
      <c r="BNO66" s="308"/>
      <c r="BNP66" s="308"/>
      <c r="BNQ66" s="308"/>
      <c r="BNR66" s="308"/>
      <c r="BNS66" s="308"/>
      <c r="BNT66" s="308"/>
      <c r="BNU66" s="308"/>
      <c r="BNV66" s="308"/>
      <c r="BNW66" s="308"/>
      <c r="BNX66" s="308"/>
      <c r="BNY66" s="308"/>
      <c r="BNZ66" s="308"/>
      <c r="BOA66" s="308"/>
      <c r="BOB66" s="308"/>
      <c r="BOC66" s="308"/>
      <c r="BOD66" s="308"/>
      <c r="BOE66" s="308"/>
      <c r="BOF66" s="308"/>
      <c r="BOG66" s="308"/>
      <c r="BOH66" s="308"/>
      <c r="BOI66" s="308"/>
      <c r="BOJ66" s="308"/>
      <c r="BOK66" s="308"/>
      <c r="BOL66" s="308"/>
      <c r="BOM66" s="308"/>
      <c r="BON66" s="308"/>
      <c r="BOO66" s="308"/>
      <c r="BOP66" s="308"/>
      <c r="BOQ66" s="308"/>
      <c r="BOR66" s="308"/>
      <c r="BOS66" s="308"/>
      <c r="BOT66" s="308"/>
      <c r="BOU66" s="308"/>
      <c r="BOV66" s="308"/>
      <c r="BOW66" s="308"/>
      <c r="BOX66" s="308"/>
      <c r="BOY66" s="308"/>
      <c r="BOZ66" s="308"/>
      <c r="BPA66" s="308"/>
      <c r="BPB66" s="308"/>
      <c r="BPC66" s="308"/>
      <c r="BPD66" s="308"/>
      <c r="BPE66" s="308"/>
      <c r="BPF66" s="308"/>
      <c r="BPG66" s="308"/>
      <c r="BPH66" s="308"/>
      <c r="BPI66" s="308"/>
      <c r="BPJ66" s="308"/>
      <c r="BPK66" s="308"/>
      <c r="BPL66" s="308"/>
      <c r="BPM66" s="308"/>
      <c r="BPN66" s="308"/>
      <c r="BPO66" s="308"/>
      <c r="BPP66" s="308"/>
      <c r="BPQ66" s="308"/>
      <c r="BPR66" s="308"/>
      <c r="BPS66" s="308"/>
      <c r="BPT66" s="308"/>
      <c r="BPU66" s="308"/>
      <c r="BPV66" s="308"/>
      <c r="BPW66" s="308"/>
      <c r="BPX66" s="308"/>
      <c r="BPY66" s="308"/>
      <c r="BPZ66" s="308"/>
      <c r="BQA66" s="308"/>
      <c r="BQB66" s="308"/>
      <c r="BQC66" s="308"/>
      <c r="BQD66" s="308"/>
      <c r="BQE66" s="308"/>
      <c r="BQF66" s="308"/>
      <c r="BQG66" s="308"/>
      <c r="BQH66" s="308"/>
      <c r="BQI66" s="308"/>
      <c r="BQJ66" s="308"/>
      <c r="BQK66" s="308"/>
      <c r="BQL66" s="308"/>
      <c r="BQM66" s="308"/>
      <c r="BQN66" s="308"/>
      <c r="BQO66" s="308"/>
      <c r="BQP66" s="308"/>
      <c r="BQQ66" s="308"/>
      <c r="BQR66" s="308"/>
      <c r="BQS66" s="308"/>
      <c r="BQT66" s="308"/>
      <c r="BQU66" s="308"/>
      <c r="BQV66" s="308"/>
      <c r="BQW66" s="308"/>
      <c r="BQX66" s="308"/>
      <c r="BQY66" s="308"/>
      <c r="BQZ66" s="308"/>
      <c r="BRA66" s="308"/>
      <c r="BRB66" s="308"/>
      <c r="BRC66" s="308"/>
      <c r="BRD66" s="308"/>
      <c r="BRE66" s="308"/>
      <c r="BRF66" s="308"/>
      <c r="BRG66" s="308"/>
      <c r="BRH66" s="308"/>
      <c r="BRI66" s="308"/>
      <c r="BRJ66" s="308"/>
      <c r="BRK66" s="308"/>
      <c r="BRL66" s="308"/>
      <c r="BRM66" s="308"/>
      <c r="BRN66" s="308"/>
      <c r="BRO66" s="308"/>
      <c r="BRP66" s="308"/>
      <c r="BRQ66" s="308"/>
      <c r="BRR66" s="308"/>
      <c r="BRS66" s="308"/>
      <c r="BRT66" s="308"/>
      <c r="BRU66" s="308"/>
      <c r="BRV66" s="308"/>
      <c r="BRW66" s="308"/>
      <c r="BRX66" s="308"/>
      <c r="BRY66" s="308"/>
      <c r="BRZ66" s="308"/>
      <c r="BSA66" s="308"/>
      <c r="BSB66" s="308"/>
      <c r="BSC66" s="308"/>
      <c r="BSD66" s="308"/>
      <c r="BSE66" s="308"/>
      <c r="BSF66" s="308"/>
      <c r="BSG66" s="308"/>
      <c r="BSH66" s="308"/>
      <c r="BSI66" s="308"/>
      <c r="BSJ66" s="308"/>
      <c r="BSK66" s="308"/>
      <c r="BSL66" s="308"/>
      <c r="BSM66" s="308"/>
      <c r="BSN66" s="308"/>
      <c r="BSO66" s="308"/>
      <c r="BSP66" s="308"/>
      <c r="BSQ66" s="308"/>
      <c r="BSR66" s="308"/>
      <c r="BSS66" s="308"/>
      <c r="BST66" s="308"/>
      <c r="BSU66" s="308"/>
      <c r="BSV66" s="308"/>
      <c r="BSW66" s="308"/>
      <c r="BSX66" s="308"/>
      <c r="BSY66" s="308"/>
      <c r="BSZ66" s="308"/>
      <c r="BTA66" s="308"/>
      <c r="BTB66" s="308"/>
      <c r="BTC66" s="308"/>
      <c r="BTD66" s="308"/>
      <c r="BTE66" s="308"/>
      <c r="BTF66" s="308"/>
      <c r="BTG66" s="308"/>
      <c r="BTH66" s="308"/>
      <c r="BTI66" s="308"/>
      <c r="BTJ66" s="308"/>
      <c r="BTK66" s="308"/>
      <c r="BTL66" s="308"/>
      <c r="BTM66" s="308"/>
      <c r="BTN66" s="308"/>
      <c r="BTO66" s="308"/>
      <c r="BTP66" s="308"/>
      <c r="BTQ66" s="308"/>
      <c r="BTR66" s="308"/>
      <c r="BTS66" s="308"/>
      <c r="BTT66" s="308"/>
      <c r="BTU66" s="308"/>
      <c r="BTV66" s="308"/>
      <c r="BTW66" s="308"/>
      <c r="BTX66" s="308"/>
      <c r="BTY66" s="308"/>
      <c r="BTZ66" s="308"/>
      <c r="BUA66" s="308"/>
      <c r="BUB66" s="308"/>
      <c r="BUC66" s="308"/>
      <c r="BUD66" s="308"/>
      <c r="BUE66" s="308"/>
      <c r="BUF66" s="308"/>
      <c r="BUG66" s="308"/>
      <c r="BUH66" s="308"/>
      <c r="BUI66" s="308"/>
      <c r="BUJ66" s="308"/>
      <c r="BUK66" s="308"/>
      <c r="BUL66" s="308"/>
      <c r="BUM66" s="308"/>
      <c r="BUN66" s="308"/>
      <c r="BUO66" s="308"/>
      <c r="BUP66" s="308"/>
      <c r="BUQ66" s="308"/>
      <c r="BUR66" s="308"/>
      <c r="BUS66" s="308"/>
      <c r="BUT66" s="308"/>
      <c r="BUU66" s="308"/>
      <c r="BUV66" s="308"/>
      <c r="BUW66" s="308"/>
      <c r="BUX66" s="308"/>
      <c r="BUY66" s="308"/>
      <c r="BUZ66" s="308"/>
      <c r="BVA66" s="308"/>
      <c r="BVB66" s="308"/>
      <c r="BVC66" s="308"/>
      <c r="BVD66" s="308"/>
      <c r="BVE66" s="308"/>
      <c r="BVF66" s="308"/>
      <c r="BVG66" s="308"/>
      <c r="BVH66" s="308"/>
      <c r="BVI66" s="308"/>
      <c r="BVJ66" s="308"/>
      <c r="BVK66" s="308"/>
      <c r="BVL66" s="308"/>
      <c r="BVM66" s="308"/>
      <c r="BVN66" s="308"/>
      <c r="BVO66" s="308"/>
      <c r="BVP66" s="308"/>
      <c r="BVQ66" s="308"/>
      <c r="BVR66" s="308"/>
      <c r="BVS66" s="308"/>
      <c r="BVT66" s="308"/>
      <c r="BVU66" s="308"/>
      <c r="BVV66" s="308"/>
      <c r="BVW66" s="308"/>
      <c r="BVX66" s="308"/>
      <c r="BVY66" s="308"/>
      <c r="BVZ66" s="308"/>
      <c r="BWA66" s="308"/>
      <c r="BWB66" s="308"/>
      <c r="BWC66" s="308"/>
      <c r="BWD66" s="308"/>
      <c r="BWE66" s="308"/>
      <c r="BWF66" s="308"/>
      <c r="BWG66" s="308"/>
      <c r="BWH66" s="308"/>
      <c r="BWI66" s="308"/>
      <c r="BWJ66" s="308"/>
      <c r="BWK66" s="308"/>
      <c r="BWL66" s="308"/>
      <c r="BWM66" s="308"/>
      <c r="BWN66" s="308"/>
      <c r="BWO66" s="308"/>
      <c r="BWP66" s="308"/>
      <c r="BWQ66" s="308"/>
      <c r="BWR66" s="308"/>
      <c r="BWS66" s="308"/>
      <c r="BWT66" s="308"/>
      <c r="BWU66" s="308"/>
      <c r="BWV66" s="308"/>
      <c r="BWW66" s="308"/>
      <c r="BWX66" s="308"/>
      <c r="BWY66" s="308"/>
      <c r="BWZ66" s="308"/>
      <c r="BXA66" s="308"/>
      <c r="BXB66" s="308"/>
      <c r="BXC66" s="308"/>
      <c r="BXD66" s="308"/>
      <c r="BXE66" s="308"/>
      <c r="BXF66" s="308"/>
      <c r="BXG66" s="308"/>
      <c r="BXH66" s="308"/>
      <c r="BXI66" s="308"/>
      <c r="BXJ66" s="308"/>
      <c r="BXK66" s="308"/>
      <c r="BXL66" s="308"/>
      <c r="BXM66" s="308"/>
      <c r="BXN66" s="308"/>
      <c r="BXO66" s="308"/>
      <c r="BXP66" s="308"/>
      <c r="BXQ66" s="308"/>
      <c r="BXR66" s="308"/>
      <c r="BXS66" s="308"/>
      <c r="BXT66" s="308"/>
      <c r="BXU66" s="308"/>
      <c r="BXV66" s="308"/>
      <c r="BXW66" s="308"/>
      <c r="BXX66" s="308"/>
      <c r="BXY66" s="308"/>
      <c r="BXZ66" s="308"/>
      <c r="BYA66" s="308"/>
      <c r="BYB66" s="308"/>
      <c r="BYC66" s="308"/>
      <c r="BYD66" s="308"/>
      <c r="BYE66" s="308"/>
      <c r="BYF66" s="308"/>
      <c r="BYG66" s="308"/>
      <c r="BYH66" s="308"/>
      <c r="BYI66" s="308"/>
      <c r="BYJ66" s="308"/>
      <c r="BYK66" s="308"/>
      <c r="BYL66" s="308"/>
      <c r="BYM66" s="308"/>
      <c r="BYN66" s="308"/>
      <c r="BYO66" s="308"/>
      <c r="BYP66" s="308"/>
      <c r="BYQ66" s="308"/>
      <c r="BYR66" s="308"/>
      <c r="BYS66" s="308"/>
      <c r="BYT66" s="308"/>
      <c r="BYU66" s="308"/>
      <c r="BYV66" s="308"/>
      <c r="BYW66" s="308"/>
      <c r="BYX66" s="308"/>
      <c r="BYY66" s="308"/>
      <c r="BYZ66" s="308"/>
      <c r="BZA66" s="308"/>
      <c r="BZB66" s="308"/>
      <c r="BZC66" s="308"/>
      <c r="BZD66" s="308"/>
      <c r="BZE66" s="308"/>
      <c r="BZF66" s="308"/>
      <c r="BZG66" s="308"/>
      <c r="BZH66" s="308"/>
      <c r="BZI66" s="308"/>
      <c r="BZJ66" s="308"/>
      <c r="BZK66" s="308"/>
      <c r="BZL66" s="308"/>
      <c r="BZM66" s="308"/>
      <c r="BZN66" s="308"/>
      <c r="BZO66" s="308"/>
      <c r="BZP66" s="308"/>
      <c r="BZQ66" s="308"/>
      <c r="BZR66" s="308"/>
      <c r="BZS66" s="308"/>
      <c r="BZT66" s="308"/>
      <c r="BZU66" s="308"/>
      <c r="BZV66" s="308"/>
      <c r="BZW66" s="308"/>
      <c r="BZX66" s="308"/>
      <c r="BZY66" s="308"/>
      <c r="BZZ66" s="308"/>
      <c r="CAA66" s="308"/>
      <c r="CAB66" s="308"/>
      <c r="CAC66" s="308"/>
      <c r="CAD66" s="308"/>
      <c r="CAE66" s="308"/>
      <c r="CAF66" s="308"/>
      <c r="CAG66" s="308"/>
      <c r="CAH66" s="308"/>
      <c r="CAI66" s="308"/>
      <c r="CAJ66" s="308"/>
      <c r="CAK66" s="308"/>
      <c r="CAL66" s="308"/>
      <c r="CAM66" s="308"/>
      <c r="CAN66" s="308"/>
      <c r="CAO66" s="308"/>
      <c r="CAP66" s="308"/>
      <c r="CAQ66" s="308"/>
      <c r="CAR66" s="308"/>
      <c r="CAS66" s="308"/>
      <c r="CAT66" s="308"/>
      <c r="CAU66" s="308"/>
      <c r="CAV66" s="308"/>
      <c r="CAW66" s="308"/>
      <c r="CAX66" s="308"/>
      <c r="CAY66" s="308"/>
      <c r="CAZ66" s="308"/>
      <c r="CBA66" s="308"/>
      <c r="CBB66" s="308"/>
      <c r="CBC66" s="308"/>
      <c r="CBD66" s="308"/>
      <c r="CBE66" s="308"/>
      <c r="CBF66" s="308"/>
      <c r="CBG66" s="308"/>
      <c r="CBH66" s="308"/>
      <c r="CBI66" s="308"/>
      <c r="CBJ66" s="308"/>
      <c r="CBK66" s="308"/>
      <c r="CBL66" s="308"/>
      <c r="CBM66" s="308"/>
      <c r="CBN66" s="308"/>
      <c r="CBO66" s="308"/>
      <c r="CBP66" s="308"/>
      <c r="CBQ66" s="308"/>
      <c r="CBR66" s="308"/>
      <c r="CBS66" s="308"/>
      <c r="CBT66" s="308"/>
      <c r="CBU66" s="308"/>
      <c r="CBV66" s="308"/>
      <c r="CBW66" s="308"/>
      <c r="CBX66" s="308"/>
      <c r="CBY66" s="308"/>
      <c r="CBZ66" s="308"/>
      <c r="CCA66" s="308"/>
      <c r="CCB66" s="308"/>
      <c r="CCC66" s="308"/>
      <c r="CCD66" s="308"/>
      <c r="CCE66" s="308"/>
      <c r="CCF66" s="308"/>
      <c r="CCG66" s="308"/>
      <c r="CCH66" s="308"/>
      <c r="CCI66" s="308"/>
      <c r="CCJ66" s="308"/>
      <c r="CCK66" s="308"/>
      <c r="CCL66" s="308"/>
      <c r="CCM66" s="308"/>
      <c r="CCN66" s="308"/>
      <c r="CCO66" s="308"/>
      <c r="CCP66" s="308"/>
      <c r="CCQ66" s="308"/>
      <c r="CCR66" s="308"/>
      <c r="CCS66" s="308"/>
      <c r="CCT66" s="308"/>
      <c r="CCU66" s="308"/>
      <c r="CCV66" s="308"/>
      <c r="CCW66" s="308"/>
      <c r="CCX66" s="308"/>
      <c r="CCY66" s="308"/>
      <c r="CCZ66" s="308"/>
      <c r="CDA66" s="308"/>
      <c r="CDB66" s="308"/>
      <c r="CDC66" s="308"/>
      <c r="CDD66" s="308"/>
      <c r="CDE66" s="308"/>
      <c r="CDF66" s="308"/>
      <c r="CDG66" s="308"/>
      <c r="CDH66" s="308"/>
      <c r="CDI66" s="308"/>
      <c r="CDJ66" s="308"/>
      <c r="CDK66" s="308"/>
      <c r="CDL66" s="308"/>
      <c r="CDM66" s="308"/>
      <c r="CDN66" s="308"/>
      <c r="CDO66" s="308"/>
      <c r="CDP66" s="308"/>
      <c r="CDQ66" s="308"/>
      <c r="CDR66" s="308"/>
      <c r="CDS66" s="308"/>
      <c r="CDT66" s="308"/>
      <c r="CDU66" s="308"/>
      <c r="CDV66" s="308"/>
      <c r="CDW66" s="308"/>
      <c r="CDX66" s="308"/>
      <c r="CDY66" s="308"/>
      <c r="CDZ66" s="308"/>
      <c r="CEA66" s="308"/>
      <c r="CEB66" s="308"/>
      <c r="CEC66" s="308"/>
      <c r="CED66" s="308"/>
      <c r="CEE66" s="308"/>
      <c r="CEF66" s="308"/>
      <c r="CEG66" s="308"/>
      <c r="CEH66" s="308"/>
      <c r="CEI66" s="308"/>
      <c r="CEJ66" s="308"/>
      <c r="CEK66" s="308"/>
      <c r="CEL66" s="308"/>
      <c r="CEM66" s="308"/>
      <c r="CEN66" s="308"/>
      <c r="CEO66" s="308"/>
      <c r="CEP66" s="308"/>
      <c r="CEQ66" s="308"/>
      <c r="CER66" s="308"/>
      <c r="CES66" s="308"/>
      <c r="CET66" s="308"/>
      <c r="CEU66" s="308"/>
      <c r="CEV66" s="308"/>
      <c r="CEW66" s="308"/>
      <c r="CEX66" s="308"/>
      <c r="CEY66" s="308"/>
      <c r="CEZ66" s="308"/>
      <c r="CFA66" s="308"/>
      <c r="CFB66" s="308"/>
      <c r="CFC66" s="308"/>
      <c r="CFD66" s="308"/>
      <c r="CFE66" s="308"/>
      <c r="CFF66" s="308"/>
      <c r="CFG66" s="308"/>
      <c r="CFH66" s="308"/>
      <c r="CFI66" s="308"/>
      <c r="CFJ66" s="308"/>
      <c r="CFK66" s="308"/>
      <c r="CFL66" s="308"/>
      <c r="CFM66" s="308"/>
      <c r="CFN66" s="308"/>
      <c r="CFO66" s="308"/>
      <c r="CFP66" s="308"/>
      <c r="CFQ66" s="308"/>
      <c r="CFR66" s="308"/>
      <c r="CFS66" s="308"/>
      <c r="CFT66" s="308"/>
      <c r="CFU66" s="308"/>
      <c r="CFV66" s="308"/>
      <c r="CFW66" s="308"/>
      <c r="CFX66" s="308"/>
      <c r="CFY66" s="308"/>
      <c r="CFZ66" s="308"/>
      <c r="CGA66" s="308"/>
      <c r="CGB66" s="308"/>
      <c r="CGC66" s="308"/>
      <c r="CGD66" s="308"/>
      <c r="CGE66" s="308"/>
      <c r="CGF66" s="308"/>
      <c r="CGG66" s="308"/>
      <c r="CGH66" s="308"/>
      <c r="CGI66" s="308"/>
      <c r="CGJ66" s="308"/>
      <c r="CGK66" s="308"/>
      <c r="CGL66" s="308"/>
      <c r="CGM66" s="308"/>
      <c r="CGN66" s="308"/>
      <c r="CGO66" s="308"/>
      <c r="CGP66" s="308"/>
      <c r="CGQ66" s="308"/>
      <c r="CGR66" s="308"/>
      <c r="CGS66" s="308"/>
      <c r="CGT66" s="308"/>
      <c r="CGU66" s="308"/>
      <c r="CGV66" s="308"/>
      <c r="CGW66" s="308"/>
      <c r="CGX66" s="308"/>
      <c r="CGY66" s="308"/>
      <c r="CGZ66" s="308"/>
      <c r="CHA66" s="308"/>
      <c r="CHB66" s="308"/>
      <c r="CHC66" s="308"/>
      <c r="CHD66" s="308"/>
      <c r="CHE66" s="308"/>
      <c r="CHF66" s="308"/>
      <c r="CHG66" s="308"/>
      <c r="CHH66" s="308"/>
      <c r="CHI66" s="308"/>
      <c r="CHJ66" s="308"/>
      <c r="CHK66" s="308"/>
      <c r="CHL66" s="308"/>
      <c r="CHM66" s="308"/>
      <c r="CHN66" s="308"/>
      <c r="CHO66" s="308"/>
      <c r="CHP66" s="308"/>
      <c r="CHQ66" s="308"/>
      <c r="CHR66" s="308"/>
      <c r="CHS66" s="308"/>
      <c r="CHT66" s="308"/>
      <c r="CHU66" s="308"/>
      <c r="CHV66" s="308"/>
      <c r="CHW66" s="308"/>
      <c r="CHX66" s="308"/>
      <c r="CHY66" s="308"/>
      <c r="CHZ66" s="308"/>
      <c r="CIA66" s="308"/>
      <c r="CIB66" s="308"/>
      <c r="CIC66" s="308"/>
      <c r="CID66" s="308"/>
      <c r="CIE66" s="308"/>
      <c r="CIF66" s="308"/>
      <c r="CIG66" s="308"/>
      <c r="CIH66" s="308"/>
      <c r="CII66" s="308"/>
      <c r="CIJ66" s="308"/>
      <c r="CIK66" s="308"/>
      <c r="CIL66" s="308"/>
      <c r="CIM66" s="308"/>
      <c r="CIN66" s="308"/>
      <c r="CIO66" s="308"/>
      <c r="CIP66" s="308"/>
      <c r="CIQ66" s="308"/>
      <c r="CIR66" s="308"/>
      <c r="CIS66" s="308"/>
      <c r="CIT66" s="308"/>
      <c r="CIU66" s="308"/>
      <c r="CIV66" s="308"/>
      <c r="CIW66" s="308"/>
      <c r="CIX66" s="308"/>
      <c r="CIY66" s="308"/>
      <c r="CIZ66" s="308"/>
      <c r="CJA66" s="308"/>
      <c r="CJB66" s="308"/>
      <c r="CJC66" s="308"/>
      <c r="CJD66" s="308"/>
      <c r="CJE66" s="308"/>
      <c r="CJF66" s="308"/>
      <c r="CJG66" s="308"/>
      <c r="CJH66" s="308"/>
      <c r="CJI66" s="308"/>
      <c r="CJJ66" s="308"/>
      <c r="CJK66" s="308"/>
      <c r="CJL66" s="308"/>
      <c r="CJM66" s="308"/>
      <c r="CJN66" s="308"/>
      <c r="CJO66" s="308"/>
      <c r="CJP66" s="308"/>
      <c r="CJQ66" s="308"/>
      <c r="CJR66" s="308"/>
      <c r="CJS66" s="308"/>
      <c r="CJT66" s="308"/>
      <c r="CJU66" s="308"/>
      <c r="CJV66" s="308"/>
      <c r="CJW66" s="308"/>
      <c r="CJX66" s="308"/>
      <c r="CJY66" s="308"/>
      <c r="CJZ66" s="308"/>
      <c r="CKA66" s="308"/>
      <c r="CKB66" s="308"/>
      <c r="CKC66" s="308"/>
      <c r="CKD66" s="308"/>
      <c r="CKE66" s="308"/>
      <c r="CKF66" s="308"/>
      <c r="CKG66" s="308"/>
      <c r="CKH66" s="308"/>
      <c r="CKI66" s="308"/>
      <c r="CKJ66" s="308"/>
      <c r="CKK66" s="308"/>
      <c r="CKL66" s="308"/>
      <c r="CKM66" s="308"/>
      <c r="CKN66" s="308"/>
      <c r="CKO66" s="308"/>
      <c r="CKP66" s="308"/>
      <c r="CKQ66" s="308"/>
      <c r="CKR66" s="308"/>
      <c r="CKS66" s="308"/>
      <c r="CKT66" s="308"/>
      <c r="CKU66" s="308"/>
      <c r="CKV66" s="308"/>
      <c r="CKW66" s="308"/>
      <c r="CKX66" s="308"/>
      <c r="CKY66" s="308"/>
      <c r="CKZ66" s="308"/>
      <c r="CLA66" s="308"/>
      <c r="CLB66" s="308"/>
      <c r="CLC66" s="308"/>
      <c r="CLD66" s="308"/>
      <c r="CLE66" s="308"/>
      <c r="CLF66" s="308"/>
      <c r="CLG66" s="308"/>
      <c r="CLH66" s="308"/>
      <c r="CLI66" s="308"/>
      <c r="CLJ66" s="308"/>
      <c r="CLK66" s="308"/>
      <c r="CLL66" s="308"/>
      <c r="CLM66" s="308"/>
      <c r="CLN66" s="308"/>
      <c r="CLO66" s="308"/>
      <c r="CLP66" s="308"/>
      <c r="CLQ66" s="308"/>
      <c r="CLR66" s="308"/>
      <c r="CLS66" s="308"/>
      <c r="CLT66" s="308"/>
      <c r="CLU66" s="308"/>
      <c r="CLV66" s="308"/>
      <c r="CLW66" s="308"/>
      <c r="CLX66" s="308"/>
      <c r="CLY66" s="308"/>
      <c r="CLZ66" s="308"/>
      <c r="CMA66" s="308"/>
      <c r="CMB66" s="308"/>
      <c r="CMC66" s="308"/>
      <c r="CMD66" s="308"/>
      <c r="CME66" s="308"/>
      <c r="CMF66" s="308"/>
      <c r="CMG66" s="308"/>
      <c r="CMH66" s="308"/>
      <c r="CMI66" s="308"/>
      <c r="CMJ66" s="308"/>
      <c r="CMK66" s="308"/>
      <c r="CML66" s="308"/>
      <c r="CMM66" s="308"/>
      <c r="CMN66" s="308"/>
      <c r="CMO66" s="308"/>
      <c r="CMP66" s="308"/>
      <c r="CMQ66" s="308"/>
      <c r="CMR66" s="308"/>
      <c r="CMS66" s="308"/>
      <c r="CMT66" s="308"/>
      <c r="CMU66" s="308"/>
      <c r="CMV66" s="308"/>
      <c r="CMW66" s="308"/>
      <c r="CMX66" s="308"/>
      <c r="CMY66" s="308"/>
      <c r="CMZ66" s="308"/>
      <c r="CNA66" s="308"/>
      <c r="CNB66" s="308"/>
      <c r="CNC66" s="308"/>
      <c r="CND66" s="308"/>
      <c r="CNE66" s="308"/>
      <c r="CNF66" s="308"/>
      <c r="CNG66" s="308"/>
      <c r="CNH66" s="308"/>
      <c r="CNI66" s="308"/>
      <c r="CNJ66" s="308"/>
      <c r="CNK66" s="308"/>
      <c r="CNL66" s="308"/>
      <c r="CNM66" s="308"/>
      <c r="CNN66" s="308"/>
      <c r="CNO66" s="308"/>
      <c r="CNP66" s="308"/>
      <c r="CNQ66" s="308"/>
      <c r="CNR66" s="308"/>
      <c r="CNS66" s="308"/>
      <c r="CNT66" s="308"/>
      <c r="CNU66" s="308"/>
      <c r="CNV66" s="308"/>
      <c r="CNW66" s="308"/>
      <c r="CNX66" s="308"/>
      <c r="CNY66" s="308"/>
      <c r="CNZ66" s="308"/>
      <c r="COA66" s="308"/>
      <c r="COB66" s="308"/>
      <c r="COC66" s="308"/>
      <c r="COD66" s="308"/>
      <c r="COE66" s="308"/>
      <c r="COF66" s="308"/>
      <c r="COG66" s="308"/>
      <c r="COH66" s="308"/>
      <c r="COI66" s="308"/>
      <c r="COJ66" s="308"/>
      <c r="COK66" s="308"/>
      <c r="COL66" s="308"/>
      <c r="COM66" s="308"/>
      <c r="CON66" s="308"/>
      <c r="COO66" s="308"/>
      <c r="COP66" s="308"/>
      <c r="COQ66" s="308"/>
      <c r="COR66" s="308"/>
      <c r="COS66" s="308"/>
      <c r="COT66" s="308"/>
      <c r="COU66" s="308"/>
      <c r="COV66" s="308"/>
      <c r="COW66" s="308"/>
      <c r="COX66" s="308"/>
      <c r="COY66" s="308"/>
      <c r="COZ66" s="308"/>
      <c r="CPA66" s="308"/>
      <c r="CPB66" s="308"/>
      <c r="CPC66" s="308"/>
      <c r="CPD66" s="308"/>
      <c r="CPE66" s="308"/>
      <c r="CPF66" s="308"/>
      <c r="CPG66" s="308"/>
      <c r="CPH66" s="308"/>
      <c r="CPI66" s="308"/>
      <c r="CPJ66" s="308"/>
      <c r="CPK66" s="308"/>
      <c r="CPL66" s="308"/>
      <c r="CPM66" s="308"/>
      <c r="CPN66" s="308"/>
      <c r="CPO66" s="308"/>
      <c r="CPP66" s="308"/>
      <c r="CPQ66" s="308"/>
      <c r="CPR66" s="308"/>
      <c r="CPS66" s="308"/>
      <c r="CPT66" s="308"/>
      <c r="CPU66" s="308"/>
      <c r="CPV66" s="308"/>
      <c r="CPW66" s="308"/>
      <c r="CPX66" s="308"/>
      <c r="CPY66" s="308"/>
      <c r="CPZ66" s="308"/>
      <c r="CQA66" s="308"/>
      <c r="CQB66" s="308"/>
      <c r="CQC66" s="308"/>
      <c r="CQD66" s="308"/>
      <c r="CQE66" s="308"/>
      <c r="CQF66" s="308"/>
      <c r="CQG66" s="308"/>
      <c r="CQH66" s="308"/>
      <c r="CQI66" s="308"/>
      <c r="CQJ66" s="308"/>
      <c r="CQK66" s="308"/>
      <c r="CQL66" s="308"/>
      <c r="CQM66" s="308"/>
      <c r="CQN66" s="308"/>
      <c r="CQO66" s="308"/>
      <c r="CQP66" s="308"/>
      <c r="CQQ66" s="308"/>
      <c r="CQR66" s="308"/>
      <c r="CQS66" s="308"/>
      <c r="CQT66" s="308"/>
      <c r="CQU66" s="308"/>
      <c r="CQV66" s="308"/>
      <c r="CQW66" s="308"/>
      <c r="CQX66" s="308"/>
      <c r="CQY66" s="308"/>
      <c r="CQZ66" s="308"/>
      <c r="CRA66" s="308"/>
      <c r="CRB66" s="308"/>
      <c r="CRC66" s="308"/>
      <c r="CRD66" s="308"/>
      <c r="CRE66" s="308"/>
      <c r="CRF66" s="308"/>
      <c r="CRG66" s="308"/>
      <c r="CRH66" s="308"/>
      <c r="CRI66" s="308"/>
      <c r="CRJ66" s="308"/>
      <c r="CRK66" s="308"/>
      <c r="CRL66" s="308"/>
      <c r="CRM66" s="308"/>
      <c r="CRN66" s="308"/>
      <c r="CRO66" s="308"/>
      <c r="CRP66" s="308"/>
      <c r="CRQ66" s="308"/>
      <c r="CRR66" s="308"/>
      <c r="CRS66" s="308"/>
      <c r="CRT66" s="308"/>
      <c r="CRU66" s="308"/>
      <c r="CRV66" s="308"/>
      <c r="CRW66" s="308"/>
      <c r="CRX66" s="308"/>
      <c r="CRY66" s="308"/>
      <c r="CRZ66" s="308"/>
      <c r="CSA66" s="308"/>
      <c r="CSB66" s="308"/>
      <c r="CSC66" s="308"/>
      <c r="CSD66" s="308"/>
      <c r="CSE66" s="308"/>
      <c r="CSF66" s="308"/>
      <c r="CSG66" s="308"/>
      <c r="CSH66" s="308"/>
      <c r="CSI66" s="308"/>
      <c r="CSJ66" s="308"/>
      <c r="CSK66" s="308"/>
      <c r="CSL66" s="308"/>
      <c r="CSM66" s="308"/>
      <c r="CSN66" s="308"/>
      <c r="CSO66" s="308"/>
      <c r="CSP66" s="308"/>
      <c r="CSQ66" s="308"/>
      <c r="CSR66" s="308"/>
      <c r="CSS66" s="308"/>
      <c r="CST66" s="308"/>
      <c r="CSU66" s="308"/>
      <c r="CSV66" s="308"/>
      <c r="CSW66" s="308"/>
      <c r="CSX66" s="308"/>
      <c r="CSY66" s="308"/>
      <c r="CSZ66" s="308"/>
      <c r="CTA66" s="308"/>
      <c r="CTB66" s="308"/>
      <c r="CTC66" s="308"/>
      <c r="CTD66" s="308"/>
      <c r="CTE66" s="308"/>
      <c r="CTF66" s="308"/>
      <c r="CTG66" s="308"/>
      <c r="CTH66" s="308"/>
      <c r="CTI66" s="308"/>
      <c r="CTJ66" s="308"/>
      <c r="CTK66" s="308"/>
      <c r="CTL66" s="308"/>
      <c r="CTM66" s="308"/>
      <c r="CTN66" s="308"/>
      <c r="CTO66" s="308"/>
      <c r="CTP66" s="308"/>
      <c r="CTQ66" s="308"/>
      <c r="CTR66" s="308"/>
      <c r="CTS66" s="308"/>
      <c r="CTT66" s="308"/>
      <c r="CTU66" s="308"/>
      <c r="CTV66" s="308"/>
      <c r="CTW66" s="308"/>
      <c r="CTX66" s="308"/>
      <c r="CTY66" s="308"/>
      <c r="CTZ66" s="308"/>
      <c r="CUA66" s="308"/>
      <c r="CUB66" s="308"/>
      <c r="CUC66" s="308"/>
      <c r="CUD66" s="308"/>
      <c r="CUE66" s="308"/>
      <c r="CUF66" s="308"/>
      <c r="CUG66" s="308"/>
      <c r="CUH66" s="308"/>
      <c r="CUI66" s="308"/>
      <c r="CUJ66" s="308"/>
      <c r="CUK66" s="308"/>
      <c r="CUL66" s="308"/>
      <c r="CUM66" s="308"/>
      <c r="CUN66" s="308"/>
      <c r="CUO66" s="308"/>
      <c r="CUP66" s="308"/>
      <c r="CUQ66" s="308"/>
      <c r="CUR66" s="308"/>
      <c r="CUS66" s="308"/>
      <c r="CUT66" s="308"/>
      <c r="CUU66" s="308"/>
      <c r="CUV66" s="308"/>
      <c r="CUW66" s="308"/>
      <c r="CUX66" s="308"/>
      <c r="CUY66" s="308"/>
      <c r="CUZ66" s="308"/>
      <c r="CVA66" s="308"/>
      <c r="CVB66" s="308"/>
      <c r="CVC66" s="308"/>
      <c r="CVD66" s="308"/>
      <c r="CVE66" s="308"/>
      <c r="CVF66" s="308"/>
      <c r="CVG66" s="308"/>
      <c r="CVH66" s="308"/>
      <c r="CVI66" s="308"/>
      <c r="CVJ66" s="308"/>
      <c r="CVK66" s="308"/>
      <c r="CVL66" s="308"/>
      <c r="CVM66" s="308"/>
      <c r="CVN66" s="308"/>
      <c r="CVO66" s="308"/>
      <c r="CVP66" s="308"/>
      <c r="CVQ66" s="308"/>
      <c r="CVR66" s="308"/>
      <c r="CVS66" s="308"/>
      <c r="CVT66" s="308"/>
      <c r="CVU66" s="308"/>
      <c r="CVV66" s="308"/>
      <c r="CVW66" s="308"/>
      <c r="CVX66" s="308"/>
      <c r="CVY66" s="308"/>
      <c r="CVZ66" s="308"/>
      <c r="CWA66" s="308"/>
      <c r="CWB66" s="308"/>
      <c r="CWC66" s="308"/>
      <c r="CWD66" s="308"/>
      <c r="CWE66" s="308"/>
      <c r="CWF66" s="308"/>
      <c r="CWG66" s="308"/>
      <c r="CWH66" s="308"/>
      <c r="CWI66" s="308"/>
      <c r="CWJ66" s="308"/>
      <c r="CWK66" s="308"/>
      <c r="CWL66" s="308"/>
      <c r="CWM66" s="308"/>
      <c r="CWN66" s="308"/>
      <c r="CWO66" s="308"/>
      <c r="CWP66" s="308"/>
      <c r="CWQ66" s="308"/>
      <c r="CWR66" s="308"/>
      <c r="CWS66" s="308"/>
      <c r="CWT66" s="308"/>
      <c r="CWU66" s="308"/>
      <c r="CWV66" s="308"/>
      <c r="CWW66" s="308"/>
      <c r="CWX66" s="308"/>
      <c r="CWY66" s="308"/>
      <c r="CWZ66" s="308"/>
      <c r="CXA66" s="308"/>
      <c r="CXB66" s="308"/>
      <c r="CXC66" s="308"/>
      <c r="CXD66" s="308"/>
      <c r="CXE66" s="308"/>
      <c r="CXF66" s="308"/>
      <c r="CXG66" s="308"/>
      <c r="CXH66" s="308"/>
      <c r="CXI66" s="308"/>
      <c r="CXJ66" s="308"/>
      <c r="CXK66" s="308"/>
      <c r="CXL66" s="308"/>
      <c r="CXM66" s="308"/>
      <c r="CXN66" s="308"/>
      <c r="CXO66" s="308"/>
      <c r="CXP66" s="308"/>
      <c r="CXQ66" s="308"/>
      <c r="CXR66" s="308"/>
      <c r="CXS66" s="308"/>
      <c r="CXT66" s="308"/>
      <c r="CXU66" s="308"/>
      <c r="CXV66" s="308"/>
      <c r="CXW66" s="308"/>
      <c r="CXX66" s="308"/>
      <c r="CXY66" s="308"/>
      <c r="CXZ66" s="308"/>
      <c r="CYA66" s="308"/>
      <c r="CYB66" s="308"/>
      <c r="CYC66" s="308"/>
      <c r="CYD66" s="308"/>
      <c r="CYE66" s="308"/>
      <c r="CYF66" s="308"/>
      <c r="CYG66" s="308"/>
      <c r="CYH66" s="308"/>
      <c r="CYI66" s="308"/>
      <c r="CYJ66" s="308"/>
      <c r="CYK66" s="308"/>
      <c r="CYL66" s="308"/>
      <c r="CYM66" s="308"/>
      <c r="CYN66" s="308"/>
      <c r="CYO66" s="308"/>
      <c r="CYP66" s="308"/>
      <c r="CYQ66" s="308"/>
      <c r="CYR66" s="308"/>
      <c r="CYS66" s="308"/>
      <c r="CYT66" s="308"/>
      <c r="CYU66" s="308"/>
      <c r="CYV66" s="308"/>
      <c r="CYW66" s="308"/>
      <c r="CYX66" s="308"/>
      <c r="CYY66" s="308"/>
      <c r="CYZ66" s="308"/>
      <c r="CZA66" s="308"/>
      <c r="CZB66" s="308"/>
      <c r="CZC66" s="308"/>
      <c r="CZD66" s="308"/>
      <c r="CZE66" s="308"/>
      <c r="CZF66" s="308"/>
      <c r="CZG66" s="308"/>
      <c r="CZH66" s="308"/>
      <c r="CZI66" s="308"/>
      <c r="CZJ66" s="308"/>
      <c r="CZK66" s="308"/>
      <c r="CZL66" s="308"/>
      <c r="CZM66" s="308"/>
      <c r="CZN66" s="308"/>
      <c r="CZO66" s="308"/>
      <c r="CZP66" s="308"/>
      <c r="CZQ66" s="308"/>
      <c r="CZR66" s="308"/>
      <c r="CZS66" s="308"/>
      <c r="CZT66" s="308"/>
      <c r="CZU66" s="308"/>
      <c r="CZV66" s="308"/>
      <c r="CZW66" s="308"/>
      <c r="CZX66" s="308"/>
      <c r="CZY66" s="308"/>
      <c r="CZZ66" s="308"/>
      <c r="DAA66" s="308"/>
      <c r="DAB66" s="308"/>
      <c r="DAC66" s="308"/>
      <c r="DAD66" s="308"/>
      <c r="DAE66" s="308"/>
      <c r="DAF66" s="308"/>
      <c r="DAG66" s="308"/>
      <c r="DAH66" s="308"/>
      <c r="DAI66" s="308"/>
      <c r="DAJ66" s="308"/>
      <c r="DAK66" s="308"/>
      <c r="DAL66" s="308"/>
      <c r="DAM66" s="308"/>
      <c r="DAN66" s="308"/>
      <c r="DAO66" s="308"/>
      <c r="DAP66" s="308"/>
      <c r="DAQ66" s="308"/>
      <c r="DAR66" s="308"/>
      <c r="DAS66" s="308"/>
      <c r="DAT66" s="308"/>
      <c r="DAU66" s="308"/>
      <c r="DAV66" s="308"/>
      <c r="DAW66" s="308"/>
      <c r="DAX66" s="308"/>
      <c r="DAY66" s="308"/>
      <c r="DAZ66" s="308"/>
      <c r="DBA66" s="308"/>
      <c r="DBB66" s="308"/>
      <c r="DBC66" s="308"/>
      <c r="DBD66" s="308"/>
      <c r="DBE66" s="308"/>
      <c r="DBF66" s="308"/>
      <c r="DBG66" s="308"/>
      <c r="DBH66" s="308"/>
      <c r="DBI66" s="308"/>
      <c r="DBJ66" s="308"/>
      <c r="DBK66" s="308"/>
      <c r="DBL66" s="308"/>
      <c r="DBM66" s="308"/>
      <c r="DBN66" s="308"/>
      <c r="DBO66" s="308"/>
      <c r="DBP66" s="308"/>
      <c r="DBQ66" s="308"/>
      <c r="DBR66" s="308"/>
      <c r="DBS66" s="308"/>
      <c r="DBT66" s="308"/>
      <c r="DBU66" s="308"/>
      <c r="DBV66" s="308"/>
      <c r="DBW66" s="308"/>
      <c r="DBX66" s="308"/>
      <c r="DBY66" s="308"/>
      <c r="DBZ66" s="308"/>
      <c r="DCA66" s="308"/>
      <c r="DCB66" s="308"/>
      <c r="DCC66" s="308"/>
      <c r="DCD66" s="308"/>
      <c r="DCE66" s="308"/>
      <c r="DCF66" s="308"/>
      <c r="DCG66" s="308"/>
      <c r="DCH66" s="308"/>
      <c r="DCI66" s="308"/>
      <c r="DCJ66" s="308"/>
      <c r="DCK66" s="308"/>
      <c r="DCL66" s="308"/>
      <c r="DCM66" s="308"/>
      <c r="DCN66" s="308"/>
      <c r="DCO66" s="308"/>
      <c r="DCP66" s="308"/>
      <c r="DCQ66" s="308"/>
      <c r="DCR66" s="308"/>
      <c r="DCS66" s="308"/>
      <c r="DCT66" s="308"/>
      <c r="DCU66" s="308"/>
      <c r="DCV66" s="308"/>
      <c r="DCW66" s="308"/>
      <c r="DCX66" s="308"/>
      <c r="DCY66" s="308"/>
      <c r="DCZ66" s="308"/>
      <c r="DDA66" s="308"/>
      <c r="DDB66" s="308"/>
      <c r="DDC66" s="308"/>
      <c r="DDD66" s="308"/>
      <c r="DDE66" s="308"/>
      <c r="DDF66" s="308"/>
      <c r="DDG66" s="308"/>
      <c r="DDH66" s="308"/>
      <c r="DDI66" s="308"/>
      <c r="DDJ66" s="308"/>
      <c r="DDK66" s="308"/>
      <c r="DDL66" s="308"/>
      <c r="DDM66" s="308"/>
      <c r="DDN66" s="308"/>
      <c r="DDO66" s="308"/>
      <c r="DDP66" s="308"/>
      <c r="DDQ66" s="308"/>
      <c r="DDR66" s="308"/>
      <c r="DDS66" s="308"/>
      <c r="DDT66" s="308"/>
      <c r="DDU66" s="308"/>
      <c r="DDV66" s="308"/>
      <c r="DDW66" s="308"/>
      <c r="DDX66" s="308"/>
      <c r="DDY66" s="308"/>
      <c r="DDZ66" s="308"/>
      <c r="DEA66" s="308"/>
      <c r="DEB66" s="308"/>
      <c r="DEC66" s="308"/>
      <c r="DED66" s="308"/>
      <c r="DEE66" s="308"/>
      <c r="DEF66" s="308"/>
      <c r="DEG66" s="308"/>
      <c r="DEH66" s="308"/>
      <c r="DEI66" s="308"/>
      <c r="DEJ66" s="308"/>
      <c r="DEK66" s="308"/>
      <c r="DEL66" s="308"/>
      <c r="DEM66" s="308"/>
      <c r="DEN66" s="308"/>
      <c r="DEO66" s="308"/>
      <c r="DEP66" s="308"/>
      <c r="DEQ66" s="308"/>
      <c r="DER66" s="308"/>
      <c r="DES66" s="308"/>
      <c r="DET66" s="308"/>
      <c r="DEU66" s="308"/>
      <c r="DEV66" s="308"/>
      <c r="DEW66" s="308"/>
      <c r="DEX66" s="308"/>
      <c r="DEY66" s="308"/>
      <c r="DEZ66" s="308"/>
      <c r="DFA66" s="308"/>
      <c r="DFB66" s="308"/>
      <c r="DFC66" s="308"/>
      <c r="DFD66" s="308"/>
      <c r="DFE66" s="308"/>
      <c r="DFF66" s="308"/>
      <c r="DFG66" s="308"/>
      <c r="DFH66" s="308"/>
      <c r="DFI66" s="308"/>
      <c r="DFJ66" s="308"/>
      <c r="DFK66" s="308"/>
      <c r="DFL66" s="308"/>
      <c r="DFM66" s="308"/>
      <c r="DFN66" s="308"/>
      <c r="DFO66" s="308"/>
      <c r="DFP66" s="308"/>
      <c r="DFQ66" s="308"/>
      <c r="DFR66" s="308"/>
      <c r="DFS66" s="308"/>
      <c r="DFT66" s="308"/>
      <c r="DFU66" s="308"/>
      <c r="DFV66" s="308"/>
      <c r="DFW66" s="308"/>
      <c r="DFX66" s="308"/>
      <c r="DFY66" s="308"/>
      <c r="DFZ66" s="308"/>
      <c r="DGA66" s="308"/>
      <c r="DGB66" s="308"/>
      <c r="DGC66" s="308"/>
      <c r="DGD66" s="308"/>
      <c r="DGE66" s="308"/>
      <c r="DGF66" s="308"/>
      <c r="DGG66" s="308"/>
      <c r="DGH66" s="308"/>
      <c r="DGI66" s="308"/>
      <c r="DGJ66" s="308"/>
      <c r="DGK66" s="308"/>
      <c r="DGL66" s="308"/>
      <c r="DGM66" s="308"/>
      <c r="DGN66" s="308"/>
      <c r="DGO66" s="308"/>
      <c r="DGP66" s="308"/>
      <c r="DGQ66" s="308"/>
      <c r="DGR66" s="308"/>
      <c r="DGS66" s="308"/>
      <c r="DGT66" s="308"/>
      <c r="DGU66" s="308"/>
      <c r="DGV66" s="308"/>
      <c r="DGW66" s="308"/>
      <c r="DGX66" s="308"/>
      <c r="DGY66" s="308"/>
      <c r="DGZ66" s="308"/>
      <c r="DHA66" s="308"/>
      <c r="DHB66" s="308"/>
      <c r="DHC66" s="308"/>
      <c r="DHD66" s="308"/>
      <c r="DHE66" s="308"/>
      <c r="DHF66" s="308"/>
      <c r="DHG66" s="308"/>
      <c r="DHH66" s="308"/>
      <c r="DHI66" s="308"/>
      <c r="DHJ66" s="308"/>
      <c r="DHK66" s="308"/>
      <c r="DHL66" s="308"/>
      <c r="DHM66" s="308"/>
      <c r="DHN66" s="308"/>
      <c r="DHO66" s="308"/>
      <c r="DHP66" s="308"/>
      <c r="DHQ66" s="308"/>
      <c r="DHR66" s="308"/>
      <c r="DHS66" s="308"/>
      <c r="DHT66" s="308"/>
      <c r="DHU66" s="308"/>
      <c r="DHV66" s="308"/>
      <c r="DHW66" s="308"/>
      <c r="DHX66" s="308"/>
      <c r="DHY66" s="308"/>
      <c r="DHZ66" s="308"/>
      <c r="DIA66" s="308"/>
      <c r="DIB66" s="308"/>
      <c r="DIC66" s="308"/>
      <c r="DID66" s="308"/>
      <c r="DIE66" s="308"/>
      <c r="DIF66" s="308"/>
      <c r="DIG66" s="308"/>
      <c r="DIH66" s="308"/>
      <c r="DII66" s="308"/>
      <c r="DIJ66" s="308"/>
      <c r="DIK66" s="308"/>
      <c r="DIL66" s="308"/>
      <c r="DIM66" s="308"/>
      <c r="DIN66" s="308"/>
      <c r="DIO66" s="308"/>
      <c r="DIP66" s="308"/>
      <c r="DIQ66" s="308"/>
      <c r="DIR66" s="308"/>
      <c r="DIS66" s="308"/>
      <c r="DIT66" s="308"/>
      <c r="DIU66" s="308"/>
      <c r="DIV66" s="308"/>
      <c r="DIW66" s="308"/>
      <c r="DIX66" s="308"/>
      <c r="DIY66" s="308"/>
      <c r="DIZ66" s="308"/>
      <c r="DJA66" s="308"/>
      <c r="DJB66" s="308"/>
      <c r="DJC66" s="308"/>
      <c r="DJD66" s="308"/>
      <c r="DJE66" s="308"/>
      <c r="DJF66" s="308"/>
      <c r="DJG66" s="308"/>
      <c r="DJH66" s="308"/>
      <c r="DJI66" s="308"/>
      <c r="DJJ66" s="308"/>
      <c r="DJK66" s="308"/>
      <c r="DJL66" s="308"/>
      <c r="DJM66" s="308"/>
      <c r="DJN66" s="308"/>
      <c r="DJO66" s="308"/>
      <c r="DJP66" s="308"/>
      <c r="DJQ66" s="308"/>
      <c r="DJR66" s="308"/>
      <c r="DJS66" s="308"/>
      <c r="DJT66" s="308"/>
      <c r="DJU66" s="308"/>
      <c r="DJV66" s="308"/>
      <c r="DJW66" s="308"/>
      <c r="DJX66" s="308"/>
      <c r="DJY66" s="308"/>
      <c r="DJZ66" s="308"/>
      <c r="DKA66" s="308"/>
      <c r="DKB66" s="308"/>
      <c r="DKC66" s="308"/>
      <c r="DKD66" s="308"/>
      <c r="DKE66" s="308"/>
      <c r="DKF66" s="308"/>
      <c r="DKG66" s="308"/>
      <c r="DKH66" s="308"/>
      <c r="DKI66" s="308"/>
      <c r="DKJ66" s="308"/>
      <c r="DKK66" s="308"/>
      <c r="DKL66" s="308"/>
      <c r="DKM66" s="308"/>
      <c r="DKN66" s="308"/>
      <c r="DKO66" s="308"/>
      <c r="DKP66" s="308"/>
      <c r="DKQ66" s="308"/>
      <c r="DKR66" s="308"/>
      <c r="DKS66" s="308"/>
      <c r="DKT66" s="308"/>
      <c r="DKU66" s="308"/>
      <c r="DKV66" s="308"/>
      <c r="DKW66" s="308"/>
      <c r="DKX66" s="308"/>
      <c r="DKY66" s="308"/>
      <c r="DKZ66" s="308"/>
      <c r="DLA66" s="308"/>
      <c r="DLB66" s="308"/>
      <c r="DLC66" s="308"/>
      <c r="DLD66" s="308"/>
      <c r="DLE66" s="308"/>
      <c r="DLF66" s="308"/>
      <c r="DLG66" s="308"/>
      <c r="DLH66" s="308"/>
      <c r="DLI66" s="308"/>
      <c r="DLJ66" s="308"/>
      <c r="DLK66" s="308"/>
      <c r="DLL66" s="308"/>
      <c r="DLM66" s="308"/>
      <c r="DLN66" s="308"/>
      <c r="DLO66" s="308"/>
      <c r="DLP66" s="308"/>
      <c r="DLQ66" s="308"/>
      <c r="DLR66" s="308"/>
      <c r="DLS66" s="308"/>
      <c r="DLT66" s="308"/>
      <c r="DLU66" s="308"/>
      <c r="DLV66" s="308"/>
      <c r="DLW66" s="308"/>
      <c r="DLX66" s="308"/>
      <c r="DLY66" s="308"/>
      <c r="DLZ66" s="308"/>
      <c r="DMA66" s="308"/>
      <c r="DMB66" s="308"/>
      <c r="DMC66" s="308"/>
      <c r="DMD66" s="308"/>
      <c r="DME66" s="308"/>
      <c r="DMF66" s="308"/>
      <c r="DMG66" s="308"/>
      <c r="DMH66" s="308"/>
      <c r="DMI66" s="308"/>
      <c r="DMJ66" s="308"/>
      <c r="DMK66" s="308"/>
      <c r="DML66" s="308"/>
      <c r="DMM66" s="308"/>
      <c r="DMN66" s="308"/>
      <c r="DMO66" s="308"/>
      <c r="DMP66" s="308"/>
      <c r="DMQ66" s="308"/>
      <c r="DMR66" s="308"/>
      <c r="DMS66" s="308"/>
      <c r="DMT66" s="308"/>
      <c r="DMU66" s="308"/>
      <c r="DMV66" s="308"/>
      <c r="DMW66" s="308"/>
      <c r="DMX66" s="308"/>
      <c r="DMY66" s="308"/>
      <c r="DMZ66" s="308"/>
      <c r="DNA66" s="308"/>
      <c r="DNB66" s="308"/>
      <c r="DNC66" s="308"/>
      <c r="DND66" s="308"/>
      <c r="DNE66" s="308"/>
      <c r="DNF66" s="308"/>
      <c r="DNG66" s="308"/>
      <c r="DNH66" s="308"/>
      <c r="DNI66" s="308"/>
      <c r="DNJ66" s="308"/>
      <c r="DNK66" s="308"/>
      <c r="DNL66" s="308"/>
      <c r="DNM66" s="308"/>
      <c r="DNN66" s="308"/>
      <c r="DNO66" s="308"/>
      <c r="DNP66" s="308"/>
      <c r="DNQ66" s="308"/>
      <c r="DNR66" s="308"/>
      <c r="DNS66" s="308"/>
      <c r="DNT66" s="308"/>
      <c r="DNU66" s="308"/>
      <c r="DNV66" s="308"/>
      <c r="DNW66" s="308"/>
      <c r="DNX66" s="308"/>
      <c r="DNY66" s="308"/>
      <c r="DNZ66" s="308"/>
      <c r="DOA66" s="308"/>
      <c r="DOB66" s="308"/>
      <c r="DOC66" s="308"/>
      <c r="DOD66" s="308"/>
      <c r="DOE66" s="308"/>
      <c r="DOF66" s="308"/>
      <c r="DOG66" s="308"/>
      <c r="DOH66" s="308"/>
      <c r="DOI66" s="308"/>
      <c r="DOJ66" s="308"/>
      <c r="DOK66" s="308"/>
      <c r="DOL66" s="308"/>
      <c r="DOM66" s="308"/>
      <c r="DON66" s="308"/>
      <c r="DOO66" s="308"/>
      <c r="DOP66" s="308"/>
      <c r="DOQ66" s="308"/>
      <c r="DOR66" s="308"/>
      <c r="DOS66" s="308"/>
      <c r="DOT66" s="308"/>
      <c r="DOU66" s="308"/>
      <c r="DOV66" s="308"/>
      <c r="DOW66" s="308"/>
      <c r="DOX66" s="308"/>
      <c r="DOY66" s="308"/>
      <c r="DOZ66" s="308"/>
      <c r="DPA66" s="308"/>
      <c r="DPB66" s="308"/>
      <c r="DPC66" s="308"/>
      <c r="DPD66" s="308"/>
      <c r="DPE66" s="308"/>
      <c r="DPF66" s="308"/>
      <c r="DPG66" s="308"/>
      <c r="DPH66" s="308"/>
      <c r="DPI66" s="308"/>
      <c r="DPJ66" s="308"/>
      <c r="DPK66" s="308"/>
      <c r="DPL66" s="308"/>
      <c r="DPM66" s="308"/>
      <c r="DPN66" s="308"/>
      <c r="DPO66" s="308"/>
      <c r="DPP66" s="308"/>
      <c r="DPQ66" s="308"/>
      <c r="DPR66" s="308"/>
      <c r="DPS66" s="308"/>
      <c r="DPT66" s="308"/>
      <c r="DPU66" s="308"/>
      <c r="DPV66" s="308"/>
      <c r="DPW66" s="308"/>
      <c r="DPX66" s="308"/>
      <c r="DPY66" s="308"/>
      <c r="DPZ66" s="308"/>
      <c r="DQA66" s="308"/>
      <c r="DQB66" s="308"/>
      <c r="DQC66" s="308"/>
      <c r="DQD66" s="308"/>
      <c r="DQE66" s="308"/>
      <c r="DQF66" s="308"/>
      <c r="DQG66" s="308"/>
      <c r="DQH66" s="308"/>
      <c r="DQI66" s="308"/>
      <c r="DQJ66" s="308"/>
      <c r="DQK66" s="308"/>
      <c r="DQL66" s="308"/>
      <c r="DQM66" s="308"/>
      <c r="DQN66" s="308"/>
      <c r="DQO66" s="308"/>
      <c r="DQP66" s="308"/>
      <c r="DQQ66" s="308"/>
      <c r="DQR66" s="308"/>
      <c r="DQS66" s="308"/>
      <c r="DQT66" s="308"/>
      <c r="DQU66" s="308"/>
      <c r="DQV66" s="308"/>
      <c r="DQW66" s="308"/>
      <c r="DQX66" s="308"/>
      <c r="DQY66" s="308"/>
      <c r="DQZ66" s="308"/>
      <c r="DRA66" s="308"/>
      <c r="DRB66" s="308"/>
      <c r="DRC66" s="308"/>
      <c r="DRD66" s="308"/>
      <c r="DRE66" s="308"/>
      <c r="DRF66" s="308"/>
      <c r="DRG66" s="308"/>
      <c r="DRH66" s="308"/>
      <c r="DRI66" s="308"/>
      <c r="DRJ66" s="308"/>
      <c r="DRK66" s="308"/>
      <c r="DRL66" s="308"/>
      <c r="DRM66" s="308"/>
      <c r="DRN66" s="308"/>
      <c r="DRO66" s="308"/>
      <c r="DRP66" s="308"/>
      <c r="DRQ66" s="308"/>
      <c r="DRR66" s="308"/>
      <c r="DRS66" s="308"/>
      <c r="DRT66" s="308"/>
      <c r="DRU66" s="308"/>
      <c r="DRV66" s="308"/>
      <c r="DRW66" s="308"/>
      <c r="DRX66" s="308"/>
      <c r="DRY66" s="308"/>
      <c r="DRZ66" s="308"/>
      <c r="DSA66" s="308"/>
      <c r="DSB66" s="308"/>
      <c r="DSC66" s="308"/>
      <c r="DSD66" s="308"/>
      <c r="DSE66" s="308"/>
      <c r="DSF66" s="308"/>
      <c r="DSG66" s="308"/>
      <c r="DSH66" s="308"/>
      <c r="DSI66" s="308"/>
      <c r="DSJ66" s="308"/>
      <c r="DSK66" s="308"/>
      <c r="DSL66" s="308"/>
      <c r="DSM66" s="308"/>
      <c r="DSN66" s="308"/>
      <c r="DSO66" s="308"/>
      <c r="DSP66" s="308"/>
      <c r="DSQ66" s="308"/>
      <c r="DSR66" s="308"/>
      <c r="DSS66" s="308"/>
      <c r="DST66" s="308"/>
      <c r="DSU66" s="308"/>
      <c r="DSV66" s="308"/>
      <c r="DSW66" s="308"/>
      <c r="DSX66" s="308"/>
      <c r="DSY66" s="308"/>
      <c r="DSZ66" s="308"/>
      <c r="DTA66" s="308"/>
      <c r="DTB66" s="308"/>
      <c r="DTC66" s="308"/>
      <c r="DTD66" s="308"/>
      <c r="DTE66" s="308"/>
      <c r="DTF66" s="308"/>
      <c r="DTG66" s="308"/>
      <c r="DTH66" s="308"/>
      <c r="DTI66" s="308"/>
      <c r="DTJ66" s="308"/>
      <c r="DTK66" s="308"/>
      <c r="DTL66" s="308"/>
      <c r="DTM66" s="308"/>
      <c r="DTN66" s="308"/>
      <c r="DTO66" s="308"/>
      <c r="DTP66" s="308"/>
      <c r="DTQ66" s="308"/>
      <c r="DTR66" s="308"/>
      <c r="DTS66" s="308"/>
      <c r="DTT66" s="308"/>
      <c r="DTU66" s="308"/>
      <c r="DTV66" s="308"/>
      <c r="DTW66" s="308"/>
      <c r="DTX66" s="308"/>
      <c r="DTY66" s="308"/>
      <c r="DTZ66" s="308"/>
      <c r="DUA66" s="308"/>
      <c r="DUB66" s="308"/>
      <c r="DUC66" s="308"/>
      <c r="DUD66" s="308"/>
      <c r="DUE66" s="308"/>
      <c r="DUF66" s="308"/>
      <c r="DUG66" s="308"/>
      <c r="DUH66" s="308"/>
      <c r="DUI66" s="308"/>
      <c r="DUJ66" s="308"/>
      <c r="DUK66" s="308"/>
      <c r="DUL66" s="308"/>
      <c r="DUM66" s="308"/>
      <c r="DUN66" s="308"/>
      <c r="DUO66" s="308"/>
      <c r="DUP66" s="308"/>
      <c r="DUQ66" s="308"/>
      <c r="DUR66" s="308"/>
      <c r="DUS66" s="308"/>
      <c r="DUT66" s="308"/>
      <c r="DUU66" s="308"/>
      <c r="DUV66" s="308"/>
      <c r="DUW66" s="308"/>
      <c r="DUX66" s="308"/>
      <c r="DUY66" s="308"/>
      <c r="DUZ66" s="308"/>
      <c r="DVA66" s="308"/>
      <c r="DVB66" s="308"/>
      <c r="DVC66" s="308"/>
      <c r="DVD66" s="308"/>
      <c r="DVE66" s="308"/>
      <c r="DVF66" s="308"/>
      <c r="DVG66" s="308"/>
      <c r="DVH66" s="308"/>
      <c r="DVI66" s="308"/>
      <c r="DVJ66" s="308"/>
      <c r="DVK66" s="308"/>
      <c r="DVL66" s="308"/>
      <c r="DVM66" s="308"/>
      <c r="DVN66" s="308"/>
      <c r="DVO66" s="308"/>
      <c r="DVP66" s="308"/>
      <c r="DVQ66" s="308"/>
      <c r="DVR66" s="308"/>
      <c r="DVS66" s="308"/>
      <c r="DVT66" s="308"/>
      <c r="DVU66" s="308"/>
      <c r="DVV66" s="308"/>
      <c r="DVW66" s="308"/>
      <c r="DVX66" s="308"/>
      <c r="DVY66" s="308"/>
      <c r="DVZ66" s="308"/>
      <c r="DWA66" s="308"/>
      <c r="DWB66" s="308"/>
      <c r="DWC66" s="308"/>
      <c r="DWD66" s="308"/>
      <c r="DWE66" s="308"/>
      <c r="DWF66" s="308"/>
      <c r="DWG66" s="308"/>
      <c r="DWH66" s="308"/>
      <c r="DWI66" s="308"/>
      <c r="DWJ66" s="308"/>
      <c r="DWK66" s="308"/>
      <c r="DWL66" s="308"/>
      <c r="DWM66" s="308"/>
      <c r="DWN66" s="308"/>
      <c r="DWO66" s="308"/>
      <c r="DWP66" s="308"/>
      <c r="DWQ66" s="308"/>
      <c r="DWR66" s="308"/>
      <c r="DWS66" s="308"/>
      <c r="DWT66" s="308"/>
      <c r="DWU66" s="308"/>
      <c r="DWV66" s="308"/>
      <c r="DWW66" s="308"/>
      <c r="DWX66" s="308"/>
      <c r="DWY66" s="308"/>
      <c r="DWZ66" s="308"/>
      <c r="DXA66" s="308"/>
      <c r="DXB66" s="308"/>
      <c r="DXC66" s="308"/>
      <c r="DXD66" s="308"/>
      <c r="DXE66" s="308"/>
      <c r="DXF66" s="308"/>
      <c r="DXG66" s="308"/>
      <c r="DXH66" s="308"/>
      <c r="DXI66" s="308"/>
      <c r="DXJ66" s="308"/>
      <c r="DXK66" s="308"/>
      <c r="DXL66" s="308"/>
      <c r="DXM66" s="308"/>
      <c r="DXN66" s="308"/>
      <c r="DXO66" s="308"/>
      <c r="DXP66" s="308"/>
      <c r="DXQ66" s="308"/>
      <c r="DXR66" s="308"/>
      <c r="DXS66" s="308"/>
      <c r="DXT66" s="308"/>
      <c r="DXU66" s="308"/>
      <c r="DXV66" s="308"/>
      <c r="DXW66" s="308"/>
      <c r="DXX66" s="308"/>
      <c r="DXY66" s="308"/>
      <c r="DXZ66" s="308"/>
      <c r="DYA66" s="308"/>
      <c r="DYB66" s="308"/>
      <c r="DYC66" s="308"/>
      <c r="DYD66" s="308"/>
      <c r="DYE66" s="308"/>
      <c r="DYF66" s="308"/>
      <c r="DYG66" s="308"/>
      <c r="DYH66" s="308"/>
      <c r="DYI66" s="308"/>
      <c r="DYJ66" s="308"/>
      <c r="DYK66" s="308"/>
      <c r="DYL66" s="308"/>
      <c r="DYM66" s="308"/>
      <c r="DYN66" s="308"/>
      <c r="DYO66" s="308"/>
      <c r="DYP66" s="308"/>
      <c r="DYQ66" s="308"/>
      <c r="DYR66" s="308"/>
      <c r="DYS66" s="308"/>
      <c r="DYT66" s="308"/>
      <c r="DYU66" s="308"/>
      <c r="DYV66" s="308"/>
      <c r="DYW66" s="308"/>
      <c r="DYX66" s="308"/>
      <c r="DYY66" s="308"/>
      <c r="DYZ66" s="308"/>
      <c r="DZA66" s="308"/>
      <c r="DZB66" s="308"/>
      <c r="DZC66" s="308"/>
      <c r="DZD66" s="308"/>
      <c r="DZE66" s="308"/>
      <c r="DZF66" s="308"/>
      <c r="DZG66" s="308"/>
      <c r="DZH66" s="308"/>
      <c r="DZI66" s="308"/>
      <c r="DZJ66" s="308"/>
      <c r="DZK66" s="308"/>
      <c r="DZL66" s="308"/>
      <c r="DZM66" s="308"/>
      <c r="DZN66" s="308"/>
      <c r="DZO66" s="308"/>
      <c r="DZP66" s="308"/>
      <c r="DZQ66" s="308"/>
      <c r="DZR66" s="308"/>
      <c r="DZS66" s="308"/>
      <c r="DZT66" s="308"/>
      <c r="DZU66" s="308"/>
      <c r="DZV66" s="308"/>
      <c r="DZW66" s="308"/>
      <c r="DZX66" s="308"/>
      <c r="DZY66" s="308"/>
      <c r="DZZ66" s="308"/>
      <c r="EAA66" s="308"/>
      <c r="EAB66" s="308"/>
      <c r="EAC66" s="308"/>
      <c r="EAD66" s="308"/>
      <c r="EAE66" s="308"/>
      <c r="EAF66" s="308"/>
      <c r="EAG66" s="308"/>
      <c r="EAH66" s="308"/>
      <c r="EAI66" s="308"/>
      <c r="EAJ66" s="308"/>
      <c r="EAK66" s="308"/>
      <c r="EAL66" s="308"/>
      <c r="EAM66" s="308"/>
      <c r="EAN66" s="308"/>
      <c r="EAO66" s="308"/>
      <c r="EAP66" s="308"/>
      <c r="EAQ66" s="308"/>
      <c r="EAR66" s="308"/>
      <c r="EAS66" s="308"/>
      <c r="EAT66" s="308"/>
      <c r="EAU66" s="308"/>
      <c r="EAV66" s="308"/>
      <c r="EAW66" s="308"/>
      <c r="EAX66" s="308"/>
      <c r="EAY66" s="308"/>
      <c r="EAZ66" s="308"/>
      <c r="EBA66" s="308"/>
      <c r="EBB66" s="308"/>
      <c r="EBC66" s="308"/>
      <c r="EBD66" s="308"/>
      <c r="EBE66" s="308"/>
      <c r="EBF66" s="308"/>
      <c r="EBG66" s="308"/>
      <c r="EBH66" s="308"/>
      <c r="EBI66" s="308"/>
      <c r="EBJ66" s="308"/>
      <c r="EBK66" s="308"/>
      <c r="EBL66" s="308"/>
      <c r="EBM66" s="308"/>
      <c r="EBN66" s="308"/>
      <c r="EBO66" s="308"/>
      <c r="EBP66" s="308"/>
      <c r="EBQ66" s="308"/>
      <c r="EBR66" s="308"/>
      <c r="EBS66" s="308"/>
      <c r="EBT66" s="308"/>
      <c r="EBU66" s="308"/>
      <c r="EBV66" s="308"/>
      <c r="EBW66" s="308"/>
      <c r="EBX66" s="308"/>
      <c r="EBY66" s="308"/>
      <c r="EBZ66" s="308"/>
      <c r="ECA66" s="308"/>
      <c r="ECB66" s="308"/>
      <c r="ECC66" s="308"/>
      <c r="ECD66" s="308"/>
      <c r="ECE66" s="308"/>
      <c r="ECF66" s="308"/>
      <c r="ECG66" s="308"/>
      <c r="ECH66" s="308"/>
      <c r="ECI66" s="308"/>
      <c r="ECJ66" s="308"/>
      <c r="ECK66" s="308"/>
      <c r="ECL66" s="308"/>
      <c r="ECM66" s="308"/>
      <c r="ECN66" s="308"/>
      <c r="ECO66" s="308"/>
      <c r="ECP66" s="308"/>
      <c r="ECQ66" s="308"/>
      <c r="ECR66" s="308"/>
      <c r="ECS66" s="308"/>
      <c r="ECT66" s="308"/>
      <c r="ECU66" s="308"/>
      <c r="ECV66" s="308"/>
      <c r="ECW66" s="308"/>
      <c r="ECX66" s="308"/>
      <c r="ECY66" s="308"/>
      <c r="ECZ66" s="308"/>
      <c r="EDA66" s="308"/>
      <c r="EDB66" s="308"/>
      <c r="EDC66" s="308"/>
      <c r="EDD66" s="308"/>
      <c r="EDE66" s="308"/>
      <c r="EDF66" s="308"/>
      <c r="EDG66" s="308"/>
      <c r="EDH66" s="308"/>
      <c r="EDI66" s="308"/>
      <c r="EDJ66" s="308"/>
      <c r="EDK66" s="308"/>
      <c r="EDL66" s="308"/>
      <c r="EDM66" s="308"/>
      <c r="EDN66" s="308"/>
      <c r="EDO66" s="308"/>
      <c r="EDP66" s="308"/>
      <c r="EDQ66" s="308"/>
      <c r="EDR66" s="308"/>
      <c r="EDS66" s="308"/>
      <c r="EDT66" s="308"/>
      <c r="EDU66" s="308"/>
      <c r="EDV66" s="308"/>
      <c r="EDW66" s="308"/>
      <c r="EDX66" s="308"/>
      <c r="EDY66" s="308"/>
      <c r="EDZ66" s="308"/>
      <c r="EEA66" s="308"/>
      <c r="EEB66" s="308"/>
      <c r="EEC66" s="308"/>
      <c r="EED66" s="308"/>
      <c r="EEE66" s="308"/>
      <c r="EEF66" s="308"/>
      <c r="EEG66" s="308"/>
      <c r="EEH66" s="308"/>
      <c r="EEI66" s="308"/>
      <c r="EEJ66" s="308"/>
      <c r="EEK66" s="308"/>
      <c r="EEL66" s="308"/>
      <c r="EEM66" s="308"/>
      <c r="EEN66" s="308"/>
      <c r="EEO66" s="308"/>
      <c r="EEP66" s="308"/>
      <c r="EEQ66" s="308"/>
      <c r="EER66" s="308"/>
      <c r="EES66" s="308"/>
      <c r="EET66" s="308"/>
      <c r="EEU66" s="308"/>
      <c r="EEV66" s="308"/>
      <c r="EEW66" s="308"/>
      <c r="EEX66" s="308"/>
      <c r="EEY66" s="308"/>
      <c r="EEZ66" s="308"/>
      <c r="EFA66" s="308"/>
      <c r="EFB66" s="308"/>
      <c r="EFC66" s="308"/>
      <c r="EFD66" s="308"/>
      <c r="EFE66" s="308"/>
      <c r="EFF66" s="308"/>
      <c r="EFG66" s="308"/>
      <c r="EFH66" s="308"/>
      <c r="EFI66" s="308"/>
      <c r="EFJ66" s="308"/>
      <c r="EFK66" s="308"/>
      <c r="EFL66" s="308"/>
      <c r="EFM66" s="308"/>
      <c r="EFN66" s="308"/>
      <c r="EFO66" s="308"/>
      <c r="EFP66" s="308"/>
      <c r="EFQ66" s="308"/>
      <c r="EFR66" s="308"/>
      <c r="EFS66" s="308"/>
      <c r="EFT66" s="308"/>
      <c r="EFU66" s="308"/>
      <c r="EFV66" s="308"/>
      <c r="EFW66" s="308"/>
      <c r="EFX66" s="308"/>
      <c r="EFY66" s="308"/>
      <c r="EFZ66" s="308"/>
      <c r="EGA66" s="308"/>
      <c r="EGB66" s="308"/>
      <c r="EGC66" s="308"/>
      <c r="EGD66" s="308"/>
      <c r="EGE66" s="308"/>
      <c r="EGF66" s="308"/>
      <c r="EGG66" s="308"/>
      <c r="EGH66" s="308"/>
      <c r="EGI66" s="308"/>
      <c r="EGJ66" s="308"/>
      <c r="EGK66" s="308"/>
      <c r="EGL66" s="308"/>
      <c r="EGM66" s="308"/>
      <c r="EGN66" s="308"/>
      <c r="EGO66" s="308"/>
      <c r="EGP66" s="308"/>
      <c r="EGQ66" s="308"/>
      <c r="EGR66" s="308"/>
      <c r="EGS66" s="308"/>
      <c r="EGT66" s="308"/>
      <c r="EGU66" s="308"/>
      <c r="EGV66" s="308"/>
      <c r="EGW66" s="308"/>
      <c r="EGX66" s="308"/>
      <c r="EGY66" s="308"/>
      <c r="EGZ66" s="308"/>
      <c r="EHA66" s="308"/>
      <c r="EHB66" s="308"/>
      <c r="EHC66" s="308"/>
      <c r="EHD66" s="308"/>
      <c r="EHE66" s="308"/>
      <c r="EHF66" s="308"/>
      <c r="EHG66" s="308"/>
      <c r="EHH66" s="308"/>
      <c r="EHI66" s="308"/>
      <c r="EHJ66" s="308"/>
      <c r="EHK66" s="308"/>
      <c r="EHL66" s="308"/>
      <c r="EHM66" s="308"/>
      <c r="EHN66" s="308"/>
      <c r="EHO66" s="308"/>
      <c r="EHP66" s="308"/>
      <c r="EHQ66" s="308"/>
      <c r="EHR66" s="308"/>
      <c r="EHS66" s="308"/>
      <c r="EHT66" s="308"/>
      <c r="EHU66" s="308"/>
      <c r="EHV66" s="308"/>
      <c r="EHW66" s="308"/>
      <c r="EHX66" s="308"/>
      <c r="EHY66" s="308"/>
      <c r="EHZ66" s="308"/>
      <c r="EIA66" s="308"/>
      <c r="EIB66" s="308"/>
      <c r="EIC66" s="308"/>
      <c r="EID66" s="308"/>
      <c r="EIE66" s="308"/>
      <c r="EIF66" s="308"/>
      <c r="EIG66" s="308"/>
      <c r="EIH66" s="308"/>
      <c r="EII66" s="308"/>
      <c r="EIJ66" s="308"/>
      <c r="EIK66" s="308"/>
      <c r="EIL66" s="308"/>
      <c r="EIM66" s="308"/>
      <c r="EIN66" s="308"/>
      <c r="EIO66" s="308"/>
      <c r="EIP66" s="308"/>
      <c r="EIQ66" s="308"/>
      <c r="EIR66" s="308"/>
      <c r="EIS66" s="308"/>
      <c r="EIT66" s="308"/>
      <c r="EIU66" s="308"/>
      <c r="EIV66" s="308"/>
      <c r="EIW66" s="308"/>
      <c r="EIX66" s="308"/>
      <c r="EIY66" s="308"/>
      <c r="EIZ66" s="308"/>
      <c r="EJA66" s="308"/>
      <c r="EJB66" s="308"/>
      <c r="EJC66" s="308"/>
      <c r="EJD66" s="308"/>
      <c r="EJE66" s="308"/>
      <c r="EJF66" s="308"/>
      <c r="EJG66" s="308"/>
      <c r="EJH66" s="308"/>
      <c r="EJI66" s="308"/>
      <c r="EJJ66" s="308"/>
      <c r="EJK66" s="308"/>
      <c r="EJL66" s="308"/>
      <c r="EJM66" s="308"/>
      <c r="EJN66" s="308"/>
      <c r="EJO66" s="308"/>
      <c r="EJP66" s="308"/>
      <c r="EJQ66" s="308"/>
      <c r="EJR66" s="308"/>
      <c r="EJS66" s="308"/>
      <c r="EJT66" s="308"/>
      <c r="EJU66" s="308"/>
      <c r="EJV66" s="308"/>
      <c r="EJW66" s="308"/>
      <c r="EJX66" s="308"/>
      <c r="EJY66" s="308"/>
      <c r="EJZ66" s="308"/>
      <c r="EKA66" s="308"/>
      <c r="EKB66" s="308"/>
      <c r="EKC66" s="308"/>
      <c r="EKD66" s="308"/>
      <c r="EKE66" s="308"/>
      <c r="EKF66" s="308"/>
      <c r="EKG66" s="308"/>
      <c r="EKH66" s="308"/>
      <c r="EKI66" s="308"/>
      <c r="EKJ66" s="308"/>
      <c r="EKK66" s="308"/>
      <c r="EKL66" s="308"/>
      <c r="EKM66" s="308"/>
      <c r="EKN66" s="308"/>
      <c r="EKO66" s="308"/>
      <c r="EKP66" s="308"/>
      <c r="EKQ66" s="308"/>
      <c r="EKR66" s="308"/>
      <c r="EKS66" s="308"/>
      <c r="EKT66" s="308"/>
      <c r="EKU66" s="308"/>
      <c r="EKV66" s="308"/>
      <c r="EKW66" s="308"/>
      <c r="EKX66" s="308"/>
      <c r="EKY66" s="308"/>
      <c r="EKZ66" s="308"/>
      <c r="ELA66" s="308"/>
      <c r="ELB66" s="308"/>
      <c r="ELC66" s="308"/>
      <c r="ELD66" s="308"/>
      <c r="ELE66" s="308"/>
      <c r="ELF66" s="308"/>
      <c r="ELG66" s="308"/>
      <c r="ELH66" s="308"/>
      <c r="ELI66" s="308"/>
      <c r="ELJ66" s="308"/>
      <c r="ELK66" s="308"/>
      <c r="ELL66" s="308"/>
      <c r="ELM66" s="308"/>
      <c r="ELN66" s="308"/>
      <c r="ELO66" s="308"/>
      <c r="ELP66" s="308"/>
      <c r="ELQ66" s="308"/>
      <c r="ELR66" s="308"/>
      <c r="ELS66" s="308"/>
      <c r="ELT66" s="308"/>
      <c r="ELU66" s="308"/>
      <c r="ELV66" s="308"/>
      <c r="ELW66" s="308"/>
      <c r="ELX66" s="308"/>
      <c r="ELY66" s="308"/>
      <c r="ELZ66" s="308"/>
      <c r="EMA66" s="308"/>
      <c r="EMB66" s="308"/>
      <c r="EMC66" s="308"/>
      <c r="EMD66" s="308"/>
      <c r="EME66" s="308"/>
      <c r="EMF66" s="308"/>
      <c r="EMG66" s="308"/>
      <c r="EMH66" s="308"/>
      <c r="EMI66" s="308"/>
      <c r="EMJ66" s="308"/>
      <c r="EMK66" s="308"/>
      <c r="EML66" s="308"/>
      <c r="EMM66" s="308"/>
      <c r="EMN66" s="308"/>
      <c r="EMO66" s="308"/>
      <c r="EMP66" s="308"/>
      <c r="EMQ66" s="308"/>
      <c r="EMR66" s="308"/>
      <c r="EMS66" s="308"/>
      <c r="EMT66" s="308"/>
      <c r="EMU66" s="308"/>
      <c r="EMV66" s="308"/>
      <c r="EMW66" s="308"/>
      <c r="EMX66" s="308"/>
      <c r="EMY66" s="308"/>
      <c r="EMZ66" s="308"/>
      <c r="ENA66" s="308"/>
      <c r="ENB66" s="308"/>
      <c r="ENC66" s="308"/>
      <c r="END66" s="308"/>
      <c r="ENE66" s="308"/>
      <c r="ENF66" s="308"/>
      <c r="ENG66" s="308"/>
      <c r="ENH66" s="308"/>
      <c r="ENI66" s="308"/>
      <c r="ENJ66" s="308"/>
      <c r="ENK66" s="308"/>
      <c r="ENL66" s="308"/>
      <c r="ENM66" s="308"/>
      <c r="ENN66" s="308"/>
      <c r="ENO66" s="308"/>
      <c r="ENP66" s="308"/>
      <c r="ENQ66" s="308"/>
      <c r="ENR66" s="308"/>
      <c r="ENS66" s="308"/>
      <c r="ENT66" s="308"/>
      <c r="ENU66" s="308"/>
      <c r="ENV66" s="308"/>
      <c r="ENW66" s="308"/>
      <c r="ENX66" s="308"/>
      <c r="ENY66" s="308"/>
      <c r="ENZ66" s="308"/>
      <c r="EOA66" s="308"/>
      <c r="EOB66" s="308"/>
      <c r="EOC66" s="308"/>
      <c r="EOD66" s="308"/>
      <c r="EOE66" s="308"/>
      <c r="EOF66" s="308"/>
      <c r="EOG66" s="308"/>
      <c r="EOH66" s="308"/>
      <c r="EOI66" s="308"/>
      <c r="EOJ66" s="308"/>
      <c r="EOK66" s="308"/>
      <c r="EOL66" s="308"/>
      <c r="EOM66" s="308"/>
      <c r="EON66" s="308"/>
      <c r="EOO66" s="308"/>
      <c r="EOP66" s="308"/>
      <c r="EOQ66" s="308"/>
      <c r="EOR66" s="308"/>
      <c r="EOS66" s="308"/>
      <c r="EOT66" s="308"/>
      <c r="EOU66" s="308"/>
      <c r="EOV66" s="308"/>
      <c r="EOW66" s="308"/>
      <c r="EOX66" s="308"/>
      <c r="EOY66" s="308"/>
      <c r="EOZ66" s="308"/>
      <c r="EPA66" s="308"/>
      <c r="EPB66" s="308"/>
      <c r="EPC66" s="308"/>
      <c r="EPD66" s="308"/>
      <c r="EPE66" s="308"/>
      <c r="EPF66" s="308"/>
      <c r="EPG66" s="308"/>
      <c r="EPH66" s="308"/>
      <c r="EPI66" s="308"/>
      <c r="EPJ66" s="308"/>
      <c r="EPK66" s="308"/>
      <c r="EPL66" s="308"/>
      <c r="EPM66" s="308"/>
      <c r="EPN66" s="308"/>
      <c r="EPO66" s="308"/>
      <c r="EPP66" s="308"/>
      <c r="EPQ66" s="308"/>
      <c r="EPR66" s="308"/>
      <c r="EPS66" s="308"/>
      <c r="EPT66" s="308"/>
      <c r="EPU66" s="308"/>
      <c r="EPV66" s="308"/>
      <c r="EPW66" s="308"/>
      <c r="EPX66" s="308"/>
      <c r="EPY66" s="308"/>
      <c r="EPZ66" s="308"/>
      <c r="EQA66" s="308"/>
      <c r="EQB66" s="308"/>
      <c r="EQC66" s="308"/>
      <c r="EQD66" s="308"/>
      <c r="EQE66" s="308"/>
      <c r="EQF66" s="308"/>
      <c r="EQG66" s="308"/>
      <c r="EQH66" s="308"/>
      <c r="EQI66" s="308"/>
      <c r="EQJ66" s="308"/>
      <c r="EQK66" s="308"/>
      <c r="EQL66" s="308"/>
      <c r="EQM66" s="308"/>
      <c r="EQN66" s="308"/>
      <c r="EQO66" s="308"/>
      <c r="EQP66" s="308"/>
      <c r="EQQ66" s="308"/>
      <c r="EQR66" s="308"/>
      <c r="EQS66" s="308"/>
      <c r="EQT66" s="308"/>
      <c r="EQU66" s="308"/>
      <c r="EQV66" s="308"/>
      <c r="EQW66" s="308"/>
      <c r="EQX66" s="308"/>
      <c r="EQY66" s="308"/>
      <c r="EQZ66" s="308"/>
      <c r="ERA66" s="308"/>
      <c r="ERB66" s="308"/>
      <c r="ERC66" s="308"/>
      <c r="ERD66" s="308"/>
      <c r="ERE66" s="308"/>
      <c r="ERF66" s="308"/>
      <c r="ERG66" s="308"/>
      <c r="ERH66" s="308"/>
      <c r="ERI66" s="308"/>
      <c r="ERJ66" s="308"/>
      <c r="ERK66" s="308"/>
      <c r="ERL66" s="308"/>
      <c r="ERM66" s="308"/>
      <c r="ERN66" s="308"/>
      <c r="ERO66" s="308"/>
      <c r="ERP66" s="308"/>
      <c r="ERQ66" s="308"/>
      <c r="ERR66" s="308"/>
      <c r="ERS66" s="308"/>
      <c r="ERT66" s="308"/>
      <c r="ERU66" s="308"/>
      <c r="ERV66" s="308"/>
      <c r="ERW66" s="308"/>
      <c r="ERX66" s="308"/>
      <c r="ERY66" s="308"/>
      <c r="ERZ66" s="308"/>
      <c r="ESA66" s="308"/>
      <c r="ESB66" s="308"/>
      <c r="ESC66" s="308"/>
      <c r="ESD66" s="308"/>
      <c r="ESE66" s="308"/>
      <c r="ESF66" s="308"/>
      <c r="ESG66" s="308"/>
      <c r="ESH66" s="308"/>
      <c r="ESI66" s="308"/>
      <c r="ESJ66" s="308"/>
      <c r="ESK66" s="308"/>
      <c r="ESL66" s="308"/>
      <c r="ESM66" s="308"/>
      <c r="ESN66" s="308"/>
      <c r="ESO66" s="308"/>
      <c r="ESP66" s="308"/>
      <c r="ESQ66" s="308"/>
      <c r="ESR66" s="308"/>
      <c r="ESS66" s="308"/>
      <c r="EST66" s="308"/>
      <c r="ESU66" s="308"/>
      <c r="ESV66" s="308"/>
      <c r="ESW66" s="308"/>
      <c r="ESX66" s="308"/>
      <c r="ESY66" s="308"/>
      <c r="ESZ66" s="308"/>
      <c r="ETA66" s="308"/>
      <c r="ETB66" s="308"/>
      <c r="ETC66" s="308"/>
      <c r="ETD66" s="308"/>
      <c r="ETE66" s="308"/>
      <c r="ETF66" s="308"/>
      <c r="ETG66" s="308"/>
      <c r="ETH66" s="308"/>
      <c r="ETI66" s="308"/>
      <c r="ETJ66" s="308"/>
      <c r="ETK66" s="308"/>
      <c r="ETL66" s="308"/>
      <c r="ETM66" s="308"/>
      <c r="ETN66" s="308"/>
      <c r="ETO66" s="308"/>
      <c r="ETP66" s="308"/>
      <c r="ETQ66" s="308"/>
      <c r="ETR66" s="308"/>
      <c r="ETS66" s="308"/>
      <c r="ETT66" s="308"/>
      <c r="ETU66" s="308"/>
      <c r="ETV66" s="308"/>
      <c r="ETW66" s="308"/>
      <c r="ETX66" s="308"/>
      <c r="ETY66" s="308"/>
      <c r="ETZ66" s="308"/>
      <c r="EUA66" s="308"/>
      <c r="EUB66" s="308"/>
      <c r="EUC66" s="308"/>
      <c r="EUD66" s="308"/>
      <c r="EUE66" s="308"/>
      <c r="EUF66" s="308"/>
      <c r="EUG66" s="308"/>
      <c r="EUH66" s="308"/>
      <c r="EUI66" s="308"/>
      <c r="EUJ66" s="308"/>
      <c r="EUK66" s="308"/>
      <c r="EUL66" s="308"/>
      <c r="EUM66" s="308"/>
      <c r="EUN66" s="308"/>
      <c r="EUO66" s="308"/>
      <c r="EUP66" s="308"/>
      <c r="EUQ66" s="308"/>
      <c r="EUR66" s="308"/>
      <c r="EUS66" s="308"/>
      <c r="EUT66" s="308"/>
      <c r="EUU66" s="308"/>
      <c r="EUV66" s="308"/>
      <c r="EUW66" s="308"/>
      <c r="EUX66" s="308"/>
      <c r="EUY66" s="308"/>
      <c r="EUZ66" s="308"/>
      <c r="EVA66" s="308"/>
      <c r="EVB66" s="308"/>
      <c r="EVC66" s="308"/>
      <c r="EVD66" s="308"/>
      <c r="EVE66" s="308"/>
      <c r="EVF66" s="308"/>
      <c r="EVG66" s="308"/>
      <c r="EVH66" s="308"/>
      <c r="EVI66" s="308"/>
      <c r="EVJ66" s="308"/>
      <c r="EVK66" s="308"/>
      <c r="EVL66" s="308"/>
      <c r="EVM66" s="308"/>
      <c r="EVN66" s="308"/>
      <c r="EVO66" s="308"/>
      <c r="EVP66" s="308"/>
      <c r="EVQ66" s="308"/>
      <c r="EVR66" s="308"/>
      <c r="EVS66" s="308"/>
      <c r="EVT66" s="308"/>
      <c r="EVU66" s="308"/>
      <c r="EVV66" s="308"/>
      <c r="EVW66" s="308"/>
      <c r="EVX66" s="308"/>
      <c r="EVY66" s="308"/>
      <c r="EVZ66" s="308"/>
      <c r="EWA66" s="308"/>
      <c r="EWB66" s="308"/>
      <c r="EWC66" s="308"/>
      <c r="EWD66" s="308"/>
      <c r="EWE66" s="308"/>
      <c r="EWF66" s="308"/>
      <c r="EWG66" s="308"/>
      <c r="EWH66" s="308"/>
      <c r="EWI66" s="308"/>
      <c r="EWJ66" s="308"/>
      <c r="EWK66" s="308"/>
      <c r="EWL66" s="308"/>
      <c r="EWM66" s="308"/>
      <c r="EWN66" s="308"/>
      <c r="EWO66" s="308"/>
      <c r="EWP66" s="308"/>
      <c r="EWQ66" s="308"/>
      <c r="EWR66" s="308"/>
      <c r="EWS66" s="308"/>
      <c r="EWT66" s="308"/>
      <c r="EWU66" s="308"/>
      <c r="EWV66" s="308"/>
      <c r="EWW66" s="308"/>
      <c r="EWX66" s="308"/>
      <c r="EWY66" s="308"/>
      <c r="EWZ66" s="308"/>
      <c r="EXA66" s="308"/>
      <c r="EXB66" s="308"/>
      <c r="EXC66" s="308"/>
      <c r="EXD66" s="308"/>
      <c r="EXE66" s="308"/>
      <c r="EXF66" s="308"/>
      <c r="EXG66" s="308"/>
      <c r="EXH66" s="308"/>
      <c r="EXI66" s="308"/>
      <c r="EXJ66" s="308"/>
      <c r="EXK66" s="308"/>
      <c r="EXL66" s="308"/>
      <c r="EXM66" s="308"/>
      <c r="EXN66" s="308"/>
      <c r="EXO66" s="308"/>
      <c r="EXP66" s="308"/>
      <c r="EXQ66" s="308"/>
      <c r="EXR66" s="308"/>
      <c r="EXS66" s="308"/>
      <c r="EXT66" s="308"/>
      <c r="EXU66" s="308"/>
      <c r="EXV66" s="308"/>
      <c r="EXW66" s="308"/>
      <c r="EXX66" s="308"/>
      <c r="EXY66" s="308"/>
      <c r="EXZ66" s="308"/>
      <c r="EYA66" s="308"/>
      <c r="EYB66" s="308"/>
      <c r="EYC66" s="308"/>
      <c r="EYD66" s="308"/>
      <c r="EYE66" s="308"/>
      <c r="EYF66" s="308"/>
      <c r="EYG66" s="308"/>
      <c r="EYH66" s="308"/>
      <c r="EYI66" s="308"/>
      <c r="EYJ66" s="308"/>
      <c r="EYK66" s="308"/>
      <c r="EYL66" s="308"/>
      <c r="EYM66" s="308"/>
      <c r="EYN66" s="308"/>
      <c r="EYO66" s="308"/>
      <c r="EYP66" s="308"/>
      <c r="EYQ66" s="308"/>
      <c r="EYR66" s="308"/>
      <c r="EYS66" s="308"/>
      <c r="EYT66" s="308"/>
      <c r="EYU66" s="308"/>
      <c r="EYV66" s="308"/>
      <c r="EYW66" s="308"/>
      <c r="EYX66" s="308"/>
      <c r="EYY66" s="308"/>
      <c r="EYZ66" s="308"/>
      <c r="EZA66" s="308"/>
      <c r="EZB66" s="308"/>
      <c r="EZC66" s="308"/>
      <c r="EZD66" s="308"/>
      <c r="EZE66" s="308"/>
      <c r="EZF66" s="308"/>
      <c r="EZG66" s="308"/>
      <c r="EZH66" s="308"/>
      <c r="EZI66" s="308"/>
      <c r="EZJ66" s="308"/>
      <c r="EZK66" s="308"/>
      <c r="EZL66" s="308"/>
      <c r="EZM66" s="308"/>
      <c r="EZN66" s="308"/>
      <c r="EZO66" s="308"/>
      <c r="EZP66" s="308"/>
      <c r="EZQ66" s="308"/>
      <c r="EZR66" s="308"/>
      <c r="EZS66" s="308"/>
      <c r="EZT66" s="308"/>
      <c r="EZU66" s="308"/>
      <c r="EZV66" s="308"/>
      <c r="EZW66" s="308"/>
      <c r="EZX66" s="308"/>
      <c r="EZY66" s="308"/>
      <c r="EZZ66" s="308"/>
      <c r="FAA66" s="308"/>
      <c r="FAB66" s="308"/>
      <c r="FAC66" s="308"/>
      <c r="FAD66" s="308"/>
      <c r="FAE66" s="308"/>
      <c r="FAF66" s="308"/>
      <c r="FAG66" s="308"/>
      <c r="FAH66" s="308"/>
      <c r="FAI66" s="308"/>
      <c r="FAJ66" s="308"/>
      <c r="FAK66" s="308"/>
      <c r="FAL66" s="308"/>
      <c r="FAM66" s="308"/>
      <c r="FAN66" s="308"/>
      <c r="FAO66" s="308"/>
      <c r="FAP66" s="308"/>
      <c r="FAQ66" s="308"/>
      <c r="FAR66" s="308"/>
      <c r="FAS66" s="308"/>
      <c r="FAT66" s="308"/>
      <c r="FAU66" s="308"/>
      <c r="FAV66" s="308"/>
      <c r="FAW66" s="308"/>
      <c r="FAX66" s="308"/>
      <c r="FAY66" s="308"/>
      <c r="FAZ66" s="308"/>
      <c r="FBA66" s="308"/>
      <c r="FBB66" s="308"/>
      <c r="FBC66" s="308"/>
      <c r="FBD66" s="308"/>
      <c r="FBE66" s="308"/>
      <c r="FBF66" s="308"/>
      <c r="FBG66" s="308"/>
      <c r="FBH66" s="308"/>
      <c r="FBI66" s="308"/>
      <c r="FBJ66" s="308"/>
      <c r="FBK66" s="308"/>
      <c r="FBL66" s="308"/>
      <c r="FBM66" s="308"/>
      <c r="FBN66" s="308"/>
      <c r="FBO66" s="308"/>
      <c r="FBP66" s="308"/>
      <c r="FBQ66" s="308"/>
      <c r="FBR66" s="308"/>
      <c r="FBS66" s="308"/>
      <c r="FBT66" s="308"/>
      <c r="FBU66" s="308"/>
      <c r="FBV66" s="308"/>
      <c r="FBW66" s="308"/>
      <c r="FBX66" s="308"/>
      <c r="FBY66" s="308"/>
      <c r="FBZ66" s="308"/>
      <c r="FCA66" s="308"/>
      <c r="FCB66" s="308"/>
      <c r="FCC66" s="308"/>
      <c r="FCD66" s="308"/>
      <c r="FCE66" s="308"/>
      <c r="FCF66" s="308"/>
      <c r="FCG66" s="308"/>
      <c r="FCH66" s="308"/>
      <c r="FCI66" s="308"/>
      <c r="FCJ66" s="308"/>
      <c r="FCK66" s="308"/>
      <c r="FCL66" s="308"/>
      <c r="FCM66" s="308"/>
      <c r="FCN66" s="308"/>
      <c r="FCO66" s="308"/>
      <c r="FCP66" s="308"/>
      <c r="FCQ66" s="308"/>
      <c r="FCR66" s="308"/>
      <c r="FCS66" s="308"/>
      <c r="FCT66" s="308"/>
      <c r="FCU66" s="308"/>
      <c r="FCV66" s="308"/>
      <c r="FCW66" s="308"/>
      <c r="FCX66" s="308"/>
      <c r="FCY66" s="308"/>
      <c r="FCZ66" s="308"/>
      <c r="FDA66" s="308"/>
      <c r="FDB66" s="308"/>
      <c r="FDC66" s="308"/>
      <c r="FDD66" s="308"/>
      <c r="FDE66" s="308"/>
      <c r="FDF66" s="308"/>
      <c r="FDG66" s="308"/>
      <c r="FDH66" s="308"/>
      <c r="FDI66" s="308"/>
      <c r="FDJ66" s="308"/>
      <c r="FDK66" s="308"/>
      <c r="FDL66" s="308"/>
      <c r="FDM66" s="308"/>
      <c r="FDN66" s="308"/>
      <c r="FDO66" s="308"/>
      <c r="FDP66" s="308"/>
      <c r="FDQ66" s="308"/>
      <c r="FDR66" s="308"/>
      <c r="FDS66" s="308"/>
      <c r="FDT66" s="308"/>
      <c r="FDU66" s="308"/>
      <c r="FDV66" s="308"/>
      <c r="FDW66" s="308"/>
      <c r="FDX66" s="308"/>
      <c r="FDY66" s="308"/>
      <c r="FDZ66" s="308"/>
      <c r="FEA66" s="308"/>
      <c r="FEB66" s="308"/>
      <c r="FEC66" s="308"/>
      <c r="FED66" s="308"/>
      <c r="FEE66" s="308"/>
      <c r="FEF66" s="308"/>
      <c r="FEG66" s="308"/>
      <c r="FEH66" s="308"/>
      <c r="FEI66" s="308"/>
      <c r="FEJ66" s="308"/>
      <c r="FEK66" s="308"/>
      <c r="FEL66" s="308"/>
      <c r="FEM66" s="308"/>
      <c r="FEN66" s="308"/>
      <c r="FEO66" s="308"/>
      <c r="FEP66" s="308"/>
      <c r="FEQ66" s="308"/>
      <c r="FER66" s="308"/>
      <c r="FES66" s="308"/>
      <c r="FET66" s="308"/>
      <c r="FEU66" s="308"/>
      <c r="FEV66" s="308"/>
      <c r="FEW66" s="308"/>
      <c r="FEX66" s="308"/>
      <c r="FEY66" s="308"/>
      <c r="FEZ66" s="308"/>
      <c r="FFA66" s="308"/>
      <c r="FFB66" s="308"/>
      <c r="FFC66" s="308"/>
      <c r="FFD66" s="308"/>
      <c r="FFE66" s="308"/>
      <c r="FFF66" s="308"/>
      <c r="FFG66" s="308"/>
      <c r="FFH66" s="308"/>
      <c r="FFI66" s="308"/>
      <c r="FFJ66" s="308"/>
      <c r="FFK66" s="308"/>
      <c r="FFL66" s="308"/>
      <c r="FFM66" s="308"/>
      <c r="FFN66" s="308"/>
      <c r="FFO66" s="308"/>
      <c r="FFP66" s="308"/>
      <c r="FFQ66" s="308"/>
      <c r="FFR66" s="308"/>
      <c r="FFS66" s="308"/>
      <c r="FFT66" s="308"/>
      <c r="FFU66" s="308"/>
      <c r="FFV66" s="308"/>
      <c r="FFW66" s="308"/>
      <c r="FFX66" s="308"/>
      <c r="FFY66" s="308"/>
      <c r="FFZ66" s="308"/>
      <c r="FGA66" s="308"/>
      <c r="FGB66" s="308"/>
      <c r="FGC66" s="308"/>
      <c r="FGD66" s="308"/>
      <c r="FGE66" s="308"/>
      <c r="FGF66" s="308"/>
      <c r="FGG66" s="308"/>
      <c r="FGH66" s="308"/>
      <c r="FGI66" s="308"/>
      <c r="FGJ66" s="308"/>
      <c r="FGK66" s="308"/>
      <c r="FGL66" s="308"/>
      <c r="FGM66" s="308"/>
      <c r="FGN66" s="308"/>
      <c r="FGO66" s="308"/>
      <c r="FGP66" s="308"/>
      <c r="FGQ66" s="308"/>
      <c r="FGR66" s="308"/>
      <c r="FGS66" s="308"/>
      <c r="FGT66" s="308"/>
      <c r="FGU66" s="308"/>
      <c r="FGV66" s="308"/>
      <c r="FGW66" s="308"/>
      <c r="FGX66" s="308"/>
      <c r="FGY66" s="308"/>
      <c r="FGZ66" s="308"/>
      <c r="FHA66" s="308"/>
      <c r="FHB66" s="308"/>
      <c r="FHC66" s="308"/>
      <c r="FHD66" s="308"/>
      <c r="FHE66" s="308"/>
      <c r="FHF66" s="308"/>
      <c r="FHG66" s="308"/>
      <c r="FHH66" s="308"/>
      <c r="FHI66" s="308"/>
      <c r="FHJ66" s="308"/>
      <c r="FHK66" s="308"/>
      <c r="FHL66" s="308"/>
      <c r="FHM66" s="308"/>
      <c r="FHN66" s="308"/>
      <c r="FHO66" s="308"/>
      <c r="FHP66" s="308"/>
      <c r="FHQ66" s="308"/>
      <c r="FHR66" s="308"/>
      <c r="FHS66" s="308"/>
      <c r="FHT66" s="308"/>
      <c r="FHU66" s="308"/>
      <c r="FHV66" s="308"/>
      <c r="FHW66" s="308"/>
      <c r="FHX66" s="308"/>
      <c r="FHY66" s="308"/>
      <c r="FHZ66" s="308"/>
      <c r="FIA66" s="308"/>
      <c r="FIB66" s="308"/>
      <c r="FIC66" s="308"/>
      <c r="FID66" s="308"/>
      <c r="FIE66" s="308"/>
      <c r="FIF66" s="308"/>
      <c r="FIG66" s="308"/>
      <c r="FIH66" s="308"/>
      <c r="FII66" s="308"/>
      <c r="FIJ66" s="308"/>
      <c r="FIK66" s="308"/>
      <c r="FIL66" s="308"/>
      <c r="FIM66" s="308"/>
      <c r="FIN66" s="308"/>
      <c r="FIO66" s="308"/>
      <c r="FIP66" s="308"/>
      <c r="FIQ66" s="308"/>
      <c r="FIR66" s="308"/>
      <c r="FIS66" s="308"/>
      <c r="FIT66" s="308"/>
      <c r="FIU66" s="308"/>
      <c r="FIV66" s="308"/>
      <c r="FIW66" s="308"/>
      <c r="FIX66" s="308"/>
      <c r="FIY66" s="308"/>
      <c r="FIZ66" s="308"/>
      <c r="FJA66" s="308"/>
      <c r="FJB66" s="308"/>
      <c r="FJC66" s="308"/>
      <c r="FJD66" s="308"/>
      <c r="FJE66" s="308"/>
      <c r="FJF66" s="308"/>
      <c r="FJG66" s="308"/>
      <c r="FJH66" s="308"/>
      <c r="FJI66" s="308"/>
      <c r="FJJ66" s="308"/>
      <c r="FJK66" s="308"/>
      <c r="FJL66" s="308"/>
      <c r="FJM66" s="308"/>
      <c r="FJN66" s="308"/>
      <c r="FJO66" s="308"/>
      <c r="FJP66" s="308"/>
      <c r="FJQ66" s="308"/>
      <c r="FJR66" s="308"/>
      <c r="FJS66" s="308"/>
      <c r="FJT66" s="308"/>
      <c r="FJU66" s="308"/>
      <c r="FJV66" s="308"/>
      <c r="FJW66" s="308"/>
      <c r="FJX66" s="308"/>
      <c r="FJY66" s="308"/>
      <c r="FJZ66" s="308"/>
      <c r="FKA66" s="308"/>
      <c r="FKB66" s="308"/>
      <c r="FKC66" s="308"/>
      <c r="FKD66" s="308"/>
      <c r="FKE66" s="308"/>
      <c r="FKF66" s="308"/>
      <c r="FKG66" s="308"/>
      <c r="FKH66" s="308"/>
      <c r="FKI66" s="308"/>
      <c r="FKJ66" s="308"/>
      <c r="FKK66" s="308"/>
      <c r="FKL66" s="308"/>
      <c r="FKM66" s="308"/>
      <c r="FKN66" s="308"/>
      <c r="FKO66" s="308"/>
      <c r="FKP66" s="308"/>
      <c r="FKQ66" s="308"/>
      <c r="FKR66" s="308"/>
      <c r="FKS66" s="308"/>
      <c r="FKT66" s="308"/>
      <c r="FKU66" s="308"/>
      <c r="FKV66" s="308"/>
      <c r="FKW66" s="308"/>
      <c r="FKX66" s="308"/>
      <c r="FKY66" s="308"/>
      <c r="FKZ66" s="308"/>
      <c r="FLA66" s="308"/>
      <c r="FLB66" s="308"/>
      <c r="FLC66" s="308"/>
      <c r="FLD66" s="308"/>
      <c r="FLE66" s="308"/>
      <c r="FLF66" s="308"/>
      <c r="FLG66" s="308"/>
      <c r="FLH66" s="308"/>
      <c r="FLI66" s="308"/>
      <c r="FLJ66" s="308"/>
      <c r="FLK66" s="308"/>
      <c r="FLL66" s="308"/>
      <c r="FLM66" s="308"/>
      <c r="FLN66" s="308"/>
      <c r="FLO66" s="308"/>
      <c r="FLP66" s="308"/>
      <c r="FLQ66" s="308"/>
      <c r="FLR66" s="308"/>
      <c r="FLS66" s="308"/>
      <c r="FLT66" s="308"/>
      <c r="FLU66" s="308"/>
      <c r="FLV66" s="308"/>
      <c r="FLW66" s="308"/>
      <c r="FLX66" s="308"/>
      <c r="FLY66" s="308"/>
      <c r="FLZ66" s="308"/>
      <c r="FMA66" s="308"/>
      <c r="FMB66" s="308"/>
      <c r="FMC66" s="308"/>
      <c r="FMD66" s="308"/>
      <c r="FME66" s="308"/>
      <c r="FMF66" s="308"/>
      <c r="FMG66" s="308"/>
      <c r="FMH66" s="308"/>
      <c r="FMI66" s="308"/>
      <c r="FMJ66" s="308"/>
      <c r="FMK66" s="308"/>
      <c r="FML66" s="308"/>
      <c r="FMM66" s="308"/>
      <c r="FMN66" s="308"/>
      <c r="FMO66" s="308"/>
      <c r="FMP66" s="308"/>
      <c r="FMQ66" s="308"/>
      <c r="FMR66" s="308"/>
      <c r="FMS66" s="308"/>
      <c r="FMT66" s="308"/>
      <c r="FMU66" s="308"/>
      <c r="FMV66" s="308"/>
      <c r="FMW66" s="308"/>
      <c r="FMX66" s="308"/>
      <c r="FMY66" s="308"/>
      <c r="FMZ66" s="308"/>
      <c r="FNA66" s="308"/>
      <c r="FNB66" s="308"/>
      <c r="FNC66" s="308"/>
      <c r="FND66" s="308"/>
      <c r="FNE66" s="308"/>
      <c r="FNF66" s="308"/>
      <c r="FNG66" s="308"/>
      <c r="FNH66" s="308"/>
      <c r="FNI66" s="308"/>
      <c r="FNJ66" s="308"/>
      <c r="FNK66" s="308"/>
      <c r="FNL66" s="308"/>
      <c r="FNM66" s="308"/>
      <c r="FNN66" s="308"/>
      <c r="FNO66" s="308"/>
      <c r="FNP66" s="308"/>
      <c r="FNQ66" s="308"/>
      <c r="FNR66" s="308"/>
      <c r="FNS66" s="308"/>
      <c r="FNT66" s="308"/>
      <c r="FNU66" s="308"/>
      <c r="FNV66" s="308"/>
      <c r="FNW66" s="308"/>
      <c r="FNX66" s="308"/>
      <c r="FNY66" s="308"/>
      <c r="FNZ66" s="308"/>
      <c r="FOA66" s="308"/>
      <c r="FOB66" s="308"/>
      <c r="FOC66" s="308"/>
      <c r="FOD66" s="308"/>
      <c r="FOE66" s="308"/>
      <c r="FOF66" s="308"/>
      <c r="FOG66" s="308"/>
      <c r="FOH66" s="308"/>
      <c r="FOI66" s="308"/>
      <c r="FOJ66" s="308"/>
      <c r="FOK66" s="308"/>
      <c r="FOL66" s="308"/>
      <c r="FOM66" s="308"/>
      <c r="FON66" s="308"/>
      <c r="FOO66" s="308"/>
      <c r="FOP66" s="308"/>
      <c r="FOQ66" s="308"/>
      <c r="FOR66" s="308"/>
      <c r="FOS66" s="308"/>
      <c r="FOT66" s="308"/>
      <c r="FOU66" s="308"/>
      <c r="FOV66" s="308"/>
      <c r="FOW66" s="308"/>
      <c r="FOX66" s="308"/>
      <c r="FOY66" s="308"/>
      <c r="FOZ66" s="308"/>
      <c r="FPA66" s="308"/>
      <c r="FPB66" s="308"/>
      <c r="FPC66" s="308"/>
      <c r="FPD66" s="308"/>
      <c r="FPE66" s="308"/>
      <c r="FPF66" s="308"/>
      <c r="FPG66" s="308"/>
      <c r="FPH66" s="308"/>
      <c r="FPI66" s="308"/>
      <c r="FPJ66" s="308"/>
      <c r="FPK66" s="308"/>
      <c r="FPL66" s="308"/>
      <c r="FPM66" s="308"/>
      <c r="FPN66" s="308"/>
      <c r="FPO66" s="308"/>
      <c r="FPP66" s="308"/>
      <c r="FPQ66" s="308"/>
      <c r="FPR66" s="308"/>
      <c r="FPS66" s="308"/>
      <c r="FPT66" s="308"/>
      <c r="FPU66" s="308"/>
      <c r="FPV66" s="308"/>
      <c r="FPW66" s="308"/>
      <c r="FPX66" s="308"/>
      <c r="FPY66" s="308"/>
      <c r="FPZ66" s="308"/>
      <c r="FQA66" s="308"/>
      <c r="FQB66" s="308"/>
      <c r="FQC66" s="308"/>
      <c r="FQD66" s="308"/>
      <c r="FQE66" s="308"/>
      <c r="FQF66" s="308"/>
      <c r="FQG66" s="308"/>
      <c r="FQH66" s="308"/>
      <c r="FQI66" s="308"/>
      <c r="FQJ66" s="308"/>
      <c r="FQK66" s="308"/>
      <c r="FQL66" s="308"/>
      <c r="FQM66" s="308"/>
      <c r="FQN66" s="308"/>
      <c r="FQO66" s="308"/>
      <c r="FQP66" s="308"/>
      <c r="FQQ66" s="308"/>
      <c r="FQR66" s="308"/>
      <c r="FQS66" s="308"/>
      <c r="FQT66" s="308"/>
      <c r="FQU66" s="308"/>
      <c r="FQV66" s="308"/>
      <c r="FQW66" s="308"/>
      <c r="FQX66" s="308"/>
      <c r="FQY66" s="308"/>
      <c r="FQZ66" s="308"/>
      <c r="FRA66" s="308"/>
      <c r="FRB66" s="308"/>
      <c r="FRC66" s="308"/>
      <c r="FRD66" s="308"/>
      <c r="FRE66" s="308"/>
      <c r="FRF66" s="308"/>
      <c r="FRG66" s="308"/>
      <c r="FRH66" s="308"/>
      <c r="FRI66" s="308"/>
      <c r="FRJ66" s="308"/>
      <c r="FRK66" s="308"/>
      <c r="FRL66" s="308"/>
      <c r="FRM66" s="308"/>
      <c r="FRN66" s="308"/>
      <c r="FRO66" s="308"/>
      <c r="FRP66" s="308"/>
      <c r="FRQ66" s="308"/>
      <c r="FRR66" s="308"/>
      <c r="FRS66" s="308"/>
      <c r="FRT66" s="308"/>
      <c r="FRU66" s="308"/>
      <c r="FRV66" s="308"/>
      <c r="FRW66" s="308"/>
      <c r="FRX66" s="308"/>
      <c r="FRY66" s="308"/>
      <c r="FRZ66" s="308"/>
      <c r="FSA66" s="308"/>
      <c r="FSB66" s="308"/>
      <c r="FSC66" s="308"/>
      <c r="FSD66" s="308"/>
      <c r="FSE66" s="308"/>
      <c r="FSF66" s="308"/>
      <c r="FSG66" s="308"/>
      <c r="FSH66" s="308"/>
      <c r="FSI66" s="308"/>
      <c r="FSJ66" s="308"/>
      <c r="FSK66" s="308"/>
      <c r="FSL66" s="308"/>
      <c r="FSM66" s="308"/>
      <c r="FSN66" s="308"/>
      <c r="FSO66" s="308"/>
      <c r="FSP66" s="308"/>
      <c r="FSQ66" s="308"/>
      <c r="FSR66" s="308"/>
      <c r="FSS66" s="308"/>
      <c r="FST66" s="308"/>
      <c r="FSU66" s="308"/>
      <c r="FSV66" s="308"/>
      <c r="FSW66" s="308"/>
      <c r="FSX66" s="308"/>
      <c r="FSY66" s="308"/>
      <c r="FSZ66" s="308"/>
      <c r="FTA66" s="308"/>
      <c r="FTB66" s="308"/>
      <c r="FTC66" s="308"/>
      <c r="FTD66" s="308"/>
      <c r="FTE66" s="308"/>
      <c r="FTF66" s="308"/>
      <c r="FTG66" s="308"/>
      <c r="FTH66" s="308"/>
      <c r="FTI66" s="308"/>
      <c r="FTJ66" s="308"/>
      <c r="FTK66" s="308"/>
      <c r="FTL66" s="308"/>
      <c r="FTM66" s="308"/>
      <c r="FTN66" s="308"/>
      <c r="FTO66" s="308"/>
      <c r="FTP66" s="308"/>
      <c r="FTQ66" s="308"/>
      <c r="FTR66" s="308"/>
      <c r="FTS66" s="308"/>
      <c r="FTT66" s="308"/>
      <c r="FTU66" s="308"/>
      <c r="FTV66" s="308"/>
      <c r="FTW66" s="308"/>
      <c r="FTX66" s="308"/>
      <c r="FTY66" s="308"/>
      <c r="FTZ66" s="308"/>
      <c r="FUA66" s="308"/>
      <c r="FUB66" s="308"/>
      <c r="FUC66" s="308"/>
      <c r="FUD66" s="308"/>
      <c r="FUE66" s="308"/>
      <c r="FUF66" s="308"/>
      <c r="FUG66" s="308"/>
      <c r="FUH66" s="308"/>
      <c r="FUI66" s="308"/>
      <c r="FUJ66" s="308"/>
      <c r="FUK66" s="308"/>
      <c r="FUL66" s="308"/>
      <c r="FUM66" s="308"/>
      <c r="FUN66" s="308"/>
      <c r="FUO66" s="308"/>
      <c r="FUP66" s="308"/>
      <c r="FUQ66" s="308"/>
      <c r="FUR66" s="308"/>
      <c r="FUS66" s="308"/>
      <c r="FUT66" s="308"/>
      <c r="FUU66" s="308"/>
      <c r="FUV66" s="308"/>
      <c r="FUW66" s="308"/>
      <c r="FUX66" s="308"/>
      <c r="FUY66" s="308"/>
      <c r="FUZ66" s="308"/>
      <c r="FVA66" s="308"/>
      <c r="FVB66" s="308"/>
      <c r="FVC66" s="308"/>
      <c r="FVD66" s="308"/>
      <c r="FVE66" s="308"/>
      <c r="FVF66" s="308"/>
      <c r="FVG66" s="308"/>
      <c r="FVH66" s="308"/>
      <c r="FVI66" s="308"/>
      <c r="FVJ66" s="308"/>
      <c r="FVK66" s="308"/>
      <c r="FVL66" s="308"/>
      <c r="FVM66" s="308"/>
      <c r="FVN66" s="308"/>
      <c r="FVO66" s="308"/>
      <c r="FVP66" s="308"/>
      <c r="FVQ66" s="308"/>
      <c r="FVR66" s="308"/>
      <c r="FVS66" s="308"/>
      <c r="FVT66" s="308"/>
      <c r="FVU66" s="308"/>
      <c r="FVV66" s="308"/>
      <c r="FVW66" s="308"/>
      <c r="FVX66" s="308"/>
      <c r="FVY66" s="308"/>
      <c r="FVZ66" s="308"/>
      <c r="FWA66" s="308"/>
      <c r="FWB66" s="308"/>
      <c r="FWC66" s="308"/>
      <c r="FWD66" s="308"/>
      <c r="FWE66" s="308"/>
      <c r="FWF66" s="308"/>
      <c r="FWG66" s="308"/>
      <c r="FWH66" s="308"/>
      <c r="FWI66" s="308"/>
      <c r="FWJ66" s="308"/>
      <c r="FWK66" s="308"/>
      <c r="FWL66" s="308"/>
      <c r="FWM66" s="308"/>
      <c r="FWN66" s="308"/>
      <c r="FWO66" s="308"/>
      <c r="FWP66" s="308"/>
      <c r="FWQ66" s="308"/>
      <c r="FWR66" s="308"/>
      <c r="FWS66" s="308"/>
      <c r="FWT66" s="308"/>
      <c r="FWU66" s="308"/>
      <c r="FWV66" s="308"/>
      <c r="FWW66" s="308"/>
      <c r="FWX66" s="308"/>
      <c r="FWY66" s="308"/>
      <c r="FWZ66" s="308"/>
      <c r="FXA66" s="308"/>
      <c r="FXB66" s="308"/>
      <c r="FXC66" s="308"/>
      <c r="FXD66" s="308"/>
      <c r="FXE66" s="308"/>
      <c r="FXF66" s="308"/>
      <c r="FXG66" s="308"/>
      <c r="FXH66" s="308"/>
      <c r="FXI66" s="308"/>
      <c r="FXJ66" s="308"/>
      <c r="FXK66" s="308"/>
      <c r="FXL66" s="308"/>
      <c r="FXM66" s="308"/>
      <c r="FXN66" s="308"/>
      <c r="FXO66" s="308"/>
      <c r="FXP66" s="308"/>
      <c r="FXQ66" s="308"/>
      <c r="FXR66" s="308"/>
      <c r="FXS66" s="308"/>
      <c r="FXT66" s="308"/>
      <c r="FXU66" s="308"/>
      <c r="FXV66" s="308"/>
      <c r="FXW66" s="308"/>
      <c r="FXX66" s="308"/>
      <c r="FXY66" s="308"/>
      <c r="FXZ66" s="308"/>
      <c r="FYA66" s="308"/>
      <c r="FYB66" s="308"/>
      <c r="FYC66" s="308"/>
      <c r="FYD66" s="308"/>
      <c r="FYE66" s="308"/>
      <c r="FYF66" s="308"/>
      <c r="FYG66" s="308"/>
      <c r="FYH66" s="308"/>
      <c r="FYI66" s="308"/>
      <c r="FYJ66" s="308"/>
      <c r="FYK66" s="308"/>
      <c r="FYL66" s="308"/>
      <c r="FYM66" s="308"/>
      <c r="FYN66" s="308"/>
      <c r="FYO66" s="308"/>
      <c r="FYP66" s="308"/>
      <c r="FYQ66" s="308"/>
      <c r="FYR66" s="308"/>
      <c r="FYS66" s="308"/>
      <c r="FYT66" s="308"/>
      <c r="FYU66" s="308"/>
      <c r="FYV66" s="308"/>
      <c r="FYW66" s="308"/>
      <c r="FYX66" s="308"/>
      <c r="FYY66" s="308"/>
      <c r="FYZ66" s="308"/>
      <c r="FZA66" s="308"/>
      <c r="FZB66" s="308"/>
      <c r="FZC66" s="308"/>
      <c r="FZD66" s="308"/>
      <c r="FZE66" s="308"/>
      <c r="FZF66" s="308"/>
      <c r="FZG66" s="308"/>
      <c r="FZH66" s="308"/>
      <c r="FZI66" s="308"/>
      <c r="FZJ66" s="308"/>
      <c r="FZK66" s="308"/>
      <c r="FZL66" s="308"/>
      <c r="FZM66" s="308"/>
      <c r="FZN66" s="308"/>
      <c r="FZO66" s="308"/>
      <c r="FZP66" s="308"/>
      <c r="FZQ66" s="308"/>
      <c r="FZR66" s="308"/>
      <c r="FZS66" s="308"/>
      <c r="FZT66" s="308"/>
      <c r="FZU66" s="308"/>
      <c r="FZV66" s="308"/>
      <c r="FZW66" s="308"/>
      <c r="FZX66" s="308"/>
      <c r="FZY66" s="308"/>
      <c r="FZZ66" s="308"/>
      <c r="GAA66" s="308"/>
      <c r="GAB66" s="308"/>
      <c r="GAC66" s="308"/>
      <c r="GAD66" s="308"/>
      <c r="GAE66" s="308"/>
      <c r="GAF66" s="308"/>
      <c r="GAG66" s="308"/>
      <c r="GAH66" s="308"/>
      <c r="GAI66" s="308"/>
      <c r="GAJ66" s="308"/>
      <c r="GAK66" s="308"/>
      <c r="GAL66" s="308"/>
      <c r="GAM66" s="308"/>
      <c r="GAN66" s="308"/>
      <c r="GAO66" s="308"/>
      <c r="GAP66" s="308"/>
      <c r="GAQ66" s="308"/>
      <c r="GAR66" s="308"/>
      <c r="GAS66" s="308"/>
      <c r="GAT66" s="308"/>
      <c r="GAU66" s="308"/>
      <c r="GAV66" s="308"/>
      <c r="GAW66" s="308"/>
      <c r="GAX66" s="308"/>
      <c r="GAY66" s="308"/>
      <c r="GAZ66" s="308"/>
      <c r="GBA66" s="308"/>
      <c r="GBB66" s="308"/>
      <c r="GBC66" s="308"/>
      <c r="GBD66" s="308"/>
      <c r="GBE66" s="308"/>
      <c r="GBF66" s="308"/>
      <c r="GBG66" s="308"/>
      <c r="GBH66" s="308"/>
      <c r="GBI66" s="308"/>
      <c r="GBJ66" s="308"/>
      <c r="GBK66" s="308"/>
      <c r="GBL66" s="308"/>
      <c r="GBM66" s="308"/>
      <c r="GBN66" s="308"/>
      <c r="GBO66" s="308"/>
      <c r="GBP66" s="308"/>
      <c r="GBQ66" s="308"/>
      <c r="GBR66" s="308"/>
      <c r="GBS66" s="308"/>
      <c r="GBT66" s="308"/>
      <c r="GBU66" s="308"/>
      <c r="GBV66" s="308"/>
      <c r="GBW66" s="308"/>
      <c r="GBX66" s="308"/>
      <c r="GBY66" s="308"/>
      <c r="GBZ66" s="308"/>
      <c r="GCA66" s="308"/>
      <c r="GCB66" s="308"/>
      <c r="GCC66" s="308"/>
      <c r="GCD66" s="308"/>
      <c r="GCE66" s="308"/>
      <c r="GCF66" s="308"/>
      <c r="GCG66" s="308"/>
      <c r="GCH66" s="308"/>
      <c r="GCI66" s="308"/>
      <c r="GCJ66" s="308"/>
      <c r="GCK66" s="308"/>
      <c r="GCL66" s="308"/>
      <c r="GCM66" s="308"/>
      <c r="GCN66" s="308"/>
      <c r="GCO66" s="308"/>
      <c r="GCP66" s="308"/>
      <c r="GCQ66" s="308"/>
      <c r="GCR66" s="308"/>
      <c r="GCS66" s="308"/>
      <c r="GCT66" s="308"/>
      <c r="GCU66" s="308"/>
      <c r="GCV66" s="308"/>
      <c r="GCW66" s="308"/>
      <c r="GCX66" s="308"/>
      <c r="GCY66" s="308"/>
      <c r="GCZ66" s="308"/>
      <c r="GDA66" s="308"/>
      <c r="GDB66" s="308"/>
      <c r="GDC66" s="308"/>
      <c r="GDD66" s="308"/>
      <c r="GDE66" s="308"/>
      <c r="GDF66" s="308"/>
      <c r="GDG66" s="308"/>
      <c r="GDH66" s="308"/>
      <c r="GDI66" s="308"/>
      <c r="GDJ66" s="308"/>
      <c r="GDK66" s="308"/>
      <c r="GDL66" s="308"/>
      <c r="GDM66" s="308"/>
      <c r="GDN66" s="308"/>
      <c r="GDO66" s="308"/>
      <c r="GDP66" s="308"/>
      <c r="GDQ66" s="308"/>
      <c r="GDR66" s="308"/>
      <c r="GDS66" s="308"/>
      <c r="GDT66" s="308"/>
      <c r="GDU66" s="308"/>
      <c r="GDV66" s="308"/>
      <c r="GDW66" s="308"/>
      <c r="GDX66" s="308"/>
      <c r="GDY66" s="308"/>
      <c r="GDZ66" s="308"/>
      <c r="GEA66" s="308"/>
      <c r="GEB66" s="308"/>
      <c r="GEC66" s="308"/>
      <c r="GED66" s="308"/>
      <c r="GEE66" s="308"/>
      <c r="GEF66" s="308"/>
      <c r="GEG66" s="308"/>
      <c r="GEH66" s="308"/>
      <c r="GEI66" s="308"/>
      <c r="GEJ66" s="308"/>
      <c r="GEK66" s="308"/>
      <c r="GEL66" s="308"/>
      <c r="GEM66" s="308"/>
      <c r="GEN66" s="308"/>
      <c r="GEO66" s="308"/>
      <c r="GEP66" s="308"/>
      <c r="GEQ66" s="308"/>
      <c r="GER66" s="308"/>
      <c r="GES66" s="308"/>
      <c r="GET66" s="308"/>
      <c r="GEU66" s="308"/>
      <c r="GEV66" s="308"/>
      <c r="GEW66" s="308"/>
      <c r="GEX66" s="308"/>
      <c r="GEY66" s="308"/>
      <c r="GEZ66" s="308"/>
      <c r="GFA66" s="308"/>
      <c r="GFB66" s="308"/>
      <c r="GFC66" s="308"/>
      <c r="GFD66" s="308"/>
      <c r="GFE66" s="308"/>
      <c r="GFF66" s="308"/>
      <c r="GFG66" s="308"/>
      <c r="GFH66" s="308"/>
      <c r="GFI66" s="308"/>
      <c r="GFJ66" s="308"/>
      <c r="GFK66" s="308"/>
      <c r="GFL66" s="308"/>
      <c r="GFM66" s="308"/>
      <c r="GFN66" s="308"/>
      <c r="GFO66" s="308"/>
      <c r="GFP66" s="308"/>
      <c r="GFQ66" s="308"/>
      <c r="GFR66" s="308"/>
      <c r="GFS66" s="308"/>
      <c r="GFT66" s="308"/>
      <c r="GFU66" s="308"/>
      <c r="GFV66" s="308"/>
      <c r="GFW66" s="308"/>
      <c r="GFX66" s="308"/>
      <c r="GFY66" s="308"/>
      <c r="GFZ66" s="308"/>
      <c r="GGA66" s="308"/>
      <c r="GGB66" s="308"/>
      <c r="GGC66" s="308"/>
      <c r="GGD66" s="308"/>
      <c r="GGE66" s="308"/>
      <c r="GGF66" s="308"/>
      <c r="GGG66" s="308"/>
      <c r="GGH66" s="308"/>
      <c r="GGI66" s="308"/>
      <c r="GGJ66" s="308"/>
      <c r="GGK66" s="308"/>
      <c r="GGL66" s="308"/>
      <c r="GGM66" s="308"/>
      <c r="GGN66" s="308"/>
      <c r="GGO66" s="308"/>
      <c r="GGP66" s="308"/>
      <c r="GGQ66" s="308"/>
      <c r="GGR66" s="308"/>
      <c r="GGS66" s="308"/>
      <c r="GGT66" s="308"/>
      <c r="GGU66" s="308"/>
      <c r="GGV66" s="308"/>
      <c r="GGW66" s="308"/>
      <c r="GGX66" s="308"/>
      <c r="GGY66" s="308"/>
      <c r="GGZ66" s="308"/>
      <c r="GHA66" s="308"/>
      <c r="GHB66" s="308"/>
      <c r="GHC66" s="308"/>
      <c r="GHD66" s="308"/>
      <c r="GHE66" s="308"/>
      <c r="GHF66" s="308"/>
      <c r="GHG66" s="308"/>
      <c r="GHH66" s="308"/>
      <c r="GHI66" s="308"/>
      <c r="GHJ66" s="308"/>
      <c r="GHK66" s="308"/>
      <c r="GHL66" s="308"/>
      <c r="GHM66" s="308"/>
      <c r="GHN66" s="308"/>
      <c r="GHO66" s="308"/>
      <c r="GHP66" s="308"/>
      <c r="GHQ66" s="308"/>
      <c r="GHR66" s="308"/>
      <c r="GHS66" s="308"/>
      <c r="GHT66" s="308"/>
      <c r="GHU66" s="308"/>
      <c r="GHV66" s="308"/>
      <c r="GHW66" s="308"/>
      <c r="GHX66" s="308"/>
      <c r="GHY66" s="308"/>
      <c r="GHZ66" s="308"/>
      <c r="GIA66" s="308"/>
      <c r="GIB66" s="308"/>
      <c r="GIC66" s="308"/>
      <c r="GID66" s="308"/>
      <c r="GIE66" s="308"/>
      <c r="GIF66" s="308"/>
      <c r="GIG66" s="308"/>
      <c r="GIH66" s="308"/>
      <c r="GII66" s="308"/>
      <c r="GIJ66" s="308"/>
      <c r="GIK66" s="308"/>
      <c r="GIL66" s="308"/>
      <c r="GIM66" s="308"/>
      <c r="GIN66" s="308"/>
      <c r="GIO66" s="308"/>
      <c r="GIP66" s="308"/>
      <c r="GIQ66" s="308"/>
      <c r="GIR66" s="308"/>
      <c r="GIS66" s="308"/>
      <c r="GIT66" s="308"/>
      <c r="GIU66" s="308"/>
      <c r="GIV66" s="308"/>
      <c r="GIW66" s="308"/>
      <c r="GIX66" s="308"/>
      <c r="GIY66" s="308"/>
      <c r="GIZ66" s="308"/>
      <c r="GJA66" s="308"/>
      <c r="GJB66" s="308"/>
      <c r="GJC66" s="308"/>
      <c r="GJD66" s="308"/>
      <c r="GJE66" s="308"/>
      <c r="GJF66" s="308"/>
      <c r="GJG66" s="308"/>
      <c r="GJH66" s="308"/>
      <c r="GJI66" s="308"/>
      <c r="GJJ66" s="308"/>
      <c r="GJK66" s="308"/>
      <c r="GJL66" s="308"/>
      <c r="GJM66" s="308"/>
      <c r="GJN66" s="308"/>
      <c r="GJO66" s="308"/>
      <c r="GJP66" s="308"/>
      <c r="GJQ66" s="308"/>
      <c r="GJR66" s="308"/>
      <c r="GJS66" s="308"/>
      <c r="GJT66" s="308"/>
      <c r="GJU66" s="308"/>
      <c r="GJV66" s="308"/>
      <c r="GJW66" s="308"/>
      <c r="GJX66" s="308"/>
      <c r="GJY66" s="308"/>
      <c r="GJZ66" s="308"/>
      <c r="GKA66" s="308"/>
      <c r="GKB66" s="308"/>
      <c r="GKC66" s="308"/>
      <c r="GKD66" s="308"/>
      <c r="GKE66" s="308"/>
      <c r="GKF66" s="308"/>
      <c r="GKG66" s="308"/>
      <c r="GKH66" s="308"/>
      <c r="GKI66" s="308"/>
      <c r="GKJ66" s="308"/>
      <c r="GKK66" s="308"/>
      <c r="GKL66" s="308"/>
      <c r="GKM66" s="308"/>
      <c r="GKN66" s="308"/>
      <c r="GKO66" s="308"/>
      <c r="GKP66" s="308"/>
      <c r="GKQ66" s="308"/>
      <c r="GKR66" s="308"/>
      <c r="GKS66" s="308"/>
      <c r="GKT66" s="308"/>
      <c r="GKU66" s="308"/>
      <c r="GKV66" s="308"/>
      <c r="GKW66" s="308"/>
      <c r="GKX66" s="308"/>
      <c r="GKY66" s="308"/>
      <c r="GKZ66" s="308"/>
      <c r="GLA66" s="308"/>
      <c r="GLB66" s="308"/>
      <c r="GLC66" s="308"/>
      <c r="GLD66" s="308"/>
      <c r="GLE66" s="308"/>
      <c r="GLF66" s="308"/>
      <c r="GLG66" s="308"/>
      <c r="GLH66" s="308"/>
      <c r="GLI66" s="308"/>
      <c r="GLJ66" s="308"/>
      <c r="GLK66" s="308"/>
      <c r="GLL66" s="308"/>
      <c r="GLM66" s="308"/>
      <c r="GLN66" s="308"/>
      <c r="GLO66" s="308"/>
      <c r="GLP66" s="308"/>
      <c r="GLQ66" s="308"/>
      <c r="GLR66" s="308"/>
      <c r="GLS66" s="308"/>
      <c r="GLT66" s="308"/>
      <c r="GLU66" s="308"/>
      <c r="GLV66" s="308"/>
      <c r="GLW66" s="308"/>
      <c r="GLX66" s="308"/>
      <c r="GLY66" s="308"/>
      <c r="GLZ66" s="308"/>
      <c r="GMA66" s="308"/>
      <c r="GMB66" s="308"/>
      <c r="GMC66" s="308"/>
      <c r="GMD66" s="308"/>
      <c r="GME66" s="308"/>
      <c r="GMF66" s="308"/>
      <c r="GMG66" s="308"/>
      <c r="GMH66" s="308"/>
      <c r="GMI66" s="308"/>
      <c r="GMJ66" s="308"/>
      <c r="GMK66" s="308"/>
      <c r="GML66" s="308"/>
      <c r="GMM66" s="308"/>
      <c r="GMN66" s="308"/>
      <c r="GMO66" s="308"/>
      <c r="GMP66" s="308"/>
      <c r="GMQ66" s="308"/>
      <c r="GMR66" s="308"/>
      <c r="GMS66" s="308"/>
      <c r="GMT66" s="308"/>
      <c r="GMU66" s="308"/>
      <c r="GMV66" s="308"/>
      <c r="GMW66" s="308"/>
      <c r="GMX66" s="308"/>
      <c r="GMY66" s="308"/>
      <c r="GMZ66" s="308"/>
      <c r="GNA66" s="308"/>
      <c r="GNB66" s="308"/>
      <c r="GNC66" s="308"/>
      <c r="GND66" s="308"/>
      <c r="GNE66" s="308"/>
      <c r="GNF66" s="308"/>
      <c r="GNG66" s="308"/>
      <c r="GNH66" s="308"/>
      <c r="GNI66" s="308"/>
      <c r="GNJ66" s="308"/>
      <c r="GNK66" s="308"/>
      <c r="GNL66" s="308"/>
      <c r="GNM66" s="308"/>
      <c r="GNN66" s="308"/>
      <c r="GNO66" s="308"/>
      <c r="GNP66" s="308"/>
      <c r="GNQ66" s="308"/>
      <c r="GNR66" s="308"/>
      <c r="GNS66" s="308"/>
      <c r="GNT66" s="308"/>
      <c r="GNU66" s="308"/>
      <c r="GNV66" s="308"/>
      <c r="GNW66" s="308"/>
      <c r="GNX66" s="308"/>
      <c r="GNY66" s="308"/>
      <c r="GNZ66" s="308"/>
      <c r="GOA66" s="308"/>
      <c r="GOB66" s="308"/>
      <c r="GOC66" s="308"/>
      <c r="GOD66" s="308"/>
      <c r="GOE66" s="308"/>
      <c r="GOF66" s="308"/>
      <c r="GOG66" s="308"/>
      <c r="GOH66" s="308"/>
      <c r="GOI66" s="308"/>
      <c r="GOJ66" s="308"/>
      <c r="GOK66" s="308"/>
      <c r="GOL66" s="308"/>
      <c r="GOM66" s="308"/>
      <c r="GON66" s="308"/>
      <c r="GOO66" s="308"/>
      <c r="GOP66" s="308"/>
      <c r="GOQ66" s="308"/>
      <c r="GOR66" s="308"/>
      <c r="GOS66" s="308"/>
      <c r="GOT66" s="308"/>
      <c r="GOU66" s="308"/>
      <c r="GOV66" s="308"/>
      <c r="GOW66" s="308"/>
      <c r="GOX66" s="308"/>
      <c r="GOY66" s="308"/>
      <c r="GOZ66" s="308"/>
      <c r="GPA66" s="308"/>
      <c r="GPB66" s="308"/>
      <c r="GPC66" s="308"/>
      <c r="GPD66" s="308"/>
      <c r="GPE66" s="308"/>
      <c r="GPF66" s="308"/>
      <c r="GPG66" s="308"/>
      <c r="GPH66" s="308"/>
      <c r="GPI66" s="308"/>
      <c r="GPJ66" s="308"/>
      <c r="GPK66" s="308"/>
      <c r="GPL66" s="308"/>
      <c r="GPM66" s="308"/>
      <c r="GPN66" s="308"/>
      <c r="GPO66" s="308"/>
      <c r="GPP66" s="308"/>
      <c r="GPQ66" s="308"/>
      <c r="GPR66" s="308"/>
      <c r="GPS66" s="308"/>
      <c r="GPT66" s="308"/>
      <c r="GPU66" s="308"/>
      <c r="GPV66" s="308"/>
      <c r="GPW66" s="308"/>
      <c r="GPX66" s="308"/>
      <c r="GPY66" s="308"/>
      <c r="GPZ66" s="308"/>
      <c r="GQA66" s="308"/>
      <c r="GQB66" s="308"/>
      <c r="GQC66" s="308"/>
      <c r="GQD66" s="308"/>
      <c r="GQE66" s="308"/>
      <c r="GQF66" s="308"/>
      <c r="GQG66" s="308"/>
      <c r="GQH66" s="308"/>
      <c r="GQI66" s="308"/>
      <c r="GQJ66" s="308"/>
      <c r="GQK66" s="308"/>
      <c r="GQL66" s="308"/>
      <c r="GQM66" s="308"/>
      <c r="GQN66" s="308"/>
      <c r="GQO66" s="308"/>
      <c r="GQP66" s="308"/>
      <c r="GQQ66" s="308"/>
      <c r="GQR66" s="308"/>
      <c r="GQS66" s="308"/>
      <c r="GQT66" s="308"/>
      <c r="GQU66" s="308"/>
      <c r="GQV66" s="308"/>
      <c r="GQW66" s="308"/>
      <c r="GQX66" s="308"/>
      <c r="GQY66" s="308"/>
      <c r="GQZ66" s="308"/>
      <c r="GRA66" s="308"/>
      <c r="GRB66" s="308"/>
      <c r="GRC66" s="308"/>
      <c r="GRD66" s="308"/>
      <c r="GRE66" s="308"/>
      <c r="GRF66" s="308"/>
      <c r="GRG66" s="308"/>
      <c r="GRH66" s="308"/>
      <c r="GRI66" s="308"/>
      <c r="GRJ66" s="308"/>
      <c r="GRK66" s="308"/>
      <c r="GRL66" s="308"/>
      <c r="GRM66" s="308"/>
      <c r="GRN66" s="308"/>
      <c r="GRO66" s="308"/>
      <c r="GRP66" s="308"/>
      <c r="GRQ66" s="308"/>
      <c r="GRR66" s="308"/>
      <c r="GRS66" s="308"/>
      <c r="GRT66" s="308"/>
      <c r="GRU66" s="308"/>
      <c r="GRV66" s="308"/>
      <c r="GRW66" s="308"/>
      <c r="GRX66" s="308"/>
      <c r="GRY66" s="308"/>
      <c r="GRZ66" s="308"/>
      <c r="GSA66" s="308"/>
      <c r="GSB66" s="308"/>
      <c r="GSC66" s="308"/>
      <c r="GSD66" s="308"/>
      <c r="GSE66" s="308"/>
      <c r="GSF66" s="308"/>
      <c r="GSG66" s="308"/>
      <c r="GSH66" s="308"/>
      <c r="GSI66" s="308"/>
      <c r="GSJ66" s="308"/>
      <c r="GSK66" s="308"/>
      <c r="GSL66" s="308"/>
      <c r="GSM66" s="308"/>
      <c r="GSN66" s="308"/>
      <c r="GSO66" s="308"/>
      <c r="GSP66" s="308"/>
      <c r="GSQ66" s="308"/>
      <c r="GSR66" s="308"/>
      <c r="GSS66" s="308"/>
      <c r="GST66" s="308"/>
      <c r="GSU66" s="308"/>
      <c r="GSV66" s="308"/>
      <c r="GSW66" s="308"/>
      <c r="GSX66" s="308"/>
      <c r="GSY66" s="308"/>
      <c r="GSZ66" s="308"/>
      <c r="GTA66" s="308"/>
      <c r="GTB66" s="308"/>
      <c r="GTC66" s="308"/>
      <c r="GTD66" s="308"/>
      <c r="GTE66" s="308"/>
      <c r="GTF66" s="308"/>
      <c r="GTG66" s="308"/>
      <c r="GTH66" s="308"/>
      <c r="GTI66" s="308"/>
      <c r="GTJ66" s="308"/>
      <c r="GTK66" s="308"/>
      <c r="GTL66" s="308"/>
      <c r="GTM66" s="308"/>
      <c r="GTN66" s="308"/>
      <c r="GTO66" s="308"/>
      <c r="GTP66" s="308"/>
      <c r="GTQ66" s="308"/>
      <c r="GTR66" s="308"/>
      <c r="GTS66" s="308"/>
      <c r="GTT66" s="308"/>
      <c r="GTU66" s="308"/>
      <c r="GTV66" s="308"/>
      <c r="GTW66" s="308"/>
      <c r="GTX66" s="308"/>
      <c r="GTY66" s="308"/>
      <c r="GTZ66" s="308"/>
      <c r="GUA66" s="308"/>
      <c r="GUB66" s="308"/>
      <c r="GUC66" s="308"/>
      <c r="GUD66" s="308"/>
      <c r="GUE66" s="308"/>
      <c r="GUF66" s="308"/>
      <c r="GUG66" s="308"/>
      <c r="GUH66" s="308"/>
      <c r="GUI66" s="308"/>
      <c r="GUJ66" s="308"/>
      <c r="GUK66" s="308"/>
      <c r="GUL66" s="308"/>
      <c r="GUM66" s="308"/>
      <c r="GUN66" s="308"/>
      <c r="GUO66" s="308"/>
      <c r="GUP66" s="308"/>
      <c r="GUQ66" s="308"/>
      <c r="GUR66" s="308"/>
      <c r="GUS66" s="308"/>
      <c r="GUT66" s="308"/>
      <c r="GUU66" s="308"/>
      <c r="GUV66" s="308"/>
      <c r="GUW66" s="308"/>
      <c r="GUX66" s="308"/>
      <c r="GUY66" s="308"/>
      <c r="GUZ66" s="308"/>
      <c r="GVA66" s="308"/>
      <c r="GVB66" s="308"/>
      <c r="GVC66" s="308"/>
      <c r="GVD66" s="308"/>
      <c r="GVE66" s="308"/>
      <c r="GVF66" s="308"/>
      <c r="GVG66" s="308"/>
      <c r="GVH66" s="308"/>
      <c r="GVI66" s="308"/>
      <c r="GVJ66" s="308"/>
      <c r="GVK66" s="308"/>
      <c r="GVL66" s="308"/>
      <c r="GVM66" s="308"/>
      <c r="GVN66" s="308"/>
      <c r="GVO66" s="308"/>
      <c r="GVP66" s="308"/>
      <c r="GVQ66" s="308"/>
      <c r="GVR66" s="308"/>
      <c r="GVS66" s="308"/>
      <c r="GVT66" s="308"/>
      <c r="GVU66" s="308"/>
      <c r="GVV66" s="308"/>
      <c r="GVW66" s="308"/>
      <c r="GVX66" s="308"/>
      <c r="GVY66" s="308"/>
      <c r="GVZ66" s="308"/>
      <c r="GWA66" s="308"/>
      <c r="GWB66" s="308"/>
      <c r="GWC66" s="308"/>
      <c r="GWD66" s="308"/>
      <c r="GWE66" s="308"/>
      <c r="GWF66" s="308"/>
      <c r="GWG66" s="308"/>
      <c r="GWH66" s="308"/>
      <c r="GWI66" s="308"/>
      <c r="GWJ66" s="308"/>
      <c r="GWK66" s="308"/>
      <c r="GWL66" s="308"/>
      <c r="GWM66" s="308"/>
      <c r="GWN66" s="308"/>
      <c r="GWO66" s="308"/>
      <c r="GWP66" s="308"/>
      <c r="GWQ66" s="308"/>
      <c r="GWR66" s="308"/>
      <c r="GWS66" s="308"/>
      <c r="GWT66" s="308"/>
      <c r="GWU66" s="308"/>
      <c r="GWV66" s="308"/>
      <c r="GWW66" s="308"/>
      <c r="GWX66" s="308"/>
      <c r="GWY66" s="308"/>
      <c r="GWZ66" s="308"/>
      <c r="GXA66" s="308"/>
      <c r="GXB66" s="308"/>
      <c r="GXC66" s="308"/>
      <c r="GXD66" s="308"/>
      <c r="GXE66" s="308"/>
      <c r="GXF66" s="308"/>
      <c r="GXG66" s="308"/>
      <c r="GXH66" s="308"/>
      <c r="GXI66" s="308"/>
      <c r="GXJ66" s="308"/>
      <c r="GXK66" s="308"/>
      <c r="GXL66" s="308"/>
      <c r="GXM66" s="308"/>
      <c r="GXN66" s="308"/>
      <c r="GXO66" s="308"/>
      <c r="GXP66" s="308"/>
      <c r="GXQ66" s="308"/>
      <c r="GXR66" s="308"/>
      <c r="GXS66" s="308"/>
      <c r="GXT66" s="308"/>
      <c r="GXU66" s="308"/>
      <c r="GXV66" s="308"/>
      <c r="GXW66" s="308"/>
      <c r="GXX66" s="308"/>
      <c r="GXY66" s="308"/>
      <c r="GXZ66" s="308"/>
      <c r="GYA66" s="308"/>
      <c r="GYB66" s="308"/>
      <c r="GYC66" s="308"/>
      <c r="GYD66" s="308"/>
      <c r="GYE66" s="308"/>
      <c r="GYF66" s="308"/>
      <c r="GYG66" s="308"/>
      <c r="GYH66" s="308"/>
      <c r="GYI66" s="308"/>
      <c r="GYJ66" s="308"/>
      <c r="GYK66" s="308"/>
      <c r="GYL66" s="308"/>
      <c r="GYM66" s="308"/>
      <c r="GYN66" s="308"/>
      <c r="GYO66" s="308"/>
      <c r="GYP66" s="308"/>
      <c r="GYQ66" s="308"/>
      <c r="GYR66" s="308"/>
      <c r="GYS66" s="308"/>
      <c r="GYT66" s="308"/>
      <c r="GYU66" s="308"/>
      <c r="GYV66" s="308"/>
      <c r="GYW66" s="308"/>
      <c r="GYX66" s="308"/>
      <c r="GYY66" s="308"/>
      <c r="GYZ66" s="308"/>
      <c r="GZA66" s="308"/>
      <c r="GZB66" s="308"/>
      <c r="GZC66" s="308"/>
      <c r="GZD66" s="308"/>
      <c r="GZE66" s="308"/>
      <c r="GZF66" s="308"/>
      <c r="GZG66" s="308"/>
      <c r="GZH66" s="308"/>
      <c r="GZI66" s="308"/>
      <c r="GZJ66" s="308"/>
      <c r="GZK66" s="308"/>
      <c r="GZL66" s="308"/>
      <c r="GZM66" s="308"/>
      <c r="GZN66" s="308"/>
      <c r="GZO66" s="308"/>
      <c r="GZP66" s="308"/>
      <c r="GZQ66" s="308"/>
      <c r="GZR66" s="308"/>
      <c r="GZS66" s="308"/>
      <c r="GZT66" s="308"/>
      <c r="GZU66" s="308"/>
      <c r="GZV66" s="308"/>
      <c r="GZW66" s="308"/>
      <c r="GZX66" s="308"/>
      <c r="GZY66" s="308"/>
      <c r="GZZ66" s="308"/>
      <c r="HAA66" s="308"/>
      <c r="HAB66" s="308"/>
      <c r="HAC66" s="308"/>
      <c r="HAD66" s="308"/>
      <c r="HAE66" s="308"/>
      <c r="HAF66" s="308"/>
      <c r="HAG66" s="308"/>
      <c r="HAH66" s="308"/>
      <c r="HAI66" s="308"/>
      <c r="HAJ66" s="308"/>
      <c r="HAK66" s="308"/>
      <c r="HAL66" s="308"/>
      <c r="HAM66" s="308"/>
      <c r="HAN66" s="308"/>
      <c r="HAO66" s="308"/>
      <c r="HAP66" s="308"/>
      <c r="HAQ66" s="308"/>
      <c r="HAR66" s="308"/>
      <c r="HAS66" s="308"/>
      <c r="HAT66" s="308"/>
      <c r="HAU66" s="308"/>
      <c r="HAV66" s="308"/>
      <c r="HAW66" s="308"/>
      <c r="HAX66" s="308"/>
      <c r="HAY66" s="308"/>
      <c r="HAZ66" s="308"/>
      <c r="HBA66" s="308"/>
      <c r="HBB66" s="308"/>
      <c r="HBC66" s="308"/>
      <c r="HBD66" s="308"/>
      <c r="HBE66" s="308"/>
      <c r="HBF66" s="308"/>
      <c r="HBG66" s="308"/>
      <c r="HBH66" s="308"/>
      <c r="HBI66" s="308"/>
      <c r="HBJ66" s="308"/>
      <c r="HBK66" s="308"/>
      <c r="HBL66" s="308"/>
      <c r="HBM66" s="308"/>
      <c r="HBN66" s="308"/>
      <c r="HBO66" s="308"/>
      <c r="HBP66" s="308"/>
      <c r="HBQ66" s="308"/>
      <c r="HBR66" s="308"/>
      <c r="HBS66" s="308"/>
      <c r="HBT66" s="308"/>
      <c r="HBU66" s="308"/>
      <c r="HBV66" s="308"/>
      <c r="HBW66" s="308"/>
      <c r="HBX66" s="308"/>
      <c r="HBY66" s="308"/>
      <c r="HBZ66" s="308"/>
      <c r="HCA66" s="308"/>
      <c r="HCB66" s="308"/>
      <c r="HCC66" s="308"/>
      <c r="HCD66" s="308"/>
      <c r="HCE66" s="308"/>
      <c r="HCF66" s="308"/>
      <c r="HCG66" s="308"/>
      <c r="HCH66" s="308"/>
      <c r="HCI66" s="308"/>
      <c r="HCJ66" s="308"/>
      <c r="HCK66" s="308"/>
      <c r="HCL66" s="308"/>
      <c r="HCM66" s="308"/>
      <c r="HCN66" s="308"/>
      <c r="HCO66" s="308"/>
      <c r="HCP66" s="308"/>
      <c r="HCQ66" s="308"/>
      <c r="HCR66" s="308"/>
      <c r="HCS66" s="308"/>
      <c r="HCT66" s="308"/>
      <c r="HCU66" s="308"/>
      <c r="HCV66" s="308"/>
      <c r="HCW66" s="308"/>
      <c r="HCX66" s="308"/>
      <c r="HCY66" s="308"/>
      <c r="HCZ66" s="308"/>
      <c r="HDA66" s="308"/>
      <c r="HDB66" s="308"/>
      <c r="HDC66" s="308"/>
      <c r="HDD66" s="308"/>
      <c r="HDE66" s="308"/>
      <c r="HDF66" s="308"/>
      <c r="HDG66" s="308"/>
      <c r="HDH66" s="308"/>
      <c r="HDI66" s="308"/>
      <c r="HDJ66" s="308"/>
      <c r="HDK66" s="308"/>
      <c r="HDL66" s="308"/>
      <c r="HDM66" s="308"/>
      <c r="HDN66" s="308"/>
      <c r="HDO66" s="308"/>
      <c r="HDP66" s="308"/>
      <c r="HDQ66" s="308"/>
      <c r="HDR66" s="308"/>
      <c r="HDS66" s="308"/>
      <c r="HDT66" s="308"/>
      <c r="HDU66" s="308"/>
      <c r="HDV66" s="308"/>
      <c r="HDW66" s="308"/>
      <c r="HDX66" s="308"/>
      <c r="HDY66" s="308"/>
      <c r="HDZ66" s="308"/>
      <c r="HEA66" s="308"/>
      <c r="HEB66" s="308"/>
      <c r="HEC66" s="308"/>
      <c r="HED66" s="308"/>
      <c r="HEE66" s="308"/>
      <c r="HEF66" s="308"/>
      <c r="HEG66" s="308"/>
      <c r="HEH66" s="308"/>
      <c r="HEI66" s="308"/>
      <c r="HEJ66" s="308"/>
      <c r="HEK66" s="308"/>
      <c r="HEL66" s="308"/>
      <c r="HEM66" s="308"/>
      <c r="HEN66" s="308"/>
      <c r="HEO66" s="308"/>
      <c r="HEP66" s="308"/>
      <c r="HEQ66" s="308"/>
      <c r="HER66" s="308"/>
      <c r="HES66" s="308"/>
      <c r="HET66" s="308"/>
      <c r="HEU66" s="308"/>
      <c r="HEV66" s="308"/>
      <c r="HEW66" s="308"/>
      <c r="HEX66" s="308"/>
      <c r="HEY66" s="308"/>
      <c r="HEZ66" s="308"/>
      <c r="HFA66" s="308"/>
      <c r="HFB66" s="308"/>
      <c r="HFC66" s="308"/>
      <c r="HFD66" s="308"/>
      <c r="HFE66" s="308"/>
      <c r="HFF66" s="308"/>
      <c r="HFG66" s="308"/>
      <c r="HFH66" s="308"/>
      <c r="HFI66" s="308"/>
      <c r="HFJ66" s="308"/>
      <c r="HFK66" s="308"/>
      <c r="HFL66" s="308"/>
      <c r="HFM66" s="308"/>
      <c r="HFN66" s="308"/>
      <c r="HFO66" s="308"/>
      <c r="HFP66" s="308"/>
      <c r="HFQ66" s="308"/>
      <c r="HFR66" s="308"/>
      <c r="HFS66" s="308"/>
      <c r="HFT66" s="308"/>
      <c r="HFU66" s="308"/>
      <c r="HFV66" s="308"/>
      <c r="HFW66" s="308"/>
      <c r="HFX66" s="308"/>
      <c r="HFY66" s="308"/>
      <c r="HFZ66" s="308"/>
      <c r="HGA66" s="308"/>
      <c r="HGB66" s="308"/>
      <c r="HGC66" s="308"/>
      <c r="HGD66" s="308"/>
      <c r="HGE66" s="308"/>
      <c r="HGF66" s="308"/>
      <c r="HGG66" s="308"/>
      <c r="HGH66" s="308"/>
      <c r="HGI66" s="308"/>
      <c r="HGJ66" s="308"/>
      <c r="HGK66" s="308"/>
      <c r="HGL66" s="308"/>
      <c r="HGM66" s="308"/>
      <c r="HGN66" s="308"/>
      <c r="HGO66" s="308"/>
      <c r="HGP66" s="308"/>
      <c r="HGQ66" s="308"/>
      <c r="HGR66" s="308"/>
      <c r="HGS66" s="308"/>
      <c r="HGT66" s="308"/>
      <c r="HGU66" s="308"/>
      <c r="HGV66" s="308"/>
      <c r="HGW66" s="308"/>
      <c r="HGX66" s="308"/>
      <c r="HGY66" s="308"/>
      <c r="HGZ66" s="308"/>
      <c r="HHA66" s="308"/>
      <c r="HHB66" s="308"/>
      <c r="HHC66" s="308"/>
      <c r="HHD66" s="308"/>
      <c r="HHE66" s="308"/>
      <c r="HHF66" s="308"/>
      <c r="HHG66" s="308"/>
      <c r="HHH66" s="308"/>
      <c r="HHI66" s="308"/>
      <c r="HHJ66" s="308"/>
      <c r="HHK66" s="308"/>
      <c r="HHL66" s="308"/>
      <c r="HHM66" s="308"/>
      <c r="HHN66" s="308"/>
      <c r="HHO66" s="308"/>
      <c r="HHP66" s="308"/>
      <c r="HHQ66" s="308"/>
      <c r="HHR66" s="308"/>
      <c r="HHS66" s="308"/>
      <c r="HHT66" s="308"/>
      <c r="HHU66" s="308"/>
      <c r="HHV66" s="308"/>
      <c r="HHW66" s="308"/>
      <c r="HHX66" s="308"/>
      <c r="HHY66" s="308"/>
      <c r="HHZ66" s="308"/>
      <c r="HIA66" s="308"/>
      <c r="HIB66" s="308"/>
      <c r="HIC66" s="308"/>
      <c r="HID66" s="308"/>
      <c r="HIE66" s="308"/>
      <c r="HIF66" s="308"/>
      <c r="HIG66" s="308"/>
      <c r="HIH66" s="308"/>
      <c r="HII66" s="308"/>
      <c r="HIJ66" s="308"/>
      <c r="HIK66" s="308"/>
      <c r="HIL66" s="308"/>
      <c r="HIM66" s="308"/>
      <c r="HIN66" s="308"/>
      <c r="HIO66" s="308"/>
      <c r="HIP66" s="308"/>
      <c r="HIQ66" s="308"/>
      <c r="HIR66" s="308"/>
      <c r="HIS66" s="308"/>
      <c r="HIT66" s="308"/>
      <c r="HIU66" s="308"/>
      <c r="HIV66" s="308"/>
      <c r="HIW66" s="308"/>
      <c r="HIX66" s="308"/>
      <c r="HIY66" s="308"/>
      <c r="HIZ66" s="308"/>
      <c r="HJA66" s="308"/>
      <c r="HJB66" s="308"/>
      <c r="HJC66" s="308"/>
      <c r="HJD66" s="308"/>
      <c r="HJE66" s="308"/>
      <c r="HJF66" s="308"/>
      <c r="HJG66" s="308"/>
      <c r="HJH66" s="308"/>
      <c r="HJI66" s="308"/>
      <c r="HJJ66" s="308"/>
      <c r="HJK66" s="308"/>
      <c r="HJL66" s="308"/>
      <c r="HJM66" s="308"/>
      <c r="HJN66" s="308"/>
      <c r="HJO66" s="308"/>
      <c r="HJP66" s="308"/>
      <c r="HJQ66" s="308"/>
      <c r="HJR66" s="308"/>
      <c r="HJS66" s="308"/>
      <c r="HJT66" s="308"/>
      <c r="HJU66" s="308"/>
      <c r="HJV66" s="308"/>
      <c r="HJW66" s="308"/>
      <c r="HJX66" s="308"/>
      <c r="HJY66" s="308"/>
      <c r="HJZ66" s="308"/>
      <c r="HKA66" s="308"/>
      <c r="HKB66" s="308"/>
      <c r="HKC66" s="308"/>
      <c r="HKD66" s="308"/>
      <c r="HKE66" s="308"/>
      <c r="HKF66" s="308"/>
      <c r="HKG66" s="308"/>
      <c r="HKH66" s="308"/>
      <c r="HKI66" s="308"/>
      <c r="HKJ66" s="308"/>
      <c r="HKK66" s="308"/>
      <c r="HKL66" s="308"/>
      <c r="HKM66" s="308"/>
      <c r="HKN66" s="308"/>
      <c r="HKO66" s="308"/>
      <c r="HKP66" s="308"/>
      <c r="HKQ66" s="308"/>
      <c r="HKR66" s="308"/>
      <c r="HKS66" s="308"/>
      <c r="HKT66" s="308"/>
      <c r="HKU66" s="308"/>
      <c r="HKV66" s="308"/>
      <c r="HKW66" s="308"/>
      <c r="HKX66" s="308"/>
      <c r="HKY66" s="308"/>
      <c r="HKZ66" s="308"/>
      <c r="HLA66" s="308"/>
      <c r="HLB66" s="308"/>
      <c r="HLC66" s="308"/>
      <c r="HLD66" s="308"/>
      <c r="HLE66" s="308"/>
      <c r="HLF66" s="308"/>
      <c r="HLG66" s="308"/>
      <c r="HLH66" s="308"/>
      <c r="HLI66" s="308"/>
      <c r="HLJ66" s="308"/>
      <c r="HLK66" s="308"/>
      <c r="HLL66" s="308"/>
      <c r="HLM66" s="308"/>
      <c r="HLN66" s="308"/>
      <c r="HLO66" s="308"/>
      <c r="HLP66" s="308"/>
      <c r="HLQ66" s="308"/>
      <c r="HLR66" s="308"/>
      <c r="HLS66" s="308"/>
      <c r="HLT66" s="308"/>
      <c r="HLU66" s="308"/>
      <c r="HLV66" s="308"/>
      <c r="HLW66" s="308"/>
      <c r="HLX66" s="308"/>
      <c r="HLY66" s="308"/>
      <c r="HLZ66" s="308"/>
      <c r="HMA66" s="308"/>
      <c r="HMB66" s="308"/>
      <c r="HMC66" s="308"/>
      <c r="HMD66" s="308"/>
      <c r="HME66" s="308"/>
      <c r="HMF66" s="308"/>
      <c r="HMG66" s="308"/>
      <c r="HMH66" s="308"/>
      <c r="HMI66" s="308"/>
      <c r="HMJ66" s="308"/>
      <c r="HMK66" s="308"/>
      <c r="HML66" s="308"/>
      <c r="HMM66" s="308"/>
      <c r="HMN66" s="308"/>
      <c r="HMO66" s="308"/>
      <c r="HMP66" s="308"/>
      <c r="HMQ66" s="308"/>
      <c r="HMR66" s="308"/>
      <c r="HMS66" s="308"/>
      <c r="HMT66" s="308"/>
      <c r="HMU66" s="308"/>
      <c r="HMV66" s="308"/>
      <c r="HMW66" s="308"/>
      <c r="HMX66" s="308"/>
      <c r="HMY66" s="308"/>
      <c r="HMZ66" s="308"/>
      <c r="HNA66" s="308"/>
      <c r="HNB66" s="308"/>
      <c r="HNC66" s="308"/>
      <c r="HND66" s="308"/>
      <c r="HNE66" s="308"/>
      <c r="HNF66" s="308"/>
      <c r="HNG66" s="308"/>
      <c r="HNH66" s="308"/>
      <c r="HNI66" s="308"/>
      <c r="HNJ66" s="308"/>
      <c r="HNK66" s="308"/>
      <c r="HNL66" s="308"/>
      <c r="HNM66" s="308"/>
      <c r="HNN66" s="308"/>
      <c r="HNO66" s="308"/>
      <c r="HNP66" s="308"/>
      <c r="HNQ66" s="308"/>
      <c r="HNR66" s="308"/>
      <c r="HNS66" s="308"/>
      <c r="HNT66" s="308"/>
      <c r="HNU66" s="308"/>
      <c r="HNV66" s="308"/>
      <c r="HNW66" s="308"/>
      <c r="HNX66" s="308"/>
      <c r="HNY66" s="308"/>
      <c r="HNZ66" s="308"/>
      <c r="HOA66" s="308"/>
      <c r="HOB66" s="308"/>
      <c r="HOC66" s="308"/>
      <c r="HOD66" s="308"/>
      <c r="HOE66" s="308"/>
      <c r="HOF66" s="308"/>
      <c r="HOG66" s="308"/>
      <c r="HOH66" s="308"/>
      <c r="HOI66" s="308"/>
      <c r="HOJ66" s="308"/>
      <c r="HOK66" s="308"/>
      <c r="HOL66" s="308"/>
      <c r="HOM66" s="308"/>
      <c r="HON66" s="308"/>
      <c r="HOO66" s="308"/>
      <c r="HOP66" s="308"/>
      <c r="HOQ66" s="308"/>
      <c r="HOR66" s="308"/>
      <c r="HOS66" s="308"/>
      <c r="HOT66" s="308"/>
      <c r="HOU66" s="308"/>
      <c r="HOV66" s="308"/>
      <c r="HOW66" s="308"/>
      <c r="HOX66" s="308"/>
      <c r="HOY66" s="308"/>
      <c r="HOZ66" s="308"/>
      <c r="HPA66" s="308"/>
      <c r="HPB66" s="308"/>
      <c r="HPC66" s="308"/>
      <c r="HPD66" s="308"/>
      <c r="HPE66" s="308"/>
      <c r="HPF66" s="308"/>
      <c r="HPG66" s="308"/>
      <c r="HPH66" s="308"/>
      <c r="HPI66" s="308"/>
      <c r="HPJ66" s="308"/>
      <c r="HPK66" s="308"/>
      <c r="HPL66" s="308"/>
      <c r="HPM66" s="308"/>
      <c r="HPN66" s="308"/>
      <c r="HPO66" s="308"/>
      <c r="HPP66" s="308"/>
      <c r="HPQ66" s="308"/>
      <c r="HPR66" s="308"/>
      <c r="HPS66" s="308"/>
      <c r="HPT66" s="308"/>
      <c r="HPU66" s="308"/>
      <c r="HPV66" s="308"/>
      <c r="HPW66" s="308"/>
      <c r="HPX66" s="308"/>
      <c r="HPY66" s="308"/>
      <c r="HPZ66" s="308"/>
      <c r="HQA66" s="308"/>
      <c r="HQB66" s="308"/>
      <c r="HQC66" s="308"/>
      <c r="HQD66" s="308"/>
      <c r="HQE66" s="308"/>
      <c r="HQF66" s="308"/>
      <c r="HQG66" s="308"/>
      <c r="HQH66" s="308"/>
      <c r="HQI66" s="308"/>
      <c r="HQJ66" s="308"/>
      <c r="HQK66" s="308"/>
      <c r="HQL66" s="308"/>
      <c r="HQM66" s="308"/>
      <c r="HQN66" s="308"/>
      <c r="HQO66" s="308"/>
      <c r="HQP66" s="308"/>
      <c r="HQQ66" s="308"/>
      <c r="HQR66" s="308"/>
      <c r="HQS66" s="308"/>
      <c r="HQT66" s="308"/>
      <c r="HQU66" s="308"/>
      <c r="HQV66" s="308"/>
      <c r="HQW66" s="308"/>
      <c r="HQX66" s="308"/>
      <c r="HQY66" s="308"/>
      <c r="HQZ66" s="308"/>
      <c r="HRA66" s="308"/>
      <c r="HRB66" s="308"/>
      <c r="HRC66" s="308"/>
      <c r="HRD66" s="308"/>
      <c r="HRE66" s="308"/>
      <c r="HRF66" s="308"/>
      <c r="HRG66" s="308"/>
      <c r="HRH66" s="308"/>
      <c r="HRI66" s="308"/>
      <c r="HRJ66" s="308"/>
      <c r="HRK66" s="308"/>
      <c r="HRL66" s="308"/>
      <c r="HRM66" s="308"/>
      <c r="HRN66" s="308"/>
      <c r="HRO66" s="308"/>
      <c r="HRP66" s="308"/>
      <c r="HRQ66" s="308"/>
      <c r="HRR66" s="308"/>
      <c r="HRS66" s="308"/>
      <c r="HRT66" s="308"/>
      <c r="HRU66" s="308"/>
      <c r="HRV66" s="308"/>
      <c r="HRW66" s="308"/>
      <c r="HRX66" s="308"/>
      <c r="HRY66" s="308"/>
      <c r="HRZ66" s="308"/>
      <c r="HSA66" s="308"/>
      <c r="HSB66" s="308"/>
      <c r="HSC66" s="308"/>
      <c r="HSD66" s="308"/>
      <c r="HSE66" s="308"/>
      <c r="HSF66" s="308"/>
      <c r="HSG66" s="308"/>
      <c r="HSH66" s="308"/>
      <c r="HSI66" s="308"/>
      <c r="HSJ66" s="308"/>
      <c r="HSK66" s="308"/>
      <c r="HSL66" s="308"/>
      <c r="HSM66" s="308"/>
      <c r="HSN66" s="308"/>
      <c r="HSO66" s="308"/>
      <c r="HSP66" s="308"/>
      <c r="HSQ66" s="308"/>
      <c r="HSR66" s="308"/>
      <c r="HSS66" s="308"/>
      <c r="HST66" s="308"/>
      <c r="HSU66" s="308"/>
      <c r="HSV66" s="308"/>
      <c r="HSW66" s="308"/>
      <c r="HSX66" s="308"/>
      <c r="HSY66" s="308"/>
      <c r="HSZ66" s="308"/>
      <c r="HTA66" s="308"/>
      <c r="HTB66" s="308"/>
      <c r="HTC66" s="308"/>
      <c r="HTD66" s="308"/>
      <c r="HTE66" s="308"/>
      <c r="HTF66" s="308"/>
      <c r="HTG66" s="308"/>
      <c r="HTH66" s="308"/>
      <c r="HTI66" s="308"/>
      <c r="HTJ66" s="308"/>
      <c r="HTK66" s="308"/>
      <c r="HTL66" s="308"/>
      <c r="HTM66" s="308"/>
      <c r="HTN66" s="308"/>
      <c r="HTO66" s="308"/>
      <c r="HTP66" s="308"/>
      <c r="HTQ66" s="308"/>
      <c r="HTR66" s="308"/>
      <c r="HTS66" s="308"/>
      <c r="HTT66" s="308"/>
      <c r="HTU66" s="308"/>
      <c r="HTV66" s="308"/>
      <c r="HTW66" s="308"/>
      <c r="HTX66" s="308"/>
      <c r="HTY66" s="308"/>
      <c r="HTZ66" s="308"/>
      <c r="HUA66" s="308"/>
      <c r="HUB66" s="308"/>
      <c r="HUC66" s="308"/>
      <c r="HUD66" s="308"/>
      <c r="HUE66" s="308"/>
      <c r="HUF66" s="308"/>
      <c r="HUG66" s="308"/>
      <c r="HUH66" s="308"/>
      <c r="HUI66" s="308"/>
      <c r="HUJ66" s="308"/>
      <c r="HUK66" s="308"/>
      <c r="HUL66" s="308"/>
      <c r="HUM66" s="308"/>
      <c r="HUN66" s="308"/>
      <c r="HUO66" s="308"/>
      <c r="HUP66" s="308"/>
      <c r="HUQ66" s="308"/>
      <c r="HUR66" s="308"/>
      <c r="HUS66" s="308"/>
      <c r="HUT66" s="308"/>
      <c r="HUU66" s="308"/>
      <c r="HUV66" s="308"/>
      <c r="HUW66" s="308"/>
      <c r="HUX66" s="308"/>
      <c r="HUY66" s="308"/>
      <c r="HUZ66" s="308"/>
      <c r="HVA66" s="308"/>
      <c r="HVB66" s="308"/>
      <c r="HVC66" s="308"/>
      <c r="HVD66" s="308"/>
      <c r="HVE66" s="308"/>
      <c r="HVF66" s="308"/>
      <c r="HVG66" s="308"/>
      <c r="HVH66" s="308"/>
      <c r="HVI66" s="308"/>
      <c r="HVJ66" s="308"/>
      <c r="HVK66" s="308"/>
      <c r="HVL66" s="308"/>
      <c r="HVM66" s="308"/>
      <c r="HVN66" s="308"/>
      <c r="HVO66" s="308"/>
      <c r="HVP66" s="308"/>
      <c r="HVQ66" s="308"/>
      <c r="HVR66" s="308"/>
      <c r="HVS66" s="308"/>
      <c r="HVT66" s="308"/>
      <c r="HVU66" s="308"/>
      <c r="HVV66" s="308"/>
      <c r="HVW66" s="308"/>
      <c r="HVX66" s="308"/>
      <c r="HVY66" s="308"/>
      <c r="HVZ66" s="308"/>
      <c r="HWA66" s="308"/>
      <c r="HWB66" s="308"/>
      <c r="HWC66" s="308"/>
      <c r="HWD66" s="308"/>
      <c r="HWE66" s="308"/>
      <c r="HWF66" s="308"/>
      <c r="HWG66" s="308"/>
      <c r="HWH66" s="308"/>
      <c r="HWI66" s="308"/>
      <c r="HWJ66" s="308"/>
      <c r="HWK66" s="308"/>
      <c r="HWL66" s="308"/>
      <c r="HWM66" s="308"/>
      <c r="HWN66" s="308"/>
      <c r="HWO66" s="308"/>
      <c r="HWP66" s="308"/>
      <c r="HWQ66" s="308"/>
      <c r="HWR66" s="308"/>
      <c r="HWS66" s="308"/>
      <c r="HWT66" s="308"/>
      <c r="HWU66" s="308"/>
      <c r="HWV66" s="308"/>
      <c r="HWW66" s="308"/>
      <c r="HWX66" s="308"/>
      <c r="HWY66" s="308"/>
      <c r="HWZ66" s="308"/>
      <c r="HXA66" s="308"/>
      <c r="HXB66" s="308"/>
      <c r="HXC66" s="308"/>
      <c r="HXD66" s="308"/>
      <c r="HXE66" s="308"/>
      <c r="HXF66" s="308"/>
      <c r="HXG66" s="308"/>
      <c r="HXH66" s="308"/>
      <c r="HXI66" s="308"/>
      <c r="HXJ66" s="308"/>
      <c r="HXK66" s="308"/>
      <c r="HXL66" s="308"/>
      <c r="HXM66" s="308"/>
      <c r="HXN66" s="308"/>
      <c r="HXO66" s="308"/>
      <c r="HXP66" s="308"/>
      <c r="HXQ66" s="308"/>
      <c r="HXR66" s="308"/>
      <c r="HXS66" s="308"/>
      <c r="HXT66" s="308"/>
      <c r="HXU66" s="308"/>
      <c r="HXV66" s="308"/>
      <c r="HXW66" s="308"/>
      <c r="HXX66" s="308"/>
      <c r="HXY66" s="308"/>
      <c r="HXZ66" s="308"/>
      <c r="HYA66" s="308"/>
      <c r="HYB66" s="308"/>
      <c r="HYC66" s="308"/>
      <c r="HYD66" s="308"/>
      <c r="HYE66" s="308"/>
      <c r="HYF66" s="308"/>
      <c r="HYG66" s="308"/>
      <c r="HYH66" s="308"/>
      <c r="HYI66" s="308"/>
      <c r="HYJ66" s="308"/>
      <c r="HYK66" s="308"/>
      <c r="HYL66" s="308"/>
      <c r="HYM66" s="308"/>
      <c r="HYN66" s="308"/>
      <c r="HYO66" s="308"/>
      <c r="HYP66" s="308"/>
      <c r="HYQ66" s="308"/>
      <c r="HYR66" s="308"/>
      <c r="HYS66" s="308"/>
      <c r="HYT66" s="308"/>
      <c r="HYU66" s="308"/>
      <c r="HYV66" s="308"/>
      <c r="HYW66" s="308"/>
      <c r="HYX66" s="308"/>
      <c r="HYY66" s="308"/>
      <c r="HYZ66" s="308"/>
      <c r="HZA66" s="308"/>
      <c r="HZB66" s="308"/>
      <c r="HZC66" s="308"/>
      <c r="HZD66" s="308"/>
      <c r="HZE66" s="308"/>
      <c r="HZF66" s="308"/>
      <c r="HZG66" s="308"/>
      <c r="HZH66" s="308"/>
      <c r="HZI66" s="308"/>
      <c r="HZJ66" s="308"/>
      <c r="HZK66" s="308"/>
      <c r="HZL66" s="308"/>
      <c r="HZM66" s="308"/>
      <c r="HZN66" s="308"/>
      <c r="HZO66" s="308"/>
      <c r="HZP66" s="308"/>
      <c r="HZQ66" s="308"/>
      <c r="HZR66" s="308"/>
      <c r="HZS66" s="308"/>
      <c r="HZT66" s="308"/>
      <c r="HZU66" s="308"/>
      <c r="HZV66" s="308"/>
      <c r="HZW66" s="308"/>
      <c r="HZX66" s="308"/>
      <c r="HZY66" s="308"/>
      <c r="HZZ66" s="308"/>
      <c r="IAA66" s="308"/>
      <c r="IAB66" s="308"/>
      <c r="IAC66" s="308"/>
      <c r="IAD66" s="308"/>
      <c r="IAE66" s="308"/>
      <c r="IAF66" s="308"/>
      <c r="IAG66" s="308"/>
      <c r="IAH66" s="308"/>
      <c r="IAI66" s="308"/>
      <c r="IAJ66" s="308"/>
      <c r="IAK66" s="308"/>
      <c r="IAL66" s="308"/>
      <c r="IAM66" s="308"/>
      <c r="IAN66" s="308"/>
      <c r="IAO66" s="308"/>
      <c r="IAP66" s="308"/>
      <c r="IAQ66" s="308"/>
      <c r="IAR66" s="308"/>
      <c r="IAS66" s="308"/>
      <c r="IAT66" s="308"/>
      <c r="IAU66" s="308"/>
      <c r="IAV66" s="308"/>
      <c r="IAW66" s="308"/>
      <c r="IAX66" s="308"/>
      <c r="IAY66" s="308"/>
      <c r="IAZ66" s="308"/>
      <c r="IBA66" s="308"/>
      <c r="IBB66" s="308"/>
      <c r="IBC66" s="308"/>
      <c r="IBD66" s="308"/>
      <c r="IBE66" s="308"/>
      <c r="IBF66" s="308"/>
      <c r="IBG66" s="308"/>
      <c r="IBH66" s="308"/>
      <c r="IBI66" s="308"/>
      <c r="IBJ66" s="308"/>
      <c r="IBK66" s="308"/>
      <c r="IBL66" s="308"/>
      <c r="IBM66" s="308"/>
      <c r="IBN66" s="308"/>
      <c r="IBO66" s="308"/>
      <c r="IBP66" s="308"/>
      <c r="IBQ66" s="308"/>
      <c r="IBR66" s="308"/>
      <c r="IBS66" s="308"/>
      <c r="IBT66" s="308"/>
      <c r="IBU66" s="308"/>
      <c r="IBV66" s="308"/>
      <c r="IBW66" s="308"/>
      <c r="IBX66" s="308"/>
      <c r="IBY66" s="308"/>
      <c r="IBZ66" s="308"/>
      <c r="ICA66" s="308"/>
      <c r="ICB66" s="308"/>
      <c r="ICC66" s="308"/>
      <c r="ICD66" s="308"/>
      <c r="ICE66" s="308"/>
      <c r="ICF66" s="308"/>
      <c r="ICG66" s="308"/>
      <c r="ICH66" s="308"/>
      <c r="ICI66" s="308"/>
      <c r="ICJ66" s="308"/>
      <c r="ICK66" s="308"/>
      <c r="ICL66" s="308"/>
      <c r="ICM66" s="308"/>
      <c r="ICN66" s="308"/>
      <c r="ICO66" s="308"/>
      <c r="ICP66" s="308"/>
      <c r="ICQ66" s="308"/>
      <c r="ICR66" s="308"/>
      <c r="ICS66" s="308"/>
      <c r="ICT66" s="308"/>
      <c r="ICU66" s="308"/>
      <c r="ICV66" s="308"/>
      <c r="ICW66" s="308"/>
      <c r="ICX66" s="308"/>
      <c r="ICY66" s="308"/>
      <c r="ICZ66" s="308"/>
      <c r="IDA66" s="308"/>
      <c r="IDB66" s="308"/>
      <c r="IDC66" s="308"/>
      <c r="IDD66" s="308"/>
      <c r="IDE66" s="308"/>
      <c r="IDF66" s="308"/>
      <c r="IDG66" s="308"/>
      <c r="IDH66" s="308"/>
      <c r="IDI66" s="308"/>
      <c r="IDJ66" s="308"/>
      <c r="IDK66" s="308"/>
      <c r="IDL66" s="308"/>
      <c r="IDM66" s="308"/>
      <c r="IDN66" s="308"/>
      <c r="IDO66" s="308"/>
      <c r="IDP66" s="308"/>
      <c r="IDQ66" s="308"/>
      <c r="IDR66" s="308"/>
      <c r="IDS66" s="308"/>
      <c r="IDT66" s="308"/>
      <c r="IDU66" s="308"/>
      <c r="IDV66" s="308"/>
      <c r="IDW66" s="308"/>
      <c r="IDX66" s="308"/>
      <c r="IDY66" s="308"/>
      <c r="IDZ66" s="308"/>
      <c r="IEA66" s="308"/>
      <c r="IEB66" s="308"/>
      <c r="IEC66" s="308"/>
      <c r="IED66" s="308"/>
      <c r="IEE66" s="308"/>
      <c r="IEF66" s="308"/>
      <c r="IEG66" s="308"/>
      <c r="IEH66" s="308"/>
      <c r="IEI66" s="308"/>
      <c r="IEJ66" s="308"/>
      <c r="IEK66" s="308"/>
      <c r="IEL66" s="308"/>
      <c r="IEM66" s="308"/>
      <c r="IEN66" s="308"/>
      <c r="IEO66" s="308"/>
      <c r="IEP66" s="308"/>
      <c r="IEQ66" s="308"/>
      <c r="IER66" s="308"/>
      <c r="IES66" s="308"/>
      <c r="IET66" s="308"/>
      <c r="IEU66" s="308"/>
      <c r="IEV66" s="308"/>
      <c r="IEW66" s="308"/>
      <c r="IEX66" s="308"/>
      <c r="IEY66" s="308"/>
      <c r="IEZ66" s="308"/>
      <c r="IFA66" s="308"/>
      <c r="IFB66" s="308"/>
      <c r="IFC66" s="308"/>
      <c r="IFD66" s="308"/>
      <c r="IFE66" s="308"/>
      <c r="IFF66" s="308"/>
      <c r="IFG66" s="308"/>
      <c r="IFH66" s="308"/>
      <c r="IFI66" s="308"/>
      <c r="IFJ66" s="308"/>
      <c r="IFK66" s="308"/>
      <c r="IFL66" s="308"/>
      <c r="IFM66" s="308"/>
      <c r="IFN66" s="308"/>
      <c r="IFO66" s="308"/>
      <c r="IFP66" s="308"/>
      <c r="IFQ66" s="308"/>
      <c r="IFR66" s="308"/>
      <c r="IFS66" s="308"/>
      <c r="IFT66" s="308"/>
      <c r="IFU66" s="308"/>
      <c r="IFV66" s="308"/>
      <c r="IFW66" s="308"/>
      <c r="IFX66" s="308"/>
      <c r="IFY66" s="308"/>
      <c r="IFZ66" s="308"/>
      <c r="IGA66" s="308"/>
      <c r="IGB66" s="308"/>
      <c r="IGC66" s="308"/>
      <c r="IGD66" s="308"/>
      <c r="IGE66" s="308"/>
      <c r="IGF66" s="308"/>
      <c r="IGG66" s="308"/>
      <c r="IGH66" s="308"/>
      <c r="IGI66" s="308"/>
      <c r="IGJ66" s="308"/>
      <c r="IGK66" s="308"/>
      <c r="IGL66" s="308"/>
      <c r="IGM66" s="308"/>
      <c r="IGN66" s="308"/>
      <c r="IGO66" s="308"/>
      <c r="IGP66" s="308"/>
      <c r="IGQ66" s="308"/>
      <c r="IGR66" s="308"/>
      <c r="IGS66" s="308"/>
      <c r="IGT66" s="308"/>
      <c r="IGU66" s="308"/>
      <c r="IGV66" s="308"/>
      <c r="IGW66" s="308"/>
      <c r="IGX66" s="308"/>
      <c r="IGY66" s="308"/>
      <c r="IGZ66" s="308"/>
      <c r="IHA66" s="308"/>
      <c r="IHB66" s="308"/>
      <c r="IHC66" s="308"/>
      <c r="IHD66" s="308"/>
      <c r="IHE66" s="308"/>
      <c r="IHF66" s="308"/>
      <c r="IHG66" s="308"/>
      <c r="IHH66" s="308"/>
      <c r="IHI66" s="308"/>
      <c r="IHJ66" s="308"/>
      <c r="IHK66" s="308"/>
      <c r="IHL66" s="308"/>
      <c r="IHM66" s="308"/>
      <c r="IHN66" s="308"/>
      <c r="IHO66" s="308"/>
      <c r="IHP66" s="308"/>
      <c r="IHQ66" s="308"/>
      <c r="IHR66" s="308"/>
      <c r="IHS66" s="308"/>
      <c r="IHT66" s="308"/>
      <c r="IHU66" s="308"/>
      <c r="IHV66" s="308"/>
      <c r="IHW66" s="308"/>
      <c r="IHX66" s="308"/>
      <c r="IHY66" s="308"/>
      <c r="IHZ66" s="308"/>
      <c r="IIA66" s="308"/>
      <c r="IIB66" s="308"/>
      <c r="IIC66" s="308"/>
      <c r="IID66" s="308"/>
      <c r="IIE66" s="308"/>
      <c r="IIF66" s="308"/>
      <c r="IIG66" s="308"/>
      <c r="IIH66" s="308"/>
      <c r="III66" s="308"/>
      <c r="IIJ66" s="308"/>
      <c r="IIK66" s="308"/>
      <c r="IIL66" s="308"/>
      <c r="IIM66" s="308"/>
      <c r="IIN66" s="308"/>
      <c r="IIO66" s="308"/>
      <c r="IIP66" s="308"/>
      <c r="IIQ66" s="308"/>
      <c r="IIR66" s="308"/>
      <c r="IIS66" s="308"/>
      <c r="IIT66" s="308"/>
      <c r="IIU66" s="308"/>
      <c r="IIV66" s="308"/>
      <c r="IIW66" s="308"/>
      <c r="IIX66" s="308"/>
      <c r="IIY66" s="308"/>
      <c r="IIZ66" s="308"/>
      <c r="IJA66" s="308"/>
      <c r="IJB66" s="308"/>
      <c r="IJC66" s="308"/>
      <c r="IJD66" s="308"/>
      <c r="IJE66" s="308"/>
      <c r="IJF66" s="308"/>
      <c r="IJG66" s="308"/>
      <c r="IJH66" s="308"/>
      <c r="IJI66" s="308"/>
      <c r="IJJ66" s="308"/>
      <c r="IJK66" s="308"/>
      <c r="IJL66" s="308"/>
      <c r="IJM66" s="308"/>
      <c r="IJN66" s="308"/>
      <c r="IJO66" s="308"/>
      <c r="IJP66" s="308"/>
      <c r="IJQ66" s="308"/>
      <c r="IJR66" s="308"/>
      <c r="IJS66" s="308"/>
      <c r="IJT66" s="308"/>
      <c r="IJU66" s="308"/>
      <c r="IJV66" s="308"/>
      <c r="IJW66" s="308"/>
      <c r="IJX66" s="308"/>
      <c r="IJY66" s="308"/>
      <c r="IJZ66" s="308"/>
      <c r="IKA66" s="308"/>
      <c r="IKB66" s="308"/>
      <c r="IKC66" s="308"/>
      <c r="IKD66" s="308"/>
      <c r="IKE66" s="308"/>
      <c r="IKF66" s="308"/>
      <c r="IKG66" s="308"/>
      <c r="IKH66" s="308"/>
      <c r="IKI66" s="308"/>
      <c r="IKJ66" s="308"/>
      <c r="IKK66" s="308"/>
      <c r="IKL66" s="308"/>
      <c r="IKM66" s="308"/>
      <c r="IKN66" s="308"/>
      <c r="IKO66" s="308"/>
      <c r="IKP66" s="308"/>
      <c r="IKQ66" s="308"/>
      <c r="IKR66" s="308"/>
      <c r="IKS66" s="308"/>
      <c r="IKT66" s="308"/>
      <c r="IKU66" s="308"/>
      <c r="IKV66" s="308"/>
      <c r="IKW66" s="308"/>
      <c r="IKX66" s="308"/>
      <c r="IKY66" s="308"/>
      <c r="IKZ66" s="308"/>
      <c r="ILA66" s="308"/>
      <c r="ILB66" s="308"/>
      <c r="ILC66" s="308"/>
      <c r="ILD66" s="308"/>
      <c r="ILE66" s="308"/>
      <c r="ILF66" s="308"/>
      <c r="ILG66" s="308"/>
      <c r="ILH66" s="308"/>
      <c r="ILI66" s="308"/>
      <c r="ILJ66" s="308"/>
      <c r="ILK66" s="308"/>
      <c r="ILL66" s="308"/>
      <c r="ILM66" s="308"/>
      <c r="ILN66" s="308"/>
      <c r="ILO66" s="308"/>
      <c r="ILP66" s="308"/>
      <c r="ILQ66" s="308"/>
      <c r="ILR66" s="308"/>
      <c r="ILS66" s="308"/>
      <c r="ILT66" s="308"/>
      <c r="ILU66" s="308"/>
      <c r="ILV66" s="308"/>
      <c r="ILW66" s="308"/>
      <c r="ILX66" s="308"/>
      <c r="ILY66" s="308"/>
      <c r="ILZ66" s="308"/>
      <c r="IMA66" s="308"/>
      <c r="IMB66" s="308"/>
      <c r="IMC66" s="308"/>
      <c r="IMD66" s="308"/>
      <c r="IME66" s="308"/>
      <c r="IMF66" s="308"/>
      <c r="IMG66" s="308"/>
      <c r="IMH66" s="308"/>
      <c r="IMI66" s="308"/>
      <c r="IMJ66" s="308"/>
      <c r="IMK66" s="308"/>
      <c r="IML66" s="308"/>
      <c r="IMM66" s="308"/>
      <c r="IMN66" s="308"/>
      <c r="IMO66" s="308"/>
      <c r="IMP66" s="308"/>
      <c r="IMQ66" s="308"/>
      <c r="IMR66" s="308"/>
      <c r="IMS66" s="308"/>
      <c r="IMT66" s="308"/>
      <c r="IMU66" s="308"/>
      <c r="IMV66" s="308"/>
      <c r="IMW66" s="308"/>
      <c r="IMX66" s="308"/>
      <c r="IMY66" s="308"/>
      <c r="IMZ66" s="308"/>
      <c r="INA66" s="308"/>
      <c r="INB66" s="308"/>
      <c r="INC66" s="308"/>
      <c r="IND66" s="308"/>
      <c r="INE66" s="308"/>
      <c r="INF66" s="308"/>
      <c r="ING66" s="308"/>
      <c r="INH66" s="308"/>
      <c r="INI66" s="308"/>
      <c r="INJ66" s="308"/>
      <c r="INK66" s="308"/>
      <c r="INL66" s="308"/>
      <c r="INM66" s="308"/>
      <c r="INN66" s="308"/>
      <c r="INO66" s="308"/>
      <c r="INP66" s="308"/>
      <c r="INQ66" s="308"/>
      <c r="INR66" s="308"/>
      <c r="INS66" s="308"/>
      <c r="INT66" s="308"/>
      <c r="INU66" s="308"/>
      <c r="INV66" s="308"/>
      <c r="INW66" s="308"/>
      <c r="INX66" s="308"/>
      <c r="INY66" s="308"/>
      <c r="INZ66" s="308"/>
      <c r="IOA66" s="308"/>
      <c r="IOB66" s="308"/>
      <c r="IOC66" s="308"/>
      <c r="IOD66" s="308"/>
      <c r="IOE66" s="308"/>
      <c r="IOF66" s="308"/>
      <c r="IOG66" s="308"/>
      <c r="IOH66" s="308"/>
      <c r="IOI66" s="308"/>
      <c r="IOJ66" s="308"/>
      <c r="IOK66" s="308"/>
      <c r="IOL66" s="308"/>
      <c r="IOM66" s="308"/>
      <c r="ION66" s="308"/>
      <c r="IOO66" s="308"/>
      <c r="IOP66" s="308"/>
      <c r="IOQ66" s="308"/>
      <c r="IOR66" s="308"/>
      <c r="IOS66" s="308"/>
      <c r="IOT66" s="308"/>
      <c r="IOU66" s="308"/>
      <c r="IOV66" s="308"/>
      <c r="IOW66" s="308"/>
      <c r="IOX66" s="308"/>
      <c r="IOY66" s="308"/>
      <c r="IOZ66" s="308"/>
      <c r="IPA66" s="308"/>
      <c r="IPB66" s="308"/>
      <c r="IPC66" s="308"/>
      <c r="IPD66" s="308"/>
      <c r="IPE66" s="308"/>
      <c r="IPF66" s="308"/>
      <c r="IPG66" s="308"/>
      <c r="IPH66" s="308"/>
      <c r="IPI66" s="308"/>
      <c r="IPJ66" s="308"/>
      <c r="IPK66" s="308"/>
      <c r="IPL66" s="308"/>
      <c r="IPM66" s="308"/>
      <c r="IPN66" s="308"/>
      <c r="IPO66" s="308"/>
      <c r="IPP66" s="308"/>
      <c r="IPQ66" s="308"/>
      <c r="IPR66" s="308"/>
      <c r="IPS66" s="308"/>
      <c r="IPT66" s="308"/>
      <c r="IPU66" s="308"/>
      <c r="IPV66" s="308"/>
      <c r="IPW66" s="308"/>
      <c r="IPX66" s="308"/>
      <c r="IPY66" s="308"/>
      <c r="IPZ66" s="308"/>
      <c r="IQA66" s="308"/>
      <c r="IQB66" s="308"/>
      <c r="IQC66" s="308"/>
      <c r="IQD66" s="308"/>
      <c r="IQE66" s="308"/>
      <c r="IQF66" s="308"/>
      <c r="IQG66" s="308"/>
      <c r="IQH66" s="308"/>
      <c r="IQI66" s="308"/>
      <c r="IQJ66" s="308"/>
      <c r="IQK66" s="308"/>
      <c r="IQL66" s="308"/>
      <c r="IQM66" s="308"/>
      <c r="IQN66" s="308"/>
      <c r="IQO66" s="308"/>
      <c r="IQP66" s="308"/>
      <c r="IQQ66" s="308"/>
      <c r="IQR66" s="308"/>
      <c r="IQS66" s="308"/>
      <c r="IQT66" s="308"/>
      <c r="IQU66" s="308"/>
      <c r="IQV66" s="308"/>
      <c r="IQW66" s="308"/>
      <c r="IQX66" s="308"/>
      <c r="IQY66" s="308"/>
      <c r="IQZ66" s="308"/>
      <c r="IRA66" s="308"/>
      <c r="IRB66" s="308"/>
      <c r="IRC66" s="308"/>
      <c r="IRD66" s="308"/>
      <c r="IRE66" s="308"/>
      <c r="IRF66" s="308"/>
      <c r="IRG66" s="308"/>
      <c r="IRH66" s="308"/>
      <c r="IRI66" s="308"/>
      <c r="IRJ66" s="308"/>
      <c r="IRK66" s="308"/>
      <c r="IRL66" s="308"/>
      <c r="IRM66" s="308"/>
      <c r="IRN66" s="308"/>
      <c r="IRO66" s="308"/>
      <c r="IRP66" s="308"/>
      <c r="IRQ66" s="308"/>
      <c r="IRR66" s="308"/>
      <c r="IRS66" s="308"/>
      <c r="IRT66" s="308"/>
      <c r="IRU66" s="308"/>
      <c r="IRV66" s="308"/>
      <c r="IRW66" s="308"/>
      <c r="IRX66" s="308"/>
      <c r="IRY66" s="308"/>
      <c r="IRZ66" s="308"/>
      <c r="ISA66" s="308"/>
      <c r="ISB66" s="308"/>
      <c r="ISC66" s="308"/>
      <c r="ISD66" s="308"/>
      <c r="ISE66" s="308"/>
      <c r="ISF66" s="308"/>
      <c r="ISG66" s="308"/>
      <c r="ISH66" s="308"/>
      <c r="ISI66" s="308"/>
      <c r="ISJ66" s="308"/>
      <c r="ISK66" s="308"/>
      <c r="ISL66" s="308"/>
      <c r="ISM66" s="308"/>
      <c r="ISN66" s="308"/>
      <c r="ISO66" s="308"/>
      <c r="ISP66" s="308"/>
      <c r="ISQ66" s="308"/>
      <c r="ISR66" s="308"/>
      <c r="ISS66" s="308"/>
      <c r="IST66" s="308"/>
      <c r="ISU66" s="308"/>
      <c r="ISV66" s="308"/>
      <c r="ISW66" s="308"/>
      <c r="ISX66" s="308"/>
      <c r="ISY66" s="308"/>
      <c r="ISZ66" s="308"/>
      <c r="ITA66" s="308"/>
      <c r="ITB66" s="308"/>
      <c r="ITC66" s="308"/>
      <c r="ITD66" s="308"/>
      <c r="ITE66" s="308"/>
      <c r="ITF66" s="308"/>
      <c r="ITG66" s="308"/>
      <c r="ITH66" s="308"/>
      <c r="ITI66" s="308"/>
      <c r="ITJ66" s="308"/>
      <c r="ITK66" s="308"/>
      <c r="ITL66" s="308"/>
      <c r="ITM66" s="308"/>
      <c r="ITN66" s="308"/>
      <c r="ITO66" s="308"/>
      <c r="ITP66" s="308"/>
      <c r="ITQ66" s="308"/>
      <c r="ITR66" s="308"/>
      <c r="ITS66" s="308"/>
      <c r="ITT66" s="308"/>
      <c r="ITU66" s="308"/>
      <c r="ITV66" s="308"/>
      <c r="ITW66" s="308"/>
      <c r="ITX66" s="308"/>
      <c r="ITY66" s="308"/>
      <c r="ITZ66" s="308"/>
      <c r="IUA66" s="308"/>
      <c r="IUB66" s="308"/>
      <c r="IUC66" s="308"/>
      <c r="IUD66" s="308"/>
      <c r="IUE66" s="308"/>
      <c r="IUF66" s="308"/>
      <c r="IUG66" s="308"/>
      <c r="IUH66" s="308"/>
      <c r="IUI66" s="308"/>
      <c r="IUJ66" s="308"/>
      <c r="IUK66" s="308"/>
      <c r="IUL66" s="308"/>
      <c r="IUM66" s="308"/>
      <c r="IUN66" s="308"/>
      <c r="IUO66" s="308"/>
      <c r="IUP66" s="308"/>
      <c r="IUQ66" s="308"/>
      <c r="IUR66" s="308"/>
      <c r="IUS66" s="308"/>
      <c r="IUT66" s="308"/>
      <c r="IUU66" s="308"/>
      <c r="IUV66" s="308"/>
      <c r="IUW66" s="308"/>
      <c r="IUX66" s="308"/>
      <c r="IUY66" s="308"/>
      <c r="IUZ66" s="308"/>
      <c r="IVA66" s="308"/>
      <c r="IVB66" s="308"/>
      <c r="IVC66" s="308"/>
      <c r="IVD66" s="308"/>
      <c r="IVE66" s="308"/>
      <c r="IVF66" s="308"/>
      <c r="IVG66" s="308"/>
      <c r="IVH66" s="308"/>
      <c r="IVI66" s="308"/>
      <c r="IVJ66" s="308"/>
      <c r="IVK66" s="308"/>
      <c r="IVL66" s="308"/>
      <c r="IVM66" s="308"/>
      <c r="IVN66" s="308"/>
      <c r="IVO66" s="308"/>
      <c r="IVP66" s="308"/>
      <c r="IVQ66" s="308"/>
      <c r="IVR66" s="308"/>
      <c r="IVS66" s="308"/>
      <c r="IVT66" s="308"/>
      <c r="IVU66" s="308"/>
      <c r="IVV66" s="308"/>
      <c r="IVW66" s="308"/>
      <c r="IVX66" s="308"/>
      <c r="IVY66" s="308"/>
      <c r="IVZ66" s="308"/>
      <c r="IWA66" s="308"/>
      <c r="IWB66" s="308"/>
      <c r="IWC66" s="308"/>
      <c r="IWD66" s="308"/>
      <c r="IWE66" s="308"/>
      <c r="IWF66" s="308"/>
      <c r="IWG66" s="308"/>
      <c r="IWH66" s="308"/>
      <c r="IWI66" s="308"/>
      <c r="IWJ66" s="308"/>
      <c r="IWK66" s="308"/>
      <c r="IWL66" s="308"/>
      <c r="IWM66" s="308"/>
      <c r="IWN66" s="308"/>
      <c r="IWO66" s="308"/>
      <c r="IWP66" s="308"/>
      <c r="IWQ66" s="308"/>
      <c r="IWR66" s="308"/>
      <c r="IWS66" s="308"/>
      <c r="IWT66" s="308"/>
      <c r="IWU66" s="308"/>
      <c r="IWV66" s="308"/>
      <c r="IWW66" s="308"/>
      <c r="IWX66" s="308"/>
      <c r="IWY66" s="308"/>
      <c r="IWZ66" s="308"/>
      <c r="IXA66" s="308"/>
      <c r="IXB66" s="308"/>
      <c r="IXC66" s="308"/>
      <c r="IXD66" s="308"/>
      <c r="IXE66" s="308"/>
      <c r="IXF66" s="308"/>
      <c r="IXG66" s="308"/>
      <c r="IXH66" s="308"/>
      <c r="IXI66" s="308"/>
      <c r="IXJ66" s="308"/>
      <c r="IXK66" s="308"/>
      <c r="IXL66" s="308"/>
      <c r="IXM66" s="308"/>
      <c r="IXN66" s="308"/>
      <c r="IXO66" s="308"/>
      <c r="IXP66" s="308"/>
      <c r="IXQ66" s="308"/>
      <c r="IXR66" s="308"/>
      <c r="IXS66" s="308"/>
      <c r="IXT66" s="308"/>
      <c r="IXU66" s="308"/>
      <c r="IXV66" s="308"/>
      <c r="IXW66" s="308"/>
      <c r="IXX66" s="308"/>
      <c r="IXY66" s="308"/>
      <c r="IXZ66" s="308"/>
      <c r="IYA66" s="308"/>
      <c r="IYB66" s="308"/>
      <c r="IYC66" s="308"/>
      <c r="IYD66" s="308"/>
      <c r="IYE66" s="308"/>
      <c r="IYF66" s="308"/>
      <c r="IYG66" s="308"/>
      <c r="IYH66" s="308"/>
      <c r="IYI66" s="308"/>
      <c r="IYJ66" s="308"/>
      <c r="IYK66" s="308"/>
      <c r="IYL66" s="308"/>
      <c r="IYM66" s="308"/>
      <c r="IYN66" s="308"/>
      <c r="IYO66" s="308"/>
      <c r="IYP66" s="308"/>
      <c r="IYQ66" s="308"/>
      <c r="IYR66" s="308"/>
      <c r="IYS66" s="308"/>
      <c r="IYT66" s="308"/>
      <c r="IYU66" s="308"/>
      <c r="IYV66" s="308"/>
      <c r="IYW66" s="308"/>
      <c r="IYX66" s="308"/>
      <c r="IYY66" s="308"/>
      <c r="IYZ66" s="308"/>
      <c r="IZA66" s="308"/>
      <c r="IZB66" s="308"/>
      <c r="IZC66" s="308"/>
      <c r="IZD66" s="308"/>
      <c r="IZE66" s="308"/>
      <c r="IZF66" s="308"/>
      <c r="IZG66" s="308"/>
      <c r="IZH66" s="308"/>
      <c r="IZI66" s="308"/>
      <c r="IZJ66" s="308"/>
      <c r="IZK66" s="308"/>
      <c r="IZL66" s="308"/>
      <c r="IZM66" s="308"/>
      <c r="IZN66" s="308"/>
      <c r="IZO66" s="308"/>
      <c r="IZP66" s="308"/>
      <c r="IZQ66" s="308"/>
      <c r="IZR66" s="308"/>
      <c r="IZS66" s="308"/>
      <c r="IZT66" s="308"/>
      <c r="IZU66" s="308"/>
      <c r="IZV66" s="308"/>
      <c r="IZW66" s="308"/>
      <c r="IZX66" s="308"/>
      <c r="IZY66" s="308"/>
      <c r="IZZ66" s="308"/>
      <c r="JAA66" s="308"/>
      <c r="JAB66" s="308"/>
      <c r="JAC66" s="308"/>
      <c r="JAD66" s="308"/>
      <c r="JAE66" s="308"/>
      <c r="JAF66" s="308"/>
      <c r="JAG66" s="308"/>
      <c r="JAH66" s="308"/>
      <c r="JAI66" s="308"/>
      <c r="JAJ66" s="308"/>
      <c r="JAK66" s="308"/>
      <c r="JAL66" s="308"/>
      <c r="JAM66" s="308"/>
      <c r="JAN66" s="308"/>
      <c r="JAO66" s="308"/>
      <c r="JAP66" s="308"/>
      <c r="JAQ66" s="308"/>
      <c r="JAR66" s="308"/>
      <c r="JAS66" s="308"/>
      <c r="JAT66" s="308"/>
      <c r="JAU66" s="308"/>
      <c r="JAV66" s="308"/>
      <c r="JAW66" s="308"/>
      <c r="JAX66" s="308"/>
      <c r="JAY66" s="308"/>
      <c r="JAZ66" s="308"/>
      <c r="JBA66" s="308"/>
      <c r="JBB66" s="308"/>
      <c r="JBC66" s="308"/>
      <c r="JBD66" s="308"/>
      <c r="JBE66" s="308"/>
      <c r="JBF66" s="308"/>
      <c r="JBG66" s="308"/>
      <c r="JBH66" s="308"/>
      <c r="JBI66" s="308"/>
      <c r="JBJ66" s="308"/>
      <c r="JBK66" s="308"/>
      <c r="JBL66" s="308"/>
      <c r="JBM66" s="308"/>
      <c r="JBN66" s="308"/>
      <c r="JBO66" s="308"/>
      <c r="JBP66" s="308"/>
      <c r="JBQ66" s="308"/>
      <c r="JBR66" s="308"/>
      <c r="JBS66" s="308"/>
      <c r="JBT66" s="308"/>
      <c r="JBU66" s="308"/>
      <c r="JBV66" s="308"/>
      <c r="JBW66" s="308"/>
      <c r="JBX66" s="308"/>
      <c r="JBY66" s="308"/>
      <c r="JBZ66" s="308"/>
      <c r="JCA66" s="308"/>
      <c r="JCB66" s="308"/>
      <c r="JCC66" s="308"/>
      <c r="JCD66" s="308"/>
      <c r="JCE66" s="308"/>
      <c r="JCF66" s="308"/>
      <c r="JCG66" s="308"/>
      <c r="JCH66" s="308"/>
      <c r="JCI66" s="308"/>
      <c r="JCJ66" s="308"/>
      <c r="JCK66" s="308"/>
      <c r="JCL66" s="308"/>
      <c r="JCM66" s="308"/>
      <c r="JCN66" s="308"/>
      <c r="JCO66" s="308"/>
      <c r="JCP66" s="308"/>
      <c r="JCQ66" s="308"/>
      <c r="JCR66" s="308"/>
      <c r="JCS66" s="308"/>
      <c r="JCT66" s="308"/>
      <c r="JCU66" s="308"/>
      <c r="JCV66" s="308"/>
      <c r="JCW66" s="308"/>
      <c r="JCX66" s="308"/>
      <c r="JCY66" s="308"/>
      <c r="JCZ66" s="308"/>
      <c r="JDA66" s="308"/>
      <c r="JDB66" s="308"/>
      <c r="JDC66" s="308"/>
      <c r="JDD66" s="308"/>
      <c r="JDE66" s="308"/>
      <c r="JDF66" s="308"/>
      <c r="JDG66" s="308"/>
      <c r="JDH66" s="308"/>
      <c r="JDI66" s="308"/>
      <c r="JDJ66" s="308"/>
      <c r="JDK66" s="308"/>
      <c r="JDL66" s="308"/>
      <c r="JDM66" s="308"/>
      <c r="JDN66" s="308"/>
      <c r="JDO66" s="308"/>
      <c r="JDP66" s="308"/>
      <c r="JDQ66" s="308"/>
      <c r="JDR66" s="308"/>
      <c r="JDS66" s="308"/>
      <c r="JDT66" s="308"/>
      <c r="JDU66" s="308"/>
      <c r="JDV66" s="308"/>
      <c r="JDW66" s="308"/>
      <c r="JDX66" s="308"/>
      <c r="JDY66" s="308"/>
      <c r="JDZ66" s="308"/>
      <c r="JEA66" s="308"/>
      <c r="JEB66" s="308"/>
      <c r="JEC66" s="308"/>
      <c r="JED66" s="308"/>
      <c r="JEE66" s="308"/>
      <c r="JEF66" s="308"/>
      <c r="JEG66" s="308"/>
      <c r="JEH66" s="308"/>
      <c r="JEI66" s="308"/>
      <c r="JEJ66" s="308"/>
      <c r="JEK66" s="308"/>
      <c r="JEL66" s="308"/>
      <c r="JEM66" s="308"/>
      <c r="JEN66" s="308"/>
      <c r="JEO66" s="308"/>
      <c r="JEP66" s="308"/>
      <c r="JEQ66" s="308"/>
      <c r="JER66" s="308"/>
      <c r="JES66" s="308"/>
      <c r="JET66" s="308"/>
      <c r="JEU66" s="308"/>
      <c r="JEV66" s="308"/>
      <c r="JEW66" s="308"/>
      <c r="JEX66" s="308"/>
      <c r="JEY66" s="308"/>
      <c r="JEZ66" s="308"/>
      <c r="JFA66" s="308"/>
      <c r="JFB66" s="308"/>
      <c r="JFC66" s="308"/>
      <c r="JFD66" s="308"/>
      <c r="JFE66" s="308"/>
      <c r="JFF66" s="308"/>
      <c r="JFG66" s="308"/>
      <c r="JFH66" s="308"/>
      <c r="JFI66" s="308"/>
      <c r="JFJ66" s="308"/>
      <c r="JFK66" s="308"/>
      <c r="JFL66" s="308"/>
      <c r="JFM66" s="308"/>
      <c r="JFN66" s="308"/>
      <c r="JFO66" s="308"/>
      <c r="JFP66" s="308"/>
      <c r="JFQ66" s="308"/>
      <c r="JFR66" s="308"/>
      <c r="JFS66" s="308"/>
      <c r="JFT66" s="308"/>
      <c r="JFU66" s="308"/>
      <c r="JFV66" s="308"/>
      <c r="JFW66" s="308"/>
      <c r="JFX66" s="308"/>
      <c r="JFY66" s="308"/>
      <c r="JFZ66" s="308"/>
      <c r="JGA66" s="308"/>
      <c r="JGB66" s="308"/>
      <c r="JGC66" s="308"/>
      <c r="JGD66" s="308"/>
      <c r="JGE66" s="308"/>
      <c r="JGF66" s="308"/>
      <c r="JGG66" s="308"/>
      <c r="JGH66" s="308"/>
      <c r="JGI66" s="308"/>
      <c r="JGJ66" s="308"/>
      <c r="JGK66" s="308"/>
      <c r="JGL66" s="308"/>
      <c r="JGM66" s="308"/>
      <c r="JGN66" s="308"/>
      <c r="JGO66" s="308"/>
      <c r="JGP66" s="308"/>
      <c r="JGQ66" s="308"/>
      <c r="JGR66" s="308"/>
      <c r="JGS66" s="308"/>
      <c r="JGT66" s="308"/>
      <c r="JGU66" s="308"/>
      <c r="JGV66" s="308"/>
      <c r="JGW66" s="308"/>
      <c r="JGX66" s="308"/>
      <c r="JGY66" s="308"/>
      <c r="JGZ66" s="308"/>
      <c r="JHA66" s="308"/>
      <c r="JHB66" s="308"/>
      <c r="JHC66" s="308"/>
      <c r="JHD66" s="308"/>
      <c r="JHE66" s="308"/>
      <c r="JHF66" s="308"/>
      <c r="JHG66" s="308"/>
      <c r="JHH66" s="308"/>
      <c r="JHI66" s="308"/>
      <c r="JHJ66" s="308"/>
      <c r="JHK66" s="308"/>
      <c r="JHL66" s="308"/>
      <c r="JHM66" s="308"/>
      <c r="JHN66" s="308"/>
      <c r="JHO66" s="308"/>
      <c r="JHP66" s="308"/>
      <c r="JHQ66" s="308"/>
      <c r="JHR66" s="308"/>
      <c r="JHS66" s="308"/>
      <c r="JHT66" s="308"/>
      <c r="JHU66" s="308"/>
      <c r="JHV66" s="308"/>
      <c r="JHW66" s="308"/>
      <c r="JHX66" s="308"/>
      <c r="JHY66" s="308"/>
      <c r="JHZ66" s="308"/>
      <c r="JIA66" s="308"/>
      <c r="JIB66" s="308"/>
      <c r="JIC66" s="308"/>
      <c r="JID66" s="308"/>
      <c r="JIE66" s="308"/>
      <c r="JIF66" s="308"/>
      <c r="JIG66" s="308"/>
      <c r="JIH66" s="308"/>
      <c r="JII66" s="308"/>
      <c r="JIJ66" s="308"/>
      <c r="JIK66" s="308"/>
      <c r="JIL66" s="308"/>
      <c r="JIM66" s="308"/>
      <c r="JIN66" s="308"/>
      <c r="JIO66" s="308"/>
      <c r="JIP66" s="308"/>
      <c r="JIQ66" s="308"/>
      <c r="JIR66" s="308"/>
      <c r="JIS66" s="308"/>
      <c r="JIT66" s="308"/>
      <c r="JIU66" s="308"/>
      <c r="JIV66" s="308"/>
      <c r="JIW66" s="308"/>
      <c r="JIX66" s="308"/>
      <c r="JIY66" s="308"/>
      <c r="JIZ66" s="308"/>
      <c r="JJA66" s="308"/>
      <c r="JJB66" s="308"/>
      <c r="JJC66" s="308"/>
      <c r="JJD66" s="308"/>
      <c r="JJE66" s="308"/>
      <c r="JJF66" s="308"/>
      <c r="JJG66" s="308"/>
      <c r="JJH66" s="308"/>
      <c r="JJI66" s="308"/>
      <c r="JJJ66" s="308"/>
      <c r="JJK66" s="308"/>
      <c r="JJL66" s="308"/>
      <c r="JJM66" s="308"/>
      <c r="JJN66" s="308"/>
      <c r="JJO66" s="308"/>
      <c r="JJP66" s="308"/>
      <c r="JJQ66" s="308"/>
      <c r="JJR66" s="308"/>
      <c r="JJS66" s="308"/>
      <c r="JJT66" s="308"/>
      <c r="JJU66" s="308"/>
      <c r="JJV66" s="308"/>
      <c r="JJW66" s="308"/>
      <c r="JJX66" s="308"/>
      <c r="JJY66" s="308"/>
      <c r="JJZ66" s="308"/>
      <c r="JKA66" s="308"/>
      <c r="JKB66" s="308"/>
      <c r="JKC66" s="308"/>
      <c r="JKD66" s="308"/>
      <c r="JKE66" s="308"/>
      <c r="JKF66" s="308"/>
      <c r="JKG66" s="308"/>
      <c r="JKH66" s="308"/>
      <c r="JKI66" s="308"/>
      <c r="JKJ66" s="308"/>
      <c r="JKK66" s="308"/>
      <c r="JKL66" s="308"/>
      <c r="JKM66" s="308"/>
      <c r="JKN66" s="308"/>
      <c r="JKO66" s="308"/>
      <c r="JKP66" s="308"/>
      <c r="JKQ66" s="308"/>
      <c r="JKR66" s="308"/>
      <c r="JKS66" s="308"/>
      <c r="JKT66" s="308"/>
      <c r="JKU66" s="308"/>
      <c r="JKV66" s="308"/>
      <c r="JKW66" s="308"/>
      <c r="JKX66" s="308"/>
      <c r="JKY66" s="308"/>
      <c r="JKZ66" s="308"/>
      <c r="JLA66" s="308"/>
      <c r="JLB66" s="308"/>
      <c r="JLC66" s="308"/>
      <c r="JLD66" s="308"/>
      <c r="JLE66" s="308"/>
      <c r="JLF66" s="308"/>
      <c r="JLG66" s="308"/>
      <c r="JLH66" s="308"/>
      <c r="JLI66" s="308"/>
      <c r="JLJ66" s="308"/>
      <c r="JLK66" s="308"/>
      <c r="JLL66" s="308"/>
      <c r="JLM66" s="308"/>
      <c r="JLN66" s="308"/>
      <c r="JLO66" s="308"/>
      <c r="JLP66" s="308"/>
      <c r="JLQ66" s="308"/>
      <c r="JLR66" s="308"/>
      <c r="JLS66" s="308"/>
      <c r="JLT66" s="308"/>
      <c r="JLU66" s="308"/>
      <c r="JLV66" s="308"/>
      <c r="JLW66" s="308"/>
      <c r="JLX66" s="308"/>
      <c r="JLY66" s="308"/>
      <c r="JLZ66" s="308"/>
      <c r="JMA66" s="308"/>
      <c r="JMB66" s="308"/>
      <c r="JMC66" s="308"/>
      <c r="JMD66" s="308"/>
      <c r="JME66" s="308"/>
      <c r="JMF66" s="308"/>
      <c r="JMG66" s="308"/>
      <c r="JMH66" s="308"/>
      <c r="JMI66" s="308"/>
      <c r="JMJ66" s="308"/>
      <c r="JMK66" s="308"/>
      <c r="JML66" s="308"/>
      <c r="JMM66" s="308"/>
      <c r="JMN66" s="308"/>
      <c r="JMO66" s="308"/>
      <c r="JMP66" s="308"/>
      <c r="JMQ66" s="308"/>
      <c r="JMR66" s="308"/>
      <c r="JMS66" s="308"/>
      <c r="JMT66" s="308"/>
      <c r="JMU66" s="308"/>
      <c r="JMV66" s="308"/>
      <c r="JMW66" s="308"/>
      <c r="JMX66" s="308"/>
      <c r="JMY66" s="308"/>
      <c r="JMZ66" s="308"/>
      <c r="JNA66" s="308"/>
      <c r="JNB66" s="308"/>
      <c r="JNC66" s="308"/>
      <c r="JND66" s="308"/>
      <c r="JNE66" s="308"/>
      <c r="JNF66" s="308"/>
      <c r="JNG66" s="308"/>
      <c r="JNH66" s="308"/>
      <c r="JNI66" s="308"/>
      <c r="JNJ66" s="308"/>
      <c r="JNK66" s="308"/>
      <c r="JNL66" s="308"/>
      <c r="JNM66" s="308"/>
      <c r="JNN66" s="308"/>
      <c r="JNO66" s="308"/>
      <c r="JNP66" s="308"/>
      <c r="JNQ66" s="308"/>
      <c r="JNR66" s="308"/>
      <c r="JNS66" s="308"/>
      <c r="JNT66" s="308"/>
      <c r="JNU66" s="308"/>
      <c r="JNV66" s="308"/>
      <c r="JNW66" s="308"/>
      <c r="JNX66" s="308"/>
      <c r="JNY66" s="308"/>
      <c r="JNZ66" s="308"/>
      <c r="JOA66" s="308"/>
      <c r="JOB66" s="308"/>
      <c r="JOC66" s="308"/>
      <c r="JOD66" s="308"/>
      <c r="JOE66" s="308"/>
      <c r="JOF66" s="308"/>
      <c r="JOG66" s="308"/>
      <c r="JOH66" s="308"/>
      <c r="JOI66" s="308"/>
      <c r="JOJ66" s="308"/>
      <c r="JOK66" s="308"/>
      <c r="JOL66" s="308"/>
      <c r="JOM66" s="308"/>
      <c r="JON66" s="308"/>
      <c r="JOO66" s="308"/>
      <c r="JOP66" s="308"/>
      <c r="JOQ66" s="308"/>
      <c r="JOR66" s="308"/>
      <c r="JOS66" s="308"/>
      <c r="JOT66" s="308"/>
      <c r="JOU66" s="308"/>
      <c r="JOV66" s="308"/>
      <c r="JOW66" s="308"/>
      <c r="JOX66" s="308"/>
      <c r="JOY66" s="308"/>
      <c r="JOZ66" s="308"/>
      <c r="JPA66" s="308"/>
      <c r="JPB66" s="308"/>
      <c r="JPC66" s="308"/>
      <c r="JPD66" s="308"/>
      <c r="JPE66" s="308"/>
      <c r="JPF66" s="308"/>
      <c r="JPG66" s="308"/>
      <c r="JPH66" s="308"/>
      <c r="JPI66" s="308"/>
      <c r="JPJ66" s="308"/>
      <c r="JPK66" s="308"/>
      <c r="JPL66" s="308"/>
      <c r="JPM66" s="308"/>
      <c r="JPN66" s="308"/>
      <c r="JPO66" s="308"/>
      <c r="JPP66" s="308"/>
      <c r="JPQ66" s="308"/>
      <c r="JPR66" s="308"/>
      <c r="JPS66" s="308"/>
      <c r="JPT66" s="308"/>
      <c r="JPU66" s="308"/>
      <c r="JPV66" s="308"/>
      <c r="JPW66" s="308"/>
      <c r="JPX66" s="308"/>
      <c r="JPY66" s="308"/>
      <c r="JPZ66" s="308"/>
      <c r="JQA66" s="308"/>
      <c r="JQB66" s="308"/>
      <c r="JQC66" s="308"/>
      <c r="JQD66" s="308"/>
      <c r="JQE66" s="308"/>
      <c r="JQF66" s="308"/>
      <c r="JQG66" s="308"/>
      <c r="JQH66" s="308"/>
      <c r="JQI66" s="308"/>
      <c r="JQJ66" s="308"/>
      <c r="JQK66" s="308"/>
      <c r="JQL66" s="308"/>
      <c r="JQM66" s="308"/>
      <c r="JQN66" s="308"/>
      <c r="JQO66" s="308"/>
      <c r="JQP66" s="308"/>
      <c r="JQQ66" s="308"/>
      <c r="JQR66" s="308"/>
      <c r="JQS66" s="308"/>
      <c r="JQT66" s="308"/>
      <c r="JQU66" s="308"/>
      <c r="JQV66" s="308"/>
      <c r="JQW66" s="308"/>
      <c r="JQX66" s="308"/>
      <c r="JQY66" s="308"/>
      <c r="JQZ66" s="308"/>
      <c r="JRA66" s="308"/>
      <c r="JRB66" s="308"/>
      <c r="JRC66" s="308"/>
      <c r="JRD66" s="308"/>
      <c r="JRE66" s="308"/>
      <c r="JRF66" s="308"/>
      <c r="JRG66" s="308"/>
      <c r="JRH66" s="308"/>
      <c r="JRI66" s="308"/>
      <c r="JRJ66" s="308"/>
      <c r="JRK66" s="308"/>
      <c r="JRL66" s="308"/>
      <c r="JRM66" s="308"/>
      <c r="JRN66" s="308"/>
      <c r="JRO66" s="308"/>
      <c r="JRP66" s="308"/>
      <c r="JRQ66" s="308"/>
      <c r="JRR66" s="308"/>
      <c r="JRS66" s="308"/>
      <c r="JRT66" s="308"/>
      <c r="JRU66" s="308"/>
      <c r="JRV66" s="308"/>
      <c r="JRW66" s="308"/>
      <c r="JRX66" s="308"/>
      <c r="JRY66" s="308"/>
      <c r="JRZ66" s="308"/>
      <c r="JSA66" s="308"/>
      <c r="JSB66" s="308"/>
      <c r="JSC66" s="308"/>
      <c r="JSD66" s="308"/>
      <c r="JSE66" s="308"/>
      <c r="JSF66" s="308"/>
      <c r="JSG66" s="308"/>
      <c r="JSH66" s="308"/>
      <c r="JSI66" s="308"/>
      <c r="JSJ66" s="308"/>
      <c r="JSK66" s="308"/>
      <c r="JSL66" s="308"/>
      <c r="JSM66" s="308"/>
      <c r="JSN66" s="308"/>
      <c r="JSO66" s="308"/>
      <c r="JSP66" s="308"/>
      <c r="JSQ66" s="308"/>
      <c r="JSR66" s="308"/>
      <c r="JSS66" s="308"/>
      <c r="JST66" s="308"/>
      <c r="JSU66" s="308"/>
      <c r="JSV66" s="308"/>
      <c r="JSW66" s="308"/>
      <c r="JSX66" s="308"/>
      <c r="JSY66" s="308"/>
      <c r="JSZ66" s="308"/>
      <c r="JTA66" s="308"/>
      <c r="JTB66" s="308"/>
      <c r="JTC66" s="308"/>
      <c r="JTD66" s="308"/>
      <c r="JTE66" s="308"/>
      <c r="JTF66" s="308"/>
      <c r="JTG66" s="308"/>
      <c r="JTH66" s="308"/>
      <c r="JTI66" s="308"/>
      <c r="JTJ66" s="308"/>
      <c r="JTK66" s="308"/>
      <c r="JTL66" s="308"/>
      <c r="JTM66" s="308"/>
      <c r="JTN66" s="308"/>
      <c r="JTO66" s="308"/>
      <c r="JTP66" s="308"/>
      <c r="JTQ66" s="308"/>
      <c r="JTR66" s="308"/>
      <c r="JTS66" s="308"/>
      <c r="JTT66" s="308"/>
      <c r="JTU66" s="308"/>
      <c r="JTV66" s="308"/>
      <c r="JTW66" s="308"/>
      <c r="JTX66" s="308"/>
      <c r="JTY66" s="308"/>
      <c r="JTZ66" s="308"/>
      <c r="JUA66" s="308"/>
      <c r="JUB66" s="308"/>
      <c r="JUC66" s="308"/>
      <c r="JUD66" s="308"/>
      <c r="JUE66" s="308"/>
      <c r="JUF66" s="308"/>
      <c r="JUG66" s="308"/>
      <c r="JUH66" s="308"/>
      <c r="JUI66" s="308"/>
      <c r="JUJ66" s="308"/>
      <c r="JUK66" s="308"/>
      <c r="JUL66" s="308"/>
      <c r="JUM66" s="308"/>
      <c r="JUN66" s="308"/>
      <c r="JUO66" s="308"/>
      <c r="JUP66" s="308"/>
      <c r="JUQ66" s="308"/>
      <c r="JUR66" s="308"/>
      <c r="JUS66" s="308"/>
      <c r="JUT66" s="308"/>
      <c r="JUU66" s="308"/>
      <c r="JUV66" s="308"/>
      <c r="JUW66" s="308"/>
      <c r="JUX66" s="308"/>
      <c r="JUY66" s="308"/>
      <c r="JUZ66" s="308"/>
      <c r="JVA66" s="308"/>
      <c r="JVB66" s="308"/>
      <c r="JVC66" s="308"/>
      <c r="JVD66" s="308"/>
      <c r="JVE66" s="308"/>
      <c r="JVF66" s="308"/>
      <c r="JVG66" s="308"/>
      <c r="JVH66" s="308"/>
      <c r="JVI66" s="308"/>
      <c r="JVJ66" s="308"/>
      <c r="JVK66" s="308"/>
      <c r="JVL66" s="308"/>
      <c r="JVM66" s="308"/>
      <c r="JVN66" s="308"/>
      <c r="JVO66" s="308"/>
      <c r="JVP66" s="308"/>
      <c r="JVQ66" s="308"/>
      <c r="JVR66" s="308"/>
      <c r="JVS66" s="308"/>
      <c r="JVT66" s="308"/>
      <c r="JVU66" s="308"/>
      <c r="JVV66" s="308"/>
      <c r="JVW66" s="308"/>
      <c r="JVX66" s="308"/>
      <c r="JVY66" s="308"/>
      <c r="JVZ66" s="308"/>
      <c r="JWA66" s="308"/>
      <c r="JWB66" s="308"/>
      <c r="JWC66" s="308"/>
      <c r="JWD66" s="308"/>
      <c r="JWE66" s="308"/>
      <c r="JWF66" s="308"/>
      <c r="JWG66" s="308"/>
      <c r="JWH66" s="308"/>
      <c r="JWI66" s="308"/>
      <c r="JWJ66" s="308"/>
      <c r="JWK66" s="308"/>
      <c r="JWL66" s="308"/>
      <c r="JWM66" s="308"/>
      <c r="JWN66" s="308"/>
      <c r="JWO66" s="308"/>
      <c r="JWP66" s="308"/>
      <c r="JWQ66" s="308"/>
      <c r="JWR66" s="308"/>
      <c r="JWS66" s="308"/>
      <c r="JWT66" s="308"/>
      <c r="JWU66" s="308"/>
      <c r="JWV66" s="308"/>
      <c r="JWW66" s="308"/>
      <c r="JWX66" s="308"/>
      <c r="JWY66" s="308"/>
      <c r="JWZ66" s="308"/>
      <c r="JXA66" s="308"/>
      <c r="JXB66" s="308"/>
      <c r="JXC66" s="308"/>
      <c r="JXD66" s="308"/>
      <c r="JXE66" s="308"/>
      <c r="JXF66" s="308"/>
      <c r="JXG66" s="308"/>
      <c r="JXH66" s="308"/>
      <c r="JXI66" s="308"/>
      <c r="JXJ66" s="308"/>
      <c r="JXK66" s="308"/>
      <c r="JXL66" s="308"/>
      <c r="JXM66" s="308"/>
      <c r="JXN66" s="308"/>
      <c r="JXO66" s="308"/>
      <c r="JXP66" s="308"/>
      <c r="JXQ66" s="308"/>
      <c r="JXR66" s="308"/>
      <c r="JXS66" s="308"/>
      <c r="JXT66" s="308"/>
      <c r="JXU66" s="308"/>
      <c r="JXV66" s="308"/>
      <c r="JXW66" s="308"/>
      <c r="JXX66" s="308"/>
      <c r="JXY66" s="308"/>
      <c r="JXZ66" s="308"/>
      <c r="JYA66" s="308"/>
      <c r="JYB66" s="308"/>
      <c r="JYC66" s="308"/>
      <c r="JYD66" s="308"/>
      <c r="JYE66" s="308"/>
      <c r="JYF66" s="308"/>
      <c r="JYG66" s="308"/>
      <c r="JYH66" s="308"/>
      <c r="JYI66" s="308"/>
      <c r="JYJ66" s="308"/>
      <c r="JYK66" s="308"/>
      <c r="JYL66" s="308"/>
      <c r="JYM66" s="308"/>
      <c r="JYN66" s="308"/>
      <c r="JYO66" s="308"/>
      <c r="JYP66" s="308"/>
      <c r="JYQ66" s="308"/>
      <c r="JYR66" s="308"/>
      <c r="JYS66" s="308"/>
      <c r="JYT66" s="308"/>
      <c r="JYU66" s="308"/>
      <c r="JYV66" s="308"/>
      <c r="JYW66" s="308"/>
      <c r="JYX66" s="308"/>
      <c r="JYY66" s="308"/>
      <c r="JYZ66" s="308"/>
      <c r="JZA66" s="308"/>
      <c r="JZB66" s="308"/>
      <c r="JZC66" s="308"/>
      <c r="JZD66" s="308"/>
      <c r="JZE66" s="308"/>
      <c r="JZF66" s="308"/>
      <c r="JZG66" s="308"/>
      <c r="JZH66" s="308"/>
      <c r="JZI66" s="308"/>
      <c r="JZJ66" s="308"/>
      <c r="JZK66" s="308"/>
      <c r="JZL66" s="308"/>
      <c r="JZM66" s="308"/>
      <c r="JZN66" s="308"/>
      <c r="JZO66" s="308"/>
      <c r="JZP66" s="308"/>
      <c r="JZQ66" s="308"/>
      <c r="JZR66" s="308"/>
      <c r="JZS66" s="308"/>
      <c r="JZT66" s="308"/>
      <c r="JZU66" s="308"/>
      <c r="JZV66" s="308"/>
      <c r="JZW66" s="308"/>
      <c r="JZX66" s="308"/>
      <c r="JZY66" s="308"/>
      <c r="JZZ66" s="308"/>
      <c r="KAA66" s="308"/>
      <c r="KAB66" s="308"/>
      <c r="KAC66" s="308"/>
      <c r="KAD66" s="308"/>
      <c r="KAE66" s="308"/>
      <c r="KAF66" s="308"/>
      <c r="KAG66" s="308"/>
      <c r="KAH66" s="308"/>
      <c r="KAI66" s="308"/>
      <c r="KAJ66" s="308"/>
      <c r="KAK66" s="308"/>
      <c r="KAL66" s="308"/>
      <c r="KAM66" s="308"/>
      <c r="KAN66" s="308"/>
      <c r="KAO66" s="308"/>
      <c r="KAP66" s="308"/>
      <c r="KAQ66" s="308"/>
      <c r="KAR66" s="308"/>
      <c r="KAS66" s="308"/>
      <c r="KAT66" s="308"/>
      <c r="KAU66" s="308"/>
      <c r="KAV66" s="308"/>
      <c r="KAW66" s="308"/>
      <c r="KAX66" s="308"/>
      <c r="KAY66" s="308"/>
      <c r="KAZ66" s="308"/>
      <c r="KBA66" s="308"/>
      <c r="KBB66" s="308"/>
      <c r="KBC66" s="308"/>
      <c r="KBD66" s="308"/>
      <c r="KBE66" s="308"/>
      <c r="KBF66" s="308"/>
      <c r="KBG66" s="308"/>
      <c r="KBH66" s="308"/>
      <c r="KBI66" s="308"/>
      <c r="KBJ66" s="308"/>
      <c r="KBK66" s="308"/>
      <c r="KBL66" s="308"/>
      <c r="KBM66" s="308"/>
      <c r="KBN66" s="308"/>
      <c r="KBO66" s="308"/>
      <c r="KBP66" s="308"/>
      <c r="KBQ66" s="308"/>
      <c r="KBR66" s="308"/>
      <c r="KBS66" s="308"/>
      <c r="KBT66" s="308"/>
      <c r="KBU66" s="308"/>
      <c r="KBV66" s="308"/>
      <c r="KBW66" s="308"/>
      <c r="KBX66" s="308"/>
      <c r="KBY66" s="308"/>
      <c r="KBZ66" s="308"/>
      <c r="KCA66" s="308"/>
      <c r="KCB66" s="308"/>
      <c r="KCC66" s="308"/>
      <c r="KCD66" s="308"/>
      <c r="KCE66" s="308"/>
      <c r="KCF66" s="308"/>
      <c r="KCG66" s="308"/>
      <c r="KCH66" s="308"/>
      <c r="KCI66" s="308"/>
      <c r="KCJ66" s="308"/>
      <c r="KCK66" s="308"/>
      <c r="KCL66" s="308"/>
      <c r="KCM66" s="308"/>
      <c r="KCN66" s="308"/>
      <c r="KCO66" s="308"/>
      <c r="KCP66" s="308"/>
      <c r="KCQ66" s="308"/>
      <c r="KCR66" s="308"/>
      <c r="KCS66" s="308"/>
      <c r="KCT66" s="308"/>
      <c r="KCU66" s="308"/>
      <c r="KCV66" s="308"/>
      <c r="KCW66" s="308"/>
      <c r="KCX66" s="308"/>
      <c r="KCY66" s="308"/>
      <c r="KCZ66" s="308"/>
      <c r="KDA66" s="308"/>
      <c r="KDB66" s="308"/>
      <c r="KDC66" s="308"/>
      <c r="KDD66" s="308"/>
      <c r="KDE66" s="308"/>
      <c r="KDF66" s="308"/>
      <c r="KDG66" s="308"/>
      <c r="KDH66" s="308"/>
      <c r="KDI66" s="308"/>
      <c r="KDJ66" s="308"/>
      <c r="KDK66" s="308"/>
      <c r="KDL66" s="308"/>
      <c r="KDM66" s="308"/>
      <c r="KDN66" s="308"/>
      <c r="KDO66" s="308"/>
      <c r="KDP66" s="308"/>
      <c r="KDQ66" s="308"/>
      <c r="KDR66" s="308"/>
      <c r="KDS66" s="308"/>
      <c r="KDT66" s="308"/>
      <c r="KDU66" s="308"/>
      <c r="KDV66" s="308"/>
      <c r="KDW66" s="308"/>
      <c r="KDX66" s="308"/>
      <c r="KDY66" s="308"/>
      <c r="KDZ66" s="308"/>
      <c r="KEA66" s="308"/>
      <c r="KEB66" s="308"/>
      <c r="KEC66" s="308"/>
      <c r="KED66" s="308"/>
      <c r="KEE66" s="308"/>
      <c r="KEF66" s="308"/>
      <c r="KEG66" s="308"/>
      <c r="KEH66" s="308"/>
      <c r="KEI66" s="308"/>
      <c r="KEJ66" s="308"/>
      <c r="KEK66" s="308"/>
      <c r="KEL66" s="308"/>
      <c r="KEM66" s="308"/>
      <c r="KEN66" s="308"/>
      <c r="KEO66" s="308"/>
      <c r="KEP66" s="308"/>
      <c r="KEQ66" s="308"/>
      <c r="KER66" s="308"/>
      <c r="KES66" s="308"/>
      <c r="KET66" s="308"/>
      <c r="KEU66" s="308"/>
      <c r="KEV66" s="308"/>
      <c r="KEW66" s="308"/>
      <c r="KEX66" s="308"/>
      <c r="KEY66" s="308"/>
      <c r="KEZ66" s="308"/>
      <c r="KFA66" s="308"/>
      <c r="KFB66" s="308"/>
      <c r="KFC66" s="308"/>
      <c r="KFD66" s="308"/>
      <c r="KFE66" s="308"/>
      <c r="KFF66" s="308"/>
      <c r="KFG66" s="308"/>
      <c r="KFH66" s="308"/>
      <c r="KFI66" s="308"/>
      <c r="KFJ66" s="308"/>
      <c r="KFK66" s="308"/>
      <c r="KFL66" s="308"/>
      <c r="KFM66" s="308"/>
      <c r="KFN66" s="308"/>
      <c r="KFO66" s="308"/>
      <c r="KFP66" s="308"/>
      <c r="KFQ66" s="308"/>
      <c r="KFR66" s="308"/>
      <c r="KFS66" s="308"/>
      <c r="KFT66" s="308"/>
      <c r="KFU66" s="308"/>
      <c r="KFV66" s="308"/>
      <c r="KFW66" s="308"/>
      <c r="KFX66" s="308"/>
      <c r="KFY66" s="308"/>
      <c r="KFZ66" s="308"/>
      <c r="KGA66" s="308"/>
      <c r="KGB66" s="308"/>
      <c r="KGC66" s="308"/>
      <c r="KGD66" s="308"/>
      <c r="KGE66" s="308"/>
      <c r="KGF66" s="308"/>
      <c r="KGG66" s="308"/>
      <c r="KGH66" s="308"/>
      <c r="KGI66" s="308"/>
      <c r="KGJ66" s="308"/>
      <c r="KGK66" s="308"/>
      <c r="KGL66" s="308"/>
      <c r="KGM66" s="308"/>
      <c r="KGN66" s="308"/>
      <c r="KGO66" s="308"/>
      <c r="KGP66" s="308"/>
      <c r="KGQ66" s="308"/>
      <c r="KGR66" s="308"/>
      <c r="KGS66" s="308"/>
      <c r="KGT66" s="308"/>
      <c r="KGU66" s="308"/>
      <c r="KGV66" s="308"/>
      <c r="KGW66" s="308"/>
      <c r="KGX66" s="308"/>
      <c r="KGY66" s="308"/>
      <c r="KGZ66" s="308"/>
      <c r="KHA66" s="308"/>
      <c r="KHB66" s="308"/>
      <c r="KHC66" s="308"/>
      <c r="KHD66" s="308"/>
      <c r="KHE66" s="308"/>
      <c r="KHF66" s="308"/>
      <c r="KHG66" s="308"/>
      <c r="KHH66" s="308"/>
      <c r="KHI66" s="308"/>
      <c r="KHJ66" s="308"/>
      <c r="KHK66" s="308"/>
      <c r="KHL66" s="308"/>
      <c r="KHM66" s="308"/>
      <c r="KHN66" s="308"/>
      <c r="KHO66" s="308"/>
      <c r="KHP66" s="308"/>
      <c r="KHQ66" s="308"/>
      <c r="KHR66" s="308"/>
      <c r="KHS66" s="308"/>
      <c r="KHT66" s="308"/>
      <c r="KHU66" s="308"/>
      <c r="KHV66" s="308"/>
      <c r="KHW66" s="308"/>
      <c r="KHX66" s="308"/>
      <c r="KHY66" s="308"/>
      <c r="KHZ66" s="308"/>
      <c r="KIA66" s="308"/>
      <c r="KIB66" s="308"/>
      <c r="KIC66" s="308"/>
      <c r="KID66" s="308"/>
      <c r="KIE66" s="308"/>
      <c r="KIF66" s="308"/>
      <c r="KIG66" s="308"/>
      <c r="KIH66" s="308"/>
      <c r="KII66" s="308"/>
      <c r="KIJ66" s="308"/>
      <c r="KIK66" s="308"/>
      <c r="KIL66" s="308"/>
      <c r="KIM66" s="308"/>
      <c r="KIN66" s="308"/>
      <c r="KIO66" s="308"/>
      <c r="KIP66" s="308"/>
      <c r="KIQ66" s="308"/>
      <c r="KIR66" s="308"/>
      <c r="KIS66" s="308"/>
      <c r="KIT66" s="308"/>
      <c r="KIU66" s="308"/>
      <c r="KIV66" s="308"/>
      <c r="KIW66" s="308"/>
      <c r="KIX66" s="308"/>
      <c r="KIY66" s="308"/>
      <c r="KIZ66" s="308"/>
      <c r="KJA66" s="308"/>
      <c r="KJB66" s="308"/>
      <c r="KJC66" s="308"/>
      <c r="KJD66" s="308"/>
      <c r="KJE66" s="308"/>
      <c r="KJF66" s="308"/>
      <c r="KJG66" s="308"/>
      <c r="KJH66" s="308"/>
      <c r="KJI66" s="308"/>
      <c r="KJJ66" s="308"/>
      <c r="KJK66" s="308"/>
      <c r="KJL66" s="308"/>
      <c r="KJM66" s="308"/>
      <c r="KJN66" s="308"/>
      <c r="KJO66" s="308"/>
      <c r="KJP66" s="308"/>
      <c r="KJQ66" s="308"/>
      <c r="KJR66" s="308"/>
      <c r="KJS66" s="308"/>
      <c r="KJT66" s="308"/>
      <c r="KJU66" s="308"/>
      <c r="KJV66" s="308"/>
      <c r="KJW66" s="308"/>
      <c r="KJX66" s="308"/>
      <c r="KJY66" s="308"/>
      <c r="KJZ66" s="308"/>
      <c r="KKA66" s="308"/>
      <c r="KKB66" s="308"/>
      <c r="KKC66" s="308"/>
      <c r="KKD66" s="308"/>
      <c r="KKE66" s="308"/>
      <c r="KKF66" s="308"/>
      <c r="KKG66" s="308"/>
      <c r="KKH66" s="308"/>
      <c r="KKI66" s="308"/>
      <c r="KKJ66" s="308"/>
      <c r="KKK66" s="308"/>
      <c r="KKL66" s="308"/>
      <c r="KKM66" s="308"/>
      <c r="KKN66" s="308"/>
      <c r="KKO66" s="308"/>
      <c r="KKP66" s="308"/>
      <c r="KKQ66" s="308"/>
      <c r="KKR66" s="308"/>
      <c r="KKS66" s="308"/>
      <c r="KKT66" s="308"/>
      <c r="KKU66" s="308"/>
      <c r="KKV66" s="308"/>
      <c r="KKW66" s="308"/>
      <c r="KKX66" s="308"/>
      <c r="KKY66" s="308"/>
      <c r="KKZ66" s="308"/>
      <c r="KLA66" s="308"/>
      <c r="KLB66" s="308"/>
      <c r="KLC66" s="308"/>
      <c r="KLD66" s="308"/>
      <c r="KLE66" s="308"/>
      <c r="KLF66" s="308"/>
      <c r="KLG66" s="308"/>
      <c r="KLH66" s="308"/>
      <c r="KLI66" s="308"/>
      <c r="KLJ66" s="308"/>
      <c r="KLK66" s="308"/>
      <c r="KLL66" s="308"/>
      <c r="KLM66" s="308"/>
      <c r="KLN66" s="308"/>
      <c r="KLO66" s="308"/>
      <c r="KLP66" s="308"/>
      <c r="KLQ66" s="308"/>
      <c r="KLR66" s="308"/>
      <c r="KLS66" s="308"/>
      <c r="KLT66" s="308"/>
      <c r="KLU66" s="308"/>
      <c r="KLV66" s="308"/>
      <c r="KLW66" s="308"/>
      <c r="KLX66" s="308"/>
      <c r="KLY66" s="308"/>
      <c r="KLZ66" s="308"/>
      <c r="KMA66" s="308"/>
      <c r="KMB66" s="308"/>
      <c r="KMC66" s="308"/>
      <c r="KMD66" s="308"/>
      <c r="KME66" s="308"/>
      <c r="KMF66" s="308"/>
      <c r="KMG66" s="308"/>
      <c r="KMH66" s="308"/>
      <c r="KMI66" s="308"/>
      <c r="KMJ66" s="308"/>
      <c r="KMK66" s="308"/>
      <c r="KML66" s="308"/>
      <c r="KMM66" s="308"/>
      <c r="KMN66" s="308"/>
      <c r="KMO66" s="308"/>
      <c r="KMP66" s="308"/>
      <c r="KMQ66" s="308"/>
      <c r="KMR66" s="308"/>
      <c r="KMS66" s="308"/>
      <c r="KMT66" s="308"/>
      <c r="KMU66" s="308"/>
      <c r="KMV66" s="308"/>
      <c r="KMW66" s="308"/>
      <c r="KMX66" s="308"/>
      <c r="KMY66" s="308"/>
      <c r="KMZ66" s="308"/>
      <c r="KNA66" s="308"/>
      <c r="KNB66" s="308"/>
      <c r="KNC66" s="308"/>
      <c r="KND66" s="308"/>
      <c r="KNE66" s="308"/>
      <c r="KNF66" s="308"/>
      <c r="KNG66" s="308"/>
      <c r="KNH66" s="308"/>
      <c r="KNI66" s="308"/>
      <c r="KNJ66" s="308"/>
      <c r="KNK66" s="308"/>
      <c r="KNL66" s="308"/>
      <c r="KNM66" s="308"/>
      <c r="KNN66" s="308"/>
      <c r="KNO66" s="308"/>
      <c r="KNP66" s="308"/>
      <c r="KNQ66" s="308"/>
      <c r="KNR66" s="308"/>
      <c r="KNS66" s="308"/>
      <c r="KNT66" s="308"/>
      <c r="KNU66" s="308"/>
      <c r="KNV66" s="308"/>
      <c r="KNW66" s="308"/>
      <c r="KNX66" s="308"/>
      <c r="KNY66" s="308"/>
      <c r="KNZ66" s="308"/>
      <c r="KOA66" s="308"/>
      <c r="KOB66" s="308"/>
      <c r="KOC66" s="308"/>
      <c r="KOD66" s="308"/>
      <c r="KOE66" s="308"/>
      <c r="KOF66" s="308"/>
      <c r="KOG66" s="308"/>
      <c r="KOH66" s="308"/>
      <c r="KOI66" s="308"/>
      <c r="KOJ66" s="308"/>
      <c r="KOK66" s="308"/>
      <c r="KOL66" s="308"/>
      <c r="KOM66" s="308"/>
      <c r="KON66" s="308"/>
      <c r="KOO66" s="308"/>
      <c r="KOP66" s="308"/>
      <c r="KOQ66" s="308"/>
      <c r="KOR66" s="308"/>
      <c r="KOS66" s="308"/>
      <c r="KOT66" s="308"/>
      <c r="KOU66" s="308"/>
      <c r="KOV66" s="308"/>
      <c r="KOW66" s="308"/>
      <c r="KOX66" s="308"/>
      <c r="KOY66" s="308"/>
      <c r="KOZ66" s="308"/>
      <c r="KPA66" s="308"/>
      <c r="KPB66" s="308"/>
      <c r="KPC66" s="308"/>
      <c r="KPD66" s="308"/>
      <c r="KPE66" s="308"/>
      <c r="KPF66" s="308"/>
      <c r="KPG66" s="308"/>
      <c r="KPH66" s="308"/>
      <c r="KPI66" s="308"/>
      <c r="KPJ66" s="308"/>
      <c r="KPK66" s="308"/>
      <c r="KPL66" s="308"/>
      <c r="KPM66" s="308"/>
      <c r="KPN66" s="308"/>
      <c r="KPO66" s="308"/>
      <c r="KPP66" s="308"/>
      <c r="KPQ66" s="308"/>
      <c r="KPR66" s="308"/>
      <c r="KPS66" s="308"/>
      <c r="KPT66" s="308"/>
      <c r="KPU66" s="308"/>
      <c r="KPV66" s="308"/>
      <c r="KPW66" s="308"/>
      <c r="KPX66" s="308"/>
      <c r="KPY66" s="308"/>
      <c r="KPZ66" s="308"/>
      <c r="KQA66" s="308"/>
      <c r="KQB66" s="308"/>
      <c r="KQC66" s="308"/>
      <c r="KQD66" s="308"/>
      <c r="KQE66" s="308"/>
      <c r="KQF66" s="308"/>
      <c r="KQG66" s="308"/>
      <c r="KQH66" s="308"/>
      <c r="KQI66" s="308"/>
      <c r="KQJ66" s="308"/>
      <c r="KQK66" s="308"/>
      <c r="KQL66" s="308"/>
      <c r="KQM66" s="308"/>
      <c r="KQN66" s="308"/>
      <c r="KQO66" s="308"/>
      <c r="KQP66" s="308"/>
      <c r="KQQ66" s="308"/>
      <c r="KQR66" s="308"/>
      <c r="KQS66" s="308"/>
      <c r="KQT66" s="308"/>
      <c r="KQU66" s="308"/>
      <c r="KQV66" s="308"/>
      <c r="KQW66" s="308"/>
      <c r="KQX66" s="308"/>
      <c r="KQY66" s="308"/>
      <c r="KQZ66" s="308"/>
      <c r="KRA66" s="308"/>
      <c r="KRB66" s="308"/>
      <c r="KRC66" s="308"/>
      <c r="KRD66" s="308"/>
      <c r="KRE66" s="308"/>
      <c r="KRF66" s="308"/>
      <c r="KRG66" s="308"/>
      <c r="KRH66" s="308"/>
      <c r="KRI66" s="308"/>
      <c r="KRJ66" s="308"/>
      <c r="KRK66" s="308"/>
      <c r="KRL66" s="308"/>
      <c r="KRM66" s="308"/>
      <c r="KRN66" s="308"/>
      <c r="KRO66" s="308"/>
      <c r="KRP66" s="308"/>
      <c r="KRQ66" s="308"/>
      <c r="KRR66" s="308"/>
      <c r="KRS66" s="308"/>
      <c r="KRT66" s="308"/>
      <c r="KRU66" s="308"/>
      <c r="KRV66" s="308"/>
      <c r="KRW66" s="308"/>
      <c r="KRX66" s="308"/>
      <c r="KRY66" s="308"/>
      <c r="KRZ66" s="308"/>
      <c r="KSA66" s="308"/>
      <c r="KSB66" s="308"/>
      <c r="KSC66" s="308"/>
      <c r="KSD66" s="308"/>
      <c r="KSE66" s="308"/>
      <c r="KSF66" s="308"/>
      <c r="KSG66" s="308"/>
      <c r="KSH66" s="308"/>
      <c r="KSI66" s="308"/>
      <c r="KSJ66" s="308"/>
      <c r="KSK66" s="308"/>
      <c r="KSL66" s="308"/>
      <c r="KSM66" s="308"/>
      <c r="KSN66" s="308"/>
      <c r="KSO66" s="308"/>
      <c r="KSP66" s="308"/>
      <c r="KSQ66" s="308"/>
      <c r="KSR66" s="308"/>
      <c r="KSS66" s="308"/>
      <c r="KST66" s="308"/>
      <c r="KSU66" s="308"/>
      <c r="KSV66" s="308"/>
      <c r="KSW66" s="308"/>
      <c r="KSX66" s="308"/>
      <c r="KSY66" s="308"/>
      <c r="KSZ66" s="308"/>
      <c r="KTA66" s="308"/>
      <c r="KTB66" s="308"/>
      <c r="KTC66" s="308"/>
      <c r="KTD66" s="308"/>
      <c r="KTE66" s="308"/>
      <c r="KTF66" s="308"/>
      <c r="KTG66" s="308"/>
      <c r="KTH66" s="308"/>
      <c r="KTI66" s="308"/>
      <c r="KTJ66" s="308"/>
      <c r="KTK66" s="308"/>
      <c r="KTL66" s="308"/>
      <c r="KTM66" s="308"/>
      <c r="KTN66" s="308"/>
      <c r="KTO66" s="308"/>
      <c r="KTP66" s="308"/>
      <c r="KTQ66" s="308"/>
      <c r="KTR66" s="308"/>
      <c r="KTS66" s="308"/>
      <c r="KTT66" s="308"/>
      <c r="KTU66" s="308"/>
      <c r="KTV66" s="308"/>
      <c r="KTW66" s="308"/>
      <c r="KTX66" s="308"/>
      <c r="KTY66" s="308"/>
      <c r="KTZ66" s="308"/>
      <c r="KUA66" s="308"/>
      <c r="KUB66" s="308"/>
      <c r="KUC66" s="308"/>
      <c r="KUD66" s="308"/>
      <c r="KUE66" s="308"/>
      <c r="KUF66" s="308"/>
      <c r="KUG66" s="308"/>
      <c r="KUH66" s="308"/>
      <c r="KUI66" s="308"/>
      <c r="KUJ66" s="308"/>
      <c r="KUK66" s="308"/>
      <c r="KUL66" s="308"/>
      <c r="KUM66" s="308"/>
      <c r="KUN66" s="308"/>
      <c r="KUO66" s="308"/>
      <c r="KUP66" s="308"/>
      <c r="KUQ66" s="308"/>
      <c r="KUR66" s="308"/>
      <c r="KUS66" s="308"/>
      <c r="KUT66" s="308"/>
      <c r="KUU66" s="308"/>
      <c r="KUV66" s="308"/>
      <c r="KUW66" s="308"/>
      <c r="KUX66" s="308"/>
      <c r="KUY66" s="308"/>
      <c r="KUZ66" s="308"/>
      <c r="KVA66" s="308"/>
      <c r="KVB66" s="308"/>
      <c r="KVC66" s="308"/>
      <c r="KVD66" s="308"/>
      <c r="KVE66" s="308"/>
      <c r="KVF66" s="308"/>
      <c r="KVG66" s="308"/>
      <c r="KVH66" s="308"/>
      <c r="KVI66" s="308"/>
      <c r="KVJ66" s="308"/>
      <c r="KVK66" s="308"/>
      <c r="KVL66" s="308"/>
      <c r="KVM66" s="308"/>
      <c r="KVN66" s="308"/>
      <c r="KVO66" s="308"/>
      <c r="KVP66" s="308"/>
      <c r="KVQ66" s="308"/>
      <c r="KVR66" s="308"/>
      <c r="KVS66" s="308"/>
      <c r="KVT66" s="308"/>
      <c r="KVU66" s="308"/>
      <c r="KVV66" s="308"/>
      <c r="KVW66" s="308"/>
      <c r="KVX66" s="308"/>
      <c r="KVY66" s="308"/>
      <c r="KVZ66" s="308"/>
      <c r="KWA66" s="308"/>
      <c r="KWB66" s="308"/>
      <c r="KWC66" s="308"/>
      <c r="KWD66" s="308"/>
      <c r="KWE66" s="308"/>
      <c r="KWF66" s="308"/>
      <c r="KWG66" s="308"/>
      <c r="KWH66" s="308"/>
      <c r="KWI66" s="308"/>
      <c r="KWJ66" s="308"/>
      <c r="KWK66" s="308"/>
      <c r="KWL66" s="308"/>
      <c r="KWM66" s="308"/>
      <c r="KWN66" s="308"/>
      <c r="KWO66" s="308"/>
      <c r="KWP66" s="308"/>
      <c r="KWQ66" s="308"/>
      <c r="KWR66" s="308"/>
      <c r="KWS66" s="308"/>
      <c r="KWT66" s="308"/>
      <c r="KWU66" s="308"/>
      <c r="KWV66" s="308"/>
      <c r="KWW66" s="308"/>
      <c r="KWX66" s="308"/>
      <c r="KWY66" s="308"/>
      <c r="KWZ66" s="308"/>
      <c r="KXA66" s="308"/>
      <c r="KXB66" s="308"/>
      <c r="KXC66" s="308"/>
      <c r="KXD66" s="308"/>
      <c r="KXE66" s="308"/>
      <c r="KXF66" s="308"/>
      <c r="KXG66" s="308"/>
      <c r="KXH66" s="308"/>
      <c r="KXI66" s="308"/>
      <c r="KXJ66" s="308"/>
      <c r="KXK66" s="308"/>
      <c r="KXL66" s="308"/>
      <c r="KXM66" s="308"/>
      <c r="KXN66" s="308"/>
      <c r="KXO66" s="308"/>
      <c r="KXP66" s="308"/>
      <c r="KXQ66" s="308"/>
      <c r="KXR66" s="308"/>
      <c r="KXS66" s="308"/>
      <c r="KXT66" s="308"/>
      <c r="KXU66" s="308"/>
      <c r="KXV66" s="308"/>
      <c r="KXW66" s="308"/>
      <c r="KXX66" s="308"/>
      <c r="KXY66" s="308"/>
      <c r="KXZ66" s="308"/>
      <c r="KYA66" s="308"/>
      <c r="KYB66" s="308"/>
      <c r="KYC66" s="308"/>
      <c r="KYD66" s="308"/>
      <c r="KYE66" s="308"/>
      <c r="KYF66" s="308"/>
      <c r="KYG66" s="308"/>
      <c r="KYH66" s="308"/>
      <c r="KYI66" s="308"/>
      <c r="KYJ66" s="308"/>
      <c r="KYK66" s="308"/>
      <c r="KYL66" s="308"/>
      <c r="KYM66" s="308"/>
      <c r="KYN66" s="308"/>
      <c r="KYO66" s="308"/>
      <c r="KYP66" s="308"/>
      <c r="KYQ66" s="308"/>
      <c r="KYR66" s="308"/>
      <c r="KYS66" s="308"/>
      <c r="KYT66" s="308"/>
      <c r="KYU66" s="308"/>
      <c r="KYV66" s="308"/>
      <c r="KYW66" s="308"/>
      <c r="KYX66" s="308"/>
      <c r="KYY66" s="308"/>
      <c r="KYZ66" s="308"/>
      <c r="KZA66" s="308"/>
      <c r="KZB66" s="308"/>
      <c r="KZC66" s="308"/>
      <c r="KZD66" s="308"/>
      <c r="KZE66" s="308"/>
      <c r="KZF66" s="308"/>
      <c r="KZG66" s="308"/>
      <c r="KZH66" s="308"/>
      <c r="KZI66" s="308"/>
      <c r="KZJ66" s="308"/>
      <c r="KZK66" s="308"/>
      <c r="KZL66" s="308"/>
      <c r="KZM66" s="308"/>
      <c r="KZN66" s="308"/>
      <c r="KZO66" s="308"/>
      <c r="KZP66" s="308"/>
      <c r="KZQ66" s="308"/>
      <c r="KZR66" s="308"/>
      <c r="KZS66" s="308"/>
      <c r="KZT66" s="308"/>
      <c r="KZU66" s="308"/>
      <c r="KZV66" s="308"/>
      <c r="KZW66" s="308"/>
      <c r="KZX66" s="308"/>
      <c r="KZY66" s="308"/>
      <c r="KZZ66" s="308"/>
      <c r="LAA66" s="308"/>
      <c r="LAB66" s="308"/>
      <c r="LAC66" s="308"/>
      <c r="LAD66" s="308"/>
      <c r="LAE66" s="308"/>
      <c r="LAF66" s="308"/>
      <c r="LAG66" s="308"/>
      <c r="LAH66" s="308"/>
      <c r="LAI66" s="308"/>
      <c r="LAJ66" s="308"/>
      <c r="LAK66" s="308"/>
      <c r="LAL66" s="308"/>
      <c r="LAM66" s="308"/>
      <c r="LAN66" s="308"/>
      <c r="LAO66" s="308"/>
      <c r="LAP66" s="308"/>
      <c r="LAQ66" s="308"/>
      <c r="LAR66" s="308"/>
      <c r="LAS66" s="308"/>
      <c r="LAT66" s="308"/>
      <c r="LAU66" s="308"/>
      <c r="LAV66" s="308"/>
      <c r="LAW66" s="308"/>
      <c r="LAX66" s="308"/>
      <c r="LAY66" s="308"/>
      <c r="LAZ66" s="308"/>
      <c r="LBA66" s="308"/>
      <c r="LBB66" s="308"/>
      <c r="LBC66" s="308"/>
      <c r="LBD66" s="308"/>
      <c r="LBE66" s="308"/>
      <c r="LBF66" s="308"/>
      <c r="LBG66" s="308"/>
      <c r="LBH66" s="308"/>
      <c r="LBI66" s="308"/>
      <c r="LBJ66" s="308"/>
      <c r="LBK66" s="308"/>
      <c r="LBL66" s="308"/>
      <c r="LBM66" s="308"/>
      <c r="LBN66" s="308"/>
      <c r="LBO66" s="308"/>
      <c r="LBP66" s="308"/>
      <c r="LBQ66" s="308"/>
      <c r="LBR66" s="308"/>
      <c r="LBS66" s="308"/>
      <c r="LBT66" s="308"/>
      <c r="LBU66" s="308"/>
      <c r="LBV66" s="308"/>
      <c r="LBW66" s="308"/>
      <c r="LBX66" s="308"/>
      <c r="LBY66" s="308"/>
      <c r="LBZ66" s="308"/>
      <c r="LCA66" s="308"/>
      <c r="LCB66" s="308"/>
      <c r="LCC66" s="308"/>
      <c r="LCD66" s="308"/>
      <c r="LCE66" s="308"/>
      <c r="LCF66" s="308"/>
      <c r="LCG66" s="308"/>
      <c r="LCH66" s="308"/>
      <c r="LCI66" s="308"/>
      <c r="LCJ66" s="308"/>
      <c r="LCK66" s="308"/>
      <c r="LCL66" s="308"/>
      <c r="LCM66" s="308"/>
      <c r="LCN66" s="308"/>
      <c r="LCO66" s="308"/>
      <c r="LCP66" s="308"/>
      <c r="LCQ66" s="308"/>
      <c r="LCR66" s="308"/>
      <c r="LCS66" s="308"/>
      <c r="LCT66" s="308"/>
      <c r="LCU66" s="308"/>
      <c r="LCV66" s="308"/>
      <c r="LCW66" s="308"/>
      <c r="LCX66" s="308"/>
      <c r="LCY66" s="308"/>
      <c r="LCZ66" s="308"/>
      <c r="LDA66" s="308"/>
      <c r="LDB66" s="308"/>
      <c r="LDC66" s="308"/>
      <c r="LDD66" s="308"/>
      <c r="LDE66" s="308"/>
      <c r="LDF66" s="308"/>
      <c r="LDG66" s="308"/>
      <c r="LDH66" s="308"/>
      <c r="LDI66" s="308"/>
      <c r="LDJ66" s="308"/>
      <c r="LDK66" s="308"/>
      <c r="LDL66" s="308"/>
      <c r="LDM66" s="308"/>
      <c r="LDN66" s="308"/>
      <c r="LDO66" s="308"/>
      <c r="LDP66" s="308"/>
      <c r="LDQ66" s="308"/>
      <c r="LDR66" s="308"/>
      <c r="LDS66" s="308"/>
      <c r="LDT66" s="308"/>
      <c r="LDU66" s="308"/>
      <c r="LDV66" s="308"/>
      <c r="LDW66" s="308"/>
      <c r="LDX66" s="308"/>
      <c r="LDY66" s="308"/>
      <c r="LDZ66" s="308"/>
      <c r="LEA66" s="308"/>
      <c r="LEB66" s="308"/>
      <c r="LEC66" s="308"/>
      <c r="LED66" s="308"/>
      <c r="LEE66" s="308"/>
      <c r="LEF66" s="308"/>
      <c r="LEG66" s="308"/>
      <c r="LEH66" s="308"/>
      <c r="LEI66" s="308"/>
      <c r="LEJ66" s="308"/>
      <c r="LEK66" s="308"/>
      <c r="LEL66" s="308"/>
      <c r="LEM66" s="308"/>
      <c r="LEN66" s="308"/>
      <c r="LEO66" s="308"/>
      <c r="LEP66" s="308"/>
      <c r="LEQ66" s="308"/>
      <c r="LER66" s="308"/>
      <c r="LES66" s="308"/>
      <c r="LET66" s="308"/>
      <c r="LEU66" s="308"/>
      <c r="LEV66" s="308"/>
      <c r="LEW66" s="308"/>
      <c r="LEX66" s="308"/>
      <c r="LEY66" s="308"/>
      <c r="LEZ66" s="308"/>
      <c r="LFA66" s="308"/>
      <c r="LFB66" s="308"/>
      <c r="LFC66" s="308"/>
      <c r="LFD66" s="308"/>
      <c r="LFE66" s="308"/>
      <c r="LFF66" s="308"/>
      <c r="LFG66" s="308"/>
      <c r="LFH66" s="308"/>
      <c r="LFI66" s="308"/>
      <c r="LFJ66" s="308"/>
      <c r="LFK66" s="308"/>
      <c r="LFL66" s="308"/>
      <c r="LFM66" s="308"/>
      <c r="LFN66" s="308"/>
      <c r="LFO66" s="308"/>
      <c r="LFP66" s="308"/>
      <c r="LFQ66" s="308"/>
      <c r="LFR66" s="308"/>
      <c r="LFS66" s="308"/>
      <c r="LFT66" s="308"/>
      <c r="LFU66" s="308"/>
      <c r="LFV66" s="308"/>
      <c r="LFW66" s="308"/>
      <c r="LFX66" s="308"/>
      <c r="LFY66" s="308"/>
      <c r="LFZ66" s="308"/>
      <c r="LGA66" s="308"/>
      <c r="LGB66" s="308"/>
      <c r="LGC66" s="308"/>
      <c r="LGD66" s="308"/>
      <c r="LGE66" s="308"/>
      <c r="LGF66" s="308"/>
      <c r="LGG66" s="308"/>
      <c r="LGH66" s="308"/>
      <c r="LGI66" s="308"/>
      <c r="LGJ66" s="308"/>
      <c r="LGK66" s="308"/>
      <c r="LGL66" s="308"/>
      <c r="LGM66" s="308"/>
      <c r="LGN66" s="308"/>
      <c r="LGO66" s="308"/>
      <c r="LGP66" s="308"/>
      <c r="LGQ66" s="308"/>
      <c r="LGR66" s="308"/>
      <c r="LGS66" s="308"/>
      <c r="LGT66" s="308"/>
      <c r="LGU66" s="308"/>
      <c r="LGV66" s="308"/>
      <c r="LGW66" s="308"/>
      <c r="LGX66" s="308"/>
      <c r="LGY66" s="308"/>
      <c r="LGZ66" s="308"/>
      <c r="LHA66" s="308"/>
      <c r="LHB66" s="308"/>
      <c r="LHC66" s="308"/>
      <c r="LHD66" s="308"/>
      <c r="LHE66" s="308"/>
      <c r="LHF66" s="308"/>
      <c r="LHG66" s="308"/>
      <c r="LHH66" s="308"/>
      <c r="LHI66" s="308"/>
      <c r="LHJ66" s="308"/>
      <c r="LHK66" s="308"/>
      <c r="LHL66" s="308"/>
      <c r="LHM66" s="308"/>
      <c r="LHN66" s="308"/>
      <c r="LHO66" s="308"/>
      <c r="LHP66" s="308"/>
      <c r="LHQ66" s="308"/>
      <c r="LHR66" s="308"/>
      <c r="LHS66" s="308"/>
      <c r="LHT66" s="308"/>
      <c r="LHU66" s="308"/>
      <c r="LHV66" s="308"/>
      <c r="LHW66" s="308"/>
      <c r="LHX66" s="308"/>
      <c r="LHY66" s="308"/>
      <c r="LHZ66" s="308"/>
      <c r="LIA66" s="308"/>
      <c r="LIB66" s="308"/>
      <c r="LIC66" s="308"/>
      <c r="LID66" s="308"/>
      <c r="LIE66" s="308"/>
      <c r="LIF66" s="308"/>
      <c r="LIG66" s="308"/>
      <c r="LIH66" s="308"/>
      <c r="LII66" s="308"/>
      <c r="LIJ66" s="308"/>
      <c r="LIK66" s="308"/>
      <c r="LIL66" s="308"/>
      <c r="LIM66" s="308"/>
      <c r="LIN66" s="308"/>
      <c r="LIO66" s="308"/>
      <c r="LIP66" s="308"/>
      <c r="LIQ66" s="308"/>
      <c r="LIR66" s="308"/>
      <c r="LIS66" s="308"/>
      <c r="LIT66" s="308"/>
      <c r="LIU66" s="308"/>
      <c r="LIV66" s="308"/>
      <c r="LIW66" s="308"/>
      <c r="LIX66" s="308"/>
      <c r="LIY66" s="308"/>
      <c r="LIZ66" s="308"/>
      <c r="LJA66" s="308"/>
      <c r="LJB66" s="308"/>
      <c r="LJC66" s="308"/>
      <c r="LJD66" s="308"/>
      <c r="LJE66" s="308"/>
      <c r="LJF66" s="308"/>
      <c r="LJG66" s="308"/>
      <c r="LJH66" s="308"/>
      <c r="LJI66" s="308"/>
      <c r="LJJ66" s="308"/>
      <c r="LJK66" s="308"/>
      <c r="LJL66" s="308"/>
      <c r="LJM66" s="308"/>
      <c r="LJN66" s="308"/>
      <c r="LJO66" s="308"/>
      <c r="LJP66" s="308"/>
      <c r="LJQ66" s="308"/>
      <c r="LJR66" s="308"/>
      <c r="LJS66" s="308"/>
      <c r="LJT66" s="308"/>
      <c r="LJU66" s="308"/>
      <c r="LJV66" s="308"/>
      <c r="LJW66" s="308"/>
      <c r="LJX66" s="308"/>
      <c r="LJY66" s="308"/>
      <c r="LJZ66" s="308"/>
      <c r="LKA66" s="308"/>
      <c r="LKB66" s="308"/>
      <c r="LKC66" s="308"/>
      <c r="LKD66" s="308"/>
      <c r="LKE66" s="308"/>
      <c r="LKF66" s="308"/>
      <c r="LKG66" s="308"/>
      <c r="LKH66" s="308"/>
      <c r="LKI66" s="308"/>
      <c r="LKJ66" s="308"/>
      <c r="LKK66" s="308"/>
      <c r="LKL66" s="308"/>
      <c r="LKM66" s="308"/>
      <c r="LKN66" s="308"/>
      <c r="LKO66" s="308"/>
      <c r="LKP66" s="308"/>
      <c r="LKQ66" s="308"/>
      <c r="LKR66" s="308"/>
      <c r="LKS66" s="308"/>
      <c r="LKT66" s="308"/>
      <c r="LKU66" s="308"/>
      <c r="LKV66" s="308"/>
      <c r="LKW66" s="308"/>
      <c r="LKX66" s="308"/>
      <c r="LKY66" s="308"/>
      <c r="LKZ66" s="308"/>
      <c r="LLA66" s="308"/>
      <c r="LLB66" s="308"/>
      <c r="LLC66" s="308"/>
      <c r="LLD66" s="308"/>
      <c r="LLE66" s="308"/>
      <c r="LLF66" s="308"/>
      <c r="LLG66" s="308"/>
      <c r="LLH66" s="308"/>
      <c r="LLI66" s="308"/>
      <c r="LLJ66" s="308"/>
      <c r="LLK66" s="308"/>
      <c r="LLL66" s="308"/>
      <c r="LLM66" s="308"/>
      <c r="LLN66" s="308"/>
      <c r="LLO66" s="308"/>
      <c r="LLP66" s="308"/>
      <c r="LLQ66" s="308"/>
      <c r="LLR66" s="308"/>
      <c r="LLS66" s="308"/>
      <c r="LLT66" s="308"/>
      <c r="LLU66" s="308"/>
      <c r="LLV66" s="308"/>
      <c r="LLW66" s="308"/>
      <c r="LLX66" s="308"/>
      <c r="LLY66" s="308"/>
      <c r="LLZ66" s="308"/>
      <c r="LMA66" s="308"/>
      <c r="LMB66" s="308"/>
      <c r="LMC66" s="308"/>
      <c r="LMD66" s="308"/>
      <c r="LME66" s="308"/>
      <c r="LMF66" s="308"/>
      <c r="LMG66" s="308"/>
      <c r="LMH66" s="308"/>
      <c r="LMI66" s="308"/>
      <c r="LMJ66" s="308"/>
      <c r="LMK66" s="308"/>
      <c r="LML66" s="308"/>
      <c r="LMM66" s="308"/>
      <c r="LMN66" s="308"/>
      <c r="LMO66" s="308"/>
      <c r="LMP66" s="308"/>
      <c r="LMQ66" s="308"/>
      <c r="LMR66" s="308"/>
      <c r="LMS66" s="308"/>
      <c r="LMT66" s="308"/>
      <c r="LMU66" s="308"/>
      <c r="LMV66" s="308"/>
      <c r="LMW66" s="308"/>
      <c r="LMX66" s="308"/>
      <c r="LMY66" s="308"/>
      <c r="LMZ66" s="308"/>
      <c r="LNA66" s="308"/>
      <c r="LNB66" s="308"/>
      <c r="LNC66" s="308"/>
      <c r="LND66" s="308"/>
      <c r="LNE66" s="308"/>
      <c r="LNF66" s="308"/>
      <c r="LNG66" s="308"/>
      <c r="LNH66" s="308"/>
      <c r="LNI66" s="308"/>
      <c r="LNJ66" s="308"/>
      <c r="LNK66" s="308"/>
      <c r="LNL66" s="308"/>
      <c r="LNM66" s="308"/>
      <c r="LNN66" s="308"/>
      <c r="LNO66" s="308"/>
      <c r="LNP66" s="308"/>
      <c r="LNQ66" s="308"/>
      <c r="LNR66" s="308"/>
      <c r="LNS66" s="308"/>
      <c r="LNT66" s="308"/>
      <c r="LNU66" s="308"/>
      <c r="LNV66" s="308"/>
      <c r="LNW66" s="308"/>
      <c r="LNX66" s="308"/>
      <c r="LNY66" s="308"/>
      <c r="LNZ66" s="308"/>
      <c r="LOA66" s="308"/>
      <c r="LOB66" s="308"/>
      <c r="LOC66" s="308"/>
      <c r="LOD66" s="308"/>
      <c r="LOE66" s="308"/>
      <c r="LOF66" s="308"/>
      <c r="LOG66" s="308"/>
      <c r="LOH66" s="308"/>
      <c r="LOI66" s="308"/>
      <c r="LOJ66" s="308"/>
      <c r="LOK66" s="308"/>
      <c r="LOL66" s="308"/>
      <c r="LOM66" s="308"/>
      <c r="LON66" s="308"/>
      <c r="LOO66" s="308"/>
      <c r="LOP66" s="308"/>
      <c r="LOQ66" s="308"/>
      <c r="LOR66" s="308"/>
      <c r="LOS66" s="308"/>
      <c r="LOT66" s="308"/>
      <c r="LOU66" s="308"/>
      <c r="LOV66" s="308"/>
      <c r="LOW66" s="308"/>
      <c r="LOX66" s="308"/>
      <c r="LOY66" s="308"/>
      <c r="LOZ66" s="308"/>
      <c r="LPA66" s="308"/>
      <c r="LPB66" s="308"/>
      <c r="LPC66" s="308"/>
      <c r="LPD66" s="308"/>
      <c r="LPE66" s="308"/>
      <c r="LPF66" s="308"/>
      <c r="LPG66" s="308"/>
      <c r="LPH66" s="308"/>
      <c r="LPI66" s="308"/>
      <c r="LPJ66" s="308"/>
      <c r="LPK66" s="308"/>
      <c r="LPL66" s="308"/>
      <c r="LPM66" s="308"/>
      <c r="LPN66" s="308"/>
      <c r="LPO66" s="308"/>
      <c r="LPP66" s="308"/>
      <c r="LPQ66" s="308"/>
      <c r="LPR66" s="308"/>
      <c r="LPS66" s="308"/>
      <c r="LPT66" s="308"/>
      <c r="LPU66" s="308"/>
      <c r="LPV66" s="308"/>
      <c r="LPW66" s="308"/>
      <c r="LPX66" s="308"/>
      <c r="LPY66" s="308"/>
      <c r="LPZ66" s="308"/>
      <c r="LQA66" s="308"/>
      <c r="LQB66" s="308"/>
      <c r="LQC66" s="308"/>
      <c r="LQD66" s="308"/>
      <c r="LQE66" s="308"/>
      <c r="LQF66" s="308"/>
      <c r="LQG66" s="308"/>
      <c r="LQH66" s="308"/>
      <c r="LQI66" s="308"/>
      <c r="LQJ66" s="308"/>
      <c r="LQK66" s="308"/>
      <c r="LQL66" s="308"/>
      <c r="LQM66" s="308"/>
      <c r="LQN66" s="308"/>
      <c r="LQO66" s="308"/>
      <c r="LQP66" s="308"/>
      <c r="LQQ66" s="308"/>
      <c r="LQR66" s="308"/>
      <c r="LQS66" s="308"/>
      <c r="LQT66" s="308"/>
      <c r="LQU66" s="308"/>
      <c r="LQV66" s="308"/>
      <c r="LQW66" s="308"/>
      <c r="LQX66" s="308"/>
      <c r="LQY66" s="308"/>
      <c r="LQZ66" s="308"/>
      <c r="LRA66" s="308"/>
      <c r="LRB66" s="308"/>
      <c r="LRC66" s="308"/>
      <c r="LRD66" s="308"/>
      <c r="LRE66" s="308"/>
      <c r="LRF66" s="308"/>
      <c r="LRG66" s="308"/>
      <c r="LRH66" s="308"/>
      <c r="LRI66" s="308"/>
      <c r="LRJ66" s="308"/>
      <c r="LRK66" s="308"/>
      <c r="LRL66" s="308"/>
      <c r="LRM66" s="308"/>
      <c r="LRN66" s="308"/>
      <c r="LRO66" s="308"/>
      <c r="LRP66" s="308"/>
      <c r="LRQ66" s="308"/>
      <c r="LRR66" s="308"/>
      <c r="LRS66" s="308"/>
      <c r="LRT66" s="308"/>
      <c r="LRU66" s="308"/>
      <c r="LRV66" s="308"/>
      <c r="LRW66" s="308"/>
      <c r="LRX66" s="308"/>
      <c r="LRY66" s="308"/>
      <c r="LRZ66" s="308"/>
      <c r="LSA66" s="308"/>
      <c r="LSB66" s="308"/>
      <c r="LSC66" s="308"/>
      <c r="LSD66" s="308"/>
      <c r="LSE66" s="308"/>
      <c r="LSF66" s="308"/>
      <c r="LSG66" s="308"/>
      <c r="LSH66" s="308"/>
      <c r="LSI66" s="308"/>
      <c r="LSJ66" s="308"/>
      <c r="LSK66" s="308"/>
      <c r="LSL66" s="308"/>
      <c r="LSM66" s="308"/>
      <c r="LSN66" s="308"/>
      <c r="LSO66" s="308"/>
      <c r="LSP66" s="308"/>
      <c r="LSQ66" s="308"/>
      <c r="LSR66" s="308"/>
      <c r="LSS66" s="308"/>
      <c r="LST66" s="308"/>
      <c r="LSU66" s="308"/>
      <c r="LSV66" s="308"/>
      <c r="LSW66" s="308"/>
      <c r="LSX66" s="308"/>
      <c r="LSY66" s="308"/>
      <c r="LSZ66" s="308"/>
      <c r="LTA66" s="308"/>
      <c r="LTB66" s="308"/>
      <c r="LTC66" s="308"/>
      <c r="LTD66" s="308"/>
      <c r="LTE66" s="308"/>
      <c r="LTF66" s="308"/>
      <c r="LTG66" s="308"/>
      <c r="LTH66" s="308"/>
      <c r="LTI66" s="308"/>
      <c r="LTJ66" s="308"/>
      <c r="LTK66" s="308"/>
      <c r="LTL66" s="308"/>
      <c r="LTM66" s="308"/>
      <c r="LTN66" s="308"/>
      <c r="LTO66" s="308"/>
      <c r="LTP66" s="308"/>
      <c r="LTQ66" s="308"/>
      <c r="LTR66" s="308"/>
      <c r="LTS66" s="308"/>
      <c r="LTT66" s="308"/>
      <c r="LTU66" s="308"/>
      <c r="LTV66" s="308"/>
      <c r="LTW66" s="308"/>
      <c r="LTX66" s="308"/>
      <c r="LTY66" s="308"/>
      <c r="LTZ66" s="308"/>
      <c r="LUA66" s="308"/>
      <c r="LUB66" s="308"/>
      <c r="LUC66" s="308"/>
      <c r="LUD66" s="308"/>
      <c r="LUE66" s="308"/>
      <c r="LUF66" s="308"/>
      <c r="LUG66" s="308"/>
      <c r="LUH66" s="308"/>
      <c r="LUI66" s="308"/>
      <c r="LUJ66" s="308"/>
      <c r="LUK66" s="308"/>
      <c r="LUL66" s="308"/>
      <c r="LUM66" s="308"/>
      <c r="LUN66" s="308"/>
      <c r="LUO66" s="308"/>
      <c r="LUP66" s="308"/>
      <c r="LUQ66" s="308"/>
      <c r="LUR66" s="308"/>
      <c r="LUS66" s="308"/>
      <c r="LUT66" s="308"/>
      <c r="LUU66" s="308"/>
      <c r="LUV66" s="308"/>
      <c r="LUW66" s="308"/>
      <c r="LUX66" s="308"/>
      <c r="LUY66" s="308"/>
      <c r="LUZ66" s="308"/>
      <c r="LVA66" s="308"/>
      <c r="LVB66" s="308"/>
      <c r="LVC66" s="308"/>
      <c r="LVD66" s="308"/>
      <c r="LVE66" s="308"/>
      <c r="LVF66" s="308"/>
      <c r="LVG66" s="308"/>
      <c r="LVH66" s="308"/>
      <c r="LVI66" s="308"/>
      <c r="LVJ66" s="308"/>
      <c r="LVK66" s="308"/>
      <c r="LVL66" s="308"/>
      <c r="LVM66" s="308"/>
      <c r="LVN66" s="308"/>
      <c r="LVO66" s="308"/>
      <c r="LVP66" s="308"/>
      <c r="LVQ66" s="308"/>
      <c r="LVR66" s="308"/>
      <c r="LVS66" s="308"/>
      <c r="LVT66" s="308"/>
      <c r="LVU66" s="308"/>
      <c r="LVV66" s="308"/>
      <c r="LVW66" s="308"/>
      <c r="LVX66" s="308"/>
      <c r="LVY66" s="308"/>
      <c r="LVZ66" s="308"/>
      <c r="LWA66" s="308"/>
      <c r="LWB66" s="308"/>
      <c r="LWC66" s="308"/>
      <c r="LWD66" s="308"/>
      <c r="LWE66" s="308"/>
      <c r="LWF66" s="308"/>
      <c r="LWG66" s="308"/>
      <c r="LWH66" s="308"/>
      <c r="LWI66" s="308"/>
      <c r="LWJ66" s="308"/>
      <c r="LWK66" s="308"/>
      <c r="LWL66" s="308"/>
      <c r="LWM66" s="308"/>
      <c r="LWN66" s="308"/>
      <c r="LWO66" s="308"/>
      <c r="LWP66" s="308"/>
      <c r="LWQ66" s="308"/>
      <c r="LWR66" s="308"/>
      <c r="LWS66" s="308"/>
      <c r="LWT66" s="308"/>
      <c r="LWU66" s="308"/>
      <c r="LWV66" s="308"/>
      <c r="LWW66" s="308"/>
      <c r="LWX66" s="308"/>
      <c r="LWY66" s="308"/>
      <c r="LWZ66" s="308"/>
      <c r="LXA66" s="308"/>
      <c r="LXB66" s="308"/>
      <c r="LXC66" s="308"/>
      <c r="LXD66" s="308"/>
      <c r="LXE66" s="308"/>
      <c r="LXF66" s="308"/>
      <c r="LXG66" s="308"/>
      <c r="LXH66" s="308"/>
      <c r="LXI66" s="308"/>
      <c r="LXJ66" s="308"/>
      <c r="LXK66" s="308"/>
      <c r="LXL66" s="308"/>
      <c r="LXM66" s="308"/>
      <c r="LXN66" s="308"/>
      <c r="LXO66" s="308"/>
      <c r="LXP66" s="308"/>
      <c r="LXQ66" s="308"/>
      <c r="LXR66" s="308"/>
      <c r="LXS66" s="308"/>
      <c r="LXT66" s="308"/>
      <c r="LXU66" s="308"/>
      <c r="LXV66" s="308"/>
      <c r="LXW66" s="308"/>
      <c r="LXX66" s="308"/>
      <c r="LXY66" s="308"/>
      <c r="LXZ66" s="308"/>
      <c r="LYA66" s="308"/>
      <c r="LYB66" s="308"/>
      <c r="LYC66" s="308"/>
      <c r="LYD66" s="308"/>
      <c r="LYE66" s="308"/>
      <c r="LYF66" s="308"/>
      <c r="LYG66" s="308"/>
      <c r="LYH66" s="308"/>
      <c r="LYI66" s="308"/>
      <c r="LYJ66" s="308"/>
      <c r="LYK66" s="308"/>
      <c r="LYL66" s="308"/>
      <c r="LYM66" s="308"/>
      <c r="LYN66" s="308"/>
      <c r="LYO66" s="308"/>
      <c r="LYP66" s="308"/>
      <c r="LYQ66" s="308"/>
      <c r="LYR66" s="308"/>
      <c r="LYS66" s="308"/>
      <c r="LYT66" s="308"/>
      <c r="LYU66" s="308"/>
      <c r="LYV66" s="308"/>
      <c r="LYW66" s="308"/>
      <c r="LYX66" s="308"/>
      <c r="LYY66" s="308"/>
      <c r="LYZ66" s="308"/>
      <c r="LZA66" s="308"/>
      <c r="LZB66" s="308"/>
      <c r="LZC66" s="308"/>
      <c r="LZD66" s="308"/>
      <c r="LZE66" s="308"/>
      <c r="LZF66" s="308"/>
      <c r="LZG66" s="308"/>
      <c r="LZH66" s="308"/>
      <c r="LZI66" s="308"/>
      <c r="LZJ66" s="308"/>
      <c r="LZK66" s="308"/>
      <c r="LZL66" s="308"/>
      <c r="LZM66" s="308"/>
      <c r="LZN66" s="308"/>
      <c r="LZO66" s="308"/>
      <c r="LZP66" s="308"/>
      <c r="LZQ66" s="308"/>
      <c r="LZR66" s="308"/>
      <c r="LZS66" s="308"/>
      <c r="LZT66" s="308"/>
      <c r="LZU66" s="308"/>
      <c r="LZV66" s="308"/>
      <c r="LZW66" s="308"/>
      <c r="LZX66" s="308"/>
      <c r="LZY66" s="308"/>
      <c r="LZZ66" s="308"/>
      <c r="MAA66" s="308"/>
      <c r="MAB66" s="308"/>
      <c r="MAC66" s="308"/>
      <c r="MAD66" s="308"/>
      <c r="MAE66" s="308"/>
      <c r="MAF66" s="308"/>
      <c r="MAG66" s="308"/>
      <c r="MAH66" s="308"/>
      <c r="MAI66" s="308"/>
      <c r="MAJ66" s="308"/>
      <c r="MAK66" s="308"/>
      <c r="MAL66" s="308"/>
      <c r="MAM66" s="308"/>
      <c r="MAN66" s="308"/>
      <c r="MAO66" s="308"/>
      <c r="MAP66" s="308"/>
      <c r="MAQ66" s="308"/>
      <c r="MAR66" s="308"/>
      <c r="MAS66" s="308"/>
      <c r="MAT66" s="308"/>
      <c r="MAU66" s="308"/>
      <c r="MAV66" s="308"/>
      <c r="MAW66" s="308"/>
      <c r="MAX66" s="308"/>
      <c r="MAY66" s="308"/>
      <c r="MAZ66" s="308"/>
      <c r="MBA66" s="308"/>
      <c r="MBB66" s="308"/>
      <c r="MBC66" s="308"/>
      <c r="MBD66" s="308"/>
      <c r="MBE66" s="308"/>
      <c r="MBF66" s="308"/>
      <c r="MBG66" s="308"/>
      <c r="MBH66" s="308"/>
      <c r="MBI66" s="308"/>
      <c r="MBJ66" s="308"/>
      <c r="MBK66" s="308"/>
      <c r="MBL66" s="308"/>
      <c r="MBM66" s="308"/>
      <c r="MBN66" s="308"/>
      <c r="MBO66" s="308"/>
      <c r="MBP66" s="308"/>
      <c r="MBQ66" s="308"/>
      <c r="MBR66" s="308"/>
      <c r="MBS66" s="308"/>
      <c r="MBT66" s="308"/>
      <c r="MBU66" s="308"/>
      <c r="MBV66" s="308"/>
      <c r="MBW66" s="308"/>
      <c r="MBX66" s="308"/>
      <c r="MBY66" s="308"/>
      <c r="MBZ66" s="308"/>
      <c r="MCA66" s="308"/>
      <c r="MCB66" s="308"/>
      <c r="MCC66" s="308"/>
      <c r="MCD66" s="308"/>
      <c r="MCE66" s="308"/>
      <c r="MCF66" s="308"/>
      <c r="MCG66" s="308"/>
      <c r="MCH66" s="308"/>
      <c r="MCI66" s="308"/>
      <c r="MCJ66" s="308"/>
      <c r="MCK66" s="308"/>
      <c r="MCL66" s="308"/>
      <c r="MCM66" s="308"/>
      <c r="MCN66" s="308"/>
      <c r="MCO66" s="308"/>
      <c r="MCP66" s="308"/>
      <c r="MCQ66" s="308"/>
      <c r="MCR66" s="308"/>
      <c r="MCS66" s="308"/>
      <c r="MCT66" s="308"/>
      <c r="MCU66" s="308"/>
      <c r="MCV66" s="308"/>
      <c r="MCW66" s="308"/>
      <c r="MCX66" s="308"/>
      <c r="MCY66" s="308"/>
      <c r="MCZ66" s="308"/>
      <c r="MDA66" s="308"/>
      <c r="MDB66" s="308"/>
      <c r="MDC66" s="308"/>
      <c r="MDD66" s="308"/>
      <c r="MDE66" s="308"/>
      <c r="MDF66" s="308"/>
      <c r="MDG66" s="308"/>
      <c r="MDH66" s="308"/>
      <c r="MDI66" s="308"/>
      <c r="MDJ66" s="308"/>
      <c r="MDK66" s="308"/>
      <c r="MDL66" s="308"/>
      <c r="MDM66" s="308"/>
      <c r="MDN66" s="308"/>
      <c r="MDO66" s="308"/>
      <c r="MDP66" s="308"/>
      <c r="MDQ66" s="308"/>
      <c r="MDR66" s="308"/>
      <c r="MDS66" s="308"/>
      <c r="MDT66" s="308"/>
      <c r="MDU66" s="308"/>
      <c r="MDV66" s="308"/>
      <c r="MDW66" s="308"/>
      <c r="MDX66" s="308"/>
      <c r="MDY66" s="308"/>
      <c r="MDZ66" s="308"/>
      <c r="MEA66" s="308"/>
      <c r="MEB66" s="308"/>
      <c r="MEC66" s="308"/>
      <c r="MED66" s="308"/>
      <c r="MEE66" s="308"/>
      <c r="MEF66" s="308"/>
      <c r="MEG66" s="308"/>
      <c r="MEH66" s="308"/>
      <c r="MEI66" s="308"/>
      <c r="MEJ66" s="308"/>
      <c r="MEK66" s="308"/>
      <c r="MEL66" s="308"/>
      <c r="MEM66" s="308"/>
      <c r="MEN66" s="308"/>
      <c r="MEO66" s="308"/>
      <c r="MEP66" s="308"/>
      <c r="MEQ66" s="308"/>
      <c r="MER66" s="308"/>
      <c r="MES66" s="308"/>
      <c r="MET66" s="308"/>
      <c r="MEU66" s="308"/>
      <c r="MEV66" s="308"/>
      <c r="MEW66" s="308"/>
      <c r="MEX66" s="308"/>
      <c r="MEY66" s="308"/>
      <c r="MEZ66" s="308"/>
      <c r="MFA66" s="308"/>
      <c r="MFB66" s="308"/>
      <c r="MFC66" s="308"/>
      <c r="MFD66" s="308"/>
      <c r="MFE66" s="308"/>
      <c r="MFF66" s="308"/>
      <c r="MFG66" s="308"/>
      <c r="MFH66" s="308"/>
      <c r="MFI66" s="308"/>
      <c r="MFJ66" s="308"/>
      <c r="MFK66" s="308"/>
      <c r="MFL66" s="308"/>
      <c r="MFM66" s="308"/>
      <c r="MFN66" s="308"/>
      <c r="MFO66" s="308"/>
      <c r="MFP66" s="308"/>
      <c r="MFQ66" s="308"/>
      <c r="MFR66" s="308"/>
      <c r="MFS66" s="308"/>
      <c r="MFT66" s="308"/>
      <c r="MFU66" s="308"/>
      <c r="MFV66" s="308"/>
      <c r="MFW66" s="308"/>
      <c r="MFX66" s="308"/>
      <c r="MFY66" s="308"/>
      <c r="MFZ66" s="308"/>
      <c r="MGA66" s="308"/>
      <c r="MGB66" s="308"/>
      <c r="MGC66" s="308"/>
      <c r="MGD66" s="308"/>
      <c r="MGE66" s="308"/>
      <c r="MGF66" s="308"/>
      <c r="MGG66" s="308"/>
      <c r="MGH66" s="308"/>
      <c r="MGI66" s="308"/>
      <c r="MGJ66" s="308"/>
      <c r="MGK66" s="308"/>
      <c r="MGL66" s="308"/>
      <c r="MGM66" s="308"/>
      <c r="MGN66" s="308"/>
      <c r="MGO66" s="308"/>
      <c r="MGP66" s="308"/>
      <c r="MGQ66" s="308"/>
      <c r="MGR66" s="308"/>
      <c r="MGS66" s="308"/>
      <c r="MGT66" s="308"/>
      <c r="MGU66" s="308"/>
      <c r="MGV66" s="308"/>
      <c r="MGW66" s="308"/>
      <c r="MGX66" s="308"/>
      <c r="MGY66" s="308"/>
      <c r="MGZ66" s="308"/>
      <c r="MHA66" s="308"/>
      <c r="MHB66" s="308"/>
      <c r="MHC66" s="308"/>
      <c r="MHD66" s="308"/>
      <c r="MHE66" s="308"/>
      <c r="MHF66" s="308"/>
      <c r="MHG66" s="308"/>
      <c r="MHH66" s="308"/>
      <c r="MHI66" s="308"/>
      <c r="MHJ66" s="308"/>
      <c r="MHK66" s="308"/>
      <c r="MHL66" s="308"/>
      <c r="MHM66" s="308"/>
      <c r="MHN66" s="308"/>
      <c r="MHO66" s="308"/>
      <c r="MHP66" s="308"/>
      <c r="MHQ66" s="308"/>
      <c r="MHR66" s="308"/>
      <c r="MHS66" s="308"/>
      <c r="MHT66" s="308"/>
      <c r="MHU66" s="308"/>
      <c r="MHV66" s="308"/>
      <c r="MHW66" s="308"/>
      <c r="MHX66" s="308"/>
      <c r="MHY66" s="308"/>
      <c r="MHZ66" s="308"/>
      <c r="MIA66" s="308"/>
      <c r="MIB66" s="308"/>
      <c r="MIC66" s="308"/>
      <c r="MID66" s="308"/>
      <c r="MIE66" s="308"/>
      <c r="MIF66" s="308"/>
      <c r="MIG66" s="308"/>
      <c r="MIH66" s="308"/>
      <c r="MII66" s="308"/>
      <c r="MIJ66" s="308"/>
      <c r="MIK66" s="308"/>
      <c r="MIL66" s="308"/>
      <c r="MIM66" s="308"/>
      <c r="MIN66" s="308"/>
      <c r="MIO66" s="308"/>
      <c r="MIP66" s="308"/>
      <c r="MIQ66" s="308"/>
      <c r="MIR66" s="308"/>
      <c r="MIS66" s="308"/>
      <c r="MIT66" s="308"/>
      <c r="MIU66" s="308"/>
      <c r="MIV66" s="308"/>
      <c r="MIW66" s="308"/>
      <c r="MIX66" s="308"/>
      <c r="MIY66" s="308"/>
      <c r="MIZ66" s="308"/>
      <c r="MJA66" s="308"/>
      <c r="MJB66" s="308"/>
      <c r="MJC66" s="308"/>
      <c r="MJD66" s="308"/>
      <c r="MJE66" s="308"/>
      <c r="MJF66" s="308"/>
      <c r="MJG66" s="308"/>
      <c r="MJH66" s="308"/>
      <c r="MJI66" s="308"/>
      <c r="MJJ66" s="308"/>
      <c r="MJK66" s="308"/>
      <c r="MJL66" s="308"/>
      <c r="MJM66" s="308"/>
      <c r="MJN66" s="308"/>
      <c r="MJO66" s="308"/>
      <c r="MJP66" s="308"/>
      <c r="MJQ66" s="308"/>
      <c r="MJR66" s="308"/>
      <c r="MJS66" s="308"/>
      <c r="MJT66" s="308"/>
      <c r="MJU66" s="308"/>
      <c r="MJV66" s="308"/>
      <c r="MJW66" s="308"/>
      <c r="MJX66" s="308"/>
      <c r="MJY66" s="308"/>
      <c r="MJZ66" s="308"/>
      <c r="MKA66" s="308"/>
      <c r="MKB66" s="308"/>
      <c r="MKC66" s="308"/>
      <c r="MKD66" s="308"/>
      <c r="MKE66" s="308"/>
      <c r="MKF66" s="308"/>
      <c r="MKG66" s="308"/>
      <c r="MKH66" s="308"/>
      <c r="MKI66" s="308"/>
      <c r="MKJ66" s="308"/>
      <c r="MKK66" s="308"/>
      <c r="MKL66" s="308"/>
      <c r="MKM66" s="308"/>
      <c r="MKN66" s="308"/>
      <c r="MKO66" s="308"/>
      <c r="MKP66" s="308"/>
      <c r="MKQ66" s="308"/>
      <c r="MKR66" s="308"/>
      <c r="MKS66" s="308"/>
      <c r="MKT66" s="308"/>
      <c r="MKU66" s="308"/>
      <c r="MKV66" s="308"/>
      <c r="MKW66" s="308"/>
      <c r="MKX66" s="308"/>
      <c r="MKY66" s="308"/>
      <c r="MKZ66" s="308"/>
      <c r="MLA66" s="308"/>
      <c r="MLB66" s="308"/>
      <c r="MLC66" s="308"/>
      <c r="MLD66" s="308"/>
      <c r="MLE66" s="308"/>
      <c r="MLF66" s="308"/>
      <c r="MLG66" s="308"/>
      <c r="MLH66" s="308"/>
      <c r="MLI66" s="308"/>
      <c r="MLJ66" s="308"/>
      <c r="MLK66" s="308"/>
      <c r="MLL66" s="308"/>
      <c r="MLM66" s="308"/>
      <c r="MLN66" s="308"/>
      <c r="MLO66" s="308"/>
      <c r="MLP66" s="308"/>
      <c r="MLQ66" s="308"/>
      <c r="MLR66" s="308"/>
      <c r="MLS66" s="308"/>
      <c r="MLT66" s="308"/>
      <c r="MLU66" s="308"/>
      <c r="MLV66" s="308"/>
      <c r="MLW66" s="308"/>
      <c r="MLX66" s="308"/>
      <c r="MLY66" s="308"/>
      <c r="MLZ66" s="308"/>
      <c r="MMA66" s="308"/>
      <c r="MMB66" s="308"/>
      <c r="MMC66" s="308"/>
      <c r="MMD66" s="308"/>
      <c r="MME66" s="308"/>
      <c r="MMF66" s="308"/>
      <c r="MMG66" s="308"/>
      <c r="MMH66" s="308"/>
      <c r="MMI66" s="308"/>
      <c r="MMJ66" s="308"/>
      <c r="MMK66" s="308"/>
      <c r="MML66" s="308"/>
      <c r="MMM66" s="308"/>
      <c r="MMN66" s="308"/>
      <c r="MMO66" s="308"/>
      <c r="MMP66" s="308"/>
      <c r="MMQ66" s="308"/>
      <c r="MMR66" s="308"/>
      <c r="MMS66" s="308"/>
      <c r="MMT66" s="308"/>
      <c r="MMU66" s="308"/>
      <c r="MMV66" s="308"/>
      <c r="MMW66" s="308"/>
      <c r="MMX66" s="308"/>
      <c r="MMY66" s="308"/>
      <c r="MMZ66" s="308"/>
      <c r="MNA66" s="308"/>
      <c r="MNB66" s="308"/>
      <c r="MNC66" s="308"/>
      <c r="MND66" s="308"/>
      <c r="MNE66" s="308"/>
      <c r="MNF66" s="308"/>
      <c r="MNG66" s="308"/>
      <c r="MNH66" s="308"/>
      <c r="MNI66" s="308"/>
      <c r="MNJ66" s="308"/>
      <c r="MNK66" s="308"/>
      <c r="MNL66" s="308"/>
      <c r="MNM66" s="308"/>
      <c r="MNN66" s="308"/>
      <c r="MNO66" s="308"/>
      <c r="MNP66" s="308"/>
      <c r="MNQ66" s="308"/>
      <c r="MNR66" s="308"/>
      <c r="MNS66" s="308"/>
      <c r="MNT66" s="308"/>
      <c r="MNU66" s="308"/>
      <c r="MNV66" s="308"/>
      <c r="MNW66" s="308"/>
      <c r="MNX66" s="308"/>
      <c r="MNY66" s="308"/>
      <c r="MNZ66" s="308"/>
      <c r="MOA66" s="308"/>
      <c r="MOB66" s="308"/>
      <c r="MOC66" s="308"/>
      <c r="MOD66" s="308"/>
      <c r="MOE66" s="308"/>
      <c r="MOF66" s="308"/>
      <c r="MOG66" s="308"/>
      <c r="MOH66" s="308"/>
      <c r="MOI66" s="308"/>
      <c r="MOJ66" s="308"/>
      <c r="MOK66" s="308"/>
      <c r="MOL66" s="308"/>
      <c r="MOM66" s="308"/>
      <c r="MON66" s="308"/>
      <c r="MOO66" s="308"/>
      <c r="MOP66" s="308"/>
      <c r="MOQ66" s="308"/>
      <c r="MOR66" s="308"/>
      <c r="MOS66" s="308"/>
      <c r="MOT66" s="308"/>
      <c r="MOU66" s="308"/>
      <c r="MOV66" s="308"/>
      <c r="MOW66" s="308"/>
      <c r="MOX66" s="308"/>
      <c r="MOY66" s="308"/>
      <c r="MOZ66" s="308"/>
      <c r="MPA66" s="308"/>
      <c r="MPB66" s="308"/>
      <c r="MPC66" s="308"/>
      <c r="MPD66" s="308"/>
      <c r="MPE66" s="308"/>
      <c r="MPF66" s="308"/>
      <c r="MPG66" s="308"/>
      <c r="MPH66" s="308"/>
      <c r="MPI66" s="308"/>
      <c r="MPJ66" s="308"/>
      <c r="MPK66" s="308"/>
      <c r="MPL66" s="308"/>
      <c r="MPM66" s="308"/>
      <c r="MPN66" s="308"/>
      <c r="MPO66" s="308"/>
      <c r="MPP66" s="308"/>
      <c r="MPQ66" s="308"/>
      <c r="MPR66" s="308"/>
      <c r="MPS66" s="308"/>
      <c r="MPT66" s="308"/>
      <c r="MPU66" s="308"/>
      <c r="MPV66" s="308"/>
      <c r="MPW66" s="308"/>
      <c r="MPX66" s="308"/>
      <c r="MPY66" s="308"/>
      <c r="MPZ66" s="308"/>
      <c r="MQA66" s="308"/>
      <c r="MQB66" s="308"/>
      <c r="MQC66" s="308"/>
      <c r="MQD66" s="308"/>
      <c r="MQE66" s="308"/>
      <c r="MQF66" s="308"/>
      <c r="MQG66" s="308"/>
      <c r="MQH66" s="308"/>
      <c r="MQI66" s="308"/>
      <c r="MQJ66" s="308"/>
      <c r="MQK66" s="308"/>
      <c r="MQL66" s="308"/>
      <c r="MQM66" s="308"/>
      <c r="MQN66" s="308"/>
      <c r="MQO66" s="308"/>
      <c r="MQP66" s="308"/>
      <c r="MQQ66" s="308"/>
      <c r="MQR66" s="308"/>
      <c r="MQS66" s="308"/>
      <c r="MQT66" s="308"/>
      <c r="MQU66" s="308"/>
      <c r="MQV66" s="308"/>
      <c r="MQW66" s="308"/>
      <c r="MQX66" s="308"/>
      <c r="MQY66" s="308"/>
      <c r="MQZ66" s="308"/>
      <c r="MRA66" s="308"/>
      <c r="MRB66" s="308"/>
      <c r="MRC66" s="308"/>
      <c r="MRD66" s="308"/>
      <c r="MRE66" s="308"/>
      <c r="MRF66" s="308"/>
      <c r="MRG66" s="308"/>
      <c r="MRH66" s="308"/>
      <c r="MRI66" s="308"/>
      <c r="MRJ66" s="308"/>
      <c r="MRK66" s="308"/>
      <c r="MRL66" s="308"/>
      <c r="MRM66" s="308"/>
      <c r="MRN66" s="308"/>
      <c r="MRO66" s="308"/>
      <c r="MRP66" s="308"/>
      <c r="MRQ66" s="308"/>
      <c r="MRR66" s="308"/>
      <c r="MRS66" s="308"/>
      <c r="MRT66" s="308"/>
      <c r="MRU66" s="308"/>
      <c r="MRV66" s="308"/>
      <c r="MRW66" s="308"/>
      <c r="MRX66" s="308"/>
      <c r="MRY66" s="308"/>
      <c r="MRZ66" s="308"/>
      <c r="MSA66" s="308"/>
      <c r="MSB66" s="308"/>
      <c r="MSC66" s="308"/>
      <c r="MSD66" s="308"/>
      <c r="MSE66" s="308"/>
      <c r="MSF66" s="308"/>
      <c r="MSG66" s="308"/>
      <c r="MSH66" s="308"/>
      <c r="MSI66" s="308"/>
      <c r="MSJ66" s="308"/>
      <c r="MSK66" s="308"/>
      <c r="MSL66" s="308"/>
      <c r="MSM66" s="308"/>
      <c r="MSN66" s="308"/>
      <c r="MSO66" s="308"/>
      <c r="MSP66" s="308"/>
      <c r="MSQ66" s="308"/>
      <c r="MSR66" s="308"/>
      <c r="MSS66" s="308"/>
      <c r="MST66" s="308"/>
      <c r="MSU66" s="308"/>
      <c r="MSV66" s="308"/>
      <c r="MSW66" s="308"/>
      <c r="MSX66" s="308"/>
      <c r="MSY66" s="308"/>
      <c r="MSZ66" s="308"/>
      <c r="MTA66" s="308"/>
      <c r="MTB66" s="308"/>
      <c r="MTC66" s="308"/>
      <c r="MTD66" s="308"/>
      <c r="MTE66" s="308"/>
      <c r="MTF66" s="308"/>
      <c r="MTG66" s="308"/>
      <c r="MTH66" s="308"/>
      <c r="MTI66" s="308"/>
      <c r="MTJ66" s="308"/>
      <c r="MTK66" s="308"/>
      <c r="MTL66" s="308"/>
      <c r="MTM66" s="308"/>
      <c r="MTN66" s="308"/>
      <c r="MTO66" s="308"/>
      <c r="MTP66" s="308"/>
      <c r="MTQ66" s="308"/>
      <c r="MTR66" s="308"/>
      <c r="MTS66" s="308"/>
      <c r="MTT66" s="308"/>
      <c r="MTU66" s="308"/>
      <c r="MTV66" s="308"/>
      <c r="MTW66" s="308"/>
      <c r="MTX66" s="308"/>
      <c r="MTY66" s="308"/>
      <c r="MTZ66" s="308"/>
      <c r="MUA66" s="308"/>
      <c r="MUB66" s="308"/>
      <c r="MUC66" s="308"/>
      <c r="MUD66" s="308"/>
      <c r="MUE66" s="308"/>
      <c r="MUF66" s="308"/>
      <c r="MUG66" s="308"/>
      <c r="MUH66" s="308"/>
      <c r="MUI66" s="308"/>
      <c r="MUJ66" s="308"/>
      <c r="MUK66" s="308"/>
      <c r="MUL66" s="308"/>
      <c r="MUM66" s="308"/>
      <c r="MUN66" s="308"/>
      <c r="MUO66" s="308"/>
      <c r="MUP66" s="308"/>
      <c r="MUQ66" s="308"/>
      <c r="MUR66" s="308"/>
      <c r="MUS66" s="308"/>
      <c r="MUT66" s="308"/>
      <c r="MUU66" s="308"/>
      <c r="MUV66" s="308"/>
      <c r="MUW66" s="308"/>
      <c r="MUX66" s="308"/>
      <c r="MUY66" s="308"/>
      <c r="MUZ66" s="308"/>
      <c r="MVA66" s="308"/>
      <c r="MVB66" s="308"/>
      <c r="MVC66" s="308"/>
      <c r="MVD66" s="308"/>
      <c r="MVE66" s="308"/>
      <c r="MVF66" s="308"/>
      <c r="MVG66" s="308"/>
      <c r="MVH66" s="308"/>
      <c r="MVI66" s="308"/>
      <c r="MVJ66" s="308"/>
      <c r="MVK66" s="308"/>
      <c r="MVL66" s="308"/>
      <c r="MVM66" s="308"/>
      <c r="MVN66" s="308"/>
      <c r="MVO66" s="308"/>
      <c r="MVP66" s="308"/>
      <c r="MVQ66" s="308"/>
      <c r="MVR66" s="308"/>
      <c r="MVS66" s="308"/>
      <c r="MVT66" s="308"/>
      <c r="MVU66" s="308"/>
      <c r="MVV66" s="308"/>
      <c r="MVW66" s="308"/>
      <c r="MVX66" s="308"/>
      <c r="MVY66" s="308"/>
      <c r="MVZ66" s="308"/>
      <c r="MWA66" s="308"/>
      <c r="MWB66" s="308"/>
      <c r="MWC66" s="308"/>
      <c r="MWD66" s="308"/>
      <c r="MWE66" s="308"/>
      <c r="MWF66" s="308"/>
      <c r="MWG66" s="308"/>
      <c r="MWH66" s="308"/>
      <c r="MWI66" s="308"/>
      <c r="MWJ66" s="308"/>
      <c r="MWK66" s="308"/>
      <c r="MWL66" s="308"/>
      <c r="MWM66" s="308"/>
      <c r="MWN66" s="308"/>
      <c r="MWO66" s="308"/>
      <c r="MWP66" s="308"/>
      <c r="MWQ66" s="308"/>
      <c r="MWR66" s="308"/>
      <c r="MWS66" s="308"/>
      <c r="MWT66" s="308"/>
      <c r="MWU66" s="308"/>
      <c r="MWV66" s="308"/>
      <c r="MWW66" s="308"/>
      <c r="MWX66" s="308"/>
      <c r="MWY66" s="308"/>
      <c r="MWZ66" s="308"/>
      <c r="MXA66" s="308"/>
      <c r="MXB66" s="308"/>
      <c r="MXC66" s="308"/>
      <c r="MXD66" s="308"/>
      <c r="MXE66" s="308"/>
      <c r="MXF66" s="308"/>
      <c r="MXG66" s="308"/>
      <c r="MXH66" s="308"/>
      <c r="MXI66" s="308"/>
      <c r="MXJ66" s="308"/>
      <c r="MXK66" s="308"/>
      <c r="MXL66" s="308"/>
      <c r="MXM66" s="308"/>
      <c r="MXN66" s="308"/>
      <c r="MXO66" s="308"/>
      <c r="MXP66" s="308"/>
      <c r="MXQ66" s="308"/>
      <c r="MXR66" s="308"/>
      <c r="MXS66" s="308"/>
      <c r="MXT66" s="308"/>
      <c r="MXU66" s="308"/>
      <c r="MXV66" s="308"/>
      <c r="MXW66" s="308"/>
      <c r="MXX66" s="308"/>
      <c r="MXY66" s="308"/>
      <c r="MXZ66" s="308"/>
      <c r="MYA66" s="308"/>
      <c r="MYB66" s="308"/>
      <c r="MYC66" s="308"/>
      <c r="MYD66" s="308"/>
      <c r="MYE66" s="308"/>
      <c r="MYF66" s="308"/>
      <c r="MYG66" s="308"/>
      <c r="MYH66" s="308"/>
      <c r="MYI66" s="308"/>
      <c r="MYJ66" s="308"/>
      <c r="MYK66" s="308"/>
      <c r="MYL66" s="308"/>
      <c r="MYM66" s="308"/>
      <c r="MYN66" s="308"/>
      <c r="MYO66" s="308"/>
      <c r="MYP66" s="308"/>
      <c r="MYQ66" s="308"/>
      <c r="MYR66" s="308"/>
      <c r="MYS66" s="308"/>
      <c r="MYT66" s="308"/>
      <c r="MYU66" s="308"/>
      <c r="MYV66" s="308"/>
      <c r="MYW66" s="308"/>
      <c r="MYX66" s="308"/>
      <c r="MYY66" s="308"/>
      <c r="MYZ66" s="308"/>
      <c r="MZA66" s="308"/>
      <c r="MZB66" s="308"/>
      <c r="MZC66" s="308"/>
      <c r="MZD66" s="308"/>
      <c r="MZE66" s="308"/>
      <c r="MZF66" s="308"/>
      <c r="MZG66" s="308"/>
      <c r="MZH66" s="308"/>
      <c r="MZI66" s="308"/>
      <c r="MZJ66" s="308"/>
      <c r="MZK66" s="308"/>
      <c r="MZL66" s="308"/>
      <c r="MZM66" s="308"/>
      <c r="MZN66" s="308"/>
      <c r="MZO66" s="308"/>
      <c r="MZP66" s="308"/>
      <c r="MZQ66" s="308"/>
      <c r="MZR66" s="308"/>
      <c r="MZS66" s="308"/>
      <c r="MZT66" s="308"/>
      <c r="MZU66" s="308"/>
      <c r="MZV66" s="308"/>
      <c r="MZW66" s="308"/>
      <c r="MZX66" s="308"/>
      <c r="MZY66" s="308"/>
      <c r="MZZ66" s="308"/>
      <c r="NAA66" s="308"/>
      <c r="NAB66" s="308"/>
      <c r="NAC66" s="308"/>
      <c r="NAD66" s="308"/>
      <c r="NAE66" s="308"/>
      <c r="NAF66" s="308"/>
      <c r="NAG66" s="308"/>
      <c r="NAH66" s="308"/>
      <c r="NAI66" s="308"/>
      <c r="NAJ66" s="308"/>
      <c r="NAK66" s="308"/>
      <c r="NAL66" s="308"/>
      <c r="NAM66" s="308"/>
      <c r="NAN66" s="308"/>
      <c r="NAO66" s="308"/>
      <c r="NAP66" s="308"/>
      <c r="NAQ66" s="308"/>
      <c r="NAR66" s="308"/>
      <c r="NAS66" s="308"/>
      <c r="NAT66" s="308"/>
      <c r="NAU66" s="308"/>
      <c r="NAV66" s="308"/>
      <c r="NAW66" s="308"/>
      <c r="NAX66" s="308"/>
      <c r="NAY66" s="308"/>
      <c r="NAZ66" s="308"/>
      <c r="NBA66" s="308"/>
      <c r="NBB66" s="308"/>
      <c r="NBC66" s="308"/>
      <c r="NBD66" s="308"/>
      <c r="NBE66" s="308"/>
      <c r="NBF66" s="308"/>
      <c r="NBG66" s="308"/>
      <c r="NBH66" s="308"/>
      <c r="NBI66" s="308"/>
      <c r="NBJ66" s="308"/>
      <c r="NBK66" s="308"/>
      <c r="NBL66" s="308"/>
      <c r="NBM66" s="308"/>
      <c r="NBN66" s="308"/>
      <c r="NBO66" s="308"/>
      <c r="NBP66" s="308"/>
      <c r="NBQ66" s="308"/>
      <c r="NBR66" s="308"/>
      <c r="NBS66" s="308"/>
      <c r="NBT66" s="308"/>
      <c r="NBU66" s="308"/>
      <c r="NBV66" s="308"/>
      <c r="NBW66" s="308"/>
      <c r="NBX66" s="308"/>
      <c r="NBY66" s="308"/>
      <c r="NBZ66" s="308"/>
      <c r="NCA66" s="308"/>
      <c r="NCB66" s="308"/>
      <c r="NCC66" s="308"/>
      <c r="NCD66" s="308"/>
      <c r="NCE66" s="308"/>
      <c r="NCF66" s="308"/>
      <c r="NCG66" s="308"/>
      <c r="NCH66" s="308"/>
      <c r="NCI66" s="308"/>
      <c r="NCJ66" s="308"/>
      <c r="NCK66" s="308"/>
      <c r="NCL66" s="308"/>
      <c r="NCM66" s="308"/>
      <c r="NCN66" s="308"/>
      <c r="NCO66" s="308"/>
      <c r="NCP66" s="308"/>
      <c r="NCQ66" s="308"/>
      <c r="NCR66" s="308"/>
      <c r="NCS66" s="308"/>
      <c r="NCT66" s="308"/>
      <c r="NCU66" s="308"/>
      <c r="NCV66" s="308"/>
      <c r="NCW66" s="308"/>
      <c r="NCX66" s="308"/>
      <c r="NCY66" s="308"/>
      <c r="NCZ66" s="308"/>
      <c r="NDA66" s="308"/>
      <c r="NDB66" s="308"/>
      <c r="NDC66" s="308"/>
      <c r="NDD66" s="308"/>
      <c r="NDE66" s="308"/>
      <c r="NDF66" s="308"/>
      <c r="NDG66" s="308"/>
      <c r="NDH66" s="308"/>
      <c r="NDI66" s="308"/>
      <c r="NDJ66" s="308"/>
      <c r="NDK66" s="308"/>
      <c r="NDL66" s="308"/>
      <c r="NDM66" s="308"/>
      <c r="NDN66" s="308"/>
      <c r="NDO66" s="308"/>
      <c r="NDP66" s="308"/>
      <c r="NDQ66" s="308"/>
      <c r="NDR66" s="308"/>
      <c r="NDS66" s="308"/>
      <c r="NDT66" s="308"/>
      <c r="NDU66" s="308"/>
      <c r="NDV66" s="308"/>
      <c r="NDW66" s="308"/>
      <c r="NDX66" s="308"/>
      <c r="NDY66" s="308"/>
      <c r="NDZ66" s="308"/>
      <c r="NEA66" s="308"/>
      <c r="NEB66" s="308"/>
      <c r="NEC66" s="308"/>
      <c r="NED66" s="308"/>
      <c r="NEE66" s="308"/>
      <c r="NEF66" s="308"/>
      <c r="NEG66" s="308"/>
      <c r="NEH66" s="308"/>
      <c r="NEI66" s="308"/>
      <c r="NEJ66" s="308"/>
      <c r="NEK66" s="308"/>
      <c r="NEL66" s="308"/>
      <c r="NEM66" s="308"/>
      <c r="NEN66" s="308"/>
      <c r="NEO66" s="308"/>
      <c r="NEP66" s="308"/>
      <c r="NEQ66" s="308"/>
      <c r="NER66" s="308"/>
      <c r="NES66" s="308"/>
      <c r="NET66" s="308"/>
      <c r="NEU66" s="308"/>
      <c r="NEV66" s="308"/>
      <c r="NEW66" s="308"/>
      <c r="NEX66" s="308"/>
      <c r="NEY66" s="308"/>
      <c r="NEZ66" s="308"/>
      <c r="NFA66" s="308"/>
      <c r="NFB66" s="308"/>
      <c r="NFC66" s="308"/>
      <c r="NFD66" s="308"/>
      <c r="NFE66" s="308"/>
      <c r="NFF66" s="308"/>
      <c r="NFG66" s="308"/>
      <c r="NFH66" s="308"/>
      <c r="NFI66" s="308"/>
      <c r="NFJ66" s="308"/>
      <c r="NFK66" s="308"/>
      <c r="NFL66" s="308"/>
      <c r="NFM66" s="308"/>
      <c r="NFN66" s="308"/>
      <c r="NFO66" s="308"/>
      <c r="NFP66" s="308"/>
      <c r="NFQ66" s="308"/>
      <c r="NFR66" s="308"/>
      <c r="NFS66" s="308"/>
      <c r="NFT66" s="308"/>
      <c r="NFU66" s="308"/>
      <c r="NFV66" s="308"/>
      <c r="NFW66" s="308"/>
      <c r="NFX66" s="308"/>
      <c r="NFY66" s="308"/>
      <c r="NFZ66" s="308"/>
      <c r="NGA66" s="308"/>
      <c r="NGB66" s="308"/>
      <c r="NGC66" s="308"/>
      <c r="NGD66" s="308"/>
      <c r="NGE66" s="308"/>
      <c r="NGF66" s="308"/>
      <c r="NGG66" s="308"/>
      <c r="NGH66" s="308"/>
      <c r="NGI66" s="308"/>
      <c r="NGJ66" s="308"/>
      <c r="NGK66" s="308"/>
      <c r="NGL66" s="308"/>
      <c r="NGM66" s="308"/>
      <c r="NGN66" s="308"/>
      <c r="NGO66" s="308"/>
      <c r="NGP66" s="308"/>
      <c r="NGQ66" s="308"/>
      <c r="NGR66" s="308"/>
      <c r="NGS66" s="308"/>
      <c r="NGT66" s="308"/>
      <c r="NGU66" s="308"/>
      <c r="NGV66" s="308"/>
      <c r="NGW66" s="308"/>
      <c r="NGX66" s="308"/>
      <c r="NGY66" s="308"/>
      <c r="NGZ66" s="308"/>
      <c r="NHA66" s="308"/>
      <c r="NHB66" s="308"/>
      <c r="NHC66" s="308"/>
      <c r="NHD66" s="308"/>
      <c r="NHE66" s="308"/>
      <c r="NHF66" s="308"/>
      <c r="NHG66" s="308"/>
      <c r="NHH66" s="308"/>
      <c r="NHI66" s="308"/>
      <c r="NHJ66" s="308"/>
      <c r="NHK66" s="308"/>
      <c r="NHL66" s="308"/>
      <c r="NHM66" s="308"/>
      <c r="NHN66" s="308"/>
      <c r="NHO66" s="308"/>
      <c r="NHP66" s="308"/>
      <c r="NHQ66" s="308"/>
      <c r="NHR66" s="308"/>
      <c r="NHS66" s="308"/>
      <c r="NHT66" s="308"/>
      <c r="NHU66" s="308"/>
      <c r="NHV66" s="308"/>
      <c r="NHW66" s="308"/>
      <c r="NHX66" s="308"/>
      <c r="NHY66" s="308"/>
      <c r="NHZ66" s="308"/>
      <c r="NIA66" s="308"/>
      <c r="NIB66" s="308"/>
      <c r="NIC66" s="308"/>
      <c r="NID66" s="308"/>
      <c r="NIE66" s="308"/>
      <c r="NIF66" s="308"/>
      <c r="NIG66" s="308"/>
      <c r="NIH66" s="308"/>
      <c r="NII66" s="308"/>
      <c r="NIJ66" s="308"/>
      <c r="NIK66" s="308"/>
      <c r="NIL66" s="308"/>
      <c r="NIM66" s="308"/>
      <c r="NIN66" s="308"/>
      <c r="NIO66" s="308"/>
      <c r="NIP66" s="308"/>
      <c r="NIQ66" s="308"/>
      <c r="NIR66" s="308"/>
      <c r="NIS66" s="308"/>
      <c r="NIT66" s="308"/>
      <c r="NIU66" s="308"/>
      <c r="NIV66" s="308"/>
      <c r="NIW66" s="308"/>
      <c r="NIX66" s="308"/>
      <c r="NIY66" s="308"/>
      <c r="NIZ66" s="308"/>
      <c r="NJA66" s="308"/>
      <c r="NJB66" s="308"/>
      <c r="NJC66" s="308"/>
      <c r="NJD66" s="308"/>
      <c r="NJE66" s="308"/>
      <c r="NJF66" s="308"/>
      <c r="NJG66" s="308"/>
      <c r="NJH66" s="308"/>
      <c r="NJI66" s="308"/>
      <c r="NJJ66" s="308"/>
      <c r="NJK66" s="308"/>
      <c r="NJL66" s="308"/>
      <c r="NJM66" s="308"/>
      <c r="NJN66" s="308"/>
      <c r="NJO66" s="308"/>
      <c r="NJP66" s="308"/>
      <c r="NJQ66" s="308"/>
      <c r="NJR66" s="308"/>
      <c r="NJS66" s="308"/>
      <c r="NJT66" s="308"/>
      <c r="NJU66" s="308"/>
      <c r="NJV66" s="308"/>
      <c r="NJW66" s="308"/>
      <c r="NJX66" s="308"/>
      <c r="NJY66" s="308"/>
      <c r="NJZ66" s="308"/>
      <c r="NKA66" s="308"/>
      <c r="NKB66" s="308"/>
      <c r="NKC66" s="308"/>
      <c r="NKD66" s="308"/>
      <c r="NKE66" s="308"/>
      <c r="NKF66" s="308"/>
      <c r="NKG66" s="308"/>
      <c r="NKH66" s="308"/>
      <c r="NKI66" s="308"/>
      <c r="NKJ66" s="308"/>
      <c r="NKK66" s="308"/>
      <c r="NKL66" s="308"/>
      <c r="NKM66" s="308"/>
      <c r="NKN66" s="308"/>
      <c r="NKO66" s="308"/>
      <c r="NKP66" s="308"/>
      <c r="NKQ66" s="308"/>
      <c r="NKR66" s="308"/>
      <c r="NKS66" s="308"/>
      <c r="NKT66" s="308"/>
      <c r="NKU66" s="308"/>
      <c r="NKV66" s="308"/>
      <c r="NKW66" s="308"/>
      <c r="NKX66" s="308"/>
      <c r="NKY66" s="308"/>
      <c r="NKZ66" s="308"/>
      <c r="NLA66" s="308"/>
      <c r="NLB66" s="308"/>
      <c r="NLC66" s="308"/>
      <c r="NLD66" s="308"/>
      <c r="NLE66" s="308"/>
      <c r="NLF66" s="308"/>
      <c r="NLG66" s="308"/>
      <c r="NLH66" s="308"/>
      <c r="NLI66" s="308"/>
      <c r="NLJ66" s="308"/>
      <c r="NLK66" s="308"/>
      <c r="NLL66" s="308"/>
      <c r="NLM66" s="308"/>
      <c r="NLN66" s="308"/>
      <c r="NLO66" s="308"/>
      <c r="NLP66" s="308"/>
      <c r="NLQ66" s="308"/>
      <c r="NLR66" s="308"/>
      <c r="NLS66" s="308"/>
      <c r="NLT66" s="308"/>
      <c r="NLU66" s="308"/>
      <c r="NLV66" s="308"/>
      <c r="NLW66" s="308"/>
      <c r="NLX66" s="308"/>
      <c r="NLY66" s="308"/>
      <c r="NLZ66" s="308"/>
      <c r="NMA66" s="308"/>
      <c r="NMB66" s="308"/>
      <c r="NMC66" s="308"/>
      <c r="NMD66" s="308"/>
      <c r="NME66" s="308"/>
      <c r="NMF66" s="308"/>
      <c r="NMG66" s="308"/>
      <c r="NMH66" s="308"/>
      <c r="NMI66" s="308"/>
      <c r="NMJ66" s="308"/>
      <c r="NMK66" s="308"/>
      <c r="NML66" s="308"/>
      <c r="NMM66" s="308"/>
      <c r="NMN66" s="308"/>
      <c r="NMO66" s="308"/>
      <c r="NMP66" s="308"/>
      <c r="NMQ66" s="308"/>
      <c r="NMR66" s="308"/>
      <c r="NMS66" s="308"/>
      <c r="NMT66" s="308"/>
      <c r="NMU66" s="308"/>
      <c r="NMV66" s="308"/>
      <c r="NMW66" s="308"/>
      <c r="NMX66" s="308"/>
      <c r="NMY66" s="308"/>
      <c r="NMZ66" s="308"/>
      <c r="NNA66" s="308"/>
      <c r="NNB66" s="308"/>
      <c r="NNC66" s="308"/>
      <c r="NND66" s="308"/>
      <c r="NNE66" s="308"/>
      <c r="NNF66" s="308"/>
      <c r="NNG66" s="308"/>
      <c r="NNH66" s="308"/>
      <c r="NNI66" s="308"/>
      <c r="NNJ66" s="308"/>
      <c r="NNK66" s="308"/>
      <c r="NNL66" s="308"/>
      <c r="NNM66" s="308"/>
      <c r="NNN66" s="308"/>
      <c r="NNO66" s="308"/>
      <c r="NNP66" s="308"/>
      <c r="NNQ66" s="308"/>
      <c r="NNR66" s="308"/>
      <c r="NNS66" s="308"/>
      <c r="NNT66" s="308"/>
      <c r="NNU66" s="308"/>
      <c r="NNV66" s="308"/>
      <c r="NNW66" s="308"/>
      <c r="NNX66" s="308"/>
      <c r="NNY66" s="308"/>
      <c r="NNZ66" s="308"/>
      <c r="NOA66" s="308"/>
      <c r="NOB66" s="308"/>
      <c r="NOC66" s="308"/>
      <c r="NOD66" s="308"/>
      <c r="NOE66" s="308"/>
      <c r="NOF66" s="308"/>
      <c r="NOG66" s="308"/>
      <c r="NOH66" s="308"/>
      <c r="NOI66" s="308"/>
      <c r="NOJ66" s="308"/>
      <c r="NOK66" s="308"/>
      <c r="NOL66" s="308"/>
      <c r="NOM66" s="308"/>
      <c r="NON66" s="308"/>
      <c r="NOO66" s="308"/>
      <c r="NOP66" s="308"/>
      <c r="NOQ66" s="308"/>
      <c r="NOR66" s="308"/>
      <c r="NOS66" s="308"/>
      <c r="NOT66" s="308"/>
      <c r="NOU66" s="308"/>
      <c r="NOV66" s="308"/>
      <c r="NOW66" s="308"/>
      <c r="NOX66" s="308"/>
      <c r="NOY66" s="308"/>
      <c r="NOZ66" s="308"/>
      <c r="NPA66" s="308"/>
      <c r="NPB66" s="308"/>
      <c r="NPC66" s="308"/>
      <c r="NPD66" s="308"/>
      <c r="NPE66" s="308"/>
      <c r="NPF66" s="308"/>
      <c r="NPG66" s="308"/>
      <c r="NPH66" s="308"/>
      <c r="NPI66" s="308"/>
      <c r="NPJ66" s="308"/>
      <c r="NPK66" s="308"/>
      <c r="NPL66" s="308"/>
      <c r="NPM66" s="308"/>
      <c r="NPN66" s="308"/>
      <c r="NPO66" s="308"/>
      <c r="NPP66" s="308"/>
      <c r="NPQ66" s="308"/>
      <c r="NPR66" s="308"/>
      <c r="NPS66" s="308"/>
      <c r="NPT66" s="308"/>
      <c r="NPU66" s="308"/>
      <c r="NPV66" s="308"/>
      <c r="NPW66" s="308"/>
      <c r="NPX66" s="308"/>
      <c r="NPY66" s="308"/>
      <c r="NPZ66" s="308"/>
      <c r="NQA66" s="308"/>
      <c r="NQB66" s="308"/>
      <c r="NQC66" s="308"/>
      <c r="NQD66" s="308"/>
      <c r="NQE66" s="308"/>
      <c r="NQF66" s="308"/>
      <c r="NQG66" s="308"/>
      <c r="NQH66" s="308"/>
      <c r="NQI66" s="308"/>
      <c r="NQJ66" s="308"/>
      <c r="NQK66" s="308"/>
      <c r="NQL66" s="308"/>
      <c r="NQM66" s="308"/>
      <c r="NQN66" s="308"/>
      <c r="NQO66" s="308"/>
      <c r="NQP66" s="308"/>
      <c r="NQQ66" s="308"/>
      <c r="NQR66" s="308"/>
      <c r="NQS66" s="308"/>
      <c r="NQT66" s="308"/>
      <c r="NQU66" s="308"/>
      <c r="NQV66" s="308"/>
      <c r="NQW66" s="308"/>
      <c r="NQX66" s="308"/>
      <c r="NQY66" s="308"/>
      <c r="NQZ66" s="308"/>
      <c r="NRA66" s="308"/>
      <c r="NRB66" s="308"/>
      <c r="NRC66" s="308"/>
      <c r="NRD66" s="308"/>
      <c r="NRE66" s="308"/>
      <c r="NRF66" s="308"/>
      <c r="NRG66" s="308"/>
      <c r="NRH66" s="308"/>
      <c r="NRI66" s="308"/>
      <c r="NRJ66" s="308"/>
      <c r="NRK66" s="308"/>
      <c r="NRL66" s="308"/>
      <c r="NRM66" s="308"/>
      <c r="NRN66" s="308"/>
      <c r="NRO66" s="308"/>
      <c r="NRP66" s="308"/>
      <c r="NRQ66" s="308"/>
      <c r="NRR66" s="308"/>
      <c r="NRS66" s="308"/>
      <c r="NRT66" s="308"/>
      <c r="NRU66" s="308"/>
      <c r="NRV66" s="308"/>
      <c r="NRW66" s="308"/>
      <c r="NRX66" s="308"/>
      <c r="NRY66" s="308"/>
      <c r="NRZ66" s="308"/>
      <c r="NSA66" s="308"/>
      <c r="NSB66" s="308"/>
      <c r="NSC66" s="308"/>
      <c r="NSD66" s="308"/>
      <c r="NSE66" s="308"/>
      <c r="NSF66" s="308"/>
      <c r="NSG66" s="308"/>
      <c r="NSH66" s="308"/>
      <c r="NSI66" s="308"/>
      <c r="NSJ66" s="308"/>
      <c r="NSK66" s="308"/>
      <c r="NSL66" s="308"/>
      <c r="NSM66" s="308"/>
      <c r="NSN66" s="308"/>
      <c r="NSO66" s="308"/>
      <c r="NSP66" s="308"/>
      <c r="NSQ66" s="308"/>
      <c r="NSR66" s="308"/>
      <c r="NSS66" s="308"/>
      <c r="NST66" s="308"/>
      <c r="NSU66" s="308"/>
      <c r="NSV66" s="308"/>
      <c r="NSW66" s="308"/>
      <c r="NSX66" s="308"/>
      <c r="NSY66" s="308"/>
      <c r="NSZ66" s="308"/>
      <c r="NTA66" s="308"/>
      <c r="NTB66" s="308"/>
      <c r="NTC66" s="308"/>
      <c r="NTD66" s="308"/>
      <c r="NTE66" s="308"/>
      <c r="NTF66" s="308"/>
      <c r="NTG66" s="308"/>
      <c r="NTH66" s="308"/>
      <c r="NTI66" s="308"/>
      <c r="NTJ66" s="308"/>
      <c r="NTK66" s="308"/>
      <c r="NTL66" s="308"/>
      <c r="NTM66" s="308"/>
      <c r="NTN66" s="308"/>
      <c r="NTO66" s="308"/>
      <c r="NTP66" s="308"/>
      <c r="NTQ66" s="308"/>
      <c r="NTR66" s="308"/>
      <c r="NTS66" s="308"/>
      <c r="NTT66" s="308"/>
      <c r="NTU66" s="308"/>
      <c r="NTV66" s="308"/>
      <c r="NTW66" s="308"/>
      <c r="NTX66" s="308"/>
      <c r="NTY66" s="308"/>
      <c r="NTZ66" s="308"/>
      <c r="NUA66" s="308"/>
      <c r="NUB66" s="308"/>
      <c r="NUC66" s="308"/>
      <c r="NUD66" s="308"/>
      <c r="NUE66" s="308"/>
      <c r="NUF66" s="308"/>
      <c r="NUG66" s="308"/>
      <c r="NUH66" s="308"/>
      <c r="NUI66" s="308"/>
      <c r="NUJ66" s="308"/>
      <c r="NUK66" s="308"/>
      <c r="NUL66" s="308"/>
      <c r="NUM66" s="308"/>
      <c r="NUN66" s="308"/>
      <c r="NUO66" s="308"/>
      <c r="NUP66" s="308"/>
      <c r="NUQ66" s="308"/>
      <c r="NUR66" s="308"/>
      <c r="NUS66" s="308"/>
      <c r="NUT66" s="308"/>
      <c r="NUU66" s="308"/>
      <c r="NUV66" s="308"/>
      <c r="NUW66" s="308"/>
      <c r="NUX66" s="308"/>
      <c r="NUY66" s="308"/>
      <c r="NUZ66" s="308"/>
      <c r="NVA66" s="308"/>
      <c r="NVB66" s="308"/>
      <c r="NVC66" s="308"/>
      <c r="NVD66" s="308"/>
      <c r="NVE66" s="308"/>
      <c r="NVF66" s="308"/>
      <c r="NVG66" s="308"/>
      <c r="NVH66" s="308"/>
      <c r="NVI66" s="308"/>
      <c r="NVJ66" s="308"/>
      <c r="NVK66" s="308"/>
      <c r="NVL66" s="308"/>
      <c r="NVM66" s="308"/>
      <c r="NVN66" s="308"/>
      <c r="NVO66" s="308"/>
      <c r="NVP66" s="308"/>
      <c r="NVQ66" s="308"/>
      <c r="NVR66" s="308"/>
      <c r="NVS66" s="308"/>
      <c r="NVT66" s="308"/>
      <c r="NVU66" s="308"/>
      <c r="NVV66" s="308"/>
      <c r="NVW66" s="308"/>
      <c r="NVX66" s="308"/>
      <c r="NVY66" s="308"/>
      <c r="NVZ66" s="308"/>
      <c r="NWA66" s="308"/>
      <c r="NWB66" s="308"/>
      <c r="NWC66" s="308"/>
      <c r="NWD66" s="308"/>
      <c r="NWE66" s="308"/>
      <c r="NWF66" s="308"/>
      <c r="NWG66" s="308"/>
      <c r="NWH66" s="308"/>
      <c r="NWI66" s="308"/>
      <c r="NWJ66" s="308"/>
      <c r="NWK66" s="308"/>
      <c r="NWL66" s="308"/>
      <c r="NWM66" s="308"/>
      <c r="NWN66" s="308"/>
      <c r="NWO66" s="308"/>
      <c r="NWP66" s="308"/>
      <c r="NWQ66" s="308"/>
      <c r="NWR66" s="308"/>
      <c r="NWS66" s="308"/>
      <c r="NWT66" s="308"/>
      <c r="NWU66" s="308"/>
      <c r="NWV66" s="308"/>
      <c r="NWW66" s="308"/>
      <c r="NWX66" s="308"/>
      <c r="NWY66" s="308"/>
      <c r="NWZ66" s="308"/>
      <c r="NXA66" s="308"/>
      <c r="NXB66" s="308"/>
      <c r="NXC66" s="308"/>
      <c r="NXD66" s="308"/>
      <c r="NXE66" s="308"/>
      <c r="NXF66" s="308"/>
      <c r="NXG66" s="308"/>
      <c r="NXH66" s="308"/>
      <c r="NXI66" s="308"/>
      <c r="NXJ66" s="308"/>
      <c r="NXK66" s="308"/>
      <c r="NXL66" s="308"/>
      <c r="NXM66" s="308"/>
      <c r="NXN66" s="308"/>
      <c r="NXO66" s="308"/>
      <c r="NXP66" s="308"/>
      <c r="NXQ66" s="308"/>
      <c r="NXR66" s="308"/>
      <c r="NXS66" s="308"/>
      <c r="NXT66" s="308"/>
      <c r="NXU66" s="308"/>
      <c r="NXV66" s="308"/>
      <c r="NXW66" s="308"/>
      <c r="NXX66" s="308"/>
      <c r="NXY66" s="308"/>
      <c r="NXZ66" s="308"/>
      <c r="NYA66" s="308"/>
      <c r="NYB66" s="308"/>
      <c r="NYC66" s="308"/>
      <c r="NYD66" s="308"/>
      <c r="NYE66" s="308"/>
      <c r="NYF66" s="308"/>
      <c r="NYG66" s="308"/>
      <c r="NYH66" s="308"/>
      <c r="NYI66" s="308"/>
      <c r="NYJ66" s="308"/>
      <c r="NYK66" s="308"/>
      <c r="NYL66" s="308"/>
      <c r="NYM66" s="308"/>
      <c r="NYN66" s="308"/>
      <c r="NYO66" s="308"/>
      <c r="NYP66" s="308"/>
      <c r="NYQ66" s="308"/>
      <c r="NYR66" s="308"/>
      <c r="NYS66" s="308"/>
      <c r="NYT66" s="308"/>
      <c r="NYU66" s="308"/>
      <c r="NYV66" s="308"/>
      <c r="NYW66" s="308"/>
      <c r="NYX66" s="308"/>
      <c r="NYY66" s="308"/>
      <c r="NYZ66" s="308"/>
      <c r="NZA66" s="308"/>
      <c r="NZB66" s="308"/>
      <c r="NZC66" s="308"/>
      <c r="NZD66" s="308"/>
      <c r="NZE66" s="308"/>
      <c r="NZF66" s="308"/>
      <c r="NZG66" s="308"/>
      <c r="NZH66" s="308"/>
      <c r="NZI66" s="308"/>
      <c r="NZJ66" s="308"/>
      <c r="NZK66" s="308"/>
      <c r="NZL66" s="308"/>
      <c r="NZM66" s="308"/>
      <c r="NZN66" s="308"/>
      <c r="NZO66" s="308"/>
      <c r="NZP66" s="308"/>
      <c r="NZQ66" s="308"/>
      <c r="NZR66" s="308"/>
      <c r="NZS66" s="308"/>
      <c r="NZT66" s="308"/>
      <c r="NZU66" s="308"/>
      <c r="NZV66" s="308"/>
      <c r="NZW66" s="308"/>
      <c r="NZX66" s="308"/>
      <c r="NZY66" s="308"/>
      <c r="NZZ66" s="308"/>
      <c r="OAA66" s="308"/>
      <c r="OAB66" s="308"/>
      <c r="OAC66" s="308"/>
      <c r="OAD66" s="308"/>
      <c r="OAE66" s="308"/>
      <c r="OAF66" s="308"/>
      <c r="OAG66" s="308"/>
      <c r="OAH66" s="308"/>
      <c r="OAI66" s="308"/>
      <c r="OAJ66" s="308"/>
      <c r="OAK66" s="308"/>
      <c r="OAL66" s="308"/>
      <c r="OAM66" s="308"/>
      <c r="OAN66" s="308"/>
      <c r="OAO66" s="308"/>
      <c r="OAP66" s="308"/>
      <c r="OAQ66" s="308"/>
      <c r="OAR66" s="308"/>
      <c r="OAS66" s="308"/>
      <c r="OAT66" s="308"/>
      <c r="OAU66" s="308"/>
      <c r="OAV66" s="308"/>
      <c r="OAW66" s="308"/>
      <c r="OAX66" s="308"/>
      <c r="OAY66" s="308"/>
      <c r="OAZ66" s="308"/>
      <c r="OBA66" s="308"/>
      <c r="OBB66" s="308"/>
      <c r="OBC66" s="308"/>
      <c r="OBD66" s="308"/>
      <c r="OBE66" s="308"/>
      <c r="OBF66" s="308"/>
      <c r="OBG66" s="308"/>
      <c r="OBH66" s="308"/>
      <c r="OBI66" s="308"/>
      <c r="OBJ66" s="308"/>
      <c r="OBK66" s="308"/>
      <c r="OBL66" s="308"/>
      <c r="OBM66" s="308"/>
      <c r="OBN66" s="308"/>
      <c r="OBO66" s="308"/>
      <c r="OBP66" s="308"/>
      <c r="OBQ66" s="308"/>
      <c r="OBR66" s="308"/>
      <c r="OBS66" s="308"/>
      <c r="OBT66" s="308"/>
      <c r="OBU66" s="308"/>
      <c r="OBV66" s="308"/>
      <c r="OBW66" s="308"/>
      <c r="OBX66" s="308"/>
      <c r="OBY66" s="308"/>
      <c r="OBZ66" s="308"/>
      <c r="OCA66" s="308"/>
      <c r="OCB66" s="308"/>
      <c r="OCC66" s="308"/>
      <c r="OCD66" s="308"/>
      <c r="OCE66" s="308"/>
      <c r="OCF66" s="308"/>
      <c r="OCG66" s="308"/>
      <c r="OCH66" s="308"/>
      <c r="OCI66" s="308"/>
      <c r="OCJ66" s="308"/>
      <c r="OCK66" s="308"/>
      <c r="OCL66" s="308"/>
      <c r="OCM66" s="308"/>
      <c r="OCN66" s="308"/>
      <c r="OCO66" s="308"/>
      <c r="OCP66" s="308"/>
      <c r="OCQ66" s="308"/>
      <c r="OCR66" s="308"/>
      <c r="OCS66" s="308"/>
      <c r="OCT66" s="308"/>
      <c r="OCU66" s="308"/>
      <c r="OCV66" s="308"/>
      <c r="OCW66" s="308"/>
      <c r="OCX66" s="308"/>
      <c r="OCY66" s="308"/>
      <c r="OCZ66" s="308"/>
      <c r="ODA66" s="308"/>
      <c r="ODB66" s="308"/>
      <c r="ODC66" s="308"/>
      <c r="ODD66" s="308"/>
      <c r="ODE66" s="308"/>
      <c r="ODF66" s="308"/>
      <c r="ODG66" s="308"/>
      <c r="ODH66" s="308"/>
      <c r="ODI66" s="308"/>
      <c r="ODJ66" s="308"/>
      <c r="ODK66" s="308"/>
      <c r="ODL66" s="308"/>
      <c r="ODM66" s="308"/>
      <c r="ODN66" s="308"/>
      <c r="ODO66" s="308"/>
      <c r="ODP66" s="308"/>
      <c r="ODQ66" s="308"/>
      <c r="ODR66" s="308"/>
      <c r="ODS66" s="308"/>
      <c r="ODT66" s="308"/>
      <c r="ODU66" s="308"/>
      <c r="ODV66" s="308"/>
      <c r="ODW66" s="308"/>
      <c r="ODX66" s="308"/>
      <c r="ODY66" s="308"/>
      <c r="ODZ66" s="308"/>
      <c r="OEA66" s="308"/>
      <c r="OEB66" s="308"/>
      <c r="OEC66" s="308"/>
      <c r="OED66" s="308"/>
      <c r="OEE66" s="308"/>
      <c r="OEF66" s="308"/>
      <c r="OEG66" s="308"/>
      <c r="OEH66" s="308"/>
      <c r="OEI66" s="308"/>
      <c r="OEJ66" s="308"/>
      <c r="OEK66" s="308"/>
      <c r="OEL66" s="308"/>
      <c r="OEM66" s="308"/>
      <c r="OEN66" s="308"/>
      <c r="OEO66" s="308"/>
      <c r="OEP66" s="308"/>
      <c r="OEQ66" s="308"/>
      <c r="OER66" s="308"/>
      <c r="OES66" s="308"/>
      <c r="OET66" s="308"/>
      <c r="OEU66" s="308"/>
      <c r="OEV66" s="308"/>
      <c r="OEW66" s="308"/>
      <c r="OEX66" s="308"/>
      <c r="OEY66" s="308"/>
      <c r="OEZ66" s="308"/>
      <c r="OFA66" s="308"/>
      <c r="OFB66" s="308"/>
      <c r="OFC66" s="308"/>
      <c r="OFD66" s="308"/>
      <c r="OFE66" s="308"/>
      <c r="OFF66" s="308"/>
      <c r="OFG66" s="308"/>
      <c r="OFH66" s="308"/>
      <c r="OFI66" s="308"/>
      <c r="OFJ66" s="308"/>
      <c r="OFK66" s="308"/>
      <c r="OFL66" s="308"/>
      <c r="OFM66" s="308"/>
      <c r="OFN66" s="308"/>
      <c r="OFO66" s="308"/>
      <c r="OFP66" s="308"/>
      <c r="OFQ66" s="308"/>
      <c r="OFR66" s="308"/>
      <c r="OFS66" s="308"/>
      <c r="OFT66" s="308"/>
      <c r="OFU66" s="308"/>
      <c r="OFV66" s="308"/>
      <c r="OFW66" s="308"/>
      <c r="OFX66" s="308"/>
      <c r="OFY66" s="308"/>
      <c r="OFZ66" s="308"/>
      <c r="OGA66" s="308"/>
      <c r="OGB66" s="308"/>
      <c r="OGC66" s="308"/>
      <c r="OGD66" s="308"/>
      <c r="OGE66" s="308"/>
      <c r="OGF66" s="308"/>
      <c r="OGG66" s="308"/>
      <c r="OGH66" s="308"/>
      <c r="OGI66" s="308"/>
      <c r="OGJ66" s="308"/>
      <c r="OGK66" s="308"/>
      <c r="OGL66" s="308"/>
      <c r="OGM66" s="308"/>
      <c r="OGN66" s="308"/>
      <c r="OGO66" s="308"/>
      <c r="OGP66" s="308"/>
      <c r="OGQ66" s="308"/>
      <c r="OGR66" s="308"/>
      <c r="OGS66" s="308"/>
      <c r="OGT66" s="308"/>
      <c r="OGU66" s="308"/>
      <c r="OGV66" s="308"/>
      <c r="OGW66" s="308"/>
      <c r="OGX66" s="308"/>
      <c r="OGY66" s="308"/>
      <c r="OGZ66" s="308"/>
      <c r="OHA66" s="308"/>
      <c r="OHB66" s="308"/>
      <c r="OHC66" s="308"/>
      <c r="OHD66" s="308"/>
      <c r="OHE66" s="308"/>
      <c r="OHF66" s="308"/>
      <c r="OHG66" s="308"/>
      <c r="OHH66" s="308"/>
      <c r="OHI66" s="308"/>
      <c r="OHJ66" s="308"/>
      <c r="OHK66" s="308"/>
      <c r="OHL66" s="308"/>
      <c r="OHM66" s="308"/>
      <c r="OHN66" s="308"/>
      <c r="OHO66" s="308"/>
      <c r="OHP66" s="308"/>
      <c r="OHQ66" s="308"/>
      <c r="OHR66" s="308"/>
      <c r="OHS66" s="308"/>
      <c r="OHT66" s="308"/>
      <c r="OHU66" s="308"/>
      <c r="OHV66" s="308"/>
      <c r="OHW66" s="308"/>
      <c r="OHX66" s="308"/>
      <c r="OHY66" s="308"/>
      <c r="OHZ66" s="308"/>
      <c r="OIA66" s="308"/>
      <c r="OIB66" s="308"/>
      <c r="OIC66" s="308"/>
      <c r="OID66" s="308"/>
      <c r="OIE66" s="308"/>
      <c r="OIF66" s="308"/>
      <c r="OIG66" s="308"/>
      <c r="OIH66" s="308"/>
      <c r="OII66" s="308"/>
      <c r="OIJ66" s="308"/>
      <c r="OIK66" s="308"/>
      <c r="OIL66" s="308"/>
      <c r="OIM66" s="308"/>
      <c r="OIN66" s="308"/>
      <c r="OIO66" s="308"/>
      <c r="OIP66" s="308"/>
      <c r="OIQ66" s="308"/>
      <c r="OIR66" s="308"/>
      <c r="OIS66" s="308"/>
      <c r="OIT66" s="308"/>
      <c r="OIU66" s="308"/>
      <c r="OIV66" s="308"/>
      <c r="OIW66" s="308"/>
      <c r="OIX66" s="308"/>
      <c r="OIY66" s="308"/>
      <c r="OIZ66" s="308"/>
      <c r="OJA66" s="308"/>
      <c r="OJB66" s="308"/>
      <c r="OJC66" s="308"/>
      <c r="OJD66" s="308"/>
      <c r="OJE66" s="308"/>
      <c r="OJF66" s="308"/>
      <c r="OJG66" s="308"/>
      <c r="OJH66" s="308"/>
      <c r="OJI66" s="308"/>
      <c r="OJJ66" s="308"/>
      <c r="OJK66" s="308"/>
      <c r="OJL66" s="308"/>
      <c r="OJM66" s="308"/>
      <c r="OJN66" s="308"/>
      <c r="OJO66" s="308"/>
      <c r="OJP66" s="308"/>
      <c r="OJQ66" s="308"/>
      <c r="OJR66" s="308"/>
      <c r="OJS66" s="308"/>
      <c r="OJT66" s="308"/>
      <c r="OJU66" s="308"/>
      <c r="OJV66" s="308"/>
      <c r="OJW66" s="308"/>
      <c r="OJX66" s="308"/>
      <c r="OJY66" s="308"/>
      <c r="OJZ66" s="308"/>
      <c r="OKA66" s="308"/>
      <c r="OKB66" s="308"/>
      <c r="OKC66" s="308"/>
      <c r="OKD66" s="308"/>
      <c r="OKE66" s="308"/>
      <c r="OKF66" s="308"/>
      <c r="OKG66" s="308"/>
      <c r="OKH66" s="308"/>
      <c r="OKI66" s="308"/>
      <c r="OKJ66" s="308"/>
      <c r="OKK66" s="308"/>
      <c r="OKL66" s="308"/>
      <c r="OKM66" s="308"/>
      <c r="OKN66" s="308"/>
      <c r="OKO66" s="308"/>
      <c r="OKP66" s="308"/>
      <c r="OKQ66" s="308"/>
      <c r="OKR66" s="308"/>
      <c r="OKS66" s="308"/>
      <c r="OKT66" s="308"/>
      <c r="OKU66" s="308"/>
      <c r="OKV66" s="308"/>
      <c r="OKW66" s="308"/>
      <c r="OKX66" s="308"/>
      <c r="OKY66" s="308"/>
      <c r="OKZ66" s="308"/>
      <c r="OLA66" s="308"/>
      <c r="OLB66" s="308"/>
      <c r="OLC66" s="308"/>
      <c r="OLD66" s="308"/>
      <c r="OLE66" s="308"/>
      <c r="OLF66" s="308"/>
      <c r="OLG66" s="308"/>
      <c r="OLH66" s="308"/>
      <c r="OLI66" s="308"/>
      <c r="OLJ66" s="308"/>
      <c r="OLK66" s="308"/>
      <c r="OLL66" s="308"/>
      <c r="OLM66" s="308"/>
      <c r="OLN66" s="308"/>
      <c r="OLO66" s="308"/>
      <c r="OLP66" s="308"/>
      <c r="OLQ66" s="308"/>
      <c r="OLR66" s="308"/>
      <c r="OLS66" s="308"/>
      <c r="OLT66" s="308"/>
      <c r="OLU66" s="308"/>
      <c r="OLV66" s="308"/>
      <c r="OLW66" s="308"/>
      <c r="OLX66" s="308"/>
      <c r="OLY66" s="308"/>
      <c r="OLZ66" s="308"/>
      <c r="OMA66" s="308"/>
      <c r="OMB66" s="308"/>
      <c r="OMC66" s="308"/>
      <c r="OMD66" s="308"/>
      <c r="OME66" s="308"/>
      <c r="OMF66" s="308"/>
      <c r="OMG66" s="308"/>
      <c r="OMH66" s="308"/>
      <c r="OMI66" s="308"/>
      <c r="OMJ66" s="308"/>
      <c r="OMK66" s="308"/>
      <c r="OML66" s="308"/>
      <c r="OMM66" s="308"/>
      <c r="OMN66" s="308"/>
      <c r="OMO66" s="308"/>
      <c r="OMP66" s="308"/>
      <c r="OMQ66" s="308"/>
      <c r="OMR66" s="308"/>
      <c r="OMS66" s="308"/>
      <c r="OMT66" s="308"/>
      <c r="OMU66" s="308"/>
      <c r="OMV66" s="308"/>
      <c r="OMW66" s="308"/>
      <c r="OMX66" s="308"/>
      <c r="OMY66" s="308"/>
      <c r="OMZ66" s="308"/>
      <c r="ONA66" s="308"/>
      <c r="ONB66" s="308"/>
      <c r="ONC66" s="308"/>
      <c r="OND66" s="308"/>
      <c r="ONE66" s="308"/>
      <c r="ONF66" s="308"/>
      <c r="ONG66" s="308"/>
      <c r="ONH66" s="308"/>
      <c r="ONI66" s="308"/>
      <c r="ONJ66" s="308"/>
      <c r="ONK66" s="308"/>
      <c r="ONL66" s="308"/>
      <c r="ONM66" s="308"/>
      <c r="ONN66" s="308"/>
      <c r="ONO66" s="308"/>
      <c r="ONP66" s="308"/>
      <c r="ONQ66" s="308"/>
      <c r="ONR66" s="308"/>
      <c r="ONS66" s="308"/>
      <c r="ONT66" s="308"/>
      <c r="ONU66" s="308"/>
      <c r="ONV66" s="308"/>
      <c r="ONW66" s="308"/>
      <c r="ONX66" s="308"/>
      <c r="ONY66" s="308"/>
      <c r="ONZ66" s="308"/>
      <c r="OOA66" s="308"/>
      <c r="OOB66" s="308"/>
      <c r="OOC66" s="308"/>
      <c r="OOD66" s="308"/>
      <c r="OOE66" s="308"/>
      <c r="OOF66" s="308"/>
      <c r="OOG66" s="308"/>
      <c r="OOH66" s="308"/>
      <c r="OOI66" s="308"/>
      <c r="OOJ66" s="308"/>
      <c r="OOK66" s="308"/>
      <c r="OOL66" s="308"/>
      <c r="OOM66" s="308"/>
      <c r="OON66" s="308"/>
      <c r="OOO66" s="308"/>
      <c r="OOP66" s="308"/>
      <c r="OOQ66" s="308"/>
      <c r="OOR66" s="308"/>
      <c r="OOS66" s="308"/>
      <c r="OOT66" s="308"/>
      <c r="OOU66" s="308"/>
      <c r="OOV66" s="308"/>
      <c r="OOW66" s="308"/>
      <c r="OOX66" s="308"/>
      <c r="OOY66" s="308"/>
      <c r="OOZ66" s="308"/>
      <c r="OPA66" s="308"/>
      <c r="OPB66" s="308"/>
      <c r="OPC66" s="308"/>
      <c r="OPD66" s="308"/>
      <c r="OPE66" s="308"/>
      <c r="OPF66" s="308"/>
      <c r="OPG66" s="308"/>
      <c r="OPH66" s="308"/>
      <c r="OPI66" s="308"/>
      <c r="OPJ66" s="308"/>
      <c r="OPK66" s="308"/>
      <c r="OPL66" s="308"/>
      <c r="OPM66" s="308"/>
      <c r="OPN66" s="308"/>
      <c r="OPO66" s="308"/>
      <c r="OPP66" s="308"/>
      <c r="OPQ66" s="308"/>
      <c r="OPR66" s="308"/>
      <c r="OPS66" s="308"/>
      <c r="OPT66" s="308"/>
      <c r="OPU66" s="308"/>
      <c r="OPV66" s="308"/>
      <c r="OPW66" s="308"/>
      <c r="OPX66" s="308"/>
      <c r="OPY66" s="308"/>
      <c r="OPZ66" s="308"/>
      <c r="OQA66" s="308"/>
      <c r="OQB66" s="308"/>
      <c r="OQC66" s="308"/>
      <c r="OQD66" s="308"/>
      <c r="OQE66" s="308"/>
      <c r="OQF66" s="308"/>
      <c r="OQG66" s="308"/>
      <c r="OQH66" s="308"/>
      <c r="OQI66" s="308"/>
      <c r="OQJ66" s="308"/>
      <c r="OQK66" s="308"/>
      <c r="OQL66" s="308"/>
      <c r="OQM66" s="308"/>
      <c r="OQN66" s="308"/>
      <c r="OQO66" s="308"/>
      <c r="OQP66" s="308"/>
      <c r="OQQ66" s="308"/>
      <c r="OQR66" s="308"/>
      <c r="OQS66" s="308"/>
      <c r="OQT66" s="308"/>
      <c r="OQU66" s="308"/>
      <c r="OQV66" s="308"/>
      <c r="OQW66" s="308"/>
      <c r="OQX66" s="308"/>
      <c r="OQY66" s="308"/>
      <c r="OQZ66" s="308"/>
      <c r="ORA66" s="308"/>
      <c r="ORB66" s="308"/>
      <c r="ORC66" s="308"/>
      <c r="ORD66" s="308"/>
      <c r="ORE66" s="308"/>
      <c r="ORF66" s="308"/>
      <c r="ORG66" s="308"/>
      <c r="ORH66" s="308"/>
      <c r="ORI66" s="308"/>
      <c r="ORJ66" s="308"/>
      <c r="ORK66" s="308"/>
      <c r="ORL66" s="308"/>
      <c r="ORM66" s="308"/>
      <c r="ORN66" s="308"/>
      <c r="ORO66" s="308"/>
      <c r="ORP66" s="308"/>
      <c r="ORQ66" s="308"/>
      <c r="ORR66" s="308"/>
      <c r="ORS66" s="308"/>
      <c r="ORT66" s="308"/>
      <c r="ORU66" s="308"/>
      <c r="ORV66" s="308"/>
      <c r="ORW66" s="308"/>
      <c r="ORX66" s="308"/>
      <c r="ORY66" s="308"/>
      <c r="ORZ66" s="308"/>
      <c r="OSA66" s="308"/>
      <c r="OSB66" s="308"/>
      <c r="OSC66" s="308"/>
      <c r="OSD66" s="308"/>
      <c r="OSE66" s="308"/>
      <c r="OSF66" s="308"/>
      <c r="OSG66" s="308"/>
      <c r="OSH66" s="308"/>
      <c r="OSI66" s="308"/>
      <c r="OSJ66" s="308"/>
      <c r="OSK66" s="308"/>
      <c r="OSL66" s="308"/>
      <c r="OSM66" s="308"/>
      <c r="OSN66" s="308"/>
      <c r="OSO66" s="308"/>
      <c r="OSP66" s="308"/>
      <c r="OSQ66" s="308"/>
      <c r="OSR66" s="308"/>
      <c r="OSS66" s="308"/>
      <c r="OST66" s="308"/>
      <c r="OSU66" s="308"/>
      <c r="OSV66" s="308"/>
      <c r="OSW66" s="308"/>
      <c r="OSX66" s="308"/>
      <c r="OSY66" s="308"/>
      <c r="OSZ66" s="308"/>
      <c r="OTA66" s="308"/>
      <c r="OTB66" s="308"/>
      <c r="OTC66" s="308"/>
      <c r="OTD66" s="308"/>
      <c r="OTE66" s="308"/>
      <c r="OTF66" s="308"/>
      <c r="OTG66" s="308"/>
      <c r="OTH66" s="308"/>
      <c r="OTI66" s="308"/>
      <c r="OTJ66" s="308"/>
      <c r="OTK66" s="308"/>
      <c r="OTL66" s="308"/>
      <c r="OTM66" s="308"/>
      <c r="OTN66" s="308"/>
      <c r="OTO66" s="308"/>
      <c r="OTP66" s="308"/>
      <c r="OTQ66" s="308"/>
      <c r="OTR66" s="308"/>
      <c r="OTS66" s="308"/>
      <c r="OTT66" s="308"/>
      <c r="OTU66" s="308"/>
      <c r="OTV66" s="308"/>
      <c r="OTW66" s="308"/>
      <c r="OTX66" s="308"/>
      <c r="OTY66" s="308"/>
      <c r="OTZ66" s="308"/>
      <c r="OUA66" s="308"/>
      <c r="OUB66" s="308"/>
      <c r="OUC66" s="308"/>
      <c r="OUD66" s="308"/>
      <c r="OUE66" s="308"/>
      <c r="OUF66" s="308"/>
      <c r="OUG66" s="308"/>
      <c r="OUH66" s="308"/>
      <c r="OUI66" s="308"/>
      <c r="OUJ66" s="308"/>
      <c r="OUK66" s="308"/>
      <c r="OUL66" s="308"/>
      <c r="OUM66" s="308"/>
      <c r="OUN66" s="308"/>
      <c r="OUO66" s="308"/>
      <c r="OUP66" s="308"/>
      <c r="OUQ66" s="308"/>
      <c r="OUR66" s="308"/>
      <c r="OUS66" s="308"/>
      <c r="OUT66" s="308"/>
      <c r="OUU66" s="308"/>
      <c r="OUV66" s="308"/>
      <c r="OUW66" s="308"/>
      <c r="OUX66" s="308"/>
      <c r="OUY66" s="308"/>
      <c r="OUZ66" s="308"/>
      <c r="OVA66" s="308"/>
      <c r="OVB66" s="308"/>
      <c r="OVC66" s="308"/>
      <c r="OVD66" s="308"/>
      <c r="OVE66" s="308"/>
      <c r="OVF66" s="308"/>
      <c r="OVG66" s="308"/>
      <c r="OVH66" s="308"/>
      <c r="OVI66" s="308"/>
      <c r="OVJ66" s="308"/>
      <c r="OVK66" s="308"/>
      <c r="OVL66" s="308"/>
      <c r="OVM66" s="308"/>
      <c r="OVN66" s="308"/>
      <c r="OVO66" s="308"/>
      <c r="OVP66" s="308"/>
      <c r="OVQ66" s="308"/>
      <c r="OVR66" s="308"/>
      <c r="OVS66" s="308"/>
      <c r="OVT66" s="308"/>
      <c r="OVU66" s="308"/>
      <c r="OVV66" s="308"/>
      <c r="OVW66" s="308"/>
      <c r="OVX66" s="308"/>
      <c r="OVY66" s="308"/>
      <c r="OVZ66" s="308"/>
      <c r="OWA66" s="308"/>
      <c r="OWB66" s="308"/>
      <c r="OWC66" s="308"/>
      <c r="OWD66" s="308"/>
      <c r="OWE66" s="308"/>
      <c r="OWF66" s="308"/>
      <c r="OWG66" s="308"/>
      <c r="OWH66" s="308"/>
      <c r="OWI66" s="308"/>
      <c r="OWJ66" s="308"/>
      <c r="OWK66" s="308"/>
      <c r="OWL66" s="308"/>
      <c r="OWM66" s="308"/>
      <c r="OWN66" s="308"/>
      <c r="OWO66" s="308"/>
      <c r="OWP66" s="308"/>
      <c r="OWQ66" s="308"/>
      <c r="OWR66" s="308"/>
      <c r="OWS66" s="308"/>
      <c r="OWT66" s="308"/>
      <c r="OWU66" s="308"/>
      <c r="OWV66" s="308"/>
      <c r="OWW66" s="308"/>
      <c r="OWX66" s="308"/>
      <c r="OWY66" s="308"/>
      <c r="OWZ66" s="308"/>
      <c r="OXA66" s="308"/>
      <c r="OXB66" s="308"/>
      <c r="OXC66" s="308"/>
      <c r="OXD66" s="308"/>
      <c r="OXE66" s="308"/>
      <c r="OXF66" s="308"/>
      <c r="OXG66" s="308"/>
      <c r="OXH66" s="308"/>
      <c r="OXI66" s="308"/>
      <c r="OXJ66" s="308"/>
      <c r="OXK66" s="308"/>
      <c r="OXL66" s="308"/>
      <c r="OXM66" s="308"/>
      <c r="OXN66" s="308"/>
      <c r="OXO66" s="308"/>
      <c r="OXP66" s="308"/>
      <c r="OXQ66" s="308"/>
      <c r="OXR66" s="308"/>
      <c r="OXS66" s="308"/>
      <c r="OXT66" s="308"/>
      <c r="OXU66" s="308"/>
      <c r="OXV66" s="308"/>
      <c r="OXW66" s="308"/>
      <c r="OXX66" s="308"/>
      <c r="OXY66" s="308"/>
      <c r="OXZ66" s="308"/>
      <c r="OYA66" s="308"/>
      <c r="OYB66" s="308"/>
      <c r="OYC66" s="308"/>
      <c r="OYD66" s="308"/>
      <c r="OYE66" s="308"/>
      <c r="OYF66" s="308"/>
      <c r="OYG66" s="308"/>
      <c r="OYH66" s="308"/>
      <c r="OYI66" s="308"/>
      <c r="OYJ66" s="308"/>
      <c r="OYK66" s="308"/>
      <c r="OYL66" s="308"/>
      <c r="OYM66" s="308"/>
      <c r="OYN66" s="308"/>
      <c r="OYO66" s="308"/>
      <c r="OYP66" s="308"/>
      <c r="OYQ66" s="308"/>
      <c r="OYR66" s="308"/>
      <c r="OYS66" s="308"/>
      <c r="OYT66" s="308"/>
      <c r="OYU66" s="308"/>
      <c r="OYV66" s="308"/>
      <c r="OYW66" s="308"/>
      <c r="OYX66" s="308"/>
      <c r="OYY66" s="308"/>
      <c r="OYZ66" s="308"/>
      <c r="OZA66" s="308"/>
      <c r="OZB66" s="308"/>
      <c r="OZC66" s="308"/>
      <c r="OZD66" s="308"/>
      <c r="OZE66" s="308"/>
      <c r="OZF66" s="308"/>
      <c r="OZG66" s="308"/>
      <c r="OZH66" s="308"/>
      <c r="OZI66" s="308"/>
      <c r="OZJ66" s="308"/>
      <c r="OZK66" s="308"/>
      <c r="OZL66" s="308"/>
      <c r="OZM66" s="308"/>
      <c r="OZN66" s="308"/>
      <c r="OZO66" s="308"/>
      <c r="OZP66" s="308"/>
      <c r="OZQ66" s="308"/>
      <c r="OZR66" s="308"/>
      <c r="OZS66" s="308"/>
      <c r="OZT66" s="308"/>
      <c r="OZU66" s="308"/>
      <c r="OZV66" s="308"/>
      <c r="OZW66" s="308"/>
      <c r="OZX66" s="308"/>
      <c r="OZY66" s="308"/>
      <c r="OZZ66" s="308"/>
      <c r="PAA66" s="308"/>
      <c r="PAB66" s="308"/>
      <c r="PAC66" s="308"/>
      <c r="PAD66" s="308"/>
      <c r="PAE66" s="308"/>
      <c r="PAF66" s="308"/>
      <c r="PAG66" s="308"/>
      <c r="PAH66" s="308"/>
      <c r="PAI66" s="308"/>
      <c r="PAJ66" s="308"/>
      <c r="PAK66" s="308"/>
      <c r="PAL66" s="308"/>
      <c r="PAM66" s="308"/>
      <c r="PAN66" s="308"/>
      <c r="PAO66" s="308"/>
      <c r="PAP66" s="308"/>
      <c r="PAQ66" s="308"/>
      <c r="PAR66" s="308"/>
      <c r="PAS66" s="308"/>
      <c r="PAT66" s="308"/>
      <c r="PAU66" s="308"/>
      <c r="PAV66" s="308"/>
      <c r="PAW66" s="308"/>
      <c r="PAX66" s="308"/>
      <c r="PAY66" s="308"/>
      <c r="PAZ66" s="308"/>
      <c r="PBA66" s="308"/>
      <c r="PBB66" s="308"/>
      <c r="PBC66" s="308"/>
      <c r="PBD66" s="308"/>
      <c r="PBE66" s="308"/>
      <c r="PBF66" s="308"/>
      <c r="PBG66" s="308"/>
      <c r="PBH66" s="308"/>
      <c r="PBI66" s="308"/>
      <c r="PBJ66" s="308"/>
      <c r="PBK66" s="308"/>
      <c r="PBL66" s="308"/>
      <c r="PBM66" s="308"/>
      <c r="PBN66" s="308"/>
      <c r="PBO66" s="308"/>
      <c r="PBP66" s="308"/>
      <c r="PBQ66" s="308"/>
      <c r="PBR66" s="308"/>
      <c r="PBS66" s="308"/>
      <c r="PBT66" s="308"/>
      <c r="PBU66" s="308"/>
      <c r="PBV66" s="308"/>
      <c r="PBW66" s="308"/>
      <c r="PBX66" s="308"/>
      <c r="PBY66" s="308"/>
      <c r="PBZ66" s="308"/>
      <c r="PCA66" s="308"/>
      <c r="PCB66" s="308"/>
      <c r="PCC66" s="308"/>
      <c r="PCD66" s="308"/>
      <c r="PCE66" s="308"/>
      <c r="PCF66" s="308"/>
      <c r="PCG66" s="308"/>
      <c r="PCH66" s="308"/>
      <c r="PCI66" s="308"/>
      <c r="PCJ66" s="308"/>
      <c r="PCK66" s="308"/>
      <c r="PCL66" s="308"/>
      <c r="PCM66" s="308"/>
      <c r="PCN66" s="308"/>
      <c r="PCO66" s="308"/>
      <c r="PCP66" s="308"/>
      <c r="PCQ66" s="308"/>
      <c r="PCR66" s="308"/>
      <c r="PCS66" s="308"/>
      <c r="PCT66" s="308"/>
      <c r="PCU66" s="308"/>
      <c r="PCV66" s="308"/>
      <c r="PCW66" s="308"/>
      <c r="PCX66" s="308"/>
      <c r="PCY66" s="308"/>
      <c r="PCZ66" s="308"/>
      <c r="PDA66" s="308"/>
      <c r="PDB66" s="308"/>
      <c r="PDC66" s="308"/>
      <c r="PDD66" s="308"/>
      <c r="PDE66" s="308"/>
      <c r="PDF66" s="308"/>
      <c r="PDG66" s="308"/>
      <c r="PDH66" s="308"/>
      <c r="PDI66" s="308"/>
      <c r="PDJ66" s="308"/>
      <c r="PDK66" s="308"/>
      <c r="PDL66" s="308"/>
      <c r="PDM66" s="308"/>
      <c r="PDN66" s="308"/>
      <c r="PDO66" s="308"/>
      <c r="PDP66" s="308"/>
      <c r="PDQ66" s="308"/>
      <c r="PDR66" s="308"/>
      <c r="PDS66" s="308"/>
      <c r="PDT66" s="308"/>
      <c r="PDU66" s="308"/>
      <c r="PDV66" s="308"/>
      <c r="PDW66" s="308"/>
      <c r="PDX66" s="308"/>
      <c r="PDY66" s="308"/>
      <c r="PDZ66" s="308"/>
      <c r="PEA66" s="308"/>
      <c r="PEB66" s="308"/>
      <c r="PEC66" s="308"/>
      <c r="PED66" s="308"/>
      <c r="PEE66" s="308"/>
      <c r="PEF66" s="308"/>
      <c r="PEG66" s="308"/>
      <c r="PEH66" s="308"/>
      <c r="PEI66" s="308"/>
      <c r="PEJ66" s="308"/>
      <c r="PEK66" s="308"/>
      <c r="PEL66" s="308"/>
      <c r="PEM66" s="308"/>
      <c r="PEN66" s="308"/>
      <c r="PEO66" s="308"/>
      <c r="PEP66" s="308"/>
      <c r="PEQ66" s="308"/>
      <c r="PER66" s="308"/>
      <c r="PES66" s="308"/>
      <c r="PET66" s="308"/>
      <c r="PEU66" s="308"/>
      <c r="PEV66" s="308"/>
      <c r="PEW66" s="308"/>
      <c r="PEX66" s="308"/>
      <c r="PEY66" s="308"/>
      <c r="PEZ66" s="308"/>
      <c r="PFA66" s="308"/>
      <c r="PFB66" s="308"/>
      <c r="PFC66" s="308"/>
      <c r="PFD66" s="308"/>
      <c r="PFE66" s="308"/>
      <c r="PFF66" s="308"/>
      <c r="PFG66" s="308"/>
      <c r="PFH66" s="308"/>
      <c r="PFI66" s="308"/>
      <c r="PFJ66" s="308"/>
      <c r="PFK66" s="308"/>
      <c r="PFL66" s="308"/>
      <c r="PFM66" s="308"/>
      <c r="PFN66" s="308"/>
      <c r="PFO66" s="308"/>
      <c r="PFP66" s="308"/>
      <c r="PFQ66" s="308"/>
      <c r="PFR66" s="308"/>
      <c r="PFS66" s="308"/>
      <c r="PFT66" s="308"/>
      <c r="PFU66" s="308"/>
      <c r="PFV66" s="308"/>
      <c r="PFW66" s="308"/>
      <c r="PFX66" s="308"/>
      <c r="PFY66" s="308"/>
      <c r="PFZ66" s="308"/>
      <c r="PGA66" s="308"/>
      <c r="PGB66" s="308"/>
      <c r="PGC66" s="308"/>
      <c r="PGD66" s="308"/>
      <c r="PGE66" s="308"/>
      <c r="PGF66" s="308"/>
      <c r="PGG66" s="308"/>
      <c r="PGH66" s="308"/>
      <c r="PGI66" s="308"/>
      <c r="PGJ66" s="308"/>
      <c r="PGK66" s="308"/>
      <c r="PGL66" s="308"/>
      <c r="PGM66" s="308"/>
      <c r="PGN66" s="308"/>
      <c r="PGO66" s="308"/>
      <c r="PGP66" s="308"/>
      <c r="PGQ66" s="308"/>
      <c r="PGR66" s="308"/>
      <c r="PGS66" s="308"/>
      <c r="PGT66" s="308"/>
      <c r="PGU66" s="308"/>
      <c r="PGV66" s="308"/>
      <c r="PGW66" s="308"/>
      <c r="PGX66" s="308"/>
      <c r="PGY66" s="308"/>
      <c r="PGZ66" s="308"/>
      <c r="PHA66" s="308"/>
      <c r="PHB66" s="308"/>
      <c r="PHC66" s="308"/>
      <c r="PHD66" s="308"/>
      <c r="PHE66" s="308"/>
      <c r="PHF66" s="308"/>
      <c r="PHG66" s="308"/>
      <c r="PHH66" s="308"/>
      <c r="PHI66" s="308"/>
      <c r="PHJ66" s="308"/>
      <c r="PHK66" s="308"/>
      <c r="PHL66" s="308"/>
      <c r="PHM66" s="308"/>
      <c r="PHN66" s="308"/>
      <c r="PHO66" s="308"/>
      <c r="PHP66" s="308"/>
      <c r="PHQ66" s="308"/>
      <c r="PHR66" s="308"/>
      <c r="PHS66" s="308"/>
      <c r="PHT66" s="308"/>
      <c r="PHU66" s="308"/>
      <c r="PHV66" s="308"/>
      <c r="PHW66" s="308"/>
      <c r="PHX66" s="308"/>
      <c r="PHY66" s="308"/>
      <c r="PHZ66" s="308"/>
      <c r="PIA66" s="308"/>
      <c r="PIB66" s="308"/>
      <c r="PIC66" s="308"/>
      <c r="PID66" s="308"/>
      <c r="PIE66" s="308"/>
      <c r="PIF66" s="308"/>
      <c r="PIG66" s="308"/>
      <c r="PIH66" s="308"/>
      <c r="PII66" s="308"/>
      <c r="PIJ66" s="308"/>
      <c r="PIK66" s="308"/>
      <c r="PIL66" s="308"/>
      <c r="PIM66" s="308"/>
      <c r="PIN66" s="308"/>
      <c r="PIO66" s="308"/>
      <c r="PIP66" s="308"/>
      <c r="PIQ66" s="308"/>
      <c r="PIR66" s="308"/>
      <c r="PIS66" s="308"/>
      <c r="PIT66" s="308"/>
      <c r="PIU66" s="308"/>
      <c r="PIV66" s="308"/>
      <c r="PIW66" s="308"/>
      <c r="PIX66" s="308"/>
      <c r="PIY66" s="308"/>
      <c r="PIZ66" s="308"/>
      <c r="PJA66" s="308"/>
      <c r="PJB66" s="308"/>
      <c r="PJC66" s="308"/>
      <c r="PJD66" s="308"/>
      <c r="PJE66" s="308"/>
      <c r="PJF66" s="308"/>
      <c r="PJG66" s="308"/>
      <c r="PJH66" s="308"/>
      <c r="PJI66" s="308"/>
      <c r="PJJ66" s="308"/>
      <c r="PJK66" s="308"/>
      <c r="PJL66" s="308"/>
      <c r="PJM66" s="308"/>
      <c r="PJN66" s="308"/>
      <c r="PJO66" s="308"/>
      <c r="PJP66" s="308"/>
      <c r="PJQ66" s="308"/>
      <c r="PJR66" s="308"/>
      <c r="PJS66" s="308"/>
      <c r="PJT66" s="308"/>
      <c r="PJU66" s="308"/>
      <c r="PJV66" s="308"/>
      <c r="PJW66" s="308"/>
      <c r="PJX66" s="308"/>
      <c r="PJY66" s="308"/>
      <c r="PJZ66" s="308"/>
      <c r="PKA66" s="308"/>
      <c r="PKB66" s="308"/>
      <c r="PKC66" s="308"/>
      <c r="PKD66" s="308"/>
      <c r="PKE66" s="308"/>
      <c r="PKF66" s="308"/>
      <c r="PKG66" s="308"/>
      <c r="PKH66" s="308"/>
      <c r="PKI66" s="308"/>
      <c r="PKJ66" s="308"/>
      <c r="PKK66" s="308"/>
      <c r="PKL66" s="308"/>
      <c r="PKM66" s="308"/>
      <c r="PKN66" s="308"/>
      <c r="PKO66" s="308"/>
      <c r="PKP66" s="308"/>
      <c r="PKQ66" s="308"/>
      <c r="PKR66" s="308"/>
      <c r="PKS66" s="308"/>
      <c r="PKT66" s="308"/>
      <c r="PKU66" s="308"/>
      <c r="PKV66" s="308"/>
      <c r="PKW66" s="308"/>
      <c r="PKX66" s="308"/>
      <c r="PKY66" s="308"/>
      <c r="PKZ66" s="308"/>
      <c r="PLA66" s="308"/>
      <c r="PLB66" s="308"/>
      <c r="PLC66" s="308"/>
      <c r="PLD66" s="308"/>
      <c r="PLE66" s="308"/>
      <c r="PLF66" s="308"/>
      <c r="PLG66" s="308"/>
      <c r="PLH66" s="308"/>
      <c r="PLI66" s="308"/>
      <c r="PLJ66" s="308"/>
      <c r="PLK66" s="308"/>
      <c r="PLL66" s="308"/>
      <c r="PLM66" s="308"/>
      <c r="PLN66" s="308"/>
      <c r="PLO66" s="308"/>
      <c r="PLP66" s="308"/>
      <c r="PLQ66" s="308"/>
      <c r="PLR66" s="308"/>
      <c r="PLS66" s="308"/>
      <c r="PLT66" s="308"/>
      <c r="PLU66" s="308"/>
      <c r="PLV66" s="308"/>
      <c r="PLW66" s="308"/>
      <c r="PLX66" s="308"/>
      <c r="PLY66" s="308"/>
      <c r="PLZ66" s="308"/>
      <c r="PMA66" s="308"/>
      <c r="PMB66" s="308"/>
      <c r="PMC66" s="308"/>
      <c r="PMD66" s="308"/>
      <c r="PME66" s="308"/>
      <c r="PMF66" s="308"/>
      <c r="PMG66" s="308"/>
      <c r="PMH66" s="308"/>
      <c r="PMI66" s="308"/>
      <c r="PMJ66" s="308"/>
      <c r="PMK66" s="308"/>
      <c r="PML66" s="308"/>
      <c r="PMM66" s="308"/>
      <c r="PMN66" s="308"/>
      <c r="PMO66" s="308"/>
      <c r="PMP66" s="308"/>
      <c r="PMQ66" s="308"/>
      <c r="PMR66" s="308"/>
      <c r="PMS66" s="308"/>
      <c r="PMT66" s="308"/>
      <c r="PMU66" s="308"/>
      <c r="PMV66" s="308"/>
      <c r="PMW66" s="308"/>
      <c r="PMX66" s="308"/>
      <c r="PMY66" s="308"/>
      <c r="PMZ66" s="308"/>
      <c r="PNA66" s="308"/>
      <c r="PNB66" s="308"/>
      <c r="PNC66" s="308"/>
      <c r="PND66" s="308"/>
      <c r="PNE66" s="308"/>
      <c r="PNF66" s="308"/>
      <c r="PNG66" s="308"/>
      <c r="PNH66" s="308"/>
      <c r="PNI66" s="308"/>
      <c r="PNJ66" s="308"/>
      <c r="PNK66" s="308"/>
      <c r="PNL66" s="308"/>
      <c r="PNM66" s="308"/>
      <c r="PNN66" s="308"/>
      <c r="PNO66" s="308"/>
      <c r="PNP66" s="308"/>
      <c r="PNQ66" s="308"/>
      <c r="PNR66" s="308"/>
      <c r="PNS66" s="308"/>
      <c r="PNT66" s="308"/>
      <c r="PNU66" s="308"/>
      <c r="PNV66" s="308"/>
      <c r="PNW66" s="308"/>
      <c r="PNX66" s="308"/>
      <c r="PNY66" s="308"/>
      <c r="PNZ66" s="308"/>
      <c r="POA66" s="308"/>
      <c r="POB66" s="308"/>
      <c r="POC66" s="308"/>
      <c r="POD66" s="308"/>
      <c r="POE66" s="308"/>
      <c r="POF66" s="308"/>
      <c r="POG66" s="308"/>
      <c r="POH66" s="308"/>
      <c r="POI66" s="308"/>
      <c r="POJ66" s="308"/>
      <c r="POK66" s="308"/>
      <c r="POL66" s="308"/>
      <c r="POM66" s="308"/>
      <c r="PON66" s="308"/>
      <c r="POO66" s="308"/>
      <c r="POP66" s="308"/>
      <c r="POQ66" s="308"/>
      <c r="POR66" s="308"/>
      <c r="POS66" s="308"/>
      <c r="POT66" s="308"/>
      <c r="POU66" s="308"/>
      <c r="POV66" s="308"/>
      <c r="POW66" s="308"/>
      <c r="POX66" s="308"/>
      <c r="POY66" s="308"/>
      <c r="POZ66" s="308"/>
      <c r="PPA66" s="308"/>
      <c r="PPB66" s="308"/>
      <c r="PPC66" s="308"/>
      <c r="PPD66" s="308"/>
      <c r="PPE66" s="308"/>
      <c r="PPF66" s="308"/>
      <c r="PPG66" s="308"/>
      <c r="PPH66" s="308"/>
      <c r="PPI66" s="308"/>
      <c r="PPJ66" s="308"/>
      <c r="PPK66" s="308"/>
      <c r="PPL66" s="308"/>
      <c r="PPM66" s="308"/>
      <c r="PPN66" s="308"/>
      <c r="PPO66" s="308"/>
      <c r="PPP66" s="308"/>
      <c r="PPQ66" s="308"/>
      <c r="PPR66" s="308"/>
      <c r="PPS66" s="308"/>
      <c r="PPT66" s="308"/>
      <c r="PPU66" s="308"/>
      <c r="PPV66" s="308"/>
      <c r="PPW66" s="308"/>
      <c r="PPX66" s="308"/>
      <c r="PPY66" s="308"/>
      <c r="PPZ66" s="308"/>
      <c r="PQA66" s="308"/>
      <c r="PQB66" s="308"/>
      <c r="PQC66" s="308"/>
      <c r="PQD66" s="308"/>
      <c r="PQE66" s="308"/>
      <c r="PQF66" s="308"/>
      <c r="PQG66" s="308"/>
      <c r="PQH66" s="308"/>
      <c r="PQI66" s="308"/>
      <c r="PQJ66" s="308"/>
      <c r="PQK66" s="308"/>
      <c r="PQL66" s="308"/>
      <c r="PQM66" s="308"/>
      <c r="PQN66" s="308"/>
      <c r="PQO66" s="308"/>
      <c r="PQP66" s="308"/>
      <c r="PQQ66" s="308"/>
      <c r="PQR66" s="308"/>
      <c r="PQS66" s="308"/>
      <c r="PQT66" s="308"/>
      <c r="PQU66" s="308"/>
      <c r="PQV66" s="308"/>
      <c r="PQW66" s="308"/>
      <c r="PQX66" s="308"/>
      <c r="PQY66" s="308"/>
      <c r="PQZ66" s="308"/>
      <c r="PRA66" s="308"/>
      <c r="PRB66" s="308"/>
      <c r="PRC66" s="308"/>
      <c r="PRD66" s="308"/>
      <c r="PRE66" s="308"/>
      <c r="PRF66" s="308"/>
      <c r="PRG66" s="308"/>
      <c r="PRH66" s="308"/>
      <c r="PRI66" s="308"/>
      <c r="PRJ66" s="308"/>
      <c r="PRK66" s="308"/>
      <c r="PRL66" s="308"/>
      <c r="PRM66" s="308"/>
      <c r="PRN66" s="308"/>
      <c r="PRO66" s="308"/>
      <c r="PRP66" s="308"/>
      <c r="PRQ66" s="308"/>
      <c r="PRR66" s="308"/>
      <c r="PRS66" s="308"/>
      <c r="PRT66" s="308"/>
      <c r="PRU66" s="308"/>
      <c r="PRV66" s="308"/>
      <c r="PRW66" s="308"/>
      <c r="PRX66" s="308"/>
      <c r="PRY66" s="308"/>
      <c r="PRZ66" s="308"/>
      <c r="PSA66" s="308"/>
      <c r="PSB66" s="308"/>
      <c r="PSC66" s="308"/>
      <c r="PSD66" s="308"/>
      <c r="PSE66" s="308"/>
      <c r="PSF66" s="308"/>
      <c r="PSG66" s="308"/>
      <c r="PSH66" s="308"/>
      <c r="PSI66" s="308"/>
      <c r="PSJ66" s="308"/>
      <c r="PSK66" s="308"/>
      <c r="PSL66" s="308"/>
      <c r="PSM66" s="308"/>
      <c r="PSN66" s="308"/>
      <c r="PSO66" s="308"/>
      <c r="PSP66" s="308"/>
      <c r="PSQ66" s="308"/>
      <c r="PSR66" s="308"/>
      <c r="PSS66" s="308"/>
      <c r="PST66" s="308"/>
      <c r="PSU66" s="308"/>
      <c r="PSV66" s="308"/>
      <c r="PSW66" s="308"/>
      <c r="PSX66" s="308"/>
      <c r="PSY66" s="308"/>
      <c r="PSZ66" s="308"/>
      <c r="PTA66" s="308"/>
      <c r="PTB66" s="308"/>
      <c r="PTC66" s="308"/>
      <c r="PTD66" s="308"/>
      <c r="PTE66" s="308"/>
      <c r="PTF66" s="308"/>
      <c r="PTG66" s="308"/>
      <c r="PTH66" s="308"/>
      <c r="PTI66" s="308"/>
      <c r="PTJ66" s="308"/>
      <c r="PTK66" s="308"/>
      <c r="PTL66" s="308"/>
      <c r="PTM66" s="308"/>
      <c r="PTN66" s="308"/>
      <c r="PTO66" s="308"/>
      <c r="PTP66" s="308"/>
      <c r="PTQ66" s="308"/>
      <c r="PTR66" s="308"/>
      <c r="PTS66" s="308"/>
      <c r="PTT66" s="308"/>
      <c r="PTU66" s="308"/>
      <c r="PTV66" s="308"/>
      <c r="PTW66" s="308"/>
      <c r="PTX66" s="308"/>
      <c r="PTY66" s="308"/>
      <c r="PTZ66" s="308"/>
      <c r="PUA66" s="308"/>
      <c r="PUB66" s="308"/>
      <c r="PUC66" s="308"/>
      <c r="PUD66" s="308"/>
      <c r="PUE66" s="308"/>
      <c r="PUF66" s="308"/>
      <c r="PUG66" s="308"/>
      <c r="PUH66" s="308"/>
      <c r="PUI66" s="308"/>
      <c r="PUJ66" s="308"/>
      <c r="PUK66" s="308"/>
      <c r="PUL66" s="308"/>
      <c r="PUM66" s="308"/>
      <c r="PUN66" s="308"/>
      <c r="PUO66" s="308"/>
      <c r="PUP66" s="308"/>
      <c r="PUQ66" s="308"/>
      <c r="PUR66" s="308"/>
      <c r="PUS66" s="308"/>
      <c r="PUT66" s="308"/>
      <c r="PUU66" s="308"/>
      <c r="PUV66" s="308"/>
      <c r="PUW66" s="308"/>
      <c r="PUX66" s="308"/>
      <c r="PUY66" s="308"/>
      <c r="PUZ66" s="308"/>
      <c r="PVA66" s="308"/>
      <c r="PVB66" s="308"/>
      <c r="PVC66" s="308"/>
      <c r="PVD66" s="308"/>
      <c r="PVE66" s="308"/>
      <c r="PVF66" s="308"/>
      <c r="PVG66" s="308"/>
      <c r="PVH66" s="308"/>
      <c r="PVI66" s="308"/>
      <c r="PVJ66" s="308"/>
      <c r="PVK66" s="308"/>
      <c r="PVL66" s="308"/>
      <c r="PVM66" s="308"/>
      <c r="PVN66" s="308"/>
      <c r="PVO66" s="308"/>
      <c r="PVP66" s="308"/>
      <c r="PVQ66" s="308"/>
      <c r="PVR66" s="308"/>
      <c r="PVS66" s="308"/>
      <c r="PVT66" s="308"/>
      <c r="PVU66" s="308"/>
      <c r="PVV66" s="308"/>
      <c r="PVW66" s="308"/>
      <c r="PVX66" s="308"/>
      <c r="PVY66" s="308"/>
      <c r="PVZ66" s="308"/>
      <c r="PWA66" s="308"/>
      <c r="PWB66" s="308"/>
      <c r="PWC66" s="308"/>
      <c r="PWD66" s="308"/>
      <c r="PWE66" s="308"/>
      <c r="PWF66" s="308"/>
      <c r="PWG66" s="308"/>
      <c r="PWH66" s="308"/>
      <c r="PWI66" s="308"/>
      <c r="PWJ66" s="308"/>
      <c r="PWK66" s="308"/>
      <c r="PWL66" s="308"/>
      <c r="PWM66" s="308"/>
      <c r="PWN66" s="308"/>
      <c r="PWO66" s="308"/>
      <c r="PWP66" s="308"/>
      <c r="PWQ66" s="308"/>
      <c r="PWR66" s="308"/>
      <c r="PWS66" s="308"/>
      <c r="PWT66" s="308"/>
      <c r="PWU66" s="308"/>
      <c r="PWV66" s="308"/>
      <c r="PWW66" s="308"/>
      <c r="PWX66" s="308"/>
      <c r="PWY66" s="308"/>
      <c r="PWZ66" s="308"/>
      <c r="PXA66" s="308"/>
      <c r="PXB66" s="308"/>
      <c r="PXC66" s="308"/>
      <c r="PXD66" s="308"/>
      <c r="PXE66" s="308"/>
      <c r="PXF66" s="308"/>
      <c r="PXG66" s="308"/>
      <c r="PXH66" s="308"/>
      <c r="PXI66" s="308"/>
      <c r="PXJ66" s="308"/>
      <c r="PXK66" s="308"/>
      <c r="PXL66" s="308"/>
      <c r="PXM66" s="308"/>
      <c r="PXN66" s="308"/>
      <c r="PXO66" s="308"/>
      <c r="PXP66" s="308"/>
      <c r="PXQ66" s="308"/>
      <c r="PXR66" s="308"/>
      <c r="PXS66" s="308"/>
      <c r="PXT66" s="308"/>
      <c r="PXU66" s="308"/>
      <c r="PXV66" s="308"/>
      <c r="PXW66" s="308"/>
      <c r="PXX66" s="308"/>
      <c r="PXY66" s="308"/>
      <c r="PXZ66" s="308"/>
      <c r="PYA66" s="308"/>
      <c r="PYB66" s="308"/>
      <c r="PYC66" s="308"/>
      <c r="PYD66" s="308"/>
      <c r="PYE66" s="308"/>
      <c r="PYF66" s="308"/>
      <c r="PYG66" s="308"/>
      <c r="PYH66" s="308"/>
      <c r="PYI66" s="308"/>
      <c r="PYJ66" s="308"/>
      <c r="PYK66" s="308"/>
      <c r="PYL66" s="308"/>
      <c r="PYM66" s="308"/>
      <c r="PYN66" s="308"/>
      <c r="PYO66" s="308"/>
      <c r="PYP66" s="308"/>
      <c r="PYQ66" s="308"/>
      <c r="PYR66" s="308"/>
      <c r="PYS66" s="308"/>
      <c r="PYT66" s="308"/>
      <c r="PYU66" s="308"/>
      <c r="PYV66" s="308"/>
      <c r="PYW66" s="308"/>
      <c r="PYX66" s="308"/>
      <c r="PYY66" s="308"/>
      <c r="PYZ66" s="308"/>
      <c r="PZA66" s="308"/>
      <c r="PZB66" s="308"/>
      <c r="PZC66" s="308"/>
      <c r="PZD66" s="308"/>
      <c r="PZE66" s="308"/>
      <c r="PZF66" s="308"/>
      <c r="PZG66" s="308"/>
      <c r="PZH66" s="308"/>
      <c r="PZI66" s="308"/>
      <c r="PZJ66" s="308"/>
      <c r="PZK66" s="308"/>
      <c r="PZL66" s="308"/>
      <c r="PZM66" s="308"/>
      <c r="PZN66" s="308"/>
      <c r="PZO66" s="308"/>
      <c r="PZP66" s="308"/>
      <c r="PZQ66" s="308"/>
      <c r="PZR66" s="308"/>
      <c r="PZS66" s="308"/>
      <c r="PZT66" s="308"/>
      <c r="PZU66" s="308"/>
      <c r="PZV66" s="308"/>
      <c r="PZW66" s="308"/>
      <c r="PZX66" s="308"/>
      <c r="PZY66" s="308"/>
      <c r="PZZ66" s="308"/>
      <c r="QAA66" s="308"/>
      <c r="QAB66" s="308"/>
      <c r="QAC66" s="308"/>
      <c r="QAD66" s="308"/>
      <c r="QAE66" s="308"/>
      <c r="QAF66" s="308"/>
      <c r="QAG66" s="308"/>
      <c r="QAH66" s="308"/>
      <c r="QAI66" s="308"/>
      <c r="QAJ66" s="308"/>
      <c r="QAK66" s="308"/>
      <c r="QAL66" s="308"/>
      <c r="QAM66" s="308"/>
      <c r="QAN66" s="308"/>
      <c r="QAO66" s="308"/>
      <c r="QAP66" s="308"/>
      <c r="QAQ66" s="308"/>
      <c r="QAR66" s="308"/>
      <c r="QAS66" s="308"/>
      <c r="QAT66" s="308"/>
      <c r="QAU66" s="308"/>
      <c r="QAV66" s="308"/>
      <c r="QAW66" s="308"/>
      <c r="QAX66" s="308"/>
      <c r="QAY66" s="308"/>
      <c r="QAZ66" s="308"/>
      <c r="QBA66" s="308"/>
      <c r="QBB66" s="308"/>
      <c r="QBC66" s="308"/>
      <c r="QBD66" s="308"/>
      <c r="QBE66" s="308"/>
      <c r="QBF66" s="308"/>
      <c r="QBG66" s="308"/>
      <c r="QBH66" s="308"/>
      <c r="QBI66" s="308"/>
      <c r="QBJ66" s="308"/>
      <c r="QBK66" s="308"/>
      <c r="QBL66" s="308"/>
      <c r="QBM66" s="308"/>
      <c r="QBN66" s="308"/>
      <c r="QBO66" s="308"/>
      <c r="QBP66" s="308"/>
      <c r="QBQ66" s="308"/>
      <c r="QBR66" s="308"/>
      <c r="QBS66" s="308"/>
      <c r="QBT66" s="308"/>
      <c r="QBU66" s="308"/>
      <c r="QBV66" s="308"/>
      <c r="QBW66" s="308"/>
      <c r="QBX66" s="308"/>
      <c r="QBY66" s="308"/>
      <c r="QBZ66" s="308"/>
      <c r="QCA66" s="308"/>
      <c r="QCB66" s="308"/>
      <c r="QCC66" s="308"/>
      <c r="QCD66" s="308"/>
      <c r="QCE66" s="308"/>
      <c r="QCF66" s="308"/>
      <c r="QCG66" s="308"/>
      <c r="QCH66" s="308"/>
      <c r="QCI66" s="308"/>
      <c r="QCJ66" s="308"/>
      <c r="QCK66" s="308"/>
      <c r="QCL66" s="308"/>
      <c r="QCM66" s="308"/>
      <c r="QCN66" s="308"/>
      <c r="QCO66" s="308"/>
      <c r="QCP66" s="308"/>
      <c r="QCQ66" s="308"/>
      <c r="QCR66" s="308"/>
      <c r="QCS66" s="308"/>
      <c r="QCT66" s="308"/>
      <c r="QCU66" s="308"/>
      <c r="QCV66" s="308"/>
      <c r="QCW66" s="308"/>
      <c r="QCX66" s="308"/>
      <c r="QCY66" s="308"/>
      <c r="QCZ66" s="308"/>
      <c r="QDA66" s="308"/>
      <c r="QDB66" s="308"/>
      <c r="QDC66" s="308"/>
      <c r="QDD66" s="308"/>
      <c r="QDE66" s="308"/>
      <c r="QDF66" s="308"/>
      <c r="QDG66" s="308"/>
      <c r="QDH66" s="308"/>
      <c r="QDI66" s="308"/>
      <c r="QDJ66" s="308"/>
      <c r="QDK66" s="308"/>
      <c r="QDL66" s="308"/>
      <c r="QDM66" s="308"/>
      <c r="QDN66" s="308"/>
      <c r="QDO66" s="308"/>
      <c r="QDP66" s="308"/>
      <c r="QDQ66" s="308"/>
      <c r="QDR66" s="308"/>
      <c r="QDS66" s="308"/>
      <c r="QDT66" s="308"/>
      <c r="QDU66" s="308"/>
      <c r="QDV66" s="308"/>
      <c r="QDW66" s="308"/>
      <c r="QDX66" s="308"/>
      <c r="QDY66" s="308"/>
      <c r="QDZ66" s="308"/>
      <c r="QEA66" s="308"/>
      <c r="QEB66" s="308"/>
      <c r="QEC66" s="308"/>
      <c r="QED66" s="308"/>
      <c r="QEE66" s="308"/>
      <c r="QEF66" s="308"/>
      <c r="QEG66" s="308"/>
      <c r="QEH66" s="308"/>
      <c r="QEI66" s="308"/>
      <c r="QEJ66" s="308"/>
      <c r="QEK66" s="308"/>
      <c r="QEL66" s="308"/>
      <c r="QEM66" s="308"/>
      <c r="QEN66" s="308"/>
      <c r="QEO66" s="308"/>
      <c r="QEP66" s="308"/>
      <c r="QEQ66" s="308"/>
      <c r="QER66" s="308"/>
      <c r="QES66" s="308"/>
      <c r="QET66" s="308"/>
      <c r="QEU66" s="308"/>
      <c r="QEV66" s="308"/>
      <c r="QEW66" s="308"/>
      <c r="QEX66" s="308"/>
      <c r="QEY66" s="308"/>
      <c r="QEZ66" s="308"/>
      <c r="QFA66" s="308"/>
      <c r="QFB66" s="308"/>
      <c r="QFC66" s="308"/>
      <c r="QFD66" s="308"/>
      <c r="QFE66" s="308"/>
      <c r="QFF66" s="308"/>
      <c r="QFG66" s="308"/>
      <c r="QFH66" s="308"/>
      <c r="QFI66" s="308"/>
      <c r="QFJ66" s="308"/>
      <c r="QFK66" s="308"/>
      <c r="QFL66" s="308"/>
      <c r="QFM66" s="308"/>
      <c r="QFN66" s="308"/>
      <c r="QFO66" s="308"/>
      <c r="QFP66" s="308"/>
      <c r="QFQ66" s="308"/>
      <c r="QFR66" s="308"/>
      <c r="QFS66" s="308"/>
      <c r="QFT66" s="308"/>
      <c r="QFU66" s="308"/>
      <c r="QFV66" s="308"/>
      <c r="QFW66" s="308"/>
      <c r="QFX66" s="308"/>
      <c r="QFY66" s="308"/>
      <c r="QFZ66" s="308"/>
      <c r="QGA66" s="308"/>
      <c r="QGB66" s="308"/>
      <c r="QGC66" s="308"/>
      <c r="QGD66" s="308"/>
      <c r="QGE66" s="308"/>
      <c r="QGF66" s="308"/>
      <c r="QGG66" s="308"/>
      <c r="QGH66" s="308"/>
      <c r="QGI66" s="308"/>
      <c r="QGJ66" s="308"/>
      <c r="QGK66" s="308"/>
      <c r="QGL66" s="308"/>
      <c r="QGM66" s="308"/>
      <c r="QGN66" s="308"/>
      <c r="QGO66" s="308"/>
      <c r="QGP66" s="308"/>
      <c r="QGQ66" s="308"/>
      <c r="QGR66" s="308"/>
      <c r="QGS66" s="308"/>
      <c r="QGT66" s="308"/>
      <c r="QGU66" s="308"/>
      <c r="QGV66" s="308"/>
      <c r="QGW66" s="308"/>
      <c r="QGX66" s="308"/>
      <c r="QGY66" s="308"/>
      <c r="QGZ66" s="308"/>
      <c r="QHA66" s="308"/>
      <c r="QHB66" s="308"/>
      <c r="QHC66" s="308"/>
      <c r="QHD66" s="308"/>
      <c r="QHE66" s="308"/>
      <c r="QHF66" s="308"/>
      <c r="QHG66" s="308"/>
      <c r="QHH66" s="308"/>
      <c r="QHI66" s="308"/>
      <c r="QHJ66" s="308"/>
      <c r="QHK66" s="308"/>
      <c r="QHL66" s="308"/>
      <c r="QHM66" s="308"/>
      <c r="QHN66" s="308"/>
      <c r="QHO66" s="308"/>
      <c r="QHP66" s="308"/>
      <c r="QHQ66" s="308"/>
      <c r="QHR66" s="308"/>
      <c r="QHS66" s="308"/>
      <c r="QHT66" s="308"/>
      <c r="QHU66" s="308"/>
      <c r="QHV66" s="308"/>
      <c r="QHW66" s="308"/>
      <c r="QHX66" s="308"/>
      <c r="QHY66" s="308"/>
      <c r="QHZ66" s="308"/>
      <c r="QIA66" s="308"/>
      <c r="QIB66" s="308"/>
      <c r="QIC66" s="308"/>
      <c r="QID66" s="308"/>
      <c r="QIE66" s="308"/>
      <c r="QIF66" s="308"/>
      <c r="QIG66" s="308"/>
      <c r="QIH66" s="308"/>
      <c r="QII66" s="308"/>
      <c r="QIJ66" s="308"/>
      <c r="QIK66" s="308"/>
      <c r="QIL66" s="308"/>
      <c r="QIM66" s="308"/>
      <c r="QIN66" s="308"/>
      <c r="QIO66" s="308"/>
      <c r="QIP66" s="308"/>
      <c r="QIQ66" s="308"/>
      <c r="QIR66" s="308"/>
      <c r="QIS66" s="308"/>
      <c r="QIT66" s="308"/>
      <c r="QIU66" s="308"/>
      <c r="QIV66" s="308"/>
      <c r="QIW66" s="308"/>
      <c r="QIX66" s="308"/>
      <c r="QIY66" s="308"/>
      <c r="QIZ66" s="308"/>
      <c r="QJA66" s="308"/>
      <c r="QJB66" s="308"/>
      <c r="QJC66" s="308"/>
      <c r="QJD66" s="308"/>
      <c r="QJE66" s="308"/>
      <c r="QJF66" s="308"/>
      <c r="QJG66" s="308"/>
      <c r="QJH66" s="308"/>
      <c r="QJI66" s="308"/>
      <c r="QJJ66" s="308"/>
      <c r="QJK66" s="308"/>
      <c r="QJL66" s="308"/>
      <c r="QJM66" s="308"/>
      <c r="QJN66" s="308"/>
      <c r="QJO66" s="308"/>
      <c r="QJP66" s="308"/>
      <c r="QJQ66" s="308"/>
      <c r="QJR66" s="308"/>
      <c r="QJS66" s="308"/>
      <c r="QJT66" s="308"/>
      <c r="QJU66" s="308"/>
      <c r="QJV66" s="308"/>
      <c r="QJW66" s="308"/>
      <c r="QJX66" s="308"/>
      <c r="QJY66" s="308"/>
      <c r="QJZ66" s="308"/>
      <c r="QKA66" s="308"/>
      <c r="QKB66" s="308"/>
      <c r="QKC66" s="308"/>
      <c r="QKD66" s="308"/>
      <c r="QKE66" s="308"/>
      <c r="QKF66" s="308"/>
      <c r="QKG66" s="308"/>
      <c r="QKH66" s="308"/>
      <c r="QKI66" s="308"/>
      <c r="QKJ66" s="308"/>
      <c r="QKK66" s="308"/>
      <c r="QKL66" s="308"/>
      <c r="QKM66" s="308"/>
      <c r="QKN66" s="308"/>
      <c r="QKO66" s="308"/>
      <c r="QKP66" s="308"/>
      <c r="QKQ66" s="308"/>
      <c r="QKR66" s="308"/>
      <c r="QKS66" s="308"/>
      <c r="QKT66" s="308"/>
      <c r="QKU66" s="308"/>
      <c r="QKV66" s="308"/>
      <c r="QKW66" s="308"/>
      <c r="QKX66" s="308"/>
      <c r="QKY66" s="308"/>
      <c r="QKZ66" s="308"/>
      <c r="QLA66" s="308"/>
      <c r="QLB66" s="308"/>
      <c r="QLC66" s="308"/>
      <c r="QLD66" s="308"/>
      <c r="QLE66" s="308"/>
      <c r="QLF66" s="308"/>
      <c r="QLG66" s="308"/>
      <c r="QLH66" s="308"/>
      <c r="QLI66" s="308"/>
      <c r="QLJ66" s="308"/>
      <c r="QLK66" s="308"/>
      <c r="QLL66" s="308"/>
      <c r="QLM66" s="308"/>
      <c r="QLN66" s="308"/>
      <c r="QLO66" s="308"/>
      <c r="QLP66" s="308"/>
      <c r="QLQ66" s="308"/>
      <c r="QLR66" s="308"/>
      <c r="QLS66" s="308"/>
      <c r="QLT66" s="308"/>
      <c r="QLU66" s="308"/>
      <c r="QLV66" s="308"/>
      <c r="QLW66" s="308"/>
      <c r="QLX66" s="308"/>
      <c r="QLY66" s="308"/>
      <c r="QLZ66" s="308"/>
      <c r="QMA66" s="308"/>
      <c r="QMB66" s="308"/>
      <c r="QMC66" s="308"/>
      <c r="QMD66" s="308"/>
      <c r="QME66" s="308"/>
      <c r="QMF66" s="308"/>
      <c r="QMG66" s="308"/>
      <c r="QMH66" s="308"/>
      <c r="QMI66" s="308"/>
      <c r="QMJ66" s="308"/>
      <c r="QMK66" s="308"/>
      <c r="QML66" s="308"/>
      <c r="QMM66" s="308"/>
      <c r="QMN66" s="308"/>
      <c r="QMO66" s="308"/>
      <c r="QMP66" s="308"/>
      <c r="QMQ66" s="308"/>
      <c r="QMR66" s="308"/>
      <c r="QMS66" s="308"/>
      <c r="QMT66" s="308"/>
      <c r="QMU66" s="308"/>
      <c r="QMV66" s="308"/>
      <c r="QMW66" s="308"/>
      <c r="QMX66" s="308"/>
      <c r="QMY66" s="308"/>
      <c r="QMZ66" s="308"/>
      <c r="QNA66" s="308"/>
      <c r="QNB66" s="308"/>
      <c r="QNC66" s="308"/>
      <c r="QND66" s="308"/>
      <c r="QNE66" s="308"/>
      <c r="QNF66" s="308"/>
      <c r="QNG66" s="308"/>
      <c r="QNH66" s="308"/>
      <c r="QNI66" s="308"/>
      <c r="QNJ66" s="308"/>
      <c r="QNK66" s="308"/>
      <c r="QNL66" s="308"/>
      <c r="QNM66" s="308"/>
      <c r="QNN66" s="308"/>
      <c r="QNO66" s="308"/>
      <c r="QNP66" s="308"/>
      <c r="QNQ66" s="308"/>
      <c r="QNR66" s="308"/>
      <c r="QNS66" s="308"/>
      <c r="QNT66" s="308"/>
      <c r="QNU66" s="308"/>
      <c r="QNV66" s="308"/>
      <c r="QNW66" s="308"/>
      <c r="QNX66" s="308"/>
      <c r="QNY66" s="308"/>
      <c r="QNZ66" s="308"/>
      <c r="QOA66" s="308"/>
      <c r="QOB66" s="308"/>
      <c r="QOC66" s="308"/>
      <c r="QOD66" s="308"/>
      <c r="QOE66" s="308"/>
      <c r="QOF66" s="308"/>
      <c r="QOG66" s="308"/>
      <c r="QOH66" s="308"/>
      <c r="QOI66" s="308"/>
      <c r="QOJ66" s="308"/>
      <c r="QOK66" s="308"/>
      <c r="QOL66" s="308"/>
      <c r="QOM66" s="308"/>
      <c r="QON66" s="308"/>
      <c r="QOO66" s="308"/>
      <c r="QOP66" s="308"/>
      <c r="QOQ66" s="308"/>
      <c r="QOR66" s="308"/>
      <c r="QOS66" s="308"/>
      <c r="QOT66" s="308"/>
      <c r="QOU66" s="308"/>
      <c r="QOV66" s="308"/>
      <c r="QOW66" s="308"/>
      <c r="QOX66" s="308"/>
      <c r="QOY66" s="308"/>
      <c r="QOZ66" s="308"/>
      <c r="QPA66" s="308"/>
      <c r="QPB66" s="308"/>
      <c r="QPC66" s="308"/>
      <c r="QPD66" s="308"/>
      <c r="QPE66" s="308"/>
      <c r="QPF66" s="308"/>
      <c r="QPG66" s="308"/>
      <c r="QPH66" s="308"/>
      <c r="QPI66" s="308"/>
      <c r="QPJ66" s="308"/>
      <c r="QPK66" s="308"/>
      <c r="QPL66" s="308"/>
      <c r="QPM66" s="308"/>
      <c r="QPN66" s="308"/>
      <c r="QPO66" s="308"/>
      <c r="QPP66" s="308"/>
      <c r="QPQ66" s="308"/>
      <c r="QPR66" s="308"/>
      <c r="QPS66" s="308"/>
      <c r="QPT66" s="308"/>
      <c r="QPU66" s="308"/>
      <c r="QPV66" s="308"/>
      <c r="QPW66" s="308"/>
      <c r="QPX66" s="308"/>
      <c r="QPY66" s="308"/>
      <c r="QPZ66" s="308"/>
      <c r="QQA66" s="308"/>
      <c r="QQB66" s="308"/>
      <c r="QQC66" s="308"/>
      <c r="QQD66" s="308"/>
      <c r="QQE66" s="308"/>
      <c r="QQF66" s="308"/>
      <c r="QQG66" s="308"/>
      <c r="QQH66" s="308"/>
      <c r="QQI66" s="308"/>
      <c r="QQJ66" s="308"/>
      <c r="QQK66" s="308"/>
      <c r="QQL66" s="308"/>
      <c r="QQM66" s="308"/>
      <c r="QQN66" s="308"/>
      <c r="QQO66" s="308"/>
      <c r="QQP66" s="308"/>
      <c r="QQQ66" s="308"/>
      <c r="QQR66" s="308"/>
      <c r="QQS66" s="308"/>
      <c r="QQT66" s="308"/>
      <c r="QQU66" s="308"/>
      <c r="QQV66" s="308"/>
      <c r="QQW66" s="308"/>
      <c r="QQX66" s="308"/>
      <c r="QQY66" s="308"/>
      <c r="QQZ66" s="308"/>
      <c r="QRA66" s="308"/>
      <c r="QRB66" s="308"/>
      <c r="QRC66" s="308"/>
      <c r="QRD66" s="308"/>
      <c r="QRE66" s="308"/>
      <c r="QRF66" s="308"/>
      <c r="QRG66" s="308"/>
      <c r="QRH66" s="308"/>
      <c r="QRI66" s="308"/>
      <c r="QRJ66" s="308"/>
      <c r="QRK66" s="308"/>
      <c r="QRL66" s="308"/>
      <c r="QRM66" s="308"/>
      <c r="QRN66" s="308"/>
      <c r="QRO66" s="308"/>
      <c r="QRP66" s="308"/>
      <c r="QRQ66" s="308"/>
      <c r="QRR66" s="308"/>
      <c r="QRS66" s="308"/>
      <c r="QRT66" s="308"/>
      <c r="QRU66" s="308"/>
      <c r="QRV66" s="308"/>
      <c r="QRW66" s="308"/>
      <c r="QRX66" s="308"/>
      <c r="QRY66" s="308"/>
      <c r="QRZ66" s="308"/>
      <c r="QSA66" s="308"/>
      <c r="QSB66" s="308"/>
      <c r="QSC66" s="308"/>
      <c r="QSD66" s="308"/>
      <c r="QSE66" s="308"/>
      <c r="QSF66" s="308"/>
      <c r="QSG66" s="308"/>
      <c r="QSH66" s="308"/>
      <c r="QSI66" s="308"/>
      <c r="QSJ66" s="308"/>
      <c r="QSK66" s="308"/>
      <c r="QSL66" s="308"/>
      <c r="QSM66" s="308"/>
      <c r="QSN66" s="308"/>
      <c r="QSO66" s="308"/>
      <c r="QSP66" s="308"/>
      <c r="QSQ66" s="308"/>
      <c r="QSR66" s="308"/>
      <c r="QSS66" s="308"/>
      <c r="QST66" s="308"/>
      <c r="QSU66" s="308"/>
      <c r="QSV66" s="308"/>
      <c r="QSW66" s="308"/>
      <c r="QSX66" s="308"/>
      <c r="QSY66" s="308"/>
      <c r="QSZ66" s="308"/>
      <c r="QTA66" s="308"/>
      <c r="QTB66" s="308"/>
      <c r="QTC66" s="308"/>
      <c r="QTD66" s="308"/>
      <c r="QTE66" s="308"/>
      <c r="QTF66" s="308"/>
      <c r="QTG66" s="308"/>
      <c r="QTH66" s="308"/>
      <c r="QTI66" s="308"/>
      <c r="QTJ66" s="308"/>
      <c r="QTK66" s="308"/>
      <c r="QTL66" s="308"/>
      <c r="QTM66" s="308"/>
      <c r="QTN66" s="308"/>
      <c r="QTO66" s="308"/>
      <c r="QTP66" s="308"/>
      <c r="QTQ66" s="308"/>
      <c r="QTR66" s="308"/>
      <c r="QTS66" s="308"/>
      <c r="QTT66" s="308"/>
      <c r="QTU66" s="308"/>
      <c r="QTV66" s="308"/>
      <c r="QTW66" s="308"/>
      <c r="QTX66" s="308"/>
      <c r="QTY66" s="308"/>
      <c r="QTZ66" s="308"/>
      <c r="QUA66" s="308"/>
      <c r="QUB66" s="308"/>
      <c r="QUC66" s="308"/>
      <c r="QUD66" s="308"/>
      <c r="QUE66" s="308"/>
      <c r="QUF66" s="308"/>
      <c r="QUG66" s="308"/>
      <c r="QUH66" s="308"/>
      <c r="QUI66" s="308"/>
      <c r="QUJ66" s="308"/>
      <c r="QUK66" s="308"/>
      <c r="QUL66" s="308"/>
      <c r="QUM66" s="308"/>
      <c r="QUN66" s="308"/>
      <c r="QUO66" s="308"/>
      <c r="QUP66" s="308"/>
      <c r="QUQ66" s="308"/>
      <c r="QUR66" s="308"/>
      <c r="QUS66" s="308"/>
      <c r="QUT66" s="308"/>
      <c r="QUU66" s="308"/>
      <c r="QUV66" s="308"/>
      <c r="QUW66" s="308"/>
      <c r="QUX66" s="308"/>
      <c r="QUY66" s="308"/>
      <c r="QUZ66" s="308"/>
      <c r="QVA66" s="308"/>
      <c r="QVB66" s="308"/>
      <c r="QVC66" s="308"/>
      <c r="QVD66" s="308"/>
      <c r="QVE66" s="308"/>
      <c r="QVF66" s="308"/>
      <c r="QVG66" s="308"/>
      <c r="QVH66" s="308"/>
      <c r="QVI66" s="308"/>
      <c r="QVJ66" s="308"/>
      <c r="QVK66" s="308"/>
      <c r="QVL66" s="308"/>
      <c r="QVM66" s="308"/>
      <c r="QVN66" s="308"/>
      <c r="QVO66" s="308"/>
      <c r="QVP66" s="308"/>
      <c r="QVQ66" s="308"/>
      <c r="QVR66" s="308"/>
      <c r="QVS66" s="308"/>
      <c r="QVT66" s="308"/>
      <c r="QVU66" s="308"/>
      <c r="QVV66" s="308"/>
      <c r="QVW66" s="308"/>
      <c r="QVX66" s="308"/>
      <c r="QVY66" s="308"/>
      <c r="QVZ66" s="308"/>
      <c r="QWA66" s="308"/>
      <c r="QWB66" s="308"/>
      <c r="QWC66" s="308"/>
      <c r="QWD66" s="308"/>
      <c r="QWE66" s="308"/>
      <c r="QWF66" s="308"/>
      <c r="QWG66" s="308"/>
      <c r="QWH66" s="308"/>
      <c r="QWI66" s="308"/>
      <c r="QWJ66" s="308"/>
      <c r="QWK66" s="308"/>
      <c r="QWL66" s="308"/>
      <c r="QWM66" s="308"/>
      <c r="QWN66" s="308"/>
      <c r="QWO66" s="308"/>
      <c r="QWP66" s="308"/>
      <c r="QWQ66" s="308"/>
      <c r="QWR66" s="308"/>
      <c r="QWS66" s="308"/>
      <c r="QWT66" s="308"/>
      <c r="QWU66" s="308"/>
      <c r="QWV66" s="308"/>
      <c r="QWW66" s="308"/>
      <c r="QWX66" s="308"/>
      <c r="QWY66" s="308"/>
      <c r="QWZ66" s="308"/>
      <c r="QXA66" s="308"/>
      <c r="QXB66" s="308"/>
      <c r="QXC66" s="308"/>
      <c r="QXD66" s="308"/>
      <c r="QXE66" s="308"/>
      <c r="QXF66" s="308"/>
      <c r="QXG66" s="308"/>
      <c r="QXH66" s="308"/>
      <c r="QXI66" s="308"/>
      <c r="QXJ66" s="308"/>
      <c r="QXK66" s="308"/>
      <c r="QXL66" s="308"/>
      <c r="QXM66" s="308"/>
      <c r="QXN66" s="308"/>
      <c r="QXO66" s="308"/>
      <c r="QXP66" s="308"/>
      <c r="QXQ66" s="308"/>
      <c r="QXR66" s="308"/>
      <c r="QXS66" s="308"/>
      <c r="QXT66" s="308"/>
      <c r="QXU66" s="308"/>
      <c r="QXV66" s="308"/>
      <c r="QXW66" s="308"/>
      <c r="QXX66" s="308"/>
      <c r="QXY66" s="308"/>
      <c r="QXZ66" s="308"/>
      <c r="QYA66" s="308"/>
      <c r="QYB66" s="308"/>
      <c r="QYC66" s="308"/>
      <c r="QYD66" s="308"/>
      <c r="QYE66" s="308"/>
      <c r="QYF66" s="308"/>
      <c r="QYG66" s="308"/>
      <c r="QYH66" s="308"/>
      <c r="QYI66" s="308"/>
      <c r="QYJ66" s="308"/>
      <c r="QYK66" s="308"/>
      <c r="QYL66" s="308"/>
      <c r="QYM66" s="308"/>
      <c r="QYN66" s="308"/>
      <c r="QYO66" s="308"/>
      <c r="QYP66" s="308"/>
      <c r="QYQ66" s="308"/>
      <c r="QYR66" s="308"/>
      <c r="QYS66" s="308"/>
      <c r="QYT66" s="308"/>
      <c r="QYU66" s="308"/>
      <c r="QYV66" s="308"/>
      <c r="QYW66" s="308"/>
      <c r="QYX66" s="308"/>
      <c r="QYY66" s="308"/>
      <c r="QYZ66" s="308"/>
      <c r="QZA66" s="308"/>
      <c r="QZB66" s="308"/>
      <c r="QZC66" s="308"/>
      <c r="QZD66" s="308"/>
      <c r="QZE66" s="308"/>
      <c r="QZF66" s="308"/>
      <c r="QZG66" s="308"/>
      <c r="QZH66" s="308"/>
      <c r="QZI66" s="308"/>
      <c r="QZJ66" s="308"/>
      <c r="QZK66" s="308"/>
      <c r="QZL66" s="308"/>
      <c r="QZM66" s="308"/>
      <c r="QZN66" s="308"/>
      <c r="QZO66" s="308"/>
      <c r="QZP66" s="308"/>
      <c r="QZQ66" s="308"/>
      <c r="QZR66" s="308"/>
      <c r="QZS66" s="308"/>
      <c r="QZT66" s="308"/>
      <c r="QZU66" s="308"/>
      <c r="QZV66" s="308"/>
      <c r="QZW66" s="308"/>
      <c r="QZX66" s="308"/>
      <c r="QZY66" s="308"/>
      <c r="QZZ66" s="308"/>
      <c r="RAA66" s="308"/>
      <c r="RAB66" s="308"/>
      <c r="RAC66" s="308"/>
      <c r="RAD66" s="308"/>
      <c r="RAE66" s="308"/>
      <c r="RAF66" s="308"/>
      <c r="RAG66" s="308"/>
      <c r="RAH66" s="308"/>
      <c r="RAI66" s="308"/>
      <c r="RAJ66" s="308"/>
      <c r="RAK66" s="308"/>
      <c r="RAL66" s="308"/>
      <c r="RAM66" s="308"/>
      <c r="RAN66" s="308"/>
      <c r="RAO66" s="308"/>
      <c r="RAP66" s="308"/>
      <c r="RAQ66" s="308"/>
      <c r="RAR66" s="308"/>
      <c r="RAS66" s="308"/>
      <c r="RAT66" s="308"/>
      <c r="RAU66" s="308"/>
      <c r="RAV66" s="308"/>
      <c r="RAW66" s="308"/>
      <c r="RAX66" s="308"/>
      <c r="RAY66" s="308"/>
      <c r="RAZ66" s="308"/>
      <c r="RBA66" s="308"/>
      <c r="RBB66" s="308"/>
      <c r="RBC66" s="308"/>
      <c r="RBD66" s="308"/>
      <c r="RBE66" s="308"/>
      <c r="RBF66" s="308"/>
      <c r="RBG66" s="308"/>
      <c r="RBH66" s="308"/>
      <c r="RBI66" s="308"/>
      <c r="RBJ66" s="308"/>
      <c r="RBK66" s="308"/>
      <c r="RBL66" s="308"/>
      <c r="RBM66" s="308"/>
      <c r="RBN66" s="308"/>
      <c r="RBO66" s="308"/>
      <c r="RBP66" s="308"/>
      <c r="RBQ66" s="308"/>
      <c r="RBR66" s="308"/>
      <c r="RBS66" s="308"/>
      <c r="RBT66" s="308"/>
      <c r="RBU66" s="308"/>
      <c r="RBV66" s="308"/>
      <c r="RBW66" s="308"/>
      <c r="RBX66" s="308"/>
      <c r="RBY66" s="308"/>
      <c r="RBZ66" s="308"/>
      <c r="RCA66" s="308"/>
      <c r="RCB66" s="308"/>
      <c r="RCC66" s="308"/>
      <c r="RCD66" s="308"/>
      <c r="RCE66" s="308"/>
      <c r="RCF66" s="308"/>
      <c r="RCG66" s="308"/>
      <c r="RCH66" s="308"/>
      <c r="RCI66" s="308"/>
      <c r="RCJ66" s="308"/>
      <c r="RCK66" s="308"/>
      <c r="RCL66" s="308"/>
      <c r="RCM66" s="308"/>
      <c r="RCN66" s="308"/>
      <c r="RCO66" s="308"/>
      <c r="RCP66" s="308"/>
      <c r="RCQ66" s="308"/>
      <c r="RCR66" s="308"/>
      <c r="RCS66" s="308"/>
      <c r="RCT66" s="308"/>
      <c r="RCU66" s="308"/>
      <c r="RCV66" s="308"/>
      <c r="RCW66" s="308"/>
      <c r="RCX66" s="308"/>
      <c r="RCY66" s="308"/>
      <c r="RCZ66" s="308"/>
      <c r="RDA66" s="308"/>
      <c r="RDB66" s="308"/>
      <c r="RDC66" s="308"/>
      <c r="RDD66" s="308"/>
      <c r="RDE66" s="308"/>
      <c r="RDF66" s="308"/>
      <c r="RDG66" s="308"/>
      <c r="RDH66" s="308"/>
      <c r="RDI66" s="308"/>
      <c r="RDJ66" s="308"/>
      <c r="RDK66" s="308"/>
      <c r="RDL66" s="308"/>
      <c r="RDM66" s="308"/>
      <c r="RDN66" s="308"/>
      <c r="RDO66" s="308"/>
      <c r="RDP66" s="308"/>
      <c r="RDQ66" s="308"/>
      <c r="RDR66" s="308"/>
      <c r="RDS66" s="308"/>
      <c r="RDT66" s="308"/>
      <c r="RDU66" s="308"/>
      <c r="RDV66" s="308"/>
      <c r="RDW66" s="308"/>
      <c r="RDX66" s="308"/>
      <c r="RDY66" s="308"/>
      <c r="RDZ66" s="308"/>
      <c r="REA66" s="308"/>
      <c r="REB66" s="308"/>
      <c r="REC66" s="308"/>
      <c r="RED66" s="308"/>
      <c r="REE66" s="308"/>
      <c r="REF66" s="308"/>
      <c r="REG66" s="308"/>
      <c r="REH66" s="308"/>
      <c r="REI66" s="308"/>
      <c r="REJ66" s="308"/>
      <c r="REK66" s="308"/>
      <c r="REL66" s="308"/>
      <c r="REM66" s="308"/>
      <c r="REN66" s="308"/>
      <c r="REO66" s="308"/>
      <c r="REP66" s="308"/>
      <c r="REQ66" s="308"/>
      <c r="RER66" s="308"/>
      <c r="RES66" s="308"/>
      <c r="RET66" s="308"/>
      <c r="REU66" s="308"/>
      <c r="REV66" s="308"/>
      <c r="REW66" s="308"/>
      <c r="REX66" s="308"/>
      <c r="REY66" s="308"/>
      <c r="REZ66" s="308"/>
      <c r="RFA66" s="308"/>
      <c r="RFB66" s="308"/>
      <c r="RFC66" s="308"/>
      <c r="RFD66" s="308"/>
      <c r="RFE66" s="308"/>
      <c r="RFF66" s="308"/>
      <c r="RFG66" s="308"/>
      <c r="RFH66" s="308"/>
      <c r="RFI66" s="308"/>
      <c r="RFJ66" s="308"/>
      <c r="RFK66" s="308"/>
      <c r="RFL66" s="308"/>
      <c r="RFM66" s="308"/>
      <c r="RFN66" s="308"/>
      <c r="RFO66" s="308"/>
      <c r="RFP66" s="308"/>
      <c r="RFQ66" s="308"/>
      <c r="RFR66" s="308"/>
      <c r="RFS66" s="308"/>
      <c r="RFT66" s="308"/>
      <c r="RFU66" s="308"/>
      <c r="RFV66" s="308"/>
      <c r="RFW66" s="308"/>
      <c r="RFX66" s="308"/>
      <c r="RFY66" s="308"/>
      <c r="RFZ66" s="308"/>
      <c r="RGA66" s="308"/>
      <c r="RGB66" s="308"/>
      <c r="RGC66" s="308"/>
      <c r="RGD66" s="308"/>
      <c r="RGE66" s="308"/>
      <c r="RGF66" s="308"/>
      <c r="RGG66" s="308"/>
      <c r="RGH66" s="308"/>
      <c r="RGI66" s="308"/>
      <c r="RGJ66" s="308"/>
      <c r="RGK66" s="308"/>
      <c r="RGL66" s="308"/>
      <c r="RGM66" s="308"/>
      <c r="RGN66" s="308"/>
      <c r="RGO66" s="308"/>
      <c r="RGP66" s="308"/>
      <c r="RGQ66" s="308"/>
      <c r="RGR66" s="308"/>
      <c r="RGS66" s="308"/>
      <c r="RGT66" s="308"/>
      <c r="RGU66" s="308"/>
      <c r="RGV66" s="308"/>
      <c r="RGW66" s="308"/>
      <c r="RGX66" s="308"/>
      <c r="RGY66" s="308"/>
      <c r="RGZ66" s="308"/>
      <c r="RHA66" s="308"/>
      <c r="RHB66" s="308"/>
      <c r="RHC66" s="308"/>
      <c r="RHD66" s="308"/>
      <c r="RHE66" s="308"/>
      <c r="RHF66" s="308"/>
      <c r="RHG66" s="308"/>
      <c r="RHH66" s="308"/>
      <c r="RHI66" s="308"/>
      <c r="RHJ66" s="308"/>
      <c r="RHK66" s="308"/>
      <c r="RHL66" s="308"/>
      <c r="RHM66" s="308"/>
      <c r="RHN66" s="308"/>
      <c r="RHO66" s="308"/>
      <c r="RHP66" s="308"/>
      <c r="RHQ66" s="308"/>
      <c r="RHR66" s="308"/>
      <c r="RHS66" s="308"/>
      <c r="RHT66" s="308"/>
      <c r="RHU66" s="308"/>
      <c r="RHV66" s="308"/>
      <c r="RHW66" s="308"/>
      <c r="RHX66" s="308"/>
      <c r="RHY66" s="308"/>
      <c r="RHZ66" s="308"/>
      <c r="RIA66" s="308"/>
      <c r="RIB66" s="308"/>
      <c r="RIC66" s="308"/>
      <c r="RID66" s="308"/>
      <c r="RIE66" s="308"/>
      <c r="RIF66" s="308"/>
      <c r="RIG66" s="308"/>
      <c r="RIH66" s="308"/>
      <c r="RII66" s="308"/>
      <c r="RIJ66" s="308"/>
      <c r="RIK66" s="308"/>
      <c r="RIL66" s="308"/>
      <c r="RIM66" s="308"/>
      <c r="RIN66" s="308"/>
      <c r="RIO66" s="308"/>
      <c r="RIP66" s="308"/>
      <c r="RIQ66" s="308"/>
      <c r="RIR66" s="308"/>
      <c r="RIS66" s="308"/>
      <c r="RIT66" s="308"/>
      <c r="RIU66" s="308"/>
      <c r="RIV66" s="308"/>
      <c r="RIW66" s="308"/>
      <c r="RIX66" s="308"/>
      <c r="RIY66" s="308"/>
      <c r="RIZ66" s="308"/>
      <c r="RJA66" s="308"/>
      <c r="RJB66" s="308"/>
      <c r="RJC66" s="308"/>
      <c r="RJD66" s="308"/>
      <c r="RJE66" s="308"/>
      <c r="RJF66" s="308"/>
      <c r="RJG66" s="308"/>
      <c r="RJH66" s="308"/>
      <c r="RJI66" s="308"/>
      <c r="RJJ66" s="308"/>
      <c r="RJK66" s="308"/>
      <c r="RJL66" s="308"/>
      <c r="RJM66" s="308"/>
      <c r="RJN66" s="308"/>
      <c r="RJO66" s="308"/>
      <c r="RJP66" s="308"/>
      <c r="RJQ66" s="308"/>
      <c r="RJR66" s="308"/>
      <c r="RJS66" s="308"/>
      <c r="RJT66" s="308"/>
      <c r="RJU66" s="308"/>
      <c r="RJV66" s="308"/>
      <c r="RJW66" s="308"/>
      <c r="RJX66" s="308"/>
      <c r="RJY66" s="308"/>
      <c r="RJZ66" s="308"/>
      <c r="RKA66" s="308"/>
      <c r="RKB66" s="308"/>
      <c r="RKC66" s="308"/>
      <c r="RKD66" s="308"/>
      <c r="RKE66" s="308"/>
      <c r="RKF66" s="308"/>
      <c r="RKG66" s="308"/>
      <c r="RKH66" s="308"/>
      <c r="RKI66" s="308"/>
      <c r="RKJ66" s="308"/>
      <c r="RKK66" s="308"/>
      <c r="RKL66" s="308"/>
      <c r="RKM66" s="308"/>
      <c r="RKN66" s="308"/>
      <c r="RKO66" s="308"/>
      <c r="RKP66" s="308"/>
      <c r="RKQ66" s="308"/>
      <c r="RKR66" s="308"/>
      <c r="RKS66" s="308"/>
      <c r="RKT66" s="308"/>
      <c r="RKU66" s="308"/>
      <c r="RKV66" s="308"/>
      <c r="RKW66" s="308"/>
      <c r="RKX66" s="308"/>
      <c r="RKY66" s="308"/>
      <c r="RKZ66" s="308"/>
      <c r="RLA66" s="308"/>
      <c r="RLB66" s="308"/>
      <c r="RLC66" s="308"/>
      <c r="RLD66" s="308"/>
      <c r="RLE66" s="308"/>
      <c r="RLF66" s="308"/>
      <c r="RLG66" s="308"/>
      <c r="RLH66" s="308"/>
      <c r="RLI66" s="308"/>
      <c r="RLJ66" s="308"/>
      <c r="RLK66" s="308"/>
      <c r="RLL66" s="308"/>
      <c r="RLM66" s="308"/>
      <c r="RLN66" s="308"/>
      <c r="RLO66" s="308"/>
      <c r="RLP66" s="308"/>
      <c r="RLQ66" s="308"/>
      <c r="RLR66" s="308"/>
      <c r="RLS66" s="308"/>
      <c r="RLT66" s="308"/>
      <c r="RLU66" s="308"/>
      <c r="RLV66" s="308"/>
      <c r="RLW66" s="308"/>
      <c r="RLX66" s="308"/>
      <c r="RLY66" s="308"/>
      <c r="RLZ66" s="308"/>
      <c r="RMA66" s="308"/>
      <c r="RMB66" s="308"/>
      <c r="RMC66" s="308"/>
      <c r="RMD66" s="308"/>
      <c r="RME66" s="308"/>
      <c r="RMF66" s="308"/>
      <c r="RMG66" s="308"/>
      <c r="RMH66" s="308"/>
      <c r="RMI66" s="308"/>
      <c r="RMJ66" s="308"/>
      <c r="RMK66" s="308"/>
      <c r="RML66" s="308"/>
      <c r="RMM66" s="308"/>
      <c r="RMN66" s="308"/>
      <c r="RMO66" s="308"/>
      <c r="RMP66" s="308"/>
      <c r="RMQ66" s="308"/>
      <c r="RMR66" s="308"/>
      <c r="RMS66" s="308"/>
      <c r="RMT66" s="308"/>
      <c r="RMU66" s="308"/>
      <c r="RMV66" s="308"/>
      <c r="RMW66" s="308"/>
      <c r="RMX66" s="308"/>
      <c r="RMY66" s="308"/>
      <c r="RMZ66" s="308"/>
      <c r="RNA66" s="308"/>
      <c r="RNB66" s="308"/>
      <c r="RNC66" s="308"/>
      <c r="RND66" s="308"/>
      <c r="RNE66" s="308"/>
      <c r="RNF66" s="308"/>
      <c r="RNG66" s="308"/>
      <c r="RNH66" s="308"/>
      <c r="RNI66" s="308"/>
      <c r="RNJ66" s="308"/>
      <c r="RNK66" s="308"/>
      <c r="RNL66" s="308"/>
      <c r="RNM66" s="308"/>
      <c r="RNN66" s="308"/>
      <c r="RNO66" s="308"/>
      <c r="RNP66" s="308"/>
      <c r="RNQ66" s="308"/>
      <c r="RNR66" s="308"/>
      <c r="RNS66" s="308"/>
      <c r="RNT66" s="308"/>
      <c r="RNU66" s="308"/>
      <c r="RNV66" s="308"/>
      <c r="RNW66" s="308"/>
      <c r="RNX66" s="308"/>
      <c r="RNY66" s="308"/>
      <c r="RNZ66" s="308"/>
      <c r="ROA66" s="308"/>
      <c r="ROB66" s="308"/>
      <c r="ROC66" s="308"/>
      <c r="ROD66" s="308"/>
      <c r="ROE66" s="308"/>
      <c r="ROF66" s="308"/>
      <c r="ROG66" s="308"/>
      <c r="ROH66" s="308"/>
      <c r="ROI66" s="308"/>
      <c r="ROJ66" s="308"/>
      <c r="ROK66" s="308"/>
      <c r="ROL66" s="308"/>
      <c r="ROM66" s="308"/>
      <c r="RON66" s="308"/>
      <c r="ROO66" s="308"/>
      <c r="ROP66" s="308"/>
      <c r="ROQ66" s="308"/>
      <c r="ROR66" s="308"/>
      <c r="ROS66" s="308"/>
      <c r="ROT66" s="308"/>
      <c r="ROU66" s="308"/>
      <c r="ROV66" s="308"/>
      <c r="ROW66" s="308"/>
      <c r="ROX66" s="308"/>
      <c r="ROY66" s="308"/>
      <c r="ROZ66" s="308"/>
      <c r="RPA66" s="308"/>
      <c r="RPB66" s="308"/>
      <c r="RPC66" s="308"/>
      <c r="RPD66" s="308"/>
      <c r="RPE66" s="308"/>
      <c r="RPF66" s="308"/>
      <c r="RPG66" s="308"/>
      <c r="RPH66" s="308"/>
      <c r="RPI66" s="308"/>
      <c r="RPJ66" s="308"/>
      <c r="RPK66" s="308"/>
      <c r="RPL66" s="308"/>
      <c r="RPM66" s="308"/>
      <c r="RPN66" s="308"/>
      <c r="RPO66" s="308"/>
      <c r="RPP66" s="308"/>
      <c r="RPQ66" s="308"/>
      <c r="RPR66" s="308"/>
      <c r="RPS66" s="308"/>
      <c r="RPT66" s="308"/>
      <c r="RPU66" s="308"/>
      <c r="RPV66" s="308"/>
      <c r="RPW66" s="308"/>
      <c r="RPX66" s="308"/>
      <c r="RPY66" s="308"/>
      <c r="RPZ66" s="308"/>
      <c r="RQA66" s="308"/>
      <c r="RQB66" s="308"/>
      <c r="RQC66" s="308"/>
      <c r="RQD66" s="308"/>
      <c r="RQE66" s="308"/>
      <c r="RQF66" s="308"/>
      <c r="RQG66" s="308"/>
      <c r="RQH66" s="308"/>
      <c r="RQI66" s="308"/>
      <c r="RQJ66" s="308"/>
      <c r="RQK66" s="308"/>
      <c r="RQL66" s="308"/>
      <c r="RQM66" s="308"/>
      <c r="RQN66" s="308"/>
      <c r="RQO66" s="308"/>
      <c r="RQP66" s="308"/>
      <c r="RQQ66" s="308"/>
      <c r="RQR66" s="308"/>
      <c r="RQS66" s="308"/>
      <c r="RQT66" s="308"/>
      <c r="RQU66" s="308"/>
      <c r="RQV66" s="308"/>
      <c r="RQW66" s="308"/>
      <c r="RQX66" s="308"/>
      <c r="RQY66" s="308"/>
      <c r="RQZ66" s="308"/>
      <c r="RRA66" s="308"/>
      <c r="RRB66" s="308"/>
      <c r="RRC66" s="308"/>
      <c r="RRD66" s="308"/>
      <c r="RRE66" s="308"/>
      <c r="RRF66" s="308"/>
      <c r="RRG66" s="308"/>
      <c r="RRH66" s="308"/>
      <c r="RRI66" s="308"/>
      <c r="RRJ66" s="308"/>
      <c r="RRK66" s="308"/>
      <c r="RRL66" s="308"/>
      <c r="RRM66" s="308"/>
      <c r="RRN66" s="308"/>
      <c r="RRO66" s="308"/>
      <c r="RRP66" s="308"/>
      <c r="RRQ66" s="308"/>
      <c r="RRR66" s="308"/>
      <c r="RRS66" s="308"/>
      <c r="RRT66" s="308"/>
      <c r="RRU66" s="308"/>
      <c r="RRV66" s="308"/>
      <c r="RRW66" s="308"/>
      <c r="RRX66" s="308"/>
      <c r="RRY66" s="308"/>
      <c r="RRZ66" s="308"/>
      <c r="RSA66" s="308"/>
      <c r="RSB66" s="308"/>
      <c r="RSC66" s="308"/>
      <c r="RSD66" s="308"/>
      <c r="RSE66" s="308"/>
      <c r="RSF66" s="308"/>
      <c r="RSG66" s="308"/>
      <c r="RSH66" s="308"/>
      <c r="RSI66" s="308"/>
      <c r="RSJ66" s="308"/>
      <c r="RSK66" s="308"/>
      <c r="RSL66" s="308"/>
      <c r="RSM66" s="308"/>
      <c r="RSN66" s="308"/>
      <c r="RSO66" s="308"/>
      <c r="RSP66" s="308"/>
      <c r="RSQ66" s="308"/>
      <c r="RSR66" s="308"/>
      <c r="RSS66" s="308"/>
      <c r="RST66" s="308"/>
      <c r="RSU66" s="308"/>
      <c r="RSV66" s="308"/>
      <c r="RSW66" s="308"/>
      <c r="RSX66" s="308"/>
      <c r="RSY66" s="308"/>
      <c r="RSZ66" s="308"/>
      <c r="RTA66" s="308"/>
      <c r="RTB66" s="308"/>
      <c r="RTC66" s="308"/>
      <c r="RTD66" s="308"/>
      <c r="RTE66" s="308"/>
      <c r="RTF66" s="308"/>
      <c r="RTG66" s="308"/>
      <c r="RTH66" s="308"/>
      <c r="RTI66" s="308"/>
      <c r="RTJ66" s="308"/>
      <c r="RTK66" s="308"/>
      <c r="RTL66" s="308"/>
      <c r="RTM66" s="308"/>
      <c r="RTN66" s="308"/>
      <c r="RTO66" s="308"/>
      <c r="RTP66" s="308"/>
      <c r="RTQ66" s="308"/>
      <c r="RTR66" s="308"/>
      <c r="RTS66" s="308"/>
      <c r="RTT66" s="308"/>
      <c r="RTU66" s="308"/>
      <c r="RTV66" s="308"/>
      <c r="RTW66" s="308"/>
      <c r="RTX66" s="308"/>
      <c r="RTY66" s="308"/>
      <c r="RTZ66" s="308"/>
      <c r="RUA66" s="308"/>
      <c r="RUB66" s="308"/>
      <c r="RUC66" s="308"/>
      <c r="RUD66" s="308"/>
      <c r="RUE66" s="308"/>
      <c r="RUF66" s="308"/>
      <c r="RUG66" s="308"/>
      <c r="RUH66" s="308"/>
      <c r="RUI66" s="308"/>
      <c r="RUJ66" s="308"/>
      <c r="RUK66" s="308"/>
      <c r="RUL66" s="308"/>
      <c r="RUM66" s="308"/>
      <c r="RUN66" s="308"/>
      <c r="RUO66" s="308"/>
      <c r="RUP66" s="308"/>
      <c r="RUQ66" s="308"/>
      <c r="RUR66" s="308"/>
      <c r="RUS66" s="308"/>
      <c r="RUT66" s="308"/>
      <c r="RUU66" s="308"/>
      <c r="RUV66" s="308"/>
      <c r="RUW66" s="308"/>
      <c r="RUX66" s="308"/>
      <c r="RUY66" s="308"/>
      <c r="RUZ66" s="308"/>
      <c r="RVA66" s="308"/>
      <c r="RVB66" s="308"/>
      <c r="RVC66" s="308"/>
      <c r="RVD66" s="308"/>
      <c r="RVE66" s="308"/>
      <c r="RVF66" s="308"/>
      <c r="RVG66" s="308"/>
      <c r="RVH66" s="308"/>
      <c r="RVI66" s="308"/>
      <c r="RVJ66" s="308"/>
      <c r="RVK66" s="308"/>
      <c r="RVL66" s="308"/>
      <c r="RVM66" s="308"/>
      <c r="RVN66" s="308"/>
      <c r="RVO66" s="308"/>
      <c r="RVP66" s="308"/>
      <c r="RVQ66" s="308"/>
      <c r="RVR66" s="308"/>
      <c r="RVS66" s="308"/>
      <c r="RVT66" s="308"/>
      <c r="RVU66" s="308"/>
      <c r="RVV66" s="308"/>
      <c r="RVW66" s="308"/>
      <c r="RVX66" s="308"/>
      <c r="RVY66" s="308"/>
      <c r="RVZ66" s="308"/>
      <c r="RWA66" s="308"/>
      <c r="RWB66" s="308"/>
      <c r="RWC66" s="308"/>
      <c r="RWD66" s="308"/>
      <c r="RWE66" s="308"/>
      <c r="RWF66" s="308"/>
      <c r="RWG66" s="308"/>
      <c r="RWH66" s="308"/>
      <c r="RWI66" s="308"/>
      <c r="RWJ66" s="308"/>
      <c r="RWK66" s="308"/>
      <c r="RWL66" s="308"/>
      <c r="RWM66" s="308"/>
      <c r="RWN66" s="308"/>
      <c r="RWO66" s="308"/>
      <c r="RWP66" s="308"/>
      <c r="RWQ66" s="308"/>
      <c r="RWR66" s="308"/>
      <c r="RWS66" s="308"/>
      <c r="RWT66" s="308"/>
      <c r="RWU66" s="308"/>
      <c r="RWV66" s="308"/>
      <c r="RWW66" s="308"/>
      <c r="RWX66" s="308"/>
      <c r="RWY66" s="308"/>
      <c r="RWZ66" s="308"/>
      <c r="RXA66" s="308"/>
      <c r="RXB66" s="308"/>
      <c r="RXC66" s="308"/>
      <c r="RXD66" s="308"/>
      <c r="RXE66" s="308"/>
      <c r="RXF66" s="308"/>
      <c r="RXG66" s="308"/>
      <c r="RXH66" s="308"/>
      <c r="RXI66" s="308"/>
      <c r="RXJ66" s="308"/>
      <c r="RXK66" s="308"/>
      <c r="RXL66" s="308"/>
      <c r="RXM66" s="308"/>
      <c r="RXN66" s="308"/>
      <c r="RXO66" s="308"/>
      <c r="RXP66" s="308"/>
      <c r="RXQ66" s="308"/>
      <c r="RXR66" s="308"/>
      <c r="RXS66" s="308"/>
      <c r="RXT66" s="308"/>
      <c r="RXU66" s="308"/>
      <c r="RXV66" s="308"/>
      <c r="RXW66" s="308"/>
      <c r="RXX66" s="308"/>
      <c r="RXY66" s="308"/>
      <c r="RXZ66" s="308"/>
      <c r="RYA66" s="308"/>
      <c r="RYB66" s="308"/>
      <c r="RYC66" s="308"/>
      <c r="RYD66" s="308"/>
      <c r="RYE66" s="308"/>
      <c r="RYF66" s="308"/>
      <c r="RYG66" s="308"/>
      <c r="RYH66" s="308"/>
      <c r="RYI66" s="308"/>
      <c r="RYJ66" s="308"/>
      <c r="RYK66" s="308"/>
      <c r="RYL66" s="308"/>
      <c r="RYM66" s="308"/>
      <c r="RYN66" s="308"/>
      <c r="RYO66" s="308"/>
      <c r="RYP66" s="308"/>
      <c r="RYQ66" s="308"/>
      <c r="RYR66" s="308"/>
      <c r="RYS66" s="308"/>
      <c r="RYT66" s="308"/>
      <c r="RYU66" s="308"/>
      <c r="RYV66" s="308"/>
      <c r="RYW66" s="308"/>
      <c r="RYX66" s="308"/>
      <c r="RYY66" s="308"/>
      <c r="RYZ66" s="308"/>
      <c r="RZA66" s="308"/>
      <c r="RZB66" s="308"/>
      <c r="RZC66" s="308"/>
      <c r="RZD66" s="308"/>
      <c r="RZE66" s="308"/>
      <c r="RZF66" s="308"/>
      <c r="RZG66" s="308"/>
      <c r="RZH66" s="308"/>
      <c r="RZI66" s="308"/>
      <c r="RZJ66" s="308"/>
      <c r="RZK66" s="308"/>
      <c r="RZL66" s="308"/>
      <c r="RZM66" s="308"/>
      <c r="RZN66" s="308"/>
      <c r="RZO66" s="308"/>
      <c r="RZP66" s="308"/>
      <c r="RZQ66" s="308"/>
      <c r="RZR66" s="308"/>
      <c r="RZS66" s="308"/>
      <c r="RZT66" s="308"/>
      <c r="RZU66" s="308"/>
      <c r="RZV66" s="308"/>
      <c r="RZW66" s="308"/>
      <c r="RZX66" s="308"/>
      <c r="RZY66" s="308"/>
      <c r="RZZ66" s="308"/>
      <c r="SAA66" s="308"/>
      <c r="SAB66" s="308"/>
      <c r="SAC66" s="308"/>
      <c r="SAD66" s="308"/>
      <c r="SAE66" s="308"/>
      <c r="SAF66" s="308"/>
      <c r="SAG66" s="308"/>
      <c r="SAH66" s="308"/>
      <c r="SAI66" s="308"/>
      <c r="SAJ66" s="308"/>
      <c r="SAK66" s="308"/>
      <c r="SAL66" s="308"/>
      <c r="SAM66" s="308"/>
      <c r="SAN66" s="308"/>
      <c r="SAO66" s="308"/>
      <c r="SAP66" s="308"/>
      <c r="SAQ66" s="308"/>
      <c r="SAR66" s="308"/>
      <c r="SAS66" s="308"/>
      <c r="SAT66" s="308"/>
      <c r="SAU66" s="308"/>
      <c r="SAV66" s="308"/>
      <c r="SAW66" s="308"/>
      <c r="SAX66" s="308"/>
      <c r="SAY66" s="308"/>
      <c r="SAZ66" s="308"/>
      <c r="SBA66" s="308"/>
      <c r="SBB66" s="308"/>
      <c r="SBC66" s="308"/>
      <c r="SBD66" s="308"/>
      <c r="SBE66" s="308"/>
      <c r="SBF66" s="308"/>
      <c r="SBG66" s="308"/>
      <c r="SBH66" s="308"/>
      <c r="SBI66" s="308"/>
      <c r="SBJ66" s="308"/>
      <c r="SBK66" s="308"/>
      <c r="SBL66" s="308"/>
      <c r="SBM66" s="308"/>
      <c r="SBN66" s="308"/>
      <c r="SBO66" s="308"/>
      <c r="SBP66" s="308"/>
      <c r="SBQ66" s="308"/>
      <c r="SBR66" s="308"/>
      <c r="SBS66" s="308"/>
      <c r="SBT66" s="308"/>
      <c r="SBU66" s="308"/>
      <c r="SBV66" s="308"/>
      <c r="SBW66" s="308"/>
      <c r="SBX66" s="308"/>
      <c r="SBY66" s="308"/>
      <c r="SBZ66" s="308"/>
      <c r="SCA66" s="308"/>
      <c r="SCB66" s="308"/>
      <c r="SCC66" s="308"/>
      <c r="SCD66" s="308"/>
      <c r="SCE66" s="308"/>
      <c r="SCF66" s="308"/>
      <c r="SCG66" s="308"/>
      <c r="SCH66" s="308"/>
      <c r="SCI66" s="308"/>
      <c r="SCJ66" s="308"/>
      <c r="SCK66" s="308"/>
      <c r="SCL66" s="308"/>
      <c r="SCM66" s="308"/>
      <c r="SCN66" s="308"/>
      <c r="SCO66" s="308"/>
      <c r="SCP66" s="308"/>
      <c r="SCQ66" s="308"/>
      <c r="SCR66" s="308"/>
      <c r="SCS66" s="308"/>
      <c r="SCT66" s="308"/>
      <c r="SCU66" s="308"/>
      <c r="SCV66" s="308"/>
      <c r="SCW66" s="308"/>
      <c r="SCX66" s="308"/>
      <c r="SCY66" s="308"/>
      <c r="SCZ66" s="308"/>
      <c r="SDA66" s="308"/>
      <c r="SDB66" s="308"/>
      <c r="SDC66" s="308"/>
      <c r="SDD66" s="308"/>
      <c r="SDE66" s="308"/>
      <c r="SDF66" s="308"/>
      <c r="SDG66" s="308"/>
      <c r="SDH66" s="308"/>
      <c r="SDI66" s="308"/>
      <c r="SDJ66" s="308"/>
      <c r="SDK66" s="308"/>
      <c r="SDL66" s="308"/>
      <c r="SDM66" s="308"/>
      <c r="SDN66" s="308"/>
      <c r="SDO66" s="308"/>
      <c r="SDP66" s="308"/>
      <c r="SDQ66" s="308"/>
      <c r="SDR66" s="308"/>
      <c r="SDS66" s="308"/>
      <c r="SDT66" s="308"/>
      <c r="SDU66" s="308"/>
      <c r="SDV66" s="308"/>
      <c r="SDW66" s="308"/>
      <c r="SDX66" s="308"/>
      <c r="SDY66" s="308"/>
      <c r="SDZ66" s="308"/>
      <c r="SEA66" s="308"/>
      <c r="SEB66" s="308"/>
      <c r="SEC66" s="308"/>
      <c r="SED66" s="308"/>
      <c r="SEE66" s="308"/>
      <c r="SEF66" s="308"/>
      <c r="SEG66" s="308"/>
      <c r="SEH66" s="308"/>
      <c r="SEI66" s="308"/>
      <c r="SEJ66" s="308"/>
      <c r="SEK66" s="308"/>
      <c r="SEL66" s="308"/>
      <c r="SEM66" s="308"/>
      <c r="SEN66" s="308"/>
      <c r="SEO66" s="308"/>
      <c r="SEP66" s="308"/>
      <c r="SEQ66" s="308"/>
      <c r="SER66" s="308"/>
      <c r="SES66" s="308"/>
      <c r="SET66" s="308"/>
      <c r="SEU66" s="308"/>
      <c r="SEV66" s="308"/>
      <c r="SEW66" s="308"/>
      <c r="SEX66" s="308"/>
      <c r="SEY66" s="308"/>
      <c r="SEZ66" s="308"/>
      <c r="SFA66" s="308"/>
      <c r="SFB66" s="308"/>
      <c r="SFC66" s="308"/>
      <c r="SFD66" s="308"/>
      <c r="SFE66" s="308"/>
      <c r="SFF66" s="308"/>
      <c r="SFG66" s="308"/>
      <c r="SFH66" s="308"/>
      <c r="SFI66" s="308"/>
      <c r="SFJ66" s="308"/>
      <c r="SFK66" s="308"/>
      <c r="SFL66" s="308"/>
      <c r="SFM66" s="308"/>
      <c r="SFN66" s="308"/>
      <c r="SFO66" s="308"/>
      <c r="SFP66" s="308"/>
      <c r="SFQ66" s="308"/>
      <c r="SFR66" s="308"/>
      <c r="SFS66" s="308"/>
      <c r="SFT66" s="308"/>
      <c r="SFU66" s="308"/>
      <c r="SFV66" s="308"/>
      <c r="SFW66" s="308"/>
      <c r="SFX66" s="308"/>
      <c r="SFY66" s="308"/>
      <c r="SFZ66" s="308"/>
      <c r="SGA66" s="308"/>
      <c r="SGB66" s="308"/>
      <c r="SGC66" s="308"/>
      <c r="SGD66" s="308"/>
      <c r="SGE66" s="308"/>
      <c r="SGF66" s="308"/>
      <c r="SGG66" s="308"/>
      <c r="SGH66" s="308"/>
      <c r="SGI66" s="308"/>
      <c r="SGJ66" s="308"/>
      <c r="SGK66" s="308"/>
      <c r="SGL66" s="308"/>
      <c r="SGM66" s="308"/>
      <c r="SGN66" s="308"/>
      <c r="SGO66" s="308"/>
      <c r="SGP66" s="308"/>
      <c r="SGQ66" s="308"/>
      <c r="SGR66" s="308"/>
      <c r="SGS66" s="308"/>
      <c r="SGT66" s="308"/>
      <c r="SGU66" s="308"/>
      <c r="SGV66" s="308"/>
      <c r="SGW66" s="308"/>
      <c r="SGX66" s="308"/>
      <c r="SGY66" s="308"/>
      <c r="SGZ66" s="308"/>
      <c r="SHA66" s="308"/>
      <c r="SHB66" s="308"/>
      <c r="SHC66" s="308"/>
      <c r="SHD66" s="308"/>
      <c r="SHE66" s="308"/>
      <c r="SHF66" s="308"/>
      <c r="SHG66" s="308"/>
      <c r="SHH66" s="308"/>
      <c r="SHI66" s="308"/>
      <c r="SHJ66" s="308"/>
      <c r="SHK66" s="308"/>
      <c r="SHL66" s="308"/>
      <c r="SHM66" s="308"/>
      <c r="SHN66" s="308"/>
      <c r="SHO66" s="308"/>
      <c r="SHP66" s="308"/>
      <c r="SHQ66" s="308"/>
      <c r="SHR66" s="308"/>
      <c r="SHS66" s="308"/>
      <c r="SHT66" s="308"/>
      <c r="SHU66" s="308"/>
      <c r="SHV66" s="308"/>
      <c r="SHW66" s="308"/>
      <c r="SHX66" s="308"/>
      <c r="SHY66" s="308"/>
      <c r="SHZ66" s="308"/>
      <c r="SIA66" s="308"/>
      <c r="SIB66" s="308"/>
      <c r="SIC66" s="308"/>
      <c r="SID66" s="308"/>
      <c r="SIE66" s="308"/>
      <c r="SIF66" s="308"/>
      <c r="SIG66" s="308"/>
      <c r="SIH66" s="308"/>
      <c r="SII66" s="308"/>
      <c r="SIJ66" s="308"/>
      <c r="SIK66" s="308"/>
      <c r="SIL66" s="308"/>
      <c r="SIM66" s="308"/>
      <c r="SIN66" s="308"/>
      <c r="SIO66" s="308"/>
      <c r="SIP66" s="308"/>
      <c r="SIQ66" s="308"/>
      <c r="SIR66" s="308"/>
      <c r="SIS66" s="308"/>
      <c r="SIT66" s="308"/>
      <c r="SIU66" s="308"/>
      <c r="SIV66" s="308"/>
      <c r="SIW66" s="308"/>
      <c r="SIX66" s="308"/>
      <c r="SIY66" s="308"/>
      <c r="SIZ66" s="308"/>
      <c r="SJA66" s="308"/>
      <c r="SJB66" s="308"/>
      <c r="SJC66" s="308"/>
      <c r="SJD66" s="308"/>
      <c r="SJE66" s="308"/>
      <c r="SJF66" s="308"/>
      <c r="SJG66" s="308"/>
      <c r="SJH66" s="308"/>
      <c r="SJI66" s="308"/>
      <c r="SJJ66" s="308"/>
      <c r="SJK66" s="308"/>
      <c r="SJL66" s="308"/>
      <c r="SJM66" s="308"/>
      <c r="SJN66" s="308"/>
      <c r="SJO66" s="308"/>
      <c r="SJP66" s="308"/>
      <c r="SJQ66" s="308"/>
      <c r="SJR66" s="308"/>
      <c r="SJS66" s="308"/>
      <c r="SJT66" s="308"/>
      <c r="SJU66" s="308"/>
      <c r="SJV66" s="308"/>
      <c r="SJW66" s="308"/>
      <c r="SJX66" s="308"/>
      <c r="SJY66" s="308"/>
      <c r="SJZ66" s="308"/>
      <c r="SKA66" s="308"/>
      <c r="SKB66" s="308"/>
      <c r="SKC66" s="308"/>
      <c r="SKD66" s="308"/>
      <c r="SKE66" s="308"/>
      <c r="SKF66" s="308"/>
      <c r="SKG66" s="308"/>
      <c r="SKH66" s="308"/>
      <c r="SKI66" s="308"/>
      <c r="SKJ66" s="308"/>
      <c r="SKK66" s="308"/>
      <c r="SKL66" s="308"/>
      <c r="SKM66" s="308"/>
      <c r="SKN66" s="308"/>
      <c r="SKO66" s="308"/>
      <c r="SKP66" s="308"/>
      <c r="SKQ66" s="308"/>
      <c r="SKR66" s="308"/>
      <c r="SKS66" s="308"/>
      <c r="SKT66" s="308"/>
      <c r="SKU66" s="308"/>
      <c r="SKV66" s="308"/>
      <c r="SKW66" s="308"/>
      <c r="SKX66" s="308"/>
      <c r="SKY66" s="308"/>
      <c r="SKZ66" s="308"/>
      <c r="SLA66" s="308"/>
      <c r="SLB66" s="308"/>
      <c r="SLC66" s="308"/>
      <c r="SLD66" s="308"/>
      <c r="SLE66" s="308"/>
      <c r="SLF66" s="308"/>
      <c r="SLG66" s="308"/>
      <c r="SLH66" s="308"/>
      <c r="SLI66" s="308"/>
      <c r="SLJ66" s="308"/>
      <c r="SLK66" s="308"/>
      <c r="SLL66" s="308"/>
      <c r="SLM66" s="308"/>
      <c r="SLN66" s="308"/>
      <c r="SLO66" s="308"/>
      <c r="SLP66" s="308"/>
      <c r="SLQ66" s="308"/>
      <c r="SLR66" s="308"/>
      <c r="SLS66" s="308"/>
      <c r="SLT66" s="308"/>
      <c r="SLU66" s="308"/>
      <c r="SLV66" s="308"/>
      <c r="SLW66" s="308"/>
      <c r="SLX66" s="308"/>
      <c r="SLY66" s="308"/>
      <c r="SLZ66" s="308"/>
      <c r="SMA66" s="308"/>
      <c r="SMB66" s="308"/>
      <c r="SMC66" s="308"/>
      <c r="SMD66" s="308"/>
      <c r="SME66" s="308"/>
      <c r="SMF66" s="308"/>
      <c r="SMG66" s="308"/>
      <c r="SMH66" s="308"/>
      <c r="SMI66" s="308"/>
      <c r="SMJ66" s="308"/>
      <c r="SMK66" s="308"/>
      <c r="SML66" s="308"/>
      <c r="SMM66" s="308"/>
      <c r="SMN66" s="308"/>
      <c r="SMO66" s="308"/>
      <c r="SMP66" s="308"/>
      <c r="SMQ66" s="308"/>
      <c r="SMR66" s="308"/>
      <c r="SMS66" s="308"/>
      <c r="SMT66" s="308"/>
      <c r="SMU66" s="308"/>
      <c r="SMV66" s="308"/>
      <c r="SMW66" s="308"/>
      <c r="SMX66" s="308"/>
      <c r="SMY66" s="308"/>
      <c r="SMZ66" s="308"/>
      <c r="SNA66" s="308"/>
      <c r="SNB66" s="308"/>
      <c r="SNC66" s="308"/>
      <c r="SND66" s="308"/>
      <c r="SNE66" s="308"/>
      <c r="SNF66" s="308"/>
      <c r="SNG66" s="308"/>
      <c r="SNH66" s="308"/>
      <c r="SNI66" s="308"/>
      <c r="SNJ66" s="308"/>
      <c r="SNK66" s="308"/>
      <c r="SNL66" s="308"/>
      <c r="SNM66" s="308"/>
      <c r="SNN66" s="308"/>
      <c r="SNO66" s="308"/>
      <c r="SNP66" s="308"/>
      <c r="SNQ66" s="308"/>
      <c r="SNR66" s="308"/>
      <c r="SNS66" s="308"/>
      <c r="SNT66" s="308"/>
      <c r="SNU66" s="308"/>
      <c r="SNV66" s="308"/>
      <c r="SNW66" s="308"/>
      <c r="SNX66" s="308"/>
      <c r="SNY66" s="308"/>
      <c r="SNZ66" s="308"/>
      <c r="SOA66" s="308"/>
      <c r="SOB66" s="308"/>
      <c r="SOC66" s="308"/>
      <c r="SOD66" s="308"/>
      <c r="SOE66" s="308"/>
      <c r="SOF66" s="308"/>
      <c r="SOG66" s="308"/>
      <c r="SOH66" s="308"/>
      <c r="SOI66" s="308"/>
      <c r="SOJ66" s="308"/>
      <c r="SOK66" s="308"/>
      <c r="SOL66" s="308"/>
      <c r="SOM66" s="308"/>
      <c r="SON66" s="308"/>
      <c r="SOO66" s="308"/>
      <c r="SOP66" s="308"/>
      <c r="SOQ66" s="308"/>
      <c r="SOR66" s="308"/>
      <c r="SOS66" s="308"/>
      <c r="SOT66" s="308"/>
      <c r="SOU66" s="308"/>
      <c r="SOV66" s="308"/>
      <c r="SOW66" s="308"/>
      <c r="SOX66" s="308"/>
      <c r="SOY66" s="308"/>
      <c r="SOZ66" s="308"/>
      <c r="SPA66" s="308"/>
      <c r="SPB66" s="308"/>
      <c r="SPC66" s="308"/>
      <c r="SPD66" s="308"/>
      <c r="SPE66" s="308"/>
      <c r="SPF66" s="308"/>
      <c r="SPG66" s="308"/>
      <c r="SPH66" s="308"/>
      <c r="SPI66" s="308"/>
      <c r="SPJ66" s="308"/>
      <c r="SPK66" s="308"/>
      <c r="SPL66" s="308"/>
      <c r="SPM66" s="308"/>
      <c r="SPN66" s="308"/>
      <c r="SPO66" s="308"/>
      <c r="SPP66" s="308"/>
      <c r="SPQ66" s="308"/>
      <c r="SPR66" s="308"/>
      <c r="SPS66" s="308"/>
      <c r="SPT66" s="308"/>
      <c r="SPU66" s="308"/>
      <c r="SPV66" s="308"/>
      <c r="SPW66" s="308"/>
      <c r="SPX66" s="308"/>
      <c r="SPY66" s="308"/>
      <c r="SPZ66" s="308"/>
      <c r="SQA66" s="308"/>
      <c r="SQB66" s="308"/>
      <c r="SQC66" s="308"/>
      <c r="SQD66" s="308"/>
      <c r="SQE66" s="308"/>
      <c r="SQF66" s="308"/>
      <c r="SQG66" s="308"/>
      <c r="SQH66" s="308"/>
      <c r="SQI66" s="308"/>
      <c r="SQJ66" s="308"/>
      <c r="SQK66" s="308"/>
      <c r="SQL66" s="308"/>
      <c r="SQM66" s="308"/>
      <c r="SQN66" s="308"/>
      <c r="SQO66" s="308"/>
      <c r="SQP66" s="308"/>
      <c r="SQQ66" s="308"/>
      <c r="SQR66" s="308"/>
      <c r="SQS66" s="308"/>
      <c r="SQT66" s="308"/>
      <c r="SQU66" s="308"/>
      <c r="SQV66" s="308"/>
      <c r="SQW66" s="308"/>
      <c r="SQX66" s="308"/>
      <c r="SQY66" s="308"/>
      <c r="SQZ66" s="308"/>
      <c r="SRA66" s="308"/>
      <c r="SRB66" s="308"/>
      <c r="SRC66" s="308"/>
      <c r="SRD66" s="308"/>
      <c r="SRE66" s="308"/>
      <c r="SRF66" s="308"/>
      <c r="SRG66" s="308"/>
      <c r="SRH66" s="308"/>
      <c r="SRI66" s="308"/>
      <c r="SRJ66" s="308"/>
      <c r="SRK66" s="308"/>
      <c r="SRL66" s="308"/>
      <c r="SRM66" s="308"/>
      <c r="SRN66" s="308"/>
      <c r="SRO66" s="308"/>
      <c r="SRP66" s="308"/>
      <c r="SRQ66" s="308"/>
      <c r="SRR66" s="308"/>
      <c r="SRS66" s="308"/>
      <c r="SRT66" s="308"/>
      <c r="SRU66" s="308"/>
      <c r="SRV66" s="308"/>
      <c r="SRW66" s="308"/>
      <c r="SRX66" s="308"/>
      <c r="SRY66" s="308"/>
      <c r="SRZ66" s="308"/>
      <c r="SSA66" s="308"/>
      <c r="SSB66" s="308"/>
      <c r="SSC66" s="308"/>
      <c r="SSD66" s="308"/>
      <c r="SSE66" s="308"/>
      <c r="SSF66" s="308"/>
      <c r="SSG66" s="308"/>
      <c r="SSH66" s="308"/>
      <c r="SSI66" s="308"/>
      <c r="SSJ66" s="308"/>
      <c r="SSK66" s="308"/>
      <c r="SSL66" s="308"/>
      <c r="SSM66" s="308"/>
      <c r="SSN66" s="308"/>
      <c r="SSO66" s="308"/>
      <c r="SSP66" s="308"/>
      <c r="SSQ66" s="308"/>
      <c r="SSR66" s="308"/>
      <c r="SSS66" s="308"/>
      <c r="SST66" s="308"/>
      <c r="SSU66" s="308"/>
      <c r="SSV66" s="308"/>
      <c r="SSW66" s="308"/>
      <c r="SSX66" s="308"/>
      <c r="SSY66" s="308"/>
      <c r="SSZ66" s="308"/>
      <c r="STA66" s="308"/>
      <c r="STB66" s="308"/>
      <c r="STC66" s="308"/>
      <c r="STD66" s="308"/>
      <c r="STE66" s="308"/>
      <c r="STF66" s="308"/>
      <c r="STG66" s="308"/>
      <c r="STH66" s="308"/>
      <c r="STI66" s="308"/>
      <c r="STJ66" s="308"/>
      <c r="STK66" s="308"/>
      <c r="STL66" s="308"/>
      <c r="STM66" s="308"/>
      <c r="STN66" s="308"/>
      <c r="STO66" s="308"/>
      <c r="STP66" s="308"/>
      <c r="STQ66" s="308"/>
      <c r="STR66" s="308"/>
      <c r="STS66" s="308"/>
      <c r="STT66" s="308"/>
      <c r="STU66" s="308"/>
      <c r="STV66" s="308"/>
      <c r="STW66" s="308"/>
      <c r="STX66" s="308"/>
      <c r="STY66" s="308"/>
      <c r="STZ66" s="308"/>
      <c r="SUA66" s="308"/>
      <c r="SUB66" s="308"/>
      <c r="SUC66" s="308"/>
      <c r="SUD66" s="308"/>
      <c r="SUE66" s="308"/>
      <c r="SUF66" s="308"/>
      <c r="SUG66" s="308"/>
      <c r="SUH66" s="308"/>
      <c r="SUI66" s="308"/>
      <c r="SUJ66" s="308"/>
      <c r="SUK66" s="308"/>
      <c r="SUL66" s="308"/>
      <c r="SUM66" s="308"/>
      <c r="SUN66" s="308"/>
      <c r="SUO66" s="308"/>
      <c r="SUP66" s="308"/>
      <c r="SUQ66" s="308"/>
      <c r="SUR66" s="308"/>
      <c r="SUS66" s="308"/>
      <c r="SUT66" s="308"/>
      <c r="SUU66" s="308"/>
      <c r="SUV66" s="308"/>
      <c r="SUW66" s="308"/>
      <c r="SUX66" s="308"/>
      <c r="SUY66" s="308"/>
      <c r="SUZ66" s="308"/>
      <c r="SVA66" s="308"/>
      <c r="SVB66" s="308"/>
      <c r="SVC66" s="308"/>
      <c r="SVD66" s="308"/>
      <c r="SVE66" s="308"/>
      <c r="SVF66" s="308"/>
      <c r="SVG66" s="308"/>
      <c r="SVH66" s="308"/>
      <c r="SVI66" s="308"/>
      <c r="SVJ66" s="308"/>
      <c r="SVK66" s="308"/>
      <c r="SVL66" s="308"/>
      <c r="SVM66" s="308"/>
      <c r="SVN66" s="308"/>
      <c r="SVO66" s="308"/>
      <c r="SVP66" s="308"/>
      <c r="SVQ66" s="308"/>
      <c r="SVR66" s="308"/>
      <c r="SVS66" s="308"/>
      <c r="SVT66" s="308"/>
      <c r="SVU66" s="308"/>
      <c r="SVV66" s="308"/>
      <c r="SVW66" s="308"/>
      <c r="SVX66" s="308"/>
      <c r="SVY66" s="308"/>
      <c r="SVZ66" s="308"/>
      <c r="SWA66" s="308"/>
      <c r="SWB66" s="308"/>
      <c r="SWC66" s="308"/>
      <c r="SWD66" s="308"/>
      <c r="SWE66" s="308"/>
      <c r="SWF66" s="308"/>
      <c r="SWG66" s="308"/>
      <c r="SWH66" s="308"/>
      <c r="SWI66" s="308"/>
      <c r="SWJ66" s="308"/>
      <c r="SWK66" s="308"/>
      <c r="SWL66" s="308"/>
      <c r="SWM66" s="308"/>
      <c r="SWN66" s="308"/>
      <c r="SWO66" s="308"/>
      <c r="SWP66" s="308"/>
      <c r="SWQ66" s="308"/>
      <c r="SWR66" s="308"/>
      <c r="SWS66" s="308"/>
      <c r="SWT66" s="308"/>
      <c r="SWU66" s="308"/>
      <c r="SWV66" s="308"/>
      <c r="SWW66" s="308"/>
      <c r="SWX66" s="308"/>
      <c r="SWY66" s="308"/>
      <c r="SWZ66" s="308"/>
      <c r="SXA66" s="308"/>
      <c r="SXB66" s="308"/>
      <c r="SXC66" s="308"/>
      <c r="SXD66" s="308"/>
      <c r="SXE66" s="308"/>
      <c r="SXF66" s="308"/>
      <c r="SXG66" s="308"/>
      <c r="SXH66" s="308"/>
      <c r="SXI66" s="308"/>
      <c r="SXJ66" s="308"/>
      <c r="SXK66" s="308"/>
      <c r="SXL66" s="308"/>
      <c r="SXM66" s="308"/>
      <c r="SXN66" s="308"/>
      <c r="SXO66" s="308"/>
      <c r="SXP66" s="308"/>
      <c r="SXQ66" s="308"/>
      <c r="SXR66" s="308"/>
      <c r="SXS66" s="308"/>
      <c r="SXT66" s="308"/>
      <c r="SXU66" s="308"/>
      <c r="SXV66" s="308"/>
      <c r="SXW66" s="308"/>
      <c r="SXX66" s="308"/>
      <c r="SXY66" s="308"/>
      <c r="SXZ66" s="308"/>
      <c r="SYA66" s="308"/>
      <c r="SYB66" s="308"/>
      <c r="SYC66" s="308"/>
      <c r="SYD66" s="308"/>
      <c r="SYE66" s="308"/>
      <c r="SYF66" s="308"/>
      <c r="SYG66" s="308"/>
      <c r="SYH66" s="308"/>
      <c r="SYI66" s="308"/>
      <c r="SYJ66" s="308"/>
      <c r="SYK66" s="308"/>
      <c r="SYL66" s="308"/>
      <c r="SYM66" s="308"/>
      <c r="SYN66" s="308"/>
      <c r="SYO66" s="308"/>
      <c r="SYP66" s="308"/>
      <c r="SYQ66" s="308"/>
      <c r="SYR66" s="308"/>
      <c r="SYS66" s="308"/>
      <c r="SYT66" s="308"/>
      <c r="SYU66" s="308"/>
      <c r="SYV66" s="308"/>
      <c r="SYW66" s="308"/>
      <c r="SYX66" s="308"/>
      <c r="SYY66" s="308"/>
      <c r="SYZ66" s="308"/>
      <c r="SZA66" s="308"/>
      <c r="SZB66" s="308"/>
      <c r="SZC66" s="308"/>
      <c r="SZD66" s="308"/>
      <c r="SZE66" s="308"/>
      <c r="SZF66" s="308"/>
      <c r="SZG66" s="308"/>
      <c r="SZH66" s="308"/>
      <c r="SZI66" s="308"/>
      <c r="SZJ66" s="308"/>
      <c r="SZK66" s="308"/>
      <c r="SZL66" s="308"/>
      <c r="SZM66" s="308"/>
      <c r="SZN66" s="308"/>
      <c r="SZO66" s="308"/>
      <c r="SZP66" s="308"/>
      <c r="SZQ66" s="308"/>
      <c r="SZR66" s="308"/>
      <c r="SZS66" s="308"/>
      <c r="SZT66" s="308"/>
      <c r="SZU66" s="308"/>
      <c r="SZV66" s="308"/>
      <c r="SZW66" s="308"/>
      <c r="SZX66" s="308"/>
      <c r="SZY66" s="308"/>
      <c r="SZZ66" s="308"/>
      <c r="TAA66" s="308"/>
      <c r="TAB66" s="308"/>
      <c r="TAC66" s="308"/>
      <c r="TAD66" s="308"/>
      <c r="TAE66" s="308"/>
      <c r="TAF66" s="308"/>
      <c r="TAG66" s="308"/>
      <c r="TAH66" s="308"/>
      <c r="TAI66" s="308"/>
      <c r="TAJ66" s="308"/>
      <c r="TAK66" s="308"/>
      <c r="TAL66" s="308"/>
      <c r="TAM66" s="308"/>
      <c r="TAN66" s="308"/>
      <c r="TAO66" s="308"/>
      <c r="TAP66" s="308"/>
      <c r="TAQ66" s="308"/>
      <c r="TAR66" s="308"/>
      <c r="TAS66" s="308"/>
      <c r="TAT66" s="308"/>
      <c r="TAU66" s="308"/>
      <c r="TAV66" s="308"/>
      <c r="TAW66" s="308"/>
      <c r="TAX66" s="308"/>
      <c r="TAY66" s="308"/>
      <c r="TAZ66" s="308"/>
      <c r="TBA66" s="308"/>
      <c r="TBB66" s="308"/>
      <c r="TBC66" s="308"/>
      <c r="TBD66" s="308"/>
      <c r="TBE66" s="308"/>
      <c r="TBF66" s="308"/>
      <c r="TBG66" s="308"/>
      <c r="TBH66" s="308"/>
      <c r="TBI66" s="308"/>
      <c r="TBJ66" s="308"/>
      <c r="TBK66" s="308"/>
      <c r="TBL66" s="308"/>
      <c r="TBM66" s="308"/>
      <c r="TBN66" s="308"/>
      <c r="TBO66" s="308"/>
      <c r="TBP66" s="308"/>
      <c r="TBQ66" s="308"/>
      <c r="TBR66" s="308"/>
      <c r="TBS66" s="308"/>
      <c r="TBT66" s="308"/>
      <c r="TBU66" s="308"/>
      <c r="TBV66" s="308"/>
      <c r="TBW66" s="308"/>
      <c r="TBX66" s="308"/>
      <c r="TBY66" s="308"/>
      <c r="TBZ66" s="308"/>
      <c r="TCA66" s="308"/>
      <c r="TCB66" s="308"/>
      <c r="TCC66" s="308"/>
      <c r="TCD66" s="308"/>
      <c r="TCE66" s="308"/>
      <c r="TCF66" s="308"/>
      <c r="TCG66" s="308"/>
      <c r="TCH66" s="308"/>
      <c r="TCI66" s="308"/>
      <c r="TCJ66" s="308"/>
      <c r="TCK66" s="308"/>
      <c r="TCL66" s="308"/>
      <c r="TCM66" s="308"/>
      <c r="TCN66" s="308"/>
      <c r="TCO66" s="308"/>
      <c r="TCP66" s="308"/>
      <c r="TCQ66" s="308"/>
      <c r="TCR66" s="308"/>
      <c r="TCS66" s="308"/>
      <c r="TCT66" s="308"/>
      <c r="TCU66" s="308"/>
      <c r="TCV66" s="308"/>
      <c r="TCW66" s="308"/>
      <c r="TCX66" s="308"/>
      <c r="TCY66" s="308"/>
      <c r="TCZ66" s="308"/>
      <c r="TDA66" s="308"/>
      <c r="TDB66" s="308"/>
      <c r="TDC66" s="308"/>
      <c r="TDD66" s="308"/>
      <c r="TDE66" s="308"/>
      <c r="TDF66" s="308"/>
      <c r="TDG66" s="308"/>
      <c r="TDH66" s="308"/>
      <c r="TDI66" s="308"/>
      <c r="TDJ66" s="308"/>
      <c r="TDK66" s="308"/>
      <c r="TDL66" s="308"/>
      <c r="TDM66" s="308"/>
      <c r="TDN66" s="308"/>
      <c r="TDO66" s="308"/>
      <c r="TDP66" s="308"/>
      <c r="TDQ66" s="308"/>
      <c r="TDR66" s="308"/>
      <c r="TDS66" s="308"/>
      <c r="TDT66" s="308"/>
      <c r="TDU66" s="308"/>
      <c r="TDV66" s="308"/>
      <c r="TDW66" s="308"/>
      <c r="TDX66" s="308"/>
      <c r="TDY66" s="308"/>
      <c r="TDZ66" s="308"/>
      <c r="TEA66" s="308"/>
      <c r="TEB66" s="308"/>
      <c r="TEC66" s="308"/>
      <c r="TED66" s="308"/>
      <c r="TEE66" s="308"/>
      <c r="TEF66" s="308"/>
      <c r="TEG66" s="308"/>
      <c r="TEH66" s="308"/>
      <c r="TEI66" s="308"/>
      <c r="TEJ66" s="308"/>
      <c r="TEK66" s="308"/>
      <c r="TEL66" s="308"/>
      <c r="TEM66" s="308"/>
      <c r="TEN66" s="308"/>
      <c r="TEO66" s="308"/>
      <c r="TEP66" s="308"/>
      <c r="TEQ66" s="308"/>
      <c r="TER66" s="308"/>
      <c r="TES66" s="308"/>
      <c r="TET66" s="308"/>
      <c r="TEU66" s="308"/>
      <c r="TEV66" s="308"/>
      <c r="TEW66" s="308"/>
      <c r="TEX66" s="308"/>
      <c r="TEY66" s="308"/>
      <c r="TEZ66" s="308"/>
      <c r="TFA66" s="308"/>
      <c r="TFB66" s="308"/>
      <c r="TFC66" s="308"/>
      <c r="TFD66" s="308"/>
      <c r="TFE66" s="308"/>
      <c r="TFF66" s="308"/>
      <c r="TFG66" s="308"/>
      <c r="TFH66" s="308"/>
      <c r="TFI66" s="308"/>
      <c r="TFJ66" s="308"/>
      <c r="TFK66" s="308"/>
      <c r="TFL66" s="308"/>
      <c r="TFM66" s="308"/>
      <c r="TFN66" s="308"/>
      <c r="TFO66" s="308"/>
      <c r="TFP66" s="308"/>
      <c r="TFQ66" s="308"/>
      <c r="TFR66" s="308"/>
      <c r="TFS66" s="308"/>
      <c r="TFT66" s="308"/>
      <c r="TFU66" s="308"/>
      <c r="TFV66" s="308"/>
      <c r="TFW66" s="308"/>
      <c r="TFX66" s="308"/>
      <c r="TFY66" s="308"/>
      <c r="TFZ66" s="308"/>
      <c r="TGA66" s="308"/>
      <c r="TGB66" s="308"/>
      <c r="TGC66" s="308"/>
      <c r="TGD66" s="308"/>
      <c r="TGE66" s="308"/>
      <c r="TGF66" s="308"/>
      <c r="TGG66" s="308"/>
      <c r="TGH66" s="308"/>
      <c r="TGI66" s="308"/>
      <c r="TGJ66" s="308"/>
      <c r="TGK66" s="308"/>
      <c r="TGL66" s="308"/>
      <c r="TGM66" s="308"/>
      <c r="TGN66" s="308"/>
      <c r="TGO66" s="308"/>
      <c r="TGP66" s="308"/>
      <c r="TGQ66" s="308"/>
      <c r="TGR66" s="308"/>
      <c r="TGS66" s="308"/>
      <c r="TGT66" s="308"/>
      <c r="TGU66" s="308"/>
      <c r="TGV66" s="308"/>
      <c r="TGW66" s="308"/>
      <c r="TGX66" s="308"/>
      <c r="TGY66" s="308"/>
      <c r="TGZ66" s="308"/>
      <c r="THA66" s="308"/>
      <c r="THB66" s="308"/>
      <c r="THC66" s="308"/>
      <c r="THD66" s="308"/>
      <c r="THE66" s="308"/>
      <c r="THF66" s="308"/>
      <c r="THG66" s="308"/>
      <c r="THH66" s="308"/>
      <c r="THI66" s="308"/>
      <c r="THJ66" s="308"/>
      <c r="THK66" s="308"/>
      <c r="THL66" s="308"/>
      <c r="THM66" s="308"/>
      <c r="THN66" s="308"/>
      <c r="THO66" s="308"/>
      <c r="THP66" s="308"/>
      <c r="THQ66" s="308"/>
      <c r="THR66" s="308"/>
      <c r="THS66" s="308"/>
      <c r="THT66" s="308"/>
      <c r="THU66" s="308"/>
      <c r="THV66" s="308"/>
      <c r="THW66" s="308"/>
      <c r="THX66" s="308"/>
      <c r="THY66" s="308"/>
      <c r="THZ66" s="308"/>
      <c r="TIA66" s="308"/>
      <c r="TIB66" s="308"/>
      <c r="TIC66" s="308"/>
      <c r="TID66" s="308"/>
      <c r="TIE66" s="308"/>
      <c r="TIF66" s="308"/>
      <c r="TIG66" s="308"/>
      <c r="TIH66" s="308"/>
      <c r="TII66" s="308"/>
      <c r="TIJ66" s="308"/>
      <c r="TIK66" s="308"/>
      <c r="TIL66" s="308"/>
      <c r="TIM66" s="308"/>
      <c r="TIN66" s="308"/>
      <c r="TIO66" s="308"/>
      <c r="TIP66" s="308"/>
      <c r="TIQ66" s="308"/>
      <c r="TIR66" s="308"/>
      <c r="TIS66" s="308"/>
      <c r="TIT66" s="308"/>
      <c r="TIU66" s="308"/>
      <c r="TIV66" s="308"/>
      <c r="TIW66" s="308"/>
      <c r="TIX66" s="308"/>
      <c r="TIY66" s="308"/>
      <c r="TIZ66" s="308"/>
      <c r="TJA66" s="308"/>
      <c r="TJB66" s="308"/>
      <c r="TJC66" s="308"/>
      <c r="TJD66" s="308"/>
      <c r="TJE66" s="308"/>
      <c r="TJF66" s="308"/>
      <c r="TJG66" s="308"/>
      <c r="TJH66" s="308"/>
      <c r="TJI66" s="308"/>
      <c r="TJJ66" s="308"/>
      <c r="TJK66" s="308"/>
      <c r="TJL66" s="308"/>
      <c r="TJM66" s="308"/>
      <c r="TJN66" s="308"/>
      <c r="TJO66" s="308"/>
      <c r="TJP66" s="308"/>
      <c r="TJQ66" s="308"/>
      <c r="TJR66" s="308"/>
      <c r="TJS66" s="308"/>
      <c r="TJT66" s="308"/>
      <c r="TJU66" s="308"/>
      <c r="TJV66" s="308"/>
      <c r="TJW66" s="308"/>
      <c r="TJX66" s="308"/>
      <c r="TJY66" s="308"/>
      <c r="TJZ66" s="308"/>
      <c r="TKA66" s="308"/>
      <c r="TKB66" s="308"/>
      <c r="TKC66" s="308"/>
      <c r="TKD66" s="308"/>
      <c r="TKE66" s="308"/>
      <c r="TKF66" s="308"/>
      <c r="TKG66" s="308"/>
      <c r="TKH66" s="308"/>
      <c r="TKI66" s="308"/>
      <c r="TKJ66" s="308"/>
      <c r="TKK66" s="308"/>
      <c r="TKL66" s="308"/>
      <c r="TKM66" s="308"/>
      <c r="TKN66" s="308"/>
      <c r="TKO66" s="308"/>
      <c r="TKP66" s="308"/>
      <c r="TKQ66" s="308"/>
      <c r="TKR66" s="308"/>
      <c r="TKS66" s="308"/>
      <c r="TKT66" s="308"/>
      <c r="TKU66" s="308"/>
      <c r="TKV66" s="308"/>
      <c r="TKW66" s="308"/>
      <c r="TKX66" s="308"/>
      <c r="TKY66" s="308"/>
      <c r="TKZ66" s="308"/>
      <c r="TLA66" s="308"/>
      <c r="TLB66" s="308"/>
      <c r="TLC66" s="308"/>
      <c r="TLD66" s="308"/>
      <c r="TLE66" s="308"/>
      <c r="TLF66" s="308"/>
      <c r="TLG66" s="308"/>
      <c r="TLH66" s="308"/>
      <c r="TLI66" s="308"/>
      <c r="TLJ66" s="308"/>
      <c r="TLK66" s="308"/>
      <c r="TLL66" s="308"/>
      <c r="TLM66" s="308"/>
      <c r="TLN66" s="308"/>
      <c r="TLO66" s="308"/>
      <c r="TLP66" s="308"/>
      <c r="TLQ66" s="308"/>
      <c r="TLR66" s="308"/>
      <c r="TLS66" s="308"/>
      <c r="TLT66" s="308"/>
      <c r="TLU66" s="308"/>
      <c r="TLV66" s="308"/>
      <c r="TLW66" s="308"/>
      <c r="TLX66" s="308"/>
      <c r="TLY66" s="308"/>
      <c r="TLZ66" s="308"/>
      <c r="TMA66" s="308"/>
      <c r="TMB66" s="308"/>
      <c r="TMC66" s="308"/>
      <c r="TMD66" s="308"/>
      <c r="TME66" s="308"/>
      <c r="TMF66" s="308"/>
      <c r="TMG66" s="308"/>
      <c r="TMH66" s="308"/>
      <c r="TMI66" s="308"/>
      <c r="TMJ66" s="308"/>
      <c r="TMK66" s="308"/>
      <c r="TML66" s="308"/>
      <c r="TMM66" s="308"/>
      <c r="TMN66" s="308"/>
      <c r="TMO66" s="308"/>
      <c r="TMP66" s="308"/>
      <c r="TMQ66" s="308"/>
      <c r="TMR66" s="308"/>
      <c r="TMS66" s="308"/>
      <c r="TMT66" s="308"/>
      <c r="TMU66" s="308"/>
      <c r="TMV66" s="308"/>
      <c r="TMW66" s="308"/>
      <c r="TMX66" s="308"/>
      <c r="TMY66" s="308"/>
      <c r="TMZ66" s="308"/>
      <c r="TNA66" s="308"/>
      <c r="TNB66" s="308"/>
      <c r="TNC66" s="308"/>
      <c r="TND66" s="308"/>
      <c r="TNE66" s="308"/>
      <c r="TNF66" s="308"/>
      <c r="TNG66" s="308"/>
      <c r="TNH66" s="308"/>
      <c r="TNI66" s="308"/>
      <c r="TNJ66" s="308"/>
      <c r="TNK66" s="308"/>
      <c r="TNL66" s="308"/>
      <c r="TNM66" s="308"/>
      <c r="TNN66" s="308"/>
      <c r="TNO66" s="308"/>
      <c r="TNP66" s="308"/>
      <c r="TNQ66" s="308"/>
      <c r="TNR66" s="308"/>
      <c r="TNS66" s="308"/>
      <c r="TNT66" s="308"/>
      <c r="TNU66" s="308"/>
      <c r="TNV66" s="308"/>
      <c r="TNW66" s="308"/>
      <c r="TNX66" s="308"/>
      <c r="TNY66" s="308"/>
      <c r="TNZ66" s="308"/>
      <c r="TOA66" s="308"/>
      <c r="TOB66" s="308"/>
      <c r="TOC66" s="308"/>
      <c r="TOD66" s="308"/>
      <c r="TOE66" s="308"/>
      <c r="TOF66" s="308"/>
      <c r="TOG66" s="308"/>
      <c r="TOH66" s="308"/>
      <c r="TOI66" s="308"/>
      <c r="TOJ66" s="308"/>
      <c r="TOK66" s="308"/>
      <c r="TOL66" s="308"/>
      <c r="TOM66" s="308"/>
      <c r="TON66" s="308"/>
      <c r="TOO66" s="308"/>
      <c r="TOP66" s="308"/>
      <c r="TOQ66" s="308"/>
      <c r="TOR66" s="308"/>
      <c r="TOS66" s="308"/>
      <c r="TOT66" s="308"/>
      <c r="TOU66" s="308"/>
      <c r="TOV66" s="308"/>
      <c r="TOW66" s="308"/>
      <c r="TOX66" s="308"/>
      <c r="TOY66" s="308"/>
      <c r="TOZ66" s="308"/>
      <c r="TPA66" s="308"/>
      <c r="TPB66" s="308"/>
      <c r="TPC66" s="308"/>
      <c r="TPD66" s="308"/>
      <c r="TPE66" s="308"/>
      <c r="TPF66" s="308"/>
      <c r="TPG66" s="308"/>
      <c r="TPH66" s="308"/>
      <c r="TPI66" s="308"/>
      <c r="TPJ66" s="308"/>
      <c r="TPK66" s="308"/>
      <c r="TPL66" s="308"/>
      <c r="TPM66" s="308"/>
      <c r="TPN66" s="308"/>
      <c r="TPO66" s="308"/>
      <c r="TPP66" s="308"/>
      <c r="TPQ66" s="308"/>
      <c r="TPR66" s="308"/>
      <c r="TPS66" s="308"/>
      <c r="TPT66" s="308"/>
      <c r="TPU66" s="308"/>
      <c r="TPV66" s="308"/>
      <c r="TPW66" s="308"/>
      <c r="TPX66" s="308"/>
      <c r="TPY66" s="308"/>
      <c r="TPZ66" s="308"/>
      <c r="TQA66" s="308"/>
      <c r="TQB66" s="308"/>
      <c r="TQC66" s="308"/>
      <c r="TQD66" s="308"/>
      <c r="TQE66" s="308"/>
      <c r="TQF66" s="308"/>
      <c r="TQG66" s="308"/>
      <c r="TQH66" s="308"/>
      <c r="TQI66" s="308"/>
      <c r="TQJ66" s="308"/>
      <c r="TQK66" s="308"/>
      <c r="TQL66" s="308"/>
      <c r="TQM66" s="308"/>
      <c r="TQN66" s="308"/>
      <c r="TQO66" s="308"/>
      <c r="TQP66" s="308"/>
      <c r="TQQ66" s="308"/>
      <c r="TQR66" s="308"/>
      <c r="TQS66" s="308"/>
      <c r="TQT66" s="308"/>
      <c r="TQU66" s="308"/>
      <c r="TQV66" s="308"/>
      <c r="TQW66" s="308"/>
      <c r="TQX66" s="308"/>
      <c r="TQY66" s="308"/>
      <c r="TQZ66" s="308"/>
      <c r="TRA66" s="308"/>
      <c r="TRB66" s="308"/>
      <c r="TRC66" s="308"/>
      <c r="TRD66" s="308"/>
      <c r="TRE66" s="308"/>
      <c r="TRF66" s="308"/>
      <c r="TRG66" s="308"/>
      <c r="TRH66" s="308"/>
      <c r="TRI66" s="308"/>
      <c r="TRJ66" s="308"/>
      <c r="TRK66" s="308"/>
      <c r="TRL66" s="308"/>
      <c r="TRM66" s="308"/>
      <c r="TRN66" s="308"/>
      <c r="TRO66" s="308"/>
      <c r="TRP66" s="308"/>
      <c r="TRQ66" s="308"/>
      <c r="TRR66" s="308"/>
      <c r="TRS66" s="308"/>
      <c r="TRT66" s="308"/>
      <c r="TRU66" s="308"/>
      <c r="TRV66" s="308"/>
      <c r="TRW66" s="308"/>
      <c r="TRX66" s="308"/>
      <c r="TRY66" s="308"/>
      <c r="TRZ66" s="308"/>
      <c r="TSA66" s="308"/>
      <c r="TSB66" s="308"/>
      <c r="TSC66" s="308"/>
      <c r="TSD66" s="308"/>
      <c r="TSE66" s="308"/>
      <c r="TSF66" s="308"/>
      <c r="TSG66" s="308"/>
      <c r="TSH66" s="308"/>
      <c r="TSI66" s="308"/>
      <c r="TSJ66" s="308"/>
      <c r="TSK66" s="308"/>
      <c r="TSL66" s="308"/>
      <c r="TSM66" s="308"/>
      <c r="TSN66" s="308"/>
      <c r="TSO66" s="308"/>
      <c r="TSP66" s="308"/>
      <c r="TSQ66" s="308"/>
      <c r="TSR66" s="308"/>
      <c r="TSS66" s="308"/>
      <c r="TST66" s="308"/>
      <c r="TSU66" s="308"/>
      <c r="TSV66" s="308"/>
      <c r="TSW66" s="308"/>
      <c r="TSX66" s="308"/>
      <c r="TSY66" s="308"/>
      <c r="TSZ66" s="308"/>
      <c r="TTA66" s="308"/>
      <c r="TTB66" s="308"/>
      <c r="TTC66" s="308"/>
      <c r="TTD66" s="308"/>
      <c r="TTE66" s="308"/>
      <c r="TTF66" s="308"/>
      <c r="TTG66" s="308"/>
      <c r="TTH66" s="308"/>
      <c r="TTI66" s="308"/>
      <c r="TTJ66" s="308"/>
      <c r="TTK66" s="308"/>
      <c r="TTL66" s="308"/>
      <c r="TTM66" s="308"/>
      <c r="TTN66" s="308"/>
      <c r="TTO66" s="308"/>
      <c r="TTP66" s="308"/>
      <c r="TTQ66" s="308"/>
      <c r="TTR66" s="308"/>
      <c r="TTS66" s="308"/>
      <c r="TTT66" s="308"/>
      <c r="TTU66" s="308"/>
      <c r="TTV66" s="308"/>
      <c r="TTW66" s="308"/>
      <c r="TTX66" s="308"/>
      <c r="TTY66" s="308"/>
      <c r="TTZ66" s="308"/>
      <c r="TUA66" s="308"/>
      <c r="TUB66" s="308"/>
      <c r="TUC66" s="308"/>
      <c r="TUD66" s="308"/>
      <c r="TUE66" s="308"/>
      <c r="TUF66" s="308"/>
      <c r="TUG66" s="308"/>
      <c r="TUH66" s="308"/>
      <c r="TUI66" s="308"/>
      <c r="TUJ66" s="308"/>
      <c r="TUK66" s="308"/>
      <c r="TUL66" s="308"/>
      <c r="TUM66" s="308"/>
      <c r="TUN66" s="308"/>
      <c r="TUO66" s="308"/>
      <c r="TUP66" s="308"/>
      <c r="TUQ66" s="308"/>
      <c r="TUR66" s="308"/>
      <c r="TUS66" s="308"/>
      <c r="TUT66" s="308"/>
      <c r="TUU66" s="308"/>
      <c r="TUV66" s="308"/>
      <c r="TUW66" s="308"/>
      <c r="TUX66" s="308"/>
      <c r="TUY66" s="308"/>
      <c r="TUZ66" s="308"/>
      <c r="TVA66" s="308"/>
      <c r="TVB66" s="308"/>
      <c r="TVC66" s="308"/>
      <c r="TVD66" s="308"/>
      <c r="TVE66" s="308"/>
      <c r="TVF66" s="308"/>
      <c r="TVG66" s="308"/>
      <c r="TVH66" s="308"/>
      <c r="TVI66" s="308"/>
      <c r="TVJ66" s="308"/>
      <c r="TVK66" s="308"/>
      <c r="TVL66" s="308"/>
      <c r="TVM66" s="308"/>
      <c r="TVN66" s="308"/>
      <c r="TVO66" s="308"/>
      <c r="TVP66" s="308"/>
      <c r="TVQ66" s="308"/>
      <c r="TVR66" s="308"/>
      <c r="TVS66" s="308"/>
      <c r="TVT66" s="308"/>
      <c r="TVU66" s="308"/>
      <c r="TVV66" s="308"/>
      <c r="TVW66" s="308"/>
      <c r="TVX66" s="308"/>
      <c r="TVY66" s="308"/>
      <c r="TVZ66" s="308"/>
      <c r="TWA66" s="308"/>
      <c r="TWB66" s="308"/>
      <c r="TWC66" s="308"/>
      <c r="TWD66" s="308"/>
      <c r="TWE66" s="308"/>
      <c r="TWF66" s="308"/>
      <c r="TWG66" s="308"/>
      <c r="TWH66" s="308"/>
      <c r="TWI66" s="308"/>
      <c r="TWJ66" s="308"/>
      <c r="TWK66" s="308"/>
      <c r="TWL66" s="308"/>
      <c r="TWM66" s="308"/>
      <c r="TWN66" s="308"/>
      <c r="TWO66" s="308"/>
      <c r="TWP66" s="308"/>
      <c r="TWQ66" s="308"/>
      <c r="TWR66" s="308"/>
      <c r="TWS66" s="308"/>
      <c r="TWT66" s="308"/>
      <c r="TWU66" s="308"/>
      <c r="TWV66" s="308"/>
      <c r="TWW66" s="308"/>
      <c r="TWX66" s="308"/>
      <c r="TWY66" s="308"/>
      <c r="TWZ66" s="308"/>
      <c r="TXA66" s="308"/>
      <c r="TXB66" s="308"/>
      <c r="TXC66" s="308"/>
      <c r="TXD66" s="308"/>
      <c r="TXE66" s="308"/>
      <c r="TXF66" s="308"/>
      <c r="TXG66" s="308"/>
      <c r="TXH66" s="308"/>
      <c r="TXI66" s="308"/>
      <c r="TXJ66" s="308"/>
      <c r="TXK66" s="308"/>
      <c r="TXL66" s="308"/>
      <c r="TXM66" s="308"/>
      <c r="TXN66" s="308"/>
      <c r="TXO66" s="308"/>
      <c r="TXP66" s="308"/>
      <c r="TXQ66" s="308"/>
      <c r="TXR66" s="308"/>
      <c r="TXS66" s="308"/>
      <c r="TXT66" s="308"/>
      <c r="TXU66" s="308"/>
      <c r="TXV66" s="308"/>
      <c r="TXW66" s="308"/>
      <c r="TXX66" s="308"/>
      <c r="TXY66" s="308"/>
      <c r="TXZ66" s="308"/>
      <c r="TYA66" s="308"/>
      <c r="TYB66" s="308"/>
      <c r="TYC66" s="308"/>
      <c r="TYD66" s="308"/>
      <c r="TYE66" s="308"/>
      <c r="TYF66" s="308"/>
      <c r="TYG66" s="308"/>
      <c r="TYH66" s="308"/>
      <c r="TYI66" s="308"/>
      <c r="TYJ66" s="308"/>
      <c r="TYK66" s="308"/>
      <c r="TYL66" s="308"/>
      <c r="TYM66" s="308"/>
      <c r="TYN66" s="308"/>
      <c r="TYO66" s="308"/>
      <c r="TYP66" s="308"/>
      <c r="TYQ66" s="308"/>
      <c r="TYR66" s="308"/>
      <c r="TYS66" s="308"/>
      <c r="TYT66" s="308"/>
      <c r="TYU66" s="308"/>
      <c r="TYV66" s="308"/>
      <c r="TYW66" s="308"/>
      <c r="TYX66" s="308"/>
      <c r="TYY66" s="308"/>
      <c r="TYZ66" s="308"/>
      <c r="TZA66" s="308"/>
      <c r="TZB66" s="308"/>
      <c r="TZC66" s="308"/>
      <c r="TZD66" s="308"/>
      <c r="TZE66" s="308"/>
      <c r="TZF66" s="308"/>
      <c r="TZG66" s="308"/>
      <c r="TZH66" s="308"/>
      <c r="TZI66" s="308"/>
      <c r="TZJ66" s="308"/>
      <c r="TZK66" s="308"/>
      <c r="TZL66" s="308"/>
      <c r="TZM66" s="308"/>
      <c r="TZN66" s="308"/>
      <c r="TZO66" s="308"/>
      <c r="TZP66" s="308"/>
      <c r="TZQ66" s="308"/>
      <c r="TZR66" s="308"/>
      <c r="TZS66" s="308"/>
      <c r="TZT66" s="308"/>
      <c r="TZU66" s="308"/>
      <c r="TZV66" s="308"/>
      <c r="TZW66" s="308"/>
      <c r="TZX66" s="308"/>
      <c r="TZY66" s="308"/>
      <c r="TZZ66" s="308"/>
      <c r="UAA66" s="308"/>
      <c r="UAB66" s="308"/>
      <c r="UAC66" s="308"/>
      <c r="UAD66" s="308"/>
      <c r="UAE66" s="308"/>
      <c r="UAF66" s="308"/>
      <c r="UAG66" s="308"/>
      <c r="UAH66" s="308"/>
      <c r="UAI66" s="308"/>
      <c r="UAJ66" s="308"/>
      <c r="UAK66" s="308"/>
      <c r="UAL66" s="308"/>
      <c r="UAM66" s="308"/>
      <c r="UAN66" s="308"/>
      <c r="UAO66" s="308"/>
      <c r="UAP66" s="308"/>
      <c r="UAQ66" s="308"/>
      <c r="UAR66" s="308"/>
      <c r="UAS66" s="308"/>
      <c r="UAT66" s="308"/>
      <c r="UAU66" s="308"/>
      <c r="UAV66" s="308"/>
      <c r="UAW66" s="308"/>
      <c r="UAX66" s="308"/>
      <c r="UAY66" s="308"/>
      <c r="UAZ66" s="308"/>
      <c r="UBA66" s="308"/>
      <c r="UBB66" s="308"/>
      <c r="UBC66" s="308"/>
      <c r="UBD66" s="308"/>
      <c r="UBE66" s="308"/>
      <c r="UBF66" s="308"/>
      <c r="UBG66" s="308"/>
      <c r="UBH66" s="308"/>
      <c r="UBI66" s="308"/>
      <c r="UBJ66" s="308"/>
      <c r="UBK66" s="308"/>
      <c r="UBL66" s="308"/>
      <c r="UBM66" s="308"/>
      <c r="UBN66" s="308"/>
      <c r="UBO66" s="308"/>
      <c r="UBP66" s="308"/>
      <c r="UBQ66" s="308"/>
      <c r="UBR66" s="308"/>
      <c r="UBS66" s="308"/>
      <c r="UBT66" s="308"/>
      <c r="UBU66" s="308"/>
      <c r="UBV66" s="308"/>
      <c r="UBW66" s="308"/>
      <c r="UBX66" s="308"/>
      <c r="UBY66" s="308"/>
      <c r="UBZ66" s="308"/>
      <c r="UCA66" s="308"/>
      <c r="UCB66" s="308"/>
      <c r="UCC66" s="308"/>
      <c r="UCD66" s="308"/>
      <c r="UCE66" s="308"/>
      <c r="UCF66" s="308"/>
      <c r="UCG66" s="308"/>
      <c r="UCH66" s="308"/>
      <c r="UCI66" s="308"/>
      <c r="UCJ66" s="308"/>
      <c r="UCK66" s="308"/>
      <c r="UCL66" s="308"/>
      <c r="UCM66" s="308"/>
      <c r="UCN66" s="308"/>
      <c r="UCO66" s="308"/>
      <c r="UCP66" s="308"/>
      <c r="UCQ66" s="308"/>
      <c r="UCR66" s="308"/>
      <c r="UCS66" s="308"/>
      <c r="UCT66" s="308"/>
      <c r="UCU66" s="308"/>
      <c r="UCV66" s="308"/>
      <c r="UCW66" s="308"/>
      <c r="UCX66" s="308"/>
      <c r="UCY66" s="308"/>
      <c r="UCZ66" s="308"/>
      <c r="UDA66" s="308"/>
      <c r="UDB66" s="308"/>
      <c r="UDC66" s="308"/>
      <c r="UDD66" s="308"/>
      <c r="UDE66" s="308"/>
      <c r="UDF66" s="308"/>
      <c r="UDG66" s="308"/>
      <c r="UDH66" s="308"/>
      <c r="UDI66" s="308"/>
      <c r="UDJ66" s="308"/>
      <c r="UDK66" s="308"/>
      <c r="UDL66" s="308"/>
      <c r="UDM66" s="308"/>
      <c r="UDN66" s="308"/>
      <c r="UDO66" s="308"/>
      <c r="UDP66" s="308"/>
      <c r="UDQ66" s="308"/>
      <c r="UDR66" s="308"/>
      <c r="UDS66" s="308"/>
      <c r="UDT66" s="308"/>
      <c r="UDU66" s="308"/>
      <c r="UDV66" s="308"/>
      <c r="UDW66" s="308"/>
      <c r="UDX66" s="308"/>
      <c r="UDY66" s="308"/>
      <c r="UDZ66" s="308"/>
      <c r="UEA66" s="308"/>
      <c r="UEB66" s="308"/>
      <c r="UEC66" s="308"/>
      <c r="UED66" s="308"/>
      <c r="UEE66" s="308"/>
      <c r="UEF66" s="308"/>
      <c r="UEG66" s="308"/>
      <c r="UEH66" s="308"/>
      <c r="UEI66" s="308"/>
      <c r="UEJ66" s="308"/>
      <c r="UEK66" s="308"/>
      <c r="UEL66" s="308"/>
      <c r="UEM66" s="308"/>
      <c r="UEN66" s="308"/>
      <c r="UEO66" s="308"/>
      <c r="UEP66" s="308"/>
      <c r="UEQ66" s="308"/>
      <c r="UER66" s="308"/>
      <c r="UES66" s="308"/>
      <c r="UET66" s="308"/>
      <c r="UEU66" s="308"/>
      <c r="UEV66" s="308"/>
      <c r="UEW66" s="308"/>
      <c r="UEX66" s="308"/>
      <c r="UEY66" s="308"/>
      <c r="UEZ66" s="308"/>
      <c r="UFA66" s="308"/>
      <c r="UFB66" s="308"/>
      <c r="UFC66" s="308"/>
      <c r="UFD66" s="308"/>
      <c r="UFE66" s="308"/>
      <c r="UFF66" s="308"/>
      <c r="UFG66" s="308"/>
      <c r="UFH66" s="308"/>
      <c r="UFI66" s="308"/>
      <c r="UFJ66" s="308"/>
      <c r="UFK66" s="308"/>
      <c r="UFL66" s="308"/>
      <c r="UFM66" s="308"/>
      <c r="UFN66" s="308"/>
      <c r="UFO66" s="308"/>
      <c r="UFP66" s="308"/>
      <c r="UFQ66" s="308"/>
      <c r="UFR66" s="308"/>
      <c r="UFS66" s="308"/>
      <c r="UFT66" s="308"/>
      <c r="UFU66" s="308"/>
      <c r="UFV66" s="308"/>
      <c r="UFW66" s="308"/>
      <c r="UFX66" s="308"/>
      <c r="UFY66" s="308"/>
      <c r="UFZ66" s="308"/>
      <c r="UGA66" s="308"/>
      <c r="UGB66" s="308"/>
      <c r="UGC66" s="308"/>
      <c r="UGD66" s="308"/>
      <c r="UGE66" s="308"/>
      <c r="UGF66" s="308"/>
      <c r="UGG66" s="308"/>
      <c r="UGH66" s="308"/>
      <c r="UGI66" s="308"/>
      <c r="UGJ66" s="308"/>
      <c r="UGK66" s="308"/>
      <c r="UGL66" s="308"/>
      <c r="UGM66" s="308"/>
      <c r="UGN66" s="308"/>
      <c r="UGO66" s="308"/>
      <c r="UGP66" s="308"/>
      <c r="UGQ66" s="308"/>
      <c r="UGR66" s="308"/>
      <c r="UGS66" s="308"/>
      <c r="UGT66" s="308"/>
      <c r="UGU66" s="308"/>
      <c r="UGV66" s="308"/>
      <c r="UGW66" s="308"/>
      <c r="UGX66" s="308"/>
      <c r="UGY66" s="308"/>
      <c r="UGZ66" s="308"/>
      <c r="UHA66" s="308"/>
      <c r="UHB66" s="308"/>
      <c r="UHC66" s="308"/>
      <c r="UHD66" s="308"/>
      <c r="UHE66" s="308"/>
      <c r="UHF66" s="308"/>
      <c r="UHG66" s="308"/>
      <c r="UHH66" s="308"/>
      <c r="UHI66" s="308"/>
      <c r="UHJ66" s="308"/>
      <c r="UHK66" s="308"/>
      <c r="UHL66" s="308"/>
      <c r="UHM66" s="308"/>
      <c r="UHN66" s="308"/>
      <c r="UHO66" s="308"/>
      <c r="UHP66" s="308"/>
      <c r="UHQ66" s="308"/>
      <c r="UHR66" s="308"/>
      <c r="UHS66" s="308"/>
      <c r="UHT66" s="308"/>
      <c r="UHU66" s="308"/>
      <c r="UHV66" s="308"/>
      <c r="UHW66" s="308"/>
      <c r="UHX66" s="308"/>
      <c r="UHY66" s="308"/>
      <c r="UHZ66" s="308"/>
      <c r="UIA66" s="308"/>
      <c r="UIB66" s="308"/>
      <c r="UIC66" s="308"/>
      <c r="UID66" s="308"/>
      <c r="UIE66" s="308"/>
      <c r="UIF66" s="308"/>
      <c r="UIG66" s="308"/>
      <c r="UIH66" s="308"/>
      <c r="UII66" s="308"/>
      <c r="UIJ66" s="308"/>
      <c r="UIK66" s="308"/>
      <c r="UIL66" s="308"/>
      <c r="UIM66" s="308"/>
      <c r="UIN66" s="308"/>
      <c r="UIO66" s="308"/>
      <c r="UIP66" s="308"/>
      <c r="UIQ66" s="308"/>
      <c r="UIR66" s="308"/>
      <c r="UIS66" s="308"/>
      <c r="UIT66" s="308"/>
      <c r="UIU66" s="308"/>
      <c r="UIV66" s="308"/>
      <c r="UIW66" s="308"/>
      <c r="UIX66" s="308"/>
      <c r="UIY66" s="308"/>
      <c r="UIZ66" s="308"/>
      <c r="UJA66" s="308"/>
      <c r="UJB66" s="308"/>
      <c r="UJC66" s="308"/>
      <c r="UJD66" s="308"/>
      <c r="UJE66" s="308"/>
      <c r="UJF66" s="308"/>
      <c r="UJG66" s="308"/>
      <c r="UJH66" s="308"/>
      <c r="UJI66" s="308"/>
      <c r="UJJ66" s="308"/>
      <c r="UJK66" s="308"/>
      <c r="UJL66" s="308"/>
      <c r="UJM66" s="308"/>
      <c r="UJN66" s="308"/>
      <c r="UJO66" s="308"/>
      <c r="UJP66" s="308"/>
      <c r="UJQ66" s="308"/>
      <c r="UJR66" s="308"/>
      <c r="UJS66" s="308"/>
      <c r="UJT66" s="308"/>
      <c r="UJU66" s="308"/>
      <c r="UJV66" s="308"/>
      <c r="UJW66" s="308"/>
      <c r="UJX66" s="308"/>
      <c r="UJY66" s="308"/>
      <c r="UJZ66" s="308"/>
      <c r="UKA66" s="308"/>
      <c r="UKB66" s="308"/>
      <c r="UKC66" s="308"/>
      <c r="UKD66" s="308"/>
      <c r="UKE66" s="308"/>
      <c r="UKF66" s="308"/>
      <c r="UKG66" s="308"/>
      <c r="UKH66" s="308"/>
      <c r="UKI66" s="308"/>
      <c r="UKJ66" s="308"/>
      <c r="UKK66" s="308"/>
      <c r="UKL66" s="308"/>
      <c r="UKM66" s="308"/>
      <c r="UKN66" s="308"/>
      <c r="UKO66" s="308"/>
      <c r="UKP66" s="308"/>
      <c r="UKQ66" s="308"/>
      <c r="UKR66" s="308"/>
      <c r="UKS66" s="308"/>
      <c r="UKT66" s="308"/>
      <c r="UKU66" s="308"/>
      <c r="UKV66" s="308"/>
      <c r="UKW66" s="308"/>
      <c r="UKX66" s="308"/>
      <c r="UKY66" s="308"/>
      <c r="UKZ66" s="308"/>
      <c r="ULA66" s="308"/>
      <c r="ULB66" s="308"/>
      <c r="ULC66" s="308"/>
      <c r="ULD66" s="308"/>
      <c r="ULE66" s="308"/>
      <c r="ULF66" s="308"/>
      <c r="ULG66" s="308"/>
      <c r="ULH66" s="308"/>
      <c r="ULI66" s="308"/>
      <c r="ULJ66" s="308"/>
      <c r="ULK66" s="308"/>
      <c r="ULL66" s="308"/>
      <c r="ULM66" s="308"/>
      <c r="ULN66" s="308"/>
      <c r="ULO66" s="308"/>
      <c r="ULP66" s="308"/>
      <c r="ULQ66" s="308"/>
      <c r="ULR66" s="308"/>
      <c r="ULS66" s="308"/>
      <c r="ULT66" s="308"/>
      <c r="ULU66" s="308"/>
      <c r="ULV66" s="308"/>
      <c r="ULW66" s="308"/>
      <c r="ULX66" s="308"/>
      <c r="ULY66" s="308"/>
      <c r="ULZ66" s="308"/>
      <c r="UMA66" s="308"/>
      <c r="UMB66" s="308"/>
      <c r="UMC66" s="308"/>
      <c r="UMD66" s="308"/>
      <c r="UME66" s="308"/>
      <c r="UMF66" s="308"/>
      <c r="UMG66" s="308"/>
      <c r="UMH66" s="308"/>
      <c r="UMI66" s="308"/>
      <c r="UMJ66" s="308"/>
      <c r="UMK66" s="308"/>
      <c r="UML66" s="308"/>
      <c r="UMM66" s="308"/>
      <c r="UMN66" s="308"/>
      <c r="UMO66" s="308"/>
      <c r="UMP66" s="308"/>
      <c r="UMQ66" s="308"/>
      <c r="UMR66" s="308"/>
      <c r="UMS66" s="308"/>
      <c r="UMT66" s="308"/>
      <c r="UMU66" s="308"/>
      <c r="UMV66" s="308"/>
      <c r="UMW66" s="308"/>
      <c r="UMX66" s="308"/>
      <c r="UMY66" s="308"/>
      <c r="UMZ66" s="308"/>
      <c r="UNA66" s="308"/>
      <c r="UNB66" s="308"/>
      <c r="UNC66" s="308"/>
      <c r="UND66" s="308"/>
      <c r="UNE66" s="308"/>
      <c r="UNF66" s="308"/>
      <c r="UNG66" s="308"/>
      <c r="UNH66" s="308"/>
      <c r="UNI66" s="308"/>
      <c r="UNJ66" s="308"/>
      <c r="UNK66" s="308"/>
      <c r="UNL66" s="308"/>
      <c r="UNM66" s="308"/>
      <c r="UNN66" s="308"/>
      <c r="UNO66" s="308"/>
      <c r="UNP66" s="308"/>
      <c r="UNQ66" s="308"/>
      <c r="UNR66" s="308"/>
      <c r="UNS66" s="308"/>
      <c r="UNT66" s="308"/>
      <c r="UNU66" s="308"/>
      <c r="UNV66" s="308"/>
      <c r="UNW66" s="308"/>
      <c r="UNX66" s="308"/>
      <c r="UNY66" s="308"/>
      <c r="UNZ66" s="308"/>
      <c r="UOA66" s="308"/>
      <c r="UOB66" s="308"/>
      <c r="UOC66" s="308"/>
      <c r="UOD66" s="308"/>
      <c r="UOE66" s="308"/>
      <c r="UOF66" s="308"/>
      <c r="UOG66" s="308"/>
      <c r="UOH66" s="308"/>
      <c r="UOI66" s="308"/>
      <c r="UOJ66" s="308"/>
      <c r="UOK66" s="308"/>
      <c r="UOL66" s="308"/>
      <c r="UOM66" s="308"/>
      <c r="UON66" s="308"/>
      <c r="UOO66" s="308"/>
      <c r="UOP66" s="308"/>
      <c r="UOQ66" s="308"/>
      <c r="UOR66" s="308"/>
      <c r="UOS66" s="308"/>
      <c r="UOT66" s="308"/>
      <c r="UOU66" s="308"/>
      <c r="UOV66" s="308"/>
      <c r="UOW66" s="308"/>
      <c r="UOX66" s="308"/>
      <c r="UOY66" s="308"/>
      <c r="UOZ66" s="308"/>
      <c r="UPA66" s="308"/>
      <c r="UPB66" s="308"/>
      <c r="UPC66" s="308"/>
      <c r="UPD66" s="308"/>
      <c r="UPE66" s="308"/>
      <c r="UPF66" s="308"/>
      <c r="UPG66" s="308"/>
      <c r="UPH66" s="308"/>
      <c r="UPI66" s="308"/>
      <c r="UPJ66" s="308"/>
      <c r="UPK66" s="308"/>
      <c r="UPL66" s="308"/>
      <c r="UPM66" s="308"/>
      <c r="UPN66" s="308"/>
      <c r="UPO66" s="308"/>
      <c r="UPP66" s="308"/>
      <c r="UPQ66" s="308"/>
      <c r="UPR66" s="308"/>
      <c r="UPS66" s="308"/>
      <c r="UPT66" s="308"/>
      <c r="UPU66" s="308"/>
      <c r="UPV66" s="308"/>
      <c r="UPW66" s="308"/>
      <c r="UPX66" s="308"/>
      <c r="UPY66" s="308"/>
      <c r="UPZ66" s="308"/>
      <c r="UQA66" s="308"/>
      <c r="UQB66" s="308"/>
      <c r="UQC66" s="308"/>
      <c r="UQD66" s="308"/>
      <c r="UQE66" s="308"/>
      <c r="UQF66" s="308"/>
      <c r="UQG66" s="308"/>
      <c r="UQH66" s="308"/>
      <c r="UQI66" s="308"/>
      <c r="UQJ66" s="308"/>
      <c r="UQK66" s="308"/>
      <c r="UQL66" s="308"/>
      <c r="UQM66" s="308"/>
      <c r="UQN66" s="308"/>
      <c r="UQO66" s="308"/>
      <c r="UQP66" s="308"/>
      <c r="UQQ66" s="308"/>
      <c r="UQR66" s="308"/>
      <c r="UQS66" s="308"/>
      <c r="UQT66" s="308"/>
      <c r="UQU66" s="308"/>
      <c r="UQV66" s="308"/>
      <c r="UQW66" s="308"/>
      <c r="UQX66" s="308"/>
      <c r="UQY66" s="308"/>
      <c r="UQZ66" s="308"/>
      <c r="URA66" s="308"/>
      <c r="URB66" s="308"/>
      <c r="URC66" s="308"/>
      <c r="URD66" s="308"/>
      <c r="URE66" s="308"/>
      <c r="URF66" s="308"/>
      <c r="URG66" s="308"/>
      <c r="URH66" s="308"/>
      <c r="URI66" s="308"/>
      <c r="URJ66" s="308"/>
      <c r="URK66" s="308"/>
      <c r="URL66" s="308"/>
      <c r="URM66" s="308"/>
      <c r="URN66" s="308"/>
      <c r="URO66" s="308"/>
      <c r="URP66" s="308"/>
      <c r="URQ66" s="308"/>
      <c r="URR66" s="308"/>
      <c r="URS66" s="308"/>
      <c r="URT66" s="308"/>
      <c r="URU66" s="308"/>
      <c r="URV66" s="308"/>
      <c r="URW66" s="308"/>
      <c r="URX66" s="308"/>
      <c r="URY66" s="308"/>
      <c r="URZ66" s="308"/>
      <c r="USA66" s="308"/>
      <c r="USB66" s="308"/>
      <c r="USC66" s="308"/>
      <c r="USD66" s="308"/>
      <c r="USE66" s="308"/>
      <c r="USF66" s="308"/>
      <c r="USG66" s="308"/>
      <c r="USH66" s="308"/>
      <c r="USI66" s="308"/>
      <c r="USJ66" s="308"/>
      <c r="USK66" s="308"/>
      <c r="USL66" s="308"/>
      <c r="USM66" s="308"/>
      <c r="USN66" s="308"/>
      <c r="USO66" s="308"/>
      <c r="USP66" s="308"/>
      <c r="USQ66" s="308"/>
      <c r="USR66" s="308"/>
      <c r="USS66" s="308"/>
      <c r="UST66" s="308"/>
      <c r="USU66" s="308"/>
      <c r="USV66" s="308"/>
      <c r="USW66" s="308"/>
      <c r="USX66" s="308"/>
      <c r="USY66" s="308"/>
      <c r="USZ66" s="308"/>
      <c r="UTA66" s="308"/>
      <c r="UTB66" s="308"/>
      <c r="UTC66" s="308"/>
      <c r="UTD66" s="308"/>
      <c r="UTE66" s="308"/>
      <c r="UTF66" s="308"/>
      <c r="UTG66" s="308"/>
      <c r="UTH66" s="308"/>
      <c r="UTI66" s="308"/>
      <c r="UTJ66" s="308"/>
      <c r="UTK66" s="308"/>
      <c r="UTL66" s="308"/>
      <c r="UTM66" s="308"/>
      <c r="UTN66" s="308"/>
      <c r="UTO66" s="308"/>
      <c r="UTP66" s="308"/>
      <c r="UTQ66" s="308"/>
      <c r="UTR66" s="308"/>
      <c r="UTS66" s="308"/>
      <c r="UTT66" s="308"/>
      <c r="UTU66" s="308"/>
      <c r="UTV66" s="308"/>
      <c r="UTW66" s="308"/>
      <c r="UTX66" s="308"/>
      <c r="UTY66" s="308"/>
      <c r="UTZ66" s="308"/>
      <c r="UUA66" s="308"/>
      <c r="UUB66" s="308"/>
      <c r="UUC66" s="308"/>
      <c r="UUD66" s="308"/>
      <c r="UUE66" s="308"/>
      <c r="UUF66" s="308"/>
      <c r="UUG66" s="308"/>
      <c r="UUH66" s="308"/>
      <c r="UUI66" s="308"/>
      <c r="UUJ66" s="308"/>
      <c r="UUK66" s="308"/>
      <c r="UUL66" s="308"/>
      <c r="UUM66" s="308"/>
      <c r="UUN66" s="308"/>
      <c r="UUO66" s="308"/>
      <c r="UUP66" s="308"/>
      <c r="UUQ66" s="308"/>
      <c r="UUR66" s="308"/>
      <c r="UUS66" s="308"/>
      <c r="UUT66" s="308"/>
      <c r="UUU66" s="308"/>
      <c r="UUV66" s="308"/>
      <c r="UUW66" s="308"/>
      <c r="UUX66" s="308"/>
      <c r="UUY66" s="308"/>
      <c r="UUZ66" s="308"/>
      <c r="UVA66" s="308"/>
      <c r="UVB66" s="308"/>
      <c r="UVC66" s="308"/>
      <c r="UVD66" s="308"/>
      <c r="UVE66" s="308"/>
      <c r="UVF66" s="308"/>
      <c r="UVG66" s="308"/>
      <c r="UVH66" s="308"/>
      <c r="UVI66" s="308"/>
      <c r="UVJ66" s="308"/>
      <c r="UVK66" s="308"/>
      <c r="UVL66" s="308"/>
      <c r="UVM66" s="308"/>
      <c r="UVN66" s="308"/>
      <c r="UVO66" s="308"/>
      <c r="UVP66" s="308"/>
      <c r="UVQ66" s="308"/>
      <c r="UVR66" s="308"/>
      <c r="UVS66" s="308"/>
      <c r="UVT66" s="308"/>
      <c r="UVU66" s="308"/>
      <c r="UVV66" s="308"/>
      <c r="UVW66" s="308"/>
      <c r="UVX66" s="308"/>
      <c r="UVY66" s="308"/>
      <c r="UVZ66" s="308"/>
      <c r="UWA66" s="308"/>
      <c r="UWB66" s="308"/>
      <c r="UWC66" s="308"/>
      <c r="UWD66" s="308"/>
      <c r="UWE66" s="308"/>
      <c r="UWF66" s="308"/>
      <c r="UWG66" s="308"/>
      <c r="UWH66" s="308"/>
      <c r="UWI66" s="308"/>
      <c r="UWJ66" s="308"/>
      <c r="UWK66" s="308"/>
      <c r="UWL66" s="308"/>
      <c r="UWM66" s="308"/>
      <c r="UWN66" s="308"/>
      <c r="UWO66" s="308"/>
      <c r="UWP66" s="308"/>
      <c r="UWQ66" s="308"/>
      <c r="UWR66" s="308"/>
      <c r="UWS66" s="308"/>
      <c r="UWT66" s="308"/>
      <c r="UWU66" s="308"/>
      <c r="UWV66" s="308"/>
      <c r="UWW66" s="308"/>
      <c r="UWX66" s="308"/>
      <c r="UWY66" s="308"/>
      <c r="UWZ66" s="308"/>
      <c r="UXA66" s="308"/>
      <c r="UXB66" s="308"/>
      <c r="UXC66" s="308"/>
      <c r="UXD66" s="308"/>
      <c r="UXE66" s="308"/>
      <c r="UXF66" s="308"/>
      <c r="UXG66" s="308"/>
      <c r="UXH66" s="308"/>
      <c r="UXI66" s="308"/>
      <c r="UXJ66" s="308"/>
      <c r="UXK66" s="308"/>
      <c r="UXL66" s="308"/>
      <c r="UXM66" s="308"/>
      <c r="UXN66" s="308"/>
      <c r="UXO66" s="308"/>
      <c r="UXP66" s="308"/>
      <c r="UXQ66" s="308"/>
      <c r="UXR66" s="308"/>
      <c r="UXS66" s="308"/>
      <c r="UXT66" s="308"/>
      <c r="UXU66" s="308"/>
      <c r="UXV66" s="308"/>
      <c r="UXW66" s="308"/>
      <c r="UXX66" s="308"/>
      <c r="UXY66" s="308"/>
      <c r="UXZ66" s="308"/>
      <c r="UYA66" s="308"/>
      <c r="UYB66" s="308"/>
      <c r="UYC66" s="308"/>
      <c r="UYD66" s="308"/>
      <c r="UYE66" s="308"/>
      <c r="UYF66" s="308"/>
      <c r="UYG66" s="308"/>
      <c r="UYH66" s="308"/>
      <c r="UYI66" s="308"/>
      <c r="UYJ66" s="308"/>
      <c r="UYK66" s="308"/>
      <c r="UYL66" s="308"/>
      <c r="UYM66" s="308"/>
      <c r="UYN66" s="308"/>
      <c r="UYO66" s="308"/>
      <c r="UYP66" s="308"/>
      <c r="UYQ66" s="308"/>
      <c r="UYR66" s="308"/>
      <c r="UYS66" s="308"/>
      <c r="UYT66" s="308"/>
      <c r="UYU66" s="308"/>
      <c r="UYV66" s="308"/>
      <c r="UYW66" s="308"/>
      <c r="UYX66" s="308"/>
      <c r="UYY66" s="308"/>
      <c r="UYZ66" s="308"/>
      <c r="UZA66" s="308"/>
      <c r="UZB66" s="308"/>
      <c r="UZC66" s="308"/>
      <c r="UZD66" s="308"/>
      <c r="UZE66" s="308"/>
      <c r="UZF66" s="308"/>
      <c r="UZG66" s="308"/>
      <c r="UZH66" s="308"/>
      <c r="UZI66" s="308"/>
      <c r="UZJ66" s="308"/>
      <c r="UZK66" s="308"/>
      <c r="UZL66" s="308"/>
      <c r="UZM66" s="308"/>
      <c r="UZN66" s="308"/>
      <c r="UZO66" s="308"/>
      <c r="UZP66" s="308"/>
      <c r="UZQ66" s="308"/>
      <c r="UZR66" s="308"/>
      <c r="UZS66" s="308"/>
      <c r="UZT66" s="308"/>
      <c r="UZU66" s="308"/>
      <c r="UZV66" s="308"/>
      <c r="UZW66" s="308"/>
      <c r="UZX66" s="308"/>
      <c r="UZY66" s="308"/>
      <c r="UZZ66" s="308"/>
      <c r="VAA66" s="308"/>
      <c r="VAB66" s="308"/>
      <c r="VAC66" s="308"/>
      <c r="VAD66" s="308"/>
      <c r="VAE66" s="308"/>
      <c r="VAF66" s="308"/>
      <c r="VAG66" s="308"/>
      <c r="VAH66" s="308"/>
      <c r="VAI66" s="308"/>
      <c r="VAJ66" s="308"/>
      <c r="VAK66" s="308"/>
      <c r="VAL66" s="308"/>
      <c r="VAM66" s="308"/>
      <c r="VAN66" s="308"/>
      <c r="VAO66" s="308"/>
      <c r="VAP66" s="308"/>
      <c r="VAQ66" s="308"/>
      <c r="VAR66" s="308"/>
      <c r="VAS66" s="308"/>
      <c r="VAT66" s="308"/>
      <c r="VAU66" s="308"/>
      <c r="VAV66" s="308"/>
      <c r="VAW66" s="308"/>
      <c r="VAX66" s="308"/>
      <c r="VAY66" s="308"/>
      <c r="VAZ66" s="308"/>
      <c r="VBA66" s="308"/>
      <c r="VBB66" s="308"/>
      <c r="VBC66" s="308"/>
      <c r="VBD66" s="308"/>
      <c r="VBE66" s="308"/>
      <c r="VBF66" s="308"/>
      <c r="VBG66" s="308"/>
      <c r="VBH66" s="308"/>
      <c r="VBI66" s="308"/>
      <c r="VBJ66" s="308"/>
      <c r="VBK66" s="308"/>
      <c r="VBL66" s="308"/>
      <c r="VBM66" s="308"/>
      <c r="VBN66" s="308"/>
      <c r="VBO66" s="308"/>
      <c r="VBP66" s="308"/>
      <c r="VBQ66" s="308"/>
      <c r="VBR66" s="308"/>
      <c r="VBS66" s="308"/>
      <c r="VBT66" s="308"/>
      <c r="VBU66" s="308"/>
      <c r="VBV66" s="308"/>
      <c r="VBW66" s="308"/>
      <c r="VBX66" s="308"/>
      <c r="VBY66" s="308"/>
      <c r="VBZ66" s="308"/>
      <c r="VCA66" s="308"/>
      <c r="VCB66" s="308"/>
      <c r="VCC66" s="308"/>
      <c r="VCD66" s="308"/>
      <c r="VCE66" s="308"/>
      <c r="VCF66" s="308"/>
      <c r="VCG66" s="308"/>
      <c r="VCH66" s="308"/>
      <c r="VCI66" s="308"/>
      <c r="VCJ66" s="308"/>
      <c r="VCK66" s="308"/>
      <c r="VCL66" s="308"/>
      <c r="VCM66" s="308"/>
      <c r="VCN66" s="308"/>
      <c r="VCO66" s="308"/>
      <c r="VCP66" s="308"/>
      <c r="VCQ66" s="308"/>
      <c r="VCR66" s="308"/>
      <c r="VCS66" s="308"/>
      <c r="VCT66" s="308"/>
      <c r="VCU66" s="308"/>
      <c r="VCV66" s="308"/>
      <c r="VCW66" s="308"/>
      <c r="VCX66" s="308"/>
      <c r="VCY66" s="308"/>
      <c r="VCZ66" s="308"/>
      <c r="VDA66" s="308"/>
      <c r="VDB66" s="308"/>
      <c r="VDC66" s="308"/>
      <c r="VDD66" s="308"/>
      <c r="VDE66" s="308"/>
      <c r="VDF66" s="308"/>
      <c r="VDG66" s="308"/>
      <c r="VDH66" s="308"/>
      <c r="VDI66" s="308"/>
      <c r="VDJ66" s="308"/>
      <c r="VDK66" s="308"/>
      <c r="VDL66" s="308"/>
      <c r="VDM66" s="308"/>
      <c r="VDN66" s="308"/>
      <c r="VDO66" s="308"/>
      <c r="VDP66" s="308"/>
      <c r="VDQ66" s="308"/>
      <c r="VDR66" s="308"/>
      <c r="VDS66" s="308"/>
      <c r="VDT66" s="308"/>
      <c r="VDU66" s="308"/>
      <c r="VDV66" s="308"/>
      <c r="VDW66" s="308"/>
      <c r="VDX66" s="308"/>
      <c r="VDY66" s="308"/>
      <c r="VDZ66" s="308"/>
      <c r="VEA66" s="308"/>
      <c r="VEB66" s="308"/>
      <c r="VEC66" s="308"/>
      <c r="VED66" s="308"/>
      <c r="VEE66" s="308"/>
      <c r="VEF66" s="308"/>
      <c r="VEG66" s="308"/>
      <c r="VEH66" s="308"/>
      <c r="VEI66" s="308"/>
      <c r="VEJ66" s="308"/>
      <c r="VEK66" s="308"/>
      <c r="VEL66" s="308"/>
      <c r="VEM66" s="308"/>
      <c r="VEN66" s="308"/>
      <c r="VEO66" s="308"/>
      <c r="VEP66" s="308"/>
      <c r="VEQ66" s="308"/>
      <c r="VER66" s="308"/>
      <c r="VES66" s="308"/>
      <c r="VET66" s="308"/>
      <c r="VEU66" s="308"/>
      <c r="VEV66" s="308"/>
      <c r="VEW66" s="308"/>
      <c r="VEX66" s="308"/>
      <c r="VEY66" s="308"/>
      <c r="VEZ66" s="308"/>
      <c r="VFA66" s="308"/>
      <c r="VFB66" s="308"/>
      <c r="VFC66" s="308"/>
      <c r="VFD66" s="308"/>
      <c r="VFE66" s="308"/>
      <c r="VFF66" s="308"/>
      <c r="VFG66" s="308"/>
      <c r="VFH66" s="308"/>
      <c r="VFI66" s="308"/>
      <c r="VFJ66" s="308"/>
      <c r="VFK66" s="308"/>
      <c r="VFL66" s="308"/>
      <c r="VFM66" s="308"/>
      <c r="VFN66" s="308"/>
      <c r="VFO66" s="308"/>
      <c r="VFP66" s="308"/>
      <c r="VFQ66" s="308"/>
      <c r="VFR66" s="308"/>
      <c r="VFS66" s="308"/>
      <c r="VFT66" s="308"/>
      <c r="VFU66" s="308"/>
      <c r="VFV66" s="308"/>
      <c r="VFW66" s="308"/>
      <c r="VFX66" s="308"/>
      <c r="VFY66" s="308"/>
      <c r="VFZ66" s="308"/>
      <c r="VGA66" s="308"/>
      <c r="VGB66" s="308"/>
      <c r="VGC66" s="308"/>
      <c r="VGD66" s="308"/>
      <c r="VGE66" s="308"/>
      <c r="VGF66" s="308"/>
      <c r="VGG66" s="308"/>
      <c r="VGH66" s="308"/>
      <c r="VGI66" s="308"/>
      <c r="VGJ66" s="308"/>
      <c r="VGK66" s="308"/>
      <c r="VGL66" s="308"/>
      <c r="VGM66" s="308"/>
      <c r="VGN66" s="308"/>
      <c r="VGO66" s="308"/>
      <c r="VGP66" s="308"/>
      <c r="VGQ66" s="308"/>
      <c r="VGR66" s="308"/>
      <c r="VGS66" s="308"/>
      <c r="VGT66" s="308"/>
      <c r="VGU66" s="308"/>
      <c r="VGV66" s="308"/>
      <c r="VGW66" s="308"/>
      <c r="VGX66" s="308"/>
      <c r="VGY66" s="308"/>
      <c r="VGZ66" s="308"/>
      <c r="VHA66" s="308"/>
      <c r="VHB66" s="308"/>
      <c r="VHC66" s="308"/>
      <c r="VHD66" s="308"/>
      <c r="VHE66" s="308"/>
      <c r="VHF66" s="308"/>
      <c r="VHG66" s="308"/>
      <c r="VHH66" s="308"/>
      <c r="VHI66" s="308"/>
      <c r="VHJ66" s="308"/>
      <c r="VHK66" s="308"/>
      <c r="VHL66" s="308"/>
      <c r="VHM66" s="308"/>
      <c r="VHN66" s="308"/>
      <c r="VHO66" s="308"/>
      <c r="VHP66" s="308"/>
      <c r="VHQ66" s="308"/>
      <c r="VHR66" s="308"/>
      <c r="VHS66" s="308"/>
      <c r="VHT66" s="308"/>
      <c r="VHU66" s="308"/>
      <c r="VHV66" s="308"/>
      <c r="VHW66" s="308"/>
      <c r="VHX66" s="308"/>
      <c r="VHY66" s="308"/>
      <c r="VHZ66" s="308"/>
      <c r="VIA66" s="308"/>
      <c r="VIB66" s="308"/>
      <c r="VIC66" s="308"/>
      <c r="VID66" s="308"/>
      <c r="VIE66" s="308"/>
      <c r="VIF66" s="308"/>
      <c r="VIG66" s="308"/>
      <c r="VIH66" s="308"/>
      <c r="VII66" s="308"/>
      <c r="VIJ66" s="308"/>
      <c r="VIK66" s="308"/>
      <c r="VIL66" s="308"/>
      <c r="VIM66" s="308"/>
      <c r="VIN66" s="308"/>
      <c r="VIO66" s="308"/>
      <c r="VIP66" s="308"/>
      <c r="VIQ66" s="308"/>
      <c r="VIR66" s="308"/>
      <c r="VIS66" s="308"/>
      <c r="VIT66" s="308"/>
      <c r="VIU66" s="308"/>
      <c r="VIV66" s="308"/>
      <c r="VIW66" s="308"/>
      <c r="VIX66" s="308"/>
      <c r="VIY66" s="308"/>
      <c r="VIZ66" s="308"/>
      <c r="VJA66" s="308"/>
      <c r="VJB66" s="308"/>
      <c r="VJC66" s="308"/>
      <c r="VJD66" s="308"/>
      <c r="VJE66" s="308"/>
      <c r="VJF66" s="308"/>
      <c r="VJG66" s="308"/>
      <c r="VJH66" s="308"/>
      <c r="VJI66" s="308"/>
      <c r="VJJ66" s="308"/>
      <c r="VJK66" s="308"/>
      <c r="VJL66" s="308"/>
      <c r="VJM66" s="308"/>
      <c r="VJN66" s="308"/>
      <c r="VJO66" s="308"/>
      <c r="VJP66" s="308"/>
      <c r="VJQ66" s="308"/>
      <c r="VJR66" s="308"/>
      <c r="VJS66" s="308"/>
      <c r="VJT66" s="308"/>
      <c r="VJU66" s="308"/>
      <c r="VJV66" s="308"/>
      <c r="VJW66" s="308"/>
      <c r="VJX66" s="308"/>
      <c r="VJY66" s="308"/>
      <c r="VJZ66" s="308"/>
      <c r="VKA66" s="308"/>
      <c r="VKB66" s="308"/>
      <c r="VKC66" s="308"/>
      <c r="VKD66" s="308"/>
      <c r="VKE66" s="308"/>
      <c r="VKF66" s="308"/>
      <c r="VKG66" s="308"/>
      <c r="VKH66" s="308"/>
      <c r="VKI66" s="308"/>
      <c r="VKJ66" s="308"/>
      <c r="VKK66" s="308"/>
      <c r="VKL66" s="308"/>
      <c r="VKM66" s="308"/>
      <c r="VKN66" s="308"/>
      <c r="VKO66" s="308"/>
      <c r="VKP66" s="308"/>
      <c r="VKQ66" s="308"/>
      <c r="VKR66" s="308"/>
      <c r="VKS66" s="308"/>
      <c r="VKT66" s="308"/>
      <c r="VKU66" s="308"/>
      <c r="VKV66" s="308"/>
      <c r="VKW66" s="308"/>
      <c r="VKX66" s="308"/>
      <c r="VKY66" s="308"/>
      <c r="VKZ66" s="308"/>
      <c r="VLA66" s="308"/>
      <c r="VLB66" s="308"/>
      <c r="VLC66" s="308"/>
      <c r="VLD66" s="308"/>
      <c r="VLE66" s="308"/>
      <c r="VLF66" s="308"/>
      <c r="VLG66" s="308"/>
      <c r="VLH66" s="308"/>
      <c r="VLI66" s="308"/>
      <c r="VLJ66" s="308"/>
      <c r="VLK66" s="308"/>
      <c r="VLL66" s="308"/>
      <c r="VLM66" s="308"/>
      <c r="VLN66" s="308"/>
      <c r="VLO66" s="308"/>
      <c r="VLP66" s="308"/>
      <c r="VLQ66" s="308"/>
      <c r="VLR66" s="308"/>
      <c r="VLS66" s="308"/>
      <c r="VLT66" s="308"/>
      <c r="VLU66" s="308"/>
      <c r="VLV66" s="308"/>
      <c r="VLW66" s="308"/>
      <c r="VLX66" s="308"/>
      <c r="VLY66" s="308"/>
      <c r="VLZ66" s="308"/>
      <c r="VMA66" s="308"/>
      <c r="VMB66" s="308"/>
      <c r="VMC66" s="308"/>
      <c r="VMD66" s="308"/>
      <c r="VME66" s="308"/>
      <c r="VMF66" s="308"/>
      <c r="VMG66" s="308"/>
      <c r="VMH66" s="308"/>
      <c r="VMI66" s="308"/>
      <c r="VMJ66" s="308"/>
      <c r="VMK66" s="308"/>
      <c r="VML66" s="308"/>
      <c r="VMM66" s="308"/>
      <c r="VMN66" s="308"/>
      <c r="VMO66" s="308"/>
      <c r="VMP66" s="308"/>
      <c r="VMQ66" s="308"/>
      <c r="VMR66" s="308"/>
      <c r="VMS66" s="308"/>
      <c r="VMT66" s="308"/>
      <c r="VMU66" s="308"/>
      <c r="VMV66" s="308"/>
      <c r="VMW66" s="308"/>
      <c r="VMX66" s="308"/>
      <c r="VMY66" s="308"/>
      <c r="VMZ66" s="308"/>
      <c r="VNA66" s="308"/>
      <c r="VNB66" s="308"/>
      <c r="VNC66" s="308"/>
      <c r="VND66" s="308"/>
      <c r="VNE66" s="308"/>
      <c r="VNF66" s="308"/>
      <c r="VNG66" s="308"/>
      <c r="VNH66" s="308"/>
      <c r="VNI66" s="308"/>
      <c r="VNJ66" s="308"/>
      <c r="VNK66" s="308"/>
      <c r="VNL66" s="308"/>
      <c r="VNM66" s="308"/>
      <c r="VNN66" s="308"/>
      <c r="VNO66" s="308"/>
      <c r="VNP66" s="308"/>
      <c r="VNQ66" s="308"/>
      <c r="VNR66" s="308"/>
      <c r="VNS66" s="308"/>
      <c r="VNT66" s="308"/>
      <c r="VNU66" s="308"/>
      <c r="VNV66" s="308"/>
      <c r="VNW66" s="308"/>
      <c r="VNX66" s="308"/>
      <c r="VNY66" s="308"/>
      <c r="VNZ66" s="308"/>
      <c r="VOA66" s="308"/>
      <c r="VOB66" s="308"/>
      <c r="VOC66" s="308"/>
      <c r="VOD66" s="308"/>
      <c r="VOE66" s="308"/>
      <c r="VOF66" s="308"/>
      <c r="VOG66" s="308"/>
      <c r="VOH66" s="308"/>
      <c r="VOI66" s="308"/>
      <c r="VOJ66" s="308"/>
      <c r="VOK66" s="308"/>
      <c r="VOL66" s="308"/>
      <c r="VOM66" s="308"/>
      <c r="VON66" s="308"/>
      <c r="VOO66" s="308"/>
      <c r="VOP66" s="308"/>
      <c r="VOQ66" s="308"/>
      <c r="VOR66" s="308"/>
      <c r="VOS66" s="308"/>
      <c r="VOT66" s="308"/>
      <c r="VOU66" s="308"/>
      <c r="VOV66" s="308"/>
      <c r="VOW66" s="308"/>
      <c r="VOX66" s="308"/>
      <c r="VOY66" s="308"/>
      <c r="VOZ66" s="308"/>
      <c r="VPA66" s="308"/>
      <c r="VPB66" s="308"/>
      <c r="VPC66" s="308"/>
      <c r="VPD66" s="308"/>
      <c r="VPE66" s="308"/>
      <c r="VPF66" s="308"/>
      <c r="VPG66" s="308"/>
      <c r="VPH66" s="308"/>
      <c r="VPI66" s="308"/>
      <c r="VPJ66" s="308"/>
      <c r="VPK66" s="308"/>
      <c r="VPL66" s="308"/>
      <c r="VPM66" s="308"/>
      <c r="VPN66" s="308"/>
      <c r="VPO66" s="308"/>
      <c r="VPP66" s="308"/>
      <c r="VPQ66" s="308"/>
      <c r="VPR66" s="308"/>
      <c r="VPS66" s="308"/>
      <c r="VPT66" s="308"/>
      <c r="VPU66" s="308"/>
      <c r="VPV66" s="308"/>
      <c r="VPW66" s="308"/>
      <c r="VPX66" s="308"/>
      <c r="VPY66" s="308"/>
      <c r="VPZ66" s="308"/>
      <c r="VQA66" s="308"/>
      <c r="VQB66" s="308"/>
      <c r="VQC66" s="308"/>
      <c r="VQD66" s="308"/>
      <c r="VQE66" s="308"/>
      <c r="VQF66" s="308"/>
      <c r="VQG66" s="308"/>
      <c r="VQH66" s="308"/>
      <c r="VQI66" s="308"/>
      <c r="VQJ66" s="308"/>
      <c r="VQK66" s="308"/>
      <c r="VQL66" s="308"/>
      <c r="VQM66" s="308"/>
      <c r="VQN66" s="308"/>
      <c r="VQO66" s="308"/>
      <c r="VQP66" s="308"/>
      <c r="VQQ66" s="308"/>
      <c r="VQR66" s="308"/>
      <c r="VQS66" s="308"/>
      <c r="VQT66" s="308"/>
      <c r="VQU66" s="308"/>
      <c r="VQV66" s="308"/>
      <c r="VQW66" s="308"/>
      <c r="VQX66" s="308"/>
      <c r="VQY66" s="308"/>
      <c r="VQZ66" s="308"/>
      <c r="VRA66" s="308"/>
      <c r="VRB66" s="308"/>
      <c r="VRC66" s="308"/>
      <c r="VRD66" s="308"/>
      <c r="VRE66" s="308"/>
      <c r="VRF66" s="308"/>
      <c r="VRG66" s="308"/>
      <c r="VRH66" s="308"/>
      <c r="VRI66" s="308"/>
      <c r="VRJ66" s="308"/>
      <c r="VRK66" s="308"/>
      <c r="VRL66" s="308"/>
      <c r="VRM66" s="308"/>
      <c r="VRN66" s="308"/>
      <c r="VRO66" s="308"/>
      <c r="VRP66" s="308"/>
      <c r="VRQ66" s="308"/>
      <c r="VRR66" s="308"/>
      <c r="VRS66" s="308"/>
      <c r="VRT66" s="308"/>
      <c r="VRU66" s="308"/>
      <c r="VRV66" s="308"/>
      <c r="VRW66" s="308"/>
      <c r="VRX66" s="308"/>
      <c r="VRY66" s="308"/>
      <c r="VRZ66" s="308"/>
      <c r="VSA66" s="308"/>
      <c r="VSB66" s="308"/>
      <c r="VSC66" s="308"/>
      <c r="VSD66" s="308"/>
      <c r="VSE66" s="308"/>
      <c r="VSF66" s="308"/>
      <c r="VSG66" s="308"/>
      <c r="VSH66" s="308"/>
      <c r="VSI66" s="308"/>
      <c r="VSJ66" s="308"/>
      <c r="VSK66" s="308"/>
      <c r="VSL66" s="308"/>
      <c r="VSM66" s="308"/>
      <c r="VSN66" s="308"/>
      <c r="VSO66" s="308"/>
      <c r="VSP66" s="308"/>
      <c r="VSQ66" s="308"/>
      <c r="VSR66" s="308"/>
      <c r="VSS66" s="308"/>
      <c r="VST66" s="308"/>
      <c r="VSU66" s="308"/>
      <c r="VSV66" s="308"/>
      <c r="VSW66" s="308"/>
      <c r="VSX66" s="308"/>
      <c r="VSY66" s="308"/>
      <c r="VSZ66" s="308"/>
      <c r="VTA66" s="308"/>
      <c r="VTB66" s="308"/>
      <c r="VTC66" s="308"/>
      <c r="VTD66" s="308"/>
      <c r="VTE66" s="308"/>
      <c r="VTF66" s="308"/>
      <c r="VTG66" s="308"/>
      <c r="VTH66" s="308"/>
      <c r="VTI66" s="308"/>
      <c r="VTJ66" s="308"/>
      <c r="VTK66" s="308"/>
      <c r="VTL66" s="308"/>
      <c r="VTM66" s="308"/>
      <c r="VTN66" s="308"/>
      <c r="VTO66" s="308"/>
      <c r="VTP66" s="308"/>
      <c r="VTQ66" s="308"/>
      <c r="VTR66" s="308"/>
      <c r="VTS66" s="308"/>
      <c r="VTT66" s="308"/>
      <c r="VTU66" s="308"/>
      <c r="VTV66" s="308"/>
      <c r="VTW66" s="308"/>
      <c r="VTX66" s="308"/>
      <c r="VTY66" s="308"/>
      <c r="VTZ66" s="308"/>
      <c r="VUA66" s="308"/>
      <c r="VUB66" s="308"/>
      <c r="VUC66" s="308"/>
      <c r="VUD66" s="308"/>
      <c r="VUE66" s="308"/>
      <c r="VUF66" s="308"/>
      <c r="VUG66" s="308"/>
      <c r="VUH66" s="308"/>
      <c r="VUI66" s="308"/>
      <c r="VUJ66" s="308"/>
      <c r="VUK66" s="308"/>
      <c r="VUL66" s="308"/>
      <c r="VUM66" s="308"/>
      <c r="VUN66" s="308"/>
      <c r="VUO66" s="308"/>
      <c r="VUP66" s="308"/>
      <c r="VUQ66" s="308"/>
      <c r="VUR66" s="308"/>
      <c r="VUS66" s="308"/>
      <c r="VUT66" s="308"/>
      <c r="VUU66" s="308"/>
      <c r="VUV66" s="308"/>
      <c r="VUW66" s="308"/>
      <c r="VUX66" s="308"/>
      <c r="VUY66" s="308"/>
      <c r="VUZ66" s="308"/>
      <c r="VVA66" s="308"/>
      <c r="VVB66" s="308"/>
      <c r="VVC66" s="308"/>
      <c r="VVD66" s="308"/>
      <c r="VVE66" s="308"/>
      <c r="VVF66" s="308"/>
      <c r="VVG66" s="308"/>
      <c r="VVH66" s="308"/>
      <c r="VVI66" s="308"/>
      <c r="VVJ66" s="308"/>
      <c r="VVK66" s="308"/>
      <c r="VVL66" s="308"/>
      <c r="VVM66" s="308"/>
      <c r="VVN66" s="308"/>
      <c r="VVO66" s="308"/>
      <c r="VVP66" s="308"/>
      <c r="VVQ66" s="308"/>
      <c r="VVR66" s="308"/>
      <c r="VVS66" s="308"/>
      <c r="VVT66" s="308"/>
      <c r="VVU66" s="308"/>
      <c r="VVV66" s="308"/>
      <c r="VVW66" s="308"/>
      <c r="VVX66" s="308"/>
      <c r="VVY66" s="308"/>
      <c r="VVZ66" s="308"/>
      <c r="VWA66" s="308"/>
      <c r="VWB66" s="308"/>
      <c r="VWC66" s="308"/>
      <c r="VWD66" s="308"/>
      <c r="VWE66" s="308"/>
      <c r="VWF66" s="308"/>
      <c r="VWG66" s="308"/>
      <c r="VWH66" s="308"/>
      <c r="VWI66" s="308"/>
      <c r="VWJ66" s="308"/>
      <c r="VWK66" s="308"/>
      <c r="VWL66" s="308"/>
      <c r="VWM66" s="308"/>
      <c r="VWN66" s="308"/>
      <c r="VWO66" s="308"/>
      <c r="VWP66" s="308"/>
      <c r="VWQ66" s="308"/>
      <c r="VWR66" s="308"/>
      <c r="VWS66" s="308"/>
      <c r="VWT66" s="308"/>
      <c r="VWU66" s="308"/>
      <c r="VWV66" s="308"/>
      <c r="VWW66" s="308"/>
      <c r="VWX66" s="308"/>
      <c r="VWY66" s="308"/>
      <c r="VWZ66" s="308"/>
      <c r="VXA66" s="308"/>
      <c r="VXB66" s="308"/>
      <c r="VXC66" s="308"/>
      <c r="VXD66" s="308"/>
      <c r="VXE66" s="308"/>
      <c r="VXF66" s="308"/>
      <c r="VXG66" s="308"/>
      <c r="VXH66" s="308"/>
      <c r="VXI66" s="308"/>
      <c r="VXJ66" s="308"/>
      <c r="VXK66" s="308"/>
      <c r="VXL66" s="308"/>
      <c r="VXM66" s="308"/>
      <c r="VXN66" s="308"/>
      <c r="VXO66" s="308"/>
      <c r="VXP66" s="308"/>
      <c r="VXQ66" s="308"/>
      <c r="VXR66" s="308"/>
      <c r="VXS66" s="308"/>
      <c r="VXT66" s="308"/>
      <c r="VXU66" s="308"/>
      <c r="VXV66" s="308"/>
      <c r="VXW66" s="308"/>
      <c r="VXX66" s="308"/>
      <c r="VXY66" s="308"/>
      <c r="VXZ66" s="308"/>
      <c r="VYA66" s="308"/>
      <c r="VYB66" s="308"/>
      <c r="VYC66" s="308"/>
      <c r="VYD66" s="308"/>
      <c r="VYE66" s="308"/>
      <c r="VYF66" s="308"/>
      <c r="VYG66" s="308"/>
      <c r="VYH66" s="308"/>
      <c r="VYI66" s="308"/>
      <c r="VYJ66" s="308"/>
      <c r="VYK66" s="308"/>
      <c r="VYL66" s="308"/>
      <c r="VYM66" s="308"/>
      <c r="VYN66" s="308"/>
      <c r="VYO66" s="308"/>
      <c r="VYP66" s="308"/>
      <c r="VYQ66" s="308"/>
      <c r="VYR66" s="308"/>
      <c r="VYS66" s="308"/>
      <c r="VYT66" s="308"/>
      <c r="VYU66" s="308"/>
      <c r="VYV66" s="308"/>
      <c r="VYW66" s="308"/>
      <c r="VYX66" s="308"/>
      <c r="VYY66" s="308"/>
      <c r="VYZ66" s="308"/>
      <c r="VZA66" s="308"/>
      <c r="VZB66" s="308"/>
      <c r="VZC66" s="308"/>
      <c r="VZD66" s="308"/>
      <c r="VZE66" s="308"/>
      <c r="VZF66" s="308"/>
      <c r="VZG66" s="308"/>
      <c r="VZH66" s="308"/>
      <c r="VZI66" s="308"/>
      <c r="VZJ66" s="308"/>
      <c r="VZK66" s="308"/>
      <c r="VZL66" s="308"/>
      <c r="VZM66" s="308"/>
      <c r="VZN66" s="308"/>
      <c r="VZO66" s="308"/>
      <c r="VZP66" s="308"/>
      <c r="VZQ66" s="308"/>
      <c r="VZR66" s="308"/>
      <c r="VZS66" s="308"/>
      <c r="VZT66" s="308"/>
      <c r="VZU66" s="308"/>
      <c r="VZV66" s="308"/>
      <c r="VZW66" s="308"/>
      <c r="VZX66" s="308"/>
      <c r="VZY66" s="308"/>
      <c r="VZZ66" s="308"/>
      <c r="WAA66" s="308"/>
      <c r="WAB66" s="308"/>
      <c r="WAC66" s="308"/>
      <c r="WAD66" s="308"/>
      <c r="WAE66" s="308"/>
      <c r="WAF66" s="308"/>
      <c r="WAG66" s="308"/>
      <c r="WAH66" s="308"/>
      <c r="WAI66" s="308"/>
      <c r="WAJ66" s="308"/>
      <c r="WAK66" s="308"/>
      <c r="WAL66" s="308"/>
      <c r="WAM66" s="308"/>
      <c r="WAN66" s="308"/>
      <c r="WAO66" s="308"/>
      <c r="WAP66" s="308"/>
      <c r="WAQ66" s="308"/>
      <c r="WAR66" s="308"/>
      <c r="WAS66" s="308"/>
      <c r="WAT66" s="308"/>
      <c r="WAU66" s="308"/>
      <c r="WAV66" s="308"/>
      <c r="WAW66" s="308"/>
      <c r="WAX66" s="308"/>
      <c r="WAY66" s="308"/>
      <c r="WAZ66" s="308"/>
      <c r="WBA66" s="308"/>
      <c r="WBB66" s="308"/>
      <c r="WBC66" s="308"/>
      <c r="WBD66" s="308"/>
      <c r="WBE66" s="308"/>
      <c r="WBF66" s="308"/>
      <c r="WBG66" s="308"/>
      <c r="WBH66" s="308"/>
      <c r="WBI66" s="308"/>
      <c r="WBJ66" s="308"/>
      <c r="WBK66" s="308"/>
      <c r="WBL66" s="308"/>
      <c r="WBM66" s="308"/>
      <c r="WBN66" s="308"/>
      <c r="WBO66" s="308"/>
      <c r="WBP66" s="308"/>
      <c r="WBQ66" s="308"/>
      <c r="WBR66" s="308"/>
      <c r="WBS66" s="308"/>
      <c r="WBT66" s="308"/>
      <c r="WBU66" s="308"/>
      <c r="WBV66" s="308"/>
      <c r="WBW66" s="308"/>
      <c r="WBX66" s="308"/>
      <c r="WBY66" s="308"/>
      <c r="WBZ66" s="308"/>
      <c r="WCA66" s="308"/>
      <c r="WCB66" s="308"/>
      <c r="WCC66" s="308"/>
      <c r="WCD66" s="308"/>
      <c r="WCE66" s="308"/>
      <c r="WCF66" s="308"/>
      <c r="WCG66" s="308"/>
      <c r="WCH66" s="308"/>
      <c r="WCI66" s="308"/>
      <c r="WCJ66" s="308"/>
      <c r="WCK66" s="308"/>
      <c r="WCL66" s="308"/>
      <c r="WCM66" s="308"/>
      <c r="WCN66" s="308"/>
      <c r="WCO66" s="308"/>
      <c r="WCP66" s="308"/>
      <c r="WCQ66" s="308"/>
      <c r="WCR66" s="308"/>
      <c r="WCS66" s="308"/>
      <c r="WCT66" s="308"/>
      <c r="WCU66" s="308"/>
      <c r="WCV66" s="308"/>
      <c r="WCW66" s="308"/>
      <c r="WCX66" s="308"/>
      <c r="WCY66" s="308"/>
      <c r="WCZ66" s="308"/>
      <c r="WDA66" s="308"/>
      <c r="WDB66" s="308"/>
      <c r="WDC66" s="308"/>
      <c r="WDD66" s="308"/>
      <c r="WDE66" s="308"/>
      <c r="WDF66" s="308"/>
      <c r="WDG66" s="308"/>
      <c r="WDH66" s="308"/>
      <c r="WDI66" s="308"/>
      <c r="WDJ66" s="308"/>
      <c r="WDK66" s="308"/>
      <c r="WDL66" s="308"/>
      <c r="WDM66" s="308"/>
      <c r="WDN66" s="308"/>
      <c r="WDO66" s="308"/>
      <c r="WDP66" s="308"/>
      <c r="WDQ66" s="308"/>
      <c r="WDR66" s="308"/>
      <c r="WDS66" s="308"/>
      <c r="WDT66" s="308"/>
      <c r="WDU66" s="308"/>
      <c r="WDV66" s="308"/>
      <c r="WDW66" s="308"/>
      <c r="WDX66" s="308"/>
      <c r="WDY66" s="308"/>
      <c r="WDZ66" s="308"/>
      <c r="WEA66" s="308"/>
      <c r="WEB66" s="308"/>
      <c r="WEC66" s="308"/>
      <c r="WED66" s="308"/>
      <c r="WEE66" s="308"/>
      <c r="WEF66" s="308"/>
      <c r="WEG66" s="308"/>
      <c r="WEH66" s="308"/>
      <c r="WEI66" s="308"/>
      <c r="WEJ66" s="308"/>
      <c r="WEK66" s="308"/>
      <c r="WEL66" s="308"/>
      <c r="WEM66" s="308"/>
      <c r="WEN66" s="308"/>
      <c r="WEO66" s="308"/>
      <c r="WEP66" s="308"/>
      <c r="WEQ66" s="308"/>
      <c r="WER66" s="308"/>
      <c r="WES66" s="308"/>
      <c r="WET66" s="308"/>
      <c r="WEU66" s="308"/>
      <c r="WEV66" s="308"/>
      <c r="WEW66" s="308"/>
      <c r="WEX66" s="308"/>
      <c r="WEY66" s="308"/>
      <c r="WEZ66" s="308"/>
      <c r="WFA66" s="308"/>
      <c r="WFB66" s="308"/>
      <c r="WFC66" s="308"/>
      <c r="WFD66" s="308"/>
      <c r="WFE66" s="308"/>
      <c r="WFF66" s="308"/>
      <c r="WFG66" s="308"/>
      <c r="WFH66" s="308"/>
      <c r="WFI66" s="308"/>
      <c r="WFJ66" s="308"/>
      <c r="WFK66" s="308"/>
      <c r="WFL66" s="308"/>
      <c r="WFM66" s="308"/>
      <c r="WFN66" s="308"/>
      <c r="WFO66" s="308"/>
      <c r="WFP66" s="308"/>
      <c r="WFQ66" s="308"/>
      <c r="WFR66" s="308"/>
      <c r="WFS66" s="308"/>
      <c r="WFT66" s="308"/>
      <c r="WFU66" s="308"/>
      <c r="WFV66" s="308"/>
      <c r="WFW66" s="308"/>
      <c r="WFX66" s="308"/>
      <c r="WFY66" s="308"/>
      <c r="WFZ66" s="308"/>
      <c r="WGA66" s="308"/>
      <c r="WGB66" s="308"/>
      <c r="WGC66" s="308"/>
      <c r="WGD66" s="308"/>
      <c r="WGE66" s="308"/>
      <c r="WGF66" s="308"/>
      <c r="WGG66" s="308"/>
      <c r="WGH66" s="308"/>
      <c r="WGI66" s="308"/>
      <c r="WGJ66" s="308"/>
      <c r="WGK66" s="308"/>
      <c r="WGL66" s="308"/>
      <c r="WGM66" s="308"/>
      <c r="WGN66" s="308"/>
      <c r="WGO66" s="308"/>
      <c r="WGP66" s="308"/>
      <c r="WGQ66" s="308"/>
      <c r="WGR66" s="308"/>
      <c r="WGS66" s="308"/>
      <c r="WGT66" s="308"/>
      <c r="WGU66" s="308"/>
      <c r="WGV66" s="308"/>
      <c r="WGW66" s="308"/>
      <c r="WGX66" s="308"/>
      <c r="WGY66" s="308"/>
      <c r="WGZ66" s="308"/>
      <c r="WHA66" s="308"/>
      <c r="WHB66" s="308"/>
      <c r="WHC66" s="308"/>
      <c r="WHD66" s="308"/>
      <c r="WHE66" s="308"/>
      <c r="WHF66" s="308"/>
      <c r="WHG66" s="308"/>
      <c r="WHH66" s="308"/>
      <c r="WHI66" s="308"/>
      <c r="WHJ66" s="308"/>
      <c r="WHK66" s="308"/>
      <c r="WHL66" s="308"/>
      <c r="WHM66" s="308"/>
      <c r="WHN66" s="308"/>
      <c r="WHO66" s="308"/>
      <c r="WHP66" s="308"/>
      <c r="WHQ66" s="308"/>
      <c r="WHR66" s="308"/>
      <c r="WHS66" s="308"/>
      <c r="WHT66" s="308"/>
      <c r="WHU66" s="308"/>
      <c r="WHV66" s="308"/>
      <c r="WHW66" s="308"/>
      <c r="WHX66" s="308"/>
      <c r="WHY66" s="308"/>
      <c r="WHZ66" s="308"/>
      <c r="WIA66" s="308"/>
      <c r="WIB66" s="308"/>
      <c r="WIC66" s="308"/>
      <c r="WID66" s="308"/>
      <c r="WIE66" s="308"/>
      <c r="WIF66" s="308"/>
      <c r="WIG66" s="308"/>
      <c r="WIH66" s="308"/>
      <c r="WII66" s="308"/>
      <c r="WIJ66" s="308"/>
      <c r="WIK66" s="308"/>
      <c r="WIL66" s="308"/>
      <c r="WIM66" s="308"/>
      <c r="WIN66" s="308"/>
      <c r="WIO66" s="308"/>
      <c r="WIP66" s="308"/>
      <c r="WIQ66" s="308"/>
      <c r="WIR66" s="308"/>
      <c r="WIS66" s="308"/>
      <c r="WIT66" s="308"/>
      <c r="WIU66" s="308"/>
      <c r="WIV66" s="308"/>
      <c r="WIW66" s="308"/>
      <c r="WIX66" s="308"/>
      <c r="WIY66" s="308"/>
      <c r="WIZ66" s="308"/>
      <c r="WJA66" s="308"/>
      <c r="WJB66" s="308"/>
      <c r="WJC66" s="308"/>
      <c r="WJD66" s="308"/>
      <c r="WJE66" s="308"/>
      <c r="WJF66" s="308"/>
      <c r="WJG66" s="308"/>
      <c r="WJH66" s="308"/>
      <c r="WJI66" s="308"/>
      <c r="WJJ66" s="308"/>
      <c r="WJK66" s="308"/>
      <c r="WJL66" s="308"/>
      <c r="WJM66" s="308"/>
      <c r="WJN66" s="308"/>
      <c r="WJO66" s="308"/>
      <c r="WJP66" s="308"/>
      <c r="WJQ66" s="308"/>
      <c r="WJR66" s="308"/>
      <c r="WJS66" s="308"/>
      <c r="WJT66" s="308"/>
      <c r="WJU66" s="308"/>
      <c r="WJV66" s="308"/>
      <c r="WJW66" s="308"/>
      <c r="WJX66" s="308"/>
      <c r="WJY66" s="308"/>
      <c r="WJZ66" s="308"/>
      <c r="WKA66" s="308"/>
      <c r="WKB66" s="308"/>
      <c r="WKC66" s="308"/>
      <c r="WKD66" s="308"/>
      <c r="WKE66" s="308"/>
      <c r="WKF66" s="308"/>
      <c r="WKG66" s="308"/>
      <c r="WKH66" s="308"/>
      <c r="WKI66" s="308"/>
      <c r="WKJ66" s="308"/>
      <c r="WKK66" s="308"/>
      <c r="WKL66" s="308"/>
      <c r="WKM66" s="308"/>
      <c r="WKN66" s="308"/>
      <c r="WKO66" s="308"/>
      <c r="WKP66" s="308"/>
      <c r="WKQ66" s="308"/>
      <c r="WKR66" s="308"/>
      <c r="WKS66" s="308"/>
      <c r="WKT66" s="308"/>
      <c r="WKU66" s="308"/>
      <c r="WKV66" s="308"/>
      <c r="WKW66" s="308"/>
      <c r="WKX66" s="308"/>
      <c r="WKY66" s="308"/>
      <c r="WKZ66" s="308"/>
      <c r="WLA66" s="308"/>
      <c r="WLB66" s="308"/>
      <c r="WLC66" s="308"/>
      <c r="WLD66" s="308"/>
      <c r="WLE66" s="308"/>
      <c r="WLF66" s="308"/>
      <c r="WLG66" s="308"/>
      <c r="WLH66" s="308"/>
      <c r="WLI66" s="308"/>
      <c r="WLJ66" s="308"/>
      <c r="WLK66" s="308"/>
      <c r="WLL66" s="308"/>
      <c r="WLM66" s="308"/>
      <c r="WLN66" s="308"/>
      <c r="WLO66" s="308"/>
      <c r="WLP66" s="308"/>
      <c r="WLQ66" s="308"/>
      <c r="WLR66" s="308"/>
      <c r="WLS66" s="308"/>
      <c r="WLT66" s="308"/>
      <c r="WLU66" s="308"/>
      <c r="WLV66" s="308"/>
      <c r="WLW66" s="308"/>
      <c r="WLX66" s="308"/>
      <c r="WLY66" s="308"/>
      <c r="WLZ66" s="308"/>
      <c r="WMA66" s="308"/>
      <c r="WMB66" s="308"/>
      <c r="WMC66" s="308"/>
      <c r="WMD66" s="308"/>
      <c r="WME66" s="308"/>
      <c r="WMF66" s="308"/>
      <c r="WMG66" s="308"/>
      <c r="WMH66" s="308"/>
      <c r="WMI66" s="308"/>
      <c r="WMJ66" s="308"/>
      <c r="WMK66" s="308"/>
      <c r="WML66" s="308"/>
      <c r="WMM66" s="308"/>
      <c r="WMN66" s="308"/>
      <c r="WMO66" s="308"/>
      <c r="WMP66" s="308"/>
      <c r="WMQ66" s="308"/>
      <c r="WMR66" s="308"/>
      <c r="WMS66" s="308"/>
      <c r="WMT66" s="308"/>
      <c r="WMU66" s="308"/>
      <c r="WMV66" s="308"/>
      <c r="WMW66" s="308"/>
      <c r="WMX66" s="308"/>
      <c r="WMY66" s="308"/>
      <c r="WMZ66" s="308"/>
      <c r="WNA66" s="308"/>
      <c r="WNB66" s="308"/>
      <c r="WNC66" s="308"/>
      <c r="WND66" s="308"/>
      <c r="WNE66" s="308"/>
      <c r="WNF66" s="308"/>
      <c r="WNG66" s="308"/>
      <c r="WNH66" s="308"/>
      <c r="WNI66" s="308"/>
      <c r="WNJ66" s="308"/>
      <c r="WNK66" s="308"/>
      <c r="WNL66" s="308"/>
      <c r="WNM66" s="308"/>
      <c r="WNN66" s="308"/>
      <c r="WNO66" s="308"/>
      <c r="WNP66" s="308"/>
      <c r="WNQ66" s="308"/>
      <c r="WNR66" s="308"/>
      <c r="WNS66" s="308"/>
      <c r="WNT66" s="308"/>
      <c r="WNU66" s="308"/>
      <c r="WNV66" s="308"/>
      <c r="WNW66" s="308"/>
      <c r="WNX66" s="308"/>
      <c r="WNY66" s="308"/>
      <c r="WNZ66" s="308"/>
      <c r="WOA66" s="308"/>
      <c r="WOB66" s="308"/>
      <c r="WOC66" s="308"/>
      <c r="WOD66" s="308"/>
      <c r="WOE66" s="308"/>
      <c r="WOF66" s="308"/>
      <c r="WOG66" s="308"/>
      <c r="WOH66" s="308"/>
      <c r="WOI66" s="308"/>
      <c r="WOJ66" s="308"/>
      <c r="WOK66" s="308"/>
      <c r="WOL66" s="308"/>
      <c r="WOM66" s="308"/>
      <c r="WON66" s="308"/>
      <c r="WOO66" s="308"/>
      <c r="WOP66" s="308"/>
      <c r="WOQ66" s="308"/>
      <c r="WOR66" s="308"/>
      <c r="WOS66" s="308"/>
      <c r="WOT66" s="308"/>
      <c r="WOU66" s="308"/>
      <c r="WOV66" s="308"/>
      <c r="WOW66" s="308"/>
      <c r="WOX66" s="308"/>
      <c r="WOY66" s="308"/>
      <c r="WOZ66" s="308"/>
      <c r="WPA66" s="308"/>
      <c r="WPB66" s="308"/>
      <c r="WPC66" s="308"/>
      <c r="WPD66" s="308"/>
      <c r="WPE66" s="308"/>
      <c r="WPF66" s="308"/>
      <c r="WPG66" s="308"/>
      <c r="WPH66" s="308"/>
      <c r="WPI66" s="308"/>
      <c r="WPJ66" s="308"/>
      <c r="WPK66" s="308"/>
      <c r="WPL66" s="308"/>
      <c r="WPM66" s="308"/>
      <c r="WPN66" s="308"/>
      <c r="WPO66" s="308"/>
      <c r="WPP66" s="308"/>
      <c r="WPQ66" s="308"/>
      <c r="WPR66" s="308"/>
      <c r="WPS66" s="308"/>
      <c r="WPT66" s="308"/>
      <c r="WPU66" s="308"/>
      <c r="WPV66" s="308"/>
      <c r="WPW66" s="308"/>
      <c r="WPX66" s="308"/>
      <c r="WPY66" s="308"/>
      <c r="WPZ66" s="308"/>
      <c r="WQA66" s="308"/>
      <c r="WQB66" s="308"/>
      <c r="WQC66" s="308"/>
      <c r="WQD66" s="308"/>
      <c r="WQE66" s="308"/>
      <c r="WQF66" s="308"/>
      <c r="WQG66" s="308"/>
      <c r="WQH66" s="308"/>
      <c r="WQI66" s="308"/>
      <c r="WQJ66" s="308"/>
      <c r="WQK66" s="308"/>
      <c r="WQL66" s="308"/>
      <c r="WQM66" s="308"/>
      <c r="WQN66" s="308"/>
      <c r="WQO66" s="308"/>
      <c r="WQP66" s="308"/>
      <c r="WQQ66" s="308"/>
      <c r="WQR66" s="308"/>
      <c r="WQS66" s="308"/>
      <c r="WQT66" s="308"/>
      <c r="WQU66" s="308"/>
      <c r="WQV66" s="308"/>
      <c r="WQW66" s="308"/>
      <c r="WQX66" s="308"/>
      <c r="WQY66" s="308"/>
      <c r="WQZ66" s="308"/>
      <c r="WRA66" s="308"/>
      <c r="WRB66" s="308"/>
      <c r="WRC66" s="308"/>
      <c r="WRD66" s="308"/>
      <c r="WRE66" s="308"/>
      <c r="WRF66" s="308"/>
      <c r="WRG66" s="308"/>
      <c r="WRH66" s="308"/>
      <c r="WRI66" s="308"/>
      <c r="WRJ66" s="308"/>
      <c r="WRK66" s="308"/>
      <c r="WRL66" s="308"/>
      <c r="WRM66" s="308"/>
      <c r="WRN66" s="308"/>
      <c r="WRO66" s="308"/>
      <c r="WRP66" s="308"/>
      <c r="WRQ66" s="308"/>
      <c r="WRR66" s="308"/>
      <c r="WRS66" s="308"/>
      <c r="WRT66" s="308"/>
      <c r="WRU66" s="308"/>
      <c r="WRV66" s="308"/>
      <c r="WRW66" s="308"/>
      <c r="WRX66" s="308"/>
      <c r="WRY66" s="308"/>
      <c r="WRZ66" s="308"/>
      <c r="WSA66" s="308"/>
      <c r="WSB66" s="308"/>
      <c r="WSC66" s="308"/>
      <c r="WSD66" s="308"/>
      <c r="WSE66" s="308"/>
      <c r="WSF66" s="308"/>
      <c r="WSG66" s="308"/>
      <c r="WSH66" s="308"/>
      <c r="WSI66" s="308"/>
      <c r="WSJ66" s="308"/>
      <c r="WSK66" s="308"/>
      <c r="WSL66" s="308"/>
      <c r="WSM66" s="308"/>
      <c r="WSN66" s="308"/>
      <c r="WSO66" s="308"/>
      <c r="WSP66" s="308"/>
      <c r="WSQ66" s="308"/>
      <c r="WSR66" s="308"/>
      <c r="WSS66" s="308"/>
      <c r="WST66" s="308"/>
      <c r="WSU66" s="308"/>
      <c r="WSV66" s="308"/>
      <c r="WSW66" s="308"/>
      <c r="WSX66" s="308"/>
      <c r="WSY66" s="308"/>
      <c r="WSZ66" s="308"/>
      <c r="WTA66" s="308"/>
      <c r="WTB66" s="308"/>
      <c r="WTC66" s="308"/>
      <c r="WTD66" s="308"/>
      <c r="WTE66" s="308"/>
      <c r="WTF66" s="308"/>
      <c r="WTG66" s="308"/>
      <c r="WTH66" s="308"/>
      <c r="WTI66" s="308"/>
      <c r="WTJ66" s="308"/>
      <c r="WTK66" s="308"/>
      <c r="WTL66" s="308"/>
      <c r="WTM66" s="308"/>
      <c r="WTN66" s="308"/>
      <c r="WTO66" s="308"/>
      <c r="WTP66" s="308"/>
      <c r="WTQ66" s="308"/>
      <c r="WTR66" s="308"/>
      <c r="WTS66" s="308"/>
      <c r="WTT66" s="308"/>
      <c r="WTU66" s="308"/>
      <c r="WTV66" s="308"/>
      <c r="WTW66" s="308"/>
      <c r="WTX66" s="308"/>
      <c r="WTY66" s="308"/>
      <c r="WTZ66" s="308"/>
      <c r="WUA66" s="308"/>
      <c r="WUB66" s="308"/>
      <c r="WUC66" s="308"/>
      <c r="WUD66" s="308"/>
      <c r="WUE66" s="308"/>
      <c r="WUF66" s="308"/>
      <c r="WUG66" s="308"/>
      <c r="WUH66" s="308"/>
      <c r="WUI66" s="308"/>
      <c r="WUJ66" s="308"/>
      <c r="WUK66" s="308"/>
      <c r="WUL66" s="308"/>
      <c r="WUM66" s="308"/>
      <c r="WUN66" s="308"/>
      <c r="WUO66" s="308"/>
      <c r="WUP66" s="308"/>
      <c r="WUQ66" s="308"/>
      <c r="WUR66" s="308"/>
      <c r="WUS66" s="308"/>
      <c r="WUT66" s="308"/>
      <c r="WUU66" s="308"/>
      <c r="WUV66" s="308"/>
      <c r="WUW66" s="308"/>
      <c r="WUX66" s="308"/>
      <c r="WUY66" s="308"/>
      <c r="WUZ66" s="308"/>
      <c r="WVA66" s="308"/>
      <c r="WVB66" s="308"/>
      <c r="WVC66" s="308"/>
      <c r="WVD66" s="308"/>
      <c r="WVE66" s="308"/>
      <c r="WVF66" s="308"/>
      <c r="WVG66" s="308"/>
      <c r="WVH66" s="308"/>
      <c r="WVI66" s="308"/>
      <c r="WVJ66" s="308"/>
      <c r="WVK66" s="308"/>
      <c r="WVL66" s="308"/>
      <c r="WVM66" s="308"/>
      <c r="WVN66" s="308"/>
      <c r="WVO66" s="308"/>
      <c r="WVP66" s="308"/>
      <c r="WVQ66" s="308"/>
      <c r="WVR66" s="308"/>
      <c r="WVS66" s="308"/>
      <c r="WVT66" s="308"/>
      <c r="WVU66" s="308"/>
      <c r="WVV66" s="308"/>
      <c r="WVW66" s="308"/>
      <c r="WVX66" s="308"/>
      <c r="WVY66" s="308"/>
    </row>
    <row r="67" spans="2:16145" s="357" customFormat="1" ht="12" customHeight="1" x14ac:dyDescent="0.25">
      <c r="B67" s="308"/>
      <c r="C67" s="308"/>
      <c r="D67" s="308"/>
      <c r="E67" s="308"/>
      <c r="F67" s="308"/>
      <c r="G67" s="308"/>
      <c r="H67" s="308"/>
      <c r="I67" s="308"/>
      <c r="J67" s="308"/>
      <c r="K67" s="308"/>
      <c r="L67" s="308"/>
      <c r="M67" s="308"/>
      <c r="N67" s="308"/>
      <c r="O67" s="308"/>
      <c r="P67" s="308"/>
      <c r="Q67" s="308"/>
      <c r="R67" s="308"/>
      <c r="S67" s="308"/>
      <c r="T67" s="308"/>
      <c r="U67" s="308"/>
      <c r="V67" s="308"/>
      <c r="W67" s="308"/>
      <c r="X67" s="308"/>
      <c r="Y67" s="308"/>
      <c r="Z67" s="308"/>
      <c r="AA67" s="308"/>
      <c r="AB67" s="308"/>
      <c r="AC67" s="308"/>
      <c r="AD67" s="308"/>
      <c r="AE67" s="308"/>
      <c r="AF67" s="308"/>
      <c r="AG67" s="308"/>
      <c r="AH67" s="308"/>
      <c r="AI67" s="308"/>
      <c r="AJ67" s="308"/>
      <c r="AK67" s="308"/>
      <c r="AL67" s="308"/>
      <c r="AM67" s="308"/>
      <c r="AN67" s="308"/>
      <c r="AO67" s="308"/>
      <c r="AP67" s="308"/>
      <c r="AQ67" s="308"/>
      <c r="AR67" s="308"/>
      <c r="AS67" s="308"/>
      <c r="AT67" s="308"/>
      <c r="AU67" s="308"/>
      <c r="AV67" s="308"/>
      <c r="AW67" s="308"/>
      <c r="AX67" s="308"/>
      <c r="AY67" s="308"/>
      <c r="AZ67" s="308"/>
      <c r="BA67" s="308"/>
      <c r="BB67" s="308"/>
      <c r="BC67" s="308"/>
      <c r="BD67" s="308"/>
      <c r="BE67" s="308"/>
      <c r="BF67" s="308"/>
      <c r="BG67" s="308"/>
      <c r="BH67" s="308"/>
      <c r="BI67" s="308"/>
      <c r="BJ67" s="308"/>
      <c r="BK67" s="308"/>
      <c r="BL67" s="308"/>
      <c r="BM67" s="308"/>
      <c r="BN67" s="308"/>
      <c r="BO67" s="308"/>
      <c r="BP67" s="308"/>
      <c r="BQ67" s="308"/>
      <c r="BR67" s="308"/>
      <c r="BS67" s="308"/>
      <c r="BT67" s="308"/>
      <c r="BU67" s="308"/>
      <c r="BV67" s="308"/>
      <c r="BW67" s="308"/>
      <c r="BX67" s="308"/>
      <c r="BY67" s="308"/>
      <c r="BZ67" s="308"/>
      <c r="CA67" s="308"/>
      <c r="CB67" s="308"/>
      <c r="CC67" s="308"/>
      <c r="CD67" s="308"/>
      <c r="CE67" s="308"/>
      <c r="CF67" s="308"/>
      <c r="CG67" s="308"/>
      <c r="CH67" s="308"/>
      <c r="CI67" s="308"/>
      <c r="CJ67" s="308"/>
      <c r="CK67" s="308"/>
      <c r="CL67" s="308"/>
      <c r="CM67" s="308"/>
      <c r="CN67" s="308"/>
      <c r="CO67" s="308"/>
      <c r="CP67" s="308"/>
      <c r="CQ67" s="308"/>
      <c r="CR67" s="308"/>
      <c r="CS67" s="308"/>
      <c r="CT67" s="308"/>
      <c r="CU67" s="308"/>
      <c r="CV67" s="308"/>
      <c r="CW67" s="308"/>
      <c r="CX67" s="308"/>
      <c r="CY67" s="308"/>
      <c r="CZ67" s="308"/>
      <c r="DA67" s="308"/>
      <c r="DB67" s="308"/>
      <c r="DC67" s="308"/>
      <c r="DD67" s="308"/>
      <c r="DE67" s="308"/>
      <c r="DF67" s="308"/>
      <c r="DG67" s="308"/>
      <c r="DH67" s="308"/>
      <c r="DI67" s="308"/>
      <c r="DJ67" s="308"/>
      <c r="DK67" s="308"/>
      <c r="DL67" s="308"/>
      <c r="DM67" s="308"/>
      <c r="DN67" s="308"/>
      <c r="DO67" s="308"/>
      <c r="DP67" s="308"/>
      <c r="DQ67" s="308"/>
      <c r="DR67" s="308"/>
      <c r="DS67" s="308"/>
      <c r="DT67" s="308"/>
      <c r="DU67" s="308"/>
      <c r="DV67" s="308"/>
      <c r="DW67" s="308"/>
      <c r="DX67" s="308"/>
      <c r="DY67" s="308"/>
      <c r="DZ67" s="308"/>
      <c r="EA67" s="308"/>
      <c r="EB67" s="308"/>
      <c r="EC67" s="308"/>
      <c r="ED67" s="308"/>
      <c r="EE67" s="308"/>
      <c r="EF67" s="308"/>
      <c r="EG67" s="308"/>
      <c r="EH67" s="308"/>
      <c r="EI67" s="308"/>
      <c r="EJ67" s="308"/>
      <c r="EK67" s="308"/>
      <c r="EL67" s="308"/>
      <c r="EM67" s="308"/>
      <c r="EN67" s="308"/>
      <c r="EO67" s="308"/>
      <c r="EP67" s="308"/>
      <c r="EQ67" s="308"/>
      <c r="ER67" s="308"/>
      <c r="ES67" s="308"/>
      <c r="ET67" s="308"/>
      <c r="EU67" s="308"/>
      <c r="EV67" s="308"/>
      <c r="EW67" s="308"/>
      <c r="EX67" s="308"/>
      <c r="EY67" s="308"/>
      <c r="EZ67" s="308"/>
      <c r="FA67" s="308"/>
      <c r="FB67" s="308"/>
      <c r="FC67" s="308"/>
      <c r="FD67" s="308"/>
      <c r="FE67" s="308"/>
      <c r="FF67" s="308"/>
      <c r="FG67" s="308"/>
      <c r="FH67" s="308"/>
      <c r="FI67" s="308"/>
      <c r="FJ67" s="308"/>
      <c r="FK67" s="308"/>
      <c r="FL67" s="308"/>
      <c r="FM67" s="308"/>
      <c r="FN67" s="308"/>
      <c r="FO67" s="308"/>
      <c r="FP67" s="308"/>
      <c r="FQ67" s="308"/>
      <c r="FR67" s="308"/>
      <c r="FS67" s="308"/>
      <c r="FT67" s="308"/>
      <c r="FU67" s="308"/>
      <c r="FV67" s="308"/>
      <c r="FW67" s="308"/>
      <c r="FX67" s="308"/>
      <c r="FY67" s="308"/>
      <c r="FZ67" s="308"/>
      <c r="GA67" s="308"/>
      <c r="GB67" s="308"/>
      <c r="GC67" s="308"/>
      <c r="GD67" s="308"/>
      <c r="GE67" s="308"/>
      <c r="GF67" s="308"/>
      <c r="GG67" s="308"/>
      <c r="GH67" s="308"/>
      <c r="GI67" s="308"/>
      <c r="GJ67" s="308"/>
      <c r="GK67" s="308"/>
      <c r="GL67" s="308"/>
      <c r="GM67" s="308"/>
      <c r="GN67" s="308"/>
      <c r="GO67" s="308"/>
      <c r="GP67" s="308"/>
      <c r="GQ67" s="308"/>
      <c r="GR67" s="308"/>
      <c r="GS67" s="308"/>
      <c r="GT67" s="308"/>
      <c r="GU67" s="308"/>
      <c r="GV67" s="308"/>
      <c r="GW67" s="308"/>
      <c r="GX67" s="308"/>
      <c r="GY67" s="308"/>
      <c r="GZ67" s="308"/>
      <c r="HA67" s="308"/>
      <c r="HB67" s="308"/>
      <c r="HC67" s="308"/>
      <c r="HD67" s="308"/>
      <c r="HE67" s="308"/>
      <c r="HF67" s="308"/>
      <c r="HG67" s="308"/>
      <c r="HH67" s="308"/>
      <c r="HI67" s="308"/>
      <c r="HJ67" s="308"/>
      <c r="HK67" s="308"/>
      <c r="HL67" s="308"/>
      <c r="HM67" s="308"/>
      <c r="HN67" s="308"/>
      <c r="HO67" s="308"/>
      <c r="HP67" s="308"/>
      <c r="HQ67" s="308"/>
      <c r="HR67" s="308"/>
      <c r="HS67" s="308"/>
      <c r="HT67" s="308"/>
      <c r="HU67" s="308"/>
      <c r="HV67" s="308"/>
      <c r="HW67" s="308"/>
      <c r="HX67" s="308"/>
      <c r="HY67" s="308"/>
      <c r="HZ67" s="308"/>
      <c r="IA67" s="308"/>
      <c r="IB67" s="308"/>
      <c r="IC67" s="308"/>
      <c r="ID67" s="308"/>
      <c r="IE67" s="308"/>
      <c r="IF67" s="308"/>
      <c r="IG67" s="308"/>
      <c r="IH67" s="308"/>
      <c r="II67" s="308"/>
      <c r="IJ67" s="308"/>
      <c r="IK67" s="308"/>
      <c r="IL67" s="308"/>
      <c r="IM67" s="308"/>
      <c r="IN67" s="308"/>
      <c r="IO67" s="308"/>
      <c r="IP67" s="308"/>
      <c r="IQ67" s="308"/>
      <c r="IR67" s="308"/>
      <c r="IS67" s="308"/>
      <c r="IT67" s="308"/>
      <c r="IU67" s="308"/>
      <c r="IV67" s="308"/>
      <c r="IW67" s="308"/>
      <c r="IX67" s="308"/>
      <c r="IY67" s="308"/>
      <c r="IZ67" s="308"/>
      <c r="JA67" s="308"/>
      <c r="JB67" s="308"/>
      <c r="JC67" s="308"/>
      <c r="JD67" s="308"/>
      <c r="JE67" s="308"/>
      <c r="JF67" s="308"/>
      <c r="JG67" s="308"/>
      <c r="JH67" s="308"/>
      <c r="JI67" s="308"/>
      <c r="JJ67" s="308"/>
      <c r="JK67" s="308"/>
      <c r="JL67" s="308"/>
      <c r="JM67" s="308"/>
      <c r="JN67" s="308"/>
      <c r="JO67" s="308"/>
      <c r="JP67" s="308"/>
      <c r="JQ67" s="308"/>
      <c r="JR67" s="308"/>
      <c r="JS67" s="308"/>
      <c r="JT67" s="308"/>
      <c r="JU67" s="308"/>
      <c r="JV67" s="308"/>
      <c r="JW67" s="308"/>
      <c r="JX67" s="308"/>
      <c r="JY67" s="308"/>
      <c r="JZ67" s="308"/>
      <c r="KA67" s="308"/>
      <c r="KB67" s="308"/>
      <c r="KC67" s="308"/>
      <c r="KD67" s="308"/>
      <c r="KE67" s="308"/>
      <c r="KF67" s="308"/>
      <c r="KG67" s="308"/>
      <c r="KH67" s="308"/>
      <c r="KI67" s="308"/>
      <c r="KJ67" s="308"/>
      <c r="KK67" s="308"/>
      <c r="KL67" s="308"/>
      <c r="KM67" s="308"/>
      <c r="KN67" s="308"/>
      <c r="KO67" s="308"/>
      <c r="KP67" s="308"/>
      <c r="KQ67" s="308"/>
      <c r="KR67" s="308"/>
      <c r="KS67" s="308"/>
      <c r="KT67" s="308"/>
      <c r="KU67" s="308"/>
      <c r="KV67" s="308"/>
      <c r="KW67" s="308"/>
      <c r="KX67" s="308"/>
      <c r="KY67" s="308"/>
      <c r="KZ67" s="308"/>
      <c r="LA67" s="308"/>
      <c r="LB67" s="308"/>
      <c r="LC67" s="308"/>
      <c r="LD67" s="308"/>
      <c r="LE67" s="308"/>
      <c r="LF67" s="308"/>
      <c r="LG67" s="308"/>
      <c r="LH67" s="308"/>
      <c r="LI67" s="308"/>
      <c r="LJ67" s="308"/>
      <c r="LK67" s="308"/>
      <c r="LL67" s="308"/>
      <c r="LM67" s="308"/>
      <c r="LN67" s="308"/>
      <c r="LO67" s="308"/>
      <c r="LP67" s="308"/>
      <c r="LQ67" s="308"/>
      <c r="LR67" s="308"/>
      <c r="LS67" s="308"/>
      <c r="LT67" s="308"/>
      <c r="LU67" s="308"/>
      <c r="LV67" s="308"/>
      <c r="LW67" s="308"/>
      <c r="LX67" s="308"/>
      <c r="LY67" s="308"/>
      <c r="LZ67" s="308"/>
      <c r="MA67" s="308"/>
      <c r="MB67" s="308"/>
      <c r="MC67" s="308"/>
      <c r="MD67" s="308"/>
      <c r="ME67" s="308"/>
      <c r="MF67" s="308"/>
      <c r="MG67" s="308"/>
      <c r="MH67" s="308"/>
      <c r="MI67" s="308"/>
      <c r="MJ67" s="308"/>
      <c r="MK67" s="308"/>
      <c r="ML67" s="308"/>
      <c r="MM67" s="308"/>
      <c r="MN67" s="308"/>
      <c r="MO67" s="308"/>
      <c r="MP67" s="308"/>
      <c r="MQ67" s="308"/>
      <c r="MR67" s="308"/>
      <c r="MS67" s="308"/>
      <c r="MT67" s="308"/>
      <c r="MU67" s="308"/>
      <c r="MV67" s="308"/>
      <c r="MW67" s="308"/>
      <c r="MX67" s="308"/>
      <c r="MY67" s="308"/>
      <c r="MZ67" s="308"/>
      <c r="NA67" s="308"/>
      <c r="NB67" s="308"/>
      <c r="NC67" s="308"/>
      <c r="ND67" s="308"/>
      <c r="NE67" s="308"/>
      <c r="NF67" s="308"/>
      <c r="NG67" s="308"/>
      <c r="NH67" s="308"/>
      <c r="NI67" s="308"/>
      <c r="NJ67" s="308"/>
      <c r="NK67" s="308"/>
      <c r="NL67" s="308"/>
      <c r="NM67" s="308"/>
      <c r="NN67" s="308"/>
      <c r="NO67" s="308"/>
      <c r="NP67" s="308"/>
      <c r="NQ67" s="308"/>
      <c r="NR67" s="308"/>
      <c r="NS67" s="308"/>
      <c r="NT67" s="308"/>
      <c r="NU67" s="308"/>
      <c r="NV67" s="308"/>
      <c r="NW67" s="308"/>
      <c r="NX67" s="308"/>
      <c r="NY67" s="308"/>
      <c r="NZ67" s="308"/>
      <c r="OA67" s="308"/>
      <c r="OB67" s="308"/>
      <c r="OC67" s="308"/>
      <c r="OD67" s="308"/>
      <c r="OE67" s="308"/>
      <c r="OF67" s="308"/>
      <c r="OG67" s="308"/>
      <c r="OH67" s="308"/>
      <c r="OI67" s="308"/>
      <c r="OJ67" s="308"/>
      <c r="OK67" s="308"/>
      <c r="OL67" s="308"/>
      <c r="OM67" s="308"/>
      <c r="ON67" s="308"/>
      <c r="OO67" s="308"/>
      <c r="OP67" s="308"/>
      <c r="OQ67" s="308"/>
      <c r="OR67" s="308"/>
      <c r="OS67" s="308"/>
      <c r="OT67" s="308"/>
      <c r="OU67" s="308"/>
      <c r="OV67" s="308"/>
      <c r="OW67" s="308"/>
      <c r="OX67" s="308"/>
      <c r="OY67" s="308"/>
      <c r="OZ67" s="308"/>
      <c r="PA67" s="308"/>
      <c r="PB67" s="308"/>
      <c r="PC67" s="308"/>
      <c r="PD67" s="308"/>
      <c r="PE67" s="308"/>
      <c r="PF67" s="308"/>
      <c r="PG67" s="308"/>
      <c r="PH67" s="308"/>
      <c r="PI67" s="308"/>
      <c r="PJ67" s="308"/>
      <c r="PK67" s="308"/>
      <c r="PL67" s="308"/>
      <c r="PM67" s="308"/>
      <c r="PN67" s="308"/>
      <c r="PO67" s="308"/>
      <c r="PP67" s="308"/>
      <c r="PQ67" s="308"/>
      <c r="PR67" s="308"/>
      <c r="PS67" s="308"/>
      <c r="PT67" s="308"/>
      <c r="PU67" s="308"/>
      <c r="PV67" s="308"/>
      <c r="PW67" s="308"/>
      <c r="PX67" s="308"/>
      <c r="PY67" s="308"/>
      <c r="PZ67" s="308"/>
      <c r="QA67" s="308"/>
      <c r="QB67" s="308"/>
      <c r="QC67" s="308"/>
      <c r="QD67" s="308"/>
      <c r="QE67" s="308"/>
      <c r="QF67" s="308"/>
      <c r="QG67" s="308"/>
      <c r="QH67" s="308"/>
      <c r="QI67" s="308"/>
      <c r="QJ67" s="308"/>
      <c r="QK67" s="308"/>
      <c r="QL67" s="308"/>
      <c r="QM67" s="308"/>
      <c r="QN67" s="308"/>
      <c r="QO67" s="308"/>
      <c r="QP67" s="308"/>
      <c r="QQ67" s="308"/>
      <c r="QR67" s="308"/>
      <c r="QS67" s="308"/>
      <c r="QT67" s="308"/>
      <c r="QU67" s="308"/>
      <c r="QV67" s="308"/>
      <c r="QW67" s="308"/>
      <c r="QX67" s="308"/>
      <c r="QY67" s="308"/>
      <c r="QZ67" s="308"/>
      <c r="RA67" s="308"/>
      <c r="RB67" s="308"/>
      <c r="RC67" s="308"/>
      <c r="RD67" s="308"/>
      <c r="RE67" s="308"/>
      <c r="RF67" s="308"/>
      <c r="RG67" s="308"/>
      <c r="RH67" s="308"/>
      <c r="RI67" s="308"/>
      <c r="RJ67" s="308"/>
      <c r="RK67" s="308"/>
      <c r="RL67" s="308"/>
      <c r="RM67" s="308"/>
      <c r="RN67" s="308"/>
      <c r="RO67" s="308"/>
      <c r="RP67" s="308"/>
      <c r="RQ67" s="308"/>
      <c r="RR67" s="308"/>
      <c r="RS67" s="308"/>
      <c r="RT67" s="308"/>
      <c r="RU67" s="308"/>
      <c r="RV67" s="308"/>
      <c r="RW67" s="308"/>
      <c r="RX67" s="308"/>
      <c r="RY67" s="308"/>
      <c r="RZ67" s="308"/>
      <c r="SA67" s="308"/>
      <c r="SB67" s="308"/>
      <c r="SC67" s="308"/>
      <c r="SD67" s="308"/>
      <c r="SE67" s="308"/>
      <c r="SF67" s="308"/>
      <c r="SG67" s="308"/>
      <c r="SH67" s="308"/>
      <c r="SI67" s="308"/>
      <c r="SJ67" s="308"/>
      <c r="SK67" s="308"/>
      <c r="SL67" s="308"/>
      <c r="SM67" s="308"/>
      <c r="SN67" s="308"/>
      <c r="SO67" s="308"/>
      <c r="SP67" s="308"/>
      <c r="SQ67" s="308"/>
      <c r="SR67" s="308"/>
      <c r="SS67" s="308"/>
      <c r="ST67" s="308"/>
      <c r="SU67" s="308"/>
      <c r="SV67" s="308"/>
      <c r="SW67" s="308"/>
      <c r="SX67" s="308"/>
      <c r="SY67" s="308"/>
      <c r="SZ67" s="308"/>
      <c r="TA67" s="308"/>
      <c r="TB67" s="308"/>
      <c r="TC67" s="308"/>
      <c r="TD67" s="308"/>
      <c r="TE67" s="308"/>
      <c r="TF67" s="308"/>
      <c r="TG67" s="308"/>
      <c r="TH67" s="308"/>
      <c r="TI67" s="308"/>
      <c r="TJ67" s="308"/>
      <c r="TK67" s="308"/>
      <c r="TL67" s="308"/>
      <c r="TM67" s="308"/>
      <c r="TN67" s="308"/>
      <c r="TO67" s="308"/>
      <c r="TP67" s="308"/>
      <c r="TQ67" s="308"/>
      <c r="TR67" s="308"/>
      <c r="TS67" s="308"/>
      <c r="TT67" s="308"/>
      <c r="TU67" s="308"/>
      <c r="TV67" s="308"/>
      <c r="TW67" s="308"/>
      <c r="TX67" s="308"/>
      <c r="TY67" s="308"/>
      <c r="TZ67" s="308"/>
      <c r="UA67" s="308"/>
      <c r="UB67" s="308"/>
      <c r="UC67" s="308"/>
      <c r="UD67" s="308"/>
      <c r="UE67" s="308"/>
      <c r="UF67" s="308"/>
      <c r="UG67" s="308"/>
      <c r="UH67" s="308"/>
      <c r="UI67" s="308"/>
      <c r="UJ67" s="308"/>
      <c r="UK67" s="308"/>
      <c r="UL67" s="308"/>
      <c r="UM67" s="308"/>
      <c r="UN67" s="308"/>
      <c r="UO67" s="308"/>
      <c r="UP67" s="308"/>
      <c r="UQ67" s="308"/>
      <c r="UR67" s="308"/>
      <c r="US67" s="308"/>
      <c r="UT67" s="308"/>
      <c r="UU67" s="308"/>
      <c r="UV67" s="308"/>
      <c r="UW67" s="308"/>
      <c r="UX67" s="308"/>
      <c r="UY67" s="308"/>
      <c r="UZ67" s="308"/>
      <c r="VA67" s="308"/>
      <c r="VB67" s="308"/>
      <c r="VC67" s="308"/>
      <c r="VD67" s="308"/>
      <c r="VE67" s="308"/>
      <c r="VF67" s="308"/>
      <c r="VG67" s="308"/>
      <c r="VH67" s="308"/>
      <c r="VI67" s="308"/>
      <c r="VJ67" s="308"/>
      <c r="VK67" s="308"/>
      <c r="VL67" s="308"/>
      <c r="VM67" s="308"/>
      <c r="VN67" s="308"/>
      <c r="VO67" s="308"/>
      <c r="VP67" s="308"/>
      <c r="VQ67" s="308"/>
      <c r="VR67" s="308"/>
      <c r="VS67" s="308"/>
      <c r="VT67" s="308"/>
      <c r="VU67" s="308"/>
      <c r="VV67" s="308"/>
      <c r="VW67" s="308"/>
      <c r="VX67" s="308"/>
      <c r="VY67" s="308"/>
      <c r="VZ67" s="308"/>
      <c r="WA67" s="308"/>
      <c r="WB67" s="308"/>
      <c r="WC67" s="308"/>
      <c r="WD67" s="308"/>
      <c r="WE67" s="308"/>
      <c r="WF67" s="308"/>
      <c r="WG67" s="308"/>
      <c r="WH67" s="308"/>
      <c r="WI67" s="308"/>
      <c r="WJ67" s="308"/>
      <c r="WK67" s="308"/>
      <c r="WL67" s="308"/>
      <c r="WM67" s="308"/>
      <c r="WN67" s="308"/>
      <c r="WO67" s="308"/>
      <c r="WP67" s="308"/>
      <c r="WQ67" s="308"/>
      <c r="WR67" s="308"/>
      <c r="WS67" s="308"/>
      <c r="WT67" s="308"/>
      <c r="WU67" s="308"/>
      <c r="WV67" s="308"/>
      <c r="WW67" s="308"/>
      <c r="WX67" s="308"/>
      <c r="WY67" s="308"/>
      <c r="WZ67" s="308"/>
      <c r="XA67" s="308"/>
      <c r="XB67" s="308"/>
      <c r="XC67" s="308"/>
      <c r="XD67" s="308"/>
      <c r="XE67" s="308"/>
      <c r="XF67" s="308"/>
      <c r="XG67" s="308"/>
      <c r="XH67" s="308"/>
      <c r="XI67" s="308"/>
      <c r="XJ67" s="308"/>
      <c r="XK67" s="308"/>
      <c r="XL67" s="308"/>
      <c r="XM67" s="308"/>
      <c r="XN67" s="308"/>
      <c r="XO67" s="308"/>
      <c r="XP67" s="308"/>
      <c r="XQ67" s="308"/>
      <c r="XR67" s="308"/>
      <c r="XS67" s="308"/>
      <c r="XT67" s="308"/>
      <c r="XU67" s="308"/>
      <c r="XV67" s="308"/>
      <c r="XW67" s="308"/>
      <c r="XX67" s="308"/>
      <c r="XY67" s="308"/>
      <c r="XZ67" s="308"/>
      <c r="YA67" s="308"/>
      <c r="YB67" s="308"/>
      <c r="YC67" s="308"/>
      <c r="YD67" s="308"/>
      <c r="YE67" s="308"/>
      <c r="YF67" s="308"/>
      <c r="YG67" s="308"/>
      <c r="YH67" s="308"/>
      <c r="YI67" s="308"/>
      <c r="YJ67" s="308"/>
      <c r="YK67" s="308"/>
      <c r="YL67" s="308"/>
      <c r="YM67" s="308"/>
      <c r="YN67" s="308"/>
      <c r="YO67" s="308"/>
      <c r="YP67" s="308"/>
      <c r="YQ67" s="308"/>
      <c r="YR67" s="308"/>
      <c r="YS67" s="308"/>
      <c r="YT67" s="308"/>
      <c r="YU67" s="308"/>
      <c r="YV67" s="308"/>
      <c r="YW67" s="308"/>
      <c r="YX67" s="308"/>
      <c r="YY67" s="308"/>
      <c r="YZ67" s="308"/>
      <c r="ZA67" s="308"/>
      <c r="ZB67" s="308"/>
      <c r="ZC67" s="308"/>
      <c r="ZD67" s="308"/>
      <c r="ZE67" s="308"/>
      <c r="ZF67" s="308"/>
      <c r="ZG67" s="308"/>
      <c r="ZH67" s="308"/>
      <c r="ZI67" s="308"/>
      <c r="ZJ67" s="308"/>
      <c r="ZK67" s="308"/>
      <c r="ZL67" s="308"/>
      <c r="ZM67" s="308"/>
      <c r="ZN67" s="308"/>
      <c r="ZO67" s="308"/>
      <c r="ZP67" s="308"/>
      <c r="ZQ67" s="308"/>
      <c r="ZR67" s="308"/>
      <c r="ZS67" s="308"/>
      <c r="ZT67" s="308"/>
      <c r="ZU67" s="308"/>
      <c r="ZV67" s="308"/>
      <c r="ZW67" s="308"/>
      <c r="ZX67" s="308"/>
      <c r="ZY67" s="308"/>
      <c r="ZZ67" s="308"/>
      <c r="AAA67" s="308"/>
      <c r="AAB67" s="308"/>
      <c r="AAC67" s="308"/>
      <c r="AAD67" s="308"/>
      <c r="AAE67" s="308"/>
      <c r="AAF67" s="308"/>
      <c r="AAG67" s="308"/>
      <c r="AAH67" s="308"/>
      <c r="AAI67" s="308"/>
      <c r="AAJ67" s="308"/>
      <c r="AAK67" s="308"/>
      <c r="AAL67" s="308"/>
      <c r="AAM67" s="308"/>
      <c r="AAN67" s="308"/>
      <c r="AAO67" s="308"/>
      <c r="AAP67" s="308"/>
      <c r="AAQ67" s="308"/>
      <c r="AAR67" s="308"/>
      <c r="AAS67" s="308"/>
      <c r="AAT67" s="308"/>
      <c r="AAU67" s="308"/>
      <c r="AAV67" s="308"/>
      <c r="AAW67" s="308"/>
      <c r="AAX67" s="308"/>
      <c r="AAY67" s="308"/>
      <c r="AAZ67" s="308"/>
      <c r="ABA67" s="308"/>
      <c r="ABB67" s="308"/>
      <c r="ABC67" s="308"/>
      <c r="ABD67" s="308"/>
      <c r="ABE67" s="308"/>
      <c r="ABF67" s="308"/>
      <c r="ABG67" s="308"/>
      <c r="ABH67" s="308"/>
      <c r="ABI67" s="308"/>
      <c r="ABJ67" s="308"/>
      <c r="ABK67" s="308"/>
      <c r="ABL67" s="308"/>
      <c r="ABM67" s="308"/>
      <c r="ABN67" s="308"/>
      <c r="ABO67" s="308"/>
      <c r="ABP67" s="308"/>
      <c r="ABQ67" s="308"/>
      <c r="ABR67" s="308"/>
      <c r="ABS67" s="308"/>
      <c r="ABT67" s="308"/>
      <c r="ABU67" s="308"/>
      <c r="ABV67" s="308"/>
      <c r="ABW67" s="308"/>
      <c r="ABX67" s="308"/>
      <c r="ABY67" s="308"/>
      <c r="ABZ67" s="308"/>
      <c r="ACA67" s="308"/>
      <c r="ACB67" s="308"/>
      <c r="ACC67" s="308"/>
      <c r="ACD67" s="308"/>
      <c r="ACE67" s="308"/>
      <c r="ACF67" s="308"/>
      <c r="ACG67" s="308"/>
      <c r="ACH67" s="308"/>
      <c r="ACI67" s="308"/>
      <c r="ACJ67" s="308"/>
      <c r="ACK67" s="308"/>
      <c r="ACL67" s="308"/>
      <c r="ACM67" s="308"/>
      <c r="ACN67" s="308"/>
      <c r="ACO67" s="308"/>
      <c r="ACP67" s="308"/>
      <c r="ACQ67" s="308"/>
      <c r="ACR67" s="308"/>
      <c r="ACS67" s="308"/>
      <c r="ACT67" s="308"/>
      <c r="ACU67" s="308"/>
      <c r="ACV67" s="308"/>
      <c r="ACW67" s="308"/>
      <c r="ACX67" s="308"/>
      <c r="ACY67" s="308"/>
      <c r="ACZ67" s="308"/>
      <c r="ADA67" s="308"/>
      <c r="ADB67" s="308"/>
      <c r="ADC67" s="308"/>
      <c r="ADD67" s="308"/>
      <c r="ADE67" s="308"/>
      <c r="ADF67" s="308"/>
      <c r="ADG67" s="308"/>
      <c r="ADH67" s="308"/>
      <c r="ADI67" s="308"/>
      <c r="ADJ67" s="308"/>
      <c r="ADK67" s="308"/>
      <c r="ADL67" s="308"/>
      <c r="ADM67" s="308"/>
      <c r="ADN67" s="308"/>
      <c r="ADO67" s="308"/>
      <c r="ADP67" s="308"/>
      <c r="ADQ67" s="308"/>
      <c r="ADR67" s="308"/>
      <c r="ADS67" s="308"/>
      <c r="ADT67" s="308"/>
      <c r="ADU67" s="308"/>
      <c r="ADV67" s="308"/>
      <c r="ADW67" s="308"/>
      <c r="ADX67" s="308"/>
      <c r="ADY67" s="308"/>
      <c r="ADZ67" s="308"/>
      <c r="AEA67" s="308"/>
      <c r="AEB67" s="308"/>
      <c r="AEC67" s="308"/>
      <c r="AED67" s="308"/>
      <c r="AEE67" s="308"/>
      <c r="AEF67" s="308"/>
      <c r="AEG67" s="308"/>
      <c r="AEH67" s="308"/>
      <c r="AEI67" s="308"/>
      <c r="AEJ67" s="308"/>
      <c r="AEK67" s="308"/>
      <c r="AEL67" s="308"/>
      <c r="AEM67" s="308"/>
      <c r="AEN67" s="308"/>
      <c r="AEO67" s="308"/>
      <c r="AEP67" s="308"/>
      <c r="AEQ67" s="308"/>
      <c r="AER67" s="308"/>
      <c r="AES67" s="308"/>
      <c r="AET67" s="308"/>
      <c r="AEU67" s="308"/>
      <c r="AEV67" s="308"/>
      <c r="AEW67" s="308"/>
      <c r="AEX67" s="308"/>
      <c r="AEY67" s="308"/>
      <c r="AEZ67" s="308"/>
      <c r="AFA67" s="308"/>
      <c r="AFB67" s="308"/>
      <c r="AFC67" s="308"/>
      <c r="AFD67" s="308"/>
      <c r="AFE67" s="308"/>
      <c r="AFF67" s="308"/>
      <c r="AFG67" s="308"/>
      <c r="AFH67" s="308"/>
      <c r="AFI67" s="308"/>
      <c r="AFJ67" s="308"/>
      <c r="AFK67" s="308"/>
      <c r="AFL67" s="308"/>
      <c r="AFM67" s="308"/>
      <c r="AFN67" s="308"/>
      <c r="AFO67" s="308"/>
      <c r="AFP67" s="308"/>
      <c r="AFQ67" s="308"/>
      <c r="AFR67" s="308"/>
      <c r="AFS67" s="308"/>
      <c r="AFT67" s="308"/>
      <c r="AFU67" s="308"/>
      <c r="AFV67" s="308"/>
      <c r="AFW67" s="308"/>
      <c r="AFX67" s="308"/>
      <c r="AFY67" s="308"/>
      <c r="AFZ67" s="308"/>
      <c r="AGA67" s="308"/>
      <c r="AGB67" s="308"/>
      <c r="AGC67" s="308"/>
      <c r="AGD67" s="308"/>
      <c r="AGE67" s="308"/>
      <c r="AGF67" s="308"/>
      <c r="AGG67" s="308"/>
      <c r="AGH67" s="308"/>
      <c r="AGI67" s="308"/>
      <c r="AGJ67" s="308"/>
      <c r="AGK67" s="308"/>
      <c r="AGL67" s="308"/>
      <c r="AGM67" s="308"/>
      <c r="AGN67" s="308"/>
      <c r="AGO67" s="308"/>
      <c r="AGP67" s="308"/>
      <c r="AGQ67" s="308"/>
      <c r="AGR67" s="308"/>
      <c r="AGS67" s="308"/>
      <c r="AGT67" s="308"/>
      <c r="AGU67" s="308"/>
      <c r="AGV67" s="308"/>
      <c r="AGW67" s="308"/>
      <c r="AGX67" s="308"/>
      <c r="AGY67" s="308"/>
      <c r="AGZ67" s="308"/>
      <c r="AHA67" s="308"/>
      <c r="AHB67" s="308"/>
      <c r="AHC67" s="308"/>
      <c r="AHD67" s="308"/>
      <c r="AHE67" s="308"/>
      <c r="AHF67" s="308"/>
      <c r="AHG67" s="308"/>
      <c r="AHH67" s="308"/>
      <c r="AHI67" s="308"/>
      <c r="AHJ67" s="308"/>
      <c r="AHK67" s="308"/>
      <c r="AHL67" s="308"/>
      <c r="AHM67" s="308"/>
      <c r="AHN67" s="308"/>
      <c r="AHO67" s="308"/>
      <c r="AHP67" s="308"/>
      <c r="AHQ67" s="308"/>
      <c r="AHR67" s="308"/>
      <c r="AHS67" s="308"/>
      <c r="AHT67" s="308"/>
      <c r="AHU67" s="308"/>
      <c r="AHV67" s="308"/>
      <c r="AHW67" s="308"/>
      <c r="AHX67" s="308"/>
      <c r="AHY67" s="308"/>
      <c r="AHZ67" s="308"/>
      <c r="AIA67" s="308"/>
      <c r="AIB67" s="308"/>
      <c r="AIC67" s="308"/>
      <c r="AID67" s="308"/>
      <c r="AIE67" s="308"/>
      <c r="AIF67" s="308"/>
      <c r="AIG67" s="308"/>
      <c r="AIH67" s="308"/>
      <c r="AII67" s="308"/>
      <c r="AIJ67" s="308"/>
      <c r="AIK67" s="308"/>
      <c r="AIL67" s="308"/>
      <c r="AIM67" s="308"/>
      <c r="AIN67" s="308"/>
      <c r="AIO67" s="308"/>
      <c r="AIP67" s="308"/>
      <c r="AIQ67" s="308"/>
      <c r="AIR67" s="308"/>
      <c r="AIS67" s="308"/>
      <c r="AIT67" s="308"/>
      <c r="AIU67" s="308"/>
      <c r="AIV67" s="308"/>
      <c r="AIW67" s="308"/>
      <c r="AIX67" s="308"/>
      <c r="AIY67" s="308"/>
      <c r="AIZ67" s="308"/>
      <c r="AJA67" s="308"/>
      <c r="AJB67" s="308"/>
      <c r="AJC67" s="308"/>
      <c r="AJD67" s="308"/>
      <c r="AJE67" s="308"/>
      <c r="AJF67" s="308"/>
      <c r="AJG67" s="308"/>
      <c r="AJH67" s="308"/>
      <c r="AJI67" s="308"/>
      <c r="AJJ67" s="308"/>
      <c r="AJK67" s="308"/>
      <c r="AJL67" s="308"/>
      <c r="AJM67" s="308"/>
      <c r="AJN67" s="308"/>
      <c r="AJO67" s="308"/>
      <c r="AJP67" s="308"/>
      <c r="AJQ67" s="308"/>
      <c r="AJR67" s="308"/>
      <c r="AJS67" s="308"/>
      <c r="AJT67" s="308"/>
      <c r="AJU67" s="308"/>
      <c r="AJV67" s="308"/>
      <c r="AJW67" s="308"/>
      <c r="AJX67" s="308"/>
      <c r="AJY67" s="308"/>
      <c r="AJZ67" s="308"/>
      <c r="AKA67" s="308"/>
      <c r="AKB67" s="308"/>
      <c r="AKC67" s="308"/>
      <c r="AKD67" s="308"/>
      <c r="AKE67" s="308"/>
      <c r="AKF67" s="308"/>
      <c r="AKG67" s="308"/>
      <c r="AKH67" s="308"/>
      <c r="AKI67" s="308"/>
      <c r="AKJ67" s="308"/>
      <c r="AKK67" s="308"/>
      <c r="AKL67" s="308"/>
      <c r="AKM67" s="308"/>
      <c r="AKN67" s="308"/>
      <c r="AKO67" s="308"/>
      <c r="AKP67" s="308"/>
      <c r="AKQ67" s="308"/>
      <c r="AKR67" s="308"/>
      <c r="AKS67" s="308"/>
      <c r="AKT67" s="308"/>
      <c r="AKU67" s="308"/>
      <c r="AKV67" s="308"/>
      <c r="AKW67" s="308"/>
      <c r="AKX67" s="308"/>
      <c r="AKY67" s="308"/>
      <c r="AKZ67" s="308"/>
      <c r="ALA67" s="308"/>
      <c r="ALB67" s="308"/>
      <c r="ALC67" s="308"/>
      <c r="ALD67" s="308"/>
      <c r="ALE67" s="308"/>
      <c r="ALF67" s="308"/>
      <c r="ALG67" s="308"/>
      <c r="ALH67" s="308"/>
      <c r="ALI67" s="308"/>
      <c r="ALJ67" s="308"/>
      <c r="ALK67" s="308"/>
      <c r="ALL67" s="308"/>
      <c r="ALM67" s="308"/>
      <c r="ALN67" s="308"/>
      <c r="ALO67" s="308"/>
      <c r="ALP67" s="308"/>
      <c r="ALQ67" s="308"/>
      <c r="ALR67" s="308"/>
      <c r="ALS67" s="308"/>
      <c r="ALT67" s="308"/>
      <c r="ALU67" s="308"/>
      <c r="ALV67" s="308"/>
      <c r="ALW67" s="308"/>
      <c r="ALX67" s="308"/>
      <c r="ALY67" s="308"/>
      <c r="ALZ67" s="308"/>
      <c r="AMA67" s="308"/>
      <c r="AMB67" s="308"/>
      <c r="AMC67" s="308"/>
      <c r="AMD67" s="308"/>
      <c r="AME67" s="308"/>
      <c r="AMF67" s="308"/>
      <c r="AMG67" s="308"/>
      <c r="AMH67" s="308"/>
      <c r="AMI67" s="308"/>
      <c r="AMJ67" s="308"/>
      <c r="AMK67" s="308"/>
      <c r="AML67" s="308"/>
      <c r="AMM67" s="308"/>
      <c r="AMN67" s="308"/>
      <c r="AMO67" s="308"/>
      <c r="AMP67" s="308"/>
      <c r="AMQ67" s="308"/>
      <c r="AMR67" s="308"/>
      <c r="AMS67" s="308"/>
      <c r="AMT67" s="308"/>
      <c r="AMU67" s="308"/>
      <c r="AMV67" s="308"/>
      <c r="AMW67" s="308"/>
      <c r="AMX67" s="308"/>
      <c r="AMY67" s="308"/>
      <c r="AMZ67" s="308"/>
      <c r="ANA67" s="308"/>
      <c r="ANB67" s="308"/>
      <c r="ANC67" s="308"/>
      <c r="AND67" s="308"/>
      <c r="ANE67" s="308"/>
      <c r="ANF67" s="308"/>
      <c r="ANG67" s="308"/>
      <c r="ANH67" s="308"/>
      <c r="ANI67" s="308"/>
      <c r="ANJ67" s="308"/>
      <c r="ANK67" s="308"/>
      <c r="ANL67" s="308"/>
      <c r="ANM67" s="308"/>
      <c r="ANN67" s="308"/>
      <c r="ANO67" s="308"/>
      <c r="ANP67" s="308"/>
      <c r="ANQ67" s="308"/>
      <c r="ANR67" s="308"/>
      <c r="ANS67" s="308"/>
      <c r="ANT67" s="308"/>
      <c r="ANU67" s="308"/>
      <c r="ANV67" s="308"/>
      <c r="ANW67" s="308"/>
      <c r="ANX67" s="308"/>
      <c r="ANY67" s="308"/>
      <c r="ANZ67" s="308"/>
      <c r="AOA67" s="308"/>
      <c r="AOB67" s="308"/>
      <c r="AOC67" s="308"/>
      <c r="AOD67" s="308"/>
      <c r="AOE67" s="308"/>
      <c r="AOF67" s="308"/>
      <c r="AOG67" s="308"/>
      <c r="AOH67" s="308"/>
      <c r="AOI67" s="308"/>
      <c r="AOJ67" s="308"/>
      <c r="AOK67" s="308"/>
      <c r="AOL67" s="308"/>
      <c r="AOM67" s="308"/>
      <c r="AON67" s="308"/>
      <c r="AOO67" s="308"/>
      <c r="AOP67" s="308"/>
      <c r="AOQ67" s="308"/>
      <c r="AOR67" s="308"/>
      <c r="AOS67" s="308"/>
      <c r="AOT67" s="308"/>
      <c r="AOU67" s="308"/>
      <c r="AOV67" s="308"/>
      <c r="AOW67" s="308"/>
      <c r="AOX67" s="308"/>
      <c r="AOY67" s="308"/>
      <c r="AOZ67" s="308"/>
      <c r="APA67" s="308"/>
      <c r="APB67" s="308"/>
      <c r="APC67" s="308"/>
      <c r="APD67" s="308"/>
      <c r="APE67" s="308"/>
      <c r="APF67" s="308"/>
      <c r="APG67" s="308"/>
      <c r="APH67" s="308"/>
      <c r="API67" s="308"/>
      <c r="APJ67" s="308"/>
      <c r="APK67" s="308"/>
      <c r="APL67" s="308"/>
      <c r="APM67" s="308"/>
      <c r="APN67" s="308"/>
      <c r="APO67" s="308"/>
      <c r="APP67" s="308"/>
      <c r="APQ67" s="308"/>
      <c r="APR67" s="308"/>
      <c r="APS67" s="308"/>
      <c r="APT67" s="308"/>
      <c r="APU67" s="308"/>
      <c r="APV67" s="308"/>
      <c r="APW67" s="308"/>
      <c r="APX67" s="308"/>
      <c r="APY67" s="308"/>
      <c r="APZ67" s="308"/>
      <c r="AQA67" s="308"/>
      <c r="AQB67" s="308"/>
      <c r="AQC67" s="308"/>
      <c r="AQD67" s="308"/>
      <c r="AQE67" s="308"/>
      <c r="AQF67" s="308"/>
      <c r="AQG67" s="308"/>
      <c r="AQH67" s="308"/>
      <c r="AQI67" s="308"/>
      <c r="AQJ67" s="308"/>
      <c r="AQK67" s="308"/>
      <c r="AQL67" s="308"/>
      <c r="AQM67" s="308"/>
      <c r="AQN67" s="308"/>
      <c r="AQO67" s="308"/>
      <c r="AQP67" s="308"/>
      <c r="AQQ67" s="308"/>
      <c r="AQR67" s="308"/>
      <c r="AQS67" s="308"/>
      <c r="AQT67" s="308"/>
      <c r="AQU67" s="308"/>
      <c r="AQV67" s="308"/>
      <c r="AQW67" s="308"/>
      <c r="AQX67" s="308"/>
      <c r="AQY67" s="308"/>
      <c r="AQZ67" s="308"/>
      <c r="ARA67" s="308"/>
      <c r="ARB67" s="308"/>
      <c r="ARC67" s="308"/>
      <c r="ARD67" s="308"/>
      <c r="ARE67" s="308"/>
      <c r="ARF67" s="308"/>
      <c r="ARG67" s="308"/>
      <c r="ARH67" s="308"/>
      <c r="ARI67" s="308"/>
      <c r="ARJ67" s="308"/>
      <c r="ARK67" s="308"/>
      <c r="ARL67" s="308"/>
      <c r="ARM67" s="308"/>
      <c r="ARN67" s="308"/>
      <c r="ARO67" s="308"/>
      <c r="ARP67" s="308"/>
      <c r="ARQ67" s="308"/>
      <c r="ARR67" s="308"/>
      <c r="ARS67" s="308"/>
      <c r="ART67" s="308"/>
      <c r="ARU67" s="308"/>
      <c r="ARV67" s="308"/>
      <c r="ARW67" s="308"/>
      <c r="ARX67" s="308"/>
      <c r="ARY67" s="308"/>
      <c r="ARZ67" s="308"/>
      <c r="ASA67" s="308"/>
      <c r="ASB67" s="308"/>
      <c r="ASC67" s="308"/>
      <c r="ASD67" s="308"/>
      <c r="ASE67" s="308"/>
      <c r="ASF67" s="308"/>
      <c r="ASG67" s="308"/>
      <c r="ASH67" s="308"/>
      <c r="ASI67" s="308"/>
      <c r="ASJ67" s="308"/>
      <c r="ASK67" s="308"/>
      <c r="ASL67" s="308"/>
      <c r="ASM67" s="308"/>
      <c r="ASN67" s="308"/>
      <c r="ASO67" s="308"/>
      <c r="ASP67" s="308"/>
      <c r="ASQ67" s="308"/>
      <c r="ASR67" s="308"/>
      <c r="ASS67" s="308"/>
      <c r="AST67" s="308"/>
      <c r="ASU67" s="308"/>
      <c r="ASV67" s="308"/>
      <c r="ASW67" s="308"/>
      <c r="ASX67" s="308"/>
      <c r="ASY67" s="308"/>
      <c r="ASZ67" s="308"/>
      <c r="ATA67" s="308"/>
      <c r="ATB67" s="308"/>
      <c r="ATC67" s="308"/>
      <c r="ATD67" s="308"/>
      <c r="ATE67" s="308"/>
      <c r="ATF67" s="308"/>
      <c r="ATG67" s="308"/>
      <c r="ATH67" s="308"/>
      <c r="ATI67" s="308"/>
      <c r="ATJ67" s="308"/>
      <c r="ATK67" s="308"/>
      <c r="ATL67" s="308"/>
      <c r="ATM67" s="308"/>
      <c r="ATN67" s="308"/>
      <c r="ATO67" s="308"/>
      <c r="ATP67" s="308"/>
      <c r="ATQ67" s="308"/>
      <c r="ATR67" s="308"/>
      <c r="ATS67" s="308"/>
      <c r="ATT67" s="308"/>
      <c r="ATU67" s="308"/>
      <c r="ATV67" s="308"/>
      <c r="ATW67" s="308"/>
      <c r="ATX67" s="308"/>
      <c r="ATY67" s="308"/>
      <c r="ATZ67" s="308"/>
      <c r="AUA67" s="308"/>
      <c r="AUB67" s="308"/>
      <c r="AUC67" s="308"/>
      <c r="AUD67" s="308"/>
      <c r="AUE67" s="308"/>
      <c r="AUF67" s="308"/>
      <c r="AUG67" s="308"/>
      <c r="AUH67" s="308"/>
      <c r="AUI67" s="308"/>
      <c r="AUJ67" s="308"/>
      <c r="AUK67" s="308"/>
      <c r="AUL67" s="308"/>
      <c r="AUM67" s="308"/>
      <c r="AUN67" s="308"/>
      <c r="AUO67" s="308"/>
      <c r="AUP67" s="308"/>
      <c r="AUQ67" s="308"/>
      <c r="AUR67" s="308"/>
      <c r="AUS67" s="308"/>
      <c r="AUT67" s="308"/>
      <c r="AUU67" s="308"/>
      <c r="AUV67" s="308"/>
      <c r="AUW67" s="308"/>
      <c r="AUX67" s="308"/>
      <c r="AUY67" s="308"/>
      <c r="AUZ67" s="308"/>
      <c r="AVA67" s="308"/>
      <c r="AVB67" s="308"/>
      <c r="AVC67" s="308"/>
      <c r="AVD67" s="308"/>
      <c r="AVE67" s="308"/>
      <c r="AVF67" s="308"/>
      <c r="AVG67" s="308"/>
      <c r="AVH67" s="308"/>
      <c r="AVI67" s="308"/>
      <c r="AVJ67" s="308"/>
      <c r="AVK67" s="308"/>
      <c r="AVL67" s="308"/>
      <c r="AVM67" s="308"/>
      <c r="AVN67" s="308"/>
      <c r="AVO67" s="308"/>
      <c r="AVP67" s="308"/>
      <c r="AVQ67" s="308"/>
      <c r="AVR67" s="308"/>
      <c r="AVS67" s="308"/>
      <c r="AVT67" s="308"/>
      <c r="AVU67" s="308"/>
      <c r="AVV67" s="308"/>
      <c r="AVW67" s="308"/>
      <c r="AVX67" s="308"/>
      <c r="AVY67" s="308"/>
      <c r="AVZ67" s="308"/>
      <c r="AWA67" s="308"/>
      <c r="AWB67" s="308"/>
      <c r="AWC67" s="308"/>
      <c r="AWD67" s="308"/>
      <c r="AWE67" s="308"/>
      <c r="AWF67" s="308"/>
      <c r="AWG67" s="308"/>
      <c r="AWH67" s="308"/>
      <c r="AWI67" s="308"/>
      <c r="AWJ67" s="308"/>
      <c r="AWK67" s="308"/>
      <c r="AWL67" s="308"/>
      <c r="AWM67" s="308"/>
      <c r="AWN67" s="308"/>
      <c r="AWO67" s="308"/>
      <c r="AWP67" s="308"/>
      <c r="AWQ67" s="308"/>
      <c r="AWR67" s="308"/>
      <c r="AWS67" s="308"/>
      <c r="AWT67" s="308"/>
      <c r="AWU67" s="308"/>
      <c r="AWV67" s="308"/>
      <c r="AWW67" s="308"/>
      <c r="AWX67" s="308"/>
      <c r="AWY67" s="308"/>
      <c r="AWZ67" s="308"/>
      <c r="AXA67" s="308"/>
      <c r="AXB67" s="308"/>
      <c r="AXC67" s="308"/>
      <c r="AXD67" s="308"/>
      <c r="AXE67" s="308"/>
      <c r="AXF67" s="308"/>
      <c r="AXG67" s="308"/>
      <c r="AXH67" s="308"/>
      <c r="AXI67" s="308"/>
      <c r="AXJ67" s="308"/>
      <c r="AXK67" s="308"/>
      <c r="AXL67" s="308"/>
      <c r="AXM67" s="308"/>
      <c r="AXN67" s="308"/>
      <c r="AXO67" s="308"/>
      <c r="AXP67" s="308"/>
      <c r="AXQ67" s="308"/>
      <c r="AXR67" s="308"/>
      <c r="AXS67" s="308"/>
      <c r="AXT67" s="308"/>
      <c r="AXU67" s="308"/>
      <c r="AXV67" s="308"/>
      <c r="AXW67" s="308"/>
      <c r="AXX67" s="308"/>
      <c r="AXY67" s="308"/>
      <c r="AXZ67" s="308"/>
      <c r="AYA67" s="308"/>
      <c r="AYB67" s="308"/>
      <c r="AYC67" s="308"/>
      <c r="AYD67" s="308"/>
      <c r="AYE67" s="308"/>
      <c r="AYF67" s="308"/>
      <c r="AYG67" s="308"/>
      <c r="AYH67" s="308"/>
      <c r="AYI67" s="308"/>
      <c r="AYJ67" s="308"/>
      <c r="AYK67" s="308"/>
      <c r="AYL67" s="308"/>
      <c r="AYM67" s="308"/>
      <c r="AYN67" s="308"/>
      <c r="AYO67" s="308"/>
      <c r="AYP67" s="308"/>
      <c r="AYQ67" s="308"/>
      <c r="AYR67" s="308"/>
      <c r="AYS67" s="308"/>
      <c r="AYT67" s="308"/>
      <c r="AYU67" s="308"/>
      <c r="AYV67" s="308"/>
      <c r="AYW67" s="308"/>
      <c r="AYX67" s="308"/>
      <c r="AYY67" s="308"/>
      <c r="AYZ67" s="308"/>
      <c r="AZA67" s="308"/>
      <c r="AZB67" s="308"/>
      <c r="AZC67" s="308"/>
      <c r="AZD67" s="308"/>
      <c r="AZE67" s="308"/>
      <c r="AZF67" s="308"/>
      <c r="AZG67" s="308"/>
      <c r="AZH67" s="308"/>
      <c r="AZI67" s="308"/>
      <c r="AZJ67" s="308"/>
      <c r="AZK67" s="308"/>
      <c r="AZL67" s="308"/>
      <c r="AZM67" s="308"/>
      <c r="AZN67" s="308"/>
      <c r="AZO67" s="308"/>
      <c r="AZP67" s="308"/>
      <c r="AZQ67" s="308"/>
      <c r="AZR67" s="308"/>
      <c r="AZS67" s="308"/>
      <c r="AZT67" s="308"/>
      <c r="AZU67" s="308"/>
      <c r="AZV67" s="308"/>
      <c r="AZW67" s="308"/>
      <c r="AZX67" s="308"/>
      <c r="AZY67" s="308"/>
      <c r="AZZ67" s="308"/>
      <c r="BAA67" s="308"/>
      <c r="BAB67" s="308"/>
      <c r="BAC67" s="308"/>
      <c r="BAD67" s="308"/>
      <c r="BAE67" s="308"/>
      <c r="BAF67" s="308"/>
      <c r="BAG67" s="308"/>
      <c r="BAH67" s="308"/>
      <c r="BAI67" s="308"/>
      <c r="BAJ67" s="308"/>
      <c r="BAK67" s="308"/>
      <c r="BAL67" s="308"/>
      <c r="BAM67" s="308"/>
      <c r="BAN67" s="308"/>
      <c r="BAO67" s="308"/>
      <c r="BAP67" s="308"/>
      <c r="BAQ67" s="308"/>
      <c r="BAR67" s="308"/>
      <c r="BAS67" s="308"/>
      <c r="BAT67" s="308"/>
      <c r="BAU67" s="308"/>
      <c r="BAV67" s="308"/>
      <c r="BAW67" s="308"/>
      <c r="BAX67" s="308"/>
      <c r="BAY67" s="308"/>
      <c r="BAZ67" s="308"/>
      <c r="BBA67" s="308"/>
      <c r="BBB67" s="308"/>
      <c r="BBC67" s="308"/>
      <c r="BBD67" s="308"/>
      <c r="BBE67" s="308"/>
      <c r="BBF67" s="308"/>
      <c r="BBG67" s="308"/>
      <c r="BBH67" s="308"/>
      <c r="BBI67" s="308"/>
      <c r="BBJ67" s="308"/>
      <c r="BBK67" s="308"/>
      <c r="BBL67" s="308"/>
      <c r="BBM67" s="308"/>
      <c r="BBN67" s="308"/>
      <c r="BBO67" s="308"/>
      <c r="BBP67" s="308"/>
      <c r="BBQ67" s="308"/>
      <c r="BBR67" s="308"/>
      <c r="BBS67" s="308"/>
      <c r="BBT67" s="308"/>
      <c r="BBU67" s="308"/>
      <c r="BBV67" s="308"/>
      <c r="BBW67" s="308"/>
      <c r="BBX67" s="308"/>
      <c r="BBY67" s="308"/>
      <c r="BBZ67" s="308"/>
      <c r="BCA67" s="308"/>
      <c r="BCB67" s="308"/>
      <c r="BCC67" s="308"/>
      <c r="BCD67" s="308"/>
      <c r="BCE67" s="308"/>
      <c r="BCF67" s="308"/>
      <c r="BCG67" s="308"/>
      <c r="BCH67" s="308"/>
      <c r="BCI67" s="308"/>
      <c r="BCJ67" s="308"/>
      <c r="BCK67" s="308"/>
      <c r="BCL67" s="308"/>
      <c r="BCM67" s="308"/>
      <c r="BCN67" s="308"/>
      <c r="BCO67" s="308"/>
      <c r="BCP67" s="308"/>
      <c r="BCQ67" s="308"/>
      <c r="BCR67" s="308"/>
      <c r="BCS67" s="308"/>
      <c r="BCT67" s="308"/>
      <c r="BCU67" s="308"/>
      <c r="BCV67" s="308"/>
      <c r="BCW67" s="308"/>
      <c r="BCX67" s="308"/>
      <c r="BCY67" s="308"/>
      <c r="BCZ67" s="308"/>
      <c r="BDA67" s="308"/>
      <c r="BDB67" s="308"/>
      <c r="BDC67" s="308"/>
      <c r="BDD67" s="308"/>
      <c r="BDE67" s="308"/>
      <c r="BDF67" s="308"/>
      <c r="BDG67" s="308"/>
      <c r="BDH67" s="308"/>
      <c r="BDI67" s="308"/>
      <c r="BDJ67" s="308"/>
      <c r="BDK67" s="308"/>
      <c r="BDL67" s="308"/>
      <c r="BDM67" s="308"/>
      <c r="BDN67" s="308"/>
      <c r="BDO67" s="308"/>
      <c r="BDP67" s="308"/>
      <c r="BDQ67" s="308"/>
      <c r="BDR67" s="308"/>
      <c r="BDS67" s="308"/>
      <c r="BDT67" s="308"/>
      <c r="BDU67" s="308"/>
      <c r="BDV67" s="308"/>
      <c r="BDW67" s="308"/>
      <c r="BDX67" s="308"/>
      <c r="BDY67" s="308"/>
      <c r="BDZ67" s="308"/>
      <c r="BEA67" s="308"/>
      <c r="BEB67" s="308"/>
      <c r="BEC67" s="308"/>
      <c r="BED67" s="308"/>
      <c r="BEE67" s="308"/>
      <c r="BEF67" s="308"/>
      <c r="BEG67" s="308"/>
      <c r="BEH67" s="308"/>
      <c r="BEI67" s="308"/>
      <c r="BEJ67" s="308"/>
      <c r="BEK67" s="308"/>
      <c r="BEL67" s="308"/>
      <c r="BEM67" s="308"/>
      <c r="BEN67" s="308"/>
      <c r="BEO67" s="308"/>
      <c r="BEP67" s="308"/>
      <c r="BEQ67" s="308"/>
      <c r="BER67" s="308"/>
      <c r="BES67" s="308"/>
      <c r="BET67" s="308"/>
      <c r="BEU67" s="308"/>
      <c r="BEV67" s="308"/>
      <c r="BEW67" s="308"/>
      <c r="BEX67" s="308"/>
      <c r="BEY67" s="308"/>
      <c r="BEZ67" s="308"/>
      <c r="BFA67" s="308"/>
      <c r="BFB67" s="308"/>
      <c r="BFC67" s="308"/>
      <c r="BFD67" s="308"/>
      <c r="BFE67" s="308"/>
      <c r="BFF67" s="308"/>
      <c r="BFG67" s="308"/>
      <c r="BFH67" s="308"/>
      <c r="BFI67" s="308"/>
      <c r="BFJ67" s="308"/>
      <c r="BFK67" s="308"/>
      <c r="BFL67" s="308"/>
      <c r="BFM67" s="308"/>
      <c r="BFN67" s="308"/>
      <c r="BFO67" s="308"/>
      <c r="BFP67" s="308"/>
      <c r="BFQ67" s="308"/>
      <c r="BFR67" s="308"/>
      <c r="BFS67" s="308"/>
      <c r="BFT67" s="308"/>
      <c r="BFU67" s="308"/>
      <c r="BFV67" s="308"/>
      <c r="BFW67" s="308"/>
      <c r="BFX67" s="308"/>
      <c r="BFY67" s="308"/>
      <c r="BFZ67" s="308"/>
      <c r="BGA67" s="308"/>
      <c r="BGB67" s="308"/>
      <c r="BGC67" s="308"/>
      <c r="BGD67" s="308"/>
      <c r="BGE67" s="308"/>
      <c r="BGF67" s="308"/>
      <c r="BGG67" s="308"/>
      <c r="BGH67" s="308"/>
      <c r="BGI67" s="308"/>
      <c r="BGJ67" s="308"/>
      <c r="BGK67" s="308"/>
      <c r="BGL67" s="308"/>
      <c r="BGM67" s="308"/>
      <c r="BGN67" s="308"/>
      <c r="BGO67" s="308"/>
      <c r="BGP67" s="308"/>
      <c r="BGQ67" s="308"/>
      <c r="BGR67" s="308"/>
      <c r="BGS67" s="308"/>
      <c r="BGT67" s="308"/>
      <c r="BGU67" s="308"/>
      <c r="BGV67" s="308"/>
      <c r="BGW67" s="308"/>
      <c r="BGX67" s="308"/>
      <c r="BGY67" s="308"/>
      <c r="BGZ67" s="308"/>
      <c r="BHA67" s="308"/>
      <c r="BHB67" s="308"/>
      <c r="BHC67" s="308"/>
      <c r="BHD67" s="308"/>
      <c r="BHE67" s="308"/>
      <c r="BHF67" s="308"/>
      <c r="BHG67" s="308"/>
      <c r="BHH67" s="308"/>
      <c r="BHI67" s="308"/>
      <c r="BHJ67" s="308"/>
      <c r="BHK67" s="308"/>
      <c r="BHL67" s="308"/>
      <c r="BHM67" s="308"/>
      <c r="BHN67" s="308"/>
      <c r="BHO67" s="308"/>
      <c r="BHP67" s="308"/>
      <c r="BHQ67" s="308"/>
      <c r="BHR67" s="308"/>
      <c r="BHS67" s="308"/>
      <c r="BHT67" s="308"/>
      <c r="BHU67" s="308"/>
      <c r="BHV67" s="308"/>
      <c r="BHW67" s="308"/>
      <c r="BHX67" s="308"/>
      <c r="BHY67" s="308"/>
      <c r="BHZ67" s="308"/>
      <c r="BIA67" s="308"/>
      <c r="BIB67" s="308"/>
      <c r="BIC67" s="308"/>
      <c r="BID67" s="308"/>
      <c r="BIE67" s="308"/>
      <c r="BIF67" s="308"/>
      <c r="BIG67" s="308"/>
      <c r="BIH67" s="308"/>
      <c r="BII67" s="308"/>
      <c r="BIJ67" s="308"/>
      <c r="BIK67" s="308"/>
      <c r="BIL67" s="308"/>
      <c r="BIM67" s="308"/>
      <c r="BIN67" s="308"/>
      <c r="BIO67" s="308"/>
      <c r="BIP67" s="308"/>
      <c r="BIQ67" s="308"/>
      <c r="BIR67" s="308"/>
      <c r="BIS67" s="308"/>
      <c r="BIT67" s="308"/>
      <c r="BIU67" s="308"/>
      <c r="BIV67" s="308"/>
      <c r="BIW67" s="308"/>
      <c r="BIX67" s="308"/>
      <c r="BIY67" s="308"/>
      <c r="BIZ67" s="308"/>
      <c r="BJA67" s="308"/>
      <c r="BJB67" s="308"/>
      <c r="BJC67" s="308"/>
      <c r="BJD67" s="308"/>
      <c r="BJE67" s="308"/>
      <c r="BJF67" s="308"/>
      <c r="BJG67" s="308"/>
      <c r="BJH67" s="308"/>
      <c r="BJI67" s="308"/>
      <c r="BJJ67" s="308"/>
      <c r="BJK67" s="308"/>
      <c r="BJL67" s="308"/>
      <c r="BJM67" s="308"/>
      <c r="BJN67" s="308"/>
      <c r="BJO67" s="308"/>
      <c r="BJP67" s="308"/>
      <c r="BJQ67" s="308"/>
      <c r="BJR67" s="308"/>
      <c r="BJS67" s="308"/>
      <c r="BJT67" s="308"/>
      <c r="BJU67" s="308"/>
      <c r="BJV67" s="308"/>
      <c r="BJW67" s="308"/>
      <c r="BJX67" s="308"/>
      <c r="BJY67" s="308"/>
      <c r="BJZ67" s="308"/>
      <c r="BKA67" s="308"/>
      <c r="BKB67" s="308"/>
      <c r="BKC67" s="308"/>
      <c r="BKD67" s="308"/>
      <c r="BKE67" s="308"/>
      <c r="BKF67" s="308"/>
      <c r="BKG67" s="308"/>
      <c r="BKH67" s="308"/>
      <c r="BKI67" s="308"/>
      <c r="BKJ67" s="308"/>
      <c r="BKK67" s="308"/>
      <c r="BKL67" s="308"/>
      <c r="BKM67" s="308"/>
      <c r="BKN67" s="308"/>
      <c r="BKO67" s="308"/>
      <c r="BKP67" s="308"/>
      <c r="BKQ67" s="308"/>
      <c r="BKR67" s="308"/>
      <c r="BKS67" s="308"/>
      <c r="BKT67" s="308"/>
      <c r="BKU67" s="308"/>
      <c r="BKV67" s="308"/>
      <c r="BKW67" s="308"/>
      <c r="BKX67" s="308"/>
      <c r="BKY67" s="308"/>
      <c r="BKZ67" s="308"/>
      <c r="BLA67" s="308"/>
      <c r="BLB67" s="308"/>
      <c r="BLC67" s="308"/>
      <c r="BLD67" s="308"/>
      <c r="BLE67" s="308"/>
      <c r="BLF67" s="308"/>
      <c r="BLG67" s="308"/>
      <c r="BLH67" s="308"/>
      <c r="BLI67" s="308"/>
      <c r="BLJ67" s="308"/>
      <c r="BLK67" s="308"/>
      <c r="BLL67" s="308"/>
      <c r="BLM67" s="308"/>
      <c r="BLN67" s="308"/>
      <c r="BLO67" s="308"/>
      <c r="BLP67" s="308"/>
      <c r="BLQ67" s="308"/>
      <c r="BLR67" s="308"/>
      <c r="BLS67" s="308"/>
      <c r="BLT67" s="308"/>
      <c r="BLU67" s="308"/>
      <c r="BLV67" s="308"/>
      <c r="BLW67" s="308"/>
      <c r="BLX67" s="308"/>
      <c r="BLY67" s="308"/>
      <c r="BLZ67" s="308"/>
      <c r="BMA67" s="308"/>
      <c r="BMB67" s="308"/>
      <c r="BMC67" s="308"/>
      <c r="BMD67" s="308"/>
      <c r="BME67" s="308"/>
      <c r="BMF67" s="308"/>
      <c r="BMG67" s="308"/>
      <c r="BMH67" s="308"/>
      <c r="BMI67" s="308"/>
      <c r="BMJ67" s="308"/>
      <c r="BMK67" s="308"/>
      <c r="BML67" s="308"/>
      <c r="BMM67" s="308"/>
      <c r="BMN67" s="308"/>
      <c r="BMO67" s="308"/>
      <c r="BMP67" s="308"/>
      <c r="BMQ67" s="308"/>
      <c r="BMR67" s="308"/>
      <c r="BMS67" s="308"/>
      <c r="BMT67" s="308"/>
      <c r="BMU67" s="308"/>
      <c r="BMV67" s="308"/>
      <c r="BMW67" s="308"/>
      <c r="BMX67" s="308"/>
      <c r="BMY67" s="308"/>
      <c r="BMZ67" s="308"/>
      <c r="BNA67" s="308"/>
      <c r="BNB67" s="308"/>
      <c r="BNC67" s="308"/>
      <c r="BND67" s="308"/>
      <c r="BNE67" s="308"/>
      <c r="BNF67" s="308"/>
      <c r="BNG67" s="308"/>
      <c r="BNH67" s="308"/>
      <c r="BNI67" s="308"/>
      <c r="BNJ67" s="308"/>
      <c r="BNK67" s="308"/>
      <c r="BNL67" s="308"/>
      <c r="BNM67" s="308"/>
      <c r="BNN67" s="308"/>
      <c r="BNO67" s="308"/>
      <c r="BNP67" s="308"/>
      <c r="BNQ67" s="308"/>
      <c r="BNR67" s="308"/>
      <c r="BNS67" s="308"/>
      <c r="BNT67" s="308"/>
      <c r="BNU67" s="308"/>
      <c r="BNV67" s="308"/>
      <c r="BNW67" s="308"/>
      <c r="BNX67" s="308"/>
      <c r="BNY67" s="308"/>
      <c r="BNZ67" s="308"/>
      <c r="BOA67" s="308"/>
      <c r="BOB67" s="308"/>
      <c r="BOC67" s="308"/>
      <c r="BOD67" s="308"/>
      <c r="BOE67" s="308"/>
      <c r="BOF67" s="308"/>
      <c r="BOG67" s="308"/>
      <c r="BOH67" s="308"/>
      <c r="BOI67" s="308"/>
      <c r="BOJ67" s="308"/>
      <c r="BOK67" s="308"/>
      <c r="BOL67" s="308"/>
      <c r="BOM67" s="308"/>
      <c r="BON67" s="308"/>
      <c r="BOO67" s="308"/>
      <c r="BOP67" s="308"/>
      <c r="BOQ67" s="308"/>
      <c r="BOR67" s="308"/>
      <c r="BOS67" s="308"/>
      <c r="BOT67" s="308"/>
      <c r="BOU67" s="308"/>
      <c r="BOV67" s="308"/>
      <c r="BOW67" s="308"/>
      <c r="BOX67" s="308"/>
      <c r="BOY67" s="308"/>
      <c r="BOZ67" s="308"/>
      <c r="BPA67" s="308"/>
      <c r="BPB67" s="308"/>
      <c r="BPC67" s="308"/>
      <c r="BPD67" s="308"/>
      <c r="BPE67" s="308"/>
      <c r="BPF67" s="308"/>
      <c r="BPG67" s="308"/>
      <c r="BPH67" s="308"/>
      <c r="BPI67" s="308"/>
      <c r="BPJ67" s="308"/>
      <c r="BPK67" s="308"/>
      <c r="BPL67" s="308"/>
      <c r="BPM67" s="308"/>
      <c r="BPN67" s="308"/>
      <c r="BPO67" s="308"/>
      <c r="BPP67" s="308"/>
      <c r="BPQ67" s="308"/>
      <c r="BPR67" s="308"/>
      <c r="BPS67" s="308"/>
      <c r="BPT67" s="308"/>
      <c r="BPU67" s="308"/>
      <c r="BPV67" s="308"/>
      <c r="BPW67" s="308"/>
      <c r="BPX67" s="308"/>
      <c r="BPY67" s="308"/>
      <c r="BPZ67" s="308"/>
      <c r="BQA67" s="308"/>
      <c r="BQB67" s="308"/>
      <c r="BQC67" s="308"/>
      <c r="BQD67" s="308"/>
      <c r="BQE67" s="308"/>
      <c r="BQF67" s="308"/>
      <c r="BQG67" s="308"/>
      <c r="BQH67" s="308"/>
      <c r="BQI67" s="308"/>
      <c r="BQJ67" s="308"/>
      <c r="BQK67" s="308"/>
      <c r="BQL67" s="308"/>
      <c r="BQM67" s="308"/>
      <c r="BQN67" s="308"/>
      <c r="BQO67" s="308"/>
      <c r="BQP67" s="308"/>
      <c r="BQQ67" s="308"/>
      <c r="BQR67" s="308"/>
      <c r="BQS67" s="308"/>
      <c r="BQT67" s="308"/>
      <c r="BQU67" s="308"/>
      <c r="BQV67" s="308"/>
      <c r="BQW67" s="308"/>
      <c r="BQX67" s="308"/>
      <c r="BQY67" s="308"/>
      <c r="BQZ67" s="308"/>
      <c r="BRA67" s="308"/>
      <c r="BRB67" s="308"/>
      <c r="BRC67" s="308"/>
      <c r="BRD67" s="308"/>
      <c r="BRE67" s="308"/>
      <c r="BRF67" s="308"/>
      <c r="BRG67" s="308"/>
      <c r="BRH67" s="308"/>
      <c r="BRI67" s="308"/>
      <c r="BRJ67" s="308"/>
      <c r="BRK67" s="308"/>
      <c r="BRL67" s="308"/>
      <c r="BRM67" s="308"/>
      <c r="BRN67" s="308"/>
      <c r="BRO67" s="308"/>
      <c r="BRP67" s="308"/>
      <c r="BRQ67" s="308"/>
      <c r="BRR67" s="308"/>
      <c r="BRS67" s="308"/>
      <c r="BRT67" s="308"/>
      <c r="BRU67" s="308"/>
      <c r="BRV67" s="308"/>
      <c r="BRW67" s="308"/>
      <c r="BRX67" s="308"/>
      <c r="BRY67" s="308"/>
      <c r="BRZ67" s="308"/>
      <c r="BSA67" s="308"/>
      <c r="BSB67" s="308"/>
      <c r="BSC67" s="308"/>
      <c r="BSD67" s="308"/>
      <c r="BSE67" s="308"/>
      <c r="BSF67" s="308"/>
      <c r="BSG67" s="308"/>
      <c r="BSH67" s="308"/>
      <c r="BSI67" s="308"/>
      <c r="BSJ67" s="308"/>
      <c r="BSK67" s="308"/>
      <c r="BSL67" s="308"/>
      <c r="BSM67" s="308"/>
      <c r="BSN67" s="308"/>
      <c r="BSO67" s="308"/>
      <c r="BSP67" s="308"/>
      <c r="BSQ67" s="308"/>
      <c r="BSR67" s="308"/>
      <c r="BSS67" s="308"/>
      <c r="BST67" s="308"/>
      <c r="BSU67" s="308"/>
      <c r="BSV67" s="308"/>
      <c r="BSW67" s="308"/>
      <c r="BSX67" s="308"/>
      <c r="BSY67" s="308"/>
      <c r="BSZ67" s="308"/>
      <c r="BTA67" s="308"/>
      <c r="BTB67" s="308"/>
      <c r="BTC67" s="308"/>
      <c r="BTD67" s="308"/>
      <c r="BTE67" s="308"/>
      <c r="BTF67" s="308"/>
      <c r="BTG67" s="308"/>
      <c r="BTH67" s="308"/>
      <c r="BTI67" s="308"/>
      <c r="BTJ67" s="308"/>
      <c r="BTK67" s="308"/>
      <c r="BTL67" s="308"/>
      <c r="BTM67" s="308"/>
      <c r="BTN67" s="308"/>
      <c r="BTO67" s="308"/>
      <c r="BTP67" s="308"/>
      <c r="BTQ67" s="308"/>
      <c r="BTR67" s="308"/>
      <c r="BTS67" s="308"/>
      <c r="BTT67" s="308"/>
      <c r="BTU67" s="308"/>
      <c r="BTV67" s="308"/>
      <c r="BTW67" s="308"/>
      <c r="BTX67" s="308"/>
      <c r="BTY67" s="308"/>
      <c r="BTZ67" s="308"/>
      <c r="BUA67" s="308"/>
      <c r="BUB67" s="308"/>
      <c r="BUC67" s="308"/>
      <c r="BUD67" s="308"/>
      <c r="BUE67" s="308"/>
      <c r="BUF67" s="308"/>
      <c r="BUG67" s="308"/>
      <c r="BUH67" s="308"/>
      <c r="BUI67" s="308"/>
      <c r="BUJ67" s="308"/>
      <c r="BUK67" s="308"/>
      <c r="BUL67" s="308"/>
      <c r="BUM67" s="308"/>
      <c r="BUN67" s="308"/>
      <c r="BUO67" s="308"/>
      <c r="BUP67" s="308"/>
      <c r="BUQ67" s="308"/>
      <c r="BUR67" s="308"/>
      <c r="BUS67" s="308"/>
      <c r="BUT67" s="308"/>
      <c r="BUU67" s="308"/>
      <c r="BUV67" s="308"/>
      <c r="BUW67" s="308"/>
      <c r="BUX67" s="308"/>
      <c r="BUY67" s="308"/>
      <c r="BUZ67" s="308"/>
      <c r="BVA67" s="308"/>
      <c r="BVB67" s="308"/>
      <c r="BVC67" s="308"/>
      <c r="BVD67" s="308"/>
      <c r="BVE67" s="308"/>
      <c r="BVF67" s="308"/>
      <c r="BVG67" s="308"/>
      <c r="BVH67" s="308"/>
      <c r="BVI67" s="308"/>
      <c r="BVJ67" s="308"/>
      <c r="BVK67" s="308"/>
      <c r="BVL67" s="308"/>
      <c r="BVM67" s="308"/>
      <c r="BVN67" s="308"/>
      <c r="BVO67" s="308"/>
      <c r="BVP67" s="308"/>
      <c r="BVQ67" s="308"/>
      <c r="BVR67" s="308"/>
      <c r="BVS67" s="308"/>
      <c r="BVT67" s="308"/>
      <c r="BVU67" s="308"/>
      <c r="BVV67" s="308"/>
      <c r="BVW67" s="308"/>
      <c r="BVX67" s="308"/>
      <c r="BVY67" s="308"/>
      <c r="BVZ67" s="308"/>
      <c r="BWA67" s="308"/>
      <c r="BWB67" s="308"/>
      <c r="BWC67" s="308"/>
      <c r="BWD67" s="308"/>
      <c r="BWE67" s="308"/>
      <c r="BWF67" s="308"/>
      <c r="BWG67" s="308"/>
      <c r="BWH67" s="308"/>
      <c r="BWI67" s="308"/>
      <c r="BWJ67" s="308"/>
      <c r="BWK67" s="308"/>
      <c r="BWL67" s="308"/>
      <c r="BWM67" s="308"/>
      <c r="BWN67" s="308"/>
      <c r="BWO67" s="308"/>
      <c r="BWP67" s="308"/>
      <c r="BWQ67" s="308"/>
      <c r="BWR67" s="308"/>
      <c r="BWS67" s="308"/>
      <c r="BWT67" s="308"/>
      <c r="BWU67" s="308"/>
      <c r="BWV67" s="308"/>
      <c r="BWW67" s="308"/>
      <c r="BWX67" s="308"/>
      <c r="BWY67" s="308"/>
      <c r="BWZ67" s="308"/>
      <c r="BXA67" s="308"/>
      <c r="BXB67" s="308"/>
      <c r="BXC67" s="308"/>
      <c r="BXD67" s="308"/>
      <c r="BXE67" s="308"/>
      <c r="BXF67" s="308"/>
      <c r="BXG67" s="308"/>
      <c r="BXH67" s="308"/>
      <c r="BXI67" s="308"/>
      <c r="BXJ67" s="308"/>
      <c r="BXK67" s="308"/>
      <c r="BXL67" s="308"/>
      <c r="BXM67" s="308"/>
      <c r="BXN67" s="308"/>
      <c r="BXO67" s="308"/>
      <c r="BXP67" s="308"/>
      <c r="BXQ67" s="308"/>
      <c r="BXR67" s="308"/>
      <c r="BXS67" s="308"/>
      <c r="BXT67" s="308"/>
      <c r="BXU67" s="308"/>
      <c r="BXV67" s="308"/>
      <c r="BXW67" s="308"/>
      <c r="BXX67" s="308"/>
      <c r="BXY67" s="308"/>
      <c r="BXZ67" s="308"/>
      <c r="BYA67" s="308"/>
      <c r="BYB67" s="308"/>
      <c r="BYC67" s="308"/>
      <c r="BYD67" s="308"/>
      <c r="BYE67" s="308"/>
      <c r="BYF67" s="308"/>
      <c r="BYG67" s="308"/>
      <c r="BYH67" s="308"/>
      <c r="BYI67" s="308"/>
      <c r="BYJ67" s="308"/>
      <c r="BYK67" s="308"/>
      <c r="BYL67" s="308"/>
      <c r="BYM67" s="308"/>
      <c r="BYN67" s="308"/>
      <c r="BYO67" s="308"/>
      <c r="BYP67" s="308"/>
      <c r="BYQ67" s="308"/>
      <c r="BYR67" s="308"/>
      <c r="BYS67" s="308"/>
      <c r="BYT67" s="308"/>
      <c r="BYU67" s="308"/>
      <c r="BYV67" s="308"/>
      <c r="BYW67" s="308"/>
      <c r="BYX67" s="308"/>
      <c r="BYY67" s="308"/>
      <c r="BYZ67" s="308"/>
      <c r="BZA67" s="308"/>
      <c r="BZB67" s="308"/>
      <c r="BZC67" s="308"/>
      <c r="BZD67" s="308"/>
      <c r="BZE67" s="308"/>
      <c r="BZF67" s="308"/>
      <c r="BZG67" s="308"/>
      <c r="BZH67" s="308"/>
      <c r="BZI67" s="308"/>
      <c r="BZJ67" s="308"/>
      <c r="BZK67" s="308"/>
      <c r="BZL67" s="308"/>
      <c r="BZM67" s="308"/>
      <c r="BZN67" s="308"/>
      <c r="BZO67" s="308"/>
      <c r="BZP67" s="308"/>
      <c r="BZQ67" s="308"/>
      <c r="BZR67" s="308"/>
      <c r="BZS67" s="308"/>
      <c r="BZT67" s="308"/>
      <c r="BZU67" s="308"/>
      <c r="BZV67" s="308"/>
      <c r="BZW67" s="308"/>
      <c r="BZX67" s="308"/>
      <c r="BZY67" s="308"/>
      <c r="BZZ67" s="308"/>
      <c r="CAA67" s="308"/>
      <c r="CAB67" s="308"/>
      <c r="CAC67" s="308"/>
      <c r="CAD67" s="308"/>
      <c r="CAE67" s="308"/>
      <c r="CAF67" s="308"/>
      <c r="CAG67" s="308"/>
      <c r="CAH67" s="308"/>
      <c r="CAI67" s="308"/>
      <c r="CAJ67" s="308"/>
      <c r="CAK67" s="308"/>
      <c r="CAL67" s="308"/>
      <c r="CAM67" s="308"/>
      <c r="CAN67" s="308"/>
      <c r="CAO67" s="308"/>
      <c r="CAP67" s="308"/>
      <c r="CAQ67" s="308"/>
      <c r="CAR67" s="308"/>
      <c r="CAS67" s="308"/>
      <c r="CAT67" s="308"/>
      <c r="CAU67" s="308"/>
      <c r="CAV67" s="308"/>
      <c r="CAW67" s="308"/>
      <c r="CAX67" s="308"/>
      <c r="CAY67" s="308"/>
      <c r="CAZ67" s="308"/>
      <c r="CBA67" s="308"/>
      <c r="CBB67" s="308"/>
      <c r="CBC67" s="308"/>
      <c r="CBD67" s="308"/>
      <c r="CBE67" s="308"/>
      <c r="CBF67" s="308"/>
      <c r="CBG67" s="308"/>
      <c r="CBH67" s="308"/>
      <c r="CBI67" s="308"/>
      <c r="CBJ67" s="308"/>
      <c r="CBK67" s="308"/>
      <c r="CBL67" s="308"/>
      <c r="CBM67" s="308"/>
      <c r="CBN67" s="308"/>
      <c r="CBO67" s="308"/>
      <c r="CBP67" s="308"/>
      <c r="CBQ67" s="308"/>
      <c r="CBR67" s="308"/>
      <c r="CBS67" s="308"/>
      <c r="CBT67" s="308"/>
      <c r="CBU67" s="308"/>
      <c r="CBV67" s="308"/>
      <c r="CBW67" s="308"/>
      <c r="CBX67" s="308"/>
      <c r="CBY67" s="308"/>
      <c r="CBZ67" s="308"/>
      <c r="CCA67" s="308"/>
      <c r="CCB67" s="308"/>
      <c r="CCC67" s="308"/>
      <c r="CCD67" s="308"/>
      <c r="CCE67" s="308"/>
      <c r="CCF67" s="308"/>
      <c r="CCG67" s="308"/>
      <c r="CCH67" s="308"/>
      <c r="CCI67" s="308"/>
      <c r="CCJ67" s="308"/>
      <c r="CCK67" s="308"/>
      <c r="CCL67" s="308"/>
      <c r="CCM67" s="308"/>
      <c r="CCN67" s="308"/>
      <c r="CCO67" s="308"/>
      <c r="CCP67" s="308"/>
      <c r="CCQ67" s="308"/>
      <c r="CCR67" s="308"/>
      <c r="CCS67" s="308"/>
      <c r="CCT67" s="308"/>
      <c r="CCU67" s="308"/>
      <c r="CCV67" s="308"/>
      <c r="CCW67" s="308"/>
      <c r="CCX67" s="308"/>
      <c r="CCY67" s="308"/>
      <c r="CCZ67" s="308"/>
      <c r="CDA67" s="308"/>
      <c r="CDB67" s="308"/>
      <c r="CDC67" s="308"/>
      <c r="CDD67" s="308"/>
      <c r="CDE67" s="308"/>
      <c r="CDF67" s="308"/>
      <c r="CDG67" s="308"/>
      <c r="CDH67" s="308"/>
      <c r="CDI67" s="308"/>
      <c r="CDJ67" s="308"/>
      <c r="CDK67" s="308"/>
      <c r="CDL67" s="308"/>
      <c r="CDM67" s="308"/>
      <c r="CDN67" s="308"/>
      <c r="CDO67" s="308"/>
      <c r="CDP67" s="308"/>
      <c r="CDQ67" s="308"/>
      <c r="CDR67" s="308"/>
      <c r="CDS67" s="308"/>
      <c r="CDT67" s="308"/>
      <c r="CDU67" s="308"/>
      <c r="CDV67" s="308"/>
      <c r="CDW67" s="308"/>
      <c r="CDX67" s="308"/>
      <c r="CDY67" s="308"/>
      <c r="CDZ67" s="308"/>
      <c r="CEA67" s="308"/>
      <c r="CEB67" s="308"/>
      <c r="CEC67" s="308"/>
      <c r="CED67" s="308"/>
      <c r="CEE67" s="308"/>
      <c r="CEF67" s="308"/>
      <c r="CEG67" s="308"/>
      <c r="CEH67" s="308"/>
      <c r="CEI67" s="308"/>
      <c r="CEJ67" s="308"/>
      <c r="CEK67" s="308"/>
      <c r="CEL67" s="308"/>
      <c r="CEM67" s="308"/>
      <c r="CEN67" s="308"/>
      <c r="CEO67" s="308"/>
      <c r="CEP67" s="308"/>
      <c r="CEQ67" s="308"/>
      <c r="CER67" s="308"/>
      <c r="CES67" s="308"/>
      <c r="CET67" s="308"/>
      <c r="CEU67" s="308"/>
      <c r="CEV67" s="308"/>
      <c r="CEW67" s="308"/>
      <c r="CEX67" s="308"/>
      <c r="CEY67" s="308"/>
      <c r="CEZ67" s="308"/>
      <c r="CFA67" s="308"/>
      <c r="CFB67" s="308"/>
      <c r="CFC67" s="308"/>
      <c r="CFD67" s="308"/>
      <c r="CFE67" s="308"/>
      <c r="CFF67" s="308"/>
      <c r="CFG67" s="308"/>
      <c r="CFH67" s="308"/>
      <c r="CFI67" s="308"/>
      <c r="CFJ67" s="308"/>
      <c r="CFK67" s="308"/>
      <c r="CFL67" s="308"/>
      <c r="CFM67" s="308"/>
      <c r="CFN67" s="308"/>
      <c r="CFO67" s="308"/>
      <c r="CFP67" s="308"/>
      <c r="CFQ67" s="308"/>
      <c r="CFR67" s="308"/>
      <c r="CFS67" s="308"/>
      <c r="CFT67" s="308"/>
      <c r="CFU67" s="308"/>
      <c r="CFV67" s="308"/>
      <c r="CFW67" s="308"/>
      <c r="CFX67" s="308"/>
      <c r="CFY67" s="308"/>
      <c r="CFZ67" s="308"/>
      <c r="CGA67" s="308"/>
      <c r="CGB67" s="308"/>
      <c r="CGC67" s="308"/>
      <c r="CGD67" s="308"/>
      <c r="CGE67" s="308"/>
      <c r="CGF67" s="308"/>
      <c r="CGG67" s="308"/>
      <c r="CGH67" s="308"/>
      <c r="CGI67" s="308"/>
      <c r="CGJ67" s="308"/>
      <c r="CGK67" s="308"/>
      <c r="CGL67" s="308"/>
      <c r="CGM67" s="308"/>
      <c r="CGN67" s="308"/>
      <c r="CGO67" s="308"/>
      <c r="CGP67" s="308"/>
      <c r="CGQ67" s="308"/>
      <c r="CGR67" s="308"/>
      <c r="CGS67" s="308"/>
      <c r="CGT67" s="308"/>
      <c r="CGU67" s="308"/>
      <c r="CGV67" s="308"/>
      <c r="CGW67" s="308"/>
      <c r="CGX67" s="308"/>
      <c r="CGY67" s="308"/>
      <c r="CGZ67" s="308"/>
      <c r="CHA67" s="308"/>
      <c r="CHB67" s="308"/>
      <c r="CHC67" s="308"/>
      <c r="CHD67" s="308"/>
      <c r="CHE67" s="308"/>
      <c r="CHF67" s="308"/>
      <c r="CHG67" s="308"/>
      <c r="CHH67" s="308"/>
      <c r="CHI67" s="308"/>
      <c r="CHJ67" s="308"/>
      <c r="CHK67" s="308"/>
      <c r="CHL67" s="308"/>
      <c r="CHM67" s="308"/>
      <c r="CHN67" s="308"/>
      <c r="CHO67" s="308"/>
      <c r="CHP67" s="308"/>
      <c r="CHQ67" s="308"/>
      <c r="CHR67" s="308"/>
      <c r="CHS67" s="308"/>
      <c r="CHT67" s="308"/>
      <c r="CHU67" s="308"/>
      <c r="CHV67" s="308"/>
      <c r="CHW67" s="308"/>
      <c r="CHX67" s="308"/>
      <c r="CHY67" s="308"/>
      <c r="CHZ67" s="308"/>
      <c r="CIA67" s="308"/>
      <c r="CIB67" s="308"/>
      <c r="CIC67" s="308"/>
      <c r="CID67" s="308"/>
      <c r="CIE67" s="308"/>
      <c r="CIF67" s="308"/>
      <c r="CIG67" s="308"/>
      <c r="CIH67" s="308"/>
      <c r="CII67" s="308"/>
      <c r="CIJ67" s="308"/>
      <c r="CIK67" s="308"/>
      <c r="CIL67" s="308"/>
      <c r="CIM67" s="308"/>
      <c r="CIN67" s="308"/>
      <c r="CIO67" s="308"/>
      <c r="CIP67" s="308"/>
      <c r="CIQ67" s="308"/>
      <c r="CIR67" s="308"/>
      <c r="CIS67" s="308"/>
      <c r="CIT67" s="308"/>
      <c r="CIU67" s="308"/>
      <c r="CIV67" s="308"/>
      <c r="CIW67" s="308"/>
      <c r="CIX67" s="308"/>
      <c r="CIY67" s="308"/>
      <c r="CIZ67" s="308"/>
      <c r="CJA67" s="308"/>
      <c r="CJB67" s="308"/>
      <c r="CJC67" s="308"/>
      <c r="CJD67" s="308"/>
      <c r="CJE67" s="308"/>
      <c r="CJF67" s="308"/>
      <c r="CJG67" s="308"/>
      <c r="CJH67" s="308"/>
      <c r="CJI67" s="308"/>
      <c r="CJJ67" s="308"/>
      <c r="CJK67" s="308"/>
      <c r="CJL67" s="308"/>
      <c r="CJM67" s="308"/>
      <c r="CJN67" s="308"/>
      <c r="CJO67" s="308"/>
      <c r="CJP67" s="308"/>
      <c r="CJQ67" s="308"/>
      <c r="CJR67" s="308"/>
      <c r="CJS67" s="308"/>
      <c r="CJT67" s="308"/>
      <c r="CJU67" s="308"/>
      <c r="CJV67" s="308"/>
      <c r="CJW67" s="308"/>
      <c r="CJX67" s="308"/>
      <c r="CJY67" s="308"/>
      <c r="CJZ67" s="308"/>
      <c r="CKA67" s="308"/>
      <c r="CKB67" s="308"/>
      <c r="CKC67" s="308"/>
      <c r="CKD67" s="308"/>
      <c r="CKE67" s="308"/>
      <c r="CKF67" s="308"/>
      <c r="CKG67" s="308"/>
      <c r="CKH67" s="308"/>
      <c r="CKI67" s="308"/>
      <c r="CKJ67" s="308"/>
      <c r="CKK67" s="308"/>
      <c r="CKL67" s="308"/>
      <c r="CKM67" s="308"/>
      <c r="CKN67" s="308"/>
      <c r="CKO67" s="308"/>
      <c r="CKP67" s="308"/>
      <c r="CKQ67" s="308"/>
      <c r="CKR67" s="308"/>
      <c r="CKS67" s="308"/>
      <c r="CKT67" s="308"/>
      <c r="CKU67" s="308"/>
      <c r="CKV67" s="308"/>
      <c r="CKW67" s="308"/>
      <c r="CKX67" s="308"/>
      <c r="CKY67" s="308"/>
      <c r="CKZ67" s="308"/>
      <c r="CLA67" s="308"/>
      <c r="CLB67" s="308"/>
      <c r="CLC67" s="308"/>
      <c r="CLD67" s="308"/>
      <c r="CLE67" s="308"/>
      <c r="CLF67" s="308"/>
      <c r="CLG67" s="308"/>
      <c r="CLH67" s="308"/>
      <c r="CLI67" s="308"/>
      <c r="CLJ67" s="308"/>
      <c r="CLK67" s="308"/>
      <c r="CLL67" s="308"/>
      <c r="CLM67" s="308"/>
      <c r="CLN67" s="308"/>
      <c r="CLO67" s="308"/>
      <c r="CLP67" s="308"/>
      <c r="CLQ67" s="308"/>
      <c r="CLR67" s="308"/>
      <c r="CLS67" s="308"/>
      <c r="CLT67" s="308"/>
      <c r="CLU67" s="308"/>
      <c r="CLV67" s="308"/>
      <c r="CLW67" s="308"/>
      <c r="CLX67" s="308"/>
      <c r="CLY67" s="308"/>
      <c r="CLZ67" s="308"/>
      <c r="CMA67" s="308"/>
      <c r="CMB67" s="308"/>
      <c r="CMC67" s="308"/>
      <c r="CMD67" s="308"/>
      <c r="CME67" s="308"/>
      <c r="CMF67" s="308"/>
      <c r="CMG67" s="308"/>
      <c r="CMH67" s="308"/>
      <c r="CMI67" s="308"/>
      <c r="CMJ67" s="308"/>
      <c r="CMK67" s="308"/>
      <c r="CML67" s="308"/>
      <c r="CMM67" s="308"/>
      <c r="CMN67" s="308"/>
      <c r="CMO67" s="308"/>
      <c r="CMP67" s="308"/>
      <c r="CMQ67" s="308"/>
      <c r="CMR67" s="308"/>
      <c r="CMS67" s="308"/>
      <c r="CMT67" s="308"/>
      <c r="CMU67" s="308"/>
      <c r="CMV67" s="308"/>
      <c r="CMW67" s="308"/>
      <c r="CMX67" s="308"/>
      <c r="CMY67" s="308"/>
      <c r="CMZ67" s="308"/>
      <c r="CNA67" s="308"/>
      <c r="CNB67" s="308"/>
      <c r="CNC67" s="308"/>
      <c r="CND67" s="308"/>
      <c r="CNE67" s="308"/>
      <c r="CNF67" s="308"/>
      <c r="CNG67" s="308"/>
      <c r="CNH67" s="308"/>
      <c r="CNI67" s="308"/>
      <c r="CNJ67" s="308"/>
      <c r="CNK67" s="308"/>
      <c r="CNL67" s="308"/>
      <c r="CNM67" s="308"/>
      <c r="CNN67" s="308"/>
      <c r="CNO67" s="308"/>
      <c r="CNP67" s="308"/>
      <c r="CNQ67" s="308"/>
      <c r="CNR67" s="308"/>
      <c r="CNS67" s="308"/>
      <c r="CNT67" s="308"/>
      <c r="CNU67" s="308"/>
      <c r="CNV67" s="308"/>
      <c r="CNW67" s="308"/>
      <c r="CNX67" s="308"/>
      <c r="CNY67" s="308"/>
      <c r="CNZ67" s="308"/>
      <c r="COA67" s="308"/>
      <c r="COB67" s="308"/>
      <c r="COC67" s="308"/>
      <c r="COD67" s="308"/>
      <c r="COE67" s="308"/>
      <c r="COF67" s="308"/>
      <c r="COG67" s="308"/>
      <c r="COH67" s="308"/>
      <c r="COI67" s="308"/>
      <c r="COJ67" s="308"/>
      <c r="COK67" s="308"/>
      <c r="COL67" s="308"/>
      <c r="COM67" s="308"/>
      <c r="CON67" s="308"/>
      <c r="COO67" s="308"/>
      <c r="COP67" s="308"/>
      <c r="COQ67" s="308"/>
      <c r="COR67" s="308"/>
      <c r="COS67" s="308"/>
      <c r="COT67" s="308"/>
      <c r="COU67" s="308"/>
      <c r="COV67" s="308"/>
      <c r="COW67" s="308"/>
      <c r="COX67" s="308"/>
      <c r="COY67" s="308"/>
      <c r="COZ67" s="308"/>
      <c r="CPA67" s="308"/>
      <c r="CPB67" s="308"/>
      <c r="CPC67" s="308"/>
      <c r="CPD67" s="308"/>
      <c r="CPE67" s="308"/>
      <c r="CPF67" s="308"/>
      <c r="CPG67" s="308"/>
      <c r="CPH67" s="308"/>
      <c r="CPI67" s="308"/>
      <c r="CPJ67" s="308"/>
      <c r="CPK67" s="308"/>
      <c r="CPL67" s="308"/>
      <c r="CPM67" s="308"/>
      <c r="CPN67" s="308"/>
      <c r="CPO67" s="308"/>
      <c r="CPP67" s="308"/>
      <c r="CPQ67" s="308"/>
      <c r="CPR67" s="308"/>
      <c r="CPS67" s="308"/>
      <c r="CPT67" s="308"/>
      <c r="CPU67" s="308"/>
      <c r="CPV67" s="308"/>
      <c r="CPW67" s="308"/>
      <c r="CPX67" s="308"/>
      <c r="CPY67" s="308"/>
      <c r="CPZ67" s="308"/>
      <c r="CQA67" s="308"/>
      <c r="CQB67" s="308"/>
      <c r="CQC67" s="308"/>
      <c r="CQD67" s="308"/>
      <c r="CQE67" s="308"/>
      <c r="CQF67" s="308"/>
      <c r="CQG67" s="308"/>
      <c r="CQH67" s="308"/>
      <c r="CQI67" s="308"/>
      <c r="CQJ67" s="308"/>
      <c r="CQK67" s="308"/>
      <c r="CQL67" s="308"/>
      <c r="CQM67" s="308"/>
      <c r="CQN67" s="308"/>
      <c r="CQO67" s="308"/>
      <c r="CQP67" s="308"/>
      <c r="CQQ67" s="308"/>
      <c r="CQR67" s="308"/>
      <c r="CQS67" s="308"/>
      <c r="CQT67" s="308"/>
      <c r="CQU67" s="308"/>
      <c r="CQV67" s="308"/>
      <c r="CQW67" s="308"/>
      <c r="CQX67" s="308"/>
      <c r="CQY67" s="308"/>
      <c r="CQZ67" s="308"/>
      <c r="CRA67" s="308"/>
      <c r="CRB67" s="308"/>
      <c r="CRC67" s="308"/>
      <c r="CRD67" s="308"/>
      <c r="CRE67" s="308"/>
      <c r="CRF67" s="308"/>
      <c r="CRG67" s="308"/>
      <c r="CRH67" s="308"/>
      <c r="CRI67" s="308"/>
      <c r="CRJ67" s="308"/>
      <c r="CRK67" s="308"/>
      <c r="CRL67" s="308"/>
      <c r="CRM67" s="308"/>
      <c r="CRN67" s="308"/>
      <c r="CRO67" s="308"/>
      <c r="CRP67" s="308"/>
      <c r="CRQ67" s="308"/>
      <c r="CRR67" s="308"/>
      <c r="CRS67" s="308"/>
      <c r="CRT67" s="308"/>
      <c r="CRU67" s="308"/>
      <c r="CRV67" s="308"/>
      <c r="CRW67" s="308"/>
      <c r="CRX67" s="308"/>
      <c r="CRY67" s="308"/>
      <c r="CRZ67" s="308"/>
      <c r="CSA67" s="308"/>
      <c r="CSB67" s="308"/>
      <c r="CSC67" s="308"/>
      <c r="CSD67" s="308"/>
      <c r="CSE67" s="308"/>
      <c r="CSF67" s="308"/>
      <c r="CSG67" s="308"/>
      <c r="CSH67" s="308"/>
      <c r="CSI67" s="308"/>
      <c r="CSJ67" s="308"/>
      <c r="CSK67" s="308"/>
      <c r="CSL67" s="308"/>
      <c r="CSM67" s="308"/>
      <c r="CSN67" s="308"/>
      <c r="CSO67" s="308"/>
      <c r="CSP67" s="308"/>
      <c r="CSQ67" s="308"/>
      <c r="CSR67" s="308"/>
      <c r="CSS67" s="308"/>
      <c r="CST67" s="308"/>
      <c r="CSU67" s="308"/>
      <c r="CSV67" s="308"/>
      <c r="CSW67" s="308"/>
      <c r="CSX67" s="308"/>
      <c r="CSY67" s="308"/>
      <c r="CSZ67" s="308"/>
      <c r="CTA67" s="308"/>
      <c r="CTB67" s="308"/>
      <c r="CTC67" s="308"/>
      <c r="CTD67" s="308"/>
      <c r="CTE67" s="308"/>
      <c r="CTF67" s="308"/>
      <c r="CTG67" s="308"/>
      <c r="CTH67" s="308"/>
      <c r="CTI67" s="308"/>
      <c r="CTJ67" s="308"/>
      <c r="CTK67" s="308"/>
      <c r="CTL67" s="308"/>
      <c r="CTM67" s="308"/>
      <c r="CTN67" s="308"/>
      <c r="CTO67" s="308"/>
      <c r="CTP67" s="308"/>
      <c r="CTQ67" s="308"/>
      <c r="CTR67" s="308"/>
      <c r="CTS67" s="308"/>
      <c r="CTT67" s="308"/>
      <c r="CTU67" s="308"/>
      <c r="CTV67" s="308"/>
      <c r="CTW67" s="308"/>
      <c r="CTX67" s="308"/>
      <c r="CTY67" s="308"/>
      <c r="CTZ67" s="308"/>
      <c r="CUA67" s="308"/>
      <c r="CUB67" s="308"/>
      <c r="CUC67" s="308"/>
      <c r="CUD67" s="308"/>
      <c r="CUE67" s="308"/>
      <c r="CUF67" s="308"/>
      <c r="CUG67" s="308"/>
      <c r="CUH67" s="308"/>
      <c r="CUI67" s="308"/>
      <c r="CUJ67" s="308"/>
      <c r="CUK67" s="308"/>
      <c r="CUL67" s="308"/>
      <c r="CUM67" s="308"/>
      <c r="CUN67" s="308"/>
      <c r="CUO67" s="308"/>
      <c r="CUP67" s="308"/>
      <c r="CUQ67" s="308"/>
      <c r="CUR67" s="308"/>
      <c r="CUS67" s="308"/>
      <c r="CUT67" s="308"/>
      <c r="CUU67" s="308"/>
      <c r="CUV67" s="308"/>
      <c r="CUW67" s="308"/>
      <c r="CUX67" s="308"/>
      <c r="CUY67" s="308"/>
      <c r="CUZ67" s="308"/>
      <c r="CVA67" s="308"/>
      <c r="CVB67" s="308"/>
      <c r="CVC67" s="308"/>
      <c r="CVD67" s="308"/>
      <c r="CVE67" s="308"/>
      <c r="CVF67" s="308"/>
      <c r="CVG67" s="308"/>
      <c r="CVH67" s="308"/>
      <c r="CVI67" s="308"/>
      <c r="CVJ67" s="308"/>
      <c r="CVK67" s="308"/>
      <c r="CVL67" s="308"/>
      <c r="CVM67" s="308"/>
      <c r="CVN67" s="308"/>
      <c r="CVO67" s="308"/>
      <c r="CVP67" s="308"/>
      <c r="CVQ67" s="308"/>
      <c r="CVR67" s="308"/>
      <c r="CVS67" s="308"/>
      <c r="CVT67" s="308"/>
      <c r="CVU67" s="308"/>
      <c r="CVV67" s="308"/>
      <c r="CVW67" s="308"/>
      <c r="CVX67" s="308"/>
      <c r="CVY67" s="308"/>
      <c r="CVZ67" s="308"/>
      <c r="CWA67" s="308"/>
      <c r="CWB67" s="308"/>
      <c r="CWC67" s="308"/>
      <c r="CWD67" s="308"/>
      <c r="CWE67" s="308"/>
      <c r="CWF67" s="308"/>
      <c r="CWG67" s="308"/>
      <c r="CWH67" s="308"/>
      <c r="CWI67" s="308"/>
      <c r="CWJ67" s="308"/>
      <c r="CWK67" s="308"/>
      <c r="CWL67" s="308"/>
      <c r="CWM67" s="308"/>
      <c r="CWN67" s="308"/>
      <c r="CWO67" s="308"/>
      <c r="CWP67" s="308"/>
      <c r="CWQ67" s="308"/>
      <c r="CWR67" s="308"/>
      <c r="CWS67" s="308"/>
      <c r="CWT67" s="308"/>
      <c r="CWU67" s="308"/>
      <c r="CWV67" s="308"/>
      <c r="CWW67" s="308"/>
      <c r="CWX67" s="308"/>
      <c r="CWY67" s="308"/>
      <c r="CWZ67" s="308"/>
      <c r="CXA67" s="308"/>
      <c r="CXB67" s="308"/>
      <c r="CXC67" s="308"/>
      <c r="CXD67" s="308"/>
      <c r="CXE67" s="308"/>
      <c r="CXF67" s="308"/>
      <c r="CXG67" s="308"/>
      <c r="CXH67" s="308"/>
      <c r="CXI67" s="308"/>
      <c r="CXJ67" s="308"/>
      <c r="CXK67" s="308"/>
      <c r="CXL67" s="308"/>
      <c r="CXM67" s="308"/>
      <c r="CXN67" s="308"/>
      <c r="CXO67" s="308"/>
      <c r="CXP67" s="308"/>
      <c r="CXQ67" s="308"/>
      <c r="CXR67" s="308"/>
      <c r="CXS67" s="308"/>
      <c r="CXT67" s="308"/>
      <c r="CXU67" s="308"/>
      <c r="CXV67" s="308"/>
      <c r="CXW67" s="308"/>
      <c r="CXX67" s="308"/>
      <c r="CXY67" s="308"/>
      <c r="CXZ67" s="308"/>
      <c r="CYA67" s="308"/>
      <c r="CYB67" s="308"/>
      <c r="CYC67" s="308"/>
      <c r="CYD67" s="308"/>
      <c r="CYE67" s="308"/>
      <c r="CYF67" s="308"/>
      <c r="CYG67" s="308"/>
      <c r="CYH67" s="308"/>
      <c r="CYI67" s="308"/>
      <c r="CYJ67" s="308"/>
      <c r="CYK67" s="308"/>
      <c r="CYL67" s="308"/>
      <c r="CYM67" s="308"/>
      <c r="CYN67" s="308"/>
      <c r="CYO67" s="308"/>
      <c r="CYP67" s="308"/>
      <c r="CYQ67" s="308"/>
      <c r="CYR67" s="308"/>
      <c r="CYS67" s="308"/>
      <c r="CYT67" s="308"/>
      <c r="CYU67" s="308"/>
      <c r="CYV67" s="308"/>
      <c r="CYW67" s="308"/>
      <c r="CYX67" s="308"/>
      <c r="CYY67" s="308"/>
      <c r="CYZ67" s="308"/>
      <c r="CZA67" s="308"/>
      <c r="CZB67" s="308"/>
      <c r="CZC67" s="308"/>
      <c r="CZD67" s="308"/>
      <c r="CZE67" s="308"/>
      <c r="CZF67" s="308"/>
      <c r="CZG67" s="308"/>
      <c r="CZH67" s="308"/>
      <c r="CZI67" s="308"/>
      <c r="CZJ67" s="308"/>
      <c r="CZK67" s="308"/>
      <c r="CZL67" s="308"/>
      <c r="CZM67" s="308"/>
      <c r="CZN67" s="308"/>
      <c r="CZO67" s="308"/>
      <c r="CZP67" s="308"/>
      <c r="CZQ67" s="308"/>
      <c r="CZR67" s="308"/>
      <c r="CZS67" s="308"/>
      <c r="CZT67" s="308"/>
      <c r="CZU67" s="308"/>
      <c r="CZV67" s="308"/>
      <c r="CZW67" s="308"/>
      <c r="CZX67" s="308"/>
      <c r="CZY67" s="308"/>
      <c r="CZZ67" s="308"/>
      <c r="DAA67" s="308"/>
      <c r="DAB67" s="308"/>
      <c r="DAC67" s="308"/>
      <c r="DAD67" s="308"/>
      <c r="DAE67" s="308"/>
      <c r="DAF67" s="308"/>
      <c r="DAG67" s="308"/>
      <c r="DAH67" s="308"/>
      <c r="DAI67" s="308"/>
      <c r="DAJ67" s="308"/>
      <c r="DAK67" s="308"/>
      <c r="DAL67" s="308"/>
      <c r="DAM67" s="308"/>
      <c r="DAN67" s="308"/>
      <c r="DAO67" s="308"/>
      <c r="DAP67" s="308"/>
      <c r="DAQ67" s="308"/>
      <c r="DAR67" s="308"/>
      <c r="DAS67" s="308"/>
      <c r="DAT67" s="308"/>
      <c r="DAU67" s="308"/>
      <c r="DAV67" s="308"/>
      <c r="DAW67" s="308"/>
      <c r="DAX67" s="308"/>
      <c r="DAY67" s="308"/>
      <c r="DAZ67" s="308"/>
      <c r="DBA67" s="308"/>
      <c r="DBB67" s="308"/>
      <c r="DBC67" s="308"/>
      <c r="DBD67" s="308"/>
      <c r="DBE67" s="308"/>
      <c r="DBF67" s="308"/>
      <c r="DBG67" s="308"/>
      <c r="DBH67" s="308"/>
      <c r="DBI67" s="308"/>
      <c r="DBJ67" s="308"/>
      <c r="DBK67" s="308"/>
      <c r="DBL67" s="308"/>
      <c r="DBM67" s="308"/>
      <c r="DBN67" s="308"/>
      <c r="DBO67" s="308"/>
      <c r="DBP67" s="308"/>
      <c r="DBQ67" s="308"/>
      <c r="DBR67" s="308"/>
      <c r="DBS67" s="308"/>
      <c r="DBT67" s="308"/>
      <c r="DBU67" s="308"/>
      <c r="DBV67" s="308"/>
      <c r="DBW67" s="308"/>
      <c r="DBX67" s="308"/>
      <c r="DBY67" s="308"/>
      <c r="DBZ67" s="308"/>
      <c r="DCA67" s="308"/>
      <c r="DCB67" s="308"/>
      <c r="DCC67" s="308"/>
      <c r="DCD67" s="308"/>
      <c r="DCE67" s="308"/>
      <c r="DCF67" s="308"/>
      <c r="DCG67" s="308"/>
      <c r="DCH67" s="308"/>
      <c r="DCI67" s="308"/>
      <c r="DCJ67" s="308"/>
      <c r="DCK67" s="308"/>
      <c r="DCL67" s="308"/>
      <c r="DCM67" s="308"/>
      <c r="DCN67" s="308"/>
      <c r="DCO67" s="308"/>
      <c r="DCP67" s="308"/>
      <c r="DCQ67" s="308"/>
      <c r="DCR67" s="308"/>
      <c r="DCS67" s="308"/>
      <c r="DCT67" s="308"/>
      <c r="DCU67" s="308"/>
      <c r="DCV67" s="308"/>
      <c r="DCW67" s="308"/>
      <c r="DCX67" s="308"/>
      <c r="DCY67" s="308"/>
      <c r="DCZ67" s="308"/>
      <c r="DDA67" s="308"/>
      <c r="DDB67" s="308"/>
      <c r="DDC67" s="308"/>
      <c r="DDD67" s="308"/>
      <c r="DDE67" s="308"/>
      <c r="DDF67" s="308"/>
      <c r="DDG67" s="308"/>
      <c r="DDH67" s="308"/>
      <c r="DDI67" s="308"/>
      <c r="DDJ67" s="308"/>
      <c r="DDK67" s="308"/>
      <c r="DDL67" s="308"/>
      <c r="DDM67" s="308"/>
      <c r="DDN67" s="308"/>
      <c r="DDO67" s="308"/>
      <c r="DDP67" s="308"/>
      <c r="DDQ67" s="308"/>
      <c r="DDR67" s="308"/>
      <c r="DDS67" s="308"/>
      <c r="DDT67" s="308"/>
      <c r="DDU67" s="308"/>
      <c r="DDV67" s="308"/>
      <c r="DDW67" s="308"/>
      <c r="DDX67" s="308"/>
      <c r="DDY67" s="308"/>
      <c r="DDZ67" s="308"/>
      <c r="DEA67" s="308"/>
      <c r="DEB67" s="308"/>
      <c r="DEC67" s="308"/>
      <c r="DED67" s="308"/>
      <c r="DEE67" s="308"/>
      <c r="DEF67" s="308"/>
      <c r="DEG67" s="308"/>
      <c r="DEH67" s="308"/>
      <c r="DEI67" s="308"/>
      <c r="DEJ67" s="308"/>
      <c r="DEK67" s="308"/>
      <c r="DEL67" s="308"/>
      <c r="DEM67" s="308"/>
      <c r="DEN67" s="308"/>
      <c r="DEO67" s="308"/>
      <c r="DEP67" s="308"/>
      <c r="DEQ67" s="308"/>
      <c r="DER67" s="308"/>
      <c r="DES67" s="308"/>
      <c r="DET67" s="308"/>
      <c r="DEU67" s="308"/>
      <c r="DEV67" s="308"/>
      <c r="DEW67" s="308"/>
      <c r="DEX67" s="308"/>
      <c r="DEY67" s="308"/>
      <c r="DEZ67" s="308"/>
      <c r="DFA67" s="308"/>
      <c r="DFB67" s="308"/>
      <c r="DFC67" s="308"/>
      <c r="DFD67" s="308"/>
      <c r="DFE67" s="308"/>
      <c r="DFF67" s="308"/>
      <c r="DFG67" s="308"/>
      <c r="DFH67" s="308"/>
      <c r="DFI67" s="308"/>
      <c r="DFJ67" s="308"/>
      <c r="DFK67" s="308"/>
      <c r="DFL67" s="308"/>
      <c r="DFM67" s="308"/>
      <c r="DFN67" s="308"/>
      <c r="DFO67" s="308"/>
      <c r="DFP67" s="308"/>
      <c r="DFQ67" s="308"/>
      <c r="DFR67" s="308"/>
      <c r="DFS67" s="308"/>
      <c r="DFT67" s="308"/>
      <c r="DFU67" s="308"/>
      <c r="DFV67" s="308"/>
      <c r="DFW67" s="308"/>
      <c r="DFX67" s="308"/>
      <c r="DFY67" s="308"/>
      <c r="DFZ67" s="308"/>
      <c r="DGA67" s="308"/>
      <c r="DGB67" s="308"/>
      <c r="DGC67" s="308"/>
      <c r="DGD67" s="308"/>
      <c r="DGE67" s="308"/>
      <c r="DGF67" s="308"/>
      <c r="DGG67" s="308"/>
      <c r="DGH67" s="308"/>
      <c r="DGI67" s="308"/>
      <c r="DGJ67" s="308"/>
      <c r="DGK67" s="308"/>
      <c r="DGL67" s="308"/>
      <c r="DGM67" s="308"/>
      <c r="DGN67" s="308"/>
      <c r="DGO67" s="308"/>
      <c r="DGP67" s="308"/>
      <c r="DGQ67" s="308"/>
      <c r="DGR67" s="308"/>
      <c r="DGS67" s="308"/>
      <c r="DGT67" s="308"/>
      <c r="DGU67" s="308"/>
      <c r="DGV67" s="308"/>
      <c r="DGW67" s="308"/>
      <c r="DGX67" s="308"/>
      <c r="DGY67" s="308"/>
      <c r="DGZ67" s="308"/>
      <c r="DHA67" s="308"/>
      <c r="DHB67" s="308"/>
      <c r="DHC67" s="308"/>
      <c r="DHD67" s="308"/>
      <c r="DHE67" s="308"/>
      <c r="DHF67" s="308"/>
      <c r="DHG67" s="308"/>
      <c r="DHH67" s="308"/>
      <c r="DHI67" s="308"/>
      <c r="DHJ67" s="308"/>
      <c r="DHK67" s="308"/>
      <c r="DHL67" s="308"/>
      <c r="DHM67" s="308"/>
      <c r="DHN67" s="308"/>
      <c r="DHO67" s="308"/>
      <c r="DHP67" s="308"/>
      <c r="DHQ67" s="308"/>
      <c r="DHR67" s="308"/>
      <c r="DHS67" s="308"/>
      <c r="DHT67" s="308"/>
      <c r="DHU67" s="308"/>
      <c r="DHV67" s="308"/>
      <c r="DHW67" s="308"/>
      <c r="DHX67" s="308"/>
      <c r="DHY67" s="308"/>
      <c r="DHZ67" s="308"/>
      <c r="DIA67" s="308"/>
      <c r="DIB67" s="308"/>
      <c r="DIC67" s="308"/>
      <c r="DID67" s="308"/>
      <c r="DIE67" s="308"/>
      <c r="DIF67" s="308"/>
      <c r="DIG67" s="308"/>
      <c r="DIH67" s="308"/>
      <c r="DII67" s="308"/>
      <c r="DIJ67" s="308"/>
      <c r="DIK67" s="308"/>
      <c r="DIL67" s="308"/>
      <c r="DIM67" s="308"/>
      <c r="DIN67" s="308"/>
      <c r="DIO67" s="308"/>
      <c r="DIP67" s="308"/>
      <c r="DIQ67" s="308"/>
      <c r="DIR67" s="308"/>
      <c r="DIS67" s="308"/>
      <c r="DIT67" s="308"/>
      <c r="DIU67" s="308"/>
      <c r="DIV67" s="308"/>
      <c r="DIW67" s="308"/>
      <c r="DIX67" s="308"/>
      <c r="DIY67" s="308"/>
      <c r="DIZ67" s="308"/>
      <c r="DJA67" s="308"/>
      <c r="DJB67" s="308"/>
      <c r="DJC67" s="308"/>
      <c r="DJD67" s="308"/>
      <c r="DJE67" s="308"/>
      <c r="DJF67" s="308"/>
      <c r="DJG67" s="308"/>
      <c r="DJH67" s="308"/>
      <c r="DJI67" s="308"/>
      <c r="DJJ67" s="308"/>
      <c r="DJK67" s="308"/>
      <c r="DJL67" s="308"/>
      <c r="DJM67" s="308"/>
      <c r="DJN67" s="308"/>
      <c r="DJO67" s="308"/>
      <c r="DJP67" s="308"/>
      <c r="DJQ67" s="308"/>
      <c r="DJR67" s="308"/>
      <c r="DJS67" s="308"/>
      <c r="DJT67" s="308"/>
      <c r="DJU67" s="308"/>
      <c r="DJV67" s="308"/>
      <c r="DJW67" s="308"/>
      <c r="DJX67" s="308"/>
      <c r="DJY67" s="308"/>
      <c r="DJZ67" s="308"/>
      <c r="DKA67" s="308"/>
      <c r="DKB67" s="308"/>
      <c r="DKC67" s="308"/>
      <c r="DKD67" s="308"/>
      <c r="DKE67" s="308"/>
      <c r="DKF67" s="308"/>
      <c r="DKG67" s="308"/>
      <c r="DKH67" s="308"/>
      <c r="DKI67" s="308"/>
      <c r="DKJ67" s="308"/>
      <c r="DKK67" s="308"/>
      <c r="DKL67" s="308"/>
      <c r="DKM67" s="308"/>
      <c r="DKN67" s="308"/>
      <c r="DKO67" s="308"/>
      <c r="DKP67" s="308"/>
      <c r="DKQ67" s="308"/>
      <c r="DKR67" s="308"/>
      <c r="DKS67" s="308"/>
      <c r="DKT67" s="308"/>
      <c r="DKU67" s="308"/>
      <c r="DKV67" s="308"/>
      <c r="DKW67" s="308"/>
      <c r="DKX67" s="308"/>
      <c r="DKY67" s="308"/>
      <c r="DKZ67" s="308"/>
      <c r="DLA67" s="308"/>
      <c r="DLB67" s="308"/>
      <c r="DLC67" s="308"/>
      <c r="DLD67" s="308"/>
      <c r="DLE67" s="308"/>
      <c r="DLF67" s="308"/>
      <c r="DLG67" s="308"/>
      <c r="DLH67" s="308"/>
      <c r="DLI67" s="308"/>
      <c r="DLJ67" s="308"/>
      <c r="DLK67" s="308"/>
      <c r="DLL67" s="308"/>
      <c r="DLM67" s="308"/>
      <c r="DLN67" s="308"/>
      <c r="DLO67" s="308"/>
      <c r="DLP67" s="308"/>
      <c r="DLQ67" s="308"/>
      <c r="DLR67" s="308"/>
      <c r="DLS67" s="308"/>
      <c r="DLT67" s="308"/>
      <c r="DLU67" s="308"/>
      <c r="DLV67" s="308"/>
      <c r="DLW67" s="308"/>
      <c r="DLX67" s="308"/>
      <c r="DLY67" s="308"/>
      <c r="DLZ67" s="308"/>
      <c r="DMA67" s="308"/>
      <c r="DMB67" s="308"/>
      <c r="DMC67" s="308"/>
      <c r="DMD67" s="308"/>
      <c r="DME67" s="308"/>
      <c r="DMF67" s="308"/>
      <c r="DMG67" s="308"/>
      <c r="DMH67" s="308"/>
      <c r="DMI67" s="308"/>
      <c r="DMJ67" s="308"/>
      <c r="DMK67" s="308"/>
      <c r="DML67" s="308"/>
      <c r="DMM67" s="308"/>
      <c r="DMN67" s="308"/>
      <c r="DMO67" s="308"/>
      <c r="DMP67" s="308"/>
      <c r="DMQ67" s="308"/>
      <c r="DMR67" s="308"/>
      <c r="DMS67" s="308"/>
      <c r="DMT67" s="308"/>
      <c r="DMU67" s="308"/>
      <c r="DMV67" s="308"/>
      <c r="DMW67" s="308"/>
      <c r="DMX67" s="308"/>
      <c r="DMY67" s="308"/>
      <c r="DMZ67" s="308"/>
      <c r="DNA67" s="308"/>
      <c r="DNB67" s="308"/>
      <c r="DNC67" s="308"/>
      <c r="DND67" s="308"/>
      <c r="DNE67" s="308"/>
      <c r="DNF67" s="308"/>
      <c r="DNG67" s="308"/>
      <c r="DNH67" s="308"/>
      <c r="DNI67" s="308"/>
      <c r="DNJ67" s="308"/>
      <c r="DNK67" s="308"/>
      <c r="DNL67" s="308"/>
      <c r="DNM67" s="308"/>
      <c r="DNN67" s="308"/>
      <c r="DNO67" s="308"/>
      <c r="DNP67" s="308"/>
      <c r="DNQ67" s="308"/>
      <c r="DNR67" s="308"/>
      <c r="DNS67" s="308"/>
      <c r="DNT67" s="308"/>
      <c r="DNU67" s="308"/>
      <c r="DNV67" s="308"/>
      <c r="DNW67" s="308"/>
      <c r="DNX67" s="308"/>
      <c r="DNY67" s="308"/>
      <c r="DNZ67" s="308"/>
      <c r="DOA67" s="308"/>
      <c r="DOB67" s="308"/>
      <c r="DOC67" s="308"/>
      <c r="DOD67" s="308"/>
      <c r="DOE67" s="308"/>
      <c r="DOF67" s="308"/>
      <c r="DOG67" s="308"/>
      <c r="DOH67" s="308"/>
      <c r="DOI67" s="308"/>
      <c r="DOJ67" s="308"/>
      <c r="DOK67" s="308"/>
      <c r="DOL67" s="308"/>
      <c r="DOM67" s="308"/>
      <c r="DON67" s="308"/>
      <c r="DOO67" s="308"/>
      <c r="DOP67" s="308"/>
      <c r="DOQ67" s="308"/>
      <c r="DOR67" s="308"/>
      <c r="DOS67" s="308"/>
      <c r="DOT67" s="308"/>
      <c r="DOU67" s="308"/>
      <c r="DOV67" s="308"/>
      <c r="DOW67" s="308"/>
      <c r="DOX67" s="308"/>
      <c r="DOY67" s="308"/>
      <c r="DOZ67" s="308"/>
      <c r="DPA67" s="308"/>
      <c r="DPB67" s="308"/>
      <c r="DPC67" s="308"/>
      <c r="DPD67" s="308"/>
      <c r="DPE67" s="308"/>
      <c r="DPF67" s="308"/>
      <c r="DPG67" s="308"/>
      <c r="DPH67" s="308"/>
      <c r="DPI67" s="308"/>
      <c r="DPJ67" s="308"/>
      <c r="DPK67" s="308"/>
      <c r="DPL67" s="308"/>
      <c r="DPM67" s="308"/>
      <c r="DPN67" s="308"/>
      <c r="DPO67" s="308"/>
      <c r="DPP67" s="308"/>
      <c r="DPQ67" s="308"/>
      <c r="DPR67" s="308"/>
      <c r="DPS67" s="308"/>
      <c r="DPT67" s="308"/>
      <c r="DPU67" s="308"/>
      <c r="DPV67" s="308"/>
      <c r="DPW67" s="308"/>
      <c r="DPX67" s="308"/>
      <c r="DPY67" s="308"/>
      <c r="DPZ67" s="308"/>
      <c r="DQA67" s="308"/>
      <c r="DQB67" s="308"/>
      <c r="DQC67" s="308"/>
      <c r="DQD67" s="308"/>
      <c r="DQE67" s="308"/>
      <c r="DQF67" s="308"/>
      <c r="DQG67" s="308"/>
      <c r="DQH67" s="308"/>
      <c r="DQI67" s="308"/>
      <c r="DQJ67" s="308"/>
      <c r="DQK67" s="308"/>
      <c r="DQL67" s="308"/>
      <c r="DQM67" s="308"/>
      <c r="DQN67" s="308"/>
      <c r="DQO67" s="308"/>
      <c r="DQP67" s="308"/>
      <c r="DQQ67" s="308"/>
      <c r="DQR67" s="308"/>
      <c r="DQS67" s="308"/>
      <c r="DQT67" s="308"/>
      <c r="DQU67" s="308"/>
      <c r="DQV67" s="308"/>
      <c r="DQW67" s="308"/>
      <c r="DQX67" s="308"/>
      <c r="DQY67" s="308"/>
      <c r="DQZ67" s="308"/>
      <c r="DRA67" s="308"/>
      <c r="DRB67" s="308"/>
      <c r="DRC67" s="308"/>
      <c r="DRD67" s="308"/>
      <c r="DRE67" s="308"/>
      <c r="DRF67" s="308"/>
      <c r="DRG67" s="308"/>
      <c r="DRH67" s="308"/>
      <c r="DRI67" s="308"/>
      <c r="DRJ67" s="308"/>
      <c r="DRK67" s="308"/>
      <c r="DRL67" s="308"/>
      <c r="DRM67" s="308"/>
      <c r="DRN67" s="308"/>
      <c r="DRO67" s="308"/>
      <c r="DRP67" s="308"/>
      <c r="DRQ67" s="308"/>
      <c r="DRR67" s="308"/>
      <c r="DRS67" s="308"/>
      <c r="DRT67" s="308"/>
      <c r="DRU67" s="308"/>
      <c r="DRV67" s="308"/>
      <c r="DRW67" s="308"/>
      <c r="DRX67" s="308"/>
      <c r="DRY67" s="308"/>
      <c r="DRZ67" s="308"/>
      <c r="DSA67" s="308"/>
      <c r="DSB67" s="308"/>
      <c r="DSC67" s="308"/>
      <c r="DSD67" s="308"/>
      <c r="DSE67" s="308"/>
      <c r="DSF67" s="308"/>
      <c r="DSG67" s="308"/>
      <c r="DSH67" s="308"/>
      <c r="DSI67" s="308"/>
      <c r="DSJ67" s="308"/>
      <c r="DSK67" s="308"/>
      <c r="DSL67" s="308"/>
      <c r="DSM67" s="308"/>
      <c r="DSN67" s="308"/>
      <c r="DSO67" s="308"/>
      <c r="DSP67" s="308"/>
      <c r="DSQ67" s="308"/>
      <c r="DSR67" s="308"/>
      <c r="DSS67" s="308"/>
      <c r="DST67" s="308"/>
      <c r="DSU67" s="308"/>
      <c r="DSV67" s="308"/>
      <c r="DSW67" s="308"/>
      <c r="DSX67" s="308"/>
      <c r="DSY67" s="308"/>
      <c r="DSZ67" s="308"/>
      <c r="DTA67" s="308"/>
      <c r="DTB67" s="308"/>
      <c r="DTC67" s="308"/>
      <c r="DTD67" s="308"/>
      <c r="DTE67" s="308"/>
      <c r="DTF67" s="308"/>
      <c r="DTG67" s="308"/>
      <c r="DTH67" s="308"/>
      <c r="DTI67" s="308"/>
      <c r="DTJ67" s="308"/>
      <c r="DTK67" s="308"/>
      <c r="DTL67" s="308"/>
      <c r="DTM67" s="308"/>
      <c r="DTN67" s="308"/>
      <c r="DTO67" s="308"/>
      <c r="DTP67" s="308"/>
      <c r="DTQ67" s="308"/>
      <c r="DTR67" s="308"/>
      <c r="DTS67" s="308"/>
      <c r="DTT67" s="308"/>
      <c r="DTU67" s="308"/>
      <c r="DTV67" s="308"/>
      <c r="DTW67" s="308"/>
      <c r="DTX67" s="308"/>
      <c r="DTY67" s="308"/>
      <c r="DTZ67" s="308"/>
      <c r="DUA67" s="308"/>
      <c r="DUB67" s="308"/>
      <c r="DUC67" s="308"/>
      <c r="DUD67" s="308"/>
      <c r="DUE67" s="308"/>
      <c r="DUF67" s="308"/>
      <c r="DUG67" s="308"/>
      <c r="DUH67" s="308"/>
      <c r="DUI67" s="308"/>
      <c r="DUJ67" s="308"/>
      <c r="DUK67" s="308"/>
      <c r="DUL67" s="308"/>
      <c r="DUM67" s="308"/>
      <c r="DUN67" s="308"/>
      <c r="DUO67" s="308"/>
      <c r="DUP67" s="308"/>
      <c r="DUQ67" s="308"/>
      <c r="DUR67" s="308"/>
      <c r="DUS67" s="308"/>
      <c r="DUT67" s="308"/>
      <c r="DUU67" s="308"/>
      <c r="DUV67" s="308"/>
      <c r="DUW67" s="308"/>
      <c r="DUX67" s="308"/>
      <c r="DUY67" s="308"/>
      <c r="DUZ67" s="308"/>
      <c r="DVA67" s="308"/>
      <c r="DVB67" s="308"/>
      <c r="DVC67" s="308"/>
      <c r="DVD67" s="308"/>
      <c r="DVE67" s="308"/>
      <c r="DVF67" s="308"/>
      <c r="DVG67" s="308"/>
      <c r="DVH67" s="308"/>
      <c r="DVI67" s="308"/>
      <c r="DVJ67" s="308"/>
      <c r="DVK67" s="308"/>
      <c r="DVL67" s="308"/>
      <c r="DVM67" s="308"/>
      <c r="DVN67" s="308"/>
      <c r="DVO67" s="308"/>
      <c r="DVP67" s="308"/>
      <c r="DVQ67" s="308"/>
      <c r="DVR67" s="308"/>
      <c r="DVS67" s="308"/>
      <c r="DVT67" s="308"/>
      <c r="DVU67" s="308"/>
      <c r="DVV67" s="308"/>
      <c r="DVW67" s="308"/>
      <c r="DVX67" s="308"/>
      <c r="DVY67" s="308"/>
      <c r="DVZ67" s="308"/>
      <c r="DWA67" s="308"/>
      <c r="DWB67" s="308"/>
      <c r="DWC67" s="308"/>
      <c r="DWD67" s="308"/>
      <c r="DWE67" s="308"/>
      <c r="DWF67" s="308"/>
      <c r="DWG67" s="308"/>
      <c r="DWH67" s="308"/>
      <c r="DWI67" s="308"/>
      <c r="DWJ67" s="308"/>
      <c r="DWK67" s="308"/>
      <c r="DWL67" s="308"/>
      <c r="DWM67" s="308"/>
      <c r="DWN67" s="308"/>
      <c r="DWO67" s="308"/>
      <c r="DWP67" s="308"/>
      <c r="DWQ67" s="308"/>
      <c r="DWR67" s="308"/>
      <c r="DWS67" s="308"/>
      <c r="DWT67" s="308"/>
      <c r="DWU67" s="308"/>
      <c r="DWV67" s="308"/>
      <c r="DWW67" s="308"/>
      <c r="DWX67" s="308"/>
      <c r="DWY67" s="308"/>
      <c r="DWZ67" s="308"/>
      <c r="DXA67" s="308"/>
      <c r="DXB67" s="308"/>
      <c r="DXC67" s="308"/>
      <c r="DXD67" s="308"/>
      <c r="DXE67" s="308"/>
      <c r="DXF67" s="308"/>
      <c r="DXG67" s="308"/>
      <c r="DXH67" s="308"/>
      <c r="DXI67" s="308"/>
      <c r="DXJ67" s="308"/>
      <c r="DXK67" s="308"/>
      <c r="DXL67" s="308"/>
      <c r="DXM67" s="308"/>
      <c r="DXN67" s="308"/>
      <c r="DXO67" s="308"/>
      <c r="DXP67" s="308"/>
      <c r="DXQ67" s="308"/>
      <c r="DXR67" s="308"/>
      <c r="DXS67" s="308"/>
      <c r="DXT67" s="308"/>
      <c r="DXU67" s="308"/>
      <c r="DXV67" s="308"/>
      <c r="DXW67" s="308"/>
      <c r="DXX67" s="308"/>
      <c r="DXY67" s="308"/>
      <c r="DXZ67" s="308"/>
      <c r="DYA67" s="308"/>
      <c r="DYB67" s="308"/>
      <c r="DYC67" s="308"/>
      <c r="DYD67" s="308"/>
      <c r="DYE67" s="308"/>
      <c r="DYF67" s="308"/>
      <c r="DYG67" s="308"/>
      <c r="DYH67" s="308"/>
      <c r="DYI67" s="308"/>
      <c r="DYJ67" s="308"/>
      <c r="DYK67" s="308"/>
      <c r="DYL67" s="308"/>
      <c r="DYM67" s="308"/>
      <c r="DYN67" s="308"/>
      <c r="DYO67" s="308"/>
      <c r="DYP67" s="308"/>
      <c r="DYQ67" s="308"/>
      <c r="DYR67" s="308"/>
      <c r="DYS67" s="308"/>
      <c r="DYT67" s="308"/>
      <c r="DYU67" s="308"/>
      <c r="DYV67" s="308"/>
      <c r="DYW67" s="308"/>
      <c r="DYX67" s="308"/>
      <c r="DYY67" s="308"/>
      <c r="DYZ67" s="308"/>
      <c r="DZA67" s="308"/>
      <c r="DZB67" s="308"/>
      <c r="DZC67" s="308"/>
      <c r="DZD67" s="308"/>
      <c r="DZE67" s="308"/>
      <c r="DZF67" s="308"/>
      <c r="DZG67" s="308"/>
      <c r="DZH67" s="308"/>
      <c r="DZI67" s="308"/>
      <c r="DZJ67" s="308"/>
      <c r="DZK67" s="308"/>
      <c r="DZL67" s="308"/>
      <c r="DZM67" s="308"/>
      <c r="DZN67" s="308"/>
      <c r="DZO67" s="308"/>
      <c r="DZP67" s="308"/>
      <c r="DZQ67" s="308"/>
      <c r="DZR67" s="308"/>
      <c r="DZS67" s="308"/>
      <c r="DZT67" s="308"/>
      <c r="DZU67" s="308"/>
      <c r="DZV67" s="308"/>
      <c r="DZW67" s="308"/>
      <c r="DZX67" s="308"/>
      <c r="DZY67" s="308"/>
      <c r="DZZ67" s="308"/>
      <c r="EAA67" s="308"/>
      <c r="EAB67" s="308"/>
      <c r="EAC67" s="308"/>
      <c r="EAD67" s="308"/>
      <c r="EAE67" s="308"/>
      <c r="EAF67" s="308"/>
      <c r="EAG67" s="308"/>
      <c r="EAH67" s="308"/>
      <c r="EAI67" s="308"/>
      <c r="EAJ67" s="308"/>
      <c r="EAK67" s="308"/>
      <c r="EAL67" s="308"/>
      <c r="EAM67" s="308"/>
      <c r="EAN67" s="308"/>
      <c r="EAO67" s="308"/>
      <c r="EAP67" s="308"/>
      <c r="EAQ67" s="308"/>
      <c r="EAR67" s="308"/>
      <c r="EAS67" s="308"/>
      <c r="EAT67" s="308"/>
      <c r="EAU67" s="308"/>
      <c r="EAV67" s="308"/>
      <c r="EAW67" s="308"/>
      <c r="EAX67" s="308"/>
      <c r="EAY67" s="308"/>
      <c r="EAZ67" s="308"/>
      <c r="EBA67" s="308"/>
      <c r="EBB67" s="308"/>
      <c r="EBC67" s="308"/>
      <c r="EBD67" s="308"/>
      <c r="EBE67" s="308"/>
      <c r="EBF67" s="308"/>
      <c r="EBG67" s="308"/>
      <c r="EBH67" s="308"/>
      <c r="EBI67" s="308"/>
      <c r="EBJ67" s="308"/>
      <c r="EBK67" s="308"/>
      <c r="EBL67" s="308"/>
      <c r="EBM67" s="308"/>
      <c r="EBN67" s="308"/>
      <c r="EBO67" s="308"/>
      <c r="EBP67" s="308"/>
      <c r="EBQ67" s="308"/>
      <c r="EBR67" s="308"/>
      <c r="EBS67" s="308"/>
      <c r="EBT67" s="308"/>
      <c r="EBU67" s="308"/>
      <c r="EBV67" s="308"/>
      <c r="EBW67" s="308"/>
      <c r="EBX67" s="308"/>
      <c r="EBY67" s="308"/>
      <c r="EBZ67" s="308"/>
      <c r="ECA67" s="308"/>
      <c r="ECB67" s="308"/>
      <c r="ECC67" s="308"/>
      <c r="ECD67" s="308"/>
      <c r="ECE67" s="308"/>
      <c r="ECF67" s="308"/>
      <c r="ECG67" s="308"/>
      <c r="ECH67" s="308"/>
      <c r="ECI67" s="308"/>
      <c r="ECJ67" s="308"/>
      <c r="ECK67" s="308"/>
      <c r="ECL67" s="308"/>
      <c r="ECM67" s="308"/>
      <c r="ECN67" s="308"/>
      <c r="ECO67" s="308"/>
      <c r="ECP67" s="308"/>
      <c r="ECQ67" s="308"/>
      <c r="ECR67" s="308"/>
      <c r="ECS67" s="308"/>
      <c r="ECT67" s="308"/>
      <c r="ECU67" s="308"/>
      <c r="ECV67" s="308"/>
      <c r="ECW67" s="308"/>
      <c r="ECX67" s="308"/>
      <c r="ECY67" s="308"/>
      <c r="ECZ67" s="308"/>
      <c r="EDA67" s="308"/>
      <c r="EDB67" s="308"/>
      <c r="EDC67" s="308"/>
      <c r="EDD67" s="308"/>
      <c r="EDE67" s="308"/>
      <c r="EDF67" s="308"/>
      <c r="EDG67" s="308"/>
      <c r="EDH67" s="308"/>
      <c r="EDI67" s="308"/>
      <c r="EDJ67" s="308"/>
      <c r="EDK67" s="308"/>
      <c r="EDL67" s="308"/>
      <c r="EDM67" s="308"/>
      <c r="EDN67" s="308"/>
      <c r="EDO67" s="308"/>
      <c r="EDP67" s="308"/>
      <c r="EDQ67" s="308"/>
      <c r="EDR67" s="308"/>
      <c r="EDS67" s="308"/>
      <c r="EDT67" s="308"/>
      <c r="EDU67" s="308"/>
      <c r="EDV67" s="308"/>
      <c r="EDW67" s="308"/>
      <c r="EDX67" s="308"/>
      <c r="EDY67" s="308"/>
      <c r="EDZ67" s="308"/>
      <c r="EEA67" s="308"/>
      <c r="EEB67" s="308"/>
      <c r="EEC67" s="308"/>
      <c r="EED67" s="308"/>
      <c r="EEE67" s="308"/>
      <c r="EEF67" s="308"/>
      <c r="EEG67" s="308"/>
      <c r="EEH67" s="308"/>
      <c r="EEI67" s="308"/>
      <c r="EEJ67" s="308"/>
      <c r="EEK67" s="308"/>
      <c r="EEL67" s="308"/>
      <c r="EEM67" s="308"/>
      <c r="EEN67" s="308"/>
      <c r="EEO67" s="308"/>
      <c r="EEP67" s="308"/>
      <c r="EEQ67" s="308"/>
      <c r="EER67" s="308"/>
      <c r="EES67" s="308"/>
      <c r="EET67" s="308"/>
      <c r="EEU67" s="308"/>
      <c r="EEV67" s="308"/>
      <c r="EEW67" s="308"/>
      <c r="EEX67" s="308"/>
      <c r="EEY67" s="308"/>
      <c r="EEZ67" s="308"/>
      <c r="EFA67" s="308"/>
      <c r="EFB67" s="308"/>
      <c r="EFC67" s="308"/>
      <c r="EFD67" s="308"/>
      <c r="EFE67" s="308"/>
      <c r="EFF67" s="308"/>
      <c r="EFG67" s="308"/>
      <c r="EFH67" s="308"/>
      <c r="EFI67" s="308"/>
      <c r="EFJ67" s="308"/>
      <c r="EFK67" s="308"/>
      <c r="EFL67" s="308"/>
      <c r="EFM67" s="308"/>
      <c r="EFN67" s="308"/>
      <c r="EFO67" s="308"/>
      <c r="EFP67" s="308"/>
      <c r="EFQ67" s="308"/>
      <c r="EFR67" s="308"/>
      <c r="EFS67" s="308"/>
      <c r="EFT67" s="308"/>
      <c r="EFU67" s="308"/>
      <c r="EFV67" s="308"/>
      <c r="EFW67" s="308"/>
      <c r="EFX67" s="308"/>
      <c r="EFY67" s="308"/>
      <c r="EFZ67" s="308"/>
      <c r="EGA67" s="308"/>
      <c r="EGB67" s="308"/>
      <c r="EGC67" s="308"/>
      <c r="EGD67" s="308"/>
      <c r="EGE67" s="308"/>
      <c r="EGF67" s="308"/>
      <c r="EGG67" s="308"/>
      <c r="EGH67" s="308"/>
      <c r="EGI67" s="308"/>
      <c r="EGJ67" s="308"/>
      <c r="EGK67" s="308"/>
      <c r="EGL67" s="308"/>
      <c r="EGM67" s="308"/>
      <c r="EGN67" s="308"/>
      <c r="EGO67" s="308"/>
      <c r="EGP67" s="308"/>
      <c r="EGQ67" s="308"/>
      <c r="EGR67" s="308"/>
      <c r="EGS67" s="308"/>
      <c r="EGT67" s="308"/>
      <c r="EGU67" s="308"/>
      <c r="EGV67" s="308"/>
      <c r="EGW67" s="308"/>
      <c r="EGX67" s="308"/>
      <c r="EGY67" s="308"/>
      <c r="EGZ67" s="308"/>
      <c r="EHA67" s="308"/>
      <c r="EHB67" s="308"/>
      <c r="EHC67" s="308"/>
      <c r="EHD67" s="308"/>
      <c r="EHE67" s="308"/>
      <c r="EHF67" s="308"/>
      <c r="EHG67" s="308"/>
      <c r="EHH67" s="308"/>
      <c r="EHI67" s="308"/>
      <c r="EHJ67" s="308"/>
      <c r="EHK67" s="308"/>
      <c r="EHL67" s="308"/>
      <c r="EHM67" s="308"/>
      <c r="EHN67" s="308"/>
      <c r="EHO67" s="308"/>
      <c r="EHP67" s="308"/>
      <c r="EHQ67" s="308"/>
      <c r="EHR67" s="308"/>
      <c r="EHS67" s="308"/>
      <c r="EHT67" s="308"/>
      <c r="EHU67" s="308"/>
      <c r="EHV67" s="308"/>
      <c r="EHW67" s="308"/>
      <c r="EHX67" s="308"/>
      <c r="EHY67" s="308"/>
      <c r="EHZ67" s="308"/>
      <c r="EIA67" s="308"/>
      <c r="EIB67" s="308"/>
      <c r="EIC67" s="308"/>
      <c r="EID67" s="308"/>
      <c r="EIE67" s="308"/>
      <c r="EIF67" s="308"/>
      <c r="EIG67" s="308"/>
      <c r="EIH67" s="308"/>
      <c r="EII67" s="308"/>
      <c r="EIJ67" s="308"/>
      <c r="EIK67" s="308"/>
      <c r="EIL67" s="308"/>
      <c r="EIM67" s="308"/>
      <c r="EIN67" s="308"/>
      <c r="EIO67" s="308"/>
      <c r="EIP67" s="308"/>
      <c r="EIQ67" s="308"/>
      <c r="EIR67" s="308"/>
      <c r="EIS67" s="308"/>
      <c r="EIT67" s="308"/>
      <c r="EIU67" s="308"/>
      <c r="EIV67" s="308"/>
      <c r="EIW67" s="308"/>
      <c r="EIX67" s="308"/>
      <c r="EIY67" s="308"/>
      <c r="EIZ67" s="308"/>
      <c r="EJA67" s="308"/>
      <c r="EJB67" s="308"/>
      <c r="EJC67" s="308"/>
      <c r="EJD67" s="308"/>
      <c r="EJE67" s="308"/>
      <c r="EJF67" s="308"/>
      <c r="EJG67" s="308"/>
      <c r="EJH67" s="308"/>
      <c r="EJI67" s="308"/>
      <c r="EJJ67" s="308"/>
      <c r="EJK67" s="308"/>
      <c r="EJL67" s="308"/>
      <c r="EJM67" s="308"/>
      <c r="EJN67" s="308"/>
      <c r="EJO67" s="308"/>
      <c r="EJP67" s="308"/>
      <c r="EJQ67" s="308"/>
      <c r="EJR67" s="308"/>
      <c r="EJS67" s="308"/>
      <c r="EJT67" s="308"/>
      <c r="EJU67" s="308"/>
      <c r="EJV67" s="308"/>
      <c r="EJW67" s="308"/>
      <c r="EJX67" s="308"/>
      <c r="EJY67" s="308"/>
      <c r="EJZ67" s="308"/>
      <c r="EKA67" s="308"/>
      <c r="EKB67" s="308"/>
      <c r="EKC67" s="308"/>
      <c r="EKD67" s="308"/>
      <c r="EKE67" s="308"/>
      <c r="EKF67" s="308"/>
      <c r="EKG67" s="308"/>
      <c r="EKH67" s="308"/>
      <c r="EKI67" s="308"/>
      <c r="EKJ67" s="308"/>
      <c r="EKK67" s="308"/>
      <c r="EKL67" s="308"/>
      <c r="EKM67" s="308"/>
      <c r="EKN67" s="308"/>
      <c r="EKO67" s="308"/>
      <c r="EKP67" s="308"/>
      <c r="EKQ67" s="308"/>
      <c r="EKR67" s="308"/>
      <c r="EKS67" s="308"/>
      <c r="EKT67" s="308"/>
      <c r="EKU67" s="308"/>
      <c r="EKV67" s="308"/>
      <c r="EKW67" s="308"/>
      <c r="EKX67" s="308"/>
      <c r="EKY67" s="308"/>
      <c r="EKZ67" s="308"/>
      <c r="ELA67" s="308"/>
      <c r="ELB67" s="308"/>
      <c r="ELC67" s="308"/>
      <c r="ELD67" s="308"/>
      <c r="ELE67" s="308"/>
      <c r="ELF67" s="308"/>
      <c r="ELG67" s="308"/>
      <c r="ELH67" s="308"/>
      <c r="ELI67" s="308"/>
      <c r="ELJ67" s="308"/>
      <c r="ELK67" s="308"/>
      <c r="ELL67" s="308"/>
      <c r="ELM67" s="308"/>
      <c r="ELN67" s="308"/>
      <c r="ELO67" s="308"/>
      <c r="ELP67" s="308"/>
      <c r="ELQ67" s="308"/>
      <c r="ELR67" s="308"/>
      <c r="ELS67" s="308"/>
      <c r="ELT67" s="308"/>
      <c r="ELU67" s="308"/>
      <c r="ELV67" s="308"/>
      <c r="ELW67" s="308"/>
      <c r="ELX67" s="308"/>
      <c r="ELY67" s="308"/>
      <c r="ELZ67" s="308"/>
      <c r="EMA67" s="308"/>
      <c r="EMB67" s="308"/>
      <c r="EMC67" s="308"/>
      <c r="EMD67" s="308"/>
      <c r="EME67" s="308"/>
      <c r="EMF67" s="308"/>
      <c r="EMG67" s="308"/>
      <c r="EMH67" s="308"/>
      <c r="EMI67" s="308"/>
      <c r="EMJ67" s="308"/>
      <c r="EMK67" s="308"/>
      <c r="EML67" s="308"/>
      <c r="EMM67" s="308"/>
      <c r="EMN67" s="308"/>
      <c r="EMO67" s="308"/>
      <c r="EMP67" s="308"/>
      <c r="EMQ67" s="308"/>
      <c r="EMR67" s="308"/>
      <c r="EMS67" s="308"/>
      <c r="EMT67" s="308"/>
      <c r="EMU67" s="308"/>
      <c r="EMV67" s="308"/>
      <c r="EMW67" s="308"/>
      <c r="EMX67" s="308"/>
      <c r="EMY67" s="308"/>
      <c r="EMZ67" s="308"/>
      <c r="ENA67" s="308"/>
      <c r="ENB67" s="308"/>
      <c r="ENC67" s="308"/>
      <c r="END67" s="308"/>
      <c r="ENE67" s="308"/>
      <c r="ENF67" s="308"/>
      <c r="ENG67" s="308"/>
      <c r="ENH67" s="308"/>
      <c r="ENI67" s="308"/>
      <c r="ENJ67" s="308"/>
      <c r="ENK67" s="308"/>
      <c r="ENL67" s="308"/>
      <c r="ENM67" s="308"/>
      <c r="ENN67" s="308"/>
      <c r="ENO67" s="308"/>
      <c r="ENP67" s="308"/>
      <c r="ENQ67" s="308"/>
      <c r="ENR67" s="308"/>
      <c r="ENS67" s="308"/>
      <c r="ENT67" s="308"/>
      <c r="ENU67" s="308"/>
      <c r="ENV67" s="308"/>
      <c r="ENW67" s="308"/>
      <c r="ENX67" s="308"/>
      <c r="ENY67" s="308"/>
      <c r="ENZ67" s="308"/>
      <c r="EOA67" s="308"/>
      <c r="EOB67" s="308"/>
      <c r="EOC67" s="308"/>
      <c r="EOD67" s="308"/>
      <c r="EOE67" s="308"/>
      <c r="EOF67" s="308"/>
      <c r="EOG67" s="308"/>
      <c r="EOH67" s="308"/>
      <c r="EOI67" s="308"/>
      <c r="EOJ67" s="308"/>
      <c r="EOK67" s="308"/>
      <c r="EOL67" s="308"/>
      <c r="EOM67" s="308"/>
      <c r="EON67" s="308"/>
      <c r="EOO67" s="308"/>
      <c r="EOP67" s="308"/>
      <c r="EOQ67" s="308"/>
      <c r="EOR67" s="308"/>
      <c r="EOS67" s="308"/>
      <c r="EOT67" s="308"/>
      <c r="EOU67" s="308"/>
      <c r="EOV67" s="308"/>
      <c r="EOW67" s="308"/>
      <c r="EOX67" s="308"/>
      <c r="EOY67" s="308"/>
      <c r="EOZ67" s="308"/>
      <c r="EPA67" s="308"/>
      <c r="EPB67" s="308"/>
      <c r="EPC67" s="308"/>
      <c r="EPD67" s="308"/>
      <c r="EPE67" s="308"/>
      <c r="EPF67" s="308"/>
      <c r="EPG67" s="308"/>
      <c r="EPH67" s="308"/>
      <c r="EPI67" s="308"/>
      <c r="EPJ67" s="308"/>
      <c r="EPK67" s="308"/>
      <c r="EPL67" s="308"/>
      <c r="EPM67" s="308"/>
      <c r="EPN67" s="308"/>
      <c r="EPO67" s="308"/>
      <c r="EPP67" s="308"/>
      <c r="EPQ67" s="308"/>
      <c r="EPR67" s="308"/>
      <c r="EPS67" s="308"/>
      <c r="EPT67" s="308"/>
      <c r="EPU67" s="308"/>
      <c r="EPV67" s="308"/>
      <c r="EPW67" s="308"/>
      <c r="EPX67" s="308"/>
      <c r="EPY67" s="308"/>
      <c r="EPZ67" s="308"/>
      <c r="EQA67" s="308"/>
      <c r="EQB67" s="308"/>
      <c r="EQC67" s="308"/>
      <c r="EQD67" s="308"/>
      <c r="EQE67" s="308"/>
      <c r="EQF67" s="308"/>
      <c r="EQG67" s="308"/>
      <c r="EQH67" s="308"/>
      <c r="EQI67" s="308"/>
      <c r="EQJ67" s="308"/>
      <c r="EQK67" s="308"/>
      <c r="EQL67" s="308"/>
      <c r="EQM67" s="308"/>
      <c r="EQN67" s="308"/>
      <c r="EQO67" s="308"/>
      <c r="EQP67" s="308"/>
      <c r="EQQ67" s="308"/>
      <c r="EQR67" s="308"/>
      <c r="EQS67" s="308"/>
      <c r="EQT67" s="308"/>
      <c r="EQU67" s="308"/>
      <c r="EQV67" s="308"/>
      <c r="EQW67" s="308"/>
      <c r="EQX67" s="308"/>
      <c r="EQY67" s="308"/>
      <c r="EQZ67" s="308"/>
      <c r="ERA67" s="308"/>
      <c r="ERB67" s="308"/>
      <c r="ERC67" s="308"/>
      <c r="ERD67" s="308"/>
      <c r="ERE67" s="308"/>
      <c r="ERF67" s="308"/>
      <c r="ERG67" s="308"/>
      <c r="ERH67" s="308"/>
      <c r="ERI67" s="308"/>
      <c r="ERJ67" s="308"/>
      <c r="ERK67" s="308"/>
      <c r="ERL67" s="308"/>
      <c r="ERM67" s="308"/>
      <c r="ERN67" s="308"/>
      <c r="ERO67" s="308"/>
      <c r="ERP67" s="308"/>
      <c r="ERQ67" s="308"/>
      <c r="ERR67" s="308"/>
      <c r="ERS67" s="308"/>
      <c r="ERT67" s="308"/>
      <c r="ERU67" s="308"/>
      <c r="ERV67" s="308"/>
      <c r="ERW67" s="308"/>
      <c r="ERX67" s="308"/>
      <c r="ERY67" s="308"/>
      <c r="ERZ67" s="308"/>
      <c r="ESA67" s="308"/>
      <c r="ESB67" s="308"/>
      <c r="ESC67" s="308"/>
      <c r="ESD67" s="308"/>
      <c r="ESE67" s="308"/>
      <c r="ESF67" s="308"/>
      <c r="ESG67" s="308"/>
      <c r="ESH67" s="308"/>
      <c r="ESI67" s="308"/>
      <c r="ESJ67" s="308"/>
      <c r="ESK67" s="308"/>
      <c r="ESL67" s="308"/>
      <c r="ESM67" s="308"/>
      <c r="ESN67" s="308"/>
      <c r="ESO67" s="308"/>
      <c r="ESP67" s="308"/>
      <c r="ESQ67" s="308"/>
      <c r="ESR67" s="308"/>
      <c r="ESS67" s="308"/>
      <c r="EST67" s="308"/>
      <c r="ESU67" s="308"/>
      <c r="ESV67" s="308"/>
      <c r="ESW67" s="308"/>
      <c r="ESX67" s="308"/>
      <c r="ESY67" s="308"/>
      <c r="ESZ67" s="308"/>
      <c r="ETA67" s="308"/>
      <c r="ETB67" s="308"/>
      <c r="ETC67" s="308"/>
      <c r="ETD67" s="308"/>
      <c r="ETE67" s="308"/>
      <c r="ETF67" s="308"/>
      <c r="ETG67" s="308"/>
      <c r="ETH67" s="308"/>
      <c r="ETI67" s="308"/>
      <c r="ETJ67" s="308"/>
      <c r="ETK67" s="308"/>
      <c r="ETL67" s="308"/>
      <c r="ETM67" s="308"/>
      <c r="ETN67" s="308"/>
      <c r="ETO67" s="308"/>
      <c r="ETP67" s="308"/>
      <c r="ETQ67" s="308"/>
      <c r="ETR67" s="308"/>
      <c r="ETS67" s="308"/>
      <c r="ETT67" s="308"/>
      <c r="ETU67" s="308"/>
      <c r="ETV67" s="308"/>
      <c r="ETW67" s="308"/>
      <c r="ETX67" s="308"/>
      <c r="ETY67" s="308"/>
      <c r="ETZ67" s="308"/>
      <c r="EUA67" s="308"/>
      <c r="EUB67" s="308"/>
      <c r="EUC67" s="308"/>
      <c r="EUD67" s="308"/>
      <c r="EUE67" s="308"/>
      <c r="EUF67" s="308"/>
      <c r="EUG67" s="308"/>
      <c r="EUH67" s="308"/>
      <c r="EUI67" s="308"/>
      <c r="EUJ67" s="308"/>
      <c r="EUK67" s="308"/>
      <c r="EUL67" s="308"/>
      <c r="EUM67" s="308"/>
      <c r="EUN67" s="308"/>
      <c r="EUO67" s="308"/>
      <c r="EUP67" s="308"/>
      <c r="EUQ67" s="308"/>
      <c r="EUR67" s="308"/>
      <c r="EUS67" s="308"/>
      <c r="EUT67" s="308"/>
      <c r="EUU67" s="308"/>
      <c r="EUV67" s="308"/>
      <c r="EUW67" s="308"/>
      <c r="EUX67" s="308"/>
      <c r="EUY67" s="308"/>
      <c r="EUZ67" s="308"/>
      <c r="EVA67" s="308"/>
      <c r="EVB67" s="308"/>
      <c r="EVC67" s="308"/>
      <c r="EVD67" s="308"/>
      <c r="EVE67" s="308"/>
      <c r="EVF67" s="308"/>
      <c r="EVG67" s="308"/>
      <c r="EVH67" s="308"/>
      <c r="EVI67" s="308"/>
      <c r="EVJ67" s="308"/>
      <c r="EVK67" s="308"/>
      <c r="EVL67" s="308"/>
      <c r="EVM67" s="308"/>
      <c r="EVN67" s="308"/>
      <c r="EVO67" s="308"/>
      <c r="EVP67" s="308"/>
      <c r="EVQ67" s="308"/>
      <c r="EVR67" s="308"/>
      <c r="EVS67" s="308"/>
      <c r="EVT67" s="308"/>
      <c r="EVU67" s="308"/>
      <c r="EVV67" s="308"/>
      <c r="EVW67" s="308"/>
      <c r="EVX67" s="308"/>
      <c r="EVY67" s="308"/>
      <c r="EVZ67" s="308"/>
      <c r="EWA67" s="308"/>
      <c r="EWB67" s="308"/>
      <c r="EWC67" s="308"/>
      <c r="EWD67" s="308"/>
      <c r="EWE67" s="308"/>
      <c r="EWF67" s="308"/>
      <c r="EWG67" s="308"/>
      <c r="EWH67" s="308"/>
      <c r="EWI67" s="308"/>
      <c r="EWJ67" s="308"/>
      <c r="EWK67" s="308"/>
      <c r="EWL67" s="308"/>
      <c r="EWM67" s="308"/>
      <c r="EWN67" s="308"/>
      <c r="EWO67" s="308"/>
      <c r="EWP67" s="308"/>
      <c r="EWQ67" s="308"/>
      <c r="EWR67" s="308"/>
      <c r="EWS67" s="308"/>
      <c r="EWT67" s="308"/>
      <c r="EWU67" s="308"/>
      <c r="EWV67" s="308"/>
      <c r="EWW67" s="308"/>
      <c r="EWX67" s="308"/>
      <c r="EWY67" s="308"/>
      <c r="EWZ67" s="308"/>
      <c r="EXA67" s="308"/>
      <c r="EXB67" s="308"/>
      <c r="EXC67" s="308"/>
      <c r="EXD67" s="308"/>
      <c r="EXE67" s="308"/>
      <c r="EXF67" s="308"/>
      <c r="EXG67" s="308"/>
      <c r="EXH67" s="308"/>
      <c r="EXI67" s="308"/>
      <c r="EXJ67" s="308"/>
      <c r="EXK67" s="308"/>
      <c r="EXL67" s="308"/>
      <c r="EXM67" s="308"/>
      <c r="EXN67" s="308"/>
      <c r="EXO67" s="308"/>
      <c r="EXP67" s="308"/>
      <c r="EXQ67" s="308"/>
      <c r="EXR67" s="308"/>
      <c r="EXS67" s="308"/>
      <c r="EXT67" s="308"/>
      <c r="EXU67" s="308"/>
      <c r="EXV67" s="308"/>
      <c r="EXW67" s="308"/>
      <c r="EXX67" s="308"/>
      <c r="EXY67" s="308"/>
      <c r="EXZ67" s="308"/>
      <c r="EYA67" s="308"/>
      <c r="EYB67" s="308"/>
      <c r="EYC67" s="308"/>
      <c r="EYD67" s="308"/>
      <c r="EYE67" s="308"/>
      <c r="EYF67" s="308"/>
      <c r="EYG67" s="308"/>
      <c r="EYH67" s="308"/>
      <c r="EYI67" s="308"/>
      <c r="EYJ67" s="308"/>
      <c r="EYK67" s="308"/>
      <c r="EYL67" s="308"/>
      <c r="EYM67" s="308"/>
      <c r="EYN67" s="308"/>
      <c r="EYO67" s="308"/>
      <c r="EYP67" s="308"/>
      <c r="EYQ67" s="308"/>
      <c r="EYR67" s="308"/>
      <c r="EYS67" s="308"/>
      <c r="EYT67" s="308"/>
      <c r="EYU67" s="308"/>
      <c r="EYV67" s="308"/>
      <c r="EYW67" s="308"/>
      <c r="EYX67" s="308"/>
      <c r="EYY67" s="308"/>
      <c r="EYZ67" s="308"/>
      <c r="EZA67" s="308"/>
      <c r="EZB67" s="308"/>
      <c r="EZC67" s="308"/>
      <c r="EZD67" s="308"/>
      <c r="EZE67" s="308"/>
      <c r="EZF67" s="308"/>
      <c r="EZG67" s="308"/>
      <c r="EZH67" s="308"/>
      <c r="EZI67" s="308"/>
      <c r="EZJ67" s="308"/>
      <c r="EZK67" s="308"/>
      <c r="EZL67" s="308"/>
      <c r="EZM67" s="308"/>
      <c r="EZN67" s="308"/>
      <c r="EZO67" s="308"/>
      <c r="EZP67" s="308"/>
      <c r="EZQ67" s="308"/>
      <c r="EZR67" s="308"/>
      <c r="EZS67" s="308"/>
      <c r="EZT67" s="308"/>
      <c r="EZU67" s="308"/>
      <c r="EZV67" s="308"/>
      <c r="EZW67" s="308"/>
      <c r="EZX67" s="308"/>
      <c r="EZY67" s="308"/>
      <c r="EZZ67" s="308"/>
      <c r="FAA67" s="308"/>
      <c r="FAB67" s="308"/>
      <c r="FAC67" s="308"/>
      <c r="FAD67" s="308"/>
      <c r="FAE67" s="308"/>
      <c r="FAF67" s="308"/>
      <c r="FAG67" s="308"/>
      <c r="FAH67" s="308"/>
      <c r="FAI67" s="308"/>
      <c r="FAJ67" s="308"/>
      <c r="FAK67" s="308"/>
      <c r="FAL67" s="308"/>
      <c r="FAM67" s="308"/>
      <c r="FAN67" s="308"/>
      <c r="FAO67" s="308"/>
      <c r="FAP67" s="308"/>
      <c r="FAQ67" s="308"/>
      <c r="FAR67" s="308"/>
      <c r="FAS67" s="308"/>
      <c r="FAT67" s="308"/>
      <c r="FAU67" s="308"/>
      <c r="FAV67" s="308"/>
      <c r="FAW67" s="308"/>
      <c r="FAX67" s="308"/>
      <c r="FAY67" s="308"/>
      <c r="FAZ67" s="308"/>
      <c r="FBA67" s="308"/>
      <c r="FBB67" s="308"/>
      <c r="FBC67" s="308"/>
      <c r="FBD67" s="308"/>
      <c r="FBE67" s="308"/>
      <c r="FBF67" s="308"/>
      <c r="FBG67" s="308"/>
      <c r="FBH67" s="308"/>
      <c r="FBI67" s="308"/>
      <c r="FBJ67" s="308"/>
      <c r="FBK67" s="308"/>
      <c r="FBL67" s="308"/>
      <c r="FBM67" s="308"/>
      <c r="FBN67" s="308"/>
      <c r="FBO67" s="308"/>
      <c r="FBP67" s="308"/>
      <c r="FBQ67" s="308"/>
      <c r="FBR67" s="308"/>
      <c r="FBS67" s="308"/>
      <c r="FBT67" s="308"/>
      <c r="FBU67" s="308"/>
      <c r="FBV67" s="308"/>
      <c r="FBW67" s="308"/>
      <c r="FBX67" s="308"/>
      <c r="FBY67" s="308"/>
      <c r="FBZ67" s="308"/>
      <c r="FCA67" s="308"/>
      <c r="FCB67" s="308"/>
      <c r="FCC67" s="308"/>
      <c r="FCD67" s="308"/>
      <c r="FCE67" s="308"/>
      <c r="FCF67" s="308"/>
      <c r="FCG67" s="308"/>
      <c r="FCH67" s="308"/>
      <c r="FCI67" s="308"/>
      <c r="FCJ67" s="308"/>
      <c r="FCK67" s="308"/>
      <c r="FCL67" s="308"/>
      <c r="FCM67" s="308"/>
      <c r="FCN67" s="308"/>
      <c r="FCO67" s="308"/>
      <c r="FCP67" s="308"/>
      <c r="FCQ67" s="308"/>
      <c r="FCR67" s="308"/>
      <c r="FCS67" s="308"/>
      <c r="FCT67" s="308"/>
      <c r="FCU67" s="308"/>
      <c r="FCV67" s="308"/>
      <c r="FCW67" s="308"/>
      <c r="FCX67" s="308"/>
      <c r="FCY67" s="308"/>
      <c r="FCZ67" s="308"/>
      <c r="FDA67" s="308"/>
      <c r="FDB67" s="308"/>
      <c r="FDC67" s="308"/>
      <c r="FDD67" s="308"/>
      <c r="FDE67" s="308"/>
      <c r="FDF67" s="308"/>
      <c r="FDG67" s="308"/>
      <c r="FDH67" s="308"/>
      <c r="FDI67" s="308"/>
      <c r="FDJ67" s="308"/>
      <c r="FDK67" s="308"/>
      <c r="FDL67" s="308"/>
      <c r="FDM67" s="308"/>
      <c r="FDN67" s="308"/>
      <c r="FDO67" s="308"/>
      <c r="FDP67" s="308"/>
      <c r="FDQ67" s="308"/>
      <c r="FDR67" s="308"/>
      <c r="FDS67" s="308"/>
      <c r="FDT67" s="308"/>
      <c r="FDU67" s="308"/>
      <c r="FDV67" s="308"/>
      <c r="FDW67" s="308"/>
      <c r="FDX67" s="308"/>
      <c r="FDY67" s="308"/>
      <c r="FDZ67" s="308"/>
      <c r="FEA67" s="308"/>
      <c r="FEB67" s="308"/>
      <c r="FEC67" s="308"/>
      <c r="FED67" s="308"/>
      <c r="FEE67" s="308"/>
      <c r="FEF67" s="308"/>
      <c r="FEG67" s="308"/>
      <c r="FEH67" s="308"/>
      <c r="FEI67" s="308"/>
      <c r="FEJ67" s="308"/>
      <c r="FEK67" s="308"/>
      <c r="FEL67" s="308"/>
      <c r="FEM67" s="308"/>
      <c r="FEN67" s="308"/>
      <c r="FEO67" s="308"/>
      <c r="FEP67" s="308"/>
      <c r="FEQ67" s="308"/>
      <c r="FER67" s="308"/>
      <c r="FES67" s="308"/>
      <c r="FET67" s="308"/>
      <c r="FEU67" s="308"/>
      <c r="FEV67" s="308"/>
      <c r="FEW67" s="308"/>
      <c r="FEX67" s="308"/>
      <c r="FEY67" s="308"/>
      <c r="FEZ67" s="308"/>
      <c r="FFA67" s="308"/>
      <c r="FFB67" s="308"/>
      <c r="FFC67" s="308"/>
      <c r="FFD67" s="308"/>
      <c r="FFE67" s="308"/>
      <c r="FFF67" s="308"/>
      <c r="FFG67" s="308"/>
      <c r="FFH67" s="308"/>
      <c r="FFI67" s="308"/>
      <c r="FFJ67" s="308"/>
      <c r="FFK67" s="308"/>
      <c r="FFL67" s="308"/>
      <c r="FFM67" s="308"/>
      <c r="FFN67" s="308"/>
      <c r="FFO67" s="308"/>
      <c r="FFP67" s="308"/>
      <c r="FFQ67" s="308"/>
      <c r="FFR67" s="308"/>
      <c r="FFS67" s="308"/>
      <c r="FFT67" s="308"/>
      <c r="FFU67" s="308"/>
      <c r="FFV67" s="308"/>
      <c r="FFW67" s="308"/>
      <c r="FFX67" s="308"/>
      <c r="FFY67" s="308"/>
      <c r="FFZ67" s="308"/>
      <c r="FGA67" s="308"/>
      <c r="FGB67" s="308"/>
      <c r="FGC67" s="308"/>
      <c r="FGD67" s="308"/>
      <c r="FGE67" s="308"/>
      <c r="FGF67" s="308"/>
      <c r="FGG67" s="308"/>
      <c r="FGH67" s="308"/>
      <c r="FGI67" s="308"/>
      <c r="FGJ67" s="308"/>
      <c r="FGK67" s="308"/>
      <c r="FGL67" s="308"/>
      <c r="FGM67" s="308"/>
      <c r="FGN67" s="308"/>
      <c r="FGO67" s="308"/>
      <c r="FGP67" s="308"/>
      <c r="FGQ67" s="308"/>
      <c r="FGR67" s="308"/>
      <c r="FGS67" s="308"/>
      <c r="FGT67" s="308"/>
      <c r="FGU67" s="308"/>
      <c r="FGV67" s="308"/>
      <c r="FGW67" s="308"/>
      <c r="FGX67" s="308"/>
      <c r="FGY67" s="308"/>
      <c r="FGZ67" s="308"/>
      <c r="FHA67" s="308"/>
      <c r="FHB67" s="308"/>
      <c r="FHC67" s="308"/>
      <c r="FHD67" s="308"/>
      <c r="FHE67" s="308"/>
      <c r="FHF67" s="308"/>
      <c r="FHG67" s="308"/>
      <c r="FHH67" s="308"/>
      <c r="FHI67" s="308"/>
      <c r="FHJ67" s="308"/>
      <c r="FHK67" s="308"/>
      <c r="FHL67" s="308"/>
      <c r="FHM67" s="308"/>
      <c r="FHN67" s="308"/>
      <c r="FHO67" s="308"/>
      <c r="FHP67" s="308"/>
      <c r="FHQ67" s="308"/>
      <c r="FHR67" s="308"/>
      <c r="FHS67" s="308"/>
      <c r="FHT67" s="308"/>
      <c r="FHU67" s="308"/>
      <c r="FHV67" s="308"/>
      <c r="FHW67" s="308"/>
      <c r="FHX67" s="308"/>
      <c r="FHY67" s="308"/>
      <c r="FHZ67" s="308"/>
      <c r="FIA67" s="308"/>
      <c r="FIB67" s="308"/>
      <c r="FIC67" s="308"/>
      <c r="FID67" s="308"/>
      <c r="FIE67" s="308"/>
      <c r="FIF67" s="308"/>
      <c r="FIG67" s="308"/>
      <c r="FIH67" s="308"/>
      <c r="FII67" s="308"/>
      <c r="FIJ67" s="308"/>
      <c r="FIK67" s="308"/>
      <c r="FIL67" s="308"/>
      <c r="FIM67" s="308"/>
      <c r="FIN67" s="308"/>
      <c r="FIO67" s="308"/>
      <c r="FIP67" s="308"/>
      <c r="FIQ67" s="308"/>
      <c r="FIR67" s="308"/>
      <c r="FIS67" s="308"/>
      <c r="FIT67" s="308"/>
      <c r="FIU67" s="308"/>
      <c r="FIV67" s="308"/>
      <c r="FIW67" s="308"/>
      <c r="FIX67" s="308"/>
      <c r="FIY67" s="308"/>
      <c r="FIZ67" s="308"/>
      <c r="FJA67" s="308"/>
      <c r="FJB67" s="308"/>
      <c r="FJC67" s="308"/>
      <c r="FJD67" s="308"/>
      <c r="FJE67" s="308"/>
      <c r="FJF67" s="308"/>
      <c r="FJG67" s="308"/>
      <c r="FJH67" s="308"/>
      <c r="FJI67" s="308"/>
      <c r="FJJ67" s="308"/>
      <c r="FJK67" s="308"/>
      <c r="FJL67" s="308"/>
      <c r="FJM67" s="308"/>
      <c r="FJN67" s="308"/>
      <c r="FJO67" s="308"/>
      <c r="FJP67" s="308"/>
      <c r="FJQ67" s="308"/>
      <c r="FJR67" s="308"/>
      <c r="FJS67" s="308"/>
      <c r="FJT67" s="308"/>
      <c r="FJU67" s="308"/>
      <c r="FJV67" s="308"/>
      <c r="FJW67" s="308"/>
      <c r="FJX67" s="308"/>
      <c r="FJY67" s="308"/>
      <c r="FJZ67" s="308"/>
      <c r="FKA67" s="308"/>
      <c r="FKB67" s="308"/>
      <c r="FKC67" s="308"/>
      <c r="FKD67" s="308"/>
      <c r="FKE67" s="308"/>
      <c r="FKF67" s="308"/>
      <c r="FKG67" s="308"/>
      <c r="FKH67" s="308"/>
      <c r="FKI67" s="308"/>
      <c r="FKJ67" s="308"/>
      <c r="FKK67" s="308"/>
      <c r="FKL67" s="308"/>
      <c r="FKM67" s="308"/>
      <c r="FKN67" s="308"/>
      <c r="FKO67" s="308"/>
      <c r="FKP67" s="308"/>
      <c r="FKQ67" s="308"/>
      <c r="FKR67" s="308"/>
      <c r="FKS67" s="308"/>
      <c r="FKT67" s="308"/>
      <c r="FKU67" s="308"/>
      <c r="FKV67" s="308"/>
      <c r="FKW67" s="308"/>
      <c r="FKX67" s="308"/>
      <c r="FKY67" s="308"/>
      <c r="FKZ67" s="308"/>
      <c r="FLA67" s="308"/>
      <c r="FLB67" s="308"/>
      <c r="FLC67" s="308"/>
      <c r="FLD67" s="308"/>
      <c r="FLE67" s="308"/>
      <c r="FLF67" s="308"/>
      <c r="FLG67" s="308"/>
      <c r="FLH67" s="308"/>
      <c r="FLI67" s="308"/>
      <c r="FLJ67" s="308"/>
      <c r="FLK67" s="308"/>
      <c r="FLL67" s="308"/>
      <c r="FLM67" s="308"/>
      <c r="FLN67" s="308"/>
      <c r="FLO67" s="308"/>
      <c r="FLP67" s="308"/>
      <c r="FLQ67" s="308"/>
      <c r="FLR67" s="308"/>
      <c r="FLS67" s="308"/>
      <c r="FLT67" s="308"/>
      <c r="FLU67" s="308"/>
      <c r="FLV67" s="308"/>
      <c r="FLW67" s="308"/>
      <c r="FLX67" s="308"/>
      <c r="FLY67" s="308"/>
      <c r="FLZ67" s="308"/>
      <c r="FMA67" s="308"/>
      <c r="FMB67" s="308"/>
      <c r="FMC67" s="308"/>
      <c r="FMD67" s="308"/>
      <c r="FME67" s="308"/>
      <c r="FMF67" s="308"/>
      <c r="FMG67" s="308"/>
      <c r="FMH67" s="308"/>
      <c r="FMI67" s="308"/>
      <c r="FMJ67" s="308"/>
      <c r="FMK67" s="308"/>
      <c r="FML67" s="308"/>
      <c r="FMM67" s="308"/>
      <c r="FMN67" s="308"/>
      <c r="FMO67" s="308"/>
      <c r="FMP67" s="308"/>
      <c r="FMQ67" s="308"/>
      <c r="FMR67" s="308"/>
      <c r="FMS67" s="308"/>
      <c r="FMT67" s="308"/>
      <c r="FMU67" s="308"/>
      <c r="FMV67" s="308"/>
      <c r="FMW67" s="308"/>
      <c r="FMX67" s="308"/>
      <c r="FMY67" s="308"/>
      <c r="FMZ67" s="308"/>
      <c r="FNA67" s="308"/>
      <c r="FNB67" s="308"/>
      <c r="FNC67" s="308"/>
      <c r="FND67" s="308"/>
      <c r="FNE67" s="308"/>
      <c r="FNF67" s="308"/>
      <c r="FNG67" s="308"/>
      <c r="FNH67" s="308"/>
      <c r="FNI67" s="308"/>
      <c r="FNJ67" s="308"/>
      <c r="FNK67" s="308"/>
      <c r="FNL67" s="308"/>
      <c r="FNM67" s="308"/>
      <c r="FNN67" s="308"/>
      <c r="FNO67" s="308"/>
      <c r="FNP67" s="308"/>
      <c r="FNQ67" s="308"/>
      <c r="FNR67" s="308"/>
      <c r="FNS67" s="308"/>
      <c r="FNT67" s="308"/>
      <c r="FNU67" s="308"/>
      <c r="FNV67" s="308"/>
      <c r="FNW67" s="308"/>
      <c r="FNX67" s="308"/>
      <c r="FNY67" s="308"/>
      <c r="FNZ67" s="308"/>
      <c r="FOA67" s="308"/>
      <c r="FOB67" s="308"/>
      <c r="FOC67" s="308"/>
      <c r="FOD67" s="308"/>
      <c r="FOE67" s="308"/>
      <c r="FOF67" s="308"/>
      <c r="FOG67" s="308"/>
      <c r="FOH67" s="308"/>
      <c r="FOI67" s="308"/>
      <c r="FOJ67" s="308"/>
      <c r="FOK67" s="308"/>
      <c r="FOL67" s="308"/>
      <c r="FOM67" s="308"/>
      <c r="FON67" s="308"/>
      <c r="FOO67" s="308"/>
      <c r="FOP67" s="308"/>
      <c r="FOQ67" s="308"/>
      <c r="FOR67" s="308"/>
      <c r="FOS67" s="308"/>
      <c r="FOT67" s="308"/>
      <c r="FOU67" s="308"/>
      <c r="FOV67" s="308"/>
      <c r="FOW67" s="308"/>
      <c r="FOX67" s="308"/>
      <c r="FOY67" s="308"/>
      <c r="FOZ67" s="308"/>
      <c r="FPA67" s="308"/>
      <c r="FPB67" s="308"/>
      <c r="FPC67" s="308"/>
      <c r="FPD67" s="308"/>
      <c r="FPE67" s="308"/>
      <c r="FPF67" s="308"/>
      <c r="FPG67" s="308"/>
      <c r="FPH67" s="308"/>
      <c r="FPI67" s="308"/>
      <c r="FPJ67" s="308"/>
      <c r="FPK67" s="308"/>
      <c r="FPL67" s="308"/>
      <c r="FPM67" s="308"/>
      <c r="FPN67" s="308"/>
      <c r="FPO67" s="308"/>
      <c r="FPP67" s="308"/>
      <c r="FPQ67" s="308"/>
      <c r="FPR67" s="308"/>
      <c r="FPS67" s="308"/>
      <c r="FPT67" s="308"/>
      <c r="FPU67" s="308"/>
      <c r="FPV67" s="308"/>
      <c r="FPW67" s="308"/>
      <c r="FPX67" s="308"/>
      <c r="FPY67" s="308"/>
      <c r="FPZ67" s="308"/>
      <c r="FQA67" s="308"/>
      <c r="FQB67" s="308"/>
      <c r="FQC67" s="308"/>
      <c r="FQD67" s="308"/>
      <c r="FQE67" s="308"/>
      <c r="FQF67" s="308"/>
      <c r="FQG67" s="308"/>
      <c r="FQH67" s="308"/>
      <c r="FQI67" s="308"/>
      <c r="FQJ67" s="308"/>
      <c r="FQK67" s="308"/>
      <c r="FQL67" s="308"/>
      <c r="FQM67" s="308"/>
      <c r="FQN67" s="308"/>
      <c r="FQO67" s="308"/>
      <c r="FQP67" s="308"/>
      <c r="FQQ67" s="308"/>
      <c r="FQR67" s="308"/>
      <c r="FQS67" s="308"/>
      <c r="FQT67" s="308"/>
      <c r="FQU67" s="308"/>
      <c r="FQV67" s="308"/>
      <c r="FQW67" s="308"/>
      <c r="FQX67" s="308"/>
      <c r="FQY67" s="308"/>
      <c r="FQZ67" s="308"/>
      <c r="FRA67" s="308"/>
      <c r="FRB67" s="308"/>
      <c r="FRC67" s="308"/>
      <c r="FRD67" s="308"/>
      <c r="FRE67" s="308"/>
      <c r="FRF67" s="308"/>
      <c r="FRG67" s="308"/>
      <c r="FRH67" s="308"/>
      <c r="FRI67" s="308"/>
      <c r="FRJ67" s="308"/>
      <c r="FRK67" s="308"/>
      <c r="FRL67" s="308"/>
      <c r="FRM67" s="308"/>
      <c r="FRN67" s="308"/>
      <c r="FRO67" s="308"/>
      <c r="FRP67" s="308"/>
      <c r="FRQ67" s="308"/>
      <c r="FRR67" s="308"/>
      <c r="FRS67" s="308"/>
      <c r="FRT67" s="308"/>
      <c r="FRU67" s="308"/>
      <c r="FRV67" s="308"/>
      <c r="FRW67" s="308"/>
      <c r="FRX67" s="308"/>
      <c r="FRY67" s="308"/>
      <c r="FRZ67" s="308"/>
      <c r="FSA67" s="308"/>
      <c r="FSB67" s="308"/>
      <c r="FSC67" s="308"/>
      <c r="FSD67" s="308"/>
      <c r="FSE67" s="308"/>
      <c r="FSF67" s="308"/>
      <c r="FSG67" s="308"/>
      <c r="FSH67" s="308"/>
      <c r="FSI67" s="308"/>
      <c r="FSJ67" s="308"/>
      <c r="FSK67" s="308"/>
      <c r="FSL67" s="308"/>
      <c r="FSM67" s="308"/>
      <c r="FSN67" s="308"/>
      <c r="FSO67" s="308"/>
      <c r="FSP67" s="308"/>
      <c r="FSQ67" s="308"/>
      <c r="FSR67" s="308"/>
      <c r="FSS67" s="308"/>
      <c r="FST67" s="308"/>
      <c r="FSU67" s="308"/>
      <c r="FSV67" s="308"/>
      <c r="FSW67" s="308"/>
      <c r="FSX67" s="308"/>
      <c r="FSY67" s="308"/>
      <c r="FSZ67" s="308"/>
      <c r="FTA67" s="308"/>
      <c r="FTB67" s="308"/>
      <c r="FTC67" s="308"/>
      <c r="FTD67" s="308"/>
      <c r="FTE67" s="308"/>
      <c r="FTF67" s="308"/>
      <c r="FTG67" s="308"/>
      <c r="FTH67" s="308"/>
      <c r="FTI67" s="308"/>
      <c r="FTJ67" s="308"/>
      <c r="FTK67" s="308"/>
      <c r="FTL67" s="308"/>
      <c r="FTM67" s="308"/>
      <c r="FTN67" s="308"/>
      <c r="FTO67" s="308"/>
      <c r="FTP67" s="308"/>
      <c r="FTQ67" s="308"/>
      <c r="FTR67" s="308"/>
      <c r="FTS67" s="308"/>
      <c r="FTT67" s="308"/>
      <c r="FTU67" s="308"/>
      <c r="FTV67" s="308"/>
      <c r="FTW67" s="308"/>
      <c r="FTX67" s="308"/>
      <c r="FTY67" s="308"/>
      <c r="FTZ67" s="308"/>
      <c r="FUA67" s="308"/>
      <c r="FUB67" s="308"/>
      <c r="FUC67" s="308"/>
      <c r="FUD67" s="308"/>
      <c r="FUE67" s="308"/>
      <c r="FUF67" s="308"/>
      <c r="FUG67" s="308"/>
      <c r="FUH67" s="308"/>
      <c r="FUI67" s="308"/>
      <c r="FUJ67" s="308"/>
      <c r="FUK67" s="308"/>
      <c r="FUL67" s="308"/>
      <c r="FUM67" s="308"/>
      <c r="FUN67" s="308"/>
      <c r="FUO67" s="308"/>
      <c r="FUP67" s="308"/>
      <c r="FUQ67" s="308"/>
      <c r="FUR67" s="308"/>
      <c r="FUS67" s="308"/>
      <c r="FUT67" s="308"/>
      <c r="FUU67" s="308"/>
      <c r="FUV67" s="308"/>
      <c r="FUW67" s="308"/>
      <c r="FUX67" s="308"/>
      <c r="FUY67" s="308"/>
      <c r="FUZ67" s="308"/>
      <c r="FVA67" s="308"/>
      <c r="FVB67" s="308"/>
      <c r="FVC67" s="308"/>
      <c r="FVD67" s="308"/>
      <c r="FVE67" s="308"/>
      <c r="FVF67" s="308"/>
      <c r="FVG67" s="308"/>
      <c r="FVH67" s="308"/>
      <c r="FVI67" s="308"/>
      <c r="FVJ67" s="308"/>
      <c r="FVK67" s="308"/>
      <c r="FVL67" s="308"/>
      <c r="FVM67" s="308"/>
      <c r="FVN67" s="308"/>
      <c r="FVO67" s="308"/>
      <c r="FVP67" s="308"/>
      <c r="FVQ67" s="308"/>
      <c r="FVR67" s="308"/>
      <c r="FVS67" s="308"/>
      <c r="FVT67" s="308"/>
      <c r="FVU67" s="308"/>
      <c r="FVV67" s="308"/>
      <c r="FVW67" s="308"/>
      <c r="FVX67" s="308"/>
      <c r="FVY67" s="308"/>
      <c r="FVZ67" s="308"/>
      <c r="FWA67" s="308"/>
      <c r="FWB67" s="308"/>
      <c r="FWC67" s="308"/>
      <c r="FWD67" s="308"/>
      <c r="FWE67" s="308"/>
      <c r="FWF67" s="308"/>
      <c r="FWG67" s="308"/>
      <c r="FWH67" s="308"/>
      <c r="FWI67" s="308"/>
      <c r="FWJ67" s="308"/>
      <c r="FWK67" s="308"/>
      <c r="FWL67" s="308"/>
      <c r="FWM67" s="308"/>
      <c r="FWN67" s="308"/>
      <c r="FWO67" s="308"/>
      <c r="FWP67" s="308"/>
      <c r="FWQ67" s="308"/>
      <c r="FWR67" s="308"/>
      <c r="FWS67" s="308"/>
      <c r="FWT67" s="308"/>
      <c r="FWU67" s="308"/>
      <c r="FWV67" s="308"/>
      <c r="FWW67" s="308"/>
      <c r="FWX67" s="308"/>
      <c r="FWY67" s="308"/>
      <c r="FWZ67" s="308"/>
      <c r="FXA67" s="308"/>
      <c r="FXB67" s="308"/>
      <c r="FXC67" s="308"/>
      <c r="FXD67" s="308"/>
      <c r="FXE67" s="308"/>
      <c r="FXF67" s="308"/>
      <c r="FXG67" s="308"/>
      <c r="FXH67" s="308"/>
      <c r="FXI67" s="308"/>
      <c r="FXJ67" s="308"/>
      <c r="FXK67" s="308"/>
      <c r="FXL67" s="308"/>
      <c r="FXM67" s="308"/>
      <c r="FXN67" s="308"/>
      <c r="FXO67" s="308"/>
      <c r="FXP67" s="308"/>
      <c r="FXQ67" s="308"/>
      <c r="FXR67" s="308"/>
      <c r="FXS67" s="308"/>
      <c r="FXT67" s="308"/>
      <c r="FXU67" s="308"/>
      <c r="FXV67" s="308"/>
      <c r="FXW67" s="308"/>
      <c r="FXX67" s="308"/>
      <c r="FXY67" s="308"/>
      <c r="FXZ67" s="308"/>
      <c r="FYA67" s="308"/>
      <c r="FYB67" s="308"/>
      <c r="FYC67" s="308"/>
      <c r="FYD67" s="308"/>
      <c r="FYE67" s="308"/>
      <c r="FYF67" s="308"/>
      <c r="FYG67" s="308"/>
      <c r="FYH67" s="308"/>
      <c r="FYI67" s="308"/>
      <c r="FYJ67" s="308"/>
      <c r="FYK67" s="308"/>
      <c r="FYL67" s="308"/>
      <c r="FYM67" s="308"/>
      <c r="FYN67" s="308"/>
      <c r="FYO67" s="308"/>
      <c r="FYP67" s="308"/>
      <c r="FYQ67" s="308"/>
      <c r="FYR67" s="308"/>
      <c r="FYS67" s="308"/>
      <c r="FYT67" s="308"/>
      <c r="FYU67" s="308"/>
      <c r="FYV67" s="308"/>
      <c r="FYW67" s="308"/>
      <c r="FYX67" s="308"/>
      <c r="FYY67" s="308"/>
      <c r="FYZ67" s="308"/>
      <c r="FZA67" s="308"/>
      <c r="FZB67" s="308"/>
      <c r="FZC67" s="308"/>
      <c r="FZD67" s="308"/>
      <c r="FZE67" s="308"/>
      <c r="FZF67" s="308"/>
      <c r="FZG67" s="308"/>
      <c r="FZH67" s="308"/>
      <c r="FZI67" s="308"/>
      <c r="FZJ67" s="308"/>
      <c r="FZK67" s="308"/>
      <c r="FZL67" s="308"/>
      <c r="FZM67" s="308"/>
      <c r="FZN67" s="308"/>
      <c r="FZO67" s="308"/>
      <c r="FZP67" s="308"/>
      <c r="FZQ67" s="308"/>
      <c r="FZR67" s="308"/>
      <c r="FZS67" s="308"/>
      <c r="FZT67" s="308"/>
      <c r="FZU67" s="308"/>
      <c r="FZV67" s="308"/>
      <c r="FZW67" s="308"/>
      <c r="FZX67" s="308"/>
      <c r="FZY67" s="308"/>
      <c r="FZZ67" s="308"/>
      <c r="GAA67" s="308"/>
      <c r="GAB67" s="308"/>
      <c r="GAC67" s="308"/>
      <c r="GAD67" s="308"/>
      <c r="GAE67" s="308"/>
      <c r="GAF67" s="308"/>
      <c r="GAG67" s="308"/>
      <c r="GAH67" s="308"/>
      <c r="GAI67" s="308"/>
      <c r="GAJ67" s="308"/>
      <c r="GAK67" s="308"/>
      <c r="GAL67" s="308"/>
      <c r="GAM67" s="308"/>
      <c r="GAN67" s="308"/>
      <c r="GAO67" s="308"/>
      <c r="GAP67" s="308"/>
      <c r="GAQ67" s="308"/>
      <c r="GAR67" s="308"/>
      <c r="GAS67" s="308"/>
      <c r="GAT67" s="308"/>
      <c r="GAU67" s="308"/>
      <c r="GAV67" s="308"/>
      <c r="GAW67" s="308"/>
      <c r="GAX67" s="308"/>
      <c r="GAY67" s="308"/>
      <c r="GAZ67" s="308"/>
      <c r="GBA67" s="308"/>
      <c r="GBB67" s="308"/>
      <c r="GBC67" s="308"/>
      <c r="GBD67" s="308"/>
      <c r="GBE67" s="308"/>
      <c r="GBF67" s="308"/>
      <c r="GBG67" s="308"/>
      <c r="GBH67" s="308"/>
      <c r="GBI67" s="308"/>
      <c r="GBJ67" s="308"/>
      <c r="GBK67" s="308"/>
      <c r="GBL67" s="308"/>
      <c r="GBM67" s="308"/>
      <c r="GBN67" s="308"/>
      <c r="GBO67" s="308"/>
      <c r="GBP67" s="308"/>
      <c r="GBQ67" s="308"/>
      <c r="GBR67" s="308"/>
      <c r="GBS67" s="308"/>
      <c r="GBT67" s="308"/>
      <c r="GBU67" s="308"/>
      <c r="GBV67" s="308"/>
      <c r="GBW67" s="308"/>
      <c r="GBX67" s="308"/>
      <c r="GBY67" s="308"/>
      <c r="GBZ67" s="308"/>
      <c r="GCA67" s="308"/>
      <c r="GCB67" s="308"/>
      <c r="GCC67" s="308"/>
      <c r="GCD67" s="308"/>
      <c r="GCE67" s="308"/>
      <c r="GCF67" s="308"/>
      <c r="GCG67" s="308"/>
      <c r="GCH67" s="308"/>
      <c r="GCI67" s="308"/>
      <c r="GCJ67" s="308"/>
      <c r="GCK67" s="308"/>
      <c r="GCL67" s="308"/>
      <c r="GCM67" s="308"/>
      <c r="GCN67" s="308"/>
      <c r="GCO67" s="308"/>
      <c r="GCP67" s="308"/>
      <c r="GCQ67" s="308"/>
      <c r="GCR67" s="308"/>
      <c r="GCS67" s="308"/>
      <c r="GCT67" s="308"/>
      <c r="GCU67" s="308"/>
      <c r="GCV67" s="308"/>
      <c r="GCW67" s="308"/>
      <c r="GCX67" s="308"/>
      <c r="GCY67" s="308"/>
      <c r="GCZ67" s="308"/>
      <c r="GDA67" s="308"/>
      <c r="GDB67" s="308"/>
      <c r="GDC67" s="308"/>
      <c r="GDD67" s="308"/>
      <c r="GDE67" s="308"/>
      <c r="GDF67" s="308"/>
      <c r="GDG67" s="308"/>
      <c r="GDH67" s="308"/>
      <c r="GDI67" s="308"/>
      <c r="GDJ67" s="308"/>
      <c r="GDK67" s="308"/>
      <c r="GDL67" s="308"/>
      <c r="GDM67" s="308"/>
      <c r="GDN67" s="308"/>
      <c r="GDO67" s="308"/>
      <c r="GDP67" s="308"/>
      <c r="GDQ67" s="308"/>
      <c r="GDR67" s="308"/>
      <c r="GDS67" s="308"/>
      <c r="GDT67" s="308"/>
      <c r="GDU67" s="308"/>
      <c r="GDV67" s="308"/>
      <c r="GDW67" s="308"/>
      <c r="GDX67" s="308"/>
      <c r="GDY67" s="308"/>
      <c r="GDZ67" s="308"/>
      <c r="GEA67" s="308"/>
      <c r="GEB67" s="308"/>
      <c r="GEC67" s="308"/>
      <c r="GED67" s="308"/>
      <c r="GEE67" s="308"/>
      <c r="GEF67" s="308"/>
      <c r="GEG67" s="308"/>
      <c r="GEH67" s="308"/>
      <c r="GEI67" s="308"/>
      <c r="GEJ67" s="308"/>
      <c r="GEK67" s="308"/>
      <c r="GEL67" s="308"/>
      <c r="GEM67" s="308"/>
      <c r="GEN67" s="308"/>
      <c r="GEO67" s="308"/>
      <c r="GEP67" s="308"/>
      <c r="GEQ67" s="308"/>
      <c r="GER67" s="308"/>
      <c r="GES67" s="308"/>
      <c r="GET67" s="308"/>
      <c r="GEU67" s="308"/>
      <c r="GEV67" s="308"/>
      <c r="GEW67" s="308"/>
      <c r="GEX67" s="308"/>
      <c r="GEY67" s="308"/>
      <c r="GEZ67" s="308"/>
      <c r="GFA67" s="308"/>
      <c r="GFB67" s="308"/>
      <c r="GFC67" s="308"/>
      <c r="GFD67" s="308"/>
      <c r="GFE67" s="308"/>
      <c r="GFF67" s="308"/>
      <c r="GFG67" s="308"/>
      <c r="GFH67" s="308"/>
      <c r="GFI67" s="308"/>
      <c r="GFJ67" s="308"/>
      <c r="GFK67" s="308"/>
      <c r="GFL67" s="308"/>
      <c r="GFM67" s="308"/>
      <c r="GFN67" s="308"/>
      <c r="GFO67" s="308"/>
      <c r="GFP67" s="308"/>
      <c r="GFQ67" s="308"/>
      <c r="GFR67" s="308"/>
      <c r="GFS67" s="308"/>
      <c r="GFT67" s="308"/>
      <c r="GFU67" s="308"/>
      <c r="GFV67" s="308"/>
      <c r="GFW67" s="308"/>
      <c r="GFX67" s="308"/>
      <c r="GFY67" s="308"/>
      <c r="GFZ67" s="308"/>
      <c r="GGA67" s="308"/>
      <c r="GGB67" s="308"/>
      <c r="GGC67" s="308"/>
      <c r="GGD67" s="308"/>
      <c r="GGE67" s="308"/>
      <c r="GGF67" s="308"/>
      <c r="GGG67" s="308"/>
      <c r="GGH67" s="308"/>
      <c r="GGI67" s="308"/>
      <c r="GGJ67" s="308"/>
      <c r="GGK67" s="308"/>
      <c r="GGL67" s="308"/>
      <c r="GGM67" s="308"/>
      <c r="GGN67" s="308"/>
      <c r="GGO67" s="308"/>
      <c r="GGP67" s="308"/>
      <c r="GGQ67" s="308"/>
      <c r="GGR67" s="308"/>
      <c r="GGS67" s="308"/>
      <c r="GGT67" s="308"/>
      <c r="GGU67" s="308"/>
      <c r="GGV67" s="308"/>
      <c r="GGW67" s="308"/>
      <c r="GGX67" s="308"/>
      <c r="GGY67" s="308"/>
      <c r="GGZ67" s="308"/>
      <c r="GHA67" s="308"/>
      <c r="GHB67" s="308"/>
      <c r="GHC67" s="308"/>
      <c r="GHD67" s="308"/>
      <c r="GHE67" s="308"/>
      <c r="GHF67" s="308"/>
      <c r="GHG67" s="308"/>
      <c r="GHH67" s="308"/>
      <c r="GHI67" s="308"/>
      <c r="GHJ67" s="308"/>
      <c r="GHK67" s="308"/>
      <c r="GHL67" s="308"/>
      <c r="GHM67" s="308"/>
      <c r="GHN67" s="308"/>
      <c r="GHO67" s="308"/>
      <c r="GHP67" s="308"/>
      <c r="GHQ67" s="308"/>
      <c r="GHR67" s="308"/>
      <c r="GHS67" s="308"/>
      <c r="GHT67" s="308"/>
      <c r="GHU67" s="308"/>
      <c r="GHV67" s="308"/>
      <c r="GHW67" s="308"/>
      <c r="GHX67" s="308"/>
      <c r="GHY67" s="308"/>
      <c r="GHZ67" s="308"/>
      <c r="GIA67" s="308"/>
      <c r="GIB67" s="308"/>
      <c r="GIC67" s="308"/>
      <c r="GID67" s="308"/>
      <c r="GIE67" s="308"/>
      <c r="GIF67" s="308"/>
      <c r="GIG67" s="308"/>
      <c r="GIH67" s="308"/>
      <c r="GII67" s="308"/>
      <c r="GIJ67" s="308"/>
      <c r="GIK67" s="308"/>
      <c r="GIL67" s="308"/>
      <c r="GIM67" s="308"/>
      <c r="GIN67" s="308"/>
      <c r="GIO67" s="308"/>
      <c r="GIP67" s="308"/>
      <c r="GIQ67" s="308"/>
      <c r="GIR67" s="308"/>
      <c r="GIS67" s="308"/>
      <c r="GIT67" s="308"/>
      <c r="GIU67" s="308"/>
      <c r="GIV67" s="308"/>
      <c r="GIW67" s="308"/>
      <c r="GIX67" s="308"/>
      <c r="GIY67" s="308"/>
      <c r="GIZ67" s="308"/>
      <c r="GJA67" s="308"/>
      <c r="GJB67" s="308"/>
      <c r="GJC67" s="308"/>
      <c r="GJD67" s="308"/>
      <c r="GJE67" s="308"/>
      <c r="GJF67" s="308"/>
      <c r="GJG67" s="308"/>
      <c r="GJH67" s="308"/>
      <c r="GJI67" s="308"/>
      <c r="GJJ67" s="308"/>
      <c r="GJK67" s="308"/>
      <c r="GJL67" s="308"/>
      <c r="GJM67" s="308"/>
      <c r="GJN67" s="308"/>
      <c r="GJO67" s="308"/>
      <c r="GJP67" s="308"/>
      <c r="GJQ67" s="308"/>
      <c r="GJR67" s="308"/>
      <c r="GJS67" s="308"/>
      <c r="GJT67" s="308"/>
      <c r="GJU67" s="308"/>
      <c r="GJV67" s="308"/>
      <c r="GJW67" s="308"/>
      <c r="GJX67" s="308"/>
      <c r="GJY67" s="308"/>
      <c r="GJZ67" s="308"/>
      <c r="GKA67" s="308"/>
      <c r="GKB67" s="308"/>
      <c r="GKC67" s="308"/>
      <c r="GKD67" s="308"/>
      <c r="GKE67" s="308"/>
      <c r="GKF67" s="308"/>
      <c r="GKG67" s="308"/>
      <c r="GKH67" s="308"/>
      <c r="GKI67" s="308"/>
      <c r="GKJ67" s="308"/>
      <c r="GKK67" s="308"/>
      <c r="GKL67" s="308"/>
      <c r="GKM67" s="308"/>
      <c r="GKN67" s="308"/>
      <c r="GKO67" s="308"/>
      <c r="GKP67" s="308"/>
      <c r="GKQ67" s="308"/>
      <c r="GKR67" s="308"/>
      <c r="GKS67" s="308"/>
      <c r="GKT67" s="308"/>
      <c r="GKU67" s="308"/>
      <c r="GKV67" s="308"/>
      <c r="GKW67" s="308"/>
      <c r="GKX67" s="308"/>
      <c r="GKY67" s="308"/>
      <c r="GKZ67" s="308"/>
      <c r="GLA67" s="308"/>
      <c r="GLB67" s="308"/>
      <c r="GLC67" s="308"/>
      <c r="GLD67" s="308"/>
      <c r="GLE67" s="308"/>
      <c r="GLF67" s="308"/>
      <c r="GLG67" s="308"/>
      <c r="GLH67" s="308"/>
      <c r="GLI67" s="308"/>
      <c r="GLJ67" s="308"/>
      <c r="GLK67" s="308"/>
      <c r="GLL67" s="308"/>
      <c r="GLM67" s="308"/>
      <c r="GLN67" s="308"/>
      <c r="GLO67" s="308"/>
      <c r="GLP67" s="308"/>
      <c r="GLQ67" s="308"/>
      <c r="GLR67" s="308"/>
      <c r="GLS67" s="308"/>
      <c r="GLT67" s="308"/>
      <c r="GLU67" s="308"/>
      <c r="GLV67" s="308"/>
      <c r="GLW67" s="308"/>
      <c r="GLX67" s="308"/>
      <c r="GLY67" s="308"/>
      <c r="GLZ67" s="308"/>
      <c r="GMA67" s="308"/>
      <c r="GMB67" s="308"/>
      <c r="GMC67" s="308"/>
      <c r="GMD67" s="308"/>
      <c r="GME67" s="308"/>
      <c r="GMF67" s="308"/>
      <c r="GMG67" s="308"/>
      <c r="GMH67" s="308"/>
      <c r="GMI67" s="308"/>
      <c r="GMJ67" s="308"/>
      <c r="GMK67" s="308"/>
      <c r="GML67" s="308"/>
      <c r="GMM67" s="308"/>
      <c r="GMN67" s="308"/>
      <c r="GMO67" s="308"/>
      <c r="GMP67" s="308"/>
      <c r="GMQ67" s="308"/>
      <c r="GMR67" s="308"/>
      <c r="GMS67" s="308"/>
      <c r="GMT67" s="308"/>
      <c r="GMU67" s="308"/>
      <c r="GMV67" s="308"/>
      <c r="GMW67" s="308"/>
      <c r="GMX67" s="308"/>
      <c r="GMY67" s="308"/>
      <c r="GMZ67" s="308"/>
      <c r="GNA67" s="308"/>
      <c r="GNB67" s="308"/>
      <c r="GNC67" s="308"/>
      <c r="GND67" s="308"/>
      <c r="GNE67" s="308"/>
      <c r="GNF67" s="308"/>
      <c r="GNG67" s="308"/>
      <c r="GNH67" s="308"/>
      <c r="GNI67" s="308"/>
      <c r="GNJ67" s="308"/>
      <c r="GNK67" s="308"/>
      <c r="GNL67" s="308"/>
      <c r="GNM67" s="308"/>
      <c r="GNN67" s="308"/>
      <c r="GNO67" s="308"/>
      <c r="GNP67" s="308"/>
      <c r="GNQ67" s="308"/>
      <c r="GNR67" s="308"/>
      <c r="GNS67" s="308"/>
      <c r="GNT67" s="308"/>
      <c r="GNU67" s="308"/>
      <c r="GNV67" s="308"/>
      <c r="GNW67" s="308"/>
      <c r="GNX67" s="308"/>
      <c r="GNY67" s="308"/>
      <c r="GNZ67" s="308"/>
      <c r="GOA67" s="308"/>
      <c r="GOB67" s="308"/>
      <c r="GOC67" s="308"/>
      <c r="GOD67" s="308"/>
      <c r="GOE67" s="308"/>
      <c r="GOF67" s="308"/>
      <c r="GOG67" s="308"/>
      <c r="GOH67" s="308"/>
      <c r="GOI67" s="308"/>
      <c r="GOJ67" s="308"/>
      <c r="GOK67" s="308"/>
      <c r="GOL67" s="308"/>
      <c r="GOM67" s="308"/>
      <c r="GON67" s="308"/>
      <c r="GOO67" s="308"/>
      <c r="GOP67" s="308"/>
      <c r="GOQ67" s="308"/>
      <c r="GOR67" s="308"/>
      <c r="GOS67" s="308"/>
      <c r="GOT67" s="308"/>
      <c r="GOU67" s="308"/>
      <c r="GOV67" s="308"/>
      <c r="GOW67" s="308"/>
      <c r="GOX67" s="308"/>
      <c r="GOY67" s="308"/>
      <c r="GOZ67" s="308"/>
      <c r="GPA67" s="308"/>
      <c r="GPB67" s="308"/>
      <c r="GPC67" s="308"/>
      <c r="GPD67" s="308"/>
      <c r="GPE67" s="308"/>
      <c r="GPF67" s="308"/>
      <c r="GPG67" s="308"/>
      <c r="GPH67" s="308"/>
      <c r="GPI67" s="308"/>
      <c r="GPJ67" s="308"/>
      <c r="GPK67" s="308"/>
      <c r="GPL67" s="308"/>
      <c r="GPM67" s="308"/>
      <c r="GPN67" s="308"/>
      <c r="GPO67" s="308"/>
      <c r="GPP67" s="308"/>
      <c r="GPQ67" s="308"/>
      <c r="GPR67" s="308"/>
      <c r="GPS67" s="308"/>
      <c r="GPT67" s="308"/>
      <c r="GPU67" s="308"/>
      <c r="GPV67" s="308"/>
      <c r="GPW67" s="308"/>
      <c r="GPX67" s="308"/>
      <c r="GPY67" s="308"/>
      <c r="GPZ67" s="308"/>
      <c r="GQA67" s="308"/>
      <c r="GQB67" s="308"/>
      <c r="GQC67" s="308"/>
      <c r="GQD67" s="308"/>
      <c r="GQE67" s="308"/>
      <c r="GQF67" s="308"/>
      <c r="GQG67" s="308"/>
      <c r="GQH67" s="308"/>
      <c r="GQI67" s="308"/>
      <c r="GQJ67" s="308"/>
      <c r="GQK67" s="308"/>
      <c r="GQL67" s="308"/>
      <c r="GQM67" s="308"/>
      <c r="GQN67" s="308"/>
      <c r="GQO67" s="308"/>
      <c r="GQP67" s="308"/>
      <c r="GQQ67" s="308"/>
      <c r="GQR67" s="308"/>
      <c r="GQS67" s="308"/>
      <c r="GQT67" s="308"/>
      <c r="GQU67" s="308"/>
      <c r="GQV67" s="308"/>
      <c r="GQW67" s="308"/>
      <c r="GQX67" s="308"/>
      <c r="GQY67" s="308"/>
      <c r="GQZ67" s="308"/>
      <c r="GRA67" s="308"/>
      <c r="GRB67" s="308"/>
      <c r="GRC67" s="308"/>
      <c r="GRD67" s="308"/>
      <c r="GRE67" s="308"/>
      <c r="GRF67" s="308"/>
      <c r="GRG67" s="308"/>
      <c r="GRH67" s="308"/>
      <c r="GRI67" s="308"/>
      <c r="GRJ67" s="308"/>
      <c r="GRK67" s="308"/>
      <c r="GRL67" s="308"/>
      <c r="GRM67" s="308"/>
      <c r="GRN67" s="308"/>
      <c r="GRO67" s="308"/>
      <c r="GRP67" s="308"/>
      <c r="GRQ67" s="308"/>
      <c r="GRR67" s="308"/>
      <c r="GRS67" s="308"/>
      <c r="GRT67" s="308"/>
      <c r="GRU67" s="308"/>
      <c r="GRV67" s="308"/>
      <c r="GRW67" s="308"/>
      <c r="GRX67" s="308"/>
      <c r="GRY67" s="308"/>
      <c r="GRZ67" s="308"/>
      <c r="GSA67" s="308"/>
      <c r="GSB67" s="308"/>
      <c r="GSC67" s="308"/>
      <c r="GSD67" s="308"/>
      <c r="GSE67" s="308"/>
      <c r="GSF67" s="308"/>
      <c r="GSG67" s="308"/>
      <c r="GSH67" s="308"/>
      <c r="GSI67" s="308"/>
      <c r="GSJ67" s="308"/>
      <c r="GSK67" s="308"/>
      <c r="GSL67" s="308"/>
      <c r="GSM67" s="308"/>
      <c r="GSN67" s="308"/>
      <c r="GSO67" s="308"/>
      <c r="GSP67" s="308"/>
      <c r="GSQ67" s="308"/>
      <c r="GSR67" s="308"/>
      <c r="GSS67" s="308"/>
      <c r="GST67" s="308"/>
      <c r="GSU67" s="308"/>
      <c r="GSV67" s="308"/>
      <c r="GSW67" s="308"/>
      <c r="GSX67" s="308"/>
      <c r="GSY67" s="308"/>
      <c r="GSZ67" s="308"/>
      <c r="GTA67" s="308"/>
      <c r="GTB67" s="308"/>
      <c r="GTC67" s="308"/>
      <c r="GTD67" s="308"/>
      <c r="GTE67" s="308"/>
      <c r="GTF67" s="308"/>
      <c r="GTG67" s="308"/>
      <c r="GTH67" s="308"/>
      <c r="GTI67" s="308"/>
      <c r="GTJ67" s="308"/>
      <c r="GTK67" s="308"/>
      <c r="GTL67" s="308"/>
      <c r="GTM67" s="308"/>
      <c r="GTN67" s="308"/>
      <c r="GTO67" s="308"/>
      <c r="GTP67" s="308"/>
      <c r="GTQ67" s="308"/>
      <c r="GTR67" s="308"/>
      <c r="GTS67" s="308"/>
      <c r="GTT67" s="308"/>
      <c r="GTU67" s="308"/>
      <c r="GTV67" s="308"/>
      <c r="GTW67" s="308"/>
      <c r="GTX67" s="308"/>
      <c r="GTY67" s="308"/>
      <c r="GTZ67" s="308"/>
      <c r="GUA67" s="308"/>
      <c r="GUB67" s="308"/>
      <c r="GUC67" s="308"/>
      <c r="GUD67" s="308"/>
      <c r="GUE67" s="308"/>
      <c r="GUF67" s="308"/>
      <c r="GUG67" s="308"/>
      <c r="GUH67" s="308"/>
      <c r="GUI67" s="308"/>
      <c r="GUJ67" s="308"/>
      <c r="GUK67" s="308"/>
      <c r="GUL67" s="308"/>
      <c r="GUM67" s="308"/>
      <c r="GUN67" s="308"/>
      <c r="GUO67" s="308"/>
      <c r="GUP67" s="308"/>
      <c r="GUQ67" s="308"/>
      <c r="GUR67" s="308"/>
      <c r="GUS67" s="308"/>
      <c r="GUT67" s="308"/>
      <c r="GUU67" s="308"/>
      <c r="GUV67" s="308"/>
      <c r="GUW67" s="308"/>
      <c r="GUX67" s="308"/>
      <c r="GUY67" s="308"/>
      <c r="GUZ67" s="308"/>
      <c r="GVA67" s="308"/>
      <c r="GVB67" s="308"/>
      <c r="GVC67" s="308"/>
      <c r="GVD67" s="308"/>
      <c r="GVE67" s="308"/>
      <c r="GVF67" s="308"/>
      <c r="GVG67" s="308"/>
      <c r="GVH67" s="308"/>
      <c r="GVI67" s="308"/>
      <c r="GVJ67" s="308"/>
      <c r="GVK67" s="308"/>
      <c r="GVL67" s="308"/>
      <c r="GVM67" s="308"/>
      <c r="GVN67" s="308"/>
      <c r="GVO67" s="308"/>
      <c r="GVP67" s="308"/>
      <c r="GVQ67" s="308"/>
      <c r="GVR67" s="308"/>
      <c r="GVS67" s="308"/>
      <c r="GVT67" s="308"/>
      <c r="GVU67" s="308"/>
      <c r="GVV67" s="308"/>
      <c r="GVW67" s="308"/>
      <c r="GVX67" s="308"/>
      <c r="GVY67" s="308"/>
      <c r="GVZ67" s="308"/>
      <c r="GWA67" s="308"/>
      <c r="GWB67" s="308"/>
      <c r="GWC67" s="308"/>
      <c r="GWD67" s="308"/>
      <c r="GWE67" s="308"/>
      <c r="GWF67" s="308"/>
      <c r="GWG67" s="308"/>
      <c r="GWH67" s="308"/>
      <c r="GWI67" s="308"/>
      <c r="GWJ67" s="308"/>
      <c r="GWK67" s="308"/>
      <c r="GWL67" s="308"/>
      <c r="GWM67" s="308"/>
      <c r="GWN67" s="308"/>
      <c r="GWO67" s="308"/>
      <c r="GWP67" s="308"/>
      <c r="GWQ67" s="308"/>
      <c r="GWR67" s="308"/>
      <c r="GWS67" s="308"/>
      <c r="GWT67" s="308"/>
      <c r="GWU67" s="308"/>
      <c r="GWV67" s="308"/>
      <c r="GWW67" s="308"/>
      <c r="GWX67" s="308"/>
      <c r="GWY67" s="308"/>
      <c r="GWZ67" s="308"/>
      <c r="GXA67" s="308"/>
      <c r="GXB67" s="308"/>
      <c r="GXC67" s="308"/>
      <c r="GXD67" s="308"/>
      <c r="GXE67" s="308"/>
      <c r="GXF67" s="308"/>
      <c r="GXG67" s="308"/>
      <c r="GXH67" s="308"/>
      <c r="GXI67" s="308"/>
      <c r="GXJ67" s="308"/>
      <c r="GXK67" s="308"/>
      <c r="GXL67" s="308"/>
      <c r="GXM67" s="308"/>
      <c r="GXN67" s="308"/>
      <c r="GXO67" s="308"/>
      <c r="GXP67" s="308"/>
      <c r="GXQ67" s="308"/>
      <c r="GXR67" s="308"/>
      <c r="GXS67" s="308"/>
      <c r="GXT67" s="308"/>
      <c r="GXU67" s="308"/>
      <c r="GXV67" s="308"/>
      <c r="GXW67" s="308"/>
      <c r="GXX67" s="308"/>
      <c r="GXY67" s="308"/>
      <c r="GXZ67" s="308"/>
      <c r="GYA67" s="308"/>
      <c r="GYB67" s="308"/>
      <c r="GYC67" s="308"/>
      <c r="GYD67" s="308"/>
      <c r="GYE67" s="308"/>
      <c r="GYF67" s="308"/>
      <c r="GYG67" s="308"/>
      <c r="GYH67" s="308"/>
      <c r="GYI67" s="308"/>
      <c r="GYJ67" s="308"/>
      <c r="GYK67" s="308"/>
      <c r="GYL67" s="308"/>
      <c r="GYM67" s="308"/>
      <c r="GYN67" s="308"/>
      <c r="GYO67" s="308"/>
      <c r="GYP67" s="308"/>
      <c r="GYQ67" s="308"/>
      <c r="GYR67" s="308"/>
      <c r="GYS67" s="308"/>
      <c r="GYT67" s="308"/>
      <c r="GYU67" s="308"/>
      <c r="GYV67" s="308"/>
      <c r="GYW67" s="308"/>
      <c r="GYX67" s="308"/>
      <c r="GYY67" s="308"/>
      <c r="GYZ67" s="308"/>
      <c r="GZA67" s="308"/>
      <c r="GZB67" s="308"/>
      <c r="GZC67" s="308"/>
      <c r="GZD67" s="308"/>
      <c r="GZE67" s="308"/>
      <c r="GZF67" s="308"/>
      <c r="GZG67" s="308"/>
      <c r="GZH67" s="308"/>
      <c r="GZI67" s="308"/>
      <c r="GZJ67" s="308"/>
      <c r="GZK67" s="308"/>
      <c r="GZL67" s="308"/>
      <c r="GZM67" s="308"/>
      <c r="GZN67" s="308"/>
      <c r="GZO67" s="308"/>
      <c r="GZP67" s="308"/>
      <c r="GZQ67" s="308"/>
      <c r="GZR67" s="308"/>
      <c r="GZS67" s="308"/>
      <c r="GZT67" s="308"/>
      <c r="GZU67" s="308"/>
      <c r="GZV67" s="308"/>
      <c r="GZW67" s="308"/>
      <c r="GZX67" s="308"/>
      <c r="GZY67" s="308"/>
      <c r="GZZ67" s="308"/>
      <c r="HAA67" s="308"/>
      <c r="HAB67" s="308"/>
      <c r="HAC67" s="308"/>
      <c r="HAD67" s="308"/>
      <c r="HAE67" s="308"/>
      <c r="HAF67" s="308"/>
      <c r="HAG67" s="308"/>
      <c r="HAH67" s="308"/>
      <c r="HAI67" s="308"/>
      <c r="HAJ67" s="308"/>
      <c r="HAK67" s="308"/>
      <c r="HAL67" s="308"/>
      <c r="HAM67" s="308"/>
      <c r="HAN67" s="308"/>
      <c r="HAO67" s="308"/>
      <c r="HAP67" s="308"/>
      <c r="HAQ67" s="308"/>
      <c r="HAR67" s="308"/>
      <c r="HAS67" s="308"/>
      <c r="HAT67" s="308"/>
      <c r="HAU67" s="308"/>
      <c r="HAV67" s="308"/>
      <c r="HAW67" s="308"/>
      <c r="HAX67" s="308"/>
      <c r="HAY67" s="308"/>
      <c r="HAZ67" s="308"/>
      <c r="HBA67" s="308"/>
      <c r="HBB67" s="308"/>
      <c r="HBC67" s="308"/>
      <c r="HBD67" s="308"/>
      <c r="HBE67" s="308"/>
      <c r="HBF67" s="308"/>
      <c r="HBG67" s="308"/>
      <c r="HBH67" s="308"/>
      <c r="HBI67" s="308"/>
      <c r="HBJ67" s="308"/>
      <c r="HBK67" s="308"/>
      <c r="HBL67" s="308"/>
      <c r="HBM67" s="308"/>
      <c r="HBN67" s="308"/>
      <c r="HBO67" s="308"/>
      <c r="HBP67" s="308"/>
      <c r="HBQ67" s="308"/>
      <c r="HBR67" s="308"/>
      <c r="HBS67" s="308"/>
      <c r="HBT67" s="308"/>
      <c r="HBU67" s="308"/>
      <c r="HBV67" s="308"/>
      <c r="HBW67" s="308"/>
      <c r="HBX67" s="308"/>
      <c r="HBY67" s="308"/>
      <c r="HBZ67" s="308"/>
      <c r="HCA67" s="308"/>
      <c r="HCB67" s="308"/>
      <c r="HCC67" s="308"/>
      <c r="HCD67" s="308"/>
      <c r="HCE67" s="308"/>
      <c r="HCF67" s="308"/>
      <c r="HCG67" s="308"/>
      <c r="HCH67" s="308"/>
      <c r="HCI67" s="308"/>
      <c r="HCJ67" s="308"/>
      <c r="HCK67" s="308"/>
      <c r="HCL67" s="308"/>
      <c r="HCM67" s="308"/>
      <c r="HCN67" s="308"/>
      <c r="HCO67" s="308"/>
      <c r="HCP67" s="308"/>
      <c r="HCQ67" s="308"/>
      <c r="HCR67" s="308"/>
      <c r="HCS67" s="308"/>
      <c r="HCT67" s="308"/>
      <c r="HCU67" s="308"/>
      <c r="HCV67" s="308"/>
      <c r="HCW67" s="308"/>
      <c r="HCX67" s="308"/>
      <c r="HCY67" s="308"/>
      <c r="HCZ67" s="308"/>
      <c r="HDA67" s="308"/>
      <c r="HDB67" s="308"/>
      <c r="HDC67" s="308"/>
      <c r="HDD67" s="308"/>
      <c r="HDE67" s="308"/>
      <c r="HDF67" s="308"/>
      <c r="HDG67" s="308"/>
      <c r="HDH67" s="308"/>
      <c r="HDI67" s="308"/>
      <c r="HDJ67" s="308"/>
      <c r="HDK67" s="308"/>
      <c r="HDL67" s="308"/>
      <c r="HDM67" s="308"/>
      <c r="HDN67" s="308"/>
      <c r="HDO67" s="308"/>
      <c r="HDP67" s="308"/>
      <c r="HDQ67" s="308"/>
      <c r="HDR67" s="308"/>
      <c r="HDS67" s="308"/>
      <c r="HDT67" s="308"/>
      <c r="HDU67" s="308"/>
      <c r="HDV67" s="308"/>
      <c r="HDW67" s="308"/>
      <c r="HDX67" s="308"/>
      <c r="HDY67" s="308"/>
      <c r="HDZ67" s="308"/>
      <c r="HEA67" s="308"/>
      <c r="HEB67" s="308"/>
      <c r="HEC67" s="308"/>
      <c r="HED67" s="308"/>
      <c r="HEE67" s="308"/>
      <c r="HEF67" s="308"/>
      <c r="HEG67" s="308"/>
      <c r="HEH67" s="308"/>
      <c r="HEI67" s="308"/>
      <c r="HEJ67" s="308"/>
      <c r="HEK67" s="308"/>
      <c r="HEL67" s="308"/>
      <c r="HEM67" s="308"/>
      <c r="HEN67" s="308"/>
      <c r="HEO67" s="308"/>
      <c r="HEP67" s="308"/>
      <c r="HEQ67" s="308"/>
      <c r="HER67" s="308"/>
      <c r="HES67" s="308"/>
      <c r="HET67" s="308"/>
      <c r="HEU67" s="308"/>
      <c r="HEV67" s="308"/>
      <c r="HEW67" s="308"/>
      <c r="HEX67" s="308"/>
      <c r="HEY67" s="308"/>
      <c r="HEZ67" s="308"/>
      <c r="HFA67" s="308"/>
      <c r="HFB67" s="308"/>
      <c r="HFC67" s="308"/>
      <c r="HFD67" s="308"/>
      <c r="HFE67" s="308"/>
      <c r="HFF67" s="308"/>
      <c r="HFG67" s="308"/>
      <c r="HFH67" s="308"/>
      <c r="HFI67" s="308"/>
      <c r="HFJ67" s="308"/>
      <c r="HFK67" s="308"/>
      <c r="HFL67" s="308"/>
      <c r="HFM67" s="308"/>
      <c r="HFN67" s="308"/>
      <c r="HFO67" s="308"/>
      <c r="HFP67" s="308"/>
      <c r="HFQ67" s="308"/>
      <c r="HFR67" s="308"/>
      <c r="HFS67" s="308"/>
      <c r="HFT67" s="308"/>
      <c r="HFU67" s="308"/>
      <c r="HFV67" s="308"/>
      <c r="HFW67" s="308"/>
      <c r="HFX67" s="308"/>
      <c r="HFY67" s="308"/>
      <c r="HFZ67" s="308"/>
      <c r="HGA67" s="308"/>
      <c r="HGB67" s="308"/>
      <c r="HGC67" s="308"/>
      <c r="HGD67" s="308"/>
      <c r="HGE67" s="308"/>
      <c r="HGF67" s="308"/>
      <c r="HGG67" s="308"/>
      <c r="HGH67" s="308"/>
      <c r="HGI67" s="308"/>
      <c r="HGJ67" s="308"/>
      <c r="HGK67" s="308"/>
      <c r="HGL67" s="308"/>
      <c r="HGM67" s="308"/>
      <c r="HGN67" s="308"/>
      <c r="HGO67" s="308"/>
      <c r="HGP67" s="308"/>
      <c r="HGQ67" s="308"/>
      <c r="HGR67" s="308"/>
      <c r="HGS67" s="308"/>
      <c r="HGT67" s="308"/>
      <c r="HGU67" s="308"/>
      <c r="HGV67" s="308"/>
      <c r="HGW67" s="308"/>
      <c r="HGX67" s="308"/>
      <c r="HGY67" s="308"/>
      <c r="HGZ67" s="308"/>
      <c r="HHA67" s="308"/>
      <c r="HHB67" s="308"/>
      <c r="HHC67" s="308"/>
      <c r="HHD67" s="308"/>
      <c r="HHE67" s="308"/>
      <c r="HHF67" s="308"/>
      <c r="HHG67" s="308"/>
      <c r="HHH67" s="308"/>
      <c r="HHI67" s="308"/>
      <c r="HHJ67" s="308"/>
      <c r="HHK67" s="308"/>
      <c r="HHL67" s="308"/>
      <c r="HHM67" s="308"/>
      <c r="HHN67" s="308"/>
      <c r="HHO67" s="308"/>
      <c r="HHP67" s="308"/>
      <c r="HHQ67" s="308"/>
      <c r="HHR67" s="308"/>
      <c r="HHS67" s="308"/>
      <c r="HHT67" s="308"/>
      <c r="HHU67" s="308"/>
      <c r="HHV67" s="308"/>
      <c r="HHW67" s="308"/>
      <c r="HHX67" s="308"/>
      <c r="HHY67" s="308"/>
      <c r="HHZ67" s="308"/>
      <c r="HIA67" s="308"/>
      <c r="HIB67" s="308"/>
      <c r="HIC67" s="308"/>
      <c r="HID67" s="308"/>
      <c r="HIE67" s="308"/>
      <c r="HIF67" s="308"/>
      <c r="HIG67" s="308"/>
      <c r="HIH67" s="308"/>
      <c r="HII67" s="308"/>
      <c r="HIJ67" s="308"/>
      <c r="HIK67" s="308"/>
      <c r="HIL67" s="308"/>
      <c r="HIM67" s="308"/>
      <c r="HIN67" s="308"/>
      <c r="HIO67" s="308"/>
      <c r="HIP67" s="308"/>
      <c r="HIQ67" s="308"/>
      <c r="HIR67" s="308"/>
      <c r="HIS67" s="308"/>
      <c r="HIT67" s="308"/>
      <c r="HIU67" s="308"/>
      <c r="HIV67" s="308"/>
      <c r="HIW67" s="308"/>
      <c r="HIX67" s="308"/>
      <c r="HIY67" s="308"/>
      <c r="HIZ67" s="308"/>
      <c r="HJA67" s="308"/>
      <c r="HJB67" s="308"/>
      <c r="HJC67" s="308"/>
      <c r="HJD67" s="308"/>
      <c r="HJE67" s="308"/>
      <c r="HJF67" s="308"/>
      <c r="HJG67" s="308"/>
      <c r="HJH67" s="308"/>
      <c r="HJI67" s="308"/>
      <c r="HJJ67" s="308"/>
      <c r="HJK67" s="308"/>
      <c r="HJL67" s="308"/>
      <c r="HJM67" s="308"/>
      <c r="HJN67" s="308"/>
      <c r="HJO67" s="308"/>
      <c r="HJP67" s="308"/>
      <c r="HJQ67" s="308"/>
      <c r="HJR67" s="308"/>
      <c r="HJS67" s="308"/>
      <c r="HJT67" s="308"/>
      <c r="HJU67" s="308"/>
      <c r="HJV67" s="308"/>
      <c r="HJW67" s="308"/>
      <c r="HJX67" s="308"/>
      <c r="HJY67" s="308"/>
      <c r="HJZ67" s="308"/>
      <c r="HKA67" s="308"/>
      <c r="HKB67" s="308"/>
      <c r="HKC67" s="308"/>
      <c r="HKD67" s="308"/>
      <c r="HKE67" s="308"/>
      <c r="HKF67" s="308"/>
      <c r="HKG67" s="308"/>
      <c r="HKH67" s="308"/>
      <c r="HKI67" s="308"/>
      <c r="HKJ67" s="308"/>
      <c r="HKK67" s="308"/>
      <c r="HKL67" s="308"/>
      <c r="HKM67" s="308"/>
      <c r="HKN67" s="308"/>
      <c r="HKO67" s="308"/>
      <c r="HKP67" s="308"/>
      <c r="HKQ67" s="308"/>
      <c r="HKR67" s="308"/>
      <c r="HKS67" s="308"/>
      <c r="HKT67" s="308"/>
      <c r="HKU67" s="308"/>
      <c r="HKV67" s="308"/>
      <c r="HKW67" s="308"/>
      <c r="HKX67" s="308"/>
      <c r="HKY67" s="308"/>
      <c r="HKZ67" s="308"/>
      <c r="HLA67" s="308"/>
      <c r="HLB67" s="308"/>
      <c r="HLC67" s="308"/>
      <c r="HLD67" s="308"/>
      <c r="HLE67" s="308"/>
      <c r="HLF67" s="308"/>
      <c r="HLG67" s="308"/>
      <c r="HLH67" s="308"/>
      <c r="HLI67" s="308"/>
      <c r="HLJ67" s="308"/>
      <c r="HLK67" s="308"/>
      <c r="HLL67" s="308"/>
      <c r="HLM67" s="308"/>
      <c r="HLN67" s="308"/>
      <c r="HLO67" s="308"/>
      <c r="HLP67" s="308"/>
      <c r="HLQ67" s="308"/>
      <c r="HLR67" s="308"/>
      <c r="HLS67" s="308"/>
      <c r="HLT67" s="308"/>
      <c r="HLU67" s="308"/>
      <c r="HLV67" s="308"/>
      <c r="HLW67" s="308"/>
      <c r="HLX67" s="308"/>
      <c r="HLY67" s="308"/>
      <c r="HLZ67" s="308"/>
      <c r="HMA67" s="308"/>
      <c r="HMB67" s="308"/>
      <c r="HMC67" s="308"/>
      <c r="HMD67" s="308"/>
      <c r="HME67" s="308"/>
      <c r="HMF67" s="308"/>
      <c r="HMG67" s="308"/>
      <c r="HMH67" s="308"/>
      <c r="HMI67" s="308"/>
      <c r="HMJ67" s="308"/>
      <c r="HMK67" s="308"/>
      <c r="HML67" s="308"/>
      <c r="HMM67" s="308"/>
      <c r="HMN67" s="308"/>
      <c r="HMO67" s="308"/>
      <c r="HMP67" s="308"/>
      <c r="HMQ67" s="308"/>
      <c r="HMR67" s="308"/>
      <c r="HMS67" s="308"/>
      <c r="HMT67" s="308"/>
      <c r="HMU67" s="308"/>
      <c r="HMV67" s="308"/>
      <c r="HMW67" s="308"/>
      <c r="HMX67" s="308"/>
      <c r="HMY67" s="308"/>
      <c r="HMZ67" s="308"/>
      <c r="HNA67" s="308"/>
      <c r="HNB67" s="308"/>
      <c r="HNC67" s="308"/>
      <c r="HND67" s="308"/>
      <c r="HNE67" s="308"/>
      <c r="HNF67" s="308"/>
      <c r="HNG67" s="308"/>
      <c r="HNH67" s="308"/>
      <c r="HNI67" s="308"/>
      <c r="HNJ67" s="308"/>
      <c r="HNK67" s="308"/>
      <c r="HNL67" s="308"/>
      <c r="HNM67" s="308"/>
      <c r="HNN67" s="308"/>
      <c r="HNO67" s="308"/>
      <c r="HNP67" s="308"/>
      <c r="HNQ67" s="308"/>
      <c r="HNR67" s="308"/>
      <c r="HNS67" s="308"/>
      <c r="HNT67" s="308"/>
      <c r="HNU67" s="308"/>
      <c r="HNV67" s="308"/>
      <c r="HNW67" s="308"/>
      <c r="HNX67" s="308"/>
      <c r="HNY67" s="308"/>
      <c r="HNZ67" s="308"/>
      <c r="HOA67" s="308"/>
      <c r="HOB67" s="308"/>
      <c r="HOC67" s="308"/>
      <c r="HOD67" s="308"/>
      <c r="HOE67" s="308"/>
      <c r="HOF67" s="308"/>
      <c r="HOG67" s="308"/>
      <c r="HOH67" s="308"/>
      <c r="HOI67" s="308"/>
      <c r="HOJ67" s="308"/>
      <c r="HOK67" s="308"/>
      <c r="HOL67" s="308"/>
      <c r="HOM67" s="308"/>
      <c r="HON67" s="308"/>
      <c r="HOO67" s="308"/>
      <c r="HOP67" s="308"/>
      <c r="HOQ67" s="308"/>
      <c r="HOR67" s="308"/>
      <c r="HOS67" s="308"/>
      <c r="HOT67" s="308"/>
      <c r="HOU67" s="308"/>
      <c r="HOV67" s="308"/>
      <c r="HOW67" s="308"/>
      <c r="HOX67" s="308"/>
      <c r="HOY67" s="308"/>
      <c r="HOZ67" s="308"/>
      <c r="HPA67" s="308"/>
      <c r="HPB67" s="308"/>
      <c r="HPC67" s="308"/>
      <c r="HPD67" s="308"/>
      <c r="HPE67" s="308"/>
      <c r="HPF67" s="308"/>
      <c r="HPG67" s="308"/>
      <c r="HPH67" s="308"/>
      <c r="HPI67" s="308"/>
      <c r="HPJ67" s="308"/>
      <c r="HPK67" s="308"/>
      <c r="HPL67" s="308"/>
      <c r="HPM67" s="308"/>
      <c r="HPN67" s="308"/>
      <c r="HPO67" s="308"/>
      <c r="HPP67" s="308"/>
      <c r="HPQ67" s="308"/>
      <c r="HPR67" s="308"/>
      <c r="HPS67" s="308"/>
      <c r="HPT67" s="308"/>
      <c r="HPU67" s="308"/>
      <c r="HPV67" s="308"/>
      <c r="HPW67" s="308"/>
      <c r="HPX67" s="308"/>
      <c r="HPY67" s="308"/>
      <c r="HPZ67" s="308"/>
      <c r="HQA67" s="308"/>
      <c r="HQB67" s="308"/>
      <c r="HQC67" s="308"/>
      <c r="HQD67" s="308"/>
      <c r="HQE67" s="308"/>
      <c r="HQF67" s="308"/>
      <c r="HQG67" s="308"/>
      <c r="HQH67" s="308"/>
      <c r="HQI67" s="308"/>
      <c r="HQJ67" s="308"/>
      <c r="HQK67" s="308"/>
      <c r="HQL67" s="308"/>
      <c r="HQM67" s="308"/>
      <c r="HQN67" s="308"/>
      <c r="HQO67" s="308"/>
      <c r="HQP67" s="308"/>
      <c r="HQQ67" s="308"/>
      <c r="HQR67" s="308"/>
      <c r="HQS67" s="308"/>
      <c r="HQT67" s="308"/>
      <c r="HQU67" s="308"/>
      <c r="HQV67" s="308"/>
      <c r="HQW67" s="308"/>
      <c r="HQX67" s="308"/>
      <c r="HQY67" s="308"/>
      <c r="HQZ67" s="308"/>
      <c r="HRA67" s="308"/>
      <c r="HRB67" s="308"/>
      <c r="HRC67" s="308"/>
      <c r="HRD67" s="308"/>
      <c r="HRE67" s="308"/>
      <c r="HRF67" s="308"/>
      <c r="HRG67" s="308"/>
      <c r="HRH67" s="308"/>
      <c r="HRI67" s="308"/>
      <c r="HRJ67" s="308"/>
      <c r="HRK67" s="308"/>
      <c r="HRL67" s="308"/>
      <c r="HRM67" s="308"/>
      <c r="HRN67" s="308"/>
      <c r="HRO67" s="308"/>
      <c r="HRP67" s="308"/>
      <c r="HRQ67" s="308"/>
      <c r="HRR67" s="308"/>
      <c r="HRS67" s="308"/>
      <c r="HRT67" s="308"/>
      <c r="HRU67" s="308"/>
      <c r="HRV67" s="308"/>
      <c r="HRW67" s="308"/>
      <c r="HRX67" s="308"/>
      <c r="HRY67" s="308"/>
      <c r="HRZ67" s="308"/>
      <c r="HSA67" s="308"/>
      <c r="HSB67" s="308"/>
      <c r="HSC67" s="308"/>
      <c r="HSD67" s="308"/>
      <c r="HSE67" s="308"/>
      <c r="HSF67" s="308"/>
      <c r="HSG67" s="308"/>
      <c r="HSH67" s="308"/>
      <c r="HSI67" s="308"/>
      <c r="HSJ67" s="308"/>
      <c r="HSK67" s="308"/>
      <c r="HSL67" s="308"/>
      <c r="HSM67" s="308"/>
      <c r="HSN67" s="308"/>
      <c r="HSO67" s="308"/>
      <c r="HSP67" s="308"/>
      <c r="HSQ67" s="308"/>
      <c r="HSR67" s="308"/>
      <c r="HSS67" s="308"/>
      <c r="HST67" s="308"/>
      <c r="HSU67" s="308"/>
      <c r="HSV67" s="308"/>
      <c r="HSW67" s="308"/>
      <c r="HSX67" s="308"/>
      <c r="HSY67" s="308"/>
      <c r="HSZ67" s="308"/>
      <c r="HTA67" s="308"/>
      <c r="HTB67" s="308"/>
      <c r="HTC67" s="308"/>
      <c r="HTD67" s="308"/>
      <c r="HTE67" s="308"/>
      <c r="HTF67" s="308"/>
      <c r="HTG67" s="308"/>
      <c r="HTH67" s="308"/>
      <c r="HTI67" s="308"/>
      <c r="HTJ67" s="308"/>
      <c r="HTK67" s="308"/>
      <c r="HTL67" s="308"/>
      <c r="HTM67" s="308"/>
      <c r="HTN67" s="308"/>
      <c r="HTO67" s="308"/>
      <c r="HTP67" s="308"/>
      <c r="HTQ67" s="308"/>
      <c r="HTR67" s="308"/>
      <c r="HTS67" s="308"/>
      <c r="HTT67" s="308"/>
      <c r="HTU67" s="308"/>
      <c r="HTV67" s="308"/>
      <c r="HTW67" s="308"/>
      <c r="HTX67" s="308"/>
      <c r="HTY67" s="308"/>
      <c r="HTZ67" s="308"/>
      <c r="HUA67" s="308"/>
      <c r="HUB67" s="308"/>
      <c r="HUC67" s="308"/>
      <c r="HUD67" s="308"/>
      <c r="HUE67" s="308"/>
      <c r="HUF67" s="308"/>
      <c r="HUG67" s="308"/>
      <c r="HUH67" s="308"/>
      <c r="HUI67" s="308"/>
      <c r="HUJ67" s="308"/>
      <c r="HUK67" s="308"/>
      <c r="HUL67" s="308"/>
      <c r="HUM67" s="308"/>
      <c r="HUN67" s="308"/>
      <c r="HUO67" s="308"/>
      <c r="HUP67" s="308"/>
      <c r="HUQ67" s="308"/>
      <c r="HUR67" s="308"/>
      <c r="HUS67" s="308"/>
      <c r="HUT67" s="308"/>
      <c r="HUU67" s="308"/>
      <c r="HUV67" s="308"/>
      <c r="HUW67" s="308"/>
      <c r="HUX67" s="308"/>
      <c r="HUY67" s="308"/>
      <c r="HUZ67" s="308"/>
      <c r="HVA67" s="308"/>
      <c r="HVB67" s="308"/>
      <c r="HVC67" s="308"/>
      <c r="HVD67" s="308"/>
      <c r="HVE67" s="308"/>
      <c r="HVF67" s="308"/>
      <c r="HVG67" s="308"/>
      <c r="HVH67" s="308"/>
      <c r="HVI67" s="308"/>
      <c r="HVJ67" s="308"/>
      <c r="HVK67" s="308"/>
      <c r="HVL67" s="308"/>
      <c r="HVM67" s="308"/>
      <c r="HVN67" s="308"/>
      <c r="HVO67" s="308"/>
      <c r="HVP67" s="308"/>
      <c r="HVQ67" s="308"/>
      <c r="HVR67" s="308"/>
      <c r="HVS67" s="308"/>
      <c r="HVT67" s="308"/>
      <c r="HVU67" s="308"/>
      <c r="HVV67" s="308"/>
      <c r="HVW67" s="308"/>
      <c r="HVX67" s="308"/>
      <c r="HVY67" s="308"/>
      <c r="HVZ67" s="308"/>
      <c r="HWA67" s="308"/>
      <c r="HWB67" s="308"/>
      <c r="HWC67" s="308"/>
      <c r="HWD67" s="308"/>
      <c r="HWE67" s="308"/>
      <c r="HWF67" s="308"/>
      <c r="HWG67" s="308"/>
      <c r="HWH67" s="308"/>
      <c r="HWI67" s="308"/>
      <c r="HWJ67" s="308"/>
      <c r="HWK67" s="308"/>
      <c r="HWL67" s="308"/>
      <c r="HWM67" s="308"/>
      <c r="HWN67" s="308"/>
      <c r="HWO67" s="308"/>
      <c r="HWP67" s="308"/>
      <c r="HWQ67" s="308"/>
      <c r="HWR67" s="308"/>
      <c r="HWS67" s="308"/>
      <c r="HWT67" s="308"/>
      <c r="HWU67" s="308"/>
      <c r="HWV67" s="308"/>
      <c r="HWW67" s="308"/>
      <c r="HWX67" s="308"/>
      <c r="HWY67" s="308"/>
      <c r="HWZ67" s="308"/>
      <c r="HXA67" s="308"/>
      <c r="HXB67" s="308"/>
      <c r="HXC67" s="308"/>
      <c r="HXD67" s="308"/>
      <c r="HXE67" s="308"/>
      <c r="HXF67" s="308"/>
      <c r="HXG67" s="308"/>
      <c r="HXH67" s="308"/>
      <c r="HXI67" s="308"/>
      <c r="HXJ67" s="308"/>
      <c r="HXK67" s="308"/>
      <c r="HXL67" s="308"/>
      <c r="HXM67" s="308"/>
      <c r="HXN67" s="308"/>
      <c r="HXO67" s="308"/>
      <c r="HXP67" s="308"/>
      <c r="HXQ67" s="308"/>
      <c r="HXR67" s="308"/>
      <c r="HXS67" s="308"/>
      <c r="HXT67" s="308"/>
      <c r="HXU67" s="308"/>
      <c r="HXV67" s="308"/>
      <c r="HXW67" s="308"/>
      <c r="HXX67" s="308"/>
      <c r="HXY67" s="308"/>
      <c r="HXZ67" s="308"/>
      <c r="HYA67" s="308"/>
      <c r="HYB67" s="308"/>
      <c r="HYC67" s="308"/>
      <c r="HYD67" s="308"/>
      <c r="HYE67" s="308"/>
      <c r="HYF67" s="308"/>
      <c r="HYG67" s="308"/>
      <c r="HYH67" s="308"/>
      <c r="HYI67" s="308"/>
      <c r="HYJ67" s="308"/>
      <c r="HYK67" s="308"/>
      <c r="HYL67" s="308"/>
      <c r="HYM67" s="308"/>
      <c r="HYN67" s="308"/>
      <c r="HYO67" s="308"/>
      <c r="HYP67" s="308"/>
      <c r="HYQ67" s="308"/>
      <c r="HYR67" s="308"/>
      <c r="HYS67" s="308"/>
      <c r="HYT67" s="308"/>
      <c r="HYU67" s="308"/>
      <c r="HYV67" s="308"/>
      <c r="HYW67" s="308"/>
      <c r="HYX67" s="308"/>
      <c r="HYY67" s="308"/>
      <c r="HYZ67" s="308"/>
      <c r="HZA67" s="308"/>
      <c r="HZB67" s="308"/>
      <c r="HZC67" s="308"/>
      <c r="HZD67" s="308"/>
      <c r="HZE67" s="308"/>
      <c r="HZF67" s="308"/>
      <c r="HZG67" s="308"/>
      <c r="HZH67" s="308"/>
      <c r="HZI67" s="308"/>
      <c r="HZJ67" s="308"/>
      <c r="HZK67" s="308"/>
      <c r="HZL67" s="308"/>
      <c r="HZM67" s="308"/>
      <c r="HZN67" s="308"/>
      <c r="HZO67" s="308"/>
      <c r="HZP67" s="308"/>
      <c r="HZQ67" s="308"/>
      <c r="HZR67" s="308"/>
      <c r="HZS67" s="308"/>
      <c r="HZT67" s="308"/>
      <c r="HZU67" s="308"/>
      <c r="HZV67" s="308"/>
      <c r="HZW67" s="308"/>
      <c r="HZX67" s="308"/>
      <c r="HZY67" s="308"/>
      <c r="HZZ67" s="308"/>
      <c r="IAA67" s="308"/>
      <c r="IAB67" s="308"/>
      <c r="IAC67" s="308"/>
      <c r="IAD67" s="308"/>
      <c r="IAE67" s="308"/>
      <c r="IAF67" s="308"/>
      <c r="IAG67" s="308"/>
      <c r="IAH67" s="308"/>
      <c r="IAI67" s="308"/>
      <c r="IAJ67" s="308"/>
      <c r="IAK67" s="308"/>
      <c r="IAL67" s="308"/>
      <c r="IAM67" s="308"/>
      <c r="IAN67" s="308"/>
      <c r="IAO67" s="308"/>
      <c r="IAP67" s="308"/>
      <c r="IAQ67" s="308"/>
      <c r="IAR67" s="308"/>
      <c r="IAS67" s="308"/>
      <c r="IAT67" s="308"/>
      <c r="IAU67" s="308"/>
      <c r="IAV67" s="308"/>
      <c r="IAW67" s="308"/>
      <c r="IAX67" s="308"/>
      <c r="IAY67" s="308"/>
      <c r="IAZ67" s="308"/>
      <c r="IBA67" s="308"/>
      <c r="IBB67" s="308"/>
      <c r="IBC67" s="308"/>
      <c r="IBD67" s="308"/>
      <c r="IBE67" s="308"/>
      <c r="IBF67" s="308"/>
      <c r="IBG67" s="308"/>
      <c r="IBH67" s="308"/>
      <c r="IBI67" s="308"/>
      <c r="IBJ67" s="308"/>
      <c r="IBK67" s="308"/>
      <c r="IBL67" s="308"/>
      <c r="IBM67" s="308"/>
      <c r="IBN67" s="308"/>
      <c r="IBO67" s="308"/>
      <c r="IBP67" s="308"/>
      <c r="IBQ67" s="308"/>
      <c r="IBR67" s="308"/>
      <c r="IBS67" s="308"/>
      <c r="IBT67" s="308"/>
      <c r="IBU67" s="308"/>
      <c r="IBV67" s="308"/>
      <c r="IBW67" s="308"/>
      <c r="IBX67" s="308"/>
      <c r="IBY67" s="308"/>
      <c r="IBZ67" s="308"/>
      <c r="ICA67" s="308"/>
      <c r="ICB67" s="308"/>
      <c r="ICC67" s="308"/>
      <c r="ICD67" s="308"/>
      <c r="ICE67" s="308"/>
      <c r="ICF67" s="308"/>
      <c r="ICG67" s="308"/>
      <c r="ICH67" s="308"/>
      <c r="ICI67" s="308"/>
      <c r="ICJ67" s="308"/>
      <c r="ICK67" s="308"/>
      <c r="ICL67" s="308"/>
      <c r="ICM67" s="308"/>
      <c r="ICN67" s="308"/>
      <c r="ICO67" s="308"/>
      <c r="ICP67" s="308"/>
      <c r="ICQ67" s="308"/>
      <c r="ICR67" s="308"/>
      <c r="ICS67" s="308"/>
      <c r="ICT67" s="308"/>
      <c r="ICU67" s="308"/>
      <c r="ICV67" s="308"/>
      <c r="ICW67" s="308"/>
      <c r="ICX67" s="308"/>
      <c r="ICY67" s="308"/>
      <c r="ICZ67" s="308"/>
      <c r="IDA67" s="308"/>
      <c r="IDB67" s="308"/>
      <c r="IDC67" s="308"/>
      <c r="IDD67" s="308"/>
      <c r="IDE67" s="308"/>
      <c r="IDF67" s="308"/>
      <c r="IDG67" s="308"/>
      <c r="IDH67" s="308"/>
      <c r="IDI67" s="308"/>
      <c r="IDJ67" s="308"/>
      <c r="IDK67" s="308"/>
      <c r="IDL67" s="308"/>
      <c r="IDM67" s="308"/>
      <c r="IDN67" s="308"/>
      <c r="IDO67" s="308"/>
      <c r="IDP67" s="308"/>
      <c r="IDQ67" s="308"/>
      <c r="IDR67" s="308"/>
      <c r="IDS67" s="308"/>
      <c r="IDT67" s="308"/>
      <c r="IDU67" s="308"/>
      <c r="IDV67" s="308"/>
      <c r="IDW67" s="308"/>
      <c r="IDX67" s="308"/>
      <c r="IDY67" s="308"/>
      <c r="IDZ67" s="308"/>
      <c r="IEA67" s="308"/>
      <c r="IEB67" s="308"/>
      <c r="IEC67" s="308"/>
      <c r="IED67" s="308"/>
      <c r="IEE67" s="308"/>
      <c r="IEF67" s="308"/>
      <c r="IEG67" s="308"/>
      <c r="IEH67" s="308"/>
      <c r="IEI67" s="308"/>
      <c r="IEJ67" s="308"/>
      <c r="IEK67" s="308"/>
      <c r="IEL67" s="308"/>
      <c r="IEM67" s="308"/>
      <c r="IEN67" s="308"/>
      <c r="IEO67" s="308"/>
      <c r="IEP67" s="308"/>
      <c r="IEQ67" s="308"/>
      <c r="IER67" s="308"/>
      <c r="IES67" s="308"/>
      <c r="IET67" s="308"/>
      <c r="IEU67" s="308"/>
      <c r="IEV67" s="308"/>
      <c r="IEW67" s="308"/>
      <c r="IEX67" s="308"/>
      <c r="IEY67" s="308"/>
      <c r="IEZ67" s="308"/>
      <c r="IFA67" s="308"/>
      <c r="IFB67" s="308"/>
      <c r="IFC67" s="308"/>
      <c r="IFD67" s="308"/>
      <c r="IFE67" s="308"/>
      <c r="IFF67" s="308"/>
      <c r="IFG67" s="308"/>
      <c r="IFH67" s="308"/>
      <c r="IFI67" s="308"/>
      <c r="IFJ67" s="308"/>
      <c r="IFK67" s="308"/>
      <c r="IFL67" s="308"/>
      <c r="IFM67" s="308"/>
      <c r="IFN67" s="308"/>
      <c r="IFO67" s="308"/>
      <c r="IFP67" s="308"/>
      <c r="IFQ67" s="308"/>
      <c r="IFR67" s="308"/>
      <c r="IFS67" s="308"/>
      <c r="IFT67" s="308"/>
      <c r="IFU67" s="308"/>
      <c r="IFV67" s="308"/>
      <c r="IFW67" s="308"/>
      <c r="IFX67" s="308"/>
      <c r="IFY67" s="308"/>
      <c r="IFZ67" s="308"/>
      <c r="IGA67" s="308"/>
      <c r="IGB67" s="308"/>
      <c r="IGC67" s="308"/>
      <c r="IGD67" s="308"/>
      <c r="IGE67" s="308"/>
      <c r="IGF67" s="308"/>
      <c r="IGG67" s="308"/>
      <c r="IGH67" s="308"/>
      <c r="IGI67" s="308"/>
      <c r="IGJ67" s="308"/>
      <c r="IGK67" s="308"/>
      <c r="IGL67" s="308"/>
      <c r="IGM67" s="308"/>
      <c r="IGN67" s="308"/>
      <c r="IGO67" s="308"/>
      <c r="IGP67" s="308"/>
      <c r="IGQ67" s="308"/>
      <c r="IGR67" s="308"/>
      <c r="IGS67" s="308"/>
      <c r="IGT67" s="308"/>
      <c r="IGU67" s="308"/>
      <c r="IGV67" s="308"/>
      <c r="IGW67" s="308"/>
      <c r="IGX67" s="308"/>
      <c r="IGY67" s="308"/>
      <c r="IGZ67" s="308"/>
      <c r="IHA67" s="308"/>
      <c r="IHB67" s="308"/>
      <c r="IHC67" s="308"/>
      <c r="IHD67" s="308"/>
      <c r="IHE67" s="308"/>
      <c r="IHF67" s="308"/>
      <c r="IHG67" s="308"/>
      <c r="IHH67" s="308"/>
      <c r="IHI67" s="308"/>
      <c r="IHJ67" s="308"/>
      <c r="IHK67" s="308"/>
      <c r="IHL67" s="308"/>
      <c r="IHM67" s="308"/>
      <c r="IHN67" s="308"/>
      <c r="IHO67" s="308"/>
      <c r="IHP67" s="308"/>
      <c r="IHQ67" s="308"/>
      <c r="IHR67" s="308"/>
      <c r="IHS67" s="308"/>
      <c r="IHT67" s="308"/>
      <c r="IHU67" s="308"/>
      <c r="IHV67" s="308"/>
      <c r="IHW67" s="308"/>
      <c r="IHX67" s="308"/>
      <c r="IHY67" s="308"/>
      <c r="IHZ67" s="308"/>
      <c r="IIA67" s="308"/>
      <c r="IIB67" s="308"/>
      <c r="IIC67" s="308"/>
      <c r="IID67" s="308"/>
      <c r="IIE67" s="308"/>
      <c r="IIF67" s="308"/>
      <c r="IIG67" s="308"/>
      <c r="IIH67" s="308"/>
      <c r="III67" s="308"/>
      <c r="IIJ67" s="308"/>
      <c r="IIK67" s="308"/>
      <c r="IIL67" s="308"/>
      <c r="IIM67" s="308"/>
      <c r="IIN67" s="308"/>
      <c r="IIO67" s="308"/>
      <c r="IIP67" s="308"/>
      <c r="IIQ67" s="308"/>
      <c r="IIR67" s="308"/>
      <c r="IIS67" s="308"/>
      <c r="IIT67" s="308"/>
      <c r="IIU67" s="308"/>
      <c r="IIV67" s="308"/>
      <c r="IIW67" s="308"/>
      <c r="IIX67" s="308"/>
      <c r="IIY67" s="308"/>
      <c r="IIZ67" s="308"/>
      <c r="IJA67" s="308"/>
      <c r="IJB67" s="308"/>
      <c r="IJC67" s="308"/>
      <c r="IJD67" s="308"/>
      <c r="IJE67" s="308"/>
      <c r="IJF67" s="308"/>
      <c r="IJG67" s="308"/>
      <c r="IJH67" s="308"/>
      <c r="IJI67" s="308"/>
      <c r="IJJ67" s="308"/>
      <c r="IJK67" s="308"/>
      <c r="IJL67" s="308"/>
      <c r="IJM67" s="308"/>
      <c r="IJN67" s="308"/>
      <c r="IJO67" s="308"/>
      <c r="IJP67" s="308"/>
      <c r="IJQ67" s="308"/>
      <c r="IJR67" s="308"/>
      <c r="IJS67" s="308"/>
      <c r="IJT67" s="308"/>
      <c r="IJU67" s="308"/>
      <c r="IJV67" s="308"/>
      <c r="IJW67" s="308"/>
      <c r="IJX67" s="308"/>
      <c r="IJY67" s="308"/>
      <c r="IJZ67" s="308"/>
      <c r="IKA67" s="308"/>
      <c r="IKB67" s="308"/>
      <c r="IKC67" s="308"/>
      <c r="IKD67" s="308"/>
      <c r="IKE67" s="308"/>
      <c r="IKF67" s="308"/>
      <c r="IKG67" s="308"/>
      <c r="IKH67" s="308"/>
      <c r="IKI67" s="308"/>
      <c r="IKJ67" s="308"/>
      <c r="IKK67" s="308"/>
      <c r="IKL67" s="308"/>
      <c r="IKM67" s="308"/>
      <c r="IKN67" s="308"/>
      <c r="IKO67" s="308"/>
      <c r="IKP67" s="308"/>
      <c r="IKQ67" s="308"/>
      <c r="IKR67" s="308"/>
      <c r="IKS67" s="308"/>
      <c r="IKT67" s="308"/>
      <c r="IKU67" s="308"/>
      <c r="IKV67" s="308"/>
      <c r="IKW67" s="308"/>
      <c r="IKX67" s="308"/>
      <c r="IKY67" s="308"/>
      <c r="IKZ67" s="308"/>
      <c r="ILA67" s="308"/>
      <c r="ILB67" s="308"/>
      <c r="ILC67" s="308"/>
      <c r="ILD67" s="308"/>
      <c r="ILE67" s="308"/>
      <c r="ILF67" s="308"/>
      <c r="ILG67" s="308"/>
      <c r="ILH67" s="308"/>
      <c r="ILI67" s="308"/>
      <c r="ILJ67" s="308"/>
      <c r="ILK67" s="308"/>
      <c r="ILL67" s="308"/>
      <c r="ILM67" s="308"/>
      <c r="ILN67" s="308"/>
      <c r="ILO67" s="308"/>
      <c r="ILP67" s="308"/>
      <c r="ILQ67" s="308"/>
      <c r="ILR67" s="308"/>
      <c r="ILS67" s="308"/>
      <c r="ILT67" s="308"/>
      <c r="ILU67" s="308"/>
      <c r="ILV67" s="308"/>
      <c r="ILW67" s="308"/>
      <c r="ILX67" s="308"/>
      <c r="ILY67" s="308"/>
      <c r="ILZ67" s="308"/>
      <c r="IMA67" s="308"/>
      <c r="IMB67" s="308"/>
      <c r="IMC67" s="308"/>
      <c r="IMD67" s="308"/>
      <c r="IME67" s="308"/>
      <c r="IMF67" s="308"/>
      <c r="IMG67" s="308"/>
      <c r="IMH67" s="308"/>
      <c r="IMI67" s="308"/>
      <c r="IMJ67" s="308"/>
      <c r="IMK67" s="308"/>
      <c r="IML67" s="308"/>
      <c r="IMM67" s="308"/>
      <c r="IMN67" s="308"/>
      <c r="IMO67" s="308"/>
      <c r="IMP67" s="308"/>
      <c r="IMQ67" s="308"/>
      <c r="IMR67" s="308"/>
      <c r="IMS67" s="308"/>
      <c r="IMT67" s="308"/>
      <c r="IMU67" s="308"/>
      <c r="IMV67" s="308"/>
      <c r="IMW67" s="308"/>
      <c r="IMX67" s="308"/>
      <c r="IMY67" s="308"/>
      <c r="IMZ67" s="308"/>
      <c r="INA67" s="308"/>
      <c r="INB67" s="308"/>
      <c r="INC67" s="308"/>
      <c r="IND67" s="308"/>
      <c r="INE67" s="308"/>
      <c r="INF67" s="308"/>
      <c r="ING67" s="308"/>
      <c r="INH67" s="308"/>
      <c r="INI67" s="308"/>
      <c r="INJ67" s="308"/>
      <c r="INK67" s="308"/>
      <c r="INL67" s="308"/>
      <c r="INM67" s="308"/>
      <c r="INN67" s="308"/>
      <c r="INO67" s="308"/>
      <c r="INP67" s="308"/>
      <c r="INQ67" s="308"/>
      <c r="INR67" s="308"/>
      <c r="INS67" s="308"/>
      <c r="INT67" s="308"/>
      <c r="INU67" s="308"/>
      <c r="INV67" s="308"/>
      <c r="INW67" s="308"/>
      <c r="INX67" s="308"/>
      <c r="INY67" s="308"/>
      <c r="INZ67" s="308"/>
      <c r="IOA67" s="308"/>
      <c r="IOB67" s="308"/>
      <c r="IOC67" s="308"/>
      <c r="IOD67" s="308"/>
      <c r="IOE67" s="308"/>
      <c r="IOF67" s="308"/>
      <c r="IOG67" s="308"/>
      <c r="IOH67" s="308"/>
      <c r="IOI67" s="308"/>
      <c r="IOJ67" s="308"/>
      <c r="IOK67" s="308"/>
      <c r="IOL67" s="308"/>
      <c r="IOM67" s="308"/>
      <c r="ION67" s="308"/>
      <c r="IOO67" s="308"/>
      <c r="IOP67" s="308"/>
      <c r="IOQ67" s="308"/>
      <c r="IOR67" s="308"/>
      <c r="IOS67" s="308"/>
      <c r="IOT67" s="308"/>
      <c r="IOU67" s="308"/>
      <c r="IOV67" s="308"/>
      <c r="IOW67" s="308"/>
      <c r="IOX67" s="308"/>
      <c r="IOY67" s="308"/>
      <c r="IOZ67" s="308"/>
      <c r="IPA67" s="308"/>
      <c r="IPB67" s="308"/>
      <c r="IPC67" s="308"/>
      <c r="IPD67" s="308"/>
      <c r="IPE67" s="308"/>
      <c r="IPF67" s="308"/>
      <c r="IPG67" s="308"/>
      <c r="IPH67" s="308"/>
      <c r="IPI67" s="308"/>
      <c r="IPJ67" s="308"/>
      <c r="IPK67" s="308"/>
      <c r="IPL67" s="308"/>
      <c r="IPM67" s="308"/>
      <c r="IPN67" s="308"/>
      <c r="IPO67" s="308"/>
      <c r="IPP67" s="308"/>
      <c r="IPQ67" s="308"/>
      <c r="IPR67" s="308"/>
      <c r="IPS67" s="308"/>
      <c r="IPT67" s="308"/>
      <c r="IPU67" s="308"/>
      <c r="IPV67" s="308"/>
      <c r="IPW67" s="308"/>
      <c r="IPX67" s="308"/>
      <c r="IPY67" s="308"/>
      <c r="IPZ67" s="308"/>
      <c r="IQA67" s="308"/>
      <c r="IQB67" s="308"/>
      <c r="IQC67" s="308"/>
      <c r="IQD67" s="308"/>
      <c r="IQE67" s="308"/>
      <c r="IQF67" s="308"/>
      <c r="IQG67" s="308"/>
      <c r="IQH67" s="308"/>
      <c r="IQI67" s="308"/>
      <c r="IQJ67" s="308"/>
      <c r="IQK67" s="308"/>
      <c r="IQL67" s="308"/>
      <c r="IQM67" s="308"/>
      <c r="IQN67" s="308"/>
      <c r="IQO67" s="308"/>
      <c r="IQP67" s="308"/>
      <c r="IQQ67" s="308"/>
      <c r="IQR67" s="308"/>
      <c r="IQS67" s="308"/>
      <c r="IQT67" s="308"/>
      <c r="IQU67" s="308"/>
      <c r="IQV67" s="308"/>
      <c r="IQW67" s="308"/>
      <c r="IQX67" s="308"/>
      <c r="IQY67" s="308"/>
      <c r="IQZ67" s="308"/>
      <c r="IRA67" s="308"/>
      <c r="IRB67" s="308"/>
      <c r="IRC67" s="308"/>
      <c r="IRD67" s="308"/>
      <c r="IRE67" s="308"/>
      <c r="IRF67" s="308"/>
      <c r="IRG67" s="308"/>
      <c r="IRH67" s="308"/>
      <c r="IRI67" s="308"/>
      <c r="IRJ67" s="308"/>
      <c r="IRK67" s="308"/>
      <c r="IRL67" s="308"/>
      <c r="IRM67" s="308"/>
      <c r="IRN67" s="308"/>
      <c r="IRO67" s="308"/>
      <c r="IRP67" s="308"/>
      <c r="IRQ67" s="308"/>
      <c r="IRR67" s="308"/>
      <c r="IRS67" s="308"/>
      <c r="IRT67" s="308"/>
      <c r="IRU67" s="308"/>
      <c r="IRV67" s="308"/>
      <c r="IRW67" s="308"/>
      <c r="IRX67" s="308"/>
      <c r="IRY67" s="308"/>
      <c r="IRZ67" s="308"/>
      <c r="ISA67" s="308"/>
      <c r="ISB67" s="308"/>
      <c r="ISC67" s="308"/>
      <c r="ISD67" s="308"/>
      <c r="ISE67" s="308"/>
      <c r="ISF67" s="308"/>
      <c r="ISG67" s="308"/>
      <c r="ISH67" s="308"/>
      <c r="ISI67" s="308"/>
      <c r="ISJ67" s="308"/>
      <c r="ISK67" s="308"/>
      <c r="ISL67" s="308"/>
      <c r="ISM67" s="308"/>
      <c r="ISN67" s="308"/>
      <c r="ISO67" s="308"/>
      <c r="ISP67" s="308"/>
      <c r="ISQ67" s="308"/>
      <c r="ISR67" s="308"/>
      <c r="ISS67" s="308"/>
      <c r="IST67" s="308"/>
      <c r="ISU67" s="308"/>
      <c r="ISV67" s="308"/>
      <c r="ISW67" s="308"/>
      <c r="ISX67" s="308"/>
      <c r="ISY67" s="308"/>
      <c r="ISZ67" s="308"/>
      <c r="ITA67" s="308"/>
      <c r="ITB67" s="308"/>
      <c r="ITC67" s="308"/>
      <c r="ITD67" s="308"/>
      <c r="ITE67" s="308"/>
      <c r="ITF67" s="308"/>
      <c r="ITG67" s="308"/>
      <c r="ITH67" s="308"/>
      <c r="ITI67" s="308"/>
      <c r="ITJ67" s="308"/>
      <c r="ITK67" s="308"/>
      <c r="ITL67" s="308"/>
      <c r="ITM67" s="308"/>
      <c r="ITN67" s="308"/>
      <c r="ITO67" s="308"/>
      <c r="ITP67" s="308"/>
      <c r="ITQ67" s="308"/>
      <c r="ITR67" s="308"/>
      <c r="ITS67" s="308"/>
      <c r="ITT67" s="308"/>
      <c r="ITU67" s="308"/>
      <c r="ITV67" s="308"/>
      <c r="ITW67" s="308"/>
      <c r="ITX67" s="308"/>
      <c r="ITY67" s="308"/>
      <c r="ITZ67" s="308"/>
      <c r="IUA67" s="308"/>
      <c r="IUB67" s="308"/>
      <c r="IUC67" s="308"/>
      <c r="IUD67" s="308"/>
      <c r="IUE67" s="308"/>
      <c r="IUF67" s="308"/>
      <c r="IUG67" s="308"/>
      <c r="IUH67" s="308"/>
      <c r="IUI67" s="308"/>
      <c r="IUJ67" s="308"/>
      <c r="IUK67" s="308"/>
      <c r="IUL67" s="308"/>
      <c r="IUM67" s="308"/>
      <c r="IUN67" s="308"/>
      <c r="IUO67" s="308"/>
      <c r="IUP67" s="308"/>
      <c r="IUQ67" s="308"/>
      <c r="IUR67" s="308"/>
      <c r="IUS67" s="308"/>
      <c r="IUT67" s="308"/>
      <c r="IUU67" s="308"/>
      <c r="IUV67" s="308"/>
      <c r="IUW67" s="308"/>
      <c r="IUX67" s="308"/>
      <c r="IUY67" s="308"/>
      <c r="IUZ67" s="308"/>
      <c r="IVA67" s="308"/>
      <c r="IVB67" s="308"/>
      <c r="IVC67" s="308"/>
      <c r="IVD67" s="308"/>
      <c r="IVE67" s="308"/>
      <c r="IVF67" s="308"/>
      <c r="IVG67" s="308"/>
      <c r="IVH67" s="308"/>
      <c r="IVI67" s="308"/>
      <c r="IVJ67" s="308"/>
      <c r="IVK67" s="308"/>
      <c r="IVL67" s="308"/>
      <c r="IVM67" s="308"/>
      <c r="IVN67" s="308"/>
      <c r="IVO67" s="308"/>
      <c r="IVP67" s="308"/>
      <c r="IVQ67" s="308"/>
      <c r="IVR67" s="308"/>
      <c r="IVS67" s="308"/>
      <c r="IVT67" s="308"/>
      <c r="IVU67" s="308"/>
      <c r="IVV67" s="308"/>
      <c r="IVW67" s="308"/>
      <c r="IVX67" s="308"/>
      <c r="IVY67" s="308"/>
      <c r="IVZ67" s="308"/>
      <c r="IWA67" s="308"/>
      <c r="IWB67" s="308"/>
      <c r="IWC67" s="308"/>
      <c r="IWD67" s="308"/>
      <c r="IWE67" s="308"/>
      <c r="IWF67" s="308"/>
      <c r="IWG67" s="308"/>
      <c r="IWH67" s="308"/>
      <c r="IWI67" s="308"/>
      <c r="IWJ67" s="308"/>
      <c r="IWK67" s="308"/>
      <c r="IWL67" s="308"/>
      <c r="IWM67" s="308"/>
      <c r="IWN67" s="308"/>
      <c r="IWO67" s="308"/>
      <c r="IWP67" s="308"/>
      <c r="IWQ67" s="308"/>
      <c r="IWR67" s="308"/>
      <c r="IWS67" s="308"/>
      <c r="IWT67" s="308"/>
      <c r="IWU67" s="308"/>
      <c r="IWV67" s="308"/>
      <c r="IWW67" s="308"/>
      <c r="IWX67" s="308"/>
      <c r="IWY67" s="308"/>
      <c r="IWZ67" s="308"/>
      <c r="IXA67" s="308"/>
      <c r="IXB67" s="308"/>
      <c r="IXC67" s="308"/>
      <c r="IXD67" s="308"/>
      <c r="IXE67" s="308"/>
      <c r="IXF67" s="308"/>
      <c r="IXG67" s="308"/>
      <c r="IXH67" s="308"/>
      <c r="IXI67" s="308"/>
      <c r="IXJ67" s="308"/>
      <c r="IXK67" s="308"/>
      <c r="IXL67" s="308"/>
      <c r="IXM67" s="308"/>
      <c r="IXN67" s="308"/>
      <c r="IXO67" s="308"/>
      <c r="IXP67" s="308"/>
      <c r="IXQ67" s="308"/>
      <c r="IXR67" s="308"/>
      <c r="IXS67" s="308"/>
      <c r="IXT67" s="308"/>
      <c r="IXU67" s="308"/>
      <c r="IXV67" s="308"/>
      <c r="IXW67" s="308"/>
      <c r="IXX67" s="308"/>
      <c r="IXY67" s="308"/>
      <c r="IXZ67" s="308"/>
      <c r="IYA67" s="308"/>
      <c r="IYB67" s="308"/>
      <c r="IYC67" s="308"/>
      <c r="IYD67" s="308"/>
      <c r="IYE67" s="308"/>
      <c r="IYF67" s="308"/>
      <c r="IYG67" s="308"/>
      <c r="IYH67" s="308"/>
      <c r="IYI67" s="308"/>
      <c r="IYJ67" s="308"/>
      <c r="IYK67" s="308"/>
      <c r="IYL67" s="308"/>
      <c r="IYM67" s="308"/>
      <c r="IYN67" s="308"/>
      <c r="IYO67" s="308"/>
      <c r="IYP67" s="308"/>
      <c r="IYQ67" s="308"/>
      <c r="IYR67" s="308"/>
      <c r="IYS67" s="308"/>
      <c r="IYT67" s="308"/>
      <c r="IYU67" s="308"/>
      <c r="IYV67" s="308"/>
      <c r="IYW67" s="308"/>
      <c r="IYX67" s="308"/>
      <c r="IYY67" s="308"/>
      <c r="IYZ67" s="308"/>
      <c r="IZA67" s="308"/>
      <c r="IZB67" s="308"/>
      <c r="IZC67" s="308"/>
      <c r="IZD67" s="308"/>
      <c r="IZE67" s="308"/>
      <c r="IZF67" s="308"/>
      <c r="IZG67" s="308"/>
      <c r="IZH67" s="308"/>
      <c r="IZI67" s="308"/>
      <c r="IZJ67" s="308"/>
      <c r="IZK67" s="308"/>
      <c r="IZL67" s="308"/>
      <c r="IZM67" s="308"/>
      <c r="IZN67" s="308"/>
      <c r="IZO67" s="308"/>
      <c r="IZP67" s="308"/>
      <c r="IZQ67" s="308"/>
      <c r="IZR67" s="308"/>
      <c r="IZS67" s="308"/>
      <c r="IZT67" s="308"/>
      <c r="IZU67" s="308"/>
      <c r="IZV67" s="308"/>
      <c r="IZW67" s="308"/>
      <c r="IZX67" s="308"/>
      <c r="IZY67" s="308"/>
      <c r="IZZ67" s="308"/>
      <c r="JAA67" s="308"/>
      <c r="JAB67" s="308"/>
      <c r="JAC67" s="308"/>
      <c r="JAD67" s="308"/>
      <c r="JAE67" s="308"/>
      <c r="JAF67" s="308"/>
      <c r="JAG67" s="308"/>
      <c r="JAH67" s="308"/>
      <c r="JAI67" s="308"/>
      <c r="JAJ67" s="308"/>
      <c r="JAK67" s="308"/>
      <c r="JAL67" s="308"/>
      <c r="JAM67" s="308"/>
      <c r="JAN67" s="308"/>
      <c r="JAO67" s="308"/>
      <c r="JAP67" s="308"/>
      <c r="JAQ67" s="308"/>
      <c r="JAR67" s="308"/>
      <c r="JAS67" s="308"/>
      <c r="JAT67" s="308"/>
      <c r="JAU67" s="308"/>
      <c r="JAV67" s="308"/>
      <c r="JAW67" s="308"/>
      <c r="JAX67" s="308"/>
      <c r="JAY67" s="308"/>
      <c r="JAZ67" s="308"/>
      <c r="JBA67" s="308"/>
      <c r="JBB67" s="308"/>
      <c r="JBC67" s="308"/>
      <c r="JBD67" s="308"/>
      <c r="JBE67" s="308"/>
      <c r="JBF67" s="308"/>
      <c r="JBG67" s="308"/>
      <c r="JBH67" s="308"/>
      <c r="JBI67" s="308"/>
      <c r="JBJ67" s="308"/>
      <c r="JBK67" s="308"/>
      <c r="JBL67" s="308"/>
      <c r="JBM67" s="308"/>
      <c r="JBN67" s="308"/>
      <c r="JBO67" s="308"/>
      <c r="JBP67" s="308"/>
      <c r="JBQ67" s="308"/>
      <c r="JBR67" s="308"/>
      <c r="JBS67" s="308"/>
      <c r="JBT67" s="308"/>
      <c r="JBU67" s="308"/>
      <c r="JBV67" s="308"/>
      <c r="JBW67" s="308"/>
      <c r="JBX67" s="308"/>
      <c r="JBY67" s="308"/>
      <c r="JBZ67" s="308"/>
      <c r="JCA67" s="308"/>
      <c r="JCB67" s="308"/>
      <c r="JCC67" s="308"/>
      <c r="JCD67" s="308"/>
      <c r="JCE67" s="308"/>
      <c r="JCF67" s="308"/>
      <c r="JCG67" s="308"/>
      <c r="JCH67" s="308"/>
      <c r="JCI67" s="308"/>
      <c r="JCJ67" s="308"/>
      <c r="JCK67" s="308"/>
      <c r="JCL67" s="308"/>
      <c r="JCM67" s="308"/>
      <c r="JCN67" s="308"/>
      <c r="JCO67" s="308"/>
      <c r="JCP67" s="308"/>
      <c r="JCQ67" s="308"/>
      <c r="JCR67" s="308"/>
      <c r="JCS67" s="308"/>
      <c r="JCT67" s="308"/>
      <c r="JCU67" s="308"/>
      <c r="JCV67" s="308"/>
      <c r="JCW67" s="308"/>
      <c r="JCX67" s="308"/>
      <c r="JCY67" s="308"/>
      <c r="JCZ67" s="308"/>
      <c r="JDA67" s="308"/>
      <c r="JDB67" s="308"/>
      <c r="JDC67" s="308"/>
      <c r="JDD67" s="308"/>
      <c r="JDE67" s="308"/>
      <c r="JDF67" s="308"/>
      <c r="JDG67" s="308"/>
      <c r="JDH67" s="308"/>
      <c r="JDI67" s="308"/>
      <c r="JDJ67" s="308"/>
      <c r="JDK67" s="308"/>
      <c r="JDL67" s="308"/>
      <c r="JDM67" s="308"/>
      <c r="JDN67" s="308"/>
      <c r="JDO67" s="308"/>
      <c r="JDP67" s="308"/>
      <c r="JDQ67" s="308"/>
      <c r="JDR67" s="308"/>
      <c r="JDS67" s="308"/>
      <c r="JDT67" s="308"/>
      <c r="JDU67" s="308"/>
      <c r="JDV67" s="308"/>
      <c r="JDW67" s="308"/>
      <c r="JDX67" s="308"/>
      <c r="JDY67" s="308"/>
      <c r="JDZ67" s="308"/>
      <c r="JEA67" s="308"/>
      <c r="JEB67" s="308"/>
      <c r="JEC67" s="308"/>
      <c r="JED67" s="308"/>
      <c r="JEE67" s="308"/>
      <c r="JEF67" s="308"/>
      <c r="JEG67" s="308"/>
      <c r="JEH67" s="308"/>
      <c r="JEI67" s="308"/>
      <c r="JEJ67" s="308"/>
      <c r="JEK67" s="308"/>
      <c r="JEL67" s="308"/>
      <c r="JEM67" s="308"/>
      <c r="JEN67" s="308"/>
      <c r="JEO67" s="308"/>
      <c r="JEP67" s="308"/>
      <c r="JEQ67" s="308"/>
      <c r="JER67" s="308"/>
      <c r="JES67" s="308"/>
      <c r="JET67" s="308"/>
      <c r="JEU67" s="308"/>
      <c r="JEV67" s="308"/>
      <c r="JEW67" s="308"/>
      <c r="JEX67" s="308"/>
      <c r="JEY67" s="308"/>
      <c r="JEZ67" s="308"/>
      <c r="JFA67" s="308"/>
      <c r="JFB67" s="308"/>
      <c r="JFC67" s="308"/>
      <c r="JFD67" s="308"/>
      <c r="JFE67" s="308"/>
      <c r="JFF67" s="308"/>
      <c r="JFG67" s="308"/>
      <c r="JFH67" s="308"/>
      <c r="JFI67" s="308"/>
      <c r="JFJ67" s="308"/>
      <c r="JFK67" s="308"/>
      <c r="JFL67" s="308"/>
      <c r="JFM67" s="308"/>
      <c r="JFN67" s="308"/>
      <c r="JFO67" s="308"/>
      <c r="JFP67" s="308"/>
      <c r="JFQ67" s="308"/>
      <c r="JFR67" s="308"/>
      <c r="JFS67" s="308"/>
      <c r="JFT67" s="308"/>
      <c r="JFU67" s="308"/>
      <c r="JFV67" s="308"/>
      <c r="JFW67" s="308"/>
      <c r="JFX67" s="308"/>
      <c r="JFY67" s="308"/>
      <c r="JFZ67" s="308"/>
      <c r="JGA67" s="308"/>
      <c r="JGB67" s="308"/>
      <c r="JGC67" s="308"/>
      <c r="JGD67" s="308"/>
      <c r="JGE67" s="308"/>
      <c r="JGF67" s="308"/>
      <c r="JGG67" s="308"/>
      <c r="JGH67" s="308"/>
      <c r="JGI67" s="308"/>
      <c r="JGJ67" s="308"/>
      <c r="JGK67" s="308"/>
      <c r="JGL67" s="308"/>
      <c r="JGM67" s="308"/>
      <c r="JGN67" s="308"/>
      <c r="JGO67" s="308"/>
      <c r="JGP67" s="308"/>
      <c r="JGQ67" s="308"/>
      <c r="JGR67" s="308"/>
      <c r="JGS67" s="308"/>
      <c r="JGT67" s="308"/>
      <c r="JGU67" s="308"/>
      <c r="JGV67" s="308"/>
      <c r="JGW67" s="308"/>
      <c r="JGX67" s="308"/>
      <c r="JGY67" s="308"/>
      <c r="JGZ67" s="308"/>
      <c r="JHA67" s="308"/>
      <c r="JHB67" s="308"/>
      <c r="JHC67" s="308"/>
      <c r="JHD67" s="308"/>
      <c r="JHE67" s="308"/>
      <c r="JHF67" s="308"/>
      <c r="JHG67" s="308"/>
      <c r="JHH67" s="308"/>
      <c r="JHI67" s="308"/>
      <c r="JHJ67" s="308"/>
      <c r="JHK67" s="308"/>
      <c r="JHL67" s="308"/>
      <c r="JHM67" s="308"/>
      <c r="JHN67" s="308"/>
      <c r="JHO67" s="308"/>
      <c r="JHP67" s="308"/>
      <c r="JHQ67" s="308"/>
      <c r="JHR67" s="308"/>
      <c r="JHS67" s="308"/>
      <c r="JHT67" s="308"/>
      <c r="JHU67" s="308"/>
      <c r="JHV67" s="308"/>
      <c r="JHW67" s="308"/>
      <c r="JHX67" s="308"/>
      <c r="JHY67" s="308"/>
      <c r="JHZ67" s="308"/>
      <c r="JIA67" s="308"/>
      <c r="JIB67" s="308"/>
      <c r="JIC67" s="308"/>
      <c r="JID67" s="308"/>
      <c r="JIE67" s="308"/>
      <c r="JIF67" s="308"/>
      <c r="JIG67" s="308"/>
      <c r="JIH67" s="308"/>
      <c r="JII67" s="308"/>
      <c r="JIJ67" s="308"/>
      <c r="JIK67" s="308"/>
      <c r="JIL67" s="308"/>
      <c r="JIM67" s="308"/>
      <c r="JIN67" s="308"/>
      <c r="JIO67" s="308"/>
      <c r="JIP67" s="308"/>
      <c r="JIQ67" s="308"/>
      <c r="JIR67" s="308"/>
      <c r="JIS67" s="308"/>
      <c r="JIT67" s="308"/>
      <c r="JIU67" s="308"/>
      <c r="JIV67" s="308"/>
      <c r="JIW67" s="308"/>
      <c r="JIX67" s="308"/>
      <c r="JIY67" s="308"/>
      <c r="JIZ67" s="308"/>
      <c r="JJA67" s="308"/>
      <c r="JJB67" s="308"/>
      <c r="JJC67" s="308"/>
      <c r="JJD67" s="308"/>
      <c r="JJE67" s="308"/>
      <c r="JJF67" s="308"/>
      <c r="JJG67" s="308"/>
      <c r="JJH67" s="308"/>
      <c r="JJI67" s="308"/>
      <c r="JJJ67" s="308"/>
      <c r="JJK67" s="308"/>
      <c r="JJL67" s="308"/>
      <c r="JJM67" s="308"/>
      <c r="JJN67" s="308"/>
      <c r="JJO67" s="308"/>
      <c r="JJP67" s="308"/>
      <c r="JJQ67" s="308"/>
      <c r="JJR67" s="308"/>
      <c r="JJS67" s="308"/>
      <c r="JJT67" s="308"/>
      <c r="JJU67" s="308"/>
      <c r="JJV67" s="308"/>
      <c r="JJW67" s="308"/>
      <c r="JJX67" s="308"/>
      <c r="JJY67" s="308"/>
      <c r="JJZ67" s="308"/>
      <c r="JKA67" s="308"/>
      <c r="JKB67" s="308"/>
      <c r="JKC67" s="308"/>
      <c r="JKD67" s="308"/>
      <c r="JKE67" s="308"/>
      <c r="JKF67" s="308"/>
      <c r="JKG67" s="308"/>
      <c r="JKH67" s="308"/>
      <c r="JKI67" s="308"/>
      <c r="JKJ67" s="308"/>
      <c r="JKK67" s="308"/>
      <c r="JKL67" s="308"/>
      <c r="JKM67" s="308"/>
      <c r="JKN67" s="308"/>
      <c r="JKO67" s="308"/>
      <c r="JKP67" s="308"/>
      <c r="JKQ67" s="308"/>
      <c r="JKR67" s="308"/>
      <c r="JKS67" s="308"/>
      <c r="JKT67" s="308"/>
      <c r="JKU67" s="308"/>
      <c r="JKV67" s="308"/>
      <c r="JKW67" s="308"/>
      <c r="JKX67" s="308"/>
      <c r="JKY67" s="308"/>
      <c r="JKZ67" s="308"/>
      <c r="JLA67" s="308"/>
      <c r="JLB67" s="308"/>
      <c r="JLC67" s="308"/>
      <c r="JLD67" s="308"/>
      <c r="JLE67" s="308"/>
      <c r="JLF67" s="308"/>
      <c r="JLG67" s="308"/>
      <c r="JLH67" s="308"/>
      <c r="JLI67" s="308"/>
      <c r="JLJ67" s="308"/>
      <c r="JLK67" s="308"/>
      <c r="JLL67" s="308"/>
      <c r="JLM67" s="308"/>
      <c r="JLN67" s="308"/>
      <c r="JLO67" s="308"/>
      <c r="JLP67" s="308"/>
      <c r="JLQ67" s="308"/>
      <c r="JLR67" s="308"/>
      <c r="JLS67" s="308"/>
      <c r="JLT67" s="308"/>
      <c r="JLU67" s="308"/>
      <c r="JLV67" s="308"/>
      <c r="JLW67" s="308"/>
      <c r="JLX67" s="308"/>
      <c r="JLY67" s="308"/>
      <c r="JLZ67" s="308"/>
      <c r="JMA67" s="308"/>
      <c r="JMB67" s="308"/>
      <c r="JMC67" s="308"/>
      <c r="JMD67" s="308"/>
      <c r="JME67" s="308"/>
      <c r="JMF67" s="308"/>
      <c r="JMG67" s="308"/>
      <c r="JMH67" s="308"/>
      <c r="JMI67" s="308"/>
      <c r="JMJ67" s="308"/>
      <c r="JMK67" s="308"/>
      <c r="JML67" s="308"/>
      <c r="JMM67" s="308"/>
      <c r="JMN67" s="308"/>
      <c r="JMO67" s="308"/>
      <c r="JMP67" s="308"/>
      <c r="JMQ67" s="308"/>
      <c r="JMR67" s="308"/>
      <c r="JMS67" s="308"/>
      <c r="JMT67" s="308"/>
      <c r="JMU67" s="308"/>
      <c r="JMV67" s="308"/>
      <c r="JMW67" s="308"/>
      <c r="JMX67" s="308"/>
      <c r="JMY67" s="308"/>
      <c r="JMZ67" s="308"/>
      <c r="JNA67" s="308"/>
      <c r="JNB67" s="308"/>
      <c r="JNC67" s="308"/>
      <c r="JND67" s="308"/>
      <c r="JNE67" s="308"/>
      <c r="JNF67" s="308"/>
      <c r="JNG67" s="308"/>
      <c r="JNH67" s="308"/>
      <c r="JNI67" s="308"/>
      <c r="JNJ67" s="308"/>
      <c r="JNK67" s="308"/>
      <c r="JNL67" s="308"/>
      <c r="JNM67" s="308"/>
      <c r="JNN67" s="308"/>
      <c r="JNO67" s="308"/>
      <c r="JNP67" s="308"/>
      <c r="JNQ67" s="308"/>
      <c r="JNR67" s="308"/>
      <c r="JNS67" s="308"/>
      <c r="JNT67" s="308"/>
      <c r="JNU67" s="308"/>
      <c r="JNV67" s="308"/>
      <c r="JNW67" s="308"/>
      <c r="JNX67" s="308"/>
      <c r="JNY67" s="308"/>
      <c r="JNZ67" s="308"/>
      <c r="JOA67" s="308"/>
      <c r="JOB67" s="308"/>
      <c r="JOC67" s="308"/>
      <c r="JOD67" s="308"/>
      <c r="JOE67" s="308"/>
      <c r="JOF67" s="308"/>
      <c r="JOG67" s="308"/>
      <c r="JOH67" s="308"/>
      <c r="JOI67" s="308"/>
      <c r="JOJ67" s="308"/>
      <c r="JOK67" s="308"/>
      <c r="JOL67" s="308"/>
      <c r="JOM67" s="308"/>
      <c r="JON67" s="308"/>
      <c r="JOO67" s="308"/>
      <c r="JOP67" s="308"/>
      <c r="JOQ67" s="308"/>
      <c r="JOR67" s="308"/>
      <c r="JOS67" s="308"/>
      <c r="JOT67" s="308"/>
      <c r="JOU67" s="308"/>
      <c r="JOV67" s="308"/>
      <c r="JOW67" s="308"/>
      <c r="JOX67" s="308"/>
      <c r="JOY67" s="308"/>
      <c r="JOZ67" s="308"/>
      <c r="JPA67" s="308"/>
      <c r="JPB67" s="308"/>
      <c r="JPC67" s="308"/>
      <c r="JPD67" s="308"/>
      <c r="JPE67" s="308"/>
      <c r="JPF67" s="308"/>
      <c r="JPG67" s="308"/>
      <c r="JPH67" s="308"/>
      <c r="JPI67" s="308"/>
      <c r="JPJ67" s="308"/>
      <c r="JPK67" s="308"/>
      <c r="JPL67" s="308"/>
      <c r="JPM67" s="308"/>
      <c r="JPN67" s="308"/>
      <c r="JPO67" s="308"/>
      <c r="JPP67" s="308"/>
      <c r="JPQ67" s="308"/>
      <c r="JPR67" s="308"/>
      <c r="JPS67" s="308"/>
      <c r="JPT67" s="308"/>
      <c r="JPU67" s="308"/>
      <c r="JPV67" s="308"/>
      <c r="JPW67" s="308"/>
      <c r="JPX67" s="308"/>
      <c r="JPY67" s="308"/>
      <c r="JPZ67" s="308"/>
      <c r="JQA67" s="308"/>
      <c r="JQB67" s="308"/>
      <c r="JQC67" s="308"/>
      <c r="JQD67" s="308"/>
      <c r="JQE67" s="308"/>
      <c r="JQF67" s="308"/>
      <c r="JQG67" s="308"/>
      <c r="JQH67" s="308"/>
      <c r="JQI67" s="308"/>
      <c r="JQJ67" s="308"/>
      <c r="JQK67" s="308"/>
      <c r="JQL67" s="308"/>
      <c r="JQM67" s="308"/>
      <c r="JQN67" s="308"/>
      <c r="JQO67" s="308"/>
      <c r="JQP67" s="308"/>
      <c r="JQQ67" s="308"/>
      <c r="JQR67" s="308"/>
      <c r="JQS67" s="308"/>
      <c r="JQT67" s="308"/>
      <c r="JQU67" s="308"/>
      <c r="JQV67" s="308"/>
      <c r="JQW67" s="308"/>
      <c r="JQX67" s="308"/>
      <c r="JQY67" s="308"/>
      <c r="JQZ67" s="308"/>
      <c r="JRA67" s="308"/>
      <c r="JRB67" s="308"/>
      <c r="JRC67" s="308"/>
      <c r="JRD67" s="308"/>
      <c r="JRE67" s="308"/>
      <c r="JRF67" s="308"/>
      <c r="JRG67" s="308"/>
      <c r="JRH67" s="308"/>
      <c r="JRI67" s="308"/>
      <c r="JRJ67" s="308"/>
      <c r="JRK67" s="308"/>
      <c r="JRL67" s="308"/>
      <c r="JRM67" s="308"/>
      <c r="JRN67" s="308"/>
      <c r="JRO67" s="308"/>
      <c r="JRP67" s="308"/>
      <c r="JRQ67" s="308"/>
      <c r="JRR67" s="308"/>
      <c r="JRS67" s="308"/>
      <c r="JRT67" s="308"/>
      <c r="JRU67" s="308"/>
      <c r="JRV67" s="308"/>
      <c r="JRW67" s="308"/>
      <c r="JRX67" s="308"/>
      <c r="JRY67" s="308"/>
      <c r="JRZ67" s="308"/>
      <c r="JSA67" s="308"/>
      <c r="JSB67" s="308"/>
      <c r="JSC67" s="308"/>
      <c r="JSD67" s="308"/>
      <c r="JSE67" s="308"/>
      <c r="JSF67" s="308"/>
      <c r="JSG67" s="308"/>
      <c r="JSH67" s="308"/>
      <c r="JSI67" s="308"/>
      <c r="JSJ67" s="308"/>
      <c r="JSK67" s="308"/>
      <c r="JSL67" s="308"/>
      <c r="JSM67" s="308"/>
      <c r="JSN67" s="308"/>
      <c r="JSO67" s="308"/>
      <c r="JSP67" s="308"/>
      <c r="JSQ67" s="308"/>
      <c r="JSR67" s="308"/>
      <c r="JSS67" s="308"/>
      <c r="JST67" s="308"/>
      <c r="JSU67" s="308"/>
      <c r="JSV67" s="308"/>
      <c r="JSW67" s="308"/>
      <c r="JSX67" s="308"/>
      <c r="JSY67" s="308"/>
      <c r="JSZ67" s="308"/>
      <c r="JTA67" s="308"/>
      <c r="JTB67" s="308"/>
      <c r="JTC67" s="308"/>
      <c r="JTD67" s="308"/>
      <c r="JTE67" s="308"/>
      <c r="JTF67" s="308"/>
      <c r="JTG67" s="308"/>
      <c r="JTH67" s="308"/>
      <c r="JTI67" s="308"/>
      <c r="JTJ67" s="308"/>
      <c r="JTK67" s="308"/>
      <c r="JTL67" s="308"/>
      <c r="JTM67" s="308"/>
      <c r="JTN67" s="308"/>
      <c r="JTO67" s="308"/>
      <c r="JTP67" s="308"/>
      <c r="JTQ67" s="308"/>
      <c r="JTR67" s="308"/>
      <c r="JTS67" s="308"/>
      <c r="JTT67" s="308"/>
      <c r="JTU67" s="308"/>
      <c r="JTV67" s="308"/>
      <c r="JTW67" s="308"/>
      <c r="JTX67" s="308"/>
      <c r="JTY67" s="308"/>
      <c r="JTZ67" s="308"/>
      <c r="JUA67" s="308"/>
      <c r="JUB67" s="308"/>
      <c r="JUC67" s="308"/>
      <c r="JUD67" s="308"/>
      <c r="JUE67" s="308"/>
      <c r="JUF67" s="308"/>
      <c r="JUG67" s="308"/>
      <c r="JUH67" s="308"/>
      <c r="JUI67" s="308"/>
      <c r="JUJ67" s="308"/>
      <c r="JUK67" s="308"/>
      <c r="JUL67" s="308"/>
      <c r="JUM67" s="308"/>
      <c r="JUN67" s="308"/>
      <c r="JUO67" s="308"/>
      <c r="JUP67" s="308"/>
      <c r="JUQ67" s="308"/>
      <c r="JUR67" s="308"/>
      <c r="JUS67" s="308"/>
      <c r="JUT67" s="308"/>
      <c r="JUU67" s="308"/>
      <c r="JUV67" s="308"/>
      <c r="JUW67" s="308"/>
      <c r="JUX67" s="308"/>
      <c r="JUY67" s="308"/>
      <c r="JUZ67" s="308"/>
      <c r="JVA67" s="308"/>
      <c r="JVB67" s="308"/>
      <c r="JVC67" s="308"/>
      <c r="JVD67" s="308"/>
      <c r="JVE67" s="308"/>
      <c r="JVF67" s="308"/>
      <c r="JVG67" s="308"/>
      <c r="JVH67" s="308"/>
      <c r="JVI67" s="308"/>
      <c r="JVJ67" s="308"/>
      <c r="JVK67" s="308"/>
      <c r="JVL67" s="308"/>
      <c r="JVM67" s="308"/>
      <c r="JVN67" s="308"/>
      <c r="JVO67" s="308"/>
      <c r="JVP67" s="308"/>
      <c r="JVQ67" s="308"/>
      <c r="JVR67" s="308"/>
      <c r="JVS67" s="308"/>
      <c r="JVT67" s="308"/>
      <c r="JVU67" s="308"/>
      <c r="JVV67" s="308"/>
      <c r="JVW67" s="308"/>
      <c r="JVX67" s="308"/>
      <c r="JVY67" s="308"/>
      <c r="JVZ67" s="308"/>
      <c r="JWA67" s="308"/>
      <c r="JWB67" s="308"/>
      <c r="JWC67" s="308"/>
      <c r="JWD67" s="308"/>
      <c r="JWE67" s="308"/>
      <c r="JWF67" s="308"/>
      <c r="JWG67" s="308"/>
      <c r="JWH67" s="308"/>
      <c r="JWI67" s="308"/>
      <c r="JWJ67" s="308"/>
      <c r="JWK67" s="308"/>
      <c r="JWL67" s="308"/>
      <c r="JWM67" s="308"/>
      <c r="JWN67" s="308"/>
      <c r="JWO67" s="308"/>
      <c r="JWP67" s="308"/>
      <c r="JWQ67" s="308"/>
      <c r="JWR67" s="308"/>
      <c r="JWS67" s="308"/>
      <c r="JWT67" s="308"/>
      <c r="JWU67" s="308"/>
      <c r="JWV67" s="308"/>
      <c r="JWW67" s="308"/>
      <c r="JWX67" s="308"/>
      <c r="JWY67" s="308"/>
      <c r="JWZ67" s="308"/>
      <c r="JXA67" s="308"/>
      <c r="JXB67" s="308"/>
      <c r="JXC67" s="308"/>
      <c r="JXD67" s="308"/>
      <c r="JXE67" s="308"/>
      <c r="JXF67" s="308"/>
      <c r="JXG67" s="308"/>
      <c r="JXH67" s="308"/>
      <c r="JXI67" s="308"/>
      <c r="JXJ67" s="308"/>
      <c r="JXK67" s="308"/>
      <c r="JXL67" s="308"/>
      <c r="JXM67" s="308"/>
      <c r="JXN67" s="308"/>
      <c r="JXO67" s="308"/>
      <c r="JXP67" s="308"/>
      <c r="JXQ67" s="308"/>
      <c r="JXR67" s="308"/>
      <c r="JXS67" s="308"/>
      <c r="JXT67" s="308"/>
      <c r="JXU67" s="308"/>
      <c r="JXV67" s="308"/>
      <c r="JXW67" s="308"/>
      <c r="JXX67" s="308"/>
      <c r="JXY67" s="308"/>
      <c r="JXZ67" s="308"/>
      <c r="JYA67" s="308"/>
      <c r="JYB67" s="308"/>
      <c r="JYC67" s="308"/>
      <c r="JYD67" s="308"/>
      <c r="JYE67" s="308"/>
      <c r="JYF67" s="308"/>
      <c r="JYG67" s="308"/>
      <c r="JYH67" s="308"/>
      <c r="JYI67" s="308"/>
      <c r="JYJ67" s="308"/>
      <c r="JYK67" s="308"/>
      <c r="JYL67" s="308"/>
      <c r="JYM67" s="308"/>
      <c r="JYN67" s="308"/>
      <c r="JYO67" s="308"/>
      <c r="JYP67" s="308"/>
      <c r="JYQ67" s="308"/>
      <c r="JYR67" s="308"/>
      <c r="JYS67" s="308"/>
      <c r="JYT67" s="308"/>
      <c r="JYU67" s="308"/>
      <c r="JYV67" s="308"/>
      <c r="JYW67" s="308"/>
      <c r="JYX67" s="308"/>
      <c r="JYY67" s="308"/>
      <c r="JYZ67" s="308"/>
      <c r="JZA67" s="308"/>
      <c r="JZB67" s="308"/>
      <c r="JZC67" s="308"/>
      <c r="JZD67" s="308"/>
      <c r="JZE67" s="308"/>
      <c r="JZF67" s="308"/>
      <c r="JZG67" s="308"/>
      <c r="JZH67" s="308"/>
      <c r="JZI67" s="308"/>
      <c r="JZJ67" s="308"/>
      <c r="JZK67" s="308"/>
      <c r="JZL67" s="308"/>
      <c r="JZM67" s="308"/>
      <c r="JZN67" s="308"/>
      <c r="JZO67" s="308"/>
      <c r="JZP67" s="308"/>
      <c r="JZQ67" s="308"/>
      <c r="JZR67" s="308"/>
      <c r="JZS67" s="308"/>
      <c r="JZT67" s="308"/>
      <c r="JZU67" s="308"/>
      <c r="JZV67" s="308"/>
      <c r="JZW67" s="308"/>
      <c r="JZX67" s="308"/>
      <c r="JZY67" s="308"/>
      <c r="JZZ67" s="308"/>
      <c r="KAA67" s="308"/>
      <c r="KAB67" s="308"/>
      <c r="KAC67" s="308"/>
      <c r="KAD67" s="308"/>
      <c r="KAE67" s="308"/>
      <c r="KAF67" s="308"/>
      <c r="KAG67" s="308"/>
      <c r="KAH67" s="308"/>
      <c r="KAI67" s="308"/>
      <c r="KAJ67" s="308"/>
      <c r="KAK67" s="308"/>
      <c r="KAL67" s="308"/>
      <c r="KAM67" s="308"/>
      <c r="KAN67" s="308"/>
      <c r="KAO67" s="308"/>
      <c r="KAP67" s="308"/>
      <c r="KAQ67" s="308"/>
      <c r="KAR67" s="308"/>
      <c r="KAS67" s="308"/>
      <c r="KAT67" s="308"/>
      <c r="KAU67" s="308"/>
      <c r="KAV67" s="308"/>
      <c r="KAW67" s="308"/>
      <c r="KAX67" s="308"/>
      <c r="KAY67" s="308"/>
      <c r="KAZ67" s="308"/>
      <c r="KBA67" s="308"/>
      <c r="KBB67" s="308"/>
      <c r="KBC67" s="308"/>
      <c r="KBD67" s="308"/>
      <c r="KBE67" s="308"/>
      <c r="KBF67" s="308"/>
      <c r="KBG67" s="308"/>
      <c r="KBH67" s="308"/>
      <c r="KBI67" s="308"/>
      <c r="KBJ67" s="308"/>
      <c r="KBK67" s="308"/>
      <c r="KBL67" s="308"/>
      <c r="KBM67" s="308"/>
      <c r="KBN67" s="308"/>
      <c r="KBO67" s="308"/>
      <c r="KBP67" s="308"/>
      <c r="KBQ67" s="308"/>
      <c r="KBR67" s="308"/>
      <c r="KBS67" s="308"/>
      <c r="KBT67" s="308"/>
      <c r="KBU67" s="308"/>
      <c r="KBV67" s="308"/>
      <c r="KBW67" s="308"/>
      <c r="KBX67" s="308"/>
      <c r="KBY67" s="308"/>
      <c r="KBZ67" s="308"/>
      <c r="KCA67" s="308"/>
      <c r="KCB67" s="308"/>
      <c r="KCC67" s="308"/>
      <c r="KCD67" s="308"/>
      <c r="KCE67" s="308"/>
      <c r="KCF67" s="308"/>
      <c r="KCG67" s="308"/>
      <c r="KCH67" s="308"/>
      <c r="KCI67" s="308"/>
      <c r="KCJ67" s="308"/>
      <c r="KCK67" s="308"/>
      <c r="KCL67" s="308"/>
      <c r="KCM67" s="308"/>
      <c r="KCN67" s="308"/>
      <c r="KCO67" s="308"/>
      <c r="KCP67" s="308"/>
      <c r="KCQ67" s="308"/>
      <c r="KCR67" s="308"/>
      <c r="KCS67" s="308"/>
      <c r="KCT67" s="308"/>
      <c r="KCU67" s="308"/>
      <c r="KCV67" s="308"/>
      <c r="KCW67" s="308"/>
      <c r="KCX67" s="308"/>
      <c r="KCY67" s="308"/>
      <c r="KCZ67" s="308"/>
      <c r="KDA67" s="308"/>
      <c r="KDB67" s="308"/>
      <c r="KDC67" s="308"/>
      <c r="KDD67" s="308"/>
      <c r="KDE67" s="308"/>
      <c r="KDF67" s="308"/>
      <c r="KDG67" s="308"/>
      <c r="KDH67" s="308"/>
      <c r="KDI67" s="308"/>
      <c r="KDJ67" s="308"/>
      <c r="KDK67" s="308"/>
      <c r="KDL67" s="308"/>
      <c r="KDM67" s="308"/>
      <c r="KDN67" s="308"/>
      <c r="KDO67" s="308"/>
      <c r="KDP67" s="308"/>
      <c r="KDQ67" s="308"/>
      <c r="KDR67" s="308"/>
      <c r="KDS67" s="308"/>
      <c r="KDT67" s="308"/>
      <c r="KDU67" s="308"/>
      <c r="KDV67" s="308"/>
      <c r="KDW67" s="308"/>
      <c r="KDX67" s="308"/>
      <c r="KDY67" s="308"/>
      <c r="KDZ67" s="308"/>
      <c r="KEA67" s="308"/>
      <c r="KEB67" s="308"/>
      <c r="KEC67" s="308"/>
      <c r="KED67" s="308"/>
      <c r="KEE67" s="308"/>
      <c r="KEF67" s="308"/>
      <c r="KEG67" s="308"/>
      <c r="KEH67" s="308"/>
      <c r="KEI67" s="308"/>
      <c r="KEJ67" s="308"/>
      <c r="KEK67" s="308"/>
      <c r="KEL67" s="308"/>
      <c r="KEM67" s="308"/>
      <c r="KEN67" s="308"/>
      <c r="KEO67" s="308"/>
      <c r="KEP67" s="308"/>
      <c r="KEQ67" s="308"/>
      <c r="KER67" s="308"/>
      <c r="KES67" s="308"/>
      <c r="KET67" s="308"/>
      <c r="KEU67" s="308"/>
      <c r="KEV67" s="308"/>
      <c r="KEW67" s="308"/>
      <c r="KEX67" s="308"/>
      <c r="KEY67" s="308"/>
      <c r="KEZ67" s="308"/>
      <c r="KFA67" s="308"/>
      <c r="KFB67" s="308"/>
      <c r="KFC67" s="308"/>
      <c r="KFD67" s="308"/>
      <c r="KFE67" s="308"/>
      <c r="KFF67" s="308"/>
      <c r="KFG67" s="308"/>
      <c r="KFH67" s="308"/>
      <c r="KFI67" s="308"/>
      <c r="KFJ67" s="308"/>
      <c r="KFK67" s="308"/>
      <c r="KFL67" s="308"/>
      <c r="KFM67" s="308"/>
      <c r="KFN67" s="308"/>
      <c r="KFO67" s="308"/>
      <c r="KFP67" s="308"/>
      <c r="KFQ67" s="308"/>
      <c r="KFR67" s="308"/>
      <c r="KFS67" s="308"/>
      <c r="KFT67" s="308"/>
      <c r="KFU67" s="308"/>
      <c r="KFV67" s="308"/>
      <c r="KFW67" s="308"/>
      <c r="KFX67" s="308"/>
      <c r="KFY67" s="308"/>
      <c r="KFZ67" s="308"/>
      <c r="KGA67" s="308"/>
      <c r="KGB67" s="308"/>
      <c r="KGC67" s="308"/>
      <c r="KGD67" s="308"/>
      <c r="KGE67" s="308"/>
      <c r="KGF67" s="308"/>
      <c r="KGG67" s="308"/>
      <c r="KGH67" s="308"/>
      <c r="KGI67" s="308"/>
      <c r="KGJ67" s="308"/>
      <c r="KGK67" s="308"/>
      <c r="KGL67" s="308"/>
      <c r="KGM67" s="308"/>
      <c r="KGN67" s="308"/>
      <c r="KGO67" s="308"/>
      <c r="KGP67" s="308"/>
      <c r="KGQ67" s="308"/>
      <c r="KGR67" s="308"/>
      <c r="KGS67" s="308"/>
      <c r="KGT67" s="308"/>
      <c r="KGU67" s="308"/>
      <c r="KGV67" s="308"/>
      <c r="KGW67" s="308"/>
      <c r="KGX67" s="308"/>
      <c r="KGY67" s="308"/>
      <c r="KGZ67" s="308"/>
      <c r="KHA67" s="308"/>
      <c r="KHB67" s="308"/>
      <c r="KHC67" s="308"/>
      <c r="KHD67" s="308"/>
      <c r="KHE67" s="308"/>
      <c r="KHF67" s="308"/>
      <c r="KHG67" s="308"/>
      <c r="KHH67" s="308"/>
      <c r="KHI67" s="308"/>
      <c r="KHJ67" s="308"/>
      <c r="KHK67" s="308"/>
      <c r="KHL67" s="308"/>
      <c r="KHM67" s="308"/>
      <c r="KHN67" s="308"/>
      <c r="KHO67" s="308"/>
      <c r="KHP67" s="308"/>
      <c r="KHQ67" s="308"/>
      <c r="KHR67" s="308"/>
      <c r="KHS67" s="308"/>
      <c r="KHT67" s="308"/>
      <c r="KHU67" s="308"/>
      <c r="KHV67" s="308"/>
      <c r="KHW67" s="308"/>
      <c r="KHX67" s="308"/>
      <c r="KHY67" s="308"/>
      <c r="KHZ67" s="308"/>
      <c r="KIA67" s="308"/>
      <c r="KIB67" s="308"/>
      <c r="KIC67" s="308"/>
      <c r="KID67" s="308"/>
      <c r="KIE67" s="308"/>
      <c r="KIF67" s="308"/>
      <c r="KIG67" s="308"/>
      <c r="KIH67" s="308"/>
      <c r="KII67" s="308"/>
      <c r="KIJ67" s="308"/>
      <c r="KIK67" s="308"/>
      <c r="KIL67" s="308"/>
      <c r="KIM67" s="308"/>
      <c r="KIN67" s="308"/>
      <c r="KIO67" s="308"/>
      <c r="KIP67" s="308"/>
      <c r="KIQ67" s="308"/>
      <c r="KIR67" s="308"/>
      <c r="KIS67" s="308"/>
      <c r="KIT67" s="308"/>
      <c r="KIU67" s="308"/>
      <c r="KIV67" s="308"/>
      <c r="KIW67" s="308"/>
      <c r="KIX67" s="308"/>
      <c r="KIY67" s="308"/>
      <c r="KIZ67" s="308"/>
      <c r="KJA67" s="308"/>
      <c r="KJB67" s="308"/>
      <c r="KJC67" s="308"/>
      <c r="KJD67" s="308"/>
      <c r="KJE67" s="308"/>
      <c r="KJF67" s="308"/>
      <c r="KJG67" s="308"/>
      <c r="KJH67" s="308"/>
      <c r="KJI67" s="308"/>
      <c r="KJJ67" s="308"/>
      <c r="KJK67" s="308"/>
      <c r="KJL67" s="308"/>
      <c r="KJM67" s="308"/>
      <c r="KJN67" s="308"/>
      <c r="KJO67" s="308"/>
      <c r="KJP67" s="308"/>
      <c r="KJQ67" s="308"/>
      <c r="KJR67" s="308"/>
      <c r="KJS67" s="308"/>
      <c r="KJT67" s="308"/>
      <c r="KJU67" s="308"/>
      <c r="KJV67" s="308"/>
      <c r="KJW67" s="308"/>
      <c r="KJX67" s="308"/>
      <c r="KJY67" s="308"/>
      <c r="KJZ67" s="308"/>
      <c r="KKA67" s="308"/>
      <c r="KKB67" s="308"/>
      <c r="KKC67" s="308"/>
      <c r="KKD67" s="308"/>
      <c r="KKE67" s="308"/>
      <c r="KKF67" s="308"/>
      <c r="KKG67" s="308"/>
      <c r="KKH67" s="308"/>
      <c r="KKI67" s="308"/>
      <c r="KKJ67" s="308"/>
      <c r="KKK67" s="308"/>
      <c r="KKL67" s="308"/>
      <c r="KKM67" s="308"/>
      <c r="KKN67" s="308"/>
      <c r="KKO67" s="308"/>
      <c r="KKP67" s="308"/>
      <c r="KKQ67" s="308"/>
      <c r="KKR67" s="308"/>
      <c r="KKS67" s="308"/>
      <c r="KKT67" s="308"/>
      <c r="KKU67" s="308"/>
      <c r="KKV67" s="308"/>
      <c r="KKW67" s="308"/>
      <c r="KKX67" s="308"/>
      <c r="KKY67" s="308"/>
      <c r="KKZ67" s="308"/>
      <c r="KLA67" s="308"/>
      <c r="KLB67" s="308"/>
      <c r="KLC67" s="308"/>
      <c r="KLD67" s="308"/>
      <c r="KLE67" s="308"/>
      <c r="KLF67" s="308"/>
      <c r="KLG67" s="308"/>
      <c r="KLH67" s="308"/>
      <c r="KLI67" s="308"/>
      <c r="KLJ67" s="308"/>
      <c r="KLK67" s="308"/>
      <c r="KLL67" s="308"/>
      <c r="KLM67" s="308"/>
      <c r="KLN67" s="308"/>
      <c r="KLO67" s="308"/>
      <c r="KLP67" s="308"/>
      <c r="KLQ67" s="308"/>
      <c r="KLR67" s="308"/>
      <c r="KLS67" s="308"/>
      <c r="KLT67" s="308"/>
      <c r="KLU67" s="308"/>
      <c r="KLV67" s="308"/>
      <c r="KLW67" s="308"/>
      <c r="KLX67" s="308"/>
      <c r="KLY67" s="308"/>
      <c r="KLZ67" s="308"/>
      <c r="KMA67" s="308"/>
      <c r="KMB67" s="308"/>
      <c r="KMC67" s="308"/>
      <c r="KMD67" s="308"/>
      <c r="KME67" s="308"/>
      <c r="KMF67" s="308"/>
      <c r="KMG67" s="308"/>
      <c r="KMH67" s="308"/>
      <c r="KMI67" s="308"/>
      <c r="KMJ67" s="308"/>
      <c r="KMK67" s="308"/>
      <c r="KML67" s="308"/>
      <c r="KMM67" s="308"/>
      <c r="KMN67" s="308"/>
      <c r="KMO67" s="308"/>
      <c r="KMP67" s="308"/>
      <c r="KMQ67" s="308"/>
      <c r="KMR67" s="308"/>
      <c r="KMS67" s="308"/>
      <c r="KMT67" s="308"/>
      <c r="KMU67" s="308"/>
      <c r="KMV67" s="308"/>
      <c r="KMW67" s="308"/>
      <c r="KMX67" s="308"/>
      <c r="KMY67" s="308"/>
      <c r="KMZ67" s="308"/>
      <c r="KNA67" s="308"/>
      <c r="KNB67" s="308"/>
      <c r="KNC67" s="308"/>
      <c r="KND67" s="308"/>
      <c r="KNE67" s="308"/>
      <c r="KNF67" s="308"/>
      <c r="KNG67" s="308"/>
      <c r="KNH67" s="308"/>
      <c r="KNI67" s="308"/>
      <c r="KNJ67" s="308"/>
      <c r="KNK67" s="308"/>
      <c r="KNL67" s="308"/>
      <c r="KNM67" s="308"/>
      <c r="KNN67" s="308"/>
      <c r="KNO67" s="308"/>
      <c r="KNP67" s="308"/>
      <c r="KNQ67" s="308"/>
      <c r="KNR67" s="308"/>
      <c r="KNS67" s="308"/>
      <c r="KNT67" s="308"/>
      <c r="KNU67" s="308"/>
      <c r="KNV67" s="308"/>
      <c r="KNW67" s="308"/>
      <c r="KNX67" s="308"/>
      <c r="KNY67" s="308"/>
      <c r="KNZ67" s="308"/>
      <c r="KOA67" s="308"/>
      <c r="KOB67" s="308"/>
      <c r="KOC67" s="308"/>
      <c r="KOD67" s="308"/>
      <c r="KOE67" s="308"/>
      <c r="KOF67" s="308"/>
      <c r="KOG67" s="308"/>
      <c r="KOH67" s="308"/>
      <c r="KOI67" s="308"/>
      <c r="KOJ67" s="308"/>
      <c r="KOK67" s="308"/>
      <c r="KOL67" s="308"/>
      <c r="KOM67" s="308"/>
      <c r="KON67" s="308"/>
      <c r="KOO67" s="308"/>
      <c r="KOP67" s="308"/>
      <c r="KOQ67" s="308"/>
      <c r="KOR67" s="308"/>
      <c r="KOS67" s="308"/>
      <c r="KOT67" s="308"/>
      <c r="KOU67" s="308"/>
      <c r="KOV67" s="308"/>
      <c r="KOW67" s="308"/>
      <c r="KOX67" s="308"/>
      <c r="KOY67" s="308"/>
      <c r="KOZ67" s="308"/>
      <c r="KPA67" s="308"/>
      <c r="KPB67" s="308"/>
      <c r="KPC67" s="308"/>
      <c r="KPD67" s="308"/>
      <c r="KPE67" s="308"/>
      <c r="KPF67" s="308"/>
      <c r="KPG67" s="308"/>
      <c r="KPH67" s="308"/>
      <c r="KPI67" s="308"/>
      <c r="KPJ67" s="308"/>
      <c r="KPK67" s="308"/>
      <c r="KPL67" s="308"/>
      <c r="KPM67" s="308"/>
      <c r="KPN67" s="308"/>
      <c r="KPO67" s="308"/>
      <c r="KPP67" s="308"/>
      <c r="KPQ67" s="308"/>
      <c r="KPR67" s="308"/>
      <c r="KPS67" s="308"/>
      <c r="KPT67" s="308"/>
      <c r="KPU67" s="308"/>
      <c r="KPV67" s="308"/>
      <c r="KPW67" s="308"/>
      <c r="KPX67" s="308"/>
      <c r="KPY67" s="308"/>
      <c r="KPZ67" s="308"/>
      <c r="KQA67" s="308"/>
      <c r="KQB67" s="308"/>
      <c r="KQC67" s="308"/>
      <c r="KQD67" s="308"/>
      <c r="KQE67" s="308"/>
      <c r="KQF67" s="308"/>
      <c r="KQG67" s="308"/>
      <c r="KQH67" s="308"/>
      <c r="KQI67" s="308"/>
      <c r="KQJ67" s="308"/>
      <c r="KQK67" s="308"/>
      <c r="KQL67" s="308"/>
      <c r="KQM67" s="308"/>
      <c r="KQN67" s="308"/>
      <c r="KQO67" s="308"/>
      <c r="KQP67" s="308"/>
      <c r="KQQ67" s="308"/>
      <c r="KQR67" s="308"/>
      <c r="KQS67" s="308"/>
      <c r="KQT67" s="308"/>
      <c r="KQU67" s="308"/>
      <c r="KQV67" s="308"/>
      <c r="KQW67" s="308"/>
      <c r="KQX67" s="308"/>
      <c r="KQY67" s="308"/>
      <c r="KQZ67" s="308"/>
      <c r="KRA67" s="308"/>
      <c r="KRB67" s="308"/>
      <c r="KRC67" s="308"/>
      <c r="KRD67" s="308"/>
      <c r="KRE67" s="308"/>
      <c r="KRF67" s="308"/>
      <c r="KRG67" s="308"/>
      <c r="KRH67" s="308"/>
      <c r="KRI67" s="308"/>
      <c r="KRJ67" s="308"/>
      <c r="KRK67" s="308"/>
      <c r="KRL67" s="308"/>
      <c r="KRM67" s="308"/>
      <c r="KRN67" s="308"/>
      <c r="KRO67" s="308"/>
      <c r="KRP67" s="308"/>
      <c r="KRQ67" s="308"/>
      <c r="KRR67" s="308"/>
      <c r="KRS67" s="308"/>
      <c r="KRT67" s="308"/>
      <c r="KRU67" s="308"/>
      <c r="KRV67" s="308"/>
      <c r="KRW67" s="308"/>
      <c r="KRX67" s="308"/>
      <c r="KRY67" s="308"/>
      <c r="KRZ67" s="308"/>
      <c r="KSA67" s="308"/>
      <c r="KSB67" s="308"/>
      <c r="KSC67" s="308"/>
      <c r="KSD67" s="308"/>
      <c r="KSE67" s="308"/>
      <c r="KSF67" s="308"/>
      <c r="KSG67" s="308"/>
      <c r="KSH67" s="308"/>
      <c r="KSI67" s="308"/>
      <c r="KSJ67" s="308"/>
      <c r="KSK67" s="308"/>
      <c r="KSL67" s="308"/>
      <c r="KSM67" s="308"/>
      <c r="KSN67" s="308"/>
      <c r="KSO67" s="308"/>
      <c r="KSP67" s="308"/>
      <c r="KSQ67" s="308"/>
      <c r="KSR67" s="308"/>
      <c r="KSS67" s="308"/>
      <c r="KST67" s="308"/>
      <c r="KSU67" s="308"/>
      <c r="KSV67" s="308"/>
      <c r="KSW67" s="308"/>
      <c r="KSX67" s="308"/>
      <c r="KSY67" s="308"/>
      <c r="KSZ67" s="308"/>
      <c r="KTA67" s="308"/>
      <c r="KTB67" s="308"/>
      <c r="KTC67" s="308"/>
      <c r="KTD67" s="308"/>
      <c r="KTE67" s="308"/>
      <c r="KTF67" s="308"/>
      <c r="KTG67" s="308"/>
      <c r="KTH67" s="308"/>
      <c r="KTI67" s="308"/>
      <c r="KTJ67" s="308"/>
      <c r="KTK67" s="308"/>
      <c r="KTL67" s="308"/>
      <c r="KTM67" s="308"/>
      <c r="KTN67" s="308"/>
      <c r="KTO67" s="308"/>
      <c r="KTP67" s="308"/>
      <c r="KTQ67" s="308"/>
      <c r="KTR67" s="308"/>
      <c r="KTS67" s="308"/>
      <c r="KTT67" s="308"/>
      <c r="KTU67" s="308"/>
      <c r="KTV67" s="308"/>
      <c r="KTW67" s="308"/>
      <c r="KTX67" s="308"/>
      <c r="KTY67" s="308"/>
      <c r="KTZ67" s="308"/>
      <c r="KUA67" s="308"/>
      <c r="KUB67" s="308"/>
      <c r="KUC67" s="308"/>
      <c r="KUD67" s="308"/>
      <c r="KUE67" s="308"/>
      <c r="KUF67" s="308"/>
      <c r="KUG67" s="308"/>
      <c r="KUH67" s="308"/>
      <c r="KUI67" s="308"/>
      <c r="KUJ67" s="308"/>
      <c r="KUK67" s="308"/>
      <c r="KUL67" s="308"/>
      <c r="KUM67" s="308"/>
      <c r="KUN67" s="308"/>
      <c r="KUO67" s="308"/>
      <c r="KUP67" s="308"/>
      <c r="KUQ67" s="308"/>
      <c r="KUR67" s="308"/>
      <c r="KUS67" s="308"/>
      <c r="KUT67" s="308"/>
      <c r="KUU67" s="308"/>
      <c r="KUV67" s="308"/>
      <c r="KUW67" s="308"/>
      <c r="KUX67" s="308"/>
      <c r="KUY67" s="308"/>
      <c r="KUZ67" s="308"/>
      <c r="KVA67" s="308"/>
      <c r="KVB67" s="308"/>
      <c r="KVC67" s="308"/>
      <c r="KVD67" s="308"/>
      <c r="KVE67" s="308"/>
      <c r="KVF67" s="308"/>
      <c r="KVG67" s="308"/>
      <c r="KVH67" s="308"/>
      <c r="KVI67" s="308"/>
      <c r="KVJ67" s="308"/>
      <c r="KVK67" s="308"/>
      <c r="KVL67" s="308"/>
      <c r="KVM67" s="308"/>
      <c r="KVN67" s="308"/>
      <c r="KVO67" s="308"/>
      <c r="KVP67" s="308"/>
      <c r="KVQ67" s="308"/>
      <c r="KVR67" s="308"/>
      <c r="KVS67" s="308"/>
      <c r="KVT67" s="308"/>
      <c r="KVU67" s="308"/>
      <c r="KVV67" s="308"/>
      <c r="KVW67" s="308"/>
      <c r="KVX67" s="308"/>
      <c r="KVY67" s="308"/>
      <c r="KVZ67" s="308"/>
      <c r="KWA67" s="308"/>
      <c r="KWB67" s="308"/>
      <c r="KWC67" s="308"/>
      <c r="KWD67" s="308"/>
      <c r="KWE67" s="308"/>
      <c r="KWF67" s="308"/>
      <c r="KWG67" s="308"/>
      <c r="KWH67" s="308"/>
      <c r="KWI67" s="308"/>
      <c r="KWJ67" s="308"/>
      <c r="KWK67" s="308"/>
      <c r="KWL67" s="308"/>
      <c r="KWM67" s="308"/>
      <c r="KWN67" s="308"/>
      <c r="KWO67" s="308"/>
      <c r="KWP67" s="308"/>
      <c r="KWQ67" s="308"/>
      <c r="KWR67" s="308"/>
      <c r="KWS67" s="308"/>
      <c r="KWT67" s="308"/>
      <c r="KWU67" s="308"/>
      <c r="KWV67" s="308"/>
      <c r="KWW67" s="308"/>
      <c r="KWX67" s="308"/>
      <c r="KWY67" s="308"/>
      <c r="KWZ67" s="308"/>
      <c r="KXA67" s="308"/>
      <c r="KXB67" s="308"/>
      <c r="KXC67" s="308"/>
      <c r="KXD67" s="308"/>
      <c r="KXE67" s="308"/>
      <c r="KXF67" s="308"/>
      <c r="KXG67" s="308"/>
      <c r="KXH67" s="308"/>
      <c r="KXI67" s="308"/>
      <c r="KXJ67" s="308"/>
      <c r="KXK67" s="308"/>
      <c r="KXL67" s="308"/>
      <c r="KXM67" s="308"/>
      <c r="KXN67" s="308"/>
      <c r="KXO67" s="308"/>
      <c r="KXP67" s="308"/>
      <c r="KXQ67" s="308"/>
      <c r="KXR67" s="308"/>
      <c r="KXS67" s="308"/>
      <c r="KXT67" s="308"/>
      <c r="KXU67" s="308"/>
      <c r="KXV67" s="308"/>
      <c r="KXW67" s="308"/>
      <c r="KXX67" s="308"/>
      <c r="KXY67" s="308"/>
      <c r="KXZ67" s="308"/>
      <c r="KYA67" s="308"/>
      <c r="KYB67" s="308"/>
      <c r="KYC67" s="308"/>
      <c r="KYD67" s="308"/>
      <c r="KYE67" s="308"/>
      <c r="KYF67" s="308"/>
      <c r="KYG67" s="308"/>
      <c r="KYH67" s="308"/>
      <c r="KYI67" s="308"/>
      <c r="KYJ67" s="308"/>
      <c r="KYK67" s="308"/>
      <c r="KYL67" s="308"/>
      <c r="KYM67" s="308"/>
      <c r="KYN67" s="308"/>
      <c r="KYO67" s="308"/>
      <c r="KYP67" s="308"/>
      <c r="KYQ67" s="308"/>
      <c r="KYR67" s="308"/>
      <c r="KYS67" s="308"/>
      <c r="KYT67" s="308"/>
      <c r="KYU67" s="308"/>
      <c r="KYV67" s="308"/>
      <c r="KYW67" s="308"/>
      <c r="KYX67" s="308"/>
      <c r="KYY67" s="308"/>
      <c r="KYZ67" s="308"/>
      <c r="KZA67" s="308"/>
      <c r="KZB67" s="308"/>
      <c r="KZC67" s="308"/>
      <c r="KZD67" s="308"/>
      <c r="KZE67" s="308"/>
      <c r="KZF67" s="308"/>
      <c r="KZG67" s="308"/>
      <c r="KZH67" s="308"/>
      <c r="KZI67" s="308"/>
      <c r="KZJ67" s="308"/>
      <c r="KZK67" s="308"/>
      <c r="KZL67" s="308"/>
      <c r="KZM67" s="308"/>
      <c r="KZN67" s="308"/>
      <c r="KZO67" s="308"/>
      <c r="KZP67" s="308"/>
      <c r="KZQ67" s="308"/>
      <c r="KZR67" s="308"/>
      <c r="KZS67" s="308"/>
      <c r="KZT67" s="308"/>
      <c r="KZU67" s="308"/>
      <c r="KZV67" s="308"/>
      <c r="KZW67" s="308"/>
      <c r="KZX67" s="308"/>
      <c r="KZY67" s="308"/>
      <c r="KZZ67" s="308"/>
      <c r="LAA67" s="308"/>
      <c r="LAB67" s="308"/>
      <c r="LAC67" s="308"/>
      <c r="LAD67" s="308"/>
      <c r="LAE67" s="308"/>
      <c r="LAF67" s="308"/>
      <c r="LAG67" s="308"/>
      <c r="LAH67" s="308"/>
      <c r="LAI67" s="308"/>
      <c r="LAJ67" s="308"/>
      <c r="LAK67" s="308"/>
      <c r="LAL67" s="308"/>
      <c r="LAM67" s="308"/>
      <c r="LAN67" s="308"/>
      <c r="LAO67" s="308"/>
      <c r="LAP67" s="308"/>
      <c r="LAQ67" s="308"/>
      <c r="LAR67" s="308"/>
      <c r="LAS67" s="308"/>
      <c r="LAT67" s="308"/>
      <c r="LAU67" s="308"/>
      <c r="LAV67" s="308"/>
      <c r="LAW67" s="308"/>
      <c r="LAX67" s="308"/>
      <c r="LAY67" s="308"/>
      <c r="LAZ67" s="308"/>
      <c r="LBA67" s="308"/>
      <c r="LBB67" s="308"/>
      <c r="LBC67" s="308"/>
      <c r="LBD67" s="308"/>
      <c r="LBE67" s="308"/>
      <c r="LBF67" s="308"/>
      <c r="LBG67" s="308"/>
      <c r="LBH67" s="308"/>
      <c r="LBI67" s="308"/>
      <c r="LBJ67" s="308"/>
      <c r="LBK67" s="308"/>
      <c r="LBL67" s="308"/>
      <c r="LBM67" s="308"/>
      <c r="LBN67" s="308"/>
      <c r="LBO67" s="308"/>
      <c r="LBP67" s="308"/>
      <c r="LBQ67" s="308"/>
      <c r="LBR67" s="308"/>
      <c r="LBS67" s="308"/>
      <c r="LBT67" s="308"/>
      <c r="LBU67" s="308"/>
      <c r="LBV67" s="308"/>
      <c r="LBW67" s="308"/>
      <c r="LBX67" s="308"/>
      <c r="LBY67" s="308"/>
      <c r="LBZ67" s="308"/>
      <c r="LCA67" s="308"/>
      <c r="LCB67" s="308"/>
      <c r="LCC67" s="308"/>
      <c r="LCD67" s="308"/>
      <c r="LCE67" s="308"/>
      <c r="LCF67" s="308"/>
      <c r="LCG67" s="308"/>
      <c r="LCH67" s="308"/>
      <c r="LCI67" s="308"/>
      <c r="LCJ67" s="308"/>
      <c r="LCK67" s="308"/>
      <c r="LCL67" s="308"/>
      <c r="LCM67" s="308"/>
      <c r="LCN67" s="308"/>
      <c r="LCO67" s="308"/>
      <c r="LCP67" s="308"/>
      <c r="LCQ67" s="308"/>
      <c r="LCR67" s="308"/>
      <c r="LCS67" s="308"/>
      <c r="LCT67" s="308"/>
      <c r="LCU67" s="308"/>
      <c r="LCV67" s="308"/>
      <c r="LCW67" s="308"/>
      <c r="LCX67" s="308"/>
      <c r="LCY67" s="308"/>
      <c r="LCZ67" s="308"/>
      <c r="LDA67" s="308"/>
      <c r="LDB67" s="308"/>
      <c r="LDC67" s="308"/>
      <c r="LDD67" s="308"/>
      <c r="LDE67" s="308"/>
      <c r="LDF67" s="308"/>
      <c r="LDG67" s="308"/>
      <c r="LDH67" s="308"/>
      <c r="LDI67" s="308"/>
      <c r="LDJ67" s="308"/>
      <c r="LDK67" s="308"/>
      <c r="LDL67" s="308"/>
      <c r="LDM67" s="308"/>
      <c r="LDN67" s="308"/>
      <c r="LDO67" s="308"/>
      <c r="LDP67" s="308"/>
      <c r="LDQ67" s="308"/>
      <c r="LDR67" s="308"/>
      <c r="LDS67" s="308"/>
      <c r="LDT67" s="308"/>
      <c r="LDU67" s="308"/>
      <c r="LDV67" s="308"/>
      <c r="LDW67" s="308"/>
      <c r="LDX67" s="308"/>
      <c r="LDY67" s="308"/>
      <c r="LDZ67" s="308"/>
      <c r="LEA67" s="308"/>
      <c r="LEB67" s="308"/>
      <c r="LEC67" s="308"/>
      <c r="LED67" s="308"/>
      <c r="LEE67" s="308"/>
      <c r="LEF67" s="308"/>
      <c r="LEG67" s="308"/>
      <c r="LEH67" s="308"/>
      <c r="LEI67" s="308"/>
      <c r="LEJ67" s="308"/>
      <c r="LEK67" s="308"/>
      <c r="LEL67" s="308"/>
      <c r="LEM67" s="308"/>
      <c r="LEN67" s="308"/>
      <c r="LEO67" s="308"/>
      <c r="LEP67" s="308"/>
      <c r="LEQ67" s="308"/>
      <c r="LER67" s="308"/>
      <c r="LES67" s="308"/>
      <c r="LET67" s="308"/>
      <c r="LEU67" s="308"/>
      <c r="LEV67" s="308"/>
      <c r="LEW67" s="308"/>
      <c r="LEX67" s="308"/>
      <c r="LEY67" s="308"/>
      <c r="LEZ67" s="308"/>
      <c r="LFA67" s="308"/>
      <c r="LFB67" s="308"/>
      <c r="LFC67" s="308"/>
      <c r="LFD67" s="308"/>
      <c r="LFE67" s="308"/>
      <c r="LFF67" s="308"/>
      <c r="LFG67" s="308"/>
      <c r="LFH67" s="308"/>
      <c r="LFI67" s="308"/>
      <c r="LFJ67" s="308"/>
      <c r="LFK67" s="308"/>
      <c r="LFL67" s="308"/>
      <c r="LFM67" s="308"/>
      <c r="LFN67" s="308"/>
      <c r="LFO67" s="308"/>
      <c r="LFP67" s="308"/>
      <c r="LFQ67" s="308"/>
      <c r="LFR67" s="308"/>
      <c r="LFS67" s="308"/>
      <c r="LFT67" s="308"/>
      <c r="LFU67" s="308"/>
      <c r="LFV67" s="308"/>
      <c r="LFW67" s="308"/>
      <c r="LFX67" s="308"/>
      <c r="LFY67" s="308"/>
      <c r="LFZ67" s="308"/>
      <c r="LGA67" s="308"/>
      <c r="LGB67" s="308"/>
      <c r="LGC67" s="308"/>
      <c r="LGD67" s="308"/>
      <c r="LGE67" s="308"/>
      <c r="LGF67" s="308"/>
      <c r="LGG67" s="308"/>
      <c r="LGH67" s="308"/>
      <c r="LGI67" s="308"/>
      <c r="LGJ67" s="308"/>
      <c r="LGK67" s="308"/>
      <c r="LGL67" s="308"/>
      <c r="LGM67" s="308"/>
      <c r="LGN67" s="308"/>
      <c r="LGO67" s="308"/>
      <c r="LGP67" s="308"/>
      <c r="LGQ67" s="308"/>
      <c r="LGR67" s="308"/>
      <c r="LGS67" s="308"/>
      <c r="LGT67" s="308"/>
      <c r="LGU67" s="308"/>
      <c r="LGV67" s="308"/>
      <c r="LGW67" s="308"/>
      <c r="LGX67" s="308"/>
      <c r="LGY67" s="308"/>
      <c r="LGZ67" s="308"/>
      <c r="LHA67" s="308"/>
      <c r="LHB67" s="308"/>
      <c r="LHC67" s="308"/>
      <c r="LHD67" s="308"/>
      <c r="LHE67" s="308"/>
      <c r="LHF67" s="308"/>
      <c r="LHG67" s="308"/>
      <c r="LHH67" s="308"/>
      <c r="LHI67" s="308"/>
      <c r="LHJ67" s="308"/>
      <c r="LHK67" s="308"/>
      <c r="LHL67" s="308"/>
      <c r="LHM67" s="308"/>
      <c r="LHN67" s="308"/>
      <c r="LHO67" s="308"/>
      <c r="LHP67" s="308"/>
      <c r="LHQ67" s="308"/>
      <c r="LHR67" s="308"/>
      <c r="LHS67" s="308"/>
      <c r="LHT67" s="308"/>
      <c r="LHU67" s="308"/>
      <c r="LHV67" s="308"/>
      <c r="LHW67" s="308"/>
      <c r="LHX67" s="308"/>
      <c r="LHY67" s="308"/>
      <c r="LHZ67" s="308"/>
      <c r="LIA67" s="308"/>
      <c r="LIB67" s="308"/>
      <c r="LIC67" s="308"/>
      <c r="LID67" s="308"/>
      <c r="LIE67" s="308"/>
      <c r="LIF67" s="308"/>
      <c r="LIG67" s="308"/>
      <c r="LIH67" s="308"/>
      <c r="LII67" s="308"/>
      <c r="LIJ67" s="308"/>
      <c r="LIK67" s="308"/>
      <c r="LIL67" s="308"/>
      <c r="LIM67" s="308"/>
      <c r="LIN67" s="308"/>
      <c r="LIO67" s="308"/>
      <c r="LIP67" s="308"/>
      <c r="LIQ67" s="308"/>
      <c r="LIR67" s="308"/>
      <c r="LIS67" s="308"/>
      <c r="LIT67" s="308"/>
      <c r="LIU67" s="308"/>
      <c r="LIV67" s="308"/>
      <c r="LIW67" s="308"/>
      <c r="LIX67" s="308"/>
      <c r="LIY67" s="308"/>
      <c r="LIZ67" s="308"/>
      <c r="LJA67" s="308"/>
      <c r="LJB67" s="308"/>
      <c r="LJC67" s="308"/>
      <c r="LJD67" s="308"/>
      <c r="LJE67" s="308"/>
      <c r="LJF67" s="308"/>
      <c r="LJG67" s="308"/>
      <c r="LJH67" s="308"/>
      <c r="LJI67" s="308"/>
      <c r="LJJ67" s="308"/>
      <c r="LJK67" s="308"/>
      <c r="LJL67" s="308"/>
      <c r="LJM67" s="308"/>
      <c r="LJN67" s="308"/>
      <c r="LJO67" s="308"/>
      <c r="LJP67" s="308"/>
      <c r="LJQ67" s="308"/>
      <c r="LJR67" s="308"/>
      <c r="LJS67" s="308"/>
      <c r="LJT67" s="308"/>
      <c r="LJU67" s="308"/>
      <c r="LJV67" s="308"/>
      <c r="LJW67" s="308"/>
      <c r="LJX67" s="308"/>
      <c r="LJY67" s="308"/>
      <c r="LJZ67" s="308"/>
      <c r="LKA67" s="308"/>
      <c r="LKB67" s="308"/>
      <c r="LKC67" s="308"/>
      <c r="LKD67" s="308"/>
      <c r="LKE67" s="308"/>
      <c r="LKF67" s="308"/>
      <c r="LKG67" s="308"/>
      <c r="LKH67" s="308"/>
      <c r="LKI67" s="308"/>
      <c r="LKJ67" s="308"/>
      <c r="LKK67" s="308"/>
      <c r="LKL67" s="308"/>
      <c r="LKM67" s="308"/>
      <c r="LKN67" s="308"/>
      <c r="LKO67" s="308"/>
      <c r="LKP67" s="308"/>
      <c r="LKQ67" s="308"/>
      <c r="LKR67" s="308"/>
      <c r="LKS67" s="308"/>
      <c r="LKT67" s="308"/>
      <c r="LKU67" s="308"/>
      <c r="LKV67" s="308"/>
      <c r="LKW67" s="308"/>
      <c r="LKX67" s="308"/>
      <c r="LKY67" s="308"/>
      <c r="LKZ67" s="308"/>
      <c r="LLA67" s="308"/>
      <c r="LLB67" s="308"/>
      <c r="LLC67" s="308"/>
      <c r="LLD67" s="308"/>
      <c r="LLE67" s="308"/>
      <c r="LLF67" s="308"/>
      <c r="LLG67" s="308"/>
      <c r="LLH67" s="308"/>
      <c r="LLI67" s="308"/>
      <c r="LLJ67" s="308"/>
      <c r="LLK67" s="308"/>
      <c r="LLL67" s="308"/>
      <c r="LLM67" s="308"/>
      <c r="LLN67" s="308"/>
      <c r="LLO67" s="308"/>
      <c r="LLP67" s="308"/>
      <c r="LLQ67" s="308"/>
      <c r="LLR67" s="308"/>
      <c r="LLS67" s="308"/>
      <c r="LLT67" s="308"/>
      <c r="LLU67" s="308"/>
      <c r="LLV67" s="308"/>
      <c r="LLW67" s="308"/>
      <c r="LLX67" s="308"/>
      <c r="LLY67" s="308"/>
      <c r="LLZ67" s="308"/>
      <c r="LMA67" s="308"/>
      <c r="LMB67" s="308"/>
      <c r="LMC67" s="308"/>
      <c r="LMD67" s="308"/>
      <c r="LME67" s="308"/>
      <c r="LMF67" s="308"/>
      <c r="LMG67" s="308"/>
      <c r="LMH67" s="308"/>
      <c r="LMI67" s="308"/>
      <c r="LMJ67" s="308"/>
      <c r="LMK67" s="308"/>
      <c r="LML67" s="308"/>
      <c r="LMM67" s="308"/>
      <c r="LMN67" s="308"/>
      <c r="LMO67" s="308"/>
      <c r="LMP67" s="308"/>
      <c r="LMQ67" s="308"/>
      <c r="LMR67" s="308"/>
      <c r="LMS67" s="308"/>
      <c r="LMT67" s="308"/>
      <c r="LMU67" s="308"/>
      <c r="LMV67" s="308"/>
      <c r="LMW67" s="308"/>
      <c r="LMX67" s="308"/>
      <c r="LMY67" s="308"/>
      <c r="LMZ67" s="308"/>
      <c r="LNA67" s="308"/>
      <c r="LNB67" s="308"/>
      <c r="LNC67" s="308"/>
      <c r="LND67" s="308"/>
      <c r="LNE67" s="308"/>
      <c r="LNF67" s="308"/>
      <c r="LNG67" s="308"/>
      <c r="LNH67" s="308"/>
      <c r="LNI67" s="308"/>
      <c r="LNJ67" s="308"/>
      <c r="LNK67" s="308"/>
      <c r="LNL67" s="308"/>
      <c r="LNM67" s="308"/>
      <c r="LNN67" s="308"/>
      <c r="LNO67" s="308"/>
      <c r="LNP67" s="308"/>
      <c r="LNQ67" s="308"/>
      <c r="LNR67" s="308"/>
      <c r="LNS67" s="308"/>
      <c r="LNT67" s="308"/>
      <c r="LNU67" s="308"/>
      <c r="LNV67" s="308"/>
      <c r="LNW67" s="308"/>
      <c r="LNX67" s="308"/>
      <c r="LNY67" s="308"/>
      <c r="LNZ67" s="308"/>
      <c r="LOA67" s="308"/>
      <c r="LOB67" s="308"/>
      <c r="LOC67" s="308"/>
      <c r="LOD67" s="308"/>
      <c r="LOE67" s="308"/>
      <c r="LOF67" s="308"/>
      <c r="LOG67" s="308"/>
      <c r="LOH67" s="308"/>
      <c r="LOI67" s="308"/>
      <c r="LOJ67" s="308"/>
      <c r="LOK67" s="308"/>
      <c r="LOL67" s="308"/>
      <c r="LOM67" s="308"/>
      <c r="LON67" s="308"/>
      <c r="LOO67" s="308"/>
      <c r="LOP67" s="308"/>
      <c r="LOQ67" s="308"/>
      <c r="LOR67" s="308"/>
      <c r="LOS67" s="308"/>
      <c r="LOT67" s="308"/>
      <c r="LOU67" s="308"/>
      <c r="LOV67" s="308"/>
      <c r="LOW67" s="308"/>
      <c r="LOX67" s="308"/>
      <c r="LOY67" s="308"/>
      <c r="LOZ67" s="308"/>
      <c r="LPA67" s="308"/>
      <c r="LPB67" s="308"/>
      <c r="LPC67" s="308"/>
      <c r="LPD67" s="308"/>
      <c r="LPE67" s="308"/>
      <c r="LPF67" s="308"/>
      <c r="LPG67" s="308"/>
      <c r="LPH67" s="308"/>
      <c r="LPI67" s="308"/>
      <c r="LPJ67" s="308"/>
      <c r="LPK67" s="308"/>
      <c r="LPL67" s="308"/>
      <c r="LPM67" s="308"/>
      <c r="LPN67" s="308"/>
      <c r="LPO67" s="308"/>
      <c r="LPP67" s="308"/>
      <c r="LPQ67" s="308"/>
      <c r="LPR67" s="308"/>
      <c r="LPS67" s="308"/>
      <c r="LPT67" s="308"/>
      <c r="LPU67" s="308"/>
      <c r="LPV67" s="308"/>
      <c r="LPW67" s="308"/>
      <c r="LPX67" s="308"/>
      <c r="LPY67" s="308"/>
      <c r="LPZ67" s="308"/>
      <c r="LQA67" s="308"/>
      <c r="LQB67" s="308"/>
      <c r="LQC67" s="308"/>
      <c r="LQD67" s="308"/>
      <c r="LQE67" s="308"/>
      <c r="LQF67" s="308"/>
      <c r="LQG67" s="308"/>
      <c r="LQH67" s="308"/>
      <c r="LQI67" s="308"/>
      <c r="LQJ67" s="308"/>
      <c r="LQK67" s="308"/>
      <c r="LQL67" s="308"/>
      <c r="LQM67" s="308"/>
      <c r="LQN67" s="308"/>
      <c r="LQO67" s="308"/>
      <c r="LQP67" s="308"/>
      <c r="LQQ67" s="308"/>
      <c r="LQR67" s="308"/>
      <c r="LQS67" s="308"/>
      <c r="LQT67" s="308"/>
      <c r="LQU67" s="308"/>
      <c r="LQV67" s="308"/>
      <c r="LQW67" s="308"/>
      <c r="LQX67" s="308"/>
      <c r="LQY67" s="308"/>
      <c r="LQZ67" s="308"/>
      <c r="LRA67" s="308"/>
      <c r="LRB67" s="308"/>
      <c r="LRC67" s="308"/>
      <c r="LRD67" s="308"/>
      <c r="LRE67" s="308"/>
      <c r="LRF67" s="308"/>
      <c r="LRG67" s="308"/>
      <c r="LRH67" s="308"/>
      <c r="LRI67" s="308"/>
      <c r="LRJ67" s="308"/>
      <c r="LRK67" s="308"/>
      <c r="LRL67" s="308"/>
      <c r="LRM67" s="308"/>
      <c r="LRN67" s="308"/>
      <c r="LRO67" s="308"/>
      <c r="LRP67" s="308"/>
      <c r="LRQ67" s="308"/>
      <c r="LRR67" s="308"/>
      <c r="LRS67" s="308"/>
      <c r="LRT67" s="308"/>
      <c r="LRU67" s="308"/>
      <c r="LRV67" s="308"/>
      <c r="LRW67" s="308"/>
      <c r="LRX67" s="308"/>
      <c r="LRY67" s="308"/>
      <c r="LRZ67" s="308"/>
      <c r="LSA67" s="308"/>
      <c r="LSB67" s="308"/>
      <c r="LSC67" s="308"/>
      <c r="LSD67" s="308"/>
      <c r="LSE67" s="308"/>
      <c r="LSF67" s="308"/>
      <c r="LSG67" s="308"/>
      <c r="LSH67" s="308"/>
      <c r="LSI67" s="308"/>
      <c r="LSJ67" s="308"/>
      <c r="LSK67" s="308"/>
      <c r="LSL67" s="308"/>
      <c r="LSM67" s="308"/>
      <c r="LSN67" s="308"/>
      <c r="LSO67" s="308"/>
      <c r="LSP67" s="308"/>
      <c r="LSQ67" s="308"/>
      <c r="LSR67" s="308"/>
      <c r="LSS67" s="308"/>
      <c r="LST67" s="308"/>
      <c r="LSU67" s="308"/>
      <c r="LSV67" s="308"/>
      <c r="LSW67" s="308"/>
      <c r="LSX67" s="308"/>
      <c r="LSY67" s="308"/>
      <c r="LSZ67" s="308"/>
      <c r="LTA67" s="308"/>
      <c r="LTB67" s="308"/>
      <c r="LTC67" s="308"/>
      <c r="LTD67" s="308"/>
      <c r="LTE67" s="308"/>
      <c r="LTF67" s="308"/>
      <c r="LTG67" s="308"/>
      <c r="LTH67" s="308"/>
      <c r="LTI67" s="308"/>
      <c r="LTJ67" s="308"/>
      <c r="LTK67" s="308"/>
      <c r="LTL67" s="308"/>
      <c r="LTM67" s="308"/>
      <c r="LTN67" s="308"/>
      <c r="LTO67" s="308"/>
      <c r="LTP67" s="308"/>
      <c r="LTQ67" s="308"/>
      <c r="LTR67" s="308"/>
      <c r="LTS67" s="308"/>
      <c r="LTT67" s="308"/>
      <c r="LTU67" s="308"/>
      <c r="LTV67" s="308"/>
      <c r="LTW67" s="308"/>
      <c r="LTX67" s="308"/>
      <c r="LTY67" s="308"/>
      <c r="LTZ67" s="308"/>
      <c r="LUA67" s="308"/>
      <c r="LUB67" s="308"/>
      <c r="LUC67" s="308"/>
      <c r="LUD67" s="308"/>
      <c r="LUE67" s="308"/>
      <c r="LUF67" s="308"/>
      <c r="LUG67" s="308"/>
      <c r="LUH67" s="308"/>
      <c r="LUI67" s="308"/>
      <c r="LUJ67" s="308"/>
      <c r="LUK67" s="308"/>
      <c r="LUL67" s="308"/>
      <c r="LUM67" s="308"/>
      <c r="LUN67" s="308"/>
      <c r="LUO67" s="308"/>
      <c r="LUP67" s="308"/>
      <c r="LUQ67" s="308"/>
      <c r="LUR67" s="308"/>
      <c r="LUS67" s="308"/>
      <c r="LUT67" s="308"/>
      <c r="LUU67" s="308"/>
      <c r="LUV67" s="308"/>
      <c r="LUW67" s="308"/>
      <c r="LUX67" s="308"/>
      <c r="LUY67" s="308"/>
      <c r="LUZ67" s="308"/>
      <c r="LVA67" s="308"/>
      <c r="LVB67" s="308"/>
      <c r="LVC67" s="308"/>
      <c r="LVD67" s="308"/>
      <c r="LVE67" s="308"/>
      <c r="LVF67" s="308"/>
      <c r="LVG67" s="308"/>
      <c r="LVH67" s="308"/>
      <c r="LVI67" s="308"/>
      <c r="LVJ67" s="308"/>
      <c r="LVK67" s="308"/>
      <c r="LVL67" s="308"/>
      <c r="LVM67" s="308"/>
      <c r="LVN67" s="308"/>
      <c r="LVO67" s="308"/>
      <c r="LVP67" s="308"/>
      <c r="LVQ67" s="308"/>
      <c r="LVR67" s="308"/>
      <c r="LVS67" s="308"/>
      <c r="LVT67" s="308"/>
      <c r="LVU67" s="308"/>
      <c r="LVV67" s="308"/>
      <c r="LVW67" s="308"/>
      <c r="LVX67" s="308"/>
      <c r="LVY67" s="308"/>
      <c r="LVZ67" s="308"/>
      <c r="LWA67" s="308"/>
      <c r="LWB67" s="308"/>
      <c r="LWC67" s="308"/>
      <c r="LWD67" s="308"/>
      <c r="LWE67" s="308"/>
      <c r="LWF67" s="308"/>
      <c r="LWG67" s="308"/>
      <c r="LWH67" s="308"/>
      <c r="LWI67" s="308"/>
      <c r="LWJ67" s="308"/>
      <c r="LWK67" s="308"/>
      <c r="LWL67" s="308"/>
      <c r="LWM67" s="308"/>
      <c r="LWN67" s="308"/>
      <c r="LWO67" s="308"/>
      <c r="LWP67" s="308"/>
      <c r="LWQ67" s="308"/>
      <c r="LWR67" s="308"/>
      <c r="LWS67" s="308"/>
      <c r="LWT67" s="308"/>
      <c r="LWU67" s="308"/>
      <c r="LWV67" s="308"/>
      <c r="LWW67" s="308"/>
      <c r="LWX67" s="308"/>
      <c r="LWY67" s="308"/>
      <c r="LWZ67" s="308"/>
      <c r="LXA67" s="308"/>
      <c r="LXB67" s="308"/>
      <c r="LXC67" s="308"/>
      <c r="LXD67" s="308"/>
      <c r="LXE67" s="308"/>
      <c r="LXF67" s="308"/>
      <c r="LXG67" s="308"/>
      <c r="LXH67" s="308"/>
      <c r="LXI67" s="308"/>
      <c r="LXJ67" s="308"/>
      <c r="LXK67" s="308"/>
      <c r="LXL67" s="308"/>
      <c r="LXM67" s="308"/>
      <c r="LXN67" s="308"/>
      <c r="LXO67" s="308"/>
      <c r="LXP67" s="308"/>
      <c r="LXQ67" s="308"/>
      <c r="LXR67" s="308"/>
      <c r="LXS67" s="308"/>
      <c r="LXT67" s="308"/>
      <c r="LXU67" s="308"/>
      <c r="LXV67" s="308"/>
      <c r="LXW67" s="308"/>
      <c r="LXX67" s="308"/>
      <c r="LXY67" s="308"/>
      <c r="LXZ67" s="308"/>
      <c r="LYA67" s="308"/>
      <c r="LYB67" s="308"/>
      <c r="LYC67" s="308"/>
      <c r="LYD67" s="308"/>
      <c r="LYE67" s="308"/>
      <c r="LYF67" s="308"/>
      <c r="LYG67" s="308"/>
      <c r="LYH67" s="308"/>
      <c r="LYI67" s="308"/>
      <c r="LYJ67" s="308"/>
      <c r="LYK67" s="308"/>
      <c r="LYL67" s="308"/>
      <c r="LYM67" s="308"/>
      <c r="LYN67" s="308"/>
      <c r="LYO67" s="308"/>
      <c r="LYP67" s="308"/>
      <c r="LYQ67" s="308"/>
      <c r="LYR67" s="308"/>
      <c r="LYS67" s="308"/>
      <c r="LYT67" s="308"/>
      <c r="LYU67" s="308"/>
      <c r="LYV67" s="308"/>
      <c r="LYW67" s="308"/>
      <c r="LYX67" s="308"/>
      <c r="LYY67" s="308"/>
      <c r="LYZ67" s="308"/>
      <c r="LZA67" s="308"/>
      <c r="LZB67" s="308"/>
      <c r="LZC67" s="308"/>
      <c r="LZD67" s="308"/>
      <c r="LZE67" s="308"/>
      <c r="LZF67" s="308"/>
      <c r="LZG67" s="308"/>
      <c r="LZH67" s="308"/>
      <c r="LZI67" s="308"/>
      <c r="LZJ67" s="308"/>
      <c r="LZK67" s="308"/>
      <c r="LZL67" s="308"/>
      <c r="LZM67" s="308"/>
      <c r="LZN67" s="308"/>
      <c r="LZO67" s="308"/>
      <c r="LZP67" s="308"/>
      <c r="LZQ67" s="308"/>
      <c r="LZR67" s="308"/>
      <c r="LZS67" s="308"/>
      <c r="LZT67" s="308"/>
      <c r="LZU67" s="308"/>
      <c r="LZV67" s="308"/>
      <c r="LZW67" s="308"/>
      <c r="LZX67" s="308"/>
      <c r="LZY67" s="308"/>
      <c r="LZZ67" s="308"/>
      <c r="MAA67" s="308"/>
      <c r="MAB67" s="308"/>
      <c r="MAC67" s="308"/>
      <c r="MAD67" s="308"/>
      <c r="MAE67" s="308"/>
      <c r="MAF67" s="308"/>
      <c r="MAG67" s="308"/>
      <c r="MAH67" s="308"/>
      <c r="MAI67" s="308"/>
      <c r="MAJ67" s="308"/>
      <c r="MAK67" s="308"/>
      <c r="MAL67" s="308"/>
      <c r="MAM67" s="308"/>
      <c r="MAN67" s="308"/>
      <c r="MAO67" s="308"/>
      <c r="MAP67" s="308"/>
      <c r="MAQ67" s="308"/>
      <c r="MAR67" s="308"/>
      <c r="MAS67" s="308"/>
      <c r="MAT67" s="308"/>
      <c r="MAU67" s="308"/>
      <c r="MAV67" s="308"/>
      <c r="MAW67" s="308"/>
      <c r="MAX67" s="308"/>
      <c r="MAY67" s="308"/>
      <c r="MAZ67" s="308"/>
      <c r="MBA67" s="308"/>
      <c r="MBB67" s="308"/>
      <c r="MBC67" s="308"/>
      <c r="MBD67" s="308"/>
      <c r="MBE67" s="308"/>
      <c r="MBF67" s="308"/>
      <c r="MBG67" s="308"/>
      <c r="MBH67" s="308"/>
      <c r="MBI67" s="308"/>
      <c r="MBJ67" s="308"/>
      <c r="MBK67" s="308"/>
      <c r="MBL67" s="308"/>
      <c r="MBM67" s="308"/>
      <c r="MBN67" s="308"/>
      <c r="MBO67" s="308"/>
      <c r="MBP67" s="308"/>
      <c r="MBQ67" s="308"/>
      <c r="MBR67" s="308"/>
      <c r="MBS67" s="308"/>
      <c r="MBT67" s="308"/>
      <c r="MBU67" s="308"/>
      <c r="MBV67" s="308"/>
      <c r="MBW67" s="308"/>
      <c r="MBX67" s="308"/>
      <c r="MBY67" s="308"/>
      <c r="MBZ67" s="308"/>
      <c r="MCA67" s="308"/>
      <c r="MCB67" s="308"/>
      <c r="MCC67" s="308"/>
      <c r="MCD67" s="308"/>
      <c r="MCE67" s="308"/>
      <c r="MCF67" s="308"/>
      <c r="MCG67" s="308"/>
      <c r="MCH67" s="308"/>
      <c r="MCI67" s="308"/>
      <c r="MCJ67" s="308"/>
      <c r="MCK67" s="308"/>
      <c r="MCL67" s="308"/>
      <c r="MCM67" s="308"/>
      <c r="MCN67" s="308"/>
      <c r="MCO67" s="308"/>
      <c r="MCP67" s="308"/>
      <c r="MCQ67" s="308"/>
      <c r="MCR67" s="308"/>
      <c r="MCS67" s="308"/>
      <c r="MCT67" s="308"/>
      <c r="MCU67" s="308"/>
      <c r="MCV67" s="308"/>
      <c r="MCW67" s="308"/>
      <c r="MCX67" s="308"/>
      <c r="MCY67" s="308"/>
      <c r="MCZ67" s="308"/>
      <c r="MDA67" s="308"/>
      <c r="MDB67" s="308"/>
      <c r="MDC67" s="308"/>
      <c r="MDD67" s="308"/>
      <c r="MDE67" s="308"/>
      <c r="MDF67" s="308"/>
      <c r="MDG67" s="308"/>
      <c r="MDH67" s="308"/>
      <c r="MDI67" s="308"/>
      <c r="MDJ67" s="308"/>
      <c r="MDK67" s="308"/>
      <c r="MDL67" s="308"/>
      <c r="MDM67" s="308"/>
      <c r="MDN67" s="308"/>
      <c r="MDO67" s="308"/>
      <c r="MDP67" s="308"/>
      <c r="MDQ67" s="308"/>
      <c r="MDR67" s="308"/>
      <c r="MDS67" s="308"/>
      <c r="MDT67" s="308"/>
      <c r="MDU67" s="308"/>
      <c r="MDV67" s="308"/>
      <c r="MDW67" s="308"/>
      <c r="MDX67" s="308"/>
      <c r="MDY67" s="308"/>
      <c r="MDZ67" s="308"/>
      <c r="MEA67" s="308"/>
      <c r="MEB67" s="308"/>
      <c r="MEC67" s="308"/>
      <c r="MED67" s="308"/>
      <c r="MEE67" s="308"/>
      <c r="MEF67" s="308"/>
      <c r="MEG67" s="308"/>
      <c r="MEH67" s="308"/>
      <c r="MEI67" s="308"/>
      <c r="MEJ67" s="308"/>
      <c r="MEK67" s="308"/>
      <c r="MEL67" s="308"/>
      <c r="MEM67" s="308"/>
      <c r="MEN67" s="308"/>
      <c r="MEO67" s="308"/>
      <c r="MEP67" s="308"/>
      <c r="MEQ67" s="308"/>
      <c r="MER67" s="308"/>
      <c r="MES67" s="308"/>
      <c r="MET67" s="308"/>
      <c r="MEU67" s="308"/>
      <c r="MEV67" s="308"/>
      <c r="MEW67" s="308"/>
      <c r="MEX67" s="308"/>
      <c r="MEY67" s="308"/>
      <c r="MEZ67" s="308"/>
      <c r="MFA67" s="308"/>
      <c r="MFB67" s="308"/>
      <c r="MFC67" s="308"/>
      <c r="MFD67" s="308"/>
      <c r="MFE67" s="308"/>
      <c r="MFF67" s="308"/>
      <c r="MFG67" s="308"/>
      <c r="MFH67" s="308"/>
      <c r="MFI67" s="308"/>
      <c r="MFJ67" s="308"/>
      <c r="MFK67" s="308"/>
      <c r="MFL67" s="308"/>
      <c r="MFM67" s="308"/>
      <c r="MFN67" s="308"/>
      <c r="MFO67" s="308"/>
      <c r="MFP67" s="308"/>
      <c r="MFQ67" s="308"/>
      <c r="MFR67" s="308"/>
      <c r="MFS67" s="308"/>
      <c r="MFT67" s="308"/>
      <c r="MFU67" s="308"/>
      <c r="MFV67" s="308"/>
      <c r="MFW67" s="308"/>
      <c r="MFX67" s="308"/>
      <c r="MFY67" s="308"/>
      <c r="MFZ67" s="308"/>
      <c r="MGA67" s="308"/>
      <c r="MGB67" s="308"/>
      <c r="MGC67" s="308"/>
      <c r="MGD67" s="308"/>
      <c r="MGE67" s="308"/>
      <c r="MGF67" s="308"/>
      <c r="MGG67" s="308"/>
      <c r="MGH67" s="308"/>
      <c r="MGI67" s="308"/>
      <c r="MGJ67" s="308"/>
      <c r="MGK67" s="308"/>
      <c r="MGL67" s="308"/>
      <c r="MGM67" s="308"/>
      <c r="MGN67" s="308"/>
      <c r="MGO67" s="308"/>
      <c r="MGP67" s="308"/>
      <c r="MGQ67" s="308"/>
      <c r="MGR67" s="308"/>
      <c r="MGS67" s="308"/>
      <c r="MGT67" s="308"/>
      <c r="MGU67" s="308"/>
      <c r="MGV67" s="308"/>
      <c r="MGW67" s="308"/>
      <c r="MGX67" s="308"/>
      <c r="MGY67" s="308"/>
      <c r="MGZ67" s="308"/>
      <c r="MHA67" s="308"/>
      <c r="MHB67" s="308"/>
      <c r="MHC67" s="308"/>
      <c r="MHD67" s="308"/>
      <c r="MHE67" s="308"/>
      <c r="MHF67" s="308"/>
      <c r="MHG67" s="308"/>
      <c r="MHH67" s="308"/>
      <c r="MHI67" s="308"/>
      <c r="MHJ67" s="308"/>
      <c r="MHK67" s="308"/>
      <c r="MHL67" s="308"/>
      <c r="MHM67" s="308"/>
      <c r="MHN67" s="308"/>
      <c r="MHO67" s="308"/>
      <c r="MHP67" s="308"/>
      <c r="MHQ67" s="308"/>
      <c r="MHR67" s="308"/>
      <c r="MHS67" s="308"/>
      <c r="MHT67" s="308"/>
      <c r="MHU67" s="308"/>
      <c r="MHV67" s="308"/>
      <c r="MHW67" s="308"/>
      <c r="MHX67" s="308"/>
      <c r="MHY67" s="308"/>
      <c r="MHZ67" s="308"/>
      <c r="MIA67" s="308"/>
      <c r="MIB67" s="308"/>
      <c r="MIC67" s="308"/>
      <c r="MID67" s="308"/>
      <c r="MIE67" s="308"/>
      <c r="MIF67" s="308"/>
      <c r="MIG67" s="308"/>
      <c r="MIH67" s="308"/>
      <c r="MII67" s="308"/>
      <c r="MIJ67" s="308"/>
      <c r="MIK67" s="308"/>
      <c r="MIL67" s="308"/>
      <c r="MIM67" s="308"/>
      <c r="MIN67" s="308"/>
      <c r="MIO67" s="308"/>
      <c r="MIP67" s="308"/>
      <c r="MIQ67" s="308"/>
      <c r="MIR67" s="308"/>
      <c r="MIS67" s="308"/>
      <c r="MIT67" s="308"/>
      <c r="MIU67" s="308"/>
      <c r="MIV67" s="308"/>
      <c r="MIW67" s="308"/>
      <c r="MIX67" s="308"/>
      <c r="MIY67" s="308"/>
      <c r="MIZ67" s="308"/>
      <c r="MJA67" s="308"/>
      <c r="MJB67" s="308"/>
      <c r="MJC67" s="308"/>
      <c r="MJD67" s="308"/>
      <c r="MJE67" s="308"/>
      <c r="MJF67" s="308"/>
      <c r="MJG67" s="308"/>
      <c r="MJH67" s="308"/>
      <c r="MJI67" s="308"/>
      <c r="MJJ67" s="308"/>
      <c r="MJK67" s="308"/>
      <c r="MJL67" s="308"/>
      <c r="MJM67" s="308"/>
      <c r="MJN67" s="308"/>
      <c r="MJO67" s="308"/>
      <c r="MJP67" s="308"/>
      <c r="MJQ67" s="308"/>
      <c r="MJR67" s="308"/>
      <c r="MJS67" s="308"/>
      <c r="MJT67" s="308"/>
      <c r="MJU67" s="308"/>
      <c r="MJV67" s="308"/>
      <c r="MJW67" s="308"/>
      <c r="MJX67" s="308"/>
      <c r="MJY67" s="308"/>
      <c r="MJZ67" s="308"/>
      <c r="MKA67" s="308"/>
      <c r="MKB67" s="308"/>
      <c r="MKC67" s="308"/>
      <c r="MKD67" s="308"/>
      <c r="MKE67" s="308"/>
      <c r="MKF67" s="308"/>
      <c r="MKG67" s="308"/>
      <c r="MKH67" s="308"/>
      <c r="MKI67" s="308"/>
      <c r="MKJ67" s="308"/>
      <c r="MKK67" s="308"/>
      <c r="MKL67" s="308"/>
      <c r="MKM67" s="308"/>
      <c r="MKN67" s="308"/>
      <c r="MKO67" s="308"/>
      <c r="MKP67" s="308"/>
      <c r="MKQ67" s="308"/>
      <c r="MKR67" s="308"/>
      <c r="MKS67" s="308"/>
      <c r="MKT67" s="308"/>
      <c r="MKU67" s="308"/>
      <c r="MKV67" s="308"/>
      <c r="MKW67" s="308"/>
      <c r="MKX67" s="308"/>
      <c r="MKY67" s="308"/>
      <c r="MKZ67" s="308"/>
      <c r="MLA67" s="308"/>
      <c r="MLB67" s="308"/>
      <c r="MLC67" s="308"/>
      <c r="MLD67" s="308"/>
      <c r="MLE67" s="308"/>
      <c r="MLF67" s="308"/>
      <c r="MLG67" s="308"/>
      <c r="MLH67" s="308"/>
      <c r="MLI67" s="308"/>
      <c r="MLJ67" s="308"/>
      <c r="MLK67" s="308"/>
      <c r="MLL67" s="308"/>
      <c r="MLM67" s="308"/>
      <c r="MLN67" s="308"/>
      <c r="MLO67" s="308"/>
      <c r="MLP67" s="308"/>
      <c r="MLQ67" s="308"/>
      <c r="MLR67" s="308"/>
      <c r="MLS67" s="308"/>
      <c r="MLT67" s="308"/>
      <c r="MLU67" s="308"/>
      <c r="MLV67" s="308"/>
      <c r="MLW67" s="308"/>
      <c r="MLX67" s="308"/>
      <c r="MLY67" s="308"/>
      <c r="MLZ67" s="308"/>
      <c r="MMA67" s="308"/>
      <c r="MMB67" s="308"/>
      <c r="MMC67" s="308"/>
      <c r="MMD67" s="308"/>
      <c r="MME67" s="308"/>
      <c r="MMF67" s="308"/>
      <c r="MMG67" s="308"/>
      <c r="MMH67" s="308"/>
      <c r="MMI67" s="308"/>
      <c r="MMJ67" s="308"/>
      <c r="MMK67" s="308"/>
      <c r="MML67" s="308"/>
      <c r="MMM67" s="308"/>
      <c r="MMN67" s="308"/>
      <c r="MMO67" s="308"/>
      <c r="MMP67" s="308"/>
      <c r="MMQ67" s="308"/>
      <c r="MMR67" s="308"/>
      <c r="MMS67" s="308"/>
      <c r="MMT67" s="308"/>
      <c r="MMU67" s="308"/>
      <c r="MMV67" s="308"/>
      <c r="MMW67" s="308"/>
      <c r="MMX67" s="308"/>
      <c r="MMY67" s="308"/>
      <c r="MMZ67" s="308"/>
      <c r="MNA67" s="308"/>
      <c r="MNB67" s="308"/>
      <c r="MNC67" s="308"/>
      <c r="MND67" s="308"/>
      <c r="MNE67" s="308"/>
      <c r="MNF67" s="308"/>
      <c r="MNG67" s="308"/>
      <c r="MNH67" s="308"/>
      <c r="MNI67" s="308"/>
      <c r="MNJ67" s="308"/>
      <c r="MNK67" s="308"/>
      <c r="MNL67" s="308"/>
      <c r="MNM67" s="308"/>
      <c r="MNN67" s="308"/>
      <c r="MNO67" s="308"/>
      <c r="MNP67" s="308"/>
      <c r="MNQ67" s="308"/>
      <c r="MNR67" s="308"/>
      <c r="MNS67" s="308"/>
      <c r="MNT67" s="308"/>
      <c r="MNU67" s="308"/>
      <c r="MNV67" s="308"/>
      <c r="MNW67" s="308"/>
      <c r="MNX67" s="308"/>
      <c r="MNY67" s="308"/>
      <c r="MNZ67" s="308"/>
      <c r="MOA67" s="308"/>
      <c r="MOB67" s="308"/>
      <c r="MOC67" s="308"/>
      <c r="MOD67" s="308"/>
      <c r="MOE67" s="308"/>
      <c r="MOF67" s="308"/>
      <c r="MOG67" s="308"/>
      <c r="MOH67" s="308"/>
      <c r="MOI67" s="308"/>
      <c r="MOJ67" s="308"/>
      <c r="MOK67" s="308"/>
      <c r="MOL67" s="308"/>
      <c r="MOM67" s="308"/>
      <c r="MON67" s="308"/>
      <c r="MOO67" s="308"/>
      <c r="MOP67" s="308"/>
      <c r="MOQ67" s="308"/>
      <c r="MOR67" s="308"/>
      <c r="MOS67" s="308"/>
      <c r="MOT67" s="308"/>
      <c r="MOU67" s="308"/>
      <c r="MOV67" s="308"/>
      <c r="MOW67" s="308"/>
      <c r="MOX67" s="308"/>
      <c r="MOY67" s="308"/>
      <c r="MOZ67" s="308"/>
      <c r="MPA67" s="308"/>
      <c r="MPB67" s="308"/>
      <c r="MPC67" s="308"/>
      <c r="MPD67" s="308"/>
      <c r="MPE67" s="308"/>
      <c r="MPF67" s="308"/>
      <c r="MPG67" s="308"/>
      <c r="MPH67" s="308"/>
      <c r="MPI67" s="308"/>
      <c r="MPJ67" s="308"/>
      <c r="MPK67" s="308"/>
      <c r="MPL67" s="308"/>
      <c r="MPM67" s="308"/>
      <c r="MPN67" s="308"/>
      <c r="MPO67" s="308"/>
      <c r="MPP67" s="308"/>
      <c r="MPQ67" s="308"/>
      <c r="MPR67" s="308"/>
      <c r="MPS67" s="308"/>
      <c r="MPT67" s="308"/>
      <c r="MPU67" s="308"/>
      <c r="MPV67" s="308"/>
      <c r="MPW67" s="308"/>
      <c r="MPX67" s="308"/>
      <c r="MPY67" s="308"/>
      <c r="MPZ67" s="308"/>
      <c r="MQA67" s="308"/>
      <c r="MQB67" s="308"/>
      <c r="MQC67" s="308"/>
      <c r="MQD67" s="308"/>
      <c r="MQE67" s="308"/>
      <c r="MQF67" s="308"/>
      <c r="MQG67" s="308"/>
      <c r="MQH67" s="308"/>
      <c r="MQI67" s="308"/>
      <c r="MQJ67" s="308"/>
      <c r="MQK67" s="308"/>
      <c r="MQL67" s="308"/>
      <c r="MQM67" s="308"/>
      <c r="MQN67" s="308"/>
      <c r="MQO67" s="308"/>
      <c r="MQP67" s="308"/>
      <c r="MQQ67" s="308"/>
      <c r="MQR67" s="308"/>
      <c r="MQS67" s="308"/>
      <c r="MQT67" s="308"/>
      <c r="MQU67" s="308"/>
      <c r="MQV67" s="308"/>
      <c r="MQW67" s="308"/>
      <c r="MQX67" s="308"/>
      <c r="MQY67" s="308"/>
      <c r="MQZ67" s="308"/>
      <c r="MRA67" s="308"/>
      <c r="MRB67" s="308"/>
      <c r="MRC67" s="308"/>
      <c r="MRD67" s="308"/>
      <c r="MRE67" s="308"/>
      <c r="MRF67" s="308"/>
      <c r="MRG67" s="308"/>
      <c r="MRH67" s="308"/>
      <c r="MRI67" s="308"/>
      <c r="MRJ67" s="308"/>
      <c r="MRK67" s="308"/>
      <c r="MRL67" s="308"/>
      <c r="MRM67" s="308"/>
      <c r="MRN67" s="308"/>
      <c r="MRO67" s="308"/>
      <c r="MRP67" s="308"/>
      <c r="MRQ67" s="308"/>
      <c r="MRR67" s="308"/>
      <c r="MRS67" s="308"/>
      <c r="MRT67" s="308"/>
      <c r="MRU67" s="308"/>
      <c r="MRV67" s="308"/>
      <c r="MRW67" s="308"/>
      <c r="MRX67" s="308"/>
      <c r="MRY67" s="308"/>
      <c r="MRZ67" s="308"/>
      <c r="MSA67" s="308"/>
      <c r="MSB67" s="308"/>
      <c r="MSC67" s="308"/>
      <c r="MSD67" s="308"/>
      <c r="MSE67" s="308"/>
      <c r="MSF67" s="308"/>
      <c r="MSG67" s="308"/>
      <c r="MSH67" s="308"/>
      <c r="MSI67" s="308"/>
      <c r="MSJ67" s="308"/>
      <c r="MSK67" s="308"/>
      <c r="MSL67" s="308"/>
      <c r="MSM67" s="308"/>
      <c r="MSN67" s="308"/>
      <c r="MSO67" s="308"/>
      <c r="MSP67" s="308"/>
      <c r="MSQ67" s="308"/>
      <c r="MSR67" s="308"/>
      <c r="MSS67" s="308"/>
      <c r="MST67" s="308"/>
      <c r="MSU67" s="308"/>
      <c r="MSV67" s="308"/>
      <c r="MSW67" s="308"/>
      <c r="MSX67" s="308"/>
      <c r="MSY67" s="308"/>
      <c r="MSZ67" s="308"/>
      <c r="MTA67" s="308"/>
      <c r="MTB67" s="308"/>
      <c r="MTC67" s="308"/>
      <c r="MTD67" s="308"/>
      <c r="MTE67" s="308"/>
      <c r="MTF67" s="308"/>
      <c r="MTG67" s="308"/>
      <c r="MTH67" s="308"/>
      <c r="MTI67" s="308"/>
      <c r="MTJ67" s="308"/>
      <c r="MTK67" s="308"/>
      <c r="MTL67" s="308"/>
      <c r="MTM67" s="308"/>
      <c r="MTN67" s="308"/>
      <c r="MTO67" s="308"/>
      <c r="MTP67" s="308"/>
      <c r="MTQ67" s="308"/>
      <c r="MTR67" s="308"/>
      <c r="MTS67" s="308"/>
      <c r="MTT67" s="308"/>
      <c r="MTU67" s="308"/>
      <c r="MTV67" s="308"/>
      <c r="MTW67" s="308"/>
      <c r="MTX67" s="308"/>
      <c r="MTY67" s="308"/>
      <c r="MTZ67" s="308"/>
      <c r="MUA67" s="308"/>
      <c r="MUB67" s="308"/>
      <c r="MUC67" s="308"/>
      <c r="MUD67" s="308"/>
      <c r="MUE67" s="308"/>
      <c r="MUF67" s="308"/>
      <c r="MUG67" s="308"/>
      <c r="MUH67" s="308"/>
      <c r="MUI67" s="308"/>
      <c r="MUJ67" s="308"/>
      <c r="MUK67" s="308"/>
      <c r="MUL67" s="308"/>
      <c r="MUM67" s="308"/>
      <c r="MUN67" s="308"/>
      <c r="MUO67" s="308"/>
      <c r="MUP67" s="308"/>
      <c r="MUQ67" s="308"/>
      <c r="MUR67" s="308"/>
      <c r="MUS67" s="308"/>
      <c r="MUT67" s="308"/>
      <c r="MUU67" s="308"/>
      <c r="MUV67" s="308"/>
      <c r="MUW67" s="308"/>
      <c r="MUX67" s="308"/>
      <c r="MUY67" s="308"/>
      <c r="MUZ67" s="308"/>
      <c r="MVA67" s="308"/>
      <c r="MVB67" s="308"/>
      <c r="MVC67" s="308"/>
      <c r="MVD67" s="308"/>
      <c r="MVE67" s="308"/>
      <c r="MVF67" s="308"/>
      <c r="MVG67" s="308"/>
      <c r="MVH67" s="308"/>
      <c r="MVI67" s="308"/>
      <c r="MVJ67" s="308"/>
      <c r="MVK67" s="308"/>
      <c r="MVL67" s="308"/>
      <c r="MVM67" s="308"/>
      <c r="MVN67" s="308"/>
      <c r="MVO67" s="308"/>
      <c r="MVP67" s="308"/>
      <c r="MVQ67" s="308"/>
      <c r="MVR67" s="308"/>
      <c r="MVS67" s="308"/>
      <c r="MVT67" s="308"/>
      <c r="MVU67" s="308"/>
      <c r="MVV67" s="308"/>
      <c r="MVW67" s="308"/>
      <c r="MVX67" s="308"/>
      <c r="MVY67" s="308"/>
      <c r="MVZ67" s="308"/>
      <c r="MWA67" s="308"/>
      <c r="MWB67" s="308"/>
      <c r="MWC67" s="308"/>
      <c r="MWD67" s="308"/>
      <c r="MWE67" s="308"/>
      <c r="MWF67" s="308"/>
      <c r="MWG67" s="308"/>
      <c r="MWH67" s="308"/>
      <c r="MWI67" s="308"/>
      <c r="MWJ67" s="308"/>
      <c r="MWK67" s="308"/>
      <c r="MWL67" s="308"/>
      <c r="MWM67" s="308"/>
      <c r="MWN67" s="308"/>
      <c r="MWO67" s="308"/>
      <c r="MWP67" s="308"/>
      <c r="MWQ67" s="308"/>
      <c r="MWR67" s="308"/>
      <c r="MWS67" s="308"/>
      <c r="MWT67" s="308"/>
      <c r="MWU67" s="308"/>
      <c r="MWV67" s="308"/>
      <c r="MWW67" s="308"/>
      <c r="MWX67" s="308"/>
      <c r="MWY67" s="308"/>
      <c r="MWZ67" s="308"/>
      <c r="MXA67" s="308"/>
      <c r="MXB67" s="308"/>
      <c r="MXC67" s="308"/>
      <c r="MXD67" s="308"/>
      <c r="MXE67" s="308"/>
      <c r="MXF67" s="308"/>
      <c r="MXG67" s="308"/>
      <c r="MXH67" s="308"/>
      <c r="MXI67" s="308"/>
      <c r="MXJ67" s="308"/>
      <c r="MXK67" s="308"/>
      <c r="MXL67" s="308"/>
      <c r="MXM67" s="308"/>
      <c r="MXN67" s="308"/>
      <c r="MXO67" s="308"/>
      <c r="MXP67" s="308"/>
      <c r="MXQ67" s="308"/>
      <c r="MXR67" s="308"/>
      <c r="MXS67" s="308"/>
      <c r="MXT67" s="308"/>
      <c r="MXU67" s="308"/>
      <c r="MXV67" s="308"/>
      <c r="MXW67" s="308"/>
      <c r="MXX67" s="308"/>
      <c r="MXY67" s="308"/>
      <c r="MXZ67" s="308"/>
      <c r="MYA67" s="308"/>
      <c r="MYB67" s="308"/>
      <c r="MYC67" s="308"/>
      <c r="MYD67" s="308"/>
      <c r="MYE67" s="308"/>
      <c r="MYF67" s="308"/>
      <c r="MYG67" s="308"/>
      <c r="MYH67" s="308"/>
      <c r="MYI67" s="308"/>
      <c r="MYJ67" s="308"/>
      <c r="MYK67" s="308"/>
      <c r="MYL67" s="308"/>
      <c r="MYM67" s="308"/>
      <c r="MYN67" s="308"/>
      <c r="MYO67" s="308"/>
      <c r="MYP67" s="308"/>
      <c r="MYQ67" s="308"/>
      <c r="MYR67" s="308"/>
      <c r="MYS67" s="308"/>
      <c r="MYT67" s="308"/>
      <c r="MYU67" s="308"/>
      <c r="MYV67" s="308"/>
      <c r="MYW67" s="308"/>
      <c r="MYX67" s="308"/>
      <c r="MYY67" s="308"/>
      <c r="MYZ67" s="308"/>
      <c r="MZA67" s="308"/>
      <c r="MZB67" s="308"/>
      <c r="MZC67" s="308"/>
      <c r="MZD67" s="308"/>
      <c r="MZE67" s="308"/>
      <c r="MZF67" s="308"/>
      <c r="MZG67" s="308"/>
      <c r="MZH67" s="308"/>
      <c r="MZI67" s="308"/>
      <c r="MZJ67" s="308"/>
      <c r="MZK67" s="308"/>
      <c r="MZL67" s="308"/>
      <c r="MZM67" s="308"/>
      <c r="MZN67" s="308"/>
      <c r="MZO67" s="308"/>
      <c r="MZP67" s="308"/>
      <c r="MZQ67" s="308"/>
      <c r="MZR67" s="308"/>
      <c r="MZS67" s="308"/>
      <c r="MZT67" s="308"/>
      <c r="MZU67" s="308"/>
      <c r="MZV67" s="308"/>
      <c r="MZW67" s="308"/>
      <c r="MZX67" s="308"/>
      <c r="MZY67" s="308"/>
      <c r="MZZ67" s="308"/>
      <c r="NAA67" s="308"/>
      <c r="NAB67" s="308"/>
      <c r="NAC67" s="308"/>
      <c r="NAD67" s="308"/>
      <c r="NAE67" s="308"/>
      <c r="NAF67" s="308"/>
      <c r="NAG67" s="308"/>
      <c r="NAH67" s="308"/>
      <c r="NAI67" s="308"/>
      <c r="NAJ67" s="308"/>
      <c r="NAK67" s="308"/>
      <c r="NAL67" s="308"/>
      <c r="NAM67" s="308"/>
      <c r="NAN67" s="308"/>
      <c r="NAO67" s="308"/>
      <c r="NAP67" s="308"/>
      <c r="NAQ67" s="308"/>
      <c r="NAR67" s="308"/>
      <c r="NAS67" s="308"/>
      <c r="NAT67" s="308"/>
      <c r="NAU67" s="308"/>
      <c r="NAV67" s="308"/>
      <c r="NAW67" s="308"/>
      <c r="NAX67" s="308"/>
      <c r="NAY67" s="308"/>
      <c r="NAZ67" s="308"/>
      <c r="NBA67" s="308"/>
      <c r="NBB67" s="308"/>
      <c r="NBC67" s="308"/>
      <c r="NBD67" s="308"/>
      <c r="NBE67" s="308"/>
      <c r="NBF67" s="308"/>
      <c r="NBG67" s="308"/>
      <c r="NBH67" s="308"/>
      <c r="NBI67" s="308"/>
      <c r="NBJ67" s="308"/>
      <c r="NBK67" s="308"/>
      <c r="NBL67" s="308"/>
      <c r="NBM67" s="308"/>
      <c r="NBN67" s="308"/>
      <c r="NBO67" s="308"/>
      <c r="NBP67" s="308"/>
      <c r="NBQ67" s="308"/>
      <c r="NBR67" s="308"/>
      <c r="NBS67" s="308"/>
      <c r="NBT67" s="308"/>
      <c r="NBU67" s="308"/>
      <c r="NBV67" s="308"/>
      <c r="NBW67" s="308"/>
      <c r="NBX67" s="308"/>
      <c r="NBY67" s="308"/>
      <c r="NBZ67" s="308"/>
      <c r="NCA67" s="308"/>
      <c r="NCB67" s="308"/>
      <c r="NCC67" s="308"/>
      <c r="NCD67" s="308"/>
      <c r="NCE67" s="308"/>
      <c r="NCF67" s="308"/>
      <c r="NCG67" s="308"/>
      <c r="NCH67" s="308"/>
      <c r="NCI67" s="308"/>
      <c r="NCJ67" s="308"/>
      <c r="NCK67" s="308"/>
      <c r="NCL67" s="308"/>
      <c r="NCM67" s="308"/>
      <c r="NCN67" s="308"/>
      <c r="NCO67" s="308"/>
      <c r="NCP67" s="308"/>
      <c r="NCQ67" s="308"/>
      <c r="NCR67" s="308"/>
      <c r="NCS67" s="308"/>
      <c r="NCT67" s="308"/>
      <c r="NCU67" s="308"/>
      <c r="NCV67" s="308"/>
      <c r="NCW67" s="308"/>
      <c r="NCX67" s="308"/>
      <c r="NCY67" s="308"/>
      <c r="NCZ67" s="308"/>
      <c r="NDA67" s="308"/>
      <c r="NDB67" s="308"/>
      <c r="NDC67" s="308"/>
      <c r="NDD67" s="308"/>
      <c r="NDE67" s="308"/>
      <c r="NDF67" s="308"/>
      <c r="NDG67" s="308"/>
      <c r="NDH67" s="308"/>
      <c r="NDI67" s="308"/>
      <c r="NDJ67" s="308"/>
      <c r="NDK67" s="308"/>
      <c r="NDL67" s="308"/>
      <c r="NDM67" s="308"/>
      <c r="NDN67" s="308"/>
      <c r="NDO67" s="308"/>
      <c r="NDP67" s="308"/>
      <c r="NDQ67" s="308"/>
      <c r="NDR67" s="308"/>
      <c r="NDS67" s="308"/>
      <c r="NDT67" s="308"/>
      <c r="NDU67" s="308"/>
      <c r="NDV67" s="308"/>
      <c r="NDW67" s="308"/>
      <c r="NDX67" s="308"/>
      <c r="NDY67" s="308"/>
      <c r="NDZ67" s="308"/>
      <c r="NEA67" s="308"/>
      <c r="NEB67" s="308"/>
      <c r="NEC67" s="308"/>
      <c r="NED67" s="308"/>
      <c r="NEE67" s="308"/>
      <c r="NEF67" s="308"/>
      <c r="NEG67" s="308"/>
      <c r="NEH67" s="308"/>
      <c r="NEI67" s="308"/>
      <c r="NEJ67" s="308"/>
      <c r="NEK67" s="308"/>
      <c r="NEL67" s="308"/>
      <c r="NEM67" s="308"/>
      <c r="NEN67" s="308"/>
      <c r="NEO67" s="308"/>
      <c r="NEP67" s="308"/>
      <c r="NEQ67" s="308"/>
      <c r="NER67" s="308"/>
      <c r="NES67" s="308"/>
      <c r="NET67" s="308"/>
      <c r="NEU67" s="308"/>
      <c r="NEV67" s="308"/>
      <c r="NEW67" s="308"/>
      <c r="NEX67" s="308"/>
      <c r="NEY67" s="308"/>
      <c r="NEZ67" s="308"/>
      <c r="NFA67" s="308"/>
      <c r="NFB67" s="308"/>
      <c r="NFC67" s="308"/>
      <c r="NFD67" s="308"/>
      <c r="NFE67" s="308"/>
      <c r="NFF67" s="308"/>
      <c r="NFG67" s="308"/>
      <c r="NFH67" s="308"/>
      <c r="NFI67" s="308"/>
      <c r="NFJ67" s="308"/>
      <c r="NFK67" s="308"/>
      <c r="NFL67" s="308"/>
      <c r="NFM67" s="308"/>
      <c r="NFN67" s="308"/>
      <c r="NFO67" s="308"/>
      <c r="NFP67" s="308"/>
      <c r="NFQ67" s="308"/>
      <c r="NFR67" s="308"/>
      <c r="NFS67" s="308"/>
      <c r="NFT67" s="308"/>
      <c r="NFU67" s="308"/>
      <c r="NFV67" s="308"/>
      <c r="NFW67" s="308"/>
      <c r="NFX67" s="308"/>
      <c r="NFY67" s="308"/>
      <c r="NFZ67" s="308"/>
      <c r="NGA67" s="308"/>
      <c r="NGB67" s="308"/>
      <c r="NGC67" s="308"/>
      <c r="NGD67" s="308"/>
      <c r="NGE67" s="308"/>
      <c r="NGF67" s="308"/>
      <c r="NGG67" s="308"/>
      <c r="NGH67" s="308"/>
      <c r="NGI67" s="308"/>
      <c r="NGJ67" s="308"/>
      <c r="NGK67" s="308"/>
      <c r="NGL67" s="308"/>
      <c r="NGM67" s="308"/>
      <c r="NGN67" s="308"/>
      <c r="NGO67" s="308"/>
      <c r="NGP67" s="308"/>
      <c r="NGQ67" s="308"/>
      <c r="NGR67" s="308"/>
      <c r="NGS67" s="308"/>
      <c r="NGT67" s="308"/>
      <c r="NGU67" s="308"/>
      <c r="NGV67" s="308"/>
      <c r="NGW67" s="308"/>
      <c r="NGX67" s="308"/>
      <c r="NGY67" s="308"/>
      <c r="NGZ67" s="308"/>
      <c r="NHA67" s="308"/>
      <c r="NHB67" s="308"/>
      <c r="NHC67" s="308"/>
      <c r="NHD67" s="308"/>
      <c r="NHE67" s="308"/>
      <c r="NHF67" s="308"/>
      <c r="NHG67" s="308"/>
      <c r="NHH67" s="308"/>
      <c r="NHI67" s="308"/>
      <c r="NHJ67" s="308"/>
      <c r="NHK67" s="308"/>
      <c r="NHL67" s="308"/>
      <c r="NHM67" s="308"/>
      <c r="NHN67" s="308"/>
      <c r="NHO67" s="308"/>
      <c r="NHP67" s="308"/>
      <c r="NHQ67" s="308"/>
      <c r="NHR67" s="308"/>
      <c r="NHS67" s="308"/>
      <c r="NHT67" s="308"/>
      <c r="NHU67" s="308"/>
      <c r="NHV67" s="308"/>
      <c r="NHW67" s="308"/>
      <c r="NHX67" s="308"/>
      <c r="NHY67" s="308"/>
      <c r="NHZ67" s="308"/>
      <c r="NIA67" s="308"/>
      <c r="NIB67" s="308"/>
      <c r="NIC67" s="308"/>
      <c r="NID67" s="308"/>
      <c r="NIE67" s="308"/>
      <c r="NIF67" s="308"/>
      <c r="NIG67" s="308"/>
      <c r="NIH67" s="308"/>
      <c r="NII67" s="308"/>
      <c r="NIJ67" s="308"/>
      <c r="NIK67" s="308"/>
      <c r="NIL67" s="308"/>
      <c r="NIM67" s="308"/>
      <c r="NIN67" s="308"/>
      <c r="NIO67" s="308"/>
      <c r="NIP67" s="308"/>
      <c r="NIQ67" s="308"/>
      <c r="NIR67" s="308"/>
      <c r="NIS67" s="308"/>
      <c r="NIT67" s="308"/>
      <c r="NIU67" s="308"/>
      <c r="NIV67" s="308"/>
      <c r="NIW67" s="308"/>
      <c r="NIX67" s="308"/>
      <c r="NIY67" s="308"/>
      <c r="NIZ67" s="308"/>
      <c r="NJA67" s="308"/>
      <c r="NJB67" s="308"/>
      <c r="NJC67" s="308"/>
      <c r="NJD67" s="308"/>
      <c r="NJE67" s="308"/>
      <c r="NJF67" s="308"/>
      <c r="NJG67" s="308"/>
      <c r="NJH67" s="308"/>
      <c r="NJI67" s="308"/>
      <c r="NJJ67" s="308"/>
      <c r="NJK67" s="308"/>
      <c r="NJL67" s="308"/>
      <c r="NJM67" s="308"/>
      <c r="NJN67" s="308"/>
      <c r="NJO67" s="308"/>
      <c r="NJP67" s="308"/>
      <c r="NJQ67" s="308"/>
      <c r="NJR67" s="308"/>
      <c r="NJS67" s="308"/>
      <c r="NJT67" s="308"/>
      <c r="NJU67" s="308"/>
      <c r="NJV67" s="308"/>
      <c r="NJW67" s="308"/>
      <c r="NJX67" s="308"/>
      <c r="NJY67" s="308"/>
      <c r="NJZ67" s="308"/>
      <c r="NKA67" s="308"/>
      <c r="NKB67" s="308"/>
      <c r="NKC67" s="308"/>
      <c r="NKD67" s="308"/>
      <c r="NKE67" s="308"/>
      <c r="NKF67" s="308"/>
      <c r="NKG67" s="308"/>
      <c r="NKH67" s="308"/>
      <c r="NKI67" s="308"/>
      <c r="NKJ67" s="308"/>
      <c r="NKK67" s="308"/>
      <c r="NKL67" s="308"/>
      <c r="NKM67" s="308"/>
      <c r="NKN67" s="308"/>
      <c r="NKO67" s="308"/>
      <c r="NKP67" s="308"/>
      <c r="NKQ67" s="308"/>
      <c r="NKR67" s="308"/>
      <c r="NKS67" s="308"/>
      <c r="NKT67" s="308"/>
      <c r="NKU67" s="308"/>
      <c r="NKV67" s="308"/>
      <c r="NKW67" s="308"/>
      <c r="NKX67" s="308"/>
      <c r="NKY67" s="308"/>
      <c r="NKZ67" s="308"/>
      <c r="NLA67" s="308"/>
      <c r="NLB67" s="308"/>
      <c r="NLC67" s="308"/>
      <c r="NLD67" s="308"/>
      <c r="NLE67" s="308"/>
      <c r="NLF67" s="308"/>
      <c r="NLG67" s="308"/>
      <c r="NLH67" s="308"/>
      <c r="NLI67" s="308"/>
      <c r="NLJ67" s="308"/>
      <c r="NLK67" s="308"/>
      <c r="NLL67" s="308"/>
      <c r="NLM67" s="308"/>
      <c r="NLN67" s="308"/>
      <c r="NLO67" s="308"/>
      <c r="NLP67" s="308"/>
      <c r="NLQ67" s="308"/>
      <c r="NLR67" s="308"/>
      <c r="NLS67" s="308"/>
      <c r="NLT67" s="308"/>
      <c r="NLU67" s="308"/>
      <c r="NLV67" s="308"/>
      <c r="NLW67" s="308"/>
      <c r="NLX67" s="308"/>
      <c r="NLY67" s="308"/>
      <c r="NLZ67" s="308"/>
      <c r="NMA67" s="308"/>
      <c r="NMB67" s="308"/>
      <c r="NMC67" s="308"/>
      <c r="NMD67" s="308"/>
      <c r="NME67" s="308"/>
      <c r="NMF67" s="308"/>
      <c r="NMG67" s="308"/>
      <c r="NMH67" s="308"/>
      <c r="NMI67" s="308"/>
      <c r="NMJ67" s="308"/>
      <c r="NMK67" s="308"/>
      <c r="NML67" s="308"/>
      <c r="NMM67" s="308"/>
      <c r="NMN67" s="308"/>
      <c r="NMO67" s="308"/>
      <c r="NMP67" s="308"/>
      <c r="NMQ67" s="308"/>
      <c r="NMR67" s="308"/>
      <c r="NMS67" s="308"/>
      <c r="NMT67" s="308"/>
      <c r="NMU67" s="308"/>
      <c r="NMV67" s="308"/>
      <c r="NMW67" s="308"/>
      <c r="NMX67" s="308"/>
      <c r="NMY67" s="308"/>
      <c r="NMZ67" s="308"/>
      <c r="NNA67" s="308"/>
      <c r="NNB67" s="308"/>
      <c r="NNC67" s="308"/>
      <c r="NND67" s="308"/>
      <c r="NNE67" s="308"/>
      <c r="NNF67" s="308"/>
      <c r="NNG67" s="308"/>
      <c r="NNH67" s="308"/>
      <c r="NNI67" s="308"/>
      <c r="NNJ67" s="308"/>
      <c r="NNK67" s="308"/>
      <c r="NNL67" s="308"/>
      <c r="NNM67" s="308"/>
      <c r="NNN67" s="308"/>
      <c r="NNO67" s="308"/>
      <c r="NNP67" s="308"/>
      <c r="NNQ67" s="308"/>
      <c r="NNR67" s="308"/>
      <c r="NNS67" s="308"/>
      <c r="NNT67" s="308"/>
      <c r="NNU67" s="308"/>
      <c r="NNV67" s="308"/>
      <c r="NNW67" s="308"/>
      <c r="NNX67" s="308"/>
      <c r="NNY67" s="308"/>
      <c r="NNZ67" s="308"/>
      <c r="NOA67" s="308"/>
      <c r="NOB67" s="308"/>
      <c r="NOC67" s="308"/>
      <c r="NOD67" s="308"/>
      <c r="NOE67" s="308"/>
      <c r="NOF67" s="308"/>
      <c r="NOG67" s="308"/>
      <c r="NOH67" s="308"/>
      <c r="NOI67" s="308"/>
      <c r="NOJ67" s="308"/>
      <c r="NOK67" s="308"/>
      <c r="NOL67" s="308"/>
      <c r="NOM67" s="308"/>
      <c r="NON67" s="308"/>
      <c r="NOO67" s="308"/>
      <c r="NOP67" s="308"/>
      <c r="NOQ67" s="308"/>
      <c r="NOR67" s="308"/>
      <c r="NOS67" s="308"/>
      <c r="NOT67" s="308"/>
      <c r="NOU67" s="308"/>
      <c r="NOV67" s="308"/>
      <c r="NOW67" s="308"/>
      <c r="NOX67" s="308"/>
      <c r="NOY67" s="308"/>
      <c r="NOZ67" s="308"/>
      <c r="NPA67" s="308"/>
      <c r="NPB67" s="308"/>
      <c r="NPC67" s="308"/>
      <c r="NPD67" s="308"/>
      <c r="NPE67" s="308"/>
      <c r="NPF67" s="308"/>
      <c r="NPG67" s="308"/>
      <c r="NPH67" s="308"/>
      <c r="NPI67" s="308"/>
      <c r="NPJ67" s="308"/>
      <c r="NPK67" s="308"/>
      <c r="NPL67" s="308"/>
      <c r="NPM67" s="308"/>
      <c r="NPN67" s="308"/>
      <c r="NPO67" s="308"/>
      <c r="NPP67" s="308"/>
      <c r="NPQ67" s="308"/>
      <c r="NPR67" s="308"/>
      <c r="NPS67" s="308"/>
      <c r="NPT67" s="308"/>
      <c r="NPU67" s="308"/>
      <c r="NPV67" s="308"/>
      <c r="NPW67" s="308"/>
      <c r="NPX67" s="308"/>
      <c r="NPY67" s="308"/>
      <c r="NPZ67" s="308"/>
      <c r="NQA67" s="308"/>
      <c r="NQB67" s="308"/>
      <c r="NQC67" s="308"/>
      <c r="NQD67" s="308"/>
      <c r="NQE67" s="308"/>
      <c r="NQF67" s="308"/>
      <c r="NQG67" s="308"/>
      <c r="NQH67" s="308"/>
      <c r="NQI67" s="308"/>
      <c r="NQJ67" s="308"/>
      <c r="NQK67" s="308"/>
      <c r="NQL67" s="308"/>
      <c r="NQM67" s="308"/>
      <c r="NQN67" s="308"/>
      <c r="NQO67" s="308"/>
      <c r="NQP67" s="308"/>
      <c r="NQQ67" s="308"/>
      <c r="NQR67" s="308"/>
      <c r="NQS67" s="308"/>
      <c r="NQT67" s="308"/>
      <c r="NQU67" s="308"/>
      <c r="NQV67" s="308"/>
      <c r="NQW67" s="308"/>
      <c r="NQX67" s="308"/>
      <c r="NQY67" s="308"/>
      <c r="NQZ67" s="308"/>
      <c r="NRA67" s="308"/>
      <c r="NRB67" s="308"/>
      <c r="NRC67" s="308"/>
      <c r="NRD67" s="308"/>
      <c r="NRE67" s="308"/>
      <c r="NRF67" s="308"/>
      <c r="NRG67" s="308"/>
      <c r="NRH67" s="308"/>
      <c r="NRI67" s="308"/>
      <c r="NRJ67" s="308"/>
      <c r="NRK67" s="308"/>
      <c r="NRL67" s="308"/>
      <c r="NRM67" s="308"/>
      <c r="NRN67" s="308"/>
      <c r="NRO67" s="308"/>
      <c r="NRP67" s="308"/>
      <c r="NRQ67" s="308"/>
      <c r="NRR67" s="308"/>
      <c r="NRS67" s="308"/>
      <c r="NRT67" s="308"/>
      <c r="NRU67" s="308"/>
      <c r="NRV67" s="308"/>
      <c r="NRW67" s="308"/>
      <c r="NRX67" s="308"/>
      <c r="NRY67" s="308"/>
      <c r="NRZ67" s="308"/>
      <c r="NSA67" s="308"/>
      <c r="NSB67" s="308"/>
      <c r="NSC67" s="308"/>
      <c r="NSD67" s="308"/>
      <c r="NSE67" s="308"/>
      <c r="NSF67" s="308"/>
      <c r="NSG67" s="308"/>
      <c r="NSH67" s="308"/>
      <c r="NSI67" s="308"/>
      <c r="NSJ67" s="308"/>
      <c r="NSK67" s="308"/>
      <c r="NSL67" s="308"/>
      <c r="NSM67" s="308"/>
      <c r="NSN67" s="308"/>
      <c r="NSO67" s="308"/>
      <c r="NSP67" s="308"/>
      <c r="NSQ67" s="308"/>
      <c r="NSR67" s="308"/>
      <c r="NSS67" s="308"/>
      <c r="NST67" s="308"/>
      <c r="NSU67" s="308"/>
      <c r="NSV67" s="308"/>
      <c r="NSW67" s="308"/>
      <c r="NSX67" s="308"/>
      <c r="NSY67" s="308"/>
      <c r="NSZ67" s="308"/>
      <c r="NTA67" s="308"/>
      <c r="NTB67" s="308"/>
      <c r="NTC67" s="308"/>
      <c r="NTD67" s="308"/>
      <c r="NTE67" s="308"/>
      <c r="NTF67" s="308"/>
      <c r="NTG67" s="308"/>
      <c r="NTH67" s="308"/>
      <c r="NTI67" s="308"/>
      <c r="NTJ67" s="308"/>
      <c r="NTK67" s="308"/>
      <c r="NTL67" s="308"/>
      <c r="NTM67" s="308"/>
      <c r="NTN67" s="308"/>
      <c r="NTO67" s="308"/>
      <c r="NTP67" s="308"/>
      <c r="NTQ67" s="308"/>
      <c r="NTR67" s="308"/>
      <c r="NTS67" s="308"/>
      <c r="NTT67" s="308"/>
      <c r="NTU67" s="308"/>
      <c r="NTV67" s="308"/>
      <c r="NTW67" s="308"/>
      <c r="NTX67" s="308"/>
      <c r="NTY67" s="308"/>
      <c r="NTZ67" s="308"/>
      <c r="NUA67" s="308"/>
      <c r="NUB67" s="308"/>
      <c r="NUC67" s="308"/>
      <c r="NUD67" s="308"/>
      <c r="NUE67" s="308"/>
      <c r="NUF67" s="308"/>
      <c r="NUG67" s="308"/>
      <c r="NUH67" s="308"/>
      <c r="NUI67" s="308"/>
      <c r="NUJ67" s="308"/>
      <c r="NUK67" s="308"/>
      <c r="NUL67" s="308"/>
      <c r="NUM67" s="308"/>
      <c r="NUN67" s="308"/>
      <c r="NUO67" s="308"/>
      <c r="NUP67" s="308"/>
      <c r="NUQ67" s="308"/>
      <c r="NUR67" s="308"/>
      <c r="NUS67" s="308"/>
      <c r="NUT67" s="308"/>
      <c r="NUU67" s="308"/>
      <c r="NUV67" s="308"/>
      <c r="NUW67" s="308"/>
      <c r="NUX67" s="308"/>
      <c r="NUY67" s="308"/>
      <c r="NUZ67" s="308"/>
      <c r="NVA67" s="308"/>
      <c r="NVB67" s="308"/>
      <c r="NVC67" s="308"/>
      <c r="NVD67" s="308"/>
      <c r="NVE67" s="308"/>
      <c r="NVF67" s="308"/>
      <c r="NVG67" s="308"/>
      <c r="NVH67" s="308"/>
      <c r="NVI67" s="308"/>
      <c r="NVJ67" s="308"/>
      <c r="NVK67" s="308"/>
      <c r="NVL67" s="308"/>
      <c r="NVM67" s="308"/>
      <c r="NVN67" s="308"/>
      <c r="NVO67" s="308"/>
      <c r="NVP67" s="308"/>
      <c r="NVQ67" s="308"/>
      <c r="NVR67" s="308"/>
      <c r="NVS67" s="308"/>
      <c r="NVT67" s="308"/>
      <c r="NVU67" s="308"/>
      <c r="NVV67" s="308"/>
      <c r="NVW67" s="308"/>
      <c r="NVX67" s="308"/>
      <c r="NVY67" s="308"/>
      <c r="NVZ67" s="308"/>
      <c r="NWA67" s="308"/>
      <c r="NWB67" s="308"/>
      <c r="NWC67" s="308"/>
      <c r="NWD67" s="308"/>
      <c r="NWE67" s="308"/>
      <c r="NWF67" s="308"/>
      <c r="NWG67" s="308"/>
      <c r="NWH67" s="308"/>
      <c r="NWI67" s="308"/>
      <c r="NWJ67" s="308"/>
      <c r="NWK67" s="308"/>
      <c r="NWL67" s="308"/>
      <c r="NWM67" s="308"/>
      <c r="NWN67" s="308"/>
      <c r="NWO67" s="308"/>
      <c r="NWP67" s="308"/>
      <c r="NWQ67" s="308"/>
      <c r="NWR67" s="308"/>
      <c r="NWS67" s="308"/>
      <c r="NWT67" s="308"/>
      <c r="NWU67" s="308"/>
      <c r="NWV67" s="308"/>
      <c r="NWW67" s="308"/>
      <c r="NWX67" s="308"/>
      <c r="NWY67" s="308"/>
      <c r="NWZ67" s="308"/>
      <c r="NXA67" s="308"/>
      <c r="NXB67" s="308"/>
      <c r="NXC67" s="308"/>
      <c r="NXD67" s="308"/>
      <c r="NXE67" s="308"/>
      <c r="NXF67" s="308"/>
      <c r="NXG67" s="308"/>
      <c r="NXH67" s="308"/>
      <c r="NXI67" s="308"/>
      <c r="NXJ67" s="308"/>
      <c r="NXK67" s="308"/>
      <c r="NXL67" s="308"/>
      <c r="NXM67" s="308"/>
      <c r="NXN67" s="308"/>
      <c r="NXO67" s="308"/>
      <c r="NXP67" s="308"/>
      <c r="NXQ67" s="308"/>
      <c r="NXR67" s="308"/>
      <c r="NXS67" s="308"/>
      <c r="NXT67" s="308"/>
      <c r="NXU67" s="308"/>
      <c r="NXV67" s="308"/>
      <c r="NXW67" s="308"/>
      <c r="NXX67" s="308"/>
      <c r="NXY67" s="308"/>
      <c r="NXZ67" s="308"/>
      <c r="NYA67" s="308"/>
      <c r="NYB67" s="308"/>
      <c r="NYC67" s="308"/>
      <c r="NYD67" s="308"/>
      <c r="NYE67" s="308"/>
      <c r="NYF67" s="308"/>
      <c r="NYG67" s="308"/>
      <c r="NYH67" s="308"/>
      <c r="NYI67" s="308"/>
      <c r="NYJ67" s="308"/>
      <c r="NYK67" s="308"/>
      <c r="NYL67" s="308"/>
      <c r="NYM67" s="308"/>
      <c r="NYN67" s="308"/>
      <c r="NYO67" s="308"/>
      <c r="NYP67" s="308"/>
      <c r="NYQ67" s="308"/>
      <c r="NYR67" s="308"/>
      <c r="NYS67" s="308"/>
      <c r="NYT67" s="308"/>
      <c r="NYU67" s="308"/>
      <c r="NYV67" s="308"/>
      <c r="NYW67" s="308"/>
      <c r="NYX67" s="308"/>
      <c r="NYY67" s="308"/>
      <c r="NYZ67" s="308"/>
      <c r="NZA67" s="308"/>
      <c r="NZB67" s="308"/>
      <c r="NZC67" s="308"/>
      <c r="NZD67" s="308"/>
      <c r="NZE67" s="308"/>
      <c r="NZF67" s="308"/>
      <c r="NZG67" s="308"/>
      <c r="NZH67" s="308"/>
      <c r="NZI67" s="308"/>
      <c r="NZJ67" s="308"/>
      <c r="NZK67" s="308"/>
      <c r="NZL67" s="308"/>
      <c r="NZM67" s="308"/>
      <c r="NZN67" s="308"/>
      <c r="NZO67" s="308"/>
      <c r="NZP67" s="308"/>
      <c r="NZQ67" s="308"/>
      <c r="NZR67" s="308"/>
      <c r="NZS67" s="308"/>
      <c r="NZT67" s="308"/>
      <c r="NZU67" s="308"/>
      <c r="NZV67" s="308"/>
      <c r="NZW67" s="308"/>
      <c r="NZX67" s="308"/>
      <c r="NZY67" s="308"/>
      <c r="NZZ67" s="308"/>
      <c r="OAA67" s="308"/>
      <c r="OAB67" s="308"/>
      <c r="OAC67" s="308"/>
      <c r="OAD67" s="308"/>
      <c r="OAE67" s="308"/>
      <c r="OAF67" s="308"/>
      <c r="OAG67" s="308"/>
      <c r="OAH67" s="308"/>
      <c r="OAI67" s="308"/>
      <c r="OAJ67" s="308"/>
      <c r="OAK67" s="308"/>
      <c r="OAL67" s="308"/>
      <c r="OAM67" s="308"/>
      <c r="OAN67" s="308"/>
      <c r="OAO67" s="308"/>
      <c r="OAP67" s="308"/>
      <c r="OAQ67" s="308"/>
      <c r="OAR67" s="308"/>
      <c r="OAS67" s="308"/>
      <c r="OAT67" s="308"/>
      <c r="OAU67" s="308"/>
      <c r="OAV67" s="308"/>
      <c r="OAW67" s="308"/>
      <c r="OAX67" s="308"/>
      <c r="OAY67" s="308"/>
      <c r="OAZ67" s="308"/>
      <c r="OBA67" s="308"/>
      <c r="OBB67" s="308"/>
      <c r="OBC67" s="308"/>
      <c r="OBD67" s="308"/>
      <c r="OBE67" s="308"/>
      <c r="OBF67" s="308"/>
      <c r="OBG67" s="308"/>
      <c r="OBH67" s="308"/>
      <c r="OBI67" s="308"/>
      <c r="OBJ67" s="308"/>
      <c r="OBK67" s="308"/>
      <c r="OBL67" s="308"/>
      <c r="OBM67" s="308"/>
      <c r="OBN67" s="308"/>
      <c r="OBO67" s="308"/>
      <c r="OBP67" s="308"/>
      <c r="OBQ67" s="308"/>
      <c r="OBR67" s="308"/>
      <c r="OBS67" s="308"/>
      <c r="OBT67" s="308"/>
      <c r="OBU67" s="308"/>
      <c r="OBV67" s="308"/>
      <c r="OBW67" s="308"/>
      <c r="OBX67" s="308"/>
      <c r="OBY67" s="308"/>
      <c r="OBZ67" s="308"/>
      <c r="OCA67" s="308"/>
      <c r="OCB67" s="308"/>
      <c r="OCC67" s="308"/>
      <c r="OCD67" s="308"/>
      <c r="OCE67" s="308"/>
      <c r="OCF67" s="308"/>
      <c r="OCG67" s="308"/>
      <c r="OCH67" s="308"/>
      <c r="OCI67" s="308"/>
      <c r="OCJ67" s="308"/>
      <c r="OCK67" s="308"/>
      <c r="OCL67" s="308"/>
      <c r="OCM67" s="308"/>
      <c r="OCN67" s="308"/>
      <c r="OCO67" s="308"/>
      <c r="OCP67" s="308"/>
      <c r="OCQ67" s="308"/>
      <c r="OCR67" s="308"/>
      <c r="OCS67" s="308"/>
      <c r="OCT67" s="308"/>
      <c r="OCU67" s="308"/>
      <c r="OCV67" s="308"/>
      <c r="OCW67" s="308"/>
      <c r="OCX67" s="308"/>
      <c r="OCY67" s="308"/>
      <c r="OCZ67" s="308"/>
      <c r="ODA67" s="308"/>
      <c r="ODB67" s="308"/>
      <c r="ODC67" s="308"/>
      <c r="ODD67" s="308"/>
      <c r="ODE67" s="308"/>
      <c r="ODF67" s="308"/>
      <c r="ODG67" s="308"/>
      <c r="ODH67" s="308"/>
      <c r="ODI67" s="308"/>
      <c r="ODJ67" s="308"/>
      <c r="ODK67" s="308"/>
      <c r="ODL67" s="308"/>
      <c r="ODM67" s="308"/>
      <c r="ODN67" s="308"/>
      <c r="ODO67" s="308"/>
      <c r="ODP67" s="308"/>
      <c r="ODQ67" s="308"/>
      <c r="ODR67" s="308"/>
      <c r="ODS67" s="308"/>
      <c r="ODT67" s="308"/>
      <c r="ODU67" s="308"/>
      <c r="ODV67" s="308"/>
      <c r="ODW67" s="308"/>
      <c r="ODX67" s="308"/>
      <c r="ODY67" s="308"/>
      <c r="ODZ67" s="308"/>
      <c r="OEA67" s="308"/>
      <c r="OEB67" s="308"/>
      <c r="OEC67" s="308"/>
      <c r="OED67" s="308"/>
      <c r="OEE67" s="308"/>
      <c r="OEF67" s="308"/>
      <c r="OEG67" s="308"/>
      <c r="OEH67" s="308"/>
      <c r="OEI67" s="308"/>
      <c r="OEJ67" s="308"/>
      <c r="OEK67" s="308"/>
      <c r="OEL67" s="308"/>
      <c r="OEM67" s="308"/>
      <c r="OEN67" s="308"/>
      <c r="OEO67" s="308"/>
      <c r="OEP67" s="308"/>
      <c r="OEQ67" s="308"/>
      <c r="OER67" s="308"/>
      <c r="OES67" s="308"/>
      <c r="OET67" s="308"/>
      <c r="OEU67" s="308"/>
      <c r="OEV67" s="308"/>
      <c r="OEW67" s="308"/>
      <c r="OEX67" s="308"/>
      <c r="OEY67" s="308"/>
      <c r="OEZ67" s="308"/>
      <c r="OFA67" s="308"/>
      <c r="OFB67" s="308"/>
      <c r="OFC67" s="308"/>
      <c r="OFD67" s="308"/>
      <c r="OFE67" s="308"/>
      <c r="OFF67" s="308"/>
      <c r="OFG67" s="308"/>
      <c r="OFH67" s="308"/>
      <c r="OFI67" s="308"/>
      <c r="OFJ67" s="308"/>
      <c r="OFK67" s="308"/>
      <c r="OFL67" s="308"/>
      <c r="OFM67" s="308"/>
      <c r="OFN67" s="308"/>
      <c r="OFO67" s="308"/>
      <c r="OFP67" s="308"/>
      <c r="OFQ67" s="308"/>
      <c r="OFR67" s="308"/>
      <c r="OFS67" s="308"/>
      <c r="OFT67" s="308"/>
      <c r="OFU67" s="308"/>
      <c r="OFV67" s="308"/>
      <c r="OFW67" s="308"/>
      <c r="OFX67" s="308"/>
      <c r="OFY67" s="308"/>
      <c r="OFZ67" s="308"/>
      <c r="OGA67" s="308"/>
      <c r="OGB67" s="308"/>
      <c r="OGC67" s="308"/>
      <c r="OGD67" s="308"/>
      <c r="OGE67" s="308"/>
      <c r="OGF67" s="308"/>
      <c r="OGG67" s="308"/>
      <c r="OGH67" s="308"/>
      <c r="OGI67" s="308"/>
      <c r="OGJ67" s="308"/>
      <c r="OGK67" s="308"/>
      <c r="OGL67" s="308"/>
      <c r="OGM67" s="308"/>
      <c r="OGN67" s="308"/>
      <c r="OGO67" s="308"/>
      <c r="OGP67" s="308"/>
      <c r="OGQ67" s="308"/>
      <c r="OGR67" s="308"/>
      <c r="OGS67" s="308"/>
      <c r="OGT67" s="308"/>
      <c r="OGU67" s="308"/>
      <c r="OGV67" s="308"/>
      <c r="OGW67" s="308"/>
      <c r="OGX67" s="308"/>
      <c r="OGY67" s="308"/>
      <c r="OGZ67" s="308"/>
      <c r="OHA67" s="308"/>
      <c r="OHB67" s="308"/>
      <c r="OHC67" s="308"/>
      <c r="OHD67" s="308"/>
      <c r="OHE67" s="308"/>
      <c r="OHF67" s="308"/>
      <c r="OHG67" s="308"/>
      <c r="OHH67" s="308"/>
      <c r="OHI67" s="308"/>
      <c r="OHJ67" s="308"/>
      <c r="OHK67" s="308"/>
      <c r="OHL67" s="308"/>
      <c r="OHM67" s="308"/>
      <c r="OHN67" s="308"/>
      <c r="OHO67" s="308"/>
      <c r="OHP67" s="308"/>
      <c r="OHQ67" s="308"/>
      <c r="OHR67" s="308"/>
      <c r="OHS67" s="308"/>
      <c r="OHT67" s="308"/>
      <c r="OHU67" s="308"/>
      <c r="OHV67" s="308"/>
      <c r="OHW67" s="308"/>
      <c r="OHX67" s="308"/>
      <c r="OHY67" s="308"/>
      <c r="OHZ67" s="308"/>
      <c r="OIA67" s="308"/>
      <c r="OIB67" s="308"/>
      <c r="OIC67" s="308"/>
      <c r="OID67" s="308"/>
      <c r="OIE67" s="308"/>
      <c r="OIF67" s="308"/>
      <c r="OIG67" s="308"/>
      <c r="OIH67" s="308"/>
      <c r="OII67" s="308"/>
      <c r="OIJ67" s="308"/>
      <c r="OIK67" s="308"/>
      <c r="OIL67" s="308"/>
      <c r="OIM67" s="308"/>
      <c r="OIN67" s="308"/>
      <c r="OIO67" s="308"/>
      <c r="OIP67" s="308"/>
      <c r="OIQ67" s="308"/>
      <c r="OIR67" s="308"/>
      <c r="OIS67" s="308"/>
      <c r="OIT67" s="308"/>
      <c r="OIU67" s="308"/>
      <c r="OIV67" s="308"/>
      <c r="OIW67" s="308"/>
      <c r="OIX67" s="308"/>
      <c r="OIY67" s="308"/>
      <c r="OIZ67" s="308"/>
      <c r="OJA67" s="308"/>
      <c r="OJB67" s="308"/>
      <c r="OJC67" s="308"/>
      <c r="OJD67" s="308"/>
      <c r="OJE67" s="308"/>
      <c r="OJF67" s="308"/>
      <c r="OJG67" s="308"/>
      <c r="OJH67" s="308"/>
      <c r="OJI67" s="308"/>
      <c r="OJJ67" s="308"/>
      <c r="OJK67" s="308"/>
      <c r="OJL67" s="308"/>
      <c r="OJM67" s="308"/>
      <c r="OJN67" s="308"/>
      <c r="OJO67" s="308"/>
      <c r="OJP67" s="308"/>
      <c r="OJQ67" s="308"/>
      <c r="OJR67" s="308"/>
      <c r="OJS67" s="308"/>
      <c r="OJT67" s="308"/>
      <c r="OJU67" s="308"/>
      <c r="OJV67" s="308"/>
      <c r="OJW67" s="308"/>
      <c r="OJX67" s="308"/>
      <c r="OJY67" s="308"/>
      <c r="OJZ67" s="308"/>
      <c r="OKA67" s="308"/>
      <c r="OKB67" s="308"/>
      <c r="OKC67" s="308"/>
      <c r="OKD67" s="308"/>
      <c r="OKE67" s="308"/>
      <c r="OKF67" s="308"/>
      <c r="OKG67" s="308"/>
      <c r="OKH67" s="308"/>
      <c r="OKI67" s="308"/>
      <c r="OKJ67" s="308"/>
      <c r="OKK67" s="308"/>
      <c r="OKL67" s="308"/>
      <c r="OKM67" s="308"/>
      <c r="OKN67" s="308"/>
      <c r="OKO67" s="308"/>
      <c r="OKP67" s="308"/>
      <c r="OKQ67" s="308"/>
      <c r="OKR67" s="308"/>
      <c r="OKS67" s="308"/>
      <c r="OKT67" s="308"/>
      <c r="OKU67" s="308"/>
      <c r="OKV67" s="308"/>
      <c r="OKW67" s="308"/>
      <c r="OKX67" s="308"/>
      <c r="OKY67" s="308"/>
      <c r="OKZ67" s="308"/>
      <c r="OLA67" s="308"/>
      <c r="OLB67" s="308"/>
      <c r="OLC67" s="308"/>
      <c r="OLD67" s="308"/>
      <c r="OLE67" s="308"/>
      <c r="OLF67" s="308"/>
      <c r="OLG67" s="308"/>
      <c r="OLH67" s="308"/>
      <c r="OLI67" s="308"/>
      <c r="OLJ67" s="308"/>
      <c r="OLK67" s="308"/>
      <c r="OLL67" s="308"/>
      <c r="OLM67" s="308"/>
      <c r="OLN67" s="308"/>
      <c r="OLO67" s="308"/>
      <c r="OLP67" s="308"/>
      <c r="OLQ67" s="308"/>
      <c r="OLR67" s="308"/>
      <c r="OLS67" s="308"/>
      <c r="OLT67" s="308"/>
      <c r="OLU67" s="308"/>
      <c r="OLV67" s="308"/>
      <c r="OLW67" s="308"/>
      <c r="OLX67" s="308"/>
      <c r="OLY67" s="308"/>
      <c r="OLZ67" s="308"/>
      <c r="OMA67" s="308"/>
      <c r="OMB67" s="308"/>
      <c r="OMC67" s="308"/>
      <c r="OMD67" s="308"/>
      <c r="OME67" s="308"/>
      <c r="OMF67" s="308"/>
      <c r="OMG67" s="308"/>
      <c r="OMH67" s="308"/>
      <c r="OMI67" s="308"/>
      <c r="OMJ67" s="308"/>
      <c r="OMK67" s="308"/>
      <c r="OML67" s="308"/>
      <c r="OMM67" s="308"/>
      <c r="OMN67" s="308"/>
      <c r="OMO67" s="308"/>
      <c r="OMP67" s="308"/>
      <c r="OMQ67" s="308"/>
      <c r="OMR67" s="308"/>
      <c r="OMS67" s="308"/>
      <c r="OMT67" s="308"/>
      <c r="OMU67" s="308"/>
      <c r="OMV67" s="308"/>
      <c r="OMW67" s="308"/>
      <c r="OMX67" s="308"/>
      <c r="OMY67" s="308"/>
      <c r="OMZ67" s="308"/>
      <c r="ONA67" s="308"/>
      <c r="ONB67" s="308"/>
      <c r="ONC67" s="308"/>
      <c r="OND67" s="308"/>
      <c r="ONE67" s="308"/>
      <c r="ONF67" s="308"/>
      <c r="ONG67" s="308"/>
      <c r="ONH67" s="308"/>
      <c r="ONI67" s="308"/>
      <c r="ONJ67" s="308"/>
      <c r="ONK67" s="308"/>
      <c r="ONL67" s="308"/>
      <c r="ONM67" s="308"/>
      <c r="ONN67" s="308"/>
      <c r="ONO67" s="308"/>
      <c r="ONP67" s="308"/>
      <c r="ONQ67" s="308"/>
      <c r="ONR67" s="308"/>
      <c r="ONS67" s="308"/>
      <c r="ONT67" s="308"/>
      <c r="ONU67" s="308"/>
      <c r="ONV67" s="308"/>
      <c r="ONW67" s="308"/>
      <c r="ONX67" s="308"/>
      <c r="ONY67" s="308"/>
      <c r="ONZ67" s="308"/>
      <c r="OOA67" s="308"/>
      <c r="OOB67" s="308"/>
      <c r="OOC67" s="308"/>
      <c r="OOD67" s="308"/>
      <c r="OOE67" s="308"/>
      <c r="OOF67" s="308"/>
      <c r="OOG67" s="308"/>
      <c r="OOH67" s="308"/>
      <c r="OOI67" s="308"/>
      <c r="OOJ67" s="308"/>
      <c r="OOK67" s="308"/>
      <c r="OOL67" s="308"/>
      <c r="OOM67" s="308"/>
      <c r="OON67" s="308"/>
      <c r="OOO67" s="308"/>
      <c r="OOP67" s="308"/>
      <c r="OOQ67" s="308"/>
      <c r="OOR67" s="308"/>
      <c r="OOS67" s="308"/>
      <c r="OOT67" s="308"/>
      <c r="OOU67" s="308"/>
      <c r="OOV67" s="308"/>
      <c r="OOW67" s="308"/>
      <c r="OOX67" s="308"/>
      <c r="OOY67" s="308"/>
      <c r="OOZ67" s="308"/>
      <c r="OPA67" s="308"/>
      <c r="OPB67" s="308"/>
      <c r="OPC67" s="308"/>
      <c r="OPD67" s="308"/>
      <c r="OPE67" s="308"/>
      <c r="OPF67" s="308"/>
      <c r="OPG67" s="308"/>
      <c r="OPH67" s="308"/>
      <c r="OPI67" s="308"/>
      <c r="OPJ67" s="308"/>
      <c r="OPK67" s="308"/>
      <c r="OPL67" s="308"/>
      <c r="OPM67" s="308"/>
      <c r="OPN67" s="308"/>
      <c r="OPO67" s="308"/>
      <c r="OPP67" s="308"/>
      <c r="OPQ67" s="308"/>
      <c r="OPR67" s="308"/>
      <c r="OPS67" s="308"/>
      <c r="OPT67" s="308"/>
      <c r="OPU67" s="308"/>
      <c r="OPV67" s="308"/>
      <c r="OPW67" s="308"/>
      <c r="OPX67" s="308"/>
      <c r="OPY67" s="308"/>
      <c r="OPZ67" s="308"/>
      <c r="OQA67" s="308"/>
      <c r="OQB67" s="308"/>
      <c r="OQC67" s="308"/>
      <c r="OQD67" s="308"/>
      <c r="OQE67" s="308"/>
      <c r="OQF67" s="308"/>
      <c r="OQG67" s="308"/>
      <c r="OQH67" s="308"/>
      <c r="OQI67" s="308"/>
      <c r="OQJ67" s="308"/>
      <c r="OQK67" s="308"/>
      <c r="OQL67" s="308"/>
      <c r="OQM67" s="308"/>
      <c r="OQN67" s="308"/>
      <c r="OQO67" s="308"/>
      <c r="OQP67" s="308"/>
      <c r="OQQ67" s="308"/>
      <c r="OQR67" s="308"/>
      <c r="OQS67" s="308"/>
      <c r="OQT67" s="308"/>
      <c r="OQU67" s="308"/>
      <c r="OQV67" s="308"/>
      <c r="OQW67" s="308"/>
      <c r="OQX67" s="308"/>
      <c r="OQY67" s="308"/>
      <c r="OQZ67" s="308"/>
      <c r="ORA67" s="308"/>
      <c r="ORB67" s="308"/>
      <c r="ORC67" s="308"/>
      <c r="ORD67" s="308"/>
      <c r="ORE67" s="308"/>
      <c r="ORF67" s="308"/>
      <c r="ORG67" s="308"/>
      <c r="ORH67" s="308"/>
      <c r="ORI67" s="308"/>
      <c r="ORJ67" s="308"/>
      <c r="ORK67" s="308"/>
      <c r="ORL67" s="308"/>
      <c r="ORM67" s="308"/>
      <c r="ORN67" s="308"/>
      <c r="ORO67" s="308"/>
      <c r="ORP67" s="308"/>
      <c r="ORQ67" s="308"/>
      <c r="ORR67" s="308"/>
      <c r="ORS67" s="308"/>
      <c r="ORT67" s="308"/>
      <c r="ORU67" s="308"/>
      <c r="ORV67" s="308"/>
      <c r="ORW67" s="308"/>
      <c r="ORX67" s="308"/>
      <c r="ORY67" s="308"/>
      <c r="ORZ67" s="308"/>
      <c r="OSA67" s="308"/>
      <c r="OSB67" s="308"/>
      <c r="OSC67" s="308"/>
      <c r="OSD67" s="308"/>
      <c r="OSE67" s="308"/>
      <c r="OSF67" s="308"/>
      <c r="OSG67" s="308"/>
      <c r="OSH67" s="308"/>
      <c r="OSI67" s="308"/>
      <c r="OSJ67" s="308"/>
      <c r="OSK67" s="308"/>
      <c r="OSL67" s="308"/>
      <c r="OSM67" s="308"/>
      <c r="OSN67" s="308"/>
      <c r="OSO67" s="308"/>
      <c r="OSP67" s="308"/>
      <c r="OSQ67" s="308"/>
      <c r="OSR67" s="308"/>
      <c r="OSS67" s="308"/>
      <c r="OST67" s="308"/>
      <c r="OSU67" s="308"/>
      <c r="OSV67" s="308"/>
      <c r="OSW67" s="308"/>
      <c r="OSX67" s="308"/>
      <c r="OSY67" s="308"/>
      <c r="OSZ67" s="308"/>
      <c r="OTA67" s="308"/>
      <c r="OTB67" s="308"/>
      <c r="OTC67" s="308"/>
      <c r="OTD67" s="308"/>
      <c r="OTE67" s="308"/>
      <c r="OTF67" s="308"/>
      <c r="OTG67" s="308"/>
      <c r="OTH67" s="308"/>
      <c r="OTI67" s="308"/>
      <c r="OTJ67" s="308"/>
      <c r="OTK67" s="308"/>
      <c r="OTL67" s="308"/>
      <c r="OTM67" s="308"/>
      <c r="OTN67" s="308"/>
      <c r="OTO67" s="308"/>
      <c r="OTP67" s="308"/>
      <c r="OTQ67" s="308"/>
      <c r="OTR67" s="308"/>
      <c r="OTS67" s="308"/>
      <c r="OTT67" s="308"/>
      <c r="OTU67" s="308"/>
      <c r="OTV67" s="308"/>
      <c r="OTW67" s="308"/>
      <c r="OTX67" s="308"/>
      <c r="OTY67" s="308"/>
      <c r="OTZ67" s="308"/>
      <c r="OUA67" s="308"/>
      <c r="OUB67" s="308"/>
      <c r="OUC67" s="308"/>
      <c r="OUD67" s="308"/>
      <c r="OUE67" s="308"/>
      <c r="OUF67" s="308"/>
      <c r="OUG67" s="308"/>
      <c r="OUH67" s="308"/>
      <c r="OUI67" s="308"/>
      <c r="OUJ67" s="308"/>
      <c r="OUK67" s="308"/>
      <c r="OUL67" s="308"/>
      <c r="OUM67" s="308"/>
      <c r="OUN67" s="308"/>
      <c r="OUO67" s="308"/>
      <c r="OUP67" s="308"/>
      <c r="OUQ67" s="308"/>
      <c r="OUR67" s="308"/>
      <c r="OUS67" s="308"/>
      <c r="OUT67" s="308"/>
      <c r="OUU67" s="308"/>
      <c r="OUV67" s="308"/>
      <c r="OUW67" s="308"/>
      <c r="OUX67" s="308"/>
      <c r="OUY67" s="308"/>
      <c r="OUZ67" s="308"/>
      <c r="OVA67" s="308"/>
      <c r="OVB67" s="308"/>
      <c r="OVC67" s="308"/>
      <c r="OVD67" s="308"/>
      <c r="OVE67" s="308"/>
      <c r="OVF67" s="308"/>
      <c r="OVG67" s="308"/>
      <c r="OVH67" s="308"/>
      <c r="OVI67" s="308"/>
      <c r="OVJ67" s="308"/>
      <c r="OVK67" s="308"/>
      <c r="OVL67" s="308"/>
      <c r="OVM67" s="308"/>
      <c r="OVN67" s="308"/>
      <c r="OVO67" s="308"/>
      <c r="OVP67" s="308"/>
      <c r="OVQ67" s="308"/>
      <c r="OVR67" s="308"/>
      <c r="OVS67" s="308"/>
      <c r="OVT67" s="308"/>
      <c r="OVU67" s="308"/>
      <c r="OVV67" s="308"/>
      <c r="OVW67" s="308"/>
      <c r="OVX67" s="308"/>
      <c r="OVY67" s="308"/>
      <c r="OVZ67" s="308"/>
      <c r="OWA67" s="308"/>
      <c r="OWB67" s="308"/>
      <c r="OWC67" s="308"/>
      <c r="OWD67" s="308"/>
      <c r="OWE67" s="308"/>
      <c r="OWF67" s="308"/>
      <c r="OWG67" s="308"/>
      <c r="OWH67" s="308"/>
      <c r="OWI67" s="308"/>
      <c r="OWJ67" s="308"/>
      <c r="OWK67" s="308"/>
      <c r="OWL67" s="308"/>
      <c r="OWM67" s="308"/>
      <c r="OWN67" s="308"/>
      <c r="OWO67" s="308"/>
      <c r="OWP67" s="308"/>
      <c r="OWQ67" s="308"/>
      <c r="OWR67" s="308"/>
      <c r="OWS67" s="308"/>
      <c r="OWT67" s="308"/>
      <c r="OWU67" s="308"/>
      <c r="OWV67" s="308"/>
      <c r="OWW67" s="308"/>
      <c r="OWX67" s="308"/>
      <c r="OWY67" s="308"/>
      <c r="OWZ67" s="308"/>
      <c r="OXA67" s="308"/>
      <c r="OXB67" s="308"/>
      <c r="OXC67" s="308"/>
      <c r="OXD67" s="308"/>
      <c r="OXE67" s="308"/>
      <c r="OXF67" s="308"/>
      <c r="OXG67" s="308"/>
      <c r="OXH67" s="308"/>
      <c r="OXI67" s="308"/>
      <c r="OXJ67" s="308"/>
      <c r="OXK67" s="308"/>
      <c r="OXL67" s="308"/>
      <c r="OXM67" s="308"/>
      <c r="OXN67" s="308"/>
      <c r="OXO67" s="308"/>
      <c r="OXP67" s="308"/>
      <c r="OXQ67" s="308"/>
      <c r="OXR67" s="308"/>
      <c r="OXS67" s="308"/>
      <c r="OXT67" s="308"/>
      <c r="OXU67" s="308"/>
      <c r="OXV67" s="308"/>
      <c r="OXW67" s="308"/>
      <c r="OXX67" s="308"/>
      <c r="OXY67" s="308"/>
      <c r="OXZ67" s="308"/>
      <c r="OYA67" s="308"/>
      <c r="OYB67" s="308"/>
      <c r="OYC67" s="308"/>
      <c r="OYD67" s="308"/>
      <c r="OYE67" s="308"/>
      <c r="OYF67" s="308"/>
      <c r="OYG67" s="308"/>
      <c r="OYH67" s="308"/>
      <c r="OYI67" s="308"/>
      <c r="OYJ67" s="308"/>
      <c r="OYK67" s="308"/>
      <c r="OYL67" s="308"/>
      <c r="OYM67" s="308"/>
      <c r="OYN67" s="308"/>
      <c r="OYO67" s="308"/>
      <c r="OYP67" s="308"/>
      <c r="OYQ67" s="308"/>
      <c r="OYR67" s="308"/>
      <c r="OYS67" s="308"/>
      <c r="OYT67" s="308"/>
      <c r="OYU67" s="308"/>
      <c r="OYV67" s="308"/>
      <c r="OYW67" s="308"/>
      <c r="OYX67" s="308"/>
      <c r="OYY67" s="308"/>
      <c r="OYZ67" s="308"/>
      <c r="OZA67" s="308"/>
      <c r="OZB67" s="308"/>
      <c r="OZC67" s="308"/>
      <c r="OZD67" s="308"/>
      <c r="OZE67" s="308"/>
      <c r="OZF67" s="308"/>
      <c r="OZG67" s="308"/>
      <c r="OZH67" s="308"/>
      <c r="OZI67" s="308"/>
      <c r="OZJ67" s="308"/>
      <c r="OZK67" s="308"/>
      <c r="OZL67" s="308"/>
      <c r="OZM67" s="308"/>
      <c r="OZN67" s="308"/>
      <c r="OZO67" s="308"/>
      <c r="OZP67" s="308"/>
      <c r="OZQ67" s="308"/>
      <c r="OZR67" s="308"/>
      <c r="OZS67" s="308"/>
      <c r="OZT67" s="308"/>
      <c r="OZU67" s="308"/>
      <c r="OZV67" s="308"/>
      <c r="OZW67" s="308"/>
      <c r="OZX67" s="308"/>
      <c r="OZY67" s="308"/>
      <c r="OZZ67" s="308"/>
      <c r="PAA67" s="308"/>
      <c r="PAB67" s="308"/>
      <c r="PAC67" s="308"/>
      <c r="PAD67" s="308"/>
      <c r="PAE67" s="308"/>
      <c r="PAF67" s="308"/>
      <c r="PAG67" s="308"/>
      <c r="PAH67" s="308"/>
      <c r="PAI67" s="308"/>
      <c r="PAJ67" s="308"/>
      <c r="PAK67" s="308"/>
      <c r="PAL67" s="308"/>
      <c r="PAM67" s="308"/>
      <c r="PAN67" s="308"/>
      <c r="PAO67" s="308"/>
      <c r="PAP67" s="308"/>
      <c r="PAQ67" s="308"/>
      <c r="PAR67" s="308"/>
      <c r="PAS67" s="308"/>
      <c r="PAT67" s="308"/>
      <c r="PAU67" s="308"/>
      <c r="PAV67" s="308"/>
      <c r="PAW67" s="308"/>
      <c r="PAX67" s="308"/>
      <c r="PAY67" s="308"/>
      <c r="PAZ67" s="308"/>
      <c r="PBA67" s="308"/>
      <c r="PBB67" s="308"/>
      <c r="PBC67" s="308"/>
      <c r="PBD67" s="308"/>
      <c r="PBE67" s="308"/>
      <c r="PBF67" s="308"/>
      <c r="PBG67" s="308"/>
      <c r="PBH67" s="308"/>
      <c r="PBI67" s="308"/>
      <c r="PBJ67" s="308"/>
      <c r="PBK67" s="308"/>
      <c r="PBL67" s="308"/>
      <c r="PBM67" s="308"/>
      <c r="PBN67" s="308"/>
      <c r="PBO67" s="308"/>
      <c r="PBP67" s="308"/>
      <c r="PBQ67" s="308"/>
      <c r="PBR67" s="308"/>
      <c r="PBS67" s="308"/>
      <c r="PBT67" s="308"/>
      <c r="PBU67" s="308"/>
      <c r="PBV67" s="308"/>
      <c r="PBW67" s="308"/>
      <c r="PBX67" s="308"/>
      <c r="PBY67" s="308"/>
      <c r="PBZ67" s="308"/>
      <c r="PCA67" s="308"/>
      <c r="PCB67" s="308"/>
      <c r="PCC67" s="308"/>
      <c r="PCD67" s="308"/>
      <c r="PCE67" s="308"/>
      <c r="PCF67" s="308"/>
      <c r="PCG67" s="308"/>
      <c r="PCH67" s="308"/>
      <c r="PCI67" s="308"/>
      <c r="PCJ67" s="308"/>
      <c r="PCK67" s="308"/>
      <c r="PCL67" s="308"/>
      <c r="PCM67" s="308"/>
      <c r="PCN67" s="308"/>
      <c r="PCO67" s="308"/>
      <c r="PCP67" s="308"/>
      <c r="PCQ67" s="308"/>
      <c r="PCR67" s="308"/>
      <c r="PCS67" s="308"/>
      <c r="PCT67" s="308"/>
      <c r="PCU67" s="308"/>
      <c r="PCV67" s="308"/>
      <c r="PCW67" s="308"/>
      <c r="PCX67" s="308"/>
      <c r="PCY67" s="308"/>
      <c r="PCZ67" s="308"/>
      <c r="PDA67" s="308"/>
      <c r="PDB67" s="308"/>
      <c r="PDC67" s="308"/>
      <c r="PDD67" s="308"/>
      <c r="PDE67" s="308"/>
      <c r="PDF67" s="308"/>
      <c r="PDG67" s="308"/>
      <c r="PDH67" s="308"/>
      <c r="PDI67" s="308"/>
      <c r="PDJ67" s="308"/>
      <c r="PDK67" s="308"/>
      <c r="PDL67" s="308"/>
      <c r="PDM67" s="308"/>
      <c r="PDN67" s="308"/>
      <c r="PDO67" s="308"/>
      <c r="PDP67" s="308"/>
      <c r="PDQ67" s="308"/>
      <c r="PDR67" s="308"/>
      <c r="PDS67" s="308"/>
      <c r="PDT67" s="308"/>
      <c r="PDU67" s="308"/>
      <c r="PDV67" s="308"/>
      <c r="PDW67" s="308"/>
      <c r="PDX67" s="308"/>
      <c r="PDY67" s="308"/>
      <c r="PDZ67" s="308"/>
      <c r="PEA67" s="308"/>
      <c r="PEB67" s="308"/>
      <c r="PEC67" s="308"/>
      <c r="PED67" s="308"/>
      <c r="PEE67" s="308"/>
      <c r="PEF67" s="308"/>
      <c r="PEG67" s="308"/>
      <c r="PEH67" s="308"/>
      <c r="PEI67" s="308"/>
      <c r="PEJ67" s="308"/>
      <c r="PEK67" s="308"/>
      <c r="PEL67" s="308"/>
      <c r="PEM67" s="308"/>
      <c r="PEN67" s="308"/>
      <c r="PEO67" s="308"/>
      <c r="PEP67" s="308"/>
      <c r="PEQ67" s="308"/>
      <c r="PER67" s="308"/>
      <c r="PES67" s="308"/>
      <c r="PET67" s="308"/>
      <c r="PEU67" s="308"/>
      <c r="PEV67" s="308"/>
      <c r="PEW67" s="308"/>
      <c r="PEX67" s="308"/>
      <c r="PEY67" s="308"/>
      <c r="PEZ67" s="308"/>
      <c r="PFA67" s="308"/>
      <c r="PFB67" s="308"/>
      <c r="PFC67" s="308"/>
      <c r="PFD67" s="308"/>
      <c r="PFE67" s="308"/>
      <c r="PFF67" s="308"/>
      <c r="PFG67" s="308"/>
      <c r="PFH67" s="308"/>
      <c r="PFI67" s="308"/>
      <c r="PFJ67" s="308"/>
      <c r="PFK67" s="308"/>
      <c r="PFL67" s="308"/>
      <c r="PFM67" s="308"/>
      <c r="PFN67" s="308"/>
      <c r="PFO67" s="308"/>
      <c r="PFP67" s="308"/>
      <c r="PFQ67" s="308"/>
      <c r="PFR67" s="308"/>
      <c r="PFS67" s="308"/>
      <c r="PFT67" s="308"/>
      <c r="PFU67" s="308"/>
      <c r="PFV67" s="308"/>
      <c r="PFW67" s="308"/>
      <c r="PFX67" s="308"/>
      <c r="PFY67" s="308"/>
      <c r="PFZ67" s="308"/>
      <c r="PGA67" s="308"/>
      <c r="PGB67" s="308"/>
      <c r="PGC67" s="308"/>
      <c r="PGD67" s="308"/>
      <c r="PGE67" s="308"/>
      <c r="PGF67" s="308"/>
      <c r="PGG67" s="308"/>
      <c r="PGH67" s="308"/>
      <c r="PGI67" s="308"/>
      <c r="PGJ67" s="308"/>
      <c r="PGK67" s="308"/>
      <c r="PGL67" s="308"/>
      <c r="PGM67" s="308"/>
      <c r="PGN67" s="308"/>
      <c r="PGO67" s="308"/>
      <c r="PGP67" s="308"/>
      <c r="PGQ67" s="308"/>
      <c r="PGR67" s="308"/>
      <c r="PGS67" s="308"/>
      <c r="PGT67" s="308"/>
      <c r="PGU67" s="308"/>
      <c r="PGV67" s="308"/>
      <c r="PGW67" s="308"/>
      <c r="PGX67" s="308"/>
      <c r="PGY67" s="308"/>
      <c r="PGZ67" s="308"/>
      <c r="PHA67" s="308"/>
      <c r="PHB67" s="308"/>
      <c r="PHC67" s="308"/>
      <c r="PHD67" s="308"/>
      <c r="PHE67" s="308"/>
      <c r="PHF67" s="308"/>
      <c r="PHG67" s="308"/>
      <c r="PHH67" s="308"/>
      <c r="PHI67" s="308"/>
      <c r="PHJ67" s="308"/>
      <c r="PHK67" s="308"/>
      <c r="PHL67" s="308"/>
      <c r="PHM67" s="308"/>
      <c r="PHN67" s="308"/>
      <c r="PHO67" s="308"/>
      <c r="PHP67" s="308"/>
      <c r="PHQ67" s="308"/>
      <c r="PHR67" s="308"/>
      <c r="PHS67" s="308"/>
      <c r="PHT67" s="308"/>
      <c r="PHU67" s="308"/>
      <c r="PHV67" s="308"/>
      <c r="PHW67" s="308"/>
      <c r="PHX67" s="308"/>
      <c r="PHY67" s="308"/>
      <c r="PHZ67" s="308"/>
      <c r="PIA67" s="308"/>
      <c r="PIB67" s="308"/>
      <c r="PIC67" s="308"/>
      <c r="PID67" s="308"/>
      <c r="PIE67" s="308"/>
      <c r="PIF67" s="308"/>
      <c r="PIG67" s="308"/>
      <c r="PIH67" s="308"/>
      <c r="PII67" s="308"/>
      <c r="PIJ67" s="308"/>
      <c r="PIK67" s="308"/>
      <c r="PIL67" s="308"/>
      <c r="PIM67" s="308"/>
      <c r="PIN67" s="308"/>
      <c r="PIO67" s="308"/>
      <c r="PIP67" s="308"/>
      <c r="PIQ67" s="308"/>
      <c r="PIR67" s="308"/>
      <c r="PIS67" s="308"/>
      <c r="PIT67" s="308"/>
      <c r="PIU67" s="308"/>
      <c r="PIV67" s="308"/>
      <c r="PIW67" s="308"/>
      <c r="PIX67" s="308"/>
      <c r="PIY67" s="308"/>
      <c r="PIZ67" s="308"/>
      <c r="PJA67" s="308"/>
      <c r="PJB67" s="308"/>
      <c r="PJC67" s="308"/>
      <c r="PJD67" s="308"/>
      <c r="PJE67" s="308"/>
      <c r="PJF67" s="308"/>
      <c r="PJG67" s="308"/>
      <c r="PJH67" s="308"/>
      <c r="PJI67" s="308"/>
      <c r="PJJ67" s="308"/>
      <c r="PJK67" s="308"/>
      <c r="PJL67" s="308"/>
      <c r="PJM67" s="308"/>
      <c r="PJN67" s="308"/>
      <c r="PJO67" s="308"/>
      <c r="PJP67" s="308"/>
      <c r="PJQ67" s="308"/>
      <c r="PJR67" s="308"/>
      <c r="PJS67" s="308"/>
      <c r="PJT67" s="308"/>
      <c r="PJU67" s="308"/>
      <c r="PJV67" s="308"/>
      <c r="PJW67" s="308"/>
      <c r="PJX67" s="308"/>
      <c r="PJY67" s="308"/>
      <c r="PJZ67" s="308"/>
      <c r="PKA67" s="308"/>
      <c r="PKB67" s="308"/>
      <c r="PKC67" s="308"/>
      <c r="PKD67" s="308"/>
      <c r="PKE67" s="308"/>
      <c r="PKF67" s="308"/>
      <c r="PKG67" s="308"/>
      <c r="PKH67" s="308"/>
      <c r="PKI67" s="308"/>
      <c r="PKJ67" s="308"/>
      <c r="PKK67" s="308"/>
      <c r="PKL67" s="308"/>
      <c r="PKM67" s="308"/>
      <c r="PKN67" s="308"/>
      <c r="PKO67" s="308"/>
      <c r="PKP67" s="308"/>
      <c r="PKQ67" s="308"/>
      <c r="PKR67" s="308"/>
      <c r="PKS67" s="308"/>
      <c r="PKT67" s="308"/>
      <c r="PKU67" s="308"/>
      <c r="PKV67" s="308"/>
      <c r="PKW67" s="308"/>
      <c r="PKX67" s="308"/>
      <c r="PKY67" s="308"/>
      <c r="PKZ67" s="308"/>
      <c r="PLA67" s="308"/>
      <c r="PLB67" s="308"/>
      <c r="PLC67" s="308"/>
      <c r="PLD67" s="308"/>
      <c r="PLE67" s="308"/>
      <c r="PLF67" s="308"/>
      <c r="PLG67" s="308"/>
      <c r="PLH67" s="308"/>
      <c r="PLI67" s="308"/>
      <c r="PLJ67" s="308"/>
      <c r="PLK67" s="308"/>
      <c r="PLL67" s="308"/>
      <c r="PLM67" s="308"/>
      <c r="PLN67" s="308"/>
      <c r="PLO67" s="308"/>
      <c r="PLP67" s="308"/>
      <c r="PLQ67" s="308"/>
      <c r="PLR67" s="308"/>
      <c r="PLS67" s="308"/>
      <c r="PLT67" s="308"/>
      <c r="PLU67" s="308"/>
      <c r="PLV67" s="308"/>
      <c r="PLW67" s="308"/>
      <c r="PLX67" s="308"/>
      <c r="PLY67" s="308"/>
      <c r="PLZ67" s="308"/>
      <c r="PMA67" s="308"/>
      <c r="PMB67" s="308"/>
      <c r="PMC67" s="308"/>
      <c r="PMD67" s="308"/>
      <c r="PME67" s="308"/>
      <c r="PMF67" s="308"/>
      <c r="PMG67" s="308"/>
      <c r="PMH67" s="308"/>
      <c r="PMI67" s="308"/>
      <c r="PMJ67" s="308"/>
      <c r="PMK67" s="308"/>
      <c r="PML67" s="308"/>
      <c r="PMM67" s="308"/>
      <c r="PMN67" s="308"/>
      <c r="PMO67" s="308"/>
      <c r="PMP67" s="308"/>
      <c r="PMQ67" s="308"/>
      <c r="PMR67" s="308"/>
      <c r="PMS67" s="308"/>
      <c r="PMT67" s="308"/>
      <c r="PMU67" s="308"/>
      <c r="PMV67" s="308"/>
      <c r="PMW67" s="308"/>
      <c r="PMX67" s="308"/>
      <c r="PMY67" s="308"/>
      <c r="PMZ67" s="308"/>
      <c r="PNA67" s="308"/>
      <c r="PNB67" s="308"/>
      <c r="PNC67" s="308"/>
      <c r="PND67" s="308"/>
      <c r="PNE67" s="308"/>
      <c r="PNF67" s="308"/>
      <c r="PNG67" s="308"/>
      <c r="PNH67" s="308"/>
      <c r="PNI67" s="308"/>
      <c r="PNJ67" s="308"/>
      <c r="PNK67" s="308"/>
      <c r="PNL67" s="308"/>
      <c r="PNM67" s="308"/>
      <c r="PNN67" s="308"/>
      <c r="PNO67" s="308"/>
      <c r="PNP67" s="308"/>
      <c r="PNQ67" s="308"/>
      <c r="PNR67" s="308"/>
      <c r="PNS67" s="308"/>
      <c r="PNT67" s="308"/>
      <c r="PNU67" s="308"/>
      <c r="PNV67" s="308"/>
      <c r="PNW67" s="308"/>
      <c r="PNX67" s="308"/>
      <c r="PNY67" s="308"/>
      <c r="PNZ67" s="308"/>
      <c r="POA67" s="308"/>
      <c r="POB67" s="308"/>
      <c r="POC67" s="308"/>
      <c r="POD67" s="308"/>
      <c r="POE67" s="308"/>
      <c r="POF67" s="308"/>
      <c r="POG67" s="308"/>
      <c r="POH67" s="308"/>
      <c r="POI67" s="308"/>
      <c r="POJ67" s="308"/>
      <c r="POK67" s="308"/>
      <c r="POL67" s="308"/>
      <c r="POM67" s="308"/>
      <c r="PON67" s="308"/>
      <c r="POO67" s="308"/>
      <c r="POP67" s="308"/>
      <c r="POQ67" s="308"/>
      <c r="POR67" s="308"/>
      <c r="POS67" s="308"/>
      <c r="POT67" s="308"/>
      <c r="POU67" s="308"/>
      <c r="POV67" s="308"/>
      <c r="POW67" s="308"/>
      <c r="POX67" s="308"/>
      <c r="POY67" s="308"/>
      <c r="POZ67" s="308"/>
      <c r="PPA67" s="308"/>
      <c r="PPB67" s="308"/>
      <c r="PPC67" s="308"/>
      <c r="PPD67" s="308"/>
      <c r="PPE67" s="308"/>
      <c r="PPF67" s="308"/>
      <c r="PPG67" s="308"/>
      <c r="PPH67" s="308"/>
      <c r="PPI67" s="308"/>
      <c r="PPJ67" s="308"/>
      <c r="PPK67" s="308"/>
      <c r="PPL67" s="308"/>
      <c r="PPM67" s="308"/>
      <c r="PPN67" s="308"/>
      <c r="PPO67" s="308"/>
      <c r="PPP67" s="308"/>
      <c r="PPQ67" s="308"/>
      <c r="PPR67" s="308"/>
      <c r="PPS67" s="308"/>
      <c r="PPT67" s="308"/>
      <c r="PPU67" s="308"/>
      <c r="PPV67" s="308"/>
      <c r="PPW67" s="308"/>
      <c r="PPX67" s="308"/>
      <c r="PPY67" s="308"/>
      <c r="PPZ67" s="308"/>
      <c r="PQA67" s="308"/>
      <c r="PQB67" s="308"/>
      <c r="PQC67" s="308"/>
      <c r="PQD67" s="308"/>
      <c r="PQE67" s="308"/>
      <c r="PQF67" s="308"/>
      <c r="PQG67" s="308"/>
      <c r="PQH67" s="308"/>
      <c r="PQI67" s="308"/>
      <c r="PQJ67" s="308"/>
      <c r="PQK67" s="308"/>
      <c r="PQL67" s="308"/>
      <c r="PQM67" s="308"/>
      <c r="PQN67" s="308"/>
      <c r="PQO67" s="308"/>
      <c r="PQP67" s="308"/>
      <c r="PQQ67" s="308"/>
      <c r="PQR67" s="308"/>
      <c r="PQS67" s="308"/>
      <c r="PQT67" s="308"/>
      <c r="PQU67" s="308"/>
      <c r="PQV67" s="308"/>
      <c r="PQW67" s="308"/>
      <c r="PQX67" s="308"/>
      <c r="PQY67" s="308"/>
      <c r="PQZ67" s="308"/>
      <c r="PRA67" s="308"/>
      <c r="PRB67" s="308"/>
      <c r="PRC67" s="308"/>
      <c r="PRD67" s="308"/>
      <c r="PRE67" s="308"/>
      <c r="PRF67" s="308"/>
      <c r="PRG67" s="308"/>
      <c r="PRH67" s="308"/>
      <c r="PRI67" s="308"/>
      <c r="PRJ67" s="308"/>
      <c r="PRK67" s="308"/>
      <c r="PRL67" s="308"/>
      <c r="PRM67" s="308"/>
      <c r="PRN67" s="308"/>
      <c r="PRO67" s="308"/>
      <c r="PRP67" s="308"/>
      <c r="PRQ67" s="308"/>
      <c r="PRR67" s="308"/>
      <c r="PRS67" s="308"/>
      <c r="PRT67" s="308"/>
      <c r="PRU67" s="308"/>
      <c r="PRV67" s="308"/>
      <c r="PRW67" s="308"/>
      <c r="PRX67" s="308"/>
      <c r="PRY67" s="308"/>
      <c r="PRZ67" s="308"/>
      <c r="PSA67" s="308"/>
      <c r="PSB67" s="308"/>
      <c r="PSC67" s="308"/>
      <c r="PSD67" s="308"/>
      <c r="PSE67" s="308"/>
      <c r="PSF67" s="308"/>
      <c r="PSG67" s="308"/>
      <c r="PSH67" s="308"/>
      <c r="PSI67" s="308"/>
      <c r="PSJ67" s="308"/>
      <c r="PSK67" s="308"/>
      <c r="PSL67" s="308"/>
      <c r="PSM67" s="308"/>
      <c r="PSN67" s="308"/>
      <c r="PSO67" s="308"/>
      <c r="PSP67" s="308"/>
      <c r="PSQ67" s="308"/>
      <c r="PSR67" s="308"/>
      <c r="PSS67" s="308"/>
      <c r="PST67" s="308"/>
      <c r="PSU67" s="308"/>
      <c r="PSV67" s="308"/>
      <c r="PSW67" s="308"/>
      <c r="PSX67" s="308"/>
      <c r="PSY67" s="308"/>
      <c r="PSZ67" s="308"/>
      <c r="PTA67" s="308"/>
      <c r="PTB67" s="308"/>
      <c r="PTC67" s="308"/>
      <c r="PTD67" s="308"/>
      <c r="PTE67" s="308"/>
      <c r="PTF67" s="308"/>
      <c r="PTG67" s="308"/>
      <c r="PTH67" s="308"/>
      <c r="PTI67" s="308"/>
      <c r="PTJ67" s="308"/>
      <c r="PTK67" s="308"/>
      <c r="PTL67" s="308"/>
      <c r="PTM67" s="308"/>
      <c r="PTN67" s="308"/>
      <c r="PTO67" s="308"/>
      <c r="PTP67" s="308"/>
      <c r="PTQ67" s="308"/>
      <c r="PTR67" s="308"/>
      <c r="PTS67" s="308"/>
      <c r="PTT67" s="308"/>
      <c r="PTU67" s="308"/>
      <c r="PTV67" s="308"/>
      <c r="PTW67" s="308"/>
      <c r="PTX67" s="308"/>
      <c r="PTY67" s="308"/>
      <c r="PTZ67" s="308"/>
      <c r="PUA67" s="308"/>
      <c r="PUB67" s="308"/>
      <c r="PUC67" s="308"/>
      <c r="PUD67" s="308"/>
      <c r="PUE67" s="308"/>
      <c r="PUF67" s="308"/>
      <c r="PUG67" s="308"/>
      <c r="PUH67" s="308"/>
      <c r="PUI67" s="308"/>
      <c r="PUJ67" s="308"/>
      <c r="PUK67" s="308"/>
      <c r="PUL67" s="308"/>
      <c r="PUM67" s="308"/>
      <c r="PUN67" s="308"/>
      <c r="PUO67" s="308"/>
      <c r="PUP67" s="308"/>
      <c r="PUQ67" s="308"/>
      <c r="PUR67" s="308"/>
      <c r="PUS67" s="308"/>
      <c r="PUT67" s="308"/>
      <c r="PUU67" s="308"/>
      <c r="PUV67" s="308"/>
      <c r="PUW67" s="308"/>
      <c r="PUX67" s="308"/>
      <c r="PUY67" s="308"/>
      <c r="PUZ67" s="308"/>
      <c r="PVA67" s="308"/>
      <c r="PVB67" s="308"/>
      <c r="PVC67" s="308"/>
      <c r="PVD67" s="308"/>
      <c r="PVE67" s="308"/>
      <c r="PVF67" s="308"/>
      <c r="PVG67" s="308"/>
      <c r="PVH67" s="308"/>
      <c r="PVI67" s="308"/>
      <c r="PVJ67" s="308"/>
      <c r="PVK67" s="308"/>
      <c r="PVL67" s="308"/>
      <c r="PVM67" s="308"/>
      <c r="PVN67" s="308"/>
      <c r="PVO67" s="308"/>
      <c r="PVP67" s="308"/>
      <c r="PVQ67" s="308"/>
      <c r="PVR67" s="308"/>
      <c r="PVS67" s="308"/>
      <c r="PVT67" s="308"/>
      <c r="PVU67" s="308"/>
      <c r="PVV67" s="308"/>
      <c r="PVW67" s="308"/>
      <c r="PVX67" s="308"/>
      <c r="PVY67" s="308"/>
      <c r="PVZ67" s="308"/>
      <c r="PWA67" s="308"/>
      <c r="PWB67" s="308"/>
      <c r="PWC67" s="308"/>
      <c r="PWD67" s="308"/>
      <c r="PWE67" s="308"/>
      <c r="PWF67" s="308"/>
      <c r="PWG67" s="308"/>
      <c r="PWH67" s="308"/>
      <c r="PWI67" s="308"/>
      <c r="PWJ67" s="308"/>
      <c r="PWK67" s="308"/>
      <c r="PWL67" s="308"/>
      <c r="PWM67" s="308"/>
      <c r="PWN67" s="308"/>
      <c r="PWO67" s="308"/>
      <c r="PWP67" s="308"/>
      <c r="PWQ67" s="308"/>
      <c r="PWR67" s="308"/>
      <c r="PWS67" s="308"/>
      <c r="PWT67" s="308"/>
      <c r="PWU67" s="308"/>
      <c r="PWV67" s="308"/>
      <c r="PWW67" s="308"/>
      <c r="PWX67" s="308"/>
      <c r="PWY67" s="308"/>
      <c r="PWZ67" s="308"/>
      <c r="PXA67" s="308"/>
      <c r="PXB67" s="308"/>
      <c r="PXC67" s="308"/>
      <c r="PXD67" s="308"/>
      <c r="PXE67" s="308"/>
      <c r="PXF67" s="308"/>
      <c r="PXG67" s="308"/>
      <c r="PXH67" s="308"/>
      <c r="PXI67" s="308"/>
      <c r="PXJ67" s="308"/>
      <c r="PXK67" s="308"/>
      <c r="PXL67" s="308"/>
      <c r="PXM67" s="308"/>
      <c r="PXN67" s="308"/>
      <c r="PXO67" s="308"/>
      <c r="PXP67" s="308"/>
      <c r="PXQ67" s="308"/>
      <c r="PXR67" s="308"/>
      <c r="PXS67" s="308"/>
      <c r="PXT67" s="308"/>
      <c r="PXU67" s="308"/>
      <c r="PXV67" s="308"/>
      <c r="PXW67" s="308"/>
      <c r="PXX67" s="308"/>
      <c r="PXY67" s="308"/>
      <c r="PXZ67" s="308"/>
      <c r="PYA67" s="308"/>
      <c r="PYB67" s="308"/>
      <c r="PYC67" s="308"/>
      <c r="PYD67" s="308"/>
      <c r="PYE67" s="308"/>
      <c r="PYF67" s="308"/>
      <c r="PYG67" s="308"/>
      <c r="PYH67" s="308"/>
      <c r="PYI67" s="308"/>
      <c r="PYJ67" s="308"/>
      <c r="PYK67" s="308"/>
      <c r="PYL67" s="308"/>
      <c r="PYM67" s="308"/>
      <c r="PYN67" s="308"/>
      <c r="PYO67" s="308"/>
      <c r="PYP67" s="308"/>
      <c r="PYQ67" s="308"/>
      <c r="PYR67" s="308"/>
      <c r="PYS67" s="308"/>
      <c r="PYT67" s="308"/>
      <c r="PYU67" s="308"/>
      <c r="PYV67" s="308"/>
      <c r="PYW67" s="308"/>
      <c r="PYX67" s="308"/>
      <c r="PYY67" s="308"/>
      <c r="PYZ67" s="308"/>
      <c r="PZA67" s="308"/>
      <c r="PZB67" s="308"/>
      <c r="PZC67" s="308"/>
      <c r="PZD67" s="308"/>
      <c r="PZE67" s="308"/>
      <c r="PZF67" s="308"/>
      <c r="PZG67" s="308"/>
      <c r="PZH67" s="308"/>
      <c r="PZI67" s="308"/>
      <c r="PZJ67" s="308"/>
      <c r="PZK67" s="308"/>
      <c r="PZL67" s="308"/>
      <c r="PZM67" s="308"/>
      <c r="PZN67" s="308"/>
      <c r="PZO67" s="308"/>
      <c r="PZP67" s="308"/>
      <c r="PZQ67" s="308"/>
      <c r="PZR67" s="308"/>
      <c r="PZS67" s="308"/>
      <c r="PZT67" s="308"/>
      <c r="PZU67" s="308"/>
      <c r="PZV67" s="308"/>
      <c r="PZW67" s="308"/>
      <c r="PZX67" s="308"/>
      <c r="PZY67" s="308"/>
      <c r="PZZ67" s="308"/>
      <c r="QAA67" s="308"/>
      <c r="QAB67" s="308"/>
      <c r="QAC67" s="308"/>
      <c r="QAD67" s="308"/>
      <c r="QAE67" s="308"/>
      <c r="QAF67" s="308"/>
      <c r="QAG67" s="308"/>
      <c r="QAH67" s="308"/>
      <c r="QAI67" s="308"/>
      <c r="QAJ67" s="308"/>
      <c r="QAK67" s="308"/>
      <c r="QAL67" s="308"/>
      <c r="QAM67" s="308"/>
      <c r="QAN67" s="308"/>
      <c r="QAO67" s="308"/>
      <c r="QAP67" s="308"/>
      <c r="QAQ67" s="308"/>
      <c r="QAR67" s="308"/>
      <c r="QAS67" s="308"/>
      <c r="QAT67" s="308"/>
      <c r="QAU67" s="308"/>
      <c r="QAV67" s="308"/>
      <c r="QAW67" s="308"/>
      <c r="QAX67" s="308"/>
      <c r="QAY67" s="308"/>
      <c r="QAZ67" s="308"/>
      <c r="QBA67" s="308"/>
      <c r="QBB67" s="308"/>
      <c r="QBC67" s="308"/>
      <c r="QBD67" s="308"/>
      <c r="QBE67" s="308"/>
      <c r="QBF67" s="308"/>
      <c r="QBG67" s="308"/>
      <c r="QBH67" s="308"/>
      <c r="QBI67" s="308"/>
      <c r="QBJ67" s="308"/>
      <c r="QBK67" s="308"/>
      <c r="QBL67" s="308"/>
      <c r="QBM67" s="308"/>
      <c r="QBN67" s="308"/>
      <c r="QBO67" s="308"/>
      <c r="QBP67" s="308"/>
      <c r="QBQ67" s="308"/>
      <c r="QBR67" s="308"/>
      <c r="QBS67" s="308"/>
      <c r="QBT67" s="308"/>
      <c r="QBU67" s="308"/>
      <c r="QBV67" s="308"/>
      <c r="QBW67" s="308"/>
      <c r="QBX67" s="308"/>
      <c r="QBY67" s="308"/>
      <c r="QBZ67" s="308"/>
      <c r="QCA67" s="308"/>
      <c r="QCB67" s="308"/>
      <c r="QCC67" s="308"/>
      <c r="QCD67" s="308"/>
      <c r="QCE67" s="308"/>
      <c r="QCF67" s="308"/>
      <c r="QCG67" s="308"/>
      <c r="QCH67" s="308"/>
      <c r="QCI67" s="308"/>
      <c r="QCJ67" s="308"/>
      <c r="QCK67" s="308"/>
      <c r="QCL67" s="308"/>
      <c r="QCM67" s="308"/>
      <c r="QCN67" s="308"/>
      <c r="QCO67" s="308"/>
      <c r="QCP67" s="308"/>
      <c r="QCQ67" s="308"/>
      <c r="QCR67" s="308"/>
      <c r="QCS67" s="308"/>
      <c r="QCT67" s="308"/>
      <c r="QCU67" s="308"/>
      <c r="QCV67" s="308"/>
      <c r="QCW67" s="308"/>
      <c r="QCX67" s="308"/>
      <c r="QCY67" s="308"/>
      <c r="QCZ67" s="308"/>
      <c r="QDA67" s="308"/>
      <c r="QDB67" s="308"/>
      <c r="QDC67" s="308"/>
      <c r="QDD67" s="308"/>
      <c r="QDE67" s="308"/>
      <c r="QDF67" s="308"/>
      <c r="QDG67" s="308"/>
      <c r="QDH67" s="308"/>
      <c r="QDI67" s="308"/>
      <c r="QDJ67" s="308"/>
      <c r="QDK67" s="308"/>
      <c r="QDL67" s="308"/>
      <c r="QDM67" s="308"/>
      <c r="QDN67" s="308"/>
      <c r="QDO67" s="308"/>
      <c r="QDP67" s="308"/>
      <c r="QDQ67" s="308"/>
      <c r="QDR67" s="308"/>
      <c r="QDS67" s="308"/>
      <c r="QDT67" s="308"/>
      <c r="QDU67" s="308"/>
      <c r="QDV67" s="308"/>
      <c r="QDW67" s="308"/>
      <c r="QDX67" s="308"/>
      <c r="QDY67" s="308"/>
      <c r="QDZ67" s="308"/>
      <c r="QEA67" s="308"/>
      <c r="QEB67" s="308"/>
      <c r="QEC67" s="308"/>
      <c r="QED67" s="308"/>
      <c r="QEE67" s="308"/>
      <c r="QEF67" s="308"/>
      <c r="QEG67" s="308"/>
      <c r="QEH67" s="308"/>
      <c r="QEI67" s="308"/>
      <c r="QEJ67" s="308"/>
      <c r="QEK67" s="308"/>
      <c r="QEL67" s="308"/>
      <c r="QEM67" s="308"/>
      <c r="QEN67" s="308"/>
      <c r="QEO67" s="308"/>
      <c r="QEP67" s="308"/>
      <c r="QEQ67" s="308"/>
      <c r="QER67" s="308"/>
      <c r="QES67" s="308"/>
      <c r="QET67" s="308"/>
      <c r="QEU67" s="308"/>
      <c r="QEV67" s="308"/>
      <c r="QEW67" s="308"/>
      <c r="QEX67" s="308"/>
      <c r="QEY67" s="308"/>
      <c r="QEZ67" s="308"/>
      <c r="QFA67" s="308"/>
      <c r="QFB67" s="308"/>
      <c r="QFC67" s="308"/>
      <c r="QFD67" s="308"/>
      <c r="QFE67" s="308"/>
      <c r="QFF67" s="308"/>
      <c r="QFG67" s="308"/>
      <c r="QFH67" s="308"/>
      <c r="QFI67" s="308"/>
      <c r="QFJ67" s="308"/>
      <c r="QFK67" s="308"/>
      <c r="QFL67" s="308"/>
      <c r="QFM67" s="308"/>
      <c r="QFN67" s="308"/>
      <c r="QFO67" s="308"/>
      <c r="QFP67" s="308"/>
      <c r="QFQ67" s="308"/>
      <c r="QFR67" s="308"/>
      <c r="QFS67" s="308"/>
      <c r="QFT67" s="308"/>
      <c r="QFU67" s="308"/>
      <c r="QFV67" s="308"/>
      <c r="QFW67" s="308"/>
      <c r="QFX67" s="308"/>
      <c r="QFY67" s="308"/>
      <c r="QFZ67" s="308"/>
      <c r="QGA67" s="308"/>
      <c r="QGB67" s="308"/>
      <c r="QGC67" s="308"/>
      <c r="QGD67" s="308"/>
      <c r="QGE67" s="308"/>
      <c r="QGF67" s="308"/>
      <c r="QGG67" s="308"/>
      <c r="QGH67" s="308"/>
      <c r="QGI67" s="308"/>
      <c r="QGJ67" s="308"/>
      <c r="QGK67" s="308"/>
      <c r="QGL67" s="308"/>
      <c r="QGM67" s="308"/>
      <c r="QGN67" s="308"/>
      <c r="QGO67" s="308"/>
      <c r="QGP67" s="308"/>
      <c r="QGQ67" s="308"/>
      <c r="QGR67" s="308"/>
      <c r="QGS67" s="308"/>
      <c r="QGT67" s="308"/>
      <c r="QGU67" s="308"/>
      <c r="QGV67" s="308"/>
      <c r="QGW67" s="308"/>
      <c r="QGX67" s="308"/>
      <c r="QGY67" s="308"/>
      <c r="QGZ67" s="308"/>
      <c r="QHA67" s="308"/>
      <c r="QHB67" s="308"/>
      <c r="QHC67" s="308"/>
      <c r="QHD67" s="308"/>
      <c r="QHE67" s="308"/>
      <c r="QHF67" s="308"/>
      <c r="QHG67" s="308"/>
      <c r="QHH67" s="308"/>
      <c r="QHI67" s="308"/>
      <c r="QHJ67" s="308"/>
      <c r="QHK67" s="308"/>
      <c r="QHL67" s="308"/>
      <c r="QHM67" s="308"/>
      <c r="QHN67" s="308"/>
      <c r="QHO67" s="308"/>
      <c r="QHP67" s="308"/>
      <c r="QHQ67" s="308"/>
      <c r="QHR67" s="308"/>
      <c r="QHS67" s="308"/>
      <c r="QHT67" s="308"/>
      <c r="QHU67" s="308"/>
      <c r="QHV67" s="308"/>
      <c r="QHW67" s="308"/>
      <c r="QHX67" s="308"/>
      <c r="QHY67" s="308"/>
      <c r="QHZ67" s="308"/>
      <c r="QIA67" s="308"/>
      <c r="QIB67" s="308"/>
      <c r="QIC67" s="308"/>
      <c r="QID67" s="308"/>
      <c r="QIE67" s="308"/>
      <c r="QIF67" s="308"/>
      <c r="QIG67" s="308"/>
      <c r="QIH67" s="308"/>
      <c r="QII67" s="308"/>
      <c r="QIJ67" s="308"/>
      <c r="QIK67" s="308"/>
      <c r="QIL67" s="308"/>
      <c r="QIM67" s="308"/>
      <c r="QIN67" s="308"/>
      <c r="QIO67" s="308"/>
      <c r="QIP67" s="308"/>
      <c r="QIQ67" s="308"/>
      <c r="QIR67" s="308"/>
      <c r="QIS67" s="308"/>
      <c r="QIT67" s="308"/>
      <c r="QIU67" s="308"/>
      <c r="QIV67" s="308"/>
      <c r="QIW67" s="308"/>
      <c r="QIX67" s="308"/>
      <c r="QIY67" s="308"/>
      <c r="QIZ67" s="308"/>
      <c r="QJA67" s="308"/>
      <c r="QJB67" s="308"/>
      <c r="QJC67" s="308"/>
      <c r="QJD67" s="308"/>
      <c r="QJE67" s="308"/>
      <c r="QJF67" s="308"/>
      <c r="QJG67" s="308"/>
      <c r="QJH67" s="308"/>
      <c r="QJI67" s="308"/>
      <c r="QJJ67" s="308"/>
      <c r="QJK67" s="308"/>
      <c r="QJL67" s="308"/>
      <c r="QJM67" s="308"/>
      <c r="QJN67" s="308"/>
      <c r="QJO67" s="308"/>
      <c r="QJP67" s="308"/>
      <c r="QJQ67" s="308"/>
      <c r="QJR67" s="308"/>
      <c r="QJS67" s="308"/>
      <c r="QJT67" s="308"/>
      <c r="QJU67" s="308"/>
      <c r="QJV67" s="308"/>
      <c r="QJW67" s="308"/>
      <c r="QJX67" s="308"/>
      <c r="QJY67" s="308"/>
      <c r="QJZ67" s="308"/>
      <c r="QKA67" s="308"/>
      <c r="QKB67" s="308"/>
      <c r="QKC67" s="308"/>
      <c r="QKD67" s="308"/>
      <c r="QKE67" s="308"/>
      <c r="QKF67" s="308"/>
      <c r="QKG67" s="308"/>
      <c r="QKH67" s="308"/>
      <c r="QKI67" s="308"/>
      <c r="QKJ67" s="308"/>
      <c r="QKK67" s="308"/>
      <c r="QKL67" s="308"/>
      <c r="QKM67" s="308"/>
      <c r="QKN67" s="308"/>
      <c r="QKO67" s="308"/>
      <c r="QKP67" s="308"/>
      <c r="QKQ67" s="308"/>
      <c r="QKR67" s="308"/>
      <c r="QKS67" s="308"/>
      <c r="QKT67" s="308"/>
      <c r="QKU67" s="308"/>
      <c r="QKV67" s="308"/>
      <c r="QKW67" s="308"/>
      <c r="QKX67" s="308"/>
      <c r="QKY67" s="308"/>
      <c r="QKZ67" s="308"/>
      <c r="QLA67" s="308"/>
      <c r="QLB67" s="308"/>
      <c r="QLC67" s="308"/>
      <c r="QLD67" s="308"/>
      <c r="QLE67" s="308"/>
      <c r="QLF67" s="308"/>
      <c r="QLG67" s="308"/>
      <c r="QLH67" s="308"/>
      <c r="QLI67" s="308"/>
      <c r="QLJ67" s="308"/>
      <c r="QLK67" s="308"/>
      <c r="QLL67" s="308"/>
      <c r="QLM67" s="308"/>
      <c r="QLN67" s="308"/>
      <c r="QLO67" s="308"/>
      <c r="QLP67" s="308"/>
      <c r="QLQ67" s="308"/>
      <c r="QLR67" s="308"/>
      <c r="QLS67" s="308"/>
      <c r="QLT67" s="308"/>
      <c r="QLU67" s="308"/>
      <c r="QLV67" s="308"/>
      <c r="QLW67" s="308"/>
      <c r="QLX67" s="308"/>
      <c r="QLY67" s="308"/>
      <c r="QLZ67" s="308"/>
      <c r="QMA67" s="308"/>
      <c r="QMB67" s="308"/>
      <c r="QMC67" s="308"/>
      <c r="QMD67" s="308"/>
      <c r="QME67" s="308"/>
      <c r="QMF67" s="308"/>
      <c r="QMG67" s="308"/>
      <c r="QMH67" s="308"/>
      <c r="QMI67" s="308"/>
      <c r="QMJ67" s="308"/>
      <c r="QMK67" s="308"/>
      <c r="QML67" s="308"/>
      <c r="QMM67" s="308"/>
      <c r="QMN67" s="308"/>
      <c r="QMO67" s="308"/>
      <c r="QMP67" s="308"/>
      <c r="QMQ67" s="308"/>
      <c r="QMR67" s="308"/>
      <c r="QMS67" s="308"/>
      <c r="QMT67" s="308"/>
      <c r="QMU67" s="308"/>
      <c r="QMV67" s="308"/>
      <c r="QMW67" s="308"/>
      <c r="QMX67" s="308"/>
      <c r="QMY67" s="308"/>
      <c r="QMZ67" s="308"/>
      <c r="QNA67" s="308"/>
      <c r="QNB67" s="308"/>
      <c r="QNC67" s="308"/>
      <c r="QND67" s="308"/>
      <c r="QNE67" s="308"/>
      <c r="QNF67" s="308"/>
      <c r="QNG67" s="308"/>
      <c r="QNH67" s="308"/>
      <c r="QNI67" s="308"/>
      <c r="QNJ67" s="308"/>
      <c r="QNK67" s="308"/>
      <c r="QNL67" s="308"/>
      <c r="QNM67" s="308"/>
      <c r="QNN67" s="308"/>
      <c r="QNO67" s="308"/>
      <c r="QNP67" s="308"/>
      <c r="QNQ67" s="308"/>
      <c r="QNR67" s="308"/>
      <c r="QNS67" s="308"/>
      <c r="QNT67" s="308"/>
      <c r="QNU67" s="308"/>
      <c r="QNV67" s="308"/>
      <c r="QNW67" s="308"/>
      <c r="QNX67" s="308"/>
      <c r="QNY67" s="308"/>
      <c r="QNZ67" s="308"/>
      <c r="QOA67" s="308"/>
      <c r="QOB67" s="308"/>
      <c r="QOC67" s="308"/>
      <c r="QOD67" s="308"/>
      <c r="QOE67" s="308"/>
      <c r="QOF67" s="308"/>
      <c r="QOG67" s="308"/>
      <c r="QOH67" s="308"/>
      <c r="QOI67" s="308"/>
      <c r="QOJ67" s="308"/>
      <c r="QOK67" s="308"/>
      <c r="QOL67" s="308"/>
      <c r="QOM67" s="308"/>
      <c r="QON67" s="308"/>
      <c r="QOO67" s="308"/>
      <c r="QOP67" s="308"/>
      <c r="QOQ67" s="308"/>
      <c r="QOR67" s="308"/>
      <c r="QOS67" s="308"/>
      <c r="QOT67" s="308"/>
      <c r="QOU67" s="308"/>
      <c r="QOV67" s="308"/>
      <c r="QOW67" s="308"/>
      <c r="QOX67" s="308"/>
      <c r="QOY67" s="308"/>
      <c r="QOZ67" s="308"/>
      <c r="QPA67" s="308"/>
      <c r="QPB67" s="308"/>
      <c r="QPC67" s="308"/>
      <c r="QPD67" s="308"/>
      <c r="QPE67" s="308"/>
      <c r="QPF67" s="308"/>
      <c r="QPG67" s="308"/>
      <c r="QPH67" s="308"/>
      <c r="QPI67" s="308"/>
      <c r="QPJ67" s="308"/>
      <c r="QPK67" s="308"/>
      <c r="QPL67" s="308"/>
      <c r="QPM67" s="308"/>
      <c r="QPN67" s="308"/>
      <c r="QPO67" s="308"/>
      <c r="QPP67" s="308"/>
      <c r="QPQ67" s="308"/>
      <c r="QPR67" s="308"/>
      <c r="QPS67" s="308"/>
      <c r="QPT67" s="308"/>
      <c r="QPU67" s="308"/>
      <c r="QPV67" s="308"/>
      <c r="QPW67" s="308"/>
      <c r="QPX67" s="308"/>
      <c r="QPY67" s="308"/>
      <c r="QPZ67" s="308"/>
      <c r="QQA67" s="308"/>
      <c r="QQB67" s="308"/>
      <c r="QQC67" s="308"/>
      <c r="QQD67" s="308"/>
      <c r="QQE67" s="308"/>
      <c r="QQF67" s="308"/>
      <c r="QQG67" s="308"/>
      <c r="QQH67" s="308"/>
      <c r="QQI67" s="308"/>
      <c r="QQJ67" s="308"/>
      <c r="QQK67" s="308"/>
      <c r="QQL67" s="308"/>
      <c r="QQM67" s="308"/>
      <c r="QQN67" s="308"/>
      <c r="QQO67" s="308"/>
      <c r="QQP67" s="308"/>
      <c r="QQQ67" s="308"/>
      <c r="QQR67" s="308"/>
      <c r="QQS67" s="308"/>
      <c r="QQT67" s="308"/>
      <c r="QQU67" s="308"/>
      <c r="QQV67" s="308"/>
      <c r="QQW67" s="308"/>
      <c r="QQX67" s="308"/>
      <c r="QQY67" s="308"/>
      <c r="QQZ67" s="308"/>
      <c r="QRA67" s="308"/>
      <c r="QRB67" s="308"/>
      <c r="QRC67" s="308"/>
      <c r="QRD67" s="308"/>
      <c r="QRE67" s="308"/>
      <c r="QRF67" s="308"/>
      <c r="QRG67" s="308"/>
      <c r="QRH67" s="308"/>
      <c r="QRI67" s="308"/>
      <c r="QRJ67" s="308"/>
      <c r="QRK67" s="308"/>
      <c r="QRL67" s="308"/>
      <c r="QRM67" s="308"/>
      <c r="QRN67" s="308"/>
      <c r="QRO67" s="308"/>
      <c r="QRP67" s="308"/>
      <c r="QRQ67" s="308"/>
      <c r="QRR67" s="308"/>
      <c r="QRS67" s="308"/>
      <c r="QRT67" s="308"/>
      <c r="QRU67" s="308"/>
      <c r="QRV67" s="308"/>
      <c r="QRW67" s="308"/>
      <c r="QRX67" s="308"/>
      <c r="QRY67" s="308"/>
      <c r="QRZ67" s="308"/>
      <c r="QSA67" s="308"/>
      <c r="QSB67" s="308"/>
      <c r="QSC67" s="308"/>
      <c r="QSD67" s="308"/>
      <c r="QSE67" s="308"/>
      <c r="QSF67" s="308"/>
      <c r="QSG67" s="308"/>
      <c r="QSH67" s="308"/>
      <c r="QSI67" s="308"/>
      <c r="QSJ67" s="308"/>
      <c r="QSK67" s="308"/>
      <c r="QSL67" s="308"/>
      <c r="QSM67" s="308"/>
      <c r="QSN67" s="308"/>
      <c r="QSO67" s="308"/>
      <c r="QSP67" s="308"/>
      <c r="QSQ67" s="308"/>
      <c r="QSR67" s="308"/>
      <c r="QSS67" s="308"/>
      <c r="QST67" s="308"/>
      <c r="QSU67" s="308"/>
      <c r="QSV67" s="308"/>
      <c r="QSW67" s="308"/>
      <c r="QSX67" s="308"/>
      <c r="QSY67" s="308"/>
      <c r="QSZ67" s="308"/>
      <c r="QTA67" s="308"/>
      <c r="QTB67" s="308"/>
      <c r="QTC67" s="308"/>
      <c r="QTD67" s="308"/>
      <c r="QTE67" s="308"/>
      <c r="QTF67" s="308"/>
      <c r="QTG67" s="308"/>
      <c r="QTH67" s="308"/>
      <c r="QTI67" s="308"/>
      <c r="QTJ67" s="308"/>
      <c r="QTK67" s="308"/>
      <c r="QTL67" s="308"/>
      <c r="QTM67" s="308"/>
      <c r="QTN67" s="308"/>
      <c r="QTO67" s="308"/>
      <c r="QTP67" s="308"/>
      <c r="QTQ67" s="308"/>
      <c r="QTR67" s="308"/>
      <c r="QTS67" s="308"/>
      <c r="QTT67" s="308"/>
      <c r="QTU67" s="308"/>
      <c r="QTV67" s="308"/>
      <c r="QTW67" s="308"/>
      <c r="QTX67" s="308"/>
      <c r="QTY67" s="308"/>
      <c r="QTZ67" s="308"/>
      <c r="QUA67" s="308"/>
      <c r="QUB67" s="308"/>
      <c r="QUC67" s="308"/>
      <c r="QUD67" s="308"/>
      <c r="QUE67" s="308"/>
      <c r="QUF67" s="308"/>
      <c r="QUG67" s="308"/>
      <c r="QUH67" s="308"/>
      <c r="QUI67" s="308"/>
      <c r="QUJ67" s="308"/>
      <c r="QUK67" s="308"/>
      <c r="QUL67" s="308"/>
      <c r="QUM67" s="308"/>
      <c r="QUN67" s="308"/>
      <c r="QUO67" s="308"/>
      <c r="QUP67" s="308"/>
      <c r="QUQ67" s="308"/>
      <c r="QUR67" s="308"/>
      <c r="QUS67" s="308"/>
      <c r="QUT67" s="308"/>
      <c r="QUU67" s="308"/>
      <c r="QUV67" s="308"/>
      <c r="QUW67" s="308"/>
      <c r="QUX67" s="308"/>
      <c r="QUY67" s="308"/>
      <c r="QUZ67" s="308"/>
      <c r="QVA67" s="308"/>
      <c r="QVB67" s="308"/>
      <c r="QVC67" s="308"/>
      <c r="QVD67" s="308"/>
      <c r="QVE67" s="308"/>
      <c r="QVF67" s="308"/>
      <c r="QVG67" s="308"/>
      <c r="QVH67" s="308"/>
      <c r="QVI67" s="308"/>
      <c r="QVJ67" s="308"/>
      <c r="QVK67" s="308"/>
      <c r="QVL67" s="308"/>
      <c r="QVM67" s="308"/>
      <c r="QVN67" s="308"/>
      <c r="QVO67" s="308"/>
      <c r="QVP67" s="308"/>
      <c r="QVQ67" s="308"/>
      <c r="QVR67" s="308"/>
      <c r="QVS67" s="308"/>
      <c r="QVT67" s="308"/>
      <c r="QVU67" s="308"/>
      <c r="QVV67" s="308"/>
      <c r="QVW67" s="308"/>
      <c r="QVX67" s="308"/>
      <c r="QVY67" s="308"/>
      <c r="QVZ67" s="308"/>
      <c r="QWA67" s="308"/>
      <c r="QWB67" s="308"/>
      <c r="QWC67" s="308"/>
      <c r="QWD67" s="308"/>
      <c r="QWE67" s="308"/>
      <c r="QWF67" s="308"/>
      <c r="QWG67" s="308"/>
      <c r="QWH67" s="308"/>
      <c r="QWI67" s="308"/>
      <c r="QWJ67" s="308"/>
      <c r="QWK67" s="308"/>
      <c r="QWL67" s="308"/>
      <c r="QWM67" s="308"/>
      <c r="QWN67" s="308"/>
      <c r="QWO67" s="308"/>
      <c r="QWP67" s="308"/>
      <c r="QWQ67" s="308"/>
      <c r="QWR67" s="308"/>
      <c r="QWS67" s="308"/>
      <c r="QWT67" s="308"/>
      <c r="QWU67" s="308"/>
      <c r="QWV67" s="308"/>
      <c r="QWW67" s="308"/>
      <c r="QWX67" s="308"/>
      <c r="QWY67" s="308"/>
      <c r="QWZ67" s="308"/>
      <c r="QXA67" s="308"/>
      <c r="QXB67" s="308"/>
      <c r="QXC67" s="308"/>
      <c r="QXD67" s="308"/>
      <c r="QXE67" s="308"/>
      <c r="QXF67" s="308"/>
      <c r="QXG67" s="308"/>
      <c r="QXH67" s="308"/>
      <c r="QXI67" s="308"/>
      <c r="QXJ67" s="308"/>
      <c r="QXK67" s="308"/>
      <c r="QXL67" s="308"/>
      <c r="QXM67" s="308"/>
      <c r="QXN67" s="308"/>
      <c r="QXO67" s="308"/>
      <c r="QXP67" s="308"/>
      <c r="QXQ67" s="308"/>
      <c r="QXR67" s="308"/>
      <c r="QXS67" s="308"/>
      <c r="QXT67" s="308"/>
      <c r="QXU67" s="308"/>
      <c r="QXV67" s="308"/>
      <c r="QXW67" s="308"/>
      <c r="QXX67" s="308"/>
      <c r="QXY67" s="308"/>
      <c r="QXZ67" s="308"/>
      <c r="QYA67" s="308"/>
      <c r="QYB67" s="308"/>
      <c r="QYC67" s="308"/>
      <c r="QYD67" s="308"/>
      <c r="QYE67" s="308"/>
      <c r="QYF67" s="308"/>
      <c r="QYG67" s="308"/>
      <c r="QYH67" s="308"/>
      <c r="QYI67" s="308"/>
      <c r="QYJ67" s="308"/>
      <c r="QYK67" s="308"/>
      <c r="QYL67" s="308"/>
      <c r="QYM67" s="308"/>
      <c r="QYN67" s="308"/>
      <c r="QYO67" s="308"/>
      <c r="QYP67" s="308"/>
      <c r="QYQ67" s="308"/>
      <c r="QYR67" s="308"/>
      <c r="QYS67" s="308"/>
      <c r="QYT67" s="308"/>
      <c r="QYU67" s="308"/>
      <c r="QYV67" s="308"/>
      <c r="QYW67" s="308"/>
      <c r="QYX67" s="308"/>
      <c r="QYY67" s="308"/>
      <c r="QYZ67" s="308"/>
      <c r="QZA67" s="308"/>
      <c r="QZB67" s="308"/>
      <c r="QZC67" s="308"/>
      <c r="QZD67" s="308"/>
      <c r="QZE67" s="308"/>
      <c r="QZF67" s="308"/>
      <c r="QZG67" s="308"/>
      <c r="QZH67" s="308"/>
      <c r="QZI67" s="308"/>
      <c r="QZJ67" s="308"/>
      <c r="QZK67" s="308"/>
      <c r="QZL67" s="308"/>
      <c r="QZM67" s="308"/>
      <c r="QZN67" s="308"/>
      <c r="QZO67" s="308"/>
      <c r="QZP67" s="308"/>
      <c r="QZQ67" s="308"/>
      <c r="QZR67" s="308"/>
      <c r="QZS67" s="308"/>
      <c r="QZT67" s="308"/>
      <c r="QZU67" s="308"/>
      <c r="QZV67" s="308"/>
      <c r="QZW67" s="308"/>
      <c r="QZX67" s="308"/>
      <c r="QZY67" s="308"/>
      <c r="QZZ67" s="308"/>
      <c r="RAA67" s="308"/>
      <c r="RAB67" s="308"/>
      <c r="RAC67" s="308"/>
      <c r="RAD67" s="308"/>
      <c r="RAE67" s="308"/>
      <c r="RAF67" s="308"/>
      <c r="RAG67" s="308"/>
      <c r="RAH67" s="308"/>
      <c r="RAI67" s="308"/>
      <c r="RAJ67" s="308"/>
      <c r="RAK67" s="308"/>
      <c r="RAL67" s="308"/>
      <c r="RAM67" s="308"/>
      <c r="RAN67" s="308"/>
      <c r="RAO67" s="308"/>
      <c r="RAP67" s="308"/>
      <c r="RAQ67" s="308"/>
      <c r="RAR67" s="308"/>
      <c r="RAS67" s="308"/>
      <c r="RAT67" s="308"/>
      <c r="RAU67" s="308"/>
      <c r="RAV67" s="308"/>
      <c r="RAW67" s="308"/>
      <c r="RAX67" s="308"/>
      <c r="RAY67" s="308"/>
      <c r="RAZ67" s="308"/>
      <c r="RBA67" s="308"/>
      <c r="RBB67" s="308"/>
      <c r="RBC67" s="308"/>
      <c r="RBD67" s="308"/>
      <c r="RBE67" s="308"/>
      <c r="RBF67" s="308"/>
      <c r="RBG67" s="308"/>
      <c r="RBH67" s="308"/>
      <c r="RBI67" s="308"/>
      <c r="RBJ67" s="308"/>
      <c r="RBK67" s="308"/>
      <c r="RBL67" s="308"/>
      <c r="RBM67" s="308"/>
      <c r="RBN67" s="308"/>
      <c r="RBO67" s="308"/>
      <c r="RBP67" s="308"/>
      <c r="RBQ67" s="308"/>
      <c r="RBR67" s="308"/>
      <c r="RBS67" s="308"/>
      <c r="RBT67" s="308"/>
      <c r="RBU67" s="308"/>
      <c r="RBV67" s="308"/>
      <c r="RBW67" s="308"/>
      <c r="RBX67" s="308"/>
      <c r="RBY67" s="308"/>
      <c r="RBZ67" s="308"/>
      <c r="RCA67" s="308"/>
      <c r="RCB67" s="308"/>
      <c r="RCC67" s="308"/>
      <c r="RCD67" s="308"/>
      <c r="RCE67" s="308"/>
      <c r="RCF67" s="308"/>
      <c r="RCG67" s="308"/>
      <c r="RCH67" s="308"/>
      <c r="RCI67" s="308"/>
      <c r="RCJ67" s="308"/>
      <c r="RCK67" s="308"/>
      <c r="RCL67" s="308"/>
      <c r="RCM67" s="308"/>
      <c r="RCN67" s="308"/>
      <c r="RCO67" s="308"/>
      <c r="RCP67" s="308"/>
      <c r="RCQ67" s="308"/>
      <c r="RCR67" s="308"/>
      <c r="RCS67" s="308"/>
      <c r="RCT67" s="308"/>
      <c r="RCU67" s="308"/>
      <c r="RCV67" s="308"/>
      <c r="RCW67" s="308"/>
      <c r="RCX67" s="308"/>
      <c r="RCY67" s="308"/>
      <c r="RCZ67" s="308"/>
      <c r="RDA67" s="308"/>
      <c r="RDB67" s="308"/>
      <c r="RDC67" s="308"/>
      <c r="RDD67" s="308"/>
      <c r="RDE67" s="308"/>
      <c r="RDF67" s="308"/>
      <c r="RDG67" s="308"/>
      <c r="RDH67" s="308"/>
      <c r="RDI67" s="308"/>
      <c r="RDJ67" s="308"/>
      <c r="RDK67" s="308"/>
      <c r="RDL67" s="308"/>
      <c r="RDM67" s="308"/>
      <c r="RDN67" s="308"/>
      <c r="RDO67" s="308"/>
      <c r="RDP67" s="308"/>
      <c r="RDQ67" s="308"/>
      <c r="RDR67" s="308"/>
      <c r="RDS67" s="308"/>
      <c r="RDT67" s="308"/>
      <c r="RDU67" s="308"/>
      <c r="RDV67" s="308"/>
      <c r="RDW67" s="308"/>
      <c r="RDX67" s="308"/>
      <c r="RDY67" s="308"/>
      <c r="RDZ67" s="308"/>
      <c r="REA67" s="308"/>
      <c r="REB67" s="308"/>
      <c r="REC67" s="308"/>
      <c r="RED67" s="308"/>
      <c r="REE67" s="308"/>
      <c r="REF67" s="308"/>
      <c r="REG67" s="308"/>
      <c r="REH67" s="308"/>
      <c r="REI67" s="308"/>
      <c r="REJ67" s="308"/>
      <c r="REK67" s="308"/>
      <c r="REL67" s="308"/>
      <c r="REM67" s="308"/>
      <c r="REN67" s="308"/>
      <c r="REO67" s="308"/>
      <c r="REP67" s="308"/>
      <c r="REQ67" s="308"/>
      <c r="RER67" s="308"/>
      <c r="RES67" s="308"/>
      <c r="RET67" s="308"/>
      <c r="REU67" s="308"/>
      <c r="REV67" s="308"/>
      <c r="REW67" s="308"/>
      <c r="REX67" s="308"/>
      <c r="REY67" s="308"/>
      <c r="REZ67" s="308"/>
      <c r="RFA67" s="308"/>
      <c r="RFB67" s="308"/>
      <c r="RFC67" s="308"/>
      <c r="RFD67" s="308"/>
      <c r="RFE67" s="308"/>
      <c r="RFF67" s="308"/>
      <c r="RFG67" s="308"/>
      <c r="RFH67" s="308"/>
      <c r="RFI67" s="308"/>
      <c r="RFJ67" s="308"/>
      <c r="RFK67" s="308"/>
      <c r="RFL67" s="308"/>
      <c r="RFM67" s="308"/>
      <c r="RFN67" s="308"/>
      <c r="RFO67" s="308"/>
      <c r="RFP67" s="308"/>
      <c r="RFQ67" s="308"/>
      <c r="RFR67" s="308"/>
      <c r="RFS67" s="308"/>
      <c r="RFT67" s="308"/>
      <c r="RFU67" s="308"/>
      <c r="RFV67" s="308"/>
      <c r="RFW67" s="308"/>
      <c r="RFX67" s="308"/>
      <c r="RFY67" s="308"/>
      <c r="RFZ67" s="308"/>
      <c r="RGA67" s="308"/>
      <c r="RGB67" s="308"/>
      <c r="RGC67" s="308"/>
      <c r="RGD67" s="308"/>
      <c r="RGE67" s="308"/>
      <c r="RGF67" s="308"/>
      <c r="RGG67" s="308"/>
      <c r="RGH67" s="308"/>
      <c r="RGI67" s="308"/>
      <c r="RGJ67" s="308"/>
      <c r="RGK67" s="308"/>
      <c r="RGL67" s="308"/>
      <c r="RGM67" s="308"/>
      <c r="RGN67" s="308"/>
      <c r="RGO67" s="308"/>
      <c r="RGP67" s="308"/>
      <c r="RGQ67" s="308"/>
      <c r="RGR67" s="308"/>
      <c r="RGS67" s="308"/>
      <c r="RGT67" s="308"/>
      <c r="RGU67" s="308"/>
      <c r="RGV67" s="308"/>
      <c r="RGW67" s="308"/>
      <c r="RGX67" s="308"/>
      <c r="RGY67" s="308"/>
      <c r="RGZ67" s="308"/>
      <c r="RHA67" s="308"/>
      <c r="RHB67" s="308"/>
      <c r="RHC67" s="308"/>
      <c r="RHD67" s="308"/>
      <c r="RHE67" s="308"/>
      <c r="RHF67" s="308"/>
      <c r="RHG67" s="308"/>
      <c r="RHH67" s="308"/>
      <c r="RHI67" s="308"/>
      <c r="RHJ67" s="308"/>
      <c r="RHK67" s="308"/>
      <c r="RHL67" s="308"/>
      <c r="RHM67" s="308"/>
      <c r="RHN67" s="308"/>
      <c r="RHO67" s="308"/>
      <c r="RHP67" s="308"/>
      <c r="RHQ67" s="308"/>
      <c r="RHR67" s="308"/>
      <c r="RHS67" s="308"/>
      <c r="RHT67" s="308"/>
      <c r="RHU67" s="308"/>
      <c r="RHV67" s="308"/>
      <c r="RHW67" s="308"/>
      <c r="RHX67" s="308"/>
      <c r="RHY67" s="308"/>
      <c r="RHZ67" s="308"/>
      <c r="RIA67" s="308"/>
      <c r="RIB67" s="308"/>
      <c r="RIC67" s="308"/>
      <c r="RID67" s="308"/>
      <c r="RIE67" s="308"/>
      <c r="RIF67" s="308"/>
      <c r="RIG67" s="308"/>
      <c r="RIH67" s="308"/>
      <c r="RII67" s="308"/>
      <c r="RIJ67" s="308"/>
      <c r="RIK67" s="308"/>
      <c r="RIL67" s="308"/>
      <c r="RIM67" s="308"/>
      <c r="RIN67" s="308"/>
      <c r="RIO67" s="308"/>
      <c r="RIP67" s="308"/>
      <c r="RIQ67" s="308"/>
      <c r="RIR67" s="308"/>
      <c r="RIS67" s="308"/>
      <c r="RIT67" s="308"/>
      <c r="RIU67" s="308"/>
      <c r="RIV67" s="308"/>
      <c r="RIW67" s="308"/>
      <c r="RIX67" s="308"/>
      <c r="RIY67" s="308"/>
      <c r="RIZ67" s="308"/>
      <c r="RJA67" s="308"/>
      <c r="RJB67" s="308"/>
      <c r="RJC67" s="308"/>
      <c r="RJD67" s="308"/>
      <c r="RJE67" s="308"/>
      <c r="RJF67" s="308"/>
      <c r="RJG67" s="308"/>
      <c r="RJH67" s="308"/>
      <c r="RJI67" s="308"/>
      <c r="RJJ67" s="308"/>
      <c r="RJK67" s="308"/>
      <c r="RJL67" s="308"/>
      <c r="RJM67" s="308"/>
      <c r="RJN67" s="308"/>
      <c r="RJO67" s="308"/>
      <c r="RJP67" s="308"/>
      <c r="RJQ67" s="308"/>
      <c r="RJR67" s="308"/>
      <c r="RJS67" s="308"/>
      <c r="RJT67" s="308"/>
      <c r="RJU67" s="308"/>
      <c r="RJV67" s="308"/>
      <c r="RJW67" s="308"/>
      <c r="RJX67" s="308"/>
      <c r="RJY67" s="308"/>
      <c r="RJZ67" s="308"/>
      <c r="RKA67" s="308"/>
      <c r="RKB67" s="308"/>
      <c r="RKC67" s="308"/>
      <c r="RKD67" s="308"/>
      <c r="RKE67" s="308"/>
      <c r="RKF67" s="308"/>
      <c r="RKG67" s="308"/>
      <c r="RKH67" s="308"/>
      <c r="RKI67" s="308"/>
      <c r="RKJ67" s="308"/>
      <c r="RKK67" s="308"/>
      <c r="RKL67" s="308"/>
      <c r="RKM67" s="308"/>
      <c r="RKN67" s="308"/>
      <c r="RKO67" s="308"/>
      <c r="RKP67" s="308"/>
      <c r="RKQ67" s="308"/>
      <c r="RKR67" s="308"/>
      <c r="RKS67" s="308"/>
      <c r="RKT67" s="308"/>
      <c r="RKU67" s="308"/>
      <c r="RKV67" s="308"/>
      <c r="RKW67" s="308"/>
      <c r="RKX67" s="308"/>
      <c r="RKY67" s="308"/>
      <c r="RKZ67" s="308"/>
      <c r="RLA67" s="308"/>
      <c r="RLB67" s="308"/>
      <c r="RLC67" s="308"/>
      <c r="RLD67" s="308"/>
      <c r="RLE67" s="308"/>
      <c r="RLF67" s="308"/>
      <c r="RLG67" s="308"/>
      <c r="RLH67" s="308"/>
      <c r="RLI67" s="308"/>
      <c r="RLJ67" s="308"/>
      <c r="RLK67" s="308"/>
      <c r="RLL67" s="308"/>
      <c r="RLM67" s="308"/>
      <c r="RLN67" s="308"/>
      <c r="RLO67" s="308"/>
      <c r="RLP67" s="308"/>
      <c r="RLQ67" s="308"/>
      <c r="RLR67" s="308"/>
      <c r="RLS67" s="308"/>
      <c r="RLT67" s="308"/>
      <c r="RLU67" s="308"/>
      <c r="RLV67" s="308"/>
      <c r="RLW67" s="308"/>
      <c r="RLX67" s="308"/>
      <c r="RLY67" s="308"/>
      <c r="RLZ67" s="308"/>
      <c r="RMA67" s="308"/>
      <c r="RMB67" s="308"/>
      <c r="RMC67" s="308"/>
      <c r="RMD67" s="308"/>
      <c r="RME67" s="308"/>
      <c r="RMF67" s="308"/>
      <c r="RMG67" s="308"/>
      <c r="RMH67" s="308"/>
      <c r="RMI67" s="308"/>
      <c r="RMJ67" s="308"/>
      <c r="RMK67" s="308"/>
      <c r="RML67" s="308"/>
      <c r="RMM67" s="308"/>
      <c r="RMN67" s="308"/>
      <c r="RMO67" s="308"/>
      <c r="RMP67" s="308"/>
      <c r="RMQ67" s="308"/>
      <c r="RMR67" s="308"/>
      <c r="RMS67" s="308"/>
      <c r="RMT67" s="308"/>
      <c r="RMU67" s="308"/>
      <c r="RMV67" s="308"/>
      <c r="RMW67" s="308"/>
      <c r="RMX67" s="308"/>
      <c r="RMY67" s="308"/>
      <c r="RMZ67" s="308"/>
      <c r="RNA67" s="308"/>
      <c r="RNB67" s="308"/>
      <c r="RNC67" s="308"/>
      <c r="RND67" s="308"/>
      <c r="RNE67" s="308"/>
      <c r="RNF67" s="308"/>
      <c r="RNG67" s="308"/>
      <c r="RNH67" s="308"/>
      <c r="RNI67" s="308"/>
      <c r="RNJ67" s="308"/>
      <c r="RNK67" s="308"/>
      <c r="RNL67" s="308"/>
      <c r="RNM67" s="308"/>
      <c r="RNN67" s="308"/>
      <c r="RNO67" s="308"/>
      <c r="RNP67" s="308"/>
      <c r="RNQ67" s="308"/>
      <c r="RNR67" s="308"/>
      <c r="RNS67" s="308"/>
      <c r="RNT67" s="308"/>
      <c r="RNU67" s="308"/>
      <c r="RNV67" s="308"/>
      <c r="RNW67" s="308"/>
      <c r="RNX67" s="308"/>
      <c r="RNY67" s="308"/>
      <c r="RNZ67" s="308"/>
      <c r="ROA67" s="308"/>
      <c r="ROB67" s="308"/>
      <c r="ROC67" s="308"/>
      <c r="ROD67" s="308"/>
      <c r="ROE67" s="308"/>
      <c r="ROF67" s="308"/>
      <c r="ROG67" s="308"/>
      <c r="ROH67" s="308"/>
      <c r="ROI67" s="308"/>
      <c r="ROJ67" s="308"/>
      <c r="ROK67" s="308"/>
      <c r="ROL67" s="308"/>
      <c r="ROM67" s="308"/>
      <c r="RON67" s="308"/>
      <c r="ROO67" s="308"/>
      <c r="ROP67" s="308"/>
      <c r="ROQ67" s="308"/>
      <c r="ROR67" s="308"/>
      <c r="ROS67" s="308"/>
      <c r="ROT67" s="308"/>
      <c r="ROU67" s="308"/>
      <c r="ROV67" s="308"/>
      <c r="ROW67" s="308"/>
      <c r="ROX67" s="308"/>
      <c r="ROY67" s="308"/>
      <c r="ROZ67" s="308"/>
      <c r="RPA67" s="308"/>
      <c r="RPB67" s="308"/>
      <c r="RPC67" s="308"/>
      <c r="RPD67" s="308"/>
      <c r="RPE67" s="308"/>
      <c r="RPF67" s="308"/>
      <c r="RPG67" s="308"/>
      <c r="RPH67" s="308"/>
      <c r="RPI67" s="308"/>
      <c r="RPJ67" s="308"/>
      <c r="RPK67" s="308"/>
      <c r="RPL67" s="308"/>
      <c r="RPM67" s="308"/>
      <c r="RPN67" s="308"/>
      <c r="RPO67" s="308"/>
      <c r="RPP67" s="308"/>
      <c r="RPQ67" s="308"/>
      <c r="RPR67" s="308"/>
      <c r="RPS67" s="308"/>
      <c r="RPT67" s="308"/>
      <c r="RPU67" s="308"/>
      <c r="RPV67" s="308"/>
      <c r="RPW67" s="308"/>
      <c r="RPX67" s="308"/>
      <c r="RPY67" s="308"/>
      <c r="RPZ67" s="308"/>
      <c r="RQA67" s="308"/>
      <c r="RQB67" s="308"/>
      <c r="RQC67" s="308"/>
      <c r="RQD67" s="308"/>
      <c r="RQE67" s="308"/>
      <c r="RQF67" s="308"/>
      <c r="RQG67" s="308"/>
      <c r="RQH67" s="308"/>
      <c r="RQI67" s="308"/>
      <c r="RQJ67" s="308"/>
      <c r="RQK67" s="308"/>
      <c r="RQL67" s="308"/>
      <c r="RQM67" s="308"/>
      <c r="RQN67" s="308"/>
      <c r="RQO67" s="308"/>
      <c r="RQP67" s="308"/>
      <c r="RQQ67" s="308"/>
      <c r="RQR67" s="308"/>
      <c r="RQS67" s="308"/>
      <c r="RQT67" s="308"/>
      <c r="RQU67" s="308"/>
      <c r="RQV67" s="308"/>
      <c r="RQW67" s="308"/>
      <c r="RQX67" s="308"/>
      <c r="RQY67" s="308"/>
      <c r="RQZ67" s="308"/>
      <c r="RRA67" s="308"/>
      <c r="RRB67" s="308"/>
      <c r="RRC67" s="308"/>
      <c r="RRD67" s="308"/>
      <c r="RRE67" s="308"/>
      <c r="RRF67" s="308"/>
      <c r="RRG67" s="308"/>
      <c r="RRH67" s="308"/>
      <c r="RRI67" s="308"/>
      <c r="RRJ67" s="308"/>
      <c r="RRK67" s="308"/>
      <c r="RRL67" s="308"/>
      <c r="RRM67" s="308"/>
      <c r="RRN67" s="308"/>
      <c r="RRO67" s="308"/>
      <c r="RRP67" s="308"/>
      <c r="RRQ67" s="308"/>
      <c r="RRR67" s="308"/>
      <c r="RRS67" s="308"/>
      <c r="RRT67" s="308"/>
      <c r="RRU67" s="308"/>
      <c r="RRV67" s="308"/>
      <c r="RRW67" s="308"/>
      <c r="RRX67" s="308"/>
      <c r="RRY67" s="308"/>
      <c r="RRZ67" s="308"/>
      <c r="RSA67" s="308"/>
      <c r="RSB67" s="308"/>
      <c r="RSC67" s="308"/>
      <c r="RSD67" s="308"/>
      <c r="RSE67" s="308"/>
      <c r="RSF67" s="308"/>
      <c r="RSG67" s="308"/>
      <c r="RSH67" s="308"/>
      <c r="RSI67" s="308"/>
      <c r="RSJ67" s="308"/>
      <c r="RSK67" s="308"/>
      <c r="RSL67" s="308"/>
      <c r="RSM67" s="308"/>
      <c r="RSN67" s="308"/>
      <c r="RSO67" s="308"/>
      <c r="RSP67" s="308"/>
      <c r="RSQ67" s="308"/>
      <c r="RSR67" s="308"/>
      <c r="RSS67" s="308"/>
      <c r="RST67" s="308"/>
      <c r="RSU67" s="308"/>
      <c r="RSV67" s="308"/>
      <c r="RSW67" s="308"/>
      <c r="RSX67" s="308"/>
      <c r="RSY67" s="308"/>
      <c r="RSZ67" s="308"/>
      <c r="RTA67" s="308"/>
      <c r="RTB67" s="308"/>
      <c r="RTC67" s="308"/>
      <c r="RTD67" s="308"/>
      <c r="RTE67" s="308"/>
      <c r="RTF67" s="308"/>
      <c r="RTG67" s="308"/>
      <c r="RTH67" s="308"/>
      <c r="RTI67" s="308"/>
      <c r="RTJ67" s="308"/>
      <c r="RTK67" s="308"/>
      <c r="RTL67" s="308"/>
      <c r="RTM67" s="308"/>
      <c r="RTN67" s="308"/>
      <c r="RTO67" s="308"/>
      <c r="RTP67" s="308"/>
      <c r="RTQ67" s="308"/>
      <c r="RTR67" s="308"/>
      <c r="RTS67" s="308"/>
      <c r="RTT67" s="308"/>
      <c r="RTU67" s="308"/>
      <c r="RTV67" s="308"/>
      <c r="RTW67" s="308"/>
      <c r="RTX67" s="308"/>
      <c r="RTY67" s="308"/>
      <c r="RTZ67" s="308"/>
      <c r="RUA67" s="308"/>
      <c r="RUB67" s="308"/>
      <c r="RUC67" s="308"/>
      <c r="RUD67" s="308"/>
      <c r="RUE67" s="308"/>
      <c r="RUF67" s="308"/>
      <c r="RUG67" s="308"/>
      <c r="RUH67" s="308"/>
      <c r="RUI67" s="308"/>
      <c r="RUJ67" s="308"/>
      <c r="RUK67" s="308"/>
      <c r="RUL67" s="308"/>
      <c r="RUM67" s="308"/>
      <c r="RUN67" s="308"/>
      <c r="RUO67" s="308"/>
      <c r="RUP67" s="308"/>
      <c r="RUQ67" s="308"/>
      <c r="RUR67" s="308"/>
      <c r="RUS67" s="308"/>
      <c r="RUT67" s="308"/>
      <c r="RUU67" s="308"/>
      <c r="RUV67" s="308"/>
      <c r="RUW67" s="308"/>
      <c r="RUX67" s="308"/>
      <c r="RUY67" s="308"/>
      <c r="RUZ67" s="308"/>
      <c r="RVA67" s="308"/>
      <c r="RVB67" s="308"/>
      <c r="RVC67" s="308"/>
      <c r="RVD67" s="308"/>
      <c r="RVE67" s="308"/>
      <c r="RVF67" s="308"/>
      <c r="RVG67" s="308"/>
      <c r="RVH67" s="308"/>
      <c r="RVI67" s="308"/>
      <c r="RVJ67" s="308"/>
      <c r="RVK67" s="308"/>
      <c r="RVL67" s="308"/>
      <c r="RVM67" s="308"/>
      <c r="RVN67" s="308"/>
      <c r="RVO67" s="308"/>
      <c r="RVP67" s="308"/>
      <c r="RVQ67" s="308"/>
      <c r="RVR67" s="308"/>
      <c r="RVS67" s="308"/>
      <c r="RVT67" s="308"/>
      <c r="RVU67" s="308"/>
      <c r="RVV67" s="308"/>
      <c r="RVW67" s="308"/>
      <c r="RVX67" s="308"/>
      <c r="RVY67" s="308"/>
      <c r="RVZ67" s="308"/>
      <c r="RWA67" s="308"/>
      <c r="RWB67" s="308"/>
      <c r="RWC67" s="308"/>
      <c r="RWD67" s="308"/>
      <c r="RWE67" s="308"/>
      <c r="RWF67" s="308"/>
      <c r="RWG67" s="308"/>
      <c r="RWH67" s="308"/>
      <c r="RWI67" s="308"/>
      <c r="RWJ67" s="308"/>
      <c r="RWK67" s="308"/>
      <c r="RWL67" s="308"/>
      <c r="RWM67" s="308"/>
      <c r="RWN67" s="308"/>
      <c r="RWO67" s="308"/>
      <c r="RWP67" s="308"/>
      <c r="RWQ67" s="308"/>
      <c r="RWR67" s="308"/>
      <c r="RWS67" s="308"/>
      <c r="RWT67" s="308"/>
      <c r="RWU67" s="308"/>
      <c r="RWV67" s="308"/>
      <c r="RWW67" s="308"/>
      <c r="RWX67" s="308"/>
      <c r="RWY67" s="308"/>
      <c r="RWZ67" s="308"/>
      <c r="RXA67" s="308"/>
      <c r="RXB67" s="308"/>
      <c r="RXC67" s="308"/>
      <c r="RXD67" s="308"/>
      <c r="RXE67" s="308"/>
      <c r="RXF67" s="308"/>
      <c r="RXG67" s="308"/>
      <c r="RXH67" s="308"/>
      <c r="RXI67" s="308"/>
      <c r="RXJ67" s="308"/>
      <c r="RXK67" s="308"/>
      <c r="RXL67" s="308"/>
      <c r="RXM67" s="308"/>
      <c r="RXN67" s="308"/>
      <c r="RXO67" s="308"/>
      <c r="RXP67" s="308"/>
      <c r="RXQ67" s="308"/>
      <c r="RXR67" s="308"/>
      <c r="RXS67" s="308"/>
      <c r="RXT67" s="308"/>
      <c r="RXU67" s="308"/>
      <c r="RXV67" s="308"/>
      <c r="RXW67" s="308"/>
      <c r="RXX67" s="308"/>
      <c r="RXY67" s="308"/>
      <c r="RXZ67" s="308"/>
      <c r="RYA67" s="308"/>
      <c r="RYB67" s="308"/>
      <c r="RYC67" s="308"/>
      <c r="RYD67" s="308"/>
      <c r="RYE67" s="308"/>
      <c r="RYF67" s="308"/>
      <c r="RYG67" s="308"/>
      <c r="RYH67" s="308"/>
      <c r="RYI67" s="308"/>
      <c r="RYJ67" s="308"/>
      <c r="RYK67" s="308"/>
      <c r="RYL67" s="308"/>
      <c r="RYM67" s="308"/>
      <c r="RYN67" s="308"/>
      <c r="RYO67" s="308"/>
      <c r="RYP67" s="308"/>
      <c r="RYQ67" s="308"/>
      <c r="RYR67" s="308"/>
      <c r="RYS67" s="308"/>
      <c r="RYT67" s="308"/>
      <c r="RYU67" s="308"/>
      <c r="RYV67" s="308"/>
      <c r="RYW67" s="308"/>
      <c r="RYX67" s="308"/>
      <c r="RYY67" s="308"/>
      <c r="RYZ67" s="308"/>
      <c r="RZA67" s="308"/>
      <c r="RZB67" s="308"/>
      <c r="RZC67" s="308"/>
      <c r="RZD67" s="308"/>
      <c r="RZE67" s="308"/>
      <c r="RZF67" s="308"/>
      <c r="RZG67" s="308"/>
      <c r="RZH67" s="308"/>
      <c r="RZI67" s="308"/>
      <c r="RZJ67" s="308"/>
      <c r="RZK67" s="308"/>
      <c r="RZL67" s="308"/>
      <c r="RZM67" s="308"/>
      <c r="RZN67" s="308"/>
      <c r="RZO67" s="308"/>
      <c r="RZP67" s="308"/>
      <c r="RZQ67" s="308"/>
      <c r="RZR67" s="308"/>
      <c r="RZS67" s="308"/>
      <c r="RZT67" s="308"/>
      <c r="RZU67" s="308"/>
      <c r="RZV67" s="308"/>
      <c r="RZW67" s="308"/>
      <c r="RZX67" s="308"/>
      <c r="RZY67" s="308"/>
      <c r="RZZ67" s="308"/>
      <c r="SAA67" s="308"/>
      <c r="SAB67" s="308"/>
      <c r="SAC67" s="308"/>
      <c r="SAD67" s="308"/>
      <c r="SAE67" s="308"/>
      <c r="SAF67" s="308"/>
      <c r="SAG67" s="308"/>
      <c r="SAH67" s="308"/>
      <c r="SAI67" s="308"/>
      <c r="SAJ67" s="308"/>
      <c r="SAK67" s="308"/>
      <c r="SAL67" s="308"/>
      <c r="SAM67" s="308"/>
      <c r="SAN67" s="308"/>
      <c r="SAO67" s="308"/>
      <c r="SAP67" s="308"/>
      <c r="SAQ67" s="308"/>
      <c r="SAR67" s="308"/>
      <c r="SAS67" s="308"/>
      <c r="SAT67" s="308"/>
      <c r="SAU67" s="308"/>
      <c r="SAV67" s="308"/>
      <c r="SAW67" s="308"/>
      <c r="SAX67" s="308"/>
      <c r="SAY67" s="308"/>
      <c r="SAZ67" s="308"/>
      <c r="SBA67" s="308"/>
      <c r="SBB67" s="308"/>
      <c r="SBC67" s="308"/>
      <c r="SBD67" s="308"/>
      <c r="SBE67" s="308"/>
      <c r="SBF67" s="308"/>
      <c r="SBG67" s="308"/>
      <c r="SBH67" s="308"/>
      <c r="SBI67" s="308"/>
      <c r="SBJ67" s="308"/>
      <c r="SBK67" s="308"/>
      <c r="SBL67" s="308"/>
      <c r="SBM67" s="308"/>
      <c r="SBN67" s="308"/>
      <c r="SBO67" s="308"/>
      <c r="SBP67" s="308"/>
      <c r="SBQ67" s="308"/>
      <c r="SBR67" s="308"/>
      <c r="SBS67" s="308"/>
      <c r="SBT67" s="308"/>
      <c r="SBU67" s="308"/>
      <c r="SBV67" s="308"/>
      <c r="SBW67" s="308"/>
      <c r="SBX67" s="308"/>
      <c r="SBY67" s="308"/>
      <c r="SBZ67" s="308"/>
      <c r="SCA67" s="308"/>
      <c r="SCB67" s="308"/>
      <c r="SCC67" s="308"/>
      <c r="SCD67" s="308"/>
      <c r="SCE67" s="308"/>
      <c r="SCF67" s="308"/>
      <c r="SCG67" s="308"/>
      <c r="SCH67" s="308"/>
      <c r="SCI67" s="308"/>
      <c r="SCJ67" s="308"/>
      <c r="SCK67" s="308"/>
      <c r="SCL67" s="308"/>
      <c r="SCM67" s="308"/>
      <c r="SCN67" s="308"/>
      <c r="SCO67" s="308"/>
      <c r="SCP67" s="308"/>
      <c r="SCQ67" s="308"/>
      <c r="SCR67" s="308"/>
      <c r="SCS67" s="308"/>
      <c r="SCT67" s="308"/>
      <c r="SCU67" s="308"/>
      <c r="SCV67" s="308"/>
      <c r="SCW67" s="308"/>
      <c r="SCX67" s="308"/>
      <c r="SCY67" s="308"/>
      <c r="SCZ67" s="308"/>
      <c r="SDA67" s="308"/>
      <c r="SDB67" s="308"/>
      <c r="SDC67" s="308"/>
      <c r="SDD67" s="308"/>
      <c r="SDE67" s="308"/>
      <c r="SDF67" s="308"/>
      <c r="SDG67" s="308"/>
      <c r="SDH67" s="308"/>
      <c r="SDI67" s="308"/>
      <c r="SDJ67" s="308"/>
      <c r="SDK67" s="308"/>
      <c r="SDL67" s="308"/>
      <c r="SDM67" s="308"/>
      <c r="SDN67" s="308"/>
      <c r="SDO67" s="308"/>
      <c r="SDP67" s="308"/>
      <c r="SDQ67" s="308"/>
      <c r="SDR67" s="308"/>
      <c r="SDS67" s="308"/>
      <c r="SDT67" s="308"/>
      <c r="SDU67" s="308"/>
      <c r="SDV67" s="308"/>
      <c r="SDW67" s="308"/>
      <c r="SDX67" s="308"/>
      <c r="SDY67" s="308"/>
      <c r="SDZ67" s="308"/>
      <c r="SEA67" s="308"/>
      <c r="SEB67" s="308"/>
      <c r="SEC67" s="308"/>
      <c r="SED67" s="308"/>
      <c r="SEE67" s="308"/>
      <c r="SEF67" s="308"/>
      <c r="SEG67" s="308"/>
      <c r="SEH67" s="308"/>
      <c r="SEI67" s="308"/>
      <c r="SEJ67" s="308"/>
      <c r="SEK67" s="308"/>
      <c r="SEL67" s="308"/>
      <c r="SEM67" s="308"/>
      <c r="SEN67" s="308"/>
      <c r="SEO67" s="308"/>
      <c r="SEP67" s="308"/>
      <c r="SEQ67" s="308"/>
      <c r="SER67" s="308"/>
      <c r="SES67" s="308"/>
      <c r="SET67" s="308"/>
      <c r="SEU67" s="308"/>
      <c r="SEV67" s="308"/>
      <c r="SEW67" s="308"/>
      <c r="SEX67" s="308"/>
      <c r="SEY67" s="308"/>
      <c r="SEZ67" s="308"/>
      <c r="SFA67" s="308"/>
      <c r="SFB67" s="308"/>
      <c r="SFC67" s="308"/>
      <c r="SFD67" s="308"/>
      <c r="SFE67" s="308"/>
      <c r="SFF67" s="308"/>
      <c r="SFG67" s="308"/>
      <c r="SFH67" s="308"/>
      <c r="SFI67" s="308"/>
      <c r="SFJ67" s="308"/>
      <c r="SFK67" s="308"/>
      <c r="SFL67" s="308"/>
      <c r="SFM67" s="308"/>
      <c r="SFN67" s="308"/>
      <c r="SFO67" s="308"/>
      <c r="SFP67" s="308"/>
      <c r="SFQ67" s="308"/>
      <c r="SFR67" s="308"/>
      <c r="SFS67" s="308"/>
      <c r="SFT67" s="308"/>
      <c r="SFU67" s="308"/>
      <c r="SFV67" s="308"/>
      <c r="SFW67" s="308"/>
      <c r="SFX67" s="308"/>
      <c r="SFY67" s="308"/>
      <c r="SFZ67" s="308"/>
      <c r="SGA67" s="308"/>
      <c r="SGB67" s="308"/>
      <c r="SGC67" s="308"/>
      <c r="SGD67" s="308"/>
      <c r="SGE67" s="308"/>
      <c r="SGF67" s="308"/>
      <c r="SGG67" s="308"/>
      <c r="SGH67" s="308"/>
      <c r="SGI67" s="308"/>
      <c r="SGJ67" s="308"/>
      <c r="SGK67" s="308"/>
      <c r="SGL67" s="308"/>
      <c r="SGM67" s="308"/>
      <c r="SGN67" s="308"/>
      <c r="SGO67" s="308"/>
      <c r="SGP67" s="308"/>
      <c r="SGQ67" s="308"/>
      <c r="SGR67" s="308"/>
      <c r="SGS67" s="308"/>
      <c r="SGT67" s="308"/>
      <c r="SGU67" s="308"/>
      <c r="SGV67" s="308"/>
      <c r="SGW67" s="308"/>
      <c r="SGX67" s="308"/>
      <c r="SGY67" s="308"/>
      <c r="SGZ67" s="308"/>
      <c r="SHA67" s="308"/>
      <c r="SHB67" s="308"/>
      <c r="SHC67" s="308"/>
      <c r="SHD67" s="308"/>
      <c r="SHE67" s="308"/>
      <c r="SHF67" s="308"/>
      <c r="SHG67" s="308"/>
      <c r="SHH67" s="308"/>
      <c r="SHI67" s="308"/>
      <c r="SHJ67" s="308"/>
      <c r="SHK67" s="308"/>
      <c r="SHL67" s="308"/>
      <c r="SHM67" s="308"/>
      <c r="SHN67" s="308"/>
      <c r="SHO67" s="308"/>
      <c r="SHP67" s="308"/>
      <c r="SHQ67" s="308"/>
      <c r="SHR67" s="308"/>
      <c r="SHS67" s="308"/>
      <c r="SHT67" s="308"/>
      <c r="SHU67" s="308"/>
      <c r="SHV67" s="308"/>
      <c r="SHW67" s="308"/>
      <c r="SHX67" s="308"/>
      <c r="SHY67" s="308"/>
      <c r="SHZ67" s="308"/>
      <c r="SIA67" s="308"/>
      <c r="SIB67" s="308"/>
      <c r="SIC67" s="308"/>
      <c r="SID67" s="308"/>
      <c r="SIE67" s="308"/>
      <c r="SIF67" s="308"/>
      <c r="SIG67" s="308"/>
      <c r="SIH67" s="308"/>
      <c r="SII67" s="308"/>
      <c r="SIJ67" s="308"/>
      <c r="SIK67" s="308"/>
      <c r="SIL67" s="308"/>
      <c r="SIM67" s="308"/>
      <c r="SIN67" s="308"/>
      <c r="SIO67" s="308"/>
      <c r="SIP67" s="308"/>
      <c r="SIQ67" s="308"/>
      <c r="SIR67" s="308"/>
      <c r="SIS67" s="308"/>
      <c r="SIT67" s="308"/>
      <c r="SIU67" s="308"/>
      <c r="SIV67" s="308"/>
      <c r="SIW67" s="308"/>
      <c r="SIX67" s="308"/>
      <c r="SIY67" s="308"/>
      <c r="SIZ67" s="308"/>
      <c r="SJA67" s="308"/>
      <c r="SJB67" s="308"/>
      <c r="SJC67" s="308"/>
      <c r="SJD67" s="308"/>
      <c r="SJE67" s="308"/>
      <c r="SJF67" s="308"/>
      <c r="SJG67" s="308"/>
      <c r="SJH67" s="308"/>
      <c r="SJI67" s="308"/>
      <c r="SJJ67" s="308"/>
      <c r="SJK67" s="308"/>
      <c r="SJL67" s="308"/>
      <c r="SJM67" s="308"/>
      <c r="SJN67" s="308"/>
      <c r="SJO67" s="308"/>
      <c r="SJP67" s="308"/>
      <c r="SJQ67" s="308"/>
      <c r="SJR67" s="308"/>
      <c r="SJS67" s="308"/>
      <c r="SJT67" s="308"/>
      <c r="SJU67" s="308"/>
      <c r="SJV67" s="308"/>
      <c r="SJW67" s="308"/>
      <c r="SJX67" s="308"/>
      <c r="SJY67" s="308"/>
      <c r="SJZ67" s="308"/>
      <c r="SKA67" s="308"/>
      <c r="SKB67" s="308"/>
      <c r="SKC67" s="308"/>
      <c r="SKD67" s="308"/>
      <c r="SKE67" s="308"/>
      <c r="SKF67" s="308"/>
      <c r="SKG67" s="308"/>
      <c r="SKH67" s="308"/>
      <c r="SKI67" s="308"/>
      <c r="SKJ67" s="308"/>
      <c r="SKK67" s="308"/>
      <c r="SKL67" s="308"/>
      <c r="SKM67" s="308"/>
      <c r="SKN67" s="308"/>
      <c r="SKO67" s="308"/>
      <c r="SKP67" s="308"/>
      <c r="SKQ67" s="308"/>
      <c r="SKR67" s="308"/>
      <c r="SKS67" s="308"/>
      <c r="SKT67" s="308"/>
      <c r="SKU67" s="308"/>
      <c r="SKV67" s="308"/>
      <c r="SKW67" s="308"/>
      <c r="SKX67" s="308"/>
      <c r="SKY67" s="308"/>
      <c r="SKZ67" s="308"/>
      <c r="SLA67" s="308"/>
      <c r="SLB67" s="308"/>
      <c r="SLC67" s="308"/>
      <c r="SLD67" s="308"/>
      <c r="SLE67" s="308"/>
      <c r="SLF67" s="308"/>
      <c r="SLG67" s="308"/>
      <c r="SLH67" s="308"/>
      <c r="SLI67" s="308"/>
      <c r="SLJ67" s="308"/>
      <c r="SLK67" s="308"/>
      <c r="SLL67" s="308"/>
      <c r="SLM67" s="308"/>
      <c r="SLN67" s="308"/>
      <c r="SLO67" s="308"/>
      <c r="SLP67" s="308"/>
      <c r="SLQ67" s="308"/>
      <c r="SLR67" s="308"/>
      <c r="SLS67" s="308"/>
      <c r="SLT67" s="308"/>
      <c r="SLU67" s="308"/>
      <c r="SLV67" s="308"/>
      <c r="SLW67" s="308"/>
      <c r="SLX67" s="308"/>
      <c r="SLY67" s="308"/>
      <c r="SLZ67" s="308"/>
      <c r="SMA67" s="308"/>
      <c r="SMB67" s="308"/>
      <c r="SMC67" s="308"/>
      <c r="SMD67" s="308"/>
      <c r="SME67" s="308"/>
      <c r="SMF67" s="308"/>
      <c r="SMG67" s="308"/>
      <c r="SMH67" s="308"/>
      <c r="SMI67" s="308"/>
      <c r="SMJ67" s="308"/>
      <c r="SMK67" s="308"/>
      <c r="SML67" s="308"/>
      <c r="SMM67" s="308"/>
      <c r="SMN67" s="308"/>
      <c r="SMO67" s="308"/>
      <c r="SMP67" s="308"/>
      <c r="SMQ67" s="308"/>
      <c r="SMR67" s="308"/>
      <c r="SMS67" s="308"/>
      <c r="SMT67" s="308"/>
      <c r="SMU67" s="308"/>
      <c r="SMV67" s="308"/>
      <c r="SMW67" s="308"/>
      <c r="SMX67" s="308"/>
      <c r="SMY67" s="308"/>
      <c r="SMZ67" s="308"/>
      <c r="SNA67" s="308"/>
      <c r="SNB67" s="308"/>
      <c r="SNC67" s="308"/>
      <c r="SND67" s="308"/>
      <c r="SNE67" s="308"/>
      <c r="SNF67" s="308"/>
      <c r="SNG67" s="308"/>
      <c r="SNH67" s="308"/>
      <c r="SNI67" s="308"/>
      <c r="SNJ67" s="308"/>
      <c r="SNK67" s="308"/>
      <c r="SNL67" s="308"/>
      <c r="SNM67" s="308"/>
      <c r="SNN67" s="308"/>
      <c r="SNO67" s="308"/>
      <c r="SNP67" s="308"/>
      <c r="SNQ67" s="308"/>
      <c r="SNR67" s="308"/>
      <c r="SNS67" s="308"/>
      <c r="SNT67" s="308"/>
      <c r="SNU67" s="308"/>
      <c r="SNV67" s="308"/>
      <c r="SNW67" s="308"/>
      <c r="SNX67" s="308"/>
      <c r="SNY67" s="308"/>
      <c r="SNZ67" s="308"/>
      <c r="SOA67" s="308"/>
      <c r="SOB67" s="308"/>
      <c r="SOC67" s="308"/>
      <c r="SOD67" s="308"/>
      <c r="SOE67" s="308"/>
      <c r="SOF67" s="308"/>
      <c r="SOG67" s="308"/>
      <c r="SOH67" s="308"/>
      <c r="SOI67" s="308"/>
      <c r="SOJ67" s="308"/>
      <c r="SOK67" s="308"/>
      <c r="SOL67" s="308"/>
      <c r="SOM67" s="308"/>
      <c r="SON67" s="308"/>
      <c r="SOO67" s="308"/>
      <c r="SOP67" s="308"/>
      <c r="SOQ67" s="308"/>
      <c r="SOR67" s="308"/>
      <c r="SOS67" s="308"/>
      <c r="SOT67" s="308"/>
      <c r="SOU67" s="308"/>
      <c r="SOV67" s="308"/>
      <c r="SOW67" s="308"/>
      <c r="SOX67" s="308"/>
      <c r="SOY67" s="308"/>
      <c r="SOZ67" s="308"/>
      <c r="SPA67" s="308"/>
      <c r="SPB67" s="308"/>
      <c r="SPC67" s="308"/>
      <c r="SPD67" s="308"/>
      <c r="SPE67" s="308"/>
      <c r="SPF67" s="308"/>
      <c r="SPG67" s="308"/>
      <c r="SPH67" s="308"/>
      <c r="SPI67" s="308"/>
      <c r="SPJ67" s="308"/>
      <c r="SPK67" s="308"/>
      <c r="SPL67" s="308"/>
      <c r="SPM67" s="308"/>
      <c r="SPN67" s="308"/>
      <c r="SPO67" s="308"/>
      <c r="SPP67" s="308"/>
      <c r="SPQ67" s="308"/>
      <c r="SPR67" s="308"/>
      <c r="SPS67" s="308"/>
      <c r="SPT67" s="308"/>
      <c r="SPU67" s="308"/>
      <c r="SPV67" s="308"/>
      <c r="SPW67" s="308"/>
      <c r="SPX67" s="308"/>
      <c r="SPY67" s="308"/>
      <c r="SPZ67" s="308"/>
      <c r="SQA67" s="308"/>
      <c r="SQB67" s="308"/>
      <c r="SQC67" s="308"/>
      <c r="SQD67" s="308"/>
      <c r="SQE67" s="308"/>
      <c r="SQF67" s="308"/>
      <c r="SQG67" s="308"/>
      <c r="SQH67" s="308"/>
      <c r="SQI67" s="308"/>
      <c r="SQJ67" s="308"/>
      <c r="SQK67" s="308"/>
      <c r="SQL67" s="308"/>
      <c r="SQM67" s="308"/>
      <c r="SQN67" s="308"/>
      <c r="SQO67" s="308"/>
      <c r="SQP67" s="308"/>
      <c r="SQQ67" s="308"/>
      <c r="SQR67" s="308"/>
      <c r="SQS67" s="308"/>
      <c r="SQT67" s="308"/>
      <c r="SQU67" s="308"/>
      <c r="SQV67" s="308"/>
      <c r="SQW67" s="308"/>
      <c r="SQX67" s="308"/>
      <c r="SQY67" s="308"/>
      <c r="SQZ67" s="308"/>
      <c r="SRA67" s="308"/>
      <c r="SRB67" s="308"/>
      <c r="SRC67" s="308"/>
      <c r="SRD67" s="308"/>
      <c r="SRE67" s="308"/>
      <c r="SRF67" s="308"/>
      <c r="SRG67" s="308"/>
      <c r="SRH67" s="308"/>
      <c r="SRI67" s="308"/>
      <c r="SRJ67" s="308"/>
      <c r="SRK67" s="308"/>
      <c r="SRL67" s="308"/>
      <c r="SRM67" s="308"/>
      <c r="SRN67" s="308"/>
      <c r="SRO67" s="308"/>
      <c r="SRP67" s="308"/>
      <c r="SRQ67" s="308"/>
      <c r="SRR67" s="308"/>
      <c r="SRS67" s="308"/>
      <c r="SRT67" s="308"/>
      <c r="SRU67" s="308"/>
      <c r="SRV67" s="308"/>
      <c r="SRW67" s="308"/>
      <c r="SRX67" s="308"/>
      <c r="SRY67" s="308"/>
      <c r="SRZ67" s="308"/>
      <c r="SSA67" s="308"/>
      <c r="SSB67" s="308"/>
      <c r="SSC67" s="308"/>
      <c r="SSD67" s="308"/>
      <c r="SSE67" s="308"/>
      <c r="SSF67" s="308"/>
      <c r="SSG67" s="308"/>
      <c r="SSH67" s="308"/>
      <c r="SSI67" s="308"/>
      <c r="SSJ67" s="308"/>
      <c r="SSK67" s="308"/>
      <c r="SSL67" s="308"/>
      <c r="SSM67" s="308"/>
      <c r="SSN67" s="308"/>
      <c r="SSO67" s="308"/>
      <c r="SSP67" s="308"/>
      <c r="SSQ67" s="308"/>
      <c r="SSR67" s="308"/>
      <c r="SSS67" s="308"/>
      <c r="SST67" s="308"/>
      <c r="SSU67" s="308"/>
      <c r="SSV67" s="308"/>
      <c r="SSW67" s="308"/>
      <c r="SSX67" s="308"/>
      <c r="SSY67" s="308"/>
      <c r="SSZ67" s="308"/>
      <c r="STA67" s="308"/>
      <c r="STB67" s="308"/>
      <c r="STC67" s="308"/>
      <c r="STD67" s="308"/>
      <c r="STE67" s="308"/>
      <c r="STF67" s="308"/>
      <c r="STG67" s="308"/>
      <c r="STH67" s="308"/>
      <c r="STI67" s="308"/>
      <c r="STJ67" s="308"/>
      <c r="STK67" s="308"/>
      <c r="STL67" s="308"/>
      <c r="STM67" s="308"/>
      <c r="STN67" s="308"/>
      <c r="STO67" s="308"/>
      <c r="STP67" s="308"/>
      <c r="STQ67" s="308"/>
      <c r="STR67" s="308"/>
      <c r="STS67" s="308"/>
      <c r="STT67" s="308"/>
      <c r="STU67" s="308"/>
      <c r="STV67" s="308"/>
      <c r="STW67" s="308"/>
      <c r="STX67" s="308"/>
      <c r="STY67" s="308"/>
      <c r="STZ67" s="308"/>
      <c r="SUA67" s="308"/>
      <c r="SUB67" s="308"/>
      <c r="SUC67" s="308"/>
      <c r="SUD67" s="308"/>
      <c r="SUE67" s="308"/>
      <c r="SUF67" s="308"/>
      <c r="SUG67" s="308"/>
      <c r="SUH67" s="308"/>
      <c r="SUI67" s="308"/>
      <c r="SUJ67" s="308"/>
      <c r="SUK67" s="308"/>
      <c r="SUL67" s="308"/>
      <c r="SUM67" s="308"/>
      <c r="SUN67" s="308"/>
      <c r="SUO67" s="308"/>
      <c r="SUP67" s="308"/>
      <c r="SUQ67" s="308"/>
      <c r="SUR67" s="308"/>
      <c r="SUS67" s="308"/>
      <c r="SUT67" s="308"/>
      <c r="SUU67" s="308"/>
      <c r="SUV67" s="308"/>
      <c r="SUW67" s="308"/>
      <c r="SUX67" s="308"/>
      <c r="SUY67" s="308"/>
      <c r="SUZ67" s="308"/>
      <c r="SVA67" s="308"/>
      <c r="SVB67" s="308"/>
      <c r="SVC67" s="308"/>
      <c r="SVD67" s="308"/>
      <c r="SVE67" s="308"/>
      <c r="SVF67" s="308"/>
      <c r="SVG67" s="308"/>
      <c r="SVH67" s="308"/>
      <c r="SVI67" s="308"/>
      <c r="SVJ67" s="308"/>
      <c r="SVK67" s="308"/>
      <c r="SVL67" s="308"/>
      <c r="SVM67" s="308"/>
      <c r="SVN67" s="308"/>
      <c r="SVO67" s="308"/>
      <c r="SVP67" s="308"/>
      <c r="SVQ67" s="308"/>
      <c r="SVR67" s="308"/>
      <c r="SVS67" s="308"/>
      <c r="SVT67" s="308"/>
      <c r="SVU67" s="308"/>
      <c r="SVV67" s="308"/>
      <c r="SVW67" s="308"/>
      <c r="SVX67" s="308"/>
      <c r="SVY67" s="308"/>
      <c r="SVZ67" s="308"/>
      <c r="SWA67" s="308"/>
      <c r="SWB67" s="308"/>
      <c r="SWC67" s="308"/>
      <c r="SWD67" s="308"/>
      <c r="SWE67" s="308"/>
      <c r="SWF67" s="308"/>
      <c r="SWG67" s="308"/>
      <c r="SWH67" s="308"/>
      <c r="SWI67" s="308"/>
      <c r="SWJ67" s="308"/>
      <c r="SWK67" s="308"/>
      <c r="SWL67" s="308"/>
      <c r="SWM67" s="308"/>
      <c r="SWN67" s="308"/>
      <c r="SWO67" s="308"/>
      <c r="SWP67" s="308"/>
      <c r="SWQ67" s="308"/>
      <c r="SWR67" s="308"/>
      <c r="SWS67" s="308"/>
      <c r="SWT67" s="308"/>
      <c r="SWU67" s="308"/>
      <c r="SWV67" s="308"/>
      <c r="SWW67" s="308"/>
      <c r="SWX67" s="308"/>
      <c r="SWY67" s="308"/>
      <c r="SWZ67" s="308"/>
      <c r="SXA67" s="308"/>
      <c r="SXB67" s="308"/>
      <c r="SXC67" s="308"/>
      <c r="SXD67" s="308"/>
      <c r="SXE67" s="308"/>
      <c r="SXF67" s="308"/>
      <c r="SXG67" s="308"/>
      <c r="SXH67" s="308"/>
      <c r="SXI67" s="308"/>
      <c r="SXJ67" s="308"/>
      <c r="SXK67" s="308"/>
      <c r="SXL67" s="308"/>
      <c r="SXM67" s="308"/>
      <c r="SXN67" s="308"/>
      <c r="SXO67" s="308"/>
      <c r="SXP67" s="308"/>
      <c r="SXQ67" s="308"/>
      <c r="SXR67" s="308"/>
      <c r="SXS67" s="308"/>
      <c r="SXT67" s="308"/>
      <c r="SXU67" s="308"/>
      <c r="SXV67" s="308"/>
      <c r="SXW67" s="308"/>
      <c r="SXX67" s="308"/>
      <c r="SXY67" s="308"/>
      <c r="SXZ67" s="308"/>
      <c r="SYA67" s="308"/>
      <c r="SYB67" s="308"/>
      <c r="SYC67" s="308"/>
      <c r="SYD67" s="308"/>
      <c r="SYE67" s="308"/>
      <c r="SYF67" s="308"/>
      <c r="SYG67" s="308"/>
      <c r="SYH67" s="308"/>
      <c r="SYI67" s="308"/>
      <c r="SYJ67" s="308"/>
      <c r="SYK67" s="308"/>
      <c r="SYL67" s="308"/>
      <c r="SYM67" s="308"/>
      <c r="SYN67" s="308"/>
      <c r="SYO67" s="308"/>
      <c r="SYP67" s="308"/>
      <c r="SYQ67" s="308"/>
      <c r="SYR67" s="308"/>
      <c r="SYS67" s="308"/>
      <c r="SYT67" s="308"/>
      <c r="SYU67" s="308"/>
      <c r="SYV67" s="308"/>
      <c r="SYW67" s="308"/>
      <c r="SYX67" s="308"/>
      <c r="SYY67" s="308"/>
      <c r="SYZ67" s="308"/>
      <c r="SZA67" s="308"/>
      <c r="SZB67" s="308"/>
      <c r="SZC67" s="308"/>
      <c r="SZD67" s="308"/>
      <c r="SZE67" s="308"/>
      <c r="SZF67" s="308"/>
      <c r="SZG67" s="308"/>
      <c r="SZH67" s="308"/>
      <c r="SZI67" s="308"/>
      <c r="SZJ67" s="308"/>
      <c r="SZK67" s="308"/>
      <c r="SZL67" s="308"/>
      <c r="SZM67" s="308"/>
      <c r="SZN67" s="308"/>
      <c r="SZO67" s="308"/>
      <c r="SZP67" s="308"/>
      <c r="SZQ67" s="308"/>
      <c r="SZR67" s="308"/>
      <c r="SZS67" s="308"/>
      <c r="SZT67" s="308"/>
      <c r="SZU67" s="308"/>
      <c r="SZV67" s="308"/>
      <c r="SZW67" s="308"/>
      <c r="SZX67" s="308"/>
      <c r="SZY67" s="308"/>
      <c r="SZZ67" s="308"/>
      <c r="TAA67" s="308"/>
      <c r="TAB67" s="308"/>
      <c r="TAC67" s="308"/>
      <c r="TAD67" s="308"/>
      <c r="TAE67" s="308"/>
      <c r="TAF67" s="308"/>
      <c r="TAG67" s="308"/>
      <c r="TAH67" s="308"/>
      <c r="TAI67" s="308"/>
      <c r="TAJ67" s="308"/>
      <c r="TAK67" s="308"/>
      <c r="TAL67" s="308"/>
      <c r="TAM67" s="308"/>
      <c r="TAN67" s="308"/>
      <c r="TAO67" s="308"/>
      <c r="TAP67" s="308"/>
      <c r="TAQ67" s="308"/>
      <c r="TAR67" s="308"/>
      <c r="TAS67" s="308"/>
      <c r="TAT67" s="308"/>
      <c r="TAU67" s="308"/>
      <c r="TAV67" s="308"/>
      <c r="TAW67" s="308"/>
      <c r="TAX67" s="308"/>
      <c r="TAY67" s="308"/>
      <c r="TAZ67" s="308"/>
      <c r="TBA67" s="308"/>
      <c r="TBB67" s="308"/>
      <c r="TBC67" s="308"/>
      <c r="TBD67" s="308"/>
      <c r="TBE67" s="308"/>
      <c r="TBF67" s="308"/>
      <c r="TBG67" s="308"/>
      <c r="TBH67" s="308"/>
      <c r="TBI67" s="308"/>
      <c r="TBJ67" s="308"/>
      <c r="TBK67" s="308"/>
      <c r="TBL67" s="308"/>
      <c r="TBM67" s="308"/>
      <c r="TBN67" s="308"/>
      <c r="TBO67" s="308"/>
      <c r="TBP67" s="308"/>
      <c r="TBQ67" s="308"/>
      <c r="TBR67" s="308"/>
      <c r="TBS67" s="308"/>
      <c r="TBT67" s="308"/>
      <c r="TBU67" s="308"/>
      <c r="TBV67" s="308"/>
      <c r="TBW67" s="308"/>
      <c r="TBX67" s="308"/>
      <c r="TBY67" s="308"/>
      <c r="TBZ67" s="308"/>
      <c r="TCA67" s="308"/>
      <c r="TCB67" s="308"/>
      <c r="TCC67" s="308"/>
      <c r="TCD67" s="308"/>
      <c r="TCE67" s="308"/>
      <c r="TCF67" s="308"/>
      <c r="TCG67" s="308"/>
      <c r="TCH67" s="308"/>
      <c r="TCI67" s="308"/>
      <c r="TCJ67" s="308"/>
      <c r="TCK67" s="308"/>
      <c r="TCL67" s="308"/>
      <c r="TCM67" s="308"/>
      <c r="TCN67" s="308"/>
      <c r="TCO67" s="308"/>
      <c r="TCP67" s="308"/>
      <c r="TCQ67" s="308"/>
      <c r="TCR67" s="308"/>
      <c r="TCS67" s="308"/>
      <c r="TCT67" s="308"/>
      <c r="TCU67" s="308"/>
      <c r="TCV67" s="308"/>
      <c r="TCW67" s="308"/>
      <c r="TCX67" s="308"/>
      <c r="TCY67" s="308"/>
      <c r="TCZ67" s="308"/>
      <c r="TDA67" s="308"/>
      <c r="TDB67" s="308"/>
      <c r="TDC67" s="308"/>
      <c r="TDD67" s="308"/>
      <c r="TDE67" s="308"/>
      <c r="TDF67" s="308"/>
      <c r="TDG67" s="308"/>
      <c r="TDH67" s="308"/>
      <c r="TDI67" s="308"/>
      <c r="TDJ67" s="308"/>
      <c r="TDK67" s="308"/>
      <c r="TDL67" s="308"/>
      <c r="TDM67" s="308"/>
      <c r="TDN67" s="308"/>
      <c r="TDO67" s="308"/>
      <c r="TDP67" s="308"/>
      <c r="TDQ67" s="308"/>
      <c r="TDR67" s="308"/>
      <c r="TDS67" s="308"/>
      <c r="TDT67" s="308"/>
      <c r="TDU67" s="308"/>
      <c r="TDV67" s="308"/>
      <c r="TDW67" s="308"/>
      <c r="TDX67" s="308"/>
      <c r="TDY67" s="308"/>
      <c r="TDZ67" s="308"/>
      <c r="TEA67" s="308"/>
      <c r="TEB67" s="308"/>
      <c r="TEC67" s="308"/>
      <c r="TED67" s="308"/>
      <c r="TEE67" s="308"/>
      <c r="TEF67" s="308"/>
      <c r="TEG67" s="308"/>
      <c r="TEH67" s="308"/>
      <c r="TEI67" s="308"/>
      <c r="TEJ67" s="308"/>
      <c r="TEK67" s="308"/>
      <c r="TEL67" s="308"/>
      <c r="TEM67" s="308"/>
      <c r="TEN67" s="308"/>
      <c r="TEO67" s="308"/>
      <c r="TEP67" s="308"/>
      <c r="TEQ67" s="308"/>
      <c r="TER67" s="308"/>
      <c r="TES67" s="308"/>
      <c r="TET67" s="308"/>
      <c r="TEU67" s="308"/>
      <c r="TEV67" s="308"/>
      <c r="TEW67" s="308"/>
      <c r="TEX67" s="308"/>
      <c r="TEY67" s="308"/>
      <c r="TEZ67" s="308"/>
      <c r="TFA67" s="308"/>
      <c r="TFB67" s="308"/>
      <c r="TFC67" s="308"/>
      <c r="TFD67" s="308"/>
      <c r="TFE67" s="308"/>
      <c r="TFF67" s="308"/>
      <c r="TFG67" s="308"/>
      <c r="TFH67" s="308"/>
      <c r="TFI67" s="308"/>
      <c r="TFJ67" s="308"/>
      <c r="TFK67" s="308"/>
      <c r="TFL67" s="308"/>
      <c r="TFM67" s="308"/>
      <c r="TFN67" s="308"/>
      <c r="TFO67" s="308"/>
      <c r="TFP67" s="308"/>
      <c r="TFQ67" s="308"/>
      <c r="TFR67" s="308"/>
      <c r="TFS67" s="308"/>
      <c r="TFT67" s="308"/>
      <c r="TFU67" s="308"/>
      <c r="TFV67" s="308"/>
      <c r="TFW67" s="308"/>
      <c r="TFX67" s="308"/>
      <c r="TFY67" s="308"/>
      <c r="TFZ67" s="308"/>
      <c r="TGA67" s="308"/>
      <c r="TGB67" s="308"/>
      <c r="TGC67" s="308"/>
      <c r="TGD67" s="308"/>
      <c r="TGE67" s="308"/>
      <c r="TGF67" s="308"/>
      <c r="TGG67" s="308"/>
      <c r="TGH67" s="308"/>
      <c r="TGI67" s="308"/>
      <c r="TGJ67" s="308"/>
      <c r="TGK67" s="308"/>
      <c r="TGL67" s="308"/>
      <c r="TGM67" s="308"/>
      <c r="TGN67" s="308"/>
      <c r="TGO67" s="308"/>
      <c r="TGP67" s="308"/>
      <c r="TGQ67" s="308"/>
      <c r="TGR67" s="308"/>
      <c r="TGS67" s="308"/>
      <c r="TGT67" s="308"/>
      <c r="TGU67" s="308"/>
      <c r="TGV67" s="308"/>
      <c r="TGW67" s="308"/>
      <c r="TGX67" s="308"/>
      <c r="TGY67" s="308"/>
      <c r="TGZ67" s="308"/>
      <c r="THA67" s="308"/>
      <c r="THB67" s="308"/>
      <c r="THC67" s="308"/>
      <c r="THD67" s="308"/>
      <c r="THE67" s="308"/>
      <c r="THF67" s="308"/>
      <c r="THG67" s="308"/>
      <c r="THH67" s="308"/>
      <c r="THI67" s="308"/>
      <c r="THJ67" s="308"/>
      <c r="THK67" s="308"/>
      <c r="THL67" s="308"/>
      <c r="THM67" s="308"/>
      <c r="THN67" s="308"/>
      <c r="THO67" s="308"/>
      <c r="THP67" s="308"/>
      <c r="THQ67" s="308"/>
      <c r="THR67" s="308"/>
      <c r="THS67" s="308"/>
      <c r="THT67" s="308"/>
      <c r="THU67" s="308"/>
      <c r="THV67" s="308"/>
      <c r="THW67" s="308"/>
      <c r="THX67" s="308"/>
      <c r="THY67" s="308"/>
      <c r="THZ67" s="308"/>
      <c r="TIA67" s="308"/>
      <c r="TIB67" s="308"/>
      <c r="TIC67" s="308"/>
      <c r="TID67" s="308"/>
      <c r="TIE67" s="308"/>
      <c r="TIF67" s="308"/>
      <c r="TIG67" s="308"/>
      <c r="TIH67" s="308"/>
      <c r="TII67" s="308"/>
      <c r="TIJ67" s="308"/>
      <c r="TIK67" s="308"/>
      <c r="TIL67" s="308"/>
      <c r="TIM67" s="308"/>
      <c r="TIN67" s="308"/>
      <c r="TIO67" s="308"/>
      <c r="TIP67" s="308"/>
      <c r="TIQ67" s="308"/>
      <c r="TIR67" s="308"/>
      <c r="TIS67" s="308"/>
      <c r="TIT67" s="308"/>
      <c r="TIU67" s="308"/>
      <c r="TIV67" s="308"/>
      <c r="TIW67" s="308"/>
      <c r="TIX67" s="308"/>
      <c r="TIY67" s="308"/>
      <c r="TIZ67" s="308"/>
      <c r="TJA67" s="308"/>
      <c r="TJB67" s="308"/>
      <c r="TJC67" s="308"/>
      <c r="TJD67" s="308"/>
      <c r="TJE67" s="308"/>
      <c r="TJF67" s="308"/>
      <c r="TJG67" s="308"/>
      <c r="TJH67" s="308"/>
      <c r="TJI67" s="308"/>
      <c r="TJJ67" s="308"/>
      <c r="TJK67" s="308"/>
      <c r="TJL67" s="308"/>
      <c r="TJM67" s="308"/>
      <c r="TJN67" s="308"/>
      <c r="TJO67" s="308"/>
      <c r="TJP67" s="308"/>
      <c r="TJQ67" s="308"/>
      <c r="TJR67" s="308"/>
      <c r="TJS67" s="308"/>
      <c r="TJT67" s="308"/>
      <c r="TJU67" s="308"/>
      <c r="TJV67" s="308"/>
      <c r="TJW67" s="308"/>
      <c r="TJX67" s="308"/>
      <c r="TJY67" s="308"/>
      <c r="TJZ67" s="308"/>
      <c r="TKA67" s="308"/>
      <c r="TKB67" s="308"/>
      <c r="TKC67" s="308"/>
      <c r="TKD67" s="308"/>
      <c r="TKE67" s="308"/>
      <c r="TKF67" s="308"/>
      <c r="TKG67" s="308"/>
      <c r="TKH67" s="308"/>
      <c r="TKI67" s="308"/>
      <c r="TKJ67" s="308"/>
      <c r="TKK67" s="308"/>
      <c r="TKL67" s="308"/>
      <c r="TKM67" s="308"/>
      <c r="TKN67" s="308"/>
      <c r="TKO67" s="308"/>
      <c r="TKP67" s="308"/>
      <c r="TKQ67" s="308"/>
      <c r="TKR67" s="308"/>
      <c r="TKS67" s="308"/>
      <c r="TKT67" s="308"/>
      <c r="TKU67" s="308"/>
      <c r="TKV67" s="308"/>
      <c r="TKW67" s="308"/>
      <c r="TKX67" s="308"/>
      <c r="TKY67" s="308"/>
      <c r="TKZ67" s="308"/>
      <c r="TLA67" s="308"/>
      <c r="TLB67" s="308"/>
      <c r="TLC67" s="308"/>
      <c r="TLD67" s="308"/>
      <c r="TLE67" s="308"/>
      <c r="TLF67" s="308"/>
      <c r="TLG67" s="308"/>
      <c r="TLH67" s="308"/>
      <c r="TLI67" s="308"/>
      <c r="TLJ67" s="308"/>
      <c r="TLK67" s="308"/>
      <c r="TLL67" s="308"/>
      <c r="TLM67" s="308"/>
      <c r="TLN67" s="308"/>
      <c r="TLO67" s="308"/>
      <c r="TLP67" s="308"/>
      <c r="TLQ67" s="308"/>
      <c r="TLR67" s="308"/>
      <c r="TLS67" s="308"/>
      <c r="TLT67" s="308"/>
      <c r="TLU67" s="308"/>
      <c r="TLV67" s="308"/>
      <c r="TLW67" s="308"/>
      <c r="TLX67" s="308"/>
      <c r="TLY67" s="308"/>
      <c r="TLZ67" s="308"/>
      <c r="TMA67" s="308"/>
      <c r="TMB67" s="308"/>
      <c r="TMC67" s="308"/>
      <c r="TMD67" s="308"/>
      <c r="TME67" s="308"/>
      <c r="TMF67" s="308"/>
      <c r="TMG67" s="308"/>
      <c r="TMH67" s="308"/>
      <c r="TMI67" s="308"/>
      <c r="TMJ67" s="308"/>
      <c r="TMK67" s="308"/>
      <c r="TML67" s="308"/>
      <c r="TMM67" s="308"/>
      <c r="TMN67" s="308"/>
      <c r="TMO67" s="308"/>
      <c r="TMP67" s="308"/>
      <c r="TMQ67" s="308"/>
      <c r="TMR67" s="308"/>
      <c r="TMS67" s="308"/>
      <c r="TMT67" s="308"/>
      <c r="TMU67" s="308"/>
      <c r="TMV67" s="308"/>
      <c r="TMW67" s="308"/>
      <c r="TMX67" s="308"/>
      <c r="TMY67" s="308"/>
      <c r="TMZ67" s="308"/>
      <c r="TNA67" s="308"/>
      <c r="TNB67" s="308"/>
      <c r="TNC67" s="308"/>
      <c r="TND67" s="308"/>
      <c r="TNE67" s="308"/>
      <c r="TNF67" s="308"/>
      <c r="TNG67" s="308"/>
      <c r="TNH67" s="308"/>
      <c r="TNI67" s="308"/>
      <c r="TNJ67" s="308"/>
      <c r="TNK67" s="308"/>
      <c r="TNL67" s="308"/>
      <c r="TNM67" s="308"/>
      <c r="TNN67" s="308"/>
      <c r="TNO67" s="308"/>
      <c r="TNP67" s="308"/>
      <c r="TNQ67" s="308"/>
      <c r="TNR67" s="308"/>
      <c r="TNS67" s="308"/>
      <c r="TNT67" s="308"/>
      <c r="TNU67" s="308"/>
      <c r="TNV67" s="308"/>
      <c r="TNW67" s="308"/>
      <c r="TNX67" s="308"/>
      <c r="TNY67" s="308"/>
      <c r="TNZ67" s="308"/>
      <c r="TOA67" s="308"/>
      <c r="TOB67" s="308"/>
      <c r="TOC67" s="308"/>
      <c r="TOD67" s="308"/>
      <c r="TOE67" s="308"/>
      <c r="TOF67" s="308"/>
      <c r="TOG67" s="308"/>
      <c r="TOH67" s="308"/>
      <c r="TOI67" s="308"/>
      <c r="TOJ67" s="308"/>
      <c r="TOK67" s="308"/>
      <c r="TOL67" s="308"/>
      <c r="TOM67" s="308"/>
      <c r="TON67" s="308"/>
      <c r="TOO67" s="308"/>
      <c r="TOP67" s="308"/>
      <c r="TOQ67" s="308"/>
      <c r="TOR67" s="308"/>
      <c r="TOS67" s="308"/>
      <c r="TOT67" s="308"/>
      <c r="TOU67" s="308"/>
      <c r="TOV67" s="308"/>
      <c r="TOW67" s="308"/>
      <c r="TOX67" s="308"/>
      <c r="TOY67" s="308"/>
      <c r="TOZ67" s="308"/>
      <c r="TPA67" s="308"/>
      <c r="TPB67" s="308"/>
      <c r="TPC67" s="308"/>
      <c r="TPD67" s="308"/>
      <c r="TPE67" s="308"/>
      <c r="TPF67" s="308"/>
      <c r="TPG67" s="308"/>
      <c r="TPH67" s="308"/>
      <c r="TPI67" s="308"/>
      <c r="TPJ67" s="308"/>
      <c r="TPK67" s="308"/>
      <c r="TPL67" s="308"/>
      <c r="TPM67" s="308"/>
      <c r="TPN67" s="308"/>
      <c r="TPO67" s="308"/>
      <c r="TPP67" s="308"/>
      <c r="TPQ67" s="308"/>
      <c r="TPR67" s="308"/>
      <c r="TPS67" s="308"/>
      <c r="TPT67" s="308"/>
      <c r="TPU67" s="308"/>
      <c r="TPV67" s="308"/>
      <c r="TPW67" s="308"/>
      <c r="TPX67" s="308"/>
      <c r="TPY67" s="308"/>
      <c r="TPZ67" s="308"/>
      <c r="TQA67" s="308"/>
      <c r="TQB67" s="308"/>
      <c r="TQC67" s="308"/>
      <c r="TQD67" s="308"/>
      <c r="TQE67" s="308"/>
      <c r="TQF67" s="308"/>
      <c r="TQG67" s="308"/>
      <c r="TQH67" s="308"/>
      <c r="TQI67" s="308"/>
      <c r="TQJ67" s="308"/>
      <c r="TQK67" s="308"/>
      <c r="TQL67" s="308"/>
      <c r="TQM67" s="308"/>
      <c r="TQN67" s="308"/>
      <c r="TQO67" s="308"/>
      <c r="TQP67" s="308"/>
      <c r="TQQ67" s="308"/>
      <c r="TQR67" s="308"/>
      <c r="TQS67" s="308"/>
      <c r="TQT67" s="308"/>
      <c r="TQU67" s="308"/>
      <c r="TQV67" s="308"/>
      <c r="TQW67" s="308"/>
      <c r="TQX67" s="308"/>
      <c r="TQY67" s="308"/>
      <c r="TQZ67" s="308"/>
      <c r="TRA67" s="308"/>
      <c r="TRB67" s="308"/>
      <c r="TRC67" s="308"/>
      <c r="TRD67" s="308"/>
      <c r="TRE67" s="308"/>
      <c r="TRF67" s="308"/>
      <c r="TRG67" s="308"/>
      <c r="TRH67" s="308"/>
      <c r="TRI67" s="308"/>
      <c r="TRJ67" s="308"/>
      <c r="TRK67" s="308"/>
      <c r="TRL67" s="308"/>
      <c r="TRM67" s="308"/>
      <c r="TRN67" s="308"/>
      <c r="TRO67" s="308"/>
      <c r="TRP67" s="308"/>
      <c r="TRQ67" s="308"/>
      <c r="TRR67" s="308"/>
      <c r="TRS67" s="308"/>
      <c r="TRT67" s="308"/>
      <c r="TRU67" s="308"/>
      <c r="TRV67" s="308"/>
      <c r="TRW67" s="308"/>
      <c r="TRX67" s="308"/>
      <c r="TRY67" s="308"/>
      <c r="TRZ67" s="308"/>
      <c r="TSA67" s="308"/>
      <c r="TSB67" s="308"/>
      <c r="TSC67" s="308"/>
      <c r="TSD67" s="308"/>
      <c r="TSE67" s="308"/>
      <c r="TSF67" s="308"/>
      <c r="TSG67" s="308"/>
      <c r="TSH67" s="308"/>
      <c r="TSI67" s="308"/>
      <c r="TSJ67" s="308"/>
      <c r="TSK67" s="308"/>
      <c r="TSL67" s="308"/>
      <c r="TSM67" s="308"/>
      <c r="TSN67" s="308"/>
      <c r="TSO67" s="308"/>
      <c r="TSP67" s="308"/>
      <c r="TSQ67" s="308"/>
      <c r="TSR67" s="308"/>
      <c r="TSS67" s="308"/>
      <c r="TST67" s="308"/>
      <c r="TSU67" s="308"/>
      <c r="TSV67" s="308"/>
      <c r="TSW67" s="308"/>
      <c r="TSX67" s="308"/>
      <c r="TSY67" s="308"/>
      <c r="TSZ67" s="308"/>
      <c r="TTA67" s="308"/>
      <c r="TTB67" s="308"/>
      <c r="TTC67" s="308"/>
      <c r="TTD67" s="308"/>
      <c r="TTE67" s="308"/>
      <c r="TTF67" s="308"/>
      <c r="TTG67" s="308"/>
      <c r="TTH67" s="308"/>
      <c r="TTI67" s="308"/>
      <c r="TTJ67" s="308"/>
      <c r="TTK67" s="308"/>
      <c r="TTL67" s="308"/>
      <c r="TTM67" s="308"/>
      <c r="TTN67" s="308"/>
      <c r="TTO67" s="308"/>
      <c r="TTP67" s="308"/>
      <c r="TTQ67" s="308"/>
      <c r="TTR67" s="308"/>
      <c r="TTS67" s="308"/>
      <c r="TTT67" s="308"/>
      <c r="TTU67" s="308"/>
      <c r="TTV67" s="308"/>
      <c r="TTW67" s="308"/>
      <c r="TTX67" s="308"/>
      <c r="TTY67" s="308"/>
      <c r="TTZ67" s="308"/>
      <c r="TUA67" s="308"/>
      <c r="TUB67" s="308"/>
      <c r="TUC67" s="308"/>
      <c r="TUD67" s="308"/>
      <c r="TUE67" s="308"/>
      <c r="TUF67" s="308"/>
      <c r="TUG67" s="308"/>
      <c r="TUH67" s="308"/>
      <c r="TUI67" s="308"/>
      <c r="TUJ67" s="308"/>
      <c r="TUK67" s="308"/>
      <c r="TUL67" s="308"/>
      <c r="TUM67" s="308"/>
      <c r="TUN67" s="308"/>
      <c r="TUO67" s="308"/>
      <c r="TUP67" s="308"/>
      <c r="TUQ67" s="308"/>
      <c r="TUR67" s="308"/>
      <c r="TUS67" s="308"/>
      <c r="TUT67" s="308"/>
      <c r="TUU67" s="308"/>
      <c r="TUV67" s="308"/>
      <c r="TUW67" s="308"/>
      <c r="TUX67" s="308"/>
      <c r="TUY67" s="308"/>
      <c r="TUZ67" s="308"/>
      <c r="TVA67" s="308"/>
      <c r="TVB67" s="308"/>
      <c r="TVC67" s="308"/>
      <c r="TVD67" s="308"/>
      <c r="TVE67" s="308"/>
      <c r="TVF67" s="308"/>
      <c r="TVG67" s="308"/>
      <c r="TVH67" s="308"/>
      <c r="TVI67" s="308"/>
      <c r="TVJ67" s="308"/>
      <c r="TVK67" s="308"/>
      <c r="TVL67" s="308"/>
      <c r="TVM67" s="308"/>
      <c r="TVN67" s="308"/>
      <c r="TVO67" s="308"/>
      <c r="TVP67" s="308"/>
      <c r="TVQ67" s="308"/>
      <c r="TVR67" s="308"/>
      <c r="TVS67" s="308"/>
      <c r="TVT67" s="308"/>
      <c r="TVU67" s="308"/>
      <c r="TVV67" s="308"/>
      <c r="TVW67" s="308"/>
      <c r="TVX67" s="308"/>
      <c r="TVY67" s="308"/>
      <c r="TVZ67" s="308"/>
      <c r="TWA67" s="308"/>
      <c r="TWB67" s="308"/>
      <c r="TWC67" s="308"/>
      <c r="TWD67" s="308"/>
      <c r="TWE67" s="308"/>
      <c r="TWF67" s="308"/>
      <c r="TWG67" s="308"/>
      <c r="TWH67" s="308"/>
      <c r="TWI67" s="308"/>
      <c r="TWJ67" s="308"/>
      <c r="TWK67" s="308"/>
      <c r="TWL67" s="308"/>
      <c r="TWM67" s="308"/>
      <c r="TWN67" s="308"/>
      <c r="TWO67" s="308"/>
      <c r="TWP67" s="308"/>
      <c r="TWQ67" s="308"/>
      <c r="TWR67" s="308"/>
      <c r="TWS67" s="308"/>
      <c r="TWT67" s="308"/>
      <c r="TWU67" s="308"/>
      <c r="TWV67" s="308"/>
      <c r="TWW67" s="308"/>
      <c r="TWX67" s="308"/>
      <c r="TWY67" s="308"/>
      <c r="TWZ67" s="308"/>
      <c r="TXA67" s="308"/>
      <c r="TXB67" s="308"/>
      <c r="TXC67" s="308"/>
      <c r="TXD67" s="308"/>
      <c r="TXE67" s="308"/>
      <c r="TXF67" s="308"/>
      <c r="TXG67" s="308"/>
      <c r="TXH67" s="308"/>
      <c r="TXI67" s="308"/>
      <c r="TXJ67" s="308"/>
      <c r="TXK67" s="308"/>
      <c r="TXL67" s="308"/>
      <c r="TXM67" s="308"/>
      <c r="TXN67" s="308"/>
      <c r="TXO67" s="308"/>
      <c r="TXP67" s="308"/>
      <c r="TXQ67" s="308"/>
      <c r="TXR67" s="308"/>
      <c r="TXS67" s="308"/>
      <c r="TXT67" s="308"/>
      <c r="TXU67" s="308"/>
      <c r="TXV67" s="308"/>
      <c r="TXW67" s="308"/>
      <c r="TXX67" s="308"/>
      <c r="TXY67" s="308"/>
      <c r="TXZ67" s="308"/>
      <c r="TYA67" s="308"/>
      <c r="TYB67" s="308"/>
      <c r="TYC67" s="308"/>
      <c r="TYD67" s="308"/>
      <c r="TYE67" s="308"/>
      <c r="TYF67" s="308"/>
      <c r="TYG67" s="308"/>
      <c r="TYH67" s="308"/>
      <c r="TYI67" s="308"/>
      <c r="TYJ67" s="308"/>
      <c r="TYK67" s="308"/>
      <c r="TYL67" s="308"/>
      <c r="TYM67" s="308"/>
      <c r="TYN67" s="308"/>
      <c r="TYO67" s="308"/>
      <c r="TYP67" s="308"/>
      <c r="TYQ67" s="308"/>
      <c r="TYR67" s="308"/>
      <c r="TYS67" s="308"/>
      <c r="TYT67" s="308"/>
      <c r="TYU67" s="308"/>
      <c r="TYV67" s="308"/>
      <c r="TYW67" s="308"/>
      <c r="TYX67" s="308"/>
      <c r="TYY67" s="308"/>
      <c r="TYZ67" s="308"/>
      <c r="TZA67" s="308"/>
      <c r="TZB67" s="308"/>
      <c r="TZC67" s="308"/>
      <c r="TZD67" s="308"/>
      <c r="TZE67" s="308"/>
      <c r="TZF67" s="308"/>
      <c r="TZG67" s="308"/>
      <c r="TZH67" s="308"/>
      <c r="TZI67" s="308"/>
      <c r="TZJ67" s="308"/>
      <c r="TZK67" s="308"/>
      <c r="TZL67" s="308"/>
      <c r="TZM67" s="308"/>
      <c r="TZN67" s="308"/>
      <c r="TZO67" s="308"/>
      <c r="TZP67" s="308"/>
      <c r="TZQ67" s="308"/>
      <c r="TZR67" s="308"/>
      <c r="TZS67" s="308"/>
      <c r="TZT67" s="308"/>
      <c r="TZU67" s="308"/>
      <c r="TZV67" s="308"/>
      <c r="TZW67" s="308"/>
      <c r="TZX67" s="308"/>
      <c r="TZY67" s="308"/>
      <c r="TZZ67" s="308"/>
      <c r="UAA67" s="308"/>
      <c r="UAB67" s="308"/>
      <c r="UAC67" s="308"/>
      <c r="UAD67" s="308"/>
      <c r="UAE67" s="308"/>
      <c r="UAF67" s="308"/>
      <c r="UAG67" s="308"/>
      <c r="UAH67" s="308"/>
      <c r="UAI67" s="308"/>
      <c r="UAJ67" s="308"/>
      <c r="UAK67" s="308"/>
      <c r="UAL67" s="308"/>
      <c r="UAM67" s="308"/>
      <c r="UAN67" s="308"/>
      <c r="UAO67" s="308"/>
      <c r="UAP67" s="308"/>
      <c r="UAQ67" s="308"/>
      <c r="UAR67" s="308"/>
      <c r="UAS67" s="308"/>
      <c r="UAT67" s="308"/>
      <c r="UAU67" s="308"/>
      <c r="UAV67" s="308"/>
      <c r="UAW67" s="308"/>
      <c r="UAX67" s="308"/>
      <c r="UAY67" s="308"/>
      <c r="UAZ67" s="308"/>
      <c r="UBA67" s="308"/>
      <c r="UBB67" s="308"/>
      <c r="UBC67" s="308"/>
      <c r="UBD67" s="308"/>
      <c r="UBE67" s="308"/>
      <c r="UBF67" s="308"/>
      <c r="UBG67" s="308"/>
      <c r="UBH67" s="308"/>
      <c r="UBI67" s="308"/>
      <c r="UBJ67" s="308"/>
      <c r="UBK67" s="308"/>
      <c r="UBL67" s="308"/>
      <c r="UBM67" s="308"/>
      <c r="UBN67" s="308"/>
      <c r="UBO67" s="308"/>
      <c r="UBP67" s="308"/>
      <c r="UBQ67" s="308"/>
      <c r="UBR67" s="308"/>
      <c r="UBS67" s="308"/>
      <c r="UBT67" s="308"/>
      <c r="UBU67" s="308"/>
      <c r="UBV67" s="308"/>
      <c r="UBW67" s="308"/>
      <c r="UBX67" s="308"/>
      <c r="UBY67" s="308"/>
      <c r="UBZ67" s="308"/>
      <c r="UCA67" s="308"/>
      <c r="UCB67" s="308"/>
      <c r="UCC67" s="308"/>
      <c r="UCD67" s="308"/>
      <c r="UCE67" s="308"/>
      <c r="UCF67" s="308"/>
      <c r="UCG67" s="308"/>
      <c r="UCH67" s="308"/>
      <c r="UCI67" s="308"/>
      <c r="UCJ67" s="308"/>
      <c r="UCK67" s="308"/>
      <c r="UCL67" s="308"/>
      <c r="UCM67" s="308"/>
      <c r="UCN67" s="308"/>
      <c r="UCO67" s="308"/>
      <c r="UCP67" s="308"/>
      <c r="UCQ67" s="308"/>
      <c r="UCR67" s="308"/>
      <c r="UCS67" s="308"/>
      <c r="UCT67" s="308"/>
      <c r="UCU67" s="308"/>
      <c r="UCV67" s="308"/>
      <c r="UCW67" s="308"/>
      <c r="UCX67" s="308"/>
      <c r="UCY67" s="308"/>
      <c r="UCZ67" s="308"/>
      <c r="UDA67" s="308"/>
      <c r="UDB67" s="308"/>
      <c r="UDC67" s="308"/>
      <c r="UDD67" s="308"/>
      <c r="UDE67" s="308"/>
      <c r="UDF67" s="308"/>
      <c r="UDG67" s="308"/>
      <c r="UDH67" s="308"/>
      <c r="UDI67" s="308"/>
      <c r="UDJ67" s="308"/>
      <c r="UDK67" s="308"/>
      <c r="UDL67" s="308"/>
      <c r="UDM67" s="308"/>
      <c r="UDN67" s="308"/>
      <c r="UDO67" s="308"/>
      <c r="UDP67" s="308"/>
      <c r="UDQ67" s="308"/>
      <c r="UDR67" s="308"/>
      <c r="UDS67" s="308"/>
      <c r="UDT67" s="308"/>
      <c r="UDU67" s="308"/>
      <c r="UDV67" s="308"/>
      <c r="UDW67" s="308"/>
      <c r="UDX67" s="308"/>
      <c r="UDY67" s="308"/>
      <c r="UDZ67" s="308"/>
      <c r="UEA67" s="308"/>
      <c r="UEB67" s="308"/>
      <c r="UEC67" s="308"/>
      <c r="UED67" s="308"/>
      <c r="UEE67" s="308"/>
      <c r="UEF67" s="308"/>
      <c r="UEG67" s="308"/>
      <c r="UEH67" s="308"/>
      <c r="UEI67" s="308"/>
      <c r="UEJ67" s="308"/>
      <c r="UEK67" s="308"/>
      <c r="UEL67" s="308"/>
      <c r="UEM67" s="308"/>
      <c r="UEN67" s="308"/>
      <c r="UEO67" s="308"/>
      <c r="UEP67" s="308"/>
      <c r="UEQ67" s="308"/>
      <c r="UER67" s="308"/>
      <c r="UES67" s="308"/>
      <c r="UET67" s="308"/>
      <c r="UEU67" s="308"/>
      <c r="UEV67" s="308"/>
      <c r="UEW67" s="308"/>
      <c r="UEX67" s="308"/>
      <c r="UEY67" s="308"/>
      <c r="UEZ67" s="308"/>
      <c r="UFA67" s="308"/>
      <c r="UFB67" s="308"/>
      <c r="UFC67" s="308"/>
      <c r="UFD67" s="308"/>
      <c r="UFE67" s="308"/>
      <c r="UFF67" s="308"/>
      <c r="UFG67" s="308"/>
      <c r="UFH67" s="308"/>
      <c r="UFI67" s="308"/>
      <c r="UFJ67" s="308"/>
      <c r="UFK67" s="308"/>
      <c r="UFL67" s="308"/>
      <c r="UFM67" s="308"/>
      <c r="UFN67" s="308"/>
      <c r="UFO67" s="308"/>
      <c r="UFP67" s="308"/>
      <c r="UFQ67" s="308"/>
      <c r="UFR67" s="308"/>
      <c r="UFS67" s="308"/>
      <c r="UFT67" s="308"/>
      <c r="UFU67" s="308"/>
      <c r="UFV67" s="308"/>
      <c r="UFW67" s="308"/>
      <c r="UFX67" s="308"/>
      <c r="UFY67" s="308"/>
      <c r="UFZ67" s="308"/>
      <c r="UGA67" s="308"/>
      <c r="UGB67" s="308"/>
      <c r="UGC67" s="308"/>
      <c r="UGD67" s="308"/>
      <c r="UGE67" s="308"/>
      <c r="UGF67" s="308"/>
      <c r="UGG67" s="308"/>
      <c r="UGH67" s="308"/>
      <c r="UGI67" s="308"/>
      <c r="UGJ67" s="308"/>
      <c r="UGK67" s="308"/>
      <c r="UGL67" s="308"/>
      <c r="UGM67" s="308"/>
      <c r="UGN67" s="308"/>
      <c r="UGO67" s="308"/>
      <c r="UGP67" s="308"/>
      <c r="UGQ67" s="308"/>
      <c r="UGR67" s="308"/>
      <c r="UGS67" s="308"/>
      <c r="UGT67" s="308"/>
      <c r="UGU67" s="308"/>
      <c r="UGV67" s="308"/>
      <c r="UGW67" s="308"/>
      <c r="UGX67" s="308"/>
      <c r="UGY67" s="308"/>
      <c r="UGZ67" s="308"/>
      <c r="UHA67" s="308"/>
      <c r="UHB67" s="308"/>
      <c r="UHC67" s="308"/>
      <c r="UHD67" s="308"/>
      <c r="UHE67" s="308"/>
      <c r="UHF67" s="308"/>
      <c r="UHG67" s="308"/>
      <c r="UHH67" s="308"/>
      <c r="UHI67" s="308"/>
      <c r="UHJ67" s="308"/>
      <c r="UHK67" s="308"/>
      <c r="UHL67" s="308"/>
      <c r="UHM67" s="308"/>
      <c r="UHN67" s="308"/>
      <c r="UHO67" s="308"/>
      <c r="UHP67" s="308"/>
      <c r="UHQ67" s="308"/>
      <c r="UHR67" s="308"/>
      <c r="UHS67" s="308"/>
      <c r="UHT67" s="308"/>
      <c r="UHU67" s="308"/>
      <c r="UHV67" s="308"/>
      <c r="UHW67" s="308"/>
      <c r="UHX67" s="308"/>
      <c r="UHY67" s="308"/>
      <c r="UHZ67" s="308"/>
      <c r="UIA67" s="308"/>
      <c r="UIB67" s="308"/>
      <c r="UIC67" s="308"/>
      <c r="UID67" s="308"/>
      <c r="UIE67" s="308"/>
      <c r="UIF67" s="308"/>
      <c r="UIG67" s="308"/>
      <c r="UIH67" s="308"/>
      <c r="UII67" s="308"/>
      <c r="UIJ67" s="308"/>
      <c r="UIK67" s="308"/>
      <c r="UIL67" s="308"/>
      <c r="UIM67" s="308"/>
      <c r="UIN67" s="308"/>
      <c r="UIO67" s="308"/>
      <c r="UIP67" s="308"/>
      <c r="UIQ67" s="308"/>
      <c r="UIR67" s="308"/>
      <c r="UIS67" s="308"/>
      <c r="UIT67" s="308"/>
      <c r="UIU67" s="308"/>
      <c r="UIV67" s="308"/>
      <c r="UIW67" s="308"/>
      <c r="UIX67" s="308"/>
      <c r="UIY67" s="308"/>
      <c r="UIZ67" s="308"/>
      <c r="UJA67" s="308"/>
      <c r="UJB67" s="308"/>
      <c r="UJC67" s="308"/>
      <c r="UJD67" s="308"/>
      <c r="UJE67" s="308"/>
      <c r="UJF67" s="308"/>
      <c r="UJG67" s="308"/>
      <c r="UJH67" s="308"/>
      <c r="UJI67" s="308"/>
      <c r="UJJ67" s="308"/>
      <c r="UJK67" s="308"/>
      <c r="UJL67" s="308"/>
      <c r="UJM67" s="308"/>
      <c r="UJN67" s="308"/>
      <c r="UJO67" s="308"/>
      <c r="UJP67" s="308"/>
      <c r="UJQ67" s="308"/>
      <c r="UJR67" s="308"/>
      <c r="UJS67" s="308"/>
      <c r="UJT67" s="308"/>
      <c r="UJU67" s="308"/>
      <c r="UJV67" s="308"/>
      <c r="UJW67" s="308"/>
      <c r="UJX67" s="308"/>
      <c r="UJY67" s="308"/>
      <c r="UJZ67" s="308"/>
      <c r="UKA67" s="308"/>
      <c r="UKB67" s="308"/>
      <c r="UKC67" s="308"/>
      <c r="UKD67" s="308"/>
      <c r="UKE67" s="308"/>
      <c r="UKF67" s="308"/>
      <c r="UKG67" s="308"/>
      <c r="UKH67" s="308"/>
      <c r="UKI67" s="308"/>
      <c r="UKJ67" s="308"/>
      <c r="UKK67" s="308"/>
      <c r="UKL67" s="308"/>
      <c r="UKM67" s="308"/>
      <c r="UKN67" s="308"/>
      <c r="UKO67" s="308"/>
      <c r="UKP67" s="308"/>
      <c r="UKQ67" s="308"/>
      <c r="UKR67" s="308"/>
      <c r="UKS67" s="308"/>
      <c r="UKT67" s="308"/>
      <c r="UKU67" s="308"/>
      <c r="UKV67" s="308"/>
      <c r="UKW67" s="308"/>
      <c r="UKX67" s="308"/>
      <c r="UKY67" s="308"/>
      <c r="UKZ67" s="308"/>
      <c r="ULA67" s="308"/>
      <c r="ULB67" s="308"/>
      <c r="ULC67" s="308"/>
      <c r="ULD67" s="308"/>
      <c r="ULE67" s="308"/>
      <c r="ULF67" s="308"/>
      <c r="ULG67" s="308"/>
      <c r="ULH67" s="308"/>
      <c r="ULI67" s="308"/>
      <c r="ULJ67" s="308"/>
      <c r="ULK67" s="308"/>
      <c r="ULL67" s="308"/>
      <c r="ULM67" s="308"/>
      <c r="ULN67" s="308"/>
      <c r="ULO67" s="308"/>
      <c r="ULP67" s="308"/>
      <c r="ULQ67" s="308"/>
      <c r="ULR67" s="308"/>
      <c r="ULS67" s="308"/>
      <c r="ULT67" s="308"/>
      <c r="ULU67" s="308"/>
      <c r="ULV67" s="308"/>
      <c r="ULW67" s="308"/>
      <c r="ULX67" s="308"/>
      <c r="ULY67" s="308"/>
      <c r="ULZ67" s="308"/>
      <c r="UMA67" s="308"/>
      <c r="UMB67" s="308"/>
      <c r="UMC67" s="308"/>
      <c r="UMD67" s="308"/>
      <c r="UME67" s="308"/>
      <c r="UMF67" s="308"/>
      <c r="UMG67" s="308"/>
      <c r="UMH67" s="308"/>
      <c r="UMI67" s="308"/>
      <c r="UMJ67" s="308"/>
      <c r="UMK67" s="308"/>
      <c r="UML67" s="308"/>
      <c r="UMM67" s="308"/>
      <c r="UMN67" s="308"/>
      <c r="UMO67" s="308"/>
      <c r="UMP67" s="308"/>
      <c r="UMQ67" s="308"/>
      <c r="UMR67" s="308"/>
      <c r="UMS67" s="308"/>
      <c r="UMT67" s="308"/>
      <c r="UMU67" s="308"/>
      <c r="UMV67" s="308"/>
      <c r="UMW67" s="308"/>
      <c r="UMX67" s="308"/>
      <c r="UMY67" s="308"/>
      <c r="UMZ67" s="308"/>
      <c r="UNA67" s="308"/>
      <c r="UNB67" s="308"/>
      <c r="UNC67" s="308"/>
      <c r="UND67" s="308"/>
      <c r="UNE67" s="308"/>
      <c r="UNF67" s="308"/>
      <c r="UNG67" s="308"/>
      <c r="UNH67" s="308"/>
      <c r="UNI67" s="308"/>
      <c r="UNJ67" s="308"/>
      <c r="UNK67" s="308"/>
      <c r="UNL67" s="308"/>
      <c r="UNM67" s="308"/>
      <c r="UNN67" s="308"/>
      <c r="UNO67" s="308"/>
      <c r="UNP67" s="308"/>
      <c r="UNQ67" s="308"/>
      <c r="UNR67" s="308"/>
      <c r="UNS67" s="308"/>
      <c r="UNT67" s="308"/>
      <c r="UNU67" s="308"/>
      <c r="UNV67" s="308"/>
      <c r="UNW67" s="308"/>
      <c r="UNX67" s="308"/>
      <c r="UNY67" s="308"/>
      <c r="UNZ67" s="308"/>
      <c r="UOA67" s="308"/>
      <c r="UOB67" s="308"/>
      <c r="UOC67" s="308"/>
      <c r="UOD67" s="308"/>
      <c r="UOE67" s="308"/>
      <c r="UOF67" s="308"/>
      <c r="UOG67" s="308"/>
      <c r="UOH67" s="308"/>
      <c r="UOI67" s="308"/>
      <c r="UOJ67" s="308"/>
      <c r="UOK67" s="308"/>
      <c r="UOL67" s="308"/>
      <c r="UOM67" s="308"/>
      <c r="UON67" s="308"/>
      <c r="UOO67" s="308"/>
      <c r="UOP67" s="308"/>
      <c r="UOQ67" s="308"/>
      <c r="UOR67" s="308"/>
      <c r="UOS67" s="308"/>
      <c r="UOT67" s="308"/>
      <c r="UOU67" s="308"/>
      <c r="UOV67" s="308"/>
      <c r="UOW67" s="308"/>
      <c r="UOX67" s="308"/>
      <c r="UOY67" s="308"/>
      <c r="UOZ67" s="308"/>
      <c r="UPA67" s="308"/>
      <c r="UPB67" s="308"/>
      <c r="UPC67" s="308"/>
      <c r="UPD67" s="308"/>
      <c r="UPE67" s="308"/>
      <c r="UPF67" s="308"/>
      <c r="UPG67" s="308"/>
      <c r="UPH67" s="308"/>
      <c r="UPI67" s="308"/>
      <c r="UPJ67" s="308"/>
      <c r="UPK67" s="308"/>
      <c r="UPL67" s="308"/>
      <c r="UPM67" s="308"/>
      <c r="UPN67" s="308"/>
      <c r="UPO67" s="308"/>
      <c r="UPP67" s="308"/>
      <c r="UPQ67" s="308"/>
      <c r="UPR67" s="308"/>
      <c r="UPS67" s="308"/>
      <c r="UPT67" s="308"/>
      <c r="UPU67" s="308"/>
      <c r="UPV67" s="308"/>
      <c r="UPW67" s="308"/>
      <c r="UPX67" s="308"/>
      <c r="UPY67" s="308"/>
      <c r="UPZ67" s="308"/>
      <c r="UQA67" s="308"/>
      <c r="UQB67" s="308"/>
      <c r="UQC67" s="308"/>
      <c r="UQD67" s="308"/>
      <c r="UQE67" s="308"/>
      <c r="UQF67" s="308"/>
      <c r="UQG67" s="308"/>
      <c r="UQH67" s="308"/>
      <c r="UQI67" s="308"/>
      <c r="UQJ67" s="308"/>
      <c r="UQK67" s="308"/>
      <c r="UQL67" s="308"/>
      <c r="UQM67" s="308"/>
      <c r="UQN67" s="308"/>
      <c r="UQO67" s="308"/>
      <c r="UQP67" s="308"/>
      <c r="UQQ67" s="308"/>
      <c r="UQR67" s="308"/>
      <c r="UQS67" s="308"/>
      <c r="UQT67" s="308"/>
      <c r="UQU67" s="308"/>
      <c r="UQV67" s="308"/>
      <c r="UQW67" s="308"/>
      <c r="UQX67" s="308"/>
      <c r="UQY67" s="308"/>
      <c r="UQZ67" s="308"/>
      <c r="URA67" s="308"/>
      <c r="URB67" s="308"/>
      <c r="URC67" s="308"/>
      <c r="URD67" s="308"/>
      <c r="URE67" s="308"/>
      <c r="URF67" s="308"/>
      <c r="URG67" s="308"/>
      <c r="URH67" s="308"/>
      <c r="URI67" s="308"/>
      <c r="URJ67" s="308"/>
      <c r="URK67" s="308"/>
      <c r="URL67" s="308"/>
      <c r="URM67" s="308"/>
      <c r="URN67" s="308"/>
      <c r="URO67" s="308"/>
      <c r="URP67" s="308"/>
      <c r="URQ67" s="308"/>
      <c r="URR67" s="308"/>
      <c r="URS67" s="308"/>
      <c r="URT67" s="308"/>
      <c r="URU67" s="308"/>
      <c r="URV67" s="308"/>
      <c r="URW67" s="308"/>
      <c r="URX67" s="308"/>
      <c r="URY67" s="308"/>
      <c r="URZ67" s="308"/>
      <c r="USA67" s="308"/>
      <c r="USB67" s="308"/>
      <c r="USC67" s="308"/>
      <c r="USD67" s="308"/>
      <c r="USE67" s="308"/>
      <c r="USF67" s="308"/>
      <c r="USG67" s="308"/>
      <c r="USH67" s="308"/>
      <c r="USI67" s="308"/>
      <c r="USJ67" s="308"/>
      <c r="USK67" s="308"/>
      <c r="USL67" s="308"/>
      <c r="USM67" s="308"/>
      <c r="USN67" s="308"/>
      <c r="USO67" s="308"/>
      <c r="USP67" s="308"/>
      <c r="USQ67" s="308"/>
      <c r="USR67" s="308"/>
      <c r="USS67" s="308"/>
      <c r="UST67" s="308"/>
      <c r="USU67" s="308"/>
      <c r="USV67" s="308"/>
      <c r="USW67" s="308"/>
      <c r="USX67" s="308"/>
      <c r="USY67" s="308"/>
      <c r="USZ67" s="308"/>
      <c r="UTA67" s="308"/>
      <c r="UTB67" s="308"/>
      <c r="UTC67" s="308"/>
      <c r="UTD67" s="308"/>
      <c r="UTE67" s="308"/>
      <c r="UTF67" s="308"/>
      <c r="UTG67" s="308"/>
      <c r="UTH67" s="308"/>
      <c r="UTI67" s="308"/>
      <c r="UTJ67" s="308"/>
      <c r="UTK67" s="308"/>
      <c r="UTL67" s="308"/>
      <c r="UTM67" s="308"/>
      <c r="UTN67" s="308"/>
      <c r="UTO67" s="308"/>
      <c r="UTP67" s="308"/>
      <c r="UTQ67" s="308"/>
      <c r="UTR67" s="308"/>
      <c r="UTS67" s="308"/>
      <c r="UTT67" s="308"/>
      <c r="UTU67" s="308"/>
      <c r="UTV67" s="308"/>
      <c r="UTW67" s="308"/>
      <c r="UTX67" s="308"/>
      <c r="UTY67" s="308"/>
      <c r="UTZ67" s="308"/>
      <c r="UUA67" s="308"/>
      <c r="UUB67" s="308"/>
      <c r="UUC67" s="308"/>
      <c r="UUD67" s="308"/>
      <c r="UUE67" s="308"/>
      <c r="UUF67" s="308"/>
      <c r="UUG67" s="308"/>
      <c r="UUH67" s="308"/>
      <c r="UUI67" s="308"/>
      <c r="UUJ67" s="308"/>
      <c r="UUK67" s="308"/>
      <c r="UUL67" s="308"/>
      <c r="UUM67" s="308"/>
      <c r="UUN67" s="308"/>
      <c r="UUO67" s="308"/>
      <c r="UUP67" s="308"/>
      <c r="UUQ67" s="308"/>
      <c r="UUR67" s="308"/>
      <c r="UUS67" s="308"/>
      <c r="UUT67" s="308"/>
      <c r="UUU67" s="308"/>
      <c r="UUV67" s="308"/>
      <c r="UUW67" s="308"/>
      <c r="UUX67" s="308"/>
      <c r="UUY67" s="308"/>
      <c r="UUZ67" s="308"/>
      <c r="UVA67" s="308"/>
      <c r="UVB67" s="308"/>
      <c r="UVC67" s="308"/>
      <c r="UVD67" s="308"/>
      <c r="UVE67" s="308"/>
      <c r="UVF67" s="308"/>
      <c r="UVG67" s="308"/>
      <c r="UVH67" s="308"/>
      <c r="UVI67" s="308"/>
      <c r="UVJ67" s="308"/>
      <c r="UVK67" s="308"/>
      <c r="UVL67" s="308"/>
      <c r="UVM67" s="308"/>
      <c r="UVN67" s="308"/>
      <c r="UVO67" s="308"/>
      <c r="UVP67" s="308"/>
      <c r="UVQ67" s="308"/>
      <c r="UVR67" s="308"/>
      <c r="UVS67" s="308"/>
      <c r="UVT67" s="308"/>
      <c r="UVU67" s="308"/>
      <c r="UVV67" s="308"/>
      <c r="UVW67" s="308"/>
      <c r="UVX67" s="308"/>
      <c r="UVY67" s="308"/>
      <c r="UVZ67" s="308"/>
      <c r="UWA67" s="308"/>
      <c r="UWB67" s="308"/>
      <c r="UWC67" s="308"/>
      <c r="UWD67" s="308"/>
      <c r="UWE67" s="308"/>
      <c r="UWF67" s="308"/>
      <c r="UWG67" s="308"/>
      <c r="UWH67" s="308"/>
      <c r="UWI67" s="308"/>
      <c r="UWJ67" s="308"/>
      <c r="UWK67" s="308"/>
      <c r="UWL67" s="308"/>
      <c r="UWM67" s="308"/>
      <c r="UWN67" s="308"/>
      <c r="UWO67" s="308"/>
      <c r="UWP67" s="308"/>
      <c r="UWQ67" s="308"/>
      <c r="UWR67" s="308"/>
      <c r="UWS67" s="308"/>
      <c r="UWT67" s="308"/>
      <c r="UWU67" s="308"/>
      <c r="UWV67" s="308"/>
      <c r="UWW67" s="308"/>
      <c r="UWX67" s="308"/>
      <c r="UWY67" s="308"/>
      <c r="UWZ67" s="308"/>
      <c r="UXA67" s="308"/>
      <c r="UXB67" s="308"/>
      <c r="UXC67" s="308"/>
      <c r="UXD67" s="308"/>
      <c r="UXE67" s="308"/>
      <c r="UXF67" s="308"/>
      <c r="UXG67" s="308"/>
      <c r="UXH67" s="308"/>
      <c r="UXI67" s="308"/>
      <c r="UXJ67" s="308"/>
      <c r="UXK67" s="308"/>
      <c r="UXL67" s="308"/>
      <c r="UXM67" s="308"/>
      <c r="UXN67" s="308"/>
      <c r="UXO67" s="308"/>
      <c r="UXP67" s="308"/>
      <c r="UXQ67" s="308"/>
      <c r="UXR67" s="308"/>
      <c r="UXS67" s="308"/>
      <c r="UXT67" s="308"/>
      <c r="UXU67" s="308"/>
      <c r="UXV67" s="308"/>
      <c r="UXW67" s="308"/>
      <c r="UXX67" s="308"/>
      <c r="UXY67" s="308"/>
      <c r="UXZ67" s="308"/>
      <c r="UYA67" s="308"/>
      <c r="UYB67" s="308"/>
      <c r="UYC67" s="308"/>
      <c r="UYD67" s="308"/>
      <c r="UYE67" s="308"/>
      <c r="UYF67" s="308"/>
      <c r="UYG67" s="308"/>
      <c r="UYH67" s="308"/>
      <c r="UYI67" s="308"/>
      <c r="UYJ67" s="308"/>
      <c r="UYK67" s="308"/>
      <c r="UYL67" s="308"/>
      <c r="UYM67" s="308"/>
      <c r="UYN67" s="308"/>
      <c r="UYO67" s="308"/>
      <c r="UYP67" s="308"/>
      <c r="UYQ67" s="308"/>
      <c r="UYR67" s="308"/>
      <c r="UYS67" s="308"/>
      <c r="UYT67" s="308"/>
      <c r="UYU67" s="308"/>
      <c r="UYV67" s="308"/>
      <c r="UYW67" s="308"/>
      <c r="UYX67" s="308"/>
      <c r="UYY67" s="308"/>
      <c r="UYZ67" s="308"/>
      <c r="UZA67" s="308"/>
      <c r="UZB67" s="308"/>
      <c r="UZC67" s="308"/>
      <c r="UZD67" s="308"/>
      <c r="UZE67" s="308"/>
      <c r="UZF67" s="308"/>
      <c r="UZG67" s="308"/>
      <c r="UZH67" s="308"/>
      <c r="UZI67" s="308"/>
      <c r="UZJ67" s="308"/>
      <c r="UZK67" s="308"/>
      <c r="UZL67" s="308"/>
      <c r="UZM67" s="308"/>
      <c r="UZN67" s="308"/>
      <c r="UZO67" s="308"/>
      <c r="UZP67" s="308"/>
      <c r="UZQ67" s="308"/>
      <c r="UZR67" s="308"/>
      <c r="UZS67" s="308"/>
      <c r="UZT67" s="308"/>
      <c r="UZU67" s="308"/>
      <c r="UZV67" s="308"/>
      <c r="UZW67" s="308"/>
      <c r="UZX67" s="308"/>
      <c r="UZY67" s="308"/>
      <c r="UZZ67" s="308"/>
      <c r="VAA67" s="308"/>
      <c r="VAB67" s="308"/>
      <c r="VAC67" s="308"/>
      <c r="VAD67" s="308"/>
      <c r="VAE67" s="308"/>
      <c r="VAF67" s="308"/>
      <c r="VAG67" s="308"/>
      <c r="VAH67" s="308"/>
      <c r="VAI67" s="308"/>
      <c r="VAJ67" s="308"/>
      <c r="VAK67" s="308"/>
      <c r="VAL67" s="308"/>
      <c r="VAM67" s="308"/>
      <c r="VAN67" s="308"/>
      <c r="VAO67" s="308"/>
      <c r="VAP67" s="308"/>
      <c r="VAQ67" s="308"/>
      <c r="VAR67" s="308"/>
      <c r="VAS67" s="308"/>
      <c r="VAT67" s="308"/>
      <c r="VAU67" s="308"/>
      <c r="VAV67" s="308"/>
      <c r="VAW67" s="308"/>
      <c r="VAX67" s="308"/>
      <c r="VAY67" s="308"/>
      <c r="VAZ67" s="308"/>
      <c r="VBA67" s="308"/>
      <c r="VBB67" s="308"/>
      <c r="VBC67" s="308"/>
      <c r="VBD67" s="308"/>
      <c r="VBE67" s="308"/>
      <c r="VBF67" s="308"/>
      <c r="VBG67" s="308"/>
      <c r="VBH67" s="308"/>
      <c r="VBI67" s="308"/>
      <c r="VBJ67" s="308"/>
      <c r="VBK67" s="308"/>
      <c r="VBL67" s="308"/>
      <c r="VBM67" s="308"/>
      <c r="VBN67" s="308"/>
      <c r="VBO67" s="308"/>
      <c r="VBP67" s="308"/>
      <c r="VBQ67" s="308"/>
      <c r="VBR67" s="308"/>
      <c r="VBS67" s="308"/>
      <c r="VBT67" s="308"/>
      <c r="VBU67" s="308"/>
      <c r="VBV67" s="308"/>
      <c r="VBW67" s="308"/>
      <c r="VBX67" s="308"/>
      <c r="VBY67" s="308"/>
      <c r="VBZ67" s="308"/>
      <c r="VCA67" s="308"/>
      <c r="VCB67" s="308"/>
      <c r="VCC67" s="308"/>
      <c r="VCD67" s="308"/>
      <c r="VCE67" s="308"/>
      <c r="VCF67" s="308"/>
      <c r="VCG67" s="308"/>
      <c r="VCH67" s="308"/>
      <c r="VCI67" s="308"/>
      <c r="VCJ67" s="308"/>
      <c r="VCK67" s="308"/>
      <c r="VCL67" s="308"/>
      <c r="VCM67" s="308"/>
      <c r="VCN67" s="308"/>
      <c r="VCO67" s="308"/>
      <c r="VCP67" s="308"/>
      <c r="VCQ67" s="308"/>
      <c r="VCR67" s="308"/>
      <c r="VCS67" s="308"/>
      <c r="VCT67" s="308"/>
      <c r="VCU67" s="308"/>
      <c r="VCV67" s="308"/>
      <c r="VCW67" s="308"/>
      <c r="VCX67" s="308"/>
      <c r="VCY67" s="308"/>
      <c r="VCZ67" s="308"/>
      <c r="VDA67" s="308"/>
      <c r="VDB67" s="308"/>
      <c r="VDC67" s="308"/>
      <c r="VDD67" s="308"/>
      <c r="VDE67" s="308"/>
      <c r="VDF67" s="308"/>
      <c r="VDG67" s="308"/>
      <c r="VDH67" s="308"/>
      <c r="VDI67" s="308"/>
      <c r="VDJ67" s="308"/>
      <c r="VDK67" s="308"/>
      <c r="VDL67" s="308"/>
      <c r="VDM67" s="308"/>
      <c r="VDN67" s="308"/>
      <c r="VDO67" s="308"/>
      <c r="VDP67" s="308"/>
      <c r="VDQ67" s="308"/>
      <c r="VDR67" s="308"/>
      <c r="VDS67" s="308"/>
      <c r="VDT67" s="308"/>
      <c r="VDU67" s="308"/>
      <c r="VDV67" s="308"/>
      <c r="VDW67" s="308"/>
      <c r="VDX67" s="308"/>
      <c r="VDY67" s="308"/>
      <c r="VDZ67" s="308"/>
      <c r="VEA67" s="308"/>
      <c r="VEB67" s="308"/>
      <c r="VEC67" s="308"/>
      <c r="VED67" s="308"/>
      <c r="VEE67" s="308"/>
      <c r="VEF67" s="308"/>
      <c r="VEG67" s="308"/>
      <c r="VEH67" s="308"/>
      <c r="VEI67" s="308"/>
      <c r="VEJ67" s="308"/>
      <c r="VEK67" s="308"/>
      <c r="VEL67" s="308"/>
      <c r="VEM67" s="308"/>
      <c r="VEN67" s="308"/>
      <c r="VEO67" s="308"/>
      <c r="VEP67" s="308"/>
      <c r="VEQ67" s="308"/>
      <c r="VER67" s="308"/>
      <c r="VES67" s="308"/>
      <c r="VET67" s="308"/>
      <c r="VEU67" s="308"/>
      <c r="VEV67" s="308"/>
      <c r="VEW67" s="308"/>
      <c r="VEX67" s="308"/>
      <c r="VEY67" s="308"/>
      <c r="VEZ67" s="308"/>
      <c r="VFA67" s="308"/>
      <c r="VFB67" s="308"/>
      <c r="VFC67" s="308"/>
      <c r="VFD67" s="308"/>
      <c r="VFE67" s="308"/>
      <c r="VFF67" s="308"/>
      <c r="VFG67" s="308"/>
      <c r="VFH67" s="308"/>
      <c r="VFI67" s="308"/>
      <c r="VFJ67" s="308"/>
      <c r="VFK67" s="308"/>
      <c r="VFL67" s="308"/>
      <c r="VFM67" s="308"/>
      <c r="VFN67" s="308"/>
      <c r="VFO67" s="308"/>
      <c r="VFP67" s="308"/>
      <c r="VFQ67" s="308"/>
      <c r="VFR67" s="308"/>
      <c r="VFS67" s="308"/>
      <c r="VFT67" s="308"/>
      <c r="VFU67" s="308"/>
      <c r="VFV67" s="308"/>
      <c r="VFW67" s="308"/>
      <c r="VFX67" s="308"/>
      <c r="VFY67" s="308"/>
      <c r="VFZ67" s="308"/>
      <c r="VGA67" s="308"/>
      <c r="VGB67" s="308"/>
      <c r="VGC67" s="308"/>
      <c r="VGD67" s="308"/>
      <c r="VGE67" s="308"/>
      <c r="VGF67" s="308"/>
      <c r="VGG67" s="308"/>
      <c r="VGH67" s="308"/>
      <c r="VGI67" s="308"/>
      <c r="VGJ67" s="308"/>
      <c r="VGK67" s="308"/>
      <c r="VGL67" s="308"/>
      <c r="VGM67" s="308"/>
      <c r="VGN67" s="308"/>
      <c r="VGO67" s="308"/>
      <c r="VGP67" s="308"/>
      <c r="VGQ67" s="308"/>
      <c r="VGR67" s="308"/>
      <c r="VGS67" s="308"/>
      <c r="VGT67" s="308"/>
      <c r="VGU67" s="308"/>
      <c r="VGV67" s="308"/>
      <c r="VGW67" s="308"/>
      <c r="VGX67" s="308"/>
      <c r="VGY67" s="308"/>
      <c r="VGZ67" s="308"/>
      <c r="VHA67" s="308"/>
      <c r="VHB67" s="308"/>
      <c r="VHC67" s="308"/>
      <c r="VHD67" s="308"/>
      <c r="VHE67" s="308"/>
      <c r="VHF67" s="308"/>
      <c r="VHG67" s="308"/>
      <c r="VHH67" s="308"/>
      <c r="VHI67" s="308"/>
      <c r="VHJ67" s="308"/>
      <c r="VHK67" s="308"/>
      <c r="VHL67" s="308"/>
      <c r="VHM67" s="308"/>
      <c r="VHN67" s="308"/>
      <c r="VHO67" s="308"/>
      <c r="VHP67" s="308"/>
      <c r="VHQ67" s="308"/>
      <c r="VHR67" s="308"/>
      <c r="VHS67" s="308"/>
      <c r="VHT67" s="308"/>
      <c r="VHU67" s="308"/>
      <c r="VHV67" s="308"/>
      <c r="VHW67" s="308"/>
      <c r="VHX67" s="308"/>
      <c r="VHY67" s="308"/>
      <c r="VHZ67" s="308"/>
      <c r="VIA67" s="308"/>
      <c r="VIB67" s="308"/>
      <c r="VIC67" s="308"/>
      <c r="VID67" s="308"/>
      <c r="VIE67" s="308"/>
      <c r="VIF67" s="308"/>
      <c r="VIG67" s="308"/>
      <c r="VIH67" s="308"/>
      <c r="VII67" s="308"/>
      <c r="VIJ67" s="308"/>
      <c r="VIK67" s="308"/>
      <c r="VIL67" s="308"/>
      <c r="VIM67" s="308"/>
      <c r="VIN67" s="308"/>
      <c r="VIO67" s="308"/>
      <c r="VIP67" s="308"/>
      <c r="VIQ67" s="308"/>
      <c r="VIR67" s="308"/>
      <c r="VIS67" s="308"/>
      <c r="VIT67" s="308"/>
      <c r="VIU67" s="308"/>
      <c r="VIV67" s="308"/>
      <c r="VIW67" s="308"/>
      <c r="VIX67" s="308"/>
      <c r="VIY67" s="308"/>
      <c r="VIZ67" s="308"/>
      <c r="VJA67" s="308"/>
      <c r="VJB67" s="308"/>
      <c r="VJC67" s="308"/>
      <c r="VJD67" s="308"/>
      <c r="VJE67" s="308"/>
      <c r="VJF67" s="308"/>
      <c r="VJG67" s="308"/>
      <c r="VJH67" s="308"/>
      <c r="VJI67" s="308"/>
      <c r="VJJ67" s="308"/>
      <c r="VJK67" s="308"/>
      <c r="VJL67" s="308"/>
      <c r="VJM67" s="308"/>
      <c r="VJN67" s="308"/>
      <c r="VJO67" s="308"/>
      <c r="VJP67" s="308"/>
      <c r="VJQ67" s="308"/>
      <c r="VJR67" s="308"/>
      <c r="VJS67" s="308"/>
      <c r="VJT67" s="308"/>
      <c r="VJU67" s="308"/>
      <c r="VJV67" s="308"/>
      <c r="VJW67" s="308"/>
      <c r="VJX67" s="308"/>
      <c r="VJY67" s="308"/>
      <c r="VJZ67" s="308"/>
      <c r="VKA67" s="308"/>
      <c r="VKB67" s="308"/>
      <c r="VKC67" s="308"/>
      <c r="VKD67" s="308"/>
      <c r="VKE67" s="308"/>
      <c r="VKF67" s="308"/>
      <c r="VKG67" s="308"/>
      <c r="VKH67" s="308"/>
      <c r="VKI67" s="308"/>
      <c r="VKJ67" s="308"/>
      <c r="VKK67" s="308"/>
      <c r="VKL67" s="308"/>
      <c r="VKM67" s="308"/>
      <c r="VKN67" s="308"/>
      <c r="VKO67" s="308"/>
      <c r="VKP67" s="308"/>
      <c r="VKQ67" s="308"/>
      <c r="VKR67" s="308"/>
      <c r="VKS67" s="308"/>
      <c r="VKT67" s="308"/>
      <c r="VKU67" s="308"/>
      <c r="VKV67" s="308"/>
      <c r="VKW67" s="308"/>
      <c r="VKX67" s="308"/>
      <c r="VKY67" s="308"/>
      <c r="VKZ67" s="308"/>
      <c r="VLA67" s="308"/>
      <c r="VLB67" s="308"/>
      <c r="VLC67" s="308"/>
      <c r="VLD67" s="308"/>
      <c r="VLE67" s="308"/>
      <c r="VLF67" s="308"/>
      <c r="VLG67" s="308"/>
      <c r="VLH67" s="308"/>
      <c r="VLI67" s="308"/>
      <c r="VLJ67" s="308"/>
      <c r="VLK67" s="308"/>
      <c r="VLL67" s="308"/>
      <c r="VLM67" s="308"/>
      <c r="VLN67" s="308"/>
      <c r="VLO67" s="308"/>
      <c r="VLP67" s="308"/>
      <c r="VLQ67" s="308"/>
      <c r="VLR67" s="308"/>
      <c r="VLS67" s="308"/>
      <c r="VLT67" s="308"/>
      <c r="VLU67" s="308"/>
      <c r="VLV67" s="308"/>
      <c r="VLW67" s="308"/>
      <c r="VLX67" s="308"/>
      <c r="VLY67" s="308"/>
      <c r="VLZ67" s="308"/>
      <c r="VMA67" s="308"/>
      <c r="VMB67" s="308"/>
      <c r="VMC67" s="308"/>
      <c r="VMD67" s="308"/>
      <c r="VME67" s="308"/>
      <c r="VMF67" s="308"/>
      <c r="VMG67" s="308"/>
      <c r="VMH67" s="308"/>
      <c r="VMI67" s="308"/>
      <c r="VMJ67" s="308"/>
      <c r="VMK67" s="308"/>
      <c r="VML67" s="308"/>
      <c r="VMM67" s="308"/>
      <c r="VMN67" s="308"/>
      <c r="VMO67" s="308"/>
      <c r="VMP67" s="308"/>
      <c r="VMQ67" s="308"/>
      <c r="VMR67" s="308"/>
      <c r="VMS67" s="308"/>
      <c r="VMT67" s="308"/>
      <c r="VMU67" s="308"/>
      <c r="VMV67" s="308"/>
      <c r="VMW67" s="308"/>
      <c r="VMX67" s="308"/>
      <c r="VMY67" s="308"/>
      <c r="VMZ67" s="308"/>
      <c r="VNA67" s="308"/>
      <c r="VNB67" s="308"/>
      <c r="VNC67" s="308"/>
      <c r="VND67" s="308"/>
      <c r="VNE67" s="308"/>
      <c r="VNF67" s="308"/>
      <c r="VNG67" s="308"/>
      <c r="VNH67" s="308"/>
      <c r="VNI67" s="308"/>
      <c r="VNJ67" s="308"/>
      <c r="VNK67" s="308"/>
      <c r="VNL67" s="308"/>
      <c r="VNM67" s="308"/>
      <c r="VNN67" s="308"/>
      <c r="VNO67" s="308"/>
      <c r="VNP67" s="308"/>
      <c r="VNQ67" s="308"/>
      <c r="VNR67" s="308"/>
      <c r="VNS67" s="308"/>
      <c r="VNT67" s="308"/>
      <c r="VNU67" s="308"/>
      <c r="VNV67" s="308"/>
      <c r="VNW67" s="308"/>
      <c r="VNX67" s="308"/>
      <c r="VNY67" s="308"/>
      <c r="VNZ67" s="308"/>
      <c r="VOA67" s="308"/>
      <c r="VOB67" s="308"/>
      <c r="VOC67" s="308"/>
      <c r="VOD67" s="308"/>
      <c r="VOE67" s="308"/>
      <c r="VOF67" s="308"/>
      <c r="VOG67" s="308"/>
      <c r="VOH67" s="308"/>
      <c r="VOI67" s="308"/>
      <c r="VOJ67" s="308"/>
      <c r="VOK67" s="308"/>
      <c r="VOL67" s="308"/>
      <c r="VOM67" s="308"/>
      <c r="VON67" s="308"/>
      <c r="VOO67" s="308"/>
      <c r="VOP67" s="308"/>
      <c r="VOQ67" s="308"/>
      <c r="VOR67" s="308"/>
      <c r="VOS67" s="308"/>
      <c r="VOT67" s="308"/>
      <c r="VOU67" s="308"/>
      <c r="VOV67" s="308"/>
      <c r="VOW67" s="308"/>
      <c r="VOX67" s="308"/>
      <c r="VOY67" s="308"/>
      <c r="VOZ67" s="308"/>
      <c r="VPA67" s="308"/>
      <c r="VPB67" s="308"/>
      <c r="VPC67" s="308"/>
      <c r="VPD67" s="308"/>
      <c r="VPE67" s="308"/>
      <c r="VPF67" s="308"/>
      <c r="VPG67" s="308"/>
      <c r="VPH67" s="308"/>
      <c r="VPI67" s="308"/>
      <c r="VPJ67" s="308"/>
      <c r="VPK67" s="308"/>
      <c r="VPL67" s="308"/>
      <c r="VPM67" s="308"/>
      <c r="VPN67" s="308"/>
      <c r="VPO67" s="308"/>
      <c r="VPP67" s="308"/>
      <c r="VPQ67" s="308"/>
      <c r="VPR67" s="308"/>
      <c r="VPS67" s="308"/>
      <c r="VPT67" s="308"/>
      <c r="VPU67" s="308"/>
      <c r="VPV67" s="308"/>
      <c r="VPW67" s="308"/>
      <c r="VPX67" s="308"/>
      <c r="VPY67" s="308"/>
      <c r="VPZ67" s="308"/>
      <c r="VQA67" s="308"/>
      <c r="VQB67" s="308"/>
      <c r="VQC67" s="308"/>
      <c r="VQD67" s="308"/>
      <c r="VQE67" s="308"/>
      <c r="VQF67" s="308"/>
      <c r="VQG67" s="308"/>
      <c r="VQH67" s="308"/>
      <c r="VQI67" s="308"/>
      <c r="VQJ67" s="308"/>
      <c r="VQK67" s="308"/>
      <c r="VQL67" s="308"/>
      <c r="VQM67" s="308"/>
      <c r="VQN67" s="308"/>
      <c r="VQO67" s="308"/>
      <c r="VQP67" s="308"/>
      <c r="VQQ67" s="308"/>
      <c r="VQR67" s="308"/>
      <c r="VQS67" s="308"/>
      <c r="VQT67" s="308"/>
      <c r="VQU67" s="308"/>
      <c r="VQV67" s="308"/>
      <c r="VQW67" s="308"/>
      <c r="VQX67" s="308"/>
      <c r="VQY67" s="308"/>
      <c r="VQZ67" s="308"/>
      <c r="VRA67" s="308"/>
      <c r="VRB67" s="308"/>
      <c r="VRC67" s="308"/>
      <c r="VRD67" s="308"/>
      <c r="VRE67" s="308"/>
      <c r="VRF67" s="308"/>
      <c r="VRG67" s="308"/>
      <c r="VRH67" s="308"/>
      <c r="VRI67" s="308"/>
      <c r="VRJ67" s="308"/>
      <c r="VRK67" s="308"/>
      <c r="VRL67" s="308"/>
      <c r="VRM67" s="308"/>
      <c r="VRN67" s="308"/>
      <c r="VRO67" s="308"/>
      <c r="VRP67" s="308"/>
      <c r="VRQ67" s="308"/>
      <c r="VRR67" s="308"/>
      <c r="VRS67" s="308"/>
      <c r="VRT67" s="308"/>
      <c r="VRU67" s="308"/>
      <c r="VRV67" s="308"/>
      <c r="VRW67" s="308"/>
      <c r="VRX67" s="308"/>
      <c r="VRY67" s="308"/>
      <c r="VRZ67" s="308"/>
      <c r="VSA67" s="308"/>
      <c r="VSB67" s="308"/>
      <c r="VSC67" s="308"/>
      <c r="VSD67" s="308"/>
      <c r="VSE67" s="308"/>
      <c r="VSF67" s="308"/>
      <c r="VSG67" s="308"/>
      <c r="VSH67" s="308"/>
      <c r="VSI67" s="308"/>
      <c r="VSJ67" s="308"/>
      <c r="VSK67" s="308"/>
      <c r="VSL67" s="308"/>
      <c r="VSM67" s="308"/>
      <c r="VSN67" s="308"/>
      <c r="VSO67" s="308"/>
      <c r="VSP67" s="308"/>
      <c r="VSQ67" s="308"/>
      <c r="VSR67" s="308"/>
      <c r="VSS67" s="308"/>
      <c r="VST67" s="308"/>
      <c r="VSU67" s="308"/>
      <c r="VSV67" s="308"/>
      <c r="VSW67" s="308"/>
      <c r="VSX67" s="308"/>
      <c r="VSY67" s="308"/>
      <c r="VSZ67" s="308"/>
      <c r="VTA67" s="308"/>
      <c r="VTB67" s="308"/>
      <c r="VTC67" s="308"/>
      <c r="VTD67" s="308"/>
      <c r="VTE67" s="308"/>
      <c r="VTF67" s="308"/>
      <c r="VTG67" s="308"/>
      <c r="VTH67" s="308"/>
      <c r="VTI67" s="308"/>
      <c r="VTJ67" s="308"/>
      <c r="VTK67" s="308"/>
      <c r="VTL67" s="308"/>
      <c r="VTM67" s="308"/>
      <c r="VTN67" s="308"/>
      <c r="VTO67" s="308"/>
      <c r="VTP67" s="308"/>
      <c r="VTQ67" s="308"/>
      <c r="VTR67" s="308"/>
      <c r="VTS67" s="308"/>
      <c r="VTT67" s="308"/>
      <c r="VTU67" s="308"/>
      <c r="VTV67" s="308"/>
      <c r="VTW67" s="308"/>
      <c r="VTX67" s="308"/>
      <c r="VTY67" s="308"/>
      <c r="VTZ67" s="308"/>
      <c r="VUA67" s="308"/>
      <c r="VUB67" s="308"/>
      <c r="VUC67" s="308"/>
      <c r="VUD67" s="308"/>
      <c r="VUE67" s="308"/>
      <c r="VUF67" s="308"/>
      <c r="VUG67" s="308"/>
      <c r="VUH67" s="308"/>
      <c r="VUI67" s="308"/>
      <c r="VUJ67" s="308"/>
      <c r="VUK67" s="308"/>
      <c r="VUL67" s="308"/>
      <c r="VUM67" s="308"/>
      <c r="VUN67" s="308"/>
      <c r="VUO67" s="308"/>
      <c r="VUP67" s="308"/>
      <c r="VUQ67" s="308"/>
      <c r="VUR67" s="308"/>
      <c r="VUS67" s="308"/>
      <c r="VUT67" s="308"/>
      <c r="VUU67" s="308"/>
      <c r="VUV67" s="308"/>
      <c r="VUW67" s="308"/>
      <c r="VUX67" s="308"/>
      <c r="VUY67" s="308"/>
      <c r="VUZ67" s="308"/>
      <c r="VVA67" s="308"/>
      <c r="VVB67" s="308"/>
      <c r="VVC67" s="308"/>
      <c r="VVD67" s="308"/>
      <c r="VVE67" s="308"/>
      <c r="VVF67" s="308"/>
      <c r="VVG67" s="308"/>
      <c r="VVH67" s="308"/>
      <c r="VVI67" s="308"/>
      <c r="VVJ67" s="308"/>
      <c r="VVK67" s="308"/>
      <c r="VVL67" s="308"/>
      <c r="VVM67" s="308"/>
      <c r="VVN67" s="308"/>
      <c r="VVO67" s="308"/>
      <c r="VVP67" s="308"/>
      <c r="VVQ67" s="308"/>
      <c r="VVR67" s="308"/>
      <c r="VVS67" s="308"/>
      <c r="VVT67" s="308"/>
      <c r="VVU67" s="308"/>
      <c r="VVV67" s="308"/>
      <c r="VVW67" s="308"/>
      <c r="VVX67" s="308"/>
      <c r="VVY67" s="308"/>
      <c r="VVZ67" s="308"/>
      <c r="VWA67" s="308"/>
      <c r="VWB67" s="308"/>
      <c r="VWC67" s="308"/>
      <c r="VWD67" s="308"/>
      <c r="VWE67" s="308"/>
      <c r="VWF67" s="308"/>
      <c r="VWG67" s="308"/>
      <c r="VWH67" s="308"/>
      <c r="VWI67" s="308"/>
      <c r="VWJ67" s="308"/>
      <c r="VWK67" s="308"/>
      <c r="VWL67" s="308"/>
      <c r="VWM67" s="308"/>
      <c r="VWN67" s="308"/>
      <c r="VWO67" s="308"/>
      <c r="VWP67" s="308"/>
      <c r="VWQ67" s="308"/>
      <c r="VWR67" s="308"/>
      <c r="VWS67" s="308"/>
      <c r="VWT67" s="308"/>
      <c r="VWU67" s="308"/>
      <c r="VWV67" s="308"/>
      <c r="VWW67" s="308"/>
      <c r="VWX67" s="308"/>
      <c r="VWY67" s="308"/>
      <c r="VWZ67" s="308"/>
      <c r="VXA67" s="308"/>
      <c r="VXB67" s="308"/>
      <c r="VXC67" s="308"/>
      <c r="VXD67" s="308"/>
      <c r="VXE67" s="308"/>
      <c r="VXF67" s="308"/>
      <c r="VXG67" s="308"/>
      <c r="VXH67" s="308"/>
      <c r="VXI67" s="308"/>
      <c r="VXJ67" s="308"/>
      <c r="VXK67" s="308"/>
      <c r="VXL67" s="308"/>
      <c r="VXM67" s="308"/>
      <c r="VXN67" s="308"/>
      <c r="VXO67" s="308"/>
      <c r="VXP67" s="308"/>
      <c r="VXQ67" s="308"/>
      <c r="VXR67" s="308"/>
      <c r="VXS67" s="308"/>
      <c r="VXT67" s="308"/>
      <c r="VXU67" s="308"/>
      <c r="VXV67" s="308"/>
      <c r="VXW67" s="308"/>
      <c r="VXX67" s="308"/>
      <c r="VXY67" s="308"/>
      <c r="VXZ67" s="308"/>
      <c r="VYA67" s="308"/>
      <c r="VYB67" s="308"/>
      <c r="VYC67" s="308"/>
      <c r="VYD67" s="308"/>
      <c r="VYE67" s="308"/>
      <c r="VYF67" s="308"/>
      <c r="VYG67" s="308"/>
      <c r="VYH67" s="308"/>
      <c r="VYI67" s="308"/>
      <c r="VYJ67" s="308"/>
      <c r="VYK67" s="308"/>
      <c r="VYL67" s="308"/>
      <c r="VYM67" s="308"/>
      <c r="VYN67" s="308"/>
      <c r="VYO67" s="308"/>
      <c r="VYP67" s="308"/>
      <c r="VYQ67" s="308"/>
      <c r="VYR67" s="308"/>
      <c r="VYS67" s="308"/>
      <c r="VYT67" s="308"/>
      <c r="VYU67" s="308"/>
      <c r="VYV67" s="308"/>
      <c r="VYW67" s="308"/>
      <c r="VYX67" s="308"/>
      <c r="VYY67" s="308"/>
      <c r="VYZ67" s="308"/>
      <c r="VZA67" s="308"/>
      <c r="VZB67" s="308"/>
      <c r="VZC67" s="308"/>
      <c r="VZD67" s="308"/>
      <c r="VZE67" s="308"/>
      <c r="VZF67" s="308"/>
      <c r="VZG67" s="308"/>
      <c r="VZH67" s="308"/>
      <c r="VZI67" s="308"/>
      <c r="VZJ67" s="308"/>
      <c r="VZK67" s="308"/>
      <c r="VZL67" s="308"/>
      <c r="VZM67" s="308"/>
      <c r="VZN67" s="308"/>
      <c r="VZO67" s="308"/>
      <c r="VZP67" s="308"/>
      <c r="VZQ67" s="308"/>
      <c r="VZR67" s="308"/>
      <c r="VZS67" s="308"/>
      <c r="VZT67" s="308"/>
      <c r="VZU67" s="308"/>
      <c r="VZV67" s="308"/>
      <c r="VZW67" s="308"/>
      <c r="VZX67" s="308"/>
      <c r="VZY67" s="308"/>
      <c r="VZZ67" s="308"/>
      <c r="WAA67" s="308"/>
      <c r="WAB67" s="308"/>
      <c r="WAC67" s="308"/>
      <c r="WAD67" s="308"/>
      <c r="WAE67" s="308"/>
      <c r="WAF67" s="308"/>
      <c r="WAG67" s="308"/>
      <c r="WAH67" s="308"/>
      <c r="WAI67" s="308"/>
      <c r="WAJ67" s="308"/>
      <c r="WAK67" s="308"/>
      <c r="WAL67" s="308"/>
      <c r="WAM67" s="308"/>
      <c r="WAN67" s="308"/>
      <c r="WAO67" s="308"/>
      <c r="WAP67" s="308"/>
      <c r="WAQ67" s="308"/>
      <c r="WAR67" s="308"/>
      <c r="WAS67" s="308"/>
      <c r="WAT67" s="308"/>
      <c r="WAU67" s="308"/>
      <c r="WAV67" s="308"/>
      <c r="WAW67" s="308"/>
      <c r="WAX67" s="308"/>
      <c r="WAY67" s="308"/>
      <c r="WAZ67" s="308"/>
      <c r="WBA67" s="308"/>
      <c r="WBB67" s="308"/>
      <c r="WBC67" s="308"/>
      <c r="WBD67" s="308"/>
      <c r="WBE67" s="308"/>
      <c r="WBF67" s="308"/>
      <c r="WBG67" s="308"/>
      <c r="WBH67" s="308"/>
      <c r="WBI67" s="308"/>
      <c r="WBJ67" s="308"/>
      <c r="WBK67" s="308"/>
      <c r="WBL67" s="308"/>
      <c r="WBM67" s="308"/>
      <c r="WBN67" s="308"/>
      <c r="WBO67" s="308"/>
      <c r="WBP67" s="308"/>
      <c r="WBQ67" s="308"/>
      <c r="WBR67" s="308"/>
      <c r="WBS67" s="308"/>
      <c r="WBT67" s="308"/>
      <c r="WBU67" s="308"/>
      <c r="WBV67" s="308"/>
      <c r="WBW67" s="308"/>
      <c r="WBX67" s="308"/>
      <c r="WBY67" s="308"/>
      <c r="WBZ67" s="308"/>
      <c r="WCA67" s="308"/>
      <c r="WCB67" s="308"/>
      <c r="WCC67" s="308"/>
      <c r="WCD67" s="308"/>
      <c r="WCE67" s="308"/>
      <c r="WCF67" s="308"/>
      <c r="WCG67" s="308"/>
      <c r="WCH67" s="308"/>
      <c r="WCI67" s="308"/>
      <c r="WCJ67" s="308"/>
      <c r="WCK67" s="308"/>
      <c r="WCL67" s="308"/>
      <c r="WCM67" s="308"/>
      <c r="WCN67" s="308"/>
      <c r="WCO67" s="308"/>
      <c r="WCP67" s="308"/>
      <c r="WCQ67" s="308"/>
      <c r="WCR67" s="308"/>
      <c r="WCS67" s="308"/>
      <c r="WCT67" s="308"/>
      <c r="WCU67" s="308"/>
      <c r="WCV67" s="308"/>
      <c r="WCW67" s="308"/>
      <c r="WCX67" s="308"/>
      <c r="WCY67" s="308"/>
      <c r="WCZ67" s="308"/>
      <c r="WDA67" s="308"/>
      <c r="WDB67" s="308"/>
      <c r="WDC67" s="308"/>
      <c r="WDD67" s="308"/>
      <c r="WDE67" s="308"/>
      <c r="WDF67" s="308"/>
      <c r="WDG67" s="308"/>
      <c r="WDH67" s="308"/>
      <c r="WDI67" s="308"/>
      <c r="WDJ67" s="308"/>
      <c r="WDK67" s="308"/>
      <c r="WDL67" s="308"/>
      <c r="WDM67" s="308"/>
      <c r="WDN67" s="308"/>
      <c r="WDO67" s="308"/>
      <c r="WDP67" s="308"/>
      <c r="WDQ67" s="308"/>
      <c r="WDR67" s="308"/>
      <c r="WDS67" s="308"/>
      <c r="WDT67" s="308"/>
      <c r="WDU67" s="308"/>
      <c r="WDV67" s="308"/>
      <c r="WDW67" s="308"/>
      <c r="WDX67" s="308"/>
      <c r="WDY67" s="308"/>
      <c r="WDZ67" s="308"/>
      <c r="WEA67" s="308"/>
      <c r="WEB67" s="308"/>
      <c r="WEC67" s="308"/>
      <c r="WED67" s="308"/>
      <c r="WEE67" s="308"/>
      <c r="WEF67" s="308"/>
      <c r="WEG67" s="308"/>
      <c r="WEH67" s="308"/>
      <c r="WEI67" s="308"/>
      <c r="WEJ67" s="308"/>
      <c r="WEK67" s="308"/>
      <c r="WEL67" s="308"/>
      <c r="WEM67" s="308"/>
      <c r="WEN67" s="308"/>
      <c r="WEO67" s="308"/>
      <c r="WEP67" s="308"/>
      <c r="WEQ67" s="308"/>
      <c r="WER67" s="308"/>
      <c r="WES67" s="308"/>
      <c r="WET67" s="308"/>
      <c r="WEU67" s="308"/>
      <c r="WEV67" s="308"/>
      <c r="WEW67" s="308"/>
      <c r="WEX67" s="308"/>
      <c r="WEY67" s="308"/>
      <c r="WEZ67" s="308"/>
      <c r="WFA67" s="308"/>
      <c r="WFB67" s="308"/>
      <c r="WFC67" s="308"/>
      <c r="WFD67" s="308"/>
      <c r="WFE67" s="308"/>
      <c r="WFF67" s="308"/>
      <c r="WFG67" s="308"/>
      <c r="WFH67" s="308"/>
      <c r="WFI67" s="308"/>
      <c r="WFJ67" s="308"/>
      <c r="WFK67" s="308"/>
      <c r="WFL67" s="308"/>
      <c r="WFM67" s="308"/>
      <c r="WFN67" s="308"/>
      <c r="WFO67" s="308"/>
      <c r="WFP67" s="308"/>
      <c r="WFQ67" s="308"/>
      <c r="WFR67" s="308"/>
      <c r="WFS67" s="308"/>
      <c r="WFT67" s="308"/>
      <c r="WFU67" s="308"/>
      <c r="WFV67" s="308"/>
      <c r="WFW67" s="308"/>
      <c r="WFX67" s="308"/>
      <c r="WFY67" s="308"/>
      <c r="WFZ67" s="308"/>
      <c r="WGA67" s="308"/>
      <c r="WGB67" s="308"/>
      <c r="WGC67" s="308"/>
      <c r="WGD67" s="308"/>
      <c r="WGE67" s="308"/>
      <c r="WGF67" s="308"/>
      <c r="WGG67" s="308"/>
      <c r="WGH67" s="308"/>
      <c r="WGI67" s="308"/>
      <c r="WGJ67" s="308"/>
      <c r="WGK67" s="308"/>
      <c r="WGL67" s="308"/>
      <c r="WGM67" s="308"/>
      <c r="WGN67" s="308"/>
      <c r="WGO67" s="308"/>
      <c r="WGP67" s="308"/>
      <c r="WGQ67" s="308"/>
      <c r="WGR67" s="308"/>
      <c r="WGS67" s="308"/>
      <c r="WGT67" s="308"/>
      <c r="WGU67" s="308"/>
      <c r="WGV67" s="308"/>
      <c r="WGW67" s="308"/>
      <c r="WGX67" s="308"/>
      <c r="WGY67" s="308"/>
      <c r="WGZ67" s="308"/>
      <c r="WHA67" s="308"/>
      <c r="WHB67" s="308"/>
      <c r="WHC67" s="308"/>
      <c r="WHD67" s="308"/>
      <c r="WHE67" s="308"/>
      <c r="WHF67" s="308"/>
      <c r="WHG67" s="308"/>
      <c r="WHH67" s="308"/>
      <c r="WHI67" s="308"/>
      <c r="WHJ67" s="308"/>
      <c r="WHK67" s="308"/>
      <c r="WHL67" s="308"/>
      <c r="WHM67" s="308"/>
      <c r="WHN67" s="308"/>
      <c r="WHO67" s="308"/>
      <c r="WHP67" s="308"/>
      <c r="WHQ67" s="308"/>
      <c r="WHR67" s="308"/>
      <c r="WHS67" s="308"/>
      <c r="WHT67" s="308"/>
      <c r="WHU67" s="308"/>
      <c r="WHV67" s="308"/>
      <c r="WHW67" s="308"/>
      <c r="WHX67" s="308"/>
      <c r="WHY67" s="308"/>
      <c r="WHZ67" s="308"/>
      <c r="WIA67" s="308"/>
      <c r="WIB67" s="308"/>
      <c r="WIC67" s="308"/>
      <c r="WID67" s="308"/>
      <c r="WIE67" s="308"/>
      <c r="WIF67" s="308"/>
      <c r="WIG67" s="308"/>
      <c r="WIH67" s="308"/>
      <c r="WII67" s="308"/>
      <c r="WIJ67" s="308"/>
      <c r="WIK67" s="308"/>
      <c r="WIL67" s="308"/>
      <c r="WIM67" s="308"/>
      <c r="WIN67" s="308"/>
      <c r="WIO67" s="308"/>
      <c r="WIP67" s="308"/>
      <c r="WIQ67" s="308"/>
      <c r="WIR67" s="308"/>
      <c r="WIS67" s="308"/>
      <c r="WIT67" s="308"/>
      <c r="WIU67" s="308"/>
      <c r="WIV67" s="308"/>
      <c r="WIW67" s="308"/>
      <c r="WIX67" s="308"/>
      <c r="WIY67" s="308"/>
      <c r="WIZ67" s="308"/>
      <c r="WJA67" s="308"/>
      <c r="WJB67" s="308"/>
      <c r="WJC67" s="308"/>
      <c r="WJD67" s="308"/>
      <c r="WJE67" s="308"/>
      <c r="WJF67" s="308"/>
      <c r="WJG67" s="308"/>
      <c r="WJH67" s="308"/>
      <c r="WJI67" s="308"/>
      <c r="WJJ67" s="308"/>
      <c r="WJK67" s="308"/>
      <c r="WJL67" s="308"/>
      <c r="WJM67" s="308"/>
      <c r="WJN67" s="308"/>
      <c r="WJO67" s="308"/>
      <c r="WJP67" s="308"/>
      <c r="WJQ67" s="308"/>
      <c r="WJR67" s="308"/>
      <c r="WJS67" s="308"/>
      <c r="WJT67" s="308"/>
      <c r="WJU67" s="308"/>
      <c r="WJV67" s="308"/>
      <c r="WJW67" s="308"/>
      <c r="WJX67" s="308"/>
      <c r="WJY67" s="308"/>
      <c r="WJZ67" s="308"/>
      <c r="WKA67" s="308"/>
      <c r="WKB67" s="308"/>
      <c r="WKC67" s="308"/>
      <c r="WKD67" s="308"/>
      <c r="WKE67" s="308"/>
      <c r="WKF67" s="308"/>
      <c r="WKG67" s="308"/>
      <c r="WKH67" s="308"/>
      <c r="WKI67" s="308"/>
      <c r="WKJ67" s="308"/>
      <c r="WKK67" s="308"/>
      <c r="WKL67" s="308"/>
      <c r="WKM67" s="308"/>
      <c r="WKN67" s="308"/>
      <c r="WKO67" s="308"/>
      <c r="WKP67" s="308"/>
      <c r="WKQ67" s="308"/>
      <c r="WKR67" s="308"/>
      <c r="WKS67" s="308"/>
      <c r="WKT67" s="308"/>
      <c r="WKU67" s="308"/>
      <c r="WKV67" s="308"/>
      <c r="WKW67" s="308"/>
      <c r="WKX67" s="308"/>
      <c r="WKY67" s="308"/>
      <c r="WKZ67" s="308"/>
      <c r="WLA67" s="308"/>
      <c r="WLB67" s="308"/>
      <c r="WLC67" s="308"/>
      <c r="WLD67" s="308"/>
      <c r="WLE67" s="308"/>
      <c r="WLF67" s="308"/>
      <c r="WLG67" s="308"/>
      <c r="WLH67" s="308"/>
      <c r="WLI67" s="308"/>
      <c r="WLJ67" s="308"/>
      <c r="WLK67" s="308"/>
      <c r="WLL67" s="308"/>
      <c r="WLM67" s="308"/>
      <c r="WLN67" s="308"/>
      <c r="WLO67" s="308"/>
      <c r="WLP67" s="308"/>
      <c r="WLQ67" s="308"/>
      <c r="WLR67" s="308"/>
      <c r="WLS67" s="308"/>
      <c r="WLT67" s="308"/>
      <c r="WLU67" s="308"/>
      <c r="WLV67" s="308"/>
      <c r="WLW67" s="308"/>
      <c r="WLX67" s="308"/>
      <c r="WLY67" s="308"/>
      <c r="WLZ67" s="308"/>
      <c r="WMA67" s="308"/>
      <c r="WMB67" s="308"/>
      <c r="WMC67" s="308"/>
      <c r="WMD67" s="308"/>
      <c r="WME67" s="308"/>
      <c r="WMF67" s="308"/>
      <c r="WMG67" s="308"/>
      <c r="WMH67" s="308"/>
      <c r="WMI67" s="308"/>
      <c r="WMJ67" s="308"/>
      <c r="WMK67" s="308"/>
      <c r="WML67" s="308"/>
      <c r="WMM67" s="308"/>
      <c r="WMN67" s="308"/>
      <c r="WMO67" s="308"/>
      <c r="WMP67" s="308"/>
      <c r="WMQ67" s="308"/>
      <c r="WMR67" s="308"/>
      <c r="WMS67" s="308"/>
      <c r="WMT67" s="308"/>
      <c r="WMU67" s="308"/>
      <c r="WMV67" s="308"/>
      <c r="WMW67" s="308"/>
      <c r="WMX67" s="308"/>
      <c r="WMY67" s="308"/>
      <c r="WMZ67" s="308"/>
      <c r="WNA67" s="308"/>
      <c r="WNB67" s="308"/>
      <c r="WNC67" s="308"/>
      <c r="WND67" s="308"/>
      <c r="WNE67" s="308"/>
      <c r="WNF67" s="308"/>
      <c r="WNG67" s="308"/>
      <c r="WNH67" s="308"/>
      <c r="WNI67" s="308"/>
      <c r="WNJ67" s="308"/>
      <c r="WNK67" s="308"/>
      <c r="WNL67" s="308"/>
      <c r="WNM67" s="308"/>
      <c r="WNN67" s="308"/>
      <c r="WNO67" s="308"/>
      <c r="WNP67" s="308"/>
      <c r="WNQ67" s="308"/>
      <c r="WNR67" s="308"/>
      <c r="WNS67" s="308"/>
      <c r="WNT67" s="308"/>
      <c r="WNU67" s="308"/>
      <c r="WNV67" s="308"/>
      <c r="WNW67" s="308"/>
      <c r="WNX67" s="308"/>
      <c r="WNY67" s="308"/>
      <c r="WNZ67" s="308"/>
      <c r="WOA67" s="308"/>
      <c r="WOB67" s="308"/>
      <c r="WOC67" s="308"/>
      <c r="WOD67" s="308"/>
      <c r="WOE67" s="308"/>
      <c r="WOF67" s="308"/>
      <c r="WOG67" s="308"/>
      <c r="WOH67" s="308"/>
      <c r="WOI67" s="308"/>
      <c r="WOJ67" s="308"/>
      <c r="WOK67" s="308"/>
      <c r="WOL67" s="308"/>
      <c r="WOM67" s="308"/>
      <c r="WON67" s="308"/>
      <c r="WOO67" s="308"/>
      <c r="WOP67" s="308"/>
      <c r="WOQ67" s="308"/>
      <c r="WOR67" s="308"/>
      <c r="WOS67" s="308"/>
      <c r="WOT67" s="308"/>
      <c r="WOU67" s="308"/>
      <c r="WOV67" s="308"/>
      <c r="WOW67" s="308"/>
      <c r="WOX67" s="308"/>
      <c r="WOY67" s="308"/>
      <c r="WOZ67" s="308"/>
      <c r="WPA67" s="308"/>
      <c r="WPB67" s="308"/>
      <c r="WPC67" s="308"/>
      <c r="WPD67" s="308"/>
      <c r="WPE67" s="308"/>
      <c r="WPF67" s="308"/>
      <c r="WPG67" s="308"/>
      <c r="WPH67" s="308"/>
      <c r="WPI67" s="308"/>
      <c r="WPJ67" s="308"/>
      <c r="WPK67" s="308"/>
      <c r="WPL67" s="308"/>
      <c r="WPM67" s="308"/>
      <c r="WPN67" s="308"/>
      <c r="WPO67" s="308"/>
      <c r="WPP67" s="308"/>
      <c r="WPQ67" s="308"/>
      <c r="WPR67" s="308"/>
      <c r="WPS67" s="308"/>
      <c r="WPT67" s="308"/>
      <c r="WPU67" s="308"/>
      <c r="WPV67" s="308"/>
      <c r="WPW67" s="308"/>
      <c r="WPX67" s="308"/>
      <c r="WPY67" s="308"/>
      <c r="WPZ67" s="308"/>
      <c r="WQA67" s="308"/>
      <c r="WQB67" s="308"/>
      <c r="WQC67" s="308"/>
      <c r="WQD67" s="308"/>
      <c r="WQE67" s="308"/>
      <c r="WQF67" s="308"/>
      <c r="WQG67" s="308"/>
      <c r="WQH67" s="308"/>
      <c r="WQI67" s="308"/>
      <c r="WQJ67" s="308"/>
      <c r="WQK67" s="308"/>
      <c r="WQL67" s="308"/>
      <c r="WQM67" s="308"/>
      <c r="WQN67" s="308"/>
      <c r="WQO67" s="308"/>
      <c r="WQP67" s="308"/>
      <c r="WQQ67" s="308"/>
      <c r="WQR67" s="308"/>
      <c r="WQS67" s="308"/>
      <c r="WQT67" s="308"/>
      <c r="WQU67" s="308"/>
      <c r="WQV67" s="308"/>
      <c r="WQW67" s="308"/>
      <c r="WQX67" s="308"/>
      <c r="WQY67" s="308"/>
      <c r="WQZ67" s="308"/>
      <c r="WRA67" s="308"/>
      <c r="WRB67" s="308"/>
      <c r="WRC67" s="308"/>
      <c r="WRD67" s="308"/>
      <c r="WRE67" s="308"/>
      <c r="WRF67" s="308"/>
      <c r="WRG67" s="308"/>
      <c r="WRH67" s="308"/>
      <c r="WRI67" s="308"/>
      <c r="WRJ67" s="308"/>
      <c r="WRK67" s="308"/>
      <c r="WRL67" s="308"/>
      <c r="WRM67" s="308"/>
      <c r="WRN67" s="308"/>
      <c r="WRO67" s="308"/>
      <c r="WRP67" s="308"/>
      <c r="WRQ67" s="308"/>
      <c r="WRR67" s="308"/>
      <c r="WRS67" s="308"/>
      <c r="WRT67" s="308"/>
      <c r="WRU67" s="308"/>
      <c r="WRV67" s="308"/>
      <c r="WRW67" s="308"/>
      <c r="WRX67" s="308"/>
      <c r="WRY67" s="308"/>
      <c r="WRZ67" s="308"/>
      <c r="WSA67" s="308"/>
      <c r="WSB67" s="308"/>
      <c r="WSC67" s="308"/>
      <c r="WSD67" s="308"/>
      <c r="WSE67" s="308"/>
      <c r="WSF67" s="308"/>
      <c r="WSG67" s="308"/>
      <c r="WSH67" s="308"/>
      <c r="WSI67" s="308"/>
      <c r="WSJ67" s="308"/>
      <c r="WSK67" s="308"/>
      <c r="WSL67" s="308"/>
      <c r="WSM67" s="308"/>
      <c r="WSN67" s="308"/>
      <c r="WSO67" s="308"/>
      <c r="WSP67" s="308"/>
      <c r="WSQ67" s="308"/>
      <c r="WSR67" s="308"/>
      <c r="WSS67" s="308"/>
      <c r="WST67" s="308"/>
      <c r="WSU67" s="308"/>
      <c r="WSV67" s="308"/>
      <c r="WSW67" s="308"/>
      <c r="WSX67" s="308"/>
      <c r="WSY67" s="308"/>
      <c r="WSZ67" s="308"/>
      <c r="WTA67" s="308"/>
      <c r="WTB67" s="308"/>
      <c r="WTC67" s="308"/>
      <c r="WTD67" s="308"/>
      <c r="WTE67" s="308"/>
      <c r="WTF67" s="308"/>
      <c r="WTG67" s="308"/>
      <c r="WTH67" s="308"/>
      <c r="WTI67" s="308"/>
      <c r="WTJ67" s="308"/>
      <c r="WTK67" s="308"/>
      <c r="WTL67" s="308"/>
      <c r="WTM67" s="308"/>
      <c r="WTN67" s="308"/>
      <c r="WTO67" s="308"/>
      <c r="WTP67" s="308"/>
      <c r="WTQ67" s="308"/>
      <c r="WTR67" s="308"/>
      <c r="WTS67" s="308"/>
      <c r="WTT67" s="308"/>
      <c r="WTU67" s="308"/>
      <c r="WTV67" s="308"/>
      <c r="WTW67" s="308"/>
      <c r="WTX67" s="308"/>
      <c r="WTY67" s="308"/>
      <c r="WTZ67" s="308"/>
      <c r="WUA67" s="308"/>
      <c r="WUB67" s="308"/>
      <c r="WUC67" s="308"/>
      <c r="WUD67" s="308"/>
      <c r="WUE67" s="308"/>
      <c r="WUF67" s="308"/>
      <c r="WUG67" s="308"/>
      <c r="WUH67" s="308"/>
      <c r="WUI67" s="308"/>
      <c r="WUJ67" s="308"/>
      <c r="WUK67" s="308"/>
      <c r="WUL67" s="308"/>
      <c r="WUM67" s="308"/>
      <c r="WUN67" s="308"/>
      <c r="WUO67" s="308"/>
      <c r="WUP67" s="308"/>
      <c r="WUQ67" s="308"/>
      <c r="WUR67" s="308"/>
      <c r="WUS67" s="308"/>
      <c r="WUT67" s="308"/>
      <c r="WUU67" s="308"/>
      <c r="WUV67" s="308"/>
      <c r="WUW67" s="308"/>
      <c r="WUX67" s="308"/>
      <c r="WUY67" s="308"/>
      <c r="WUZ67" s="308"/>
      <c r="WVA67" s="308"/>
      <c r="WVB67" s="308"/>
      <c r="WVC67" s="308"/>
      <c r="WVD67" s="308"/>
      <c r="WVE67" s="308"/>
      <c r="WVF67" s="308"/>
      <c r="WVG67" s="308"/>
      <c r="WVH67" s="308"/>
      <c r="WVI67" s="308"/>
      <c r="WVJ67" s="308"/>
      <c r="WVK67" s="308"/>
      <c r="WVL67" s="308"/>
      <c r="WVM67" s="308"/>
      <c r="WVN67" s="308"/>
      <c r="WVO67" s="308"/>
      <c r="WVP67" s="308"/>
      <c r="WVQ67" s="308"/>
      <c r="WVR67" s="308"/>
      <c r="WVS67" s="308"/>
      <c r="WVT67" s="308"/>
      <c r="WVU67" s="308"/>
      <c r="WVV67" s="308"/>
      <c r="WVW67" s="308"/>
      <c r="WVX67" s="308"/>
      <c r="WVY67" s="308"/>
    </row>
    <row r="68" spans="2:16145" s="357" customFormat="1" ht="12" customHeight="1" x14ac:dyDescent="0.25">
      <c r="B68" s="308"/>
      <c r="C68" s="308"/>
      <c r="D68" s="308"/>
      <c r="E68" s="308"/>
      <c r="F68" s="308"/>
      <c r="G68" s="308"/>
      <c r="H68" s="308"/>
      <c r="I68" s="308"/>
      <c r="J68" s="308"/>
      <c r="K68" s="308"/>
      <c r="L68" s="308"/>
      <c r="M68" s="308"/>
      <c r="N68" s="308"/>
      <c r="O68" s="308"/>
      <c r="P68" s="308"/>
      <c r="Q68" s="308"/>
      <c r="R68" s="308"/>
      <c r="S68" s="308"/>
      <c r="T68" s="308"/>
      <c r="U68" s="308"/>
      <c r="V68" s="308"/>
      <c r="W68" s="308"/>
      <c r="X68" s="308"/>
      <c r="Y68" s="308"/>
      <c r="Z68" s="308"/>
      <c r="AA68" s="308"/>
      <c r="AB68" s="308"/>
      <c r="AC68" s="308"/>
      <c r="AD68" s="308"/>
      <c r="AE68" s="308"/>
      <c r="AF68" s="308"/>
      <c r="AG68" s="308"/>
      <c r="AH68" s="308"/>
      <c r="AI68" s="308"/>
      <c r="AJ68" s="308"/>
      <c r="AK68" s="308"/>
      <c r="AL68" s="308"/>
      <c r="AM68" s="308"/>
      <c r="AN68" s="308"/>
      <c r="AO68" s="308"/>
      <c r="AP68" s="308"/>
      <c r="AQ68" s="308"/>
      <c r="AR68" s="308"/>
      <c r="AS68" s="308"/>
      <c r="AT68" s="308"/>
      <c r="AU68" s="308"/>
      <c r="AV68" s="308"/>
      <c r="AW68" s="308"/>
      <c r="AX68" s="308"/>
      <c r="AY68" s="308"/>
      <c r="AZ68" s="308"/>
      <c r="BA68" s="308"/>
      <c r="BB68" s="308"/>
      <c r="BC68" s="308"/>
      <c r="BD68" s="308"/>
      <c r="BE68" s="308"/>
      <c r="BF68" s="308"/>
      <c r="BG68" s="308"/>
      <c r="BH68" s="308"/>
      <c r="BI68" s="308"/>
      <c r="BJ68" s="308"/>
      <c r="BK68" s="308"/>
      <c r="BL68" s="308"/>
      <c r="BM68" s="308"/>
      <c r="BN68" s="308"/>
      <c r="BO68" s="308"/>
      <c r="BP68" s="308"/>
      <c r="BQ68" s="308"/>
      <c r="BR68" s="308"/>
      <c r="BS68" s="308"/>
      <c r="BT68" s="308"/>
      <c r="BU68" s="308"/>
      <c r="BV68" s="308"/>
      <c r="BW68" s="308"/>
      <c r="BX68" s="308"/>
      <c r="BY68" s="308"/>
      <c r="BZ68" s="308"/>
      <c r="CA68" s="308"/>
      <c r="CB68" s="308"/>
      <c r="CC68" s="308"/>
      <c r="CD68" s="308"/>
      <c r="CE68" s="308"/>
      <c r="CF68" s="308"/>
      <c r="CG68" s="308"/>
      <c r="CH68" s="308"/>
      <c r="CI68" s="308"/>
      <c r="CJ68" s="308"/>
      <c r="CK68" s="308"/>
      <c r="CL68" s="308"/>
      <c r="CM68" s="308"/>
      <c r="CN68" s="308"/>
      <c r="CO68" s="308"/>
      <c r="CP68" s="308"/>
      <c r="CQ68" s="308"/>
      <c r="CR68" s="308"/>
      <c r="CS68" s="308"/>
      <c r="CT68" s="308"/>
      <c r="CU68" s="308"/>
      <c r="CV68" s="308"/>
      <c r="CW68" s="308"/>
      <c r="CX68" s="308"/>
      <c r="CY68" s="308"/>
      <c r="CZ68" s="308"/>
      <c r="DA68" s="308"/>
      <c r="DB68" s="308"/>
      <c r="DC68" s="308"/>
      <c r="DD68" s="308"/>
      <c r="DE68" s="308"/>
      <c r="DF68" s="308"/>
      <c r="DG68" s="308"/>
      <c r="DH68" s="308"/>
      <c r="DI68" s="308"/>
      <c r="DJ68" s="308"/>
      <c r="DK68" s="308"/>
      <c r="DL68" s="308"/>
      <c r="DM68" s="308"/>
      <c r="DN68" s="308"/>
      <c r="DO68" s="308"/>
      <c r="DP68" s="308"/>
      <c r="DQ68" s="308"/>
      <c r="DR68" s="308"/>
      <c r="DS68" s="308"/>
      <c r="DT68" s="308"/>
      <c r="DU68" s="308"/>
      <c r="DV68" s="308"/>
      <c r="DW68" s="308"/>
      <c r="DX68" s="308"/>
      <c r="DY68" s="308"/>
      <c r="DZ68" s="308"/>
      <c r="EA68" s="308"/>
      <c r="EB68" s="308"/>
      <c r="EC68" s="308"/>
      <c r="ED68" s="308"/>
      <c r="EE68" s="308"/>
      <c r="EF68" s="308"/>
      <c r="EG68" s="308"/>
      <c r="EH68" s="308"/>
      <c r="EI68" s="308"/>
      <c r="EJ68" s="308"/>
      <c r="EK68" s="308"/>
      <c r="EL68" s="308"/>
      <c r="EM68" s="308"/>
      <c r="EN68" s="308"/>
      <c r="EO68" s="308"/>
      <c r="EP68" s="308"/>
      <c r="EQ68" s="308"/>
      <c r="ER68" s="308"/>
      <c r="ES68" s="308"/>
      <c r="ET68" s="308"/>
      <c r="EU68" s="308"/>
      <c r="EV68" s="308"/>
      <c r="EW68" s="308"/>
      <c r="EX68" s="308"/>
      <c r="EY68" s="308"/>
      <c r="EZ68" s="308"/>
      <c r="FA68" s="308"/>
      <c r="FB68" s="308"/>
      <c r="FC68" s="308"/>
      <c r="FD68" s="308"/>
      <c r="FE68" s="308"/>
      <c r="FF68" s="308"/>
      <c r="FG68" s="308"/>
      <c r="FH68" s="308"/>
      <c r="FI68" s="308"/>
      <c r="FJ68" s="308"/>
      <c r="FK68" s="308"/>
      <c r="FL68" s="308"/>
      <c r="FM68" s="308"/>
      <c r="FN68" s="308"/>
      <c r="FO68" s="308"/>
      <c r="FP68" s="308"/>
      <c r="FQ68" s="308"/>
      <c r="FR68" s="308"/>
      <c r="FS68" s="308"/>
      <c r="FT68" s="308"/>
      <c r="FU68" s="308"/>
      <c r="FV68" s="308"/>
      <c r="FW68" s="308"/>
      <c r="FX68" s="308"/>
      <c r="FY68" s="308"/>
      <c r="FZ68" s="308"/>
      <c r="GA68" s="308"/>
      <c r="GB68" s="308"/>
      <c r="GC68" s="308"/>
      <c r="GD68" s="308"/>
      <c r="GE68" s="308"/>
      <c r="GF68" s="308"/>
      <c r="GG68" s="308"/>
      <c r="GH68" s="308"/>
      <c r="GI68" s="308"/>
      <c r="GJ68" s="308"/>
      <c r="GK68" s="308"/>
      <c r="GL68" s="308"/>
      <c r="GM68" s="308"/>
      <c r="GN68" s="308"/>
      <c r="GO68" s="308"/>
      <c r="GP68" s="308"/>
      <c r="GQ68" s="308"/>
      <c r="GR68" s="308"/>
      <c r="GS68" s="308"/>
      <c r="GT68" s="308"/>
      <c r="GU68" s="308"/>
      <c r="GV68" s="308"/>
      <c r="GW68" s="308"/>
      <c r="GX68" s="308"/>
      <c r="GY68" s="308"/>
      <c r="GZ68" s="308"/>
      <c r="HA68" s="308"/>
      <c r="HB68" s="308"/>
      <c r="HC68" s="308"/>
      <c r="HD68" s="308"/>
      <c r="HE68" s="308"/>
      <c r="HF68" s="308"/>
      <c r="HG68" s="308"/>
      <c r="HH68" s="308"/>
      <c r="HI68" s="308"/>
      <c r="HJ68" s="308"/>
      <c r="HK68" s="308"/>
      <c r="HL68" s="308"/>
      <c r="HM68" s="308"/>
      <c r="HN68" s="308"/>
      <c r="HO68" s="308"/>
      <c r="HP68" s="308"/>
      <c r="HQ68" s="308"/>
      <c r="HR68" s="308"/>
      <c r="HS68" s="308"/>
      <c r="HT68" s="308"/>
      <c r="HU68" s="308"/>
      <c r="HV68" s="308"/>
      <c r="HW68" s="308"/>
      <c r="HX68" s="308"/>
      <c r="HY68" s="308"/>
      <c r="HZ68" s="308"/>
      <c r="IA68" s="308"/>
      <c r="IB68" s="308"/>
      <c r="IC68" s="308"/>
      <c r="ID68" s="308"/>
      <c r="IE68" s="308"/>
      <c r="IF68" s="308"/>
      <c r="IG68" s="308"/>
      <c r="IH68" s="308"/>
      <c r="II68" s="308"/>
      <c r="IJ68" s="308"/>
      <c r="IK68" s="308"/>
      <c r="IL68" s="308"/>
      <c r="IM68" s="308"/>
      <c r="IN68" s="308"/>
      <c r="IO68" s="308"/>
      <c r="IP68" s="308"/>
      <c r="IQ68" s="308"/>
      <c r="IR68" s="308"/>
      <c r="IS68" s="308"/>
      <c r="IT68" s="308"/>
      <c r="IU68" s="308"/>
      <c r="IV68" s="308"/>
      <c r="IW68" s="308"/>
      <c r="IX68" s="308"/>
      <c r="IY68" s="308"/>
      <c r="IZ68" s="308"/>
      <c r="JA68" s="308"/>
      <c r="JB68" s="308"/>
      <c r="JC68" s="308"/>
      <c r="JD68" s="308"/>
      <c r="JE68" s="308"/>
      <c r="JF68" s="308"/>
      <c r="JG68" s="308"/>
      <c r="JH68" s="308"/>
      <c r="JI68" s="308"/>
      <c r="JJ68" s="308"/>
      <c r="JK68" s="308"/>
      <c r="JL68" s="308"/>
      <c r="JM68" s="308"/>
      <c r="JN68" s="308"/>
      <c r="JO68" s="308"/>
      <c r="JP68" s="308"/>
      <c r="JQ68" s="308"/>
      <c r="JR68" s="308"/>
      <c r="JS68" s="308"/>
      <c r="JT68" s="308"/>
      <c r="JU68" s="308"/>
      <c r="JV68" s="308"/>
      <c r="JW68" s="308"/>
      <c r="JX68" s="308"/>
      <c r="JY68" s="308"/>
      <c r="JZ68" s="308"/>
      <c r="KA68" s="308"/>
      <c r="KB68" s="308"/>
      <c r="KC68" s="308"/>
      <c r="KD68" s="308"/>
      <c r="KE68" s="308"/>
      <c r="KF68" s="308"/>
      <c r="KG68" s="308"/>
      <c r="KH68" s="308"/>
      <c r="KI68" s="308"/>
      <c r="KJ68" s="308"/>
      <c r="KK68" s="308"/>
      <c r="KL68" s="308"/>
      <c r="KM68" s="308"/>
      <c r="KN68" s="308"/>
      <c r="KO68" s="308"/>
      <c r="KP68" s="308"/>
      <c r="KQ68" s="308"/>
      <c r="KR68" s="308"/>
      <c r="KS68" s="308"/>
      <c r="KT68" s="308"/>
      <c r="KU68" s="308"/>
      <c r="KV68" s="308"/>
      <c r="KW68" s="308"/>
      <c r="KX68" s="308"/>
      <c r="KY68" s="308"/>
      <c r="KZ68" s="308"/>
      <c r="LA68" s="308"/>
      <c r="LB68" s="308"/>
      <c r="LC68" s="308"/>
      <c r="LD68" s="308"/>
      <c r="LE68" s="308"/>
      <c r="LF68" s="308"/>
      <c r="LG68" s="308"/>
      <c r="LH68" s="308"/>
      <c r="LI68" s="308"/>
      <c r="LJ68" s="308"/>
      <c r="LK68" s="308"/>
      <c r="LL68" s="308"/>
      <c r="LM68" s="308"/>
      <c r="LN68" s="308"/>
      <c r="LO68" s="308"/>
      <c r="LP68" s="308"/>
      <c r="LQ68" s="308"/>
      <c r="LR68" s="308"/>
      <c r="LS68" s="308"/>
      <c r="LT68" s="308"/>
      <c r="LU68" s="308"/>
      <c r="LV68" s="308"/>
      <c r="LW68" s="308"/>
      <c r="LX68" s="308"/>
      <c r="LY68" s="308"/>
      <c r="LZ68" s="308"/>
      <c r="MA68" s="308"/>
      <c r="MB68" s="308"/>
      <c r="MC68" s="308"/>
      <c r="MD68" s="308"/>
      <c r="ME68" s="308"/>
      <c r="MF68" s="308"/>
      <c r="MG68" s="308"/>
      <c r="MH68" s="308"/>
      <c r="MI68" s="308"/>
      <c r="MJ68" s="308"/>
      <c r="MK68" s="308"/>
      <c r="ML68" s="308"/>
      <c r="MM68" s="308"/>
      <c r="MN68" s="308"/>
      <c r="MO68" s="308"/>
      <c r="MP68" s="308"/>
      <c r="MQ68" s="308"/>
      <c r="MR68" s="308"/>
      <c r="MS68" s="308"/>
      <c r="MT68" s="308"/>
      <c r="MU68" s="308"/>
      <c r="MV68" s="308"/>
      <c r="MW68" s="308"/>
      <c r="MX68" s="308"/>
      <c r="MY68" s="308"/>
      <c r="MZ68" s="308"/>
      <c r="NA68" s="308"/>
      <c r="NB68" s="308"/>
      <c r="NC68" s="308"/>
      <c r="ND68" s="308"/>
      <c r="NE68" s="308"/>
      <c r="NF68" s="308"/>
      <c r="NG68" s="308"/>
      <c r="NH68" s="308"/>
      <c r="NI68" s="308"/>
      <c r="NJ68" s="308"/>
      <c r="NK68" s="308"/>
      <c r="NL68" s="308"/>
      <c r="NM68" s="308"/>
      <c r="NN68" s="308"/>
      <c r="NO68" s="308"/>
      <c r="NP68" s="308"/>
      <c r="NQ68" s="308"/>
      <c r="NR68" s="308"/>
      <c r="NS68" s="308"/>
      <c r="NT68" s="308"/>
      <c r="NU68" s="308"/>
      <c r="NV68" s="308"/>
      <c r="NW68" s="308"/>
      <c r="NX68" s="308"/>
      <c r="NY68" s="308"/>
      <c r="NZ68" s="308"/>
      <c r="OA68" s="308"/>
      <c r="OB68" s="308"/>
      <c r="OC68" s="308"/>
      <c r="OD68" s="308"/>
      <c r="OE68" s="308"/>
      <c r="OF68" s="308"/>
      <c r="OG68" s="308"/>
      <c r="OH68" s="308"/>
      <c r="OI68" s="308"/>
      <c r="OJ68" s="308"/>
      <c r="OK68" s="308"/>
      <c r="OL68" s="308"/>
      <c r="OM68" s="308"/>
      <c r="ON68" s="308"/>
      <c r="OO68" s="308"/>
      <c r="OP68" s="308"/>
      <c r="OQ68" s="308"/>
      <c r="OR68" s="308"/>
      <c r="OS68" s="308"/>
      <c r="OT68" s="308"/>
      <c r="OU68" s="308"/>
      <c r="OV68" s="308"/>
      <c r="OW68" s="308"/>
      <c r="OX68" s="308"/>
      <c r="OY68" s="308"/>
      <c r="OZ68" s="308"/>
      <c r="PA68" s="308"/>
      <c r="PB68" s="308"/>
      <c r="PC68" s="308"/>
      <c r="PD68" s="308"/>
      <c r="PE68" s="308"/>
      <c r="PF68" s="308"/>
      <c r="PG68" s="308"/>
      <c r="PH68" s="308"/>
      <c r="PI68" s="308"/>
      <c r="PJ68" s="308"/>
      <c r="PK68" s="308"/>
      <c r="PL68" s="308"/>
      <c r="PM68" s="308"/>
      <c r="PN68" s="308"/>
      <c r="PO68" s="308"/>
      <c r="PP68" s="308"/>
      <c r="PQ68" s="308"/>
      <c r="PR68" s="308"/>
      <c r="PS68" s="308"/>
      <c r="PT68" s="308"/>
      <c r="PU68" s="308"/>
      <c r="PV68" s="308"/>
      <c r="PW68" s="308"/>
      <c r="PX68" s="308"/>
      <c r="PY68" s="308"/>
      <c r="PZ68" s="308"/>
      <c r="QA68" s="308"/>
      <c r="QB68" s="308"/>
      <c r="QC68" s="308"/>
      <c r="QD68" s="308"/>
      <c r="QE68" s="308"/>
      <c r="QF68" s="308"/>
      <c r="QG68" s="308"/>
      <c r="QH68" s="308"/>
      <c r="QI68" s="308"/>
      <c r="QJ68" s="308"/>
      <c r="QK68" s="308"/>
      <c r="QL68" s="308"/>
      <c r="QM68" s="308"/>
      <c r="QN68" s="308"/>
      <c r="QO68" s="308"/>
      <c r="QP68" s="308"/>
      <c r="QQ68" s="308"/>
      <c r="QR68" s="308"/>
      <c r="QS68" s="308"/>
      <c r="QT68" s="308"/>
      <c r="QU68" s="308"/>
      <c r="QV68" s="308"/>
      <c r="QW68" s="308"/>
      <c r="QX68" s="308"/>
      <c r="QY68" s="308"/>
      <c r="QZ68" s="308"/>
      <c r="RA68" s="308"/>
      <c r="RB68" s="308"/>
      <c r="RC68" s="308"/>
      <c r="RD68" s="308"/>
      <c r="RE68" s="308"/>
      <c r="RF68" s="308"/>
      <c r="RG68" s="308"/>
      <c r="RH68" s="308"/>
      <c r="RI68" s="308"/>
      <c r="RJ68" s="308"/>
      <c r="RK68" s="308"/>
      <c r="RL68" s="308"/>
      <c r="RM68" s="308"/>
      <c r="RN68" s="308"/>
      <c r="RO68" s="308"/>
      <c r="RP68" s="308"/>
      <c r="RQ68" s="308"/>
      <c r="RR68" s="308"/>
      <c r="RS68" s="308"/>
      <c r="RT68" s="308"/>
      <c r="RU68" s="308"/>
      <c r="RV68" s="308"/>
      <c r="RW68" s="308"/>
      <c r="RX68" s="308"/>
      <c r="RY68" s="308"/>
      <c r="RZ68" s="308"/>
      <c r="SA68" s="308"/>
      <c r="SB68" s="308"/>
      <c r="SC68" s="308"/>
      <c r="SD68" s="308"/>
      <c r="SE68" s="308"/>
      <c r="SF68" s="308"/>
      <c r="SG68" s="308"/>
      <c r="SH68" s="308"/>
      <c r="SI68" s="308"/>
      <c r="SJ68" s="308"/>
      <c r="SK68" s="308"/>
      <c r="SL68" s="308"/>
      <c r="SM68" s="308"/>
      <c r="SN68" s="308"/>
      <c r="SO68" s="308"/>
      <c r="SP68" s="308"/>
      <c r="SQ68" s="308"/>
      <c r="SR68" s="308"/>
      <c r="SS68" s="308"/>
      <c r="ST68" s="308"/>
      <c r="SU68" s="308"/>
      <c r="SV68" s="308"/>
      <c r="SW68" s="308"/>
      <c r="SX68" s="308"/>
      <c r="SY68" s="308"/>
      <c r="SZ68" s="308"/>
      <c r="TA68" s="308"/>
      <c r="TB68" s="308"/>
      <c r="TC68" s="308"/>
      <c r="TD68" s="308"/>
      <c r="TE68" s="308"/>
      <c r="TF68" s="308"/>
      <c r="TG68" s="308"/>
      <c r="TH68" s="308"/>
      <c r="TI68" s="308"/>
      <c r="TJ68" s="308"/>
      <c r="TK68" s="308"/>
      <c r="TL68" s="308"/>
      <c r="TM68" s="308"/>
      <c r="TN68" s="308"/>
      <c r="TO68" s="308"/>
      <c r="TP68" s="308"/>
      <c r="TQ68" s="308"/>
      <c r="TR68" s="308"/>
      <c r="TS68" s="308"/>
      <c r="TT68" s="308"/>
      <c r="TU68" s="308"/>
      <c r="TV68" s="308"/>
      <c r="TW68" s="308"/>
      <c r="TX68" s="308"/>
      <c r="TY68" s="308"/>
      <c r="TZ68" s="308"/>
      <c r="UA68" s="308"/>
      <c r="UB68" s="308"/>
      <c r="UC68" s="308"/>
      <c r="UD68" s="308"/>
      <c r="UE68" s="308"/>
      <c r="UF68" s="308"/>
      <c r="UG68" s="308"/>
      <c r="UH68" s="308"/>
      <c r="UI68" s="308"/>
      <c r="UJ68" s="308"/>
      <c r="UK68" s="308"/>
      <c r="UL68" s="308"/>
      <c r="UM68" s="308"/>
      <c r="UN68" s="308"/>
      <c r="UO68" s="308"/>
      <c r="UP68" s="308"/>
      <c r="UQ68" s="308"/>
      <c r="UR68" s="308"/>
      <c r="US68" s="308"/>
      <c r="UT68" s="308"/>
      <c r="UU68" s="308"/>
      <c r="UV68" s="308"/>
      <c r="UW68" s="308"/>
      <c r="UX68" s="308"/>
      <c r="UY68" s="308"/>
      <c r="UZ68" s="308"/>
      <c r="VA68" s="308"/>
      <c r="VB68" s="308"/>
      <c r="VC68" s="308"/>
      <c r="VD68" s="308"/>
      <c r="VE68" s="308"/>
      <c r="VF68" s="308"/>
      <c r="VG68" s="308"/>
      <c r="VH68" s="308"/>
      <c r="VI68" s="308"/>
      <c r="VJ68" s="308"/>
      <c r="VK68" s="308"/>
      <c r="VL68" s="308"/>
      <c r="VM68" s="308"/>
      <c r="VN68" s="308"/>
      <c r="VO68" s="308"/>
      <c r="VP68" s="308"/>
      <c r="VQ68" s="308"/>
      <c r="VR68" s="308"/>
      <c r="VS68" s="308"/>
      <c r="VT68" s="308"/>
      <c r="VU68" s="308"/>
      <c r="VV68" s="308"/>
      <c r="VW68" s="308"/>
      <c r="VX68" s="308"/>
      <c r="VY68" s="308"/>
      <c r="VZ68" s="308"/>
      <c r="WA68" s="308"/>
      <c r="WB68" s="308"/>
      <c r="WC68" s="308"/>
      <c r="WD68" s="308"/>
      <c r="WE68" s="308"/>
      <c r="WF68" s="308"/>
      <c r="WG68" s="308"/>
      <c r="WH68" s="308"/>
      <c r="WI68" s="308"/>
      <c r="WJ68" s="308"/>
      <c r="WK68" s="308"/>
      <c r="WL68" s="308"/>
      <c r="WM68" s="308"/>
      <c r="WN68" s="308"/>
      <c r="WO68" s="308"/>
      <c r="WP68" s="308"/>
      <c r="WQ68" s="308"/>
      <c r="WR68" s="308"/>
      <c r="WS68" s="308"/>
      <c r="WT68" s="308"/>
      <c r="WU68" s="308"/>
      <c r="WV68" s="308"/>
      <c r="WW68" s="308"/>
      <c r="WX68" s="308"/>
      <c r="WY68" s="308"/>
      <c r="WZ68" s="308"/>
      <c r="XA68" s="308"/>
      <c r="XB68" s="308"/>
      <c r="XC68" s="308"/>
      <c r="XD68" s="308"/>
      <c r="XE68" s="308"/>
      <c r="XF68" s="308"/>
      <c r="XG68" s="308"/>
      <c r="XH68" s="308"/>
      <c r="XI68" s="308"/>
      <c r="XJ68" s="308"/>
      <c r="XK68" s="308"/>
      <c r="XL68" s="308"/>
      <c r="XM68" s="308"/>
      <c r="XN68" s="308"/>
      <c r="XO68" s="308"/>
      <c r="XP68" s="308"/>
      <c r="XQ68" s="308"/>
      <c r="XR68" s="308"/>
      <c r="XS68" s="308"/>
      <c r="XT68" s="308"/>
      <c r="XU68" s="308"/>
      <c r="XV68" s="308"/>
      <c r="XW68" s="308"/>
      <c r="XX68" s="308"/>
      <c r="XY68" s="308"/>
      <c r="XZ68" s="308"/>
      <c r="YA68" s="308"/>
      <c r="YB68" s="308"/>
      <c r="YC68" s="308"/>
      <c r="YD68" s="308"/>
      <c r="YE68" s="308"/>
      <c r="YF68" s="308"/>
      <c r="YG68" s="308"/>
      <c r="YH68" s="308"/>
      <c r="YI68" s="308"/>
      <c r="YJ68" s="308"/>
      <c r="YK68" s="308"/>
      <c r="YL68" s="308"/>
      <c r="YM68" s="308"/>
      <c r="YN68" s="308"/>
      <c r="YO68" s="308"/>
      <c r="YP68" s="308"/>
      <c r="YQ68" s="308"/>
      <c r="YR68" s="308"/>
      <c r="YS68" s="308"/>
      <c r="YT68" s="308"/>
      <c r="YU68" s="308"/>
      <c r="YV68" s="308"/>
      <c r="YW68" s="308"/>
      <c r="YX68" s="308"/>
      <c r="YY68" s="308"/>
      <c r="YZ68" s="308"/>
      <c r="ZA68" s="308"/>
      <c r="ZB68" s="308"/>
      <c r="ZC68" s="308"/>
      <c r="ZD68" s="308"/>
      <c r="ZE68" s="308"/>
      <c r="ZF68" s="308"/>
      <c r="ZG68" s="308"/>
      <c r="ZH68" s="308"/>
      <c r="ZI68" s="308"/>
      <c r="ZJ68" s="308"/>
      <c r="ZK68" s="308"/>
      <c r="ZL68" s="308"/>
      <c r="ZM68" s="308"/>
      <c r="ZN68" s="308"/>
      <c r="ZO68" s="308"/>
      <c r="ZP68" s="308"/>
      <c r="ZQ68" s="308"/>
      <c r="ZR68" s="308"/>
      <c r="ZS68" s="308"/>
      <c r="ZT68" s="308"/>
      <c r="ZU68" s="308"/>
      <c r="ZV68" s="308"/>
      <c r="ZW68" s="308"/>
      <c r="ZX68" s="308"/>
      <c r="ZY68" s="308"/>
      <c r="ZZ68" s="308"/>
      <c r="AAA68" s="308"/>
      <c r="AAB68" s="308"/>
      <c r="AAC68" s="308"/>
      <c r="AAD68" s="308"/>
      <c r="AAE68" s="308"/>
      <c r="AAF68" s="308"/>
      <c r="AAG68" s="308"/>
      <c r="AAH68" s="308"/>
      <c r="AAI68" s="308"/>
      <c r="AAJ68" s="308"/>
      <c r="AAK68" s="308"/>
      <c r="AAL68" s="308"/>
      <c r="AAM68" s="308"/>
      <c r="AAN68" s="308"/>
      <c r="AAO68" s="308"/>
      <c r="AAP68" s="308"/>
      <c r="AAQ68" s="308"/>
      <c r="AAR68" s="308"/>
      <c r="AAS68" s="308"/>
      <c r="AAT68" s="308"/>
      <c r="AAU68" s="308"/>
      <c r="AAV68" s="308"/>
      <c r="AAW68" s="308"/>
      <c r="AAX68" s="308"/>
      <c r="AAY68" s="308"/>
      <c r="AAZ68" s="308"/>
      <c r="ABA68" s="308"/>
      <c r="ABB68" s="308"/>
      <c r="ABC68" s="308"/>
      <c r="ABD68" s="308"/>
      <c r="ABE68" s="308"/>
      <c r="ABF68" s="308"/>
      <c r="ABG68" s="308"/>
      <c r="ABH68" s="308"/>
      <c r="ABI68" s="308"/>
      <c r="ABJ68" s="308"/>
      <c r="ABK68" s="308"/>
      <c r="ABL68" s="308"/>
      <c r="ABM68" s="308"/>
      <c r="ABN68" s="308"/>
      <c r="ABO68" s="308"/>
      <c r="ABP68" s="308"/>
      <c r="ABQ68" s="308"/>
      <c r="ABR68" s="308"/>
      <c r="ABS68" s="308"/>
      <c r="ABT68" s="308"/>
      <c r="ABU68" s="308"/>
      <c r="ABV68" s="308"/>
      <c r="ABW68" s="308"/>
      <c r="ABX68" s="308"/>
      <c r="ABY68" s="308"/>
      <c r="ABZ68" s="308"/>
      <c r="ACA68" s="308"/>
      <c r="ACB68" s="308"/>
      <c r="ACC68" s="308"/>
      <c r="ACD68" s="308"/>
      <c r="ACE68" s="308"/>
      <c r="ACF68" s="308"/>
      <c r="ACG68" s="308"/>
      <c r="ACH68" s="308"/>
      <c r="ACI68" s="308"/>
      <c r="ACJ68" s="308"/>
      <c r="ACK68" s="308"/>
      <c r="ACL68" s="308"/>
      <c r="ACM68" s="308"/>
      <c r="ACN68" s="308"/>
      <c r="ACO68" s="308"/>
      <c r="ACP68" s="308"/>
      <c r="ACQ68" s="308"/>
      <c r="ACR68" s="308"/>
      <c r="ACS68" s="308"/>
      <c r="ACT68" s="308"/>
      <c r="ACU68" s="308"/>
      <c r="ACV68" s="308"/>
      <c r="ACW68" s="308"/>
      <c r="ACX68" s="308"/>
      <c r="ACY68" s="308"/>
      <c r="ACZ68" s="308"/>
      <c r="ADA68" s="308"/>
      <c r="ADB68" s="308"/>
      <c r="ADC68" s="308"/>
      <c r="ADD68" s="308"/>
      <c r="ADE68" s="308"/>
      <c r="ADF68" s="308"/>
      <c r="ADG68" s="308"/>
      <c r="ADH68" s="308"/>
      <c r="ADI68" s="308"/>
      <c r="ADJ68" s="308"/>
      <c r="ADK68" s="308"/>
      <c r="ADL68" s="308"/>
      <c r="ADM68" s="308"/>
      <c r="ADN68" s="308"/>
      <c r="ADO68" s="308"/>
      <c r="ADP68" s="308"/>
      <c r="ADQ68" s="308"/>
      <c r="ADR68" s="308"/>
      <c r="ADS68" s="308"/>
      <c r="ADT68" s="308"/>
      <c r="ADU68" s="308"/>
      <c r="ADV68" s="308"/>
      <c r="ADW68" s="308"/>
      <c r="ADX68" s="308"/>
      <c r="ADY68" s="308"/>
      <c r="ADZ68" s="308"/>
      <c r="AEA68" s="308"/>
      <c r="AEB68" s="308"/>
      <c r="AEC68" s="308"/>
      <c r="AED68" s="308"/>
      <c r="AEE68" s="308"/>
      <c r="AEF68" s="308"/>
      <c r="AEG68" s="308"/>
      <c r="AEH68" s="308"/>
      <c r="AEI68" s="308"/>
      <c r="AEJ68" s="308"/>
      <c r="AEK68" s="308"/>
      <c r="AEL68" s="308"/>
      <c r="AEM68" s="308"/>
      <c r="AEN68" s="308"/>
      <c r="AEO68" s="308"/>
      <c r="AEP68" s="308"/>
      <c r="AEQ68" s="308"/>
      <c r="AER68" s="308"/>
      <c r="AES68" s="308"/>
      <c r="AET68" s="308"/>
      <c r="AEU68" s="308"/>
      <c r="AEV68" s="308"/>
      <c r="AEW68" s="308"/>
      <c r="AEX68" s="308"/>
      <c r="AEY68" s="308"/>
      <c r="AEZ68" s="308"/>
      <c r="AFA68" s="308"/>
      <c r="AFB68" s="308"/>
      <c r="AFC68" s="308"/>
      <c r="AFD68" s="308"/>
      <c r="AFE68" s="308"/>
      <c r="AFF68" s="308"/>
      <c r="AFG68" s="308"/>
      <c r="AFH68" s="308"/>
      <c r="AFI68" s="308"/>
      <c r="AFJ68" s="308"/>
      <c r="AFK68" s="308"/>
      <c r="AFL68" s="308"/>
      <c r="AFM68" s="308"/>
      <c r="AFN68" s="308"/>
      <c r="AFO68" s="308"/>
      <c r="AFP68" s="308"/>
      <c r="AFQ68" s="308"/>
      <c r="AFR68" s="308"/>
      <c r="AFS68" s="308"/>
      <c r="AFT68" s="308"/>
      <c r="AFU68" s="308"/>
      <c r="AFV68" s="308"/>
      <c r="AFW68" s="308"/>
      <c r="AFX68" s="308"/>
      <c r="AFY68" s="308"/>
      <c r="AFZ68" s="308"/>
      <c r="AGA68" s="308"/>
      <c r="AGB68" s="308"/>
      <c r="AGC68" s="308"/>
      <c r="AGD68" s="308"/>
      <c r="AGE68" s="308"/>
      <c r="AGF68" s="308"/>
      <c r="AGG68" s="308"/>
      <c r="AGH68" s="308"/>
      <c r="AGI68" s="308"/>
      <c r="AGJ68" s="308"/>
      <c r="AGK68" s="308"/>
      <c r="AGL68" s="308"/>
      <c r="AGM68" s="308"/>
      <c r="AGN68" s="308"/>
      <c r="AGO68" s="308"/>
      <c r="AGP68" s="308"/>
      <c r="AGQ68" s="308"/>
      <c r="AGR68" s="308"/>
      <c r="AGS68" s="308"/>
      <c r="AGT68" s="308"/>
      <c r="AGU68" s="308"/>
      <c r="AGV68" s="308"/>
      <c r="AGW68" s="308"/>
      <c r="AGX68" s="308"/>
      <c r="AGY68" s="308"/>
      <c r="AGZ68" s="308"/>
      <c r="AHA68" s="308"/>
      <c r="AHB68" s="308"/>
      <c r="AHC68" s="308"/>
      <c r="AHD68" s="308"/>
      <c r="AHE68" s="308"/>
      <c r="AHF68" s="308"/>
      <c r="AHG68" s="308"/>
      <c r="AHH68" s="308"/>
      <c r="AHI68" s="308"/>
      <c r="AHJ68" s="308"/>
      <c r="AHK68" s="308"/>
      <c r="AHL68" s="308"/>
      <c r="AHM68" s="308"/>
      <c r="AHN68" s="308"/>
      <c r="AHO68" s="308"/>
      <c r="AHP68" s="308"/>
      <c r="AHQ68" s="308"/>
      <c r="AHR68" s="308"/>
      <c r="AHS68" s="308"/>
      <c r="AHT68" s="308"/>
      <c r="AHU68" s="308"/>
      <c r="AHV68" s="308"/>
      <c r="AHW68" s="308"/>
      <c r="AHX68" s="308"/>
      <c r="AHY68" s="308"/>
      <c r="AHZ68" s="308"/>
      <c r="AIA68" s="308"/>
      <c r="AIB68" s="308"/>
      <c r="AIC68" s="308"/>
      <c r="AID68" s="308"/>
      <c r="AIE68" s="308"/>
      <c r="AIF68" s="308"/>
      <c r="AIG68" s="308"/>
      <c r="AIH68" s="308"/>
      <c r="AII68" s="308"/>
      <c r="AIJ68" s="308"/>
      <c r="AIK68" s="308"/>
      <c r="AIL68" s="308"/>
      <c r="AIM68" s="308"/>
      <c r="AIN68" s="308"/>
      <c r="AIO68" s="308"/>
      <c r="AIP68" s="308"/>
      <c r="AIQ68" s="308"/>
      <c r="AIR68" s="308"/>
      <c r="AIS68" s="308"/>
      <c r="AIT68" s="308"/>
      <c r="AIU68" s="308"/>
      <c r="AIV68" s="308"/>
      <c r="AIW68" s="308"/>
      <c r="AIX68" s="308"/>
      <c r="AIY68" s="308"/>
      <c r="AIZ68" s="308"/>
      <c r="AJA68" s="308"/>
      <c r="AJB68" s="308"/>
      <c r="AJC68" s="308"/>
      <c r="AJD68" s="308"/>
      <c r="AJE68" s="308"/>
      <c r="AJF68" s="308"/>
      <c r="AJG68" s="308"/>
      <c r="AJH68" s="308"/>
      <c r="AJI68" s="308"/>
      <c r="AJJ68" s="308"/>
      <c r="AJK68" s="308"/>
      <c r="AJL68" s="308"/>
      <c r="AJM68" s="308"/>
      <c r="AJN68" s="308"/>
      <c r="AJO68" s="308"/>
      <c r="AJP68" s="308"/>
      <c r="AJQ68" s="308"/>
      <c r="AJR68" s="308"/>
      <c r="AJS68" s="308"/>
      <c r="AJT68" s="308"/>
      <c r="AJU68" s="308"/>
      <c r="AJV68" s="308"/>
      <c r="AJW68" s="308"/>
      <c r="AJX68" s="308"/>
      <c r="AJY68" s="308"/>
      <c r="AJZ68" s="308"/>
      <c r="AKA68" s="308"/>
      <c r="AKB68" s="308"/>
      <c r="AKC68" s="308"/>
      <c r="AKD68" s="308"/>
      <c r="AKE68" s="308"/>
      <c r="AKF68" s="308"/>
      <c r="AKG68" s="308"/>
      <c r="AKH68" s="308"/>
      <c r="AKI68" s="308"/>
      <c r="AKJ68" s="308"/>
      <c r="AKK68" s="308"/>
      <c r="AKL68" s="308"/>
      <c r="AKM68" s="308"/>
      <c r="AKN68" s="308"/>
      <c r="AKO68" s="308"/>
      <c r="AKP68" s="308"/>
      <c r="AKQ68" s="308"/>
      <c r="AKR68" s="308"/>
      <c r="AKS68" s="308"/>
      <c r="AKT68" s="308"/>
      <c r="AKU68" s="308"/>
      <c r="AKV68" s="308"/>
      <c r="AKW68" s="308"/>
      <c r="AKX68" s="308"/>
      <c r="AKY68" s="308"/>
      <c r="AKZ68" s="308"/>
      <c r="ALA68" s="308"/>
      <c r="ALB68" s="308"/>
      <c r="ALC68" s="308"/>
      <c r="ALD68" s="308"/>
      <c r="ALE68" s="308"/>
      <c r="ALF68" s="308"/>
      <c r="ALG68" s="308"/>
      <c r="ALH68" s="308"/>
      <c r="ALI68" s="308"/>
      <c r="ALJ68" s="308"/>
      <c r="ALK68" s="308"/>
      <c r="ALL68" s="308"/>
      <c r="ALM68" s="308"/>
      <c r="ALN68" s="308"/>
      <c r="ALO68" s="308"/>
      <c r="ALP68" s="308"/>
      <c r="ALQ68" s="308"/>
      <c r="ALR68" s="308"/>
      <c r="ALS68" s="308"/>
      <c r="ALT68" s="308"/>
      <c r="ALU68" s="308"/>
      <c r="ALV68" s="308"/>
      <c r="ALW68" s="308"/>
      <c r="ALX68" s="308"/>
      <c r="ALY68" s="308"/>
      <c r="ALZ68" s="308"/>
      <c r="AMA68" s="308"/>
      <c r="AMB68" s="308"/>
      <c r="AMC68" s="308"/>
      <c r="AMD68" s="308"/>
      <c r="AME68" s="308"/>
      <c r="AMF68" s="308"/>
      <c r="AMG68" s="308"/>
      <c r="AMH68" s="308"/>
      <c r="AMI68" s="308"/>
      <c r="AMJ68" s="308"/>
      <c r="AMK68" s="308"/>
      <c r="AML68" s="308"/>
      <c r="AMM68" s="308"/>
      <c r="AMN68" s="308"/>
      <c r="AMO68" s="308"/>
      <c r="AMP68" s="308"/>
      <c r="AMQ68" s="308"/>
      <c r="AMR68" s="308"/>
      <c r="AMS68" s="308"/>
      <c r="AMT68" s="308"/>
      <c r="AMU68" s="308"/>
      <c r="AMV68" s="308"/>
      <c r="AMW68" s="308"/>
      <c r="AMX68" s="308"/>
      <c r="AMY68" s="308"/>
      <c r="AMZ68" s="308"/>
      <c r="ANA68" s="308"/>
      <c r="ANB68" s="308"/>
      <c r="ANC68" s="308"/>
      <c r="AND68" s="308"/>
      <c r="ANE68" s="308"/>
      <c r="ANF68" s="308"/>
      <c r="ANG68" s="308"/>
      <c r="ANH68" s="308"/>
      <c r="ANI68" s="308"/>
      <c r="ANJ68" s="308"/>
      <c r="ANK68" s="308"/>
      <c r="ANL68" s="308"/>
      <c r="ANM68" s="308"/>
      <c r="ANN68" s="308"/>
      <c r="ANO68" s="308"/>
      <c r="ANP68" s="308"/>
      <c r="ANQ68" s="308"/>
      <c r="ANR68" s="308"/>
      <c r="ANS68" s="308"/>
      <c r="ANT68" s="308"/>
      <c r="ANU68" s="308"/>
      <c r="ANV68" s="308"/>
      <c r="ANW68" s="308"/>
      <c r="ANX68" s="308"/>
      <c r="ANY68" s="308"/>
      <c r="ANZ68" s="308"/>
      <c r="AOA68" s="308"/>
      <c r="AOB68" s="308"/>
      <c r="AOC68" s="308"/>
      <c r="AOD68" s="308"/>
      <c r="AOE68" s="308"/>
      <c r="AOF68" s="308"/>
      <c r="AOG68" s="308"/>
      <c r="AOH68" s="308"/>
      <c r="AOI68" s="308"/>
      <c r="AOJ68" s="308"/>
      <c r="AOK68" s="308"/>
      <c r="AOL68" s="308"/>
      <c r="AOM68" s="308"/>
      <c r="AON68" s="308"/>
      <c r="AOO68" s="308"/>
      <c r="AOP68" s="308"/>
      <c r="AOQ68" s="308"/>
      <c r="AOR68" s="308"/>
      <c r="AOS68" s="308"/>
      <c r="AOT68" s="308"/>
      <c r="AOU68" s="308"/>
      <c r="AOV68" s="308"/>
      <c r="AOW68" s="308"/>
      <c r="AOX68" s="308"/>
      <c r="AOY68" s="308"/>
      <c r="AOZ68" s="308"/>
      <c r="APA68" s="308"/>
      <c r="APB68" s="308"/>
      <c r="APC68" s="308"/>
      <c r="APD68" s="308"/>
      <c r="APE68" s="308"/>
      <c r="APF68" s="308"/>
      <c r="APG68" s="308"/>
      <c r="APH68" s="308"/>
      <c r="API68" s="308"/>
      <c r="APJ68" s="308"/>
      <c r="APK68" s="308"/>
      <c r="APL68" s="308"/>
      <c r="APM68" s="308"/>
      <c r="APN68" s="308"/>
      <c r="APO68" s="308"/>
      <c r="APP68" s="308"/>
      <c r="APQ68" s="308"/>
      <c r="APR68" s="308"/>
      <c r="APS68" s="308"/>
      <c r="APT68" s="308"/>
      <c r="APU68" s="308"/>
      <c r="APV68" s="308"/>
      <c r="APW68" s="308"/>
      <c r="APX68" s="308"/>
      <c r="APY68" s="308"/>
      <c r="APZ68" s="308"/>
      <c r="AQA68" s="308"/>
      <c r="AQB68" s="308"/>
      <c r="AQC68" s="308"/>
      <c r="AQD68" s="308"/>
      <c r="AQE68" s="308"/>
      <c r="AQF68" s="308"/>
      <c r="AQG68" s="308"/>
      <c r="AQH68" s="308"/>
      <c r="AQI68" s="308"/>
      <c r="AQJ68" s="308"/>
      <c r="AQK68" s="308"/>
      <c r="AQL68" s="308"/>
      <c r="AQM68" s="308"/>
      <c r="AQN68" s="308"/>
      <c r="AQO68" s="308"/>
      <c r="AQP68" s="308"/>
      <c r="AQQ68" s="308"/>
      <c r="AQR68" s="308"/>
      <c r="AQS68" s="308"/>
      <c r="AQT68" s="308"/>
      <c r="AQU68" s="308"/>
      <c r="AQV68" s="308"/>
      <c r="AQW68" s="308"/>
      <c r="AQX68" s="308"/>
      <c r="AQY68" s="308"/>
      <c r="AQZ68" s="308"/>
      <c r="ARA68" s="308"/>
      <c r="ARB68" s="308"/>
      <c r="ARC68" s="308"/>
      <c r="ARD68" s="308"/>
      <c r="ARE68" s="308"/>
      <c r="ARF68" s="308"/>
      <c r="ARG68" s="308"/>
      <c r="ARH68" s="308"/>
      <c r="ARI68" s="308"/>
      <c r="ARJ68" s="308"/>
      <c r="ARK68" s="308"/>
      <c r="ARL68" s="308"/>
      <c r="ARM68" s="308"/>
      <c r="ARN68" s="308"/>
      <c r="ARO68" s="308"/>
      <c r="ARP68" s="308"/>
      <c r="ARQ68" s="308"/>
      <c r="ARR68" s="308"/>
      <c r="ARS68" s="308"/>
      <c r="ART68" s="308"/>
      <c r="ARU68" s="308"/>
      <c r="ARV68" s="308"/>
      <c r="ARW68" s="308"/>
      <c r="ARX68" s="308"/>
      <c r="ARY68" s="308"/>
      <c r="ARZ68" s="308"/>
      <c r="ASA68" s="308"/>
      <c r="ASB68" s="308"/>
      <c r="ASC68" s="308"/>
      <c r="ASD68" s="308"/>
      <c r="ASE68" s="308"/>
      <c r="ASF68" s="308"/>
      <c r="ASG68" s="308"/>
      <c r="ASH68" s="308"/>
      <c r="ASI68" s="308"/>
      <c r="ASJ68" s="308"/>
      <c r="ASK68" s="308"/>
      <c r="ASL68" s="308"/>
      <c r="ASM68" s="308"/>
      <c r="ASN68" s="308"/>
      <c r="ASO68" s="308"/>
      <c r="ASP68" s="308"/>
      <c r="ASQ68" s="308"/>
      <c r="ASR68" s="308"/>
      <c r="ASS68" s="308"/>
      <c r="AST68" s="308"/>
      <c r="ASU68" s="308"/>
      <c r="ASV68" s="308"/>
      <c r="ASW68" s="308"/>
      <c r="ASX68" s="308"/>
      <c r="ASY68" s="308"/>
      <c r="ASZ68" s="308"/>
      <c r="ATA68" s="308"/>
      <c r="ATB68" s="308"/>
      <c r="ATC68" s="308"/>
      <c r="ATD68" s="308"/>
      <c r="ATE68" s="308"/>
      <c r="ATF68" s="308"/>
      <c r="ATG68" s="308"/>
      <c r="ATH68" s="308"/>
      <c r="ATI68" s="308"/>
      <c r="ATJ68" s="308"/>
      <c r="ATK68" s="308"/>
      <c r="ATL68" s="308"/>
      <c r="ATM68" s="308"/>
      <c r="ATN68" s="308"/>
      <c r="ATO68" s="308"/>
      <c r="ATP68" s="308"/>
      <c r="ATQ68" s="308"/>
      <c r="ATR68" s="308"/>
      <c r="ATS68" s="308"/>
      <c r="ATT68" s="308"/>
      <c r="ATU68" s="308"/>
      <c r="ATV68" s="308"/>
      <c r="ATW68" s="308"/>
      <c r="ATX68" s="308"/>
      <c r="ATY68" s="308"/>
      <c r="ATZ68" s="308"/>
      <c r="AUA68" s="308"/>
      <c r="AUB68" s="308"/>
      <c r="AUC68" s="308"/>
      <c r="AUD68" s="308"/>
      <c r="AUE68" s="308"/>
      <c r="AUF68" s="308"/>
      <c r="AUG68" s="308"/>
      <c r="AUH68" s="308"/>
      <c r="AUI68" s="308"/>
      <c r="AUJ68" s="308"/>
      <c r="AUK68" s="308"/>
      <c r="AUL68" s="308"/>
      <c r="AUM68" s="308"/>
      <c r="AUN68" s="308"/>
      <c r="AUO68" s="308"/>
      <c r="AUP68" s="308"/>
      <c r="AUQ68" s="308"/>
      <c r="AUR68" s="308"/>
      <c r="AUS68" s="308"/>
      <c r="AUT68" s="308"/>
      <c r="AUU68" s="308"/>
      <c r="AUV68" s="308"/>
      <c r="AUW68" s="308"/>
      <c r="AUX68" s="308"/>
      <c r="AUY68" s="308"/>
      <c r="AUZ68" s="308"/>
      <c r="AVA68" s="308"/>
      <c r="AVB68" s="308"/>
      <c r="AVC68" s="308"/>
      <c r="AVD68" s="308"/>
      <c r="AVE68" s="308"/>
      <c r="AVF68" s="308"/>
      <c r="AVG68" s="308"/>
      <c r="AVH68" s="308"/>
      <c r="AVI68" s="308"/>
      <c r="AVJ68" s="308"/>
      <c r="AVK68" s="308"/>
      <c r="AVL68" s="308"/>
      <c r="AVM68" s="308"/>
      <c r="AVN68" s="308"/>
      <c r="AVO68" s="308"/>
      <c r="AVP68" s="308"/>
      <c r="AVQ68" s="308"/>
      <c r="AVR68" s="308"/>
      <c r="AVS68" s="308"/>
      <c r="AVT68" s="308"/>
      <c r="AVU68" s="308"/>
      <c r="AVV68" s="308"/>
      <c r="AVW68" s="308"/>
      <c r="AVX68" s="308"/>
      <c r="AVY68" s="308"/>
      <c r="AVZ68" s="308"/>
      <c r="AWA68" s="308"/>
      <c r="AWB68" s="308"/>
      <c r="AWC68" s="308"/>
      <c r="AWD68" s="308"/>
      <c r="AWE68" s="308"/>
      <c r="AWF68" s="308"/>
      <c r="AWG68" s="308"/>
      <c r="AWH68" s="308"/>
      <c r="AWI68" s="308"/>
      <c r="AWJ68" s="308"/>
      <c r="AWK68" s="308"/>
      <c r="AWL68" s="308"/>
      <c r="AWM68" s="308"/>
      <c r="AWN68" s="308"/>
      <c r="AWO68" s="308"/>
      <c r="AWP68" s="308"/>
      <c r="AWQ68" s="308"/>
      <c r="AWR68" s="308"/>
      <c r="AWS68" s="308"/>
      <c r="AWT68" s="308"/>
      <c r="AWU68" s="308"/>
      <c r="AWV68" s="308"/>
      <c r="AWW68" s="308"/>
      <c r="AWX68" s="308"/>
      <c r="AWY68" s="308"/>
      <c r="AWZ68" s="308"/>
      <c r="AXA68" s="308"/>
      <c r="AXB68" s="308"/>
      <c r="AXC68" s="308"/>
      <c r="AXD68" s="308"/>
      <c r="AXE68" s="308"/>
      <c r="AXF68" s="308"/>
      <c r="AXG68" s="308"/>
      <c r="AXH68" s="308"/>
      <c r="AXI68" s="308"/>
      <c r="AXJ68" s="308"/>
      <c r="AXK68" s="308"/>
      <c r="AXL68" s="308"/>
      <c r="AXM68" s="308"/>
      <c r="AXN68" s="308"/>
      <c r="AXO68" s="308"/>
      <c r="AXP68" s="308"/>
      <c r="AXQ68" s="308"/>
      <c r="AXR68" s="308"/>
      <c r="AXS68" s="308"/>
      <c r="AXT68" s="308"/>
      <c r="AXU68" s="308"/>
      <c r="AXV68" s="308"/>
      <c r="AXW68" s="308"/>
      <c r="AXX68" s="308"/>
      <c r="AXY68" s="308"/>
      <c r="AXZ68" s="308"/>
      <c r="AYA68" s="308"/>
      <c r="AYB68" s="308"/>
      <c r="AYC68" s="308"/>
      <c r="AYD68" s="308"/>
      <c r="AYE68" s="308"/>
      <c r="AYF68" s="308"/>
      <c r="AYG68" s="308"/>
      <c r="AYH68" s="308"/>
      <c r="AYI68" s="308"/>
      <c r="AYJ68" s="308"/>
      <c r="AYK68" s="308"/>
      <c r="AYL68" s="308"/>
      <c r="AYM68" s="308"/>
      <c r="AYN68" s="308"/>
      <c r="AYO68" s="308"/>
      <c r="AYP68" s="308"/>
      <c r="AYQ68" s="308"/>
      <c r="AYR68" s="308"/>
      <c r="AYS68" s="308"/>
      <c r="AYT68" s="308"/>
      <c r="AYU68" s="308"/>
      <c r="AYV68" s="308"/>
      <c r="AYW68" s="308"/>
      <c r="AYX68" s="308"/>
      <c r="AYY68" s="308"/>
      <c r="AYZ68" s="308"/>
      <c r="AZA68" s="308"/>
      <c r="AZB68" s="308"/>
      <c r="AZC68" s="308"/>
      <c r="AZD68" s="308"/>
      <c r="AZE68" s="308"/>
      <c r="AZF68" s="308"/>
      <c r="AZG68" s="308"/>
      <c r="AZH68" s="308"/>
      <c r="AZI68" s="308"/>
      <c r="AZJ68" s="308"/>
      <c r="AZK68" s="308"/>
      <c r="AZL68" s="308"/>
      <c r="AZM68" s="308"/>
      <c r="AZN68" s="308"/>
      <c r="AZO68" s="308"/>
      <c r="AZP68" s="308"/>
      <c r="AZQ68" s="308"/>
      <c r="AZR68" s="308"/>
      <c r="AZS68" s="308"/>
      <c r="AZT68" s="308"/>
      <c r="AZU68" s="308"/>
      <c r="AZV68" s="308"/>
      <c r="AZW68" s="308"/>
      <c r="AZX68" s="308"/>
      <c r="AZY68" s="308"/>
      <c r="AZZ68" s="308"/>
      <c r="BAA68" s="308"/>
      <c r="BAB68" s="308"/>
      <c r="BAC68" s="308"/>
      <c r="BAD68" s="308"/>
      <c r="BAE68" s="308"/>
      <c r="BAF68" s="308"/>
      <c r="BAG68" s="308"/>
      <c r="BAH68" s="308"/>
      <c r="BAI68" s="308"/>
      <c r="BAJ68" s="308"/>
      <c r="BAK68" s="308"/>
      <c r="BAL68" s="308"/>
      <c r="BAM68" s="308"/>
      <c r="BAN68" s="308"/>
      <c r="BAO68" s="308"/>
      <c r="BAP68" s="308"/>
      <c r="BAQ68" s="308"/>
      <c r="BAR68" s="308"/>
      <c r="BAS68" s="308"/>
      <c r="BAT68" s="308"/>
      <c r="BAU68" s="308"/>
      <c r="BAV68" s="308"/>
      <c r="BAW68" s="308"/>
      <c r="BAX68" s="308"/>
      <c r="BAY68" s="308"/>
      <c r="BAZ68" s="308"/>
      <c r="BBA68" s="308"/>
      <c r="BBB68" s="308"/>
      <c r="BBC68" s="308"/>
      <c r="BBD68" s="308"/>
      <c r="BBE68" s="308"/>
      <c r="BBF68" s="308"/>
      <c r="BBG68" s="308"/>
      <c r="BBH68" s="308"/>
      <c r="BBI68" s="308"/>
      <c r="BBJ68" s="308"/>
      <c r="BBK68" s="308"/>
      <c r="BBL68" s="308"/>
      <c r="BBM68" s="308"/>
      <c r="BBN68" s="308"/>
      <c r="BBO68" s="308"/>
      <c r="BBP68" s="308"/>
      <c r="BBQ68" s="308"/>
      <c r="BBR68" s="308"/>
      <c r="BBS68" s="308"/>
      <c r="BBT68" s="308"/>
      <c r="BBU68" s="308"/>
      <c r="BBV68" s="308"/>
      <c r="BBW68" s="308"/>
      <c r="BBX68" s="308"/>
      <c r="BBY68" s="308"/>
      <c r="BBZ68" s="308"/>
      <c r="BCA68" s="308"/>
      <c r="BCB68" s="308"/>
      <c r="BCC68" s="308"/>
      <c r="BCD68" s="308"/>
      <c r="BCE68" s="308"/>
      <c r="BCF68" s="308"/>
      <c r="BCG68" s="308"/>
      <c r="BCH68" s="308"/>
      <c r="BCI68" s="308"/>
      <c r="BCJ68" s="308"/>
      <c r="BCK68" s="308"/>
      <c r="BCL68" s="308"/>
      <c r="BCM68" s="308"/>
      <c r="BCN68" s="308"/>
      <c r="BCO68" s="308"/>
      <c r="BCP68" s="308"/>
      <c r="BCQ68" s="308"/>
      <c r="BCR68" s="308"/>
      <c r="BCS68" s="308"/>
      <c r="BCT68" s="308"/>
      <c r="BCU68" s="308"/>
      <c r="BCV68" s="308"/>
      <c r="BCW68" s="308"/>
      <c r="BCX68" s="308"/>
      <c r="BCY68" s="308"/>
      <c r="BCZ68" s="308"/>
      <c r="BDA68" s="308"/>
      <c r="BDB68" s="308"/>
      <c r="BDC68" s="308"/>
      <c r="BDD68" s="308"/>
      <c r="BDE68" s="308"/>
      <c r="BDF68" s="308"/>
      <c r="BDG68" s="308"/>
      <c r="BDH68" s="308"/>
      <c r="BDI68" s="308"/>
      <c r="BDJ68" s="308"/>
      <c r="BDK68" s="308"/>
      <c r="BDL68" s="308"/>
      <c r="BDM68" s="308"/>
      <c r="BDN68" s="308"/>
      <c r="BDO68" s="308"/>
      <c r="BDP68" s="308"/>
      <c r="BDQ68" s="308"/>
      <c r="BDR68" s="308"/>
      <c r="BDS68" s="308"/>
      <c r="BDT68" s="308"/>
      <c r="BDU68" s="308"/>
      <c r="BDV68" s="308"/>
      <c r="BDW68" s="308"/>
      <c r="BDX68" s="308"/>
      <c r="BDY68" s="308"/>
      <c r="BDZ68" s="308"/>
      <c r="BEA68" s="308"/>
      <c r="BEB68" s="308"/>
      <c r="BEC68" s="308"/>
      <c r="BED68" s="308"/>
      <c r="BEE68" s="308"/>
      <c r="BEF68" s="308"/>
      <c r="BEG68" s="308"/>
      <c r="BEH68" s="308"/>
      <c r="BEI68" s="308"/>
      <c r="BEJ68" s="308"/>
      <c r="BEK68" s="308"/>
      <c r="BEL68" s="308"/>
      <c r="BEM68" s="308"/>
      <c r="BEN68" s="308"/>
      <c r="BEO68" s="308"/>
      <c r="BEP68" s="308"/>
      <c r="BEQ68" s="308"/>
      <c r="BER68" s="308"/>
      <c r="BES68" s="308"/>
      <c r="BET68" s="308"/>
      <c r="BEU68" s="308"/>
      <c r="BEV68" s="308"/>
      <c r="BEW68" s="308"/>
      <c r="BEX68" s="308"/>
      <c r="BEY68" s="308"/>
      <c r="BEZ68" s="308"/>
      <c r="BFA68" s="308"/>
      <c r="BFB68" s="308"/>
      <c r="BFC68" s="308"/>
      <c r="BFD68" s="308"/>
      <c r="BFE68" s="308"/>
      <c r="BFF68" s="308"/>
      <c r="BFG68" s="308"/>
      <c r="BFH68" s="308"/>
      <c r="BFI68" s="308"/>
      <c r="BFJ68" s="308"/>
      <c r="BFK68" s="308"/>
      <c r="BFL68" s="308"/>
      <c r="BFM68" s="308"/>
      <c r="BFN68" s="308"/>
      <c r="BFO68" s="308"/>
      <c r="BFP68" s="308"/>
      <c r="BFQ68" s="308"/>
      <c r="BFR68" s="308"/>
      <c r="BFS68" s="308"/>
      <c r="BFT68" s="308"/>
      <c r="BFU68" s="308"/>
      <c r="BFV68" s="308"/>
      <c r="BFW68" s="308"/>
      <c r="BFX68" s="308"/>
      <c r="BFY68" s="308"/>
      <c r="BFZ68" s="308"/>
      <c r="BGA68" s="308"/>
      <c r="BGB68" s="308"/>
      <c r="BGC68" s="308"/>
      <c r="BGD68" s="308"/>
      <c r="BGE68" s="308"/>
      <c r="BGF68" s="308"/>
      <c r="BGG68" s="308"/>
      <c r="BGH68" s="308"/>
      <c r="BGI68" s="308"/>
      <c r="BGJ68" s="308"/>
      <c r="BGK68" s="308"/>
      <c r="BGL68" s="308"/>
      <c r="BGM68" s="308"/>
      <c r="BGN68" s="308"/>
      <c r="BGO68" s="308"/>
      <c r="BGP68" s="308"/>
      <c r="BGQ68" s="308"/>
      <c r="BGR68" s="308"/>
      <c r="BGS68" s="308"/>
      <c r="BGT68" s="308"/>
      <c r="BGU68" s="308"/>
      <c r="BGV68" s="308"/>
      <c r="BGW68" s="308"/>
      <c r="BGX68" s="308"/>
      <c r="BGY68" s="308"/>
      <c r="BGZ68" s="308"/>
      <c r="BHA68" s="308"/>
      <c r="BHB68" s="308"/>
      <c r="BHC68" s="308"/>
      <c r="BHD68" s="308"/>
      <c r="BHE68" s="308"/>
      <c r="BHF68" s="308"/>
      <c r="BHG68" s="308"/>
      <c r="BHH68" s="308"/>
      <c r="BHI68" s="308"/>
      <c r="BHJ68" s="308"/>
      <c r="BHK68" s="308"/>
      <c r="BHL68" s="308"/>
      <c r="BHM68" s="308"/>
      <c r="BHN68" s="308"/>
      <c r="BHO68" s="308"/>
      <c r="BHP68" s="308"/>
      <c r="BHQ68" s="308"/>
      <c r="BHR68" s="308"/>
      <c r="BHS68" s="308"/>
      <c r="BHT68" s="308"/>
      <c r="BHU68" s="308"/>
      <c r="BHV68" s="308"/>
      <c r="BHW68" s="308"/>
      <c r="BHX68" s="308"/>
      <c r="BHY68" s="308"/>
      <c r="BHZ68" s="308"/>
      <c r="BIA68" s="308"/>
      <c r="BIB68" s="308"/>
      <c r="BIC68" s="308"/>
      <c r="BID68" s="308"/>
      <c r="BIE68" s="308"/>
      <c r="BIF68" s="308"/>
      <c r="BIG68" s="308"/>
      <c r="BIH68" s="308"/>
      <c r="BII68" s="308"/>
      <c r="BIJ68" s="308"/>
      <c r="BIK68" s="308"/>
      <c r="BIL68" s="308"/>
      <c r="BIM68" s="308"/>
      <c r="BIN68" s="308"/>
      <c r="BIO68" s="308"/>
      <c r="BIP68" s="308"/>
      <c r="BIQ68" s="308"/>
      <c r="BIR68" s="308"/>
      <c r="BIS68" s="308"/>
      <c r="BIT68" s="308"/>
      <c r="BIU68" s="308"/>
      <c r="BIV68" s="308"/>
      <c r="BIW68" s="308"/>
      <c r="BIX68" s="308"/>
      <c r="BIY68" s="308"/>
      <c r="BIZ68" s="308"/>
      <c r="BJA68" s="308"/>
      <c r="BJB68" s="308"/>
      <c r="BJC68" s="308"/>
      <c r="BJD68" s="308"/>
      <c r="BJE68" s="308"/>
      <c r="BJF68" s="308"/>
      <c r="BJG68" s="308"/>
      <c r="BJH68" s="308"/>
      <c r="BJI68" s="308"/>
      <c r="BJJ68" s="308"/>
      <c r="BJK68" s="308"/>
      <c r="BJL68" s="308"/>
      <c r="BJM68" s="308"/>
      <c r="BJN68" s="308"/>
      <c r="BJO68" s="308"/>
      <c r="BJP68" s="308"/>
      <c r="BJQ68" s="308"/>
      <c r="BJR68" s="308"/>
      <c r="BJS68" s="308"/>
      <c r="BJT68" s="308"/>
      <c r="BJU68" s="308"/>
      <c r="BJV68" s="308"/>
      <c r="BJW68" s="308"/>
      <c r="BJX68" s="308"/>
      <c r="BJY68" s="308"/>
      <c r="BJZ68" s="308"/>
      <c r="BKA68" s="308"/>
      <c r="BKB68" s="308"/>
      <c r="BKC68" s="308"/>
      <c r="BKD68" s="308"/>
      <c r="BKE68" s="308"/>
      <c r="BKF68" s="308"/>
      <c r="BKG68" s="308"/>
      <c r="BKH68" s="308"/>
      <c r="BKI68" s="308"/>
      <c r="BKJ68" s="308"/>
      <c r="BKK68" s="308"/>
      <c r="BKL68" s="308"/>
      <c r="BKM68" s="308"/>
      <c r="BKN68" s="308"/>
      <c r="BKO68" s="308"/>
      <c r="BKP68" s="308"/>
      <c r="BKQ68" s="308"/>
      <c r="BKR68" s="308"/>
      <c r="BKS68" s="308"/>
      <c r="BKT68" s="308"/>
      <c r="BKU68" s="308"/>
      <c r="BKV68" s="308"/>
      <c r="BKW68" s="308"/>
      <c r="BKX68" s="308"/>
      <c r="BKY68" s="308"/>
      <c r="BKZ68" s="308"/>
      <c r="BLA68" s="308"/>
      <c r="BLB68" s="308"/>
      <c r="BLC68" s="308"/>
      <c r="BLD68" s="308"/>
      <c r="BLE68" s="308"/>
      <c r="BLF68" s="308"/>
      <c r="BLG68" s="308"/>
      <c r="BLH68" s="308"/>
      <c r="BLI68" s="308"/>
      <c r="BLJ68" s="308"/>
      <c r="BLK68" s="308"/>
      <c r="BLL68" s="308"/>
      <c r="BLM68" s="308"/>
      <c r="BLN68" s="308"/>
      <c r="BLO68" s="308"/>
      <c r="BLP68" s="308"/>
      <c r="BLQ68" s="308"/>
      <c r="BLR68" s="308"/>
      <c r="BLS68" s="308"/>
      <c r="BLT68" s="308"/>
      <c r="BLU68" s="308"/>
      <c r="BLV68" s="308"/>
      <c r="BLW68" s="308"/>
      <c r="BLX68" s="308"/>
      <c r="BLY68" s="308"/>
      <c r="BLZ68" s="308"/>
      <c r="BMA68" s="308"/>
      <c r="BMB68" s="308"/>
      <c r="BMC68" s="308"/>
      <c r="BMD68" s="308"/>
      <c r="BME68" s="308"/>
      <c r="BMF68" s="308"/>
      <c r="BMG68" s="308"/>
      <c r="BMH68" s="308"/>
      <c r="BMI68" s="308"/>
      <c r="BMJ68" s="308"/>
      <c r="BMK68" s="308"/>
      <c r="BML68" s="308"/>
      <c r="BMM68" s="308"/>
      <c r="BMN68" s="308"/>
      <c r="BMO68" s="308"/>
      <c r="BMP68" s="308"/>
      <c r="BMQ68" s="308"/>
      <c r="BMR68" s="308"/>
      <c r="BMS68" s="308"/>
      <c r="BMT68" s="308"/>
      <c r="BMU68" s="308"/>
      <c r="BMV68" s="308"/>
      <c r="BMW68" s="308"/>
      <c r="BMX68" s="308"/>
      <c r="BMY68" s="308"/>
      <c r="BMZ68" s="308"/>
      <c r="BNA68" s="308"/>
      <c r="BNB68" s="308"/>
      <c r="BNC68" s="308"/>
      <c r="BND68" s="308"/>
      <c r="BNE68" s="308"/>
      <c r="BNF68" s="308"/>
      <c r="BNG68" s="308"/>
      <c r="BNH68" s="308"/>
      <c r="BNI68" s="308"/>
      <c r="BNJ68" s="308"/>
      <c r="BNK68" s="308"/>
      <c r="BNL68" s="308"/>
      <c r="BNM68" s="308"/>
      <c r="BNN68" s="308"/>
      <c r="BNO68" s="308"/>
      <c r="BNP68" s="308"/>
      <c r="BNQ68" s="308"/>
      <c r="BNR68" s="308"/>
      <c r="BNS68" s="308"/>
      <c r="BNT68" s="308"/>
      <c r="BNU68" s="308"/>
      <c r="BNV68" s="308"/>
      <c r="BNW68" s="308"/>
      <c r="BNX68" s="308"/>
      <c r="BNY68" s="308"/>
      <c r="BNZ68" s="308"/>
      <c r="BOA68" s="308"/>
      <c r="BOB68" s="308"/>
      <c r="BOC68" s="308"/>
      <c r="BOD68" s="308"/>
      <c r="BOE68" s="308"/>
      <c r="BOF68" s="308"/>
      <c r="BOG68" s="308"/>
      <c r="BOH68" s="308"/>
      <c r="BOI68" s="308"/>
      <c r="BOJ68" s="308"/>
      <c r="BOK68" s="308"/>
      <c r="BOL68" s="308"/>
      <c r="BOM68" s="308"/>
      <c r="BON68" s="308"/>
      <c r="BOO68" s="308"/>
      <c r="BOP68" s="308"/>
      <c r="BOQ68" s="308"/>
      <c r="BOR68" s="308"/>
      <c r="BOS68" s="308"/>
      <c r="BOT68" s="308"/>
      <c r="BOU68" s="308"/>
      <c r="BOV68" s="308"/>
      <c r="BOW68" s="308"/>
      <c r="BOX68" s="308"/>
      <c r="BOY68" s="308"/>
      <c r="BOZ68" s="308"/>
      <c r="BPA68" s="308"/>
      <c r="BPB68" s="308"/>
      <c r="BPC68" s="308"/>
      <c r="BPD68" s="308"/>
      <c r="BPE68" s="308"/>
      <c r="BPF68" s="308"/>
      <c r="BPG68" s="308"/>
      <c r="BPH68" s="308"/>
      <c r="BPI68" s="308"/>
      <c r="BPJ68" s="308"/>
      <c r="BPK68" s="308"/>
      <c r="BPL68" s="308"/>
      <c r="BPM68" s="308"/>
      <c r="BPN68" s="308"/>
      <c r="BPO68" s="308"/>
      <c r="BPP68" s="308"/>
      <c r="BPQ68" s="308"/>
      <c r="BPR68" s="308"/>
      <c r="BPS68" s="308"/>
      <c r="BPT68" s="308"/>
      <c r="BPU68" s="308"/>
      <c r="BPV68" s="308"/>
      <c r="BPW68" s="308"/>
      <c r="BPX68" s="308"/>
      <c r="BPY68" s="308"/>
      <c r="BPZ68" s="308"/>
      <c r="BQA68" s="308"/>
      <c r="BQB68" s="308"/>
      <c r="BQC68" s="308"/>
      <c r="BQD68" s="308"/>
      <c r="BQE68" s="308"/>
      <c r="BQF68" s="308"/>
      <c r="BQG68" s="308"/>
      <c r="BQH68" s="308"/>
      <c r="BQI68" s="308"/>
      <c r="BQJ68" s="308"/>
      <c r="BQK68" s="308"/>
      <c r="BQL68" s="308"/>
      <c r="BQM68" s="308"/>
      <c r="BQN68" s="308"/>
      <c r="BQO68" s="308"/>
      <c r="BQP68" s="308"/>
      <c r="BQQ68" s="308"/>
      <c r="BQR68" s="308"/>
      <c r="BQS68" s="308"/>
      <c r="BQT68" s="308"/>
      <c r="BQU68" s="308"/>
      <c r="BQV68" s="308"/>
      <c r="BQW68" s="308"/>
      <c r="BQX68" s="308"/>
      <c r="BQY68" s="308"/>
      <c r="BQZ68" s="308"/>
      <c r="BRA68" s="308"/>
      <c r="BRB68" s="308"/>
      <c r="BRC68" s="308"/>
      <c r="BRD68" s="308"/>
      <c r="BRE68" s="308"/>
      <c r="BRF68" s="308"/>
      <c r="BRG68" s="308"/>
      <c r="BRH68" s="308"/>
      <c r="BRI68" s="308"/>
      <c r="BRJ68" s="308"/>
      <c r="BRK68" s="308"/>
      <c r="BRL68" s="308"/>
      <c r="BRM68" s="308"/>
      <c r="BRN68" s="308"/>
      <c r="BRO68" s="308"/>
      <c r="BRP68" s="308"/>
      <c r="BRQ68" s="308"/>
      <c r="BRR68" s="308"/>
      <c r="BRS68" s="308"/>
      <c r="BRT68" s="308"/>
      <c r="BRU68" s="308"/>
      <c r="BRV68" s="308"/>
      <c r="BRW68" s="308"/>
      <c r="BRX68" s="308"/>
      <c r="BRY68" s="308"/>
      <c r="BRZ68" s="308"/>
      <c r="BSA68" s="308"/>
      <c r="BSB68" s="308"/>
      <c r="BSC68" s="308"/>
      <c r="BSD68" s="308"/>
      <c r="BSE68" s="308"/>
      <c r="BSF68" s="308"/>
      <c r="BSG68" s="308"/>
      <c r="BSH68" s="308"/>
      <c r="BSI68" s="308"/>
      <c r="BSJ68" s="308"/>
      <c r="BSK68" s="308"/>
      <c r="BSL68" s="308"/>
      <c r="BSM68" s="308"/>
      <c r="BSN68" s="308"/>
      <c r="BSO68" s="308"/>
      <c r="BSP68" s="308"/>
      <c r="BSQ68" s="308"/>
      <c r="BSR68" s="308"/>
      <c r="BSS68" s="308"/>
      <c r="BST68" s="308"/>
      <c r="BSU68" s="308"/>
      <c r="BSV68" s="308"/>
      <c r="BSW68" s="308"/>
      <c r="BSX68" s="308"/>
      <c r="BSY68" s="308"/>
      <c r="BSZ68" s="308"/>
      <c r="BTA68" s="308"/>
      <c r="BTB68" s="308"/>
      <c r="BTC68" s="308"/>
      <c r="BTD68" s="308"/>
      <c r="BTE68" s="308"/>
      <c r="BTF68" s="308"/>
      <c r="BTG68" s="308"/>
      <c r="BTH68" s="308"/>
      <c r="BTI68" s="308"/>
      <c r="BTJ68" s="308"/>
      <c r="BTK68" s="308"/>
      <c r="BTL68" s="308"/>
      <c r="BTM68" s="308"/>
      <c r="BTN68" s="308"/>
      <c r="BTO68" s="308"/>
      <c r="BTP68" s="308"/>
      <c r="BTQ68" s="308"/>
      <c r="BTR68" s="308"/>
      <c r="BTS68" s="308"/>
      <c r="BTT68" s="308"/>
      <c r="BTU68" s="308"/>
      <c r="BTV68" s="308"/>
      <c r="BTW68" s="308"/>
      <c r="BTX68" s="308"/>
      <c r="BTY68" s="308"/>
      <c r="BTZ68" s="308"/>
      <c r="BUA68" s="308"/>
      <c r="BUB68" s="308"/>
      <c r="BUC68" s="308"/>
      <c r="BUD68" s="308"/>
      <c r="BUE68" s="308"/>
      <c r="BUF68" s="308"/>
      <c r="BUG68" s="308"/>
      <c r="BUH68" s="308"/>
      <c r="BUI68" s="308"/>
      <c r="BUJ68" s="308"/>
      <c r="BUK68" s="308"/>
      <c r="BUL68" s="308"/>
      <c r="BUM68" s="308"/>
      <c r="BUN68" s="308"/>
      <c r="BUO68" s="308"/>
      <c r="BUP68" s="308"/>
      <c r="BUQ68" s="308"/>
      <c r="BUR68" s="308"/>
      <c r="BUS68" s="308"/>
      <c r="BUT68" s="308"/>
      <c r="BUU68" s="308"/>
      <c r="BUV68" s="308"/>
      <c r="BUW68" s="308"/>
      <c r="BUX68" s="308"/>
      <c r="BUY68" s="308"/>
      <c r="BUZ68" s="308"/>
      <c r="BVA68" s="308"/>
      <c r="BVB68" s="308"/>
      <c r="BVC68" s="308"/>
      <c r="BVD68" s="308"/>
      <c r="BVE68" s="308"/>
      <c r="BVF68" s="308"/>
      <c r="BVG68" s="308"/>
      <c r="BVH68" s="308"/>
      <c r="BVI68" s="308"/>
      <c r="BVJ68" s="308"/>
      <c r="BVK68" s="308"/>
      <c r="BVL68" s="308"/>
      <c r="BVM68" s="308"/>
      <c r="BVN68" s="308"/>
      <c r="BVO68" s="308"/>
      <c r="BVP68" s="308"/>
      <c r="BVQ68" s="308"/>
      <c r="BVR68" s="308"/>
      <c r="BVS68" s="308"/>
      <c r="BVT68" s="308"/>
      <c r="BVU68" s="308"/>
      <c r="BVV68" s="308"/>
      <c r="BVW68" s="308"/>
      <c r="BVX68" s="308"/>
      <c r="BVY68" s="308"/>
      <c r="BVZ68" s="308"/>
      <c r="BWA68" s="308"/>
      <c r="BWB68" s="308"/>
      <c r="BWC68" s="308"/>
      <c r="BWD68" s="308"/>
      <c r="BWE68" s="308"/>
      <c r="BWF68" s="308"/>
      <c r="BWG68" s="308"/>
      <c r="BWH68" s="308"/>
      <c r="BWI68" s="308"/>
      <c r="BWJ68" s="308"/>
      <c r="BWK68" s="308"/>
      <c r="BWL68" s="308"/>
      <c r="BWM68" s="308"/>
      <c r="BWN68" s="308"/>
      <c r="BWO68" s="308"/>
      <c r="BWP68" s="308"/>
      <c r="BWQ68" s="308"/>
      <c r="BWR68" s="308"/>
      <c r="BWS68" s="308"/>
      <c r="BWT68" s="308"/>
      <c r="BWU68" s="308"/>
      <c r="BWV68" s="308"/>
      <c r="BWW68" s="308"/>
      <c r="BWX68" s="308"/>
      <c r="BWY68" s="308"/>
      <c r="BWZ68" s="308"/>
      <c r="BXA68" s="308"/>
      <c r="BXB68" s="308"/>
      <c r="BXC68" s="308"/>
      <c r="BXD68" s="308"/>
      <c r="BXE68" s="308"/>
      <c r="BXF68" s="308"/>
      <c r="BXG68" s="308"/>
      <c r="BXH68" s="308"/>
      <c r="BXI68" s="308"/>
      <c r="BXJ68" s="308"/>
      <c r="BXK68" s="308"/>
      <c r="BXL68" s="308"/>
      <c r="BXM68" s="308"/>
      <c r="BXN68" s="308"/>
      <c r="BXO68" s="308"/>
      <c r="BXP68" s="308"/>
      <c r="BXQ68" s="308"/>
      <c r="BXR68" s="308"/>
      <c r="BXS68" s="308"/>
      <c r="BXT68" s="308"/>
      <c r="BXU68" s="308"/>
      <c r="BXV68" s="308"/>
      <c r="BXW68" s="308"/>
      <c r="BXX68" s="308"/>
      <c r="BXY68" s="308"/>
      <c r="BXZ68" s="308"/>
      <c r="BYA68" s="308"/>
      <c r="BYB68" s="308"/>
      <c r="BYC68" s="308"/>
      <c r="BYD68" s="308"/>
      <c r="BYE68" s="308"/>
      <c r="BYF68" s="308"/>
      <c r="BYG68" s="308"/>
      <c r="BYH68" s="308"/>
      <c r="BYI68" s="308"/>
      <c r="BYJ68" s="308"/>
      <c r="BYK68" s="308"/>
      <c r="BYL68" s="308"/>
      <c r="BYM68" s="308"/>
      <c r="BYN68" s="308"/>
      <c r="BYO68" s="308"/>
      <c r="BYP68" s="308"/>
      <c r="BYQ68" s="308"/>
      <c r="BYR68" s="308"/>
      <c r="BYS68" s="308"/>
      <c r="BYT68" s="308"/>
      <c r="BYU68" s="308"/>
      <c r="BYV68" s="308"/>
      <c r="BYW68" s="308"/>
      <c r="BYX68" s="308"/>
      <c r="BYY68" s="308"/>
      <c r="BYZ68" s="308"/>
      <c r="BZA68" s="308"/>
      <c r="BZB68" s="308"/>
      <c r="BZC68" s="308"/>
      <c r="BZD68" s="308"/>
      <c r="BZE68" s="308"/>
      <c r="BZF68" s="308"/>
      <c r="BZG68" s="308"/>
      <c r="BZH68" s="308"/>
      <c r="BZI68" s="308"/>
      <c r="BZJ68" s="308"/>
      <c r="BZK68" s="308"/>
      <c r="BZL68" s="308"/>
      <c r="BZM68" s="308"/>
      <c r="BZN68" s="308"/>
      <c r="BZO68" s="308"/>
      <c r="BZP68" s="308"/>
      <c r="BZQ68" s="308"/>
      <c r="BZR68" s="308"/>
      <c r="BZS68" s="308"/>
      <c r="BZT68" s="308"/>
      <c r="BZU68" s="308"/>
      <c r="BZV68" s="308"/>
      <c r="BZW68" s="308"/>
      <c r="BZX68" s="308"/>
      <c r="BZY68" s="308"/>
      <c r="BZZ68" s="308"/>
      <c r="CAA68" s="308"/>
      <c r="CAB68" s="308"/>
      <c r="CAC68" s="308"/>
      <c r="CAD68" s="308"/>
      <c r="CAE68" s="308"/>
      <c r="CAF68" s="308"/>
      <c r="CAG68" s="308"/>
      <c r="CAH68" s="308"/>
      <c r="CAI68" s="308"/>
      <c r="CAJ68" s="308"/>
      <c r="CAK68" s="308"/>
      <c r="CAL68" s="308"/>
      <c r="CAM68" s="308"/>
      <c r="CAN68" s="308"/>
      <c r="CAO68" s="308"/>
      <c r="CAP68" s="308"/>
      <c r="CAQ68" s="308"/>
      <c r="CAR68" s="308"/>
      <c r="CAS68" s="308"/>
      <c r="CAT68" s="308"/>
      <c r="CAU68" s="308"/>
      <c r="CAV68" s="308"/>
      <c r="CAW68" s="308"/>
      <c r="CAX68" s="308"/>
      <c r="CAY68" s="308"/>
      <c r="CAZ68" s="308"/>
      <c r="CBA68" s="308"/>
      <c r="CBB68" s="308"/>
      <c r="CBC68" s="308"/>
      <c r="CBD68" s="308"/>
      <c r="CBE68" s="308"/>
      <c r="CBF68" s="308"/>
      <c r="CBG68" s="308"/>
      <c r="CBH68" s="308"/>
      <c r="CBI68" s="308"/>
      <c r="CBJ68" s="308"/>
      <c r="CBK68" s="308"/>
      <c r="CBL68" s="308"/>
      <c r="CBM68" s="308"/>
      <c r="CBN68" s="308"/>
      <c r="CBO68" s="308"/>
      <c r="CBP68" s="308"/>
      <c r="CBQ68" s="308"/>
      <c r="CBR68" s="308"/>
      <c r="CBS68" s="308"/>
      <c r="CBT68" s="308"/>
      <c r="CBU68" s="308"/>
      <c r="CBV68" s="308"/>
      <c r="CBW68" s="308"/>
      <c r="CBX68" s="308"/>
      <c r="CBY68" s="308"/>
      <c r="CBZ68" s="308"/>
      <c r="CCA68" s="308"/>
      <c r="CCB68" s="308"/>
      <c r="CCC68" s="308"/>
      <c r="CCD68" s="308"/>
      <c r="CCE68" s="308"/>
      <c r="CCF68" s="308"/>
      <c r="CCG68" s="308"/>
      <c r="CCH68" s="308"/>
      <c r="CCI68" s="308"/>
      <c r="CCJ68" s="308"/>
      <c r="CCK68" s="308"/>
      <c r="CCL68" s="308"/>
      <c r="CCM68" s="308"/>
      <c r="CCN68" s="308"/>
      <c r="CCO68" s="308"/>
      <c r="CCP68" s="308"/>
      <c r="CCQ68" s="308"/>
      <c r="CCR68" s="308"/>
      <c r="CCS68" s="308"/>
      <c r="CCT68" s="308"/>
      <c r="CCU68" s="308"/>
      <c r="CCV68" s="308"/>
      <c r="CCW68" s="308"/>
      <c r="CCX68" s="308"/>
      <c r="CCY68" s="308"/>
      <c r="CCZ68" s="308"/>
      <c r="CDA68" s="308"/>
      <c r="CDB68" s="308"/>
      <c r="CDC68" s="308"/>
      <c r="CDD68" s="308"/>
      <c r="CDE68" s="308"/>
      <c r="CDF68" s="308"/>
      <c r="CDG68" s="308"/>
      <c r="CDH68" s="308"/>
      <c r="CDI68" s="308"/>
      <c r="CDJ68" s="308"/>
      <c r="CDK68" s="308"/>
      <c r="CDL68" s="308"/>
      <c r="CDM68" s="308"/>
      <c r="CDN68" s="308"/>
      <c r="CDO68" s="308"/>
      <c r="CDP68" s="308"/>
      <c r="CDQ68" s="308"/>
      <c r="CDR68" s="308"/>
      <c r="CDS68" s="308"/>
      <c r="CDT68" s="308"/>
      <c r="CDU68" s="308"/>
      <c r="CDV68" s="308"/>
      <c r="CDW68" s="308"/>
      <c r="CDX68" s="308"/>
      <c r="CDY68" s="308"/>
      <c r="CDZ68" s="308"/>
      <c r="CEA68" s="308"/>
      <c r="CEB68" s="308"/>
      <c r="CEC68" s="308"/>
      <c r="CED68" s="308"/>
      <c r="CEE68" s="308"/>
      <c r="CEF68" s="308"/>
      <c r="CEG68" s="308"/>
      <c r="CEH68" s="308"/>
      <c r="CEI68" s="308"/>
      <c r="CEJ68" s="308"/>
      <c r="CEK68" s="308"/>
      <c r="CEL68" s="308"/>
      <c r="CEM68" s="308"/>
      <c r="CEN68" s="308"/>
      <c r="CEO68" s="308"/>
      <c r="CEP68" s="308"/>
      <c r="CEQ68" s="308"/>
      <c r="CER68" s="308"/>
      <c r="CES68" s="308"/>
      <c r="CET68" s="308"/>
      <c r="CEU68" s="308"/>
      <c r="CEV68" s="308"/>
      <c r="CEW68" s="308"/>
      <c r="CEX68" s="308"/>
      <c r="CEY68" s="308"/>
      <c r="CEZ68" s="308"/>
      <c r="CFA68" s="308"/>
      <c r="CFB68" s="308"/>
      <c r="CFC68" s="308"/>
      <c r="CFD68" s="308"/>
      <c r="CFE68" s="308"/>
      <c r="CFF68" s="308"/>
      <c r="CFG68" s="308"/>
      <c r="CFH68" s="308"/>
      <c r="CFI68" s="308"/>
      <c r="CFJ68" s="308"/>
      <c r="CFK68" s="308"/>
      <c r="CFL68" s="308"/>
      <c r="CFM68" s="308"/>
      <c r="CFN68" s="308"/>
      <c r="CFO68" s="308"/>
      <c r="CFP68" s="308"/>
      <c r="CFQ68" s="308"/>
      <c r="CFR68" s="308"/>
      <c r="CFS68" s="308"/>
      <c r="CFT68" s="308"/>
      <c r="CFU68" s="308"/>
      <c r="CFV68" s="308"/>
      <c r="CFW68" s="308"/>
      <c r="CFX68" s="308"/>
      <c r="CFY68" s="308"/>
      <c r="CFZ68" s="308"/>
      <c r="CGA68" s="308"/>
      <c r="CGB68" s="308"/>
      <c r="CGC68" s="308"/>
      <c r="CGD68" s="308"/>
      <c r="CGE68" s="308"/>
      <c r="CGF68" s="308"/>
      <c r="CGG68" s="308"/>
      <c r="CGH68" s="308"/>
      <c r="CGI68" s="308"/>
      <c r="CGJ68" s="308"/>
      <c r="CGK68" s="308"/>
      <c r="CGL68" s="308"/>
      <c r="CGM68" s="308"/>
      <c r="CGN68" s="308"/>
      <c r="CGO68" s="308"/>
      <c r="CGP68" s="308"/>
      <c r="CGQ68" s="308"/>
      <c r="CGR68" s="308"/>
      <c r="CGS68" s="308"/>
      <c r="CGT68" s="308"/>
      <c r="CGU68" s="308"/>
      <c r="CGV68" s="308"/>
      <c r="CGW68" s="308"/>
      <c r="CGX68" s="308"/>
      <c r="CGY68" s="308"/>
      <c r="CGZ68" s="308"/>
      <c r="CHA68" s="308"/>
      <c r="CHB68" s="308"/>
      <c r="CHC68" s="308"/>
      <c r="CHD68" s="308"/>
      <c r="CHE68" s="308"/>
      <c r="CHF68" s="308"/>
      <c r="CHG68" s="308"/>
      <c r="CHH68" s="308"/>
      <c r="CHI68" s="308"/>
      <c r="CHJ68" s="308"/>
      <c r="CHK68" s="308"/>
      <c r="CHL68" s="308"/>
      <c r="CHM68" s="308"/>
      <c r="CHN68" s="308"/>
      <c r="CHO68" s="308"/>
      <c r="CHP68" s="308"/>
      <c r="CHQ68" s="308"/>
      <c r="CHR68" s="308"/>
      <c r="CHS68" s="308"/>
      <c r="CHT68" s="308"/>
      <c r="CHU68" s="308"/>
      <c r="CHV68" s="308"/>
      <c r="CHW68" s="308"/>
      <c r="CHX68" s="308"/>
      <c r="CHY68" s="308"/>
      <c r="CHZ68" s="308"/>
      <c r="CIA68" s="308"/>
      <c r="CIB68" s="308"/>
      <c r="CIC68" s="308"/>
      <c r="CID68" s="308"/>
      <c r="CIE68" s="308"/>
      <c r="CIF68" s="308"/>
      <c r="CIG68" s="308"/>
      <c r="CIH68" s="308"/>
      <c r="CII68" s="308"/>
      <c r="CIJ68" s="308"/>
      <c r="CIK68" s="308"/>
      <c r="CIL68" s="308"/>
      <c r="CIM68" s="308"/>
      <c r="CIN68" s="308"/>
      <c r="CIO68" s="308"/>
      <c r="CIP68" s="308"/>
      <c r="CIQ68" s="308"/>
      <c r="CIR68" s="308"/>
      <c r="CIS68" s="308"/>
      <c r="CIT68" s="308"/>
      <c r="CIU68" s="308"/>
      <c r="CIV68" s="308"/>
      <c r="CIW68" s="308"/>
      <c r="CIX68" s="308"/>
      <c r="CIY68" s="308"/>
      <c r="CIZ68" s="308"/>
      <c r="CJA68" s="308"/>
      <c r="CJB68" s="308"/>
      <c r="CJC68" s="308"/>
      <c r="CJD68" s="308"/>
      <c r="CJE68" s="308"/>
      <c r="CJF68" s="308"/>
      <c r="CJG68" s="308"/>
      <c r="CJH68" s="308"/>
      <c r="CJI68" s="308"/>
      <c r="CJJ68" s="308"/>
      <c r="CJK68" s="308"/>
      <c r="CJL68" s="308"/>
      <c r="CJM68" s="308"/>
      <c r="CJN68" s="308"/>
      <c r="CJO68" s="308"/>
      <c r="CJP68" s="308"/>
      <c r="CJQ68" s="308"/>
      <c r="CJR68" s="308"/>
      <c r="CJS68" s="308"/>
      <c r="CJT68" s="308"/>
      <c r="CJU68" s="308"/>
      <c r="CJV68" s="308"/>
      <c r="CJW68" s="308"/>
      <c r="CJX68" s="308"/>
      <c r="CJY68" s="308"/>
      <c r="CJZ68" s="308"/>
      <c r="CKA68" s="308"/>
      <c r="CKB68" s="308"/>
      <c r="CKC68" s="308"/>
      <c r="CKD68" s="308"/>
      <c r="CKE68" s="308"/>
      <c r="CKF68" s="308"/>
      <c r="CKG68" s="308"/>
      <c r="CKH68" s="308"/>
      <c r="CKI68" s="308"/>
      <c r="CKJ68" s="308"/>
      <c r="CKK68" s="308"/>
      <c r="CKL68" s="308"/>
      <c r="CKM68" s="308"/>
      <c r="CKN68" s="308"/>
      <c r="CKO68" s="308"/>
      <c r="CKP68" s="308"/>
      <c r="CKQ68" s="308"/>
      <c r="CKR68" s="308"/>
      <c r="CKS68" s="308"/>
      <c r="CKT68" s="308"/>
      <c r="CKU68" s="308"/>
      <c r="CKV68" s="308"/>
      <c r="CKW68" s="308"/>
      <c r="CKX68" s="308"/>
      <c r="CKY68" s="308"/>
      <c r="CKZ68" s="308"/>
      <c r="CLA68" s="308"/>
      <c r="CLB68" s="308"/>
      <c r="CLC68" s="308"/>
      <c r="CLD68" s="308"/>
      <c r="CLE68" s="308"/>
      <c r="CLF68" s="308"/>
      <c r="CLG68" s="308"/>
      <c r="CLH68" s="308"/>
      <c r="CLI68" s="308"/>
      <c r="CLJ68" s="308"/>
      <c r="CLK68" s="308"/>
      <c r="CLL68" s="308"/>
      <c r="CLM68" s="308"/>
      <c r="CLN68" s="308"/>
      <c r="CLO68" s="308"/>
      <c r="CLP68" s="308"/>
      <c r="CLQ68" s="308"/>
      <c r="CLR68" s="308"/>
      <c r="CLS68" s="308"/>
      <c r="CLT68" s="308"/>
      <c r="CLU68" s="308"/>
      <c r="CLV68" s="308"/>
      <c r="CLW68" s="308"/>
      <c r="CLX68" s="308"/>
      <c r="CLY68" s="308"/>
      <c r="CLZ68" s="308"/>
      <c r="CMA68" s="308"/>
      <c r="CMB68" s="308"/>
      <c r="CMC68" s="308"/>
      <c r="CMD68" s="308"/>
      <c r="CME68" s="308"/>
      <c r="CMF68" s="308"/>
      <c r="CMG68" s="308"/>
      <c r="CMH68" s="308"/>
      <c r="CMI68" s="308"/>
      <c r="CMJ68" s="308"/>
      <c r="CMK68" s="308"/>
      <c r="CML68" s="308"/>
      <c r="CMM68" s="308"/>
      <c r="CMN68" s="308"/>
      <c r="CMO68" s="308"/>
      <c r="CMP68" s="308"/>
      <c r="CMQ68" s="308"/>
      <c r="CMR68" s="308"/>
      <c r="CMS68" s="308"/>
      <c r="CMT68" s="308"/>
      <c r="CMU68" s="308"/>
      <c r="CMV68" s="308"/>
      <c r="CMW68" s="308"/>
      <c r="CMX68" s="308"/>
      <c r="CMY68" s="308"/>
      <c r="CMZ68" s="308"/>
      <c r="CNA68" s="308"/>
      <c r="CNB68" s="308"/>
      <c r="CNC68" s="308"/>
      <c r="CND68" s="308"/>
      <c r="CNE68" s="308"/>
      <c r="CNF68" s="308"/>
      <c r="CNG68" s="308"/>
      <c r="CNH68" s="308"/>
      <c r="CNI68" s="308"/>
      <c r="CNJ68" s="308"/>
      <c r="CNK68" s="308"/>
      <c r="CNL68" s="308"/>
      <c r="CNM68" s="308"/>
      <c r="CNN68" s="308"/>
      <c r="CNO68" s="308"/>
      <c r="CNP68" s="308"/>
      <c r="CNQ68" s="308"/>
      <c r="CNR68" s="308"/>
      <c r="CNS68" s="308"/>
      <c r="CNT68" s="308"/>
      <c r="CNU68" s="308"/>
      <c r="CNV68" s="308"/>
      <c r="CNW68" s="308"/>
      <c r="CNX68" s="308"/>
      <c r="CNY68" s="308"/>
      <c r="CNZ68" s="308"/>
      <c r="COA68" s="308"/>
      <c r="COB68" s="308"/>
      <c r="COC68" s="308"/>
      <c r="COD68" s="308"/>
      <c r="COE68" s="308"/>
      <c r="COF68" s="308"/>
      <c r="COG68" s="308"/>
      <c r="COH68" s="308"/>
      <c r="COI68" s="308"/>
      <c r="COJ68" s="308"/>
      <c r="COK68" s="308"/>
      <c r="COL68" s="308"/>
      <c r="COM68" s="308"/>
      <c r="CON68" s="308"/>
      <c r="COO68" s="308"/>
      <c r="COP68" s="308"/>
      <c r="COQ68" s="308"/>
      <c r="COR68" s="308"/>
      <c r="COS68" s="308"/>
      <c r="COT68" s="308"/>
      <c r="COU68" s="308"/>
      <c r="COV68" s="308"/>
      <c r="COW68" s="308"/>
      <c r="COX68" s="308"/>
      <c r="COY68" s="308"/>
      <c r="COZ68" s="308"/>
      <c r="CPA68" s="308"/>
      <c r="CPB68" s="308"/>
      <c r="CPC68" s="308"/>
      <c r="CPD68" s="308"/>
      <c r="CPE68" s="308"/>
      <c r="CPF68" s="308"/>
      <c r="CPG68" s="308"/>
      <c r="CPH68" s="308"/>
      <c r="CPI68" s="308"/>
      <c r="CPJ68" s="308"/>
      <c r="CPK68" s="308"/>
      <c r="CPL68" s="308"/>
      <c r="CPM68" s="308"/>
      <c r="CPN68" s="308"/>
      <c r="CPO68" s="308"/>
      <c r="CPP68" s="308"/>
      <c r="CPQ68" s="308"/>
      <c r="CPR68" s="308"/>
      <c r="CPS68" s="308"/>
      <c r="CPT68" s="308"/>
      <c r="CPU68" s="308"/>
      <c r="CPV68" s="308"/>
      <c r="CPW68" s="308"/>
      <c r="CPX68" s="308"/>
      <c r="CPY68" s="308"/>
      <c r="CPZ68" s="308"/>
      <c r="CQA68" s="308"/>
      <c r="CQB68" s="308"/>
      <c r="CQC68" s="308"/>
      <c r="CQD68" s="308"/>
      <c r="CQE68" s="308"/>
      <c r="CQF68" s="308"/>
      <c r="CQG68" s="308"/>
      <c r="CQH68" s="308"/>
      <c r="CQI68" s="308"/>
      <c r="CQJ68" s="308"/>
      <c r="CQK68" s="308"/>
      <c r="CQL68" s="308"/>
      <c r="CQM68" s="308"/>
      <c r="CQN68" s="308"/>
      <c r="CQO68" s="308"/>
      <c r="CQP68" s="308"/>
      <c r="CQQ68" s="308"/>
      <c r="CQR68" s="308"/>
      <c r="CQS68" s="308"/>
      <c r="CQT68" s="308"/>
      <c r="CQU68" s="308"/>
      <c r="CQV68" s="308"/>
      <c r="CQW68" s="308"/>
      <c r="CQX68" s="308"/>
      <c r="CQY68" s="308"/>
      <c r="CQZ68" s="308"/>
      <c r="CRA68" s="308"/>
      <c r="CRB68" s="308"/>
      <c r="CRC68" s="308"/>
      <c r="CRD68" s="308"/>
      <c r="CRE68" s="308"/>
      <c r="CRF68" s="308"/>
      <c r="CRG68" s="308"/>
      <c r="CRH68" s="308"/>
      <c r="CRI68" s="308"/>
      <c r="CRJ68" s="308"/>
      <c r="CRK68" s="308"/>
      <c r="CRL68" s="308"/>
      <c r="CRM68" s="308"/>
      <c r="CRN68" s="308"/>
      <c r="CRO68" s="308"/>
      <c r="CRP68" s="308"/>
      <c r="CRQ68" s="308"/>
      <c r="CRR68" s="308"/>
      <c r="CRS68" s="308"/>
      <c r="CRT68" s="308"/>
      <c r="CRU68" s="308"/>
      <c r="CRV68" s="308"/>
      <c r="CRW68" s="308"/>
      <c r="CRX68" s="308"/>
      <c r="CRY68" s="308"/>
      <c r="CRZ68" s="308"/>
      <c r="CSA68" s="308"/>
      <c r="CSB68" s="308"/>
      <c r="CSC68" s="308"/>
      <c r="CSD68" s="308"/>
      <c r="CSE68" s="308"/>
      <c r="CSF68" s="308"/>
      <c r="CSG68" s="308"/>
      <c r="CSH68" s="308"/>
      <c r="CSI68" s="308"/>
      <c r="CSJ68" s="308"/>
      <c r="CSK68" s="308"/>
      <c r="CSL68" s="308"/>
      <c r="CSM68" s="308"/>
      <c r="CSN68" s="308"/>
      <c r="CSO68" s="308"/>
      <c r="CSP68" s="308"/>
      <c r="CSQ68" s="308"/>
      <c r="CSR68" s="308"/>
      <c r="CSS68" s="308"/>
      <c r="CST68" s="308"/>
      <c r="CSU68" s="308"/>
      <c r="CSV68" s="308"/>
      <c r="CSW68" s="308"/>
      <c r="CSX68" s="308"/>
      <c r="CSY68" s="308"/>
      <c r="CSZ68" s="308"/>
      <c r="CTA68" s="308"/>
      <c r="CTB68" s="308"/>
      <c r="CTC68" s="308"/>
      <c r="CTD68" s="308"/>
      <c r="CTE68" s="308"/>
      <c r="CTF68" s="308"/>
      <c r="CTG68" s="308"/>
      <c r="CTH68" s="308"/>
      <c r="CTI68" s="308"/>
      <c r="CTJ68" s="308"/>
      <c r="CTK68" s="308"/>
      <c r="CTL68" s="308"/>
      <c r="CTM68" s="308"/>
      <c r="CTN68" s="308"/>
      <c r="CTO68" s="308"/>
      <c r="CTP68" s="308"/>
      <c r="CTQ68" s="308"/>
      <c r="CTR68" s="308"/>
      <c r="CTS68" s="308"/>
      <c r="CTT68" s="308"/>
      <c r="CTU68" s="308"/>
      <c r="CTV68" s="308"/>
      <c r="CTW68" s="308"/>
      <c r="CTX68" s="308"/>
      <c r="CTY68" s="308"/>
      <c r="CTZ68" s="308"/>
      <c r="CUA68" s="308"/>
      <c r="CUB68" s="308"/>
      <c r="CUC68" s="308"/>
      <c r="CUD68" s="308"/>
      <c r="CUE68" s="308"/>
      <c r="CUF68" s="308"/>
      <c r="CUG68" s="308"/>
      <c r="CUH68" s="308"/>
      <c r="CUI68" s="308"/>
      <c r="CUJ68" s="308"/>
      <c r="CUK68" s="308"/>
      <c r="CUL68" s="308"/>
      <c r="CUM68" s="308"/>
      <c r="CUN68" s="308"/>
      <c r="CUO68" s="308"/>
      <c r="CUP68" s="308"/>
      <c r="CUQ68" s="308"/>
      <c r="CUR68" s="308"/>
      <c r="CUS68" s="308"/>
      <c r="CUT68" s="308"/>
      <c r="CUU68" s="308"/>
      <c r="CUV68" s="308"/>
      <c r="CUW68" s="308"/>
      <c r="CUX68" s="308"/>
      <c r="CUY68" s="308"/>
      <c r="CUZ68" s="308"/>
      <c r="CVA68" s="308"/>
      <c r="CVB68" s="308"/>
      <c r="CVC68" s="308"/>
      <c r="CVD68" s="308"/>
      <c r="CVE68" s="308"/>
      <c r="CVF68" s="308"/>
      <c r="CVG68" s="308"/>
      <c r="CVH68" s="308"/>
      <c r="CVI68" s="308"/>
      <c r="CVJ68" s="308"/>
      <c r="CVK68" s="308"/>
      <c r="CVL68" s="308"/>
      <c r="CVM68" s="308"/>
      <c r="CVN68" s="308"/>
      <c r="CVO68" s="308"/>
      <c r="CVP68" s="308"/>
      <c r="CVQ68" s="308"/>
      <c r="CVR68" s="308"/>
      <c r="CVS68" s="308"/>
      <c r="CVT68" s="308"/>
      <c r="CVU68" s="308"/>
      <c r="CVV68" s="308"/>
      <c r="CVW68" s="308"/>
      <c r="CVX68" s="308"/>
      <c r="CVY68" s="308"/>
      <c r="CVZ68" s="308"/>
      <c r="CWA68" s="308"/>
      <c r="CWB68" s="308"/>
      <c r="CWC68" s="308"/>
      <c r="CWD68" s="308"/>
      <c r="CWE68" s="308"/>
      <c r="CWF68" s="308"/>
      <c r="CWG68" s="308"/>
      <c r="CWH68" s="308"/>
      <c r="CWI68" s="308"/>
      <c r="CWJ68" s="308"/>
      <c r="CWK68" s="308"/>
      <c r="CWL68" s="308"/>
      <c r="CWM68" s="308"/>
      <c r="CWN68" s="308"/>
      <c r="CWO68" s="308"/>
      <c r="CWP68" s="308"/>
      <c r="CWQ68" s="308"/>
      <c r="CWR68" s="308"/>
      <c r="CWS68" s="308"/>
      <c r="CWT68" s="308"/>
      <c r="CWU68" s="308"/>
      <c r="CWV68" s="308"/>
      <c r="CWW68" s="308"/>
      <c r="CWX68" s="308"/>
      <c r="CWY68" s="308"/>
      <c r="CWZ68" s="308"/>
      <c r="CXA68" s="308"/>
      <c r="CXB68" s="308"/>
      <c r="CXC68" s="308"/>
      <c r="CXD68" s="308"/>
      <c r="CXE68" s="308"/>
      <c r="CXF68" s="308"/>
      <c r="CXG68" s="308"/>
      <c r="CXH68" s="308"/>
      <c r="CXI68" s="308"/>
      <c r="CXJ68" s="308"/>
      <c r="CXK68" s="308"/>
      <c r="CXL68" s="308"/>
      <c r="CXM68" s="308"/>
      <c r="CXN68" s="308"/>
      <c r="CXO68" s="308"/>
      <c r="CXP68" s="308"/>
      <c r="CXQ68" s="308"/>
      <c r="CXR68" s="308"/>
      <c r="CXS68" s="308"/>
      <c r="CXT68" s="308"/>
      <c r="CXU68" s="308"/>
      <c r="CXV68" s="308"/>
      <c r="CXW68" s="308"/>
      <c r="CXX68" s="308"/>
      <c r="CXY68" s="308"/>
      <c r="CXZ68" s="308"/>
      <c r="CYA68" s="308"/>
      <c r="CYB68" s="308"/>
      <c r="CYC68" s="308"/>
      <c r="CYD68" s="308"/>
      <c r="CYE68" s="308"/>
      <c r="CYF68" s="308"/>
      <c r="CYG68" s="308"/>
      <c r="CYH68" s="308"/>
      <c r="CYI68" s="308"/>
      <c r="CYJ68" s="308"/>
      <c r="CYK68" s="308"/>
      <c r="CYL68" s="308"/>
      <c r="CYM68" s="308"/>
      <c r="CYN68" s="308"/>
      <c r="CYO68" s="308"/>
      <c r="CYP68" s="308"/>
      <c r="CYQ68" s="308"/>
      <c r="CYR68" s="308"/>
      <c r="CYS68" s="308"/>
      <c r="CYT68" s="308"/>
      <c r="CYU68" s="308"/>
      <c r="CYV68" s="308"/>
      <c r="CYW68" s="308"/>
      <c r="CYX68" s="308"/>
      <c r="CYY68" s="308"/>
      <c r="CYZ68" s="308"/>
      <c r="CZA68" s="308"/>
      <c r="CZB68" s="308"/>
      <c r="CZC68" s="308"/>
      <c r="CZD68" s="308"/>
      <c r="CZE68" s="308"/>
      <c r="CZF68" s="308"/>
      <c r="CZG68" s="308"/>
      <c r="CZH68" s="308"/>
      <c r="CZI68" s="308"/>
      <c r="CZJ68" s="308"/>
      <c r="CZK68" s="308"/>
      <c r="CZL68" s="308"/>
      <c r="CZM68" s="308"/>
      <c r="CZN68" s="308"/>
      <c r="CZO68" s="308"/>
      <c r="CZP68" s="308"/>
      <c r="CZQ68" s="308"/>
      <c r="CZR68" s="308"/>
      <c r="CZS68" s="308"/>
      <c r="CZT68" s="308"/>
      <c r="CZU68" s="308"/>
      <c r="CZV68" s="308"/>
      <c r="CZW68" s="308"/>
      <c r="CZX68" s="308"/>
      <c r="CZY68" s="308"/>
      <c r="CZZ68" s="308"/>
      <c r="DAA68" s="308"/>
      <c r="DAB68" s="308"/>
      <c r="DAC68" s="308"/>
      <c r="DAD68" s="308"/>
      <c r="DAE68" s="308"/>
      <c r="DAF68" s="308"/>
      <c r="DAG68" s="308"/>
      <c r="DAH68" s="308"/>
      <c r="DAI68" s="308"/>
      <c r="DAJ68" s="308"/>
      <c r="DAK68" s="308"/>
      <c r="DAL68" s="308"/>
      <c r="DAM68" s="308"/>
      <c r="DAN68" s="308"/>
      <c r="DAO68" s="308"/>
      <c r="DAP68" s="308"/>
      <c r="DAQ68" s="308"/>
      <c r="DAR68" s="308"/>
      <c r="DAS68" s="308"/>
      <c r="DAT68" s="308"/>
      <c r="DAU68" s="308"/>
      <c r="DAV68" s="308"/>
      <c r="DAW68" s="308"/>
      <c r="DAX68" s="308"/>
      <c r="DAY68" s="308"/>
      <c r="DAZ68" s="308"/>
      <c r="DBA68" s="308"/>
      <c r="DBB68" s="308"/>
      <c r="DBC68" s="308"/>
      <c r="DBD68" s="308"/>
      <c r="DBE68" s="308"/>
      <c r="DBF68" s="308"/>
      <c r="DBG68" s="308"/>
      <c r="DBH68" s="308"/>
      <c r="DBI68" s="308"/>
      <c r="DBJ68" s="308"/>
      <c r="DBK68" s="308"/>
      <c r="DBL68" s="308"/>
      <c r="DBM68" s="308"/>
      <c r="DBN68" s="308"/>
      <c r="DBO68" s="308"/>
      <c r="DBP68" s="308"/>
      <c r="DBQ68" s="308"/>
      <c r="DBR68" s="308"/>
      <c r="DBS68" s="308"/>
      <c r="DBT68" s="308"/>
      <c r="DBU68" s="308"/>
      <c r="DBV68" s="308"/>
      <c r="DBW68" s="308"/>
      <c r="DBX68" s="308"/>
      <c r="DBY68" s="308"/>
      <c r="DBZ68" s="308"/>
      <c r="DCA68" s="308"/>
      <c r="DCB68" s="308"/>
      <c r="DCC68" s="308"/>
      <c r="DCD68" s="308"/>
      <c r="DCE68" s="308"/>
      <c r="DCF68" s="308"/>
      <c r="DCG68" s="308"/>
      <c r="DCH68" s="308"/>
      <c r="DCI68" s="308"/>
      <c r="DCJ68" s="308"/>
      <c r="DCK68" s="308"/>
      <c r="DCL68" s="308"/>
      <c r="DCM68" s="308"/>
      <c r="DCN68" s="308"/>
      <c r="DCO68" s="308"/>
      <c r="DCP68" s="308"/>
      <c r="DCQ68" s="308"/>
      <c r="DCR68" s="308"/>
      <c r="DCS68" s="308"/>
      <c r="DCT68" s="308"/>
      <c r="DCU68" s="308"/>
      <c r="DCV68" s="308"/>
      <c r="DCW68" s="308"/>
      <c r="DCX68" s="308"/>
      <c r="DCY68" s="308"/>
      <c r="DCZ68" s="308"/>
      <c r="DDA68" s="308"/>
      <c r="DDB68" s="308"/>
      <c r="DDC68" s="308"/>
      <c r="DDD68" s="308"/>
      <c r="DDE68" s="308"/>
      <c r="DDF68" s="308"/>
      <c r="DDG68" s="308"/>
      <c r="DDH68" s="308"/>
      <c r="DDI68" s="308"/>
      <c r="DDJ68" s="308"/>
      <c r="DDK68" s="308"/>
      <c r="DDL68" s="308"/>
      <c r="DDM68" s="308"/>
      <c r="DDN68" s="308"/>
      <c r="DDO68" s="308"/>
      <c r="DDP68" s="308"/>
      <c r="DDQ68" s="308"/>
      <c r="DDR68" s="308"/>
      <c r="DDS68" s="308"/>
      <c r="DDT68" s="308"/>
      <c r="DDU68" s="308"/>
      <c r="DDV68" s="308"/>
      <c r="DDW68" s="308"/>
      <c r="DDX68" s="308"/>
      <c r="DDY68" s="308"/>
      <c r="DDZ68" s="308"/>
      <c r="DEA68" s="308"/>
      <c r="DEB68" s="308"/>
      <c r="DEC68" s="308"/>
      <c r="DED68" s="308"/>
      <c r="DEE68" s="308"/>
      <c r="DEF68" s="308"/>
      <c r="DEG68" s="308"/>
      <c r="DEH68" s="308"/>
      <c r="DEI68" s="308"/>
      <c r="DEJ68" s="308"/>
      <c r="DEK68" s="308"/>
      <c r="DEL68" s="308"/>
      <c r="DEM68" s="308"/>
      <c r="DEN68" s="308"/>
      <c r="DEO68" s="308"/>
      <c r="DEP68" s="308"/>
      <c r="DEQ68" s="308"/>
      <c r="DER68" s="308"/>
      <c r="DES68" s="308"/>
      <c r="DET68" s="308"/>
      <c r="DEU68" s="308"/>
      <c r="DEV68" s="308"/>
      <c r="DEW68" s="308"/>
      <c r="DEX68" s="308"/>
      <c r="DEY68" s="308"/>
      <c r="DEZ68" s="308"/>
      <c r="DFA68" s="308"/>
      <c r="DFB68" s="308"/>
      <c r="DFC68" s="308"/>
      <c r="DFD68" s="308"/>
      <c r="DFE68" s="308"/>
      <c r="DFF68" s="308"/>
      <c r="DFG68" s="308"/>
      <c r="DFH68" s="308"/>
      <c r="DFI68" s="308"/>
      <c r="DFJ68" s="308"/>
      <c r="DFK68" s="308"/>
      <c r="DFL68" s="308"/>
      <c r="DFM68" s="308"/>
      <c r="DFN68" s="308"/>
      <c r="DFO68" s="308"/>
      <c r="DFP68" s="308"/>
      <c r="DFQ68" s="308"/>
      <c r="DFR68" s="308"/>
      <c r="DFS68" s="308"/>
      <c r="DFT68" s="308"/>
      <c r="DFU68" s="308"/>
      <c r="DFV68" s="308"/>
      <c r="DFW68" s="308"/>
      <c r="DFX68" s="308"/>
      <c r="DFY68" s="308"/>
      <c r="DFZ68" s="308"/>
      <c r="DGA68" s="308"/>
      <c r="DGB68" s="308"/>
      <c r="DGC68" s="308"/>
      <c r="DGD68" s="308"/>
      <c r="DGE68" s="308"/>
      <c r="DGF68" s="308"/>
      <c r="DGG68" s="308"/>
      <c r="DGH68" s="308"/>
      <c r="DGI68" s="308"/>
      <c r="DGJ68" s="308"/>
      <c r="DGK68" s="308"/>
      <c r="DGL68" s="308"/>
      <c r="DGM68" s="308"/>
      <c r="DGN68" s="308"/>
      <c r="DGO68" s="308"/>
      <c r="DGP68" s="308"/>
      <c r="DGQ68" s="308"/>
      <c r="DGR68" s="308"/>
      <c r="DGS68" s="308"/>
      <c r="DGT68" s="308"/>
      <c r="DGU68" s="308"/>
      <c r="DGV68" s="308"/>
      <c r="DGW68" s="308"/>
      <c r="DGX68" s="308"/>
      <c r="DGY68" s="308"/>
      <c r="DGZ68" s="308"/>
      <c r="DHA68" s="308"/>
      <c r="DHB68" s="308"/>
      <c r="DHC68" s="308"/>
      <c r="DHD68" s="308"/>
      <c r="DHE68" s="308"/>
      <c r="DHF68" s="308"/>
      <c r="DHG68" s="308"/>
      <c r="DHH68" s="308"/>
      <c r="DHI68" s="308"/>
      <c r="DHJ68" s="308"/>
      <c r="DHK68" s="308"/>
      <c r="DHL68" s="308"/>
      <c r="DHM68" s="308"/>
      <c r="DHN68" s="308"/>
      <c r="DHO68" s="308"/>
      <c r="DHP68" s="308"/>
      <c r="DHQ68" s="308"/>
      <c r="DHR68" s="308"/>
      <c r="DHS68" s="308"/>
      <c r="DHT68" s="308"/>
      <c r="DHU68" s="308"/>
      <c r="DHV68" s="308"/>
      <c r="DHW68" s="308"/>
      <c r="DHX68" s="308"/>
      <c r="DHY68" s="308"/>
      <c r="DHZ68" s="308"/>
      <c r="DIA68" s="308"/>
      <c r="DIB68" s="308"/>
      <c r="DIC68" s="308"/>
      <c r="DID68" s="308"/>
      <c r="DIE68" s="308"/>
      <c r="DIF68" s="308"/>
      <c r="DIG68" s="308"/>
      <c r="DIH68" s="308"/>
      <c r="DII68" s="308"/>
      <c r="DIJ68" s="308"/>
      <c r="DIK68" s="308"/>
      <c r="DIL68" s="308"/>
      <c r="DIM68" s="308"/>
      <c r="DIN68" s="308"/>
      <c r="DIO68" s="308"/>
      <c r="DIP68" s="308"/>
      <c r="DIQ68" s="308"/>
      <c r="DIR68" s="308"/>
      <c r="DIS68" s="308"/>
      <c r="DIT68" s="308"/>
      <c r="DIU68" s="308"/>
      <c r="DIV68" s="308"/>
      <c r="DIW68" s="308"/>
      <c r="DIX68" s="308"/>
      <c r="DIY68" s="308"/>
      <c r="DIZ68" s="308"/>
      <c r="DJA68" s="308"/>
      <c r="DJB68" s="308"/>
      <c r="DJC68" s="308"/>
      <c r="DJD68" s="308"/>
      <c r="DJE68" s="308"/>
      <c r="DJF68" s="308"/>
      <c r="DJG68" s="308"/>
      <c r="DJH68" s="308"/>
      <c r="DJI68" s="308"/>
      <c r="DJJ68" s="308"/>
      <c r="DJK68" s="308"/>
      <c r="DJL68" s="308"/>
      <c r="DJM68" s="308"/>
      <c r="DJN68" s="308"/>
      <c r="DJO68" s="308"/>
      <c r="DJP68" s="308"/>
      <c r="DJQ68" s="308"/>
      <c r="DJR68" s="308"/>
      <c r="DJS68" s="308"/>
      <c r="DJT68" s="308"/>
      <c r="DJU68" s="308"/>
      <c r="DJV68" s="308"/>
      <c r="DJW68" s="308"/>
      <c r="DJX68" s="308"/>
      <c r="DJY68" s="308"/>
      <c r="DJZ68" s="308"/>
      <c r="DKA68" s="308"/>
      <c r="DKB68" s="308"/>
      <c r="DKC68" s="308"/>
      <c r="DKD68" s="308"/>
      <c r="DKE68" s="308"/>
      <c r="DKF68" s="308"/>
      <c r="DKG68" s="308"/>
      <c r="DKH68" s="308"/>
      <c r="DKI68" s="308"/>
      <c r="DKJ68" s="308"/>
      <c r="DKK68" s="308"/>
      <c r="DKL68" s="308"/>
      <c r="DKM68" s="308"/>
      <c r="DKN68" s="308"/>
      <c r="DKO68" s="308"/>
      <c r="DKP68" s="308"/>
      <c r="DKQ68" s="308"/>
      <c r="DKR68" s="308"/>
      <c r="DKS68" s="308"/>
      <c r="DKT68" s="308"/>
      <c r="DKU68" s="308"/>
      <c r="DKV68" s="308"/>
      <c r="DKW68" s="308"/>
      <c r="DKX68" s="308"/>
      <c r="DKY68" s="308"/>
      <c r="DKZ68" s="308"/>
      <c r="DLA68" s="308"/>
      <c r="DLB68" s="308"/>
      <c r="DLC68" s="308"/>
      <c r="DLD68" s="308"/>
      <c r="DLE68" s="308"/>
      <c r="DLF68" s="308"/>
      <c r="DLG68" s="308"/>
      <c r="DLH68" s="308"/>
      <c r="DLI68" s="308"/>
      <c r="DLJ68" s="308"/>
      <c r="DLK68" s="308"/>
      <c r="DLL68" s="308"/>
      <c r="DLM68" s="308"/>
      <c r="DLN68" s="308"/>
      <c r="DLO68" s="308"/>
      <c r="DLP68" s="308"/>
      <c r="DLQ68" s="308"/>
      <c r="DLR68" s="308"/>
      <c r="DLS68" s="308"/>
      <c r="DLT68" s="308"/>
      <c r="DLU68" s="308"/>
      <c r="DLV68" s="308"/>
      <c r="DLW68" s="308"/>
      <c r="DLX68" s="308"/>
      <c r="DLY68" s="308"/>
      <c r="DLZ68" s="308"/>
      <c r="DMA68" s="308"/>
      <c r="DMB68" s="308"/>
      <c r="DMC68" s="308"/>
      <c r="DMD68" s="308"/>
      <c r="DME68" s="308"/>
      <c r="DMF68" s="308"/>
      <c r="DMG68" s="308"/>
      <c r="DMH68" s="308"/>
      <c r="DMI68" s="308"/>
      <c r="DMJ68" s="308"/>
      <c r="DMK68" s="308"/>
      <c r="DML68" s="308"/>
      <c r="DMM68" s="308"/>
      <c r="DMN68" s="308"/>
      <c r="DMO68" s="308"/>
      <c r="DMP68" s="308"/>
      <c r="DMQ68" s="308"/>
      <c r="DMR68" s="308"/>
      <c r="DMS68" s="308"/>
      <c r="DMT68" s="308"/>
      <c r="DMU68" s="308"/>
      <c r="DMV68" s="308"/>
      <c r="DMW68" s="308"/>
      <c r="DMX68" s="308"/>
      <c r="DMY68" s="308"/>
      <c r="DMZ68" s="308"/>
      <c r="DNA68" s="308"/>
      <c r="DNB68" s="308"/>
      <c r="DNC68" s="308"/>
      <c r="DND68" s="308"/>
      <c r="DNE68" s="308"/>
      <c r="DNF68" s="308"/>
      <c r="DNG68" s="308"/>
      <c r="DNH68" s="308"/>
      <c r="DNI68" s="308"/>
      <c r="DNJ68" s="308"/>
      <c r="DNK68" s="308"/>
      <c r="DNL68" s="308"/>
      <c r="DNM68" s="308"/>
      <c r="DNN68" s="308"/>
      <c r="DNO68" s="308"/>
      <c r="DNP68" s="308"/>
      <c r="DNQ68" s="308"/>
      <c r="DNR68" s="308"/>
      <c r="DNS68" s="308"/>
      <c r="DNT68" s="308"/>
      <c r="DNU68" s="308"/>
      <c r="DNV68" s="308"/>
      <c r="DNW68" s="308"/>
      <c r="DNX68" s="308"/>
      <c r="DNY68" s="308"/>
      <c r="DNZ68" s="308"/>
      <c r="DOA68" s="308"/>
      <c r="DOB68" s="308"/>
      <c r="DOC68" s="308"/>
      <c r="DOD68" s="308"/>
      <c r="DOE68" s="308"/>
      <c r="DOF68" s="308"/>
      <c r="DOG68" s="308"/>
      <c r="DOH68" s="308"/>
      <c r="DOI68" s="308"/>
      <c r="DOJ68" s="308"/>
      <c r="DOK68" s="308"/>
      <c r="DOL68" s="308"/>
      <c r="DOM68" s="308"/>
      <c r="DON68" s="308"/>
      <c r="DOO68" s="308"/>
      <c r="DOP68" s="308"/>
      <c r="DOQ68" s="308"/>
      <c r="DOR68" s="308"/>
      <c r="DOS68" s="308"/>
      <c r="DOT68" s="308"/>
      <c r="DOU68" s="308"/>
      <c r="DOV68" s="308"/>
      <c r="DOW68" s="308"/>
      <c r="DOX68" s="308"/>
      <c r="DOY68" s="308"/>
      <c r="DOZ68" s="308"/>
      <c r="DPA68" s="308"/>
      <c r="DPB68" s="308"/>
      <c r="DPC68" s="308"/>
      <c r="DPD68" s="308"/>
      <c r="DPE68" s="308"/>
      <c r="DPF68" s="308"/>
      <c r="DPG68" s="308"/>
      <c r="DPH68" s="308"/>
      <c r="DPI68" s="308"/>
      <c r="DPJ68" s="308"/>
      <c r="DPK68" s="308"/>
      <c r="DPL68" s="308"/>
      <c r="DPM68" s="308"/>
      <c r="DPN68" s="308"/>
      <c r="DPO68" s="308"/>
      <c r="DPP68" s="308"/>
      <c r="DPQ68" s="308"/>
      <c r="DPR68" s="308"/>
      <c r="DPS68" s="308"/>
      <c r="DPT68" s="308"/>
      <c r="DPU68" s="308"/>
      <c r="DPV68" s="308"/>
      <c r="DPW68" s="308"/>
      <c r="DPX68" s="308"/>
      <c r="DPY68" s="308"/>
      <c r="DPZ68" s="308"/>
      <c r="DQA68" s="308"/>
      <c r="DQB68" s="308"/>
      <c r="DQC68" s="308"/>
      <c r="DQD68" s="308"/>
      <c r="DQE68" s="308"/>
      <c r="DQF68" s="308"/>
      <c r="DQG68" s="308"/>
      <c r="DQH68" s="308"/>
      <c r="DQI68" s="308"/>
      <c r="DQJ68" s="308"/>
      <c r="DQK68" s="308"/>
      <c r="DQL68" s="308"/>
      <c r="DQM68" s="308"/>
      <c r="DQN68" s="308"/>
      <c r="DQO68" s="308"/>
      <c r="DQP68" s="308"/>
      <c r="DQQ68" s="308"/>
      <c r="DQR68" s="308"/>
      <c r="DQS68" s="308"/>
      <c r="DQT68" s="308"/>
      <c r="DQU68" s="308"/>
      <c r="DQV68" s="308"/>
      <c r="DQW68" s="308"/>
      <c r="DQX68" s="308"/>
      <c r="DQY68" s="308"/>
      <c r="DQZ68" s="308"/>
      <c r="DRA68" s="308"/>
      <c r="DRB68" s="308"/>
      <c r="DRC68" s="308"/>
      <c r="DRD68" s="308"/>
      <c r="DRE68" s="308"/>
      <c r="DRF68" s="308"/>
      <c r="DRG68" s="308"/>
      <c r="DRH68" s="308"/>
      <c r="DRI68" s="308"/>
      <c r="DRJ68" s="308"/>
      <c r="DRK68" s="308"/>
      <c r="DRL68" s="308"/>
      <c r="DRM68" s="308"/>
      <c r="DRN68" s="308"/>
      <c r="DRO68" s="308"/>
      <c r="DRP68" s="308"/>
      <c r="DRQ68" s="308"/>
      <c r="DRR68" s="308"/>
      <c r="DRS68" s="308"/>
      <c r="DRT68" s="308"/>
      <c r="DRU68" s="308"/>
      <c r="DRV68" s="308"/>
      <c r="DRW68" s="308"/>
      <c r="DRX68" s="308"/>
      <c r="DRY68" s="308"/>
      <c r="DRZ68" s="308"/>
      <c r="DSA68" s="308"/>
      <c r="DSB68" s="308"/>
      <c r="DSC68" s="308"/>
      <c r="DSD68" s="308"/>
      <c r="DSE68" s="308"/>
      <c r="DSF68" s="308"/>
      <c r="DSG68" s="308"/>
      <c r="DSH68" s="308"/>
      <c r="DSI68" s="308"/>
      <c r="DSJ68" s="308"/>
      <c r="DSK68" s="308"/>
      <c r="DSL68" s="308"/>
      <c r="DSM68" s="308"/>
      <c r="DSN68" s="308"/>
      <c r="DSO68" s="308"/>
      <c r="DSP68" s="308"/>
      <c r="DSQ68" s="308"/>
      <c r="DSR68" s="308"/>
      <c r="DSS68" s="308"/>
      <c r="DST68" s="308"/>
      <c r="DSU68" s="308"/>
      <c r="DSV68" s="308"/>
      <c r="DSW68" s="308"/>
      <c r="DSX68" s="308"/>
      <c r="DSY68" s="308"/>
      <c r="DSZ68" s="308"/>
      <c r="DTA68" s="308"/>
      <c r="DTB68" s="308"/>
      <c r="DTC68" s="308"/>
      <c r="DTD68" s="308"/>
      <c r="DTE68" s="308"/>
      <c r="DTF68" s="308"/>
      <c r="DTG68" s="308"/>
      <c r="DTH68" s="308"/>
      <c r="DTI68" s="308"/>
      <c r="DTJ68" s="308"/>
      <c r="DTK68" s="308"/>
      <c r="DTL68" s="308"/>
      <c r="DTM68" s="308"/>
      <c r="DTN68" s="308"/>
      <c r="DTO68" s="308"/>
      <c r="DTP68" s="308"/>
      <c r="DTQ68" s="308"/>
      <c r="DTR68" s="308"/>
      <c r="DTS68" s="308"/>
      <c r="DTT68" s="308"/>
      <c r="DTU68" s="308"/>
      <c r="DTV68" s="308"/>
      <c r="DTW68" s="308"/>
      <c r="DTX68" s="308"/>
      <c r="DTY68" s="308"/>
      <c r="DTZ68" s="308"/>
      <c r="DUA68" s="308"/>
      <c r="DUB68" s="308"/>
      <c r="DUC68" s="308"/>
      <c r="DUD68" s="308"/>
      <c r="DUE68" s="308"/>
      <c r="DUF68" s="308"/>
      <c r="DUG68" s="308"/>
      <c r="DUH68" s="308"/>
      <c r="DUI68" s="308"/>
      <c r="DUJ68" s="308"/>
      <c r="DUK68" s="308"/>
      <c r="DUL68" s="308"/>
      <c r="DUM68" s="308"/>
      <c r="DUN68" s="308"/>
      <c r="DUO68" s="308"/>
      <c r="DUP68" s="308"/>
      <c r="DUQ68" s="308"/>
      <c r="DUR68" s="308"/>
      <c r="DUS68" s="308"/>
      <c r="DUT68" s="308"/>
      <c r="DUU68" s="308"/>
      <c r="DUV68" s="308"/>
      <c r="DUW68" s="308"/>
      <c r="DUX68" s="308"/>
      <c r="DUY68" s="308"/>
      <c r="DUZ68" s="308"/>
      <c r="DVA68" s="308"/>
      <c r="DVB68" s="308"/>
      <c r="DVC68" s="308"/>
      <c r="DVD68" s="308"/>
      <c r="DVE68" s="308"/>
      <c r="DVF68" s="308"/>
      <c r="DVG68" s="308"/>
      <c r="DVH68" s="308"/>
      <c r="DVI68" s="308"/>
      <c r="DVJ68" s="308"/>
      <c r="DVK68" s="308"/>
      <c r="DVL68" s="308"/>
      <c r="DVM68" s="308"/>
      <c r="DVN68" s="308"/>
      <c r="DVO68" s="308"/>
      <c r="DVP68" s="308"/>
      <c r="DVQ68" s="308"/>
      <c r="DVR68" s="308"/>
      <c r="DVS68" s="308"/>
      <c r="DVT68" s="308"/>
      <c r="DVU68" s="308"/>
      <c r="DVV68" s="308"/>
      <c r="DVW68" s="308"/>
      <c r="DVX68" s="308"/>
      <c r="DVY68" s="308"/>
      <c r="DVZ68" s="308"/>
      <c r="DWA68" s="308"/>
      <c r="DWB68" s="308"/>
      <c r="DWC68" s="308"/>
      <c r="DWD68" s="308"/>
      <c r="DWE68" s="308"/>
      <c r="DWF68" s="308"/>
      <c r="DWG68" s="308"/>
      <c r="DWH68" s="308"/>
      <c r="DWI68" s="308"/>
      <c r="DWJ68" s="308"/>
      <c r="DWK68" s="308"/>
      <c r="DWL68" s="308"/>
      <c r="DWM68" s="308"/>
      <c r="DWN68" s="308"/>
      <c r="DWO68" s="308"/>
      <c r="DWP68" s="308"/>
      <c r="DWQ68" s="308"/>
      <c r="DWR68" s="308"/>
      <c r="DWS68" s="308"/>
      <c r="DWT68" s="308"/>
      <c r="DWU68" s="308"/>
      <c r="DWV68" s="308"/>
      <c r="DWW68" s="308"/>
      <c r="DWX68" s="308"/>
      <c r="DWY68" s="308"/>
      <c r="DWZ68" s="308"/>
      <c r="DXA68" s="308"/>
      <c r="DXB68" s="308"/>
      <c r="DXC68" s="308"/>
      <c r="DXD68" s="308"/>
      <c r="DXE68" s="308"/>
      <c r="DXF68" s="308"/>
      <c r="DXG68" s="308"/>
      <c r="DXH68" s="308"/>
      <c r="DXI68" s="308"/>
      <c r="DXJ68" s="308"/>
      <c r="DXK68" s="308"/>
      <c r="DXL68" s="308"/>
      <c r="DXM68" s="308"/>
      <c r="DXN68" s="308"/>
      <c r="DXO68" s="308"/>
      <c r="DXP68" s="308"/>
      <c r="DXQ68" s="308"/>
      <c r="DXR68" s="308"/>
      <c r="DXS68" s="308"/>
      <c r="DXT68" s="308"/>
      <c r="DXU68" s="308"/>
      <c r="DXV68" s="308"/>
      <c r="DXW68" s="308"/>
      <c r="DXX68" s="308"/>
      <c r="DXY68" s="308"/>
      <c r="DXZ68" s="308"/>
      <c r="DYA68" s="308"/>
      <c r="DYB68" s="308"/>
      <c r="DYC68" s="308"/>
      <c r="DYD68" s="308"/>
      <c r="DYE68" s="308"/>
      <c r="DYF68" s="308"/>
      <c r="DYG68" s="308"/>
      <c r="DYH68" s="308"/>
      <c r="DYI68" s="308"/>
      <c r="DYJ68" s="308"/>
      <c r="DYK68" s="308"/>
      <c r="DYL68" s="308"/>
      <c r="DYM68" s="308"/>
      <c r="DYN68" s="308"/>
      <c r="DYO68" s="308"/>
      <c r="DYP68" s="308"/>
      <c r="DYQ68" s="308"/>
      <c r="DYR68" s="308"/>
      <c r="DYS68" s="308"/>
      <c r="DYT68" s="308"/>
      <c r="DYU68" s="308"/>
      <c r="DYV68" s="308"/>
      <c r="DYW68" s="308"/>
      <c r="DYX68" s="308"/>
      <c r="DYY68" s="308"/>
      <c r="DYZ68" s="308"/>
      <c r="DZA68" s="308"/>
      <c r="DZB68" s="308"/>
      <c r="DZC68" s="308"/>
      <c r="DZD68" s="308"/>
      <c r="DZE68" s="308"/>
      <c r="DZF68" s="308"/>
      <c r="DZG68" s="308"/>
      <c r="DZH68" s="308"/>
      <c r="DZI68" s="308"/>
      <c r="DZJ68" s="308"/>
      <c r="DZK68" s="308"/>
      <c r="DZL68" s="308"/>
      <c r="DZM68" s="308"/>
      <c r="DZN68" s="308"/>
      <c r="DZO68" s="308"/>
      <c r="DZP68" s="308"/>
      <c r="DZQ68" s="308"/>
      <c r="DZR68" s="308"/>
      <c r="DZS68" s="308"/>
      <c r="DZT68" s="308"/>
      <c r="DZU68" s="308"/>
      <c r="DZV68" s="308"/>
      <c r="DZW68" s="308"/>
      <c r="DZX68" s="308"/>
      <c r="DZY68" s="308"/>
      <c r="DZZ68" s="308"/>
      <c r="EAA68" s="308"/>
      <c r="EAB68" s="308"/>
      <c r="EAC68" s="308"/>
      <c r="EAD68" s="308"/>
      <c r="EAE68" s="308"/>
      <c r="EAF68" s="308"/>
      <c r="EAG68" s="308"/>
      <c r="EAH68" s="308"/>
      <c r="EAI68" s="308"/>
      <c r="EAJ68" s="308"/>
      <c r="EAK68" s="308"/>
      <c r="EAL68" s="308"/>
      <c r="EAM68" s="308"/>
      <c r="EAN68" s="308"/>
      <c r="EAO68" s="308"/>
      <c r="EAP68" s="308"/>
      <c r="EAQ68" s="308"/>
      <c r="EAR68" s="308"/>
      <c r="EAS68" s="308"/>
      <c r="EAT68" s="308"/>
      <c r="EAU68" s="308"/>
      <c r="EAV68" s="308"/>
      <c r="EAW68" s="308"/>
      <c r="EAX68" s="308"/>
      <c r="EAY68" s="308"/>
      <c r="EAZ68" s="308"/>
      <c r="EBA68" s="308"/>
      <c r="EBB68" s="308"/>
      <c r="EBC68" s="308"/>
      <c r="EBD68" s="308"/>
      <c r="EBE68" s="308"/>
      <c r="EBF68" s="308"/>
      <c r="EBG68" s="308"/>
      <c r="EBH68" s="308"/>
      <c r="EBI68" s="308"/>
      <c r="EBJ68" s="308"/>
      <c r="EBK68" s="308"/>
      <c r="EBL68" s="308"/>
      <c r="EBM68" s="308"/>
      <c r="EBN68" s="308"/>
      <c r="EBO68" s="308"/>
      <c r="EBP68" s="308"/>
      <c r="EBQ68" s="308"/>
      <c r="EBR68" s="308"/>
      <c r="EBS68" s="308"/>
      <c r="EBT68" s="308"/>
      <c r="EBU68" s="308"/>
      <c r="EBV68" s="308"/>
      <c r="EBW68" s="308"/>
      <c r="EBX68" s="308"/>
      <c r="EBY68" s="308"/>
      <c r="EBZ68" s="308"/>
      <c r="ECA68" s="308"/>
      <c r="ECB68" s="308"/>
      <c r="ECC68" s="308"/>
      <c r="ECD68" s="308"/>
      <c r="ECE68" s="308"/>
      <c r="ECF68" s="308"/>
      <c r="ECG68" s="308"/>
      <c r="ECH68" s="308"/>
      <c r="ECI68" s="308"/>
      <c r="ECJ68" s="308"/>
      <c r="ECK68" s="308"/>
      <c r="ECL68" s="308"/>
      <c r="ECM68" s="308"/>
      <c r="ECN68" s="308"/>
      <c r="ECO68" s="308"/>
      <c r="ECP68" s="308"/>
      <c r="ECQ68" s="308"/>
      <c r="ECR68" s="308"/>
      <c r="ECS68" s="308"/>
      <c r="ECT68" s="308"/>
      <c r="ECU68" s="308"/>
      <c r="ECV68" s="308"/>
      <c r="ECW68" s="308"/>
      <c r="ECX68" s="308"/>
      <c r="ECY68" s="308"/>
      <c r="ECZ68" s="308"/>
      <c r="EDA68" s="308"/>
      <c r="EDB68" s="308"/>
      <c r="EDC68" s="308"/>
      <c r="EDD68" s="308"/>
      <c r="EDE68" s="308"/>
      <c r="EDF68" s="308"/>
      <c r="EDG68" s="308"/>
      <c r="EDH68" s="308"/>
      <c r="EDI68" s="308"/>
      <c r="EDJ68" s="308"/>
      <c r="EDK68" s="308"/>
      <c r="EDL68" s="308"/>
      <c r="EDM68" s="308"/>
      <c r="EDN68" s="308"/>
      <c r="EDO68" s="308"/>
      <c r="EDP68" s="308"/>
      <c r="EDQ68" s="308"/>
      <c r="EDR68" s="308"/>
      <c r="EDS68" s="308"/>
      <c r="EDT68" s="308"/>
      <c r="EDU68" s="308"/>
      <c r="EDV68" s="308"/>
      <c r="EDW68" s="308"/>
      <c r="EDX68" s="308"/>
      <c r="EDY68" s="308"/>
      <c r="EDZ68" s="308"/>
      <c r="EEA68" s="308"/>
      <c r="EEB68" s="308"/>
      <c r="EEC68" s="308"/>
      <c r="EED68" s="308"/>
      <c r="EEE68" s="308"/>
      <c r="EEF68" s="308"/>
      <c r="EEG68" s="308"/>
      <c r="EEH68" s="308"/>
      <c r="EEI68" s="308"/>
      <c r="EEJ68" s="308"/>
      <c r="EEK68" s="308"/>
      <c r="EEL68" s="308"/>
      <c r="EEM68" s="308"/>
      <c r="EEN68" s="308"/>
      <c r="EEO68" s="308"/>
      <c r="EEP68" s="308"/>
      <c r="EEQ68" s="308"/>
      <c r="EER68" s="308"/>
      <c r="EES68" s="308"/>
      <c r="EET68" s="308"/>
      <c r="EEU68" s="308"/>
      <c r="EEV68" s="308"/>
      <c r="EEW68" s="308"/>
      <c r="EEX68" s="308"/>
      <c r="EEY68" s="308"/>
      <c r="EEZ68" s="308"/>
      <c r="EFA68" s="308"/>
      <c r="EFB68" s="308"/>
      <c r="EFC68" s="308"/>
      <c r="EFD68" s="308"/>
      <c r="EFE68" s="308"/>
      <c r="EFF68" s="308"/>
      <c r="EFG68" s="308"/>
      <c r="EFH68" s="308"/>
      <c r="EFI68" s="308"/>
      <c r="EFJ68" s="308"/>
      <c r="EFK68" s="308"/>
      <c r="EFL68" s="308"/>
      <c r="EFM68" s="308"/>
      <c r="EFN68" s="308"/>
      <c r="EFO68" s="308"/>
      <c r="EFP68" s="308"/>
      <c r="EFQ68" s="308"/>
      <c r="EFR68" s="308"/>
      <c r="EFS68" s="308"/>
      <c r="EFT68" s="308"/>
      <c r="EFU68" s="308"/>
      <c r="EFV68" s="308"/>
      <c r="EFW68" s="308"/>
      <c r="EFX68" s="308"/>
      <c r="EFY68" s="308"/>
      <c r="EFZ68" s="308"/>
      <c r="EGA68" s="308"/>
      <c r="EGB68" s="308"/>
      <c r="EGC68" s="308"/>
      <c r="EGD68" s="308"/>
      <c r="EGE68" s="308"/>
      <c r="EGF68" s="308"/>
      <c r="EGG68" s="308"/>
      <c r="EGH68" s="308"/>
      <c r="EGI68" s="308"/>
      <c r="EGJ68" s="308"/>
      <c r="EGK68" s="308"/>
      <c r="EGL68" s="308"/>
      <c r="EGM68" s="308"/>
      <c r="EGN68" s="308"/>
      <c r="EGO68" s="308"/>
      <c r="EGP68" s="308"/>
      <c r="EGQ68" s="308"/>
      <c r="EGR68" s="308"/>
      <c r="EGS68" s="308"/>
      <c r="EGT68" s="308"/>
      <c r="EGU68" s="308"/>
      <c r="EGV68" s="308"/>
      <c r="EGW68" s="308"/>
      <c r="EGX68" s="308"/>
      <c r="EGY68" s="308"/>
      <c r="EGZ68" s="308"/>
      <c r="EHA68" s="308"/>
      <c r="EHB68" s="308"/>
      <c r="EHC68" s="308"/>
      <c r="EHD68" s="308"/>
      <c r="EHE68" s="308"/>
      <c r="EHF68" s="308"/>
      <c r="EHG68" s="308"/>
      <c r="EHH68" s="308"/>
      <c r="EHI68" s="308"/>
      <c r="EHJ68" s="308"/>
      <c r="EHK68" s="308"/>
      <c r="EHL68" s="308"/>
      <c r="EHM68" s="308"/>
      <c r="EHN68" s="308"/>
      <c r="EHO68" s="308"/>
      <c r="EHP68" s="308"/>
      <c r="EHQ68" s="308"/>
      <c r="EHR68" s="308"/>
      <c r="EHS68" s="308"/>
      <c r="EHT68" s="308"/>
      <c r="EHU68" s="308"/>
      <c r="EHV68" s="308"/>
      <c r="EHW68" s="308"/>
      <c r="EHX68" s="308"/>
      <c r="EHY68" s="308"/>
      <c r="EHZ68" s="308"/>
      <c r="EIA68" s="308"/>
      <c r="EIB68" s="308"/>
      <c r="EIC68" s="308"/>
      <c r="EID68" s="308"/>
      <c r="EIE68" s="308"/>
      <c r="EIF68" s="308"/>
      <c r="EIG68" s="308"/>
      <c r="EIH68" s="308"/>
      <c r="EII68" s="308"/>
      <c r="EIJ68" s="308"/>
      <c r="EIK68" s="308"/>
      <c r="EIL68" s="308"/>
      <c r="EIM68" s="308"/>
      <c r="EIN68" s="308"/>
      <c r="EIO68" s="308"/>
      <c r="EIP68" s="308"/>
      <c r="EIQ68" s="308"/>
      <c r="EIR68" s="308"/>
      <c r="EIS68" s="308"/>
      <c r="EIT68" s="308"/>
      <c r="EIU68" s="308"/>
      <c r="EIV68" s="308"/>
      <c r="EIW68" s="308"/>
      <c r="EIX68" s="308"/>
      <c r="EIY68" s="308"/>
      <c r="EIZ68" s="308"/>
      <c r="EJA68" s="308"/>
      <c r="EJB68" s="308"/>
      <c r="EJC68" s="308"/>
      <c r="EJD68" s="308"/>
      <c r="EJE68" s="308"/>
      <c r="EJF68" s="308"/>
      <c r="EJG68" s="308"/>
      <c r="EJH68" s="308"/>
      <c r="EJI68" s="308"/>
      <c r="EJJ68" s="308"/>
      <c r="EJK68" s="308"/>
      <c r="EJL68" s="308"/>
      <c r="EJM68" s="308"/>
      <c r="EJN68" s="308"/>
      <c r="EJO68" s="308"/>
      <c r="EJP68" s="308"/>
      <c r="EJQ68" s="308"/>
      <c r="EJR68" s="308"/>
      <c r="EJS68" s="308"/>
      <c r="EJT68" s="308"/>
      <c r="EJU68" s="308"/>
      <c r="EJV68" s="308"/>
      <c r="EJW68" s="308"/>
      <c r="EJX68" s="308"/>
      <c r="EJY68" s="308"/>
      <c r="EJZ68" s="308"/>
      <c r="EKA68" s="308"/>
      <c r="EKB68" s="308"/>
      <c r="EKC68" s="308"/>
      <c r="EKD68" s="308"/>
      <c r="EKE68" s="308"/>
      <c r="EKF68" s="308"/>
      <c r="EKG68" s="308"/>
      <c r="EKH68" s="308"/>
      <c r="EKI68" s="308"/>
      <c r="EKJ68" s="308"/>
      <c r="EKK68" s="308"/>
      <c r="EKL68" s="308"/>
      <c r="EKM68" s="308"/>
      <c r="EKN68" s="308"/>
      <c r="EKO68" s="308"/>
      <c r="EKP68" s="308"/>
      <c r="EKQ68" s="308"/>
      <c r="EKR68" s="308"/>
      <c r="EKS68" s="308"/>
      <c r="EKT68" s="308"/>
      <c r="EKU68" s="308"/>
      <c r="EKV68" s="308"/>
      <c r="EKW68" s="308"/>
      <c r="EKX68" s="308"/>
      <c r="EKY68" s="308"/>
      <c r="EKZ68" s="308"/>
      <c r="ELA68" s="308"/>
      <c r="ELB68" s="308"/>
      <c r="ELC68" s="308"/>
      <c r="ELD68" s="308"/>
      <c r="ELE68" s="308"/>
      <c r="ELF68" s="308"/>
      <c r="ELG68" s="308"/>
      <c r="ELH68" s="308"/>
      <c r="ELI68" s="308"/>
      <c r="ELJ68" s="308"/>
      <c r="ELK68" s="308"/>
      <c r="ELL68" s="308"/>
      <c r="ELM68" s="308"/>
      <c r="ELN68" s="308"/>
      <c r="ELO68" s="308"/>
      <c r="ELP68" s="308"/>
      <c r="ELQ68" s="308"/>
      <c r="ELR68" s="308"/>
      <c r="ELS68" s="308"/>
      <c r="ELT68" s="308"/>
      <c r="ELU68" s="308"/>
      <c r="ELV68" s="308"/>
      <c r="ELW68" s="308"/>
      <c r="ELX68" s="308"/>
      <c r="ELY68" s="308"/>
      <c r="ELZ68" s="308"/>
      <c r="EMA68" s="308"/>
      <c r="EMB68" s="308"/>
      <c r="EMC68" s="308"/>
      <c r="EMD68" s="308"/>
      <c r="EME68" s="308"/>
      <c r="EMF68" s="308"/>
      <c r="EMG68" s="308"/>
      <c r="EMH68" s="308"/>
      <c r="EMI68" s="308"/>
      <c r="EMJ68" s="308"/>
      <c r="EMK68" s="308"/>
      <c r="EML68" s="308"/>
      <c r="EMM68" s="308"/>
      <c r="EMN68" s="308"/>
      <c r="EMO68" s="308"/>
      <c r="EMP68" s="308"/>
      <c r="EMQ68" s="308"/>
      <c r="EMR68" s="308"/>
      <c r="EMS68" s="308"/>
      <c r="EMT68" s="308"/>
      <c r="EMU68" s="308"/>
      <c r="EMV68" s="308"/>
      <c r="EMW68" s="308"/>
      <c r="EMX68" s="308"/>
      <c r="EMY68" s="308"/>
      <c r="EMZ68" s="308"/>
      <c r="ENA68" s="308"/>
      <c r="ENB68" s="308"/>
      <c r="ENC68" s="308"/>
      <c r="END68" s="308"/>
      <c r="ENE68" s="308"/>
      <c r="ENF68" s="308"/>
      <c r="ENG68" s="308"/>
      <c r="ENH68" s="308"/>
      <c r="ENI68" s="308"/>
      <c r="ENJ68" s="308"/>
      <c r="ENK68" s="308"/>
      <c r="ENL68" s="308"/>
      <c r="ENM68" s="308"/>
      <c r="ENN68" s="308"/>
      <c r="ENO68" s="308"/>
      <c r="ENP68" s="308"/>
      <c r="ENQ68" s="308"/>
      <c r="ENR68" s="308"/>
      <c r="ENS68" s="308"/>
      <c r="ENT68" s="308"/>
      <c r="ENU68" s="308"/>
      <c r="ENV68" s="308"/>
      <c r="ENW68" s="308"/>
      <c r="ENX68" s="308"/>
      <c r="ENY68" s="308"/>
      <c r="ENZ68" s="308"/>
      <c r="EOA68" s="308"/>
      <c r="EOB68" s="308"/>
      <c r="EOC68" s="308"/>
      <c r="EOD68" s="308"/>
      <c r="EOE68" s="308"/>
      <c r="EOF68" s="308"/>
      <c r="EOG68" s="308"/>
      <c r="EOH68" s="308"/>
      <c r="EOI68" s="308"/>
      <c r="EOJ68" s="308"/>
      <c r="EOK68" s="308"/>
      <c r="EOL68" s="308"/>
      <c r="EOM68" s="308"/>
      <c r="EON68" s="308"/>
      <c r="EOO68" s="308"/>
      <c r="EOP68" s="308"/>
      <c r="EOQ68" s="308"/>
      <c r="EOR68" s="308"/>
      <c r="EOS68" s="308"/>
      <c r="EOT68" s="308"/>
      <c r="EOU68" s="308"/>
      <c r="EOV68" s="308"/>
      <c r="EOW68" s="308"/>
      <c r="EOX68" s="308"/>
      <c r="EOY68" s="308"/>
      <c r="EOZ68" s="308"/>
      <c r="EPA68" s="308"/>
      <c r="EPB68" s="308"/>
      <c r="EPC68" s="308"/>
      <c r="EPD68" s="308"/>
      <c r="EPE68" s="308"/>
      <c r="EPF68" s="308"/>
      <c r="EPG68" s="308"/>
      <c r="EPH68" s="308"/>
      <c r="EPI68" s="308"/>
      <c r="EPJ68" s="308"/>
      <c r="EPK68" s="308"/>
      <c r="EPL68" s="308"/>
      <c r="EPM68" s="308"/>
      <c r="EPN68" s="308"/>
      <c r="EPO68" s="308"/>
      <c r="EPP68" s="308"/>
      <c r="EPQ68" s="308"/>
      <c r="EPR68" s="308"/>
      <c r="EPS68" s="308"/>
      <c r="EPT68" s="308"/>
      <c r="EPU68" s="308"/>
      <c r="EPV68" s="308"/>
      <c r="EPW68" s="308"/>
      <c r="EPX68" s="308"/>
      <c r="EPY68" s="308"/>
      <c r="EPZ68" s="308"/>
      <c r="EQA68" s="308"/>
      <c r="EQB68" s="308"/>
      <c r="EQC68" s="308"/>
      <c r="EQD68" s="308"/>
      <c r="EQE68" s="308"/>
      <c r="EQF68" s="308"/>
      <c r="EQG68" s="308"/>
      <c r="EQH68" s="308"/>
      <c r="EQI68" s="308"/>
      <c r="EQJ68" s="308"/>
      <c r="EQK68" s="308"/>
      <c r="EQL68" s="308"/>
      <c r="EQM68" s="308"/>
      <c r="EQN68" s="308"/>
      <c r="EQO68" s="308"/>
      <c r="EQP68" s="308"/>
      <c r="EQQ68" s="308"/>
      <c r="EQR68" s="308"/>
      <c r="EQS68" s="308"/>
      <c r="EQT68" s="308"/>
      <c r="EQU68" s="308"/>
      <c r="EQV68" s="308"/>
      <c r="EQW68" s="308"/>
      <c r="EQX68" s="308"/>
      <c r="EQY68" s="308"/>
      <c r="EQZ68" s="308"/>
      <c r="ERA68" s="308"/>
      <c r="ERB68" s="308"/>
      <c r="ERC68" s="308"/>
      <c r="ERD68" s="308"/>
      <c r="ERE68" s="308"/>
      <c r="ERF68" s="308"/>
      <c r="ERG68" s="308"/>
      <c r="ERH68" s="308"/>
      <c r="ERI68" s="308"/>
      <c r="ERJ68" s="308"/>
      <c r="ERK68" s="308"/>
      <c r="ERL68" s="308"/>
      <c r="ERM68" s="308"/>
      <c r="ERN68" s="308"/>
      <c r="ERO68" s="308"/>
      <c r="ERP68" s="308"/>
      <c r="ERQ68" s="308"/>
      <c r="ERR68" s="308"/>
      <c r="ERS68" s="308"/>
      <c r="ERT68" s="308"/>
      <c r="ERU68" s="308"/>
      <c r="ERV68" s="308"/>
      <c r="ERW68" s="308"/>
      <c r="ERX68" s="308"/>
      <c r="ERY68" s="308"/>
      <c r="ERZ68" s="308"/>
      <c r="ESA68" s="308"/>
      <c r="ESB68" s="308"/>
      <c r="ESC68" s="308"/>
      <c r="ESD68" s="308"/>
      <c r="ESE68" s="308"/>
      <c r="ESF68" s="308"/>
      <c r="ESG68" s="308"/>
      <c r="ESH68" s="308"/>
      <c r="ESI68" s="308"/>
      <c r="ESJ68" s="308"/>
      <c r="ESK68" s="308"/>
      <c r="ESL68" s="308"/>
      <c r="ESM68" s="308"/>
      <c r="ESN68" s="308"/>
      <c r="ESO68" s="308"/>
      <c r="ESP68" s="308"/>
      <c r="ESQ68" s="308"/>
      <c r="ESR68" s="308"/>
      <c r="ESS68" s="308"/>
      <c r="EST68" s="308"/>
      <c r="ESU68" s="308"/>
      <c r="ESV68" s="308"/>
      <c r="ESW68" s="308"/>
      <c r="ESX68" s="308"/>
      <c r="ESY68" s="308"/>
      <c r="ESZ68" s="308"/>
      <c r="ETA68" s="308"/>
      <c r="ETB68" s="308"/>
      <c r="ETC68" s="308"/>
      <c r="ETD68" s="308"/>
      <c r="ETE68" s="308"/>
      <c r="ETF68" s="308"/>
      <c r="ETG68" s="308"/>
      <c r="ETH68" s="308"/>
      <c r="ETI68" s="308"/>
      <c r="ETJ68" s="308"/>
      <c r="ETK68" s="308"/>
      <c r="ETL68" s="308"/>
      <c r="ETM68" s="308"/>
      <c r="ETN68" s="308"/>
      <c r="ETO68" s="308"/>
      <c r="ETP68" s="308"/>
      <c r="ETQ68" s="308"/>
      <c r="ETR68" s="308"/>
      <c r="ETS68" s="308"/>
      <c r="ETT68" s="308"/>
      <c r="ETU68" s="308"/>
      <c r="ETV68" s="308"/>
      <c r="ETW68" s="308"/>
      <c r="ETX68" s="308"/>
      <c r="ETY68" s="308"/>
      <c r="ETZ68" s="308"/>
      <c r="EUA68" s="308"/>
      <c r="EUB68" s="308"/>
      <c r="EUC68" s="308"/>
      <c r="EUD68" s="308"/>
      <c r="EUE68" s="308"/>
      <c r="EUF68" s="308"/>
      <c r="EUG68" s="308"/>
      <c r="EUH68" s="308"/>
      <c r="EUI68" s="308"/>
      <c r="EUJ68" s="308"/>
      <c r="EUK68" s="308"/>
      <c r="EUL68" s="308"/>
      <c r="EUM68" s="308"/>
      <c r="EUN68" s="308"/>
      <c r="EUO68" s="308"/>
      <c r="EUP68" s="308"/>
      <c r="EUQ68" s="308"/>
      <c r="EUR68" s="308"/>
      <c r="EUS68" s="308"/>
      <c r="EUT68" s="308"/>
      <c r="EUU68" s="308"/>
      <c r="EUV68" s="308"/>
      <c r="EUW68" s="308"/>
      <c r="EUX68" s="308"/>
      <c r="EUY68" s="308"/>
      <c r="EUZ68" s="308"/>
      <c r="EVA68" s="308"/>
      <c r="EVB68" s="308"/>
      <c r="EVC68" s="308"/>
      <c r="EVD68" s="308"/>
      <c r="EVE68" s="308"/>
      <c r="EVF68" s="308"/>
      <c r="EVG68" s="308"/>
      <c r="EVH68" s="308"/>
      <c r="EVI68" s="308"/>
      <c r="EVJ68" s="308"/>
      <c r="EVK68" s="308"/>
      <c r="EVL68" s="308"/>
      <c r="EVM68" s="308"/>
      <c r="EVN68" s="308"/>
      <c r="EVO68" s="308"/>
      <c r="EVP68" s="308"/>
      <c r="EVQ68" s="308"/>
      <c r="EVR68" s="308"/>
      <c r="EVS68" s="308"/>
      <c r="EVT68" s="308"/>
      <c r="EVU68" s="308"/>
      <c r="EVV68" s="308"/>
      <c r="EVW68" s="308"/>
      <c r="EVX68" s="308"/>
      <c r="EVY68" s="308"/>
      <c r="EVZ68" s="308"/>
      <c r="EWA68" s="308"/>
      <c r="EWB68" s="308"/>
      <c r="EWC68" s="308"/>
      <c r="EWD68" s="308"/>
      <c r="EWE68" s="308"/>
      <c r="EWF68" s="308"/>
      <c r="EWG68" s="308"/>
      <c r="EWH68" s="308"/>
      <c r="EWI68" s="308"/>
      <c r="EWJ68" s="308"/>
      <c r="EWK68" s="308"/>
      <c r="EWL68" s="308"/>
      <c r="EWM68" s="308"/>
      <c r="EWN68" s="308"/>
      <c r="EWO68" s="308"/>
      <c r="EWP68" s="308"/>
      <c r="EWQ68" s="308"/>
      <c r="EWR68" s="308"/>
      <c r="EWS68" s="308"/>
      <c r="EWT68" s="308"/>
      <c r="EWU68" s="308"/>
      <c r="EWV68" s="308"/>
      <c r="EWW68" s="308"/>
      <c r="EWX68" s="308"/>
      <c r="EWY68" s="308"/>
      <c r="EWZ68" s="308"/>
      <c r="EXA68" s="308"/>
      <c r="EXB68" s="308"/>
      <c r="EXC68" s="308"/>
      <c r="EXD68" s="308"/>
      <c r="EXE68" s="308"/>
      <c r="EXF68" s="308"/>
      <c r="EXG68" s="308"/>
      <c r="EXH68" s="308"/>
      <c r="EXI68" s="308"/>
      <c r="EXJ68" s="308"/>
      <c r="EXK68" s="308"/>
      <c r="EXL68" s="308"/>
      <c r="EXM68" s="308"/>
      <c r="EXN68" s="308"/>
      <c r="EXO68" s="308"/>
      <c r="EXP68" s="308"/>
      <c r="EXQ68" s="308"/>
      <c r="EXR68" s="308"/>
      <c r="EXS68" s="308"/>
      <c r="EXT68" s="308"/>
      <c r="EXU68" s="308"/>
      <c r="EXV68" s="308"/>
      <c r="EXW68" s="308"/>
      <c r="EXX68" s="308"/>
      <c r="EXY68" s="308"/>
      <c r="EXZ68" s="308"/>
      <c r="EYA68" s="308"/>
      <c r="EYB68" s="308"/>
      <c r="EYC68" s="308"/>
      <c r="EYD68" s="308"/>
      <c r="EYE68" s="308"/>
      <c r="EYF68" s="308"/>
      <c r="EYG68" s="308"/>
      <c r="EYH68" s="308"/>
      <c r="EYI68" s="308"/>
      <c r="EYJ68" s="308"/>
      <c r="EYK68" s="308"/>
      <c r="EYL68" s="308"/>
      <c r="EYM68" s="308"/>
      <c r="EYN68" s="308"/>
      <c r="EYO68" s="308"/>
      <c r="EYP68" s="308"/>
      <c r="EYQ68" s="308"/>
      <c r="EYR68" s="308"/>
      <c r="EYS68" s="308"/>
      <c r="EYT68" s="308"/>
      <c r="EYU68" s="308"/>
      <c r="EYV68" s="308"/>
      <c r="EYW68" s="308"/>
      <c r="EYX68" s="308"/>
      <c r="EYY68" s="308"/>
      <c r="EYZ68" s="308"/>
      <c r="EZA68" s="308"/>
      <c r="EZB68" s="308"/>
      <c r="EZC68" s="308"/>
      <c r="EZD68" s="308"/>
      <c r="EZE68" s="308"/>
      <c r="EZF68" s="308"/>
      <c r="EZG68" s="308"/>
      <c r="EZH68" s="308"/>
      <c r="EZI68" s="308"/>
      <c r="EZJ68" s="308"/>
      <c r="EZK68" s="308"/>
      <c r="EZL68" s="308"/>
      <c r="EZM68" s="308"/>
      <c r="EZN68" s="308"/>
      <c r="EZO68" s="308"/>
      <c r="EZP68" s="308"/>
      <c r="EZQ68" s="308"/>
      <c r="EZR68" s="308"/>
      <c r="EZS68" s="308"/>
      <c r="EZT68" s="308"/>
      <c r="EZU68" s="308"/>
      <c r="EZV68" s="308"/>
      <c r="EZW68" s="308"/>
      <c r="EZX68" s="308"/>
      <c r="EZY68" s="308"/>
      <c r="EZZ68" s="308"/>
      <c r="FAA68" s="308"/>
      <c r="FAB68" s="308"/>
      <c r="FAC68" s="308"/>
      <c r="FAD68" s="308"/>
      <c r="FAE68" s="308"/>
      <c r="FAF68" s="308"/>
      <c r="FAG68" s="308"/>
      <c r="FAH68" s="308"/>
      <c r="FAI68" s="308"/>
      <c r="FAJ68" s="308"/>
      <c r="FAK68" s="308"/>
      <c r="FAL68" s="308"/>
      <c r="FAM68" s="308"/>
      <c r="FAN68" s="308"/>
      <c r="FAO68" s="308"/>
      <c r="FAP68" s="308"/>
      <c r="FAQ68" s="308"/>
      <c r="FAR68" s="308"/>
      <c r="FAS68" s="308"/>
      <c r="FAT68" s="308"/>
      <c r="FAU68" s="308"/>
      <c r="FAV68" s="308"/>
      <c r="FAW68" s="308"/>
      <c r="FAX68" s="308"/>
      <c r="FAY68" s="308"/>
      <c r="FAZ68" s="308"/>
      <c r="FBA68" s="308"/>
      <c r="FBB68" s="308"/>
      <c r="FBC68" s="308"/>
      <c r="FBD68" s="308"/>
      <c r="FBE68" s="308"/>
      <c r="FBF68" s="308"/>
      <c r="FBG68" s="308"/>
      <c r="FBH68" s="308"/>
      <c r="FBI68" s="308"/>
      <c r="FBJ68" s="308"/>
      <c r="FBK68" s="308"/>
      <c r="FBL68" s="308"/>
      <c r="FBM68" s="308"/>
      <c r="FBN68" s="308"/>
      <c r="FBO68" s="308"/>
      <c r="FBP68" s="308"/>
      <c r="FBQ68" s="308"/>
      <c r="FBR68" s="308"/>
      <c r="FBS68" s="308"/>
      <c r="FBT68" s="308"/>
      <c r="FBU68" s="308"/>
      <c r="FBV68" s="308"/>
      <c r="FBW68" s="308"/>
      <c r="FBX68" s="308"/>
      <c r="FBY68" s="308"/>
      <c r="FBZ68" s="308"/>
      <c r="FCA68" s="308"/>
      <c r="FCB68" s="308"/>
      <c r="FCC68" s="308"/>
      <c r="FCD68" s="308"/>
      <c r="FCE68" s="308"/>
      <c r="FCF68" s="308"/>
      <c r="FCG68" s="308"/>
      <c r="FCH68" s="308"/>
      <c r="FCI68" s="308"/>
      <c r="FCJ68" s="308"/>
      <c r="FCK68" s="308"/>
      <c r="FCL68" s="308"/>
      <c r="FCM68" s="308"/>
      <c r="FCN68" s="308"/>
      <c r="FCO68" s="308"/>
      <c r="FCP68" s="308"/>
      <c r="FCQ68" s="308"/>
      <c r="FCR68" s="308"/>
      <c r="FCS68" s="308"/>
      <c r="FCT68" s="308"/>
      <c r="FCU68" s="308"/>
      <c r="FCV68" s="308"/>
      <c r="FCW68" s="308"/>
      <c r="FCX68" s="308"/>
      <c r="FCY68" s="308"/>
      <c r="FCZ68" s="308"/>
      <c r="FDA68" s="308"/>
      <c r="FDB68" s="308"/>
      <c r="FDC68" s="308"/>
      <c r="FDD68" s="308"/>
      <c r="FDE68" s="308"/>
      <c r="FDF68" s="308"/>
      <c r="FDG68" s="308"/>
      <c r="FDH68" s="308"/>
      <c r="FDI68" s="308"/>
      <c r="FDJ68" s="308"/>
      <c r="FDK68" s="308"/>
      <c r="FDL68" s="308"/>
      <c r="FDM68" s="308"/>
      <c r="FDN68" s="308"/>
      <c r="FDO68" s="308"/>
      <c r="FDP68" s="308"/>
      <c r="FDQ68" s="308"/>
      <c r="FDR68" s="308"/>
      <c r="FDS68" s="308"/>
      <c r="FDT68" s="308"/>
      <c r="FDU68" s="308"/>
      <c r="FDV68" s="308"/>
      <c r="FDW68" s="308"/>
      <c r="FDX68" s="308"/>
      <c r="FDY68" s="308"/>
      <c r="FDZ68" s="308"/>
      <c r="FEA68" s="308"/>
      <c r="FEB68" s="308"/>
      <c r="FEC68" s="308"/>
      <c r="FED68" s="308"/>
      <c r="FEE68" s="308"/>
      <c r="FEF68" s="308"/>
      <c r="FEG68" s="308"/>
      <c r="FEH68" s="308"/>
      <c r="FEI68" s="308"/>
      <c r="FEJ68" s="308"/>
      <c r="FEK68" s="308"/>
      <c r="FEL68" s="308"/>
      <c r="FEM68" s="308"/>
      <c r="FEN68" s="308"/>
      <c r="FEO68" s="308"/>
      <c r="FEP68" s="308"/>
      <c r="FEQ68" s="308"/>
      <c r="FER68" s="308"/>
      <c r="FES68" s="308"/>
      <c r="FET68" s="308"/>
      <c r="FEU68" s="308"/>
      <c r="FEV68" s="308"/>
      <c r="FEW68" s="308"/>
      <c r="FEX68" s="308"/>
      <c r="FEY68" s="308"/>
      <c r="FEZ68" s="308"/>
      <c r="FFA68" s="308"/>
      <c r="FFB68" s="308"/>
      <c r="FFC68" s="308"/>
      <c r="FFD68" s="308"/>
      <c r="FFE68" s="308"/>
      <c r="FFF68" s="308"/>
      <c r="FFG68" s="308"/>
      <c r="FFH68" s="308"/>
      <c r="FFI68" s="308"/>
      <c r="FFJ68" s="308"/>
      <c r="FFK68" s="308"/>
      <c r="FFL68" s="308"/>
      <c r="FFM68" s="308"/>
      <c r="FFN68" s="308"/>
      <c r="FFO68" s="308"/>
      <c r="FFP68" s="308"/>
      <c r="FFQ68" s="308"/>
      <c r="FFR68" s="308"/>
      <c r="FFS68" s="308"/>
      <c r="FFT68" s="308"/>
      <c r="FFU68" s="308"/>
      <c r="FFV68" s="308"/>
      <c r="FFW68" s="308"/>
      <c r="FFX68" s="308"/>
      <c r="FFY68" s="308"/>
      <c r="FFZ68" s="308"/>
      <c r="FGA68" s="308"/>
      <c r="FGB68" s="308"/>
      <c r="FGC68" s="308"/>
      <c r="FGD68" s="308"/>
      <c r="FGE68" s="308"/>
      <c r="FGF68" s="308"/>
      <c r="FGG68" s="308"/>
      <c r="FGH68" s="308"/>
      <c r="FGI68" s="308"/>
      <c r="FGJ68" s="308"/>
      <c r="FGK68" s="308"/>
      <c r="FGL68" s="308"/>
      <c r="FGM68" s="308"/>
      <c r="FGN68" s="308"/>
      <c r="FGO68" s="308"/>
      <c r="FGP68" s="308"/>
      <c r="FGQ68" s="308"/>
      <c r="FGR68" s="308"/>
      <c r="FGS68" s="308"/>
      <c r="FGT68" s="308"/>
      <c r="FGU68" s="308"/>
      <c r="FGV68" s="308"/>
      <c r="FGW68" s="308"/>
      <c r="FGX68" s="308"/>
      <c r="FGY68" s="308"/>
      <c r="FGZ68" s="308"/>
      <c r="FHA68" s="308"/>
      <c r="FHB68" s="308"/>
      <c r="FHC68" s="308"/>
      <c r="FHD68" s="308"/>
      <c r="FHE68" s="308"/>
      <c r="FHF68" s="308"/>
      <c r="FHG68" s="308"/>
      <c r="FHH68" s="308"/>
      <c r="FHI68" s="308"/>
      <c r="FHJ68" s="308"/>
      <c r="FHK68" s="308"/>
      <c r="FHL68" s="308"/>
      <c r="FHM68" s="308"/>
      <c r="FHN68" s="308"/>
      <c r="FHO68" s="308"/>
      <c r="FHP68" s="308"/>
      <c r="FHQ68" s="308"/>
      <c r="FHR68" s="308"/>
      <c r="FHS68" s="308"/>
      <c r="FHT68" s="308"/>
      <c r="FHU68" s="308"/>
      <c r="FHV68" s="308"/>
      <c r="FHW68" s="308"/>
      <c r="FHX68" s="308"/>
      <c r="FHY68" s="308"/>
      <c r="FHZ68" s="308"/>
      <c r="FIA68" s="308"/>
      <c r="FIB68" s="308"/>
      <c r="FIC68" s="308"/>
      <c r="FID68" s="308"/>
      <c r="FIE68" s="308"/>
      <c r="FIF68" s="308"/>
      <c r="FIG68" s="308"/>
      <c r="FIH68" s="308"/>
      <c r="FII68" s="308"/>
      <c r="FIJ68" s="308"/>
      <c r="FIK68" s="308"/>
      <c r="FIL68" s="308"/>
      <c r="FIM68" s="308"/>
      <c r="FIN68" s="308"/>
      <c r="FIO68" s="308"/>
      <c r="FIP68" s="308"/>
      <c r="FIQ68" s="308"/>
      <c r="FIR68" s="308"/>
      <c r="FIS68" s="308"/>
      <c r="FIT68" s="308"/>
      <c r="FIU68" s="308"/>
      <c r="FIV68" s="308"/>
      <c r="FIW68" s="308"/>
      <c r="FIX68" s="308"/>
      <c r="FIY68" s="308"/>
      <c r="FIZ68" s="308"/>
      <c r="FJA68" s="308"/>
      <c r="FJB68" s="308"/>
      <c r="FJC68" s="308"/>
      <c r="FJD68" s="308"/>
      <c r="FJE68" s="308"/>
      <c r="FJF68" s="308"/>
      <c r="FJG68" s="308"/>
      <c r="FJH68" s="308"/>
      <c r="FJI68" s="308"/>
      <c r="FJJ68" s="308"/>
      <c r="FJK68" s="308"/>
      <c r="FJL68" s="308"/>
      <c r="FJM68" s="308"/>
      <c r="FJN68" s="308"/>
      <c r="FJO68" s="308"/>
      <c r="FJP68" s="308"/>
      <c r="FJQ68" s="308"/>
      <c r="FJR68" s="308"/>
      <c r="FJS68" s="308"/>
      <c r="FJT68" s="308"/>
      <c r="FJU68" s="308"/>
      <c r="FJV68" s="308"/>
      <c r="FJW68" s="308"/>
      <c r="FJX68" s="308"/>
      <c r="FJY68" s="308"/>
      <c r="FJZ68" s="308"/>
      <c r="FKA68" s="308"/>
      <c r="FKB68" s="308"/>
      <c r="FKC68" s="308"/>
      <c r="FKD68" s="308"/>
      <c r="FKE68" s="308"/>
      <c r="FKF68" s="308"/>
      <c r="FKG68" s="308"/>
      <c r="FKH68" s="308"/>
      <c r="FKI68" s="308"/>
      <c r="FKJ68" s="308"/>
      <c r="FKK68" s="308"/>
      <c r="FKL68" s="308"/>
      <c r="FKM68" s="308"/>
      <c r="FKN68" s="308"/>
      <c r="FKO68" s="308"/>
      <c r="FKP68" s="308"/>
      <c r="FKQ68" s="308"/>
      <c r="FKR68" s="308"/>
      <c r="FKS68" s="308"/>
      <c r="FKT68" s="308"/>
      <c r="FKU68" s="308"/>
      <c r="FKV68" s="308"/>
      <c r="FKW68" s="308"/>
      <c r="FKX68" s="308"/>
      <c r="FKY68" s="308"/>
      <c r="FKZ68" s="308"/>
      <c r="FLA68" s="308"/>
      <c r="FLB68" s="308"/>
      <c r="FLC68" s="308"/>
      <c r="FLD68" s="308"/>
      <c r="FLE68" s="308"/>
      <c r="FLF68" s="308"/>
      <c r="FLG68" s="308"/>
      <c r="FLH68" s="308"/>
      <c r="FLI68" s="308"/>
      <c r="FLJ68" s="308"/>
      <c r="FLK68" s="308"/>
      <c r="FLL68" s="308"/>
      <c r="FLM68" s="308"/>
      <c r="FLN68" s="308"/>
      <c r="FLO68" s="308"/>
      <c r="FLP68" s="308"/>
      <c r="FLQ68" s="308"/>
      <c r="FLR68" s="308"/>
      <c r="FLS68" s="308"/>
      <c r="FLT68" s="308"/>
      <c r="FLU68" s="308"/>
      <c r="FLV68" s="308"/>
      <c r="FLW68" s="308"/>
      <c r="FLX68" s="308"/>
      <c r="FLY68" s="308"/>
      <c r="FLZ68" s="308"/>
      <c r="FMA68" s="308"/>
      <c r="FMB68" s="308"/>
      <c r="FMC68" s="308"/>
      <c r="FMD68" s="308"/>
      <c r="FME68" s="308"/>
      <c r="FMF68" s="308"/>
      <c r="FMG68" s="308"/>
      <c r="FMH68" s="308"/>
      <c r="FMI68" s="308"/>
      <c r="FMJ68" s="308"/>
      <c r="FMK68" s="308"/>
      <c r="FML68" s="308"/>
      <c r="FMM68" s="308"/>
      <c r="FMN68" s="308"/>
      <c r="FMO68" s="308"/>
      <c r="FMP68" s="308"/>
      <c r="FMQ68" s="308"/>
      <c r="FMR68" s="308"/>
      <c r="FMS68" s="308"/>
      <c r="FMT68" s="308"/>
      <c r="FMU68" s="308"/>
      <c r="FMV68" s="308"/>
      <c r="FMW68" s="308"/>
      <c r="FMX68" s="308"/>
      <c r="FMY68" s="308"/>
      <c r="FMZ68" s="308"/>
      <c r="FNA68" s="308"/>
      <c r="FNB68" s="308"/>
      <c r="FNC68" s="308"/>
      <c r="FND68" s="308"/>
      <c r="FNE68" s="308"/>
      <c r="FNF68" s="308"/>
      <c r="FNG68" s="308"/>
      <c r="FNH68" s="308"/>
      <c r="FNI68" s="308"/>
      <c r="FNJ68" s="308"/>
      <c r="FNK68" s="308"/>
      <c r="FNL68" s="308"/>
      <c r="FNM68" s="308"/>
      <c r="FNN68" s="308"/>
      <c r="FNO68" s="308"/>
      <c r="FNP68" s="308"/>
      <c r="FNQ68" s="308"/>
      <c r="FNR68" s="308"/>
      <c r="FNS68" s="308"/>
      <c r="FNT68" s="308"/>
      <c r="FNU68" s="308"/>
      <c r="FNV68" s="308"/>
      <c r="FNW68" s="308"/>
      <c r="FNX68" s="308"/>
      <c r="FNY68" s="308"/>
      <c r="FNZ68" s="308"/>
      <c r="FOA68" s="308"/>
      <c r="FOB68" s="308"/>
      <c r="FOC68" s="308"/>
      <c r="FOD68" s="308"/>
      <c r="FOE68" s="308"/>
      <c r="FOF68" s="308"/>
      <c r="FOG68" s="308"/>
      <c r="FOH68" s="308"/>
      <c r="FOI68" s="308"/>
      <c r="FOJ68" s="308"/>
      <c r="FOK68" s="308"/>
      <c r="FOL68" s="308"/>
      <c r="FOM68" s="308"/>
      <c r="FON68" s="308"/>
      <c r="FOO68" s="308"/>
      <c r="FOP68" s="308"/>
      <c r="FOQ68" s="308"/>
      <c r="FOR68" s="308"/>
      <c r="FOS68" s="308"/>
      <c r="FOT68" s="308"/>
      <c r="FOU68" s="308"/>
      <c r="FOV68" s="308"/>
      <c r="FOW68" s="308"/>
      <c r="FOX68" s="308"/>
      <c r="FOY68" s="308"/>
      <c r="FOZ68" s="308"/>
      <c r="FPA68" s="308"/>
      <c r="FPB68" s="308"/>
      <c r="FPC68" s="308"/>
      <c r="FPD68" s="308"/>
      <c r="FPE68" s="308"/>
      <c r="FPF68" s="308"/>
      <c r="FPG68" s="308"/>
      <c r="FPH68" s="308"/>
      <c r="FPI68" s="308"/>
      <c r="FPJ68" s="308"/>
      <c r="FPK68" s="308"/>
      <c r="FPL68" s="308"/>
      <c r="FPM68" s="308"/>
      <c r="FPN68" s="308"/>
      <c r="FPO68" s="308"/>
      <c r="FPP68" s="308"/>
      <c r="FPQ68" s="308"/>
      <c r="FPR68" s="308"/>
      <c r="FPS68" s="308"/>
      <c r="FPT68" s="308"/>
      <c r="FPU68" s="308"/>
      <c r="FPV68" s="308"/>
      <c r="FPW68" s="308"/>
      <c r="FPX68" s="308"/>
      <c r="FPY68" s="308"/>
      <c r="FPZ68" s="308"/>
      <c r="FQA68" s="308"/>
      <c r="FQB68" s="308"/>
      <c r="FQC68" s="308"/>
      <c r="FQD68" s="308"/>
      <c r="FQE68" s="308"/>
      <c r="FQF68" s="308"/>
      <c r="FQG68" s="308"/>
      <c r="FQH68" s="308"/>
      <c r="FQI68" s="308"/>
      <c r="FQJ68" s="308"/>
      <c r="FQK68" s="308"/>
      <c r="FQL68" s="308"/>
      <c r="FQM68" s="308"/>
      <c r="FQN68" s="308"/>
      <c r="FQO68" s="308"/>
      <c r="FQP68" s="308"/>
      <c r="FQQ68" s="308"/>
      <c r="FQR68" s="308"/>
      <c r="FQS68" s="308"/>
      <c r="FQT68" s="308"/>
      <c r="FQU68" s="308"/>
      <c r="FQV68" s="308"/>
      <c r="FQW68" s="308"/>
      <c r="FQX68" s="308"/>
      <c r="FQY68" s="308"/>
      <c r="FQZ68" s="308"/>
      <c r="FRA68" s="308"/>
      <c r="FRB68" s="308"/>
      <c r="FRC68" s="308"/>
      <c r="FRD68" s="308"/>
      <c r="FRE68" s="308"/>
      <c r="FRF68" s="308"/>
      <c r="FRG68" s="308"/>
      <c r="FRH68" s="308"/>
      <c r="FRI68" s="308"/>
      <c r="FRJ68" s="308"/>
      <c r="FRK68" s="308"/>
      <c r="FRL68" s="308"/>
      <c r="FRM68" s="308"/>
      <c r="FRN68" s="308"/>
      <c r="FRO68" s="308"/>
      <c r="FRP68" s="308"/>
      <c r="FRQ68" s="308"/>
      <c r="FRR68" s="308"/>
      <c r="FRS68" s="308"/>
      <c r="FRT68" s="308"/>
      <c r="FRU68" s="308"/>
      <c r="FRV68" s="308"/>
      <c r="FRW68" s="308"/>
      <c r="FRX68" s="308"/>
      <c r="FRY68" s="308"/>
      <c r="FRZ68" s="308"/>
      <c r="FSA68" s="308"/>
      <c r="FSB68" s="308"/>
      <c r="FSC68" s="308"/>
      <c r="FSD68" s="308"/>
      <c r="FSE68" s="308"/>
      <c r="FSF68" s="308"/>
      <c r="FSG68" s="308"/>
      <c r="FSH68" s="308"/>
      <c r="FSI68" s="308"/>
      <c r="FSJ68" s="308"/>
      <c r="FSK68" s="308"/>
      <c r="FSL68" s="308"/>
      <c r="FSM68" s="308"/>
      <c r="FSN68" s="308"/>
      <c r="FSO68" s="308"/>
      <c r="FSP68" s="308"/>
      <c r="FSQ68" s="308"/>
      <c r="FSR68" s="308"/>
      <c r="FSS68" s="308"/>
      <c r="FST68" s="308"/>
      <c r="FSU68" s="308"/>
      <c r="FSV68" s="308"/>
      <c r="FSW68" s="308"/>
      <c r="FSX68" s="308"/>
      <c r="FSY68" s="308"/>
      <c r="FSZ68" s="308"/>
      <c r="FTA68" s="308"/>
      <c r="FTB68" s="308"/>
      <c r="FTC68" s="308"/>
      <c r="FTD68" s="308"/>
      <c r="FTE68" s="308"/>
      <c r="FTF68" s="308"/>
      <c r="FTG68" s="308"/>
      <c r="FTH68" s="308"/>
      <c r="FTI68" s="308"/>
      <c r="FTJ68" s="308"/>
      <c r="FTK68" s="308"/>
      <c r="FTL68" s="308"/>
      <c r="FTM68" s="308"/>
      <c r="FTN68" s="308"/>
      <c r="FTO68" s="308"/>
      <c r="FTP68" s="308"/>
      <c r="FTQ68" s="308"/>
      <c r="FTR68" s="308"/>
      <c r="FTS68" s="308"/>
      <c r="FTT68" s="308"/>
      <c r="FTU68" s="308"/>
      <c r="FTV68" s="308"/>
      <c r="FTW68" s="308"/>
      <c r="FTX68" s="308"/>
      <c r="FTY68" s="308"/>
      <c r="FTZ68" s="308"/>
      <c r="FUA68" s="308"/>
      <c r="FUB68" s="308"/>
      <c r="FUC68" s="308"/>
      <c r="FUD68" s="308"/>
      <c r="FUE68" s="308"/>
      <c r="FUF68" s="308"/>
      <c r="FUG68" s="308"/>
      <c r="FUH68" s="308"/>
      <c r="FUI68" s="308"/>
      <c r="FUJ68" s="308"/>
      <c r="FUK68" s="308"/>
      <c r="FUL68" s="308"/>
      <c r="FUM68" s="308"/>
      <c r="FUN68" s="308"/>
      <c r="FUO68" s="308"/>
      <c r="FUP68" s="308"/>
      <c r="FUQ68" s="308"/>
      <c r="FUR68" s="308"/>
      <c r="FUS68" s="308"/>
      <c r="FUT68" s="308"/>
      <c r="FUU68" s="308"/>
      <c r="FUV68" s="308"/>
      <c r="FUW68" s="308"/>
      <c r="FUX68" s="308"/>
      <c r="FUY68" s="308"/>
      <c r="FUZ68" s="308"/>
      <c r="FVA68" s="308"/>
      <c r="FVB68" s="308"/>
      <c r="FVC68" s="308"/>
      <c r="FVD68" s="308"/>
      <c r="FVE68" s="308"/>
      <c r="FVF68" s="308"/>
      <c r="FVG68" s="308"/>
      <c r="FVH68" s="308"/>
      <c r="FVI68" s="308"/>
      <c r="FVJ68" s="308"/>
      <c r="FVK68" s="308"/>
      <c r="FVL68" s="308"/>
      <c r="FVM68" s="308"/>
      <c r="FVN68" s="308"/>
      <c r="FVO68" s="308"/>
      <c r="FVP68" s="308"/>
      <c r="FVQ68" s="308"/>
      <c r="FVR68" s="308"/>
      <c r="FVS68" s="308"/>
      <c r="FVT68" s="308"/>
      <c r="FVU68" s="308"/>
      <c r="FVV68" s="308"/>
      <c r="FVW68" s="308"/>
      <c r="FVX68" s="308"/>
      <c r="FVY68" s="308"/>
      <c r="FVZ68" s="308"/>
      <c r="FWA68" s="308"/>
      <c r="FWB68" s="308"/>
      <c r="FWC68" s="308"/>
      <c r="FWD68" s="308"/>
      <c r="FWE68" s="308"/>
      <c r="FWF68" s="308"/>
      <c r="FWG68" s="308"/>
      <c r="FWH68" s="308"/>
      <c r="FWI68" s="308"/>
      <c r="FWJ68" s="308"/>
      <c r="FWK68" s="308"/>
      <c r="FWL68" s="308"/>
      <c r="FWM68" s="308"/>
      <c r="FWN68" s="308"/>
      <c r="FWO68" s="308"/>
      <c r="FWP68" s="308"/>
      <c r="FWQ68" s="308"/>
      <c r="FWR68" s="308"/>
      <c r="FWS68" s="308"/>
      <c r="FWT68" s="308"/>
      <c r="FWU68" s="308"/>
      <c r="FWV68" s="308"/>
      <c r="FWW68" s="308"/>
      <c r="FWX68" s="308"/>
      <c r="FWY68" s="308"/>
      <c r="FWZ68" s="308"/>
      <c r="FXA68" s="308"/>
      <c r="FXB68" s="308"/>
      <c r="FXC68" s="308"/>
      <c r="FXD68" s="308"/>
      <c r="FXE68" s="308"/>
      <c r="FXF68" s="308"/>
      <c r="FXG68" s="308"/>
      <c r="FXH68" s="308"/>
      <c r="FXI68" s="308"/>
      <c r="FXJ68" s="308"/>
      <c r="FXK68" s="308"/>
      <c r="FXL68" s="308"/>
      <c r="FXM68" s="308"/>
      <c r="FXN68" s="308"/>
      <c r="FXO68" s="308"/>
      <c r="FXP68" s="308"/>
      <c r="FXQ68" s="308"/>
      <c r="FXR68" s="308"/>
      <c r="FXS68" s="308"/>
      <c r="FXT68" s="308"/>
      <c r="FXU68" s="308"/>
      <c r="FXV68" s="308"/>
      <c r="FXW68" s="308"/>
      <c r="FXX68" s="308"/>
      <c r="FXY68" s="308"/>
      <c r="FXZ68" s="308"/>
      <c r="FYA68" s="308"/>
      <c r="FYB68" s="308"/>
      <c r="FYC68" s="308"/>
      <c r="FYD68" s="308"/>
      <c r="FYE68" s="308"/>
      <c r="FYF68" s="308"/>
      <c r="FYG68" s="308"/>
      <c r="FYH68" s="308"/>
      <c r="FYI68" s="308"/>
      <c r="FYJ68" s="308"/>
      <c r="FYK68" s="308"/>
      <c r="FYL68" s="308"/>
      <c r="FYM68" s="308"/>
      <c r="FYN68" s="308"/>
      <c r="FYO68" s="308"/>
      <c r="FYP68" s="308"/>
      <c r="FYQ68" s="308"/>
      <c r="FYR68" s="308"/>
      <c r="FYS68" s="308"/>
      <c r="FYT68" s="308"/>
      <c r="FYU68" s="308"/>
      <c r="FYV68" s="308"/>
      <c r="FYW68" s="308"/>
      <c r="FYX68" s="308"/>
      <c r="FYY68" s="308"/>
      <c r="FYZ68" s="308"/>
      <c r="FZA68" s="308"/>
      <c r="FZB68" s="308"/>
      <c r="FZC68" s="308"/>
      <c r="FZD68" s="308"/>
      <c r="FZE68" s="308"/>
      <c r="FZF68" s="308"/>
      <c r="FZG68" s="308"/>
      <c r="FZH68" s="308"/>
      <c r="FZI68" s="308"/>
      <c r="FZJ68" s="308"/>
      <c r="FZK68" s="308"/>
      <c r="FZL68" s="308"/>
      <c r="FZM68" s="308"/>
      <c r="FZN68" s="308"/>
      <c r="FZO68" s="308"/>
      <c r="FZP68" s="308"/>
      <c r="FZQ68" s="308"/>
      <c r="FZR68" s="308"/>
      <c r="FZS68" s="308"/>
      <c r="FZT68" s="308"/>
      <c r="FZU68" s="308"/>
      <c r="FZV68" s="308"/>
      <c r="FZW68" s="308"/>
      <c r="FZX68" s="308"/>
      <c r="FZY68" s="308"/>
      <c r="FZZ68" s="308"/>
      <c r="GAA68" s="308"/>
      <c r="GAB68" s="308"/>
      <c r="GAC68" s="308"/>
      <c r="GAD68" s="308"/>
      <c r="GAE68" s="308"/>
      <c r="GAF68" s="308"/>
      <c r="GAG68" s="308"/>
      <c r="GAH68" s="308"/>
      <c r="GAI68" s="308"/>
      <c r="GAJ68" s="308"/>
      <c r="GAK68" s="308"/>
      <c r="GAL68" s="308"/>
      <c r="GAM68" s="308"/>
      <c r="GAN68" s="308"/>
      <c r="GAO68" s="308"/>
      <c r="GAP68" s="308"/>
      <c r="GAQ68" s="308"/>
      <c r="GAR68" s="308"/>
      <c r="GAS68" s="308"/>
      <c r="GAT68" s="308"/>
      <c r="GAU68" s="308"/>
      <c r="GAV68" s="308"/>
      <c r="GAW68" s="308"/>
      <c r="GAX68" s="308"/>
      <c r="GAY68" s="308"/>
      <c r="GAZ68" s="308"/>
      <c r="GBA68" s="308"/>
      <c r="GBB68" s="308"/>
      <c r="GBC68" s="308"/>
      <c r="GBD68" s="308"/>
      <c r="GBE68" s="308"/>
      <c r="GBF68" s="308"/>
      <c r="GBG68" s="308"/>
      <c r="GBH68" s="308"/>
      <c r="GBI68" s="308"/>
      <c r="GBJ68" s="308"/>
      <c r="GBK68" s="308"/>
      <c r="GBL68" s="308"/>
      <c r="GBM68" s="308"/>
      <c r="GBN68" s="308"/>
      <c r="GBO68" s="308"/>
      <c r="GBP68" s="308"/>
      <c r="GBQ68" s="308"/>
      <c r="GBR68" s="308"/>
      <c r="GBS68" s="308"/>
      <c r="GBT68" s="308"/>
      <c r="GBU68" s="308"/>
      <c r="GBV68" s="308"/>
      <c r="GBW68" s="308"/>
      <c r="GBX68" s="308"/>
      <c r="GBY68" s="308"/>
      <c r="GBZ68" s="308"/>
      <c r="GCA68" s="308"/>
      <c r="GCB68" s="308"/>
      <c r="GCC68" s="308"/>
      <c r="GCD68" s="308"/>
      <c r="GCE68" s="308"/>
      <c r="GCF68" s="308"/>
      <c r="GCG68" s="308"/>
      <c r="GCH68" s="308"/>
      <c r="GCI68" s="308"/>
      <c r="GCJ68" s="308"/>
      <c r="GCK68" s="308"/>
      <c r="GCL68" s="308"/>
      <c r="GCM68" s="308"/>
      <c r="GCN68" s="308"/>
      <c r="GCO68" s="308"/>
      <c r="GCP68" s="308"/>
      <c r="GCQ68" s="308"/>
      <c r="GCR68" s="308"/>
      <c r="GCS68" s="308"/>
      <c r="GCT68" s="308"/>
      <c r="GCU68" s="308"/>
      <c r="GCV68" s="308"/>
      <c r="GCW68" s="308"/>
      <c r="GCX68" s="308"/>
      <c r="GCY68" s="308"/>
      <c r="GCZ68" s="308"/>
      <c r="GDA68" s="308"/>
      <c r="GDB68" s="308"/>
      <c r="GDC68" s="308"/>
      <c r="GDD68" s="308"/>
      <c r="GDE68" s="308"/>
      <c r="GDF68" s="308"/>
      <c r="GDG68" s="308"/>
      <c r="GDH68" s="308"/>
      <c r="GDI68" s="308"/>
      <c r="GDJ68" s="308"/>
      <c r="GDK68" s="308"/>
      <c r="GDL68" s="308"/>
      <c r="GDM68" s="308"/>
      <c r="GDN68" s="308"/>
      <c r="GDO68" s="308"/>
      <c r="GDP68" s="308"/>
      <c r="GDQ68" s="308"/>
      <c r="GDR68" s="308"/>
      <c r="GDS68" s="308"/>
      <c r="GDT68" s="308"/>
      <c r="GDU68" s="308"/>
      <c r="GDV68" s="308"/>
      <c r="GDW68" s="308"/>
      <c r="GDX68" s="308"/>
      <c r="GDY68" s="308"/>
      <c r="GDZ68" s="308"/>
      <c r="GEA68" s="308"/>
      <c r="GEB68" s="308"/>
      <c r="GEC68" s="308"/>
      <c r="GED68" s="308"/>
      <c r="GEE68" s="308"/>
      <c r="GEF68" s="308"/>
      <c r="GEG68" s="308"/>
      <c r="GEH68" s="308"/>
      <c r="GEI68" s="308"/>
      <c r="GEJ68" s="308"/>
      <c r="GEK68" s="308"/>
      <c r="GEL68" s="308"/>
      <c r="GEM68" s="308"/>
      <c r="GEN68" s="308"/>
      <c r="GEO68" s="308"/>
      <c r="GEP68" s="308"/>
      <c r="GEQ68" s="308"/>
      <c r="GER68" s="308"/>
      <c r="GES68" s="308"/>
      <c r="GET68" s="308"/>
      <c r="GEU68" s="308"/>
      <c r="GEV68" s="308"/>
      <c r="GEW68" s="308"/>
      <c r="GEX68" s="308"/>
      <c r="GEY68" s="308"/>
      <c r="GEZ68" s="308"/>
      <c r="GFA68" s="308"/>
      <c r="GFB68" s="308"/>
      <c r="GFC68" s="308"/>
      <c r="GFD68" s="308"/>
      <c r="GFE68" s="308"/>
      <c r="GFF68" s="308"/>
      <c r="GFG68" s="308"/>
      <c r="GFH68" s="308"/>
      <c r="GFI68" s="308"/>
      <c r="GFJ68" s="308"/>
      <c r="GFK68" s="308"/>
      <c r="GFL68" s="308"/>
      <c r="GFM68" s="308"/>
      <c r="GFN68" s="308"/>
      <c r="GFO68" s="308"/>
      <c r="GFP68" s="308"/>
      <c r="GFQ68" s="308"/>
      <c r="GFR68" s="308"/>
      <c r="GFS68" s="308"/>
      <c r="GFT68" s="308"/>
      <c r="GFU68" s="308"/>
      <c r="GFV68" s="308"/>
      <c r="GFW68" s="308"/>
      <c r="GFX68" s="308"/>
      <c r="GFY68" s="308"/>
      <c r="GFZ68" s="308"/>
      <c r="GGA68" s="308"/>
      <c r="GGB68" s="308"/>
      <c r="GGC68" s="308"/>
      <c r="GGD68" s="308"/>
      <c r="GGE68" s="308"/>
      <c r="GGF68" s="308"/>
      <c r="GGG68" s="308"/>
      <c r="GGH68" s="308"/>
      <c r="GGI68" s="308"/>
      <c r="GGJ68" s="308"/>
      <c r="GGK68" s="308"/>
      <c r="GGL68" s="308"/>
      <c r="GGM68" s="308"/>
      <c r="GGN68" s="308"/>
      <c r="GGO68" s="308"/>
      <c r="GGP68" s="308"/>
      <c r="GGQ68" s="308"/>
      <c r="GGR68" s="308"/>
      <c r="GGS68" s="308"/>
      <c r="GGT68" s="308"/>
      <c r="GGU68" s="308"/>
      <c r="GGV68" s="308"/>
      <c r="GGW68" s="308"/>
      <c r="GGX68" s="308"/>
      <c r="GGY68" s="308"/>
      <c r="GGZ68" s="308"/>
      <c r="GHA68" s="308"/>
      <c r="GHB68" s="308"/>
      <c r="GHC68" s="308"/>
      <c r="GHD68" s="308"/>
      <c r="GHE68" s="308"/>
      <c r="GHF68" s="308"/>
      <c r="GHG68" s="308"/>
      <c r="GHH68" s="308"/>
      <c r="GHI68" s="308"/>
      <c r="GHJ68" s="308"/>
      <c r="GHK68" s="308"/>
      <c r="GHL68" s="308"/>
      <c r="GHM68" s="308"/>
      <c r="GHN68" s="308"/>
      <c r="GHO68" s="308"/>
      <c r="GHP68" s="308"/>
      <c r="GHQ68" s="308"/>
      <c r="GHR68" s="308"/>
      <c r="GHS68" s="308"/>
      <c r="GHT68" s="308"/>
      <c r="GHU68" s="308"/>
      <c r="GHV68" s="308"/>
      <c r="GHW68" s="308"/>
      <c r="GHX68" s="308"/>
      <c r="GHY68" s="308"/>
      <c r="GHZ68" s="308"/>
      <c r="GIA68" s="308"/>
      <c r="GIB68" s="308"/>
      <c r="GIC68" s="308"/>
      <c r="GID68" s="308"/>
      <c r="GIE68" s="308"/>
      <c r="GIF68" s="308"/>
      <c r="GIG68" s="308"/>
      <c r="GIH68" s="308"/>
      <c r="GII68" s="308"/>
      <c r="GIJ68" s="308"/>
      <c r="GIK68" s="308"/>
      <c r="GIL68" s="308"/>
      <c r="GIM68" s="308"/>
      <c r="GIN68" s="308"/>
      <c r="GIO68" s="308"/>
      <c r="GIP68" s="308"/>
      <c r="GIQ68" s="308"/>
      <c r="GIR68" s="308"/>
      <c r="GIS68" s="308"/>
      <c r="GIT68" s="308"/>
      <c r="GIU68" s="308"/>
      <c r="GIV68" s="308"/>
      <c r="GIW68" s="308"/>
      <c r="GIX68" s="308"/>
      <c r="GIY68" s="308"/>
      <c r="GIZ68" s="308"/>
      <c r="GJA68" s="308"/>
      <c r="GJB68" s="308"/>
      <c r="GJC68" s="308"/>
      <c r="GJD68" s="308"/>
      <c r="GJE68" s="308"/>
      <c r="GJF68" s="308"/>
      <c r="GJG68" s="308"/>
      <c r="GJH68" s="308"/>
      <c r="GJI68" s="308"/>
      <c r="GJJ68" s="308"/>
      <c r="GJK68" s="308"/>
      <c r="GJL68" s="308"/>
      <c r="GJM68" s="308"/>
      <c r="GJN68" s="308"/>
      <c r="GJO68" s="308"/>
      <c r="GJP68" s="308"/>
      <c r="GJQ68" s="308"/>
      <c r="GJR68" s="308"/>
      <c r="GJS68" s="308"/>
      <c r="GJT68" s="308"/>
      <c r="GJU68" s="308"/>
      <c r="GJV68" s="308"/>
      <c r="GJW68" s="308"/>
      <c r="GJX68" s="308"/>
      <c r="GJY68" s="308"/>
      <c r="GJZ68" s="308"/>
      <c r="GKA68" s="308"/>
      <c r="GKB68" s="308"/>
      <c r="GKC68" s="308"/>
      <c r="GKD68" s="308"/>
      <c r="GKE68" s="308"/>
      <c r="GKF68" s="308"/>
      <c r="GKG68" s="308"/>
      <c r="GKH68" s="308"/>
      <c r="GKI68" s="308"/>
      <c r="GKJ68" s="308"/>
      <c r="GKK68" s="308"/>
      <c r="GKL68" s="308"/>
      <c r="GKM68" s="308"/>
      <c r="GKN68" s="308"/>
      <c r="GKO68" s="308"/>
      <c r="GKP68" s="308"/>
      <c r="GKQ68" s="308"/>
      <c r="GKR68" s="308"/>
      <c r="GKS68" s="308"/>
      <c r="GKT68" s="308"/>
      <c r="GKU68" s="308"/>
      <c r="GKV68" s="308"/>
      <c r="GKW68" s="308"/>
      <c r="GKX68" s="308"/>
      <c r="GKY68" s="308"/>
      <c r="GKZ68" s="308"/>
      <c r="GLA68" s="308"/>
      <c r="GLB68" s="308"/>
      <c r="GLC68" s="308"/>
      <c r="GLD68" s="308"/>
      <c r="GLE68" s="308"/>
      <c r="GLF68" s="308"/>
      <c r="GLG68" s="308"/>
      <c r="GLH68" s="308"/>
      <c r="GLI68" s="308"/>
      <c r="GLJ68" s="308"/>
      <c r="GLK68" s="308"/>
      <c r="GLL68" s="308"/>
      <c r="GLM68" s="308"/>
      <c r="GLN68" s="308"/>
      <c r="GLO68" s="308"/>
      <c r="GLP68" s="308"/>
      <c r="GLQ68" s="308"/>
      <c r="GLR68" s="308"/>
      <c r="GLS68" s="308"/>
      <c r="GLT68" s="308"/>
      <c r="GLU68" s="308"/>
      <c r="GLV68" s="308"/>
      <c r="GLW68" s="308"/>
      <c r="GLX68" s="308"/>
      <c r="GLY68" s="308"/>
      <c r="GLZ68" s="308"/>
      <c r="GMA68" s="308"/>
      <c r="GMB68" s="308"/>
      <c r="GMC68" s="308"/>
      <c r="GMD68" s="308"/>
      <c r="GME68" s="308"/>
      <c r="GMF68" s="308"/>
      <c r="GMG68" s="308"/>
      <c r="GMH68" s="308"/>
      <c r="GMI68" s="308"/>
      <c r="GMJ68" s="308"/>
      <c r="GMK68" s="308"/>
      <c r="GML68" s="308"/>
      <c r="GMM68" s="308"/>
      <c r="GMN68" s="308"/>
      <c r="GMO68" s="308"/>
      <c r="GMP68" s="308"/>
      <c r="GMQ68" s="308"/>
      <c r="GMR68" s="308"/>
      <c r="GMS68" s="308"/>
      <c r="GMT68" s="308"/>
      <c r="GMU68" s="308"/>
      <c r="GMV68" s="308"/>
      <c r="GMW68" s="308"/>
      <c r="GMX68" s="308"/>
      <c r="GMY68" s="308"/>
      <c r="GMZ68" s="308"/>
      <c r="GNA68" s="308"/>
      <c r="GNB68" s="308"/>
      <c r="GNC68" s="308"/>
      <c r="GND68" s="308"/>
      <c r="GNE68" s="308"/>
      <c r="GNF68" s="308"/>
      <c r="GNG68" s="308"/>
      <c r="GNH68" s="308"/>
      <c r="GNI68" s="308"/>
      <c r="GNJ68" s="308"/>
      <c r="GNK68" s="308"/>
      <c r="GNL68" s="308"/>
      <c r="GNM68" s="308"/>
      <c r="GNN68" s="308"/>
      <c r="GNO68" s="308"/>
      <c r="GNP68" s="308"/>
      <c r="GNQ68" s="308"/>
      <c r="GNR68" s="308"/>
      <c r="GNS68" s="308"/>
      <c r="GNT68" s="308"/>
      <c r="GNU68" s="308"/>
      <c r="GNV68" s="308"/>
      <c r="GNW68" s="308"/>
      <c r="GNX68" s="308"/>
      <c r="GNY68" s="308"/>
      <c r="GNZ68" s="308"/>
      <c r="GOA68" s="308"/>
      <c r="GOB68" s="308"/>
      <c r="GOC68" s="308"/>
      <c r="GOD68" s="308"/>
      <c r="GOE68" s="308"/>
      <c r="GOF68" s="308"/>
      <c r="GOG68" s="308"/>
      <c r="GOH68" s="308"/>
      <c r="GOI68" s="308"/>
      <c r="GOJ68" s="308"/>
      <c r="GOK68" s="308"/>
      <c r="GOL68" s="308"/>
      <c r="GOM68" s="308"/>
      <c r="GON68" s="308"/>
      <c r="GOO68" s="308"/>
      <c r="GOP68" s="308"/>
      <c r="GOQ68" s="308"/>
      <c r="GOR68" s="308"/>
      <c r="GOS68" s="308"/>
      <c r="GOT68" s="308"/>
      <c r="GOU68" s="308"/>
      <c r="GOV68" s="308"/>
      <c r="GOW68" s="308"/>
      <c r="GOX68" s="308"/>
      <c r="GOY68" s="308"/>
      <c r="GOZ68" s="308"/>
      <c r="GPA68" s="308"/>
      <c r="GPB68" s="308"/>
      <c r="GPC68" s="308"/>
      <c r="GPD68" s="308"/>
      <c r="GPE68" s="308"/>
      <c r="GPF68" s="308"/>
      <c r="GPG68" s="308"/>
      <c r="GPH68" s="308"/>
      <c r="GPI68" s="308"/>
      <c r="GPJ68" s="308"/>
      <c r="GPK68" s="308"/>
      <c r="GPL68" s="308"/>
      <c r="GPM68" s="308"/>
      <c r="GPN68" s="308"/>
      <c r="GPO68" s="308"/>
      <c r="GPP68" s="308"/>
      <c r="GPQ68" s="308"/>
      <c r="GPR68" s="308"/>
      <c r="GPS68" s="308"/>
      <c r="GPT68" s="308"/>
      <c r="GPU68" s="308"/>
      <c r="GPV68" s="308"/>
      <c r="GPW68" s="308"/>
      <c r="GPX68" s="308"/>
      <c r="GPY68" s="308"/>
      <c r="GPZ68" s="308"/>
      <c r="GQA68" s="308"/>
      <c r="GQB68" s="308"/>
      <c r="GQC68" s="308"/>
      <c r="GQD68" s="308"/>
      <c r="GQE68" s="308"/>
      <c r="GQF68" s="308"/>
      <c r="GQG68" s="308"/>
      <c r="GQH68" s="308"/>
      <c r="GQI68" s="308"/>
      <c r="GQJ68" s="308"/>
      <c r="GQK68" s="308"/>
      <c r="GQL68" s="308"/>
      <c r="GQM68" s="308"/>
      <c r="GQN68" s="308"/>
      <c r="GQO68" s="308"/>
      <c r="GQP68" s="308"/>
      <c r="GQQ68" s="308"/>
      <c r="GQR68" s="308"/>
      <c r="GQS68" s="308"/>
      <c r="GQT68" s="308"/>
      <c r="GQU68" s="308"/>
      <c r="GQV68" s="308"/>
      <c r="GQW68" s="308"/>
      <c r="GQX68" s="308"/>
      <c r="GQY68" s="308"/>
      <c r="GQZ68" s="308"/>
      <c r="GRA68" s="308"/>
      <c r="GRB68" s="308"/>
      <c r="GRC68" s="308"/>
      <c r="GRD68" s="308"/>
      <c r="GRE68" s="308"/>
      <c r="GRF68" s="308"/>
      <c r="GRG68" s="308"/>
      <c r="GRH68" s="308"/>
      <c r="GRI68" s="308"/>
      <c r="GRJ68" s="308"/>
      <c r="GRK68" s="308"/>
      <c r="GRL68" s="308"/>
      <c r="GRM68" s="308"/>
      <c r="GRN68" s="308"/>
      <c r="GRO68" s="308"/>
      <c r="GRP68" s="308"/>
      <c r="GRQ68" s="308"/>
      <c r="GRR68" s="308"/>
      <c r="GRS68" s="308"/>
      <c r="GRT68" s="308"/>
      <c r="GRU68" s="308"/>
      <c r="GRV68" s="308"/>
      <c r="GRW68" s="308"/>
      <c r="GRX68" s="308"/>
      <c r="GRY68" s="308"/>
      <c r="GRZ68" s="308"/>
      <c r="GSA68" s="308"/>
      <c r="GSB68" s="308"/>
      <c r="GSC68" s="308"/>
      <c r="GSD68" s="308"/>
      <c r="GSE68" s="308"/>
      <c r="GSF68" s="308"/>
      <c r="GSG68" s="308"/>
      <c r="GSH68" s="308"/>
      <c r="GSI68" s="308"/>
      <c r="GSJ68" s="308"/>
      <c r="GSK68" s="308"/>
      <c r="GSL68" s="308"/>
      <c r="GSM68" s="308"/>
      <c r="GSN68" s="308"/>
      <c r="GSO68" s="308"/>
      <c r="GSP68" s="308"/>
      <c r="GSQ68" s="308"/>
      <c r="GSR68" s="308"/>
      <c r="GSS68" s="308"/>
      <c r="GST68" s="308"/>
      <c r="GSU68" s="308"/>
      <c r="GSV68" s="308"/>
      <c r="GSW68" s="308"/>
      <c r="GSX68" s="308"/>
      <c r="GSY68" s="308"/>
      <c r="GSZ68" s="308"/>
      <c r="GTA68" s="308"/>
      <c r="GTB68" s="308"/>
      <c r="GTC68" s="308"/>
      <c r="GTD68" s="308"/>
      <c r="GTE68" s="308"/>
      <c r="GTF68" s="308"/>
      <c r="GTG68" s="308"/>
      <c r="GTH68" s="308"/>
      <c r="GTI68" s="308"/>
      <c r="GTJ68" s="308"/>
      <c r="GTK68" s="308"/>
      <c r="GTL68" s="308"/>
      <c r="GTM68" s="308"/>
      <c r="GTN68" s="308"/>
      <c r="GTO68" s="308"/>
      <c r="GTP68" s="308"/>
      <c r="GTQ68" s="308"/>
      <c r="GTR68" s="308"/>
      <c r="GTS68" s="308"/>
      <c r="GTT68" s="308"/>
      <c r="GTU68" s="308"/>
      <c r="GTV68" s="308"/>
      <c r="GTW68" s="308"/>
      <c r="GTX68" s="308"/>
      <c r="GTY68" s="308"/>
      <c r="GTZ68" s="308"/>
      <c r="GUA68" s="308"/>
      <c r="GUB68" s="308"/>
      <c r="GUC68" s="308"/>
      <c r="GUD68" s="308"/>
      <c r="GUE68" s="308"/>
      <c r="GUF68" s="308"/>
      <c r="GUG68" s="308"/>
      <c r="GUH68" s="308"/>
      <c r="GUI68" s="308"/>
      <c r="GUJ68" s="308"/>
      <c r="GUK68" s="308"/>
      <c r="GUL68" s="308"/>
      <c r="GUM68" s="308"/>
      <c r="GUN68" s="308"/>
      <c r="GUO68" s="308"/>
      <c r="GUP68" s="308"/>
      <c r="GUQ68" s="308"/>
      <c r="GUR68" s="308"/>
      <c r="GUS68" s="308"/>
      <c r="GUT68" s="308"/>
      <c r="GUU68" s="308"/>
      <c r="GUV68" s="308"/>
      <c r="GUW68" s="308"/>
      <c r="GUX68" s="308"/>
      <c r="GUY68" s="308"/>
      <c r="GUZ68" s="308"/>
      <c r="GVA68" s="308"/>
      <c r="GVB68" s="308"/>
      <c r="GVC68" s="308"/>
      <c r="GVD68" s="308"/>
      <c r="GVE68" s="308"/>
      <c r="GVF68" s="308"/>
      <c r="GVG68" s="308"/>
      <c r="GVH68" s="308"/>
      <c r="GVI68" s="308"/>
      <c r="GVJ68" s="308"/>
      <c r="GVK68" s="308"/>
      <c r="GVL68" s="308"/>
      <c r="GVM68" s="308"/>
      <c r="GVN68" s="308"/>
      <c r="GVO68" s="308"/>
      <c r="GVP68" s="308"/>
      <c r="GVQ68" s="308"/>
      <c r="GVR68" s="308"/>
      <c r="GVS68" s="308"/>
      <c r="GVT68" s="308"/>
      <c r="GVU68" s="308"/>
      <c r="GVV68" s="308"/>
      <c r="GVW68" s="308"/>
      <c r="GVX68" s="308"/>
      <c r="GVY68" s="308"/>
      <c r="GVZ68" s="308"/>
      <c r="GWA68" s="308"/>
      <c r="GWB68" s="308"/>
      <c r="GWC68" s="308"/>
      <c r="GWD68" s="308"/>
      <c r="GWE68" s="308"/>
      <c r="GWF68" s="308"/>
      <c r="GWG68" s="308"/>
      <c r="GWH68" s="308"/>
      <c r="GWI68" s="308"/>
      <c r="GWJ68" s="308"/>
      <c r="GWK68" s="308"/>
      <c r="GWL68" s="308"/>
      <c r="GWM68" s="308"/>
      <c r="GWN68" s="308"/>
      <c r="GWO68" s="308"/>
      <c r="GWP68" s="308"/>
      <c r="GWQ68" s="308"/>
      <c r="GWR68" s="308"/>
      <c r="GWS68" s="308"/>
      <c r="GWT68" s="308"/>
      <c r="GWU68" s="308"/>
      <c r="GWV68" s="308"/>
      <c r="GWW68" s="308"/>
      <c r="GWX68" s="308"/>
      <c r="GWY68" s="308"/>
      <c r="GWZ68" s="308"/>
      <c r="GXA68" s="308"/>
      <c r="GXB68" s="308"/>
      <c r="GXC68" s="308"/>
      <c r="GXD68" s="308"/>
      <c r="GXE68" s="308"/>
      <c r="GXF68" s="308"/>
      <c r="GXG68" s="308"/>
      <c r="GXH68" s="308"/>
      <c r="GXI68" s="308"/>
      <c r="GXJ68" s="308"/>
      <c r="GXK68" s="308"/>
      <c r="GXL68" s="308"/>
      <c r="GXM68" s="308"/>
      <c r="GXN68" s="308"/>
      <c r="GXO68" s="308"/>
      <c r="GXP68" s="308"/>
      <c r="GXQ68" s="308"/>
      <c r="GXR68" s="308"/>
      <c r="GXS68" s="308"/>
      <c r="GXT68" s="308"/>
      <c r="GXU68" s="308"/>
      <c r="GXV68" s="308"/>
      <c r="GXW68" s="308"/>
      <c r="GXX68" s="308"/>
      <c r="GXY68" s="308"/>
      <c r="GXZ68" s="308"/>
      <c r="GYA68" s="308"/>
      <c r="GYB68" s="308"/>
      <c r="GYC68" s="308"/>
      <c r="GYD68" s="308"/>
      <c r="GYE68" s="308"/>
      <c r="GYF68" s="308"/>
      <c r="GYG68" s="308"/>
      <c r="GYH68" s="308"/>
      <c r="GYI68" s="308"/>
      <c r="GYJ68" s="308"/>
      <c r="GYK68" s="308"/>
      <c r="GYL68" s="308"/>
      <c r="GYM68" s="308"/>
      <c r="GYN68" s="308"/>
      <c r="GYO68" s="308"/>
      <c r="GYP68" s="308"/>
      <c r="GYQ68" s="308"/>
      <c r="GYR68" s="308"/>
      <c r="GYS68" s="308"/>
      <c r="GYT68" s="308"/>
      <c r="GYU68" s="308"/>
      <c r="GYV68" s="308"/>
      <c r="GYW68" s="308"/>
      <c r="GYX68" s="308"/>
      <c r="GYY68" s="308"/>
      <c r="GYZ68" s="308"/>
      <c r="GZA68" s="308"/>
      <c r="GZB68" s="308"/>
      <c r="GZC68" s="308"/>
      <c r="GZD68" s="308"/>
      <c r="GZE68" s="308"/>
      <c r="GZF68" s="308"/>
      <c r="GZG68" s="308"/>
      <c r="GZH68" s="308"/>
      <c r="GZI68" s="308"/>
      <c r="GZJ68" s="308"/>
      <c r="GZK68" s="308"/>
      <c r="GZL68" s="308"/>
      <c r="GZM68" s="308"/>
      <c r="GZN68" s="308"/>
      <c r="GZO68" s="308"/>
      <c r="GZP68" s="308"/>
      <c r="GZQ68" s="308"/>
      <c r="GZR68" s="308"/>
      <c r="GZS68" s="308"/>
      <c r="GZT68" s="308"/>
      <c r="GZU68" s="308"/>
      <c r="GZV68" s="308"/>
      <c r="GZW68" s="308"/>
      <c r="GZX68" s="308"/>
      <c r="GZY68" s="308"/>
      <c r="GZZ68" s="308"/>
      <c r="HAA68" s="308"/>
      <c r="HAB68" s="308"/>
      <c r="HAC68" s="308"/>
      <c r="HAD68" s="308"/>
      <c r="HAE68" s="308"/>
      <c r="HAF68" s="308"/>
      <c r="HAG68" s="308"/>
      <c r="HAH68" s="308"/>
      <c r="HAI68" s="308"/>
      <c r="HAJ68" s="308"/>
      <c r="HAK68" s="308"/>
      <c r="HAL68" s="308"/>
      <c r="HAM68" s="308"/>
      <c r="HAN68" s="308"/>
      <c r="HAO68" s="308"/>
      <c r="HAP68" s="308"/>
      <c r="HAQ68" s="308"/>
      <c r="HAR68" s="308"/>
      <c r="HAS68" s="308"/>
      <c r="HAT68" s="308"/>
      <c r="HAU68" s="308"/>
      <c r="HAV68" s="308"/>
      <c r="HAW68" s="308"/>
      <c r="HAX68" s="308"/>
      <c r="HAY68" s="308"/>
      <c r="HAZ68" s="308"/>
      <c r="HBA68" s="308"/>
      <c r="HBB68" s="308"/>
      <c r="HBC68" s="308"/>
      <c r="HBD68" s="308"/>
      <c r="HBE68" s="308"/>
      <c r="HBF68" s="308"/>
      <c r="HBG68" s="308"/>
      <c r="HBH68" s="308"/>
      <c r="HBI68" s="308"/>
      <c r="HBJ68" s="308"/>
      <c r="HBK68" s="308"/>
      <c r="HBL68" s="308"/>
      <c r="HBM68" s="308"/>
      <c r="HBN68" s="308"/>
      <c r="HBO68" s="308"/>
      <c r="HBP68" s="308"/>
      <c r="HBQ68" s="308"/>
      <c r="HBR68" s="308"/>
      <c r="HBS68" s="308"/>
      <c r="HBT68" s="308"/>
      <c r="HBU68" s="308"/>
      <c r="HBV68" s="308"/>
      <c r="HBW68" s="308"/>
      <c r="HBX68" s="308"/>
      <c r="HBY68" s="308"/>
      <c r="HBZ68" s="308"/>
      <c r="HCA68" s="308"/>
      <c r="HCB68" s="308"/>
      <c r="HCC68" s="308"/>
      <c r="HCD68" s="308"/>
      <c r="HCE68" s="308"/>
      <c r="HCF68" s="308"/>
      <c r="HCG68" s="308"/>
      <c r="HCH68" s="308"/>
      <c r="HCI68" s="308"/>
      <c r="HCJ68" s="308"/>
      <c r="HCK68" s="308"/>
      <c r="HCL68" s="308"/>
      <c r="HCM68" s="308"/>
      <c r="HCN68" s="308"/>
      <c r="HCO68" s="308"/>
      <c r="HCP68" s="308"/>
      <c r="HCQ68" s="308"/>
      <c r="HCR68" s="308"/>
      <c r="HCS68" s="308"/>
      <c r="HCT68" s="308"/>
      <c r="HCU68" s="308"/>
      <c r="HCV68" s="308"/>
      <c r="HCW68" s="308"/>
      <c r="HCX68" s="308"/>
      <c r="HCY68" s="308"/>
      <c r="HCZ68" s="308"/>
      <c r="HDA68" s="308"/>
      <c r="HDB68" s="308"/>
      <c r="HDC68" s="308"/>
      <c r="HDD68" s="308"/>
      <c r="HDE68" s="308"/>
      <c r="HDF68" s="308"/>
      <c r="HDG68" s="308"/>
      <c r="HDH68" s="308"/>
      <c r="HDI68" s="308"/>
      <c r="HDJ68" s="308"/>
      <c r="HDK68" s="308"/>
      <c r="HDL68" s="308"/>
      <c r="HDM68" s="308"/>
      <c r="HDN68" s="308"/>
      <c r="HDO68" s="308"/>
      <c r="HDP68" s="308"/>
      <c r="HDQ68" s="308"/>
      <c r="HDR68" s="308"/>
      <c r="HDS68" s="308"/>
      <c r="HDT68" s="308"/>
      <c r="HDU68" s="308"/>
      <c r="HDV68" s="308"/>
      <c r="HDW68" s="308"/>
      <c r="HDX68" s="308"/>
      <c r="HDY68" s="308"/>
      <c r="HDZ68" s="308"/>
      <c r="HEA68" s="308"/>
      <c r="HEB68" s="308"/>
      <c r="HEC68" s="308"/>
      <c r="HED68" s="308"/>
      <c r="HEE68" s="308"/>
      <c r="HEF68" s="308"/>
      <c r="HEG68" s="308"/>
      <c r="HEH68" s="308"/>
      <c r="HEI68" s="308"/>
      <c r="HEJ68" s="308"/>
      <c r="HEK68" s="308"/>
      <c r="HEL68" s="308"/>
      <c r="HEM68" s="308"/>
      <c r="HEN68" s="308"/>
      <c r="HEO68" s="308"/>
      <c r="HEP68" s="308"/>
      <c r="HEQ68" s="308"/>
      <c r="HER68" s="308"/>
      <c r="HES68" s="308"/>
      <c r="HET68" s="308"/>
      <c r="HEU68" s="308"/>
      <c r="HEV68" s="308"/>
      <c r="HEW68" s="308"/>
      <c r="HEX68" s="308"/>
      <c r="HEY68" s="308"/>
      <c r="HEZ68" s="308"/>
      <c r="HFA68" s="308"/>
      <c r="HFB68" s="308"/>
      <c r="HFC68" s="308"/>
      <c r="HFD68" s="308"/>
      <c r="HFE68" s="308"/>
      <c r="HFF68" s="308"/>
      <c r="HFG68" s="308"/>
      <c r="HFH68" s="308"/>
      <c r="HFI68" s="308"/>
      <c r="HFJ68" s="308"/>
      <c r="HFK68" s="308"/>
      <c r="HFL68" s="308"/>
      <c r="HFM68" s="308"/>
      <c r="HFN68" s="308"/>
      <c r="HFO68" s="308"/>
      <c r="HFP68" s="308"/>
      <c r="HFQ68" s="308"/>
      <c r="HFR68" s="308"/>
      <c r="HFS68" s="308"/>
      <c r="HFT68" s="308"/>
      <c r="HFU68" s="308"/>
      <c r="HFV68" s="308"/>
      <c r="HFW68" s="308"/>
      <c r="HFX68" s="308"/>
      <c r="HFY68" s="308"/>
      <c r="HFZ68" s="308"/>
      <c r="HGA68" s="308"/>
      <c r="HGB68" s="308"/>
      <c r="HGC68" s="308"/>
      <c r="HGD68" s="308"/>
      <c r="HGE68" s="308"/>
      <c r="HGF68" s="308"/>
      <c r="HGG68" s="308"/>
      <c r="HGH68" s="308"/>
      <c r="HGI68" s="308"/>
      <c r="HGJ68" s="308"/>
      <c r="HGK68" s="308"/>
      <c r="HGL68" s="308"/>
      <c r="HGM68" s="308"/>
      <c r="HGN68" s="308"/>
      <c r="HGO68" s="308"/>
      <c r="HGP68" s="308"/>
      <c r="HGQ68" s="308"/>
      <c r="HGR68" s="308"/>
      <c r="HGS68" s="308"/>
      <c r="HGT68" s="308"/>
      <c r="HGU68" s="308"/>
      <c r="HGV68" s="308"/>
      <c r="HGW68" s="308"/>
      <c r="HGX68" s="308"/>
      <c r="HGY68" s="308"/>
      <c r="HGZ68" s="308"/>
      <c r="HHA68" s="308"/>
      <c r="HHB68" s="308"/>
      <c r="HHC68" s="308"/>
      <c r="HHD68" s="308"/>
      <c r="HHE68" s="308"/>
      <c r="HHF68" s="308"/>
      <c r="HHG68" s="308"/>
      <c r="HHH68" s="308"/>
      <c r="HHI68" s="308"/>
      <c r="HHJ68" s="308"/>
      <c r="HHK68" s="308"/>
      <c r="HHL68" s="308"/>
      <c r="HHM68" s="308"/>
      <c r="HHN68" s="308"/>
      <c r="HHO68" s="308"/>
      <c r="HHP68" s="308"/>
      <c r="HHQ68" s="308"/>
      <c r="HHR68" s="308"/>
      <c r="HHS68" s="308"/>
      <c r="HHT68" s="308"/>
      <c r="HHU68" s="308"/>
      <c r="HHV68" s="308"/>
      <c r="HHW68" s="308"/>
      <c r="HHX68" s="308"/>
      <c r="HHY68" s="308"/>
      <c r="HHZ68" s="308"/>
      <c r="HIA68" s="308"/>
      <c r="HIB68" s="308"/>
      <c r="HIC68" s="308"/>
      <c r="HID68" s="308"/>
      <c r="HIE68" s="308"/>
      <c r="HIF68" s="308"/>
      <c r="HIG68" s="308"/>
      <c r="HIH68" s="308"/>
      <c r="HII68" s="308"/>
      <c r="HIJ68" s="308"/>
      <c r="HIK68" s="308"/>
      <c r="HIL68" s="308"/>
      <c r="HIM68" s="308"/>
      <c r="HIN68" s="308"/>
      <c r="HIO68" s="308"/>
      <c r="HIP68" s="308"/>
      <c r="HIQ68" s="308"/>
      <c r="HIR68" s="308"/>
      <c r="HIS68" s="308"/>
      <c r="HIT68" s="308"/>
      <c r="HIU68" s="308"/>
      <c r="HIV68" s="308"/>
      <c r="HIW68" s="308"/>
      <c r="HIX68" s="308"/>
      <c r="HIY68" s="308"/>
      <c r="HIZ68" s="308"/>
      <c r="HJA68" s="308"/>
      <c r="HJB68" s="308"/>
      <c r="HJC68" s="308"/>
      <c r="HJD68" s="308"/>
      <c r="HJE68" s="308"/>
      <c r="HJF68" s="308"/>
      <c r="HJG68" s="308"/>
      <c r="HJH68" s="308"/>
      <c r="HJI68" s="308"/>
      <c r="HJJ68" s="308"/>
      <c r="HJK68" s="308"/>
      <c r="HJL68" s="308"/>
      <c r="HJM68" s="308"/>
      <c r="HJN68" s="308"/>
      <c r="HJO68" s="308"/>
      <c r="HJP68" s="308"/>
      <c r="HJQ68" s="308"/>
      <c r="HJR68" s="308"/>
      <c r="HJS68" s="308"/>
      <c r="HJT68" s="308"/>
      <c r="HJU68" s="308"/>
      <c r="HJV68" s="308"/>
      <c r="HJW68" s="308"/>
      <c r="HJX68" s="308"/>
      <c r="HJY68" s="308"/>
      <c r="HJZ68" s="308"/>
      <c r="HKA68" s="308"/>
      <c r="HKB68" s="308"/>
      <c r="HKC68" s="308"/>
      <c r="HKD68" s="308"/>
      <c r="HKE68" s="308"/>
      <c r="HKF68" s="308"/>
      <c r="HKG68" s="308"/>
      <c r="HKH68" s="308"/>
      <c r="HKI68" s="308"/>
      <c r="HKJ68" s="308"/>
      <c r="HKK68" s="308"/>
      <c r="HKL68" s="308"/>
      <c r="HKM68" s="308"/>
      <c r="HKN68" s="308"/>
      <c r="HKO68" s="308"/>
      <c r="HKP68" s="308"/>
      <c r="HKQ68" s="308"/>
      <c r="HKR68" s="308"/>
      <c r="HKS68" s="308"/>
      <c r="HKT68" s="308"/>
      <c r="HKU68" s="308"/>
      <c r="HKV68" s="308"/>
      <c r="HKW68" s="308"/>
      <c r="HKX68" s="308"/>
      <c r="HKY68" s="308"/>
      <c r="HKZ68" s="308"/>
      <c r="HLA68" s="308"/>
      <c r="HLB68" s="308"/>
      <c r="HLC68" s="308"/>
      <c r="HLD68" s="308"/>
      <c r="HLE68" s="308"/>
      <c r="HLF68" s="308"/>
      <c r="HLG68" s="308"/>
      <c r="HLH68" s="308"/>
      <c r="HLI68" s="308"/>
      <c r="HLJ68" s="308"/>
      <c r="HLK68" s="308"/>
      <c r="HLL68" s="308"/>
      <c r="HLM68" s="308"/>
      <c r="HLN68" s="308"/>
      <c r="HLO68" s="308"/>
      <c r="HLP68" s="308"/>
      <c r="HLQ68" s="308"/>
      <c r="HLR68" s="308"/>
      <c r="HLS68" s="308"/>
      <c r="HLT68" s="308"/>
      <c r="HLU68" s="308"/>
      <c r="HLV68" s="308"/>
      <c r="HLW68" s="308"/>
      <c r="HLX68" s="308"/>
      <c r="HLY68" s="308"/>
      <c r="HLZ68" s="308"/>
      <c r="HMA68" s="308"/>
      <c r="HMB68" s="308"/>
      <c r="HMC68" s="308"/>
      <c r="HMD68" s="308"/>
      <c r="HME68" s="308"/>
      <c r="HMF68" s="308"/>
      <c r="HMG68" s="308"/>
      <c r="HMH68" s="308"/>
      <c r="HMI68" s="308"/>
      <c r="HMJ68" s="308"/>
      <c r="HMK68" s="308"/>
      <c r="HML68" s="308"/>
      <c r="HMM68" s="308"/>
      <c r="HMN68" s="308"/>
      <c r="HMO68" s="308"/>
      <c r="HMP68" s="308"/>
      <c r="HMQ68" s="308"/>
      <c r="HMR68" s="308"/>
      <c r="HMS68" s="308"/>
      <c r="HMT68" s="308"/>
      <c r="HMU68" s="308"/>
      <c r="HMV68" s="308"/>
      <c r="HMW68" s="308"/>
      <c r="HMX68" s="308"/>
      <c r="HMY68" s="308"/>
      <c r="HMZ68" s="308"/>
      <c r="HNA68" s="308"/>
      <c r="HNB68" s="308"/>
      <c r="HNC68" s="308"/>
      <c r="HND68" s="308"/>
      <c r="HNE68" s="308"/>
      <c r="HNF68" s="308"/>
      <c r="HNG68" s="308"/>
      <c r="HNH68" s="308"/>
      <c r="HNI68" s="308"/>
      <c r="HNJ68" s="308"/>
      <c r="HNK68" s="308"/>
      <c r="HNL68" s="308"/>
      <c r="HNM68" s="308"/>
      <c r="HNN68" s="308"/>
      <c r="HNO68" s="308"/>
      <c r="HNP68" s="308"/>
      <c r="HNQ68" s="308"/>
      <c r="HNR68" s="308"/>
      <c r="HNS68" s="308"/>
      <c r="HNT68" s="308"/>
      <c r="HNU68" s="308"/>
      <c r="HNV68" s="308"/>
      <c r="HNW68" s="308"/>
      <c r="HNX68" s="308"/>
      <c r="HNY68" s="308"/>
      <c r="HNZ68" s="308"/>
      <c r="HOA68" s="308"/>
      <c r="HOB68" s="308"/>
      <c r="HOC68" s="308"/>
      <c r="HOD68" s="308"/>
      <c r="HOE68" s="308"/>
      <c r="HOF68" s="308"/>
      <c r="HOG68" s="308"/>
      <c r="HOH68" s="308"/>
      <c r="HOI68" s="308"/>
      <c r="HOJ68" s="308"/>
      <c r="HOK68" s="308"/>
      <c r="HOL68" s="308"/>
      <c r="HOM68" s="308"/>
      <c r="HON68" s="308"/>
      <c r="HOO68" s="308"/>
      <c r="HOP68" s="308"/>
      <c r="HOQ68" s="308"/>
      <c r="HOR68" s="308"/>
      <c r="HOS68" s="308"/>
      <c r="HOT68" s="308"/>
      <c r="HOU68" s="308"/>
      <c r="HOV68" s="308"/>
      <c r="HOW68" s="308"/>
      <c r="HOX68" s="308"/>
      <c r="HOY68" s="308"/>
      <c r="HOZ68" s="308"/>
      <c r="HPA68" s="308"/>
      <c r="HPB68" s="308"/>
      <c r="HPC68" s="308"/>
      <c r="HPD68" s="308"/>
      <c r="HPE68" s="308"/>
      <c r="HPF68" s="308"/>
      <c r="HPG68" s="308"/>
      <c r="HPH68" s="308"/>
      <c r="HPI68" s="308"/>
      <c r="HPJ68" s="308"/>
      <c r="HPK68" s="308"/>
      <c r="HPL68" s="308"/>
      <c r="HPM68" s="308"/>
      <c r="HPN68" s="308"/>
      <c r="HPO68" s="308"/>
      <c r="HPP68" s="308"/>
      <c r="HPQ68" s="308"/>
      <c r="HPR68" s="308"/>
      <c r="HPS68" s="308"/>
      <c r="HPT68" s="308"/>
      <c r="HPU68" s="308"/>
      <c r="HPV68" s="308"/>
      <c r="HPW68" s="308"/>
      <c r="HPX68" s="308"/>
      <c r="HPY68" s="308"/>
      <c r="HPZ68" s="308"/>
      <c r="HQA68" s="308"/>
      <c r="HQB68" s="308"/>
      <c r="HQC68" s="308"/>
      <c r="HQD68" s="308"/>
      <c r="HQE68" s="308"/>
      <c r="HQF68" s="308"/>
      <c r="HQG68" s="308"/>
      <c r="HQH68" s="308"/>
      <c r="HQI68" s="308"/>
      <c r="HQJ68" s="308"/>
      <c r="HQK68" s="308"/>
      <c r="HQL68" s="308"/>
      <c r="HQM68" s="308"/>
      <c r="HQN68" s="308"/>
      <c r="HQO68" s="308"/>
      <c r="HQP68" s="308"/>
      <c r="HQQ68" s="308"/>
      <c r="HQR68" s="308"/>
      <c r="HQS68" s="308"/>
      <c r="HQT68" s="308"/>
      <c r="HQU68" s="308"/>
      <c r="HQV68" s="308"/>
      <c r="HQW68" s="308"/>
      <c r="HQX68" s="308"/>
      <c r="HQY68" s="308"/>
      <c r="HQZ68" s="308"/>
      <c r="HRA68" s="308"/>
      <c r="HRB68" s="308"/>
      <c r="HRC68" s="308"/>
      <c r="HRD68" s="308"/>
      <c r="HRE68" s="308"/>
      <c r="HRF68" s="308"/>
      <c r="HRG68" s="308"/>
      <c r="HRH68" s="308"/>
      <c r="HRI68" s="308"/>
      <c r="HRJ68" s="308"/>
      <c r="HRK68" s="308"/>
      <c r="HRL68" s="308"/>
      <c r="HRM68" s="308"/>
      <c r="HRN68" s="308"/>
      <c r="HRO68" s="308"/>
      <c r="HRP68" s="308"/>
      <c r="HRQ68" s="308"/>
      <c r="HRR68" s="308"/>
      <c r="HRS68" s="308"/>
      <c r="HRT68" s="308"/>
      <c r="HRU68" s="308"/>
      <c r="HRV68" s="308"/>
      <c r="HRW68" s="308"/>
      <c r="HRX68" s="308"/>
      <c r="HRY68" s="308"/>
      <c r="HRZ68" s="308"/>
      <c r="HSA68" s="308"/>
      <c r="HSB68" s="308"/>
      <c r="HSC68" s="308"/>
      <c r="HSD68" s="308"/>
      <c r="HSE68" s="308"/>
      <c r="HSF68" s="308"/>
      <c r="HSG68" s="308"/>
      <c r="HSH68" s="308"/>
      <c r="HSI68" s="308"/>
      <c r="HSJ68" s="308"/>
      <c r="HSK68" s="308"/>
      <c r="HSL68" s="308"/>
      <c r="HSM68" s="308"/>
      <c r="HSN68" s="308"/>
      <c r="HSO68" s="308"/>
      <c r="HSP68" s="308"/>
      <c r="HSQ68" s="308"/>
      <c r="HSR68" s="308"/>
      <c r="HSS68" s="308"/>
      <c r="HST68" s="308"/>
      <c r="HSU68" s="308"/>
      <c r="HSV68" s="308"/>
      <c r="HSW68" s="308"/>
      <c r="HSX68" s="308"/>
      <c r="HSY68" s="308"/>
      <c r="HSZ68" s="308"/>
      <c r="HTA68" s="308"/>
      <c r="HTB68" s="308"/>
      <c r="HTC68" s="308"/>
      <c r="HTD68" s="308"/>
      <c r="HTE68" s="308"/>
      <c r="HTF68" s="308"/>
      <c r="HTG68" s="308"/>
      <c r="HTH68" s="308"/>
      <c r="HTI68" s="308"/>
      <c r="HTJ68" s="308"/>
      <c r="HTK68" s="308"/>
      <c r="HTL68" s="308"/>
      <c r="HTM68" s="308"/>
      <c r="HTN68" s="308"/>
      <c r="HTO68" s="308"/>
      <c r="HTP68" s="308"/>
      <c r="HTQ68" s="308"/>
      <c r="HTR68" s="308"/>
      <c r="HTS68" s="308"/>
      <c r="HTT68" s="308"/>
      <c r="HTU68" s="308"/>
      <c r="HTV68" s="308"/>
      <c r="HTW68" s="308"/>
      <c r="HTX68" s="308"/>
      <c r="HTY68" s="308"/>
      <c r="HTZ68" s="308"/>
      <c r="HUA68" s="308"/>
      <c r="HUB68" s="308"/>
      <c r="HUC68" s="308"/>
      <c r="HUD68" s="308"/>
      <c r="HUE68" s="308"/>
      <c r="HUF68" s="308"/>
      <c r="HUG68" s="308"/>
      <c r="HUH68" s="308"/>
      <c r="HUI68" s="308"/>
      <c r="HUJ68" s="308"/>
      <c r="HUK68" s="308"/>
      <c r="HUL68" s="308"/>
      <c r="HUM68" s="308"/>
      <c r="HUN68" s="308"/>
      <c r="HUO68" s="308"/>
      <c r="HUP68" s="308"/>
      <c r="HUQ68" s="308"/>
      <c r="HUR68" s="308"/>
      <c r="HUS68" s="308"/>
      <c r="HUT68" s="308"/>
      <c r="HUU68" s="308"/>
      <c r="HUV68" s="308"/>
      <c r="HUW68" s="308"/>
      <c r="HUX68" s="308"/>
      <c r="HUY68" s="308"/>
      <c r="HUZ68" s="308"/>
      <c r="HVA68" s="308"/>
      <c r="HVB68" s="308"/>
      <c r="HVC68" s="308"/>
      <c r="HVD68" s="308"/>
      <c r="HVE68" s="308"/>
      <c r="HVF68" s="308"/>
      <c r="HVG68" s="308"/>
      <c r="HVH68" s="308"/>
      <c r="HVI68" s="308"/>
      <c r="HVJ68" s="308"/>
      <c r="HVK68" s="308"/>
      <c r="HVL68" s="308"/>
      <c r="HVM68" s="308"/>
      <c r="HVN68" s="308"/>
      <c r="HVO68" s="308"/>
      <c r="HVP68" s="308"/>
      <c r="HVQ68" s="308"/>
      <c r="HVR68" s="308"/>
      <c r="HVS68" s="308"/>
      <c r="HVT68" s="308"/>
      <c r="HVU68" s="308"/>
      <c r="HVV68" s="308"/>
      <c r="HVW68" s="308"/>
      <c r="HVX68" s="308"/>
      <c r="HVY68" s="308"/>
      <c r="HVZ68" s="308"/>
      <c r="HWA68" s="308"/>
      <c r="HWB68" s="308"/>
      <c r="HWC68" s="308"/>
      <c r="HWD68" s="308"/>
      <c r="HWE68" s="308"/>
      <c r="HWF68" s="308"/>
      <c r="HWG68" s="308"/>
      <c r="HWH68" s="308"/>
      <c r="HWI68" s="308"/>
      <c r="HWJ68" s="308"/>
      <c r="HWK68" s="308"/>
      <c r="HWL68" s="308"/>
      <c r="HWM68" s="308"/>
      <c r="HWN68" s="308"/>
      <c r="HWO68" s="308"/>
      <c r="HWP68" s="308"/>
      <c r="HWQ68" s="308"/>
      <c r="HWR68" s="308"/>
      <c r="HWS68" s="308"/>
      <c r="HWT68" s="308"/>
      <c r="HWU68" s="308"/>
      <c r="HWV68" s="308"/>
      <c r="HWW68" s="308"/>
      <c r="HWX68" s="308"/>
      <c r="HWY68" s="308"/>
      <c r="HWZ68" s="308"/>
      <c r="HXA68" s="308"/>
      <c r="HXB68" s="308"/>
      <c r="HXC68" s="308"/>
      <c r="HXD68" s="308"/>
      <c r="HXE68" s="308"/>
      <c r="HXF68" s="308"/>
      <c r="HXG68" s="308"/>
      <c r="HXH68" s="308"/>
      <c r="HXI68" s="308"/>
      <c r="HXJ68" s="308"/>
      <c r="HXK68" s="308"/>
      <c r="HXL68" s="308"/>
      <c r="HXM68" s="308"/>
      <c r="HXN68" s="308"/>
      <c r="HXO68" s="308"/>
      <c r="HXP68" s="308"/>
      <c r="HXQ68" s="308"/>
      <c r="HXR68" s="308"/>
      <c r="HXS68" s="308"/>
      <c r="HXT68" s="308"/>
      <c r="HXU68" s="308"/>
      <c r="HXV68" s="308"/>
      <c r="HXW68" s="308"/>
      <c r="HXX68" s="308"/>
      <c r="HXY68" s="308"/>
      <c r="HXZ68" s="308"/>
      <c r="HYA68" s="308"/>
      <c r="HYB68" s="308"/>
      <c r="HYC68" s="308"/>
      <c r="HYD68" s="308"/>
      <c r="HYE68" s="308"/>
      <c r="HYF68" s="308"/>
      <c r="HYG68" s="308"/>
      <c r="HYH68" s="308"/>
      <c r="HYI68" s="308"/>
      <c r="HYJ68" s="308"/>
      <c r="HYK68" s="308"/>
      <c r="HYL68" s="308"/>
      <c r="HYM68" s="308"/>
      <c r="HYN68" s="308"/>
      <c r="HYO68" s="308"/>
      <c r="HYP68" s="308"/>
      <c r="HYQ68" s="308"/>
      <c r="HYR68" s="308"/>
      <c r="HYS68" s="308"/>
      <c r="HYT68" s="308"/>
      <c r="HYU68" s="308"/>
      <c r="HYV68" s="308"/>
      <c r="HYW68" s="308"/>
      <c r="HYX68" s="308"/>
      <c r="HYY68" s="308"/>
      <c r="HYZ68" s="308"/>
      <c r="HZA68" s="308"/>
      <c r="HZB68" s="308"/>
      <c r="HZC68" s="308"/>
      <c r="HZD68" s="308"/>
      <c r="HZE68" s="308"/>
      <c r="HZF68" s="308"/>
      <c r="HZG68" s="308"/>
      <c r="HZH68" s="308"/>
      <c r="HZI68" s="308"/>
      <c r="HZJ68" s="308"/>
      <c r="HZK68" s="308"/>
      <c r="HZL68" s="308"/>
      <c r="HZM68" s="308"/>
      <c r="HZN68" s="308"/>
      <c r="HZO68" s="308"/>
      <c r="HZP68" s="308"/>
      <c r="HZQ68" s="308"/>
      <c r="HZR68" s="308"/>
      <c r="HZS68" s="308"/>
      <c r="HZT68" s="308"/>
      <c r="HZU68" s="308"/>
      <c r="HZV68" s="308"/>
      <c r="HZW68" s="308"/>
      <c r="HZX68" s="308"/>
      <c r="HZY68" s="308"/>
      <c r="HZZ68" s="308"/>
      <c r="IAA68" s="308"/>
      <c r="IAB68" s="308"/>
      <c r="IAC68" s="308"/>
      <c r="IAD68" s="308"/>
      <c r="IAE68" s="308"/>
      <c r="IAF68" s="308"/>
      <c r="IAG68" s="308"/>
      <c r="IAH68" s="308"/>
      <c r="IAI68" s="308"/>
      <c r="IAJ68" s="308"/>
      <c r="IAK68" s="308"/>
      <c r="IAL68" s="308"/>
      <c r="IAM68" s="308"/>
      <c r="IAN68" s="308"/>
      <c r="IAO68" s="308"/>
      <c r="IAP68" s="308"/>
      <c r="IAQ68" s="308"/>
      <c r="IAR68" s="308"/>
      <c r="IAS68" s="308"/>
      <c r="IAT68" s="308"/>
      <c r="IAU68" s="308"/>
      <c r="IAV68" s="308"/>
      <c r="IAW68" s="308"/>
      <c r="IAX68" s="308"/>
      <c r="IAY68" s="308"/>
      <c r="IAZ68" s="308"/>
      <c r="IBA68" s="308"/>
      <c r="IBB68" s="308"/>
      <c r="IBC68" s="308"/>
      <c r="IBD68" s="308"/>
      <c r="IBE68" s="308"/>
      <c r="IBF68" s="308"/>
      <c r="IBG68" s="308"/>
      <c r="IBH68" s="308"/>
      <c r="IBI68" s="308"/>
      <c r="IBJ68" s="308"/>
      <c r="IBK68" s="308"/>
      <c r="IBL68" s="308"/>
      <c r="IBM68" s="308"/>
      <c r="IBN68" s="308"/>
      <c r="IBO68" s="308"/>
      <c r="IBP68" s="308"/>
      <c r="IBQ68" s="308"/>
      <c r="IBR68" s="308"/>
      <c r="IBS68" s="308"/>
      <c r="IBT68" s="308"/>
      <c r="IBU68" s="308"/>
      <c r="IBV68" s="308"/>
      <c r="IBW68" s="308"/>
      <c r="IBX68" s="308"/>
      <c r="IBY68" s="308"/>
      <c r="IBZ68" s="308"/>
      <c r="ICA68" s="308"/>
      <c r="ICB68" s="308"/>
      <c r="ICC68" s="308"/>
      <c r="ICD68" s="308"/>
      <c r="ICE68" s="308"/>
      <c r="ICF68" s="308"/>
      <c r="ICG68" s="308"/>
      <c r="ICH68" s="308"/>
      <c r="ICI68" s="308"/>
      <c r="ICJ68" s="308"/>
      <c r="ICK68" s="308"/>
      <c r="ICL68" s="308"/>
      <c r="ICM68" s="308"/>
      <c r="ICN68" s="308"/>
      <c r="ICO68" s="308"/>
      <c r="ICP68" s="308"/>
      <c r="ICQ68" s="308"/>
      <c r="ICR68" s="308"/>
      <c r="ICS68" s="308"/>
      <c r="ICT68" s="308"/>
      <c r="ICU68" s="308"/>
      <c r="ICV68" s="308"/>
      <c r="ICW68" s="308"/>
      <c r="ICX68" s="308"/>
      <c r="ICY68" s="308"/>
      <c r="ICZ68" s="308"/>
      <c r="IDA68" s="308"/>
      <c r="IDB68" s="308"/>
      <c r="IDC68" s="308"/>
      <c r="IDD68" s="308"/>
      <c r="IDE68" s="308"/>
      <c r="IDF68" s="308"/>
      <c r="IDG68" s="308"/>
      <c r="IDH68" s="308"/>
      <c r="IDI68" s="308"/>
      <c r="IDJ68" s="308"/>
      <c r="IDK68" s="308"/>
      <c r="IDL68" s="308"/>
      <c r="IDM68" s="308"/>
      <c r="IDN68" s="308"/>
      <c r="IDO68" s="308"/>
      <c r="IDP68" s="308"/>
      <c r="IDQ68" s="308"/>
      <c r="IDR68" s="308"/>
      <c r="IDS68" s="308"/>
      <c r="IDT68" s="308"/>
      <c r="IDU68" s="308"/>
      <c r="IDV68" s="308"/>
      <c r="IDW68" s="308"/>
      <c r="IDX68" s="308"/>
      <c r="IDY68" s="308"/>
      <c r="IDZ68" s="308"/>
      <c r="IEA68" s="308"/>
      <c r="IEB68" s="308"/>
      <c r="IEC68" s="308"/>
      <c r="IED68" s="308"/>
      <c r="IEE68" s="308"/>
      <c r="IEF68" s="308"/>
      <c r="IEG68" s="308"/>
      <c r="IEH68" s="308"/>
      <c r="IEI68" s="308"/>
      <c r="IEJ68" s="308"/>
      <c r="IEK68" s="308"/>
      <c r="IEL68" s="308"/>
      <c r="IEM68" s="308"/>
      <c r="IEN68" s="308"/>
      <c r="IEO68" s="308"/>
      <c r="IEP68" s="308"/>
      <c r="IEQ68" s="308"/>
      <c r="IER68" s="308"/>
      <c r="IES68" s="308"/>
      <c r="IET68" s="308"/>
      <c r="IEU68" s="308"/>
      <c r="IEV68" s="308"/>
      <c r="IEW68" s="308"/>
      <c r="IEX68" s="308"/>
      <c r="IEY68" s="308"/>
      <c r="IEZ68" s="308"/>
      <c r="IFA68" s="308"/>
      <c r="IFB68" s="308"/>
      <c r="IFC68" s="308"/>
      <c r="IFD68" s="308"/>
      <c r="IFE68" s="308"/>
      <c r="IFF68" s="308"/>
      <c r="IFG68" s="308"/>
      <c r="IFH68" s="308"/>
      <c r="IFI68" s="308"/>
      <c r="IFJ68" s="308"/>
      <c r="IFK68" s="308"/>
      <c r="IFL68" s="308"/>
      <c r="IFM68" s="308"/>
      <c r="IFN68" s="308"/>
      <c r="IFO68" s="308"/>
      <c r="IFP68" s="308"/>
      <c r="IFQ68" s="308"/>
      <c r="IFR68" s="308"/>
      <c r="IFS68" s="308"/>
      <c r="IFT68" s="308"/>
      <c r="IFU68" s="308"/>
      <c r="IFV68" s="308"/>
      <c r="IFW68" s="308"/>
      <c r="IFX68" s="308"/>
      <c r="IFY68" s="308"/>
      <c r="IFZ68" s="308"/>
      <c r="IGA68" s="308"/>
      <c r="IGB68" s="308"/>
      <c r="IGC68" s="308"/>
      <c r="IGD68" s="308"/>
      <c r="IGE68" s="308"/>
      <c r="IGF68" s="308"/>
      <c r="IGG68" s="308"/>
      <c r="IGH68" s="308"/>
      <c r="IGI68" s="308"/>
      <c r="IGJ68" s="308"/>
      <c r="IGK68" s="308"/>
      <c r="IGL68" s="308"/>
      <c r="IGM68" s="308"/>
      <c r="IGN68" s="308"/>
      <c r="IGO68" s="308"/>
      <c r="IGP68" s="308"/>
      <c r="IGQ68" s="308"/>
      <c r="IGR68" s="308"/>
      <c r="IGS68" s="308"/>
      <c r="IGT68" s="308"/>
      <c r="IGU68" s="308"/>
      <c r="IGV68" s="308"/>
      <c r="IGW68" s="308"/>
      <c r="IGX68" s="308"/>
      <c r="IGY68" s="308"/>
      <c r="IGZ68" s="308"/>
      <c r="IHA68" s="308"/>
      <c r="IHB68" s="308"/>
      <c r="IHC68" s="308"/>
      <c r="IHD68" s="308"/>
      <c r="IHE68" s="308"/>
      <c r="IHF68" s="308"/>
      <c r="IHG68" s="308"/>
      <c r="IHH68" s="308"/>
      <c r="IHI68" s="308"/>
      <c r="IHJ68" s="308"/>
      <c r="IHK68" s="308"/>
      <c r="IHL68" s="308"/>
      <c r="IHM68" s="308"/>
      <c r="IHN68" s="308"/>
      <c r="IHO68" s="308"/>
      <c r="IHP68" s="308"/>
      <c r="IHQ68" s="308"/>
      <c r="IHR68" s="308"/>
      <c r="IHS68" s="308"/>
      <c r="IHT68" s="308"/>
      <c r="IHU68" s="308"/>
      <c r="IHV68" s="308"/>
      <c r="IHW68" s="308"/>
      <c r="IHX68" s="308"/>
      <c r="IHY68" s="308"/>
      <c r="IHZ68" s="308"/>
      <c r="IIA68" s="308"/>
      <c r="IIB68" s="308"/>
      <c r="IIC68" s="308"/>
      <c r="IID68" s="308"/>
      <c r="IIE68" s="308"/>
      <c r="IIF68" s="308"/>
      <c r="IIG68" s="308"/>
      <c r="IIH68" s="308"/>
      <c r="III68" s="308"/>
      <c r="IIJ68" s="308"/>
      <c r="IIK68" s="308"/>
      <c r="IIL68" s="308"/>
      <c r="IIM68" s="308"/>
      <c r="IIN68" s="308"/>
      <c r="IIO68" s="308"/>
      <c r="IIP68" s="308"/>
      <c r="IIQ68" s="308"/>
      <c r="IIR68" s="308"/>
      <c r="IIS68" s="308"/>
      <c r="IIT68" s="308"/>
      <c r="IIU68" s="308"/>
      <c r="IIV68" s="308"/>
      <c r="IIW68" s="308"/>
      <c r="IIX68" s="308"/>
      <c r="IIY68" s="308"/>
      <c r="IIZ68" s="308"/>
      <c r="IJA68" s="308"/>
      <c r="IJB68" s="308"/>
      <c r="IJC68" s="308"/>
      <c r="IJD68" s="308"/>
      <c r="IJE68" s="308"/>
      <c r="IJF68" s="308"/>
      <c r="IJG68" s="308"/>
      <c r="IJH68" s="308"/>
      <c r="IJI68" s="308"/>
      <c r="IJJ68" s="308"/>
      <c r="IJK68" s="308"/>
      <c r="IJL68" s="308"/>
      <c r="IJM68" s="308"/>
      <c r="IJN68" s="308"/>
      <c r="IJO68" s="308"/>
      <c r="IJP68" s="308"/>
      <c r="IJQ68" s="308"/>
      <c r="IJR68" s="308"/>
      <c r="IJS68" s="308"/>
      <c r="IJT68" s="308"/>
      <c r="IJU68" s="308"/>
      <c r="IJV68" s="308"/>
      <c r="IJW68" s="308"/>
      <c r="IJX68" s="308"/>
      <c r="IJY68" s="308"/>
      <c r="IJZ68" s="308"/>
      <c r="IKA68" s="308"/>
      <c r="IKB68" s="308"/>
      <c r="IKC68" s="308"/>
      <c r="IKD68" s="308"/>
      <c r="IKE68" s="308"/>
      <c r="IKF68" s="308"/>
      <c r="IKG68" s="308"/>
      <c r="IKH68" s="308"/>
      <c r="IKI68" s="308"/>
      <c r="IKJ68" s="308"/>
      <c r="IKK68" s="308"/>
      <c r="IKL68" s="308"/>
      <c r="IKM68" s="308"/>
      <c r="IKN68" s="308"/>
      <c r="IKO68" s="308"/>
      <c r="IKP68" s="308"/>
      <c r="IKQ68" s="308"/>
      <c r="IKR68" s="308"/>
      <c r="IKS68" s="308"/>
      <c r="IKT68" s="308"/>
      <c r="IKU68" s="308"/>
      <c r="IKV68" s="308"/>
      <c r="IKW68" s="308"/>
      <c r="IKX68" s="308"/>
      <c r="IKY68" s="308"/>
      <c r="IKZ68" s="308"/>
      <c r="ILA68" s="308"/>
      <c r="ILB68" s="308"/>
      <c r="ILC68" s="308"/>
      <c r="ILD68" s="308"/>
      <c r="ILE68" s="308"/>
      <c r="ILF68" s="308"/>
      <c r="ILG68" s="308"/>
      <c r="ILH68" s="308"/>
      <c r="ILI68" s="308"/>
      <c r="ILJ68" s="308"/>
      <c r="ILK68" s="308"/>
      <c r="ILL68" s="308"/>
      <c r="ILM68" s="308"/>
      <c r="ILN68" s="308"/>
      <c r="ILO68" s="308"/>
      <c r="ILP68" s="308"/>
      <c r="ILQ68" s="308"/>
      <c r="ILR68" s="308"/>
      <c r="ILS68" s="308"/>
      <c r="ILT68" s="308"/>
      <c r="ILU68" s="308"/>
      <c r="ILV68" s="308"/>
      <c r="ILW68" s="308"/>
      <c r="ILX68" s="308"/>
      <c r="ILY68" s="308"/>
      <c r="ILZ68" s="308"/>
      <c r="IMA68" s="308"/>
      <c r="IMB68" s="308"/>
      <c r="IMC68" s="308"/>
      <c r="IMD68" s="308"/>
      <c r="IME68" s="308"/>
      <c r="IMF68" s="308"/>
      <c r="IMG68" s="308"/>
      <c r="IMH68" s="308"/>
      <c r="IMI68" s="308"/>
      <c r="IMJ68" s="308"/>
      <c r="IMK68" s="308"/>
      <c r="IML68" s="308"/>
      <c r="IMM68" s="308"/>
      <c r="IMN68" s="308"/>
      <c r="IMO68" s="308"/>
      <c r="IMP68" s="308"/>
      <c r="IMQ68" s="308"/>
      <c r="IMR68" s="308"/>
      <c r="IMS68" s="308"/>
      <c r="IMT68" s="308"/>
      <c r="IMU68" s="308"/>
      <c r="IMV68" s="308"/>
      <c r="IMW68" s="308"/>
      <c r="IMX68" s="308"/>
      <c r="IMY68" s="308"/>
      <c r="IMZ68" s="308"/>
      <c r="INA68" s="308"/>
      <c r="INB68" s="308"/>
      <c r="INC68" s="308"/>
      <c r="IND68" s="308"/>
      <c r="INE68" s="308"/>
      <c r="INF68" s="308"/>
      <c r="ING68" s="308"/>
      <c r="INH68" s="308"/>
      <c r="INI68" s="308"/>
      <c r="INJ68" s="308"/>
      <c r="INK68" s="308"/>
      <c r="INL68" s="308"/>
      <c r="INM68" s="308"/>
      <c r="INN68" s="308"/>
      <c r="INO68" s="308"/>
      <c r="INP68" s="308"/>
      <c r="INQ68" s="308"/>
      <c r="INR68" s="308"/>
      <c r="INS68" s="308"/>
      <c r="INT68" s="308"/>
      <c r="INU68" s="308"/>
      <c r="INV68" s="308"/>
      <c r="INW68" s="308"/>
      <c r="INX68" s="308"/>
      <c r="INY68" s="308"/>
      <c r="INZ68" s="308"/>
      <c r="IOA68" s="308"/>
      <c r="IOB68" s="308"/>
      <c r="IOC68" s="308"/>
      <c r="IOD68" s="308"/>
      <c r="IOE68" s="308"/>
      <c r="IOF68" s="308"/>
      <c r="IOG68" s="308"/>
      <c r="IOH68" s="308"/>
      <c r="IOI68" s="308"/>
      <c r="IOJ68" s="308"/>
      <c r="IOK68" s="308"/>
      <c r="IOL68" s="308"/>
      <c r="IOM68" s="308"/>
      <c r="ION68" s="308"/>
      <c r="IOO68" s="308"/>
      <c r="IOP68" s="308"/>
      <c r="IOQ68" s="308"/>
      <c r="IOR68" s="308"/>
      <c r="IOS68" s="308"/>
      <c r="IOT68" s="308"/>
      <c r="IOU68" s="308"/>
      <c r="IOV68" s="308"/>
      <c r="IOW68" s="308"/>
      <c r="IOX68" s="308"/>
      <c r="IOY68" s="308"/>
      <c r="IOZ68" s="308"/>
      <c r="IPA68" s="308"/>
      <c r="IPB68" s="308"/>
      <c r="IPC68" s="308"/>
      <c r="IPD68" s="308"/>
      <c r="IPE68" s="308"/>
      <c r="IPF68" s="308"/>
      <c r="IPG68" s="308"/>
      <c r="IPH68" s="308"/>
      <c r="IPI68" s="308"/>
      <c r="IPJ68" s="308"/>
      <c r="IPK68" s="308"/>
      <c r="IPL68" s="308"/>
      <c r="IPM68" s="308"/>
      <c r="IPN68" s="308"/>
      <c r="IPO68" s="308"/>
      <c r="IPP68" s="308"/>
      <c r="IPQ68" s="308"/>
      <c r="IPR68" s="308"/>
      <c r="IPS68" s="308"/>
      <c r="IPT68" s="308"/>
      <c r="IPU68" s="308"/>
      <c r="IPV68" s="308"/>
      <c r="IPW68" s="308"/>
      <c r="IPX68" s="308"/>
      <c r="IPY68" s="308"/>
      <c r="IPZ68" s="308"/>
      <c r="IQA68" s="308"/>
      <c r="IQB68" s="308"/>
      <c r="IQC68" s="308"/>
      <c r="IQD68" s="308"/>
      <c r="IQE68" s="308"/>
      <c r="IQF68" s="308"/>
      <c r="IQG68" s="308"/>
      <c r="IQH68" s="308"/>
      <c r="IQI68" s="308"/>
      <c r="IQJ68" s="308"/>
      <c r="IQK68" s="308"/>
      <c r="IQL68" s="308"/>
      <c r="IQM68" s="308"/>
      <c r="IQN68" s="308"/>
      <c r="IQO68" s="308"/>
      <c r="IQP68" s="308"/>
      <c r="IQQ68" s="308"/>
      <c r="IQR68" s="308"/>
      <c r="IQS68" s="308"/>
      <c r="IQT68" s="308"/>
      <c r="IQU68" s="308"/>
      <c r="IQV68" s="308"/>
      <c r="IQW68" s="308"/>
      <c r="IQX68" s="308"/>
      <c r="IQY68" s="308"/>
      <c r="IQZ68" s="308"/>
      <c r="IRA68" s="308"/>
      <c r="IRB68" s="308"/>
      <c r="IRC68" s="308"/>
      <c r="IRD68" s="308"/>
      <c r="IRE68" s="308"/>
      <c r="IRF68" s="308"/>
      <c r="IRG68" s="308"/>
      <c r="IRH68" s="308"/>
      <c r="IRI68" s="308"/>
      <c r="IRJ68" s="308"/>
      <c r="IRK68" s="308"/>
      <c r="IRL68" s="308"/>
      <c r="IRM68" s="308"/>
      <c r="IRN68" s="308"/>
      <c r="IRO68" s="308"/>
      <c r="IRP68" s="308"/>
      <c r="IRQ68" s="308"/>
      <c r="IRR68" s="308"/>
      <c r="IRS68" s="308"/>
      <c r="IRT68" s="308"/>
      <c r="IRU68" s="308"/>
      <c r="IRV68" s="308"/>
      <c r="IRW68" s="308"/>
      <c r="IRX68" s="308"/>
      <c r="IRY68" s="308"/>
      <c r="IRZ68" s="308"/>
      <c r="ISA68" s="308"/>
      <c r="ISB68" s="308"/>
      <c r="ISC68" s="308"/>
      <c r="ISD68" s="308"/>
      <c r="ISE68" s="308"/>
      <c r="ISF68" s="308"/>
      <c r="ISG68" s="308"/>
      <c r="ISH68" s="308"/>
      <c r="ISI68" s="308"/>
      <c r="ISJ68" s="308"/>
      <c r="ISK68" s="308"/>
      <c r="ISL68" s="308"/>
      <c r="ISM68" s="308"/>
      <c r="ISN68" s="308"/>
      <c r="ISO68" s="308"/>
      <c r="ISP68" s="308"/>
      <c r="ISQ68" s="308"/>
      <c r="ISR68" s="308"/>
      <c r="ISS68" s="308"/>
      <c r="IST68" s="308"/>
      <c r="ISU68" s="308"/>
      <c r="ISV68" s="308"/>
      <c r="ISW68" s="308"/>
      <c r="ISX68" s="308"/>
      <c r="ISY68" s="308"/>
      <c r="ISZ68" s="308"/>
      <c r="ITA68" s="308"/>
      <c r="ITB68" s="308"/>
      <c r="ITC68" s="308"/>
      <c r="ITD68" s="308"/>
      <c r="ITE68" s="308"/>
      <c r="ITF68" s="308"/>
      <c r="ITG68" s="308"/>
      <c r="ITH68" s="308"/>
      <c r="ITI68" s="308"/>
      <c r="ITJ68" s="308"/>
      <c r="ITK68" s="308"/>
      <c r="ITL68" s="308"/>
      <c r="ITM68" s="308"/>
      <c r="ITN68" s="308"/>
      <c r="ITO68" s="308"/>
      <c r="ITP68" s="308"/>
      <c r="ITQ68" s="308"/>
      <c r="ITR68" s="308"/>
      <c r="ITS68" s="308"/>
      <c r="ITT68" s="308"/>
      <c r="ITU68" s="308"/>
      <c r="ITV68" s="308"/>
      <c r="ITW68" s="308"/>
      <c r="ITX68" s="308"/>
      <c r="ITY68" s="308"/>
      <c r="ITZ68" s="308"/>
      <c r="IUA68" s="308"/>
      <c r="IUB68" s="308"/>
      <c r="IUC68" s="308"/>
      <c r="IUD68" s="308"/>
      <c r="IUE68" s="308"/>
      <c r="IUF68" s="308"/>
      <c r="IUG68" s="308"/>
      <c r="IUH68" s="308"/>
      <c r="IUI68" s="308"/>
      <c r="IUJ68" s="308"/>
      <c r="IUK68" s="308"/>
      <c r="IUL68" s="308"/>
      <c r="IUM68" s="308"/>
      <c r="IUN68" s="308"/>
      <c r="IUO68" s="308"/>
      <c r="IUP68" s="308"/>
      <c r="IUQ68" s="308"/>
      <c r="IUR68" s="308"/>
      <c r="IUS68" s="308"/>
      <c r="IUT68" s="308"/>
      <c r="IUU68" s="308"/>
      <c r="IUV68" s="308"/>
      <c r="IUW68" s="308"/>
      <c r="IUX68" s="308"/>
      <c r="IUY68" s="308"/>
      <c r="IUZ68" s="308"/>
      <c r="IVA68" s="308"/>
      <c r="IVB68" s="308"/>
      <c r="IVC68" s="308"/>
      <c r="IVD68" s="308"/>
      <c r="IVE68" s="308"/>
      <c r="IVF68" s="308"/>
      <c r="IVG68" s="308"/>
      <c r="IVH68" s="308"/>
      <c r="IVI68" s="308"/>
      <c r="IVJ68" s="308"/>
      <c r="IVK68" s="308"/>
      <c r="IVL68" s="308"/>
      <c r="IVM68" s="308"/>
      <c r="IVN68" s="308"/>
      <c r="IVO68" s="308"/>
      <c r="IVP68" s="308"/>
      <c r="IVQ68" s="308"/>
      <c r="IVR68" s="308"/>
      <c r="IVS68" s="308"/>
      <c r="IVT68" s="308"/>
      <c r="IVU68" s="308"/>
      <c r="IVV68" s="308"/>
      <c r="IVW68" s="308"/>
      <c r="IVX68" s="308"/>
      <c r="IVY68" s="308"/>
      <c r="IVZ68" s="308"/>
      <c r="IWA68" s="308"/>
      <c r="IWB68" s="308"/>
      <c r="IWC68" s="308"/>
      <c r="IWD68" s="308"/>
      <c r="IWE68" s="308"/>
      <c r="IWF68" s="308"/>
      <c r="IWG68" s="308"/>
      <c r="IWH68" s="308"/>
      <c r="IWI68" s="308"/>
      <c r="IWJ68" s="308"/>
      <c r="IWK68" s="308"/>
      <c r="IWL68" s="308"/>
      <c r="IWM68" s="308"/>
      <c r="IWN68" s="308"/>
      <c r="IWO68" s="308"/>
      <c r="IWP68" s="308"/>
      <c r="IWQ68" s="308"/>
      <c r="IWR68" s="308"/>
      <c r="IWS68" s="308"/>
      <c r="IWT68" s="308"/>
      <c r="IWU68" s="308"/>
      <c r="IWV68" s="308"/>
      <c r="IWW68" s="308"/>
      <c r="IWX68" s="308"/>
      <c r="IWY68" s="308"/>
      <c r="IWZ68" s="308"/>
      <c r="IXA68" s="308"/>
      <c r="IXB68" s="308"/>
      <c r="IXC68" s="308"/>
      <c r="IXD68" s="308"/>
      <c r="IXE68" s="308"/>
      <c r="IXF68" s="308"/>
      <c r="IXG68" s="308"/>
      <c r="IXH68" s="308"/>
      <c r="IXI68" s="308"/>
      <c r="IXJ68" s="308"/>
      <c r="IXK68" s="308"/>
      <c r="IXL68" s="308"/>
      <c r="IXM68" s="308"/>
      <c r="IXN68" s="308"/>
      <c r="IXO68" s="308"/>
      <c r="IXP68" s="308"/>
      <c r="IXQ68" s="308"/>
      <c r="IXR68" s="308"/>
      <c r="IXS68" s="308"/>
      <c r="IXT68" s="308"/>
      <c r="IXU68" s="308"/>
      <c r="IXV68" s="308"/>
      <c r="IXW68" s="308"/>
      <c r="IXX68" s="308"/>
      <c r="IXY68" s="308"/>
      <c r="IXZ68" s="308"/>
      <c r="IYA68" s="308"/>
      <c r="IYB68" s="308"/>
      <c r="IYC68" s="308"/>
      <c r="IYD68" s="308"/>
      <c r="IYE68" s="308"/>
      <c r="IYF68" s="308"/>
      <c r="IYG68" s="308"/>
      <c r="IYH68" s="308"/>
      <c r="IYI68" s="308"/>
      <c r="IYJ68" s="308"/>
      <c r="IYK68" s="308"/>
      <c r="IYL68" s="308"/>
      <c r="IYM68" s="308"/>
      <c r="IYN68" s="308"/>
      <c r="IYO68" s="308"/>
      <c r="IYP68" s="308"/>
      <c r="IYQ68" s="308"/>
      <c r="IYR68" s="308"/>
      <c r="IYS68" s="308"/>
      <c r="IYT68" s="308"/>
      <c r="IYU68" s="308"/>
      <c r="IYV68" s="308"/>
      <c r="IYW68" s="308"/>
      <c r="IYX68" s="308"/>
      <c r="IYY68" s="308"/>
      <c r="IYZ68" s="308"/>
      <c r="IZA68" s="308"/>
      <c r="IZB68" s="308"/>
      <c r="IZC68" s="308"/>
      <c r="IZD68" s="308"/>
      <c r="IZE68" s="308"/>
      <c r="IZF68" s="308"/>
      <c r="IZG68" s="308"/>
      <c r="IZH68" s="308"/>
      <c r="IZI68" s="308"/>
      <c r="IZJ68" s="308"/>
      <c r="IZK68" s="308"/>
      <c r="IZL68" s="308"/>
      <c r="IZM68" s="308"/>
      <c r="IZN68" s="308"/>
      <c r="IZO68" s="308"/>
      <c r="IZP68" s="308"/>
      <c r="IZQ68" s="308"/>
      <c r="IZR68" s="308"/>
      <c r="IZS68" s="308"/>
      <c r="IZT68" s="308"/>
      <c r="IZU68" s="308"/>
      <c r="IZV68" s="308"/>
      <c r="IZW68" s="308"/>
      <c r="IZX68" s="308"/>
      <c r="IZY68" s="308"/>
      <c r="IZZ68" s="308"/>
      <c r="JAA68" s="308"/>
      <c r="JAB68" s="308"/>
      <c r="JAC68" s="308"/>
      <c r="JAD68" s="308"/>
      <c r="JAE68" s="308"/>
      <c r="JAF68" s="308"/>
      <c r="JAG68" s="308"/>
      <c r="JAH68" s="308"/>
      <c r="JAI68" s="308"/>
      <c r="JAJ68" s="308"/>
      <c r="JAK68" s="308"/>
      <c r="JAL68" s="308"/>
      <c r="JAM68" s="308"/>
      <c r="JAN68" s="308"/>
      <c r="JAO68" s="308"/>
      <c r="JAP68" s="308"/>
      <c r="JAQ68" s="308"/>
      <c r="JAR68" s="308"/>
      <c r="JAS68" s="308"/>
      <c r="JAT68" s="308"/>
      <c r="JAU68" s="308"/>
      <c r="JAV68" s="308"/>
      <c r="JAW68" s="308"/>
      <c r="JAX68" s="308"/>
      <c r="JAY68" s="308"/>
      <c r="JAZ68" s="308"/>
      <c r="JBA68" s="308"/>
      <c r="JBB68" s="308"/>
      <c r="JBC68" s="308"/>
      <c r="JBD68" s="308"/>
      <c r="JBE68" s="308"/>
      <c r="JBF68" s="308"/>
      <c r="JBG68" s="308"/>
      <c r="JBH68" s="308"/>
      <c r="JBI68" s="308"/>
      <c r="JBJ68" s="308"/>
      <c r="JBK68" s="308"/>
      <c r="JBL68" s="308"/>
      <c r="JBM68" s="308"/>
      <c r="JBN68" s="308"/>
      <c r="JBO68" s="308"/>
      <c r="JBP68" s="308"/>
      <c r="JBQ68" s="308"/>
      <c r="JBR68" s="308"/>
      <c r="JBS68" s="308"/>
      <c r="JBT68" s="308"/>
      <c r="JBU68" s="308"/>
      <c r="JBV68" s="308"/>
      <c r="JBW68" s="308"/>
      <c r="JBX68" s="308"/>
      <c r="JBY68" s="308"/>
      <c r="JBZ68" s="308"/>
      <c r="JCA68" s="308"/>
      <c r="JCB68" s="308"/>
      <c r="JCC68" s="308"/>
      <c r="JCD68" s="308"/>
      <c r="JCE68" s="308"/>
      <c r="JCF68" s="308"/>
      <c r="JCG68" s="308"/>
      <c r="JCH68" s="308"/>
      <c r="JCI68" s="308"/>
      <c r="JCJ68" s="308"/>
      <c r="JCK68" s="308"/>
      <c r="JCL68" s="308"/>
      <c r="JCM68" s="308"/>
      <c r="JCN68" s="308"/>
      <c r="JCO68" s="308"/>
      <c r="JCP68" s="308"/>
      <c r="JCQ68" s="308"/>
      <c r="JCR68" s="308"/>
      <c r="JCS68" s="308"/>
      <c r="JCT68" s="308"/>
      <c r="JCU68" s="308"/>
      <c r="JCV68" s="308"/>
      <c r="JCW68" s="308"/>
      <c r="JCX68" s="308"/>
      <c r="JCY68" s="308"/>
      <c r="JCZ68" s="308"/>
      <c r="JDA68" s="308"/>
      <c r="JDB68" s="308"/>
      <c r="JDC68" s="308"/>
      <c r="JDD68" s="308"/>
      <c r="JDE68" s="308"/>
      <c r="JDF68" s="308"/>
      <c r="JDG68" s="308"/>
      <c r="JDH68" s="308"/>
      <c r="JDI68" s="308"/>
      <c r="JDJ68" s="308"/>
      <c r="JDK68" s="308"/>
      <c r="JDL68" s="308"/>
      <c r="JDM68" s="308"/>
      <c r="JDN68" s="308"/>
      <c r="JDO68" s="308"/>
      <c r="JDP68" s="308"/>
      <c r="JDQ68" s="308"/>
      <c r="JDR68" s="308"/>
      <c r="JDS68" s="308"/>
      <c r="JDT68" s="308"/>
      <c r="JDU68" s="308"/>
      <c r="JDV68" s="308"/>
      <c r="JDW68" s="308"/>
      <c r="JDX68" s="308"/>
      <c r="JDY68" s="308"/>
      <c r="JDZ68" s="308"/>
      <c r="JEA68" s="308"/>
      <c r="JEB68" s="308"/>
      <c r="JEC68" s="308"/>
      <c r="JED68" s="308"/>
      <c r="JEE68" s="308"/>
      <c r="JEF68" s="308"/>
      <c r="JEG68" s="308"/>
      <c r="JEH68" s="308"/>
      <c r="JEI68" s="308"/>
      <c r="JEJ68" s="308"/>
      <c r="JEK68" s="308"/>
      <c r="JEL68" s="308"/>
      <c r="JEM68" s="308"/>
      <c r="JEN68" s="308"/>
      <c r="JEO68" s="308"/>
      <c r="JEP68" s="308"/>
      <c r="JEQ68" s="308"/>
      <c r="JER68" s="308"/>
      <c r="JES68" s="308"/>
      <c r="JET68" s="308"/>
      <c r="JEU68" s="308"/>
      <c r="JEV68" s="308"/>
      <c r="JEW68" s="308"/>
      <c r="JEX68" s="308"/>
      <c r="JEY68" s="308"/>
      <c r="JEZ68" s="308"/>
      <c r="JFA68" s="308"/>
      <c r="JFB68" s="308"/>
      <c r="JFC68" s="308"/>
      <c r="JFD68" s="308"/>
      <c r="JFE68" s="308"/>
      <c r="JFF68" s="308"/>
      <c r="JFG68" s="308"/>
      <c r="JFH68" s="308"/>
      <c r="JFI68" s="308"/>
      <c r="JFJ68" s="308"/>
      <c r="JFK68" s="308"/>
      <c r="JFL68" s="308"/>
      <c r="JFM68" s="308"/>
      <c r="JFN68" s="308"/>
      <c r="JFO68" s="308"/>
      <c r="JFP68" s="308"/>
      <c r="JFQ68" s="308"/>
      <c r="JFR68" s="308"/>
      <c r="JFS68" s="308"/>
      <c r="JFT68" s="308"/>
      <c r="JFU68" s="308"/>
      <c r="JFV68" s="308"/>
      <c r="JFW68" s="308"/>
      <c r="JFX68" s="308"/>
      <c r="JFY68" s="308"/>
      <c r="JFZ68" s="308"/>
      <c r="JGA68" s="308"/>
      <c r="JGB68" s="308"/>
      <c r="JGC68" s="308"/>
      <c r="JGD68" s="308"/>
      <c r="JGE68" s="308"/>
      <c r="JGF68" s="308"/>
      <c r="JGG68" s="308"/>
      <c r="JGH68" s="308"/>
      <c r="JGI68" s="308"/>
      <c r="JGJ68" s="308"/>
      <c r="JGK68" s="308"/>
      <c r="JGL68" s="308"/>
      <c r="JGM68" s="308"/>
      <c r="JGN68" s="308"/>
      <c r="JGO68" s="308"/>
      <c r="JGP68" s="308"/>
      <c r="JGQ68" s="308"/>
      <c r="JGR68" s="308"/>
      <c r="JGS68" s="308"/>
      <c r="JGT68" s="308"/>
      <c r="JGU68" s="308"/>
      <c r="JGV68" s="308"/>
      <c r="JGW68" s="308"/>
      <c r="JGX68" s="308"/>
      <c r="JGY68" s="308"/>
      <c r="JGZ68" s="308"/>
      <c r="JHA68" s="308"/>
      <c r="JHB68" s="308"/>
      <c r="JHC68" s="308"/>
      <c r="JHD68" s="308"/>
      <c r="JHE68" s="308"/>
      <c r="JHF68" s="308"/>
      <c r="JHG68" s="308"/>
      <c r="JHH68" s="308"/>
      <c r="JHI68" s="308"/>
      <c r="JHJ68" s="308"/>
      <c r="JHK68" s="308"/>
      <c r="JHL68" s="308"/>
      <c r="JHM68" s="308"/>
      <c r="JHN68" s="308"/>
      <c r="JHO68" s="308"/>
      <c r="JHP68" s="308"/>
      <c r="JHQ68" s="308"/>
      <c r="JHR68" s="308"/>
      <c r="JHS68" s="308"/>
      <c r="JHT68" s="308"/>
      <c r="JHU68" s="308"/>
      <c r="JHV68" s="308"/>
      <c r="JHW68" s="308"/>
      <c r="JHX68" s="308"/>
      <c r="JHY68" s="308"/>
      <c r="JHZ68" s="308"/>
      <c r="JIA68" s="308"/>
      <c r="JIB68" s="308"/>
      <c r="JIC68" s="308"/>
      <c r="JID68" s="308"/>
      <c r="JIE68" s="308"/>
      <c r="JIF68" s="308"/>
      <c r="JIG68" s="308"/>
      <c r="JIH68" s="308"/>
      <c r="JII68" s="308"/>
      <c r="JIJ68" s="308"/>
      <c r="JIK68" s="308"/>
      <c r="JIL68" s="308"/>
      <c r="JIM68" s="308"/>
      <c r="JIN68" s="308"/>
      <c r="JIO68" s="308"/>
      <c r="JIP68" s="308"/>
      <c r="JIQ68" s="308"/>
      <c r="JIR68" s="308"/>
      <c r="JIS68" s="308"/>
      <c r="JIT68" s="308"/>
      <c r="JIU68" s="308"/>
      <c r="JIV68" s="308"/>
      <c r="JIW68" s="308"/>
      <c r="JIX68" s="308"/>
      <c r="JIY68" s="308"/>
      <c r="JIZ68" s="308"/>
      <c r="JJA68" s="308"/>
      <c r="JJB68" s="308"/>
      <c r="JJC68" s="308"/>
      <c r="JJD68" s="308"/>
      <c r="JJE68" s="308"/>
      <c r="JJF68" s="308"/>
      <c r="JJG68" s="308"/>
      <c r="JJH68" s="308"/>
      <c r="JJI68" s="308"/>
      <c r="JJJ68" s="308"/>
      <c r="JJK68" s="308"/>
      <c r="JJL68" s="308"/>
      <c r="JJM68" s="308"/>
      <c r="JJN68" s="308"/>
      <c r="JJO68" s="308"/>
      <c r="JJP68" s="308"/>
      <c r="JJQ68" s="308"/>
      <c r="JJR68" s="308"/>
      <c r="JJS68" s="308"/>
      <c r="JJT68" s="308"/>
      <c r="JJU68" s="308"/>
      <c r="JJV68" s="308"/>
      <c r="JJW68" s="308"/>
      <c r="JJX68" s="308"/>
      <c r="JJY68" s="308"/>
      <c r="JJZ68" s="308"/>
      <c r="JKA68" s="308"/>
      <c r="JKB68" s="308"/>
      <c r="JKC68" s="308"/>
      <c r="JKD68" s="308"/>
      <c r="JKE68" s="308"/>
      <c r="JKF68" s="308"/>
      <c r="JKG68" s="308"/>
      <c r="JKH68" s="308"/>
      <c r="JKI68" s="308"/>
      <c r="JKJ68" s="308"/>
      <c r="JKK68" s="308"/>
      <c r="JKL68" s="308"/>
      <c r="JKM68" s="308"/>
      <c r="JKN68" s="308"/>
      <c r="JKO68" s="308"/>
      <c r="JKP68" s="308"/>
      <c r="JKQ68" s="308"/>
      <c r="JKR68" s="308"/>
      <c r="JKS68" s="308"/>
      <c r="JKT68" s="308"/>
      <c r="JKU68" s="308"/>
      <c r="JKV68" s="308"/>
      <c r="JKW68" s="308"/>
      <c r="JKX68" s="308"/>
      <c r="JKY68" s="308"/>
      <c r="JKZ68" s="308"/>
      <c r="JLA68" s="308"/>
      <c r="JLB68" s="308"/>
      <c r="JLC68" s="308"/>
      <c r="JLD68" s="308"/>
      <c r="JLE68" s="308"/>
      <c r="JLF68" s="308"/>
      <c r="JLG68" s="308"/>
      <c r="JLH68" s="308"/>
      <c r="JLI68" s="308"/>
      <c r="JLJ68" s="308"/>
      <c r="JLK68" s="308"/>
      <c r="JLL68" s="308"/>
      <c r="JLM68" s="308"/>
      <c r="JLN68" s="308"/>
      <c r="JLO68" s="308"/>
      <c r="JLP68" s="308"/>
      <c r="JLQ68" s="308"/>
      <c r="JLR68" s="308"/>
      <c r="JLS68" s="308"/>
      <c r="JLT68" s="308"/>
      <c r="JLU68" s="308"/>
      <c r="JLV68" s="308"/>
      <c r="JLW68" s="308"/>
      <c r="JLX68" s="308"/>
      <c r="JLY68" s="308"/>
      <c r="JLZ68" s="308"/>
      <c r="JMA68" s="308"/>
      <c r="JMB68" s="308"/>
      <c r="JMC68" s="308"/>
      <c r="JMD68" s="308"/>
      <c r="JME68" s="308"/>
      <c r="JMF68" s="308"/>
      <c r="JMG68" s="308"/>
      <c r="JMH68" s="308"/>
      <c r="JMI68" s="308"/>
      <c r="JMJ68" s="308"/>
      <c r="JMK68" s="308"/>
      <c r="JML68" s="308"/>
      <c r="JMM68" s="308"/>
      <c r="JMN68" s="308"/>
      <c r="JMO68" s="308"/>
      <c r="JMP68" s="308"/>
      <c r="JMQ68" s="308"/>
      <c r="JMR68" s="308"/>
      <c r="JMS68" s="308"/>
      <c r="JMT68" s="308"/>
      <c r="JMU68" s="308"/>
      <c r="JMV68" s="308"/>
      <c r="JMW68" s="308"/>
      <c r="JMX68" s="308"/>
      <c r="JMY68" s="308"/>
      <c r="JMZ68" s="308"/>
      <c r="JNA68" s="308"/>
      <c r="JNB68" s="308"/>
      <c r="JNC68" s="308"/>
      <c r="JND68" s="308"/>
      <c r="JNE68" s="308"/>
      <c r="JNF68" s="308"/>
      <c r="JNG68" s="308"/>
      <c r="JNH68" s="308"/>
      <c r="JNI68" s="308"/>
      <c r="JNJ68" s="308"/>
      <c r="JNK68" s="308"/>
      <c r="JNL68" s="308"/>
      <c r="JNM68" s="308"/>
      <c r="JNN68" s="308"/>
      <c r="JNO68" s="308"/>
      <c r="JNP68" s="308"/>
      <c r="JNQ68" s="308"/>
      <c r="JNR68" s="308"/>
      <c r="JNS68" s="308"/>
      <c r="JNT68" s="308"/>
      <c r="JNU68" s="308"/>
      <c r="JNV68" s="308"/>
      <c r="JNW68" s="308"/>
      <c r="JNX68" s="308"/>
      <c r="JNY68" s="308"/>
      <c r="JNZ68" s="308"/>
      <c r="JOA68" s="308"/>
      <c r="JOB68" s="308"/>
      <c r="JOC68" s="308"/>
      <c r="JOD68" s="308"/>
      <c r="JOE68" s="308"/>
      <c r="JOF68" s="308"/>
      <c r="JOG68" s="308"/>
      <c r="JOH68" s="308"/>
      <c r="JOI68" s="308"/>
      <c r="JOJ68" s="308"/>
      <c r="JOK68" s="308"/>
      <c r="JOL68" s="308"/>
      <c r="JOM68" s="308"/>
      <c r="JON68" s="308"/>
      <c r="JOO68" s="308"/>
      <c r="JOP68" s="308"/>
      <c r="JOQ68" s="308"/>
      <c r="JOR68" s="308"/>
      <c r="JOS68" s="308"/>
      <c r="JOT68" s="308"/>
      <c r="JOU68" s="308"/>
      <c r="JOV68" s="308"/>
      <c r="JOW68" s="308"/>
      <c r="JOX68" s="308"/>
      <c r="JOY68" s="308"/>
      <c r="JOZ68" s="308"/>
      <c r="JPA68" s="308"/>
      <c r="JPB68" s="308"/>
      <c r="JPC68" s="308"/>
      <c r="JPD68" s="308"/>
      <c r="JPE68" s="308"/>
      <c r="JPF68" s="308"/>
      <c r="JPG68" s="308"/>
      <c r="JPH68" s="308"/>
      <c r="JPI68" s="308"/>
      <c r="JPJ68" s="308"/>
      <c r="JPK68" s="308"/>
      <c r="JPL68" s="308"/>
      <c r="JPM68" s="308"/>
      <c r="JPN68" s="308"/>
      <c r="JPO68" s="308"/>
      <c r="JPP68" s="308"/>
      <c r="JPQ68" s="308"/>
      <c r="JPR68" s="308"/>
      <c r="JPS68" s="308"/>
      <c r="JPT68" s="308"/>
      <c r="JPU68" s="308"/>
      <c r="JPV68" s="308"/>
      <c r="JPW68" s="308"/>
      <c r="JPX68" s="308"/>
      <c r="JPY68" s="308"/>
      <c r="JPZ68" s="308"/>
      <c r="JQA68" s="308"/>
      <c r="JQB68" s="308"/>
      <c r="JQC68" s="308"/>
      <c r="JQD68" s="308"/>
      <c r="JQE68" s="308"/>
      <c r="JQF68" s="308"/>
      <c r="JQG68" s="308"/>
      <c r="JQH68" s="308"/>
      <c r="JQI68" s="308"/>
      <c r="JQJ68" s="308"/>
      <c r="JQK68" s="308"/>
      <c r="JQL68" s="308"/>
      <c r="JQM68" s="308"/>
      <c r="JQN68" s="308"/>
      <c r="JQO68" s="308"/>
      <c r="JQP68" s="308"/>
      <c r="JQQ68" s="308"/>
      <c r="JQR68" s="308"/>
      <c r="JQS68" s="308"/>
      <c r="JQT68" s="308"/>
      <c r="JQU68" s="308"/>
      <c r="JQV68" s="308"/>
      <c r="JQW68" s="308"/>
      <c r="JQX68" s="308"/>
      <c r="JQY68" s="308"/>
      <c r="JQZ68" s="308"/>
      <c r="JRA68" s="308"/>
      <c r="JRB68" s="308"/>
      <c r="JRC68" s="308"/>
      <c r="JRD68" s="308"/>
      <c r="JRE68" s="308"/>
      <c r="JRF68" s="308"/>
      <c r="JRG68" s="308"/>
      <c r="JRH68" s="308"/>
      <c r="JRI68" s="308"/>
      <c r="JRJ68" s="308"/>
      <c r="JRK68" s="308"/>
      <c r="JRL68" s="308"/>
      <c r="JRM68" s="308"/>
      <c r="JRN68" s="308"/>
      <c r="JRO68" s="308"/>
      <c r="JRP68" s="308"/>
      <c r="JRQ68" s="308"/>
      <c r="JRR68" s="308"/>
      <c r="JRS68" s="308"/>
      <c r="JRT68" s="308"/>
      <c r="JRU68" s="308"/>
      <c r="JRV68" s="308"/>
      <c r="JRW68" s="308"/>
      <c r="JRX68" s="308"/>
      <c r="JRY68" s="308"/>
      <c r="JRZ68" s="308"/>
      <c r="JSA68" s="308"/>
      <c r="JSB68" s="308"/>
      <c r="JSC68" s="308"/>
      <c r="JSD68" s="308"/>
      <c r="JSE68" s="308"/>
      <c r="JSF68" s="308"/>
      <c r="JSG68" s="308"/>
      <c r="JSH68" s="308"/>
      <c r="JSI68" s="308"/>
      <c r="JSJ68" s="308"/>
      <c r="JSK68" s="308"/>
      <c r="JSL68" s="308"/>
      <c r="JSM68" s="308"/>
      <c r="JSN68" s="308"/>
      <c r="JSO68" s="308"/>
      <c r="JSP68" s="308"/>
      <c r="JSQ68" s="308"/>
      <c r="JSR68" s="308"/>
      <c r="JSS68" s="308"/>
      <c r="JST68" s="308"/>
      <c r="JSU68" s="308"/>
      <c r="JSV68" s="308"/>
      <c r="JSW68" s="308"/>
      <c r="JSX68" s="308"/>
      <c r="JSY68" s="308"/>
      <c r="JSZ68" s="308"/>
      <c r="JTA68" s="308"/>
      <c r="JTB68" s="308"/>
      <c r="JTC68" s="308"/>
      <c r="JTD68" s="308"/>
      <c r="JTE68" s="308"/>
      <c r="JTF68" s="308"/>
      <c r="JTG68" s="308"/>
      <c r="JTH68" s="308"/>
      <c r="JTI68" s="308"/>
      <c r="JTJ68" s="308"/>
      <c r="JTK68" s="308"/>
      <c r="JTL68" s="308"/>
      <c r="JTM68" s="308"/>
      <c r="JTN68" s="308"/>
      <c r="JTO68" s="308"/>
      <c r="JTP68" s="308"/>
      <c r="JTQ68" s="308"/>
      <c r="JTR68" s="308"/>
      <c r="JTS68" s="308"/>
      <c r="JTT68" s="308"/>
      <c r="JTU68" s="308"/>
      <c r="JTV68" s="308"/>
      <c r="JTW68" s="308"/>
      <c r="JTX68" s="308"/>
      <c r="JTY68" s="308"/>
      <c r="JTZ68" s="308"/>
      <c r="JUA68" s="308"/>
      <c r="JUB68" s="308"/>
      <c r="JUC68" s="308"/>
      <c r="JUD68" s="308"/>
      <c r="JUE68" s="308"/>
      <c r="JUF68" s="308"/>
      <c r="JUG68" s="308"/>
      <c r="JUH68" s="308"/>
      <c r="JUI68" s="308"/>
      <c r="JUJ68" s="308"/>
      <c r="JUK68" s="308"/>
      <c r="JUL68" s="308"/>
      <c r="JUM68" s="308"/>
      <c r="JUN68" s="308"/>
      <c r="JUO68" s="308"/>
      <c r="JUP68" s="308"/>
      <c r="JUQ68" s="308"/>
      <c r="JUR68" s="308"/>
      <c r="JUS68" s="308"/>
      <c r="JUT68" s="308"/>
      <c r="JUU68" s="308"/>
      <c r="JUV68" s="308"/>
      <c r="JUW68" s="308"/>
      <c r="JUX68" s="308"/>
      <c r="JUY68" s="308"/>
      <c r="JUZ68" s="308"/>
      <c r="JVA68" s="308"/>
      <c r="JVB68" s="308"/>
      <c r="JVC68" s="308"/>
      <c r="JVD68" s="308"/>
      <c r="JVE68" s="308"/>
      <c r="JVF68" s="308"/>
      <c r="JVG68" s="308"/>
      <c r="JVH68" s="308"/>
      <c r="JVI68" s="308"/>
      <c r="JVJ68" s="308"/>
      <c r="JVK68" s="308"/>
      <c r="JVL68" s="308"/>
      <c r="JVM68" s="308"/>
      <c r="JVN68" s="308"/>
      <c r="JVO68" s="308"/>
      <c r="JVP68" s="308"/>
      <c r="JVQ68" s="308"/>
      <c r="JVR68" s="308"/>
      <c r="JVS68" s="308"/>
      <c r="JVT68" s="308"/>
      <c r="JVU68" s="308"/>
      <c r="JVV68" s="308"/>
      <c r="JVW68" s="308"/>
      <c r="JVX68" s="308"/>
      <c r="JVY68" s="308"/>
      <c r="JVZ68" s="308"/>
      <c r="JWA68" s="308"/>
      <c r="JWB68" s="308"/>
      <c r="JWC68" s="308"/>
      <c r="JWD68" s="308"/>
      <c r="JWE68" s="308"/>
      <c r="JWF68" s="308"/>
      <c r="JWG68" s="308"/>
      <c r="JWH68" s="308"/>
      <c r="JWI68" s="308"/>
      <c r="JWJ68" s="308"/>
      <c r="JWK68" s="308"/>
      <c r="JWL68" s="308"/>
      <c r="JWM68" s="308"/>
      <c r="JWN68" s="308"/>
      <c r="JWO68" s="308"/>
      <c r="JWP68" s="308"/>
      <c r="JWQ68" s="308"/>
      <c r="JWR68" s="308"/>
      <c r="JWS68" s="308"/>
      <c r="JWT68" s="308"/>
      <c r="JWU68" s="308"/>
      <c r="JWV68" s="308"/>
      <c r="JWW68" s="308"/>
      <c r="JWX68" s="308"/>
      <c r="JWY68" s="308"/>
      <c r="JWZ68" s="308"/>
      <c r="JXA68" s="308"/>
      <c r="JXB68" s="308"/>
      <c r="JXC68" s="308"/>
      <c r="JXD68" s="308"/>
      <c r="JXE68" s="308"/>
      <c r="JXF68" s="308"/>
      <c r="JXG68" s="308"/>
      <c r="JXH68" s="308"/>
      <c r="JXI68" s="308"/>
      <c r="JXJ68" s="308"/>
      <c r="JXK68" s="308"/>
      <c r="JXL68" s="308"/>
      <c r="JXM68" s="308"/>
      <c r="JXN68" s="308"/>
      <c r="JXO68" s="308"/>
      <c r="JXP68" s="308"/>
      <c r="JXQ68" s="308"/>
      <c r="JXR68" s="308"/>
      <c r="JXS68" s="308"/>
      <c r="JXT68" s="308"/>
      <c r="JXU68" s="308"/>
      <c r="JXV68" s="308"/>
      <c r="JXW68" s="308"/>
      <c r="JXX68" s="308"/>
      <c r="JXY68" s="308"/>
      <c r="JXZ68" s="308"/>
      <c r="JYA68" s="308"/>
      <c r="JYB68" s="308"/>
      <c r="JYC68" s="308"/>
      <c r="JYD68" s="308"/>
      <c r="JYE68" s="308"/>
      <c r="JYF68" s="308"/>
      <c r="JYG68" s="308"/>
      <c r="JYH68" s="308"/>
      <c r="JYI68" s="308"/>
      <c r="JYJ68" s="308"/>
      <c r="JYK68" s="308"/>
      <c r="JYL68" s="308"/>
      <c r="JYM68" s="308"/>
      <c r="JYN68" s="308"/>
      <c r="JYO68" s="308"/>
      <c r="JYP68" s="308"/>
      <c r="JYQ68" s="308"/>
      <c r="JYR68" s="308"/>
      <c r="JYS68" s="308"/>
      <c r="JYT68" s="308"/>
      <c r="JYU68" s="308"/>
      <c r="JYV68" s="308"/>
      <c r="JYW68" s="308"/>
      <c r="JYX68" s="308"/>
      <c r="JYY68" s="308"/>
      <c r="JYZ68" s="308"/>
      <c r="JZA68" s="308"/>
      <c r="JZB68" s="308"/>
      <c r="JZC68" s="308"/>
      <c r="JZD68" s="308"/>
      <c r="JZE68" s="308"/>
      <c r="JZF68" s="308"/>
      <c r="JZG68" s="308"/>
      <c r="JZH68" s="308"/>
      <c r="JZI68" s="308"/>
      <c r="JZJ68" s="308"/>
      <c r="JZK68" s="308"/>
      <c r="JZL68" s="308"/>
      <c r="JZM68" s="308"/>
      <c r="JZN68" s="308"/>
      <c r="JZO68" s="308"/>
      <c r="JZP68" s="308"/>
      <c r="JZQ68" s="308"/>
      <c r="JZR68" s="308"/>
      <c r="JZS68" s="308"/>
      <c r="JZT68" s="308"/>
      <c r="JZU68" s="308"/>
      <c r="JZV68" s="308"/>
      <c r="JZW68" s="308"/>
      <c r="JZX68" s="308"/>
      <c r="JZY68" s="308"/>
      <c r="JZZ68" s="308"/>
      <c r="KAA68" s="308"/>
      <c r="KAB68" s="308"/>
      <c r="KAC68" s="308"/>
      <c r="KAD68" s="308"/>
      <c r="KAE68" s="308"/>
      <c r="KAF68" s="308"/>
      <c r="KAG68" s="308"/>
      <c r="KAH68" s="308"/>
      <c r="KAI68" s="308"/>
      <c r="KAJ68" s="308"/>
      <c r="KAK68" s="308"/>
      <c r="KAL68" s="308"/>
      <c r="KAM68" s="308"/>
      <c r="KAN68" s="308"/>
      <c r="KAO68" s="308"/>
      <c r="KAP68" s="308"/>
      <c r="KAQ68" s="308"/>
      <c r="KAR68" s="308"/>
      <c r="KAS68" s="308"/>
      <c r="KAT68" s="308"/>
      <c r="KAU68" s="308"/>
      <c r="KAV68" s="308"/>
      <c r="KAW68" s="308"/>
      <c r="KAX68" s="308"/>
      <c r="KAY68" s="308"/>
      <c r="KAZ68" s="308"/>
      <c r="KBA68" s="308"/>
      <c r="KBB68" s="308"/>
      <c r="KBC68" s="308"/>
      <c r="KBD68" s="308"/>
      <c r="KBE68" s="308"/>
      <c r="KBF68" s="308"/>
      <c r="KBG68" s="308"/>
      <c r="KBH68" s="308"/>
      <c r="KBI68" s="308"/>
      <c r="KBJ68" s="308"/>
      <c r="KBK68" s="308"/>
      <c r="KBL68" s="308"/>
      <c r="KBM68" s="308"/>
      <c r="KBN68" s="308"/>
      <c r="KBO68" s="308"/>
      <c r="KBP68" s="308"/>
      <c r="KBQ68" s="308"/>
      <c r="KBR68" s="308"/>
      <c r="KBS68" s="308"/>
      <c r="KBT68" s="308"/>
      <c r="KBU68" s="308"/>
      <c r="KBV68" s="308"/>
      <c r="KBW68" s="308"/>
      <c r="KBX68" s="308"/>
      <c r="KBY68" s="308"/>
      <c r="KBZ68" s="308"/>
      <c r="KCA68" s="308"/>
      <c r="KCB68" s="308"/>
      <c r="KCC68" s="308"/>
      <c r="KCD68" s="308"/>
      <c r="KCE68" s="308"/>
      <c r="KCF68" s="308"/>
      <c r="KCG68" s="308"/>
      <c r="KCH68" s="308"/>
      <c r="KCI68" s="308"/>
      <c r="KCJ68" s="308"/>
      <c r="KCK68" s="308"/>
      <c r="KCL68" s="308"/>
      <c r="KCM68" s="308"/>
      <c r="KCN68" s="308"/>
      <c r="KCO68" s="308"/>
      <c r="KCP68" s="308"/>
      <c r="KCQ68" s="308"/>
      <c r="KCR68" s="308"/>
      <c r="KCS68" s="308"/>
      <c r="KCT68" s="308"/>
      <c r="KCU68" s="308"/>
      <c r="KCV68" s="308"/>
      <c r="KCW68" s="308"/>
      <c r="KCX68" s="308"/>
      <c r="KCY68" s="308"/>
      <c r="KCZ68" s="308"/>
      <c r="KDA68" s="308"/>
      <c r="KDB68" s="308"/>
      <c r="KDC68" s="308"/>
      <c r="KDD68" s="308"/>
      <c r="KDE68" s="308"/>
      <c r="KDF68" s="308"/>
      <c r="KDG68" s="308"/>
      <c r="KDH68" s="308"/>
      <c r="KDI68" s="308"/>
      <c r="KDJ68" s="308"/>
      <c r="KDK68" s="308"/>
      <c r="KDL68" s="308"/>
      <c r="KDM68" s="308"/>
      <c r="KDN68" s="308"/>
      <c r="KDO68" s="308"/>
      <c r="KDP68" s="308"/>
      <c r="KDQ68" s="308"/>
      <c r="KDR68" s="308"/>
      <c r="KDS68" s="308"/>
      <c r="KDT68" s="308"/>
      <c r="KDU68" s="308"/>
      <c r="KDV68" s="308"/>
      <c r="KDW68" s="308"/>
      <c r="KDX68" s="308"/>
      <c r="KDY68" s="308"/>
      <c r="KDZ68" s="308"/>
      <c r="KEA68" s="308"/>
      <c r="KEB68" s="308"/>
      <c r="KEC68" s="308"/>
      <c r="KED68" s="308"/>
      <c r="KEE68" s="308"/>
      <c r="KEF68" s="308"/>
      <c r="KEG68" s="308"/>
      <c r="KEH68" s="308"/>
      <c r="KEI68" s="308"/>
      <c r="KEJ68" s="308"/>
      <c r="KEK68" s="308"/>
      <c r="KEL68" s="308"/>
      <c r="KEM68" s="308"/>
      <c r="KEN68" s="308"/>
      <c r="KEO68" s="308"/>
      <c r="KEP68" s="308"/>
      <c r="KEQ68" s="308"/>
      <c r="KER68" s="308"/>
      <c r="KES68" s="308"/>
      <c r="KET68" s="308"/>
      <c r="KEU68" s="308"/>
      <c r="KEV68" s="308"/>
      <c r="KEW68" s="308"/>
      <c r="KEX68" s="308"/>
      <c r="KEY68" s="308"/>
      <c r="KEZ68" s="308"/>
      <c r="KFA68" s="308"/>
      <c r="KFB68" s="308"/>
      <c r="KFC68" s="308"/>
      <c r="KFD68" s="308"/>
      <c r="KFE68" s="308"/>
      <c r="KFF68" s="308"/>
      <c r="KFG68" s="308"/>
      <c r="KFH68" s="308"/>
      <c r="KFI68" s="308"/>
      <c r="KFJ68" s="308"/>
      <c r="KFK68" s="308"/>
      <c r="KFL68" s="308"/>
      <c r="KFM68" s="308"/>
      <c r="KFN68" s="308"/>
      <c r="KFO68" s="308"/>
      <c r="KFP68" s="308"/>
      <c r="KFQ68" s="308"/>
      <c r="KFR68" s="308"/>
      <c r="KFS68" s="308"/>
      <c r="KFT68" s="308"/>
      <c r="KFU68" s="308"/>
      <c r="KFV68" s="308"/>
      <c r="KFW68" s="308"/>
      <c r="KFX68" s="308"/>
      <c r="KFY68" s="308"/>
      <c r="KFZ68" s="308"/>
      <c r="KGA68" s="308"/>
      <c r="KGB68" s="308"/>
      <c r="KGC68" s="308"/>
      <c r="KGD68" s="308"/>
      <c r="KGE68" s="308"/>
      <c r="KGF68" s="308"/>
      <c r="KGG68" s="308"/>
      <c r="KGH68" s="308"/>
      <c r="KGI68" s="308"/>
      <c r="KGJ68" s="308"/>
      <c r="KGK68" s="308"/>
      <c r="KGL68" s="308"/>
      <c r="KGM68" s="308"/>
      <c r="KGN68" s="308"/>
      <c r="KGO68" s="308"/>
      <c r="KGP68" s="308"/>
      <c r="KGQ68" s="308"/>
      <c r="KGR68" s="308"/>
      <c r="KGS68" s="308"/>
      <c r="KGT68" s="308"/>
      <c r="KGU68" s="308"/>
      <c r="KGV68" s="308"/>
      <c r="KGW68" s="308"/>
      <c r="KGX68" s="308"/>
      <c r="KGY68" s="308"/>
      <c r="KGZ68" s="308"/>
      <c r="KHA68" s="308"/>
      <c r="KHB68" s="308"/>
      <c r="KHC68" s="308"/>
      <c r="KHD68" s="308"/>
      <c r="KHE68" s="308"/>
      <c r="KHF68" s="308"/>
      <c r="KHG68" s="308"/>
      <c r="KHH68" s="308"/>
      <c r="KHI68" s="308"/>
      <c r="KHJ68" s="308"/>
      <c r="KHK68" s="308"/>
      <c r="KHL68" s="308"/>
      <c r="KHM68" s="308"/>
      <c r="KHN68" s="308"/>
      <c r="KHO68" s="308"/>
      <c r="KHP68" s="308"/>
      <c r="KHQ68" s="308"/>
      <c r="KHR68" s="308"/>
      <c r="KHS68" s="308"/>
      <c r="KHT68" s="308"/>
      <c r="KHU68" s="308"/>
      <c r="KHV68" s="308"/>
      <c r="KHW68" s="308"/>
      <c r="KHX68" s="308"/>
      <c r="KHY68" s="308"/>
      <c r="KHZ68" s="308"/>
      <c r="KIA68" s="308"/>
      <c r="KIB68" s="308"/>
      <c r="KIC68" s="308"/>
      <c r="KID68" s="308"/>
      <c r="KIE68" s="308"/>
      <c r="KIF68" s="308"/>
      <c r="KIG68" s="308"/>
      <c r="KIH68" s="308"/>
      <c r="KII68" s="308"/>
      <c r="KIJ68" s="308"/>
      <c r="KIK68" s="308"/>
      <c r="KIL68" s="308"/>
      <c r="KIM68" s="308"/>
      <c r="KIN68" s="308"/>
      <c r="KIO68" s="308"/>
      <c r="KIP68" s="308"/>
      <c r="KIQ68" s="308"/>
      <c r="KIR68" s="308"/>
      <c r="KIS68" s="308"/>
      <c r="KIT68" s="308"/>
      <c r="KIU68" s="308"/>
      <c r="KIV68" s="308"/>
      <c r="KIW68" s="308"/>
      <c r="KIX68" s="308"/>
      <c r="KIY68" s="308"/>
      <c r="KIZ68" s="308"/>
      <c r="KJA68" s="308"/>
      <c r="KJB68" s="308"/>
      <c r="KJC68" s="308"/>
      <c r="KJD68" s="308"/>
      <c r="KJE68" s="308"/>
      <c r="KJF68" s="308"/>
      <c r="KJG68" s="308"/>
      <c r="KJH68" s="308"/>
      <c r="KJI68" s="308"/>
      <c r="KJJ68" s="308"/>
      <c r="KJK68" s="308"/>
      <c r="KJL68" s="308"/>
      <c r="KJM68" s="308"/>
      <c r="KJN68" s="308"/>
      <c r="KJO68" s="308"/>
      <c r="KJP68" s="308"/>
      <c r="KJQ68" s="308"/>
      <c r="KJR68" s="308"/>
      <c r="KJS68" s="308"/>
      <c r="KJT68" s="308"/>
      <c r="KJU68" s="308"/>
      <c r="KJV68" s="308"/>
      <c r="KJW68" s="308"/>
      <c r="KJX68" s="308"/>
      <c r="KJY68" s="308"/>
      <c r="KJZ68" s="308"/>
      <c r="KKA68" s="308"/>
      <c r="KKB68" s="308"/>
      <c r="KKC68" s="308"/>
      <c r="KKD68" s="308"/>
      <c r="KKE68" s="308"/>
      <c r="KKF68" s="308"/>
      <c r="KKG68" s="308"/>
      <c r="KKH68" s="308"/>
      <c r="KKI68" s="308"/>
      <c r="KKJ68" s="308"/>
      <c r="KKK68" s="308"/>
      <c r="KKL68" s="308"/>
      <c r="KKM68" s="308"/>
      <c r="KKN68" s="308"/>
      <c r="KKO68" s="308"/>
      <c r="KKP68" s="308"/>
      <c r="KKQ68" s="308"/>
      <c r="KKR68" s="308"/>
      <c r="KKS68" s="308"/>
      <c r="KKT68" s="308"/>
      <c r="KKU68" s="308"/>
      <c r="KKV68" s="308"/>
      <c r="KKW68" s="308"/>
      <c r="KKX68" s="308"/>
      <c r="KKY68" s="308"/>
      <c r="KKZ68" s="308"/>
      <c r="KLA68" s="308"/>
      <c r="KLB68" s="308"/>
      <c r="KLC68" s="308"/>
      <c r="KLD68" s="308"/>
      <c r="KLE68" s="308"/>
      <c r="KLF68" s="308"/>
      <c r="KLG68" s="308"/>
      <c r="KLH68" s="308"/>
      <c r="KLI68" s="308"/>
      <c r="KLJ68" s="308"/>
      <c r="KLK68" s="308"/>
      <c r="KLL68" s="308"/>
      <c r="KLM68" s="308"/>
      <c r="KLN68" s="308"/>
      <c r="KLO68" s="308"/>
      <c r="KLP68" s="308"/>
      <c r="KLQ68" s="308"/>
      <c r="KLR68" s="308"/>
      <c r="KLS68" s="308"/>
      <c r="KLT68" s="308"/>
      <c r="KLU68" s="308"/>
      <c r="KLV68" s="308"/>
      <c r="KLW68" s="308"/>
      <c r="KLX68" s="308"/>
      <c r="KLY68" s="308"/>
      <c r="KLZ68" s="308"/>
      <c r="KMA68" s="308"/>
      <c r="KMB68" s="308"/>
      <c r="KMC68" s="308"/>
      <c r="KMD68" s="308"/>
      <c r="KME68" s="308"/>
      <c r="KMF68" s="308"/>
      <c r="KMG68" s="308"/>
      <c r="KMH68" s="308"/>
      <c r="KMI68" s="308"/>
      <c r="KMJ68" s="308"/>
      <c r="KMK68" s="308"/>
      <c r="KML68" s="308"/>
      <c r="KMM68" s="308"/>
      <c r="KMN68" s="308"/>
      <c r="KMO68" s="308"/>
      <c r="KMP68" s="308"/>
      <c r="KMQ68" s="308"/>
      <c r="KMR68" s="308"/>
      <c r="KMS68" s="308"/>
      <c r="KMT68" s="308"/>
      <c r="KMU68" s="308"/>
      <c r="KMV68" s="308"/>
      <c r="KMW68" s="308"/>
      <c r="KMX68" s="308"/>
      <c r="KMY68" s="308"/>
      <c r="KMZ68" s="308"/>
      <c r="KNA68" s="308"/>
      <c r="KNB68" s="308"/>
      <c r="KNC68" s="308"/>
      <c r="KND68" s="308"/>
      <c r="KNE68" s="308"/>
      <c r="KNF68" s="308"/>
      <c r="KNG68" s="308"/>
      <c r="KNH68" s="308"/>
      <c r="KNI68" s="308"/>
      <c r="KNJ68" s="308"/>
      <c r="KNK68" s="308"/>
      <c r="KNL68" s="308"/>
      <c r="KNM68" s="308"/>
      <c r="KNN68" s="308"/>
      <c r="KNO68" s="308"/>
      <c r="KNP68" s="308"/>
      <c r="KNQ68" s="308"/>
      <c r="KNR68" s="308"/>
      <c r="KNS68" s="308"/>
      <c r="KNT68" s="308"/>
      <c r="KNU68" s="308"/>
      <c r="KNV68" s="308"/>
      <c r="KNW68" s="308"/>
      <c r="KNX68" s="308"/>
      <c r="KNY68" s="308"/>
      <c r="KNZ68" s="308"/>
      <c r="KOA68" s="308"/>
      <c r="KOB68" s="308"/>
      <c r="KOC68" s="308"/>
      <c r="KOD68" s="308"/>
      <c r="KOE68" s="308"/>
      <c r="KOF68" s="308"/>
      <c r="KOG68" s="308"/>
      <c r="KOH68" s="308"/>
      <c r="KOI68" s="308"/>
      <c r="KOJ68" s="308"/>
      <c r="KOK68" s="308"/>
      <c r="KOL68" s="308"/>
      <c r="KOM68" s="308"/>
      <c r="KON68" s="308"/>
      <c r="KOO68" s="308"/>
      <c r="KOP68" s="308"/>
      <c r="KOQ68" s="308"/>
      <c r="KOR68" s="308"/>
      <c r="KOS68" s="308"/>
      <c r="KOT68" s="308"/>
      <c r="KOU68" s="308"/>
      <c r="KOV68" s="308"/>
      <c r="KOW68" s="308"/>
      <c r="KOX68" s="308"/>
      <c r="KOY68" s="308"/>
      <c r="KOZ68" s="308"/>
      <c r="KPA68" s="308"/>
      <c r="KPB68" s="308"/>
      <c r="KPC68" s="308"/>
      <c r="KPD68" s="308"/>
      <c r="KPE68" s="308"/>
      <c r="KPF68" s="308"/>
      <c r="KPG68" s="308"/>
      <c r="KPH68" s="308"/>
      <c r="KPI68" s="308"/>
      <c r="KPJ68" s="308"/>
      <c r="KPK68" s="308"/>
      <c r="KPL68" s="308"/>
      <c r="KPM68" s="308"/>
      <c r="KPN68" s="308"/>
      <c r="KPO68" s="308"/>
      <c r="KPP68" s="308"/>
      <c r="KPQ68" s="308"/>
      <c r="KPR68" s="308"/>
      <c r="KPS68" s="308"/>
      <c r="KPT68" s="308"/>
      <c r="KPU68" s="308"/>
      <c r="KPV68" s="308"/>
      <c r="KPW68" s="308"/>
      <c r="KPX68" s="308"/>
      <c r="KPY68" s="308"/>
      <c r="KPZ68" s="308"/>
      <c r="KQA68" s="308"/>
      <c r="KQB68" s="308"/>
      <c r="KQC68" s="308"/>
      <c r="KQD68" s="308"/>
      <c r="KQE68" s="308"/>
      <c r="KQF68" s="308"/>
      <c r="KQG68" s="308"/>
      <c r="KQH68" s="308"/>
      <c r="KQI68" s="308"/>
      <c r="KQJ68" s="308"/>
      <c r="KQK68" s="308"/>
      <c r="KQL68" s="308"/>
      <c r="KQM68" s="308"/>
      <c r="KQN68" s="308"/>
      <c r="KQO68" s="308"/>
      <c r="KQP68" s="308"/>
      <c r="KQQ68" s="308"/>
      <c r="KQR68" s="308"/>
      <c r="KQS68" s="308"/>
      <c r="KQT68" s="308"/>
      <c r="KQU68" s="308"/>
      <c r="KQV68" s="308"/>
      <c r="KQW68" s="308"/>
      <c r="KQX68" s="308"/>
      <c r="KQY68" s="308"/>
      <c r="KQZ68" s="308"/>
      <c r="KRA68" s="308"/>
      <c r="KRB68" s="308"/>
      <c r="KRC68" s="308"/>
      <c r="KRD68" s="308"/>
      <c r="KRE68" s="308"/>
      <c r="KRF68" s="308"/>
      <c r="KRG68" s="308"/>
      <c r="KRH68" s="308"/>
      <c r="KRI68" s="308"/>
      <c r="KRJ68" s="308"/>
      <c r="KRK68" s="308"/>
      <c r="KRL68" s="308"/>
      <c r="KRM68" s="308"/>
      <c r="KRN68" s="308"/>
      <c r="KRO68" s="308"/>
      <c r="KRP68" s="308"/>
      <c r="KRQ68" s="308"/>
      <c r="KRR68" s="308"/>
      <c r="KRS68" s="308"/>
      <c r="KRT68" s="308"/>
      <c r="KRU68" s="308"/>
      <c r="KRV68" s="308"/>
      <c r="KRW68" s="308"/>
      <c r="KRX68" s="308"/>
      <c r="KRY68" s="308"/>
      <c r="KRZ68" s="308"/>
      <c r="KSA68" s="308"/>
      <c r="KSB68" s="308"/>
      <c r="KSC68" s="308"/>
      <c r="KSD68" s="308"/>
      <c r="KSE68" s="308"/>
      <c r="KSF68" s="308"/>
      <c r="KSG68" s="308"/>
      <c r="KSH68" s="308"/>
      <c r="KSI68" s="308"/>
      <c r="KSJ68" s="308"/>
      <c r="KSK68" s="308"/>
      <c r="KSL68" s="308"/>
      <c r="KSM68" s="308"/>
      <c r="KSN68" s="308"/>
      <c r="KSO68" s="308"/>
      <c r="KSP68" s="308"/>
      <c r="KSQ68" s="308"/>
      <c r="KSR68" s="308"/>
      <c r="KSS68" s="308"/>
      <c r="KST68" s="308"/>
      <c r="KSU68" s="308"/>
      <c r="KSV68" s="308"/>
      <c r="KSW68" s="308"/>
      <c r="KSX68" s="308"/>
      <c r="KSY68" s="308"/>
      <c r="KSZ68" s="308"/>
      <c r="KTA68" s="308"/>
      <c r="KTB68" s="308"/>
      <c r="KTC68" s="308"/>
      <c r="KTD68" s="308"/>
      <c r="KTE68" s="308"/>
      <c r="KTF68" s="308"/>
      <c r="KTG68" s="308"/>
      <c r="KTH68" s="308"/>
      <c r="KTI68" s="308"/>
      <c r="KTJ68" s="308"/>
      <c r="KTK68" s="308"/>
      <c r="KTL68" s="308"/>
      <c r="KTM68" s="308"/>
      <c r="KTN68" s="308"/>
      <c r="KTO68" s="308"/>
      <c r="KTP68" s="308"/>
      <c r="KTQ68" s="308"/>
      <c r="KTR68" s="308"/>
      <c r="KTS68" s="308"/>
      <c r="KTT68" s="308"/>
      <c r="KTU68" s="308"/>
      <c r="KTV68" s="308"/>
      <c r="KTW68" s="308"/>
      <c r="KTX68" s="308"/>
      <c r="KTY68" s="308"/>
      <c r="KTZ68" s="308"/>
      <c r="KUA68" s="308"/>
      <c r="KUB68" s="308"/>
      <c r="KUC68" s="308"/>
      <c r="KUD68" s="308"/>
      <c r="KUE68" s="308"/>
      <c r="KUF68" s="308"/>
      <c r="KUG68" s="308"/>
      <c r="KUH68" s="308"/>
      <c r="KUI68" s="308"/>
      <c r="KUJ68" s="308"/>
      <c r="KUK68" s="308"/>
      <c r="KUL68" s="308"/>
      <c r="KUM68" s="308"/>
      <c r="KUN68" s="308"/>
      <c r="KUO68" s="308"/>
      <c r="KUP68" s="308"/>
      <c r="KUQ68" s="308"/>
      <c r="KUR68" s="308"/>
      <c r="KUS68" s="308"/>
      <c r="KUT68" s="308"/>
      <c r="KUU68" s="308"/>
      <c r="KUV68" s="308"/>
      <c r="KUW68" s="308"/>
      <c r="KUX68" s="308"/>
      <c r="KUY68" s="308"/>
      <c r="KUZ68" s="308"/>
      <c r="KVA68" s="308"/>
      <c r="KVB68" s="308"/>
      <c r="KVC68" s="308"/>
      <c r="KVD68" s="308"/>
      <c r="KVE68" s="308"/>
      <c r="KVF68" s="308"/>
      <c r="KVG68" s="308"/>
      <c r="KVH68" s="308"/>
      <c r="KVI68" s="308"/>
      <c r="KVJ68" s="308"/>
      <c r="KVK68" s="308"/>
      <c r="KVL68" s="308"/>
      <c r="KVM68" s="308"/>
      <c r="KVN68" s="308"/>
      <c r="KVO68" s="308"/>
      <c r="KVP68" s="308"/>
      <c r="KVQ68" s="308"/>
      <c r="KVR68" s="308"/>
      <c r="KVS68" s="308"/>
      <c r="KVT68" s="308"/>
      <c r="KVU68" s="308"/>
      <c r="KVV68" s="308"/>
      <c r="KVW68" s="308"/>
      <c r="KVX68" s="308"/>
      <c r="KVY68" s="308"/>
      <c r="KVZ68" s="308"/>
      <c r="KWA68" s="308"/>
      <c r="KWB68" s="308"/>
      <c r="KWC68" s="308"/>
      <c r="KWD68" s="308"/>
      <c r="KWE68" s="308"/>
      <c r="KWF68" s="308"/>
      <c r="KWG68" s="308"/>
      <c r="KWH68" s="308"/>
      <c r="KWI68" s="308"/>
      <c r="KWJ68" s="308"/>
      <c r="KWK68" s="308"/>
      <c r="KWL68" s="308"/>
      <c r="KWM68" s="308"/>
      <c r="KWN68" s="308"/>
      <c r="KWO68" s="308"/>
      <c r="KWP68" s="308"/>
      <c r="KWQ68" s="308"/>
      <c r="KWR68" s="308"/>
      <c r="KWS68" s="308"/>
      <c r="KWT68" s="308"/>
      <c r="KWU68" s="308"/>
      <c r="KWV68" s="308"/>
      <c r="KWW68" s="308"/>
      <c r="KWX68" s="308"/>
      <c r="KWY68" s="308"/>
      <c r="KWZ68" s="308"/>
      <c r="KXA68" s="308"/>
      <c r="KXB68" s="308"/>
      <c r="KXC68" s="308"/>
      <c r="KXD68" s="308"/>
      <c r="KXE68" s="308"/>
      <c r="KXF68" s="308"/>
      <c r="KXG68" s="308"/>
      <c r="KXH68" s="308"/>
      <c r="KXI68" s="308"/>
      <c r="KXJ68" s="308"/>
      <c r="KXK68" s="308"/>
      <c r="KXL68" s="308"/>
      <c r="KXM68" s="308"/>
      <c r="KXN68" s="308"/>
      <c r="KXO68" s="308"/>
      <c r="KXP68" s="308"/>
      <c r="KXQ68" s="308"/>
      <c r="KXR68" s="308"/>
      <c r="KXS68" s="308"/>
      <c r="KXT68" s="308"/>
      <c r="KXU68" s="308"/>
      <c r="KXV68" s="308"/>
      <c r="KXW68" s="308"/>
      <c r="KXX68" s="308"/>
      <c r="KXY68" s="308"/>
      <c r="KXZ68" s="308"/>
      <c r="KYA68" s="308"/>
      <c r="KYB68" s="308"/>
      <c r="KYC68" s="308"/>
      <c r="KYD68" s="308"/>
      <c r="KYE68" s="308"/>
      <c r="KYF68" s="308"/>
      <c r="KYG68" s="308"/>
      <c r="KYH68" s="308"/>
      <c r="KYI68" s="308"/>
      <c r="KYJ68" s="308"/>
      <c r="KYK68" s="308"/>
      <c r="KYL68" s="308"/>
      <c r="KYM68" s="308"/>
      <c r="KYN68" s="308"/>
      <c r="KYO68" s="308"/>
      <c r="KYP68" s="308"/>
      <c r="KYQ68" s="308"/>
      <c r="KYR68" s="308"/>
      <c r="KYS68" s="308"/>
      <c r="KYT68" s="308"/>
      <c r="KYU68" s="308"/>
      <c r="KYV68" s="308"/>
      <c r="KYW68" s="308"/>
      <c r="KYX68" s="308"/>
      <c r="KYY68" s="308"/>
      <c r="KYZ68" s="308"/>
      <c r="KZA68" s="308"/>
      <c r="KZB68" s="308"/>
      <c r="KZC68" s="308"/>
      <c r="KZD68" s="308"/>
      <c r="KZE68" s="308"/>
      <c r="KZF68" s="308"/>
      <c r="KZG68" s="308"/>
      <c r="KZH68" s="308"/>
      <c r="KZI68" s="308"/>
      <c r="KZJ68" s="308"/>
      <c r="KZK68" s="308"/>
      <c r="KZL68" s="308"/>
      <c r="KZM68" s="308"/>
      <c r="KZN68" s="308"/>
      <c r="KZO68" s="308"/>
      <c r="KZP68" s="308"/>
      <c r="KZQ68" s="308"/>
      <c r="KZR68" s="308"/>
      <c r="KZS68" s="308"/>
      <c r="KZT68" s="308"/>
      <c r="KZU68" s="308"/>
      <c r="KZV68" s="308"/>
      <c r="KZW68" s="308"/>
      <c r="KZX68" s="308"/>
      <c r="KZY68" s="308"/>
      <c r="KZZ68" s="308"/>
      <c r="LAA68" s="308"/>
      <c r="LAB68" s="308"/>
      <c r="LAC68" s="308"/>
      <c r="LAD68" s="308"/>
      <c r="LAE68" s="308"/>
      <c r="LAF68" s="308"/>
      <c r="LAG68" s="308"/>
      <c r="LAH68" s="308"/>
      <c r="LAI68" s="308"/>
      <c r="LAJ68" s="308"/>
      <c r="LAK68" s="308"/>
      <c r="LAL68" s="308"/>
      <c r="LAM68" s="308"/>
      <c r="LAN68" s="308"/>
      <c r="LAO68" s="308"/>
      <c r="LAP68" s="308"/>
      <c r="LAQ68" s="308"/>
      <c r="LAR68" s="308"/>
      <c r="LAS68" s="308"/>
      <c r="LAT68" s="308"/>
      <c r="LAU68" s="308"/>
      <c r="LAV68" s="308"/>
      <c r="LAW68" s="308"/>
      <c r="LAX68" s="308"/>
      <c r="LAY68" s="308"/>
      <c r="LAZ68" s="308"/>
      <c r="LBA68" s="308"/>
      <c r="LBB68" s="308"/>
      <c r="LBC68" s="308"/>
      <c r="LBD68" s="308"/>
      <c r="LBE68" s="308"/>
      <c r="LBF68" s="308"/>
      <c r="LBG68" s="308"/>
      <c r="LBH68" s="308"/>
      <c r="LBI68" s="308"/>
      <c r="LBJ68" s="308"/>
      <c r="LBK68" s="308"/>
      <c r="LBL68" s="308"/>
      <c r="LBM68" s="308"/>
      <c r="LBN68" s="308"/>
      <c r="LBO68" s="308"/>
      <c r="LBP68" s="308"/>
      <c r="LBQ68" s="308"/>
      <c r="LBR68" s="308"/>
      <c r="LBS68" s="308"/>
      <c r="LBT68" s="308"/>
      <c r="LBU68" s="308"/>
      <c r="LBV68" s="308"/>
      <c r="LBW68" s="308"/>
      <c r="LBX68" s="308"/>
      <c r="LBY68" s="308"/>
      <c r="LBZ68" s="308"/>
      <c r="LCA68" s="308"/>
      <c r="LCB68" s="308"/>
      <c r="LCC68" s="308"/>
      <c r="LCD68" s="308"/>
      <c r="LCE68" s="308"/>
      <c r="LCF68" s="308"/>
      <c r="LCG68" s="308"/>
      <c r="LCH68" s="308"/>
      <c r="LCI68" s="308"/>
      <c r="LCJ68" s="308"/>
      <c r="LCK68" s="308"/>
      <c r="LCL68" s="308"/>
      <c r="LCM68" s="308"/>
      <c r="LCN68" s="308"/>
      <c r="LCO68" s="308"/>
      <c r="LCP68" s="308"/>
      <c r="LCQ68" s="308"/>
      <c r="LCR68" s="308"/>
      <c r="LCS68" s="308"/>
      <c r="LCT68" s="308"/>
      <c r="LCU68" s="308"/>
      <c r="LCV68" s="308"/>
      <c r="LCW68" s="308"/>
      <c r="LCX68" s="308"/>
      <c r="LCY68" s="308"/>
      <c r="LCZ68" s="308"/>
      <c r="LDA68" s="308"/>
      <c r="LDB68" s="308"/>
      <c r="LDC68" s="308"/>
      <c r="LDD68" s="308"/>
      <c r="LDE68" s="308"/>
      <c r="LDF68" s="308"/>
      <c r="LDG68" s="308"/>
      <c r="LDH68" s="308"/>
      <c r="LDI68" s="308"/>
      <c r="LDJ68" s="308"/>
      <c r="LDK68" s="308"/>
      <c r="LDL68" s="308"/>
      <c r="LDM68" s="308"/>
      <c r="LDN68" s="308"/>
      <c r="LDO68" s="308"/>
      <c r="LDP68" s="308"/>
      <c r="LDQ68" s="308"/>
      <c r="LDR68" s="308"/>
      <c r="LDS68" s="308"/>
      <c r="LDT68" s="308"/>
      <c r="LDU68" s="308"/>
      <c r="LDV68" s="308"/>
      <c r="LDW68" s="308"/>
      <c r="LDX68" s="308"/>
      <c r="LDY68" s="308"/>
      <c r="LDZ68" s="308"/>
      <c r="LEA68" s="308"/>
      <c r="LEB68" s="308"/>
      <c r="LEC68" s="308"/>
      <c r="LED68" s="308"/>
      <c r="LEE68" s="308"/>
      <c r="LEF68" s="308"/>
      <c r="LEG68" s="308"/>
      <c r="LEH68" s="308"/>
      <c r="LEI68" s="308"/>
      <c r="LEJ68" s="308"/>
      <c r="LEK68" s="308"/>
      <c r="LEL68" s="308"/>
      <c r="LEM68" s="308"/>
      <c r="LEN68" s="308"/>
      <c r="LEO68" s="308"/>
      <c r="LEP68" s="308"/>
      <c r="LEQ68" s="308"/>
      <c r="LER68" s="308"/>
      <c r="LES68" s="308"/>
      <c r="LET68" s="308"/>
      <c r="LEU68" s="308"/>
      <c r="LEV68" s="308"/>
      <c r="LEW68" s="308"/>
      <c r="LEX68" s="308"/>
      <c r="LEY68" s="308"/>
      <c r="LEZ68" s="308"/>
      <c r="LFA68" s="308"/>
      <c r="LFB68" s="308"/>
      <c r="LFC68" s="308"/>
      <c r="LFD68" s="308"/>
      <c r="LFE68" s="308"/>
      <c r="LFF68" s="308"/>
      <c r="LFG68" s="308"/>
      <c r="LFH68" s="308"/>
      <c r="LFI68" s="308"/>
      <c r="LFJ68" s="308"/>
      <c r="LFK68" s="308"/>
      <c r="LFL68" s="308"/>
      <c r="LFM68" s="308"/>
      <c r="LFN68" s="308"/>
      <c r="LFO68" s="308"/>
      <c r="LFP68" s="308"/>
      <c r="LFQ68" s="308"/>
      <c r="LFR68" s="308"/>
      <c r="LFS68" s="308"/>
      <c r="LFT68" s="308"/>
      <c r="LFU68" s="308"/>
      <c r="LFV68" s="308"/>
      <c r="LFW68" s="308"/>
      <c r="LFX68" s="308"/>
      <c r="LFY68" s="308"/>
      <c r="LFZ68" s="308"/>
      <c r="LGA68" s="308"/>
      <c r="LGB68" s="308"/>
      <c r="LGC68" s="308"/>
      <c r="LGD68" s="308"/>
      <c r="LGE68" s="308"/>
      <c r="LGF68" s="308"/>
      <c r="LGG68" s="308"/>
      <c r="LGH68" s="308"/>
      <c r="LGI68" s="308"/>
      <c r="LGJ68" s="308"/>
      <c r="LGK68" s="308"/>
      <c r="LGL68" s="308"/>
      <c r="LGM68" s="308"/>
      <c r="LGN68" s="308"/>
      <c r="LGO68" s="308"/>
      <c r="LGP68" s="308"/>
      <c r="LGQ68" s="308"/>
      <c r="LGR68" s="308"/>
      <c r="LGS68" s="308"/>
      <c r="LGT68" s="308"/>
      <c r="LGU68" s="308"/>
      <c r="LGV68" s="308"/>
      <c r="LGW68" s="308"/>
      <c r="LGX68" s="308"/>
      <c r="LGY68" s="308"/>
      <c r="LGZ68" s="308"/>
      <c r="LHA68" s="308"/>
      <c r="LHB68" s="308"/>
      <c r="LHC68" s="308"/>
      <c r="LHD68" s="308"/>
      <c r="LHE68" s="308"/>
      <c r="LHF68" s="308"/>
      <c r="LHG68" s="308"/>
      <c r="LHH68" s="308"/>
      <c r="LHI68" s="308"/>
      <c r="LHJ68" s="308"/>
      <c r="LHK68" s="308"/>
      <c r="LHL68" s="308"/>
      <c r="LHM68" s="308"/>
      <c r="LHN68" s="308"/>
      <c r="LHO68" s="308"/>
      <c r="LHP68" s="308"/>
      <c r="LHQ68" s="308"/>
      <c r="LHR68" s="308"/>
      <c r="LHS68" s="308"/>
      <c r="LHT68" s="308"/>
      <c r="LHU68" s="308"/>
      <c r="LHV68" s="308"/>
      <c r="LHW68" s="308"/>
      <c r="LHX68" s="308"/>
      <c r="LHY68" s="308"/>
      <c r="LHZ68" s="308"/>
      <c r="LIA68" s="308"/>
      <c r="LIB68" s="308"/>
      <c r="LIC68" s="308"/>
      <c r="LID68" s="308"/>
      <c r="LIE68" s="308"/>
      <c r="LIF68" s="308"/>
      <c r="LIG68" s="308"/>
      <c r="LIH68" s="308"/>
      <c r="LII68" s="308"/>
      <c r="LIJ68" s="308"/>
      <c r="LIK68" s="308"/>
      <c r="LIL68" s="308"/>
      <c r="LIM68" s="308"/>
      <c r="LIN68" s="308"/>
      <c r="LIO68" s="308"/>
      <c r="LIP68" s="308"/>
      <c r="LIQ68" s="308"/>
      <c r="LIR68" s="308"/>
      <c r="LIS68" s="308"/>
      <c r="LIT68" s="308"/>
      <c r="LIU68" s="308"/>
      <c r="LIV68" s="308"/>
      <c r="LIW68" s="308"/>
      <c r="LIX68" s="308"/>
      <c r="LIY68" s="308"/>
      <c r="LIZ68" s="308"/>
      <c r="LJA68" s="308"/>
      <c r="LJB68" s="308"/>
      <c r="LJC68" s="308"/>
      <c r="LJD68" s="308"/>
      <c r="LJE68" s="308"/>
      <c r="LJF68" s="308"/>
      <c r="LJG68" s="308"/>
      <c r="LJH68" s="308"/>
      <c r="LJI68" s="308"/>
      <c r="LJJ68" s="308"/>
      <c r="LJK68" s="308"/>
      <c r="LJL68" s="308"/>
      <c r="LJM68" s="308"/>
      <c r="LJN68" s="308"/>
      <c r="LJO68" s="308"/>
      <c r="LJP68" s="308"/>
      <c r="LJQ68" s="308"/>
      <c r="LJR68" s="308"/>
      <c r="LJS68" s="308"/>
      <c r="LJT68" s="308"/>
      <c r="LJU68" s="308"/>
      <c r="LJV68" s="308"/>
      <c r="LJW68" s="308"/>
      <c r="LJX68" s="308"/>
      <c r="LJY68" s="308"/>
      <c r="LJZ68" s="308"/>
      <c r="LKA68" s="308"/>
      <c r="LKB68" s="308"/>
      <c r="LKC68" s="308"/>
      <c r="LKD68" s="308"/>
      <c r="LKE68" s="308"/>
      <c r="LKF68" s="308"/>
      <c r="LKG68" s="308"/>
      <c r="LKH68" s="308"/>
      <c r="LKI68" s="308"/>
      <c r="LKJ68" s="308"/>
      <c r="LKK68" s="308"/>
      <c r="LKL68" s="308"/>
      <c r="LKM68" s="308"/>
      <c r="LKN68" s="308"/>
      <c r="LKO68" s="308"/>
      <c r="LKP68" s="308"/>
      <c r="LKQ68" s="308"/>
      <c r="LKR68" s="308"/>
      <c r="LKS68" s="308"/>
      <c r="LKT68" s="308"/>
      <c r="LKU68" s="308"/>
      <c r="LKV68" s="308"/>
      <c r="LKW68" s="308"/>
      <c r="LKX68" s="308"/>
      <c r="LKY68" s="308"/>
      <c r="LKZ68" s="308"/>
      <c r="LLA68" s="308"/>
      <c r="LLB68" s="308"/>
      <c r="LLC68" s="308"/>
      <c r="LLD68" s="308"/>
      <c r="LLE68" s="308"/>
      <c r="LLF68" s="308"/>
      <c r="LLG68" s="308"/>
      <c r="LLH68" s="308"/>
      <c r="LLI68" s="308"/>
      <c r="LLJ68" s="308"/>
      <c r="LLK68" s="308"/>
      <c r="LLL68" s="308"/>
      <c r="LLM68" s="308"/>
      <c r="LLN68" s="308"/>
      <c r="LLO68" s="308"/>
      <c r="LLP68" s="308"/>
      <c r="LLQ68" s="308"/>
      <c r="LLR68" s="308"/>
      <c r="LLS68" s="308"/>
      <c r="LLT68" s="308"/>
      <c r="LLU68" s="308"/>
      <c r="LLV68" s="308"/>
      <c r="LLW68" s="308"/>
      <c r="LLX68" s="308"/>
      <c r="LLY68" s="308"/>
      <c r="LLZ68" s="308"/>
      <c r="LMA68" s="308"/>
      <c r="LMB68" s="308"/>
      <c r="LMC68" s="308"/>
      <c r="LMD68" s="308"/>
      <c r="LME68" s="308"/>
      <c r="LMF68" s="308"/>
      <c r="LMG68" s="308"/>
      <c r="LMH68" s="308"/>
      <c r="LMI68" s="308"/>
      <c r="LMJ68" s="308"/>
      <c r="LMK68" s="308"/>
      <c r="LML68" s="308"/>
      <c r="LMM68" s="308"/>
      <c r="LMN68" s="308"/>
      <c r="LMO68" s="308"/>
      <c r="LMP68" s="308"/>
      <c r="LMQ68" s="308"/>
      <c r="LMR68" s="308"/>
      <c r="LMS68" s="308"/>
      <c r="LMT68" s="308"/>
      <c r="LMU68" s="308"/>
      <c r="LMV68" s="308"/>
      <c r="LMW68" s="308"/>
      <c r="LMX68" s="308"/>
      <c r="LMY68" s="308"/>
      <c r="LMZ68" s="308"/>
      <c r="LNA68" s="308"/>
      <c r="LNB68" s="308"/>
      <c r="LNC68" s="308"/>
      <c r="LND68" s="308"/>
      <c r="LNE68" s="308"/>
      <c r="LNF68" s="308"/>
      <c r="LNG68" s="308"/>
      <c r="LNH68" s="308"/>
      <c r="LNI68" s="308"/>
      <c r="LNJ68" s="308"/>
      <c r="LNK68" s="308"/>
      <c r="LNL68" s="308"/>
      <c r="LNM68" s="308"/>
      <c r="LNN68" s="308"/>
      <c r="LNO68" s="308"/>
      <c r="LNP68" s="308"/>
      <c r="LNQ68" s="308"/>
      <c r="LNR68" s="308"/>
      <c r="LNS68" s="308"/>
      <c r="LNT68" s="308"/>
      <c r="LNU68" s="308"/>
      <c r="LNV68" s="308"/>
      <c r="LNW68" s="308"/>
      <c r="LNX68" s="308"/>
      <c r="LNY68" s="308"/>
      <c r="LNZ68" s="308"/>
      <c r="LOA68" s="308"/>
      <c r="LOB68" s="308"/>
      <c r="LOC68" s="308"/>
      <c r="LOD68" s="308"/>
      <c r="LOE68" s="308"/>
      <c r="LOF68" s="308"/>
      <c r="LOG68" s="308"/>
      <c r="LOH68" s="308"/>
      <c r="LOI68" s="308"/>
      <c r="LOJ68" s="308"/>
      <c r="LOK68" s="308"/>
      <c r="LOL68" s="308"/>
      <c r="LOM68" s="308"/>
      <c r="LON68" s="308"/>
      <c r="LOO68" s="308"/>
      <c r="LOP68" s="308"/>
      <c r="LOQ68" s="308"/>
      <c r="LOR68" s="308"/>
      <c r="LOS68" s="308"/>
      <c r="LOT68" s="308"/>
      <c r="LOU68" s="308"/>
      <c r="LOV68" s="308"/>
      <c r="LOW68" s="308"/>
      <c r="LOX68" s="308"/>
      <c r="LOY68" s="308"/>
      <c r="LOZ68" s="308"/>
      <c r="LPA68" s="308"/>
      <c r="LPB68" s="308"/>
      <c r="LPC68" s="308"/>
      <c r="LPD68" s="308"/>
      <c r="LPE68" s="308"/>
      <c r="LPF68" s="308"/>
      <c r="LPG68" s="308"/>
      <c r="LPH68" s="308"/>
      <c r="LPI68" s="308"/>
      <c r="LPJ68" s="308"/>
      <c r="LPK68" s="308"/>
      <c r="LPL68" s="308"/>
      <c r="LPM68" s="308"/>
      <c r="LPN68" s="308"/>
      <c r="LPO68" s="308"/>
      <c r="LPP68" s="308"/>
      <c r="LPQ68" s="308"/>
      <c r="LPR68" s="308"/>
      <c r="LPS68" s="308"/>
      <c r="LPT68" s="308"/>
      <c r="LPU68" s="308"/>
      <c r="LPV68" s="308"/>
      <c r="LPW68" s="308"/>
      <c r="LPX68" s="308"/>
      <c r="LPY68" s="308"/>
      <c r="LPZ68" s="308"/>
      <c r="LQA68" s="308"/>
      <c r="LQB68" s="308"/>
      <c r="LQC68" s="308"/>
      <c r="LQD68" s="308"/>
      <c r="LQE68" s="308"/>
      <c r="LQF68" s="308"/>
      <c r="LQG68" s="308"/>
      <c r="LQH68" s="308"/>
      <c r="LQI68" s="308"/>
      <c r="LQJ68" s="308"/>
      <c r="LQK68" s="308"/>
      <c r="LQL68" s="308"/>
      <c r="LQM68" s="308"/>
      <c r="LQN68" s="308"/>
      <c r="LQO68" s="308"/>
      <c r="LQP68" s="308"/>
      <c r="LQQ68" s="308"/>
      <c r="LQR68" s="308"/>
      <c r="LQS68" s="308"/>
      <c r="LQT68" s="308"/>
      <c r="LQU68" s="308"/>
      <c r="LQV68" s="308"/>
      <c r="LQW68" s="308"/>
      <c r="LQX68" s="308"/>
      <c r="LQY68" s="308"/>
      <c r="LQZ68" s="308"/>
      <c r="LRA68" s="308"/>
      <c r="LRB68" s="308"/>
      <c r="LRC68" s="308"/>
      <c r="LRD68" s="308"/>
      <c r="LRE68" s="308"/>
      <c r="LRF68" s="308"/>
      <c r="LRG68" s="308"/>
      <c r="LRH68" s="308"/>
      <c r="LRI68" s="308"/>
      <c r="LRJ68" s="308"/>
      <c r="LRK68" s="308"/>
      <c r="LRL68" s="308"/>
      <c r="LRM68" s="308"/>
      <c r="LRN68" s="308"/>
      <c r="LRO68" s="308"/>
      <c r="LRP68" s="308"/>
      <c r="LRQ68" s="308"/>
      <c r="LRR68" s="308"/>
      <c r="LRS68" s="308"/>
      <c r="LRT68" s="308"/>
      <c r="LRU68" s="308"/>
      <c r="LRV68" s="308"/>
      <c r="LRW68" s="308"/>
      <c r="LRX68" s="308"/>
      <c r="LRY68" s="308"/>
      <c r="LRZ68" s="308"/>
      <c r="LSA68" s="308"/>
      <c r="LSB68" s="308"/>
      <c r="LSC68" s="308"/>
      <c r="LSD68" s="308"/>
      <c r="LSE68" s="308"/>
      <c r="LSF68" s="308"/>
      <c r="LSG68" s="308"/>
      <c r="LSH68" s="308"/>
      <c r="LSI68" s="308"/>
      <c r="LSJ68" s="308"/>
      <c r="LSK68" s="308"/>
      <c r="LSL68" s="308"/>
      <c r="LSM68" s="308"/>
      <c r="LSN68" s="308"/>
      <c r="LSO68" s="308"/>
      <c r="LSP68" s="308"/>
      <c r="LSQ68" s="308"/>
      <c r="LSR68" s="308"/>
      <c r="LSS68" s="308"/>
      <c r="LST68" s="308"/>
      <c r="LSU68" s="308"/>
      <c r="LSV68" s="308"/>
      <c r="LSW68" s="308"/>
      <c r="LSX68" s="308"/>
      <c r="LSY68" s="308"/>
      <c r="LSZ68" s="308"/>
      <c r="LTA68" s="308"/>
      <c r="LTB68" s="308"/>
      <c r="LTC68" s="308"/>
      <c r="LTD68" s="308"/>
      <c r="LTE68" s="308"/>
      <c r="LTF68" s="308"/>
      <c r="LTG68" s="308"/>
      <c r="LTH68" s="308"/>
      <c r="LTI68" s="308"/>
      <c r="LTJ68" s="308"/>
      <c r="LTK68" s="308"/>
      <c r="LTL68" s="308"/>
      <c r="LTM68" s="308"/>
      <c r="LTN68" s="308"/>
      <c r="LTO68" s="308"/>
      <c r="LTP68" s="308"/>
      <c r="LTQ68" s="308"/>
      <c r="LTR68" s="308"/>
      <c r="LTS68" s="308"/>
      <c r="LTT68" s="308"/>
      <c r="LTU68" s="308"/>
      <c r="LTV68" s="308"/>
      <c r="LTW68" s="308"/>
      <c r="LTX68" s="308"/>
      <c r="LTY68" s="308"/>
      <c r="LTZ68" s="308"/>
      <c r="LUA68" s="308"/>
      <c r="LUB68" s="308"/>
      <c r="LUC68" s="308"/>
      <c r="LUD68" s="308"/>
      <c r="LUE68" s="308"/>
      <c r="LUF68" s="308"/>
      <c r="LUG68" s="308"/>
      <c r="LUH68" s="308"/>
      <c r="LUI68" s="308"/>
      <c r="LUJ68" s="308"/>
      <c r="LUK68" s="308"/>
      <c r="LUL68" s="308"/>
      <c r="LUM68" s="308"/>
      <c r="LUN68" s="308"/>
      <c r="LUO68" s="308"/>
      <c r="LUP68" s="308"/>
      <c r="LUQ68" s="308"/>
      <c r="LUR68" s="308"/>
      <c r="LUS68" s="308"/>
      <c r="LUT68" s="308"/>
      <c r="LUU68" s="308"/>
      <c r="LUV68" s="308"/>
      <c r="LUW68" s="308"/>
      <c r="LUX68" s="308"/>
      <c r="LUY68" s="308"/>
      <c r="LUZ68" s="308"/>
      <c r="LVA68" s="308"/>
      <c r="LVB68" s="308"/>
      <c r="LVC68" s="308"/>
      <c r="LVD68" s="308"/>
      <c r="LVE68" s="308"/>
      <c r="LVF68" s="308"/>
      <c r="LVG68" s="308"/>
      <c r="LVH68" s="308"/>
      <c r="LVI68" s="308"/>
      <c r="LVJ68" s="308"/>
      <c r="LVK68" s="308"/>
      <c r="LVL68" s="308"/>
      <c r="LVM68" s="308"/>
      <c r="LVN68" s="308"/>
      <c r="LVO68" s="308"/>
      <c r="LVP68" s="308"/>
      <c r="LVQ68" s="308"/>
      <c r="LVR68" s="308"/>
      <c r="LVS68" s="308"/>
      <c r="LVT68" s="308"/>
      <c r="LVU68" s="308"/>
      <c r="LVV68" s="308"/>
      <c r="LVW68" s="308"/>
      <c r="LVX68" s="308"/>
      <c r="LVY68" s="308"/>
      <c r="LVZ68" s="308"/>
      <c r="LWA68" s="308"/>
      <c r="LWB68" s="308"/>
      <c r="LWC68" s="308"/>
      <c r="LWD68" s="308"/>
      <c r="LWE68" s="308"/>
      <c r="LWF68" s="308"/>
      <c r="LWG68" s="308"/>
      <c r="LWH68" s="308"/>
      <c r="LWI68" s="308"/>
      <c r="LWJ68" s="308"/>
      <c r="LWK68" s="308"/>
      <c r="LWL68" s="308"/>
      <c r="LWM68" s="308"/>
      <c r="LWN68" s="308"/>
      <c r="LWO68" s="308"/>
      <c r="LWP68" s="308"/>
      <c r="LWQ68" s="308"/>
      <c r="LWR68" s="308"/>
      <c r="LWS68" s="308"/>
      <c r="LWT68" s="308"/>
      <c r="LWU68" s="308"/>
      <c r="LWV68" s="308"/>
      <c r="LWW68" s="308"/>
      <c r="LWX68" s="308"/>
      <c r="LWY68" s="308"/>
      <c r="LWZ68" s="308"/>
      <c r="LXA68" s="308"/>
      <c r="LXB68" s="308"/>
      <c r="LXC68" s="308"/>
      <c r="LXD68" s="308"/>
      <c r="LXE68" s="308"/>
      <c r="LXF68" s="308"/>
      <c r="LXG68" s="308"/>
      <c r="LXH68" s="308"/>
      <c r="LXI68" s="308"/>
      <c r="LXJ68" s="308"/>
      <c r="LXK68" s="308"/>
      <c r="LXL68" s="308"/>
      <c r="LXM68" s="308"/>
      <c r="LXN68" s="308"/>
      <c r="LXO68" s="308"/>
      <c r="LXP68" s="308"/>
      <c r="LXQ68" s="308"/>
      <c r="LXR68" s="308"/>
      <c r="LXS68" s="308"/>
      <c r="LXT68" s="308"/>
      <c r="LXU68" s="308"/>
      <c r="LXV68" s="308"/>
      <c r="LXW68" s="308"/>
      <c r="LXX68" s="308"/>
      <c r="LXY68" s="308"/>
      <c r="LXZ68" s="308"/>
      <c r="LYA68" s="308"/>
      <c r="LYB68" s="308"/>
      <c r="LYC68" s="308"/>
      <c r="LYD68" s="308"/>
      <c r="LYE68" s="308"/>
      <c r="LYF68" s="308"/>
      <c r="LYG68" s="308"/>
      <c r="LYH68" s="308"/>
      <c r="LYI68" s="308"/>
      <c r="LYJ68" s="308"/>
      <c r="LYK68" s="308"/>
      <c r="LYL68" s="308"/>
      <c r="LYM68" s="308"/>
      <c r="LYN68" s="308"/>
      <c r="LYO68" s="308"/>
      <c r="LYP68" s="308"/>
      <c r="LYQ68" s="308"/>
      <c r="LYR68" s="308"/>
      <c r="LYS68" s="308"/>
      <c r="LYT68" s="308"/>
      <c r="LYU68" s="308"/>
      <c r="LYV68" s="308"/>
      <c r="LYW68" s="308"/>
      <c r="LYX68" s="308"/>
      <c r="LYY68" s="308"/>
      <c r="LYZ68" s="308"/>
      <c r="LZA68" s="308"/>
      <c r="LZB68" s="308"/>
      <c r="LZC68" s="308"/>
      <c r="LZD68" s="308"/>
      <c r="LZE68" s="308"/>
      <c r="LZF68" s="308"/>
      <c r="LZG68" s="308"/>
      <c r="LZH68" s="308"/>
      <c r="LZI68" s="308"/>
      <c r="LZJ68" s="308"/>
      <c r="LZK68" s="308"/>
      <c r="LZL68" s="308"/>
      <c r="LZM68" s="308"/>
      <c r="LZN68" s="308"/>
      <c r="LZO68" s="308"/>
      <c r="LZP68" s="308"/>
      <c r="LZQ68" s="308"/>
      <c r="LZR68" s="308"/>
      <c r="LZS68" s="308"/>
      <c r="LZT68" s="308"/>
      <c r="LZU68" s="308"/>
      <c r="LZV68" s="308"/>
      <c r="LZW68" s="308"/>
      <c r="LZX68" s="308"/>
      <c r="LZY68" s="308"/>
      <c r="LZZ68" s="308"/>
      <c r="MAA68" s="308"/>
      <c r="MAB68" s="308"/>
      <c r="MAC68" s="308"/>
      <c r="MAD68" s="308"/>
      <c r="MAE68" s="308"/>
      <c r="MAF68" s="308"/>
      <c r="MAG68" s="308"/>
      <c r="MAH68" s="308"/>
      <c r="MAI68" s="308"/>
      <c r="MAJ68" s="308"/>
      <c r="MAK68" s="308"/>
      <c r="MAL68" s="308"/>
      <c r="MAM68" s="308"/>
      <c r="MAN68" s="308"/>
      <c r="MAO68" s="308"/>
      <c r="MAP68" s="308"/>
      <c r="MAQ68" s="308"/>
      <c r="MAR68" s="308"/>
      <c r="MAS68" s="308"/>
      <c r="MAT68" s="308"/>
      <c r="MAU68" s="308"/>
      <c r="MAV68" s="308"/>
      <c r="MAW68" s="308"/>
      <c r="MAX68" s="308"/>
      <c r="MAY68" s="308"/>
      <c r="MAZ68" s="308"/>
      <c r="MBA68" s="308"/>
      <c r="MBB68" s="308"/>
      <c r="MBC68" s="308"/>
      <c r="MBD68" s="308"/>
      <c r="MBE68" s="308"/>
      <c r="MBF68" s="308"/>
      <c r="MBG68" s="308"/>
      <c r="MBH68" s="308"/>
      <c r="MBI68" s="308"/>
      <c r="MBJ68" s="308"/>
      <c r="MBK68" s="308"/>
      <c r="MBL68" s="308"/>
      <c r="MBM68" s="308"/>
      <c r="MBN68" s="308"/>
      <c r="MBO68" s="308"/>
      <c r="MBP68" s="308"/>
      <c r="MBQ68" s="308"/>
      <c r="MBR68" s="308"/>
      <c r="MBS68" s="308"/>
      <c r="MBT68" s="308"/>
      <c r="MBU68" s="308"/>
      <c r="MBV68" s="308"/>
      <c r="MBW68" s="308"/>
      <c r="MBX68" s="308"/>
      <c r="MBY68" s="308"/>
      <c r="MBZ68" s="308"/>
      <c r="MCA68" s="308"/>
      <c r="MCB68" s="308"/>
      <c r="MCC68" s="308"/>
      <c r="MCD68" s="308"/>
      <c r="MCE68" s="308"/>
      <c r="MCF68" s="308"/>
      <c r="MCG68" s="308"/>
      <c r="MCH68" s="308"/>
      <c r="MCI68" s="308"/>
      <c r="MCJ68" s="308"/>
      <c r="MCK68" s="308"/>
      <c r="MCL68" s="308"/>
      <c r="MCM68" s="308"/>
      <c r="MCN68" s="308"/>
      <c r="MCO68" s="308"/>
      <c r="MCP68" s="308"/>
      <c r="MCQ68" s="308"/>
      <c r="MCR68" s="308"/>
      <c r="MCS68" s="308"/>
      <c r="MCT68" s="308"/>
      <c r="MCU68" s="308"/>
      <c r="MCV68" s="308"/>
      <c r="MCW68" s="308"/>
      <c r="MCX68" s="308"/>
      <c r="MCY68" s="308"/>
      <c r="MCZ68" s="308"/>
      <c r="MDA68" s="308"/>
      <c r="MDB68" s="308"/>
      <c r="MDC68" s="308"/>
      <c r="MDD68" s="308"/>
      <c r="MDE68" s="308"/>
      <c r="MDF68" s="308"/>
      <c r="MDG68" s="308"/>
      <c r="MDH68" s="308"/>
      <c r="MDI68" s="308"/>
      <c r="MDJ68" s="308"/>
      <c r="MDK68" s="308"/>
      <c r="MDL68" s="308"/>
      <c r="MDM68" s="308"/>
      <c r="MDN68" s="308"/>
      <c r="MDO68" s="308"/>
      <c r="MDP68" s="308"/>
      <c r="MDQ68" s="308"/>
      <c r="MDR68" s="308"/>
      <c r="MDS68" s="308"/>
      <c r="MDT68" s="308"/>
      <c r="MDU68" s="308"/>
      <c r="MDV68" s="308"/>
      <c r="MDW68" s="308"/>
      <c r="MDX68" s="308"/>
      <c r="MDY68" s="308"/>
      <c r="MDZ68" s="308"/>
      <c r="MEA68" s="308"/>
      <c r="MEB68" s="308"/>
      <c r="MEC68" s="308"/>
      <c r="MED68" s="308"/>
      <c r="MEE68" s="308"/>
      <c r="MEF68" s="308"/>
      <c r="MEG68" s="308"/>
      <c r="MEH68" s="308"/>
      <c r="MEI68" s="308"/>
      <c r="MEJ68" s="308"/>
      <c r="MEK68" s="308"/>
      <c r="MEL68" s="308"/>
      <c r="MEM68" s="308"/>
      <c r="MEN68" s="308"/>
      <c r="MEO68" s="308"/>
      <c r="MEP68" s="308"/>
      <c r="MEQ68" s="308"/>
      <c r="MER68" s="308"/>
      <c r="MES68" s="308"/>
      <c r="MET68" s="308"/>
      <c r="MEU68" s="308"/>
      <c r="MEV68" s="308"/>
      <c r="MEW68" s="308"/>
      <c r="MEX68" s="308"/>
      <c r="MEY68" s="308"/>
      <c r="MEZ68" s="308"/>
      <c r="MFA68" s="308"/>
      <c r="MFB68" s="308"/>
      <c r="MFC68" s="308"/>
      <c r="MFD68" s="308"/>
      <c r="MFE68" s="308"/>
      <c r="MFF68" s="308"/>
      <c r="MFG68" s="308"/>
      <c r="MFH68" s="308"/>
      <c r="MFI68" s="308"/>
      <c r="MFJ68" s="308"/>
      <c r="MFK68" s="308"/>
      <c r="MFL68" s="308"/>
      <c r="MFM68" s="308"/>
      <c r="MFN68" s="308"/>
      <c r="MFO68" s="308"/>
      <c r="MFP68" s="308"/>
      <c r="MFQ68" s="308"/>
      <c r="MFR68" s="308"/>
      <c r="MFS68" s="308"/>
      <c r="MFT68" s="308"/>
      <c r="MFU68" s="308"/>
      <c r="MFV68" s="308"/>
      <c r="MFW68" s="308"/>
      <c r="MFX68" s="308"/>
      <c r="MFY68" s="308"/>
      <c r="MFZ68" s="308"/>
      <c r="MGA68" s="308"/>
      <c r="MGB68" s="308"/>
      <c r="MGC68" s="308"/>
      <c r="MGD68" s="308"/>
      <c r="MGE68" s="308"/>
      <c r="MGF68" s="308"/>
      <c r="MGG68" s="308"/>
      <c r="MGH68" s="308"/>
      <c r="MGI68" s="308"/>
      <c r="MGJ68" s="308"/>
      <c r="MGK68" s="308"/>
      <c r="MGL68" s="308"/>
      <c r="MGM68" s="308"/>
      <c r="MGN68" s="308"/>
      <c r="MGO68" s="308"/>
      <c r="MGP68" s="308"/>
      <c r="MGQ68" s="308"/>
      <c r="MGR68" s="308"/>
      <c r="MGS68" s="308"/>
      <c r="MGT68" s="308"/>
      <c r="MGU68" s="308"/>
      <c r="MGV68" s="308"/>
      <c r="MGW68" s="308"/>
      <c r="MGX68" s="308"/>
      <c r="MGY68" s="308"/>
      <c r="MGZ68" s="308"/>
      <c r="MHA68" s="308"/>
      <c r="MHB68" s="308"/>
      <c r="MHC68" s="308"/>
      <c r="MHD68" s="308"/>
      <c r="MHE68" s="308"/>
      <c r="MHF68" s="308"/>
      <c r="MHG68" s="308"/>
      <c r="MHH68" s="308"/>
      <c r="MHI68" s="308"/>
      <c r="MHJ68" s="308"/>
      <c r="MHK68" s="308"/>
      <c r="MHL68" s="308"/>
      <c r="MHM68" s="308"/>
      <c r="MHN68" s="308"/>
      <c r="MHO68" s="308"/>
      <c r="MHP68" s="308"/>
      <c r="MHQ68" s="308"/>
      <c r="MHR68" s="308"/>
      <c r="MHS68" s="308"/>
      <c r="MHT68" s="308"/>
      <c r="MHU68" s="308"/>
      <c r="MHV68" s="308"/>
      <c r="MHW68" s="308"/>
      <c r="MHX68" s="308"/>
      <c r="MHY68" s="308"/>
      <c r="MHZ68" s="308"/>
      <c r="MIA68" s="308"/>
      <c r="MIB68" s="308"/>
      <c r="MIC68" s="308"/>
      <c r="MID68" s="308"/>
      <c r="MIE68" s="308"/>
      <c r="MIF68" s="308"/>
      <c r="MIG68" s="308"/>
      <c r="MIH68" s="308"/>
      <c r="MII68" s="308"/>
      <c r="MIJ68" s="308"/>
      <c r="MIK68" s="308"/>
      <c r="MIL68" s="308"/>
      <c r="MIM68" s="308"/>
      <c r="MIN68" s="308"/>
      <c r="MIO68" s="308"/>
      <c r="MIP68" s="308"/>
      <c r="MIQ68" s="308"/>
      <c r="MIR68" s="308"/>
      <c r="MIS68" s="308"/>
      <c r="MIT68" s="308"/>
      <c r="MIU68" s="308"/>
      <c r="MIV68" s="308"/>
      <c r="MIW68" s="308"/>
      <c r="MIX68" s="308"/>
      <c r="MIY68" s="308"/>
      <c r="MIZ68" s="308"/>
      <c r="MJA68" s="308"/>
      <c r="MJB68" s="308"/>
      <c r="MJC68" s="308"/>
      <c r="MJD68" s="308"/>
      <c r="MJE68" s="308"/>
      <c r="MJF68" s="308"/>
      <c r="MJG68" s="308"/>
      <c r="MJH68" s="308"/>
      <c r="MJI68" s="308"/>
      <c r="MJJ68" s="308"/>
      <c r="MJK68" s="308"/>
      <c r="MJL68" s="308"/>
      <c r="MJM68" s="308"/>
      <c r="MJN68" s="308"/>
      <c r="MJO68" s="308"/>
      <c r="MJP68" s="308"/>
      <c r="MJQ68" s="308"/>
      <c r="MJR68" s="308"/>
      <c r="MJS68" s="308"/>
      <c r="MJT68" s="308"/>
      <c r="MJU68" s="308"/>
      <c r="MJV68" s="308"/>
      <c r="MJW68" s="308"/>
      <c r="MJX68" s="308"/>
      <c r="MJY68" s="308"/>
      <c r="MJZ68" s="308"/>
      <c r="MKA68" s="308"/>
      <c r="MKB68" s="308"/>
      <c r="MKC68" s="308"/>
      <c r="MKD68" s="308"/>
      <c r="MKE68" s="308"/>
      <c r="MKF68" s="308"/>
      <c r="MKG68" s="308"/>
      <c r="MKH68" s="308"/>
      <c r="MKI68" s="308"/>
      <c r="MKJ68" s="308"/>
      <c r="MKK68" s="308"/>
      <c r="MKL68" s="308"/>
      <c r="MKM68" s="308"/>
      <c r="MKN68" s="308"/>
      <c r="MKO68" s="308"/>
      <c r="MKP68" s="308"/>
      <c r="MKQ68" s="308"/>
      <c r="MKR68" s="308"/>
      <c r="MKS68" s="308"/>
      <c r="MKT68" s="308"/>
      <c r="MKU68" s="308"/>
      <c r="MKV68" s="308"/>
      <c r="MKW68" s="308"/>
      <c r="MKX68" s="308"/>
      <c r="MKY68" s="308"/>
      <c r="MKZ68" s="308"/>
      <c r="MLA68" s="308"/>
      <c r="MLB68" s="308"/>
      <c r="MLC68" s="308"/>
      <c r="MLD68" s="308"/>
      <c r="MLE68" s="308"/>
      <c r="MLF68" s="308"/>
      <c r="MLG68" s="308"/>
      <c r="MLH68" s="308"/>
      <c r="MLI68" s="308"/>
      <c r="MLJ68" s="308"/>
      <c r="MLK68" s="308"/>
      <c r="MLL68" s="308"/>
      <c r="MLM68" s="308"/>
      <c r="MLN68" s="308"/>
      <c r="MLO68" s="308"/>
      <c r="MLP68" s="308"/>
      <c r="MLQ68" s="308"/>
      <c r="MLR68" s="308"/>
      <c r="MLS68" s="308"/>
      <c r="MLT68" s="308"/>
      <c r="MLU68" s="308"/>
      <c r="MLV68" s="308"/>
      <c r="MLW68" s="308"/>
      <c r="MLX68" s="308"/>
      <c r="MLY68" s="308"/>
      <c r="MLZ68" s="308"/>
      <c r="MMA68" s="308"/>
      <c r="MMB68" s="308"/>
      <c r="MMC68" s="308"/>
      <c r="MMD68" s="308"/>
      <c r="MME68" s="308"/>
      <c r="MMF68" s="308"/>
      <c r="MMG68" s="308"/>
      <c r="MMH68" s="308"/>
      <c r="MMI68" s="308"/>
      <c r="MMJ68" s="308"/>
      <c r="MMK68" s="308"/>
      <c r="MML68" s="308"/>
      <c r="MMM68" s="308"/>
      <c r="MMN68" s="308"/>
      <c r="MMO68" s="308"/>
      <c r="MMP68" s="308"/>
      <c r="MMQ68" s="308"/>
      <c r="MMR68" s="308"/>
      <c r="MMS68" s="308"/>
      <c r="MMT68" s="308"/>
      <c r="MMU68" s="308"/>
      <c r="MMV68" s="308"/>
      <c r="MMW68" s="308"/>
      <c r="MMX68" s="308"/>
      <c r="MMY68" s="308"/>
      <c r="MMZ68" s="308"/>
      <c r="MNA68" s="308"/>
      <c r="MNB68" s="308"/>
      <c r="MNC68" s="308"/>
      <c r="MND68" s="308"/>
      <c r="MNE68" s="308"/>
      <c r="MNF68" s="308"/>
      <c r="MNG68" s="308"/>
      <c r="MNH68" s="308"/>
      <c r="MNI68" s="308"/>
      <c r="MNJ68" s="308"/>
      <c r="MNK68" s="308"/>
      <c r="MNL68" s="308"/>
      <c r="MNM68" s="308"/>
      <c r="MNN68" s="308"/>
      <c r="MNO68" s="308"/>
      <c r="MNP68" s="308"/>
      <c r="MNQ68" s="308"/>
      <c r="MNR68" s="308"/>
      <c r="MNS68" s="308"/>
      <c r="MNT68" s="308"/>
      <c r="MNU68" s="308"/>
      <c r="MNV68" s="308"/>
      <c r="MNW68" s="308"/>
      <c r="MNX68" s="308"/>
      <c r="MNY68" s="308"/>
      <c r="MNZ68" s="308"/>
      <c r="MOA68" s="308"/>
      <c r="MOB68" s="308"/>
      <c r="MOC68" s="308"/>
      <c r="MOD68" s="308"/>
      <c r="MOE68" s="308"/>
      <c r="MOF68" s="308"/>
      <c r="MOG68" s="308"/>
      <c r="MOH68" s="308"/>
      <c r="MOI68" s="308"/>
      <c r="MOJ68" s="308"/>
      <c r="MOK68" s="308"/>
      <c r="MOL68" s="308"/>
      <c r="MOM68" s="308"/>
      <c r="MON68" s="308"/>
      <c r="MOO68" s="308"/>
      <c r="MOP68" s="308"/>
      <c r="MOQ68" s="308"/>
      <c r="MOR68" s="308"/>
      <c r="MOS68" s="308"/>
      <c r="MOT68" s="308"/>
      <c r="MOU68" s="308"/>
      <c r="MOV68" s="308"/>
      <c r="MOW68" s="308"/>
      <c r="MOX68" s="308"/>
      <c r="MOY68" s="308"/>
      <c r="MOZ68" s="308"/>
      <c r="MPA68" s="308"/>
      <c r="MPB68" s="308"/>
      <c r="MPC68" s="308"/>
      <c r="MPD68" s="308"/>
      <c r="MPE68" s="308"/>
      <c r="MPF68" s="308"/>
      <c r="MPG68" s="308"/>
      <c r="MPH68" s="308"/>
      <c r="MPI68" s="308"/>
      <c r="MPJ68" s="308"/>
      <c r="MPK68" s="308"/>
      <c r="MPL68" s="308"/>
      <c r="MPM68" s="308"/>
      <c r="MPN68" s="308"/>
      <c r="MPO68" s="308"/>
      <c r="MPP68" s="308"/>
      <c r="MPQ68" s="308"/>
      <c r="MPR68" s="308"/>
      <c r="MPS68" s="308"/>
      <c r="MPT68" s="308"/>
      <c r="MPU68" s="308"/>
      <c r="MPV68" s="308"/>
      <c r="MPW68" s="308"/>
      <c r="MPX68" s="308"/>
      <c r="MPY68" s="308"/>
      <c r="MPZ68" s="308"/>
      <c r="MQA68" s="308"/>
      <c r="MQB68" s="308"/>
      <c r="MQC68" s="308"/>
      <c r="MQD68" s="308"/>
      <c r="MQE68" s="308"/>
      <c r="MQF68" s="308"/>
      <c r="MQG68" s="308"/>
      <c r="MQH68" s="308"/>
      <c r="MQI68" s="308"/>
      <c r="MQJ68" s="308"/>
      <c r="MQK68" s="308"/>
      <c r="MQL68" s="308"/>
      <c r="MQM68" s="308"/>
      <c r="MQN68" s="308"/>
      <c r="MQO68" s="308"/>
      <c r="MQP68" s="308"/>
      <c r="MQQ68" s="308"/>
      <c r="MQR68" s="308"/>
      <c r="MQS68" s="308"/>
      <c r="MQT68" s="308"/>
      <c r="MQU68" s="308"/>
      <c r="MQV68" s="308"/>
      <c r="MQW68" s="308"/>
      <c r="MQX68" s="308"/>
      <c r="MQY68" s="308"/>
      <c r="MQZ68" s="308"/>
      <c r="MRA68" s="308"/>
      <c r="MRB68" s="308"/>
      <c r="MRC68" s="308"/>
      <c r="MRD68" s="308"/>
      <c r="MRE68" s="308"/>
      <c r="MRF68" s="308"/>
      <c r="MRG68" s="308"/>
      <c r="MRH68" s="308"/>
      <c r="MRI68" s="308"/>
      <c r="MRJ68" s="308"/>
      <c r="MRK68" s="308"/>
      <c r="MRL68" s="308"/>
      <c r="MRM68" s="308"/>
      <c r="MRN68" s="308"/>
      <c r="MRO68" s="308"/>
      <c r="MRP68" s="308"/>
      <c r="MRQ68" s="308"/>
      <c r="MRR68" s="308"/>
      <c r="MRS68" s="308"/>
      <c r="MRT68" s="308"/>
      <c r="MRU68" s="308"/>
      <c r="MRV68" s="308"/>
      <c r="MRW68" s="308"/>
      <c r="MRX68" s="308"/>
      <c r="MRY68" s="308"/>
      <c r="MRZ68" s="308"/>
      <c r="MSA68" s="308"/>
      <c r="MSB68" s="308"/>
      <c r="MSC68" s="308"/>
      <c r="MSD68" s="308"/>
      <c r="MSE68" s="308"/>
      <c r="MSF68" s="308"/>
      <c r="MSG68" s="308"/>
      <c r="MSH68" s="308"/>
      <c r="MSI68" s="308"/>
      <c r="MSJ68" s="308"/>
      <c r="MSK68" s="308"/>
      <c r="MSL68" s="308"/>
      <c r="MSM68" s="308"/>
      <c r="MSN68" s="308"/>
      <c r="MSO68" s="308"/>
      <c r="MSP68" s="308"/>
      <c r="MSQ68" s="308"/>
      <c r="MSR68" s="308"/>
      <c r="MSS68" s="308"/>
      <c r="MST68" s="308"/>
      <c r="MSU68" s="308"/>
      <c r="MSV68" s="308"/>
      <c r="MSW68" s="308"/>
      <c r="MSX68" s="308"/>
      <c r="MSY68" s="308"/>
      <c r="MSZ68" s="308"/>
      <c r="MTA68" s="308"/>
      <c r="MTB68" s="308"/>
      <c r="MTC68" s="308"/>
      <c r="MTD68" s="308"/>
      <c r="MTE68" s="308"/>
      <c r="MTF68" s="308"/>
      <c r="MTG68" s="308"/>
      <c r="MTH68" s="308"/>
      <c r="MTI68" s="308"/>
      <c r="MTJ68" s="308"/>
      <c r="MTK68" s="308"/>
      <c r="MTL68" s="308"/>
      <c r="MTM68" s="308"/>
      <c r="MTN68" s="308"/>
      <c r="MTO68" s="308"/>
      <c r="MTP68" s="308"/>
      <c r="MTQ68" s="308"/>
      <c r="MTR68" s="308"/>
      <c r="MTS68" s="308"/>
      <c r="MTT68" s="308"/>
      <c r="MTU68" s="308"/>
      <c r="MTV68" s="308"/>
      <c r="MTW68" s="308"/>
      <c r="MTX68" s="308"/>
      <c r="MTY68" s="308"/>
      <c r="MTZ68" s="308"/>
      <c r="MUA68" s="308"/>
      <c r="MUB68" s="308"/>
      <c r="MUC68" s="308"/>
      <c r="MUD68" s="308"/>
      <c r="MUE68" s="308"/>
      <c r="MUF68" s="308"/>
      <c r="MUG68" s="308"/>
      <c r="MUH68" s="308"/>
      <c r="MUI68" s="308"/>
      <c r="MUJ68" s="308"/>
      <c r="MUK68" s="308"/>
      <c r="MUL68" s="308"/>
      <c r="MUM68" s="308"/>
      <c r="MUN68" s="308"/>
      <c r="MUO68" s="308"/>
      <c r="MUP68" s="308"/>
      <c r="MUQ68" s="308"/>
      <c r="MUR68" s="308"/>
      <c r="MUS68" s="308"/>
      <c r="MUT68" s="308"/>
      <c r="MUU68" s="308"/>
      <c r="MUV68" s="308"/>
      <c r="MUW68" s="308"/>
      <c r="MUX68" s="308"/>
      <c r="MUY68" s="308"/>
      <c r="MUZ68" s="308"/>
      <c r="MVA68" s="308"/>
      <c r="MVB68" s="308"/>
      <c r="MVC68" s="308"/>
      <c r="MVD68" s="308"/>
      <c r="MVE68" s="308"/>
      <c r="MVF68" s="308"/>
      <c r="MVG68" s="308"/>
      <c r="MVH68" s="308"/>
      <c r="MVI68" s="308"/>
      <c r="MVJ68" s="308"/>
      <c r="MVK68" s="308"/>
      <c r="MVL68" s="308"/>
      <c r="MVM68" s="308"/>
      <c r="MVN68" s="308"/>
      <c r="MVO68" s="308"/>
      <c r="MVP68" s="308"/>
      <c r="MVQ68" s="308"/>
      <c r="MVR68" s="308"/>
      <c r="MVS68" s="308"/>
      <c r="MVT68" s="308"/>
      <c r="MVU68" s="308"/>
      <c r="MVV68" s="308"/>
      <c r="MVW68" s="308"/>
      <c r="MVX68" s="308"/>
      <c r="MVY68" s="308"/>
      <c r="MVZ68" s="308"/>
      <c r="MWA68" s="308"/>
      <c r="MWB68" s="308"/>
      <c r="MWC68" s="308"/>
      <c r="MWD68" s="308"/>
      <c r="MWE68" s="308"/>
      <c r="MWF68" s="308"/>
      <c r="MWG68" s="308"/>
      <c r="MWH68" s="308"/>
      <c r="MWI68" s="308"/>
      <c r="MWJ68" s="308"/>
      <c r="MWK68" s="308"/>
      <c r="MWL68" s="308"/>
      <c r="MWM68" s="308"/>
      <c r="MWN68" s="308"/>
      <c r="MWO68" s="308"/>
      <c r="MWP68" s="308"/>
      <c r="MWQ68" s="308"/>
      <c r="MWR68" s="308"/>
      <c r="MWS68" s="308"/>
      <c r="MWT68" s="308"/>
      <c r="MWU68" s="308"/>
      <c r="MWV68" s="308"/>
      <c r="MWW68" s="308"/>
      <c r="MWX68" s="308"/>
      <c r="MWY68" s="308"/>
      <c r="MWZ68" s="308"/>
      <c r="MXA68" s="308"/>
      <c r="MXB68" s="308"/>
      <c r="MXC68" s="308"/>
      <c r="MXD68" s="308"/>
      <c r="MXE68" s="308"/>
      <c r="MXF68" s="308"/>
      <c r="MXG68" s="308"/>
      <c r="MXH68" s="308"/>
      <c r="MXI68" s="308"/>
      <c r="MXJ68" s="308"/>
      <c r="MXK68" s="308"/>
      <c r="MXL68" s="308"/>
      <c r="MXM68" s="308"/>
      <c r="MXN68" s="308"/>
      <c r="MXO68" s="308"/>
      <c r="MXP68" s="308"/>
      <c r="MXQ68" s="308"/>
      <c r="MXR68" s="308"/>
      <c r="MXS68" s="308"/>
      <c r="MXT68" s="308"/>
      <c r="MXU68" s="308"/>
      <c r="MXV68" s="308"/>
      <c r="MXW68" s="308"/>
      <c r="MXX68" s="308"/>
      <c r="MXY68" s="308"/>
      <c r="MXZ68" s="308"/>
      <c r="MYA68" s="308"/>
      <c r="MYB68" s="308"/>
      <c r="MYC68" s="308"/>
      <c r="MYD68" s="308"/>
      <c r="MYE68" s="308"/>
      <c r="MYF68" s="308"/>
      <c r="MYG68" s="308"/>
      <c r="MYH68" s="308"/>
      <c r="MYI68" s="308"/>
      <c r="MYJ68" s="308"/>
      <c r="MYK68" s="308"/>
      <c r="MYL68" s="308"/>
      <c r="MYM68" s="308"/>
      <c r="MYN68" s="308"/>
      <c r="MYO68" s="308"/>
      <c r="MYP68" s="308"/>
      <c r="MYQ68" s="308"/>
      <c r="MYR68" s="308"/>
      <c r="MYS68" s="308"/>
      <c r="MYT68" s="308"/>
      <c r="MYU68" s="308"/>
      <c r="MYV68" s="308"/>
      <c r="MYW68" s="308"/>
      <c r="MYX68" s="308"/>
      <c r="MYY68" s="308"/>
      <c r="MYZ68" s="308"/>
      <c r="MZA68" s="308"/>
      <c r="MZB68" s="308"/>
      <c r="MZC68" s="308"/>
      <c r="MZD68" s="308"/>
      <c r="MZE68" s="308"/>
      <c r="MZF68" s="308"/>
      <c r="MZG68" s="308"/>
      <c r="MZH68" s="308"/>
      <c r="MZI68" s="308"/>
      <c r="MZJ68" s="308"/>
      <c r="MZK68" s="308"/>
      <c r="MZL68" s="308"/>
      <c r="MZM68" s="308"/>
      <c r="MZN68" s="308"/>
      <c r="MZO68" s="308"/>
      <c r="MZP68" s="308"/>
      <c r="MZQ68" s="308"/>
      <c r="MZR68" s="308"/>
      <c r="MZS68" s="308"/>
      <c r="MZT68" s="308"/>
      <c r="MZU68" s="308"/>
      <c r="MZV68" s="308"/>
      <c r="MZW68" s="308"/>
      <c r="MZX68" s="308"/>
      <c r="MZY68" s="308"/>
      <c r="MZZ68" s="308"/>
      <c r="NAA68" s="308"/>
      <c r="NAB68" s="308"/>
      <c r="NAC68" s="308"/>
      <c r="NAD68" s="308"/>
      <c r="NAE68" s="308"/>
      <c r="NAF68" s="308"/>
      <c r="NAG68" s="308"/>
      <c r="NAH68" s="308"/>
      <c r="NAI68" s="308"/>
      <c r="NAJ68" s="308"/>
      <c r="NAK68" s="308"/>
      <c r="NAL68" s="308"/>
      <c r="NAM68" s="308"/>
      <c r="NAN68" s="308"/>
      <c r="NAO68" s="308"/>
      <c r="NAP68" s="308"/>
      <c r="NAQ68" s="308"/>
      <c r="NAR68" s="308"/>
      <c r="NAS68" s="308"/>
      <c r="NAT68" s="308"/>
      <c r="NAU68" s="308"/>
      <c r="NAV68" s="308"/>
      <c r="NAW68" s="308"/>
      <c r="NAX68" s="308"/>
      <c r="NAY68" s="308"/>
      <c r="NAZ68" s="308"/>
      <c r="NBA68" s="308"/>
      <c r="NBB68" s="308"/>
      <c r="NBC68" s="308"/>
      <c r="NBD68" s="308"/>
      <c r="NBE68" s="308"/>
      <c r="NBF68" s="308"/>
      <c r="NBG68" s="308"/>
      <c r="NBH68" s="308"/>
      <c r="NBI68" s="308"/>
      <c r="NBJ68" s="308"/>
      <c r="NBK68" s="308"/>
      <c r="NBL68" s="308"/>
      <c r="NBM68" s="308"/>
      <c r="NBN68" s="308"/>
      <c r="NBO68" s="308"/>
      <c r="NBP68" s="308"/>
      <c r="NBQ68" s="308"/>
      <c r="NBR68" s="308"/>
      <c r="NBS68" s="308"/>
      <c r="NBT68" s="308"/>
      <c r="NBU68" s="308"/>
      <c r="NBV68" s="308"/>
      <c r="NBW68" s="308"/>
      <c r="NBX68" s="308"/>
      <c r="NBY68" s="308"/>
      <c r="NBZ68" s="308"/>
      <c r="NCA68" s="308"/>
      <c r="NCB68" s="308"/>
      <c r="NCC68" s="308"/>
      <c r="NCD68" s="308"/>
      <c r="NCE68" s="308"/>
      <c r="NCF68" s="308"/>
      <c r="NCG68" s="308"/>
      <c r="NCH68" s="308"/>
      <c r="NCI68" s="308"/>
      <c r="NCJ68" s="308"/>
      <c r="NCK68" s="308"/>
      <c r="NCL68" s="308"/>
      <c r="NCM68" s="308"/>
      <c r="NCN68" s="308"/>
      <c r="NCO68" s="308"/>
      <c r="NCP68" s="308"/>
      <c r="NCQ68" s="308"/>
      <c r="NCR68" s="308"/>
      <c r="NCS68" s="308"/>
      <c r="NCT68" s="308"/>
      <c r="NCU68" s="308"/>
      <c r="NCV68" s="308"/>
      <c r="NCW68" s="308"/>
      <c r="NCX68" s="308"/>
      <c r="NCY68" s="308"/>
      <c r="NCZ68" s="308"/>
      <c r="NDA68" s="308"/>
      <c r="NDB68" s="308"/>
      <c r="NDC68" s="308"/>
      <c r="NDD68" s="308"/>
      <c r="NDE68" s="308"/>
      <c r="NDF68" s="308"/>
      <c r="NDG68" s="308"/>
      <c r="NDH68" s="308"/>
      <c r="NDI68" s="308"/>
      <c r="NDJ68" s="308"/>
      <c r="NDK68" s="308"/>
      <c r="NDL68" s="308"/>
      <c r="NDM68" s="308"/>
      <c r="NDN68" s="308"/>
      <c r="NDO68" s="308"/>
      <c r="NDP68" s="308"/>
      <c r="NDQ68" s="308"/>
      <c r="NDR68" s="308"/>
      <c r="NDS68" s="308"/>
      <c r="NDT68" s="308"/>
      <c r="NDU68" s="308"/>
      <c r="NDV68" s="308"/>
      <c r="NDW68" s="308"/>
      <c r="NDX68" s="308"/>
      <c r="NDY68" s="308"/>
      <c r="NDZ68" s="308"/>
      <c r="NEA68" s="308"/>
      <c r="NEB68" s="308"/>
      <c r="NEC68" s="308"/>
      <c r="NED68" s="308"/>
      <c r="NEE68" s="308"/>
      <c r="NEF68" s="308"/>
      <c r="NEG68" s="308"/>
      <c r="NEH68" s="308"/>
      <c r="NEI68" s="308"/>
      <c r="NEJ68" s="308"/>
      <c r="NEK68" s="308"/>
      <c r="NEL68" s="308"/>
      <c r="NEM68" s="308"/>
      <c r="NEN68" s="308"/>
      <c r="NEO68" s="308"/>
      <c r="NEP68" s="308"/>
      <c r="NEQ68" s="308"/>
      <c r="NER68" s="308"/>
      <c r="NES68" s="308"/>
      <c r="NET68" s="308"/>
      <c r="NEU68" s="308"/>
      <c r="NEV68" s="308"/>
      <c r="NEW68" s="308"/>
      <c r="NEX68" s="308"/>
      <c r="NEY68" s="308"/>
      <c r="NEZ68" s="308"/>
      <c r="NFA68" s="308"/>
      <c r="NFB68" s="308"/>
      <c r="NFC68" s="308"/>
      <c r="NFD68" s="308"/>
      <c r="NFE68" s="308"/>
      <c r="NFF68" s="308"/>
      <c r="NFG68" s="308"/>
      <c r="NFH68" s="308"/>
      <c r="NFI68" s="308"/>
      <c r="NFJ68" s="308"/>
      <c r="NFK68" s="308"/>
      <c r="NFL68" s="308"/>
      <c r="NFM68" s="308"/>
      <c r="NFN68" s="308"/>
      <c r="NFO68" s="308"/>
      <c r="NFP68" s="308"/>
      <c r="NFQ68" s="308"/>
      <c r="NFR68" s="308"/>
      <c r="NFS68" s="308"/>
      <c r="NFT68" s="308"/>
      <c r="NFU68" s="308"/>
      <c r="NFV68" s="308"/>
      <c r="NFW68" s="308"/>
      <c r="NFX68" s="308"/>
      <c r="NFY68" s="308"/>
      <c r="NFZ68" s="308"/>
      <c r="NGA68" s="308"/>
      <c r="NGB68" s="308"/>
      <c r="NGC68" s="308"/>
      <c r="NGD68" s="308"/>
      <c r="NGE68" s="308"/>
      <c r="NGF68" s="308"/>
      <c r="NGG68" s="308"/>
      <c r="NGH68" s="308"/>
      <c r="NGI68" s="308"/>
      <c r="NGJ68" s="308"/>
      <c r="NGK68" s="308"/>
      <c r="NGL68" s="308"/>
      <c r="NGM68" s="308"/>
      <c r="NGN68" s="308"/>
      <c r="NGO68" s="308"/>
      <c r="NGP68" s="308"/>
      <c r="NGQ68" s="308"/>
      <c r="NGR68" s="308"/>
      <c r="NGS68" s="308"/>
      <c r="NGT68" s="308"/>
      <c r="NGU68" s="308"/>
      <c r="NGV68" s="308"/>
      <c r="NGW68" s="308"/>
      <c r="NGX68" s="308"/>
      <c r="NGY68" s="308"/>
      <c r="NGZ68" s="308"/>
      <c r="NHA68" s="308"/>
      <c r="NHB68" s="308"/>
      <c r="NHC68" s="308"/>
      <c r="NHD68" s="308"/>
      <c r="NHE68" s="308"/>
      <c r="NHF68" s="308"/>
      <c r="NHG68" s="308"/>
      <c r="NHH68" s="308"/>
      <c r="NHI68" s="308"/>
      <c r="NHJ68" s="308"/>
      <c r="NHK68" s="308"/>
      <c r="NHL68" s="308"/>
      <c r="NHM68" s="308"/>
      <c r="NHN68" s="308"/>
      <c r="NHO68" s="308"/>
      <c r="NHP68" s="308"/>
      <c r="NHQ68" s="308"/>
      <c r="NHR68" s="308"/>
      <c r="NHS68" s="308"/>
      <c r="NHT68" s="308"/>
      <c r="NHU68" s="308"/>
      <c r="NHV68" s="308"/>
      <c r="NHW68" s="308"/>
      <c r="NHX68" s="308"/>
      <c r="NHY68" s="308"/>
      <c r="NHZ68" s="308"/>
      <c r="NIA68" s="308"/>
      <c r="NIB68" s="308"/>
      <c r="NIC68" s="308"/>
      <c r="NID68" s="308"/>
      <c r="NIE68" s="308"/>
      <c r="NIF68" s="308"/>
      <c r="NIG68" s="308"/>
      <c r="NIH68" s="308"/>
      <c r="NII68" s="308"/>
      <c r="NIJ68" s="308"/>
      <c r="NIK68" s="308"/>
      <c r="NIL68" s="308"/>
      <c r="NIM68" s="308"/>
      <c r="NIN68" s="308"/>
      <c r="NIO68" s="308"/>
      <c r="NIP68" s="308"/>
      <c r="NIQ68" s="308"/>
      <c r="NIR68" s="308"/>
      <c r="NIS68" s="308"/>
      <c r="NIT68" s="308"/>
      <c r="NIU68" s="308"/>
      <c r="NIV68" s="308"/>
      <c r="NIW68" s="308"/>
      <c r="NIX68" s="308"/>
      <c r="NIY68" s="308"/>
      <c r="NIZ68" s="308"/>
      <c r="NJA68" s="308"/>
      <c r="NJB68" s="308"/>
      <c r="NJC68" s="308"/>
      <c r="NJD68" s="308"/>
      <c r="NJE68" s="308"/>
      <c r="NJF68" s="308"/>
      <c r="NJG68" s="308"/>
      <c r="NJH68" s="308"/>
      <c r="NJI68" s="308"/>
      <c r="NJJ68" s="308"/>
      <c r="NJK68" s="308"/>
      <c r="NJL68" s="308"/>
      <c r="NJM68" s="308"/>
      <c r="NJN68" s="308"/>
      <c r="NJO68" s="308"/>
      <c r="NJP68" s="308"/>
      <c r="NJQ68" s="308"/>
      <c r="NJR68" s="308"/>
      <c r="NJS68" s="308"/>
      <c r="NJT68" s="308"/>
      <c r="NJU68" s="308"/>
      <c r="NJV68" s="308"/>
      <c r="NJW68" s="308"/>
      <c r="NJX68" s="308"/>
      <c r="NJY68" s="308"/>
      <c r="NJZ68" s="308"/>
      <c r="NKA68" s="308"/>
      <c r="NKB68" s="308"/>
      <c r="NKC68" s="308"/>
      <c r="NKD68" s="308"/>
      <c r="NKE68" s="308"/>
      <c r="NKF68" s="308"/>
      <c r="NKG68" s="308"/>
      <c r="NKH68" s="308"/>
      <c r="NKI68" s="308"/>
      <c r="NKJ68" s="308"/>
      <c r="NKK68" s="308"/>
      <c r="NKL68" s="308"/>
      <c r="NKM68" s="308"/>
      <c r="NKN68" s="308"/>
      <c r="NKO68" s="308"/>
      <c r="NKP68" s="308"/>
      <c r="NKQ68" s="308"/>
      <c r="NKR68" s="308"/>
      <c r="NKS68" s="308"/>
      <c r="NKT68" s="308"/>
      <c r="NKU68" s="308"/>
      <c r="NKV68" s="308"/>
      <c r="NKW68" s="308"/>
      <c r="NKX68" s="308"/>
      <c r="NKY68" s="308"/>
      <c r="NKZ68" s="308"/>
      <c r="NLA68" s="308"/>
      <c r="NLB68" s="308"/>
      <c r="NLC68" s="308"/>
      <c r="NLD68" s="308"/>
      <c r="NLE68" s="308"/>
      <c r="NLF68" s="308"/>
      <c r="NLG68" s="308"/>
      <c r="NLH68" s="308"/>
      <c r="NLI68" s="308"/>
      <c r="NLJ68" s="308"/>
      <c r="NLK68" s="308"/>
      <c r="NLL68" s="308"/>
      <c r="NLM68" s="308"/>
      <c r="NLN68" s="308"/>
      <c r="NLO68" s="308"/>
      <c r="NLP68" s="308"/>
      <c r="NLQ68" s="308"/>
      <c r="NLR68" s="308"/>
      <c r="NLS68" s="308"/>
      <c r="NLT68" s="308"/>
      <c r="NLU68" s="308"/>
      <c r="NLV68" s="308"/>
      <c r="NLW68" s="308"/>
      <c r="NLX68" s="308"/>
      <c r="NLY68" s="308"/>
      <c r="NLZ68" s="308"/>
      <c r="NMA68" s="308"/>
      <c r="NMB68" s="308"/>
      <c r="NMC68" s="308"/>
      <c r="NMD68" s="308"/>
      <c r="NME68" s="308"/>
      <c r="NMF68" s="308"/>
      <c r="NMG68" s="308"/>
      <c r="NMH68" s="308"/>
      <c r="NMI68" s="308"/>
      <c r="NMJ68" s="308"/>
      <c r="NMK68" s="308"/>
      <c r="NML68" s="308"/>
      <c r="NMM68" s="308"/>
      <c r="NMN68" s="308"/>
      <c r="NMO68" s="308"/>
      <c r="NMP68" s="308"/>
      <c r="NMQ68" s="308"/>
      <c r="NMR68" s="308"/>
      <c r="NMS68" s="308"/>
      <c r="NMT68" s="308"/>
      <c r="NMU68" s="308"/>
      <c r="NMV68" s="308"/>
      <c r="NMW68" s="308"/>
      <c r="NMX68" s="308"/>
      <c r="NMY68" s="308"/>
      <c r="NMZ68" s="308"/>
      <c r="NNA68" s="308"/>
      <c r="NNB68" s="308"/>
      <c r="NNC68" s="308"/>
      <c r="NND68" s="308"/>
      <c r="NNE68" s="308"/>
      <c r="NNF68" s="308"/>
      <c r="NNG68" s="308"/>
      <c r="NNH68" s="308"/>
      <c r="NNI68" s="308"/>
      <c r="NNJ68" s="308"/>
      <c r="NNK68" s="308"/>
      <c r="NNL68" s="308"/>
      <c r="NNM68" s="308"/>
      <c r="NNN68" s="308"/>
      <c r="NNO68" s="308"/>
      <c r="NNP68" s="308"/>
      <c r="NNQ68" s="308"/>
      <c r="NNR68" s="308"/>
      <c r="NNS68" s="308"/>
      <c r="NNT68" s="308"/>
      <c r="NNU68" s="308"/>
      <c r="NNV68" s="308"/>
      <c r="NNW68" s="308"/>
      <c r="NNX68" s="308"/>
      <c r="NNY68" s="308"/>
      <c r="NNZ68" s="308"/>
      <c r="NOA68" s="308"/>
      <c r="NOB68" s="308"/>
      <c r="NOC68" s="308"/>
      <c r="NOD68" s="308"/>
      <c r="NOE68" s="308"/>
      <c r="NOF68" s="308"/>
      <c r="NOG68" s="308"/>
      <c r="NOH68" s="308"/>
      <c r="NOI68" s="308"/>
      <c r="NOJ68" s="308"/>
      <c r="NOK68" s="308"/>
      <c r="NOL68" s="308"/>
      <c r="NOM68" s="308"/>
      <c r="NON68" s="308"/>
      <c r="NOO68" s="308"/>
      <c r="NOP68" s="308"/>
      <c r="NOQ68" s="308"/>
      <c r="NOR68" s="308"/>
      <c r="NOS68" s="308"/>
      <c r="NOT68" s="308"/>
      <c r="NOU68" s="308"/>
      <c r="NOV68" s="308"/>
      <c r="NOW68" s="308"/>
      <c r="NOX68" s="308"/>
      <c r="NOY68" s="308"/>
      <c r="NOZ68" s="308"/>
      <c r="NPA68" s="308"/>
      <c r="NPB68" s="308"/>
      <c r="NPC68" s="308"/>
      <c r="NPD68" s="308"/>
      <c r="NPE68" s="308"/>
      <c r="NPF68" s="308"/>
      <c r="NPG68" s="308"/>
      <c r="NPH68" s="308"/>
      <c r="NPI68" s="308"/>
      <c r="NPJ68" s="308"/>
      <c r="NPK68" s="308"/>
      <c r="NPL68" s="308"/>
      <c r="NPM68" s="308"/>
      <c r="NPN68" s="308"/>
      <c r="NPO68" s="308"/>
      <c r="NPP68" s="308"/>
      <c r="NPQ68" s="308"/>
      <c r="NPR68" s="308"/>
      <c r="NPS68" s="308"/>
      <c r="NPT68" s="308"/>
      <c r="NPU68" s="308"/>
      <c r="NPV68" s="308"/>
      <c r="NPW68" s="308"/>
      <c r="NPX68" s="308"/>
      <c r="NPY68" s="308"/>
      <c r="NPZ68" s="308"/>
      <c r="NQA68" s="308"/>
      <c r="NQB68" s="308"/>
      <c r="NQC68" s="308"/>
      <c r="NQD68" s="308"/>
      <c r="NQE68" s="308"/>
      <c r="NQF68" s="308"/>
      <c r="NQG68" s="308"/>
      <c r="NQH68" s="308"/>
      <c r="NQI68" s="308"/>
      <c r="NQJ68" s="308"/>
      <c r="NQK68" s="308"/>
      <c r="NQL68" s="308"/>
      <c r="NQM68" s="308"/>
      <c r="NQN68" s="308"/>
      <c r="NQO68" s="308"/>
      <c r="NQP68" s="308"/>
      <c r="NQQ68" s="308"/>
      <c r="NQR68" s="308"/>
      <c r="NQS68" s="308"/>
      <c r="NQT68" s="308"/>
      <c r="NQU68" s="308"/>
      <c r="NQV68" s="308"/>
      <c r="NQW68" s="308"/>
      <c r="NQX68" s="308"/>
      <c r="NQY68" s="308"/>
      <c r="NQZ68" s="308"/>
      <c r="NRA68" s="308"/>
      <c r="NRB68" s="308"/>
      <c r="NRC68" s="308"/>
      <c r="NRD68" s="308"/>
      <c r="NRE68" s="308"/>
      <c r="NRF68" s="308"/>
      <c r="NRG68" s="308"/>
      <c r="NRH68" s="308"/>
      <c r="NRI68" s="308"/>
      <c r="NRJ68" s="308"/>
      <c r="NRK68" s="308"/>
      <c r="NRL68" s="308"/>
      <c r="NRM68" s="308"/>
      <c r="NRN68" s="308"/>
      <c r="NRO68" s="308"/>
      <c r="NRP68" s="308"/>
      <c r="NRQ68" s="308"/>
      <c r="NRR68" s="308"/>
      <c r="NRS68" s="308"/>
      <c r="NRT68" s="308"/>
      <c r="NRU68" s="308"/>
      <c r="NRV68" s="308"/>
      <c r="NRW68" s="308"/>
      <c r="NRX68" s="308"/>
      <c r="NRY68" s="308"/>
      <c r="NRZ68" s="308"/>
      <c r="NSA68" s="308"/>
      <c r="NSB68" s="308"/>
      <c r="NSC68" s="308"/>
      <c r="NSD68" s="308"/>
      <c r="NSE68" s="308"/>
      <c r="NSF68" s="308"/>
      <c r="NSG68" s="308"/>
      <c r="NSH68" s="308"/>
      <c r="NSI68" s="308"/>
      <c r="NSJ68" s="308"/>
      <c r="NSK68" s="308"/>
      <c r="NSL68" s="308"/>
      <c r="NSM68" s="308"/>
      <c r="NSN68" s="308"/>
      <c r="NSO68" s="308"/>
      <c r="NSP68" s="308"/>
      <c r="NSQ68" s="308"/>
      <c r="NSR68" s="308"/>
      <c r="NSS68" s="308"/>
      <c r="NST68" s="308"/>
      <c r="NSU68" s="308"/>
      <c r="NSV68" s="308"/>
      <c r="NSW68" s="308"/>
      <c r="NSX68" s="308"/>
      <c r="NSY68" s="308"/>
      <c r="NSZ68" s="308"/>
      <c r="NTA68" s="308"/>
      <c r="NTB68" s="308"/>
      <c r="NTC68" s="308"/>
      <c r="NTD68" s="308"/>
      <c r="NTE68" s="308"/>
      <c r="NTF68" s="308"/>
      <c r="NTG68" s="308"/>
      <c r="NTH68" s="308"/>
      <c r="NTI68" s="308"/>
      <c r="NTJ68" s="308"/>
      <c r="NTK68" s="308"/>
      <c r="NTL68" s="308"/>
      <c r="NTM68" s="308"/>
      <c r="NTN68" s="308"/>
      <c r="NTO68" s="308"/>
      <c r="NTP68" s="308"/>
      <c r="NTQ68" s="308"/>
      <c r="NTR68" s="308"/>
      <c r="NTS68" s="308"/>
      <c r="NTT68" s="308"/>
      <c r="NTU68" s="308"/>
      <c r="NTV68" s="308"/>
      <c r="NTW68" s="308"/>
      <c r="NTX68" s="308"/>
      <c r="NTY68" s="308"/>
      <c r="NTZ68" s="308"/>
      <c r="NUA68" s="308"/>
      <c r="NUB68" s="308"/>
      <c r="NUC68" s="308"/>
      <c r="NUD68" s="308"/>
      <c r="NUE68" s="308"/>
      <c r="NUF68" s="308"/>
      <c r="NUG68" s="308"/>
      <c r="NUH68" s="308"/>
      <c r="NUI68" s="308"/>
      <c r="NUJ68" s="308"/>
      <c r="NUK68" s="308"/>
      <c r="NUL68" s="308"/>
      <c r="NUM68" s="308"/>
      <c r="NUN68" s="308"/>
      <c r="NUO68" s="308"/>
      <c r="NUP68" s="308"/>
      <c r="NUQ68" s="308"/>
      <c r="NUR68" s="308"/>
      <c r="NUS68" s="308"/>
      <c r="NUT68" s="308"/>
      <c r="NUU68" s="308"/>
      <c r="NUV68" s="308"/>
      <c r="NUW68" s="308"/>
      <c r="NUX68" s="308"/>
      <c r="NUY68" s="308"/>
      <c r="NUZ68" s="308"/>
      <c r="NVA68" s="308"/>
      <c r="NVB68" s="308"/>
      <c r="NVC68" s="308"/>
      <c r="NVD68" s="308"/>
      <c r="NVE68" s="308"/>
      <c r="NVF68" s="308"/>
      <c r="NVG68" s="308"/>
      <c r="NVH68" s="308"/>
      <c r="NVI68" s="308"/>
      <c r="NVJ68" s="308"/>
      <c r="NVK68" s="308"/>
      <c r="NVL68" s="308"/>
      <c r="NVM68" s="308"/>
      <c r="NVN68" s="308"/>
      <c r="NVO68" s="308"/>
      <c r="NVP68" s="308"/>
      <c r="NVQ68" s="308"/>
      <c r="NVR68" s="308"/>
      <c r="NVS68" s="308"/>
      <c r="NVT68" s="308"/>
      <c r="NVU68" s="308"/>
      <c r="NVV68" s="308"/>
      <c r="NVW68" s="308"/>
      <c r="NVX68" s="308"/>
      <c r="NVY68" s="308"/>
      <c r="NVZ68" s="308"/>
      <c r="NWA68" s="308"/>
      <c r="NWB68" s="308"/>
      <c r="NWC68" s="308"/>
      <c r="NWD68" s="308"/>
      <c r="NWE68" s="308"/>
      <c r="NWF68" s="308"/>
      <c r="NWG68" s="308"/>
      <c r="NWH68" s="308"/>
      <c r="NWI68" s="308"/>
      <c r="NWJ68" s="308"/>
      <c r="NWK68" s="308"/>
      <c r="NWL68" s="308"/>
      <c r="NWM68" s="308"/>
      <c r="NWN68" s="308"/>
      <c r="NWO68" s="308"/>
      <c r="NWP68" s="308"/>
      <c r="NWQ68" s="308"/>
      <c r="NWR68" s="308"/>
      <c r="NWS68" s="308"/>
      <c r="NWT68" s="308"/>
      <c r="NWU68" s="308"/>
      <c r="NWV68" s="308"/>
      <c r="NWW68" s="308"/>
      <c r="NWX68" s="308"/>
      <c r="NWY68" s="308"/>
      <c r="NWZ68" s="308"/>
      <c r="NXA68" s="308"/>
      <c r="NXB68" s="308"/>
      <c r="NXC68" s="308"/>
      <c r="NXD68" s="308"/>
      <c r="NXE68" s="308"/>
      <c r="NXF68" s="308"/>
      <c r="NXG68" s="308"/>
      <c r="NXH68" s="308"/>
      <c r="NXI68" s="308"/>
      <c r="NXJ68" s="308"/>
      <c r="NXK68" s="308"/>
      <c r="NXL68" s="308"/>
      <c r="NXM68" s="308"/>
      <c r="NXN68" s="308"/>
      <c r="NXO68" s="308"/>
      <c r="NXP68" s="308"/>
      <c r="NXQ68" s="308"/>
      <c r="NXR68" s="308"/>
      <c r="NXS68" s="308"/>
      <c r="NXT68" s="308"/>
      <c r="NXU68" s="308"/>
      <c r="NXV68" s="308"/>
      <c r="NXW68" s="308"/>
      <c r="NXX68" s="308"/>
      <c r="NXY68" s="308"/>
      <c r="NXZ68" s="308"/>
      <c r="NYA68" s="308"/>
      <c r="NYB68" s="308"/>
      <c r="NYC68" s="308"/>
      <c r="NYD68" s="308"/>
      <c r="NYE68" s="308"/>
      <c r="NYF68" s="308"/>
      <c r="NYG68" s="308"/>
      <c r="NYH68" s="308"/>
      <c r="NYI68" s="308"/>
      <c r="NYJ68" s="308"/>
      <c r="NYK68" s="308"/>
      <c r="NYL68" s="308"/>
      <c r="NYM68" s="308"/>
      <c r="NYN68" s="308"/>
      <c r="NYO68" s="308"/>
      <c r="NYP68" s="308"/>
      <c r="NYQ68" s="308"/>
      <c r="NYR68" s="308"/>
      <c r="NYS68" s="308"/>
      <c r="NYT68" s="308"/>
      <c r="NYU68" s="308"/>
      <c r="NYV68" s="308"/>
      <c r="NYW68" s="308"/>
      <c r="NYX68" s="308"/>
      <c r="NYY68" s="308"/>
      <c r="NYZ68" s="308"/>
      <c r="NZA68" s="308"/>
      <c r="NZB68" s="308"/>
      <c r="NZC68" s="308"/>
      <c r="NZD68" s="308"/>
      <c r="NZE68" s="308"/>
      <c r="NZF68" s="308"/>
      <c r="NZG68" s="308"/>
      <c r="NZH68" s="308"/>
      <c r="NZI68" s="308"/>
      <c r="NZJ68" s="308"/>
      <c r="NZK68" s="308"/>
      <c r="NZL68" s="308"/>
      <c r="NZM68" s="308"/>
      <c r="NZN68" s="308"/>
      <c r="NZO68" s="308"/>
      <c r="NZP68" s="308"/>
      <c r="NZQ68" s="308"/>
      <c r="NZR68" s="308"/>
      <c r="NZS68" s="308"/>
      <c r="NZT68" s="308"/>
      <c r="NZU68" s="308"/>
      <c r="NZV68" s="308"/>
      <c r="NZW68" s="308"/>
      <c r="NZX68" s="308"/>
      <c r="NZY68" s="308"/>
      <c r="NZZ68" s="308"/>
      <c r="OAA68" s="308"/>
      <c r="OAB68" s="308"/>
      <c r="OAC68" s="308"/>
      <c r="OAD68" s="308"/>
      <c r="OAE68" s="308"/>
      <c r="OAF68" s="308"/>
      <c r="OAG68" s="308"/>
      <c r="OAH68" s="308"/>
      <c r="OAI68" s="308"/>
      <c r="OAJ68" s="308"/>
      <c r="OAK68" s="308"/>
      <c r="OAL68" s="308"/>
      <c r="OAM68" s="308"/>
      <c r="OAN68" s="308"/>
      <c r="OAO68" s="308"/>
      <c r="OAP68" s="308"/>
      <c r="OAQ68" s="308"/>
      <c r="OAR68" s="308"/>
      <c r="OAS68" s="308"/>
      <c r="OAT68" s="308"/>
      <c r="OAU68" s="308"/>
      <c r="OAV68" s="308"/>
      <c r="OAW68" s="308"/>
      <c r="OAX68" s="308"/>
      <c r="OAY68" s="308"/>
      <c r="OAZ68" s="308"/>
      <c r="OBA68" s="308"/>
      <c r="OBB68" s="308"/>
      <c r="OBC68" s="308"/>
      <c r="OBD68" s="308"/>
      <c r="OBE68" s="308"/>
      <c r="OBF68" s="308"/>
      <c r="OBG68" s="308"/>
      <c r="OBH68" s="308"/>
      <c r="OBI68" s="308"/>
      <c r="OBJ68" s="308"/>
      <c r="OBK68" s="308"/>
      <c r="OBL68" s="308"/>
      <c r="OBM68" s="308"/>
      <c r="OBN68" s="308"/>
      <c r="OBO68" s="308"/>
      <c r="OBP68" s="308"/>
      <c r="OBQ68" s="308"/>
      <c r="OBR68" s="308"/>
      <c r="OBS68" s="308"/>
      <c r="OBT68" s="308"/>
      <c r="OBU68" s="308"/>
      <c r="OBV68" s="308"/>
      <c r="OBW68" s="308"/>
      <c r="OBX68" s="308"/>
      <c r="OBY68" s="308"/>
      <c r="OBZ68" s="308"/>
      <c r="OCA68" s="308"/>
      <c r="OCB68" s="308"/>
      <c r="OCC68" s="308"/>
      <c r="OCD68" s="308"/>
      <c r="OCE68" s="308"/>
      <c r="OCF68" s="308"/>
      <c r="OCG68" s="308"/>
      <c r="OCH68" s="308"/>
      <c r="OCI68" s="308"/>
      <c r="OCJ68" s="308"/>
      <c r="OCK68" s="308"/>
      <c r="OCL68" s="308"/>
      <c r="OCM68" s="308"/>
      <c r="OCN68" s="308"/>
      <c r="OCO68" s="308"/>
      <c r="OCP68" s="308"/>
      <c r="OCQ68" s="308"/>
      <c r="OCR68" s="308"/>
      <c r="OCS68" s="308"/>
      <c r="OCT68" s="308"/>
      <c r="OCU68" s="308"/>
      <c r="OCV68" s="308"/>
      <c r="OCW68" s="308"/>
      <c r="OCX68" s="308"/>
      <c r="OCY68" s="308"/>
      <c r="OCZ68" s="308"/>
      <c r="ODA68" s="308"/>
      <c r="ODB68" s="308"/>
      <c r="ODC68" s="308"/>
      <c r="ODD68" s="308"/>
      <c r="ODE68" s="308"/>
      <c r="ODF68" s="308"/>
      <c r="ODG68" s="308"/>
      <c r="ODH68" s="308"/>
      <c r="ODI68" s="308"/>
      <c r="ODJ68" s="308"/>
      <c r="ODK68" s="308"/>
      <c r="ODL68" s="308"/>
      <c r="ODM68" s="308"/>
      <c r="ODN68" s="308"/>
      <c r="ODO68" s="308"/>
      <c r="ODP68" s="308"/>
      <c r="ODQ68" s="308"/>
      <c r="ODR68" s="308"/>
      <c r="ODS68" s="308"/>
      <c r="ODT68" s="308"/>
      <c r="ODU68" s="308"/>
      <c r="ODV68" s="308"/>
      <c r="ODW68" s="308"/>
      <c r="ODX68" s="308"/>
      <c r="ODY68" s="308"/>
      <c r="ODZ68" s="308"/>
      <c r="OEA68" s="308"/>
      <c r="OEB68" s="308"/>
      <c r="OEC68" s="308"/>
      <c r="OED68" s="308"/>
      <c r="OEE68" s="308"/>
      <c r="OEF68" s="308"/>
      <c r="OEG68" s="308"/>
      <c r="OEH68" s="308"/>
      <c r="OEI68" s="308"/>
      <c r="OEJ68" s="308"/>
      <c r="OEK68" s="308"/>
      <c r="OEL68" s="308"/>
      <c r="OEM68" s="308"/>
      <c r="OEN68" s="308"/>
      <c r="OEO68" s="308"/>
      <c r="OEP68" s="308"/>
      <c r="OEQ68" s="308"/>
      <c r="OER68" s="308"/>
      <c r="OES68" s="308"/>
      <c r="OET68" s="308"/>
      <c r="OEU68" s="308"/>
      <c r="OEV68" s="308"/>
      <c r="OEW68" s="308"/>
      <c r="OEX68" s="308"/>
      <c r="OEY68" s="308"/>
      <c r="OEZ68" s="308"/>
      <c r="OFA68" s="308"/>
      <c r="OFB68" s="308"/>
      <c r="OFC68" s="308"/>
      <c r="OFD68" s="308"/>
      <c r="OFE68" s="308"/>
      <c r="OFF68" s="308"/>
      <c r="OFG68" s="308"/>
      <c r="OFH68" s="308"/>
      <c r="OFI68" s="308"/>
      <c r="OFJ68" s="308"/>
      <c r="OFK68" s="308"/>
      <c r="OFL68" s="308"/>
      <c r="OFM68" s="308"/>
      <c r="OFN68" s="308"/>
      <c r="OFO68" s="308"/>
      <c r="OFP68" s="308"/>
      <c r="OFQ68" s="308"/>
      <c r="OFR68" s="308"/>
      <c r="OFS68" s="308"/>
      <c r="OFT68" s="308"/>
      <c r="OFU68" s="308"/>
      <c r="OFV68" s="308"/>
      <c r="OFW68" s="308"/>
      <c r="OFX68" s="308"/>
      <c r="OFY68" s="308"/>
      <c r="OFZ68" s="308"/>
      <c r="OGA68" s="308"/>
      <c r="OGB68" s="308"/>
      <c r="OGC68" s="308"/>
      <c r="OGD68" s="308"/>
      <c r="OGE68" s="308"/>
      <c r="OGF68" s="308"/>
      <c r="OGG68" s="308"/>
      <c r="OGH68" s="308"/>
      <c r="OGI68" s="308"/>
      <c r="OGJ68" s="308"/>
      <c r="OGK68" s="308"/>
      <c r="OGL68" s="308"/>
      <c r="OGM68" s="308"/>
      <c r="OGN68" s="308"/>
      <c r="OGO68" s="308"/>
      <c r="OGP68" s="308"/>
      <c r="OGQ68" s="308"/>
      <c r="OGR68" s="308"/>
      <c r="OGS68" s="308"/>
      <c r="OGT68" s="308"/>
      <c r="OGU68" s="308"/>
      <c r="OGV68" s="308"/>
      <c r="OGW68" s="308"/>
      <c r="OGX68" s="308"/>
      <c r="OGY68" s="308"/>
      <c r="OGZ68" s="308"/>
      <c r="OHA68" s="308"/>
      <c r="OHB68" s="308"/>
      <c r="OHC68" s="308"/>
      <c r="OHD68" s="308"/>
      <c r="OHE68" s="308"/>
      <c r="OHF68" s="308"/>
      <c r="OHG68" s="308"/>
      <c r="OHH68" s="308"/>
      <c r="OHI68" s="308"/>
      <c r="OHJ68" s="308"/>
      <c r="OHK68" s="308"/>
      <c r="OHL68" s="308"/>
      <c r="OHM68" s="308"/>
      <c r="OHN68" s="308"/>
      <c r="OHO68" s="308"/>
      <c r="OHP68" s="308"/>
      <c r="OHQ68" s="308"/>
      <c r="OHR68" s="308"/>
      <c r="OHS68" s="308"/>
      <c r="OHT68" s="308"/>
      <c r="OHU68" s="308"/>
      <c r="OHV68" s="308"/>
      <c r="OHW68" s="308"/>
      <c r="OHX68" s="308"/>
      <c r="OHY68" s="308"/>
      <c r="OHZ68" s="308"/>
      <c r="OIA68" s="308"/>
      <c r="OIB68" s="308"/>
      <c r="OIC68" s="308"/>
      <c r="OID68" s="308"/>
      <c r="OIE68" s="308"/>
      <c r="OIF68" s="308"/>
      <c r="OIG68" s="308"/>
      <c r="OIH68" s="308"/>
      <c r="OII68" s="308"/>
      <c r="OIJ68" s="308"/>
      <c r="OIK68" s="308"/>
      <c r="OIL68" s="308"/>
      <c r="OIM68" s="308"/>
      <c r="OIN68" s="308"/>
      <c r="OIO68" s="308"/>
      <c r="OIP68" s="308"/>
      <c r="OIQ68" s="308"/>
      <c r="OIR68" s="308"/>
      <c r="OIS68" s="308"/>
      <c r="OIT68" s="308"/>
      <c r="OIU68" s="308"/>
      <c r="OIV68" s="308"/>
      <c r="OIW68" s="308"/>
      <c r="OIX68" s="308"/>
      <c r="OIY68" s="308"/>
      <c r="OIZ68" s="308"/>
      <c r="OJA68" s="308"/>
      <c r="OJB68" s="308"/>
      <c r="OJC68" s="308"/>
      <c r="OJD68" s="308"/>
      <c r="OJE68" s="308"/>
      <c r="OJF68" s="308"/>
      <c r="OJG68" s="308"/>
      <c r="OJH68" s="308"/>
      <c r="OJI68" s="308"/>
      <c r="OJJ68" s="308"/>
      <c r="OJK68" s="308"/>
      <c r="OJL68" s="308"/>
      <c r="OJM68" s="308"/>
      <c r="OJN68" s="308"/>
      <c r="OJO68" s="308"/>
      <c r="OJP68" s="308"/>
      <c r="OJQ68" s="308"/>
      <c r="OJR68" s="308"/>
      <c r="OJS68" s="308"/>
      <c r="OJT68" s="308"/>
      <c r="OJU68" s="308"/>
      <c r="OJV68" s="308"/>
      <c r="OJW68" s="308"/>
      <c r="OJX68" s="308"/>
      <c r="OJY68" s="308"/>
      <c r="OJZ68" s="308"/>
      <c r="OKA68" s="308"/>
      <c r="OKB68" s="308"/>
      <c r="OKC68" s="308"/>
      <c r="OKD68" s="308"/>
      <c r="OKE68" s="308"/>
      <c r="OKF68" s="308"/>
      <c r="OKG68" s="308"/>
      <c r="OKH68" s="308"/>
      <c r="OKI68" s="308"/>
      <c r="OKJ68" s="308"/>
      <c r="OKK68" s="308"/>
      <c r="OKL68" s="308"/>
      <c r="OKM68" s="308"/>
      <c r="OKN68" s="308"/>
      <c r="OKO68" s="308"/>
      <c r="OKP68" s="308"/>
      <c r="OKQ68" s="308"/>
      <c r="OKR68" s="308"/>
      <c r="OKS68" s="308"/>
      <c r="OKT68" s="308"/>
      <c r="OKU68" s="308"/>
      <c r="OKV68" s="308"/>
      <c r="OKW68" s="308"/>
      <c r="OKX68" s="308"/>
      <c r="OKY68" s="308"/>
      <c r="OKZ68" s="308"/>
      <c r="OLA68" s="308"/>
      <c r="OLB68" s="308"/>
      <c r="OLC68" s="308"/>
      <c r="OLD68" s="308"/>
      <c r="OLE68" s="308"/>
      <c r="OLF68" s="308"/>
      <c r="OLG68" s="308"/>
      <c r="OLH68" s="308"/>
      <c r="OLI68" s="308"/>
      <c r="OLJ68" s="308"/>
      <c r="OLK68" s="308"/>
      <c r="OLL68" s="308"/>
      <c r="OLM68" s="308"/>
      <c r="OLN68" s="308"/>
      <c r="OLO68" s="308"/>
      <c r="OLP68" s="308"/>
      <c r="OLQ68" s="308"/>
      <c r="OLR68" s="308"/>
      <c r="OLS68" s="308"/>
      <c r="OLT68" s="308"/>
      <c r="OLU68" s="308"/>
      <c r="OLV68" s="308"/>
      <c r="OLW68" s="308"/>
      <c r="OLX68" s="308"/>
      <c r="OLY68" s="308"/>
      <c r="OLZ68" s="308"/>
      <c r="OMA68" s="308"/>
      <c r="OMB68" s="308"/>
      <c r="OMC68" s="308"/>
      <c r="OMD68" s="308"/>
      <c r="OME68" s="308"/>
      <c r="OMF68" s="308"/>
      <c r="OMG68" s="308"/>
      <c r="OMH68" s="308"/>
      <c r="OMI68" s="308"/>
      <c r="OMJ68" s="308"/>
      <c r="OMK68" s="308"/>
      <c r="OML68" s="308"/>
      <c r="OMM68" s="308"/>
      <c r="OMN68" s="308"/>
      <c r="OMO68" s="308"/>
      <c r="OMP68" s="308"/>
      <c r="OMQ68" s="308"/>
      <c r="OMR68" s="308"/>
      <c r="OMS68" s="308"/>
      <c r="OMT68" s="308"/>
      <c r="OMU68" s="308"/>
      <c r="OMV68" s="308"/>
      <c r="OMW68" s="308"/>
      <c r="OMX68" s="308"/>
      <c r="OMY68" s="308"/>
      <c r="OMZ68" s="308"/>
      <c r="ONA68" s="308"/>
      <c r="ONB68" s="308"/>
      <c r="ONC68" s="308"/>
      <c r="OND68" s="308"/>
      <c r="ONE68" s="308"/>
      <c r="ONF68" s="308"/>
      <c r="ONG68" s="308"/>
      <c r="ONH68" s="308"/>
      <c r="ONI68" s="308"/>
      <c r="ONJ68" s="308"/>
      <c r="ONK68" s="308"/>
      <c r="ONL68" s="308"/>
      <c r="ONM68" s="308"/>
      <c r="ONN68" s="308"/>
      <c r="ONO68" s="308"/>
      <c r="ONP68" s="308"/>
      <c r="ONQ68" s="308"/>
      <c r="ONR68" s="308"/>
      <c r="ONS68" s="308"/>
      <c r="ONT68" s="308"/>
      <c r="ONU68" s="308"/>
      <c r="ONV68" s="308"/>
      <c r="ONW68" s="308"/>
      <c r="ONX68" s="308"/>
      <c r="ONY68" s="308"/>
      <c r="ONZ68" s="308"/>
      <c r="OOA68" s="308"/>
      <c r="OOB68" s="308"/>
      <c r="OOC68" s="308"/>
      <c r="OOD68" s="308"/>
      <c r="OOE68" s="308"/>
      <c r="OOF68" s="308"/>
      <c r="OOG68" s="308"/>
      <c r="OOH68" s="308"/>
      <c r="OOI68" s="308"/>
      <c r="OOJ68" s="308"/>
      <c r="OOK68" s="308"/>
      <c r="OOL68" s="308"/>
      <c r="OOM68" s="308"/>
      <c r="OON68" s="308"/>
      <c r="OOO68" s="308"/>
      <c r="OOP68" s="308"/>
      <c r="OOQ68" s="308"/>
      <c r="OOR68" s="308"/>
      <c r="OOS68" s="308"/>
      <c r="OOT68" s="308"/>
      <c r="OOU68" s="308"/>
      <c r="OOV68" s="308"/>
      <c r="OOW68" s="308"/>
      <c r="OOX68" s="308"/>
      <c r="OOY68" s="308"/>
      <c r="OOZ68" s="308"/>
      <c r="OPA68" s="308"/>
      <c r="OPB68" s="308"/>
      <c r="OPC68" s="308"/>
      <c r="OPD68" s="308"/>
      <c r="OPE68" s="308"/>
      <c r="OPF68" s="308"/>
      <c r="OPG68" s="308"/>
      <c r="OPH68" s="308"/>
      <c r="OPI68" s="308"/>
      <c r="OPJ68" s="308"/>
      <c r="OPK68" s="308"/>
      <c r="OPL68" s="308"/>
      <c r="OPM68" s="308"/>
      <c r="OPN68" s="308"/>
      <c r="OPO68" s="308"/>
      <c r="OPP68" s="308"/>
      <c r="OPQ68" s="308"/>
      <c r="OPR68" s="308"/>
      <c r="OPS68" s="308"/>
      <c r="OPT68" s="308"/>
      <c r="OPU68" s="308"/>
      <c r="OPV68" s="308"/>
      <c r="OPW68" s="308"/>
      <c r="OPX68" s="308"/>
      <c r="OPY68" s="308"/>
      <c r="OPZ68" s="308"/>
      <c r="OQA68" s="308"/>
      <c r="OQB68" s="308"/>
      <c r="OQC68" s="308"/>
      <c r="OQD68" s="308"/>
      <c r="OQE68" s="308"/>
      <c r="OQF68" s="308"/>
      <c r="OQG68" s="308"/>
      <c r="OQH68" s="308"/>
      <c r="OQI68" s="308"/>
      <c r="OQJ68" s="308"/>
      <c r="OQK68" s="308"/>
      <c r="OQL68" s="308"/>
      <c r="OQM68" s="308"/>
      <c r="OQN68" s="308"/>
      <c r="OQO68" s="308"/>
      <c r="OQP68" s="308"/>
      <c r="OQQ68" s="308"/>
      <c r="OQR68" s="308"/>
      <c r="OQS68" s="308"/>
      <c r="OQT68" s="308"/>
      <c r="OQU68" s="308"/>
      <c r="OQV68" s="308"/>
      <c r="OQW68" s="308"/>
      <c r="OQX68" s="308"/>
      <c r="OQY68" s="308"/>
      <c r="OQZ68" s="308"/>
      <c r="ORA68" s="308"/>
      <c r="ORB68" s="308"/>
      <c r="ORC68" s="308"/>
      <c r="ORD68" s="308"/>
      <c r="ORE68" s="308"/>
      <c r="ORF68" s="308"/>
      <c r="ORG68" s="308"/>
      <c r="ORH68" s="308"/>
      <c r="ORI68" s="308"/>
      <c r="ORJ68" s="308"/>
      <c r="ORK68" s="308"/>
      <c r="ORL68" s="308"/>
      <c r="ORM68" s="308"/>
      <c r="ORN68" s="308"/>
      <c r="ORO68" s="308"/>
      <c r="ORP68" s="308"/>
      <c r="ORQ68" s="308"/>
      <c r="ORR68" s="308"/>
      <c r="ORS68" s="308"/>
      <c r="ORT68" s="308"/>
      <c r="ORU68" s="308"/>
      <c r="ORV68" s="308"/>
      <c r="ORW68" s="308"/>
      <c r="ORX68" s="308"/>
      <c r="ORY68" s="308"/>
      <c r="ORZ68" s="308"/>
      <c r="OSA68" s="308"/>
      <c r="OSB68" s="308"/>
      <c r="OSC68" s="308"/>
      <c r="OSD68" s="308"/>
      <c r="OSE68" s="308"/>
      <c r="OSF68" s="308"/>
      <c r="OSG68" s="308"/>
      <c r="OSH68" s="308"/>
      <c r="OSI68" s="308"/>
      <c r="OSJ68" s="308"/>
      <c r="OSK68" s="308"/>
      <c r="OSL68" s="308"/>
      <c r="OSM68" s="308"/>
      <c r="OSN68" s="308"/>
      <c r="OSO68" s="308"/>
      <c r="OSP68" s="308"/>
      <c r="OSQ68" s="308"/>
      <c r="OSR68" s="308"/>
      <c r="OSS68" s="308"/>
      <c r="OST68" s="308"/>
      <c r="OSU68" s="308"/>
      <c r="OSV68" s="308"/>
      <c r="OSW68" s="308"/>
      <c r="OSX68" s="308"/>
      <c r="OSY68" s="308"/>
      <c r="OSZ68" s="308"/>
      <c r="OTA68" s="308"/>
      <c r="OTB68" s="308"/>
      <c r="OTC68" s="308"/>
      <c r="OTD68" s="308"/>
      <c r="OTE68" s="308"/>
      <c r="OTF68" s="308"/>
      <c r="OTG68" s="308"/>
      <c r="OTH68" s="308"/>
      <c r="OTI68" s="308"/>
      <c r="OTJ68" s="308"/>
      <c r="OTK68" s="308"/>
      <c r="OTL68" s="308"/>
      <c r="OTM68" s="308"/>
      <c r="OTN68" s="308"/>
      <c r="OTO68" s="308"/>
      <c r="OTP68" s="308"/>
      <c r="OTQ68" s="308"/>
      <c r="OTR68" s="308"/>
      <c r="OTS68" s="308"/>
      <c r="OTT68" s="308"/>
      <c r="OTU68" s="308"/>
      <c r="OTV68" s="308"/>
      <c r="OTW68" s="308"/>
      <c r="OTX68" s="308"/>
      <c r="OTY68" s="308"/>
      <c r="OTZ68" s="308"/>
      <c r="OUA68" s="308"/>
      <c r="OUB68" s="308"/>
      <c r="OUC68" s="308"/>
      <c r="OUD68" s="308"/>
      <c r="OUE68" s="308"/>
      <c r="OUF68" s="308"/>
      <c r="OUG68" s="308"/>
      <c r="OUH68" s="308"/>
      <c r="OUI68" s="308"/>
      <c r="OUJ68" s="308"/>
      <c r="OUK68" s="308"/>
      <c r="OUL68" s="308"/>
      <c r="OUM68" s="308"/>
      <c r="OUN68" s="308"/>
      <c r="OUO68" s="308"/>
      <c r="OUP68" s="308"/>
      <c r="OUQ68" s="308"/>
      <c r="OUR68" s="308"/>
      <c r="OUS68" s="308"/>
      <c r="OUT68" s="308"/>
      <c r="OUU68" s="308"/>
      <c r="OUV68" s="308"/>
      <c r="OUW68" s="308"/>
      <c r="OUX68" s="308"/>
      <c r="OUY68" s="308"/>
      <c r="OUZ68" s="308"/>
      <c r="OVA68" s="308"/>
      <c r="OVB68" s="308"/>
      <c r="OVC68" s="308"/>
      <c r="OVD68" s="308"/>
      <c r="OVE68" s="308"/>
      <c r="OVF68" s="308"/>
      <c r="OVG68" s="308"/>
      <c r="OVH68" s="308"/>
      <c r="OVI68" s="308"/>
      <c r="OVJ68" s="308"/>
      <c r="OVK68" s="308"/>
      <c r="OVL68" s="308"/>
      <c r="OVM68" s="308"/>
      <c r="OVN68" s="308"/>
      <c r="OVO68" s="308"/>
      <c r="OVP68" s="308"/>
      <c r="OVQ68" s="308"/>
      <c r="OVR68" s="308"/>
      <c r="OVS68" s="308"/>
      <c r="OVT68" s="308"/>
      <c r="OVU68" s="308"/>
      <c r="OVV68" s="308"/>
      <c r="OVW68" s="308"/>
      <c r="OVX68" s="308"/>
      <c r="OVY68" s="308"/>
      <c r="OVZ68" s="308"/>
      <c r="OWA68" s="308"/>
      <c r="OWB68" s="308"/>
      <c r="OWC68" s="308"/>
      <c r="OWD68" s="308"/>
      <c r="OWE68" s="308"/>
      <c r="OWF68" s="308"/>
      <c r="OWG68" s="308"/>
      <c r="OWH68" s="308"/>
      <c r="OWI68" s="308"/>
      <c r="OWJ68" s="308"/>
      <c r="OWK68" s="308"/>
      <c r="OWL68" s="308"/>
      <c r="OWM68" s="308"/>
      <c r="OWN68" s="308"/>
      <c r="OWO68" s="308"/>
      <c r="OWP68" s="308"/>
      <c r="OWQ68" s="308"/>
      <c r="OWR68" s="308"/>
      <c r="OWS68" s="308"/>
      <c r="OWT68" s="308"/>
      <c r="OWU68" s="308"/>
      <c r="OWV68" s="308"/>
      <c r="OWW68" s="308"/>
      <c r="OWX68" s="308"/>
      <c r="OWY68" s="308"/>
      <c r="OWZ68" s="308"/>
      <c r="OXA68" s="308"/>
      <c r="OXB68" s="308"/>
      <c r="OXC68" s="308"/>
      <c r="OXD68" s="308"/>
      <c r="OXE68" s="308"/>
      <c r="OXF68" s="308"/>
      <c r="OXG68" s="308"/>
      <c r="OXH68" s="308"/>
      <c r="OXI68" s="308"/>
      <c r="OXJ68" s="308"/>
      <c r="OXK68" s="308"/>
      <c r="OXL68" s="308"/>
      <c r="OXM68" s="308"/>
      <c r="OXN68" s="308"/>
      <c r="OXO68" s="308"/>
      <c r="OXP68" s="308"/>
      <c r="OXQ68" s="308"/>
      <c r="OXR68" s="308"/>
      <c r="OXS68" s="308"/>
      <c r="OXT68" s="308"/>
      <c r="OXU68" s="308"/>
      <c r="OXV68" s="308"/>
      <c r="OXW68" s="308"/>
      <c r="OXX68" s="308"/>
      <c r="OXY68" s="308"/>
      <c r="OXZ68" s="308"/>
      <c r="OYA68" s="308"/>
      <c r="OYB68" s="308"/>
      <c r="OYC68" s="308"/>
      <c r="OYD68" s="308"/>
      <c r="OYE68" s="308"/>
      <c r="OYF68" s="308"/>
      <c r="OYG68" s="308"/>
      <c r="OYH68" s="308"/>
      <c r="OYI68" s="308"/>
      <c r="OYJ68" s="308"/>
      <c r="OYK68" s="308"/>
      <c r="OYL68" s="308"/>
      <c r="OYM68" s="308"/>
      <c r="OYN68" s="308"/>
      <c r="OYO68" s="308"/>
      <c r="OYP68" s="308"/>
      <c r="OYQ68" s="308"/>
      <c r="OYR68" s="308"/>
      <c r="OYS68" s="308"/>
      <c r="OYT68" s="308"/>
      <c r="OYU68" s="308"/>
      <c r="OYV68" s="308"/>
      <c r="OYW68" s="308"/>
      <c r="OYX68" s="308"/>
      <c r="OYY68" s="308"/>
      <c r="OYZ68" s="308"/>
      <c r="OZA68" s="308"/>
      <c r="OZB68" s="308"/>
      <c r="OZC68" s="308"/>
      <c r="OZD68" s="308"/>
      <c r="OZE68" s="308"/>
      <c r="OZF68" s="308"/>
      <c r="OZG68" s="308"/>
      <c r="OZH68" s="308"/>
      <c r="OZI68" s="308"/>
      <c r="OZJ68" s="308"/>
      <c r="OZK68" s="308"/>
      <c r="OZL68" s="308"/>
      <c r="OZM68" s="308"/>
      <c r="OZN68" s="308"/>
      <c r="OZO68" s="308"/>
      <c r="OZP68" s="308"/>
      <c r="OZQ68" s="308"/>
      <c r="OZR68" s="308"/>
      <c r="OZS68" s="308"/>
      <c r="OZT68" s="308"/>
      <c r="OZU68" s="308"/>
      <c r="OZV68" s="308"/>
      <c r="OZW68" s="308"/>
      <c r="OZX68" s="308"/>
      <c r="OZY68" s="308"/>
      <c r="OZZ68" s="308"/>
      <c r="PAA68" s="308"/>
      <c r="PAB68" s="308"/>
      <c r="PAC68" s="308"/>
      <c r="PAD68" s="308"/>
      <c r="PAE68" s="308"/>
      <c r="PAF68" s="308"/>
      <c r="PAG68" s="308"/>
      <c r="PAH68" s="308"/>
      <c r="PAI68" s="308"/>
      <c r="PAJ68" s="308"/>
      <c r="PAK68" s="308"/>
      <c r="PAL68" s="308"/>
      <c r="PAM68" s="308"/>
      <c r="PAN68" s="308"/>
      <c r="PAO68" s="308"/>
      <c r="PAP68" s="308"/>
      <c r="PAQ68" s="308"/>
      <c r="PAR68" s="308"/>
      <c r="PAS68" s="308"/>
      <c r="PAT68" s="308"/>
      <c r="PAU68" s="308"/>
      <c r="PAV68" s="308"/>
      <c r="PAW68" s="308"/>
      <c r="PAX68" s="308"/>
      <c r="PAY68" s="308"/>
      <c r="PAZ68" s="308"/>
      <c r="PBA68" s="308"/>
      <c r="PBB68" s="308"/>
      <c r="PBC68" s="308"/>
      <c r="PBD68" s="308"/>
      <c r="PBE68" s="308"/>
      <c r="PBF68" s="308"/>
      <c r="PBG68" s="308"/>
      <c r="PBH68" s="308"/>
      <c r="PBI68" s="308"/>
      <c r="PBJ68" s="308"/>
      <c r="PBK68" s="308"/>
      <c r="PBL68" s="308"/>
      <c r="PBM68" s="308"/>
      <c r="PBN68" s="308"/>
      <c r="PBO68" s="308"/>
      <c r="PBP68" s="308"/>
      <c r="PBQ68" s="308"/>
      <c r="PBR68" s="308"/>
      <c r="PBS68" s="308"/>
      <c r="PBT68" s="308"/>
      <c r="PBU68" s="308"/>
      <c r="PBV68" s="308"/>
      <c r="PBW68" s="308"/>
      <c r="PBX68" s="308"/>
      <c r="PBY68" s="308"/>
      <c r="PBZ68" s="308"/>
      <c r="PCA68" s="308"/>
      <c r="PCB68" s="308"/>
      <c r="PCC68" s="308"/>
      <c r="PCD68" s="308"/>
      <c r="PCE68" s="308"/>
      <c r="PCF68" s="308"/>
      <c r="PCG68" s="308"/>
      <c r="PCH68" s="308"/>
      <c r="PCI68" s="308"/>
      <c r="PCJ68" s="308"/>
      <c r="PCK68" s="308"/>
      <c r="PCL68" s="308"/>
      <c r="PCM68" s="308"/>
      <c r="PCN68" s="308"/>
      <c r="PCO68" s="308"/>
      <c r="PCP68" s="308"/>
      <c r="PCQ68" s="308"/>
      <c r="PCR68" s="308"/>
      <c r="PCS68" s="308"/>
      <c r="PCT68" s="308"/>
      <c r="PCU68" s="308"/>
      <c r="PCV68" s="308"/>
      <c r="PCW68" s="308"/>
      <c r="PCX68" s="308"/>
      <c r="PCY68" s="308"/>
      <c r="PCZ68" s="308"/>
      <c r="PDA68" s="308"/>
      <c r="PDB68" s="308"/>
      <c r="PDC68" s="308"/>
      <c r="PDD68" s="308"/>
      <c r="PDE68" s="308"/>
      <c r="PDF68" s="308"/>
      <c r="PDG68" s="308"/>
      <c r="PDH68" s="308"/>
      <c r="PDI68" s="308"/>
      <c r="PDJ68" s="308"/>
      <c r="PDK68" s="308"/>
      <c r="PDL68" s="308"/>
      <c r="PDM68" s="308"/>
      <c r="PDN68" s="308"/>
      <c r="PDO68" s="308"/>
      <c r="PDP68" s="308"/>
      <c r="PDQ68" s="308"/>
      <c r="PDR68" s="308"/>
      <c r="PDS68" s="308"/>
      <c r="PDT68" s="308"/>
      <c r="PDU68" s="308"/>
      <c r="PDV68" s="308"/>
      <c r="PDW68" s="308"/>
      <c r="PDX68" s="308"/>
      <c r="PDY68" s="308"/>
      <c r="PDZ68" s="308"/>
      <c r="PEA68" s="308"/>
      <c r="PEB68" s="308"/>
      <c r="PEC68" s="308"/>
      <c r="PED68" s="308"/>
      <c r="PEE68" s="308"/>
      <c r="PEF68" s="308"/>
      <c r="PEG68" s="308"/>
      <c r="PEH68" s="308"/>
      <c r="PEI68" s="308"/>
      <c r="PEJ68" s="308"/>
      <c r="PEK68" s="308"/>
      <c r="PEL68" s="308"/>
      <c r="PEM68" s="308"/>
      <c r="PEN68" s="308"/>
      <c r="PEO68" s="308"/>
      <c r="PEP68" s="308"/>
      <c r="PEQ68" s="308"/>
      <c r="PER68" s="308"/>
      <c r="PES68" s="308"/>
      <c r="PET68" s="308"/>
      <c r="PEU68" s="308"/>
      <c r="PEV68" s="308"/>
      <c r="PEW68" s="308"/>
      <c r="PEX68" s="308"/>
      <c r="PEY68" s="308"/>
      <c r="PEZ68" s="308"/>
      <c r="PFA68" s="308"/>
      <c r="PFB68" s="308"/>
      <c r="PFC68" s="308"/>
      <c r="PFD68" s="308"/>
      <c r="PFE68" s="308"/>
      <c r="PFF68" s="308"/>
      <c r="PFG68" s="308"/>
      <c r="PFH68" s="308"/>
      <c r="PFI68" s="308"/>
      <c r="PFJ68" s="308"/>
      <c r="PFK68" s="308"/>
      <c r="PFL68" s="308"/>
      <c r="PFM68" s="308"/>
      <c r="PFN68" s="308"/>
      <c r="PFO68" s="308"/>
      <c r="PFP68" s="308"/>
      <c r="PFQ68" s="308"/>
      <c r="PFR68" s="308"/>
      <c r="PFS68" s="308"/>
      <c r="PFT68" s="308"/>
      <c r="PFU68" s="308"/>
      <c r="PFV68" s="308"/>
      <c r="PFW68" s="308"/>
      <c r="PFX68" s="308"/>
      <c r="PFY68" s="308"/>
      <c r="PFZ68" s="308"/>
      <c r="PGA68" s="308"/>
      <c r="PGB68" s="308"/>
      <c r="PGC68" s="308"/>
      <c r="PGD68" s="308"/>
      <c r="PGE68" s="308"/>
      <c r="PGF68" s="308"/>
      <c r="PGG68" s="308"/>
      <c r="PGH68" s="308"/>
      <c r="PGI68" s="308"/>
      <c r="PGJ68" s="308"/>
      <c r="PGK68" s="308"/>
      <c r="PGL68" s="308"/>
      <c r="PGM68" s="308"/>
      <c r="PGN68" s="308"/>
      <c r="PGO68" s="308"/>
      <c r="PGP68" s="308"/>
      <c r="PGQ68" s="308"/>
      <c r="PGR68" s="308"/>
      <c r="PGS68" s="308"/>
      <c r="PGT68" s="308"/>
      <c r="PGU68" s="308"/>
      <c r="PGV68" s="308"/>
      <c r="PGW68" s="308"/>
      <c r="PGX68" s="308"/>
      <c r="PGY68" s="308"/>
      <c r="PGZ68" s="308"/>
      <c r="PHA68" s="308"/>
      <c r="PHB68" s="308"/>
      <c r="PHC68" s="308"/>
      <c r="PHD68" s="308"/>
      <c r="PHE68" s="308"/>
      <c r="PHF68" s="308"/>
      <c r="PHG68" s="308"/>
      <c r="PHH68" s="308"/>
      <c r="PHI68" s="308"/>
      <c r="PHJ68" s="308"/>
      <c r="PHK68" s="308"/>
      <c r="PHL68" s="308"/>
      <c r="PHM68" s="308"/>
      <c r="PHN68" s="308"/>
      <c r="PHO68" s="308"/>
      <c r="PHP68" s="308"/>
      <c r="PHQ68" s="308"/>
      <c r="PHR68" s="308"/>
      <c r="PHS68" s="308"/>
      <c r="PHT68" s="308"/>
      <c r="PHU68" s="308"/>
      <c r="PHV68" s="308"/>
      <c r="PHW68" s="308"/>
      <c r="PHX68" s="308"/>
      <c r="PHY68" s="308"/>
      <c r="PHZ68" s="308"/>
      <c r="PIA68" s="308"/>
      <c r="PIB68" s="308"/>
      <c r="PIC68" s="308"/>
      <c r="PID68" s="308"/>
      <c r="PIE68" s="308"/>
      <c r="PIF68" s="308"/>
      <c r="PIG68" s="308"/>
      <c r="PIH68" s="308"/>
      <c r="PII68" s="308"/>
      <c r="PIJ68" s="308"/>
      <c r="PIK68" s="308"/>
      <c r="PIL68" s="308"/>
      <c r="PIM68" s="308"/>
      <c r="PIN68" s="308"/>
      <c r="PIO68" s="308"/>
      <c r="PIP68" s="308"/>
      <c r="PIQ68" s="308"/>
      <c r="PIR68" s="308"/>
      <c r="PIS68" s="308"/>
      <c r="PIT68" s="308"/>
      <c r="PIU68" s="308"/>
      <c r="PIV68" s="308"/>
      <c r="PIW68" s="308"/>
      <c r="PIX68" s="308"/>
      <c r="PIY68" s="308"/>
      <c r="PIZ68" s="308"/>
      <c r="PJA68" s="308"/>
      <c r="PJB68" s="308"/>
      <c r="PJC68" s="308"/>
      <c r="PJD68" s="308"/>
      <c r="PJE68" s="308"/>
      <c r="PJF68" s="308"/>
      <c r="PJG68" s="308"/>
      <c r="PJH68" s="308"/>
      <c r="PJI68" s="308"/>
      <c r="PJJ68" s="308"/>
      <c r="PJK68" s="308"/>
      <c r="PJL68" s="308"/>
      <c r="PJM68" s="308"/>
      <c r="PJN68" s="308"/>
      <c r="PJO68" s="308"/>
      <c r="PJP68" s="308"/>
      <c r="PJQ68" s="308"/>
      <c r="PJR68" s="308"/>
      <c r="PJS68" s="308"/>
      <c r="PJT68" s="308"/>
      <c r="PJU68" s="308"/>
      <c r="PJV68" s="308"/>
      <c r="PJW68" s="308"/>
      <c r="PJX68" s="308"/>
      <c r="PJY68" s="308"/>
      <c r="PJZ68" s="308"/>
      <c r="PKA68" s="308"/>
      <c r="PKB68" s="308"/>
      <c r="PKC68" s="308"/>
      <c r="PKD68" s="308"/>
      <c r="PKE68" s="308"/>
      <c r="PKF68" s="308"/>
      <c r="PKG68" s="308"/>
      <c r="PKH68" s="308"/>
      <c r="PKI68" s="308"/>
      <c r="PKJ68" s="308"/>
      <c r="PKK68" s="308"/>
      <c r="PKL68" s="308"/>
      <c r="PKM68" s="308"/>
      <c r="PKN68" s="308"/>
      <c r="PKO68" s="308"/>
      <c r="PKP68" s="308"/>
      <c r="PKQ68" s="308"/>
      <c r="PKR68" s="308"/>
      <c r="PKS68" s="308"/>
      <c r="PKT68" s="308"/>
      <c r="PKU68" s="308"/>
      <c r="PKV68" s="308"/>
      <c r="PKW68" s="308"/>
      <c r="PKX68" s="308"/>
      <c r="PKY68" s="308"/>
      <c r="PKZ68" s="308"/>
      <c r="PLA68" s="308"/>
      <c r="PLB68" s="308"/>
      <c r="PLC68" s="308"/>
      <c r="PLD68" s="308"/>
      <c r="PLE68" s="308"/>
      <c r="PLF68" s="308"/>
      <c r="PLG68" s="308"/>
      <c r="PLH68" s="308"/>
      <c r="PLI68" s="308"/>
      <c r="PLJ68" s="308"/>
      <c r="PLK68" s="308"/>
      <c r="PLL68" s="308"/>
      <c r="PLM68" s="308"/>
      <c r="PLN68" s="308"/>
      <c r="PLO68" s="308"/>
      <c r="PLP68" s="308"/>
      <c r="PLQ68" s="308"/>
      <c r="PLR68" s="308"/>
      <c r="PLS68" s="308"/>
      <c r="PLT68" s="308"/>
      <c r="PLU68" s="308"/>
      <c r="PLV68" s="308"/>
      <c r="PLW68" s="308"/>
      <c r="PLX68" s="308"/>
      <c r="PLY68" s="308"/>
      <c r="PLZ68" s="308"/>
      <c r="PMA68" s="308"/>
      <c r="PMB68" s="308"/>
      <c r="PMC68" s="308"/>
      <c r="PMD68" s="308"/>
      <c r="PME68" s="308"/>
      <c r="PMF68" s="308"/>
      <c r="PMG68" s="308"/>
      <c r="PMH68" s="308"/>
      <c r="PMI68" s="308"/>
      <c r="PMJ68" s="308"/>
      <c r="PMK68" s="308"/>
      <c r="PML68" s="308"/>
      <c r="PMM68" s="308"/>
      <c r="PMN68" s="308"/>
      <c r="PMO68" s="308"/>
      <c r="PMP68" s="308"/>
      <c r="PMQ68" s="308"/>
      <c r="PMR68" s="308"/>
      <c r="PMS68" s="308"/>
      <c r="PMT68" s="308"/>
      <c r="PMU68" s="308"/>
      <c r="PMV68" s="308"/>
      <c r="PMW68" s="308"/>
      <c r="PMX68" s="308"/>
      <c r="PMY68" s="308"/>
      <c r="PMZ68" s="308"/>
      <c r="PNA68" s="308"/>
      <c r="PNB68" s="308"/>
      <c r="PNC68" s="308"/>
      <c r="PND68" s="308"/>
      <c r="PNE68" s="308"/>
      <c r="PNF68" s="308"/>
      <c r="PNG68" s="308"/>
      <c r="PNH68" s="308"/>
      <c r="PNI68" s="308"/>
      <c r="PNJ68" s="308"/>
      <c r="PNK68" s="308"/>
      <c r="PNL68" s="308"/>
      <c r="PNM68" s="308"/>
      <c r="PNN68" s="308"/>
      <c r="PNO68" s="308"/>
      <c r="PNP68" s="308"/>
      <c r="PNQ68" s="308"/>
      <c r="PNR68" s="308"/>
      <c r="PNS68" s="308"/>
      <c r="PNT68" s="308"/>
      <c r="PNU68" s="308"/>
      <c r="PNV68" s="308"/>
      <c r="PNW68" s="308"/>
      <c r="PNX68" s="308"/>
      <c r="PNY68" s="308"/>
      <c r="PNZ68" s="308"/>
      <c r="POA68" s="308"/>
      <c r="POB68" s="308"/>
      <c r="POC68" s="308"/>
      <c r="POD68" s="308"/>
      <c r="POE68" s="308"/>
      <c r="POF68" s="308"/>
      <c r="POG68" s="308"/>
      <c r="POH68" s="308"/>
      <c r="POI68" s="308"/>
      <c r="POJ68" s="308"/>
      <c r="POK68" s="308"/>
      <c r="POL68" s="308"/>
      <c r="POM68" s="308"/>
      <c r="PON68" s="308"/>
      <c r="POO68" s="308"/>
      <c r="POP68" s="308"/>
      <c r="POQ68" s="308"/>
      <c r="POR68" s="308"/>
      <c r="POS68" s="308"/>
      <c r="POT68" s="308"/>
      <c r="POU68" s="308"/>
      <c r="POV68" s="308"/>
      <c r="POW68" s="308"/>
      <c r="POX68" s="308"/>
      <c r="POY68" s="308"/>
      <c r="POZ68" s="308"/>
      <c r="PPA68" s="308"/>
      <c r="PPB68" s="308"/>
      <c r="PPC68" s="308"/>
      <c r="PPD68" s="308"/>
      <c r="PPE68" s="308"/>
      <c r="PPF68" s="308"/>
      <c r="PPG68" s="308"/>
      <c r="PPH68" s="308"/>
      <c r="PPI68" s="308"/>
      <c r="PPJ68" s="308"/>
      <c r="PPK68" s="308"/>
      <c r="PPL68" s="308"/>
      <c r="PPM68" s="308"/>
      <c r="PPN68" s="308"/>
      <c r="PPO68" s="308"/>
      <c r="PPP68" s="308"/>
      <c r="PPQ68" s="308"/>
      <c r="PPR68" s="308"/>
      <c r="PPS68" s="308"/>
      <c r="PPT68" s="308"/>
      <c r="PPU68" s="308"/>
      <c r="PPV68" s="308"/>
      <c r="PPW68" s="308"/>
      <c r="PPX68" s="308"/>
      <c r="PPY68" s="308"/>
      <c r="PPZ68" s="308"/>
      <c r="PQA68" s="308"/>
      <c r="PQB68" s="308"/>
      <c r="PQC68" s="308"/>
      <c r="PQD68" s="308"/>
      <c r="PQE68" s="308"/>
      <c r="PQF68" s="308"/>
      <c r="PQG68" s="308"/>
      <c r="PQH68" s="308"/>
      <c r="PQI68" s="308"/>
      <c r="PQJ68" s="308"/>
      <c r="PQK68" s="308"/>
      <c r="PQL68" s="308"/>
      <c r="PQM68" s="308"/>
      <c r="PQN68" s="308"/>
      <c r="PQO68" s="308"/>
      <c r="PQP68" s="308"/>
      <c r="PQQ68" s="308"/>
      <c r="PQR68" s="308"/>
      <c r="PQS68" s="308"/>
      <c r="PQT68" s="308"/>
      <c r="PQU68" s="308"/>
      <c r="PQV68" s="308"/>
      <c r="PQW68" s="308"/>
      <c r="PQX68" s="308"/>
      <c r="PQY68" s="308"/>
      <c r="PQZ68" s="308"/>
      <c r="PRA68" s="308"/>
      <c r="PRB68" s="308"/>
      <c r="PRC68" s="308"/>
      <c r="PRD68" s="308"/>
      <c r="PRE68" s="308"/>
      <c r="PRF68" s="308"/>
      <c r="PRG68" s="308"/>
      <c r="PRH68" s="308"/>
      <c r="PRI68" s="308"/>
      <c r="PRJ68" s="308"/>
      <c r="PRK68" s="308"/>
      <c r="PRL68" s="308"/>
      <c r="PRM68" s="308"/>
      <c r="PRN68" s="308"/>
      <c r="PRO68" s="308"/>
      <c r="PRP68" s="308"/>
      <c r="PRQ68" s="308"/>
      <c r="PRR68" s="308"/>
      <c r="PRS68" s="308"/>
      <c r="PRT68" s="308"/>
      <c r="PRU68" s="308"/>
      <c r="PRV68" s="308"/>
      <c r="PRW68" s="308"/>
      <c r="PRX68" s="308"/>
      <c r="PRY68" s="308"/>
      <c r="PRZ68" s="308"/>
      <c r="PSA68" s="308"/>
      <c r="PSB68" s="308"/>
      <c r="PSC68" s="308"/>
      <c r="PSD68" s="308"/>
      <c r="PSE68" s="308"/>
      <c r="PSF68" s="308"/>
      <c r="PSG68" s="308"/>
      <c r="PSH68" s="308"/>
      <c r="PSI68" s="308"/>
      <c r="PSJ68" s="308"/>
      <c r="PSK68" s="308"/>
      <c r="PSL68" s="308"/>
      <c r="PSM68" s="308"/>
      <c r="PSN68" s="308"/>
      <c r="PSO68" s="308"/>
      <c r="PSP68" s="308"/>
      <c r="PSQ68" s="308"/>
      <c r="PSR68" s="308"/>
      <c r="PSS68" s="308"/>
      <c r="PST68" s="308"/>
      <c r="PSU68" s="308"/>
      <c r="PSV68" s="308"/>
      <c r="PSW68" s="308"/>
      <c r="PSX68" s="308"/>
      <c r="PSY68" s="308"/>
      <c r="PSZ68" s="308"/>
      <c r="PTA68" s="308"/>
      <c r="PTB68" s="308"/>
      <c r="PTC68" s="308"/>
      <c r="PTD68" s="308"/>
      <c r="PTE68" s="308"/>
      <c r="PTF68" s="308"/>
      <c r="PTG68" s="308"/>
      <c r="PTH68" s="308"/>
      <c r="PTI68" s="308"/>
      <c r="PTJ68" s="308"/>
      <c r="PTK68" s="308"/>
      <c r="PTL68" s="308"/>
      <c r="PTM68" s="308"/>
      <c r="PTN68" s="308"/>
      <c r="PTO68" s="308"/>
      <c r="PTP68" s="308"/>
      <c r="PTQ68" s="308"/>
      <c r="PTR68" s="308"/>
      <c r="PTS68" s="308"/>
      <c r="PTT68" s="308"/>
      <c r="PTU68" s="308"/>
      <c r="PTV68" s="308"/>
      <c r="PTW68" s="308"/>
      <c r="PTX68" s="308"/>
      <c r="PTY68" s="308"/>
      <c r="PTZ68" s="308"/>
      <c r="PUA68" s="308"/>
      <c r="PUB68" s="308"/>
      <c r="PUC68" s="308"/>
      <c r="PUD68" s="308"/>
      <c r="PUE68" s="308"/>
      <c r="PUF68" s="308"/>
      <c r="PUG68" s="308"/>
      <c r="PUH68" s="308"/>
      <c r="PUI68" s="308"/>
      <c r="PUJ68" s="308"/>
      <c r="PUK68" s="308"/>
      <c r="PUL68" s="308"/>
      <c r="PUM68" s="308"/>
      <c r="PUN68" s="308"/>
      <c r="PUO68" s="308"/>
      <c r="PUP68" s="308"/>
      <c r="PUQ68" s="308"/>
      <c r="PUR68" s="308"/>
      <c r="PUS68" s="308"/>
      <c r="PUT68" s="308"/>
      <c r="PUU68" s="308"/>
      <c r="PUV68" s="308"/>
      <c r="PUW68" s="308"/>
      <c r="PUX68" s="308"/>
      <c r="PUY68" s="308"/>
      <c r="PUZ68" s="308"/>
      <c r="PVA68" s="308"/>
      <c r="PVB68" s="308"/>
      <c r="PVC68" s="308"/>
      <c r="PVD68" s="308"/>
      <c r="PVE68" s="308"/>
      <c r="PVF68" s="308"/>
      <c r="PVG68" s="308"/>
      <c r="PVH68" s="308"/>
      <c r="PVI68" s="308"/>
      <c r="PVJ68" s="308"/>
      <c r="PVK68" s="308"/>
      <c r="PVL68" s="308"/>
      <c r="PVM68" s="308"/>
      <c r="PVN68" s="308"/>
      <c r="PVO68" s="308"/>
      <c r="PVP68" s="308"/>
      <c r="PVQ68" s="308"/>
      <c r="PVR68" s="308"/>
      <c r="PVS68" s="308"/>
      <c r="PVT68" s="308"/>
      <c r="PVU68" s="308"/>
      <c r="PVV68" s="308"/>
      <c r="PVW68" s="308"/>
      <c r="PVX68" s="308"/>
      <c r="PVY68" s="308"/>
      <c r="PVZ68" s="308"/>
      <c r="PWA68" s="308"/>
      <c r="PWB68" s="308"/>
      <c r="PWC68" s="308"/>
      <c r="PWD68" s="308"/>
      <c r="PWE68" s="308"/>
      <c r="PWF68" s="308"/>
      <c r="PWG68" s="308"/>
      <c r="PWH68" s="308"/>
      <c r="PWI68" s="308"/>
      <c r="PWJ68" s="308"/>
      <c r="PWK68" s="308"/>
      <c r="PWL68" s="308"/>
      <c r="PWM68" s="308"/>
      <c r="PWN68" s="308"/>
      <c r="PWO68" s="308"/>
      <c r="PWP68" s="308"/>
      <c r="PWQ68" s="308"/>
      <c r="PWR68" s="308"/>
      <c r="PWS68" s="308"/>
      <c r="PWT68" s="308"/>
      <c r="PWU68" s="308"/>
      <c r="PWV68" s="308"/>
      <c r="PWW68" s="308"/>
      <c r="PWX68" s="308"/>
      <c r="PWY68" s="308"/>
      <c r="PWZ68" s="308"/>
      <c r="PXA68" s="308"/>
      <c r="PXB68" s="308"/>
      <c r="PXC68" s="308"/>
      <c r="PXD68" s="308"/>
      <c r="PXE68" s="308"/>
      <c r="PXF68" s="308"/>
      <c r="PXG68" s="308"/>
      <c r="PXH68" s="308"/>
      <c r="PXI68" s="308"/>
      <c r="PXJ68" s="308"/>
      <c r="PXK68" s="308"/>
      <c r="PXL68" s="308"/>
      <c r="PXM68" s="308"/>
      <c r="PXN68" s="308"/>
      <c r="PXO68" s="308"/>
      <c r="PXP68" s="308"/>
      <c r="PXQ68" s="308"/>
      <c r="PXR68" s="308"/>
      <c r="PXS68" s="308"/>
      <c r="PXT68" s="308"/>
      <c r="PXU68" s="308"/>
      <c r="PXV68" s="308"/>
      <c r="PXW68" s="308"/>
      <c r="PXX68" s="308"/>
      <c r="PXY68" s="308"/>
      <c r="PXZ68" s="308"/>
      <c r="PYA68" s="308"/>
      <c r="PYB68" s="308"/>
      <c r="PYC68" s="308"/>
      <c r="PYD68" s="308"/>
      <c r="PYE68" s="308"/>
      <c r="PYF68" s="308"/>
      <c r="PYG68" s="308"/>
      <c r="PYH68" s="308"/>
      <c r="PYI68" s="308"/>
      <c r="PYJ68" s="308"/>
      <c r="PYK68" s="308"/>
      <c r="PYL68" s="308"/>
      <c r="PYM68" s="308"/>
      <c r="PYN68" s="308"/>
      <c r="PYO68" s="308"/>
      <c r="PYP68" s="308"/>
      <c r="PYQ68" s="308"/>
      <c r="PYR68" s="308"/>
      <c r="PYS68" s="308"/>
      <c r="PYT68" s="308"/>
      <c r="PYU68" s="308"/>
      <c r="PYV68" s="308"/>
      <c r="PYW68" s="308"/>
      <c r="PYX68" s="308"/>
      <c r="PYY68" s="308"/>
      <c r="PYZ68" s="308"/>
      <c r="PZA68" s="308"/>
      <c r="PZB68" s="308"/>
      <c r="PZC68" s="308"/>
      <c r="PZD68" s="308"/>
      <c r="PZE68" s="308"/>
      <c r="PZF68" s="308"/>
      <c r="PZG68" s="308"/>
      <c r="PZH68" s="308"/>
      <c r="PZI68" s="308"/>
      <c r="PZJ68" s="308"/>
      <c r="PZK68" s="308"/>
      <c r="PZL68" s="308"/>
      <c r="PZM68" s="308"/>
      <c r="PZN68" s="308"/>
      <c r="PZO68" s="308"/>
      <c r="PZP68" s="308"/>
      <c r="PZQ68" s="308"/>
      <c r="PZR68" s="308"/>
      <c r="PZS68" s="308"/>
      <c r="PZT68" s="308"/>
      <c r="PZU68" s="308"/>
      <c r="PZV68" s="308"/>
      <c r="PZW68" s="308"/>
      <c r="PZX68" s="308"/>
      <c r="PZY68" s="308"/>
      <c r="PZZ68" s="308"/>
      <c r="QAA68" s="308"/>
      <c r="QAB68" s="308"/>
      <c r="QAC68" s="308"/>
      <c r="QAD68" s="308"/>
      <c r="QAE68" s="308"/>
      <c r="QAF68" s="308"/>
      <c r="QAG68" s="308"/>
      <c r="QAH68" s="308"/>
      <c r="QAI68" s="308"/>
      <c r="QAJ68" s="308"/>
      <c r="QAK68" s="308"/>
      <c r="QAL68" s="308"/>
      <c r="QAM68" s="308"/>
      <c r="QAN68" s="308"/>
      <c r="QAO68" s="308"/>
      <c r="QAP68" s="308"/>
      <c r="QAQ68" s="308"/>
      <c r="QAR68" s="308"/>
      <c r="QAS68" s="308"/>
      <c r="QAT68" s="308"/>
      <c r="QAU68" s="308"/>
      <c r="QAV68" s="308"/>
      <c r="QAW68" s="308"/>
      <c r="QAX68" s="308"/>
      <c r="QAY68" s="308"/>
      <c r="QAZ68" s="308"/>
      <c r="QBA68" s="308"/>
      <c r="QBB68" s="308"/>
      <c r="QBC68" s="308"/>
      <c r="QBD68" s="308"/>
      <c r="QBE68" s="308"/>
      <c r="QBF68" s="308"/>
      <c r="QBG68" s="308"/>
      <c r="QBH68" s="308"/>
      <c r="QBI68" s="308"/>
      <c r="QBJ68" s="308"/>
      <c r="QBK68" s="308"/>
      <c r="QBL68" s="308"/>
      <c r="QBM68" s="308"/>
      <c r="QBN68" s="308"/>
      <c r="QBO68" s="308"/>
      <c r="QBP68" s="308"/>
      <c r="QBQ68" s="308"/>
      <c r="QBR68" s="308"/>
      <c r="QBS68" s="308"/>
      <c r="QBT68" s="308"/>
      <c r="QBU68" s="308"/>
      <c r="QBV68" s="308"/>
      <c r="QBW68" s="308"/>
      <c r="QBX68" s="308"/>
      <c r="QBY68" s="308"/>
      <c r="QBZ68" s="308"/>
      <c r="QCA68" s="308"/>
      <c r="QCB68" s="308"/>
      <c r="QCC68" s="308"/>
      <c r="QCD68" s="308"/>
      <c r="QCE68" s="308"/>
      <c r="QCF68" s="308"/>
      <c r="QCG68" s="308"/>
      <c r="QCH68" s="308"/>
      <c r="QCI68" s="308"/>
      <c r="QCJ68" s="308"/>
      <c r="QCK68" s="308"/>
      <c r="QCL68" s="308"/>
      <c r="QCM68" s="308"/>
      <c r="QCN68" s="308"/>
      <c r="QCO68" s="308"/>
      <c r="QCP68" s="308"/>
      <c r="QCQ68" s="308"/>
      <c r="QCR68" s="308"/>
      <c r="QCS68" s="308"/>
      <c r="QCT68" s="308"/>
      <c r="QCU68" s="308"/>
      <c r="QCV68" s="308"/>
      <c r="QCW68" s="308"/>
      <c r="QCX68" s="308"/>
      <c r="QCY68" s="308"/>
      <c r="QCZ68" s="308"/>
      <c r="QDA68" s="308"/>
      <c r="QDB68" s="308"/>
      <c r="QDC68" s="308"/>
      <c r="QDD68" s="308"/>
      <c r="QDE68" s="308"/>
      <c r="QDF68" s="308"/>
      <c r="QDG68" s="308"/>
      <c r="QDH68" s="308"/>
      <c r="QDI68" s="308"/>
      <c r="QDJ68" s="308"/>
      <c r="QDK68" s="308"/>
      <c r="QDL68" s="308"/>
      <c r="QDM68" s="308"/>
      <c r="QDN68" s="308"/>
      <c r="QDO68" s="308"/>
      <c r="QDP68" s="308"/>
      <c r="QDQ68" s="308"/>
      <c r="QDR68" s="308"/>
      <c r="QDS68" s="308"/>
      <c r="QDT68" s="308"/>
      <c r="QDU68" s="308"/>
      <c r="QDV68" s="308"/>
      <c r="QDW68" s="308"/>
      <c r="QDX68" s="308"/>
      <c r="QDY68" s="308"/>
      <c r="QDZ68" s="308"/>
      <c r="QEA68" s="308"/>
      <c r="QEB68" s="308"/>
      <c r="QEC68" s="308"/>
      <c r="QED68" s="308"/>
      <c r="QEE68" s="308"/>
      <c r="QEF68" s="308"/>
      <c r="QEG68" s="308"/>
      <c r="QEH68" s="308"/>
      <c r="QEI68" s="308"/>
      <c r="QEJ68" s="308"/>
      <c r="QEK68" s="308"/>
      <c r="QEL68" s="308"/>
      <c r="QEM68" s="308"/>
      <c r="QEN68" s="308"/>
      <c r="QEO68" s="308"/>
      <c r="QEP68" s="308"/>
      <c r="QEQ68" s="308"/>
      <c r="QER68" s="308"/>
      <c r="QES68" s="308"/>
      <c r="QET68" s="308"/>
      <c r="QEU68" s="308"/>
      <c r="QEV68" s="308"/>
      <c r="QEW68" s="308"/>
      <c r="QEX68" s="308"/>
      <c r="QEY68" s="308"/>
      <c r="QEZ68" s="308"/>
      <c r="QFA68" s="308"/>
      <c r="QFB68" s="308"/>
      <c r="QFC68" s="308"/>
      <c r="QFD68" s="308"/>
      <c r="QFE68" s="308"/>
      <c r="QFF68" s="308"/>
      <c r="QFG68" s="308"/>
      <c r="QFH68" s="308"/>
      <c r="QFI68" s="308"/>
      <c r="QFJ68" s="308"/>
      <c r="QFK68" s="308"/>
      <c r="QFL68" s="308"/>
      <c r="QFM68" s="308"/>
      <c r="QFN68" s="308"/>
      <c r="QFO68" s="308"/>
      <c r="QFP68" s="308"/>
      <c r="QFQ68" s="308"/>
      <c r="QFR68" s="308"/>
      <c r="QFS68" s="308"/>
      <c r="QFT68" s="308"/>
      <c r="QFU68" s="308"/>
      <c r="QFV68" s="308"/>
      <c r="QFW68" s="308"/>
      <c r="QFX68" s="308"/>
      <c r="QFY68" s="308"/>
      <c r="QFZ68" s="308"/>
      <c r="QGA68" s="308"/>
      <c r="QGB68" s="308"/>
      <c r="QGC68" s="308"/>
      <c r="QGD68" s="308"/>
      <c r="QGE68" s="308"/>
      <c r="QGF68" s="308"/>
      <c r="QGG68" s="308"/>
      <c r="QGH68" s="308"/>
      <c r="QGI68" s="308"/>
      <c r="QGJ68" s="308"/>
      <c r="QGK68" s="308"/>
      <c r="QGL68" s="308"/>
      <c r="QGM68" s="308"/>
      <c r="QGN68" s="308"/>
      <c r="QGO68" s="308"/>
      <c r="QGP68" s="308"/>
      <c r="QGQ68" s="308"/>
      <c r="QGR68" s="308"/>
      <c r="QGS68" s="308"/>
      <c r="QGT68" s="308"/>
      <c r="QGU68" s="308"/>
      <c r="QGV68" s="308"/>
      <c r="QGW68" s="308"/>
      <c r="QGX68" s="308"/>
      <c r="QGY68" s="308"/>
      <c r="QGZ68" s="308"/>
      <c r="QHA68" s="308"/>
      <c r="QHB68" s="308"/>
      <c r="QHC68" s="308"/>
      <c r="QHD68" s="308"/>
      <c r="QHE68" s="308"/>
      <c r="QHF68" s="308"/>
      <c r="QHG68" s="308"/>
      <c r="QHH68" s="308"/>
      <c r="QHI68" s="308"/>
      <c r="QHJ68" s="308"/>
      <c r="QHK68" s="308"/>
      <c r="QHL68" s="308"/>
      <c r="QHM68" s="308"/>
      <c r="QHN68" s="308"/>
      <c r="QHO68" s="308"/>
      <c r="QHP68" s="308"/>
      <c r="QHQ68" s="308"/>
      <c r="QHR68" s="308"/>
      <c r="QHS68" s="308"/>
      <c r="QHT68" s="308"/>
      <c r="QHU68" s="308"/>
      <c r="QHV68" s="308"/>
      <c r="QHW68" s="308"/>
      <c r="QHX68" s="308"/>
      <c r="QHY68" s="308"/>
      <c r="QHZ68" s="308"/>
      <c r="QIA68" s="308"/>
      <c r="QIB68" s="308"/>
      <c r="QIC68" s="308"/>
      <c r="QID68" s="308"/>
      <c r="QIE68" s="308"/>
      <c r="QIF68" s="308"/>
      <c r="QIG68" s="308"/>
      <c r="QIH68" s="308"/>
      <c r="QII68" s="308"/>
      <c r="QIJ68" s="308"/>
      <c r="QIK68" s="308"/>
      <c r="QIL68" s="308"/>
      <c r="QIM68" s="308"/>
      <c r="QIN68" s="308"/>
      <c r="QIO68" s="308"/>
      <c r="QIP68" s="308"/>
      <c r="QIQ68" s="308"/>
      <c r="QIR68" s="308"/>
      <c r="QIS68" s="308"/>
      <c r="QIT68" s="308"/>
      <c r="QIU68" s="308"/>
      <c r="QIV68" s="308"/>
      <c r="QIW68" s="308"/>
      <c r="QIX68" s="308"/>
      <c r="QIY68" s="308"/>
      <c r="QIZ68" s="308"/>
      <c r="QJA68" s="308"/>
      <c r="QJB68" s="308"/>
      <c r="QJC68" s="308"/>
      <c r="QJD68" s="308"/>
      <c r="QJE68" s="308"/>
      <c r="QJF68" s="308"/>
      <c r="QJG68" s="308"/>
      <c r="QJH68" s="308"/>
      <c r="QJI68" s="308"/>
      <c r="QJJ68" s="308"/>
      <c r="QJK68" s="308"/>
      <c r="QJL68" s="308"/>
      <c r="QJM68" s="308"/>
      <c r="QJN68" s="308"/>
      <c r="QJO68" s="308"/>
      <c r="QJP68" s="308"/>
      <c r="QJQ68" s="308"/>
      <c r="QJR68" s="308"/>
      <c r="QJS68" s="308"/>
      <c r="QJT68" s="308"/>
      <c r="QJU68" s="308"/>
      <c r="QJV68" s="308"/>
      <c r="QJW68" s="308"/>
      <c r="QJX68" s="308"/>
      <c r="QJY68" s="308"/>
      <c r="QJZ68" s="308"/>
      <c r="QKA68" s="308"/>
      <c r="QKB68" s="308"/>
      <c r="QKC68" s="308"/>
      <c r="QKD68" s="308"/>
      <c r="QKE68" s="308"/>
      <c r="QKF68" s="308"/>
      <c r="QKG68" s="308"/>
      <c r="QKH68" s="308"/>
      <c r="QKI68" s="308"/>
      <c r="QKJ68" s="308"/>
      <c r="QKK68" s="308"/>
      <c r="QKL68" s="308"/>
      <c r="QKM68" s="308"/>
      <c r="QKN68" s="308"/>
      <c r="QKO68" s="308"/>
      <c r="QKP68" s="308"/>
      <c r="QKQ68" s="308"/>
      <c r="QKR68" s="308"/>
      <c r="QKS68" s="308"/>
      <c r="QKT68" s="308"/>
      <c r="QKU68" s="308"/>
      <c r="QKV68" s="308"/>
      <c r="QKW68" s="308"/>
      <c r="QKX68" s="308"/>
      <c r="QKY68" s="308"/>
      <c r="QKZ68" s="308"/>
      <c r="QLA68" s="308"/>
      <c r="QLB68" s="308"/>
      <c r="QLC68" s="308"/>
      <c r="QLD68" s="308"/>
      <c r="QLE68" s="308"/>
      <c r="QLF68" s="308"/>
      <c r="QLG68" s="308"/>
      <c r="QLH68" s="308"/>
      <c r="QLI68" s="308"/>
      <c r="QLJ68" s="308"/>
      <c r="QLK68" s="308"/>
      <c r="QLL68" s="308"/>
      <c r="QLM68" s="308"/>
      <c r="QLN68" s="308"/>
      <c r="QLO68" s="308"/>
      <c r="QLP68" s="308"/>
      <c r="QLQ68" s="308"/>
      <c r="QLR68" s="308"/>
      <c r="QLS68" s="308"/>
      <c r="QLT68" s="308"/>
      <c r="QLU68" s="308"/>
      <c r="QLV68" s="308"/>
      <c r="QLW68" s="308"/>
      <c r="QLX68" s="308"/>
      <c r="QLY68" s="308"/>
      <c r="QLZ68" s="308"/>
      <c r="QMA68" s="308"/>
      <c r="QMB68" s="308"/>
      <c r="QMC68" s="308"/>
      <c r="QMD68" s="308"/>
      <c r="QME68" s="308"/>
      <c r="QMF68" s="308"/>
      <c r="QMG68" s="308"/>
      <c r="QMH68" s="308"/>
      <c r="QMI68" s="308"/>
      <c r="QMJ68" s="308"/>
      <c r="QMK68" s="308"/>
      <c r="QML68" s="308"/>
      <c r="QMM68" s="308"/>
      <c r="QMN68" s="308"/>
      <c r="QMO68" s="308"/>
      <c r="QMP68" s="308"/>
      <c r="QMQ68" s="308"/>
      <c r="QMR68" s="308"/>
      <c r="QMS68" s="308"/>
      <c r="QMT68" s="308"/>
      <c r="QMU68" s="308"/>
      <c r="QMV68" s="308"/>
      <c r="QMW68" s="308"/>
      <c r="QMX68" s="308"/>
      <c r="QMY68" s="308"/>
      <c r="QMZ68" s="308"/>
      <c r="QNA68" s="308"/>
      <c r="QNB68" s="308"/>
      <c r="QNC68" s="308"/>
      <c r="QND68" s="308"/>
      <c r="QNE68" s="308"/>
      <c r="QNF68" s="308"/>
      <c r="QNG68" s="308"/>
      <c r="QNH68" s="308"/>
      <c r="QNI68" s="308"/>
      <c r="QNJ68" s="308"/>
      <c r="QNK68" s="308"/>
      <c r="QNL68" s="308"/>
      <c r="QNM68" s="308"/>
      <c r="QNN68" s="308"/>
      <c r="QNO68" s="308"/>
      <c r="QNP68" s="308"/>
      <c r="QNQ68" s="308"/>
      <c r="QNR68" s="308"/>
      <c r="QNS68" s="308"/>
      <c r="QNT68" s="308"/>
      <c r="QNU68" s="308"/>
      <c r="QNV68" s="308"/>
      <c r="QNW68" s="308"/>
      <c r="QNX68" s="308"/>
      <c r="QNY68" s="308"/>
      <c r="QNZ68" s="308"/>
      <c r="QOA68" s="308"/>
      <c r="QOB68" s="308"/>
      <c r="QOC68" s="308"/>
      <c r="QOD68" s="308"/>
      <c r="QOE68" s="308"/>
      <c r="QOF68" s="308"/>
      <c r="QOG68" s="308"/>
      <c r="QOH68" s="308"/>
      <c r="QOI68" s="308"/>
      <c r="QOJ68" s="308"/>
      <c r="QOK68" s="308"/>
      <c r="QOL68" s="308"/>
      <c r="QOM68" s="308"/>
      <c r="QON68" s="308"/>
      <c r="QOO68" s="308"/>
      <c r="QOP68" s="308"/>
      <c r="QOQ68" s="308"/>
      <c r="QOR68" s="308"/>
      <c r="QOS68" s="308"/>
      <c r="QOT68" s="308"/>
      <c r="QOU68" s="308"/>
      <c r="QOV68" s="308"/>
      <c r="QOW68" s="308"/>
      <c r="QOX68" s="308"/>
      <c r="QOY68" s="308"/>
      <c r="QOZ68" s="308"/>
      <c r="QPA68" s="308"/>
      <c r="QPB68" s="308"/>
      <c r="QPC68" s="308"/>
      <c r="QPD68" s="308"/>
      <c r="QPE68" s="308"/>
      <c r="QPF68" s="308"/>
      <c r="QPG68" s="308"/>
      <c r="QPH68" s="308"/>
      <c r="QPI68" s="308"/>
      <c r="QPJ68" s="308"/>
      <c r="QPK68" s="308"/>
      <c r="QPL68" s="308"/>
      <c r="QPM68" s="308"/>
      <c r="QPN68" s="308"/>
      <c r="QPO68" s="308"/>
      <c r="QPP68" s="308"/>
      <c r="QPQ68" s="308"/>
      <c r="QPR68" s="308"/>
      <c r="QPS68" s="308"/>
      <c r="QPT68" s="308"/>
      <c r="QPU68" s="308"/>
      <c r="QPV68" s="308"/>
      <c r="QPW68" s="308"/>
      <c r="QPX68" s="308"/>
      <c r="QPY68" s="308"/>
      <c r="QPZ68" s="308"/>
      <c r="QQA68" s="308"/>
      <c r="QQB68" s="308"/>
      <c r="QQC68" s="308"/>
      <c r="QQD68" s="308"/>
      <c r="QQE68" s="308"/>
      <c r="QQF68" s="308"/>
      <c r="QQG68" s="308"/>
      <c r="QQH68" s="308"/>
      <c r="QQI68" s="308"/>
      <c r="QQJ68" s="308"/>
      <c r="QQK68" s="308"/>
      <c r="QQL68" s="308"/>
      <c r="QQM68" s="308"/>
      <c r="QQN68" s="308"/>
      <c r="QQO68" s="308"/>
      <c r="QQP68" s="308"/>
      <c r="QQQ68" s="308"/>
      <c r="QQR68" s="308"/>
      <c r="QQS68" s="308"/>
      <c r="QQT68" s="308"/>
      <c r="QQU68" s="308"/>
      <c r="QQV68" s="308"/>
      <c r="QQW68" s="308"/>
      <c r="QQX68" s="308"/>
      <c r="QQY68" s="308"/>
      <c r="QQZ68" s="308"/>
      <c r="QRA68" s="308"/>
      <c r="QRB68" s="308"/>
      <c r="QRC68" s="308"/>
      <c r="QRD68" s="308"/>
      <c r="QRE68" s="308"/>
      <c r="QRF68" s="308"/>
      <c r="QRG68" s="308"/>
      <c r="QRH68" s="308"/>
      <c r="QRI68" s="308"/>
      <c r="QRJ68" s="308"/>
      <c r="QRK68" s="308"/>
      <c r="QRL68" s="308"/>
      <c r="QRM68" s="308"/>
      <c r="QRN68" s="308"/>
      <c r="QRO68" s="308"/>
      <c r="QRP68" s="308"/>
      <c r="QRQ68" s="308"/>
      <c r="QRR68" s="308"/>
      <c r="QRS68" s="308"/>
      <c r="QRT68" s="308"/>
      <c r="QRU68" s="308"/>
      <c r="QRV68" s="308"/>
      <c r="QRW68" s="308"/>
      <c r="QRX68" s="308"/>
      <c r="QRY68" s="308"/>
      <c r="QRZ68" s="308"/>
      <c r="QSA68" s="308"/>
      <c r="QSB68" s="308"/>
      <c r="QSC68" s="308"/>
      <c r="QSD68" s="308"/>
      <c r="QSE68" s="308"/>
      <c r="QSF68" s="308"/>
      <c r="QSG68" s="308"/>
      <c r="QSH68" s="308"/>
      <c r="QSI68" s="308"/>
      <c r="QSJ68" s="308"/>
      <c r="QSK68" s="308"/>
      <c r="QSL68" s="308"/>
      <c r="QSM68" s="308"/>
      <c r="QSN68" s="308"/>
      <c r="QSO68" s="308"/>
      <c r="QSP68" s="308"/>
      <c r="QSQ68" s="308"/>
      <c r="QSR68" s="308"/>
      <c r="QSS68" s="308"/>
      <c r="QST68" s="308"/>
      <c r="QSU68" s="308"/>
      <c r="QSV68" s="308"/>
      <c r="QSW68" s="308"/>
      <c r="QSX68" s="308"/>
      <c r="QSY68" s="308"/>
      <c r="QSZ68" s="308"/>
      <c r="QTA68" s="308"/>
      <c r="QTB68" s="308"/>
      <c r="QTC68" s="308"/>
      <c r="QTD68" s="308"/>
      <c r="QTE68" s="308"/>
      <c r="QTF68" s="308"/>
      <c r="QTG68" s="308"/>
      <c r="QTH68" s="308"/>
      <c r="QTI68" s="308"/>
      <c r="QTJ68" s="308"/>
      <c r="QTK68" s="308"/>
      <c r="QTL68" s="308"/>
      <c r="QTM68" s="308"/>
      <c r="QTN68" s="308"/>
      <c r="QTO68" s="308"/>
      <c r="QTP68" s="308"/>
      <c r="QTQ68" s="308"/>
      <c r="QTR68" s="308"/>
      <c r="QTS68" s="308"/>
      <c r="QTT68" s="308"/>
      <c r="QTU68" s="308"/>
      <c r="QTV68" s="308"/>
      <c r="QTW68" s="308"/>
      <c r="QTX68" s="308"/>
      <c r="QTY68" s="308"/>
      <c r="QTZ68" s="308"/>
      <c r="QUA68" s="308"/>
      <c r="QUB68" s="308"/>
      <c r="QUC68" s="308"/>
      <c r="QUD68" s="308"/>
      <c r="QUE68" s="308"/>
      <c r="QUF68" s="308"/>
      <c r="QUG68" s="308"/>
      <c r="QUH68" s="308"/>
      <c r="QUI68" s="308"/>
      <c r="QUJ68" s="308"/>
      <c r="QUK68" s="308"/>
      <c r="QUL68" s="308"/>
      <c r="QUM68" s="308"/>
      <c r="QUN68" s="308"/>
      <c r="QUO68" s="308"/>
      <c r="QUP68" s="308"/>
      <c r="QUQ68" s="308"/>
      <c r="QUR68" s="308"/>
      <c r="QUS68" s="308"/>
      <c r="QUT68" s="308"/>
      <c r="QUU68" s="308"/>
      <c r="QUV68" s="308"/>
      <c r="QUW68" s="308"/>
      <c r="QUX68" s="308"/>
      <c r="QUY68" s="308"/>
      <c r="QUZ68" s="308"/>
      <c r="QVA68" s="308"/>
      <c r="QVB68" s="308"/>
      <c r="QVC68" s="308"/>
      <c r="QVD68" s="308"/>
      <c r="QVE68" s="308"/>
      <c r="QVF68" s="308"/>
      <c r="QVG68" s="308"/>
      <c r="QVH68" s="308"/>
      <c r="QVI68" s="308"/>
      <c r="QVJ68" s="308"/>
      <c r="QVK68" s="308"/>
      <c r="QVL68" s="308"/>
      <c r="QVM68" s="308"/>
      <c r="QVN68" s="308"/>
      <c r="QVO68" s="308"/>
      <c r="QVP68" s="308"/>
      <c r="QVQ68" s="308"/>
      <c r="QVR68" s="308"/>
      <c r="QVS68" s="308"/>
      <c r="QVT68" s="308"/>
      <c r="QVU68" s="308"/>
      <c r="QVV68" s="308"/>
      <c r="QVW68" s="308"/>
      <c r="QVX68" s="308"/>
      <c r="QVY68" s="308"/>
      <c r="QVZ68" s="308"/>
      <c r="QWA68" s="308"/>
      <c r="QWB68" s="308"/>
      <c r="QWC68" s="308"/>
      <c r="QWD68" s="308"/>
      <c r="QWE68" s="308"/>
      <c r="QWF68" s="308"/>
      <c r="QWG68" s="308"/>
      <c r="QWH68" s="308"/>
      <c r="QWI68" s="308"/>
      <c r="QWJ68" s="308"/>
      <c r="QWK68" s="308"/>
      <c r="QWL68" s="308"/>
      <c r="QWM68" s="308"/>
      <c r="QWN68" s="308"/>
      <c r="QWO68" s="308"/>
      <c r="QWP68" s="308"/>
      <c r="QWQ68" s="308"/>
      <c r="QWR68" s="308"/>
      <c r="QWS68" s="308"/>
      <c r="QWT68" s="308"/>
      <c r="QWU68" s="308"/>
      <c r="QWV68" s="308"/>
      <c r="QWW68" s="308"/>
      <c r="QWX68" s="308"/>
      <c r="QWY68" s="308"/>
      <c r="QWZ68" s="308"/>
      <c r="QXA68" s="308"/>
      <c r="QXB68" s="308"/>
      <c r="QXC68" s="308"/>
      <c r="QXD68" s="308"/>
      <c r="QXE68" s="308"/>
      <c r="QXF68" s="308"/>
      <c r="QXG68" s="308"/>
      <c r="QXH68" s="308"/>
      <c r="QXI68" s="308"/>
      <c r="QXJ68" s="308"/>
      <c r="QXK68" s="308"/>
      <c r="QXL68" s="308"/>
      <c r="QXM68" s="308"/>
      <c r="QXN68" s="308"/>
      <c r="QXO68" s="308"/>
      <c r="QXP68" s="308"/>
      <c r="QXQ68" s="308"/>
      <c r="QXR68" s="308"/>
      <c r="QXS68" s="308"/>
      <c r="QXT68" s="308"/>
      <c r="QXU68" s="308"/>
      <c r="QXV68" s="308"/>
      <c r="QXW68" s="308"/>
      <c r="QXX68" s="308"/>
      <c r="QXY68" s="308"/>
      <c r="QXZ68" s="308"/>
      <c r="QYA68" s="308"/>
      <c r="QYB68" s="308"/>
      <c r="QYC68" s="308"/>
      <c r="QYD68" s="308"/>
      <c r="QYE68" s="308"/>
      <c r="QYF68" s="308"/>
      <c r="QYG68" s="308"/>
      <c r="QYH68" s="308"/>
      <c r="QYI68" s="308"/>
      <c r="QYJ68" s="308"/>
      <c r="QYK68" s="308"/>
      <c r="QYL68" s="308"/>
      <c r="QYM68" s="308"/>
      <c r="QYN68" s="308"/>
      <c r="QYO68" s="308"/>
      <c r="QYP68" s="308"/>
      <c r="QYQ68" s="308"/>
      <c r="QYR68" s="308"/>
      <c r="QYS68" s="308"/>
      <c r="QYT68" s="308"/>
      <c r="QYU68" s="308"/>
      <c r="QYV68" s="308"/>
      <c r="QYW68" s="308"/>
      <c r="QYX68" s="308"/>
      <c r="QYY68" s="308"/>
      <c r="QYZ68" s="308"/>
      <c r="QZA68" s="308"/>
      <c r="QZB68" s="308"/>
      <c r="QZC68" s="308"/>
      <c r="QZD68" s="308"/>
      <c r="QZE68" s="308"/>
      <c r="QZF68" s="308"/>
      <c r="QZG68" s="308"/>
      <c r="QZH68" s="308"/>
      <c r="QZI68" s="308"/>
      <c r="QZJ68" s="308"/>
      <c r="QZK68" s="308"/>
      <c r="QZL68" s="308"/>
      <c r="QZM68" s="308"/>
      <c r="QZN68" s="308"/>
      <c r="QZO68" s="308"/>
      <c r="QZP68" s="308"/>
      <c r="QZQ68" s="308"/>
      <c r="QZR68" s="308"/>
      <c r="QZS68" s="308"/>
      <c r="QZT68" s="308"/>
      <c r="QZU68" s="308"/>
      <c r="QZV68" s="308"/>
      <c r="QZW68" s="308"/>
      <c r="QZX68" s="308"/>
      <c r="QZY68" s="308"/>
      <c r="QZZ68" s="308"/>
      <c r="RAA68" s="308"/>
      <c r="RAB68" s="308"/>
      <c r="RAC68" s="308"/>
      <c r="RAD68" s="308"/>
      <c r="RAE68" s="308"/>
      <c r="RAF68" s="308"/>
      <c r="RAG68" s="308"/>
      <c r="RAH68" s="308"/>
      <c r="RAI68" s="308"/>
      <c r="RAJ68" s="308"/>
      <c r="RAK68" s="308"/>
      <c r="RAL68" s="308"/>
      <c r="RAM68" s="308"/>
      <c r="RAN68" s="308"/>
      <c r="RAO68" s="308"/>
      <c r="RAP68" s="308"/>
      <c r="RAQ68" s="308"/>
      <c r="RAR68" s="308"/>
      <c r="RAS68" s="308"/>
      <c r="RAT68" s="308"/>
      <c r="RAU68" s="308"/>
      <c r="RAV68" s="308"/>
      <c r="RAW68" s="308"/>
      <c r="RAX68" s="308"/>
      <c r="RAY68" s="308"/>
      <c r="RAZ68" s="308"/>
      <c r="RBA68" s="308"/>
      <c r="RBB68" s="308"/>
      <c r="RBC68" s="308"/>
      <c r="RBD68" s="308"/>
      <c r="RBE68" s="308"/>
      <c r="RBF68" s="308"/>
      <c r="RBG68" s="308"/>
      <c r="RBH68" s="308"/>
      <c r="RBI68" s="308"/>
      <c r="RBJ68" s="308"/>
      <c r="RBK68" s="308"/>
      <c r="RBL68" s="308"/>
      <c r="RBM68" s="308"/>
      <c r="RBN68" s="308"/>
      <c r="RBO68" s="308"/>
      <c r="RBP68" s="308"/>
      <c r="RBQ68" s="308"/>
      <c r="RBR68" s="308"/>
      <c r="RBS68" s="308"/>
      <c r="RBT68" s="308"/>
      <c r="RBU68" s="308"/>
      <c r="RBV68" s="308"/>
      <c r="RBW68" s="308"/>
      <c r="RBX68" s="308"/>
      <c r="RBY68" s="308"/>
      <c r="RBZ68" s="308"/>
      <c r="RCA68" s="308"/>
      <c r="RCB68" s="308"/>
      <c r="RCC68" s="308"/>
      <c r="RCD68" s="308"/>
      <c r="RCE68" s="308"/>
      <c r="RCF68" s="308"/>
      <c r="RCG68" s="308"/>
      <c r="RCH68" s="308"/>
      <c r="RCI68" s="308"/>
      <c r="RCJ68" s="308"/>
      <c r="RCK68" s="308"/>
      <c r="RCL68" s="308"/>
      <c r="RCM68" s="308"/>
      <c r="RCN68" s="308"/>
      <c r="RCO68" s="308"/>
      <c r="RCP68" s="308"/>
      <c r="RCQ68" s="308"/>
      <c r="RCR68" s="308"/>
      <c r="RCS68" s="308"/>
      <c r="RCT68" s="308"/>
      <c r="RCU68" s="308"/>
      <c r="RCV68" s="308"/>
      <c r="RCW68" s="308"/>
      <c r="RCX68" s="308"/>
      <c r="RCY68" s="308"/>
      <c r="RCZ68" s="308"/>
      <c r="RDA68" s="308"/>
      <c r="RDB68" s="308"/>
      <c r="RDC68" s="308"/>
      <c r="RDD68" s="308"/>
      <c r="RDE68" s="308"/>
      <c r="RDF68" s="308"/>
      <c r="RDG68" s="308"/>
      <c r="RDH68" s="308"/>
      <c r="RDI68" s="308"/>
      <c r="RDJ68" s="308"/>
      <c r="RDK68" s="308"/>
      <c r="RDL68" s="308"/>
      <c r="RDM68" s="308"/>
      <c r="RDN68" s="308"/>
      <c r="RDO68" s="308"/>
      <c r="RDP68" s="308"/>
      <c r="RDQ68" s="308"/>
      <c r="RDR68" s="308"/>
      <c r="RDS68" s="308"/>
      <c r="RDT68" s="308"/>
      <c r="RDU68" s="308"/>
      <c r="RDV68" s="308"/>
      <c r="RDW68" s="308"/>
      <c r="RDX68" s="308"/>
      <c r="RDY68" s="308"/>
      <c r="RDZ68" s="308"/>
      <c r="REA68" s="308"/>
      <c r="REB68" s="308"/>
      <c r="REC68" s="308"/>
      <c r="RED68" s="308"/>
      <c r="REE68" s="308"/>
      <c r="REF68" s="308"/>
      <c r="REG68" s="308"/>
      <c r="REH68" s="308"/>
      <c r="REI68" s="308"/>
      <c r="REJ68" s="308"/>
      <c r="REK68" s="308"/>
      <c r="REL68" s="308"/>
      <c r="REM68" s="308"/>
      <c r="REN68" s="308"/>
      <c r="REO68" s="308"/>
      <c r="REP68" s="308"/>
      <c r="REQ68" s="308"/>
      <c r="RER68" s="308"/>
      <c r="RES68" s="308"/>
      <c r="RET68" s="308"/>
      <c r="REU68" s="308"/>
      <c r="REV68" s="308"/>
      <c r="REW68" s="308"/>
      <c r="REX68" s="308"/>
      <c r="REY68" s="308"/>
      <c r="REZ68" s="308"/>
      <c r="RFA68" s="308"/>
      <c r="RFB68" s="308"/>
      <c r="RFC68" s="308"/>
      <c r="RFD68" s="308"/>
      <c r="RFE68" s="308"/>
      <c r="RFF68" s="308"/>
      <c r="RFG68" s="308"/>
      <c r="RFH68" s="308"/>
      <c r="RFI68" s="308"/>
      <c r="RFJ68" s="308"/>
      <c r="RFK68" s="308"/>
      <c r="RFL68" s="308"/>
      <c r="RFM68" s="308"/>
      <c r="RFN68" s="308"/>
      <c r="RFO68" s="308"/>
      <c r="RFP68" s="308"/>
      <c r="RFQ68" s="308"/>
      <c r="RFR68" s="308"/>
      <c r="RFS68" s="308"/>
      <c r="RFT68" s="308"/>
      <c r="RFU68" s="308"/>
      <c r="RFV68" s="308"/>
      <c r="RFW68" s="308"/>
      <c r="RFX68" s="308"/>
      <c r="RFY68" s="308"/>
      <c r="RFZ68" s="308"/>
      <c r="RGA68" s="308"/>
      <c r="RGB68" s="308"/>
      <c r="RGC68" s="308"/>
      <c r="RGD68" s="308"/>
      <c r="RGE68" s="308"/>
      <c r="RGF68" s="308"/>
      <c r="RGG68" s="308"/>
      <c r="RGH68" s="308"/>
      <c r="RGI68" s="308"/>
      <c r="RGJ68" s="308"/>
      <c r="RGK68" s="308"/>
      <c r="RGL68" s="308"/>
      <c r="RGM68" s="308"/>
      <c r="RGN68" s="308"/>
      <c r="RGO68" s="308"/>
      <c r="RGP68" s="308"/>
      <c r="RGQ68" s="308"/>
      <c r="RGR68" s="308"/>
      <c r="RGS68" s="308"/>
      <c r="RGT68" s="308"/>
      <c r="RGU68" s="308"/>
      <c r="RGV68" s="308"/>
      <c r="RGW68" s="308"/>
      <c r="RGX68" s="308"/>
      <c r="RGY68" s="308"/>
      <c r="RGZ68" s="308"/>
      <c r="RHA68" s="308"/>
      <c r="RHB68" s="308"/>
      <c r="RHC68" s="308"/>
      <c r="RHD68" s="308"/>
      <c r="RHE68" s="308"/>
      <c r="RHF68" s="308"/>
      <c r="RHG68" s="308"/>
      <c r="RHH68" s="308"/>
      <c r="RHI68" s="308"/>
      <c r="RHJ68" s="308"/>
      <c r="RHK68" s="308"/>
      <c r="RHL68" s="308"/>
      <c r="RHM68" s="308"/>
      <c r="RHN68" s="308"/>
      <c r="RHO68" s="308"/>
      <c r="RHP68" s="308"/>
      <c r="RHQ68" s="308"/>
      <c r="RHR68" s="308"/>
      <c r="RHS68" s="308"/>
      <c r="RHT68" s="308"/>
      <c r="RHU68" s="308"/>
      <c r="RHV68" s="308"/>
      <c r="RHW68" s="308"/>
      <c r="RHX68" s="308"/>
      <c r="RHY68" s="308"/>
      <c r="RHZ68" s="308"/>
      <c r="RIA68" s="308"/>
      <c r="RIB68" s="308"/>
      <c r="RIC68" s="308"/>
      <c r="RID68" s="308"/>
      <c r="RIE68" s="308"/>
      <c r="RIF68" s="308"/>
      <c r="RIG68" s="308"/>
      <c r="RIH68" s="308"/>
      <c r="RII68" s="308"/>
      <c r="RIJ68" s="308"/>
      <c r="RIK68" s="308"/>
      <c r="RIL68" s="308"/>
      <c r="RIM68" s="308"/>
      <c r="RIN68" s="308"/>
      <c r="RIO68" s="308"/>
      <c r="RIP68" s="308"/>
      <c r="RIQ68" s="308"/>
      <c r="RIR68" s="308"/>
      <c r="RIS68" s="308"/>
      <c r="RIT68" s="308"/>
      <c r="RIU68" s="308"/>
      <c r="RIV68" s="308"/>
      <c r="RIW68" s="308"/>
      <c r="RIX68" s="308"/>
      <c r="RIY68" s="308"/>
      <c r="RIZ68" s="308"/>
      <c r="RJA68" s="308"/>
      <c r="RJB68" s="308"/>
      <c r="RJC68" s="308"/>
      <c r="RJD68" s="308"/>
      <c r="RJE68" s="308"/>
      <c r="RJF68" s="308"/>
      <c r="RJG68" s="308"/>
      <c r="RJH68" s="308"/>
      <c r="RJI68" s="308"/>
      <c r="RJJ68" s="308"/>
      <c r="RJK68" s="308"/>
      <c r="RJL68" s="308"/>
      <c r="RJM68" s="308"/>
      <c r="RJN68" s="308"/>
      <c r="RJO68" s="308"/>
      <c r="RJP68" s="308"/>
      <c r="RJQ68" s="308"/>
      <c r="RJR68" s="308"/>
      <c r="RJS68" s="308"/>
      <c r="RJT68" s="308"/>
      <c r="RJU68" s="308"/>
      <c r="RJV68" s="308"/>
      <c r="RJW68" s="308"/>
      <c r="RJX68" s="308"/>
      <c r="RJY68" s="308"/>
      <c r="RJZ68" s="308"/>
      <c r="RKA68" s="308"/>
      <c r="RKB68" s="308"/>
      <c r="RKC68" s="308"/>
      <c r="RKD68" s="308"/>
      <c r="RKE68" s="308"/>
      <c r="RKF68" s="308"/>
      <c r="RKG68" s="308"/>
      <c r="RKH68" s="308"/>
      <c r="RKI68" s="308"/>
      <c r="RKJ68" s="308"/>
      <c r="RKK68" s="308"/>
      <c r="RKL68" s="308"/>
      <c r="RKM68" s="308"/>
      <c r="RKN68" s="308"/>
      <c r="RKO68" s="308"/>
      <c r="RKP68" s="308"/>
      <c r="RKQ68" s="308"/>
      <c r="RKR68" s="308"/>
      <c r="RKS68" s="308"/>
      <c r="RKT68" s="308"/>
      <c r="RKU68" s="308"/>
      <c r="RKV68" s="308"/>
      <c r="RKW68" s="308"/>
      <c r="RKX68" s="308"/>
      <c r="RKY68" s="308"/>
      <c r="RKZ68" s="308"/>
      <c r="RLA68" s="308"/>
      <c r="RLB68" s="308"/>
      <c r="RLC68" s="308"/>
      <c r="RLD68" s="308"/>
      <c r="RLE68" s="308"/>
      <c r="RLF68" s="308"/>
      <c r="RLG68" s="308"/>
      <c r="RLH68" s="308"/>
      <c r="RLI68" s="308"/>
      <c r="RLJ68" s="308"/>
      <c r="RLK68" s="308"/>
      <c r="RLL68" s="308"/>
      <c r="RLM68" s="308"/>
      <c r="RLN68" s="308"/>
      <c r="RLO68" s="308"/>
      <c r="RLP68" s="308"/>
      <c r="RLQ68" s="308"/>
      <c r="RLR68" s="308"/>
      <c r="RLS68" s="308"/>
      <c r="RLT68" s="308"/>
      <c r="RLU68" s="308"/>
      <c r="RLV68" s="308"/>
      <c r="RLW68" s="308"/>
      <c r="RLX68" s="308"/>
      <c r="RLY68" s="308"/>
      <c r="RLZ68" s="308"/>
      <c r="RMA68" s="308"/>
      <c r="RMB68" s="308"/>
      <c r="RMC68" s="308"/>
      <c r="RMD68" s="308"/>
      <c r="RME68" s="308"/>
      <c r="RMF68" s="308"/>
      <c r="RMG68" s="308"/>
      <c r="RMH68" s="308"/>
      <c r="RMI68" s="308"/>
      <c r="RMJ68" s="308"/>
      <c r="RMK68" s="308"/>
      <c r="RML68" s="308"/>
      <c r="RMM68" s="308"/>
      <c r="RMN68" s="308"/>
      <c r="RMO68" s="308"/>
      <c r="RMP68" s="308"/>
      <c r="RMQ68" s="308"/>
      <c r="RMR68" s="308"/>
      <c r="RMS68" s="308"/>
      <c r="RMT68" s="308"/>
      <c r="RMU68" s="308"/>
      <c r="RMV68" s="308"/>
      <c r="RMW68" s="308"/>
      <c r="RMX68" s="308"/>
      <c r="RMY68" s="308"/>
      <c r="RMZ68" s="308"/>
      <c r="RNA68" s="308"/>
      <c r="RNB68" s="308"/>
      <c r="RNC68" s="308"/>
      <c r="RND68" s="308"/>
      <c r="RNE68" s="308"/>
      <c r="RNF68" s="308"/>
      <c r="RNG68" s="308"/>
      <c r="RNH68" s="308"/>
      <c r="RNI68" s="308"/>
      <c r="RNJ68" s="308"/>
      <c r="RNK68" s="308"/>
      <c r="RNL68" s="308"/>
      <c r="RNM68" s="308"/>
      <c r="RNN68" s="308"/>
      <c r="RNO68" s="308"/>
      <c r="RNP68" s="308"/>
      <c r="RNQ68" s="308"/>
      <c r="RNR68" s="308"/>
      <c r="RNS68" s="308"/>
      <c r="RNT68" s="308"/>
      <c r="RNU68" s="308"/>
      <c r="RNV68" s="308"/>
      <c r="RNW68" s="308"/>
      <c r="RNX68" s="308"/>
      <c r="RNY68" s="308"/>
      <c r="RNZ68" s="308"/>
      <c r="ROA68" s="308"/>
      <c r="ROB68" s="308"/>
      <c r="ROC68" s="308"/>
      <c r="ROD68" s="308"/>
      <c r="ROE68" s="308"/>
      <c r="ROF68" s="308"/>
      <c r="ROG68" s="308"/>
      <c r="ROH68" s="308"/>
      <c r="ROI68" s="308"/>
      <c r="ROJ68" s="308"/>
      <c r="ROK68" s="308"/>
      <c r="ROL68" s="308"/>
      <c r="ROM68" s="308"/>
      <c r="RON68" s="308"/>
      <c r="ROO68" s="308"/>
      <c r="ROP68" s="308"/>
      <c r="ROQ68" s="308"/>
      <c r="ROR68" s="308"/>
      <c r="ROS68" s="308"/>
      <c r="ROT68" s="308"/>
      <c r="ROU68" s="308"/>
      <c r="ROV68" s="308"/>
      <c r="ROW68" s="308"/>
      <c r="ROX68" s="308"/>
      <c r="ROY68" s="308"/>
      <c r="ROZ68" s="308"/>
      <c r="RPA68" s="308"/>
      <c r="RPB68" s="308"/>
      <c r="RPC68" s="308"/>
      <c r="RPD68" s="308"/>
      <c r="RPE68" s="308"/>
      <c r="RPF68" s="308"/>
      <c r="RPG68" s="308"/>
      <c r="RPH68" s="308"/>
      <c r="RPI68" s="308"/>
      <c r="RPJ68" s="308"/>
      <c r="RPK68" s="308"/>
      <c r="RPL68" s="308"/>
      <c r="RPM68" s="308"/>
      <c r="RPN68" s="308"/>
      <c r="RPO68" s="308"/>
      <c r="RPP68" s="308"/>
      <c r="RPQ68" s="308"/>
      <c r="RPR68" s="308"/>
      <c r="RPS68" s="308"/>
      <c r="RPT68" s="308"/>
      <c r="RPU68" s="308"/>
      <c r="RPV68" s="308"/>
      <c r="RPW68" s="308"/>
      <c r="RPX68" s="308"/>
      <c r="RPY68" s="308"/>
      <c r="RPZ68" s="308"/>
      <c r="RQA68" s="308"/>
      <c r="RQB68" s="308"/>
      <c r="RQC68" s="308"/>
      <c r="RQD68" s="308"/>
      <c r="RQE68" s="308"/>
      <c r="RQF68" s="308"/>
      <c r="RQG68" s="308"/>
      <c r="RQH68" s="308"/>
      <c r="RQI68" s="308"/>
      <c r="RQJ68" s="308"/>
      <c r="RQK68" s="308"/>
      <c r="RQL68" s="308"/>
      <c r="RQM68" s="308"/>
      <c r="RQN68" s="308"/>
      <c r="RQO68" s="308"/>
      <c r="RQP68" s="308"/>
      <c r="RQQ68" s="308"/>
      <c r="RQR68" s="308"/>
      <c r="RQS68" s="308"/>
      <c r="RQT68" s="308"/>
      <c r="RQU68" s="308"/>
      <c r="RQV68" s="308"/>
      <c r="RQW68" s="308"/>
      <c r="RQX68" s="308"/>
      <c r="RQY68" s="308"/>
      <c r="RQZ68" s="308"/>
      <c r="RRA68" s="308"/>
      <c r="RRB68" s="308"/>
      <c r="RRC68" s="308"/>
      <c r="RRD68" s="308"/>
      <c r="RRE68" s="308"/>
      <c r="RRF68" s="308"/>
      <c r="RRG68" s="308"/>
      <c r="RRH68" s="308"/>
      <c r="RRI68" s="308"/>
      <c r="RRJ68" s="308"/>
      <c r="RRK68" s="308"/>
      <c r="RRL68" s="308"/>
      <c r="RRM68" s="308"/>
      <c r="RRN68" s="308"/>
      <c r="RRO68" s="308"/>
      <c r="RRP68" s="308"/>
      <c r="RRQ68" s="308"/>
      <c r="RRR68" s="308"/>
      <c r="RRS68" s="308"/>
      <c r="RRT68" s="308"/>
      <c r="RRU68" s="308"/>
      <c r="RRV68" s="308"/>
      <c r="RRW68" s="308"/>
      <c r="RRX68" s="308"/>
      <c r="RRY68" s="308"/>
      <c r="RRZ68" s="308"/>
      <c r="RSA68" s="308"/>
      <c r="RSB68" s="308"/>
      <c r="RSC68" s="308"/>
      <c r="RSD68" s="308"/>
      <c r="RSE68" s="308"/>
      <c r="RSF68" s="308"/>
      <c r="RSG68" s="308"/>
      <c r="RSH68" s="308"/>
      <c r="RSI68" s="308"/>
      <c r="RSJ68" s="308"/>
      <c r="RSK68" s="308"/>
      <c r="RSL68" s="308"/>
      <c r="RSM68" s="308"/>
      <c r="RSN68" s="308"/>
      <c r="RSO68" s="308"/>
      <c r="RSP68" s="308"/>
      <c r="RSQ68" s="308"/>
      <c r="RSR68" s="308"/>
      <c r="RSS68" s="308"/>
      <c r="RST68" s="308"/>
      <c r="RSU68" s="308"/>
      <c r="RSV68" s="308"/>
      <c r="RSW68" s="308"/>
      <c r="RSX68" s="308"/>
      <c r="RSY68" s="308"/>
      <c r="RSZ68" s="308"/>
      <c r="RTA68" s="308"/>
      <c r="RTB68" s="308"/>
      <c r="RTC68" s="308"/>
      <c r="RTD68" s="308"/>
      <c r="RTE68" s="308"/>
      <c r="RTF68" s="308"/>
      <c r="RTG68" s="308"/>
      <c r="RTH68" s="308"/>
      <c r="RTI68" s="308"/>
      <c r="RTJ68" s="308"/>
      <c r="RTK68" s="308"/>
      <c r="RTL68" s="308"/>
      <c r="RTM68" s="308"/>
      <c r="RTN68" s="308"/>
      <c r="RTO68" s="308"/>
      <c r="RTP68" s="308"/>
      <c r="RTQ68" s="308"/>
      <c r="RTR68" s="308"/>
      <c r="RTS68" s="308"/>
      <c r="RTT68" s="308"/>
      <c r="RTU68" s="308"/>
      <c r="RTV68" s="308"/>
      <c r="RTW68" s="308"/>
      <c r="RTX68" s="308"/>
      <c r="RTY68" s="308"/>
      <c r="RTZ68" s="308"/>
      <c r="RUA68" s="308"/>
      <c r="RUB68" s="308"/>
      <c r="RUC68" s="308"/>
      <c r="RUD68" s="308"/>
      <c r="RUE68" s="308"/>
      <c r="RUF68" s="308"/>
      <c r="RUG68" s="308"/>
      <c r="RUH68" s="308"/>
      <c r="RUI68" s="308"/>
      <c r="RUJ68" s="308"/>
      <c r="RUK68" s="308"/>
      <c r="RUL68" s="308"/>
      <c r="RUM68" s="308"/>
      <c r="RUN68" s="308"/>
      <c r="RUO68" s="308"/>
      <c r="RUP68" s="308"/>
      <c r="RUQ68" s="308"/>
      <c r="RUR68" s="308"/>
      <c r="RUS68" s="308"/>
      <c r="RUT68" s="308"/>
      <c r="RUU68" s="308"/>
      <c r="RUV68" s="308"/>
      <c r="RUW68" s="308"/>
      <c r="RUX68" s="308"/>
      <c r="RUY68" s="308"/>
      <c r="RUZ68" s="308"/>
      <c r="RVA68" s="308"/>
      <c r="RVB68" s="308"/>
      <c r="RVC68" s="308"/>
      <c r="RVD68" s="308"/>
      <c r="RVE68" s="308"/>
      <c r="RVF68" s="308"/>
      <c r="RVG68" s="308"/>
      <c r="RVH68" s="308"/>
      <c r="RVI68" s="308"/>
      <c r="RVJ68" s="308"/>
      <c r="RVK68" s="308"/>
      <c r="RVL68" s="308"/>
      <c r="RVM68" s="308"/>
      <c r="RVN68" s="308"/>
      <c r="RVO68" s="308"/>
      <c r="RVP68" s="308"/>
      <c r="RVQ68" s="308"/>
      <c r="RVR68" s="308"/>
      <c r="RVS68" s="308"/>
      <c r="RVT68" s="308"/>
      <c r="RVU68" s="308"/>
      <c r="RVV68" s="308"/>
      <c r="RVW68" s="308"/>
      <c r="RVX68" s="308"/>
      <c r="RVY68" s="308"/>
      <c r="RVZ68" s="308"/>
      <c r="RWA68" s="308"/>
      <c r="RWB68" s="308"/>
      <c r="RWC68" s="308"/>
      <c r="RWD68" s="308"/>
      <c r="RWE68" s="308"/>
      <c r="RWF68" s="308"/>
      <c r="RWG68" s="308"/>
      <c r="RWH68" s="308"/>
      <c r="RWI68" s="308"/>
      <c r="RWJ68" s="308"/>
      <c r="RWK68" s="308"/>
      <c r="RWL68" s="308"/>
      <c r="RWM68" s="308"/>
      <c r="RWN68" s="308"/>
      <c r="RWO68" s="308"/>
      <c r="RWP68" s="308"/>
      <c r="RWQ68" s="308"/>
      <c r="RWR68" s="308"/>
      <c r="RWS68" s="308"/>
      <c r="RWT68" s="308"/>
      <c r="RWU68" s="308"/>
      <c r="RWV68" s="308"/>
      <c r="RWW68" s="308"/>
      <c r="RWX68" s="308"/>
      <c r="RWY68" s="308"/>
      <c r="RWZ68" s="308"/>
      <c r="RXA68" s="308"/>
      <c r="RXB68" s="308"/>
      <c r="RXC68" s="308"/>
      <c r="RXD68" s="308"/>
      <c r="RXE68" s="308"/>
      <c r="RXF68" s="308"/>
      <c r="RXG68" s="308"/>
      <c r="RXH68" s="308"/>
      <c r="RXI68" s="308"/>
      <c r="RXJ68" s="308"/>
      <c r="RXK68" s="308"/>
      <c r="RXL68" s="308"/>
      <c r="RXM68" s="308"/>
      <c r="RXN68" s="308"/>
      <c r="RXO68" s="308"/>
      <c r="RXP68" s="308"/>
      <c r="RXQ68" s="308"/>
      <c r="RXR68" s="308"/>
      <c r="RXS68" s="308"/>
      <c r="RXT68" s="308"/>
      <c r="RXU68" s="308"/>
      <c r="RXV68" s="308"/>
      <c r="RXW68" s="308"/>
      <c r="RXX68" s="308"/>
      <c r="RXY68" s="308"/>
      <c r="RXZ68" s="308"/>
      <c r="RYA68" s="308"/>
      <c r="RYB68" s="308"/>
      <c r="RYC68" s="308"/>
      <c r="RYD68" s="308"/>
      <c r="RYE68" s="308"/>
      <c r="RYF68" s="308"/>
      <c r="RYG68" s="308"/>
      <c r="RYH68" s="308"/>
      <c r="RYI68" s="308"/>
      <c r="RYJ68" s="308"/>
      <c r="RYK68" s="308"/>
      <c r="RYL68" s="308"/>
      <c r="RYM68" s="308"/>
      <c r="RYN68" s="308"/>
      <c r="RYO68" s="308"/>
      <c r="RYP68" s="308"/>
      <c r="RYQ68" s="308"/>
      <c r="RYR68" s="308"/>
      <c r="RYS68" s="308"/>
      <c r="RYT68" s="308"/>
      <c r="RYU68" s="308"/>
      <c r="RYV68" s="308"/>
      <c r="RYW68" s="308"/>
      <c r="RYX68" s="308"/>
      <c r="RYY68" s="308"/>
      <c r="RYZ68" s="308"/>
      <c r="RZA68" s="308"/>
      <c r="RZB68" s="308"/>
      <c r="RZC68" s="308"/>
      <c r="RZD68" s="308"/>
      <c r="RZE68" s="308"/>
      <c r="RZF68" s="308"/>
      <c r="RZG68" s="308"/>
      <c r="RZH68" s="308"/>
      <c r="RZI68" s="308"/>
      <c r="RZJ68" s="308"/>
      <c r="RZK68" s="308"/>
      <c r="RZL68" s="308"/>
      <c r="RZM68" s="308"/>
      <c r="RZN68" s="308"/>
      <c r="RZO68" s="308"/>
      <c r="RZP68" s="308"/>
      <c r="RZQ68" s="308"/>
      <c r="RZR68" s="308"/>
      <c r="RZS68" s="308"/>
      <c r="RZT68" s="308"/>
      <c r="RZU68" s="308"/>
      <c r="RZV68" s="308"/>
      <c r="RZW68" s="308"/>
      <c r="RZX68" s="308"/>
      <c r="RZY68" s="308"/>
      <c r="RZZ68" s="308"/>
      <c r="SAA68" s="308"/>
      <c r="SAB68" s="308"/>
      <c r="SAC68" s="308"/>
      <c r="SAD68" s="308"/>
      <c r="SAE68" s="308"/>
      <c r="SAF68" s="308"/>
      <c r="SAG68" s="308"/>
      <c r="SAH68" s="308"/>
      <c r="SAI68" s="308"/>
      <c r="SAJ68" s="308"/>
      <c r="SAK68" s="308"/>
      <c r="SAL68" s="308"/>
      <c r="SAM68" s="308"/>
      <c r="SAN68" s="308"/>
      <c r="SAO68" s="308"/>
      <c r="SAP68" s="308"/>
      <c r="SAQ68" s="308"/>
      <c r="SAR68" s="308"/>
      <c r="SAS68" s="308"/>
      <c r="SAT68" s="308"/>
      <c r="SAU68" s="308"/>
      <c r="SAV68" s="308"/>
      <c r="SAW68" s="308"/>
      <c r="SAX68" s="308"/>
      <c r="SAY68" s="308"/>
      <c r="SAZ68" s="308"/>
      <c r="SBA68" s="308"/>
      <c r="SBB68" s="308"/>
      <c r="SBC68" s="308"/>
      <c r="SBD68" s="308"/>
      <c r="SBE68" s="308"/>
      <c r="SBF68" s="308"/>
      <c r="SBG68" s="308"/>
      <c r="SBH68" s="308"/>
      <c r="SBI68" s="308"/>
      <c r="SBJ68" s="308"/>
      <c r="SBK68" s="308"/>
      <c r="SBL68" s="308"/>
      <c r="SBM68" s="308"/>
      <c r="SBN68" s="308"/>
      <c r="SBO68" s="308"/>
      <c r="SBP68" s="308"/>
      <c r="SBQ68" s="308"/>
      <c r="SBR68" s="308"/>
      <c r="SBS68" s="308"/>
      <c r="SBT68" s="308"/>
      <c r="SBU68" s="308"/>
      <c r="SBV68" s="308"/>
      <c r="SBW68" s="308"/>
      <c r="SBX68" s="308"/>
      <c r="SBY68" s="308"/>
      <c r="SBZ68" s="308"/>
      <c r="SCA68" s="308"/>
      <c r="SCB68" s="308"/>
      <c r="SCC68" s="308"/>
      <c r="SCD68" s="308"/>
      <c r="SCE68" s="308"/>
      <c r="SCF68" s="308"/>
      <c r="SCG68" s="308"/>
      <c r="SCH68" s="308"/>
      <c r="SCI68" s="308"/>
      <c r="SCJ68" s="308"/>
      <c r="SCK68" s="308"/>
      <c r="SCL68" s="308"/>
      <c r="SCM68" s="308"/>
      <c r="SCN68" s="308"/>
      <c r="SCO68" s="308"/>
      <c r="SCP68" s="308"/>
      <c r="SCQ68" s="308"/>
      <c r="SCR68" s="308"/>
      <c r="SCS68" s="308"/>
      <c r="SCT68" s="308"/>
      <c r="SCU68" s="308"/>
      <c r="SCV68" s="308"/>
      <c r="SCW68" s="308"/>
      <c r="SCX68" s="308"/>
      <c r="SCY68" s="308"/>
      <c r="SCZ68" s="308"/>
      <c r="SDA68" s="308"/>
      <c r="SDB68" s="308"/>
      <c r="SDC68" s="308"/>
      <c r="SDD68" s="308"/>
      <c r="SDE68" s="308"/>
      <c r="SDF68" s="308"/>
      <c r="SDG68" s="308"/>
      <c r="SDH68" s="308"/>
      <c r="SDI68" s="308"/>
      <c r="SDJ68" s="308"/>
      <c r="SDK68" s="308"/>
      <c r="SDL68" s="308"/>
      <c r="SDM68" s="308"/>
      <c r="SDN68" s="308"/>
      <c r="SDO68" s="308"/>
      <c r="SDP68" s="308"/>
      <c r="SDQ68" s="308"/>
      <c r="SDR68" s="308"/>
      <c r="SDS68" s="308"/>
      <c r="SDT68" s="308"/>
      <c r="SDU68" s="308"/>
      <c r="SDV68" s="308"/>
      <c r="SDW68" s="308"/>
      <c r="SDX68" s="308"/>
      <c r="SDY68" s="308"/>
      <c r="SDZ68" s="308"/>
      <c r="SEA68" s="308"/>
      <c r="SEB68" s="308"/>
      <c r="SEC68" s="308"/>
      <c r="SED68" s="308"/>
      <c r="SEE68" s="308"/>
      <c r="SEF68" s="308"/>
      <c r="SEG68" s="308"/>
      <c r="SEH68" s="308"/>
      <c r="SEI68" s="308"/>
      <c r="SEJ68" s="308"/>
      <c r="SEK68" s="308"/>
      <c r="SEL68" s="308"/>
      <c r="SEM68" s="308"/>
      <c r="SEN68" s="308"/>
      <c r="SEO68" s="308"/>
      <c r="SEP68" s="308"/>
      <c r="SEQ68" s="308"/>
      <c r="SER68" s="308"/>
      <c r="SES68" s="308"/>
      <c r="SET68" s="308"/>
      <c r="SEU68" s="308"/>
      <c r="SEV68" s="308"/>
      <c r="SEW68" s="308"/>
      <c r="SEX68" s="308"/>
      <c r="SEY68" s="308"/>
      <c r="SEZ68" s="308"/>
      <c r="SFA68" s="308"/>
      <c r="SFB68" s="308"/>
      <c r="SFC68" s="308"/>
      <c r="SFD68" s="308"/>
      <c r="SFE68" s="308"/>
      <c r="SFF68" s="308"/>
      <c r="SFG68" s="308"/>
      <c r="SFH68" s="308"/>
      <c r="SFI68" s="308"/>
      <c r="SFJ68" s="308"/>
      <c r="SFK68" s="308"/>
      <c r="SFL68" s="308"/>
      <c r="SFM68" s="308"/>
      <c r="SFN68" s="308"/>
      <c r="SFO68" s="308"/>
      <c r="SFP68" s="308"/>
      <c r="SFQ68" s="308"/>
      <c r="SFR68" s="308"/>
      <c r="SFS68" s="308"/>
      <c r="SFT68" s="308"/>
      <c r="SFU68" s="308"/>
      <c r="SFV68" s="308"/>
      <c r="SFW68" s="308"/>
      <c r="SFX68" s="308"/>
      <c r="SFY68" s="308"/>
      <c r="SFZ68" s="308"/>
      <c r="SGA68" s="308"/>
      <c r="SGB68" s="308"/>
      <c r="SGC68" s="308"/>
      <c r="SGD68" s="308"/>
      <c r="SGE68" s="308"/>
      <c r="SGF68" s="308"/>
      <c r="SGG68" s="308"/>
      <c r="SGH68" s="308"/>
      <c r="SGI68" s="308"/>
      <c r="SGJ68" s="308"/>
      <c r="SGK68" s="308"/>
      <c r="SGL68" s="308"/>
      <c r="SGM68" s="308"/>
      <c r="SGN68" s="308"/>
      <c r="SGO68" s="308"/>
      <c r="SGP68" s="308"/>
      <c r="SGQ68" s="308"/>
      <c r="SGR68" s="308"/>
      <c r="SGS68" s="308"/>
      <c r="SGT68" s="308"/>
      <c r="SGU68" s="308"/>
      <c r="SGV68" s="308"/>
      <c r="SGW68" s="308"/>
      <c r="SGX68" s="308"/>
      <c r="SGY68" s="308"/>
      <c r="SGZ68" s="308"/>
      <c r="SHA68" s="308"/>
      <c r="SHB68" s="308"/>
      <c r="SHC68" s="308"/>
      <c r="SHD68" s="308"/>
      <c r="SHE68" s="308"/>
      <c r="SHF68" s="308"/>
      <c r="SHG68" s="308"/>
      <c r="SHH68" s="308"/>
      <c r="SHI68" s="308"/>
      <c r="SHJ68" s="308"/>
      <c r="SHK68" s="308"/>
      <c r="SHL68" s="308"/>
      <c r="SHM68" s="308"/>
      <c r="SHN68" s="308"/>
      <c r="SHO68" s="308"/>
      <c r="SHP68" s="308"/>
      <c r="SHQ68" s="308"/>
      <c r="SHR68" s="308"/>
      <c r="SHS68" s="308"/>
      <c r="SHT68" s="308"/>
      <c r="SHU68" s="308"/>
      <c r="SHV68" s="308"/>
      <c r="SHW68" s="308"/>
      <c r="SHX68" s="308"/>
      <c r="SHY68" s="308"/>
      <c r="SHZ68" s="308"/>
      <c r="SIA68" s="308"/>
      <c r="SIB68" s="308"/>
      <c r="SIC68" s="308"/>
      <c r="SID68" s="308"/>
      <c r="SIE68" s="308"/>
      <c r="SIF68" s="308"/>
      <c r="SIG68" s="308"/>
      <c r="SIH68" s="308"/>
      <c r="SII68" s="308"/>
      <c r="SIJ68" s="308"/>
      <c r="SIK68" s="308"/>
      <c r="SIL68" s="308"/>
      <c r="SIM68" s="308"/>
      <c r="SIN68" s="308"/>
      <c r="SIO68" s="308"/>
      <c r="SIP68" s="308"/>
      <c r="SIQ68" s="308"/>
      <c r="SIR68" s="308"/>
      <c r="SIS68" s="308"/>
      <c r="SIT68" s="308"/>
      <c r="SIU68" s="308"/>
      <c r="SIV68" s="308"/>
      <c r="SIW68" s="308"/>
      <c r="SIX68" s="308"/>
      <c r="SIY68" s="308"/>
      <c r="SIZ68" s="308"/>
      <c r="SJA68" s="308"/>
      <c r="SJB68" s="308"/>
      <c r="SJC68" s="308"/>
      <c r="SJD68" s="308"/>
      <c r="SJE68" s="308"/>
      <c r="SJF68" s="308"/>
      <c r="SJG68" s="308"/>
      <c r="SJH68" s="308"/>
      <c r="SJI68" s="308"/>
      <c r="SJJ68" s="308"/>
      <c r="SJK68" s="308"/>
      <c r="SJL68" s="308"/>
      <c r="SJM68" s="308"/>
      <c r="SJN68" s="308"/>
      <c r="SJO68" s="308"/>
      <c r="SJP68" s="308"/>
      <c r="SJQ68" s="308"/>
      <c r="SJR68" s="308"/>
      <c r="SJS68" s="308"/>
      <c r="SJT68" s="308"/>
      <c r="SJU68" s="308"/>
      <c r="SJV68" s="308"/>
      <c r="SJW68" s="308"/>
      <c r="SJX68" s="308"/>
      <c r="SJY68" s="308"/>
      <c r="SJZ68" s="308"/>
      <c r="SKA68" s="308"/>
      <c r="SKB68" s="308"/>
      <c r="SKC68" s="308"/>
      <c r="SKD68" s="308"/>
      <c r="SKE68" s="308"/>
      <c r="SKF68" s="308"/>
      <c r="SKG68" s="308"/>
      <c r="SKH68" s="308"/>
      <c r="SKI68" s="308"/>
      <c r="SKJ68" s="308"/>
      <c r="SKK68" s="308"/>
      <c r="SKL68" s="308"/>
      <c r="SKM68" s="308"/>
      <c r="SKN68" s="308"/>
      <c r="SKO68" s="308"/>
      <c r="SKP68" s="308"/>
      <c r="SKQ68" s="308"/>
      <c r="SKR68" s="308"/>
      <c r="SKS68" s="308"/>
      <c r="SKT68" s="308"/>
      <c r="SKU68" s="308"/>
      <c r="SKV68" s="308"/>
      <c r="SKW68" s="308"/>
      <c r="SKX68" s="308"/>
      <c r="SKY68" s="308"/>
      <c r="SKZ68" s="308"/>
      <c r="SLA68" s="308"/>
      <c r="SLB68" s="308"/>
      <c r="SLC68" s="308"/>
      <c r="SLD68" s="308"/>
      <c r="SLE68" s="308"/>
      <c r="SLF68" s="308"/>
      <c r="SLG68" s="308"/>
      <c r="SLH68" s="308"/>
      <c r="SLI68" s="308"/>
      <c r="SLJ68" s="308"/>
      <c r="SLK68" s="308"/>
      <c r="SLL68" s="308"/>
      <c r="SLM68" s="308"/>
      <c r="SLN68" s="308"/>
      <c r="SLO68" s="308"/>
      <c r="SLP68" s="308"/>
      <c r="SLQ68" s="308"/>
      <c r="SLR68" s="308"/>
      <c r="SLS68" s="308"/>
      <c r="SLT68" s="308"/>
      <c r="SLU68" s="308"/>
      <c r="SLV68" s="308"/>
      <c r="SLW68" s="308"/>
      <c r="SLX68" s="308"/>
      <c r="SLY68" s="308"/>
      <c r="SLZ68" s="308"/>
      <c r="SMA68" s="308"/>
      <c r="SMB68" s="308"/>
      <c r="SMC68" s="308"/>
      <c r="SMD68" s="308"/>
      <c r="SME68" s="308"/>
      <c r="SMF68" s="308"/>
      <c r="SMG68" s="308"/>
      <c r="SMH68" s="308"/>
      <c r="SMI68" s="308"/>
      <c r="SMJ68" s="308"/>
      <c r="SMK68" s="308"/>
      <c r="SML68" s="308"/>
      <c r="SMM68" s="308"/>
      <c r="SMN68" s="308"/>
      <c r="SMO68" s="308"/>
      <c r="SMP68" s="308"/>
      <c r="SMQ68" s="308"/>
      <c r="SMR68" s="308"/>
      <c r="SMS68" s="308"/>
      <c r="SMT68" s="308"/>
      <c r="SMU68" s="308"/>
      <c r="SMV68" s="308"/>
      <c r="SMW68" s="308"/>
      <c r="SMX68" s="308"/>
      <c r="SMY68" s="308"/>
      <c r="SMZ68" s="308"/>
      <c r="SNA68" s="308"/>
      <c r="SNB68" s="308"/>
      <c r="SNC68" s="308"/>
      <c r="SND68" s="308"/>
      <c r="SNE68" s="308"/>
      <c r="SNF68" s="308"/>
      <c r="SNG68" s="308"/>
      <c r="SNH68" s="308"/>
      <c r="SNI68" s="308"/>
      <c r="SNJ68" s="308"/>
      <c r="SNK68" s="308"/>
      <c r="SNL68" s="308"/>
      <c r="SNM68" s="308"/>
      <c r="SNN68" s="308"/>
      <c r="SNO68" s="308"/>
      <c r="SNP68" s="308"/>
      <c r="SNQ68" s="308"/>
      <c r="SNR68" s="308"/>
      <c r="SNS68" s="308"/>
      <c r="SNT68" s="308"/>
      <c r="SNU68" s="308"/>
      <c r="SNV68" s="308"/>
      <c r="SNW68" s="308"/>
      <c r="SNX68" s="308"/>
      <c r="SNY68" s="308"/>
      <c r="SNZ68" s="308"/>
      <c r="SOA68" s="308"/>
      <c r="SOB68" s="308"/>
      <c r="SOC68" s="308"/>
      <c r="SOD68" s="308"/>
      <c r="SOE68" s="308"/>
      <c r="SOF68" s="308"/>
      <c r="SOG68" s="308"/>
      <c r="SOH68" s="308"/>
      <c r="SOI68" s="308"/>
      <c r="SOJ68" s="308"/>
      <c r="SOK68" s="308"/>
      <c r="SOL68" s="308"/>
      <c r="SOM68" s="308"/>
      <c r="SON68" s="308"/>
      <c r="SOO68" s="308"/>
      <c r="SOP68" s="308"/>
      <c r="SOQ68" s="308"/>
      <c r="SOR68" s="308"/>
      <c r="SOS68" s="308"/>
      <c r="SOT68" s="308"/>
      <c r="SOU68" s="308"/>
      <c r="SOV68" s="308"/>
      <c r="SOW68" s="308"/>
      <c r="SOX68" s="308"/>
      <c r="SOY68" s="308"/>
      <c r="SOZ68" s="308"/>
      <c r="SPA68" s="308"/>
      <c r="SPB68" s="308"/>
      <c r="SPC68" s="308"/>
      <c r="SPD68" s="308"/>
      <c r="SPE68" s="308"/>
      <c r="SPF68" s="308"/>
      <c r="SPG68" s="308"/>
      <c r="SPH68" s="308"/>
      <c r="SPI68" s="308"/>
      <c r="SPJ68" s="308"/>
      <c r="SPK68" s="308"/>
      <c r="SPL68" s="308"/>
      <c r="SPM68" s="308"/>
      <c r="SPN68" s="308"/>
      <c r="SPO68" s="308"/>
      <c r="SPP68" s="308"/>
      <c r="SPQ68" s="308"/>
      <c r="SPR68" s="308"/>
      <c r="SPS68" s="308"/>
      <c r="SPT68" s="308"/>
      <c r="SPU68" s="308"/>
      <c r="SPV68" s="308"/>
      <c r="SPW68" s="308"/>
      <c r="SPX68" s="308"/>
      <c r="SPY68" s="308"/>
      <c r="SPZ68" s="308"/>
      <c r="SQA68" s="308"/>
      <c r="SQB68" s="308"/>
      <c r="SQC68" s="308"/>
      <c r="SQD68" s="308"/>
      <c r="SQE68" s="308"/>
      <c r="SQF68" s="308"/>
      <c r="SQG68" s="308"/>
      <c r="SQH68" s="308"/>
      <c r="SQI68" s="308"/>
      <c r="SQJ68" s="308"/>
      <c r="SQK68" s="308"/>
      <c r="SQL68" s="308"/>
      <c r="SQM68" s="308"/>
      <c r="SQN68" s="308"/>
      <c r="SQO68" s="308"/>
      <c r="SQP68" s="308"/>
      <c r="SQQ68" s="308"/>
      <c r="SQR68" s="308"/>
      <c r="SQS68" s="308"/>
      <c r="SQT68" s="308"/>
      <c r="SQU68" s="308"/>
      <c r="SQV68" s="308"/>
      <c r="SQW68" s="308"/>
      <c r="SQX68" s="308"/>
      <c r="SQY68" s="308"/>
      <c r="SQZ68" s="308"/>
      <c r="SRA68" s="308"/>
      <c r="SRB68" s="308"/>
      <c r="SRC68" s="308"/>
      <c r="SRD68" s="308"/>
      <c r="SRE68" s="308"/>
      <c r="SRF68" s="308"/>
      <c r="SRG68" s="308"/>
      <c r="SRH68" s="308"/>
      <c r="SRI68" s="308"/>
      <c r="SRJ68" s="308"/>
      <c r="SRK68" s="308"/>
      <c r="SRL68" s="308"/>
      <c r="SRM68" s="308"/>
      <c r="SRN68" s="308"/>
      <c r="SRO68" s="308"/>
      <c r="SRP68" s="308"/>
      <c r="SRQ68" s="308"/>
      <c r="SRR68" s="308"/>
      <c r="SRS68" s="308"/>
      <c r="SRT68" s="308"/>
      <c r="SRU68" s="308"/>
      <c r="SRV68" s="308"/>
      <c r="SRW68" s="308"/>
      <c r="SRX68" s="308"/>
      <c r="SRY68" s="308"/>
      <c r="SRZ68" s="308"/>
      <c r="SSA68" s="308"/>
      <c r="SSB68" s="308"/>
      <c r="SSC68" s="308"/>
      <c r="SSD68" s="308"/>
      <c r="SSE68" s="308"/>
      <c r="SSF68" s="308"/>
      <c r="SSG68" s="308"/>
      <c r="SSH68" s="308"/>
      <c r="SSI68" s="308"/>
      <c r="SSJ68" s="308"/>
      <c r="SSK68" s="308"/>
      <c r="SSL68" s="308"/>
      <c r="SSM68" s="308"/>
      <c r="SSN68" s="308"/>
      <c r="SSO68" s="308"/>
      <c r="SSP68" s="308"/>
      <c r="SSQ68" s="308"/>
      <c r="SSR68" s="308"/>
      <c r="SSS68" s="308"/>
      <c r="SST68" s="308"/>
      <c r="SSU68" s="308"/>
      <c r="SSV68" s="308"/>
      <c r="SSW68" s="308"/>
      <c r="SSX68" s="308"/>
      <c r="SSY68" s="308"/>
      <c r="SSZ68" s="308"/>
      <c r="STA68" s="308"/>
      <c r="STB68" s="308"/>
      <c r="STC68" s="308"/>
      <c r="STD68" s="308"/>
      <c r="STE68" s="308"/>
      <c r="STF68" s="308"/>
      <c r="STG68" s="308"/>
      <c r="STH68" s="308"/>
      <c r="STI68" s="308"/>
      <c r="STJ68" s="308"/>
      <c r="STK68" s="308"/>
      <c r="STL68" s="308"/>
      <c r="STM68" s="308"/>
      <c r="STN68" s="308"/>
      <c r="STO68" s="308"/>
      <c r="STP68" s="308"/>
      <c r="STQ68" s="308"/>
      <c r="STR68" s="308"/>
      <c r="STS68" s="308"/>
      <c r="STT68" s="308"/>
      <c r="STU68" s="308"/>
      <c r="STV68" s="308"/>
      <c r="STW68" s="308"/>
      <c r="STX68" s="308"/>
      <c r="STY68" s="308"/>
      <c r="STZ68" s="308"/>
      <c r="SUA68" s="308"/>
      <c r="SUB68" s="308"/>
      <c r="SUC68" s="308"/>
      <c r="SUD68" s="308"/>
      <c r="SUE68" s="308"/>
      <c r="SUF68" s="308"/>
      <c r="SUG68" s="308"/>
      <c r="SUH68" s="308"/>
      <c r="SUI68" s="308"/>
      <c r="SUJ68" s="308"/>
      <c r="SUK68" s="308"/>
      <c r="SUL68" s="308"/>
      <c r="SUM68" s="308"/>
      <c r="SUN68" s="308"/>
      <c r="SUO68" s="308"/>
      <c r="SUP68" s="308"/>
      <c r="SUQ68" s="308"/>
      <c r="SUR68" s="308"/>
      <c r="SUS68" s="308"/>
      <c r="SUT68" s="308"/>
      <c r="SUU68" s="308"/>
      <c r="SUV68" s="308"/>
      <c r="SUW68" s="308"/>
      <c r="SUX68" s="308"/>
      <c r="SUY68" s="308"/>
      <c r="SUZ68" s="308"/>
      <c r="SVA68" s="308"/>
      <c r="SVB68" s="308"/>
      <c r="SVC68" s="308"/>
      <c r="SVD68" s="308"/>
      <c r="SVE68" s="308"/>
      <c r="SVF68" s="308"/>
      <c r="SVG68" s="308"/>
      <c r="SVH68" s="308"/>
      <c r="SVI68" s="308"/>
      <c r="SVJ68" s="308"/>
      <c r="SVK68" s="308"/>
      <c r="SVL68" s="308"/>
      <c r="SVM68" s="308"/>
      <c r="SVN68" s="308"/>
      <c r="SVO68" s="308"/>
      <c r="SVP68" s="308"/>
      <c r="SVQ68" s="308"/>
      <c r="SVR68" s="308"/>
      <c r="SVS68" s="308"/>
      <c r="SVT68" s="308"/>
      <c r="SVU68" s="308"/>
      <c r="SVV68" s="308"/>
      <c r="SVW68" s="308"/>
      <c r="SVX68" s="308"/>
      <c r="SVY68" s="308"/>
      <c r="SVZ68" s="308"/>
      <c r="SWA68" s="308"/>
      <c r="SWB68" s="308"/>
      <c r="SWC68" s="308"/>
      <c r="SWD68" s="308"/>
      <c r="SWE68" s="308"/>
      <c r="SWF68" s="308"/>
      <c r="SWG68" s="308"/>
      <c r="SWH68" s="308"/>
      <c r="SWI68" s="308"/>
      <c r="SWJ68" s="308"/>
      <c r="SWK68" s="308"/>
      <c r="SWL68" s="308"/>
      <c r="SWM68" s="308"/>
      <c r="SWN68" s="308"/>
      <c r="SWO68" s="308"/>
      <c r="SWP68" s="308"/>
      <c r="SWQ68" s="308"/>
      <c r="SWR68" s="308"/>
      <c r="SWS68" s="308"/>
      <c r="SWT68" s="308"/>
      <c r="SWU68" s="308"/>
      <c r="SWV68" s="308"/>
      <c r="SWW68" s="308"/>
      <c r="SWX68" s="308"/>
      <c r="SWY68" s="308"/>
      <c r="SWZ68" s="308"/>
      <c r="SXA68" s="308"/>
      <c r="SXB68" s="308"/>
      <c r="SXC68" s="308"/>
      <c r="SXD68" s="308"/>
      <c r="SXE68" s="308"/>
      <c r="SXF68" s="308"/>
      <c r="SXG68" s="308"/>
      <c r="SXH68" s="308"/>
      <c r="SXI68" s="308"/>
      <c r="SXJ68" s="308"/>
      <c r="SXK68" s="308"/>
      <c r="SXL68" s="308"/>
      <c r="SXM68" s="308"/>
      <c r="SXN68" s="308"/>
      <c r="SXO68" s="308"/>
      <c r="SXP68" s="308"/>
      <c r="SXQ68" s="308"/>
      <c r="SXR68" s="308"/>
      <c r="SXS68" s="308"/>
      <c r="SXT68" s="308"/>
      <c r="SXU68" s="308"/>
      <c r="SXV68" s="308"/>
      <c r="SXW68" s="308"/>
      <c r="SXX68" s="308"/>
      <c r="SXY68" s="308"/>
      <c r="SXZ68" s="308"/>
      <c r="SYA68" s="308"/>
      <c r="SYB68" s="308"/>
      <c r="SYC68" s="308"/>
      <c r="SYD68" s="308"/>
      <c r="SYE68" s="308"/>
      <c r="SYF68" s="308"/>
      <c r="SYG68" s="308"/>
      <c r="SYH68" s="308"/>
      <c r="SYI68" s="308"/>
      <c r="SYJ68" s="308"/>
      <c r="SYK68" s="308"/>
      <c r="SYL68" s="308"/>
      <c r="SYM68" s="308"/>
      <c r="SYN68" s="308"/>
      <c r="SYO68" s="308"/>
      <c r="SYP68" s="308"/>
      <c r="SYQ68" s="308"/>
      <c r="SYR68" s="308"/>
      <c r="SYS68" s="308"/>
      <c r="SYT68" s="308"/>
      <c r="SYU68" s="308"/>
      <c r="SYV68" s="308"/>
      <c r="SYW68" s="308"/>
      <c r="SYX68" s="308"/>
      <c r="SYY68" s="308"/>
      <c r="SYZ68" s="308"/>
      <c r="SZA68" s="308"/>
      <c r="SZB68" s="308"/>
      <c r="SZC68" s="308"/>
      <c r="SZD68" s="308"/>
      <c r="SZE68" s="308"/>
      <c r="SZF68" s="308"/>
      <c r="SZG68" s="308"/>
      <c r="SZH68" s="308"/>
      <c r="SZI68" s="308"/>
      <c r="SZJ68" s="308"/>
      <c r="SZK68" s="308"/>
      <c r="SZL68" s="308"/>
      <c r="SZM68" s="308"/>
      <c r="SZN68" s="308"/>
      <c r="SZO68" s="308"/>
      <c r="SZP68" s="308"/>
      <c r="SZQ68" s="308"/>
      <c r="SZR68" s="308"/>
      <c r="SZS68" s="308"/>
      <c r="SZT68" s="308"/>
      <c r="SZU68" s="308"/>
      <c r="SZV68" s="308"/>
      <c r="SZW68" s="308"/>
      <c r="SZX68" s="308"/>
      <c r="SZY68" s="308"/>
      <c r="SZZ68" s="308"/>
      <c r="TAA68" s="308"/>
      <c r="TAB68" s="308"/>
      <c r="TAC68" s="308"/>
      <c r="TAD68" s="308"/>
      <c r="TAE68" s="308"/>
      <c r="TAF68" s="308"/>
      <c r="TAG68" s="308"/>
      <c r="TAH68" s="308"/>
      <c r="TAI68" s="308"/>
      <c r="TAJ68" s="308"/>
      <c r="TAK68" s="308"/>
      <c r="TAL68" s="308"/>
      <c r="TAM68" s="308"/>
      <c r="TAN68" s="308"/>
      <c r="TAO68" s="308"/>
      <c r="TAP68" s="308"/>
      <c r="TAQ68" s="308"/>
      <c r="TAR68" s="308"/>
      <c r="TAS68" s="308"/>
      <c r="TAT68" s="308"/>
      <c r="TAU68" s="308"/>
      <c r="TAV68" s="308"/>
      <c r="TAW68" s="308"/>
      <c r="TAX68" s="308"/>
      <c r="TAY68" s="308"/>
      <c r="TAZ68" s="308"/>
      <c r="TBA68" s="308"/>
      <c r="TBB68" s="308"/>
      <c r="TBC68" s="308"/>
      <c r="TBD68" s="308"/>
      <c r="TBE68" s="308"/>
      <c r="TBF68" s="308"/>
      <c r="TBG68" s="308"/>
      <c r="TBH68" s="308"/>
      <c r="TBI68" s="308"/>
      <c r="TBJ68" s="308"/>
      <c r="TBK68" s="308"/>
      <c r="TBL68" s="308"/>
      <c r="TBM68" s="308"/>
      <c r="TBN68" s="308"/>
      <c r="TBO68" s="308"/>
      <c r="TBP68" s="308"/>
      <c r="TBQ68" s="308"/>
      <c r="TBR68" s="308"/>
      <c r="TBS68" s="308"/>
      <c r="TBT68" s="308"/>
      <c r="TBU68" s="308"/>
      <c r="TBV68" s="308"/>
      <c r="TBW68" s="308"/>
      <c r="TBX68" s="308"/>
      <c r="TBY68" s="308"/>
      <c r="TBZ68" s="308"/>
      <c r="TCA68" s="308"/>
      <c r="TCB68" s="308"/>
      <c r="TCC68" s="308"/>
      <c r="TCD68" s="308"/>
      <c r="TCE68" s="308"/>
      <c r="TCF68" s="308"/>
      <c r="TCG68" s="308"/>
      <c r="TCH68" s="308"/>
      <c r="TCI68" s="308"/>
      <c r="TCJ68" s="308"/>
      <c r="TCK68" s="308"/>
      <c r="TCL68" s="308"/>
      <c r="TCM68" s="308"/>
      <c r="TCN68" s="308"/>
      <c r="TCO68" s="308"/>
      <c r="TCP68" s="308"/>
      <c r="TCQ68" s="308"/>
      <c r="TCR68" s="308"/>
      <c r="TCS68" s="308"/>
      <c r="TCT68" s="308"/>
      <c r="TCU68" s="308"/>
      <c r="TCV68" s="308"/>
      <c r="TCW68" s="308"/>
      <c r="TCX68" s="308"/>
      <c r="TCY68" s="308"/>
      <c r="TCZ68" s="308"/>
      <c r="TDA68" s="308"/>
      <c r="TDB68" s="308"/>
      <c r="TDC68" s="308"/>
      <c r="TDD68" s="308"/>
      <c r="TDE68" s="308"/>
      <c r="TDF68" s="308"/>
      <c r="TDG68" s="308"/>
      <c r="TDH68" s="308"/>
      <c r="TDI68" s="308"/>
      <c r="TDJ68" s="308"/>
      <c r="TDK68" s="308"/>
      <c r="TDL68" s="308"/>
      <c r="TDM68" s="308"/>
      <c r="TDN68" s="308"/>
      <c r="TDO68" s="308"/>
      <c r="TDP68" s="308"/>
      <c r="TDQ68" s="308"/>
      <c r="TDR68" s="308"/>
      <c r="TDS68" s="308"/>
      <c r="TDT68" s="308"/>
      <c r="TDU68" s="308"/>
      <c r="TDV68" s="308"/>
      <c r="TDW68" s="308"/>
      <c r="TDX68" s="308"/>
      <c r="TDY68" s="308"/>
      <c r="TDZ68" s="308"/>
      <c r="TEA68" s="308"/>
      <c r="TEB68" s="308"/>
      <c r="TEC68" s="308"/>
      <c r="TED68" s="308"/>
      <c r="TEE68" s="308"/>
      <c r="TEF68" s="308"/>
      <c r="TEG68" s="308"/>
      <c r="TEH68" s="308"/>
      <c r="TEI68" s="308"/>
      <c r="TEJ68" s="308"/>
      <c r="TEK68" s="308"/>
      <c r="TEL68" s="308"/>
      <c r="TEM68" s="308"/>
      <c r="TEN68" s="308"/>
      <c r="TEO68" s="308"/>
      <c r="TEP68" s="308"/>
      <c r="TEQ68" s="308"/>
      <c r="TER68" s="308"/>
      <c r="TES68" s="308"/>
      <c r="TET68" s="308"/>
      <c r="TEU68" s="308"/>
      <c r="TEV68" s="308"/>
      <c r="TEW68" s="308"/>
      <c r="TEX68" s="308"/>
      <c r="TEY68" s="308"/>
      <c r="TEZ68" s="308"/>
      <c r="TFA68" s="308"/>
      <c r="TFB68" s="308"/>
      <c r="TFC68" s="308"/>
      <c r="TFD68" s="308"/>
      <c r="TFE68" s="308"/>
      <c r="TFF68" s="308"/>
      <c r="TFG68" s="308"/>
      <c r="TFH68" s="308"/>
      <c r="TFI68" s="308"/>
      <c r="TFJ68" s="308"/>
      <c r="TFK68" s="308"/>
      <c r="TFL68" s="308"/>
      <c r="TFM68" s="308"/>
      <c r="TFN68" s="308"/>
      <c r="TFO68" s="308"/>
      <c r="TFP68" s="308"/>
      <c r="TFQ68" s="308"/>
      <c r="TFR68" s="308"/>
      <c r="TFS68" s="308"/>
      <c r="TFT68" s="308"/>
      <c r="TFU68" s="308"/>
      <c r="TFV68" s="308"/>
      <c r="TFW68" s="308"/>
      <c r="TFX68" s="308"/>
      <c r="TFY68" s="308"/>
      <c r="TFZ68" s="308"/>
      <c r="TGA68" s="308"/>
      <c r="TGB68" s="308"/>
      <c r="TGC68" s="308"/>
      <c r="TGD68" s="308"/>
      <c r="TGE68" s="308"/>
      <c r="TGF68" s="308"/>
      <c r="TGG68" s="308"/>
      <c r="TGH68" s="308"/>
      <c r="TGI68" s="308"/>
      <c r="TGJ68" s="308"/>
      <c r="TGK68" s="308"/>
      <c r="TGL68" s="308"/>
      <c r="TGM68" s="308"/>
      <c r="TGN68" s="308"/>
      <c r="TGO68" s="308"/>
      <c r="TGP68" s="308"/>
      <c r="TGQ68" s="308"/>
      <c r="TGR68" s="308"/>
      <c r="TGS68" s="308"/>
      <c r="TGT68" s="308"/>
      <c r="TGU68" s="308"/>
      <c r="TGV68" s="308"/>
      <c r="TGW68" s="308"/>
      <c r="TGX68" s="308"/>
      <c r="TGY68" s="308"/>
      <c r="TGZ68" s="308"/>
      <c r="THA68" s="308"/>
      <c r="THB68" s="308"/>
      <c r="THC68" s="308"/>
      <c r="THD68" s="308"/>
      <c r="THE68" s="308"/>
      <c r="THF68" s="308"/>
      <c r="THG68" s="308"/>
      <c r="THH68" s="308"/>
      <c r="THI68" s="308"/>
      <c r="THJ68" s="308"/>
      <c r="THK68" s="308"/>
      <c r="THL68" s="308"/>
      <c r="THM68" s="308"/>
      <c r="THN68" s="308"/>
      <c r="THO68" s="308"/>
      <c r="THP68" s="308"/>
      <c r="THQ68" s="308"/>
      <c r="THR68" s="308"/>
      <c r="THS68" s="308"/>
      <c r="THT68" s="308"/>
      <c r="THU68" s="308"/>
      <c r="THV68" s="308"/>
      <c r="THW68" s="308"/>
      <c r="THX68" s="308"/>
      <c r="THY68" s="308"/>
      <c r="THZ68" s="308"/>
      <c r="TIA68" s="308"/>
      <c r="TIB68" s="308"/>
      <c r="TIC68" s="308"/>
      <c r="TID68" s="308"/>
      <c r="TIE68" s="308"/>
      <c r="TIF68" s="308"/>
      <c r="TIG68" s="308"/>
      <c r="TIH68" s="308"/>
      <c r="TII68" s="308"/>
      <c r="TIJ68" s="308"/>
      <c r="TIK68" s="308"/>
      <c r="TIL68" s="308"/>
      <c r="TIM68" s="308"/>
      <c r="TIN68" s="308"/>
      <c r="TIO68" s="308"/>
      <c r="TIP68" s="308"/>
      <c r="TIQ68" s="308"/>
      <c r="TIR68" s="308"/>
      <c r="TIS68" s="308"/>
      <c r="TIT68" s="308"/>
      <c r="TIU68" s="308"/>
      <c r="TIV68" s="308"/>
      <c r="TIW68" s="308"/>
      <c r="TIX68" s="308"/>
      <c r="TIY68" s="308"/>
      <c r="TIZ68" s="308"/>
      <c r="TJA68" s="308"/>
      <c r="TJB68" s="308"/>
      <c r="TJC68" s="308"/>
      <c r="TJD68" s="308"/>
      <c r="TJE68" s="308"/>
      <c r="TJF68" s="308"/>
      <c r="TJG68" s="308"/>
      <c r="TJH68" s="308"/>
      <c r="TJI68" s="308"/>
      <c r="TJJ68" s="308"/>
      <c r="TJK68" s="308"/>
      <c r="TJL68" s="308"/>
      <c r="TJM68" s="308"/>
      <c r="TJN68" s="308"/>
      <c r="TJO68" s="308"/>
      <c r="TJP68" s="308"/>
      <c r="TJQ68" s="308"/>
      <c r="TJR68" s="308"/>
      <c r="TJS68" s="308"/>
      <c r="TJT68" s="308"/>
      <c r="TJU68" s="308"/>
      <c r="TJV68" s="308"/>
      <c r="TJW68" s="308"/>
      <c r="TJX68" s="308"/>
      <c r="TJY68" s="308"/>
      <c r="TJZ68" s="308"/>
      <c r="TKA68" s="308"/>
      <c r="TKB68" s="308"/>
      <c r="TKC68" s="308"/>
      <c r="TKD68" s="308"/>
      <c r="TKE68" s="308"/>
      <c r="TKF68" s="308"/>
      <c r="TKG68" s="308"/>
      <c r="TKH68" s="308"/>
      <c r="TKI68" s="308"/>
      <c r="TKJ68" s="308"/>
      <c r="TKK68" s="308"/>
      <c r="TKL68" s="308"/>
      <c r="TKM68" s="308"/>
      <c r="TKN68" s="308"/>
      <c r="TKO68" s="308"/>
      <c r="TKP68" s="308"/>
      <c r="TKQ68" s="308"/>
      <c r="TKR68" s="308"/>
      <c r="TKS68" s="308"/>
      <c r="TKT68" s="308"/>
      <c r="TKU68" s="308"/>
      <c r="TKV68" s="308"/>
      <c r="TKW68" s="308"/>
      <c r="TKX68" s="308"/>
      <c r="TKY68" s="308"/>
      <c r="TKZ68" s="308"/>
      <c r="TLA68" s="308"/>
      <c r="TLB68" s="308"/>
      <c r="TLC68" s="308"/>
      <c r="TLD68" s="308"/>
      <c r="TLE68" s="308"/>
      <c r="TLF68" s="308"/>
      <c r="TLG68" s="308"/>
      <c r="TLH68" s="308"/>
      <c r="TLI68" s="308"/>
      <c r="TLJ68" s="308"/>
      <c r="TLK68" s="308"/>
      <c r="TLL68" s="308"/>
      <c r="TLM68" s="308"/>
      <c r="TLN68" s="308"/>
      <c r="TLO68" s="308"/>
      <c r="TLP68" s="308"/>
      <c r="TLQ68" s="308"/>
      <c r="TLR68" s="308"/>
      <c r="TLS68" s="308"/>
      <c r="TLT68" s="308"/>
      <c r="TLU68" s="308"/>
      <c r="TLV68" s="308"/>
      <c r="TLW68" s="308"/>
      <c r="TLX68" s="308"/>
      <c r="TLY68" s="308"/>
      <c r="TLZ68" s="308"/>
      <c r="TMA68" s="308"/>
      <c r="TMB68" s="308"/>
      <c r="TMC68" s="308"/>
      <c r="TMD68" s="308"/>
      <c r="TME68" s="308"/>
      <c r="TMF68" s="308"/>
      <c r="TMG68" s="308"/>
      <c r="TMH68" s="308"/>
      <c r="TMI68" s="308"/>
      <c r="TMJ68" s="308"/>
      <c r="TMK68" s="308"/>
      <c r="TML68" s="308"/>
      <c r="TMM68" s="308"/>
      <c r="TMN68" s="308"/>
      <c r="TMO68" s="308"/>
      <c r="TMP68" s="308"/>
      <c r="TMQ68" s="308"/>
      <c r="TMR68" s="308"/>
      <c r="TMS68" s="308"/>
      <c r="TMT68" s="308"/>
      <c r="TMU68" s="308"/>
      <c r="TMV68" s="308"/>
      <c r="TMW68" s="308"/>
      <c r="TMX68" s="308"/>
      <c r="TMY68" s="308"/>
      <c r="TMZ68" s="308"/>
      <c r="TNA68" s="308"/>
      <c r="TNB68" s="308"/>
      <c r="TNC68" s="308"/>
      <c r="TND68" s="308"/>
      <c r="TNE68" s="308"/>
      <c r="TNF68" s="308"/>
      <c r="TNG68" s="308"/>
      <c r="TNH68" s="308"/>
      <c r="TNI68" s="308"/>
      <c r="TNJ68" s="308"/>
      <c r="TNK68" s="308"/>
      <c r="TNL68" s="308"/>
      <c r="TNM68" s="308"/>
      <c r="TNN68" s="308"/>
      <c r="TNO68" s="308"/>
      <c r="TNP68" s="308"/>
      <c r="TNQ68" s="308"/>
      <c r="TNR68" s="308"/>
      <c r="TNS68" s="308"/>
      <c r="TNT68" s="308"/>
      <c r="TNU68" s="308"/>
      <c r="TNV68" s="308"/>
      <c r="TNW68" s="308"/>
      <c r="TNX68" s="308"/>
      <c r="TNY68" s="308"/>
      <c r="TNZ68" s="308"/>
      <c r="TOA68" s="308"/>
      <c r="TOB68" s="308"/>
      <c r="TOC68" s="308"/>
      <c r="TOD68" s="308"/>
      <c r="TOE68" s="308"/>
      <c r="TOF68" s="308"/>
      <c r="TOG68" s="308"/>
      <c r="TOH68" s="308"/>
      <c r="TOI68" s="308"/>
      <c r="TOJ68" s="308"/>
      <c r="TOK68" s="308"/>
      <c r="TOL68" s="308"/>
      <c r="TOM68" s="308"/>
      <c r="TON68" s="308"/>
      <c r="TOO68" s="308"/>
      <c r="TOP68" s="308"/>
      <c r="TOQ68" s="308"/>
      <c r="TOR68" s="308"/>
      <c r="TOS68" s="308"/>
      <c r="TOT68" s="308"/>
      <c r="TOU68" s="308"/>
      <c r="TOV68" s="308"/>
      <c r="TOW68" s="308"/>
      <c r="TOX68" s="308"/>
      <c r="TOY68" s="308"/>
      <c r="TOZ68" s="308"/>
      <c r="TPA68" s="308"/>
      <c r="TPB68" s="308"/>
      <c r="TPC68" s="308"/>
      <c r="TPD68" s="308"/>
      <c r="TPE68" s="308"/>
      <c r="TPF68" s="308"/>
      <c r="TPG68" s="308"/>
      <c r="TPH68" s="308"/>
      <c r="TPI68" s="308"/>
      <c r="TPJ68" s="308"/>
      <c r="TPK68" s="308"/>
      <c r="TPL68" s="308"/>
      <c r="TPM68" s="308"/>
      <c r="TPN68" s="308"/>
      <c r="TPO68" s="308"/>
      <c r="TPP68" s="308"/>
      <c r="TPQ68" s="308"/>
      <c r="TPR68" s="308"/>
      <c r="TPS68" s="308"/>
      <c r="TPT68" s="308"/>
      <c r="TPU68" s="308"/>
      <c r="TPV68" s="308"/>
      <c r="TPW68" s="308"/>
      <c r="TPX68" s="308"/>
      <c r="TPY68" s="308"/>
      <c r="TPZ68" s="308"/>
      <c r="TQA68" s="308"/>
      <c r="TQB68" s="308"/>
      <c r="TQC68" s="308"/>
      <c r="TQD68" s="308"/>
      <c r="TQE68" s="308"/>
      <c r="TQF68" s="308"/>
      <c r="TQG68" s="308"/>
      <c r="TQH68" s="308"/>
      <c r="TQI68" s="308"/>
      <c r="TQJ68" s="308"/>
      <c r="TQK68" s="308"/>
      <c r="TQL68" s="308"/>
      <c r="TQM68" s="308"/>
      <c r="TQN68" s="308"/>
      <c r="TQO68" s="308"/>
      <c r="TQP68" s="308"/>
      <c r="TQQ68" s="308"/>
      <c r="TQR68" s="308"/>
      <c r="TQS68" s="308"/>
      <c r="TQT68" s="308"/>
      <c r="TQU68" s="308"/>
      <c r="TQV68" s="308"/>
      <c r="TQW68" s="308"/>
      <c r="TQX68" s="308"/>
      <c r="TQY68" s="308"/>
      <c r="TQZ68" s="308"/>
      <c r="TRA68" s="308"/>
      <c r="TRB68" s="308"/>
      <c r="TRC68" s="308"/>
      <c r="TRD68" s="308"/>
      <c r="TRE68" s="308"/>
      <c r="TRF68" s="308"/>
      <c r="TRG68" s="308"/>
      <c r="TRH68" s="308"/>
      <c r="TRI68" s="308"/>
      <c r="TRJ68" s="308"/>
      <c r="TRK68" s="308"/>
      <c r="TRL68" s="308"/>
      <c r="TRM68" s="308"/>
      <c r="TRN68" s="308"/>
      <c r="TRO68" s="308"/>
      <c r="TRP68" s="308"/>
      <c r="TRQ68" s="308"/>
      <c r="TRR68" s="308"/>
      <c r="TRS68" s="308"/>
      <c r="TRT68" s="308"/>
      <c r="TRU68" s="308"/>
      <c r="TRV68" s="308"/>
      <c r="TRW68" s="308"/>
      <c r="TRX68" s="308"/>
      <c r="TRY68" s="308"/>
      <c r="TRZ68" s="308"/>
      <c r="TSA68" s="308"/>
      <c r="TSB68" s="308"/>
      <c r="TSC68" s="308"/>
      <c r="TSD68" s="308"/>
      <c r="TSE68" s="308"/>
      <c r="TSF68" s="308"/>
      <c r="TSG68" s="308"/>
      <c r="TSH68" s="308"/>
      <c r="TSI68" s="308"/>
      <c r="TSJ68" s="308"/>
      <c r="TSK68" s="308"/>
      <c r="TSL68" s="308"/>
      <c r="TSM68" s="308"/>
      <c r="TSN68" s="308"/>
      <c r="TSO68" s="308"/>
      <c r="TSP68" s="308"/>
      <c r="TSQ68" s="308"/>
      <c r="TSR68" s="308"/>
      <c r="TSS68" s="308"/>
      <c r="TST68" s="308"/>
      <c r="TSU68" s="308"/>
      <c r="TSV68" s="308"/>
      <c r="TSW68" s="308"/>
      <c r="TSX68" s="308"/>
      <c r="TSY68" s="308"/>
      <c r="TSZ68" s="308"/>
      <c r="TTA68" s="308"/>
      <c r="TTB68" s="308"/>
      <c r="TTC68" s="308"/>
      <c r="TTD68" s="308"/>
      <c r="TTE68" s="308"/>
      <c r="TTF68" s="308"/>
      <c r="TTG68" s="308"/>
      <c r="TTH68" s="308"/>
      <c r="TTI68" s="308"/>
      <c r="TTJ68" s="308"/>
      <c r="TTK68" s="308"/>
      <c r="TTL68" s="308"/>
      <c r="TTM68" s="308"/>
      <c r="TTN68" s="308"/>
      <c r="TTO68" s="308"/>
      <c r="TTP68" s="308"/>
      <c r="TTQ68" s="308"/>
      <c r="TTR68" s="308"/>
      <c r="TTS68" s="308"/>
      <c r="TTT68" s="308"/>
      <c r="TTU68" s="308"/>
      <c r="TTV68" s="308"/>
      <c r="TTW68" s="308"/>
      <c r="TTX68" s="308"/>
      <c r="TTY68" s="308"/>
      <c r="TTZ68" s="308"/>
      <c r="TUA68" s="308"/>
      <c r="TUB68" s="308"/>
      <c r="TUC68" s="308"/>
      <c r="TUD68" s="308"/>
      <c r="TUE68" s="308"/>
      <c r="TUF68" s="308"/>
      <c r="TUG68" s="308"/>
      <c r="TUH68" s="308"/>
      <c r="TUI68" s="308"/>
      <c r="TUJ68" s="308"/>
      <c r="TUK68" s="308"/>
      <c r="TUL68" s="308"/>
      <c r="TUM68" s="308"/>
      <c r="TUN68" s="308"/>
      <c r="TUO68" s="308"/>
      <c r="TUP68" s="308"/>
      <c r="TUQ68" s="308"/>
      <c r="TUR68" s="308"/>
      <c r="TUS68" s="308"/>
      <c r="TUT68" s="308"/>
      <c r="TUU68" s="308"/>
      <c r="TUV68" s="308"/>
      <c r="TUW68" s="308"/>
      <c r="TUX68" s="308"/>
      <c r="TUY68" s="308"/>
      <c r="TUZ68" s="308"/>
      <c r="TVA68" s="308"/>
      <c r="TVB68" s="308"/>
      <c r="TVC68" s="308"/>
      <c r="TVD68" s="308"/>
      <c r="TVE68" s="308"/>
      <c r="TVF68" s="308"/>
      <c r="TVG68" s="308"/>
      <c r="TVH68" s="308"/>
      <c r="TVI68" s="308"/>
      <c r="TVJ68" s="308"/>
      <c r="TVK68" s="308"/>
      <c r="TVL68" s="308"/>
      <c r="TVM68" s="308"/>
      <c r="TVN68" s="308"/>
      <c r="TVO68" s="308"/>
      <c r="TVP68" s="308"/>
      <c r="TVQ68" s="308"/>
      <c r="TVR68" s="308"/>
      <c r="TVS68" s="308"/>
      <c r="TVT68" s="308"/>
      <c r="TVU68" s="308"/>
      <c r="TVV68" s="308"/>
      <c r="TVW68" s="308"/>
      <c r="TVX68" s="308"/>
      <c r="TVY68" s="308"/>
      <c r="TVZ68" s="308"/>
      <c r="TWA68" s="308"/>
      <c r="TWB68" s="308"/>
      <c r="TWC68" s="308"/>
      <c r="TWD68" s="308"/>
      <c r="TWE68" s="308"/>
      <c r="TWF68" s="308"/>
      <c r="TWG68" s="308"/>
      <c r="TWH68" s="308"/>
      <c r="TWI68" s="308"/>
      <c r="TWJ68" s="308"/>
      <c r="TWK68" s="308"/>
      <c r="TWL68" s="308"/>
      <c r="TWM68" s="308"/>
      <c r="TWN68" s="308"/>
      <c r="TWO68" s="308"/>
      <c r="TWP68" s="308"/>
      <c r="TWQ68" s="308"/>
      <c r="TWR68" s="308"/>
      <c r="TWS68" s="308"/>
      <c r="TWT68" s="308"/>
      <c r="TWU68" s="308"/>
      <c r="TWV68" s="308"/>
      <c r="TWW68" s="308"/>
      <c r="TWX68" s="308"/>
      <c r="TWY68" s="308"/>
      <c r="TWZ68" s="308"/>
      <c r="TXA68" s="308"/>
      <c r="TXB68" s="308"/>
      <c r="TXC68" s="308"/>
      <c r="TXD68" s="308"/>
      <c r="TXE68" s="308"/>
      <c r="TXF68" s="308"/>
      <c r="TXG68" s="308"/>
      <c r="TXH68" s="308"/>
      <c r="TXI68" s="308"/>
      <c r="TXJ68" s="308"/>
      <c r="TXK68" s="308"/>
      <c r="TXL68" s="308"/>
      <c r="TXM68" s="308"/>
      <c r="TXN68" s="308"/>
      <c r="TXO68" s="308"/>
      <c r="TXP68" s="308"/>
      <c r="TXQ68" s="308"/>
      <c r="TXR68" s="308"/>
      <c r="TXS68" s="308"/>
      <c r="TXT68" s="308"/>
      <c r="TXU68" s="308"/>
      <c r="TXV68" s="308"/>
      <c r="TXW68" s="308"/>
      <c r="TXX68" s="308"/>
      <c r="TXY68" s="308"/>
      <c r="TXZ68" s="308"/>
      <c r="TYA68" s="308"/>
      <c r="TYB68" s="308"/>
      <c r="TYC68" s="308"/>
      <c r="TYD68" s="308"/>
      <c r="TYE68" s="308"/>
      <c r="TYF68" s="308"/>
      <c r="TYG68" s="308"/>
      <c r="TYH68" s="308"/>
      <c r="TYI68" s="308"/>
      <c r="TYJ68" s="308"/>
      <c r="TYK68" s="308"/>
      <c r="TYL68" s="308"/>
      <c r="TYM68" s="308"/>
      <c r="TYN68" s="308"/>
      <c r="TYO68" s="308"/>
      <c r="TYP68" s="308"/>
      <c r="TYQ68" s="308"/>
      <c r="TYR68" s="308"/>
      <c r="TYS68" s="308"/>
      <c r="TYT68" s="308"/>
      <c r="TYU68" s="308"/>
      <c r="TYV68" s="308"/>
      <c r="TYW68" s="308"/>
      <c r="TYX68" s="308"/>
      <c r="TYY68" s="308"/>
      <c r="TYZ68" s="308"/>
      <c r="TZA68" s="308"/>
      <c r="TZB68" s="308"/>
      <c r="TZC68" s="308"/>
      <c r="TZD68" s="308"/>
      <c r="TZE68" s="308"/>
      <c r="TZF68" s="308"/>
      <c r="TZG68" s="308"/>
      <c r="TZH68" s="308"/>
      <c r="TZI68" s="308"/>
      <c r="TZJ68" s="308"/>
      <c r="TZK68" s="308"/>
      <c r="TZL68" s="308"/>
      <c r="TZM68" s="308"/>
      <c r="TZN68" s="308"/>
      <c r="TZO68" s="308"/>
      <c r="TZP68" s="308"/>
      <c r="TZQ68" s="308"/>
      <c r="TZR68" s="308"/>
      <c r="TZS68" s="308"/>
      <c r="TZT68" s="308"/>
      <c r="TZU68" s="308"/>
      <c r="TZV68" s="308"/>
      <c r="TZW68" s="308"/>
      <c r="TZX68" s="308"/>
      <c r="TZY68" s="308"/>
      <c r="TZZ68" s="308"/>
      <c r="UAA68" s="308"/>
      <c r="UAB68" s="308"/>
      <c r="UAC68" s="308"/>
      <c r="UAD68" s="308"/>
      <c r="UAE68" s="308"/>
      <c r="UAF68" s="308"/>
      <c r="UAG68" s="308"/>
      <c r="UAH68" s="308"/>
      <c r="UAI68" s="308"/>
      <c r="UAJ68" s="308"/>
      <c r="UAK68" s="308"/>
      <c r="UAL68" s="308"/>
      <c r="UAM68" s="308"/>
      <c r="UAN68" s="308"/>
      <c r="UAO68" s="308"/>
      <c r="UAP68" s="308"/>
      <c r="UAQ68" s="308"/>
      <c r="UAR68" s="308"/>
      <c r="UAS68" s="308"/>
      <c r="UAT68" s="308"/>
      <c r="UAU68" s="308"/>
      <c r="UAV68" s="308"/>
      <c r="UAW68" s="308"/>
      <c r="UAX68" s="308"/>
      <c r="UAY68" s="308"/>
      <c r="UAZ68" s="308"/>
      <c r="UBA68" s="308"/>
      <c r="UBB68" s="308"/>
      <c r="UBC68" s="308"/>
      <c r="UBD68" s="308"/>
      <c r="UBE68" s="308"/>
      <c r="UBF68" s="308"/>
      <c r="UBG68" s="308"/>
      <c r="UBH68" s="308"/>
      <c r="UBI68" s="308"/>
      <c r="UBJ68" s="308"/>
      <c r="UBK68" s="308"/>
      <c r="UBL68" s="308"/>
      <c r="UBM68" s="308"/>
      <c r="UBN68" s="308"/>
      <c r="UBO68" s="308"/>
      <c r="UBP68" s="308"/>
      <c r="UBQ68" s="308"/>
      <c r="UBR68" s="308"/>
      <c r="UBS68" s="308"/>
      <c r="UBT68" s="308"/>
      <c r="UBU68" s="308"/>
      <c r="UBV68" s="308"/>
      <c r="UBW68" s="308"/>
      <c r="UBX68" s="308"/>
      <c r="UBY68" s="308"/>
      <c r="UBZ68" s="308"/>
      <c r="UCA68" s="308"/>
      <c r="UCB68" s="308"/>
      <c r="UCC68" s="308"/>
      <c r="UCD68" s="308"/>
      <c r="UCE68" s="308"/>
      <c r="UCF68" s="308"/>
      <c r="UCG68" s="308"/>
      <c r="UCH68" s="308"/>
      <c r="UCI68" s="308"/>
      <c r="UCJ68" s="308"/>
      <c r="UCK68" s="308"/>
      <c r="UCL68" s="308"/>
      <c r="UCM68" s="308"/>
      <c r="UCN68" s="308"/>
      <c r="UCO68" s="308"/>
      <c r="UCP68" s="308"/>
      <c r="UCQ68" s="308"/>
      <c r="UCR68" s="308"/>
      <c r="UCS68" s="308"/>
      <c r="UCT68" s="308"/>
      <c r="UCU68" s="308"/>
      <c r="UCV68" s="308"/>
      <c r="UCW68" s="308"/>
      <c r="UCX68" s="308"/>
      <c r="UCY68" s="308"/>
      <c r="UCZ68" s="308"/>
      <c r="UDA68" s="308"/>
      <c r="UDB68" s="308"/>
      <c r="UDC68" s="308"/>
      <c r="UDD68" s="308"/>
      <c r="UDE68" s="308"/>
      <c r="UDF68" s="308"/>
      <c r="UDG68" s="308"/>
      <c r="UDH68" s="308"/>
      <c r="UDI68" s="308"/>
      <c r="UDJ68" s="308"/>
      <c r="UDK68" s="308"/>
      <c r="UDL68" s="308"/>
      <c r="UDM68" s="308"/>
      <c r="UDN68" s="308"/>
      <c r="UDO68" s="308"/>
      <c r="UDP68" s="308"/>
      <c r="UDQ68" s="308"/>
      <c r="UDR68" s="308"/>
      <c r="UDS68" s="308"/>
      <c r="UDT68" s="308"/>
      <c r="UDU68" s="308"/>
      <c r="UDV68" s="308"/>
      <c r="UDW68" s="308"/>
      <c r="UDX68" s="308"/>
      <c r="UDY68" s="308"/>
      <c r="UDZ68" s="308"/>
      <c r="UEA68" s="308"/>
      <c r="UEB68" s="308"/>
      <c r="UEC68" s="308"/>
      <c r="UED68" s="308"/>
      <c r="UEE68" s="308"/>
      <c r="UEF68" s="308"/>
      <c r="UEG68" s="308"/>
      <c r="UEH68" s="308"/>
      <c r="UEI68" s="308"/>
      <c r="UEJ68" s="308"/>
      <c r="UEK68" s="308"/>
      <c r="UEL68" s="308"/>
      <c r="UEM68" s="308"/>
      <c r="UEN68" s="308"/>
      <c r="UEO68" s="308"/>
      <c r="UEP68" s="308"/>
      <c r="UEQ68" s="308"/>
      <c r="UER68" s="308"/>
      <c r="UES68" s="308"/>
      <c r="UET68" s="308"/>
      <c r="UEU68" s="308"/>
      <c r="UEV68" s="308"/>
      <c r="UEW68" s="308"/>
      <c r="UEX68" s="308"/>
      <c r="UEY68" s="308"/>
      <c r="UEZ68" s="308"/>
      <c r="UFA68" s="308"/>
      <c r="UFB68" s="308"/>
      <c r="UFC68" s="308"/>
      <c r="UFD68" s="308"/>
      <c r="UFE68" s="308"/>
      <c r="UFF68" s="308"/>
      <c r="UFG68" s="308"/>
      <c r="UFH68" s="308"/>
      <c r="UFI68" s="308"/>
      <c r="UFJ68" s="308"/>
      <c r="UFK68" s="308"/>
      <c r="UFL68" s="308"/>
      <c r="UFM68" s="308"/>
      <c r="UFN68" s="308"/>
      <c r="UFO68" s="308"/>
      <c r="UFP68" s="308"/>
      <c r="UFQ68" s="308"/>
      <c r="UFR68" s="308"/>
      <c r="UFS68" s="308"/>
      <c r="UFT68" s="308"/>
      <c r="UFU68" s="308"/>
      <c r="UFV68" s="308"/>
      <c r="UFW68" s="308"/>
      <c r="UFX68" s="308"/>
      <c r="UFY68" s="308"/>
      <c r="UFZ68" s="308"/>
      <c r="UGA68" s="308"/>
      <c r="UGB68" s="308"/>
      <c r="UGC68" s="308"/>
      <c r="UGD68" s="308"/>
      <c r="UGE68" s="308"/>
      <c r="UGF68" s="308"/>
      <c r="UGG68" s="308"/>
      <c r="UGH68" s="308"/>
      <c r="UGI68" s="308"/>
      <c r="UGJ68" s="308"/>
      <c r="UGK68" s="308"/>
      <c r="UGL68" s="308"/>
      <c r="UGM68" s="308"/>
      <c r="UGN68" s="308"/>
      <c r="UGO68" s="308"/>
      <c r="UGP68" s="308"/>
      <c r="UGQ68" s="308"/>
      <c r="UGR68" s="308"/>
      <c r="UGS68" s="308"/>
      <c r="UGT68" s="308"/>
      <c r="UGU68" s="308"/>
      <c r="UGV68" s="308"/>
      <c r="UGW68" s="308"/>
      <c r="UGX68" s="308"/>
      <c r="UGY68" s="308"/>
      <c r="UGZ68" s="308"/>
      <c r="UHA68" s="308"/>
      <c r="UHB68" s="308"/>
      <c r="UHC68" s="308"/>
      <c r="UHD68" s="308"/>
      <c r="UHE68" s="308"/>
      <c r="UHF68" s="308"/>
      <c r="UHG68" s="308"/>
      <c r="UHH68" s="308"/>
      <c r="UHI68" s="308"/>
      <c r="UHJ68" s="308"/>
      <c r="UHK68" s="308"/>
      <c r="UHL68" s="308"/>
      <c r="UHM68" s="308"/>
      <c r="UHN68" s="308"/>
      <c r="UHO68" s="308"/>
      <c r="UHP68" s="308"/>
      <c r="UHQ68" s="308"/>
      <c r="UHR68" s="308"/>
      <c r="UHS68" s="308"/>
      <c r="UHT68" s="308"/>
      <c r="UHU68" s="308"/>
      <c r="UHV68" s="308"/>
      <c r="UHW68" s="308"/>
      <c r="UHX68" s="308"/>
      <c r="UHY68" s="308"/>
      <c r="UHZ68" s="308"/>
      <c r="UIA68" s="308"/>
      <c r="UIB68" s="308"/>
      <c r="UIC68" s="308"/>
      <c r="UID68" s="308"/>
      <c r="UIE68" s="308"/>
      <c r="UIF68" s="308"/>
      <c r="UIG68" s="308"/>
      <c r="UIH68" s="308"/>
      <c r="UII68" s="308"/>
      <c r="UIJ68" s="308"/>
      <c r="UIK68" s="308"/>
      <c r="UIL68" s="308"/>
      <c r="UIM68" s="308"/>
      <c r="UIN68" s="308"/>
      <c r="UIO68" s="308"/>
      <c r="UIP68" s="308"/>
      <c r="UIQ68" s="308"/>
      <c r="UIR68" s="308"/>
      <c r="UIS68" s="308"/>
      <c r="UIT68" s="308"/>
      <c r="UIU68" s="308"/>
      <c r="UIV68" s="308"/>
      <c r="UIW68" s="308"/>
      <c r="UIX68" s="308"/>
      <c r="UIY68" s="308"/>
      <c r="UIZ68" s="308"/>
      <c r="UJA68" s="308"/>
      <c r="UJB68" s="308"/>
      <c r="UJC68" s="308"/>
      <c r="UJD68" s="308"/>
      <c r="UJE68" s="308"/>
      <c r="UJF68" s="308"/>
      <c r="UJG68" s="308"/>
      <c r="UJH68" s="308"/>
      <c r="UJI68" s="308"/>
      <c r="UJJ68" s="308"/>
      <c r="UJK68" s="308"/>
      <c r="UJL68" s="308"/>
      <c r="UJM68" s="308"/>
      <c r="UJN68" s="308"/>
      <c r="UJO68" s="308"/>
      <c r="UJP68" s="308"/>
      <c r="UJQ68" s="308"/>
      <c r="UJR68" s="308"/>
      <c r="UJS68" s="308"/>
      <c r="UJT68" s="308"/>
      <c r="UJU68" s="308"/>
      <c r="UJV68" s="308"/>
      <c r="UJW68" s="308"/>
      <c r="UJX68" s="308"/>
      <c r="UJY68" s="308"/>
      <c r="UJZ68" s="308"/>
      <c r="UKA68" s="308"/>
      <c r="UKB68" s="308"/>
      <c r="UKC68" s="308"/>
      <c r="UKD68" s="308"/>
      <c r="UKE68" s="308"/>
      <c r="UKF68" s="308"/>
      <c r="UKG68" s="308"/>
      <c r="UKH68" s="308"/>
      <c r="UKI68" s="308"/>
      <c r="UKJ68" s="308"/>
      <c r="UKK68" s="308"/>
      <c r="UKL68" s="308"/>
      <c r="UKM68" s="308"/>
      <c r="UKN68" s="308"/>
      <c r="UKO68" s="308"/>
      <c r="UKP68" s="308"/>
      <c r="UKQ68" s="308"/>
      <c r="UKR68" s="308"/>
      <c r="UKS68" s="308"/>
      <c r="UKT68" s="308"/>
      <c r="UKU68" s="308"/>
      <c r="UKV68" s="308"/>
      <c r="UKW68" s="308"/>
      <c r="UKX68" s="308"/>
      <c r="UKY68" s="308"/>
      <c r="UKZ68" s="308"/>
      <c r="ULA68" s="308"/>
      <c r="ULB68" s="308"/>
      <c r="ULC68" s="308"/>
      <c r="ULD68" s="308"/>
      <c r="ULE68" s="308"/>
      <c r="ULF68" s="308"/>
      <c r="ULG68" s="308"/>
      <c r="ULH68" s="308"/>
      <c r="ULI68" s="308"/>
      <c r="ULJ68" s="308"/>
      <c r="ULK68" s="308"/>
      <c r="ULL68" s="308"/>
      <c r="ULM68" s="308"/>
      <c r="ULN68" s="308"/>
      <c r="ULO68" s="308"/>
      <c r="ULP68" s="308"/>
      <c r="ULQ68" s="308"/>
      <c r="ULR68" s="308"/>
      <c r="ULS68" s="308"/>
      <c r="ULT68" s="308"/>
      <c r="ULU68" s="308"/>
      <c r="ULV68" s="308"/>
      <c r="ULW68" s="308"/>
      <c r="ULX68" s="308"/>
      <c r="ULY68" s="308"/>
      <c r="ULZ68" s="308"/>
      <c r="UMA68" s="308"/>
      <c r="UMB68" s="308"/>
      <c r="UMC68" s="308"/>
      <c r="UMD68" s="308"/>
      <c r="UME68" s="308"/>
      <c r="UMF68" s="308"/>
      <c r="UMG68" s="308"/>
      <c r="UMH68" s="308"/>
      <c r="UMI68" s="308"/>
      <c r="UMJ68" s="308"/>
      <c r="UMK68" s="308"/>
      <c r="UML68" s="308"/>
      <c r="UMM68" s="308"/>
      <c r="UMN68" s="308"/>
      <c r="UMO68" s="308"/>
      <c r="UMP68" s="308"/>
      <c r="UMQ68" s="308"/>
      <c r="UMR68" s="308"/>
      <c r="UMS68" s="308"/>
      <c r="UMT68" s="308"/>
      <c r="UMU68" s="308"/>
      <c r="UMV68" s="308"/>
      <c r="UMW68" s="308"/>
      <c r="UMX68" s="308"/>
      <c r="UMY68" s="308"/>
      <c r="UMZ68" s="308"/>
      <c r="UNA68" s="308"/>
      <c r="UNB68" s="308"/>
      <c r="UNC68" s="308"/>
      <c r="UND68" s="308"/>
      <c r="UNE68" s="308"/>
      <c r="UNF68" s="308"/>
      <c r="UNG68" s="308"/>
      <c r="UNH68" s="308"/>
      <c r="UNI68" s="308"/>
      <c r="UNJ68" s="308"/>
      <c r="UNK68" s="308"/>
      <c r="UNL68" s="308"/>
      <c r="UNM68" s="308"/>
      <c r="UNN68" s="308"/>
      <c r="UNO68" s="308"/>
      <c r="UNP68" s="308"/>
      <c r="UNQ68" s="308"/>
      <c r="UNR68" s="308"/>
      <c r="UNS68" s="308"/>
      <c r="UNT68" s="308"/>
      <c r="UNU68" s="308"/>
      <c r="UNV68" s="308"/>
      <c r="UNW68" s="308"/>
      <c r="UNX68" s="308"/>
      <c r="UNY68" s="308"/>
      <c r="UNZ68" s="308"/>
      <c r="UOA68" s="308"/>
      <c r="UOB68" s="308"/>
      <c r="UOC68" s="308"/>
      <c r="UOD68" s="308"/>
      <c r="UOE68" s="308"/>
      <c r="UOF68" s="308"/>
      <c r="UOG68" s="308"/>
      <c r="UOH68" s="308"/>
      <c r="UOI68" s="308"/>
      <c r="UOJ68" s="308"/>
      <c r="UOK68" s="308"/>
      <c r="UOL68" s="308"/>
      <c r="UOM68" s="308"/>
      <c r="UON68" s="308"/>
      <c r="UOO68" s="308"/>
      <c r="UOP68" s="308"/>
      <c r="UOQ68" s="308"/>
      <c r="UOR68" s="308"/>
      <c r="UOS68" s="308"/>
      <c r="UOT68" s="308"/>
      <c r="UOU68" s="308"/>
      <c r="UOV68" s="308"/>
      <c r="UOW68" s="308"/>
      <c r="UOX68" s="308"/>
      <c r="UOY68" s="308"/>
      <c r="UOZ68" s="308"/>
      <c r="UPA68" s="308"/>
      <c r="UPB68" s="308"/>
      <c r="UPC68" s="308"/>
      <c r="UPD68" s="308"/>
      <c r="UPE68" s="308"/>
      <c r="UPF68" s="308"/>
      <c r="UPG68" s="308"/>
      <c r="UPH68" s="308"/>
      <c r="UPI68" s="308"/>
      <c r="UPJ68" s="308"/>
      <c r="UPK68" s="308"/>
      <c r="UPL68" s="308"/>
      <c r="UPM68" s="308"/>
      <c r="UPN68" s="308"/>
      <c r="UPO68" s="308"/>
      <c r="UPP68" s="308"/>
      <c r="UPQ68" s="308"/>
      <c r="UPR68" s="308"/>
      <c r="UPS68" s="308"/>
      <c r="UPT68" s="308"/>
      <c r="UPU68" s="308"/>
      <c r="UPV68" s="308"/>
      <c r="UPW68" s="308"/>
      <c r="UPX68" s="308"/>
      <c r="UPY68" s="308"/>
      <c r="UPZ68" s="308"/>
      <c r="UQA68" s="308"/>
      <c r="UQB68" s="308"/>
      <c r="UQC68" s="308"/>
      <c r="UQD68" s="308"/>
      <c r="UQE68" s="308"/>
      <c r="UQF68" s="308"/>
      <c r="UQG68" s="308"/>
      <c r="UQH68" s="308"/>
      <c r="UQI68" s="308"/>
      <c r="UQJ68" s="308"/>
      <c r="UQK68" s="308"/>
      <c r="UQL68" s="308"/>
      <c r="UQM68" s="308"/>
      <c r="UQN68" s="308"/>
      <c r="UQO68" s="308"/>
      <c r="UQP68" s="308"/>
      <c r="UQQ68" s="308"/>
      <c r="UQR68" s="308"/>
      <c r="UQS68" s="308"/>
      <c r="UQT68" s="308"/>
      <c r="UQU68" s="308"/>
      <c r="UQV68" s="308"/>
      <c r="UQW68" s="308"/>
      <c r="UQX68" s="308"/>
      <c r="UQY68" s="308"/>
      <c r="UQZ68" s="308"/>
      <c r="URA68" s="308"/>
      <c r="URB68" s="308"/>
      <c r="URC68" s="308"/>
      <c r="URD68" s="308"/>
      <c r="URE68" s="308"/>
      <c r="URF68" s="308"/>
      <c r="URG68" s="308"/>
      <c r="URH68" s="308"/>
      <c r="URI68" s="308"/>
      <c r="URJ68" s="308"/>
      <c r="URK68" s="308"/>
      <c r="URL68" s="308"/>
      <c r="URM68" s="308"/>
      <c r="URN68" s="308"/>
      <c r="URO68" s="308"/>
      <c r="URP68" s="308"/>
      <c r="URQ68" s="308"/>
      <c r="URR68" s="308"/>
      <c r="URS68" s="308"/>
      <c r="URT68" s="308"/>
      <c r="URU68" s="308"/>
      <c r="URV68" s="308"/>
      <c r="URW68" s="308"/>
      <c r="URX68" s="308"/>
      <c r="URY68" s="308"/>
      <c r="URZ68" s="308"/>
      <c r="USA68" s="308"/>
      <c r="USB68" s="308"/>
      <c r="USC68" s="308"/>
      <c r="USD68" s="308"/>
      <c r="USE68" s="308"/>
      <c r="USF68" s="308"/>
      <c r="USG68" s="308"/>
      <c r="USH68" s="308"/>
      <c r="USI68" s="308"/>
      <c r="USJ68" s="308"/>
      <c r="USK68" s="308"/>
      <c r="USL68" s="308"/>
      <c r="USM68" s="308"/>
      <c r="USN68" s="308"/>
      <c r="USO68" s="308"/>
      <c r="USP68" s="308"/>
      <c r="USQ68" s="308"/>
      <c r="USR68" s="308"/>
      <c r="USS68" s="308"/>
      <c r="UST68" s="308"/>
      <c r="USU68" s="308"/>
      <c r="USV68" s="308"/>
      <c r="USW68" s="308"/>
      <c r="USX68" s="308"/>
      <c r="USY68" s="308"/>
      <c r="USZ68" s="308"/>
      <c r="UTA68" s="308"/>
      <c r="UTB68" s="308"/>
      <c r="UTC68" s="308"/>
      <c r="UTD68" s="308"/>
      <c r="UTE68" s="308"/>
      <c r="UTF68" s="308"/>
      <c r="UTG68" s="308"/>
      <c r="UTH68" s="308"/>
      <c r="UTI68" s="308"/>
      <c r="UTJ68" s="308"/>
      <c r="UTK68" s="308"/>
      <c r="UTL68" s="308"/>
      <c r="UTM68" s="308"/>
      <c r="UTN68" s="308"/>
      <c r="UTO68" s="308"/>
      <c r="UTP68" s="308"/>
      <c r="UTQ68" s="308"/>
      <c r="UTR68" s="308"/>
      <c r="UTS68" s="308"/>
      <c r="UTT68" s="308"/>
      <c r="UTU68" s="308"/>
      <c r="UTV68" s="308"/>
      <c r="UTW68" s="308"/>
      <c r="UTX68" s="308"/>
      <c r="UTY68" s="308"/>
      <c r="UTZ68" s="308"/>
      <c r="UUA68" s="308"/>
      <c r="UUB68" s="308"/>
      <c r="UUC68" s="308"/>
      <c r="UUD68" s="308"/>
      <c r="UUE68" s="308"/>
      <c r="UUF68" s="308"/>
      <c r="UUG68" s="308"/>
      <c r="UUH68" s="308"/>
      <c r="UUI68" s="308"/>
      <c r="UUJ68" s="308"/>
      <c r="UUK68" s="308"/>
      <c r="UUL68" s="308"/>
      <c r="UUM68" s="308"/>
      <c r="UUN68" s="308"/>
      <c r="UUO68" s="308"/>
      <c r="UUP68" s="308"/>
      <c r="UUQ68" s="308"/>
      <c r="UUR68" s="308"/>
      <c r="UUS68" s="308"/>
      <c r="UUT68" s="308"/>
      <c r="UUU68" s="308"/>
      <c r="UUV68" s="308"/>
      <c r="UUW68" s="308"/>
      <c r="UUX68" s="308"/>
      <c r="UUY68" s="308"/>
      <c r="UUZ68" s="308"/>
      <c r="UVA68" s="308"/>
      <c r="UVB68" s="308"/>
      <c r="UVC68" s="308"/>
      <c r="UVD68" s="308"/>
      <c r="UVE68" s="308"/>
      <c r="UVF68" s="308"/>
      <c r="UVG68" s="308"/>
      <c r="UVH68" s="308"/>
      <c r="UVI68" s="308"/>
      <c r="UVJ68" s="308"/>
      <c r="UVK68" s="308"/>
      <c r="UVL68" s="308"/>
      <c r="UVM68" s="308"/>
      <c r="UVN68" s="308"/>
      <c r="UVO68" s="308"/>
      <c r="UVP68" s="308"/>
      <c r="UVQ68" s="308"/>
      <c r="UVR68" s="308"/>
      <c r="UVS68" s="308"/>
      <c r="UVT68" s="308"/>
      <c r="UVU68" s="308"/>
      <c r="UVV68" s="308"/>
      <c r="UVW68" s="308"/>
      <c r="UVX68" s="308"/>
      <c r="UVY68" s="308"/>
      <c r="UVZ68" s="308"/>
      <c r="UWA68" s="308"/>
      <c r="UWB68" s="308"/>
      <c r="UWC68" s="308"/>
      <c r="UWD68" s="308"/>
      <c r="UWE68" s="308"/>
      <c r="UWF68" s="308"/>
      <c r="UWG68" s="308"/>
      <c r="UWH68" s="308"/>
      <c r="UWI68" s="308"/>
      <c r="UWJ68" s="308"/>
      <c r="UWK68" s="308"/>
      <c r="UWL68" s="308"/>
      <c r="UWM68" s="308"/>
      <c r="UWN68" s="308"/>
      <c r="UWO68" s="308"/>
      <c r="UWP68" s="308"/>
      <c r="UWQ68" s="308"/>
      <c r="UWR68" s="308"/>
      <c r="UWS68" s="308"/>
      <c r="UWT68" s="308"/>
      <c r="UWU68" s="308"/>
      <c r="UWV68" s="308"/>
      <c r="UWW68" s="308"/>
      <c r="UWX68" s="308"/>
      <c r="UWY68" s="308"/>
      <c r="UWZ68" s="308"/>
      <c r="UXA68" s="308"/>
      <c r="UXB68" s="308"/>
      <c r="UXC68" s="308"/>
      <c r="UXD68" s="308"/>
      <c r="UXE68" s="308"/>
      <c r="UXF68" s="308"/>
      <c r="UXG68" s="308"/>
      <c r="UXH68" s="308"/>
      <c r="UXI68" s="308"/>
      <c r="UXJ68" s="308"/>
      <c r="UXK68" s="308"/>
      <c r="UXL68" s="308"/>
      <c r="UXM68" s="308"/>
      <c r="UXN68" s="308"/>
      <c r="UXO68" s="308"/>
      <c r="UXP68" s="308"/>
      <c r="UXQ68" s="308"/>
      <c r="UXR68" s="308"/>
      <c r="UXS68" s="308"/>
      <c r="UXT68" s="308"/>
      <c r="UXU68" s="308"/>
      <c r="UXV68" s="308"/>
      <c r="UXW68" s="308"/>
      <c r="UXX68" s="308"/>
      <c r="UXY68" s="308"/>
      <c r="UXZ68" s="308"/>
      <c r="UYA68" s="308"/>
      <c r="UYB68" s="308"/>
      <c r="UYC68" s="308"/>
      <c r="UYD68" s="308"/>
      <c r="UYE68" s="308"/>
      <c r="UYF68" s="308"/>
      <c r="UYG68" s="308"/>
      <c r="UYH68" s="308"/>
      <c r="UYI68" s="308"/>
      <c r="UYJ68" s="308"/>
      <c r="UYK68" s="308"/>
      <c r="UYL68" s="308"/>
      <c r="UYM68" s="308"/>
      <c r="UYN68" s="308"/>
      <c r="UYO68" s="308"/>
      <c r="UYP68" s="308"/>
      <c r="UYQ68" s="308"/>
      <c r="UYR68" s="308"/>
      <c r="UYS68" s="308"/>
      <c r="UYT68" s="308"/>
      <c r="UYU68" s="308"/>
      <c r="UYV68" s="308"/>
      <c r="UYW68" s="308"/>
      <c r="UYX68" s="308"/>
      <c r="UYY68" s="308"/>
      <c r="UYZ68" s="308"/>
      <c r="UZA68" s="308"/>
      <c r="UZB68" s="308"/>
      <c r="UZC68" s="308"/>
      <c r="UZD68" s="308"/>
      <c r="UZE68" s="308"/>
      <c r="UZF68" s="308"/>
      <c r="UZG68" s="308"/>
      <c r="UZH68" s="308"/>
      <c r="UZI68" s="308"/>
      <c r="UZJ68" s="308"/>
      <c r="UZK68" s="308"/>
      <c r="UZL68" s="308"/>
      <c r="UZM68" s="308"/>
      <c r="UZN68" s="308"/>
      <c r="UZO68" s="308"/>
      <c r="UZP68" s="308"/>
      <c r="UZQ68" s="308"/>
      <c r="UZR68" s="308"/>
      <c r="UZS68" s="308"/>
      <c r="UZT68" s="308"/>
      <c r="UZU68" s="308"/>
      <c r="UZV68" s="308"/>
      <c r="UZW68" s="308"/>
      <c r="UZX68" s="308"/>
      <c r="UZY68" s="308"/>
      <c r="UZZ68" s="308"/>
      <c r="VAA68" s="308"/>
      <c r="VAB68" s="308"/>
      <c r="VAC68" s="308"/>
      <c r="VAD68" s="308"/>
      <c r="VAE68" s="308"/>
      <c r="VAF68" s="308"/>
      <c r="VAG68" s="308"/>
      <c r="VAH68" s="308"/>
      <c r="VAI68" s="308"/>
      <c r="VAJ68" s="308"/>
      <c r="VAK68" s="308"/>
      <c r="VAL68" s="308"/>
      <c r="VAM68" s="308"/>
      <c r="VAN68" s="308"/>
      <c r="VAO68" s="308"/>
      <c r="VAP68" s="308"/>
      <c r="VAQ68" s="308"/>
      <c r="VAR68" s="308"/>
      <c r="VAS68" s="308"/>
      <c r="VAT68" s="308"/>
      <c r="VAU68" s="308"/>
      <c r="VAV68" s="308"/>
      <c r="VAW68" s="308"/>
      <c r="VAX68" s="308"/>
      <c r="VAY68" s="308"/>
      <c r="VAZ68" s="308"/>
      <c r="VBA68" s="308"/>
      <c r="VBB68" s="308"/>
      <c r="VBC68" s="308"/>
      <c r="VBD68" s="308"/>
      <c r="VBE68" s="308"/>
      <c r="VBF68" s="308"/>
      <c r="VBG68" s="308"/>
      <c r="VBH68" s="308"/>
      <c r="VBI68" s="308"/>
      <c r="VBJ68" s="308"/>
      <c r="VBK68" s="308"/>
      <c r="VBL68" s="308"/>
      <c r="VBM68" s="308"/>
      <c r="VBN68" s="308"/>
      <c r="VBO68" s="308"/>
      <c r="VBP68" s="308"/>
      <c r="VBQ68" s="308"/>
      <c r="VBR68" s="308"/>
      <c r="VBS68" s="308"/>
      <c r="VBT68" s="308"/>
      <c r="VBU68" s="308"/>
      <c r="VBV68" s="308"/>
      <c r="VBW68" s="308"/>
      <c r="VBX68" s="308"/>
      <c r="VBY68" s="308"/>
      <c r="VBZ68" s="308"/>
      <c r="VCA68" s="308"/>
      <c r="VCB68" s="308"/>
      <c r="VCC68" s="308"/>
      <c r="VCD68" s="308"/>
      <c r="VCE68" s="308"/>
      <c r="VCF68" s="308"/>
      <c r="VCG68" s="308"/>
      <c r="VCH68" s="308"/>
      <c r="VCI68" s="308"/>
      <c r="VCJ68" s="308"/>
      <c r="VCK68" s="308"/>
      <c r="VCL68" s="308"/>
      <c r="VCM68" s="308"/>
      <c r="VCN68" s="308"/>
      <c r="VCO68" s="308"/>
      <c r="VCP68" s="308"/>
      <c r="VCQ68" s="308"/>
      <c r="VCR68" s="308"/>
      <c r="VCS68" s="308"/>
      <c r="VCT68" s="308"/>
      <c r="VCU68" s="308"/>
      <c r="VCV68" s="308"/>
      <c r="VCW68" s="308"/>
      <c r="VCX68" s="308"/>
      <c r="VCY68" s="308"/>
      <c r="VCZ68" s="308"/>
      <c r="VDA68" s="308"/>
      <c r="VDB68" s="308"/>
      <c r="VDC68" s="308"/>
      <c r="VDD68" s="308"/>
      <c r="VDE68" s="308"/>
      <c r="VDF68" s="308"/>
      <c r="VDG68" s="308"/>
      <c r="VDH68" s="308"/>
      <c r="VDI68" s="308"/>
      <c r="VDJ68" s="308"/>
      <c r="VDK68" s="308"/>
      <c r="VDL68" s="308"/>
      <c r="VDM68" s="308"/>
      <c r="VDN68" s="308"/>
      <c r="VDO68" s="308"/>
      <c r="VDP68" s="308"/>
      <c r="VDQ68" s="308"/>
      <c r="VDR68" s="308"/>
      <c r="VDS68" s="308"/>
      <c r="VDT68" s="308"/>
      <c r="VDU68" s="308"/>
      <c r="VDV68" s="308"/>
      <c r="VDW68" s="308"/>
      <c r="VDX68" s="308"/>
      <c r="VDY68" s="308"/>
      <c r="VDZ68" s="308"/>
      <c r="VEA68" s="308"/>
      <c r="VEB68" s="308"/>
      <c r="VEC68" s="308"/>
      <c r="VED68" s="308"/>
      <c r="VEE68" s="308"/>
      <c r="VEF68" s="308"/>
      <c r="VEG68" s="308"/>
      <c r="VEH68" s="308"/>
      <c r="VEI68" s="308"/>
      <c r="VEJ68" s="308"/>
      <c r="VEK68" s="308"/>
      <c r="VEL68" s="308"/>
      <c r="VEM68" s="308"/>
      <c r="VEN68" s="308"/>
      <c r="VEO68" s="308"/>
      <c r="VEP68" s="308"/>
      <c r="VEQ68" s="308"/>
      <c r="VER68" s="308"/>
      <c r="VES68" s="308"/>
      <c r="VET68" s="308"/>
      <c r="VEU68" s="308"/>
      <c r="VEV68" s="308"/>
      <c r="VEW68" s="308"/>
      <c r="VEX68" s="308"/>
      <c r="VEY68" s="308"/>
      <c r="VEZ68" s="308"/>
      <c r="VFA68" s="308"/>
      <c r="VFB68" s="308"/>
      <c r="VFC68" s="308"/>
      <c r="VFD68" s="308"/>
      <c r="VFE68" s="308"/>
      <c r="VFF68" s="308"/>
      <c r="VFG68" s="308"/>
      <c r="VFH68" s="308"/>
      <c r="VFI68" s="308"/>
      <c r="VFJ68" s="308"/>
      <c r="VFK68" s="308"/>
      <c r="VFL68" s="308"/>
      <c r="VFM68" s="308"/>
      <c r="VFN68" s="308"/>
      <c r="VFO68" s="308"/>
      <c r="VFP68" s="308"/>
      <c r="VFQ68" s="308"/>
      <c r="VFR68" s="308"/>
      <c r="VFS68" s="308"/>
      <c r="VFT68" s="308"/>
      <c r="VFU68" s="308"/>
      <c r="VFV68" s="308"/>
      <c r="VFW68" s="308"/>
      <c r="VFX68" s="308"/>
      <c r="VFY68" s="308"/>
      <c r="VFZ68" s="308"/>
      <c r="VGA68" s="308"/>
      <c r="VGB68" s="308"/>
      <c r="VGC68" s="308"/>
      <c r="VGD68" s="308"/>
      <c r="VGE68" s="308"/>
      <c r="VGF68" s="308"/>
      <c r="VGG68" s="308"/>
      <c r="VGH68" s="308"/>
      <c r="VGI68" s="308"/>
      <c r="VGJ68" s="308"/>
      <c r="VGK68" s="308"/>
      <c r="VGL68" s="308"/>
      <c r="VGM68" s="308"/>
      <c r="VGN68" s="308"/>
      <c r="VGO68" s="308"/>
      <c r="VGP68" s="308"/>
      <c r="VGQ68" s="308"/>
      <c r="VGR68" s="308"/>
      <c r="VGS68" s="308"/>
      <c r="VGT68" s="308"/>
      <c r="VGU68" s="308"/>
      <c r="VGV68" s="308"/>
      <c r="VGW68" s="308"/>
      <c r="VGX68" s="308"/>
      <c r="VGY68" s="308"/>
      <c r="VGZ68" s="308"/>
      <c r="VHA68" s="308"/>
      <c r="VHB68" s="308"/>
      <c r="VHC68" s="308"/>
      <c r="VHD68" s="308"/>
      <c r="VHE68" s="308"/>
      <c r="VHF68" s="308"/>
      <c r="VHG68" s="308"/>
      <c r="VHH68" s="308"/>
      <c r="VHI68" s="308"/>
      <c r="VHJ68" s="308"/>
      <c r="VHK68" s="308"/>
      <c r="VHL68" s="308"/>
      <c r="VHM68" s="308"/>
      <c r="VHN68" s="308"/>
      <c r="VHO68" s="308"/>
      <c r="VHP68" s="308"/>
      <c r="VHQ68" s="308"/>
      <c r="VHR68" s="308"/>
      <c r="VHS68" s="308"/>
      <c r="VHT68" s="308"/>
      <c r="VHU68" s="308"/>
      <c r="VHV68" s="308"/>
      <c r="VHW68" s="308"/>
      <c r="VHX68" s="308"/>
      <c r="VHY68" s="308"/>
      <c r="VHZ68" s="308"/>
      <c r="VIA68" s="308"/>
      <c r="VIB68" s="308"/>
      <c r="VIC68" s="308"/>
      <c r="VID68" s="308"/>
      <c r="VIE68" s="308"/>
      <c r="VIF68" s="308"/>
      <c r="VIG68" s="308"/>
      <c r="VIH68" s="308"/>
      <c r="VII68" s="308"/>
      <c r="VIJ68" s="308"/>
      <c r="VIK68" s="308"/>
      <c r="VIL68" s="308"/>
      <c r="VIM68" s="308"/>
      <c r="VIN68" s="308"/>
      <c r="VIO68" s="308"/>
      <c r="VIP68" s="308"/>
      <c r="VIQ68" s="308"/>
      <c r="VIR68" s="308"/>
      <c r="VIS68" s="308"/>
      <c r="VIT68" s="308"/>
      <c r="VIU68" s="308"/>
      <c r="VIV68" s="308"/>
      <c r="VIW68" s="308"/>
      <c r="VIX68" s="308"/>
      <c r="VIY68" s="308"/>
      <c r="VIZ68" s="308"/>
      <c r="VJA68" s="308"/>
      <c r="VJB68" s="308"/>
      <c r="VJC68" s="308"/>
      <c r="VJD68" s="308"/>
      <c r="VJE68" s="308"/>
      <c r="VJF68" s="308"/>
      <c r="VJG68" s="308"/>
      <c r="VJH68" s="308"/>
      <c r="VJI68" s="308"/>
      <c r="VJJ68" s="308"/>
      <c r="VJK68" s="308"/>
      <c r="VJL68" s="308"/>
      <c r="VJM68" s="308"/>
      <c r="VJN68" s="308"/>
      <c r="VJO68" s="308"/>
      <c r="VJP68" s="308"/>
      <c r="VJQ68" s="308"/>
      <c r="VJR68" s="308"/>
      <c r="VJS68" s="308"/>
      <c r="VJT68" s="308"/>
      <c r="VJU68" s="308"/>
      <c r="VJV68" s="308"/>
      <c r="VJW68" s="308"/>
      <c r="VJX68" s="308"/>
      <c r="VJY68" s="308"/>
      <c r="VJZ68" s="308"/>
      <c r="VKA68" s="308"/>
      <c r="VKB68" s="308"/>
      <c r="VKC68" s="308"/>
      <c r="VKD68" s="308"/>
      <c r="VKE68" s="308"/>
      <c r="VKF68" s="308"/>
      <c r="VKG68" s="308"/>
      <c r="VKH68" s="308"/>
      <c r="VKI68" s="308"/>
      <c r="VKJ68" s="308"/>
      <c r="VKK68" s="308"/>
      <c r="VKL68" s="308"/>
      <c r="VKM68" s="308"/>
      <c r="VKN68" s="308"/>
      <c r="VKO68" s="308"/>
      <c r="VKP68" s="308"/>
      <c r="VKQ68" s="308"/>
      <c r="VKR68" s="308"/>
      <c r="VKS68" s="308"/>
      <c r="VKT68" s="308"/>
      <c r="VKU68" s="308"/>
      <c r="VKV68" s="308"/>
      <c r="VKW68" s="308"/>
      <c r="VKX68" s="308"/>
      <c r="VKY68" s="308"/>
      <c r="VKZ68" s="308"/>
      <c r="VLA68" s="308"/>
      <c r="VLB68" s="308"/>
      <c r="VLC68" s="308"/>
      <c r="VLD68" s="308"/>
      <c r="VLE68" s="308"/>
      <c r="VLF68" s="308"/>
      <c r="VLG68" s="308"/>
      <c r="VLH68" s="308"/>
      <c r="VLI68" s="308"/>
      <c r="VLJ68" s="308"/>
      <c r="VLK68" s="308"/>
      <c r="VLL68" s="308"/>
      <c r="VLM68" s="308"/>
      <c r="VLN68" s="308"/>
      <c r="VLO68" s="308"/>
      <c r="VLP68" s="308"/>
      <c r="VLQ68" s="308"/>
      <c r="VLR68" s="308"/>
      <c r="VLS68" s="308"/>
      <c r="VLT68" s="308"/>
      <c r="VLU68" s="308"/>
      <c r="VLV68" s="308"/>
      <c r="VLW68" s="308"/>
      <c r="VLX68" s="308"/>
      <c r="VLY68" s="308"/>
      <c r="VLZ68" s="308"/>
      <c r="VMA68" s="308"/>
      <c r="VMB68" s="308"/>
      <c r="VMC68" s="308"/>
      <c r="VMD68" s="308"/>
      <c r="VME68" s="308"/>
      <c r="VMF68" s="308"/>
      <c r="VMG68" s="308"/>
      <c r="VMH68" s="308"/>
      <c r="VMI68" s="308"/>
      <c r="VMJ68" s="308"/>
      <c r="VMK68" s="308"/>
      <c r="VML68" s="308"/>
      <c r="VMM68" s="308"/>
      <c r="VMN68" s="308"/>
      <c r="VMO68" s="308"/>
      <c r="VMP68" s="308"/>
      <c r="VMQ68" s="308"/>
      <c r="VMR68" s="308"/>
      <c r="VMS68" s="308"/>
      <c r="VMT68" s="308"/>
      <c r="VMU68" s="308"/>
      <c r="VMV68" s="308"/>
      <c r="VMW68" s="308"/>
      <c r="VMX68" s="308"/>
      <c r="VMY68" s="308"/>
      <c r="VMZ68" s="308"/>
      <c r="VNA68" s="308"/>
      <c r="VNB68" s="308"/>
      <c r="VNC68" s="308"/>
      <c r="VND68" s="308"/>
      <c r="VNE68" s="308"/>
      <c r="VNF68" s="308"/>
      <c r="VNG68" s="308"/>
      <c r="VNH68" s="308"/>
      <c r="VNI68" s="308"/>
      <c r="VNJ68" s="308"/>
      <c r="VNK68" s="308"/>
      <c r="VNL68" s="308"/>
      <c r="VNM68" s="308"/>
      <c r="VNN68" s="308"/>
      <c r="VNO68" s="308"/>
      <c r="VNP68" s="308"/>
      <c r="VNQ68" s="308"/>
      <c r="VNR68" s="308"/>
      <c r="VNS68" s="308"/>
      <c r="VNT68" s="308"/>
      <c r="VNU68" s="308"/>
      <c r="VNV68" s="308"/>
      <c r="VNW68" s="308"/>
      <c r="VNX68" s="308"/>
      <c r="VNY68" s="308"/>
      <c r="VNZ68" s="308"/>
      <c r="VOA68" s="308"/>
      <c r="VOB68" s="308"/>
      <c r="VOC68" s="308"/>
      <c r="VOD68" s="308"/>
      <c r="VOE68" s="308"/>
      <c r="VOF68" s="308"/>
      <c r="VOG68" s="308"/>
      <c r="VOH68" s="308"/>
      <c r="VOI68" s="308"/>
      <c r="VOJ68" s="308"/>
      <c r="VOK68" s="308"/>
      <c r="VOL68" s="308"/>
      <c r="VOM68" s="308"/>
      <c r="VON68" s="308"/>
      <c r="VOO68" s="308"/>
      <c r="VOP68" s="308"/>
      <c r="VOQ68" s="308"/>
      <c r="VOR68" s="308"/>
      <c r="VOS68" s="308"/>
      <c r="VOT68" s="308"/>
      <c r="VOU68" s="308"/>
      <c r="VOV68" s="308"/>
      <c r="VOW68" s="308"/>
      <c r="VOX68" s="308"/>
      <c r="VOY68" s="308"/>
      <c r="VOZ68" s="308"/>
      <c r="VPA68" s="308"/>
      <c r="VPB68" s="308"/>
      <c r="VPC68" s="308"/>
      <c r="VPD68" s="308"/>
      <c r="VPE68" s="308"/>
      <c r="VPF68" s="308"/>
      <c r="VPG68" s="308"/>
      <c r="VPH68" s="308"/>
      <c r="VPI68" s="308"/>
      <c r="VPJ68" s="308"/>
      <c r="VPK68" s="308"/>
      <c r="VPL68" s="308"/>
      <c r="VPM68" s="308"/>
      <c r="VPN68" s="308"/>
      <c r="VPO68" s="308"/>
      <c r="VPP68" s="308"/>
      <c r="VPQ68" s="308"/>
      <c r="VPR68" s="308"/>
      <c r="VPS68" s="308"/>
      <c r="VPT68" s="308"/>
      <c r="VPU68" s="308"/>
      <c r="VPV68" s="308"/>
      <c r="VPW68" s="308"/>
      <c r="VPX68" s="308"/>
      <c r="VPY68" s="308"/>
      <c r="VPZ68" s="308"/>
      <c r="VQA68" s="308"/>
      <c r="VQB68" s="308"/>
      <c r="VQC68" s="308"/>
      <c r="VQD68" s="308"/>
      <c r="VQE68" s="308"/>
      <c r="VQF68" s="308"/>
      <c r="VQG68" s="308"/>
      <c r="VQH68" s="308"/>
      <c r="VQI68" s="308"/>
      <c r="VQJ68" s="308"/>
      <c r="VQK68" s="308"/>
      <c r="VQL68" s="308"/>
      <c r="VQM68" s="308"/>
      <c r="VQN68" s="308"/>
      <c r="VQO68" s="308"/>
      <c r="VQP68" s="308"/>
      <c r="VQQ68" s="308"/>
      <c r="VQR68" s="308"/>
      <c r="VQS68" s="308"/>
      <c r="VQT68" s="308"/>
      <c r="VQU68" s="308"/>
      <c r="VQV68" s="308"/>
      <c r="VQW68" s="308"/>
      <c r="VQX68" s="308"/>
      <c r="VQY68" s="308"/>
      <c r="VQZ68" s="308"/>
      <c r="VRA68" s="308"/>
      <c r="VRB68" s="308"/>
      <c r="VRC68" s="308"/>
      <c r="VRD68" s="308"/>
      <c r="VRE68" s="308"/>
      <c r="VRF68" s="308"/>
      <c r="VRG68" s="308"/>
      <c r="VRH68" s="308"/>
      <c r="VRI68" s="308"/>
      <c r="VRJ68" s="308"/>
      <c r="VRK68" s="308"/>
      <c r="VRL68" s="308"/>
      <c r="VRM68" s="308"/>
      <c r="VRN68" s="308"/>
      <c r="VRO68" s="308"/>
      <c r="VRP68" s="308"/>
      <c r="VRQ68" s="308"/>
      <c r="VRR68" s="308"/>
      <c r="VRS68" s="308"/>
      <c r="VRT68" s="308"/>
      <c r="VRU68" s="308"/>
      <c r="VRV68" s="308"/>
      <c r="VRW68" s="308"/>
      <c r="VRX68" s="308"/>
      <c r="VRY68" s="308"/>
      <c r="VRZ68" s="308"/>
      <c r="VSA68" s="308"/>
      <c r="VSB68" s="308"/>
      <c r="VSC68" s="308"/>
      <c r="VSD68" s="308"/>
      <c r="VSE68" s="308"/>
      <c r="VSF68" s="308"/>
      <c r="VSG68" s="308"/>
      <c r="VSH68" s="308"/>
      <c r="VSI68" s="308"/>
      <c r="VSJ68" s="308"/>
      <c r="VSK68" s="308"/>
      <c r="VSL68" s="308"/>
      <c r="VSM68" s="308"/>
      <c r="VSN68" s="308"/>
      <c r="VSO68" s="308"/>
      <c r="VSP68" s="308"/>
      <c r="VSQ68" s="308"/>
      <c r="VSR68" s="308"/>
      <c r="VSS68" s="308"/>
      <c r="VST68" s="308"/>
      <c r="VSU68" s="308"/>
      <c r="VSV68" s="308"/>
      <c r="VSW68" s="308"/>
      <c r="VSX68" s="308"/>
      <c r="VSY68" s="308"/>
      <c r="VSZ68" s="308"/>
      <c r="VTA68" s="308"/>
      <c r="VTB68" s="308"/>
      <c r="VTC68" s="308"/>
      <c r="VTD68" s="308"/>
      <c r="VTE68" s="308"/>
      <c r="VTF68" s="308"/>
      <c r="VTG68" s="308"/>
      <c r="VTH68" s="308"/>
      <c r="VTI68" s="308"/>
      <c r="VTJ68" s="308"/>
      <c r="VTK68" s="308"/>
      <c r="VTL68" s="308"/>
      <c r="VTM68" s="308"/>
      <c r="VTN68" s="308"/>
      <c r="VTO68" s="308"/>
      <c r="VTP68" s="308"/>
      <c r="VTQ68" s="308"/>
      <c r="VTR68" s="308"/>
      <c r="VTS68" s="308"/>
      <c r="VTT68" s="308"/>
      <c r="VTU68" s="308"/>
      <c r="VTV68" s="308"/>
      <c r="VTW68" s="308"/>
      <c r="VTX68" s="308"/>
      <c r="VTY68" s="308"/>
      <c r="VTZ68" s="308"/>
      <c r="VUA68" s="308"/>
      <c r="VUB68" s="308"/>
      <c r="VUC68" s="308"/>
      <c r="VUD68" s="308"/>
      <c r="VUE68" s="308"/>
      <c r="VUF68" s="308"/>
      <c r="VUG68" s="308"/>
      <c r="VUH68" s="308"/>
      <c r="VUI68" s="308"/>
      <c r="VUJ68" s="308"/>
      <c r="VUK68" s="308"/>
      <c r="VUL68" s="308"/>
      <c r="VUM68" s="308"/>
      <c r="VUN68" s="308"/>
      <c r="VUO68" s="308"/>
      <c r="VUP68" s="308"/>
      <c r="VUQ68" s="308"/>
      <c r="VUR68" s="308"/>
      <c r="VUS68" s="308"/>
      <c r="VUT68" s="308"/>
      <c r="VUU68" s="308"/>
      <c r="VUV68" s="308"/>
      <c r="VUW68" s="308"/>
      <c r="VUX68" s="308"/>
      <c r="VUY68" s="308"/>
      <c r="VUZ68" s="308"/>
      <c r="VVA68" s="308"/>
      <c r="VVB68" s="308"/>
      <c r="VVC68" s="308"/>
      <c r="VVD68" s="308"/>
      <c r="VVE68" s="308"/>
      <c r="VVF68" s="308"/>
      <c r="VVG68" s="308"/>
      <c r="VVH68" s="308"/>
      <c r="VVI68" s="308"/>
      <c r="VVJ68" s="308"/>
      <c r="VVK68" s="308"/>
      <c r="VVL68" s="308"/>
      <c r="VVM68" s="308"/>
      <c r="VVN68" s="308"/>
      <c r="VVO68" s="308"/>
      <c r="VVP68" s="308"/>
      <c r="VVQ68" s="308"/>
      <c r="VVR68" s="308"/>
      <c r="VVS68" s="308"/>
      <c r="VVT68" s="308"/>
      <c r="VVU68" s="308"/>
      <c r="VVV68" s="308"/>
      <c r="VVW68" s="308"/>
      <c r="VVX68" s="308"/>
      <c r="VVY68" s="308"/>
      <c r="VVZ68" s="308"/>
      <c r="VWA68" s="308"/>
      <c r="VWB68" s="308"/>
      <c r="VWC68" s="308"/>
      <c r="VWD68" s="308"/>
      <c r="VWE68" s="308"/>
      <c r="VWF68" s="308"/>
      <c r="VWG68" s="308"/>
      <c r="VWH68" s="308"/>
      <c r="VWI68" s="308"/>
      <c r="VWJ68" s="308"/>
      <c r="VWK68" s="308"/>
      <c r="VWL68" s="308"/>
      <c r="VWM68" s="308"/>
      <c r="VWN68" s="308"/>
      <c r="VWO68" s="308"/>
      <c r="VWP68" s="308"/>
      <c r="VWQ68" s="308"/>
      <c r="VWR68" s="308"/>
      <c r="VWS68" s="308"/>
      <c r="VWT68" s="308"/>
      <c r="VWU68" s="308"/>
      <c r="VWV68" s="308"/>
      <c r="VWW68" s="308"/>
      <c r="VWX68" s="308"/>
      <c r="VWY68" s="308"/>
      <c r="VWZ68" s="308"/>
      <c r="VXA68" s="308"/>
      <c r="VXB68" s="308"/>
      <c r="VXC68" s="308"/>
      <c r="VXD68" s="308"/>
      <c r="VXE68" s="308"/>
      <c r="VXF68" s="308"/>
      <c r="VXG68" s="308"/>
      <c r="VXH68" s="308"/>
      <c r="VXI68" s="308"/>
      <c r="VXJ68" s="308"/>
      <c r="VXK68" s="308"/>
      <c r="VXL68" s="308"/>
      <c r="VXM68" s="308"/>
      <c r="VXN68" s="308"/>
      <c r="VXO68" s="308"/>
      <c r="VXP68" s="308"/>
      <c r="VXQ68" s="308"/>
      <c r="VXR68" s="308"/>
      <c r="VXS68" s="308"/>
      <c r="VXT68" s="308"/>
      <c r="VXU68" s="308"/>
      <c r="VXV68" s="308"/>
      <c r="VXW68" s="308"/>
      <c r="VXX68" s="308"/>
      <c r="VXY68" s="308"/>
      <c r="VXZ68" s="308"/>
      <c r="VYA68" s="308"/>
      <c r="VYB68" s="308"/>
      <c r="VYC68" s="308"/>
      <c r="VYD68" s="308"/>
      <c r="VYE68" s="308"/>
      <c r="VYF68" s="308"/>
      <c r="VYG68" s="308"/>
      <c r="VYH68" s="308"/>
      <c r="VYI68" s="308"/>
      <c r="VYJ68" s="308"/>
      <c r="VYK68" s="308"/>
      <c r="VYL68" s="308"/>
      <c r="VYM68" s="308"/>
      <c r="VYN68" s="308"/>
      <c r="VYO68" s="308"/>
      <c r="VYP68" s="308"/>
      <c r="VYQ68" s="308"/>
      <c r="VYR68" s="308"/>
      <c r="VYS68" s="308"/>
      <c r="VYT68" s="308"/>
      <c r="VYU68" s="308"/>
      <c r="VYV68" s="308"/>
      <c r="VYW68" s="308"/>
      <c r="VYX68" s="308"/>
      <c r="VYY68" s="308"/>
      <c r="VYZ68" s="308"/>
      <c r="VZA68" s="308"/>
      <c r="VZB68" s="308"/>
      <c r="VZC68" s="308"/>
      <c r="VZD68" s="308"/>
      <c r="VZE68" s="308"/>
      <c r="VZF68" s="308"/>
      <c r="VZG68" s="308"/>
      <c r="VZH68" s="308"/>
      <c r="VZI68" s="308"/>
      <c r="VZJ68" s="308"/>
      <c r="VZK68" s="308"/>
      <c r="VZL68" s="308"/>
      <c r="VZM68" s="308"/>
      <c r="VZN68" s="308"/>
      <c r="VZO68" s="308"/>
      <c r="VZP68" s="308"/>
      <c r="VZQ68" s="308"/>
      <c r="VZR68" s="308"/>
      <c r="VZS68" s="308"/>
      <c r="VZT68" s="308"/>
      <c r="VZU68" s="308"/>
      <c r="VZV68" s="308"/>
      <c r="VZW68" s="308"/>
      <c r="VZX68" s="308"/>
      <c r="VZY68" s="308"/>
      <c r="VZZ68" s="308"/>
      <c r="WAA68" s="308"/>
      <c r="WAB68" s="308"/>
      <c r="WAC68" s="308"/>
      <c r="WAD68" s="308"/>
      <c r="WAE68" s="308"/>
      <c r="WAF68" s="308"/>
      <c r="WAG68" s="308"/>
      <c r="WAH68" s="308"/>
      <c r="WAI68" s="308"/>
      <c r="WAJ68" s="308"/>
      <c r="WAK68" s="308"/>
      <c r="WAL68" s="308"/>
      <c r="WAM68" s="308"/>
      <c r="WAN68" s="308"/>
      <c r="WAO68" s="308"/>
      <c r="WAP68" s="308"/>
      <c r="WAQ68" s="308"/>
      <c r="WAR68" s="308"/>
      <c r="WAS68" s="308"/>
      <c r="WAT68" s="308"/>
      <c r="WAU68" s="308"/>
      <c r="WAV68" s="308"/>
      <c r="WAW68" s="308"/>
      <c r="WAX68" s="308"/>
      <c r="WAY68" s="308"/>
      <c r="WAZ68" s="308"/>
      <c r="WBA68" s="308"/>
      <c r="WBB68" s="308"/>
      <c r="WBC68" s="308"/>
      <c r="WBD68" s="308"/>
      <c r="WBE68" s="308"/>
      <c r="WBF68" s="308"/>
      <c r="WBG68" s="308"/>
      <c r="WBH68" s="308"/>
      <c r="WBI68" s="308"/>
      <c r="WBJ68" s="308"/>
      <c r="WBK68" s="308"/>
      <c r="WBL68" s="308"/>
      <c r="WBM68" s="308"/>
      <c r="WBN68" s="308"/>
      <c r="WBO68" s="308"/>
      <c r="WBP68" s="308"/>
      <c r="WBQ68" s="308"/>
      <c r="WBR68" s="308"/>
      <c r="WBS68" s="308"/>
      <c r="WBT68" s="308"/>
      <c r="WBU68" s="308"/>
      <c r="WBV68" s="308"/>
      <c r="WBW68" s="308"/>
      <c r="WBX68" s="308"/>
      <c r="WBY68" s="308"/>
      <c r="WBZ68" s="308"/>
      <c r="WCA68" s="308"/>
      <c r="WCB68" s="308"/>
      <c r="WCC68" s="308"/>
      <c r="WCD68" s="308"/>
      <c r="WCE68" s="308"/>
      <c r="WCF68" s="308"/>
      <c r="WCG68" s="308"/>
      <c r="WCH68" s="308"/>
      <c r="WCI68" s="308"/>
      <c r="WCJ68" s="308"/>
      <c r="WCK68" s="308"/>
      <c r="WCL68" s="308"/>
      <c r="WCM68" s="308"/>
      <c r="WCN68" s="308"/>
      <c r="WCO68" s="308"/>
      <c r="WCP68" s="308"/>
      <c r="WCQ68" s="308"/>
      <c r="WCR68" s="308"/>
      <c r="WCS68" s="308"/>
      <c r="WCT68" s="308"/>
      <c r="WCU68" s="308"/>
      <c r="WCV68" s="308"/>
      <c r="WCW68" s="308"/>
      <c r="WCX68" s="308"/>
      <c r="WCY68" s="308"/>
      <c r="WCZ68" s="308"/>
      <c r="WDA68" s="308"/>
      <c r="WDB68" s="308"/>
      <c r="WDC68" s="308"/>
      <c r="WDD68" s="308"/>
      <c r="WDE68" s="308"/>
      <c r="WDF68" s="308"/>
      <c r="WDG68" s="308"/>
      <c r="WDH68" s="308"/>
      <c r="WDI68" s="308"/>
      <c r="WDJ68" s="308"/>
      <c r="WDK68" s="308"/>
      <c r="WDL68" s="308"/>
      <c r="WDM68" s="308"/>
      <c r="WDN68" s="308"/>
      <c r="WDO68" s="308"/>
      <c r="WDP68" s="308"/>
      <c r="WDQ68" s="308"/>
      <c r="WDR68" s="308"/>
      <c r="WDS68" s="308"/>
      <c r="WDT68" s="308"/>
      <c r="WDU68" s="308"/>
      <c r="WDV68" s="308"/>
      <c r="WDW68" s="308"/>
      <c r="WDX68" s="308"/>
      <c r="WDY68" s="308"/>
      <c r="WDZ68" s="308"/>
      <c r="WEA68" s="308"/>
      <c r="WEB68" s="308"/>
      <c r="WEC68" s="308"/>
      <c r="WED68" s="308"/>
      <c r="WEE68" s="308"/>
      <c r="WEF68" s="308"/>
      <c r="WEG68" s="308"/>
      <c r="WEH68" s="308"/>
      <c r="WEI68" s="308"/>
      <c r="WEJ68" s="308"/>
      <c r="WEK68" s="308"/>
      <c r="WEL68" s="308"/>
      <c r="WEM68" s="308"/>
      <c r="WEN68" s="308"/>
      <c r="WEO68" s="308"/>
      <c r="WEP68" s="308"/>
      <c r="WEQ68" s="308"/>
      <c r="WER68" s="308"/>
      <c r="WES68" s="308"/>
      <c r="WET68" s="308"/>
      <c r="WEU68" s="308"/>
      <c r="WEV68" s="308"/>
      <c r="WEW68" s="308"/>
      <c r="WEX68" s="308"/>
      <c r="WEY68" s="308"/>
      <c r="WEZ68" s="308"/>
      <c r="WFA68" s="308"/>
      <c r="WFB68" s="308"/>
      <c r="WFC68" s="308"/>
      <c r="WFD68" s="308"/>
      <c r="WFE68" s="308"/>
      <c r="WFF68" s="308"/>
      <c r="WFG68" s="308"/>
      <c r="WFH68" s="308"/>
      <c r="WFI68" s="308"/>
      <c r="WFJ68" s="308"/>
      <c r="WFK68" s="308"/>
      <c r="WFL68" s="308"/>
      <c r="WFM68" s="308"/>
      <c r="WFN68" s="308"/>
      <c r="WFO68" s="308"/>
      <c r="WFP68" s="308"/>
      <c r="WFQ68" s="308"/>
      <c r="WFR68" s="308"/>
      <c r="WFS68" s="308"/>
      <c r="WFT68" s="308"/>
      <c r="WFU68" s="308"/>
      <c r="WFV68" s="308"/>
      <c r="WFW68" s="308"/>
      <c r="WFX68" s="308"/>
      <c r="WFY68" s="308"/>
      <c r="WFZ68" s="308"/>
      <c r="WGA68" s="308"/>
      <c r="WGB68" s="308"/>
      <c r="WGC68" s="308"/>
      <c r="WGD68" s="308"/>
      <c r="WGE68" s="308"/>
      <c r="WGF68" s="308"/>
      <c r="WGG68" s="308"/>
      <c r="WGH68" s="308"/>
      <c r="WGI68" s="308"/>
      <c r="WGJ68" s="308"/>
      <c r="WGK68" s="308"/>
      <c r="WGL68" s="308"/>
      <c r="WGM68" s="308"/>
      <c r="WGN68" s="308"/>
      <c r="WGO68" s="308"/>
      <c r="WGP68" s="308"/>
      <c r="WGQ68" s="308"/>
      <c r="WGR68" s="308"/>
      <c r="WGS68" s="308"/>
      <c r="WGT68" s="308"/>
      <c r="WGU68" s="308"/>
      <c r="WGV68" s="308"/>
      <c r="WGW68" s="308"/>
      <c r="WGX68" s="308"/>
      <c r="WGY68" s="308"/>
      <c r="WGZ68" s="308"/>
      <c r="WHA68" s="308"/>
      <c r="WHB68" s="308"/>
      <c r="WHC68" s="308"/>
      <c r="WHD68" s="308"/>
      <c r="WHE68" s="308"/>
      <c r="WHF68" s="308"/>
      <c r="WHG68" s="308"/>
      <c r="WHH68" s="308"/>
      <c r="WHI68" s="308"/>
      <c r="WHJ68" s="308"/>
      <c r="WHK68" s="308"/>
      <c r="WHL68" s="308"/>
      <c r="WHM68" s="308"/>
      <c r="WHN68" s="308"/>
      <c r="WHO68" s="308"/>
      <c r="WHP68" s="308"/>
      <c r="WHQ68" s="308"/>
      <c r="WHR68" s="308"/>
      <c r="WHS68" s="308"/>
      <c r="WHT68" s="308"/>
      <c r="WHU68" s="308"/>
      <c r="WHV68" s="308"/>
      <c r="WHW68" s="308"/>
      <c r="WHX68" s="308"/>
      <c r="WHY68" s="308"/>
      <c r="WHZ68" s="308"/>
      <c r="WIA68" s="308"/>
      <c r="WIB68" s="308"/>
      <c r="WIC68" s="308"/>
      <c r="WID68" s="308"/>
      <c r="WIE68" s="308"/>
      <c r="WIF68" s="308"/>
      <c r="WIG68" s="308"/>
      <c r="WIH68" s="308"/>
      <c r="WII68" s="308"/>
      <c r="WIJ68" s="308"/>
      <c r="WIK68" s="308"/>
      <c r="WIL68" s="308"/>
      <c r="WIM68" s="308"/>
      <c r="WIN68" s="308"/>
      <c r="WIO68" s="308"/>
      <c r="WIP68" s="308"/>
      <c r="WIQ68" s="308"/>
      <c r="WIR68" s="308"/>
      <c r="WIS68" s="308"/>
      <c r="WIT68" s="308"/>
      <c r="WIU68" s="308"/>
      <c r="WIV68" s="308"/>
      <c r="WIW68" s="308"/>
      <c r="WIX68" s="308"/>
      <c r="WIY68" s="308"/>
      <c r="WIZ68" s="308"/>
      <c r="WJA68" s="308"/>
      <c r="WJB68" s="308"/>
      <c r="WJC68" s="308"/>
      <c r="WJD68" s="308"/>
      <c r="WJE68" s="308"/>
      <c r="WJF68" s="308"/>
      <c r="WJG68" s="308"/>
      <c r="WJH68" s="308"/>
      <c r="WJI68" s="308"/>
      <c r="WJJ68" s="308"/>
      <c r="WJK68" s="308"/>
      <c r="WJL68" s="308"/>
      <c r="WJM68" s="308"/>
      <c r="WJN68" s="308"/>
      <c r="WJO68" s="308"/>
      <c r="WJP68" s="308"/>
      <c r="WJQ68" s="308"/>
      <c r="WJR68" s="308"/>
      <c r="WJS68" s="308"/>
      <c r="WJT68" s="308"/>
      <c r="WJU68" s="308"/>
      <c r="WJV68" s="308"/>
      <c r="WJW68" s="308"/>
      <c r="WJX68" s="308"/>
      <c r="WJY68" s="308"/>
      <c r="WJZ68" s="308"/>
      <c r="WKA68" s="308"/>
      <c r="WKB68" s="308"/>
      <c r="WKC68" s="308"/>
      <c r="WKD68" s="308"/>
      <c r="WKE68" s="308"/>
      <c r="WKF68" s="308"/>
      <c r="WKG68" s="308"/>
      <c r="WKH68" s="308"/>
      <c r="WKI68" s="308"/>
      <c r="WKJ68" s="308"/>
      <c r="WKK68" s="308"/>
      <c r="WKL68" s="308"/>
      <c r="WKM68" s="308"/>
      <c r="WKN68" s="308"/>
      <c r="WKO68" s="308"/>
      <c r="WKP68" s="308"/>
      <c r="WKQ68" s="308"/>
      <c r="WKR68" s="308"/>
      <c r="WKS68" s="308"/>
      <c r="WKT68" s="308"/>
      <c r="WKU68" s="308"/>
      <c r="WKV68" s="308"/>
      <c r="WKW68" s="308"/>
      <c r="WKX68" s="308"/>
      <c r="WKY68" s="308"/>
      <c r="WKZ68" s="308"/>
      <c r="WLA68" s="308"/>
      <c r="WLB68" s="308"/>
      <c r="WLC68" s="308"/>
      <c r="WLD68" s="308"/>
      <c r="WLE68" s="308"/>
      <c r="WLF68" s="308"/>
      <c r="WLG68" s="308"/>
      <c r="WLH68" s="308"/>
      <c r="WLI68" s="308"/>
      <c r="WLJ68" s="308"/>
      <c r="WLK68" s="308"/>
      <c r="WLL68" s="308"/>
      <c r="WLM68" s="308"/>
      <c r="WLN68" s="308"/>
      <c r="WLO68" s="308"/>
      <c r="WLP68" s="308"/>
      <c r="WLQ68" s="308"/>
      <c r="WLR68" s="308"/>
      <c r="WLS68" s="308"/>
      <c r="WLT68" s="308"/>
      <c r="WLU68" s="308"/>
      <c r="WLV68" s="308"/>
      <c r="WLW68" s="308"/>
      <c r="WLX68" s="308"/>
      <c r="WLY68" s="308"/>
      <c r="WLZ68" s="308"/>
      <c r="WMA68" s="308"/>
      <c r="WMB68" s="308"/>
      <c r="WMC68" s="308"/>
      <c r="WMD68" s="308"/>
      <c r="WME68" s="308"/>
      <c r="WMF68" s="308"/>
      <c r="WMG68" s="308"/>
      <c r="WMH68" s="308"/>
      <c r="WMI68" s="308"/>
      <c r="WMJ68" s="308"/>
      <c r="WMK68" s="308"/>
      <c r="WML68" s="308"/>
      <c r="WMM68" s="308"/>
      <c r="WMN68" s="308"/>
      <c r="WMO68" s="308"/>
      <c r="WMP68" s="308"/>
      <c r="WMQ68" s="308"/>
      <c r="WMR68" s="308"/>
      <c r="WMS68" s="308"/>
      <c r="WMT68" s="308"/>
      <c r="WMU68" s="308"/>
      <c r="WMV68" s="308"/>
      <c r="WMW68" s="308"/>
      <c r="WMX68" s="308"/>
      <c r="WMY68" s="308"/>
      <c r="WMZ68" s="308"/>
      <c r="WNA68" s="308"/>
      <c r="WNB68" s="308"/>
      <c r="WNC68" s="308"/>
      <c r="WND68" s="308"/>
      <c r="WNE68" s="308"/>
      <c r="WNF68" s="308"/>
      <c r="WNG68" s="308"/>
      <c r="WNH68" s="308"/>
      <c r="WNI68" s="308"/>
      <c r="WNJ68" s="308"/>
      <c r="WNK68" s="308"/>
      <c r="WNL68" s="308"/>
      <c r="WNM68" s="308"/>
      <c r="WNN68" s="308"/>
      <c r="WNO68" s="308"/>
      <c r="WNP68" s="308"/>
      <c r="WNQ68" s="308"/>
      <c r="WNR68" s="308"/>
      <c r="WNS68" s="308"/>
      <c r="WNT68" s="308"/>
      <c r="WNU68" s="308"/>
      <c r="WNV68" s="308"/>
      <c r="WNW68" s="308"/>
      <c r="WNX68" s="308"/>
      <c r="WNY68" s="308"/>
      <c r="WNZ68" s="308"/>
      <c r="WOA68" s="308"/>
      <c r="WOB68" s="308"/>
      <c r="WOC68" s="308"/>
      <c r="WOD68" s="308"/>
      <c r="WOE68" s="308"/>
      <c r="WOF68" s="308"/>
      <c r="WOG68" s="308"/>
      <c r="WOH68" s="308"/>
      <c r="WOI68" s="308"/>
      <c r="WOJ68" s="308"/>
      <c r="WOK68" s="308"/>
      <c r="WOL68" s="308"/>
      <c r="WOM68" s="308"/>
      <c r="WON68" s="308"/>
      <c r="WOO68" s="308"/>
      <c r="WOP68" s="308"/>
      <c r="WOQ68" s="308"/>
      <c r="WOR68" s="308"/>
      <c r="WOS68" s="308"/>
      <c r="WOT68" s="308"/>
      <c r="WOU68" s="308"/>
      <c r="WOV68" s="308"/>
      <c r="WOW68" s="308"/>
      <c r="WOX68" s="308"/>
      <c r="WOY68" s="308"/>
      <c r="WOZ68" s="308"/>
      <c r="WPA68" s="308"/>
      <c r="WPB68" s="308"/>
      <c r="WPC68" s="308"/>
      <c r="WPD68" s="308"/>
      <c r="WPE68" s="308"/>
      <c r="WPF68" s="308"/>
      <c r="WPG68" s="308"/>
      <c r="WPH68" s="308"/>
      <c r="WPI68" s="308"/>
      <c r="WPJ68" s="308"/>
      <c r="WPK68" s="308"/>
      <c r="WPL68" s="308"/>
      <c r="WPM68" s="308"/>
      <c r="WPN68" s="308"/>
      <c r="WPO68" s="308"/>
      <c r="WPP68" s="308"/>
      <c r="WPQ68" s="308"/>
      <c r="WPR68" s="308"/>
      <c r="WPS68" s="308"/>
      <c r="WPT68" s="308"/>
      <c r="WPU68" s="308"/>
      <c r="WPV68" s="308"/>
      <c r="WPW68" s="308"/>
      <c r="WPX68" s="308"/>
      <c r="WPY68" s="308"/>
      <c r="WPZ68" s="308"/>
      <c r="WQA68" s="308"/>
      <c r="WQB68" s="308"/>
      <c r="WQC68" s="308"/>
      <c r="WQD68" s="308"/>
      <c r="WQE68" s="308"/>
      <c r="WQF68" s="308"/>
      <c r="WQG68" s="308"/>
      <c r="WQH68" s="308"/>
      <c r="WQI68" s="308"/>
      <c r="WQJ68" s="308"/>
      <c r="WQK68" s="308"/>
      <c r="WQL68" s="308"/>
      <c r="WQM68" s="308"/>
      <c r="WQN68" s="308"/>
      <c r="WQO68" s="308"/>
      <c r="WQP68" s="308"/>
      <c r="WQQ68" s="308"/>
      <c r="WQR68" s="308"/>
      <c r="WQS68" s="308"/>
      <c r="WQT68" s="308"/>
      <c r="WQU68" s="308"/>
      <c r="WQV68" s="308"/>
      <c r="WQW68" s="308"/>
      <c r="WQX68" s="308"/>
      <c r="WQY68" s="308"/>
      <c r="WQZ68" s="308"/>
      <c r="WRA68" s="308"/>
      <c r="WRB68" s="308"/>
      <c r="WRC68" s="308"/>
      <c r="WRD68" s="308"/>
      <c r="WRE68" s="308"/>
      <c r="WRF68" s="308"/>
      <c r="WRG68" s="308"/>
      <c r="WRH68" s="308"/>
      <c r="WRI68" s="308"/>
      <c r="WRJ68" s="308"/>
      <c r="WRK68" s="308"/>
      <c r="WRL68" s="308"/>
      <c r="WRM68" s="308"/>
      <c r="WRN68" s="308"/>
      <c r="WRO68" s="308"/>
      <c r="WRP68" s="308"/>
      <c r="WRQ68" s="308"/>
      <c r="WRR68" s="308"/>
      <c r="WRS68" s="308"/>
      <c r="WRT68" s="308"/>
      <c r="WRU68" s="308"/>
      <c r="WRV68" s="308"/>
      <c r="WRW68" s="308"/>
      <c r="WRX68" s="308"/>
      <c r="WRY68" s="308"/>
      <c r="WRZ68" s="308"/>
      <c r="WSA68" s="308"/>
      <c r="WSB68" s="308"/>
      <c r="WSC68" s="308"/>
      <c r="WSD68" s="308"/>
      <c r="WSE68" s="308"/>
      <c r="WSF68" s="308"/>
      <c r="WSG68" s="308"/>
      <c r="WSH68" s="308"/>
      <c r="WSI68" s="308"/>
      <c r="WSJ68" s="308"/>
      <c r="WSK68" s="308"/>
      <c r="WSL68" s="308"/>
      <c r="WSM68" s="308"/>
      <c r="WSN68" s="308"/>
      <c r="WSO68" s="308"/>
      <c r="WSP68" s="308"/>
      <c r="WSQ68" s="308"/>
      <c r="WSR68" s="308"/>
      <c r="WSS68" s="308"/>
      <c r="WST68" s="308"/>
      <c r="WSU68" s="308"/>
      <c r="WSV68" s="308"/>
      <c r="WSW68" s="308"/>
      <c r="WSX68" s="308"/>
      <c r="WSY68" s="308"/>
      <c r="WSZ68" s="308"/>
      <c r="WTA68" s="308"/>
      <c r="WTB68" s="308"/>
      <c r="WTC68" s="308"/>
      <c r="WTD68" s="308"/>
      <c r="WTE68" s="308"/>
      <c r="WTF68" s="308"/>
      <c r="WTG68" s="308"/>
      <c r="WTH68" s="308"/>
      <c r="WTI68" s="308"/>
      <c r="WTJ68" s="308"/>
      <c r="WTK68" s="308"/>
      <c r="WTL68" s="308"/>
      <c r="WTM68" s="308"/>
      <c r="WTN68" s="308"/>
      <c r="WTO68" s="308"/>
      <c r="WTP68" s="308"/>
      <c r="WTQ68" s="308"/>
      <c r="WTR68" s="308"/>
      <c r="WTS68" s="308"/>
      <c r="WTT68" s="308"/>
      <c r="WTU68" s="308"/>
      <c r="WTV68" s="308"/>
      <c r="WTW68" s="308"/>
      <c r="WTX68" s="308"/>
      <c r="WTY68" s="308"/>
      <c r="WTZ68" s="308"/>
      <c r="WUA68" s="308"/>
      <c r="WUB68" s="308"/>
      <c r="WUC68" s="308"/>
      <c r="WUD68" s="308"/>
      <c r="WUE68" s="308"/>
      <c r="WUF68" s="308"/>
      <c r="WUG68" s="308"/>
      <c r="WUH68" s="308"/>
      <c r="WUI68" s="308"/>
      <c r="WUJ68" s="308"/>
      <c r="WUK68" s="308"/>
      <c r="WUL68" s="308"/>
      <c r="WUM68" s="308"/>
      <c r="WUN68" s="308"/>
      <c r="WUO68" s="308"/>
      <c r="WUP68" s="308"/>
      <c r="WUQ68" s="308"/>
      <c r="WUR68" s="308"/>
      <c r="WUS68" s="308"/>
      <c r="WUT68" s="308"/>
      <c r="WUU68" s="308"/>
      <c r="WUV68" s="308"/>
      <c r="WUW68" s="308"/>
      <c r="WUX68" s="308"/>
      <c r="WUY68" s="308"/>
      <c r="WUZ68" s="308"/>
      <c r="WVA68" s="308"/>
      <c r="WVB68" s="308"/>
      <c r="WVC68" s="308"/>
      <c r="WVD68" s="308"/>
      <c r="WVE68" s="308"/>
      <c r="WVF68" s="308"/>
      <c r="WVG68" s="308"/>
      <c r="WVH68" s="308"/>
      <c r="WVI68" s="308"/>
      <c r="WVJ68" s="308"/>
      <c r="WVK68" s="308"/>
      <c r="WVL68" s="308"/>
      <c r="WVM68" s="308"/>
      <c r="WVN68" s="308"/>
      <c r="WVO68" s="308"/>
      <c r="WVP68" s="308"/>
      <c r="WVQ68" s="308"/>
      <c r="WVR68" s="308"/>
      <c r="WVS68" s="308"/>
      <c r="WVT68" s="308"/>
      <c r="WVU68" s="308"/>
      <c r="WVV68" s="308"/>
      <c r="WVW68" s="308"/>
      <c r="WVX68" s="308"/>
      <c r="WVY68" s="308"/>
    </row>
    <row r="69" spans="2:16145" s="357" customFormat="1" ht="12" customHeight="1" x14ac:dyDescent="0.25">
      <c r="B69" s="308"/>
      <c r="C69" s="308"/>
      <c r="D69" s="308"/>
      <c r="E69" s="308"/>
      <c r="F69" s="308"/>
      <c r="G69" s="308"/>
      <c r="H69" s="308"/>
      <c r="I69" s="308"/>
      <c r="J69" s="308"/>
      <c r="K69" s="308"/>
      <c r="L69" s="308"/>
      <c r="M69" s="308"/>
      <c r="N69" s="308"/>
      <c r="O69" s="308"/>
      <c r="P69" s="308"/>
      <c r="Q69" s="308"/>
      <c r="R69" s="308"/>
      <c r="S69" s="308"/>
      <c r="T69" s="308"/>
      <c r="U69" s="308"/>
      <c r="V69" s="308"/>
      <c r="W69" s="308"/>
      <c r="X69" s="308"/>
      <c r="Y69" s="308"/>
      <c r="Z69" s="308"/>
      <c r="AA69" s="308"/>
      <c r="AB69" s="308"/>
      <c r="AC69" s="308"/>
      <c r="AD69" s="308"/>
      <c r="AE69" s="308"/>
      <c r="AF69" s="308"/>
      <c r="AG69" s="308"/>
      <c r="AH69" s="308"/>
      <c r="AI69" s="308"/>
      <c r="AJ69" s="308"/>
      <c r="AK69" s="308"/>
      <c r="AL69" s="308"/>
      <c r="AM69" s="308"/>
      <c r="AN69" s="308"/>
      <c r="AO69" s="308"/>
      <c r="AP69" s="308"/>
      <c r="AQ69" s="308"/>
      <c r="AR69" s="308"/>
      <c r="AS69" s="308"/>
      <c r="AT69" s="308"/>
      <c r="AU69" s="308"/>
      <c r="AV69" s="308"/>
      <c r="AW69" s="308"/>
      <c r="AX69" s="308"/>
      <c r="AY69" s="308"/>
      <c r="AZ69" s="308"/>
      <c r="BA69" s="308"/>
      <c r="BB69" s="308"/>
      <c r="BC69" s="308"/>
      <c r="BD69" s="308"/>
      <c r="BE69" s="308"/>
      <c r="BF69" s="308"/>
      <c r="BG69" s="308"/>
      <c r="BH69" s="308"/>
      <c r="BI69" s="308"/>
      <c r="BJ69" s="308"/>
      <c r="BK69" s="308"/>
      <c r="BL69" s="308"/>
      <c r="BM69" s="308"/>
      <c r="BN69" s="308"/>
      <c r="BO69" s="308"/>
      <c r="BP69" s="308"/>
      <c r="BQ69" s="308"/>
      <c r="BR69" s="308"/>
      <c r="BS69" s="308"/>
      <c r="BT69" s="308"/>
      <c r="BU69" s="308"/>
      <c r="BV69" s="308"/>
      <c r="BW69" s="308"/>
      <c r="BX69" s="308"/>
      <c r="BY69" s="308"/>
      <c r="BZ69" s="308"/>
      <c r="CA69" s="308"/>
      <c r="CB69" s="308"/>
      <c r="CC69" s="308"/>
      <c r="CD69" s="308"/>
      <c r="CE69" s="308"/>
      <c r="CF69" s="308"/>
      <c r="CG69" s="308"/>
      <c r="CH69" s="308"/>
      <c r="CI69" s="308"/>
      <c r="CJ69" s="308"/>
      <c r="CK69" s="308"/>
      <c r="CL69" s="308"/>
      <c r="CM69" s="308"/>
      <c r="CN69" s="308"/>
      <c r="CO69" s="308"/>
      <c r="CP69" s="308"/>
      <c r="CQ69" s="308"/>
      <c r="CR69" s="308"/>
      <c r="CS69" s="308"/>
      <c r="CT69" s="308"/>
      <c r="CU69" s="308"/>
      <c r="CV69" s="308"/>
      <c r="CW69" s="308"/>
      <c r="CX69" s="308"/>
      <c r="CY69" s="308"/>
      <c r="CZ69" s="308"/>
      <c r="DA69" s="308"/>
      <c r="DB69" s="308"/>
      <c r="DC69" s="308"/>
      <c r="DD69" s="308"/>
      <c r="DE69" s="308"/>
      <c r="DF69" s="308"/>
      <c r="DG69" s="308"/>
      <c r="DH69" s="308"/>
      <c r="DI69" s="308"/>
      <c r="DJ69" s="308"/>
      <c r="DK69" s="308"/>
      <c r="DL69" s="308"/>
      <c r="DM69" s="308"/>
      <c r="DN69" s="308"/>
      <c r="DO69" s="308"/>
      <c r="DP69" s="308"/>
      <c r="DQ69" s="308"/>
      <c r="DR69" s="308"/>
      <c r="DS69" s="308"/>
      <c r="DT69" s="308"/>
      <c r="DU69" s="308"/>
      <c r="DV69" s="308"/>
      <c r="DW69" s="308"/>
      <c r="DX69" s="308"/>
      <c r="DY69" s="308"/>
      <c r="DZ69" s="308"/>
      <c r="EA69" s="308"/>
      <c r="EB69" s="308"/>
      <c r="EC69" s="308"/>
      <c r="ED69" s="308"/>
      <c r="EE69" s="308"/>
      <c r="EF69" s="308"/>
      <c r="EG69" s="308"/>
      <c r="EH69" s="308"/>
      <c r="EI69" s="308"/>
      <c r="EJ69" s="308"/>
      <c r="EK69" s="308"/>
      <c r="EL69" s="308"/>
      <c r="EM69" s="308"/>
      <c r="EN69" s="308"/>
      <c r="EO69" s="308"/>
      <c r="EP69" s="308"/>
      <c r="EQ69" s="308"/>
      <c r="ER69" s="308"/>
      <c r="ES69" s="308"/>
      <c r="ET69" s="308"/>
      <c r="EU69" s="308"/>
      <c r="EV69" s="308"/>
      <c r="EW69" s="308"/>
      <c r="EX69" s="308"/>
      <c r="EY69" s="308"/>
      <c r="EZ69" s="308"/>
      <c r="FA69" s="308"/>
      <c r="FB69" s="308"/>
      <c r="FC69" s="308"/>
      <c r="FD69" s="308"/>
      <c r="FE69" s="308"/>
      <c r="FF69" s="308"/>
      <c r="FG69" s="308"/>
      <c r="FH69" s="308"/>
      <c r="FI69" s="308"/>
      <c r="FJ69" s="308"/>
      <c r="FK69" s="308"/>
      <c r="FL69" s="308"/>
      <c r="FM69" s="308"/>
      <c r="FN69" s="308"/>
      <c r="FO69" s="308"/>
      <c r="FP69" s="308"/>
      <c r="FQ69" s="308"/>
      <c r="FR69" s="308"/>
      <c r="FS69" s="308"/>
      <c r="FT69" s="308"/>
      <c r="FU69" s="308"/>
      <c r="FV69" s="308"/>
      <c r="FW69" s="308"/>
      <c r="FX69" s="308"/>
      <c r="FY69" s="308"/>
      <c r="FZ69" s="308"/>
      <c r="GA69" s="308"/>
      <c r="GB69" s="308"/>
      <c r="GC69" s="308"/>
      <c r="GD69" s="308"/>
      <c r="GE69" s="308"/>
      <c r="GF69" s="308"/>
      <c r="GG69" s="308"/>
      <c r="GH69" s="308"/>
      <c r="GI69" s="308"/>
      <c r="GJ69" s="308"/>
      <c r="GK69" s="308"/>
      <c r="GL69" s="308"/>
      <c r="GM69" s="308"/>
      <c r="GN69" s="308"/>
      <c r="GO69" s="308"/>
      <c r="GP69" s="308"/>
      <c r="GQ69" s="308"/>
      <c r="GR69" s="308"/>
      <c r="GS69" s="308"/>
      <c r="GT69" s="308"/>
      <c r="GU69" s="308"/>
      <c r="GV69" s="308"/>
      <c r="GW69" s="308"/>
      <c r="GX69" s="308"/>
      <c r="GY69" s="308"/>
      <c r="GZ69" s="308"/>
      <c r="HA69" s="308"/>
      <c r="HB69" s="308"/>
      <c r="HC69" s="308"/>
      <c r="HD69" s="308"/>
      <c r="HE69" s="308"/>
      <c r="HF69" s="308"/>
      <c r="HG69" s="308"/>
      <c r="HH69" s="308"/>
      <c r="HI69" s="308"/>
      <c r="HJ69" s="308"/>
      <c r="HK69" s="308"/>
      <c r="HL69" s="308"/>
      <c r="HM69" s="308"/>
      <c r="HN69" s="308"/>
      <c r="HO69" s="308"/>
      <c r="HP69" s="308"/>
      <c r="HQ69" s="308"/>
      <c r="HR69" s="308"/>
      <c r="HS69" s="308"/>
      <c r="HT69" s="308"/>
      <c r="HU69" s="308"/>
      <c r="HV69" s="308"/>
      <c r="HW69" s="308"/>
      <c r="HX69" s="308"/>
      <c r="HY69" s="308"/>
      <c r="HZ69" s="308"/>
      <c r="IA69" s="308"/>
      <c r="IB69" s="308"/>
      <c r="IC69" s="308"/>
      <c r="ID69" s="308"/>
      <c r="IE69" s="308"/>
      <c r="IF69" s="308"/>
      <c r="IG69" s="308"/>
      <c r="IH69" s="308"/>
      <c r="II69" s="308"/>
      <c r="IJ69" s="308"/>
      <c r="IK69" s="308"/>
      <c r="IL69" s="308"/>
      <c r="IM69" s="308"/>
      <c r="IN69" s="308"/>
      <c r="IO69" s="308"/>
      <c r="IP69" s="308"/>
      <c r="IQ69" s="308"/>
      <c r="IR69" s="308"/>
      <c r="IS69" s="308"/>
      <c r="IT69" s="308"/>
      <c r="IU69" s="308"/>
      <c r="IV69" s="308"/>
      <c r="IW69" s="308"/>
      <c r="IX69" s="308"/>
      <c r="IY69" s="308"/>
      <c r="IZ69" s="308"/>
      <c r="JA69" s="308"/>
      <c r="JB69" s="308"/>
      <c r="JC69" s="308"/>
      <c r="JD69" s="308"/>
      <c r="JE69" s="308"/>
      <c r="JF69" s="308"/>
      <c r="JG69" s="308"/>
      <c r="JH69" s="308"/>
      <c r="JI69" s="308"/>
      <c r="JJ69" s="308"/>
      <c r="JK69" s="308"/>
      <c r="JL69" s="308"/>
      <c r="JM69" s="308"/>
      <c r="JN69" s="308"/>
      <c r="JO69" s="308"/>
      <c r="JP69" s="308"/>
      <c r="JQ69" s="308"/>
      <c r="JR69" s="308"/>
      <c r="JS69" s="308"/>
      <c r="JT69" s="308"/>
      <c r="JU69" s="308"/>
      <c r="JV69" s="308"/>
      <c r="JW69" s="308"/>
      <c r="JX69" s="308"/>
      <c r="JY69" s="308"/>
      <c r="JZ69" s="308"/>
      <c r="KA69" s="308"/>
      <c r="KB69" s="308"/>
      <c r="KC69" s="308"/>
      <c r="KD69" s="308"/>
      <c r="KE69" s="308"/>
      <c r="KF69" s="308"/>
      <c r="KG69" s="308"/>
      <c r="KH69" s="308"/>
      <c r="KI69" s="308"/>
      <c r="KJ69" s="308"/>
      <c r="KK69" s="308"/>
      <c r="KL69" s="308"/>
      <c r="KM69" s="308"/>
      <c r="KN69" s="308"/>
      <c r="KO69" s="308"/>
      <c r="KP69" s="308"/>
      <c r="KQ69" s="308"/>
      <c r="KR69" s="308"/>
      <c r="KS69" s="308"/>
      <c r="KT69" s="308"/>
      <c r="KU69" s="308"/>
      <c r="KV69" s="308"/>
      <c r="KW69" s="308"/>
      <c r="KX69" s="308"/>
      <c r="KY69" s="308"/>
      <c r="KZ69" s="308"/>
      <c r="LA69" s="308"/>
      <c r="LB69" s="308"/>
      <c r="LC69" s="308"/>
      <c r="LD69" s="308"/>
      <c r="LE69" s="308"/>
      <c r="LF69" s="308"/>
      <c r="LG69" s="308"/>
      <c r="LH69" s="308"/>
      <c r="LI69" s="308"/>
      <c r="LJ69" s="308"/>
      <c r="LK69" s="308"/>
      <c r="LL69" s="308"/>
      <c r="LM69" s="308"/>
      <c r="LN69" s="308"/>
      <c r="LO69" s="308"/>
      <c r="LP69" s="308"/>
      <c r="LQ69" s="308"/>
      <c r="LR69" s="308"/>
      <c r="LS69" s="308"/>
      <c r="LT69" s="308"/>
      <c r="LU69" s="308"/>
      <c r="LV69" s="308"/>
      <c r="LW69" s="308"/>
      <c r="LX69" s="308"/>
      <c r="LY69" s="308"/>
      <c r="LZ69" s="308"/>
      <c r="MA69" s="308"/>
      <c r="MB69" s="308"/>
      <c r="MC69" s="308"/>
      <c r="MD69" s="308"/>
      <c r="ME69" s="308"/>
      <c r="MF69" s="308"/>
      <c r="MG69" s="308"/>
      <c r="MH69" s="308"/>
      <c r="MI69" s="308"/>
      <c r="MJ69" s="308"/>
      <c r="MK69" s="308"/>
      <c r="ML69" s="308"/>
      <c r="MM69" s="308"/>
      <c r="MN69" s="308"/>
      <c r="MO69" s="308"/>
      <c r="MP69" s="308"/>
      <c r="MQ69" s="308"/>
      <c r="MR69" s="308"/>
      <c r="MS69" s="308"/>
      <c r="MT69" s="308"/>
      <c r="MU69" s="308"/>
      <c r="MV69" s="308"/>
      <c r="MW69" s="308"/>
      <c r="MX69" s="308"/>
      <c r="MY69" s="308"/>
      <c r="MZ69" s="308"/>
      <c r="NA69" s="308"/>
      <c r="NB69" s="308"/>
      <c r="NC69" s="308"/>
      <c r="ND69" s="308"/>
      <c r="NE69" s="308"/>
      <c r="NF69" s="308"/>
      <c r="NG69" s="308"/>
      <c r="NH69" s="308"/>
      <c r="NI69" s="308"/>
      <c r="NJ69" s="308"/>
      <c r="NK69" s="308"/>
      <c r="NL69" s="308"/>
      <c r="NM69" s="308"/>
      <c r="NN69" s="308"/>
      <c r="NO69" s="308"/>
      <c r="NP69" s="308"/>
      <c r="NQ69" s="308"/>
      <c r="NR69" s="308"/>
      <c r="NS69" s="308"/>
      <c r="NT69" s="308"/>
      <c r="NU69" s="308"/>
      <c r="NV69" s="308"/>
      <c r="NW69" s="308"/>
      <c r="NX69" s="308"/>
      <c r="NY69" s="308"/>
      <c r="NZ69" s="308"/>
      <c r="OA69" s="308"/>
      <c r="OB69" s="308"/>
      <c r="OC69" s="308"/>
      <c r="OD69" s="308"/>
      <c r="OE69" s="308"/>
      <c r="OF69" s="308"/>
      <c r="OG69" s="308"/>
      <c r="OH69" s="308"/>
      <c r="OI69" s="308"/>
      <c r="OJ69" s="308"/>
      <c r="OK69" s="308"/>
      <c r="OL69" s="308"/>
      <c r="OM69" s="308"/>
      <c r="ON69" s="308"/>
      <c r="OO69" s="308"/>
      <c r="OP69" s="308"/>
      <c r="OQ69" s="308"/>
      <c r="OR69" s="308"/>
      <c r="OS69" s="308"/>
      <c r="OT69" s="308"/>
      <c r="OU69" s="308"/>
      <c r="OV69" s="308"/>
      <c r="OW69" s="308"/>
      <c r="OX69" s="308"/>
      <c r="OY69" s="308"/>
      <c r="OZ69" s="308"/>
      <c r="PA69" s="308"/>
      <c r="PB69" s="308"/>
      <c r="PC69" s="308"/>
      <c r="PD69" s="308"/>
      <c r="PE69" s="308"/>
      <c r="PF69" s="308"/>
      <c r="PG69" s="308"/>
      <c r="PH69" s="308"/>
      <c r="PI69" s="308"/>
      <c r="PJ69" s="308"/>
      <c r="PK69" s="308"/>
      <c r="PL69" s="308"/>
      <c r="PM69" s="308"/>
      <c r="PN69" s="308"/>
      <c r="PO69" s="308"/>
      <c r="PP69" s="308"/>
      <c r="PQ69" s="308"/>
      <c r="PR69" s="308"/>
      <c r="PS69" s="308"/>
      <c r="PT69" s="308"/>
      <c r="PU69" s="308"/>
      <c r="PV69" s="308"/>
      <c r="PW69" s="308"/>
      <c r="PX69" s="308"/>
      <c r="PY69" s="308"/>
      <c r="PZ69" s="308"/>
      <c r="QA69" s="308"/>
      <c r="QB69" s="308"/>
      <c r="QC69" s="308"/>
      <c r="QD69" s="308"/>
      <c r="QE69" s="308"/>
      <c r="QF69" s="308"/>
      <c r="QG69" s="308"/>
      <c r="QH69" s="308"/>
      <c r="QI69" s="308"/>
      <c r="QJ69" s="308"/>
      <c r="QK69" s="308"/>
      <c r="QL69" s="308"/>
      <c r="QM69" s="308"/>
      <c r="QN69" s="308"/>
      <c r="QO69" s="308"/>
      <c r="QP69" s="308"/>
      <c r="QQ69" s="308"/>
      <c r="QR69" s="308"/>
      <c r="QS69" s="308"/>
      <c r="QT69" s="308"/>
      <c r="QU69" s="308"/>
      <c r="QV69" s="308"/>
      <c r="QW69" s="308"/>
      <c r="QX69" s="308"/>
      <c r="QY69" s="308"/>
      <c r="QZ69" s="308"/>
      <c r="RA69" s="308"/>
      <c r="RB69" s="308"/>
      <c r="RC69" s="308"/>
      <c r="RD69" s="308"/>
      <c r="RE69" s="308"/>
      <c r="RF69" s="308"/>
      <c r="RG69" s="308"/>
      <c r="RH69" s="308"/>
      <c r="RI69" s="308"/>
      <c r="RJ69" s="308"/>
      <c r="RK69" s="308"/>
      <c r="RL69" s="308"/>
      <c r="RM69" s="308"/>
      <c r="RN69" s="308"/>
      <c r="RO69" s="308"/>
      <c r="RP69" s="308"/>
      <c r="RQ69" s="308"/>
      <c r="RR69" s="308"/>
      <c r="RS69" s="308"/>
      <c r="RT69" s="308"/>
      <c r="RU69" s="308"/>
      <c r="RV69" s="308"/>
      <c r="RW69" s="308"/>
      <c r="RX69" s="308"/>
      <c r="RY69" s="308"/>
      <c r="RZ69" s="308"/>
      <c r="SA69" s="308"/>
      <c r="SB69" s="308"/>
      <c r="SC69" s="308"/>
      <c r="SD69" s="308"/>
      <c r="SE69" s="308"/>
      <c r="SF69" s="308"/>
      <c r="SG69" s="308"/>
      <c r="SH69" s="308"/>
      <c r="SI69" s="308"/>
      <c r="SJ69" s="308"/>
      <c r="SK69" s="308"/>
      <c r="SL69" s="308"/>
      <c r="SM69" s="308"/>
      <c r="SN69" s="308"/>
      <c r="SO69" s="308"/>
      <c r="SP69" s="308"/>
      <c r="SQ69" s="308"/>
      <c r="SR69" s="308"/>
      <c r="SS69" s="308"/>
      <c r="ST69" s="308"/>
      <c r="SU69" s="308"/>
      <c r="SV69" s="308"/>
      <c r="SW69" s="308"/>
      <c r="SX69" s="308"/>
      <c r="SY69" s="308"/>
      <c r="SZ69" s="308"/>
      <c r="TA69" s="308"/>
      <c r="TB69" s="308"/>
      <c r="TC69" s="308"/>
      <c r="TD69" s="308"/>
      <c r="TE69" s="308"/>
      <c r="TF69" s="308"/>
      <c r="TG69" s="308"/>
      <c r="TH69" s="308"/>
      <c r="TI69" s="308"/>
      <c r="TJ69" s="308"/>
      <c r="TK69" s="308"/>
      <c r="TL69" s="308"/>
      <c r="TM69" s="308"/>
      <c r="TN69" s="308"/>
      <c r="TO69" s="308"/>
      <c r="TP69" s="308"/>
      <c r="TQ69" s="308"/>
      <c r="TR69" s="308"/>
      <c r="TS69" s="308"/>
      <c r="TT69" s="308"/>
      <c r="TU69" s="308"/>
      <c r="TV69" s="308"/>
      <c r="TW69" s="308"/>
      <c r="TX69" s="308"/>
      <c r="TY69" s="308"/>
      <c r="TZ69" s="308"/>
      <c r="UA69" s="308"/>
      <c r="UB69" s="308"/>
      <c r="UC69" s="308"/>
      <c r="UD69" s="308"/>
      <c r="UE69" s="308"/>
      <c r="UF69" s="308"/>
      <c r="UG69" s="308"/>
      <c r="UH69" s="308"/>
      <c r="UI69" s="308"/>
      <c r="UJ69" s="308"/>
      <c r="UK69" s="308"/>
      <c r="UL69" s="308"/>
      <c r="UM69" s="308"/>
      <c r="UN69" s="308"/>
      <c r="UO69" s="308"/>
      <c r="UP69" s="308"/>
      <c r="UQ69" s="308"/>
      <c r="UR69" s="308"/>
      <c r="US69" s="308"/>
      <c r="UT69" s="308"/>
      <c r="UU69" s="308"/>
      <c r="UV69" s="308"/>
      <c r="UW69" s="308"/>
      <c r="UX69" s="308"/>
      <c r="UY69" s="308"/>
      <c r="UZ69" s="308"/>
      <c r="VA69" s="308"/>
      <c r="VB69" s="308"/>
      <c r="VC69" s="308"/>
      <c r="VD69" s="308"/>
      <c r="VE69" s="308"/>
      <c r="VF69" s="308"/>
      <c r="VG69" s="308"/>
      <c r="VH69" s="308"/>
      <c r="VI69" s="308"/>
      <c r="VJ69" s="308"/>
      <c r="VK69" s="308"/>
      <c r="VL69" s="308"/>
      <c r="VM69" s="308"/>
      <c r="VN69" s="308"/>
      <c r="VO69" s="308"/>
      <c r="VP69" s="308"/>
      <c r="VQ69" s="308"/>
      <c r="VR69" s="308"/>
      <c r="VS69" s="308"/>
      <c r="VT69" s="308"/>
      <c r="VU69" s="308"/>
      <c r="VV69" s="308"/>
      <c r="VW69" s="308"/>
      <c r="VX69" s="308"/>
      <c r="VY69" s="308"/>
      <c r="VZ69" s="308"/>
      <c r="WA69" s="308"/>
      <c r="WB69" s="308"/>
      <c r="WC69" s="308"/>
      <c r="WD69" s="308"/>
      <c r="WE69" s="308"/>
      <c r="WF69" s="308"/>
      <c r="WG69" s="308"/>
      <c r="WH69" s="308"/>
      <c r="WI69" s="308"/>
      <c r="WJ69" s="308"/>
      <c r="WK69" s="308"/>
      <c r="WL69" s="308"/>
      <c r="WM69" s="308"/>
      <c r="WN69" s="308"/>
      <c r="WO69" s="308"/>
      <c r="WP69" s="308"/>
      <c r="WQ69" s="308"/>
      <c r="WR69" s="308"/>
      <c r="WS69" s="308"/>
      <c r="WT69" s="308"/>
      <c r="WU69" s="308"/>
      <c r="WV69" s="308"/>
      <c r="WW69" s="308"/>
      <c r="WX69" s="308"/>
      <c r="WY69" s="308"/>
      <c r="WZ69" s="308"/>
      <c r="XA69" s="308"/>
      <c r="XB69" s="308"/>
      <c r="XC69" s="308"/>
      <c r="XD69" s="308"/>
      <c r="XE69" s="308"/>
      <c r="XF69" s="308"/>
      <c r="XG69" s="308"/>
      <c r="XH69" s="308"/>
      <c r="XI69" s="308"/>
      <c r="XJ69" s="308"/>
      <c r="XK69" s="308"/>
      <c r="XL69" s="308"/>
      <c r="XM69" s="308"/>
      <c r="XN69" s="308"/>
      <c r="XO69" s="308"/>
      <c r="XP69" s="308"/>
      <c r="XQ69" s="308"/>
      <c r="XR69" s="308"/>
      <c r="XS69" s="308"/>
      <c r="XT69" s="308"/>
      <c r="XU69" s="308"/>
      <c r="XV69" s="308"/>
      <c r="XW69" s="308"/>
      <c r="XX69" s="308"/>
      <c r="XY69" s="308"/>
      <c r="XZ69" s="308"/>
      <c r="YA69" s="308"/>
      <c r="YB69" s="308"/>
      <c r="YC69" s="308"/>
      <c r="YD69" s="308"/>
      <c r="YE69" s="308"/>
      <c r="YF69" s="308"/>
      <c r="YG69" s="308"/>
      <c r="YH69" s="308"/>
      <c r="YI69" s="308"/>
      <c r="YJ69" s="308"/>
      <c r="YK69" s="308"/>
      <c r="YL69" s="308"/>
      <c r="YM69" s="308"/>
      <c r="YN69" s="308"/>
      <c r="YO69" s="308"/>
      <c r="YP69" s="308"/>
      <c r="YQ69" s="308"/>
      <c r="YR69" s="308"/>
      <c r="YS69" s="308"/>
      <c r="YT69" s="308"/>
      <c r="YU69" s="308"/>
      <c r="YV69" s="308"/>
      <c r="YW69" s="308"/>
      <c r="YX69" s="308"/>
      <c r="YY69" s="308"/>
      <c r="YZ69" s="308"/>
      <c r="ZA69" s="308"/>
      <c r="ZB69" s="308"/>
      <c r="ZC69" s="308"/>
      <c r="ZD69" s="308"/>
      <c r="ZE69" s="308"/>
      <c r="ZF69" s="308"/>
      <c r="ZG69" s="308"/>
      <c r="ZH69" s="308"/>
      <c r="ZI69" s="308"/>
      <c r="ZJ69" s="308"/>
      <c r="ZK69" s="308"/>
      <c r="ZL69" s="308"/>
      <c r="ZM69" s="308"/>
      <c r="ZN69" s="308"/>
      <c r="ZO69" s="308"/>
      <c r="ZP69" s="308"/>
      <c r="ZQ69" s="308"/>
      <c r="ZR69" s="308"/>
      <c r="ZS69" s="308"/>
      <c r="ZT69" s="308"/>
      <c r="ZU69" s="308"/>
      <c r="ZV69" s="308"/>
      <c r="ZW69" s="308"/>
      <c r="ZX69" s="308"/>
      <c r="ZY69" s="308"/>
      <c r="ZZ69" s="308"/>
      <c r="AAA69" s="308"/>
      <c r="AAB69" s="308"/>
      <c r="AAC69" s="308"/>
      <c r="AAD69" s="308"/>
      <c r="AAE69" s="308"/>
      <c r="AAF69" s="308"/>
      <c r="AAG69" s="308"/>
      <c r="AAH69" s="308"/>
      <c r="AAI69" s="308"/>
      <c r="AAJ69" s="308"/>
      <c r="AAK69" s="308"/>
      <c r="AAL69" s="308"/>
      <c r="AAM69" s="308"/>
      <c r="AAN69" s="308"/>
      <c r="AAO69" s="308"/>
      <c r="AAP69" s="308"/>
      <c r="AAQ69" s="308"/>
      <c r="AAR69" s="308"/>
      <c r="AAS69" s="308"/>
      <c r="AAT69" s="308"/>
      <c r="AAU69" s="308"/>
      <c r="AAV69" s="308"/>
      <c r="AAW69" s="308"/>
      <c r="AAX69" s="308"/>
      <c r="AAY69" s="308"/>
      <c r="AAZ69" s="308"/>
      <c r="ABA69" s="308"/>
      <c r="ABB69" s="308"/>
      <c r="ABC69" s="308"/>
      <c r="ABD69" s="308"/>
      <c r="ABE69" s="308"/>
      <c r="ABF69" s="308"/>
      <c r="ABG69" s="308"/>
      <c r="ABH69" s="308"/>
      <c r="ABI69" s="308"/>
      <c r="ABJ69" s="308"/>
      <c r="ABK69" s="308"/>
      <c r="ABL69" s="308"/>
      <c r="ABM69" s="308"/>
      <c r="ABN69" s="308"/>
      <c r="ABO69" s="308"/>
      <c r="ABP69" s="308"/>
      <c r="ABQ69" s="308"/>
      <c r="ABR69" s="308"/>
      <c r="ABS69" s="308"/>
      <c r="ABT69" s="308"/>
      <c r="ABU69" s="308"/>
      <c r="ABV69" s="308"/>
      <c r="ABW69" s="308"/>
      <c r="ABX69" s="308"/>
      <c r="ABY69" s="308"/>
      <c r="ABZ69" s="308"/>
      <c r="ACA69" s="308"/>
      <c r="ACB69" s="308"/>
      <c r="ACC69" s="308"/>
      <c r="ACD69" s="308"/>
      <c r="ACE69" s="308"/>
      <c r="ACF69" s="308"/>
      <c r="ACG69" s="308"/>
      <c r="ACH69" s="308"/>
      <c r="ACI69" s="308"/>
      <c r="ACJ69" s="308"/>
      <c r="ACK69" s="308"/>
      <c r="ACL69" s="308"/>
      <c r="ACM69" s="308"/>
      <c r="ACN69" s="308"/>
      <c r="ACO69" s="308"/>
      <c r="ACP69" s="308"/>
      <c r="ACQ69" s="308"/>
      <c r="ACR69" s="308"/>
      <c r="ACS69" s="308"/>
      <c r="ACT69" s="308"/>
      <c r="ACU69" s="308"/>
      <c r="ACV69" s="308"/>
      <c r="ACW69" s="308"/>
      <c r="ACX69" s="308"/>
      <c r="ACY69" s="308"/>
      <c r="ACZ69" s="308"/>
      <c r="ADA69" s="308"/>
      <c r="ADB69" s="308"/>
      <c r="ADC69" s="308"/>
      <c r="ADD69" s="308"/>
      <c r="ADE69" s="308"/>
      <c r="ADF69" s="308"/>
      <c r="ADG69" s="308"/>
      <c r="ADH69" s="308"/>
      <c r="ADI69" s="308"/>
      <c r="ADJ69" s="308"/>
      <c r="ADK69" s="308"/>
      <c r="ADL69" s="308"/>
      <c r="ADM69" s="308"/>
      <c r="ADN69" s="308"/>
      <c r="ADO69" s="308"/>
      <c r="ADP69" s="308"/>
      <c r="ADQ69" s="308"/>
      <c r="ADR69" s="308"/>
      <c r="ADS69" s="308"/>
      <c r="ADT69" s="308"/>
      <c r="ADU69" s="308"/>
      <c r="ADV69" s="308"/>
      <c r="ADW69" s="308"/>
      <c r="ADX69" s="308"/>
      <c r="ADY69" s="308"/>
      <c r="ADZ69" s="308"/>
      <c r="AEA69" s="308"/>
      <c r="AEB69" s="308"/>
      <c r="AEC69" s="308"/>
      <c r="AED69" s="308"/>
      <c r="AEE69" s="308"/>
      <c r="AEF69" s="308"/>
      <c r="AEG69" s="308"/>
      <c r="AEH69" s="308"/>
      <c r="AEI69" s="308"/>
      <c r="AEJ69" s="308"/>
      <c r="AEK69" s="308"/>
      <c r="AEL69" s="308"/>
      <c r="AEM69" s="308"/>
      <c r="AEN69" s="308"/>
      <c r="AEO69" s="308"/>
      <c r="AEP69" s="308"/>
      <c r="AEQ69" s="308"/>
      <c r="AER69" s="308"/>
      <c r="AES69" s="308"/>
      <c r="AET69" s="308"/>
      <c r="AEU69" s="308"/>
      <c r="AEV69" s="308"/>
      <c r="AEW69" s="308"/>
      <c r="AEX69" s="308"/>
      <c r="AEY69" s="308"/>
      <c r="AEZ69" s="308"/>
      <c r="AFA69" s="308"/>
      <c r="AFB69" s="308"/>
      <c r="AFC69" s="308"/>
      <c r="AFD69" s="308"/>
      <c r="AFE69" s="308"/>
      <c r="AFF69" s="308"/>
      <c r="AFG69" s="308"/>
      <c r="AFH69" s="308"/>
      <c r="AFI69" s="308"/>
      <c r="AFJ69" s="308"/>
      <c r="AFK69" s="308"/>
      <c r="AFL69" s="308"/>
      <c r="AFM69" s="308"/>
      <c r="AFN69" s="308"/>
      <c r="AFO69" s="308"/>
      <c r="AFP69" s="308"/>
      <c r="AFQ69" s="308"/>
      <c r="AFR69" s="308"/>
      <c r="AFS69" s="308"/>
      <c r="AFT69" s="308"/>
      <c r="AFU69" s="308"/>
      <c r="AFV69" s="308"/>
      <c r="AFW69" s="308"/>
      <c r="AFX69" s="308"/>
      <c r="AFY69" s="308"/>
      <c r="AFZ69" s="308"/>
      <c r="AGA69" s="308"/>
      <c r="AGB69" s="308"/>
      <c r="AGC69" s="308"/>
      <c r="AGD69" s="308"/>
      <c r="AGE69" s="308"/>
      <c r="AGF69" s="308"/>
      <c r="AGG69" s="308"/>
      <c r="AGH69" s="308"/>
      <c r="AGI69" s="308"/>
      <c r="AGJ69" s="308"/>
      <c r="AGK69" s="308"/>
      <c r="AGL69" s="308"/>
      <c r="AGM69" s="308"/>
      <c r="AGN69" s="308"/>
      <c r="AGO69" s="308"/>
      <c r="AGP69" s="308"/>
      <c r="AGQ69" s="308"/>
      <c r="AGR69" s="308"/>
      <c r="AGS69" s="308"/>
      <c r="AGT69" s="308"/>
      <c r="AGU69" s="308"/>
      <c r="AGV69" s="308"/>
      <c r="AGW69" s="308"/>
      <c r="AGX69" s="308"/>
      <c r="AGY69" s="308"/>
      <c r="AGZ69" s="308"/>
      <c r="AHA69" s="308"/>
      <c r="AHB69" s="308"/>
      <c r="AHC69" s="308"/>
      <c r="AHD69" s="308"/>
      <c r="AHE69" s="308"/>
      <c r="AHF69" s="308"/>
      <c r="AHG69" s="308"/>
      <c r="AHH69" s="308"/>
      <c r="AHI69" s="308"/>
      <c r="AHJ69" s="308"/>
      <c r="AHK69" s="308"/>
      <c r="AHL69" s="308"/>
      <c r="AHM69" s="308"/>
      <c r="AHN69" s="308"/>
      <c r="AHO69" s="308"/>
      <c r="AHP69" s="308"/>
      <c r="AHQ69" s="308"/>
      <c r="AHR69" s="308"/>
      <c r="AHS69" s="308"/>
      <c r="AHT69" s="308"/>
      <c r="AHU69" s="308"/>
      <c r="AHV69" s="308"/>
      <c r="AHW69" s="308"/>
      <c r="AHX69" s="308"/>
      <c r="AHY69" s="308"/>
      <c r="AHZ69" s="308"/>
      <c r="AIA69" s="308"/>
      <c r="AIB69" s="308"/>
      <c r="AIC69" s="308"/>
      <c r="AID69" s="308"/>
      <c r="AIE69" s="308"/>
      <c r="AIF69" s="308"/>
      <c r="AIG69" s="308"/>
      <c r="AIH69" s="308"/>
      <c r="AII69" s="308"/>
      <c r="AIJ69" s="308"/>
      <c r="AIK69" s="308"/>
      <c r="AIL69" s="308"/>
      <c r="AIM69" s="308"/>
      <c r="AIN69" s="308"/>
      <c r="AIO69" s="308"/>
      <c r="AIP69" s="308"/>
      <c r="AIQ69" s="308"/>
      <c r="AIR69" s="308"/>
      <c r="AIS69" s="308"/>
      <c r="AIT69" s="308"/>
      <c r="AIU69" s="308"/>
      <c r="AIV69" s="308"/>
      <c r="AIW69" s="308"/>
      <c r="AIX69" s="308"/>
      <c r="AIY69" s="308"/>
      <c r="AIZ69" s="308"/>
      <c r="AJA69" s="308"/>
      <c r="AJB69" s="308"/>
      <c r="AJC69" s="308"/>
      <c r="AJD69" s="308"/>
      <c r="AJE69" s="308"/>
      <c r="AJF69" s="308"/>
      <c r="AJG69" s="308"/>
      <c r="AJH69" s="308"/>
      <c r="AJI69" s="308"/>
      <c r="AJJ69" s="308"/>
      <c r="AJK69" s="308"/>
      <c r="AJL69" s="308"/>
      <c r="AJM69" s="308"/>
      <c r="AJN69" s="308"/>
      <c r="AJO69" s="308"/>
      <c r="AJP69" s="308"/>
      <c r="AJQ69" s="308"/>
      <c r="AJR69" s="308"/>
      <c r="AJS69" s="308"/>
      <c r="AJT69" s="308"/>
      <c r="AJU69" s="308"/>
      <c r="AJV69" s="308"/>
      <c r="AJW69" s="308"/>
      <c r="AJX69" s="308"/>
      <c r="AJY69" s="308"/>
      <c r="AJZ69" s="308"/>
      <c r="AKA69" s="308"/>
      <c r="AKB69" s="308"/>
      <c r="AKC69" s="308"/>
      <c r="AKD69" s="308"/>
      <c r="AKE69" s="308"/>
      <c r="AKF69" s="308"/>
      <c r="AKG69" s="308"/>
      <c r="AKH69" s="308"/>
      <c r="AKI69" s="308"/>
      <c r="AKJ69" s="308"/>
      <c r="AKK69" s="308"/>
      <c r="AKL69" s="308"/>
      <c r="AKM69" s="308"/>
      <c r="AKN69" s="308"/>
      <c r="AKO69" s="308"/>
      <c r="AKP69" s="308"/>
      <c r="AKQ69" s="308"/>
      <c r="AKR69" s="308"/>
      <c r="AKS69" s="308"/>
      <c r="AKT69" s="308"/>
      <c r="AKU69" s="308"/>
      <c r="AKV69" s="308"/>
      <c r="AKW69" s="308"/>
      <c r="AKX69" s="308"/>
      <c r="AKY69" s="308"/>
      <c r="AKZ69" s="308"/>
      <c r="ALA69" s="308"/>
      <c r="ALB69" s="308"/>
      <c r="ALC69" s="308"/>
      <c r="ALD69" s="308"/>
      <c r="ALE69" s="308"/>
      <c r="ALF69" s="308"/>
      <c r="ALG69" s="308"/>
      <c r="ALH69" s="308"/>
      <c r="ALI69" s="308"/>
      <c r="ALJ69" s="308"/>
      <c r="ALK69" s="308"/>
      <c r="ALL69" s="308"/>
      <c r="ALM69" s="308"/>
      <c r="ALN69" s="308"/>
      <c r="ALO69" s="308"/>
      <c r="ALP69" s="308"/>
      <c r="ALQ69" s="308"/>
      <c r="ALR69" s="308"/>
      <c r="ALS69" s="308"/>
      <c r="ALT69" s="308"/>
      <c r="ALU69" s="308"/>
      <c r="ALV69" s="308"/>
      <c r="ALW69" s="308"/>
      <c r="ALX69" s="308"/>
      <c r="ALY69" s="308"/>
      <c r="ALZ69" s="308"/>
      <c r="AMA69" s="308"/>
      <c r="AMB69" s="308"/>
      <c r="AMC69" s="308"/>
      <c r="AMD69" s="308"/>
      <c r="AME69" s="308"/>
      <c r="AMF69" s="308"/>
      <c r="AMG69" s="308"/>
      <c r="AMH69" s="308"/>
      <c r="AMI69" s="308"/>
      <c r="AMJ69" s="308"/>
      <c r="AMK69" s="308"/>
      <c r="AML69" s="308"/>
      <c r="AMM69" s="308"/>
      <c r="AMN69" s="308"/>
      <c r="AMO69" s="308"/>
      <c r="AMP69" s="308"/>
      <c r="AMQ69" s="308"/>
      <c r="AMR69" s="308"/>
      <c r="AMS69" s="308"/>
      <c r="AMT69" s="308"/>
      <c r="AMU69" s="308"/>
      <c r="AMV69" s="308"/>
      <c r="AMW69" s="308"/>
      <c r="AMX69" s="308"/>
      <c r="AMY69" s="308"/>
      <c r="AMZ69" s="308"/>
      <c r="ANA69" s="308"/>
      <c r="ANB69" s="308"/>
      <c r="ANC69" s="308"/>
      <c r="AND69" s="308"/>
      <c r="ANE69" s="308"/>
      <c r="ANF69" s="308"/>
      <c r="ANG69" s="308"/>
      <c r="ANH69" s="308"/>
      <c r="ANI69" s="308"/>
      <c r="ANJ69" s="308"/>
      <c r="ANK69" s="308"/>
      <c r="ANL69" s="308"/>
      <c r="ANM69" s="308"/>
      <c r="ANN69" s="308"/>
      <c r="ANO69" s="308"/>
      <c r="ANP69" s="308"/>
      <c r="ANQ69" s="308"/>
      <c r="ANR69" s="308"/>
      <c r="ANS69" s="308"/>
      <c r="ANT69" s="308"/>
      <c r="ANU69" s="308"/>
      <c r="ANV69" s="308"/>
      <c r="ANW69" s="308"/>
      <c r="ANX69" s="308"/>
      <c r="ANY69" s="308"/>
      <c r="ANZ69" s="308"/>
      <c r="AOA69" s="308"/>
      <c r="AOB69" s="308"/>
      <c r="AOC69" s="308"/>
      <c r="AOD69" s="308"/>
      <c r="AOE69" s="308"/>
      <c r="AOF69" s="308"/>
      <c r="AOG69" s="308"/>
      <c r="AOH69" s="308"/>
      <c r="AOI69" s="308"/>
      <c r="AOJ69" s="308"/>
      <c r="AOK69" s="308"/>
      <c r="AOL69" s="308"/>
      <c r="AOM69" s="308"/>
      <c r="AON69" s="308"/>
      <c r="AOO69" s="308"/>
      <c r="AOP69" s="308"/>
      <c r="AOQ69" s="308"/>
      <c r="AOR69" s="308"/>
      <c r="AOS69" s="308"/>
      <c r="AOT69" s="308"/>
      <c r="AOU69" s="308"/>
      <c r="AOV69" s="308"/>
      <c r="AOW69" s="308"/>
      <c r="AOX69" s="308"/>
      <c r="AOY69" s="308"/>
      <c r="AOZ69" s="308"/>
      <c r="APA69" s="308"/>
      <c r="APB69" s="308"/>
      <c r="APC69" s="308"/>
      <c r="APD69" s="308"/>
      <c r="APE69" s="308"/>
      <c r="APF69" s="308"/>
      <c r="APG69" s="308"/>
      <c r="APH69" s="308"/>
      <c r="API69" s="308"/>
      <c r="APJ69" s="308"/>
      <c r="APK69" s="308"/>
      <c r="APL69" s="308"/>
      <c r="APM69" s="308"/>
      <c r="APN69" s="308"/>
      <c r="APO69" s="308"/>
      <c r="APP69" s="308"/>
      <c r="APQ69" s="308"/>
      <c r="APR69" s="308"/>
      <c r="APS69" s="308"/>
      <c r="APT69" s="308"/>
      <c r="APU69" s="308"/>
      <c r="APV69" s="308"/>
      <c r="APW69" s="308"/>
      <c r="APX69" s="308"/>
      <c r="APY69" s="308"/>
      <c r="APZ69" s="308"/>
      <c r="AQA69" s="308"/>
      <c r="AQB69" s="308"/>
      <c r="AQC69" s="308"/>
      <c r="AQD69" s="308"/>
      <c r="AQE69" s="308"/>
      <c r="AQF69" s="308"/>
      <c r="AQG69" s="308"/>
      <c r="AQH69" s="308"/>
      <c r="AQI69" s="308"/>
      <c r="AQJ69" s="308"/>
      <c r="AQK69" s="308"/>
      <c r="AQL69" s="308"/>
      <c r="AQM69" s="308"/>
      <c r="AQN69" s="308"/>
      <c r="AQO69" s="308"/>
      <c r="AQP69" s="308"/>
      <c r="AQQ69" s="308"/>
      <c r="AQR69" s="308"/>
      <c r="AQS69" s="308"/>
      <c r="AQT69" s="308"/>
      <c r="AQU69" s="308"/>
      <c r="AQV69" s="308"/>
      <c r="AQW69" s="308"/>
      <c r="AQX69" s="308"/>
      <c r="AQY69" s="308"/>
      <c r="AQZ69" s="308"/>
      <c r="ARA69" s="308"/>
      <c r="ARB69" s="308"/>
      <c r="ARC69" s="308"/>
      <c r="ARD69" s="308"/>
      <c r="ARE69" s="308"/>
      <c r="ARF69" s="308"/>
      <c r="ARG69" s="308"/>
      <c r="ARH69" s="308"/>
      <c r="ARI69" s="308"/>
      <c r="ARJ69" s="308"/>
      <c r="ARK69" s="308"/>
      <c r="ARL69" s="308"/>
      <c r="ARM69" s="308"/>
      <c r="ARN69" s="308"/>
      <c r="ARO69" s="308"/>
      <c r="ARP69" s="308"/>
      <c r="ARQ69" s="308"/>
      <c r="ARR69" s="308"/>
      <c r="ARS69" s="308"/>
      <c r="ART69" s="308"/>
      <c r="ARU69" s="308"/>
      <c r="ARV69" s="308"/>
      <c r="ARW69" s="308"/>
      <c r="ARX69" s="308"/>
      <c r="ARY69" s="308"/>
      <c r="ARZ69" s="308"/>
      <c r="ASA69" s="308"/>
      <c r="ASB69" s="308"/>
      <c r="ASC69" s="308"/>
      <c r="ASD69" s="308"/>
      <c r="ASE69" s="308"/>
      <c r="ASF69" s="308"/>
      <c r="ASG69" s="308"/>
      <c r="ASH69" s="308"/>
      <c r="ASI69" s="308"/>
      <c r="ASJ69" s="308"/>
      <c r="ASK69" s="308"/>
      <c r="ASL69" s="308"/>
      <c r="ASM69" s="308"/>
      <c r="ASN69" s="308"/>
      <c r="ASO69" s="308"/>
      <c r="ASP69" s="308"/>
      <c r="ASQ69" s="308"/>
      <c r="ASR69" s="308"/>
      <c r="ASS69" s="308"/>
      <c r="AST69" s="308"/>
      <c r="ASU69" s="308"/>
      <c r="ASV69" s="308"/>
      <c r="ASW69" s="308"/>
      <c r="ASX69" s="308"/>
      <c r="ASY69" s="308"/>
      <c r="ASZ69" s="308"/>
      <c r="ATA69" s="308"/>
      <c r="ATB69" s="308"/>
      <c r="ATC69" s="308"/>
      <c r="ATD69" s="308"/>
      <c r="ATE69" s="308"/>
      <c r="ATF69" s="308"/>
      <c r="ATG69" s="308"/>
      <c r="ATH69" s="308"/>
      <c r="ATI69" s="308"/>
      <c r="ATJ69" s="308"/>
      <c r="ATK69" s="308"/>
      <c r="ATL69" s="308"/>
      <c r="ATM69" s="308"/>
      <c r="ATN69" s="308"/>
      <c r="ATO69" s="308"/>
      <c r="ATP69" s="308"/>
      <c r="ATQ69" s="308"/>
      <c r="ATR69" s="308"/>
      <c r="ATS69" s="308"/>
      <c r="ATT69" s="308"/>
      <c r="ATU69" s="308"/>
      <c r="ATV69" s="308"/>
      <c r="ATW69" s="308"/>
      <c r="ATX69" s="308"/>
      <c r="ATY69" s="308"/>
      <c r="ATZ69" s="308"/>
      <c r="AUA69" s="308"/>
      <c r="AUB69" s="308"/>
      <c r="AUC69" s="308"/>
      <c r="AUD69" s="308"/>
      <c r="AUE69" s="308"/>
      <c r="AUF69" s="308"/>
      <c r="AUG69" s="308"/>
      <c r="AUH69" s="308"/>
      <c r="AUI69" s="308"/>
      <c r="AUJ69" s="308"/>
      <c r="AUK69" s="308"/>
      <c r="AUL69" s="308"/>
      <c r="AUM69" s="308"/>
      <c r="AUN69" s="308"/>
      <c r="AUO69" s="308"/>
      <c r="AUP69" s="308"/>
      <c r="AUQ69" s="308"/>
      <c r="AUR69" s="308"/>
      <c r="AUS69" s="308"/>
      <c r="AUT69" s="308"/>
      <c r="AUU69" s="308"/>
      <c r="AUV69" s="308"/>
      <c r="AUW69" s="308"/>
      <c r="AUX69" s="308"/>
      <c r="AUY69" s="308"/>
      <c r="AUZ69" s="308"/>
      <c r="AVA69" s="308"/>
      <c r="AVB69" s="308"/>
      <c r="AVC69" s="308"/>
      <c r="AVD69" s="308"/>
      <c r="AVE69" s="308"/>
      <c r="AVF69" s="308"/>
      <c r="AVG69" s="308"/>
      <c r="AVH69" s="308"/>
      <c r="AVI69" s="308"/>
      <c r="AVJ69" s="308"/>
      <c r="AVK69" s="308"/>
      <c r="AVL69" s="308"/>
      <c r="AVM69" s="308"/>
      <c r="AVN69" s="308"/>
      <c r="AVO69" s="308"/>
      <c r="AVP69" s="308"/>
      <c r="AVQ69" s="308"/>
      <c r="AVR69" s="308"/>
      <c r="AVS69" s="308"/>
      <c r="AVT69" s="308"/>
      <c r="AVU69" s="308"/>
      <c r="AVV69" s="308"/>
      <c r="AVW69" s="308"/>
      <c r="AVX69" s="308"/>
      <c r="AVY69" s="308"/>
      <c r="AVZ69" s="308"/>
      <c r="AWA69" s="308"/>
      <c r="AWB69" s="308"/>
      <c r="AWC69" s="308"/>
      <c r="AWD69" s="308"/>
      <c r="AWE69" s="308"/>
      <c r="AWF69" s="308"/>
      <c r="AWG69" s="308"/>
      <c r="AWH69" s="308"/>
      <c r="AWI69" s="308"/>
      <c r="AWJ69" s="308"/>
      <c r="AWK69" s="308"/>
      <c r="AWL69" s="308"/>
      <c r="AWM69" s="308"/>
      <c r="AWN69" s="308"/>
      <c r="AWO69" s="308"/>
      <c r="AWP69" s="308"/>
      <c r="AWQ69" s="308"/>
      <c r="AWR69" s="308"/>
      <c r="AWS69" s="308"/>
      <c r="AWT69" s="308"/>
      <c r="AWU69" s="308"/>
      <c r="AWV69" s="308"/>
      <c r="AWW69" s="308"/>
      <c r="AWX69" s="308"/>
      <c r="AWY69" s="308"/>
      <c r="AWZ69" s="308"/>
      <c r="AXA69" s="308"/>
      <c r="AXB69" s="308"/>
      <c r="AXC69" s="308"/>
      <c r="AXD69" s="308"/>
      <c r="AXE69" s="308"/>
      <c r="AXF69" s="308"/>
      <c r="AXG69" s="308"/>
      <c r="AXH69" s="308"/>
      <c r="AXI69" s="308"/>
      <c r="AXJ69" s="308"/>
      <c r="AXK69" s="308"/>
      <c r="AXL69" s="308"/>
      <c r="AXM69" s="308"/>
      <c r="AXN69" s="308"/>
      <c r="AXO69" s="308"/>
      <c r="AXP69" s="308"/>
      <c r="AXQ69" s="308"/>
      <c r="AXR69" s="308"/>
      <c r="AXS69" s="308"/>
      <c r="AXT69" s="308"/>
      <c r="AXU69" s="308"/>
      <c r="AXV69" s="308"/>
      <c r="AXW69" s="308"/>
      <c r="AXX69" s="308"/>
      <c r="AXY69" s="308"/>
      <c r="AXZ69" s="308"/>
      <c r="AYA69" s="308"/>
      <c r="AYB69" s="308"/>
      <c r="AYC69" s="308"/>
      <c r="AYD69" s="308"/>
      <c r="AYE69" s="308"/>
      <c r="AYF69" s="308"/>
      <c r="AYG69" s="308"/>
      <c r="AYH69" s="308"/>
      <c r="AYI69" s="308"/>
      <c r="AYJ69" s="308"/>
      <c r="AYK69" s="308"/>
      <c r="AYL69" s="308"/>
      <c r="AYM69" s="308"/>
      <c r="AYN69" s="308"/>
      <c r="AYO69" s="308"/>
      <c r="AYP69" s="308"/>
      <c r="AYQ69" s="308"/>
      <c r="AYR69" s="308"/>
      <c r="AYS69" s="308"/>
      <c r="AYT69" s="308"/>
      <c r="AYU69" s="308"/>
      <c r="AYV69" s="308"/>
      <c r="AYW69" s="308"/>
      <c r="AYX69" s="308"/>
      <c r="AYY69" s="308"/>
      <c r="AYZ69" s="308"/>
      <c r="AZA69" s="308"/>
      <c r="AZB69" s="308"/>
      <c r="AZC69" s="308"/>
      <c r="AZD69" s="308"/>
      <c r="AZE69" s="308"/>
      <c r="AZF69" s="308"/>
      <c r="AZG69" s="308"/>
      <c r="AZH69" s="308"/>
      <c r="AZI69" s="308"/>
      <c r="AZJ69" s="308"/>
      <c r="AZK69" s="308"/>
      <c r="AZL69" s="308"/>
      <c r="AZM69" s="308"/>
      <c r="AZN69" s="308"/>
      <c r="AZO69" s="308"/>
      <c r="AZP69" s="308"/>
      <c r="AZQ69" s="308"/>
      <c r="AZR69" s="308"/>
      <c r="AZS69" s="308"/>
      <c r="AZT69" s="308"/>
      <c r="AZU69" s="308"/>
      <c r="AZV69" s="308"/>
      <c r="AZW69" s="308"/>
      <c r="AZX69" s="308"/>
      <c r="AZY69" s="308"/>
      <c r="AZZ69" s="308"/>
      <c r="BAA69" s="308"/>
      <c r="BAB69" s="308"/>
      <c r="BAC69" s="308"/>
      <c r="BAD69" s="308"/>
      <c r="BAE69" s="308"/>
      <c r="BAF69" s="308"/>
      <c r="BAG69" s="308"/>
      <c r="BAH69" s="308"/>
      <c r="BAI69" s="308"/>
      <c r="BAJ69" s="308"/>
      <c r="BAK69" s="308"/>
      <c r="BAL69" s="308"/>
      <c r="BAM69" s="308"/>
      <c r="BAN69" s="308"/>
      <c r="BAO69" s="308"/>
      <c r="BAP69" s="308"/>
      <c r="BAQ69" s="308"/>
      <c r="BAR69" s="308"/>
      <c r="BAS69" s="308"/>
      <c r="BAT69" s="308"/>
      <c r="BAU69" s="308"/>
      <c r="BAV69" s="308"/>
      <c r="BAW69" s="308"/>
      <c r="BAX69" s="308"/>
      <c r="BAY69" s="308"/>
      <c r="BAZ69" s="308"/>
      <c r="BBA69" s="308"/>
      <c r="BBB69" s="308"/>
      <c r="BBC69" s="308"/>
      <c r="BBD69" s="308"/>
      <c r="BBE69" s="308"/>
      <c r="BBF69" s="308"/>
      <c r="BBG69" s="308"/>
      <c r="BBH69" s="308"/>
      <c r="BBI69" s="308"/>
      <c r="BBJ69" s="308"/>
      <c r="BBK69" s="308"/>
      <c r="BBL69" s="308"/>
      <c r="BBM69" s="308"/>
      <c r="BBN69" s="308"/>
      <c r="BBO69" s="308"/>
      <c r="BBP69" s="308"/>
      <c r="BBQ69" s="308"/>
      <c r="BBR69" s="308"/>
      <c r="BBS69" s="308"/>
      <c r="BBT69" s="308"/>
      <c r="BBU69" s="308"/>
      <c r="BBV69" s="308"/>
      <c r="BBW69" s="308"/>
      <c r="BBX69" s="308"/>
      <c r="BBY69" s="308"/>
      <c r="BBZ69" s="308"/>
      <c r="BCA69" s="308"/>
      <c r="BCB69" s="308"/>
      <c r="BCC69" s="308"/>
      <c r="BCD69" s="308"/>
      <c r="BCE69" s="308"/>
      <c r="BCF69" s="308"/>
      <c r="BCG69" s="308"/>
      <c r="BCH69" s="308"/>
      <c r="BCI69" s="308"/>
      <c r="BCJ69" s="308"/>
      <c r="BCK69" s="308"/>
      <c r="BCL69" s="308"/>
      <c r="BCM69" s="308"/>
      <c r="BCN69" s="308"/>
      <c r="BCO69" s="308"/>
      <c r="BCP69" s="308"/>
      <c r="BCQ69" s="308"/>
      <c r="BCR69" s="308"/>
      <c r="BCS69" s="308"/>
      <c r="BCT69" s="308"/>
      <c r="BCU69" s="308"/>
      <c r="BCV69" s="308"/>
      <c r="BCW69" s="308"/>
      <c r="BCX69" s="308"/>
      <c r="BCY69" s="308"/>
      <c r="BCZ69" s="308"/>
      <c r="BDA69" s="308"/>
      <c r="BDB69" s="308"/>
      <c r="BDC69" s="308"/>
      <c r="BDD69" s="308"/>
      <c r="BDE69" s="308"/>
      <c r="BDF69" s="308"/>
      <c r="BDG69" s="308"/>
      <c r="BDH69" s="308"/>
      <c r="BDI69" s="308"/>
      <c r="BDJ69" s="308"/>
      <c r="BDK69" s="308"/>
      <c r="BDL69" s="308"/>
      <c r="BDM69" s="308"/>
      <c r="BDN69" s="308"/>
      <c r="BDO69" s="308"/>
      <c r="BDP69" s="308"/>
      <c r="BDQ69" s="308"/>
      <c r="BDR69" s="308"/>
      <c r="BDS69" s="308"/>
      <c r="BDT69" s="308"/>
      <c r="BDU69" s="308"/>
      <c r="BDV69" s="308"/>
      <c r="BDW69" s="308"/>
      <c r="BDX69" s="308"/>
      <c r="BDY69" s="308"/>
      <c r="BDZ69" s="308"/>
      <c r="BEA69" s="308"/>
      <c r="BEB69" s="308"/>
      <c r="BEC69" s="308"/>
      <c r="BED69" s="308"/>
      <c r="BEE69" s="308"/>
      <c r="BEF69" s="308"/>
      <c r="BEG69" s="308"/>
      <c r="BEH69" s="308"/>
      <c r="BEI69" s="308"/>
      <c r="BEJ69" s="308"/>
      <c r="BEK69" s="308"/>
      <c r="BEL69" s="308"/>
      <c r="BEM69" s="308"/>
      <c r="BEN69" s="308"/>
      <c r="BEO69" s="308"/>
      <c r="BEP69" s="308"/>
      <c r="BEQ69" s="308"/>
      <c r="BER69" s="308"/>
      <c r="BES69" s="308"/>
      <c r="BET69" s="308"/>
      <c r="BEU69" s="308"/>
      <c r="BEV69" s="308"/>
      <c r="BEW69" s="308"/>
      <c r="BEX69" s="308"/>
      <c r="BEY69" s="308"/>
      <c r="BEZ69" s="308"/>
      <c r="BFA69" s="308"/>
      <c r="BFB69" s="308"/>
      <c r="BFC69" s="308"/>
      <c r="BFD69" s="308"/>
      <c r="BFE69" s="308"/>
      <c r="BFF69" s="308"/>
      <c r="BFG69" s="308"/>
      <c r="BFH69" s="308"/>
      <c r="BFI69" s="308"/>
      <c r="BFJ69" s="308"/>
      <c r="BFK69" s="308"/>
      <c r="BFL69" s="308"/>
      <c r="BFM69" s="308"/>
      <c r="BFN69" s="308"/>
      <c r="BFO69" s="308"/>
      <c r="BFP69" s="308"/>
      <c r="BFQ69" s="308"/>
      <c r="BFR69" s="308"/>
      <c r="BFS69" s="308"/>
      <c r="BFT69" s="308"/>
      <c r="BFU69" s="308"/>
      <c r="BFV69" s="308"/>
      <c r="BFW69" s="308"/>
      <c r="BFX69" s="308"/>
      <c r="BFY69" s="308"/>
      <c r="BFZ69" s="308"/>
      <c r="BGA69" s="308"/>
      <c r="BGB69" s="308"/>
      <c r="BGC69" s="308"/>
      <c r="BGD69" s="308"/>
      <c r="BGE69" s="308"/>
      <c r="BGF69" s="308"/>
      <c r="BGG69" s="308"/>
      <c r="BGH69" s="308"/>
      <c r="BGI69" s="308"/>
      <c r="BGJ69" s="308"/>
      <c r="BGK69" s="308"/>
      <c r="BGL69" s="308"/>
      <c r="BGM69" s="308"/>
      <c r="BGN69" s="308"/>
      <c r="BGO69" s="308"/>
      <c r="BGP69" s="308"/>
      <c r="BGQ69" s="308"/>
      <c r="BGR69" s="308"/>
      <c r="BGS69" s="308"/>
      <c r="BGT69" s="308"/>
      <c r="BGU69" s="308"/>
      <c r="BGV69" s="308"/>
      <c r="BGW69" s="308"/>
      <c r="BGX69" s="308"/>
      <c r="BGY69" s="308"/>
      <c r="BGZ69" s="308"/>
      <c r="BHA69" s="308"/>
      <c r="BHB69" s="308"/>
      <c r="BHC69" s="308"/>
      <c r="BHD69" s="308"/>
      <c r="BHE69" s="308"/>
      <c r="BHF69" s="308"/>
      <c r="BHG69" s="308"/>
      <c r="BHH69" s="308"/>
      <c r="BHI69" s="308"/>
      <c r="BHJ69" s="308"/>
      <c r="BHK69" s="308"/>
      <c r="BHL69" s="308"/>
      <c r="BHM69" s="308"/>
      <c r="BHN69" s="308"/>
      <c r="BHO69" s="308"/>
      <c r="BHP69" s="308"/>
      <c r="BHQ69" s="308"/>
      <c r="BHR69" s="308"/>
      <c r="BHS69" s="308"/>
      <c r="BHT69" s="308"/>
      <c r="BHU69" s="308"/>
      <c r="BHV69" s="308"/>
      <c r="BHW69" s="308"/>
      <c r="BHX69" s="308"/>
      <c r="BHY69" s="308"/>
      <c r="BHZ69" s="308"/>
      <c r="BIA69" s="308"/>
      <c r="BIB69" s="308"/>
      <c r="BIC69" s="308"/>
      <c r="BID69" s="308"/>
      <c r="BIE69" s="308"/>
      <c r="BIF69" s="308"/>
      <c r="BIG69" s="308"/>
      <c r="BIH69" s="308"/>
      <c r="BII69" s="308"/>
      <c r="BIJ69" s="308"/>
      <c r="BIK69" s="308"/>
      <c r="BIL69" s="308"/>
      <c r="BIM69" s="308"/>
      <c r="BIN69" s="308"/>
      <c r="BIO69" s="308"/>
      <c r="BIP69" s="308"/>
      <c r="BIQ69" s="308"/>
      <c r="BIR69" s="308"/>
      <c r="BIS69" s="308"/>
      <c r="BIT69" s="308"/>
      <c r="BIU69" s="308"/>
      <c r="BIV69" s="308"/>
      <c r="BIW69" s="308"/>
      <c r="BIX69" s="308"/>
      <c r="BIY69" s="308"/>
      <c r="BIZ69" s="308"/>
      <c r="BJA69" s="308"/>
      <c r="BJB69" s="308"/>
      <c r="BJC69" s="308"/>
      <c r="BJD69" s="308"/>
      <c r="BJE69" s="308"/>
      <c r="BJF69" s="308"/>
      <c r="BJG69" s="308"/>
      <c r="BJH69" s="308"/>
      <c r="BJI69" s="308"/>
      <c r="BJJ69" s="308"/>
      <c r="BJK69" s="308"/>
      <c r="BJL69" s="308"/>
      <c r="BJM69" s="308"/>
      <c r="BJN69" s="308"/>
      <c r="BJO69" s="308"/>
      <c r="BJP69" s="308"/>
      <c r="BJQ69" s="308"/>
      <c r="BJR69" s="308"/>
      <c r="BJS69" s="308"/>
      <c r="BJT69" s="308"/>
      <c r="BJU69" s="308"/>
      <c r="BJV69" s="308"/>
      <c r="BJW69" s="308"/>
      <c r="BJX69" s="308"/>
      <c r="BJY69" s="308"/>
      <c r="BJZ69" s="308"/>
      <c r="BKA69" s="308"/>
      <c r="BKB69" s="308"/>
      <c r="BKC69" s="308"/>
      <c r="BKD69" s="308"/>
      <c r="BKE69" s="308"/>
      <c r="BKF69" s="308"/>
      <c r="BKG69" s="308"/>
      <c r="BKH69" s="308"/>
      <c r="BKI69" s="308"/>
      <c r="BKJ69" s="308"/>
      <c r="BKK69" s="308"/>
      <c r="BKL69" s="308"/>
      <c r="BKM69" s="308"/>
      <c r="BKN69" s="308"/>
      <c r="BKO69" s="308"/>
      <c r="BKP69" s="308"/>
      <c r="BKQ69" s="308"/>
      <c r="BKR69" s="308"/>
      <c r="BKS69" s="308"/>
      <c r="BKT69" s="308"/>
      <c r="BKU69" s="308"/>
      <c r="BKV69" s="308"/>
      <c r="BKW69" s="308"/>
      <c r="BKX69" s="308"/>
      <c r="BKY69" s="308"/>
      <c r="BKZ69" s="308"/>
      <c r="BLA69" s="308"/>
      <c r="BLB69" s="308"/>
      <c r="BLC69" s="308"/>
      <c r="BLD69" s="308"/>
      <c r="BLE69" s="308"/>
      <c r="BLF69" s="308"/>
      <c r="BLG69" s="308"/>
      <c r="BLH69" s="308"/>
      <c r="BLI69" s="308"/>
      <c r="BLJ69" s="308"/>
      <c r="BLK69" s="308"/>
      <c r="BLL69" s="308"/>
      <c r="BLM69" s="308"/>
      <c r="BLN69" s="308"/>
      <c r="BLO69" s="308"/>
      <c r="BLP69" s="308"/>
      <c r="BLQ69" s="308"/>
      <c r="BLR69" s="308"/>
      <c r="BLS69" s="308"/>
      <c r="BLT69" s="308"/>
      <c r="BLU69" s="308"/>
      <c r="BLV69" s="308"/>
      <c r="BLW69" s="308"/>
      <c r="BLX69" s="308"/>
      <c r="BLY69" s="308"/>
      <c r="BLZ69" s="308"/>
      <c r="BMA69" s="308"/>
      <c r="BMB69" s="308"/>
      <c r="BMC69" s="308"/>
      <c r="BMD69" s="308"/>
      <c r="BME69" s="308"/>
      <c r="BMF69" s="308"/>
      <c r="BMG69" s="308"/>
      <c r="BMH69" s="308"/>
      <c r="BMI69" s="308"/>
      <c r="BMJ69" s="308"/>
      <c r="BMK69" s="308"/>
      <c r="BML69" s="308"/>
      <c r="BMM69" s="308"/>
      <c r="BMN69" s="308"/>
      <c r="BMO69" s="308"/>
      <c r="BMP69" s="308"/>
      <c r="BMQ69" s="308"/>
      <c r="BMR69" s="308"/>
      <c r="BMS69" s="308"/>
      <c r="BMT69" s="308"/>
      <c r="BMU69" s="308"/>
      <c r="BMV69" s="308"/>
      <c r="BMW69" s="308"/>
      <c r="BMX69" s="308"/>
      <c r="BMY69" s="308"/>
      <c r="BMZ69" s="308"/>
      <c r="BNA69" s="308"/>
      <c r="BNB69" s="308"/>
      <c r="BNC69" s="308"/>
      <c r="BND69" s="308"/>
      <c r="BNE69" s="308"/>
      <c r="BNF69" s="308"/>
      <c r="BNG69" s="308"/>
      <c r="BNH69" s="308"/>
      <c r="BNI69" s="308"/>
      <c r="BNJ69" s="308"/>
      <c r="BNK69" s="308"/>
      <c r="BNL69" s="308"/>
      <c r="BNM69" s="308"/>
      <c r="BNN69" s="308"/>
      <c r="BNO69" s="308"/>
      <c r="BNP69" s="308"/>
      <c r="BNQ69" s="308"/>
      <c r="BNR69" s="308"/>
      <c r="BNS69" s="308"/>
      <c r="BNT69" s="308"/>
      <c r="BNU69" s="308"/>
      <c r="BNV69" s="308"/>
      <c r="BNW69" s="308"/>
      <c r="BNX69" s="308"/>
      <c r="BNY69" s="308"/>
      <c r="BNZ69" s="308"/>
      <c r="BOA69" s="308"/>
      <c r="BOB69" s="308"/>
      <c r="BOC69" s="308"/>
      <c r="BOD69" s="308"/>
      <c r="BOE69" s="308"/>
      <c r="BOF69" s="308"/>
      <c r="BOG69" s="308"/>
      <c r="BOH69" s="308"/>
      <c r="BOI69" s="308"/>
      <c r="BOJ69" s="308"/>
      <c r="BOK69" s="308"/>
      <c r="BOL69" s="308"/>
      <c r="BOM69" s="308"/>
      <c r="BON69" s="308"/>
      <c r="BOO69" s="308"/>
      <c r="BOP69" s="308"/>
      <c r="BOQ69" s="308"/>
      <c r="BOR69" s="308"/>
      <c r="BOS69" s="308"/>
      <c r="BOT69" s="308"/>
      <c r="BOU69" s="308"/>
      <c r="BOV69" s="308"/>
      <c r="BOW69" s="308"/>
      <c r="BOX69" s="308"/>
      <c r="BOY69" s="308"/>
      <c r="BOZ69" s="308"/>
      <c r="BPA69" s="308"/>
      <c r="BPB69" s="308"/>
      <c r="BPC69" s="308"/>
      <c r="BPD69" s="308"/>
      <c r="BPE69" s="308"/>
      <c r="BPF69" s="308"/>
      <c r="BPG69" s="308"/>
      <c r="BPH69" s="308"/>
      <c r="BPI69" s="308"/>
      <c r="BPJ69" s="308"/>
      <c r="BPK69" s="308"/>
      <c r="BPL69" s="308"/>
      <c r="BPM69" s="308"/>
      <c r="BPN69" s="308"/>
      <c r="BPO69" s="308"/>
      <c r="BPP69" s="308"/>
      <c r="BPQ69" s="308"/>
      <c r="BPR69" s="308"/>
      <c r="BPS69" s="308"/>
      <c r="BPT69" s="308"/>
      <c r="BPU69" s="308"/>
      <c r="BPV69" s="308"/>
      <c r="BPW69" s="308"/>
      <c r="BPX69" s="308"/>
      <c r="BPY69" s="308"/>
      <c r="BPZ69" s="308"/>
      <c r="BQA69" s="308"/>
      <c r="BQB69" s="308"/>
      <c r="BQC69" s="308"/>
      <c r="BQD69" s="308"/>
      <c r="BQE69" s="308"/>
      <c r="BQF69" s="308"/>
      <c r="BQG69" s="308"/>
      <c r="BQH69" s="308"/>
      <c r="BQI69" s="308"/>
      <c r="BQJ69" s="308"/>
      <c r="BQK69" s="308"/>
      <c r="BQL69" s="308"/>
      <c r="BQM69" s="308"/>
      <c r="BQN69" s="308"/>
      <c r="BQO69" s="308"/>
      <c r="BQP69" s="308"/>
      <c r="BQQ69" s="308"/>
      <c r="BQR69" s="308"/>
      <c r="BQS69" s="308"/>
      <c r="BQT69" s="308"/>
      <c r="BQU69" s="308"/>
      <c r="BQV69" s="308"/>
      <c r="BQW69" s="308"/>
      <c r="BQX69" s="308"/>
      <c r="BQY69" s="308"/>
      <c r="BQZ69" s="308"/>
      <c r="BRA69" s="308"/>
      <c r="BRB69" s="308"/>
      <c r="BRC69" s="308"/>
      <c r="BRD69" s="308"/>
      <c r="BRE69" s="308"/>
      <c r="BRF69" s="308"/>
      <c r="BRG69" s="308"/>
      <c r="BRH69" s="308"/>
      <c r="BRI69" s="308"/>
      <c r="BRJ69" s="308"/>
      <c r="BRK69" s="308"/>
      <c r="BRL69" s="308"/>
      <c r="BRM69" s="308"/>
      <c r="BRN69" s="308"/>
      <c r="BRO69" s="308"/>
      <c r="BRP69" s="308"/>
      <c r="BRQ69" s="308"/>
      <c r="BRR69" s="308"/>
      <c r="BRS69" s="308"/>
      <c r="BRT69" s="308"/>
      <c r="BRU69" s="308"/>
      <c r="BRV69" s="308"/>
      <c r="BRW69" s="308"/>
      <c r="BRX69" s="308"/>
      <c r="BRY69" s="308"/>
      <c r="BRZ69" s="308"/>
      <c r="BSA69" s="308"/>
      <c r="BSB69" s="308"/>
      <c r="BSC69" s="308"/>
      <c r="BSD69" s="308"/>
      <c r="BSE69" s="308"/>
      <c r="BSF69" s="308"/>
      <c r="BSG69" s="308"/>
      <c r="BSH69" s="308"/>
      <c r="BSI69" s="308"/>
      <c r="BSJ69" s="308"/>
      <c r="BSK69" s="308"/>
      <c r="BSL69" s="308"/>
      <c r="BSM69" s="308"/>
      <c r="BSN69" s="308"/>
      <c r="BSO69" s="308"/>
      <c r="BSP69" s="308"/>
      <c r="BSQ69" s="308"/>
      <c r="BSR69" s="308"/>
      <c r="BSS69" s="308"/>
      <c r="BST69" s="308"/>
      <c r="BSU69" s="308"/>
      <c r="BSV69" s="308"/>
      <c r="BSW69" s="308"/>
      <c r="BSX69" s="308"/>
      <c r="BSY69" s="308"/>
      <c r="BSZ69" s="308"/>
      <c r="BTA69" s="308"/>
      <c r="BTB69" s="308"/>
      <c r="BTC69" s="308"/>
      <c r="BTD69" s="308"/>
      <c r="BTE69" s="308"/>
      <c r="BTF69" s="308"/>
      <c r="BTG69" s="308"/>
      <c r="BTH69" s="308"/>
      <c r="BTI69" s="308"/>
      <c r="BTJ69" s="308"/>
      <c r="BTK69" s="308"/>
      <c r="BTL69" s="308"/>
      <c r="BTM69" s="308"/>
      <c r="BTN69" s="308"/>
      <c r="BTO69" s="308"/>
      <c r="BTP69" s="308"/>
      <c r="BTQ69" s="308"/>
      <c r="BTR69" s="308"/>
      <c r="BTS69" s="308"/>
      <c r="BTT69" s="308"/>
      <c r="BTU69" s="308"/>
      <c r="BTV69" s="308"/>
      <c r="BTW69" s="308"/>
      <c r="BTX69" s="308"/>
      <c r="BTY69" s="308"/>
      <c r="BTZ69" s="308"/>
      <c r="BUA69" s="308"/>
      <c r="BUB69" s="308"/>
      <c r="BUC69" s="308"/>
      <c r="BUD69" s="308"/>
      <c r="BUE69" s="308"/>
      <c r="BUF69" s="308"/>
      <c r="BUG69" s="308"/>
      <c r="BUH69" s="308"/>
      <c r="BUI69" s="308"/>
      <c r="BUJ69" s="308"/>
      <c r="BUK69" s="308"/>
      <c r="BUL69" s="308"/>
      <c r="BUM69" s="308"/>
      <c r="BUN69" s="308"/>
      <c r="BUO69" s="308"/>
      <c r="BUP69" s="308"/>
      <c r="BUQ69" s="308"/>
      <c r="BUR69" s="308"/>
      <c r="BUS69" s="308"/>
      <c r="BUT69" s="308"/>
      <c r="BUU69" s="308"/>
      <c r="BUV69" s="308"/>
      <c r="BUW69" s="308"/>
      <c r="BUX69" s="308"/>
      <c r="BUY69" s="308"/>
      <c r="BUZ69" s="308"/>
      <c r="BVA69" s="308"/>
      <c r="BVB69" s="308"/>
      <c r="BVC69" s="308"/>
      <c r="BVD69" s="308"/>
      <c r="BVE69" s="308"/>
      <c r="BVF69" s="308"/>
      <c r="BVG69" s="308"/>
      <c r="BVH69" s="308"/>
      <c r="BVI69" s="308"/>
      <c r="BVJ69" s="308"/>
      <c r="BVK69" s="308"/>
      <c r="BVL69" s="308"/>
      <c r="BVM69" s="308"/>
      <c r="BVN69" s="308"/>
      <c r="BVO69" s="308"/>
      <c r="BVP69" s="308"/>
      <c r="BVQ69" s="308"/>
      <c r="BVR69" s="308"/>
      <c r="BVS69" s="308"/>
      <c r="BVT69" s="308"/>
      <c r="BVU69" s="308"/>
      <c r="BVV69" s="308"/>
      <c r="BVW69" s="308"/>
      <c r="BVX69" s="308"/>
      <c r="BVY69" s="308"/>
      <c r="BVZ69" s="308"/>
      <c r="BWA69" s="308"/>
      <c r="BWB69" s="308"/>
      <c r="BWC69" s="308"/>
      <c r="BWD69" s="308"/>
      <c r="BWE69" s="308"/>
      <c r="BWF69" s="308"/>
      <c r="BWG69" s="308"/>
      <c r="BWH69" s="308"/>
      <c r="BWI69" s="308"/>
      <c r="BWJ69" s="308"/>
      <c r="BWK69" s="308"/>
      <c r="BWL69" s="308"/>
      <c r="BWM69" s="308"/>
      <c r="BWN69" s="308"/>
      <c r="BWO69" s="308"/>
      <c r="BWP69" s="308"/>
      <c r="BWQ69" s="308"/>
      <c r="BWR69" s="308"/>
      <c r="BWS69" s="308"/>
      <c r="BWT69" s="308"/>
      <c r="BWU69" s="308"/>
      <c r="BWV69" s="308"/>
      <c r="BWW69" s="308"/>
      <c r="BWX69" s="308"/>
      <c r="BWY69" s="308"/>
      <c r="BWZ69" s="308"/>
      <c r="BXA69" s="308"/>
      <c r="BXB69" s="308"/>
      <c r="BXC69" s="308"/>
      <c r="BXD69" s="308"/>
      <c r="BXE69" s="308"/>
      <c r="BXF69" s="308"/>
      <c r="BXG69" s="308"/>
      <c r="BXH69" s="308"/>
      <c r="BXI69" s="308"/>
      <c r="BXJ69" s="308"/>
      <c r="BXK69" s="308"/>
      <c r="BXL69" s="308"/>
      <c r="BXM69" s="308"/>
      <c r="BXN69" s="308"/>
      <c r="BXO69" s="308"/>
      <c r="BXP69" s="308"/>
      <c r="BXQ69" s="308"/>
      <c r="BXR69" s="308"/>
      <c r="BXS69" s="308"/>
      <c r="BXT69" s="308"/>
      <c r="BXU69" s="308"/>
      <c r="BXV69" s="308"/>
      <c r="BXW69" s="308"/>
      <c r="BXX69" s="308"/>
      <c r="BXY69" s="308"/>
      <c r="BXZ69" s="308"/>
      <c r="BYA69" s="308"/>
      <c r="BYB69" s="308"/>
      <c r="BYC69" s="308"/>
      <c r="BYD69" s="308"/>
      <c r="BYE69" s="308"/>
      <c r="BYF69" s="308"/>
      <c r="BYG69" s="308"/>
      <c r="BYH69" s="308"/>
      <c r="BYI69" s="308"/>
      <c r="BYJ69" s="308"/>
      <c r="BYK69" s="308"/>
      <c r="BYL69" s="308"/>
      <c r="BYM69" s="308"/>
      <c r="BYN69" s="308"/>
      <c r="BYO69" s="308"/>
      <c r="BYP69" s="308"/>
      <c r="BYQ69" s="308"/>
      <c r="BYR69" s="308"/>
      <c r="BYS69" s="308"/>
      <c r="BYT69" s="308"/>
      <c r="BYU69" s="308"/>
      <c r="BYV69" s="308"/>
      <c r="BYW69" s="308"/>
      <c r="BYX69" s="308"/>
      <c r="BYY69" s="308"/>
      <c r="BYZ69" s="308"/>
      <c r="BZA69" s="308"/>
      <c r="BZB69" s="308"/>
      <c r="BZC69" s="308"/>
      <c r="BZD69" s="308"/>
      <c r="BZE69" s="308"/>
      <c r="BZF69" s="308"/>
      <c r="BZG69" s="308"/>
      <c r="BZH69" s="308"/>
      <c r="BZI69" s="308"/>
      <c r="BZJ69" s="308"/>
      <c r="BZK69" s="308"/>
      <c r="BZL69" s="308"/>
      <c r="BZM69" s="308"/>
      <c r="BZN69" s="308"/>
      <c r="BZO69" s="308"/>
      <c r="BZP69" s="308"/>
      <c r="BZQ69" s="308"/>
      <c r="BZR69" s="308"/>
      <c r="BZS69" s="308"/>
      <c r="BZT69" s="308"/>
      <c r="BZU69" s="308"/>
      <c r="BZV69" s="308"/>
      <c r="BZW69" s="308"/>
      <c r="BZX69" s="308"/>
      <c r="BZY69" s="308"/>
      <c r="BZZ69" s="308"/>
      <c r="CAA69" s="308"/>
      <c r="CAB69" s="308"/>
      <c r="CAC69" s="308"/>
      <c r="CAD69" s="308"/>
      <c r="CAE69" s="308"/>
      <c r="CAF69" s="308"/>
      <c r="CAG69" s="308"/>
      <c r="CAH69" s="308"/>
      <c r="CAI69" s="308"/>
      <c r="CAJ69" s="308"/>
      <c r="CAK69" s="308"/>
      <c r="CAL69" s="308"/>
      <c r="CAM69" s="308"/>
      <c r="CAN69" s="308"/>
      <c r="CAO69" s="308"/>
      <c r="CAP69" s="308"/>
      <c r="CAQ69" s="308"/>
      <c r="CAR69" s="308"/>
      <c r="CAS69" s="308"/>
      <c r="CAT69" s="308"/>
      <c r="CAU69" s="308"/>
      <c r="CAV69" s="308"/>
      <c r="CAW69" s="308"/>
      <c r="CAX69" s="308"/>
      <c r="CAY69" s="308"/>
      <c r="CAZ69" s="308"/>
      <c r="CBA69" s="308"/>
      <c r="CBB69" s="308"/>
      <c r="CBC69" s="308"/>
      <c r="CBD69" s="308"/>
      <c r="CBE69" s="308"/>
      <c r="CBF69" s="308"/>
      <c r="CBG69" s="308"/>
      <c r="CBH69" s="308"/>
      <c r="CBI69" s="308"/>
      <c r="CBJ69" s="308"/>
      <c r="CBK69" s="308"/>
      <c r="CBL69" s="308"/>
      <c r="CBM69" s="308"/>
      <c r="CBN69" s="308"/>
      <c r="CBO69" s="308"/>
      <c r="CBP69" s="308"/>
      <c r="CBQ69" s="308"/>
      <c r="CBR69" s="308"/>
      <c r="CBS69" s="308"/>
      <c r="CBT69" s="308"/>
      <c r="CBU69" s="308"/>
      <c r="CBV69" s="308"/>
      <c r="CBW69" s="308"/>
      <c r="CBX69" s="308"/>
      <c r="CBY69" s="308"/>
      <c r="CBZ69" s="308"/>
      <c r="CCA69" s="308"/>
      <c r="CCB69" s="308"/>
      <c r="CCC69" s="308"/>
      <c r="CCD69" s="308"/>
      <c r="CCE69" s="308"/>
      <c r="CCF69" s="308"/>
      <c r="CCG69" s="308"/>
      <c r="CCH69" s="308"/>
      <c r="CCI69" s="308"/>
      <c r="CCJ69" s="308"/>
      <c r="CCK69" s="308"/>
      <c r="CCL69" s="308"/>
      <c r="CCM69" s="308"/>
      <c r="CCN69" s="308"/>
      <c r="CCO69" s="308"/>
      <c r="CCP69" s="308"/>
      <c r="CCQ69" s="308"/>
      <c r="CCR69" s="308"/>
      <c r="CCS69" s="308"/>
      <c r="CCT69" s="308"/>
      <c r="CCU69" s="308"/>
      <c r="CCV69" s="308"/>
      <c r="CCW69" s="308"/>
      <c r="CCX69" s="308"/>
      <c r="CCY69" s="308"/>
      <c r="CCZ69" s="308"/>
      <c r="CDA69" s="308"/>
      <c r="CDB69" s="308"/>
      <c r="CDC69" s="308"/>
      <c r="CDD69" s="308"/>
      <c r="CDE69" s="308"/>
      <c r="CDF69" s="308"/>
      <c r="CDG69" s="308"/>
      <c r="CDH69" s="308"/>
      <c r="CDI69" s="308"/>
      <c r="CDJ69" s="308"/>
      <c r="CDK69" s="308"/>
      <c r="CDL69" s="308"/>
      <c r="CDM69" s="308"/>
      <c r="CDN69" s="308"/>
      <c r="CDO69" s="308"/>
      <c r="CDP69" s="308"/>
      <c r="CDQ69" s="308"/>
      <c r="CDR69" s="308"/>
      <c r="CDS69" s="308"/>
      <c r="CDT69" s="308"/>
      <c r="CDU69" s="308"/>
      <c r="CDV69" s="308"/>
      <c r="CDW69" s="308"/>
      <c r="CDX69" s="308"/>
      <c r="CDY69" s="308"/>
      <c r="CDZ69" s="308"/>
      <c r="CEA69" s="308"/>
      <c r="CEB69" s="308"/>
      <c r="CEC69" s="308"/>
      <c r="CED69" s="308"/>
      <c r="CEE69" s="308"/>
      <c r="CEF69" s="308"/>
      <c r="CEG69" s="308"/>
      <c r="CEH69" s="308"/>
      <c r="CEI69" s="308"/>
      <c r="CEJ69" s="308"/>
      <c r="CEK69" s="308"/>
      <c r="CEL69" s="308"/>
      <c r="CEM69" s="308"/>
      <c r="CEN69" s="308"/>
      <c r="CEO69" s="308"/>
      <c r="CEP69" s="308"/>
      <c r="CEQ69" s="308"/>
      <c r="CER69" s="308"/>
      <c r="CES69" s="308"/>
      <c r="CET69" s="308"/>
      <c r="CEU69" s="308"/>
      <c r="CEV69" s="308"/>
      <c r="CEW69" s="308"/>
      <c r="CEX69" s="308"/>
      <c r="CEY69" s="308"/>
      <c r="CEZ69" s="308"/>
      <c r="CFA69" s="308"/>
      <c r="CFB69" s="308"/>
      <c r="CFC69" s="308"/>
      <c r="CFD69" s="308"/>
      <c r="CFE69" s="308"/>
      <c r="CFF69" s="308"/>
      <c r="CFG69" s="308"/>
      <c r="CFH69" s="308"/>
      <c r="CFI69" s="308"/>
      <c r="CFJ69" s="308"/>
      <c r="CFK69" s="308"/>
      <c r="CFL69" s="308"/>
      <c r="CFM69" s="308"/>
      <c r="CFN69" s="308"/>
      <c r="CFO69" s="308"/>
      <c r="CFP69" s="308"/>
      <c r="CFQ69" s="308"/>
      <c r="CFR69" s="308"/>
      <c r="CFS69" s="308"/>
      <c r="CFT69" s="308"/>
      <c r="CFU69" s="308"/>
      <c r="CFV69" s="308"/>
      <c r="CFW69" s="308"/>
      <c r="CFX69" s="308"/>
      <c r="CFY69" s="308"/>
      <c r="CFZ69" s="308"/>
      <c r="CGA69" s="308"/>
      <c r="CGB69" s="308"/>
      <c r="CGC69" s="308"/>
      <c r="CGD69" s="308"/>
      <c r="CGE69" s="308"/>
      <c r="CGF69" s="308"/>
      <c r="CGG69" s="308"/>
      <c r="CGH69" s="308"/>
      <c r="CGI69" s="308"/>
      <c r="CGJ69" s="308"/>
      <c r="CGK69" s="308"/>
      <c r="CGL69" s="308"/>
      <c r="CGM69" s="308"/>
      <c r="CGN69" s="308"/>
      <c r="CGO69" s="308"/>
      <c r="CGP69" s="308"/>
      <c r="CGQ69" s="308"/>
      <c r="CGR69" s="308"/>
      <c r="CGS69" s="308"/>
      <c r="CGT69" s="308"/>
      <c r="CGU69" s="308"/>
      <c r="CGV69" s="308"/>
      <c r="CGW69" s="308"/>
      <c r="CGX69" s="308"/>
      <c r="CGY69" s="308"/>
      <c r="CGZ69" s="308"/>
      <c r="CHA69" s="308"/>
      <c r="CHB69" s="308"/>
      <c r="CHC69" s="308"/>
      <c r="CHD69" s="308"/>
      <c r="CHE69" s="308"/>
      <c r="CHF69" s="308"/>
      <c r="CHG69" s="308"/>
      <c r="CHH69" s="308"/>
      <c r="CHI69" s="308"/>
      <c r="CHJ69" s="308"/>
      <c r="CHK69" s="308"/>
      <c r="CHL69" s="308"/>
      <c r="CHM69" s="308"/>
      <c r="CHN69" s="308"/>
      <c r="CHO69" s="308"/>
      <c r="CHP69" s="308"/>
      <c r="CHQ69" s="308"/>
      <c r="CHR69" s="308"/>
      <c r="CHS69" s="308"/>
      <c r="CHT69" s="308"/>
      <c r="CHU69" s="308"/>
      <c r="CHV69" s="308"/>
      <c r="CHW69" s="308"/>
      <c r="CHX69" s="308"/>
      <c r="CHY69" s="308"/>
      <c r="CHZ69" s="308"/>
      <c r="CIA69" s="308"/>
      <c r="CIB69" s="308"/>
      <c r="CIC69" s="308"/>
      <c r="CID69" s="308"/>
      <c r="CIE69" s="308"/>
      <c r="CIF69" s="308"/>
      <c r="CIG69" s="308"/>
      <c r="CIH69" s="308"/>
      <c r="CII69" s="308"/>
      <c r="CIJ69" s="308"/>
      <c r="CIK69" s="308"/>
      <c r="CIL69" s="308"/>
      <c r="CIM69" s="308"/>
      <c r="CIN69" s="308"/>
      <c r="CIO69" s="308"/>
      <c r="CIP69" s="308"/>
      <c r="CIQ69" s="308"/>
      <c r="CIR69" s="308"/>
      <c r="CIS69" s="308"/>
      <c r="CIT69" s="308"/>
      <c r="CIU69" s="308"/>
      <c r="CIV69" s="308"/>
      <c r="CIW69" s="308"/>
      <c r="CIX69" s="308"/>
      <c r="CIY69" s="308"/>
      <c r="CIZ69" s="308"/>
      <c r="CJA69" s="308"/>
      <c r="CJB69" s="308"/>
      <c r="CJC69" s="308"/>
      <c r="CJD69" s="308"/>
      <c r="CJE69" s="308"/>
      <c r="CJF69" s="308"/>
      <c r="CJG69" s="308"/>
      <c r="CJH69" s="308"/>
      <c r="CJI69" s="308"/>
      <c r="CJJ69" s="308"/>
      <c r="CJK69" s="308"/>
      <c r="CJL69" s="308"/>
      <c r="CJM69" s="308"/>
      <c r="CJN69" s="308"/>
      <c r="CJO69" s="308"/>
      <c r="CJP69" s="308"/>
      <c r="CJQ69" s="308"/>
      <c r="CJR69" s="308"/>
      <c r="CJS69" s="308"/>
      <c r="CJT69" s="308"/>
      <c r="CJU69" s="308"/>
      <c r="CJV69" s="308"/>
      <c r="CJW69" s="308"/>
      <c r="CJX69" s="308"/>
      <c r="CJY69" s="308"/>
      <c r="CJZ69" s="308"/>
      <c r="CKA69" s="308"/>
      <c r="CKB69" s="308"/>
      <c r="CKC69" s="308"/>
      <c r="CKD69" s="308"/>
      <c r="CKE69" s="308"/>
      <c r="CKF69" s="308"/>
      <c r="CKG69" s="308"/>
      <c r="CKH69" s="308"/>
      <c r="CKI69" s="308"/>
      <c r="CKJ69" s="308"/>
      <c r="CKK69" s="308"/>
      <c r="CKL69" s="308"/>
      <c r="CKM69" s="308"/>
      <c r="CKN69" s="308"/>
      <c r="CKO69" s="308"/>
      <c r="CKP69" s="308"/>
      <c r="CKQ69" s="308"/>
      <c r="CKR69" s="308"/>
      <c r="CKS69" s="308"/>
      <c r="CKT69" s="308"/>
      <c r="CKU69" s="308"/>
      <c r="CKV69" s="308"/>
      <c r="CKW69" s="308"/>
      <c r="CKX69" s="308"/>
      <c r="CKY69" s="308"/>
      <c r="CKZ69" s="308"/>
      <c r="CLA69" s="308"/>
      <c r="CLB69" s="308"/>
      <c r="CLC69" s="308"/>
      <c r="CLD69" s="308"/>
      <c r="CLE69" s="308"/>
      <c r="CLF69" s="308"/>
      <c r="CLG69" s="308"/>
      <c r="CLH69" s="308"/>
      <c r="CLI69" s="308"/>
      <c r="CLJ69" s="308"/>
      <c r="CLK69" s="308"/>
      <c r="CLL69" s="308"/>
      <c r="CLM69" s="308"/>
      <c r="CLN69" s="308"/>
      <c r="CLO69" s="308"/>
      <c r="CLP69" s="308"/>
      <c r="CLQ69" s="308"/>
      <c r="CLR69" s="308"/>
      <c r="CLS69" s="308"/>
      <c r="CLT69" s="308"/>
      <c r="CLU69" s="308"/>
      <c r="CLV69" s="308"/>
      <c r="CLW69" s="308"/>
      <c r="CLX69" s="308"/>
      <c r="CLY69" s="308"/>
      <c r="CLZ69" s="308"/>
      <c r="CMA69" s="308"/>
      <c r="CMB69" s="308"/>
      <c r="CMC69" s="308"/>
      <c r="CMD69" s="308"/>
      <c r="CME69" s="308"/>
      <c r="CMF69" s="308"/>
      <c r="CMG69" s="308"/>
      <c r="CMH69" s="308"/>
      <c r="CMI69" s="308"/>
      <c r="CMJ69" s="308"/>
      <c r="CMK69" s="308"/>
      <c r="CML69" s="308"/>
      <c r="CMM69" s="308"/>
      <c r="CMN69" s="308"/>
      <c r="CMO69" s="308"/>
      <c r="CMP69" s="308"/>
      <c r="CMQ69" s="308"/>
      <c r="CMR69" s="308"/>
      <c r="CMS69" s="308"/>
      <c r="CMT69" s="308"/>
      <c r="CMU69" s="308"/>
      <c r="CMV69" s="308"/>
      <c r="CMW69" s="308"/>
      <c r="CMX69" s="308"/>
      <c r="CMY69" s="308"/>
      <c r="CMZ69" s="308"/>
      <c r="CNA69" s="308"/>
      <c r="CNB69" s="308"/>
      <c r="CNC69" s="308"/>
      <c r="CND69" s="308"/>
      <c r="CNE69" s="308"/>
      <c r="CNF69" s="308"/>
      <c r="CNG69" s="308"/>
      <c r="CNH69" s="308"/>
      <c r="CNI69" s="308"/>
      <c r="CNJ69" s="308"/>
      <c r="CNK69" s="308"/>
      <c r="CNL69" s="308"/>
      <c r="CNM69" s="308"/>
      <c r="CNN69" s="308"/>
      <c r="CNO69" s="308"/>
      <c r="CNP69" s="308"/>
      <c r="CNQ69" s="308"/>
      <c r="CNR69" s="308"/>
      <c r="CNS69" s="308"/>
      <c r="CNT69" s="308"/>
      <c r="CNU69" s="308"/>
      <c r="CNV69" s="308"/>
      <c r="CNW69" s="308"/>
      <c r="CNX69" s="308"/>
      <c r="CNY69" s="308"/>
      <c r="CNZ69" s="308"/>
      <c r="COA69" s="308"/>
      <c r="COB69" s="308"/>
      <c r="COC69" s="308"/>
      <c r="COD69" s="308"/>
      <c r="COE69" s="308"/>
      <c r="COF69" s="308"/>
      <c r="COG69" s="308"/>
      <c r="COH69" s="308"/>
      <c r="COI69" s="308"/>
      <c r="COJ69" s="308"/>
      <c r="COK69" s="308"/>
      <c r="COL69" s="308"/>
      <c r="COM69" s="308"/>
      <c r="CON69" s="308"/>
      <c r="COO69" s="308"/>
      <c r="COP69" s="308"/>
      <c r="COQ69" s="308"/>
      <c r="COR69" s="308"/>
      <c r="COS69" s="308"/>
      <c r="COT69" s="308"/>
      <c r="COU69" s="308"/>
      <c r="COV69" s="308"/>
      <c r="COW69" s="308"/>
      <c r="COX69" s="308"/>
      <c r="COY69" s="308"/>
      <c r="COZ69" s="308"/>
      <c r="CPA69" s="308"/>
      <c r="CPB69" s="308"/>
      <c r="CPC69" s="308"/>
      <c r="CPD69" s="308"/>
      <c r="CPE69" s="308"/>
      <c r="CPF69" s="308"/>
      <c r="CPG69" s="308"/>
      <c r="CPH69" s="308"/>
      <c r="CPI69" s="308"/>
      <c r="CPJ69" s="308"/>
      <c r="CPK69" s="308"/>
      <c r="CPL69" s="308"/>
      <c r="CPM69" s="308"/>
      <c r="CPN69" s="308"/>
      <c r="CPO69" s="308"/>
      <c r="CPP69" s="308"/>
      <c r="CPQ69" s="308"/>
      <c r="CPR69" s="308"/>
      <c r="CPS69" s="308"/>
      <c r="CPT69" s="308"/>
      <c r="CPU69" s="308"/>
      <c r="CPV69" s="308"/>
      <c r="CPW69" s="308"/>
      <c r="CPX69" s="308"/>
      <c r="CPY69" s="308"/>
      <c r="CPZ69" s="308"/>
      <c r="CQA69" s="308"/>
      <c r="CQB69" s="308"/>
      <c r="CQC69" s="308"/>
      <c r="CQD69" s="308"/>
      <c r="CQE69" s="308"/>
      <c r="CQF69" s="308"/>
      <c r="CQG69" s="308"/>
      <c r="CQH69" s="308"/>
      <c r="CQI69" s="308"/>
      <c r="CQJ69" s="308"/>
      <c r="CQK69" s="308"/>
      <c r="CQL69" s="308"/>
      <c r="CQM69" s="308"/>
      <c r="CQN69" s="308"/>
      <c r="CQO69" s="308"/>
      <c r="CQP69" s="308"/>
      <c r="CQQ69" s="308"/>
      <c r="CQR69" s="308"/>
      <c r="CQS69" s="308"/>
      <c r="CQT69" s="308"/>
      <c r="CQU69" s="308"/>
      <c r="CQV69" s="308"/>
      <c r="CQW69" s="308"/>
      <c r="CQX69" s="308"/>
      <c r="CQY69" s="308"/>
      <c r="CQZ69" s="308"/>
      <c r="CRA69" s="308"/>
      <c r="CRB69" s="308"/>
      <c r="CRC69" s="308"/>
      <c r="CRD69" s="308"/>
      <c r="CRE69" s="308"/>
      <c r="CRF69" s="308"/>
      <c r="CRG69" s="308"/>
      <c r="CRH69" s="308"/>
      <c r="CRI69" s="308"/>
      <c r="CRJ69" s="308"/>
      <c r="CRK69" s="308"/>
      <c r="CRL69" s="308"/>
      <c r="CRM69" s="308"/>
      <c r="CRN69" s="308"/>
      <c r="CRO69" s="308"/>
      <c r="CRP69" s="308"/>
      <c r="CRQ69" s="308"/>
      <c r="CRR69" s="308"/>
      <c r="CRS69" s="308"/>
      <c r="CRT69" s="308"/>
      <c r="CRU69" s="308"/>
      <c r="CRV69" s="308"/>
      <c r="CRW69" s="308"/>
      <c r="CRX69" s="308"/>
      <c r="CRY69" s="308"/>
      <c r="CRZ69" s="308"/>
      <c r="CSA69" s="308"/>
      <c r="CSB69" s="308"/>
      <c r="CSC69" s="308"/>
      <c r="CSD69" s="308"/>
      <c r="CSE69" s="308"/>
      <c r="CSF69" s="308"/>
      <c r="CSG69" s="308"/>
      <c r="CSH69" s="308"/>
      <c r="CSI69" s="308"/>
      <c r="CSJ69" s="308"/>
      <c r="CSK69" s="308"/>
      <c r="CSL69" s="308"/>
      <c r="CSM69" s="308"/>
      <c r="CSN69" s="308"/>
      <c r="CSO69" s="308"/>
      <c r="CSP69" s="308"/>
      <c r="CSQ69" s="308"/>
      <c r="CSR69" s="308"/>
      <c r="CSS69" s="308"/>
      <c r="CST69" s="308"/>
      <c r="CSU69" s="308"/>
      <c r="CSV69" s="308"/>
      <c r="CSW69" s="308"/>
      <c r="CSX69" s="308"/>
      <c r="CSY69" s="308"/>
      <c r="CSZ69" s="308"/>
      <c r="CTA69" s="308"/>
      <c r="CTB69" s="308"/>
      <c r="CTC69" s="308"/>
      <c r="CTD69" s="308"/>
      <c r="CTE69" s="308"/>
      <c r="CTF69" s="308"/>
      <c r="CTG69" s="308"/>
      <c r="CTH69" s="308"/>
      <c r="CTI69" s="308"/>
      <c r="CTJ69" s="308"/>
      <c r="CTK69" s="308"/>
      <c r="CTL69" s="308"/>
      <c r="CTM69" s="308"/>
      <c r="CTN69" s="308"/>
      <c r="CTO69" s="308"/>
      <c r="CTP69" s="308"/>
      <c r="CTQ69" s="308"/>
      <c r="CTR69" s="308"/>
      <c r="CTS69" s="308"/>
      <c r="CTT69" s="308"/>
      <c r="CTU69" s="308"/>
      <c r="CTV69" s="308"/>
      <c r="CTW69" s="308"/>
      <c r="CTX69" s="308"/>
      <c r="CTY69" s="308"/>
      <c r="CTZ69" s="308"/>
      <c r="CUA69" s="308"/>
      <c r="CUB69" s="308"/>
      <c r="CUC69" s="308"/>
      <c r="CUD69" s="308"/>
      <c r="CUE69" s="308"/>
      <c r="CUF69" s="308"/>
      <c r="CUG69" s="308"/>
      <c r="CUH69" s="308"/>
      <c r="CUI69" s="308"/>
      <c r="CUJ69" s="308"/>
      <c r="CUK69" s="308"/>
      <c r="CUL69" s="308"/>
      <c r="CUM69" s="308"/>
      <c r="CUN69" s="308"/>
      <c r="CUO69" s="308"/>
      <c r="CUP69" s="308"/>
      <c r="CUQ69" s="308"/>
      <c r="CUR69" s="308"/>
      <c r="CUS69" s="308"/>
      <c r="CUT69" s="308"/>
      <c r="CUU69" s="308"/>
      <c r="CUV69" s="308"/>
      <c r="CUW69" s="308"/>
      <c r="CUX69" s="308"/>
      <c r="CUY69" s="308"/>
      <c r="CUZ69" s="308"/>
      <c r="CVA69" s="308"/>
      <c r="CVB69" s="308"/>
      <c r="CVC69" s="308"/>
      <c r="CVD69" s="308"/>
      <c r="CVE69" s="308"/>
      <c r="CVF69" s="308"/>
      <c r="CVG69" s="308"/>
      <c r="CVH69" s="308"/>
      <c r="CVI69" s="308"/>
      <c r="CVJ69" s="308"/>
      <c r="CVK69" s="308"/>
      <c r="CVL69" s="308"/>
      <c r="CVM69" s="308"/>
      <c r="CVN69" s="308"/>
      <c r="CVO69" s="308"/>
      <c r="CVP69" s="308"/>
      <c r="CVQ69" s="308"/>
      <c r="CVR69" s="308"/>
      <c r="CVS69" s="308"/>
      <c r="CVT69" s="308"/>
      <c r="CVU69" s="308"/>
      <c r="CVV69" s="308"/>
      <c r="CVW69" s="308"/>
      <c r="CVX69" s="308"/>
      <c r="CVY69" s="308"/>
      <c r="CVZ69" s="308"/>
      <c r="CWA69" s="308"/>
      <c r="CWB69" s="308"/>
      <c r="CWC69" s="308"/>
      <c r="CWD69" s="308"/>
      <c r="CWE69" s="308"/>
      <c r="CWF69" s="308"/>
      <c r="CWG69" s="308"/>
      <c r="CWH69" s="308"/>
      <c r="CWI69" s="308"/>
      <c r="CWJ69" s="308"/>
      <c r="CWK69" s="308"/>
      <c r="CWL69" s="308"/>
      <c r="CWM69" s="308"/>
      <c r="CWN69" s="308"/>
      <c r="CWO69" s="308"/>
      <c r="CWP69" s="308"/>
      <c r="CWQ69" s="308"/>
      <c r="CWR69" s="308"/>
      <c r="CWS69" s="308"/>
      <c r="CWT69" s="308"/>
      <c r="CWU69" s="308"/>
      <c r="CWV69" s="308"/>
      <c r="CWW69" s="308"/>
      <c r="CWX69" s="308"/>
      <c r="CWY69" s="308"/>
      <c r="CWZ69" s="308"/>
      <c r="CXA69" s="308"/>
      <c r="CXB69" s="308"/>
      <c r="CXC69" s="308"/>
      <c r="CXD69" s="308"/>
      <c r="CXE69" s="308"/>
      <c r="CXF69" s="308"/>
      <c r="CXG69" s="308"/>
      <c r="CXH69" s="308"/>
      <c r="CXI69" s="308"/>
      <c r="CXJ69" s="308"/>
      <c r="CXK69" s="308"/>
      <c r="CXL69" s="308"/>
      <c r="CXM69" s="308"/>
      <c r="CXN69" s="308"/>
      <c r="CXO69" s="308"/>
      <c r="CXP69" s="308"/>
      <c r="CXQ69" s="308"/>
      <c r="CXR69" s="308"/>
      <c r="CXS69" s="308"/>
      <c r="CXT69" s="308"/>
      <c r="CXU69" s="308"/>
      <c r="CXV69" s="308"/>
      <c r="CXW69" s="308"/>
      <c r="CXX69" s="308"/>
      <c r="CXY69" s="308"/>
      <c r="CXZ69" s="308"/>
      <c r="CYA69" s="308"/>
      <c r="CYB69" s="308"/>
      <c r="CYC69" s="308"/>
      <c r="CYD69" s="308"/>
      <c r="CYE69" s="308"/>
      <c r="CYF69" s="308"/>
      <c r="CYG69" s="308"/>
      <c r="CYH69" s="308"/>
      <c r="CYI69" s="308"/>
      <c r="CYJ69" s="308"/>
      <c r="CYK69" s="308"/>
      <c r="CYL69" s="308"/>
      <c r="CYM69" s="308"/>
      <c r="CYN69" s="308"/>
      <c r="CYO69" s="308"/>
      <c r="CYP69" s="308"/>
      <c r="CYQ69" s="308"/>
      <c r="CYR69" s="308"/>
      <c r="CYS69" s="308"/>
      <c r="CYT69" s="308"/>
      <c r="CYU69" s="308"/>
      <c r="CYV69" s="308"/>
      <c r="CYW69" s="308"/>
      <c r="CYX69" s="308"/>
      <c r="CYY69" s="308"/>
      <c r="CYZ69" s="308"/>
      <c r="CZA69" s="308"/>
      <c r="CZB69" s="308"/>
      <c r="CZC69" s="308"/>
      <c r="CZD69" s="308"/>
      <c r="CZE69" s="308"/>
      <c r="CZF69" s="308"/>
      <c r="CZG69" s="308"/>
      <c r="CZH69" s="308"/>
      <c r="CZI69" s="308"/>
      <c r="CZJ69" s="308"/>
      <c r="CZK69" s="308"/>
      <c r="CZL69" s="308"/>
      <c r="CZM69" s="308"/>
      <c r="CZN69" s="308"/>
      <c r="CZO69" s="308"/>
      <c r="CZP69" s="308"/>
      <c r="CZQ69" s="308"/>
      <c r="CZR69" s="308"/>
      <c r="CZS69" s="308"/>
      <c r="CZT69" s="308"/>
      <c r="CZU69" s="308"/>
      <c r="CZV69" s="308"/>
      <c r="CZW69" s="308"/>
      <c r="CZX69" s="308"/>
      <c r="CZY69" s="308"/>
      <c r="CZZ69" s="308"/>
      <c r="DAA69" s="308"/>
      <c r="DAB69" s="308"/>
      <c r="DAC69" s="308"/>
      <c r="DAD69" s="308"/>
      <c r="DAE69" s="308"/>
      <c r="DAF69" s="308"/>
      <c r="DAG69" s="308"/>
      <c r="DAH69" s="308"/>
      <c r="DAI69" s="308"/>
      <c r="DAJ69" s="308"/>
      <c r="DAK69" s="308"/>
      <c r="DAL69" s="308"/>
      <c r="DAM69" s="308"/>
      <c r="DAN69" s="308"/>
      <c r="DAO69" s="308"/>
      <c r="DAP69" s="308"/>
      <c r="DAQ69" s="308"/>
      <c r="DAR69" s="308"/>
      <c r="DAS69" s="308"/>
      <c r="DAT69" s="308"/>
      <c r="DAU69" s="308"/>
      <c r="DAV69" s="308"/>
      <c r="DAW69" s="308"/>
      <c r="DAX69" s="308"/>
      <c r="DAY69" s="308"/>
      <c r="DAZ69" s="308"/>
      <c r="DBA69" s="308"/>
      <c r="DBB69" s="308"/>
      <c r="DBC69" s="308"/>
      <c r="DBD69" s="308"/>
      <c r="DBE69" s="308"/>
      <c r="DBF69" s="308"/>
      <c r="DBG69" s="308"/>
      <c r="DBH69" s="308"/>
      <c r="DBI69" s="308"/>
      <c r="DBJ69" s="308"/>
      <c r="DBK69" s="308"/>
      <c r="DBL69" s="308"/>
      <c r="DBM69" s="308"/>
      <c r="DBN69" s="308"/>
      <c r="DBO69" s="308"/>
      <c r="DBP69" s="308"/>
      <c r="DBQ69" s="308"/>
      <c r="DBR69" s="308"/>
      <c r="DBS69" s="308"/>
      <c r="DBT69" s="308"/>
      <c r="DBU69" s="308"/>
      <c r="DBV69" s="308"/>
      <c r="DBW69" s="308"/>
      <c r="DBX69" s="308"/>
      <c r="DBY69" s="308"/>
      <c r="DBZ69" s="308"/>
      <c r="DCA69" s="308"/>
      <c r="DCB69" s="308"/>
      <c r="DCC69" s="308"/>
      <c r="DCD69" s="308"/>
      <c r="DCE69" s="308"/>
      <c r="DCF69" s="308"/>
      <c r="DCG69" s="308"/>
      <c r="DCH69" s="308"/>
      <c r="DCI69" s="308"/>
      <c r="DCJ69" s="308"/>
      <c r="DCK69" s="308"/>
      <c r="DCL69" s="308"/>
      <c r="DCM69" s="308"/>
      <c r="DCN69" s="308"/>
      <c r="DCO69" s="308"/>
      <c r="DCP69" s="308"/>
      <c r="DCQ69" s="308"/>
      <c r="DCR69" s="308"/>
      <c r="DCS69" s="308"/>
      <c r="DCT69" s="308"/>
      <c r="DCU69" s="308"/>
      <c r="DCV69" s="308"/>
      <c r="DCW69" s="308"/>
      <c r="DCX69" s="308"/>
      <c r="DCY69" s="308"/>
      <c r="DCZ69" s="308"/>
      <c r="DDA69" s="308"/>
      <c r="DDB69" s="308"/>
      <c r="DDC69" s="308"/>
      <c r="DDD69" s="308"/>
      <c r="DDE69" s="308"/>
      <c r="DDF69" s="308"/>
      <c r="DDG69" s="308"/>
      <c r="DDH69" s="308"/>
      <c r="DDI69" s="308"/>
      <c r="DDJ69" s="308"/>
      <c r="DDK69" s="308"/>
      <c r="DDL69" s="308"/>
      <c r="DDM69" s="308"/>
      <c r="DDN69" s="308"/>
      <c r="DDO69" s="308"/>
      <c r="DDP69" s="308"/>
      <c r="DDQ69" s="308"/>
      <c r="DDR69" s="308"/>
      <c r="DDS69" s="308"/>
      <c r="DDT69" s="308"/>
      <c r="DDU69" s="308"/>
      <c r="DDV69" s="308"/>
      <c r="DDW69" s="308"/>
      <c r="DDX69" s="308"/>
      <c r="DDY69" s="308"/>
      <c r="DDZ69" s="308"/>
      <c r="DEA69" s="308"/>
      <c r="DEB69" s="308"/>
      <c r="DEC69" s="308"/>
      <c r="DED69" s="308"/>
      <c r="DEE69" s="308"/>
      <c r="DEF69" s="308"/>
      <c r="DEG69" s="308"/>
      <c r="DEH69" s="308"/>
      <c r="DEI69" s="308"/>
      <c r="DEJ69" s="308"/>
      <c r="DEK69" s="308"/>
      <c r="DEL69" s="308"/>
      <c r="DEM69" s="308"/>
      <c r="DEN69" s="308"/>
      <c r="DEO69" s="308"/>
      <c r="DEP69" s="308"/>
      <c r="DEQ69" s="308"/>
      <c r="DER69" s="308"/>
      <c r="DES69" s="308"/>
      <c r="DET69" s="308"/>
      <c r="DEU69" s="308"/>
      <c r="DEV69" s="308"/>
      <c r="DEW69" s="308"/>
      <c r="DEX69" s="308"/>
      <c r="DEY69" s="308"/>
      <c r="DEZ69" s="308"/>
      <c r="DFA69" s="308"/>
      <c r="DFB69" s="308"/>
      <c r="DFC69" s="308"/>
      <c r="DFD69" s="308"/>
      <c r="DFE69" s="308"/>
      <c r="DFF69" s="308"/>
      <c r="DFG69" s="308"/>
      <c r="DFH69" s="308"/>
      <c r="DFI69" s="308"/>
      <c r="DFJ69" s="308"/>
      <c r="DFK69" s="308"/>
      <c r="DFL69" s="308"/>
      <c r="DFM69" s="308"/>
      <c r="DFN69" s="308"/>
      <c r="DFO69" s="308"/>
      <c r="DFP69" s="308"/>
      <c r="DFQ69" s="308"/>
      <c r="DFR69" s="308"/>
      <c r="DFS69" s="308"/>
      <c r="DFT69" s="308"/>
      <c r="DFU69" s="308"/>
      <c r="DFV69" s="308"/>
      <c r="DFW69" s="308"/>
      <c r="DFX69" s="308"/>
      <c r="DFY69" s="308"/>
      <c r="DFZ69" s="308"/>
      <c r="DGA69" s="308"/>
      <c r="DGB69" s="308"/>
      <c r="DGC69" s="308"/>
      <c r="DGD69" s="308"/>
      <c r="DGE69" s="308"/>
      <c r="DGF69" s="308"/>
      <c r="DGG69" s="308"/>
      <c r="DGH69" s="308"/>
      <c r="DGI69" s="308"/>
      <c r="DGJ69" s="308"/>
      <c r="DGK69" s="308"/>
      <c r="DGL69" s="308"/>
      <c r="DGM69" s="308"/>
      <c r="DGN69" s="308"/>
      <c r="DGO69" s="308"/>
      <c r="DGP69" s="308"/>
      <c r="DGQ69" s="308"/>
      <c r="DGR69" s="308"/>
      <c r="DGS69" s="308"/>
      <c r="DGT69" s="308"/>
      <c r="DGU69" s="308"/>
      <c r="DGV69" s="308"/>
      <c r="DGW69" s="308"/>
      <c r="DGX69" s="308"/>
      <c r="DGY69" s="308"/>
      <c r="DGZ69" s="308"/>
      <c r="DHA69" s="308"/>
      <c r="DHB69" s="308"/>
      <c r="DHC69" s="308"/>
      <c r="DHD69" s="308"/>
      <c r="DHE69" s="308"/>
      <c r="DHF69" s="308"/>
      <c r="DHG69" s="308"/>
      <c r="DHH69" s="308"/>
      <c r="DHI69" s="308"/>
      <c r="DHJ69" s="308"/>
      <c r="DHK69" s="308"/>
      <c r="DHL69" s="308"/>
      <c r="DHM69" s="308"/>
      <c r="DHN69" s="308"/>
      <c r="DHO69" s="308"/>
      <c r="DHP69" s="308"/>
      <c r="DHQ69" s="308"/>
      <c r="DHR69" s="308"/>
      <c r="DHS69" s="308"/>
      <c r="DHT69" s="308"/>
      <c r="DHU69" s="308"/>
      <c r="DHV69" s="308"/>
      <c r="DHW69" s="308"/>
      <c r="DHX69" s="308"/>
      <c r="DHY69" s="308"/>
      <c r="DHZ69" s="308"/>
      <c r="DIA69" s="308"/>
      <c r="DIB69" s="308"/>
      <c r="DIC69" s="308"/>
      <c r="DID69" s="308"/>
      <c r="DIE69" s="308"/>
      <c r="DIF69" s="308"/>
      <c r="DIG69" s="308"/>
      <c r="DIH69" s="308"/>
      <c r="DII69" s="308"/>
      <c r="DIJ69" s="308"/>
      <c r="DIK69" s="308"/>
      <c r="DIL69" s="308"/>
      <c r="DIM69" s="308"/>
      <c r="DIN69" s="308"/>
      <c r="DIO69" s="308"/>
      <c r="DIP69" s="308"/>
      <c r="DIQ69" s="308"/>
      <c r="DIR69" s="308"/>
      <c r="DIS69" s="308"/>
      <c r="DIT69" s="308"/>
      <c r="DIU69" s="308"/>
      <c r="DIV69" s="308"/>
      <c r="DIW69" s="308"/>
      <c r="DIX69" s="308"/>
      <c r="DIY69" s="308"/>
      <c r="DIZ69" s="308"/>
      <c r="DJA69" s="308"/>
      <c r="DJB69" s="308"/>
      <c r="DJC69" s="308"/>
      <c r="DJD69" s="308"/>
      <c r="DJE69" s="308"/>
      <c r="DJF69" s="308"/>
      <c r="DJG69" s="308"/>
      <c r="DJH69" s="308"/>
      <c r="DJI69" s="308"/>
      <c r="DJJ69" s="308"/>
      <c r="DJK69" s="308"/>
      <c r="DJL69" s="308"/>
      <c r="DJM69" s="308"/>
      <c r="DJN69" s="308"/>
      <c r="DJO69" s="308"/>
      <c r="DJP69" s="308"/>
      <c r="DJQ69" s="308"/>
      <c r="DJR69" s="308"/>
      <c r="DJS69" s="308"/>
      <c r="DJT69" s="308"/>
      <c r="DJU69" s="308"/>
      <c r="DJV69" s="308"/>
      <c r="DJW69" s="308"/>
      <c r="DJX69" s="308"/>
      <c r="DJY69" s="308"/>
      <c r="DJZ69" s="308"/>
      <c r="DKA69" s="308"/>
      <c r="DKB69" s="308"/>
      <c r="DKC69" s="308"/>
      <c r="DKD69" s="308"/>
      <c r="DKE69" s="308"/>
      <c r="DKF69" s="308"/>
      <c r="DKG69" s="308"/>
      <c r="DKH69" s="308"/>
      <c r="DKI69" s="308"/>
      <c r="DKJ69" s="308"/>
      <c r="DKK69" s="308"/>
      <c r="DKL69" s="308"/>
      <c r="DKM69" s="308"/>
      <c r="DKN69" s="308"/>
      <c r="DKO69" s="308"/>
      <c r="DKP69" s="308"/>
      <c r="DKQ69" s="308"/>
      <c r="DKR69" s="308"/>
      <c r="DKS69" s="308"/>
      <c r="DKT69" s="308"/>
      <c r="DKU69" s="308"/>
      <c r="DKV69" s="308"/>
      <c r="DKW69" s="308"/>
      <c r="DKX69" s="308"/>
      <c r="DKY69" s="308"/>
      <c r="DKZ69" s="308"/>
      <c r="DLA69" s="308"/>
      <c r="DLB69" s="308"/>
      <c r="DLC69" s="308"/>
      <c r="DLD69" s="308"/>
      <c r="DLE69" s="308"/>
      <c r="DLF69" s="308"/>
      <c r="DLG69" s="308"/>
      <c r="DLH69" s="308"/>
      <c r="DLI69" s="308"/>
      <c r="DLJ69" s="308"/>
      <c r="DLK69" s="308"/>
      <c r="DLL69" s="308"/>
      <c r="DLM69" s="308"/>
      <c r="DLN69" s="308"/>
      <c r="DLO69" s="308"/>
      <c r="DLP69" s="308"/>
      <c r="DLQ69" s="308"/>
      <c r="DLR69" s="308"/>
      <c r="DLS69" s="308"/>
      <c r="DLT69" s="308"/>
      <c r="DLU69" s="308"/>
      <c r="DLV69" s="308"/>
      <c r="DLW69" s="308"/>
      <c r="DLX69" s="308"/>
      <c r="DLY69" s="308"/>
      <c r="DLZ69" s="308"/>
      <c r="DMA69" s="308"/>
      <c r="DMB69" s="308"/>
      <c r="DMC69" s="308"/>
      <c r="DMD69" s="308"/>
      <c r="DME69" s="308"/>
      <c r="DMF69" s="308"/>
      <c r="DMG69" s="308"/>
      <c r="DMH69" s="308"/>
      <c r="DMI69" s="308"/>
      <c r="DMJ69" s="308"/>
      <c r="DMK69" s="308"/>
      <c r="DML69" s="308"/>
      <c r="DMM69" s="308"/>
      <c r="DMN69" s="308"/>
      <c r="DMO69" s="308"/>
      <c r="DMP69" s="308"/>
      <c r="DMQ69" s="308"/>
      <c r="DMR69" s="308"/>
      <c r="DMS69" s="308"/>
      <c r="DMT69" s="308"/>
      <c r="DMU69" s="308"/>
      <c r="DMV69" s="308"/>
      <c r="DMW69" s="308"/>
      <c r="DMX69" s="308"/>
      <c r="DMY69" s="308"/>
      <c r="DMZ69" s="308"/>
      <c r="DNA69" s="308"/>
      <c r="DNB69" s="308"/>
      <c r="DNC69" s="308"/>
      <c r="DND69" s="308"/>
      <c r="DNE69" s="308"/>
      <c r="DNF69" s="308"/>
      <c r="DNG69" s="308"/>
      <c r="DNH69" s="308"/>
      <c r="DNI69" s="308"/>
      <c r="DNJ69" s="308"/>
      <c r="DNK69" s="308"/>
      <c r="DNL69" s="308"/>
      <c r="DNM69" s="308"/>
      <c r="DNN69" s="308"/>
      <c r="DNO69" s="308"/>
      <c r="DNP69" s="308"/>
      <c r="DNQ69" s="308"/>
      <c r="DNR69" s="308"/>
      <c r="DNS69" s="308"/>
      <c r="DNT69" s="308"/>
      <c r="DNU69" s="308"/>
      <c r="DNV69" s="308"/>
      <c r="DNW69" s="308"/>
      <c r="DNX69" s="308"/>
      <c r="DNY69" s="308"/>
      <c r="DNZ69" s="308"/>
      <c r="DOA69" s="308"/>
      <c r="DOB69" s="308"/>
      <c r="DOC69" s="308"/>
      <c r="DOD69" s="308"/>
      <c r="DOE69" s="308"/>
      <c r="DOF69" s="308"/>
      <c r="DOG69" s="308"/>
      <c r="DOH69" s="308"/>
      <c r="DOI69" s="308"/>
      <c r="DOJ69" s="308"/>
      <c r="DOK69" s="308"/>
      <c r="DOL69" s="308"/>
      <c r="DOM69" s="308"/>
      <c r="DON69" s="308"/>
      <c r="DOO69" s="308"/>
      <c r="DOP69" s="308"/>
      <c r="DOQ69" s="308"/>
      <c r="DOR69" s="308"/>
      <c r="DOS69" s="308"/>
      <c r="DOT69" s="308"/>
      <c r="DOU69" s="308"/>
      <c r="DOV69" s="308"/>
      <c r="DOW69" s="308"/>
      <c r="DOX69" s="308"/>
      <c r="DOY69" s="308"/>
      <c r="DOZ69" s="308"/>
      <c r="DPA69" s="308"/>
      <c r="DPB69" s="308"/>
      <c r="DPC69" s="308"/>
      <c r="DPD69" s="308"/>
      <c r="DPE69" s="308"/>
      <c r="DPF69" s="308"/>
      <c r="DPG69" s="308"/>
      <c r="DPH69" s="308"/>
      <c r="DPI69" s="308"/>
      <c r="DPJ69" s="308"/>
      <c r="DPK69" s="308"/>
      <c r="DPL69" s="308"/>
      <c r="DPM69" s="308"/>
      <c r="DPN69" s="308"/>
      <c r="DPO69" s="308"/>
      <c r="DPP69" s="308"/>
      <c r="DPQ69" s="308"/>
      <c r="DPR69" s="308"/>
      <c r="DPS69" s="308"/>
      <c r="DPT69" s="308"/>
      <c r="DPU69" s="308"/>
      <c r="DPV69" s="308"/>
      <c r="DPW69" s="308"/>
      <c r="DPX69" s="308"/>
      <c r="DPY69" s="308"/>
      <c r="DPZ69" s="308"/>
      <c r="DQA69" s="308"/>
      <c r="DQB69" s="308"/>
      <c r="DQC69" s="308"/>
      <c r="DQD69" s="308"/>
      <c r="DQE69" s="308"/>
      <c r="DQF69" s="308"/>
      <c r="DQG69" s="308"/>
      <c r="DQH69" s="308"/>
      <c r="DQI69" s="308"/>
      <c r="DQJ69" s="308"/>
      <c r="DQK69" s="308"/>
      <c r="DQL69" s="308"/>
      <c r="DQM69" s="308"/>
      <c r="DQN69" s="308"/>
      <c r="DQO69" s="308"/>
      <c r="DQP69" s="308"/>
      <c r="DQQ69" s="308"/>
      <c r="DQR69" s="308"/>
      <c r="DQS69" s="308"/>
      <c r="DQT69" s="308"/>
      <c r="DQU69" s="308"/>
      <c r="DQV69" s="308"/>
      <c r="DQW69" s="308"/>
      <c r="DQX69" s="308"/>
      <c r="DQY69" s="308"/>
      <c r="DQZ69" s="308"/>
      <c r="DRA69" s="308"/>
      <c r="DRB69" s="308"/>
      <c r="DRC69" s="308"/>
      <c r="DRD69" s="308"/>
      <c r="DRE69" s="308"/>
      <c r="DRF69" s="308"/>
      <c r="DRG69" s="308"/>
      <c r="DRH69" s="308"/>
      <c r="DRI69" s="308"/>
      <c r="DRJ69" s="308"/>
      <c r="DRK69" s="308"/>
      <c r="DRL69" s="308"/>
      <c r="DRM69" s="308"/>
      <c r="DRN69" s="308"/>
      <c r="DRO69" s="308"/>
      <c r="DRP69" s="308"/>
      <c r="DRQ69" s="308"/>
      <c r="DRR69" s="308"/>
      <c r="DRS69" s="308"/>
      <c r="DRT69" s="308"/>
      <c r="DRU69" s="308"/>
      <c r="DRV69" s="308"/>
      <c r="DRW69" s="308"/>
      <c r="DRX69" s="308"/>
      <c r="DRY69" s="308"/>
      <c r="DRZ69" s="308"/>
      <c r="DSA69" s="308"/>
      <c r="DSB69" s="308"/>
      <c r="DSC69" s="308"/>
      <c r="DSD69" s="308"/>
      <c r="DSE69" s="308"/>
      <c r="DSF69" s="308"/>
      <c r="DSG69" s="308"/>
      <c r="DSH69" s="308"/>
      <c r="DSI69" s="308"/>
      <c r="DSJ69" s="308"/>
      <c r="DSK69" s="308"/>
      <c r="DSL69" s="308"/>
      <c r="DSM69" s="308"/>
      <c r="DSN69" s="308"/>
      <c r="DSO69" s="308"/>
      <c r="DSP69" s="308"/>
      <c r="DSQ69" s="308"/>
      <c r="DSR69" s="308"/>
      <c r="DSS69" s="308"/>
      <c r="DST69" s="308"/>
      <c r="DSU69" s="308"/>
      <c r="DSV69" s="308"/>
      <c r="DSW69" s="308"/>
      <c r="DSX69" s="308"/>
      <c r="DSY69" s="308"/>
      <c r="DSZ69" s="308"/>
      <c r="DTA69" s="308"/>
      <c r="DTB69" s="308"/>
      <c r="DTC69" s="308"/>
      <c r="DTD69" s="308"/>
      <c r="DTE69" s="308"/>
      <c r="DTF69" s="308"/>
      <c r="DTG69" s="308"/>
      <c r="DTH69" s="308"/>
      <c r="DTI69" s="308"/>
      <c r="DTJ69" s="308"/>
      <c r="DTK69" s="308"/>
      <c r="DTL69" s="308"/>
      <c r="DTM69" s="308"/>
      <c r="DTN69" s="308"/>
      <c r="DTO69" s="308"/>
      <c r="DTP69" s="308"/>
      <c r="DTQ69" s="308"/>
      <c r="DTR69" s="308"/>
      <c r="DTS69" s="308"/>
      <c r="DTT69" s="308"/>
      <c r="DTU69" s="308"/>
      <c r="DTV69" s="308"/>
      <c r="DTW69" s="308"/>
      <c r="DTX69" s="308"/>
      <c r="DTY69" s="308"/>
      <c r="DTZ69" s="308"/>
      <c r="DUA69" s="308"/>
      <c r="DUB69" s="308"/>
      <c r="DUC69" s="308"/>
      <c r="DUD69" s="308"/>
      <c r="DUE69" s="308"/>
      <c r="DUF69" s="308"/>
      <c r="DUG69" s="308"/>
      <c r="DUH69" s="308"/>
      <c r="DUI69" s="308"/>
      <c r="DUJ69" s="308"/>
      <c r="DUK69" s="308"/>
      <c r="DUL69" s="308"/>
      <c r="DUM69" s="308"/>
      <c r="DUN69" s="308"/>
      <c r="DUO69" s="308"/>
      <c r="DUP69" s="308"/>
      <c r="DUQ69" s="308"/>
      <c r="DUR69" s="308"/>
      <c r="DUS69" s="308"/>
      <c r="DUT69" s="308"/>
      <c r="DUU69" s="308"/>
      <c r="DUV69" s="308"/>
      <c r="DUW69" s="308"/>
      <c r="DUX69" s="308"/>
      <c r="DUY69" s="308"/>
      <c r="DUZ69" s="308"/>
      <c r="DVA69" s="308"/>
      <c r="DVB69" s="308"/>
      <c r="DVC69" s="308"/>
      <c r="DVD69" s="308"/>
      <c r="DVE69" s="308"/>
      <c r="DVF69" s="308"/>
      <c r="DVG69" s="308"/>
      <c r="DVH69" s="308"/>
      <c r="DVI69" s="308"/>
      <c r="DVJ69" s="308"/>
      <c r="DVK69" s="308"/>
      <c r="DVL69" s="308"/>
      <c r="DVM69" s="308"/>
      <c r="DVN69" s="308"/>
      <c r="DVO69" s="308"/>
      <c r="DVP69" s="308"/>
      <c r="DVQ69" s="308"/>
      <c r="DVR69" s="308"/>
      <c r="DVS69" s="308"/>
      <c r="DVT69" s="308"/>
      <c r="DVU69" s="308"/>
      <c r="DVV69" s="308"/>
      <c r="DVW69" s="308"/>
      <c r="DVX69" s="308"/>
      <c r="DVY69" s="308"/>
      <c r="DVZ69" s="308"/>
      <c r="DWA69" s="308"/>
      <c r="DWB69" s="308"/>
      <c r="DWC69" s="308"/>
      <c r="DWD69" s="308"/>
      <c r="DWE69" s="308"/>
      <c r="DWF69" s="308"/>
      <c r="DWG69" s="308"/>
      <c r="DWH69" s="308"/>
      <c r="DWI69" s="308"/>
      <c r="DWJ69" s="308"/>
      <c r="DWK69" s="308"/>
      <c r="DWL69" s="308"/>
      <c r="DWM69" s="308"/>
      <c r="DWN69" s="308"/>
      <c r="DWO69" s="308"/>
      <c r="DWP69" s="308"/>
      <c r="DWQ69" s="308"/>
      <c r="DWR69" s="308"/>
      <c r="DWS69" s="308"/>
      <c r="DWT69" s="308"/>
      <c r="DWU69" s="308"/>
      <c r="DWV69" s="308"/>
      <c r="DWW69" s="308"/>
      <c r="DWX69" s="308"/>
      <c r="DWY69" s="308"/>
      <c r="DWZ69" s="308"/>
      <c r="DXA69" s="308"/>
      <c r="DXB69" s="308"/>
      <c r="DXC69" s="308"/>
      <c r="DXD69" s="308"/>
      <c r="DXE69" s="308"/>
      <c r="DXF69" s="308"/>
      <c r="DXG69" s="308"/>
      <c r="DXH69" s="308"/>
      <c r="DXI69" s="308"/>
      <c r="DXJ69" s="308"/>
      <c r="DXK69" s="308"/>
      <c r="DXL69" s="308"/>
      <c r="DXM69" s="308"/>
      <c r="DXN69" s="308"/>
      <c r="DXO69" s="308"/>
      <c r="DXP69" s="308"/>
      <c r="DXQ69" s="308"/>
      <c r="DXR69" s="308"/>
      <c r="DXS69" s="308"/>
      <c r="DXT69" s="308"/>
      <c r="DXU69" s="308"/>
      <c r="DXV69" s="308"/>
      <c r="DXW69" s="308"/>
      <c r="DXX69" s="308"/>
      <c r="DXY69" s="308"/>
      <c r="DXZ69" s="308"/>
      <c r="DYA69" s="308"/>
      <c r="DYB69" s="308"/>
      <c r="DYC69" s="308"/>
      <c r="DYD69" s="308"/>
      <c r="DYE69" s="308"/>
      <c r="DYF69" s="308"/>
      <c r="DYG69" s="308"/>
      <c r="DYH69" s="308"/>
      <c r="DYI69" s="308"/>
      <c r="DYJ69" s="308"/>
      <c r="DYK69" s="308"/>
      <c r="DYL69" s="308"/>
      <c r="DYM69" s="308"/>
      <c r="DYN69" s="308"/>
      <c r="DYO69" s="308"/>
      <c r="DYP69" s="308"/>
      <c r="DYQ69" s="308"/>
      <c r="DYR69" s="308"/>
      <c r="DYS69" s="308"/>
      <c r="DYT69" s="308"/>
      <c r="DYU69" s="308"/>
      <c r="DYV69" s="308"/>
      <c r="DYW69" s="308"/>
      <c r="DYX69" s="308"/>
      <c r="DYY69" s="308"/>
      <c r="DYZ69" s="308"/>
      <c r="DZA69" s="308"/>
      <c r="DZB69" s="308"/>
      <c r="DZC69" s="308"/>
      <c r="DZD69" s="308"/>
      <c r="DZE69" s="308"/>
      <c r="DZF69" s="308"/>
      <c r="DZG69" s="308"/>
      <c r="DZH69" s="308"/>
      <c r="DZI69" s="308"/>
      <c r="DZJ69" s="308"/>
      <c r="DZK69" s="308"/>
      <c r="DZL69" s="308"/>
      <c r="DZM69" s="308"/>
      <c r="DZN69" s="308"/>
      <c r="DZO69" s="308"/>
      <c r="DZP69" s="308"/>
      <c r="DZQ69" s="308"/>
      <c r="DZR69" s="308"/>
      <c r="DZS69" s="308"/>
      <c r="DZT69" s="308"/>
      <c r="DZU69" s="308"/>
      <c r="DZV69" s="308"/>
      <c r="DZW69" s="308"/>
      <c r="DZX69" s="308"/>
      <c r="DZY69" s="308"/>
      <c r="DZZ69" s="308"/>
      <c r="EAA69" s="308"/>
      <c r="EAB69" s="308"/>
      <c r="EAC69" s="308"/>
      <c r="EAD69" s="308"/>
      <c r="EAE69" s="308"/>
      <c r="EAF69" s="308"/>
      <c r="EAG69" s="308"/>
      <c r="EAH69" s="308"/>
      <c r="EAI69" s="308"/>
      <c r="EAJ69" s="308"/>
      <c r="EAK69" s="308"/>
      <c r="EAL69" s="308"/>
      <c r="EAM69" s="308"/>
      <c r="EAN69" s="308"/>
      <c r="EAO69" s="308"/>
      <c r="EAP69" s="308"/>
      <c r="EAQ69" s="308"/>
      <c r="EAR69" s="308"/>
      <c r="EAS69" s="308"/>
      <c r="EAT69" s="308"/>
      <c r="EAU69" s="308"/>
      <c r="EAV69" s="308"/>
      <c r="EAW69" s="308"/>
      <c r="EAX69" s="308"/>
      <c r="EAY69" s="308"/>
      <c r="EAZ69" s="308"/>
      <c r="EBA69" s="308"/>
      <c r="EBB69" s="308"/>
      <c r="EBC69" s="308"/>
      <c r="EBD69" s="308"/>
      <c r="EBE69" s="308"/>
      <c r="EBF69" s="308"/>
      <c r="EBG69" s="308"/>
      <c r="EBH69" s="308"/>
      <c r="EBI69" s="308"/>
      <c r="EBJ69" s="308"/>
      <c r="EBK69" s="308"/>
      <c r="EBL69" s="308"/>
      <c r="EBM69" s="308"/>
      <c r="EBN69" s="308"/>
      <c r="EBO69" s="308"/>
      <c r="EBP69" s="308"/>
      <c r="EBQ69" s="308"/>
      <c r="EBR69" s="308"/>
      <c r="EBS69" s="308"/>
      <c r="EBT69" s="308"/>
      <c r="EBU69" s="308"/>
      <c r="EBV69" s="308"/>
      <c r="EBW69" s="308"/>
      <c r="EBX69" s="308"/>
      <c r="EBY69" s="308"/>
      <c r="EBZ69" s="308"/>
      <c r="ECA69" s="308"/>
      <c r="ECB69" s="308"/>
      <c r="ECC69" s="308"/>
      <c r="ECD69" s="308"/>
      <c r="ECE69" s="308"/>
      <c r="ECF69" s="308"/>
      <c r="ECG69" s="308"/>
      <c r="ECH69" s="308"/>
      <c r="ECI69" s="308"/>
      <c r="ECJ69" s="308"/>
      <c r="ECK69" s="308"/>
      <c r="ECL69" s="308"/>
      <c r="ECM69" s="308"/>
      <c r="ECN69" s="308"/>
      <c r="ECO69" s="308"/>
      <c r="ECP69" s="308"/>
      <c r="ECQ69" s="308"/>
      <c r="ECR69" s="308"/>
      <c r="ECS69" s="308"/>
      <c r="ECT69" s="308"/>
      <c r="ECU69" s="308"/>
      <c r="ECV69" s="308"/>
      <c r="ECW69" s="308"/>
      <c r="ECX69" s="308"/>
      <c r="ECY69" s="308"/>
      <c r="ECZ69" s="308"/>
      <c r="EDA69" s="308"/>
      <c r="EDB69" s="308"/>
      <c r="EDC69" s="308"/>
      <c r="EDD69" s="308"/>
      <c r="EDE69" s="308"/>
      <c r="EDF69" s="308"/>
      <c r="EDG69" s="308"/>
      <c r="EDH69" s="308"/>
      <c r="EDI69" s="308"/>
      <c r="EDJ69" s="308"/>
      <c r="EDK69" s="308"/>
      <c r="EDL69" s="308"/>
      <c r="EDM69" s="308"/>
      <c r="EDN69" s="308"/>
      <c r="EDO69" s="308"/>
      <c r="EDP69" s="308"/>
      <c r="EDQ69" s="308"/>
      <c r="EDR69" s="308"/>
      <c r="EDS69" s="308"/>
      <c r="EDT69" s="308"/>
      <c r="EDU69" s="308"/>
      <c r="EDV69" s="308"/>
      <c r="EDW69" s="308"/>
      <c r="EDX69" s="308"/>
      <c r="EDY69" s="308"/>
      <c r="EDZ69" s="308"/>
      <c r="EEA69" s="308"/>
      <c r="EEB69" s="308"/>
      <c r="EEC69" s="308"/>
      <c r="EED69" s="308"/>
      <c r="EEE69" s="308"/>
      <c r="EEF69" s="308"/>
      <c r="EEG69" s="308"/>
      <c r="EEH69" s="308"/>
      <c r="EEI69" s="308"/>
      <c r="EEJ69" s="308"/>
      <c r="EEK69" s="308"/>
      <c r="EEL69" s="308"/>
      <c r="EEM69" s="308"/>
      <c r="EEN69" s="308"/>
      <c r="EEO69" s="308"/>
      <c r="EEP69" s="308"/>
      <c r="EEQ69" s="308"/>
      <c r="EER69" s="308"/>
      <c r="EES69" s="308"/>
      <c r="EET69" s="308"/>
      <c r="EEU69" s="308"/>
      <c r="EEV69" s="308"/>
      <c r="EEW69" s="308"/>
      <c r="EEX69" s="308"/>
      <c r="EEY69" s="308"/>
      <c r="EEZ69" s="308"/>
      <c r="EFA69" s="308"/>
      <c r="EFB69" s="308"/>
      <c r="EFC69" s="308"/>
      <c r="EFD69" s="308"/>
      <c r="EFE69" s="308"/>
      <c r="EFF69" s="308"/>
      <c r="EFG69" s="308"/>
      <c r="EFH69" s="308"/>
      <c r="EFI69" s="308"/>
      <c r="EFJ69" s="308"/>
      <c r="EFK69" s="308"/>
      <c r="EFL69" s="308"/>
      <c r="EFM69" s="308"/>
      <c r="EFN69" s="308"/>
      <c r="EFO69" s="308"/>
      <c r="EFP69" s="308"/>
      <c r="EFQ69" s="308"/>
      <c r="EFR69" s="308"/>
      <c r="EFS69" s="308"/>
      <c r="EFT69" s="308"/>
      <c r="EFU69" s="308"/>
      <c r="EFV69" s="308"/>
      <c r="EFW69" s="308"/>
      <c r="EFX69" s="308"/>
      <c r="EFY69" s="308"/>
      <c r="EFZ69" s="308"/>
      <c r="EGA69" s="308"/>
      <c r="EGB69" s="308"/>
      <c r="EGC69" s="308"/>
      <c r="EGD69" s="308"/>
      <c r="EGE69" s="308"/>
      <c r="EGF69" s="308"/>
      <c r="EGG69" s="308"/>
      <c r="EGH69" s="308"/>
      <c r="EGI69" s="308"/>
      <c r="EGJ69" s="308"/>
      <c r="EGK69" s="308"/>
      <c r="EGL69" s="308"/>
      <c r="EGM69" s="308"/>
      <c r="EGN69" s="308"/>
      <c r="EGO69" s="308"/>
      <c r="EGP69" s="308"/>
      <c r="EGQ69" s="308"/>
      <c r="EGR69" s="308"/>
      <c r="EGS69" s="308"/>
      <c r="EGT69" s="308"/>
      <c r="EGU69" s="308"/>
      <c r="EGV69" s="308"/>
      <c r="EGW69" s="308"/>
      <c r="EGX69" s="308"/>
      <c r="EGY69" s="308"/>
      <c r="EGZ69" s="308"/>
      <c r="EHA69" s="308"/>
      <c r="EHB69" s="308"/>
      <c r="EHC69" s="308"/>
      <c r="EHD69" s="308"/>
      <c r="EHE69" s="308"/>
      <c r="EHF69" s="308"/>
      <c r="EHG69" s="308"/>
      <c r="EHH69" s="308"/>
      <c r="EHI69" s="308"/>
      <c r="EHJ69" s="308"/>
      <c r="EHK69" s="308"/>
      <c r="EHL69" s="308"/>
      <c r="EHM69" s="308"/>
      <c r="EHN69" s="308"/>
      <c r="EHO69" s="308"/>
      <c r="EHP69" s="308"/>
      <c r="EHQ69" s="308"/>
      <c r="EHR69" s="308"/>
      <c r="EHS69" s="308"/>
      <c r="EHT69" s="308"/>
      <c r="EHU69" s="308"/>
      <c r="EHV69" s="308"/>
      <c r="EHW69" s="308"/>
      <c r="EHX69" s="308"/>
      <c r="EHY69" s="308"/>
      <c r="EHZ69" s="308"/>
      <c r="EIA69" s="308"/>
      <c r="EIB69" s="308"/>
      <c r="EIC69" s="308"/>
      <c r="EID69" s="308"/>
      <c r="EIE69" s="308"/>
      <c r="EIF69" s="308"/>
      <c r="EIG69" s="308"/>
      <c r="EIH69" s="308"/>
      <c r="EII69" s="308"/>
      <c r="EIJ69" s="308"/>
      <c r="EIK69" s="308"/>
      <c r="EIL69" s="308"/>
      <c r="EIM69" s="308"/>
      <c r="EIN69" s="308"/>
      <c r="EIO69" s="308"/>
      <c r="EIP69" s="308"/>
      <c r="EIQ69" s="308"/>
      <c r="EIR69" s="308"/>
      <c r="EIS69" s="308"/>
      <c r="EIT69" s="308"/>
      <c r="EIU69" s="308"/>
      <c r="EIV69" s="308"/>
      <c r="EIW69" s="308"/>
      <c r="EIX69" s="308"/>
      <c r="EIY69" s="308"/>
      <c r="EIZ69" s="308"/>
      <c r="EJA69" s="308"/>
      <c r="EJB69" s="308"/>
      <c r="EJC69" s="308"/>
      <c r="EJD69" s="308"/>
      <c r="EJE69" s="308"/>
      <c r="EJF69" s="308"/>
      <c r="EJG69" s="308"/>
      <c r="EJH69" s="308"/>
      <c r="EJI69" s="308"/>
      <c r="EJJ69" s="308"/>
      <c r="EJK69" s="308"/>
      <c r="EJL69" s="308"/>
      <c r="EJM69" s="308"/>
      <c r="EJN69" s="308"/>
      <c r="EJO69" s="308"/>
      <c r="EJP69" s="308"/>
      <c r="EJQ69" s="308"/>
      <c r="EJR69" s="308"/>
      <c r="EJS69" s="308"/>
      <c r="EJT69" s="308"/>
      <c r="EJU69" s="308"/>
      <c r="EJV69" s="308"/>
      <c r="EJW69" s="308"/>
      <c r="EJX69" s="308"/>
      <c r="EJY69" s="308"/>
      <c r="EJZ69" s="308"/>
      <c r="EKA69" s="308"/>
      <c r="EKB69" s="308"/>
      <c r="EKC69" s="308"/>
      <c r="EKD69" s="308"/>
      <c r="EKE69" s="308"/>
      <c r="EKF69" s="308"/>
      <c r="EKG69" s="308"/>
      <c r="EKH69" s="308"/>
      <c r="EKI69" s="308"/>
      <c r="EKJ69" s="308"/>
      <c r="EKK69" s="308"/>
      <c r="EKL69" s="308"/>
      <c r="EKM69" s="308"/>
      <c r="EKN69" s="308"/>
      <c r="EKO69" s="308"/>
      <c r="EKP69" s="308"/>
      <c r="EKQ69" s="308"/>
      <c r="EKR69" s="308"/>
      <c r="EKS69" s="308"/>
      <c r="EKT69" s="308"/>
      <c r="EKU69" s="308"/>
      <c r="EKV69" s="308"/>
      <c r="EKW69" s="308"/>
      <c r="EKX69" s="308"/>
      <c r="EKY69" s="308"/>
      <c r="EKZ69" s="308"/>
      <c r="ELA69" s="308"/>
      <c r="ELB69" s="308"/>
      <c r="ELC69" s="308"/>
      <c r="ELD69" s="308"/>
      <c r="ELE69" s="308"/>
      <c r="ELF69" s="308"/>
      <c r="ELG69" s="308"/>
      <c r="ELH69" s="308"/>
      <c r="ELI69" s="308"/>
      <c r="ELJ69" s="308"/>
      <c r="ELK69" s="308"/>
      <c r="ELL69" s="308"/>
      <c r="ELM69" s="308"/>
      <c r="ELN69" s="308"/>
      <c r="ELO69" s="308"/>
      <c r="ELP69" s="308"/>
      <c r="ELQ69" s="308"/>
      <c r="ELR69" s="308"/>
      <c r="ELS69" s="308"/>
      <c r="ELT69" s="308"/>
      <c r="ELU69" s="308"/>
      <c r="ELV69" s="308"/>
      <c r="ELW69" s="308"/>
      <c r="ELX69" s="308"/>
      <c r="ELY69" s="308"/>
      <c r="ELZ69" s="308"/>
      <c r="EMA69" s="308"/>
      <c r="EMB69" s="308"/>
      <c r="EMC69" s="308"/>
      <c r="EMD69" s="308"/>
      <c r="EME69" s="308"/>
      <c r="EMF69" s="308"/>
      <c r="EMG69" s="308"/>
      <c r="EMH69" s="308"/>
      <c r="EMI69" s="308"/>
      <c r="EMJ69" s="308"/>
      <c r="EMK69" s="308"/>
      <c r="EML69" s="308"/>
      <c r="EMM69" s="308"/>
      <c r="EMN69" s="308"/>
      <c r="EMO69" s="308"/>
      <c r="EMP69" s="308"/>
      <c r="EMQ69" s="308"/>
      <c r="EMR69" s="308"/>
      <c r="EMS69" s="308"/>
      <c r="EMT69" s="308"/>
      <c r="EMU69" s="308"/>
      <c r="EMV69" s="308"/>
      <c r="EMW69" s="308"/>
      <c r="EMX69" s="308"/>
      <c r="EMY69" s="308"/>
      <c r="EMZ69" s="308"/>
      <c r="ENA69" s="308"/>
      <c r="ENB69" s="308"/>
      <c r="ENC69" s="308"/>
      <c r="END69" s="308"/>
      <c r="ENE69" s="308"/>
      <c r="ENF69" s="308"/>
      <c r="ENG69" s="308"/>
      <c r="ENH69" s="308"/>
      <c r="ENI69" s="308"/>
      <c r="ENJ69" s="308"/>
      <c r="ENK69" s="308"/>
      <c r="ENL69" s="308"/>
      <c r="ENM69" s="308"/>
      <c r="ENN69" s="308"/>
      <c r="ENO69" s="308"/>
      <c r="ENP69" s="308"/>
      <c r="ENQ69" s="308"/>
      <c r="ENR69" s="308"/>
      <c r="ENS69" s="308"/>
      <c r="ENT69" s="308"/>
      <c r="ENU69" s="308"/>
      <c r="ENV69" s="308"/>
      <c r="ENW69" s="308"/>
      <c r="ENX69" s="308"/>
      <c r="ENY69" s="308"/>
      <c r="ENZ69" s="308"/>
      <c r="EOA69" s="308"/>
      <c r="EOB69" s="308"/>
      <c r="EOC69" s="308"/>
      <c r="EOD69" s="308"/>
      <c r="EOE69" s="308"/>
      <c r="EOF69" s="308"/>
      <c r="EOG69" s="308"/>
      <c r="EOH69" s="308"/>
      <c r="EOI69" s="308"/>
      <c r="EOJ69" s="308"/>
      <c r="EOK69" s="308"/>
      <c r="EOL69" s="308"/>
      <c r="EOM69" s="308"/>
      <c r="EON69" s="308"/>
      <c r="EOO69" s="308"/>
      <c r="EOP69" s="308"/>
      <c r="EOQ69" s="308"/>
      <c r="EOR69" s="308"/>
      <c r="EOS69" s="308"/>
      <c r="EOT69" s="308"/>
      <c r="EOU69" s="308"/>
      <c r="EOV69" s="308"/>
      <c r="EOW69" s="308"/>
      <c r="EOX69" s="308"/>
      <c r="EOY69" s="308"/>
      <c r="EOZ69" s="308"/>
      <c r="EPA69" s="308"/>
      <c r="EPB69" s="308"/>
      <c r="EPC69" s="308"/>
      <c r="EPD69" s="308"/>
      <c r="EPE69" s="308"/>
      <c r="EPF69" s="308"/>
      <c r="EPG69" s="308"/>
      <c r="EPH69" s="308"/>
      <c r="EPI69" s="308"/>
      <c r="EPJ69" s="308"/>
      <c r="EPK69" s="308"/>
      <c r="EPL69" s="308"/>
      <c r="EPM69" s="308"/>
      <c r="EPN69" s="308"/>
      <c r="EPO69" s="308"/>
      <c r="EPP69" s="308"/>
      <c r="EPQ69" s="308"/>
      <c r="EPR69" s="308"/>
      <c r="EPS69" s="308"/>
      <c r="EPT69" s="308"/>
      <c r="EPU69" s="308"/>
      <c r="EPV69" s="308"/>
      <c r="EPW69" s="308"/>
      <c r="EPX69" s="308"/>
      <c r="EPY69" s="308"/>
      <c r="EPZ69" s="308"/>
      <c r="EQA69" s="308"/>
      <c r="EQB69" s="308"/>
      <c r="EQC69" s="308"/>
      <c r="EQD69" s="308"/>
      <c r="EQE69" s="308"/>
      <c r="EQF69" s="308"/>
      <c r="EQG69" s="308"/>
      <c r="EQH69" s="308"/>
      <c r="EQI69" s="308"/>
      <c r="EQJ69" s="308"/>
      <c r="EQK69" s="308"/>
      <c r="EQL69" s="308"/>
      <c r="EQM69" s="308"/>
      <c r="EQN69" s="308"/>
      <c r="EQO69" s="308"/>
      <c r="EQP69" s="308"/>
      <c r="EQQ69" s="308"/>
      <c r="EQR69" s="308"/>
      <c r="EQS69" s="308"/>
      <c r="EQT69" s="308"/>
      <c r="EQU69" s="308"/>
      <c r="EQV69" s="308"/>
      <c r="EQW69" s="308"/>
      <c r="EQX69" s="308"/>
      <c r="EQY69" s="308"/>
      <c r="EQZ69" s="308"/>
      <c r="ERA69" s="308"/>
      <c r="ERB69" s="308"/>
      <c r="ERC69" s="308"/>
      <c r="ERD69" s="308"/>
      <c r="ERE69" s="308"/>
      <c r="ERF69" s="308"/>
      <c r="ERG69" s="308"/>
      <c r="ERH69" s="308"/>
      <c r="ERI69" s="308"/>
      <c r="ERJ69" s="308"/>
      <c r="ERK69" s="308"/>
      <c r="ERL69" s="308"/>
      <c r="ERM69" s="308"/>
      <c r="ERN69" s="308"/>
      <c r="ERO69" s="308"/>
      <c r="ERP69" s="308"/>
      <c r="ERQ69" s="308"/>
      <c r="ERR69" s="308"/>
      <c r="ERS69" s="308"/>
      <c r="ERT69" s="308"/>
      <c r="ERU69" s="308"/>
      <c r="ERV69" s="308"/>
      <c r="ERW69" s="308"/>
      <c r="ERX69" s="308"/>
      <c r="ERY69" s="308"/>
      <c r="ERZ69" s="308"/>
      <c r="ESA69" s="308"/>
      <c r="ESB69" s="308"/>
      <c r="ESC69" s="308"/>
      <c r="ESD69" s="308"/>
      <c r="ESE69" s="308"/>
      <c r="ESF69" s="308"/>
      <c r="ESG69" s="308"/>
      <c r="ESH69" s="308"/>
      <c r="ESI69" s="308"/>
      <c r="ESJ69" s="308"/>
      <c r="ESK69" s="308"/>
      <c r="ESL69" s="308"/>
      <c r="ESM69" s="308"/>
      <c r="ESN69" s="308"/>
      <c r="ESO69" s="308"/>
      <c r="ESP69" s="308"/>
      <c r="ESQ69" s="308"/>
      <c r="ESR69" s="308"/>
      <c r="ESS69" s="308"/>
      <c r="EST69" s="308"/>
      <c r="ESU69" s="308"/>
      <c r="ESV69" s="308"/>
      <c r="ESW69" s="308"/>
      <c r="ESX69" s="308"/>
      <c r="ESY69" s="308"/>
      <c r="ESZ69" s="308"/>
      <c r="ETA69" s="308"/>
      <c r="ETB69" s="308"/>
      <c r="ETC69" s="308"/>
      <c r="ETD69" s="308"/>
      <c r="ETE69" s="308"/>
      <c r="ETF69" s="308"/>
      <c r="ETG69" s="308"/>
      <c r="ETH69" s="308"/>
      <c r="ETI69" s="308"/>
      <c r="ETJ69" s="308"/>
      <c r="ETK69" s="308"/>
      <c r="ETL69" s="308"/>
      <c r="ETM69" s="308"/>
      <c r="ETN69" s="308"/>
      <c r="ETO69" s="308"/>
      <c r="ETP69" s="308"/>
      <c r="ETQ69" s="308"/>
      <c r="ETR69" s="308"/>
      <c r="ETS69" s="308"/>
      <c r="ETT69" s="308"/>
      <c r="ETU69" s="308"/>
      <c r="ETV69" s="308"/>
      <c r="ETW69" s="308"/>
      <c r="ETX69" s="308"/>
      <c r="ETY69" s="308"/>
      <c r="ETZ69" s="308"/>
      <c r="EUA69" s="308"/>
      <c r="EUB69" s="308"/>
      <c r="EUC69" s="308"/>
      <c r="EUD69" s="308"/>
      <c r="EUE69" s="308"/>
      <c r="EUF69" s="308"/>
      <c r="EUG69" s="308"/>
      <c r="EUH69" s="308"/>
      <c r="EUI69" s="308"/>
      <c r="EUJ69" s="308"/>
      <c r="EUK69" s="308"/>
      <c r="EUL69" s="308"/>
      <c r="EUM69" s="308"/>
      <c r="EUN69" s="308"/>
      <c r="EUO69" s="308"/>
      <c r="EUP69" s="308"/>
      <c r="EUQ69" s="308"/>
      <c r="EUR69" s="308"/>
      <c r="EUS69" s="308"/>
      <c r="EUT69" s="308"/>
      <c r="EUU69" s="308"/>
      <c r="EUV69" s="308"/>
      <c r="EUW69" s="308"/>
      <c r="EUX69" s="308"/>
      <c r="EUY69" s="308"/>
      <c r="EUZ69" s="308"/>
      <c r="EVA69" s="308"/>
      <c r="EVB69" s="308"/>
      <c r="EVC69" s="308"/>
      <c r="EVD69" s="308"/>
      <c r="EVE69" s="308"/>
      <c r="EVF69" s="308"/>
      <c r="EVG69" s="308"/>
      <c r="EVH69" s="308"/>
      <c r="EVI69" s="308"/>
      <c r="EVJ69" s="308"/>
      <c r="EVK69" s="308"/>
      <c r="EVL69" s="308"/>
      <c r="EVM69" s="308"/>
      <c r="EVN69" s="308"/>
      <c r="EVO69" s="308"/>
      <c r="EVP69" s="308"/>
      <c r="EVQ69" s="308"/>
      <c r="EVR69" s="308"/>
      <c r="EVS69" s="308"/>
      <c r="EVT69" s="308"/>
      <c r="EVU69" s="308"/>
      <c r="EVV69" s="308"/>
      <c r="EVW69" s="308"/>
      <c r="EVX69" s="308"/>
      <c r="EVY69" s="308"/>
      <c r="EVZ69" s="308"/>
      <c r="EWA69" s="308"/>
      <c r="EWB69" s="308"/>
      <c r="EWC69" s="308"/>
      <c r="EWD69" s="308"/>
      <c r="EWE69" s="308"/>
      <c r="EWF69" s="308"/>
      <c r="EWG69" s="308"/>
      <c r="EWH69" s="308"/>
      <c r="EWI69" s="308"/>
      <c r="EWJ69" s="308"/>
      <c r="EWK69" s="308"/>
      <c r="EWL69" s="308"/>
      <c r="EWM69" s="308"/>
      <c r="EWN69" s="308"/>
      <c r="EWO69" s="308"/>
      <c r="EWP69" s="308"/>
      <c r="EWQ69" s="308"/>
      <c r="EWR69" s="308"/>
      <c r="EWS69" s="308"/>
      <c r="EWT69" s="308"/>
      <c r="EWU69" s="308"/>
      <c r="EWV69" s="308"/>
      <c r="EWW69" s="308"/>
      <c r="EWX69" s="308"/>
      <c r="EWY69" s="308"/>
      <c r="EWZ69" s="308"/>
      <c r="EXA69" s="308"/>
      <c r="EXB69" s="308"/>
      <c r="EXC69" s="308"/>
      <c r="EXD69" s="308"/>
      <c r="EXE69" s="308"/>
      <c r="EXF69" s="308"/>
      <c r="EXG69" s="308"/>
      <c r="EXH69" s="308"/>
      <c r="EXI69" s="308"/>
      <c r="EXJ69" s="308"/>
      <c r="EXK69" s="308"/>
      <c r="EXL69" s="308"/>
      <c r="EXM69" s="308"/>
      <c r="EXN69" s="308"/>
      <c r="EXO69" s="308"/>
      <c r="EXP69" s="308"/>
      <c r="EXQ69" s="308"/>
      <c r="EXR69" s="308"/>
      <c r="EXS69" s="308"/>
      <c r="EXT69" s="308"/>
      <c r="EXU69" s="308"/>
      <c r="EXV69" s="308"/>
      <c r="EXW69" s="308"/>
      <c r="EXX69" s="308"/>
      <c r="EXY69" s="308"/>
      <c r="EXZ69" s="308"/>
      <c r="EYA69" s="308"/>
      <c r="EYB69" s="308"/>
      <c r="EYC69" s="308"/>
      <c r="EYD69" s="308"/>
      <c r="EYE69" s="308"/>
      <c r="EYF69" s="308"/>
      <c r="EYG69" s="308"/>
      <c r="EYH69" s="308"/>
      <c r="EYI69" s="308"/>
      <c r="EYJ69" s="308"/>
      <c r="EYK69" s="308"/>
      <c r="EYL69" s="308"/>
      <c r="EYM69" s="308"/>
      <c r="EYN69" s="308"/>
      <c r="EYO69" s="308"/>
      <c r="EYP69" s="308"/>
      <c r="EYQ69" s="308"/>
      <c r="EYR69" s="308"/>
      <c r="EYS69" s="308"/>
      <c r="EYT69" s="308"/>
      <c r="EYU69" s="308"/>
      <c r="EYV69" s="308"/>
      <c r="EYW69" s="308"/>
      <c r="EYX69" s="308"/>
      <c r="EYY69" s="308"/>
      <c r="EYZ69" s="308"/>
      <c r="EZA69" s="308"/>
      <c r="EZB69" s="308"/>
      <c r="EZC69" s="308"/>
      <c r="EZD69" s="308"/>
      <c r="EZE69" s="308"/>
      <c r="EZF69" s="308"/>
      <c r="EZG69" s="308"/>
      <c r="EZH69" s="308"/>
      <c r="EZI69" s="308"/>
      <c r="EZJ69" s="308"/>
      <c r="EZK69" s="308"/>
      <c r="EZL69" s="308"/>
      <c r="EZM69" s="308"/>
      <c r="EZN69" s="308"/>
      <c r="EZO69" s="308"/>
      <c r="EZP69" s="308"/>
      <c r="EZQ69" s="308"/>
      <c r="EZR69" s="308"/>
      <c r="EZS69" s="308"/>
      <c r="EZT69" s="308"/>
      <c r="EZU69" s="308"/>
      <c r="EZV69" s="308"/>
      <c r="EZW69" s="308"/>
      <c r="EZX69" s="308"/>
      <c r="EZY69" s="308"/>
      <c r="EZZ69" s="308"/>
      <c r="FAA69" s="308"/>
      <c r="FAB69" s="308"/>
      <c r="FAC69" s="308"/>
      <c r="FAD69" s="308"/>
      <c r="FAE69" s="308"/>
      <c r="FAF69" s="308"/>
      <c r="FAG69" s="308"/>
      <c r="FAH69" s="308"/>
      <c r="FAI69" s="308"/>
      <c r="FAJ69" s="308"/>
      <c r="FAK69" s="308"/>
      <c r="FAL69" s="308"/>
      <c r="FAM69" s="308"/>
      <c r="FAN69" s="308"/>
      <c r="FAO69" s="308"/>
      <c r="FAP69" s="308"/>
      <c r="FAQ69" s="308"/>
      <c r="FAR69" s="308"/>
      <c r="FAS69" s="308"/>
      <c r="FAT69" s="308"/>
      <c r="FAU69" s="308"/>
      <c r="FAV69" s="308"/>
      <c r="FAW69" s="308"/>
      <c r="FAX69" s="308"/>
      <c r="FAY69" s="308"/>
      <c r="FAZ69" s="308"/>
      <c r="FBA69" s="308"/>
      <c r="FBB69" s="308"/>
      <c r="FBC69" s="308"/>
      <c r="FBD69" s="308"/>
      <c r="FBE69" s="308"/>
      <c r="FBF69" s="308"/>
      <c r="FBG69" s="308"/>
      <c r="FBH69" s="308"/>
      <c r="FBI69" s="308"/>
      <c r="FBJ69" s="308"/>
      <c r="FBK69" s="308"/>
      <c r="FBL69" s="308"/>
      <c r="FBM69" s="308"/>
      <c r="FBN69" s="308"/>
      <c r="FBO69" s="308"/>
      <c r="FBP69" s="308"/>
      <c r="FBQ69" s="308"/>
      <c r="FBR69" s="308"/>
      <c r="FBS69" s="308"/>
      <c r="FBT69" s="308"/>
      <c r="FBU69" s="308"/>
      <c r="FBV69" s="308"/>
      <c r="FBW69" s="308"/>
      <c r="FBX69" s="308"/>
      <c r="FBY69" s="308"/>
      <c r="FBZ69" s="308"/>
      <c r="FCA69" s="308"/>
      <c r="FCB69" s="308"/>
      <c r="FCC69" s="308"/>
      <c r="FCD69" s="308"/>
      <c r="FCE69" s="308"/>
      <c r="FCF69" s="308"/>
      <c r="FCG69" s="308"/>
      <c r="FCH69" s="308"/>
      <c r="FCI69" s="308"/>
      <c r="FCJ69" s="308"/>
      <c r="FCK69" s="308"/>
      <c r="FCL69" s="308"/>
      <c r="FCM69" s="308"/>
      <c r="FCN69" s="308"/>
      <c r="FCO69" s="308"/>
      <c r="FCP69" s="308"/>
      <c r="FCQ69" s="308"/>
      <c r="FCR69" s="308"/>
      <c r="FCS69" s="308"/>
      <c r="FCT69" s="308"/>
      <c r="FCU69" s="308"/>
      <c r="FCV69" s="308"/>
      <c r="FCW69" s="308"/>
      <c r="FCX69" s="308"/>
      <c r="FCY69" s="308"/>
      <c r="FCZ69" s="308"/>
      <c r="FDA69" s="308"/>
      <c r="FDB69" s="308"/>
      <c r="FDC69" s="308"/>
      <c r="FDD69" s="308"/>
      <c r="FDE69" s="308"/>
      <c r="FDF69" s="308"/>
      <c r="FDG69" s="308"/>
      <c r="FDH69" s="308"/>
      <c r="FDI69" s="308"/>
      <c r="FDJ69" s="308"/>
      <c r="FDK69" s="308"/>
      <c r="FDL69" s="308"/>
      <c r="FDM69" s="308"/>
      <c r="FDN69" s="308"/>
      <c r="FDO69" s="308"/>
      <c r="FDP69" s="308"/>
      <c r="FDQ69" s="308"/>
      <c r="FDR69" s="308"/>
      <c r="FDS69" s="308"/>
      <c r="FDT69" s="308"/>
      <c r="FDU69" s="308"/>
      <c r="FDV69" s="308"/>
      <c r="FDW69" s="308"/>
      <c r="FDX69" s="308"/>
      <c r="FDY69" s="308"/>
      <c r="FDZ69" s="308"/>
      <c r="FEA69" s="308"/>
      <c r="FEB69" s="308"/>
      <c r="FEC69" s="308"/>
      <c r="FED69" s="308"/>
      <c r="FEE69" s="308"/>
      <c r="FEF69" s="308"/>
      <c r="FEG69" s="308"/>
      <c r="FEH69" s="308"/>
      <c r="FEI69" s="308"/>
      <c r="FEJ69" s="308"/>
      <c r="FEK69" s="308"/>
      <c r="FEL69" s="308"/>
      <c r="FEM69" s="308"/>
      <c r="FEN69" s="308"/>
      <c r="FEO69" s="308"/>
      <c r="FEP69" s="308"/>
      <c r="FEQ69" s="308"/>
      <c r="FER69" s="308"/>
      <c r="FES69" s="308"/>
      <c r="FET69" s="308"/>
      <c r="FEU69" s="308"/>
      <c r="FEV69" s="308"/>
      <c r="FEW69" s="308"/>
      <c r="FEX69" s="308"/>
      <c r="FEY69" s="308"/>
      <c r="FEZ69" s="308"/>
      <c r="FFA69" s="308"/>
      <c r="FFB69" s="308"/>
      <c r="FFC69" s="308"/>
      <c r="FFD69" s="308"/>
      <c r="FFE69" s="308"/>
      <c r="FFF69" s="308"/>
      <c r="FFG69" s="308"/>
      <c r="FFH69" s="308"/>
      <c r="FFI69" s="308"/>
      <c r="FFJ69" s="308"/>
      <c r="FFK69" s="308"/>
      <c r="FFL69" s="308"/>
      <c r="FFM69" s="308"/>
      <c r="FFN69" s="308"/>
      <c r="FFO69" s="308"/>
      <c r="FFP69" s="308"/>
      <c r="FFQ69" s="308"/>
      <c r="FFR69" s="308"/>
      <c r="FFS69" s="308"/>
      <c r="FFT69" s="308"/>
      <c r="FFU69" s="308"/>
      <c r="FFV69" s="308"/>
      <c r="FFW69" s="308"/>
      <c r="FFX69" s="308"/>
      <c r="FFY69" s="308"/>
      <c r="FFZ69" s="308"/>
      <c r="FGA69" s="308"/>
      <c r="FGB69" s="308"/>
      <c r="FGC69" s="308"/>
      <c r="FGD69" s="308"/>
      <c r="FGE69" s="308"/>
      <c r="FGF69" s="308"/>
      <c r="FGG69" s="308"/>
      <c r="FGH69" s="308"/>
      <c r="FGI69" s="308"/>
      <c r="FGJ69" s="308"/>
      <c r="FGK69" s="308"/>
      <c r="FGL69" s="308"/>
      <c r="FGM69" s="308"/>
      <c r="FGN69" s="308"/>
      <c r="FGO69" s="308"/>
      <c r="FGP69" s="308"/>
      <c r="FGQ69" s="308"/>
      <c r="FGR69" s="308"/>
      <c r="FGS69" s="308"/>
      <c r="FGT69" s="308"/>
      <c r="FGU69" s="308"/>
      <c r="FGV69" s="308"/>
      <c r="FGW69" s="308"/>
      <c r="FGX69" s="308"/>
      <c r="FGY69" s="308"/>
      <c r="FGZ69" s="308"/>
      <c r="FHA69" s="308"/>
      <c r="FHB69" s="308"/>
      <c r="FHC69" s="308"/>
      <c r="FHD69" s="308"/>
      <c r="FHE69" s="308"/>
      <c r="FHF69" s="308"/>
      <c r="FHG69" s="308"/>
      <c r="FHH69" s="308"/>
      <c r="FHI69" s="308"/>
      <c r="FHJ69" s="308"/>
      <c r="FHK69" s="308"/>
      <c r="FHL69" s="308"/>
      <c r="FHM69" s="308"/>
      <c r="FHN69" s="308"/>
      <c r="FHO69" s="308"/>
      <c r="FHP69" s="308"/>
      <c r="FHQ69" s="308"/>
      <c r="FHR69" s="308"/>
      <c r="FHS69" s="308"/>
      <c r="FHT69" s="308"/>
      <c r="FHU69" s="308"/>
      <c r="FHV69" s="308"/>
      <c r="FHW69" s="308"/>
      <c r="FHX69" s="308"/>
      <c r="FHY69" s="308"/>
      <c r="FHZ69" s="308"/>
      <c r="FIA69" s="308"/>
      <c r="FIB69" s="308"/>
      <c r="FIC69" s="308"/>
      <c r="FID69" s="308"/>
      <c r="FIE69" s="308"/>
      <c r="FIF69" s="308"/>
      <c r="FIG69" s="308"/>
      <c r="FIH69" s="308"/>
      <c r="FII69" s="308"/>
      <c r="FIJ69" s="308"/>
      <c r="FIK69" s="308"/>
      <c r="FIL69" s="308"/>
      <c r="FIM69" s="308"/>
      <c r="FIN69" s="308"/>
      <c r="FIO69" s="308"/>
      <c r="FIP69" s="308"/>
      <c r="FIQ69" s="308"/>
      <c r="FIR69" s="308"/>
      <c r="FIS69" s="308"/>
      <c r="FIT69" s="308"/>
      <c r="FIU69" s="308"/>
      <c r="FIV69" s="308"/>
      <c r="FIW69" s="308"/>
      <c r="FIX69" s="308"/>
      <c r="FIY69" s="308"/>
      <c r="FIZ69" s="308"/>
      <c r="FJA69" s="308"/>
      <c r="FJB69" s="308"/>
      <c r="FJC69" s="308"/>
      <c r="FJD69" s="308"/>
      <c r="FJE69" s="308"/>
      <c r="FJF69" s="308"/>
      <c r="FJG69" s="308"/>
      <c r="FJH69" s="308"/>
      <c r="FJI69" s="308"/>
      <c r="FJJ69" s="308"/>
      <c r="FJK69" s="308"/>
      <c r="FJL69" s="308"/>
      <c r="FJM69" s="308"/>
      <c r="FJN69" s="308"/>
      <c r="FJO69" s="308"/>
      <c r="FJP69" s="308"/>
      <c r="FJQ69" s="308"/>
      <c r="FJR69" s="308"/>
      <c r="FJS69" s="308"/>
      <c r="FJT69" s="308"/>
      <c r="FJU69" s="308"/>
      <c r="FJV69" s="308"/>
      <c r="FJW69" s="308"/>
      <c r="FJX69" s="308"/>
      <c r="FJY69" s="308"/>
      <c r="FJZ69" s="308"/>
      <c r="FKA69" s="308"/>
      <c r="FKB69" s="308"/>
      <c r="FKC69" s="308"/>
      <c r="FKD69" s="308"/>
      <c r="FKE69" s="308"/>
      <c r="FKF69" s="308"/>
      <c r="FKG69" s="308"/>
      <c r="FKH69" s="308"/>
      <c r="FKI69" s="308"/>
      <c r="FKJ69" s="308"/>
      <c r="FKK69" s="308"/>
      <c r="FKL69" s="308"/>
      <c r="FKM69" s="308"/>
      <c r="FKN69" s="308"/>
      <c r="FKO69" s="308"/>
      <c r="FKP69" s="308"/>
      <c r="FKQ69" s="308"/>
      <c r="FKR69" s="308"/>
      <c r="FKS69" s="308"/>
      <c r="FKT69" s="308"/>
      <c r="FKU69" s="308"/>
      <c r="FKV69" s="308"/>
      <c r="FKW69" s="308"/>
      <c r="FKX69" s="308"/>
      <c r="FKY69" s="308"/>
      <c r="FKZ69" s="308"/>
      <c r="FLA69" s="308"/>
      <c r="FLB69" s="308"/>
      <c r="FLC69" s="308"/>
      <c r="FLD69" s="308"/>
      <c r="FLE69" s="308"/>
      <c r="FLF69" s="308"/>
      <c r="FLG69" s="308"/>
      <c r="FLH69" s="308"/>
      <c r="FLI69" s="308"/>
      <c r="FLJ69" s="308"/>
      <c r="FLK69" s="308"/>
      <c r="FLL69" s="308"/>
      <c r="FLM69" s="308"/>
      <c r="FLN69" s="308"/>
      <c r="FLO69" s="308"/>
      <c r="FLP69" s="308"/>
      <c r="FLQ69" s="308"/>
      <c r="FLR69" s="308"/>
      <c r="FLS69" s="308"/>
      <c r="FLT69" s="308"/>
      <c r="FLU69" s="308"/>
      <c r="FLV69" s="308"/>
      <c r="FLW69" s="308"/>
      <c r="FLX69" s="308"/>
      <c r="FLY69" s="308"/>
      <c r="FLZ69" s="308"/>
      <c r="FMA69" s="308"/>
      <c r="FMB69" s="308"/>
      <c r="FMC69" s="308"/>
      <c r="FMD69" s="308"/>
      <c r="FME69" s="308"/>
      <c r="FMF69" s="308"/>
      <c r="FMG69" s="308"/>
      <c r="FMH69" s="308"/>
      <c r="FMI69" s="308"/>
      <c r="FMJ69" s="308"/>
      <c r="FMK69" s="308"/>
      <c r="FML69" s="308"/>
      <c r="FMM69" s="308"/>
      <c r="FMN69" s="308"/>
      <c r="FMO69" s="308"/>
      <c r="FMP69" s="308"/>
      <c r="FMQ69" s="308"/>
      <c r="FMR69" s="308"/>
      <c r="FMS69" s="308"/>
      <c r="FMT69" s="308"/>
      <c r="FMU69" s="308"/>
      <c r="FMV69" s="308"/>
      <c r="FMW69" s="308"/>
      <c r="FMX69" s="308"/>
      <c r="FMY69" s="308"/>
      <c r="FMZ69" s="308"/>
      <c r="FNA69" s="308"/>
      <c r="FNB69" s="308"/>
      <c r="FNC69" s="308"/>
      <c r="FND69" s="308"/>
      <c r="FNE69" s="308"/>
      <c r="FNF69" s="308"/>
      <c r="FNG69" s="308"/>
      <c r="FNH69" s="308"/>
      <c r="FNI69" s="308"/>
      <c r="FNJ69" s="308"/>
      <c r="FNK69" s="308"/>
      <c r="FNL69" s="308"/>
      <c r="FNM69" s="308"/>
      <c r="FNN69" s="308"/>
      <c r="FNO69" s="308"/>
      <c r="FNP69" s="308"/>
      <c r="FNQ69" s="308"/>
      <c r="FNR69" s="308"/>
      <c r="FNS69" s="308"/>
      <c r="FNT69" s="308"/>
      <c r="FNU69" s="308"/>
      <c r="FNV69" s="308"/>
      <c r="FNW69" s="308"/>
      <c r="FNX69" s="308"/>
      <c r="FNY69" s="308"/>
      <c r="FNZ69" s="308"/>
      <c r="FOA69" s="308"/>
      <c r="FOB69" s="308"/>
      <c r="FOC69" s="308"/>
      <c r="FOD69" s="308"/>
      <c r="FOE69" s="308"/>
      <c r="FOF69" s="308"/>
      <c r="FOG69" s="308"/>
      <c r="FOH69" s="308"/>
      <c r="FOI69" s="308"/>
      <c r="FOJ69" s="308"/>
      <c r="FOK69" s="308"/>
      <c r="FOL69" s="308"/>
      <c r="FOM69" s="308"/>
      <c r="FON69" s="308"/>
      <c r="FOO69" s="308"/>
      <c r="FOP69" s="308"/>
      <c r="FOQ69" s="308"/>
      <c r="FOR69" s="308"/>
      <c r="FOS69" s="308"/>
      <c r="FOT69" s="308"/>
      <c r="FOU69" s="308"/>
      <c r="FOV69" s="308"/>
      <c r="FOW69" s="308"/>
      <c r="FOX69" s="308"/>
      <c r="FOY69" s="308"/>
      <c r="FOZ69" s="308"/>
      <c r="FPA69" s="308"/>
      <c r="FPB69" s="308"/>
      <c r="FPC69" s="308"/>
      <c r="FPD69" s="308"/>
      <c r="FPE69" s="308"/>
      <c r="FPF69" s="308"/>
      <c r="FPG69" s="308"/>
      <c r="FPH69" s="308"/>
      <c r="FPI69" s="308"/>
      <c r="FPJ69" s="308"/>
      <c r="FPK69" s="308"/>
      <c r="FPL69" s="308"/>
      <c r="FPM69" s="308"/>
      <c r="FPN69" s="308"/>
      <c r="FPO69" s="308"/>
      <c r="FPP69" s="308"/>
      <c r="FPQ69" s="308"/>
      <c r="FPR69" s="308"/>
      <c r="FPS69" s="308"/>
      <c r="FPT69" s="308"/>
      <c r="FPU69" s="308"/>
      <c r="FPV69" s="308"/>
      <c r="FPW69" s="308"/>
      <c r="FPX69" s="308"/>
      <c r="FPY69" s="308"/>
      <c r="FPZ69" s="308"/>
      <c r="FQA69" s="308"/>
      <c r="FQB69" s="308"/>
      <c r="FQC69" s="308"/>
      <c r="FQD69" s="308"/>
      <c r="FQE69" s="308"/>
      <c r="FQF69" s="308"/>
      <c r="FQG69" s="308"/>
      <c r="FQH69" s="308"/>
      <c r="FQI69" s="308"/>
      <c r="FQJ69" s="308"/>
      <c r="FQK69" s="308"/>
      <c r="FQL69" s="308"/>
      <c r="FQM69" s="308"/>
      <c r="FQN69" s="308"/>
      <c r="FQO69" s="308"/>
      <c r="FQP69" s="308"/>
      <c r="FQQ69" s="308"/>
      <c r="FQR69" s="308"/>
      <c r="FQS69" s="308"/>
      <c r="FQT69" s="308"/>
      <c r="FQU69" s="308"/>
      <c r="FQV69" s="308"/>
      <c r="FQW69" s="308"/>
      <c r="FQX69" s="308"/>
      <c r="FQY69" s="308"/>
      <c r="FQZ69" s="308"/>
      <c r="FRA69" s="308"/>
      <c r="FRB69" s="308"/>
      <c r="FRC69" s="308"/>
      <c r="FRD69" s="308"/>
      <c r="FRE69" s="308"/>
      <c r="FRF69" s="308"/>
      <c r="FRG69" s="308"/>
      <c r="FRH69" s="308"/>
      <c r="FRI69" s="308"/>
      <c r="FRJ69" s="308"/>
      <c r="FRK69" s="308"/>
      <c r="FRL69" s="308"/>
      <c r="FRM69" s="308"/>
      <c r="FRN69" s="308"/>
      <c r="FRO69" s="308"/>
      <c r="FRP69" s="308"/>
      <c r="FRQ69" s="308"/>
      <c r="FRR69" s="308"/>
      <c r="FRS69" s="308"/>
      <c r="FRT69" s="308"/>
      <c r="FRU69" s="308"/>
      <c r="FRV69" s="308"/>
      <c r="FRW69" s="308"/>
      <c r="FRX69" s="308"/>
      <c r="FRY69" s="308"/>
      <c r="FRZ69" s="308"/>
      <c r="FSA69" s="308"/>
      <c r="FSB69" s="308"/>
      <c r="FSC69" s="308"/>
      <c r="FSD69" s="308"/>
      <c r="FSE69" s="308"/>
      <c r="FSF69" s="308"/>
      <c r="FSG69" s="308"/>
      <c r="FSH69" s="308"/>
      <c r="FSI69" s="308"/>
      <c r="FSJ69" s="308"/>
      <c r="FSK69" s="308"/>
      <c r="FSL69" s="308"/>
      <c r="FSM69" s="308"/>
      <c r="FSN69" s="308"/>
      <c r="FSO69" s="308"/>
      <c r="FSP69" s="308"/>
      <c r="FSQ69" s="308"/>
      <c r="FSR69" s="308"/>
      <c r="FSS69" s="308"/>
      <c r="FST69" s="308"/>
      <c r="FSU69" s="308"/>
      <c r="FSV69" s="308"/>
      <c r="FSW69" s="308"/>
      <c r="FSX69" s="308"/>
      <c r="FSY69" s="308"/>
      <c r="FSZ69" s="308"/>
      <c r="FTA69" s="308"/>
      <c r="FTB69" s="308"/>
      <c r="FTC69" s="308"/>
      <c r="FTD69" s="308"/>
      <c r="FTE69" s="308"/>
      <c r="FTF69" s="308"/>
      <c r="FTG69" s="308"/>
      <c r="FTH69" s="308"/>
      <c r="FTI69" s="308"/>
      <c r="FTJ69" s="308"/>
      <c r="FTK69" s="308"/>
      <c r="FTL69" s="308"/>
      <c r="FTM69" s="308"/>
      <c r="FTN69" s="308"/>
      <c r="FTO69" s="308"/>
      <c r="FTP69" s="308"/>
      <c r="FTQ69" s="308"/>
      <c r="FTR69" s="308"/>
      <c r="FTS69" s="308"/>
      <c r="FTT69" s="308"/>
      <c r="FTU69" s="308"/>
      <c r="FTV69" s="308"/>
      <c r="FTW69" s="308"/>
      <c r="FTX69" s="308"/>
      <c r="FTY69" s="308"/>
      <c r="FTZ69" s="308"/>
      <c r="FUA69" s="308"/>
      <c r="FUB69" s="308"/>
      <c r="FUC69" s="308"/>
      <c r="FUD69" s="308"/>
      <c r="FUE69" s="308"/>
      <c r="FUF69" s="308"/>
      <c r="FUG69" s="308"/>
      <c r="FUH69" s="308"/>
      <c r="FUI69" s="308"/>
      <c r="FUJ69" s="308"/>
      <c r="FUK69" s="308"/>
      <c r="FUL69" s="308"/>
      <c r="FUM69" s="308"/>
      <c r="FUN69" s="308"/>
      <c r="FUO69" s="308"/>
      <c r="FUP69" s="308"/>
      <c r="FUQ69" s="308"/>
      <c r="FUR69" s="308"/>
      <c r="FUS69" s="308"/>
      <c r="FUT69" s="308"/>
      <c r="FUU69" s="308"/>
      <c r="FUV69" s="308"/>
      <c r="FUW69" s="308"/>
      <c r="FUX69" s="308"/>
      <c r="FUY69" s="308"/>
      <c r="FUZ69" s="308"/>
      <c r="FVA69" s="308"/>
      <c r="FVB69" s="308"/>
      <c r="FVC69" s="308"/>
      <c r="FVD69" s="308"/>
      <c r="FVE69" s="308"/>
      <c r="FVF69" s="308"/>
      <c r="FVG69" s="308"/>
      <c r="FVH69" s="308"/>
      <c r="FVI69" s="308"/>
      <c r="FVJ69" s="308"/>
      <c r="FVK69" s="308"/>
      <c r="FVL69" s="308"/>
      <c r="FVM69" s="308"/>
      <c r="FVN69" s="308"/>
      <c r="FVO69" s="308"/>
      <c r="FVP69" s="308"/>
      <c r="FVQ69" s="308"/>
      <c r="FVR69" s="308"/>
      <c r="FVS69" s="308"/>
      <c r="FVT69" s="308"/>
      <c r="FVU69" s="308"/>
      <c r="FVV69" s="308"/>
      <c r="FVW69" s="308"/>
      <c r="FVX69" s="308"/>
      <c r="FVY69" s="308"/>
      <c r="FVZ69" s="308"/>
      <c r="FWA69" s="308"/>
      <c r="FWB69" s="308"/>
      <c r="FWC69" s="308"/>
      <c r="FWD69" s="308"/>
      <c r="FWE69" s="308"/>
      <c r="FWF69" s="308"/>
      <c r="FWG69" s="308"/>
      <c r="FWH69" s="308"/>
      <c r="FWI69" s="308"/>
      <c r="FWJ69" s="308"/>
      <c r="FWK69" s="308"/>
      <c r="FWL69" s="308"/>
      <c r="FWM69" s="308"/>
      <c r="FWN69" s="308"/>
      <c r="FWO69" s="308"/>
      <c r="FWP69" s="308"/>
      <c r="FWQ69" s="308"/>
      <c r="FWR69" s="308"/>
      <c r="FWS69" s="308"/>
      <c r="FWT69" s="308"/>
      <c r="FWU69" s="308"/>
      <c r="FWV69" s="308"/>
      <c r="FWW69" s="308"/>
      <c r="FWX69" s="308"/>
      <c r="FWY69" s="308"/>
      <c r="FWZ69" s="308"/>
      <c r="FXA69" s="308"/>
      <c r="FXB69" s="308"/>
      <c r="FXC69" s="308"/>
      <c r="FXD69" s="308"/>
      <c r="FXE69" s="308"/>
      <c r="FXF69" s="308"/>
      <c r="FXG69" s="308"/>
      <c r="FXH69" s="308"/>
      <c r="FXI69" s="308"/>
      <c r="FXJ69" s="308"/>
      <c r="FXK69" s="308"/>
      <c r="FXL69" s="308"/>
      <c r="FXM69" s="308"/>
      <c r="FXN69" s="308"/>
      <c r="FXO69" s="308"/>
      <c r="FXP69" s="308"/>
      <c r="FXQ69" s="308"/>
      <c r="FXR69" s="308"/>
      <c r="FXS69" s="308"/>
      <c r="FXT69" s="308"/>
      <c r="FXU69" s="308"/>
      <c r="FXV69" s="308"/>
      <c r="FXW69" s="308"/>
      <c r="FXX69" s="308"/>
      <c r="FXY69" s="308"/>
      <c r="FXZ69" s="308"/>
      <c r="FYA69" s="308"/>
      <c r="FYB69" s="308"/>
      <c r="FYC69" s="308"/>
      <c r="FYD69" s="308"/>
      <c r="FYE69" s="308"/>
      <c r="FYF69" s="308"/>
      <c r="FYG69" s="308"/>
      <c r="FYH69" s="308"/>
      <c r="FYI69" s="308"/>
      <c r="FYJ69" s="308"/>
      <c r="FYK69" s="308"/>
      <c r="FYL69" s="308"/>
      <c r="FYM69" s="308"/>
      <c r="FYN69" s="308"/>
      <c r="FYO69" s="308"/>
      <c r="FYP69" s="308"/>
      <c r="FYQ69" s="308"/>
      <c r="FYR69" s="308"/>
      <c r="FYS69" s="308"/>
      <c r="FYT69" s="308"/>
      <c r="FYU69" s="308"/>
      <c r="FYV69" s="308"/>
      <c r="FYW69" s="308"/>
      <c r="FYX69" s="308"/>
      <c r="FYY69" s="308"/>
      <c r="FYZ69" s="308"/>
      <c r="FZA69" s="308"/>
      <c r="FZB69" s="308"/>
      <c r="FZC69" s="308"/>
      <c r="FZD69" s="308"/>
      <c r="FZE69" s="308"/>
      <c r="FZF69" s="308"/>
      <c r="FZG69" s="308"/>
      <c r="FZH69" s="308"/>
      <c r="FZI69" s="308"/>
      <c r="FZJ69" s="308"/>
      <c r="FZK69" s="308"/>
      <c r="FZL69" s="308"/>
      <c r="FZM69" s="308"/>
      <c r="FZN69" s="308"/>
      <c r="FZO69" s="308"/>
      <c r="FZP69" s="308"/>
      <c r="FZQ69" s="308"/>
      <c r="FZR69" s="308"/>
      <c r="FZS69" s="308"/>
      <c r="FZT69" s="308"/>
      <c r="FZU69" s="308"/>
      <c r="FZV69" s="308"/>
      <c r="FZW69" s="308"/>
      <c r="FZX69" s="308"/>
      <c r="FZY69" s="308"/>
      <c r="FZZ69" s="308"/>
      <c r="GAA69" s="308"/>
      <c r="GAB69" s="308"/>
      <c r="GAC69" s="308"/>
      <c r="GAD69" s="308"/>
      <c r="GAE69" s="308"/>
      <c r="GAF69" s="308"/>
      <c r="GAG69" s="308"/>
      <c r="GAH69" s="308"/>
      <c r="GAI69" s="308"/>
      <c r="GAJ69" s="308"/>
      <c r="GAK69" s="308"/>
      <c r="GAL69" s="308"/>
      <c r="GAM69" s="308"/>
      <c r="GAN69" s="308"/>
      <c r="GAO69" s="308"/>
      <c r="GAP69" s="308"/>
      <c r="GAQ69" s="308"/>
      <c r="GAR69" s="308"/>
      <c r="GAS69" s="308"/>
      <c r="GAT69" s="308"/>
      <c r="GAU69" s="308"/>
      <c r="GAV69" s="308"/>
      <c r="GAW69" s="308"/>
      <c r="GAX69" s="308"/>
      <c r="GAY69" s="308"/>
      <c r="GAZ69" s="308"/>
      <c r="GBA69" s="308"/>
      <c r="GBB69" s="308"/>
      <c r="GBC69" s="308"/>
      <c r="GBD69" s="308"/>
      <c r="GBE69" s="308"/>
      <c r="GBF69" s="308"/>
      <c r="GBG69" s="308"/>
      <c r="GBH69" s="308"/>
      <c r="GBI69" s="308"/>
      <c r="GBJ69" s="308"/>
      <c r="GBK69" s="308"/>
      <c r="GBL69" s="308"/>
      <c r="GBM69" s="308"/>
      <c r="GBN69" s="308"/>
      <c r="GBO69" s="308"/>
      <c r="GBP69" s="308"/>
      <c r="GBQ69" s="308"/>
      <c r="GBR69" s="308"/>
      <c r="GBS69" s="308"/>
      <c r="GBT69" s="308"/>
      <c r="GBU69" s="308"/>
      <c r="GBV69" s="308"/>
      <c r="GBW69" s="308"/>
      <c r="GBX69" s="308"/>
      <c r="GBY69" s="308"/>
      <c r="GBZ69" s="308"/>
      <c r="GCA69" s="308"/>
      <c r="GCB69" s="308"/>
      <c r="GCC69" s="308"/>
      <c r="GCD69" s="308"/>
      <c r="GCE69" s="308"/>
      <c r="GCF69" s="308"/>
      <c r="GCG69" s="308"/>
      <c r="GCH69" s="308"/>
      <c r="GCI69" s="308"/>
      <c r="GCJ69" s="308"/>
      <c r="GCK69" s="308"/>
      <c r="GCL69" s="308"/>
      <c r="GCM69" s="308"/>
      <c r="GCN69" s="308"/>
      <c r="GCO69" s="308"/>
      <c r="GCP69" s="308"/>
      <c r="GCQ69" s="308"/>
      <c r="GCR69" s="308"/>
      <c r="GCS69" s="308"/>
      <c r="GCT69" s="308"/>
      <c r="GCU69" s="308"/>
      <c r="GCV69" s="308"/>
      <c r="GCW69" s="308"/>
      <c r="GCX69" s="308"/>
      <c r="GCY69" s="308"/>
      <c r="GCZ69" s="308"/>
      <c r="GDA69" s="308"/>
      <c r="GDB69" s="308"/>
      <c r="GDC69" s="308"/>
      <c r="GDD69" s="308"/>
      <c r="GDE69" s="308"/>
      <c r="GDF69" s="308"/>
      <c r="GDG69" s="308"/>
      <c r="GDH69" s="308"/>
      <c r="GDI69" s="308"/>
      <c r="GDJ69" s="308"/>
      <c r="GDK69" s="308"/>
      <c r="GDL69" s="308"/>
      <c r="GDM69" s="308"/>
      <c r="GDN69" s="308"/>
      <c r="GDO69" s="308"/>
      <c r="GDP69" s="308"/>
      <c r="GDQ69" s="308"/>
      <c r="GDR69" s="308"/>
      <c r="GDS69" s="308"/>
      <c r="GDT69" s="308"/>
      <c r="GDU69" s="308"/>
      <c r="GDV69" s="308"/>
      <c r="GDW69" s="308"/>
      <c r="GDX69" s="308"/>
      <c r="GDY69" s="308"/>
      <c r="GDZ69" s="308"/>
      <c r="GEA69" s="308"/>
      <c r="GEB69" s="308"/>
      <c r="GEC69" s="308"/>
      <c r="GED69" s="308"/>
      <c r="GEE69" s="308"/>
      <c r="GEF69" s="308"/>
      <c r="GEG69" s="308"/>
      <c r="GEH69" s="308"/>
      <c r="GEI69" s="308"/>
      <c r="GEJ69" s="308"/>
      <c r="GEK69" s="308"/>
      <c r="GEL69" s="308"/>
      <c r="GEM69" s="308"/>
      <c r="GEN69" s="308"/>
      <c r="GEO69" s="308"/>
      <c r="GEP69" s="308"/>
      <c r="GEQ69" s="308"/>
      <c r="GER69" s="308"/>
      <c r="GES69" s="308"/>
      <c r="GET69" s="308"/>
      <c r="GEU69" s="308"/>
      <c r="GEV69" s="308"/>
      <c r="GEW69" s="308"/>
      <c r="GEX69" s="308"/>
      <c r="GEY69" s="308"/>
      <c r="GEZ69" s="308"/>
      <c r="GFA69" s="308"/>
      <c r="GFB69" s="308"/>
      <c r="GFC69" s="308"/>
      <c r="GFD69" s="308"/>
      <c r="GFE69" s="308"/>
      <c r="GFF69" s="308"/>
      <c r="GFG69" s="308"/>
      <c r="GFH69" s="308"/>
      <c r="GFI69" s="308"/>
      <c r="GFJ69" s="308"/>
      <c r="GFK69" s="308"/>
      <c r="GFL69" s="308"/>
      <c r="GFM69" s="308"/>
      <c r="GFN69" s="308"/>
      <c r="GFO69" s="308"/>
      <c r="GFP69" s="308"/>
      <c r="GFQ69" s="308"/>
      <c r="GFR69" s="308"/>
      <c r="GFS69" s="308"/>
      <c r="GFT69" s="308"/>
      <c r="GFU69" s="308"/>
      <c r="GFV69" s="308"/>
      <c r="GFW69" s="308"/>
      <c r="GFX69" s="308"/>
      <c r="GFY69" s="308"/>
      <c r="GFZ69" s="308"/>
      <c r="GGA69" s="308"/>
      <c r="GGB69" s="308"/>
      <c r="GGC69" s="308"/>
      <c r="GGD69" s="308"/>
      <c r="GGE69" s="308"/>
      <c r="GGF69" s="308"/>
      <c r="GGG69" s="308"/>
      <c r="GGH69" s="308"/>
      <c r="GGI69" s="308"/>
      <c r="GGJ69" s="308"/>
      <c r="GGK69" s="308"/>
      <c r="GGL69" s="308"/>
      <c r="GGM69" s="308"/>
      <c r="GGN69" s="308"/>
      <c r="GGO69" s="308"/>
      <c r="GGP69" s="308"/>
      <c r="GGQ69" s="308"/>
      <c r="GGR69" s="308"/>
      <c r="GGS69" s="308"/>
      <c r="GGT69" s="308"/>
      <c r="GGU69" s="308"/>
      <c r="GGV69" s="308"/>
      <c r="GGW69" s="308"/>
      <c r="GGX69" s="308"/>
      <c r="GGY69" s="308"/>
      <c r="GGZ69" s="308"/>
      <c r="GHA69" s="308"/>
      <c r="GHB69" s="308"/>
      <c r="GHC69" s="308"/>
      <c r="GHD69" s="308"/>
      <c r="GHE69" s="308"/>
      <c r="GHF69" s="308"/>
      <c r="GHG69" s="308"/>
      <c r="GHH69" s="308"/>
      <c r="GHI69" s="308"/>
      <c r="GHJ69" s="308"/>
      <c r="GHK69" s="308"/>
      <c r="GHL69" s="308"/>
      <c r="GHM69" s="308"/>
      <c r="GHN69" s="308"/>
      <c r="GHO69" s="308"/>
      <c r="GHP69" s="308"/>
      <c r="GHQ69" s="308"/>
      <c r="GHR69" s="308"/>
      <c r="GHS69" s="308"/>
      <c r="GHT69" s="308"/>
      <c r="GHU69" s="308"/>
      <c r="GHV69" s="308"/>
      <c r="GHW69" s="308"/>
      <c r="GHX69" s="308"/>
      <c r="GHY69" s="308"/>
      <c r="GHZ69" s="308"/>
      <c r="GIA69" s="308"/>
      <c r="GIB69" s="308"/>
      <c r="GIC69" s="308"/>
      <c r="GID69" s="308"/>
      <c r="GIE69" s="308"/>
      <c r="GIF69" s="308"/>
      <c r="GIG69" s="308"/>
      <c r="GIH69" s="308"/>
      <c r="GII69" s="308"/>
      <c r="GIJ69" s="308"/>
      <c r="GIK69" s="308"/>
      <c r="GIL69" s="308"/>
      <c r="GIM69" s="308"/>
      <c r="GIN69" s="308"/>
      <c r="GIO69" s="308"/>
      <c r="GIP69" s="308"/>
      <c r="GIQ69" s="308"/>
      <c r="GIR69" s="308"/>
      <c r="GIS69" s="308"/>
      <c r="GIT69" s="308"/>
      <c r="GIU69" s="308"/>
      <c r="GIV69" s="308"/>
      <c r="GIW69" s="308"/>
      <c r="GIX69" s="308"/>
      <c r="GIY69" s="308"/>
      <c r="GIZ69" s="308"/>
      <c r="GJA69" s="308"/>
      <c r="GJB69" s="308"/>
      <c r="GJC69" s="308"/>
      <c r="GJD69" s="308"/>
      <c r="GJE69" s="308"/>
      <c r="GJF69" s="308"/>
      <c r="GJG69" s="308"/>
      <c r="GJH69" s="308"/>
      <c r="GJI69" s="308"/>
      <c r="GJJ69" s="308"/>
      <c r="GJK69" s="308"/>
      <c r="GJL69" s="308"/>
      <c r="GJM69" s="308"/>
      <c r="GJN69" s="308"/>
      <c r="GJO69" s="308"/>
      <c r="GJP69" s="308"/>
      <c r="GJQ69" s="308"/>
      <c r="GJR69" s="308"/>
      <c r="GJS69" s="308"/>
      <c r="GJT69" s="308"/>
      <c r="GJU69" s="308"/>
      <c r="GJV69" s="308"/>
      <c r="GJW69" s="308"/>
      <c r="GJX69" s="308"/>
      <c r="GJY69" s="308"/>
      <c r="GJZ69" s="308"/>
      <c r="GKA69" s="308"/>
      <c r="GKB69" s="308"/>
      <c r="GKC69" s="308"/>
      <c r="GKD69" s="308"/>
      <c r="GKE69" s="308"/>
      <c r="GKF69" s="308"/>
      <c r="GKG69" s="308"/>
      <c r="GKH69" s="308"/>
      <c r="GKI69" s="308"/>
      <c r="GKJ69" s="308"/>
      <c r="GKK69" s="308"/>
      <c r="GKL69" s="308"/>
      <c r="GKM69" s="308"/>
      <c r="GKN69" s="308"/>
      <c r="GKO69" s="308"/>
      <c r="GKP69" s="308"/>
      <c r="GKQ69" s="308"/>
      <c r="GKR69" s="308"/>
      <c r="GKS69" s="308"/>
      <c r="GKT69" s="308"/>
      <c r="GKU69" s="308"/>
      <c r="GKV69" s="308"/>
      <c r="GKW69" s="308"/>
      <c r="GKX69" s="308"/>
      <c r="GKY69" s="308"/>
      <c r="GKZ69" s="308"/>
      <c r="GLA69" s="308"/>
      <c r="GLB69" s="308"/>
      <c r="GLC69" s="308"/>
      <c r="GLD69" s="308"/>
      <c r="GLE69" s="308"/>
      <c r="GLF69" s="308"/>
      <c r="GLG69" s="308"/>
      <c r="GLH69" s="308"/>
      <c r="GLI69" s="308"/>
      <c r="GLJ69" s="308"/>
      <c r="GLK69" s="308"/>
      <c r="GLL69" s="308"/>
      <c r="GLM69" s="308"/>
      <c r="GLN69" s="308"/>
      <c r="GLO69" s="308"/>
      <c r="GLP69" s="308"/>
      <c r="GLQ69" s="308"/>
      <c r="GLR69" s="308"/>
      <c r="GLS69" s="308"/>
      <c r="GLT69" s="308"/>
      <c r="GLU69" s="308"/>
      <c r="GLV69" s="308"/>
      <c r="GLW69" s="308"/>
      <c r="GLX69" s="308"/>
      <c r="GLY69" s="308"/>
      <c r="GLZ69" s="308"/>
      <c r="GMA69" s="308"/>
      <c r="GMB69" s="308"/>
      <c r="GMC69" s="308"/>
      <c r="GMD69" s="308"/>
      <c r="GME69" s="308"/>
      <c r="GMF69" s="308"/>
      <c r="GMG69" s="308"/>
      <c r="GMH69" s="308"/>
      <c r="GMI69" s="308"/>
      <c r="GMJ69" s="308"/>
      <c r="GMK69" s="308"/>
      <c r="GML69" s="308"/>
      <c r="GMM69" s="308"/>
      <c r="GMN69" s="308"/>
      <c r="GMO69" s="308"/>
      <c r="GMP69" s="308"/>
      <c r="GMQ69" s="308"/>
      <c r="GMR69" s="308"/>
      <c r="GMS69" s="308"/>
      <c r="GMT69" s="308"/>
      <c r="GMU69" s="308"/>
      <c r="GMV69" s="308"/>
      <c r="GMW69" s="308"/>
      <c r="GMX69" s="308"/>
      <c r="GMY69" s="308"/>
      <c r="GMZ69" s="308"/>
      <c r="GNA69" s="308"/>
      <c r="GNB69" s="308"/>
      <c r="GNC69" s="308"/>
      <c r="GND69" s="308"/>
      <c r="GNE69" s="308"/>
      <c r="GNF69" s="308"/>
      <c r="GNG69" s="308"/>
      <c r="GNH69" s="308"/>
      <c r="GNI69" s="308"/>
      <c r="GNJ69" s="308"/>
      <c r="GNK69" s="308"/>
      <c r="GNL69" s="308"/>
      <c r="GNM69" s="308"/>
      <c r="GNN69" s="308"/>
      <c r="GNO69" s="308"/>
      <c r="GNP69" s="308"/>
      <c r="GNQ69" s="308"/>
      <c r="GNR69" s="308"/>
      <c r="GNS69" s="308"/>
      <c r="GNT69" s="308"/>
      <c r="GNU69" s="308"/>
      <c r="GNV69" s="308"/>
      <c r="GNW69" s="308"/>
      <c r="GNX69" s="308"/>
      <c r="GNY69" s="308"/>
      <c r="GNZ69" s="308"/>
      <c r="GOA69" s="308"/>
      <c r="GOB69" s="308"/>
      <c r="GOC69" s="308"/>
      <c r="GOD69" s="308"/>
      <c r="GOE69" s="308"/>
      <c r="GOF69" s="308"/>
      <c r="GOG69" s="308"/>
      <c r="GOH69" s="308"/>
      <c r="GOI69" s="308"/>
      <c r="GOJ69" s="308"/>
      <c r="GOK69" s="308"/>
      <c r="GOL69" s="308"/>
      <c r="GOM69" s="308"/>
      <c r="GON69" s="308"/>
      <c r="GOO69" s="308"/>
      <c r="GOP69" s="308"/>
      <c r="GOQ69" s="308"/>
      <c r="GOR69" s="308"/>
      <c r="GOS69" s="308"/>
      <c r="GOT69" s="308"/>
      <c r="GOU69" s="308"/>
      <c r="GOV69" s="308"/>
      <c r="GOW69" s="308"/>
      <c r="GOX69" s="308"/>
      <c r="GOY69" s="308"/>
      <c r="GOZ69" s="308"/>
      <c r="GPA69" s="308"/>
      <c r="GPB69" s="308"/>
      <c r="GPC69" s="308"/>
      <c r="GPD69" s="308"/>
      <c r="GPE69" s="308"/>
      <c r="GPF69" s="308"/>
      <c r="GPG69" s="308"/>
      <c r="GPH69" s="308"/>
      <c r="GPI69" s="308"/>
      <c r="GPJ69" s="308"/>
      <c r="GPK69" s="308"/>
      <c r="GPL69" s="308"/>
      <c r="GPM69" s="308"/>
      <c r="GPN69" s="308"/>
      <c r="GPO69" s="308"/>
      <c r="GPP69" s="308"/>
      <c r="GPQ69" s="308"/>
      <c r="GPR69" s="308"/>
      <c r="GPS69" s="308"/>
      <c r="GPT69" s="308"/>
      <c r="GPU69" s="308"/>
      <c r="GPV69" s="308"/>
      <c r="GPW69" s="308"/>
      <c r="GPX69" s="308"/>
      <c r="GPY69" s="308"/>
      <c r="GPZ69" s="308"/>
      <c r="GQA69" s="308"/>
      <c r="GQB69" s="308"/>
      <c r="GQC69" s="308"/>
      <c r="GQD69" s="308"/>
      <c r="GQE69" s="308"/>
      <c r="GQF69" s="308"/>
      <c r="GQG69" s="308"/>
      <c r="GQH69" s="308"/>
      <c r="GQI69" s="308"/>
      <c r="GQJ69" s="308"/>
      <c r="GQK69" s="308"/>
      <c r="GQL69" s="308"/>
      <c r="GQM69" s="308"/>
      <c r="GQN69" s="308"/>
      <c r="GQO69" s="308"/>
      <c r="GQP69" s="308"/>
      <c r="GQQ69" s="308"/>
      <c r="GQR69" s="308"/>
      <c r="GQS69" s="308"/>
      <c r="GQT69" s="308"/>
      <c r="GQU69" s="308"/>
      <c r="GQV69" s="308"/>
      <c r="GQW69" s="308"/>
      <c r="GQX69" s="308"/>
      <c r="GQY69" s="308"/>
      <c r="GQZ69" s="308"/>
      <c r="GRA69" s="308"/>
      <c r="GRB69" s="308"/>
      <c r="GRC69" s="308"/>
      <c r="GRD69" s="308"/>
      <c r="GRE69" s="308"/>
      <c r="GRF69" s="308"/>
      <c r="GRG69" s="308"/>
      <c r="GRH69" s="308"/>
      <c r="GRI69" s="308"/>
      <c r="GRJ69" s="308"/>
      <c r="GRK69" s="308"/>
      <c r="GRL69" s="308"/>
      <c r="GRM69" s="308"/>
      <c r="GRN69" s="308"/>
      <c r="GRO69" s="308"/>
      <c r="GRP69" s="308"/>
      <c r="GRQ69" s="308"/>
      <c r="GRR69" s="308"/>
      <c r="GRS69" s="308"/>
      <c r="GRT69" s="308"/>
      <c r="GRU69" s="308"/>
      <c r="GRV69" s="308"/>
      <c r="GRW69" s="308"/>
      <c r="GRX69" s="308"/>
      <c r="GRY69" s="308"/>
      <c r="GRZ69" s="308"/>
      <c r="GSA69" s="308"/>
      <c r="GSB69" s="308"/>
      <c r="GSC69" s="308"/>
      <c r="GSD69" s="308"/>
      <c r="GSE69" s="308"/>
      <c r="GSF69" s="308"/>
      <c r="GSG69" s="308"/>
      <c r="GSH69" s="308"/>
      <c r="GSI69" s="308"/>
      <c r="GSJ69" s="308"/>
      <c r="GSK69" s="308"/>
      <c r="GSL69" s="308"/>
      <c r="GSM69" s="308"/>
      <c r="GSN69" s="308"/>
      <c r="GSO69" s="308"/>
      <c r="GSP69" s="308"/>
      <c r="GSQ69" s="308"/>
      <c r="GSR69" s="308"/>
      <c r="GSS69" s="308"/>
      <c r="GST69" s="308"/>
      <c r="GSU69" s="308"/>
      <c r="GSV69" s="308"/>
      <c r="GSW69" s="308"/>
      <c r="GSX69" s="308"/>
      <c r="GSY69" s="308"/>
      <c r="GSZ69" s="308"/>
      <c r="GTA69" s="308"/>
      <c r="GTB69" s="308"/>
      <c r="GTC69" s="308"/>
      <c r="GTD69" s="308"/>
      <c r="GTE69" s="308"/>
      <c r="GTF69" s="308"/>
      <c r="GTG69" s="308"/>
      <c r="GTH69" s="308"/>
      <c r="GTI69" s="308"/>
      <c r="GTJ69" s="308"/>
      <c r="GTK69" s="308"/>
      <c r="GTL69" s="308"/>
      <c r="GTM69" s="308"/>
      <c r="GTN69" s="308"/>
      <c r="GTO69" s="308"/>
      <c r="GTP69" s="308"/>
      <c r="GTQ69" s="308"/>
      <c r="GTR69" s="308"/>
      <c r="GTS69" s="308"/>
      <c r="GTT69" s="308"/>
      <c r="GTU69" s="308"/>
      <c r="GTV69" s="308"/>
      <c r="GTW69" s="308"/>
      <c r="GTX69" s="308"/>
      <c r="GTY69" s="308"/>
      <c r="GTZ69" s="308"/>
      <c r="GUA69" s="308"/>
      <c r="GUB69" s="308"/>
      <c r="GUC69" s="308"/>
      <c r="GUD69" s="308"/>
      <c r="GUE69" s="308"/>
      <c r="GUF69" s="308"/>
      <c r="GUG69" s="308"/>
      <c r="GUH69" s="308"/>
      <c r="GUI69" s="308"/>
      <c r="GUJ69" s="308"/>
      <c r="GUK69" s="308"/>
      <c r="GUL69" s="308"/>
      <c r="GUM69" s="308"/>
      <c r="GUN69" s="308"/>
      <c r="GUO69" s="308"/>
      <c r="GUP69" s="308"/>
      <c r="GUQ69" s="308"/>
      <c r="GUR69" s="308"/>
      <c r="GUS69" s="308"/>
      <c r="GUT69" s="308"/>
      <c r="GUU69" s="308"/>
      <c r="GUV69" s="308"/>
      <c r="GUW69" s="308"/>
      <c r="GUX69" s="308"/>
      <c r="GUY69" s="308"/>
      <c r="GUZ69" s="308"/>
      <c r="GVA69" s="308"/>
      <c r="GVB69" s="308"/>
      <c r="GVC69" s="308"/>
      <c r="GVD69" s="308"/>
      <c r="GVE69" s="308"/>
      <c r="GVF69" s="308"/>
      <c r="GVG69" s="308"/>
      <c r="GVH69" s="308"/>
      <c r="GVI69" s="308"/>
      <c r="GVJ69" s="308"/>
      <c r="GVK69" s="308"/>
      <c r="GVL69" s="308"/>
      <c r="GVM69" s="308"/>
      <c r="GVN69" s="308"/>
      <c r="GVO69" s="308"/>
      <c r="GVP69" s="308"/>
      <c r="GVQ69" s="308"/>
      <c r="GVR69" s="308"/>
      <c r="GVS69" s="308"/>
      <c r="GVT69" s="308"/>
      <c r="GVU69" s="308"/>
      <c r="GVV69" s="308"/>
      <c r="GVW69" s="308"/>
      <c r="GVX69" s="308"/>
      <c r="GVY69" s="308"/>
      <c r="GVZ69" s="308"/>
      <c r="GWA69" s="308"/>
      <c r="GWB69" s="308"/>
      <c r="GWC69" s="308"/>
      <c r="GWD69" s="308"/>
      <c r="GWE69" s="308"/>
      <c r="GWF69" s="308"/>
      <c r="GWG69" s="308"/>
      <c r="GWH69" s="308"/>
      <c r="GWI69" s="308"/>
      <c r="GWJ69" s="308"/>
      <c r="GWK69" s="308"/>
      <c r="GWL69" s="308"/>
      <c r="GWM69" s="308"/>
      <c r="GWN69" s="308"/>
      <c r="GWO69" s="308"/>
      <c r="GWP69" s="308"/>
      <c r="GWQ69" s="308"/>
      <c r="GWR69" s="308"/>
      <c r="GWS69" s="308"/>
      <c r="GWT69" s="308"/>
      <c r="GWU69" s="308"/>
      <c r="GWV69" s="308"/>
      <c r="GWW69" s="308"/>
      <c r="GWX69" s="308"/>
      <c r="GWY69" s="308"/>
      <c r="GWZ69" s="308"/>
      <c r="GXA69" s="308"/>
      <c r="GXB69" s="308"/>
      <c r="GXC69" s="308"/>
      <c r="GXD69" s="308"/>
      <c r="GXE69" s="308"/>
      <c r="GXF69" s="308"/>
      <c r="GXG69" s="308"/>
      <c r="GXH69" s="308"/>
      <c r="GXI69" s="308"/>
      <c r="GXJ69" s="308"/>
      <c r="GXK69" s="308"/>
      <c r="GXL69" s="308"/>
      <c r="GXM69" s="308"/>
      <c r="GXN69" s="308"/>
      <c r="GXO69" s="308"/>
      <c r="GXP69" s="308"/>
      <c r="GXQ69" s="308"/>
      <c r="GXR69" s="308"/>
      <c r="GXS69" s="308"/>
      <c r="GXT69" s="308"/>
      <c r="GXU69" s="308"/>
      <c r="GXV69" s="308"/>
      <c r="GXW69" s="308"/>
      <c r="GXX69" s="308"/>
      <c r="GXY69" s="308"/>
      <c r="GXZ69" s="308"/>
      <c r="GYA69" s="308"/>
      <c r="GYB69" s="308"/>
      <c r="GYC69" s="308"/>
      <c r="GYD69" s="308"/>
      <c r="GYE69" s="308"/>
      <c r="GYF69" s="308"/>
      <c r="GYG69" s="308"/>
      <c r="GYH69" s="308"/>
      <c r="GYI69" s="308"/>
      <c r="GYJ69" s="308"/>
      <c r="GYK69" s="308"/>
      <c r="GYL69" s="308"/>
      <c r="GYM69" s="308"/>
      <c r="GYN69" s="308"/>
      <c r="GYO69" s="308"/>
      <c r="GYP69" s="308"/>
      <c r="GYQ69" s="308"/>
      <c r="GYR69" s="308"/>
      <c r="GYS69" s="308"/>
      <c r="GYT69" s="308"/>
      <c r="GYU69" s="308"/>
      <c r="GYV69" s="308"/>
      <c r="GYW69" s="308"/>
      <c r="GYX69" s="308"/>
      <c r="GYY69" s="308"/>
      <c r="GYZ69" s="308"/>
      <c r="GZA69" s="308"/>
      <c r="GZB69" s="308"/>
      <c r="GZC69" s="308"/>
      <c r="GZD69" s="308"/>
      <c r="GZE69" s="308"/>
      <c r="GZF69" s="308"/>
      <c r="GZG69" s="308"/>
      <c r="GZH69" s="308"/>
      <c r="GZI69" s="308"/>
      <c r="GZJ69" s="308"/>
      <c r="GZK69" s="308"/>
      <c r="GZL69" s="308"/>
      <c r="GZM69" s="308"/>
      <c r="GZN69" s="308"/>
      <c r="GZO69" s="308"/>
      <c r="GZP69" s="308"/>
      <c r="GZQ69" s="308"/>
      <c r="GZR69" s="308"/>
      <c r="GZS69" s="308"/>
      <c r="GZT69" s="308"/>
      <c r="GZU69" s="308"/>
      <c r="GZV69" s="308"/>
      <c r="GZW69" s="308"/>
      <c r="GZX69" s="308"/>
      <c r="GZY69" s="308"/>
      <c r="GZZ69" s="308"/>
      <c r="HAA69" s="308"/>
      <c r="HAB69" s="308"/>
      <c r="HAC69" s="308"/>
      <c r="HAD69" s="308"/>
      <c r="HAE69" s="308"/>
      <c r="HAF69" s="308"/>
      <c r="HAG69" s="308"/>
      <c r="HAH69" s="308"/>
      <c r="HAI69" s="308"/>
      <c r="HAJ69" s="308"/>
      <c r="HAK69" s="308"/>
      <c r="HAL69" s="308"/>
      <c r="HAM69" s="308"/>
      <c r="HAN69" s="308"/>
      <c r="HAO69" s="308"/>
      <c r="HAP69" s="308"/>
      <c r="HAQ69" s="308"/>
      <c r="HAR69" s="308"/>
      <c r="HAS69" s="308"/>
      <c r="HAT69" s="308"/>
      <c r="HAU69" s="308"/>
      <c r="HAV69" s="308"/>
      <c r="HAW69" s="308"/>
      <c r="HAX69" s="308"/>
      <c r="HAY69" s="308"/>
      <c r="HAZ69" s="308"/>
      <c r="HBA69" s="308"/>
      <c r="HBB69" s="308"/>
      <c r="HBC69" s="308"/>
      <c r="HBD69" s="308"/>
      <c r="HBE69" s="308"/>
      <c r="HBF69" s="308"/>
      <c r="HBG69" s="308"/>
      <c r="HBH69" s="308"/>
      <c r="HBI69" s="308"/>
      <c r="HBJ69" s="308"/>
      <c r="HBK69" s="308"/>
      <c r="HBL69" s="308"/>
      <c r="HBM69" s="308"/>
      <c r="HBN69" s="308"/>
      <c r="HBO69" s="308"/>
      <c r="HBP69" s="308"/>
      <c r="HBQ69" s="308"/>
      <c r="HBR69" s="308"/>
      <c r="HBS69" s="308"/>
      <c r="HBT69" s="308"/>
      <c r="HBU69" s="308"/>
      <c r="HBV69" s="308"/>
      <c r="HBW69" s="308"/>
      <c r="HBX69" s="308"/>
      <c r="HBY69" s="308"/>
      <c r="HBZ69" s="308"/>
      <c r="HCA69" s="308"/>
      <c r="HCB69" s="308"/>
      <c r="HCC69" s="308"/>
      <c r="HCD69" s="308"/>
      <c r="HCE69" s="308"/>
      <c r="HCF69" s="308"/>
      <c r="HCG69" s="308"/>
      <c r="HCH69" s="308"/>
      <c r="HCI69" s="308"/>
      <c r="HCJ69" s="308"/>
      <c r="HCK69" s="308"/>
      <c r="HCL69" s="308"/>
      <c r="HCM69" s="308"/>
      <c r="HCN69" s="308"/>
      <c r="HCO69" s="308"/>
      <c r="HCP69" s="308"/>
      <c r="HCQ69" s="308"/>
      <c r="HCR69" s="308"/>
      <c r="HCS69" s="308"/>
      <c r="HCT69" s="308"/>
      <c r="HCU69" s="308"/>
      <c r="HCV69" s="308"/>
      <c r="HCW69" s="308"/>
      <c r="HCX69" s="308"/>
      <c r="HCY69" s="308"/>
      <c r="HCZ69" s="308"/>
      <c r="HDA69" s="308"/>
      <c r="HDB69" s="308"/>
      <c r="HDC69" s="308"/>
      <c r="HDD69" s="308"/>
      <c r="HDE69" s="308"/>
      <c r="HDF69" s="308"/>
      <c r="HDG69" s="308"/>
      <c r="HDH69" s="308"/>
      <c r="HDI69" s="308"/>
      <c r="HDJ69" s="308"/>
      <c r="HDK69" s="308"/>
      <c r="HDL69" s="308"/>
      <c r="HDM69" s="308"/>
      <c r="HDN69" s="308"/>
      <c r="HDO69" s="308"/>
      <c r="HDP69" s="308"/>
      <c r="HDQ69" s="308"/>
      <c r="HDR69" s="308"/>
      <c r="HDS69" s="308"/>
      <c r="HDT69" s="308"/>
      <c r="HDU69" s="308"/>
      <c r="HDV69" s="308"/>
      <c r="HDW69" s="308"/>
      <c r="HDX69" s="308"/>
      <c r="HDY69" s="308"/>
      <c r="HDZ69" s="308"/>
      <c r="HEA69" s="308"/>
      <c r="HEB69" s="308"/>
      <c r="HEC69" s="308"/>
      <c r="HED69" s="308"/>
      <c r="HEE69" s="308"/>
      <c r="HEF69" s="308"/>
      <c r="HEG69" s="308"/>
      <c r="HEH69" s="308"/>
      <c r="HEI69" s="308"/>
      <c r="HEJ69" s="308"/>
      <c r="HEK69" s="308"/>
      <c r="HEL69" s="308"/>
      <c r="HEM69" s="308"/>
      <c r="HEN69" s="308"/>
      <c r="HEO69" s="308"/>
      <c r="HEP69" s="308"/>
      <c r="HEQ69" s="308"/>
      <c r="HER69" s="308"/>
      <c r="HES69" s="308"/>
      <c r="HET69" s="308"/>
      <c r="HEU69" s="308"/>
      <c r="HEV69" s="308"/>
      <c r="HEW69" s="308"/>
      <c r="HEX69" s="308"/>
      <c r="HEY69" s="308"/>
      <c r="HEZ69" s="308"/>
      <c r="HFA69" s="308"/>
      <c r="HFB69" s="308"/>
      <c r="HFC69" s="308"/>
      <c r="HFD69" s="308"/>
      <c r="HFE69" s="308"/>
      <c r="HFF69" s="308"/>
      <c r="HFG69" s="308"/>
      <c r="HFH69" s="308"/>
      <c r="HFI69" s="308"/>
      <c r="HFJ69" s="308"/>
      <c r="HFK69" s="308"/>
      <c r="HFL69" s="308"/>
      <c r="HFM69" s="308"/>
      <c r="HFN69" s="308"/>
      <c r="HFO69" s="308"/>
      <c r="HFP69" s="308"/>
      <c r="HFQ69" s="308"/>
      <c r="HFR69" s="308"/>
      <c r="HFS69" s="308"/>
      <c r="HFT69" s="308"/>
      <c r="HFU69" s="308"/>
      <c r="HFV69" s="308"/>
      <c r="HFW69" s="308"/>
      <c r="HFX69" s="308"/>
      <c r="HFY69" s="308"/>
      <c r="HFZ69" s="308"/>
      <c r="HGA69" s="308"/>
      <c r="HGB69" s="308"/>
      <c r="HGC69" s="308"/>
      <c r="HGD69" s="308"/>
      <c r="HGE69" s="308"/>
      <c r="HGF69" s="308"/>
      <c r="HGG69" s="308"/>
      <c r="HGH69" s="308"/>
      <c r="HGI69" s="308"/>
      <c r="HGJ69" s="308"/>
      <c r="HGK69" s="308"/>
      <c r="HGL69" s="308"/>
      <c r="HGM69" s="308"/>
      <c r="HGN69" s="308"/>
      <c r="HGO69" s="308"/>
      <c r="HGP69" s="308"/>
      <c r="HGQ69" s="308"/>
      <c r="HGR69" s="308"/>
      <c r="HGS69" s="308"/>
      <c r="HGT69" s="308"/>
      <c r="HGU69" s="308"/>
      <c r="HGV69" s="308"/>
      <c r="HGW69" s="308"/>
      <c r="HGX69" s="308"/>
      <c r="HGY69" s="308"/>
      <c r="HGZ69" s="308"/>
      <c r="HHA69" s="308"/>
      <c r="HHB69" s="308"/>
      <c r="HHC69" s="308"/>
      <c r="HHD69" s="308"/>
      <c r="HHE69" s="308"/>
      <c r="HHF69" s="308"/>
      <c r="HHG69" s="308"/>
      <c r="HHH69" s="308"/>
      <c r="HHI69" s="308"/>
      <c r="HHJ69" s="308"/>
      <c r="HHK69" s="308"/>
      <c r="HHL69" s="308"/>
      <c r="HHM69" s="308"/>
      <c r="HHN69" s="308"/>
      <c r="HHO69" s="308"/>
      <c r="HHP69" s="308"/>
      <c r="HHQ69" s="308"/>
      <c r="HHR69" s="308"/>
      <c r="HHS69" s="308"/>
      <c r="HHT69" s="308"/>
      <c r="HHU69" s="308"/>
      <c r="HHV69" s="308"/>
      <c r="HHW69" s="308"/>
      <c r="HHX69" s="308"/>
      <c r="HHY69" s="308"/>
      <c r="HHZ69" s="308"/>
      <c r="HIA69" s="308"/>
      <c r="HIB69" s="308"/>
      <c r="HIC69" s="308"/>
      <c r="HID69" s="308"/>
      <c r="HIE69" s="308"/>
      <c r="HIF69" s="308"/>
      <c r="HIG69" s="308"/>
      <c r="HIH69" s="308"/>
      <c r="HII69" s="308"/>
      <c r="HIJ69" s="308"/>
      <c r="HIK69" s="308"/>
      <c r="HIL69" s="308"/>
      <c r="HIM69" s="308"/>
      <c r="HIN69" s="308"/>
      <c r="HIO69" s="308"/>
      <c r="HIP69" s="308"/>
      <c r="HIQ69" s="308"/>
      <c r="HIR69" s="308"/>
      <c r="HIS69" s="308"/>
      <c r="HIT69" s="308"/>
      <c r="HIU69" s="308"/>
      <c r="HIV69" s="308"/>
      <c r="HIW69" s="308"/>
      <c r="HIX69" s="308"/>
      <c r="HIY69" s="308"/>
      <c r="HIZ69" s="308"/>
      <c r="HJA69" s="308"/>
      <c r="HJB69" s="308"/>
      <c r="HJC69" s="308"/>
      <c r="HJD69" s="308"/>
      <c r="HJE69" s="308"/>
      <c r="HJF69" s="308"/>
      <c r="HJG69" s="308"/>
      <c r="HJH69" s="308"/>
      <c r="HJI69" s="308"/>
      <c r="HJJ69" s="308"/>
      <c r="HJK69" s="308"/>
      <c r="HJL69" s="308"/>
      <c r="HJM69" s="308"/>
      <c r="HJN69" s="308"/>
      <c r="HJO69" s="308"/>
      <c r="HJP69" s="308"/>
      <c r="HJQ69" s="308"/>
      <c r="HJR69" s="308"/>
      <c r="HJS69" s="308"/>
      <c r="HJT69" s="308"/>
      <c r="HJU69" s="308"/>
      <c r="HJV69" s="308"/>
      <c r="HJW69" s="308"/>
      <c r="HJX69" s="308"/>
      <c r="HJY69" s="308"/>
      <c r="HJZ69" s="308"/>
      <c r="HKA69" s="308"/>
      <c r="HKB69" s="308"/>
      <c r="HKC69" s="308"/>
      <c r="HKD69" s="308"/>
      <c r="HKE69" s="308"/>
      <c r="HKF69" s="308"/>
      <c r="HKG69" s="308"/>
      <c r="HKH69" s="308"/>
      <c r="HKI69" s="308"/>
      <c r="HKJ69" s="308"/>
      <c r="HKK69" s="308"/>
      <c r="HKL69" s="308"/>
      <c r="HKM69" s="308"/>
      <c r="HKN69" s="308"/>
      <c r="HKO69" s="308"/>
      <c r="HKP69" s="308"/>
      <c r="HKQ69" s="308"/>
      <c r="HKR69" s="308"/>
      <c r="HKS69" s="308"/>
      <c r="HKT69" s="308"/>
      <c r="HKU69" s="308"/>
      <c r="HKV69" s="308"/>
      <c r="HKW69" s="308"/>
      <c r="HKX69" s="308"/>
      <c r="HKY69" s="308"/>
      <c r="HKZ69" s="308"/>
      <c r="HLA69" s="308"/>
      <c r="HLB69" s="308"/>
      <c r="HLC69" s="308"/>
      <c r="HLD69" s="308"/>
      <c r="HLE69" s="308"/>
      <c r="HLF69" s="308"/>
      <c r="HLG69" s="308"/>
      <c r="HLH69" s="308"/>
      <c r="HLI69" s="308"/>
      <c r="HLJ69" s="308"/>
      <c r="HLK69" s="308"/>
      <c r="HLL69" s="308"/>
      <c r="HLM69" s="308"/>
      <c r="HLN69" s="308"/>
      <c r="HLO69" s="308"/>
      <c r="HLP69" s="308"/>
      <c r="HLQ69" s="308"/>
      <c r="HLR69" s="308"/>
      <c r="HLS69" s="308"/>
      <c r="HLT69" s="308"/>
      <c r="HLU69" s="308"/>
      <c r="HLV69" s="308"/>
      <c r="HLW69" s="308"/>
      <c r="HLX69" s="308"/>
      <c r="HLY69" s="308"/>
      <c r="HLZ69" s="308"/>
      <c r="HMA69" s="308"/>
      <c r="HMB69" s="308"/>
      <c r="HMC69" s="308"/>
      <c r="HMD69" s="308"/>
      <c r="HME69" s="308"/>
      <c r="HMF69" s="308"/>
      <c r="HMG69" s="308"/>
      <c r="HMH69" s="308"/>
      <c r="HMI69" s="308"/>
      <c r="HMJ69" s="308"/>
      <c r="HMK69" s="308"/>
      <c r="HML69" s="308"/>
      <c r="HMM69" s="308"/>
      <c r="HMN69" s="308"/>
      <c r="HMO69" s="308"/>
      <c r="HMP69" s="308"/>
      <c r="HMQ69" s="308"/>
      <c r="HMR69" s="308"/>
      <c r="HMS69" s="308"/>
      <c r="HMT69" s="308"/>
      <c r="HMU69" s="308"/>
      <c r="HMV69" s="308"/>
      <c r="HMW69" s="308"/>
      <c r="HMX69" s="308"/>
      <c r="HMY69" s="308"/>
      <c r="HMZ69" s="308"/>
      <c r="HNA69" s="308"/>
      <c r="HNB69" s="308"/>
      <c r="HNC69" s="308"/>
      <c r="HND69" s="308"/>
      <c r="HNE69" s="308"/>
      <c r="HNF69" s="308"/>
      <c r="HNG69" s="308"/>
      <c r="HNH69" s="308"/>
      <c r="HNI69" s="308"/>
      <c r="HNJ69" s="308"/>
      <c r="HNK69" s="308"/>
      <c r="HNL69" s="308"/>
      <c r="HNM69" s="308"/>
      <c r="HNN69" s="308"/>
      <c r="HNO69" s="308"/>
      <c r="HNP69" s="308"/>
      <c r="HNQ69" s="308"/>
      <c r="HNR69" s="308"/>
      <c r="HNS69" s="308"/>
      <c r="HNT69" s="308"/>
      <c r="HNU69" s="308"/>
      <c r="HNV69" s="308"/>
      <c r="HNW69" s="308"/>
      <c r="HNX69" s="308"/>
      <c r="HNY69" s="308"/>
      <c r="HNZ69" s="308"/>
      <c r="HOA69" s="308"/>
      <c r="HOB69" s="308"/>
      <c r="HOC69" s="308"/>
      <c r="HOD69" s="308"/>
      <c r="HOE69" s="308"/>
      <c r="HOF69" s="308"/>
      <c r="HOG69" s="308"/>
      <c r="HOH69" s="308"/>
      <c r="HOI69" s="308"/>
      <c r="HOJ69" s="308"/>
      <c r="HOK69" s="308"/>
      <c r="HOL69" s="308"/>
      <c r="HOM69" s="308"/>
      <c r="HON69" s="308"/>
      <c r="HOO69" s="308"/>
      <c r="HOP69" s="308"/>
      <c r="HOQ69" s="308"/>
      <c r="HOR69" s="308"/>
      <c r="HOS69" s="308"/>
      <c r="HOT69" s="308"/>
      <c r="HOU69" s="308"/>
      <c r="HOV69" s="308"/>
      <c r="HOW69" s="308"/>
      <c r="HOX69" s="308"/>
      <c r="HOY69" s="308"/>
      <c r="HOZ69" s="308"/>
      <c r="HPA69" s="308"/>
      <c r="HPB69" s="308"/>
      <c r="HPC69" s="308"/>
      <c r="HPD69" s="308"/>
      <c r="HPE69" s="308"/>
      <c r="HPF69" s="308"/>
      <c r="HPG69" s="308"/>
      <c r="HPH69" s="308"/>
      <c r="HPI69" s="308"/>
      <c r="HPJ69" s="308"/>
      <c r="HPK69" s="308"/>
      <c r="HPL69" s="308"/>
      <c r="HPM69" s="308"/>
      <c r="HPN69" s="308"/>
      <c r="HPO69" s="308"/>
      <c r="HPP69" s="308"/>
      <c r="HPQ69" s="308"/>
      <c r="HPR69" s="308"/>
      <c r="HPS69" s="308"/>
      <c r="HPT69" s="308"/>
      <c r="HPU69" s="308"/>
      <c r="HPV69" s="308"/>
      <c r="HPW69" s="308"/>
      <c r="HPX69" s="308"/>
      <c r="HPY69" s="308"/>
      <c r="HPZ69" s="308"/>
      <c r="HQA69" s="308"/>
      <c r="HQB69" s="308"/>
      <c r="HQC69" s="308"/>
      <c r="HQD69" s="308"/>
      <c r="HQE69" s="308"/>
      <c r="HQF69" s="308"/>
      <c r="HQG69" s="308"/>
      <c r="HQH69" s="308"/>
      <c r="HQI69" s="308"/>
      <c r="HQJ69" s="308"/>
      <c r="HQK69" s="308"/>
      <c r="HQL69" s="308"/>
      <c r="HQM69" s="308"/>
      <c r="HQN69" s="308"/>
      <c r="HQO69" s="308"/>
      <c r="HQP69" s="308"/>
      <c r="HQQ69" s="308"/>
      <c r="HQR69" s="308"/>
      <c r="HQS69" s="308"/>
      <c r="HQT69" s="308"/>
      <c r="HQU69" s="308"/>
      <c r="HQV69" s="308"/>
      <c r="HQW69" s="308"/>
      <c r="HQX69" s="308"/>
      <c r="HQY69" s="308"/>
      <c r="HQZ69" s="308"/>
      <c r="HRA69" s="308"/>
      <c r="HRB69" s="308"/>
      <c r="HRC69" s="308"/>
      <c r="HRD69" s="308"/>
      <c r="HRE69" s="308"/>
      <c r="HRF69" s="308"/>
      <c r="HRG69" s="308"/>
      <c r="HRH69" s="308"/>
      <c r="HRI69" s="308"/>
      <c r="HRJ69" s="308"/>
      <c r="HRK69" s="308"/>
      <c r="HRL69" s="308"/>
      <c r="HRM69" s="308"/>
      <c r="HRN69" s="308"/>
      <c r="HRO69" s="308"/>
      <c r="HRP69" s="308"/>
      <c r="HRQ69" s="308"/>
      <c r="HRR69" s="308"/>
      <c r="HRS69" s="308"/>
      <c r="HRT69" s="308"/>
      <c r="HRU69" s="308"/>
      <c r="HRV69" s="308"/>
      <c r="HRW69" s="308"/>
      <c r="HRX69" s="308"/>
      <c r="HRY69" s="308"/>
      <c r="HRZ69" s="308"/>
      <c r="HSA69" s="308"/>
      <c r="HSB69" s="308"/>
      <c r="HSC69" s="308"/>
      <c r="HSD69" s="308"/>
      <c r="HSE69" s="308"/>
      <c r="HSF69" s="308"/>
      <c r="HSG69" s="308"/>
      <c r="HSH69" s="308"/>
      <c r="HSI69" s="308"/>
      <c r="HSJ69" s="308"/>
      <c r="HSK69" s="308"/>
      <c r="HSL69" s="308"/>
      <c r="HSM69" s="308"/>
      <c r="HSN69" s="308"/>
      <c r="HSO69" s="308"/>
      <c r="HSP69" s="308"/>
      <c r="HSQ69" s="308"/>
      <c r="HSR69" s="308"/>
      <c r="HSS69" s="308"/>
      <c r="HST69" s="308"/>
      <c r="HSU69" s="308"/>
      <c r="HSV69" s="308"/>
      <c r="HSW69" s="308"/>
      <c r="HSX69" s="308"/>
      <c r="HSY69" s="308"/>
      <c r="HSZ69" s="308"/>
      <c r="HTA69" s="308"/>
      <c r="HTB69" s="308"/>
      <c r="HTC69" s="308"/>
      <c r="HTD69" s="308"/>
      <c r="HTE69" s="308"/>
      <c r="HTF69" s="308"/>
      <c r="HTG69" s="308"/>
      <c r="HTH69" s="308"/>
      <c r="HTI69" s="308"/>
      <c r="HTJ69" s="308"/>
      <c r="HTK69" s="308"/>
      <c r="HTL69" s="308"/>
      <c r="HTM69" s="308"/>
      <c r="HTN69" s="308"/>
      <c r="HTO69" s="308"/>
      <c r="HTP69" s="308"/>
      <c r="HTQ69" s="308"/>
      <c r="HTR69" s="308"/>
      <c r="HTS69" s="308"/>
      <c r="HTT69" s="308"/>
      <c r="HTU69" s="308"/>
      <c r="HTV69" s="308"/>
      <c r="HTW69" s="308"/>
      <c r="HTX69" s="308"/>
      <c r="HTY69" s="308"/>
      <c r="HTZ69" s="308"/>
      <c r="HUA69" s="308"/>
      <c r="HUB69" s="308"/>
      <c r="HUC69" s="308"/>
      <c r="HUD69" s="308"/>
      <c r="HUE69" s="308"/>
      <c r="HUF69" s="308"/>
      <c r="HUG69" s="308"/>
      <c r="HUH69" s="308"/>
      <c r="HUI69" s="308"/>
      <c r="HUJ69" s="308"/>
      <c r="HUK69" s="308"/>
      <c r="HUL69" s="308"/>
      <c r="HUM69" s="308"/>
      <c r="HUN69" s="308"/>
      <c r="HUO69" s="308"/>
      <c r="HUP69" s="308"/>
      <c r="HUQ69" s="308"/>
      <c r="HUR69" s="308"/>
      <c r="HUS69" s="308"/>
      <c r="HUT69" s="308"/>
      <c r="HUU69" s="308"/>
      <c r="HUV69" s="308"/>
      <c r="HUW69" s="308"/>
      <c r="HUX69" s="308"/>
      <c r="HUY69" s="308"/>
      <c r="HUZ69" s="308"/>
      <c r="HVA69" s="308"/>
      <c r="HVB69" s="308"/>
      <c r="HVC69" s="308"/>
      <c r="HVD69" s="308"/>
      <c r="HVE69" s="308"/>
      <c r="HVF69" s="308"/>
      <c r="HVG69" s="308"/>
      <c r="HVH69" s="308"/>
      <c r="HVI69" s="308"/>
      <c r="HVJ69" s="308"/>
      <c r="HVK69" s="308"/>
      <c r="HVL69" s="308"/>
      <c r="HVM69" s="308"/>
      <c r="HVN69" s="308"/>
      <c r="HVO69" s="308"/>
      <c r="HVP69" s="308"/>
      <c r="HVQ69" s="308"/>
      <c r="HVR69" s="308"/>
      <c r="HVS69" s="308"/>
      <c r="HVT69" s="308"/>
      <c r="HVU69" s="308"/>
      <c r="HVV69" s="308"/>
      <c r="HVW69" s="308"/>
      <c r="HVX69" s="308"/>
      <c r="HVY69" s="308"/>
      <c r="HVZ69" s="308"/>
      <c r="HWA69" s="308"/>
      <c r="HWB69" s="308"/>
      <c r="HWC69" s="308"/>
      <c r="HWD69" s="308"/>
      <c r="HWE69" s="308"/>
      <c r="HWF69" s="308"/>
      <c r="HWG69" s="308"/>
      <c r="HWH69" s="308"/>
      <c r="HWI69" s="308"/>
      <c r="HWJ69" s="308"/>
      <c r="HWK69" s="308"/>
      <c r="HWL69" s="308"/>
      <c r="HWM69" s="308"/>
      <c r="HWN69" s="308"/>
      <c r="HWO69" s="308"/>
      <c r="HWP69" s="308"/>
      <c r="HWQ69" s="308"/>
      <c r="HWR69" s="308"/>
      <c r="HWS69" s="308"/>
      <c r="HWT69" s="308"/>
      <c r="HWU69" s="308"/>
      <c r="HWV69" s="308"/>
      <c r="HWW69" s="308"/>
      <c r="HWX69" s="308"/>
      <c r="HWY69" s="308"/>
      <c r="HWZ69" s="308"/>
      <c r="HXA69" s="308"/>
      <c r="HXB69" s="308"/>
      <c r="HXC69" s="308"/>
      <c r="HXD69" s="308"/>
      <c r="HXE69" s="308"/>
      <c r="HXF69" s="308"/>
      <c r="HXG69" s="308"/>
      <c r="HXH69" s="308"/>
      <c r="HXI69" s="308"/>
      <c r="HXJ69" s="308"/>
      <c r="HXK69" s="308"/>
      <c r="HXL69" s="308"/>
      <c r="HXM69" s="308"/>
      <c r="HXN69" s="308"/>
      <c r="HXO69" s="308"/>
      <c r="HXP69" s="308"/>
      <c r="HXQ69" s="308"/>
      <c r="HXR69" s="308"/>
      <c r="HXS69" s="308"/>
      <c r="HXT69" s="308"/>
      <c r="HXU69" s="308"/>
      <c r="HXV69" s="308"/>
      <c r="HXW69" s="308"/>
      <c r="HXX69" s="308"/>
      <c r="HXY69" s="308"/>
      <c r="HXZ69" s="308"/>
      <c r="HYA69" s="308"/>
      <c r="HYB69" s="308"/>
      <c r="HYC69" s="308"/>
      <c r="HYD69" s="308"/>
      <c r="HYE69" s="308"/>
      <c r="HYF69" s="308"/>
      <c r="HYG69" s="308"/>
      <c r="HYH69" s="308"/>
      <c r="HYI69" s="308"/>
      <c r="HYJ69" s="308"/>
      <c r="HYK69" s="308"/>
      <c r="HYL69" s="308"/>
      <c r="HYM69" s="308"/>
      <c r="HYN69" s="308"/>
      <c r="HYO69" s="308"/>
      <c r="HYP69" s="308"/>
      <c r="HYQ69" s="308"/>
      <c r="HYR69" s="308"/>
      <c r="HYS69" s="308"/>
      <c r="HYT69" s="308"/>
      <c r="HYU69" s="308"/>
      <c r="HYV69" s="308"/>
      <c r="HYW69" s="308"/>
      <c r="HYX69" s="308"/>
      <c r="HYY69" s="308"/>
      <c r="HYZ69" s="308"/>
      <c r="HZA69" s="308"/>
      <c r="HZB69" s="308"/>
      <c r="HZC69" s="308"/>
      <c r="HZD69" s="308"/>
      <c r="HZE69" s="308"/>
      <c r="HZF69" s="308"/>
      <c r="HZG69" s="308"/>
      <c r="HZH69" s="308"/>
      <c r="HZI69" s="308"/>
      <c r="HZJ69" s="308"/>
      <c r="HZK69" s="308"/>
      <c r="HZL69" s="308"/>
      <c r="HZM69" s="308"/>
      <c r="HZN69" s="308"/>
      <c r="HZO69" s="308"/>
      <c r="HZP69" s="308"/>
      <c r="HZQ69" s="308"/>
      <c r="HZR69" s="308"/>
      <c r="HZS69" s="308"/>
      <c r="HZT69" s="308"/>
      <c r="HZU69" s="308"/>
      <c r="HZV69" s="308"/>
      <c r="HZW69" s="308"/>
      <c r="HZX69" s="308"/>
      <c r="HZY69" s="308"/>
      <c r="HZZ69" s="308"/>
      <c r="IAA69" s="308"/>
      <c r="IAB69" s="308"/>
      <c r="IAC69" s="308"/>
      <c r="IAD69" s="308"/>
      <c r="IAE69" s="308"/>
      <c r="IAF69" s="308"/>
      <c r="IAG69" s="308"/>
      <c r="IAH69" s="308"/>
      <c r="IAI69" s="308"/>
      <c r="IAJ69" s="308"/>
      <c r="IAK69" s="308"/>
      <c r="IAL69" s="308"/>
      <c r="IAM69" s="308"/>
      <c r="IAN69" s="308"/>
      <c r="IAO69" s="308"/>
      <c r="IAP69" s="308"/>
      <c r="IAQ69" s="308"/>
      <c r="IAR69" s="308"/>
      <c r="IAS69" s="308"/>
      <c r="IAT69" s="308"/>
      <c r="IAU69" s="308"/>
      <c r="IAV69" s="308"/>
      <c r="IAW69" s="308"/>
      <c r="IAX69" s="308"/>
      <c r="IAY69" s="308"/>
      <c r="IAZ69" s="308"/>
      <c r="IBA69" s="308"/>
      <c r="IBB69" s="308"/>
      <c r="IBC69" s="308"/>
      <c r="IBD69" s="308"/>
      <c r="IBE69" s="308"/>
      <c r="IBF69" s="308"/>
      <c r="IBG69" s="308"/>
      <c r="IBH69" s="308"/>
      <c r="IBI69" s="308"/>
      <c r="IBJ69" s="308"/>
      <c r="IBK69" s="308"/>
      <c r="IBL69" s="308"/>
      <c r="IBM69" s="308"/>
      <c r="IBN69" s="308"/>
      <c r="IBO69" s="308"/>
      <c r="IBP69" s="308"/>
      <c r="IBQ69" s="308"/>
      <c r="IBR69" s="308"/>
      <c r="IBS69" s="308"/>
      <c r="IBT69" s="308"/>
      <c r="IBU69" s="308"/>
      <c r="IBV69" s="308"/>
      <c r="IBW69" s="308"/>
      <c r="IBX69" s="308"/>
      <c r="IBY69" s="308"/>
      <c r="IBZ69" s="308"/>
      <c r="ICA69" s="308"/>
      <c r="ICB69" s="308"/>
      <c r="ICC69" s="308"/>
      <c r="ICD69" s="308"/>
      <c r="ICE69" s="308"/>
      <c r="ICF69" s="308"/>
      <c r="ICG69" s="308"/>
      <c r="ICH69" s="308"/>
      <c r="ICI69" s="308"/>
      <c r="ICJ69" s="308"/>
      <c r="ICK69" s="308"/>
      <c r="ICL69" s="308"/>
      <c r="ICM69" s="308"/>
      <c r="ICN69" s="308"/>
      <c r="ICO69" s="308"/>
      <c r="ICP69" s="308"/>
      <c r="ICQ69" s="308"/>
      <c r="ICR69" s="308"/>
      <c r="ICS69" s="308"/>
      <c r="ICT69" s="308"/>
      <c r="ICU69" s="308"/>
      <c r="ICV69" s="308"/>
      <c r="ICW69" s="308"/>
      <c r="ICX69" s="308"/>
      <c r="ICY69" s="308"/>
      <c r="ICZ69" s="308"/>
      <c r="IDA69" s="308"/>
      <c r="IDB69" s="308"/>
      <c r="IDC69" s="308"/>
      <c r="IDD69" s="308"/>
      <c r="IDE69" s="308"/>
      <c r="IDF69" s="308"/>
      <c r="IDG69" s="308"/>
      <c r="IDH69" s="308"/>
      <c r="IDI69" s="308"/>
      <c r="IDJ69" s="308"/>
      <c r="IDK69" s="308"/>
      <c r="IDL69" s="308"/>
      <c r="IDM69" s="308"/>
      <c r="IDN69" s="308"/>
      <c r="IDO69" s="308"/>
      <c r="IDP69" s="308"/>
      <c r="IDQ69" s="308"/>
      <c r="IDR69" s="308"/>
      <c r="IDS69" s="308"/>
      <c r="IDT69" s="308"/>
      <c r="IDU69" s="308"/>
      <c r="IDV69" s="308"/>
      <c r="IDW69" s="308"/>
      <c r="IDX69" s="308"/>
      <c r="IDY69" s="308"/>
      <c r="IDZ69" s="308"/>
      <c r="IEA69" s="308"/>
      <c r="IEB69" s="308"/>
      <c r="IEC69" s="308"/>
      <c r="IED69" s="308"/>
      <c r="IEE69" s="308"/>
      <c r="IEF69" s="308"/>
      <c r="IEG69" s="308"/>
      <c r="IEH69" s="308"/>
      <c r="IEI69" s="308"/>
      <c r="IEJ69" s="308"/>
      <c r="IEK69" s="308"/>
      <c r="IEL69" s="308"/>
      <c r="IEM69" s="308"/>
      <c r="IEN69" s="308"/>
      <c r="IEO69" s="308"/>
      <c r="IEP69" s="308"/>
      <c r="IEQ69" s="308"/>
      <c r="IER69" s="308"/>
      <c r="IES69" s="308"/>
      <c r="IET69" s="308"/>
      <c r="IEU69" s="308"/>
      <c r="IEV69" s="308"/>
      <c r="IEW69" s="308"/>
      <c r="IEX69" s="308"/>
      <c r="IEY69" s="308"/>
      <c r="IEZ69" s="308"/>
      <c r="IFA69" s="308"/>
      <c r="IFB69" s="308"/>
      <c r="IFC69" s="308"/>
      <c r="IFD69" s="308"/>
      <c r="IFE69" s="308"/>
      <c r="IFF69" s="308"/>
      <c r="IFG69" s="308"/>
      <c r="IFH69" s="308"/>
      <c r="IFI69" s="308"/>
      <c r="IFJ69" s="308"/>
      <c r="IFK69" s="308"/>
      <c r="IFL69" s="308"/>
      <c r="IFM69" s="308"/>
      <c r="IFN69" s="308"/>
      <c r="IFO69" s="308"/>
      <c r="IFP69" s="308"/>
      <c r="IFQ69" s="308"/>
      <c r="IFR69" s="308"/>
      <c r="IFS69" s="308"/>
      <c r="IFT69" s="308"/>
      <c r="IFU69" s="308"/>
      <c r="IFV69" s="308"/>
      <c r="IFW69" s="308"/>
      <c r="IFX69" s="308"/>
      <c r="IFY69" s="308"/>
      <c r="IFZ69" s="308"/>
      <c r="IGA69" s="308"/>
      <c r="IGB69" s="308"/>
      <c r="IGC69" s="308"/>
      <c r="IGD69" s="308"/>
      <c r="IGE69" s="308"/>
      <c r="IGF69" s="308"/>
      <c r="IGG69" s="308"/>
      <c r="IGH69" s="308"/>
      <c r="IGI69" s="308"/>
      <c r="IGJ69" s="308"/>
      <c r="IGK69" s="308"/>
      <c r="IGL69" s="308"/>
      <c r="IGM69" s="308"/>
      <c r="IGN69" s="308"/>
      <c r="IGO69" s="308"/>
      <c r="IGP69" s="308"/>
      <c r="IGQ69" s="308"/>
      <c r="IGR69" s="308"/>
      <c r="IGS69" s="308"/>
      <c r="IGT69" s="308"/>
      <c r="IGU69" s="308"/>
      <c r="IGV69" s="308"/>
      <c r="IGW69" s="308"/>
      <c r="IGX69" s="308"/>
      <c r="IGY69" s="308"/>
      <c r="IGZ69" s="308"/>
      <c r="IHA69" s="308"/>
      <c r="IHB69" s="308"/>
      <c r="IHC69" s="308"/>
      <c r="IHD69" s="308"/>
      <c r="IHE69" s="308"/>
      <c r="IHF69" s="308"/>
      <c r="IHG69" s="308"/>
      <c r="IHH69" s="308"/>
      <c r="IHI69" s="308"/>
      <c r="IHJ69" s="308"/>
      <c r="IHK69" s="308"/>
      <c r="IHL69" s="308"/>
      <c r="IHM69" s="308"/>
      <c r="IHN69" s="308"/>
      <c r="IHO69" s="308"/>
      <c r="IHP69" s="308"/>
      <c r="IHQ69" s="308"/>
      <c r="IHR69" s="308"/>
      <c r="IHS69" s="308"/>
      <c r="IHT69" s="308"/>
      <c r="IHU69" s="308"/>
      <c r="IHV69" s="308"/>
      <c r="IHW69" s="308"/>
      <c r="IHX69" s="308"/>
      <c r="IHY69" s="308"/>
      <c r="IHZ69" s="308"/>
      <c r="IIA69" s="308"/>
      <c r="IIB69" s="308"/>
      <c r="IIC69" s="308"/>
      <c r="IID69" s="308"/>
      <c r="IIE69" s="308"/>
      <c r="IIF69" s="308"/>
      <c r="IIG69" s="308"/>
      <c r="IIH69" s="308"/>
      <c r="III69" s="308"/>
      <c r="IIJ69" s="308"/>
      <c r="IIK69" s="308"/>
      <c r="IIL69" s="308"/>
      <c r="IIM69" s="308"/>
      <c r="IIN69" s="308"/>
      <c r="IIO69" s="308"/>
      <c r="IIP69" s="308"/>
      <c r="IIQ69" s="308"/>
      <c r="IIR69" s="308"/>
      <c r="IIS69" s="308"/>
      <c r="IIT69" s="308"/>
      <c r="IIU69" s="308"/>
      <c r="IIV69" s="308"/>
      <c r="IIW69" s="308"/>
      <c r="IIX69" s="308"/>
      <c r="IIY69" s="308"/>
      <c r="IIZ69" s="308"/>
      <c r="IJA69" s="308"/>
      <c r="IJB69" s="308"/>
      <c r="IJC69" s="308"/>
      <c r="IJD69" s="308"/>
      <c r="IJE69" s="308"/>
      <c r="IJF69" s="308"/>
      <c r="IJG69" s="308"/>
      <c r="IJH69" s="308"/>
      <c r="IJI69" s="308"/>
      <c r="IJJ69" s="308"/>
      <c r="IJK69" s="308"/>
      <c r="IJL69" s="308"/>
      <c r="IJM69" s="308"/>
      <c r="IJN69" s="308"/>
      <c r="IJO69" s="308"/>
      <c r="IJP69" s="308"/>
      <c r="IJQ69" s="308"/>
      <c r="IJR69" s="308"/>
      <c r="IJS69" s="308"/>
      <c r="IJT69" s="308"/>
      <c r="IJU69" s="308"/>
      <c r="IJV69" s="308"/>
      <c r="IJW69" s="308"/>
      <c r="IJX69" s="308"/>
      <c r="IJY69" s="308"/>
      <c r="IJZ69" s="308"/>
      <c r="IKA69" s="308"/>
      <c r="IKB69" s="308"/>
      <c r="IKC69" s="308"/>
      <c r="IKD69" s="308"/>
      <c r="IKE69" s="308"/>
      <c r="IKF69" s="308"/>
      <c r="IKG69" s="308"/>
      <c r="IKH69" s="308"/>
      <c r="IKI69" s="308"/>
      <c r="IKJ69" s="308"/>
      <c r="IKK69" s="308"/>
      <c r="IKL69" s="308"/>
      <c r="IKM69" s="308"/>
      <c r="IKN69" s="308"/>
      <c r="IKO69" s="308"/>
      <c r="IKP69" s="308"/>
      <c r="IKQ69" s="308"/>
      <c r="IKR69" s="308"/>
      <c r="IKS69" s="308"/>
      <c r="IKT69" s="308"/>
      <c r="IKU69" s="308"/>
      <c r="IKV69" s="308"/>
      <c r="IKW69" s="308"/>
      <c r="IKX69" s="308"/>
      <c r="IKY69" s="308"/>
      <c r="IKZ69" s="308"/>
      <c r="ILA69" s="308"/>
      <c r="ILB69" s="308"/>
      <c r="ILC69" s="308"/>
      <c r="ILD69" s="308"/>
      <c r="ILE69" s="308"/>
      <c r="ILF69" s="308"/>
      <c r="ILG69" s="308"/>
      <c r="ILH69" s="308"/>
      <c r="ILI69" s="308"/>
      <c r="ILJ69" s="308"/>
      <c r="ILK69" s="308"/>
      <c r="ILL69" s="308"/>
      <c r="ILM69" s="308"/>
      <c r="ILN69" s="308"/>
      <c r="ILO69" s="308"/>
      <c r="ILP69" s="308"/>
      <c r="ILQ69" s="308"/>
      <c r="ILR69" s="308"/>
      <c r="ILS69" s="308"/>
      <c r="ILT69" s="308"/>
      <c r="ILU69" s="308"/>
      <c r="ILV69" s="308"/>
      <c r="ILW69" s="308"/>
      <c r="ILX69" s="308"/>
      <c r="ILY69" s="308"/>
      <c r="ILZ69" s="308"/>
      <c r="IMA69" s="308"/>
      <c r="IMB69" s="308"/>
      <c r="IMC69" s="308"/>
      <c r="IMD69" s="308"/>
      <c r="IME69" s="308"/>
      <c r="IMF69" s="308"/>
      <c r="IMG69" s="308"/>
      <c r="IMH69" s="308"/>
      <c r="IMI69" s="308"/>
      <c r="IMJ69" s="308"/>
      <c r="IMK69" s="308"/>
      <c r="IML69" s="308"/>
      <c r="IMM69" s="308"/>
      <c r="IMN69" s="308"/>
      <c r="IMO69" s="308"/>
      <c r="IMP69" s="308"/>
      <c r="IMQ69" s="308"/>
      <c r="IMR69" s="308"/>
      <c r="IMS69" s="308"/>
      <c r="IMT69" s="308"/>
      <c r="IMU69" s="308"/>
      <c r="IMV69" s="308"/>
      <c r="IMW69" s="308"/>
      <c r="IMX69" s="308"/>
      <c r="IMY69" s="308"/>
      <c r="IMZ69" s="308"/>
      <c r="INA69" s="308"/>
      <c r="INB69" s="308"/>
      <c r="INC69" s="308"/>
      <c r="IND69" s="308"/>
      <c r="INE69" s="308"/>
      <c r="INF69" s="308"/>
      <c r="ING69" s="308"/>
      <c r="INH69" s="308"/>
      <c r="INI69" s="308"/>
      <c r="INJ69" s="308"/>
      <c r="INK69" s="308"/>
      <c r="INL69" s="308"/>
      <c r="INM69" s="308"/>
      <c r="INN69" s="308"/>
      <c r="INO69" s="308"/>
      <c r="INP69" s="308"/>
      <c r="INQ69" s="308"/>
      <c r="INR69" s="308"/>
      <c r="INS69" s="308"/>
      <c r="INT69" s="308"/>
      <c r="INU69" s="308"/>
      <c r="INV69" s="308"/>
      <c r="INW69" s="308"/>
      <c r="INX69" s="308"/>
      <c r="INY69" s="308"/>
      <c r="INZ69" s="308"/>
      <c r="IOA69" s="308"/>
      <c r="IOB69" s="308"/>
      <c r="IOC69" s="308"/>
      <c r="IOD69" s="308"/>
      <c r="IOE69" s="308"/>
      <c r="IOF69" s="308"/>
      <c r="IOG69" s="308"/>
      <c r="IOH69" s="308"/>
      <c r="IOI69" s="308"/>
      <c r="IOJ69" s="308"/>
      <c r="IOK69" s="308"/>
      <c r="IOL69" s="308"/>
      <c r="IOM69" s="308"/>
      <c r="ION69" s="308"/>
      <c r="IOO69" s="308"/>
      <c r="IOP69" s="308"/>
      <c r="IOQ69" s="308"/>
      <c r="IOR69" s="308"/>
      <c r="IOS69" s="308"/>
      <c r="IOT69" s="308"/>
      <c r="IOU69" s="308"/>
      <c r="IOV69" s="308"/>
      <c r="IOW69" s="308"/>
      <c r="IOX69" s="308"/>
      <c r="IOY69" s="308"/>
      <c r="IOZ69" s="308"/>
      <c r="IPA69" s="308"/>
      <c r="IPB69" s="308"/>
      <c r="IPC69" s="308"/>
      <c r="IPD69" s="308"/>
      <c r="IPE69" s="308"/>
      <c r="IPF69" s="308"/>
      <c r="IPG69" s="308"/>
      <c r="IPH69" s="308"/>
      <c r="IPI69" s="308"/>
      <c r="IPJ69" s="308"/>
      <c r="IPK69" s="308"/>
      <c r="IPL69" s="308"/>
      <c r="IPM69" s="308"/>
      <c r="IPN69" s="308"/>
      <c r="IPO69" s="308"/>
      <c r="IPP69" s="308"/>
      <c r="IPQ69" s="308"/>
      <c r="IPR69" s="308"/>
      <c r="IPS69" s="308"/>
      <c r="IPT69" s="308"/>
      <c r="IPU69" s="308"/>
      <c r="IPV69" s="308"/>
      <c r="IPW69" s="308"/>
      <c r="IPX69" s="308"/>
      <c r="IPY69" s="308"/>
      <c r="IPZ69" s="308"/>
      <c r="IQA69" s="308"/>
      <c r="IQB69" s="308"/>
      <c r="IQC69" s="308"/>
      <c r="IQD69" s="308"/>
      <c r="IQE69" s="308"/>
      <c r="IQF69" s="308"/>
      <c r="IQG69" s="308"/>
      <c r="IQH69" s="308"/>
      <c r="IQI69" s="308"/>
      <c r="IQJ69" s="308"/>
      <c r="IQK69" s="308"/>
      <c r="IQL69" s="308"/>
      <c r="IQM69" s="308"/>
      <c r="IQN69" s="308"/>
      <c r="IQO69" s="308"/>
      <c r="IQP69" s="308"/>
      <c r="IQQ69" s="308"/>
      <c r="IQR69" s="308"/>
      <c r="IQS69" s="308"/>
      <c r="IQT69" s="308"/>
      <c r="IQU69" s="308"/>
      <c r="IQV69" s="308"/>
      <c r="IQW69" s="308"/>
      <c r="IQX69" s="308"/>
      <c r="IQY69" s="308"/>
      <c r="IQZ69" s="308"/>
      <c r="IRA69" s="308"/>
      <c r="IRB69" s="308"/>
      <c r="IRC69" s="308"/>
      <c r="IRD69" s="308"/>
      <c r="IRE69" s="308"/>
      <c r="IRF69" s="308"/>
      <c r="IRG69" s="308"/>
      <c r="IRH69" s="308"/>
      <c r="IRI69" s="308"/>
      <c r="IRJ69" s="308"/>
      <c r="IRK69" s="308"/>
      <c r="IRL69" s="308"/>
      <c r="IRM69" s="308"/>
      <c r="IRN69" s="308"/>
      <c r="IRO69" s="308"/>
      <c r="IRP69" s="308"/>
      <c r="IRQ69" s="308"/>
      <c r="IRR69" s="308"/>
      <c r="IRS69" s="308"/>
      <c r="IRT69" s="308"/>
      <c r="IRU69" s="308"/>
      <c r="IRV69" s="308"/>
      <c r="IRW69" s="308"/>
      <c r="IRX69" s="308"/>
      <c r="IRY69" s="308"/>
      <c r="IRZ69" s="308"/>
      <c r="ISA69" s="308"/>
      <c r="ISB69" s="308"/>
      <c r="ISC69" s="308"/>
      <c r="ISD69" s="308"/>
      <c r="ISE69" s="308"/>
      <c r="ISF69" s="308"/>
      <c r="ISG69" s="308"/>
      <c r="ISH69" s="308"/>
      <c r="ISI69" s="308"/>
      <c r="ISJ69" s="308"/>
      <c r="ISK69" s="308"/>
      <c r="ISL69" s="308"/>
      <c r="ISM69" s="308"/>
      <c r="ISN69" s="308"/>
      <c r="ISO69" s="308"/>
      <c r="ISP69" s="308"/>
      <c r="ISQ69" s="308"/>
      <c r="ISR69" s="308"/>
      <c r="ISS69" s="308"/>
      <c r="IST69" s="308"/>
      <c r="ISU69" s="308"/>
      <c r="ISV69" s="308"/>
      <c r="ISW69" s="308"/>
      <c r="ISX69" s="308"/>
      <c r="ISY69" s="308"/>
      <c r="ISZ69" s="308"/>
      <c r="ITA69" s="308"/>
      <c r="ITB69" s="308"/>
      <c r="ITC69" s="308"/>
      <c r="ITD69" s="308"/>
      <c r="ITE69" s="308"/>
      <c r="ITF69" s="308"/>
      <c r="ITG69" s="308"/>
      <c r="ITH69" s="308"/>
      <c r="ITI69" s="308"/>
      <c r="ITJ69" s="308"/>
      <c r="ITK69" s="308"/>
      <c r="ITL69" s="308"/>
      <c r="ITM69" s="308"/>
      <c r="ITN69" s="308"/>
      <c r="ITO69" s="308"/>
      <c r="ITP69" s="308"/>
      <c r="ITQ69" s="308"/>
      <c r="ITR69" s="308"/>
      <c r="ITS69" s="308"/>
      <c r="ITT69" s="308"/>
      <c r="ITU69" s="308"/>
      <c r="ITV69" s="308"/>
      <c r="ITW69" s="308"/>
      <c r="ITX69" s="308"/>
      <c r="ITY69" s="308"/>
      <c r="ITZ69" s="308"/>
      <c r="IUA69" s="308"/>
      <c r="IUB69" s="308"/>
      <c r="IUC69" s="308"/>
      <c r="IUD69" s="308"/>
      <c r="IUE69" s="308"/>
      <c r="IUF69" s="308"/>
      <c r="IUG69" s="308"/>
      <c r="IUH69" s="308"/>
      <c r="IUI69" s="308"/>
      <c r="IUJ69" s="308"/>
      <c r="IUK69" s="308"/>
      <c r="IUL69" s="308"/>
      <c r="IUM69" s="308"/>
      <c r="IUN69" s="308"/>
      <c r="IUO69" s="308"/>
      <c r="IUP69" s="308"/>
      <c r="IUQ69" s="308"/>
      <c r="IUR69" s="308"/>
      <c r="IUS69" s="308"/>
      <c r="IUT69" s="308"/>
      <c r="IUU69" s="308"/>
      <c r="IUV69" s="308"/>
      <c r="IUW69" s="308"/>
      <c r="IUX69" s="308"/>
      <c r="IUY69" s="308"/>
      <c r="IUZ69" s="308"/>
      <c r="IVA69" s="308"/>
      <c r="IVB69" s="308"/>
      <c r="IVC69" s="308"/>
      <c r="IVD69" s="308"/>
      <c r="IVE69" s="308"/>
      <c r="IVF69" s="308"/>
      <c r="IVG69" s="308"/>
      <c r="IVH69" s="308"/>
      <c r="IVI69" s="308"/>
      <c r="IVJ69" s="308"/>
      <c r="IVK69" s="308"/>
      <c r="IVL69" s="308"/>
      <c r="IVM69" s="308"/>
      <c r="IVN69" s="308"/>
      <c r="IVO69" s="308"/>
      <c r="IVP69" s="308"/>
      <c r="IVQ69" s="308"/>
      <c r="IVR69" s="308"/>
      <c r="IVS69" s="308"/>
      <c r="IVT69" s="308"/>
      <c r="IVU69" s="308"/>
      <c r="IVV69" s="308"/>
      <c r="IVW69" s="308"/>
      <c r="IVX69" s="308"/>
      <c r="IVY69" s="308"/>
      <c r="IVZ69" s="308"/>
      <c r="IWA69" s="308"/>
      <c r="IWB69" s="308"/>
      <c r="IWC69" s="308"/>
      <c r="IWD69" s="308"/>
      <c r="IWE69" s="308"/>
      <c r="IWF69" s="308"/>
      <c r="IWG69" s="308"/>
      <c r="IWH69" s="308"/>
      <c r="IWI69" s="308"/>
      <c r="IWJ69" s="308"/>
      <c r="IWK69" s="308"/>
      <c r="IWL69" s="308"/>
      <c r="IWM69" s="308"/>
      <c r="IWN69" s="308"/>
      <c r="IWO69" s="308"/>
      <c r="IWP69" s="308"/>
      <c r="IWQ69" s="308"/>
      <c r="IWR69" s="308"/>
      <c r="IWS69" s="308"/>
      <c r="IWT69" s="308"/>
      <c r="IWU69" s="308"/>
      <c r="IWV69" s="308"/>
      <c r="IWW69" s="308"/>
      <c r="IWX69" s="308"/>
      <c r="IWY69" s="308"/>
      <c r="IWZ69" s="308"/>
      <c r="IXA69" s="308"/>
      <c r="IXB69" s="308"/>
      <c r="IXC69" s="308"/>
      <c r="IXD69" s="308"/>
      <c r="IXE69" s="308"/>
      <c r="IXF69" s="308"/>
      <c r="IXG69" s="308"/>
      <c r="IXH69" s="308"/>
      <c r="IXI69" s="308"/>
      <c r="IXJ69" s="308"/>
      <c r="IXK69" s="308"/>
      <c r="IXL69" s="308"/>
      <c r="IXM69" s="308"/>
      <c r="IXN69" s="308"/>
      <c r="IXO69" s="308"/>
      <c r="IXP69" s="308"/>
      <c r="IXQ69" s="308"/>
      <c r="IXR69" s="308"/>
      <c r="IXS69" s="308"/>
      <c r="IXT69" s="308"/>
      <c r="IXU69" s="308"/>
      <c r="IXV69" s="308"/>
      <c r="IXW69" s="308"/>
      <c r="IXX69" s="308"/>
      <c r="IXY69" s="308"/>
      <c r="IXZ69" s="308"/>
      <c r="IYA69" s="308"/>
      <c r="IYB69" s="308"/>
      <c r="IYC69" s="308"/>
      <c r="IYD69" s="308"/>
      <c r="IYE69" s="308"/>
      <c r="IYF69" s="308"/>
      <c r="IYG69" s="308"/>
      <c r="IYH69" s="308"/>
      <c r="IYI69" s="308"/>
      <c r="IYJ69" s="308"/>
      <c r="IYK69" s="308"/>
      <c r="IYL69" s="308"/>
      <c r="IYM69" s="308"/>
      <c r="IYN69" s="308"/>
      <c r="IYO69" s="308"/>
      <c r="IYP69" s="308"/>
      <c r="IYQ69" s="308"/>
      <c r="IYR69" s="308"/>
      <c r="IYS69" s="308"/>
      <c r="IYT69" s="308"/>
      <c r="IYU69" s="308"/>
      <c r="IYV69" s="308"/>
      <c r="IYW69" s="308"/>
      <c r="IYX69" s="308"/>
      <c r="IYY69" s="308"/>
      <c r="IYZ69" s="308"/>
      <c r="IZA69" s="308"/>
      <c r="IZB69" s="308"/>
      <c r="IZC69" s="308"/>
      <c r="IZD69" s="308"/>
      <c r="IZE69" s="308"/>
      <c r="IZF69" s="308"/>
      <c r="IZG69" s="308"/>
      <c r="IZH69" s="308"/>
      <c r="IZI69" s="308"/>
      <c r="IZJ69" s="308"/>
      <c r="IZK69" s="308"/>
      <c r="IZL69" s="308"/>
      <c r="IZM69" s="308"/>
      <c r="IZN69" s="308"/>
      <c r="IZO69" s="308"/>
      <c r="IZP69" s="308"/>
      <c r="IZQ69" s="308"/>
      <c r="IZR69" s="308"/>
      <c r="IZS69" s="308"/>
      <c r="IZT69" s="308"/>
      <c r="IZU69" s="308"/>
      <c r="IZV69" s="308"/>
      <c r="IZW69" s="308"/>
      <c r="IZX69" s="308"/>
      <c r="IZY69" s="308"/>
      <c r="IZZ69" s="308"/>
      <c r="JAA69" s="308"/>
      <c r="JAB69" s="308"/>
      <c r="JAC69" s="308"/>
      <c r="JAD69" s="308"/>
      <c r="JAE69" s="308"/>
      <c r="JAF69" s="308"/>
      <c r="JAG69" s="308"/>
      <c r="JAH69" s="308"/>
      <c r="JAI69" s="308"/>
      <c r="JAJ69" s="308"/>
      <c r="JAK69" s="308"/>
      <c r="JAL69" s="308"/>
      <c r="JAM69" s="308"/>
      <c r="JAN69" s="308"/>
      <c r="JAO69" s="308"/>
      <c r="JAP69" s="308"/>
      <c r="JAQ69" s="308"/>
      <c r="JAR69" s="308"/>
      <c r="JAS69" s="308"/>
      <c r="JAT69" s="308"/>
      <c r="JAU69" s="308"/>
      <c r="JAV69" s="308"/>
      <c r="JAW69" s="308"/>
      <c r="JAX69" s="308"/>
      <c r="JAY69" s="308"/>
      <c r="JAZ69" s="308"/>
      <c r="JBA69" s="308"/>
      <c r="JBB69" s="308"/>
      <c r="JBC69" s="308"/>
      <c r="JBD69" s="308"/>
      <c r="JBE69" s="308"/>
      <c r="JBF69" s="308"/>
      <c r="JBG69" s="308"/>
      <c r="JBH69" s="308"/>
      <c r="JBI69" s="308"/>
      <c r="JBJ69" s="308"/>
      <c r="JBK69" s="308"/>
      <c r="JBL69" s="308"/>
      <c r="JBM69" s="308"/>
      <c r="JBN69" s="308"/>
      <c r="JBO69" s="308"/>
      <c r="JBP69" s="308"/>
      <c r="JBQ69" s="308"/>
      <c r="JBR69" s="308"/>
      <c r="JBS69" s="308"/>
      <c r="JBT69" s="308"/>
      <c r="JBU69" s="308"/>
      <c r="JBV69" s="308"/>
      <c r="JBW69" s="308"/>
      <c r="JBX69" s="308"/>
      <c r="JBY69" s="308"/>
      <c r="JBZ69" s="308"/>
      <c r="JCA69" s="308"/>
      <c r="JCB69" s="308"/>
      <c r="JCC69" s="308"/>
      <c r="JCD69" s="308"/>
      <c r="JCE69" s="308"/>
      <c r="JCF69" s="308"/>
      <c r="JCG69" s="308"/>
      <c r="JCH69" s="308"/>
      <c r="JCI69" s="308"/>
      <c r="JCJ69" s="308"/>
      <c r="JCK69" s="308"/>
      <c r="JCL69" s="308"/>
      <c r="JCM69" s="308"/>
      <c r="JCN69" s="308"/>
      <c r="JCO69" s="308"/>
      <c r="JCP69" s="308"/>
      <c r="JCQ69" s="308"/>
      <c r="JCR69" s="308"/>
      <c r="JCS69" s="308"/>
      <c r="JCT69" s="308"/>
      <c r="JCU69" s="308"/>
      <c r="JCV69" s="308"/>
      <c r="JCW69" s="308"/>
      <c r="JCX69" s="308"/>
      <c r="JCY69" s="308"/>
      <c r="JCZ69" s="308"/>
      <c r="JDA69" s="308"/>
      <c r="JDB69" s="308"/>
      <c r="JDC69" s="308"/>
      <c r="JDD69" s="308"/>
      <c r="JDE69" s="308"/>
      <c r="JDF69" s="308"/>
      <c r="JDG69" s="308"/>
      <c r="JDH69" s="308"/>
      <c r="JDI69" s="308"/>
      <c r="JDJ69" s="308"/>
      <c r="JDK69" s="308"/>
      <c r="JDL69" s="308"/>
      <c r="JDM69" s="308"/>
      <c r="JDN69" s="308"/>
      <c r="JDO69" s="308"/>
      <c r="JDP69" s="308"/>
      <c r="JDQ69" s="308"/>
      <c r="JDR69" s="308"/>
      <c r="JDS69" s="308"/>
      <c r="JDT69" s="308"/>
      <c r="JDU69" s="308"/>
      <c r="JDV69" s="308"/>
      <c r="JDW69" s="308"/>
      <c r="JDX69" s="308"/>
      <c r="JDY69" s="308"/>
      <c r="JDZ69" s="308"/>
      <c r="JEA69" s="308"/>
      <c r="JEB69" s="308"/>
      <c r="JEC69" s="308"/>
      <c r="JED69" s="308"/>
      <c r="JEE69" s="308"/>
      <c r="JEF69" s="308"/>
      <c r="JEG69" s="308"/>
      <c r="JEH69" s="308"/>
      <c r="JEI69" s="308"/>
      <c r="JEJ69" s="308"/>
      <c r="JEK69" s="308"/>
      <c r="JEL69" s="308"/>
      <c r="JEM69" s="308"/>
      <c r="JEN69" s="308"/>
      <c r="JEO69" s="308"/>
      <c r="JEP69" s="308"/>
      <c r="JEQ69" s="308"/>
      <c r="JER69" s="308"/>
      <c r="JES69" s="308"/>
      <c r="JET69" s="308"/>
      <c r="JEU69" s="308"/>
      <c r="JEV69" s="308"/>
      <c r="JEW69" s="308"/>
      <c r="JEX69" s="308"/>
      <c r="JEY69" s="308"/>
      <c r="JEZ69" s="308"/>
      <c r="JFA69" s="308"/>
      <c r="JFB69" s="308"/>
      <c r="JFC69" s="308"/>
      <c r="JFD69" s="308"/>
      <c r="JFE69" s="308"/>
      <c r="JFF69" s="308"/>
      <c r="JFG69" s="308"/>
      <c r="JFH69" s="308"/>
      <c r="JFI69" s="308"/>
      <c r="JFJ69" s="308"/>
      <c r="JFK69" s="308"/>
      <c r="JFL69" s="308"/>
      <c r="JFM69" s="308"/>
      <c r="JFN69" s="308"/>
      <c r="JFO69" s="308"/>
      <c r="JFP69" s="308"/>
      <c r="JFQ69" s="308"/>
      <c r="JFR69" s="308"/>
      <c r="JFS69" s="308"/>
      <c r="JFT69" s="308"/>
      <c r="JFU69" s="308"/>
      <c r="JFV69" s="308"/>
      <c r="JFW69" s="308"/>
      <c r="JFX69" s="308"/>
      <c r="JFY69" s="308"/>
      <c r="JFZ69" s="308"/>
      <c r="JGA69" s="308"/>
      <c r="JGB69" s="308"/>
      <c r="JGC69" s="308"/>
      <c r="JGD69" s="308"/>
      <c r="JGE69" s="308"/>
      <c r="JGF69" s="308"/>
      <c r="JGG69" s="308"/>
      <c r="JGH69" s="308"/>
      <c r="JGI69" s="308"/>
      <c r="JGJ69" s="308"/>
      <c r="JGK69" s="308"/>
      <c r="JGL69" s="308"/>
      <c r="JGM69" s="308"/>
      <c r="JGN69" s="308"/>
      <c r="JGO69" s="308"/>
      <c r="JGP69" s="308"/>
      <c r="JGQ69" s="308"/>
      <c r="JGR69" s="308"/>
      <c r="JGS69" s="308"/>
      <c r="JGT69" s="308"/>
      <c r="JGU69" s="308"/>
      <c r="JGV69" s="308"/>
      <c r="JGW69" s="308"/>
      <c r="JGX69" s="308"/>
      <c r="JGY69" s="308"/>
      <c r="JGZ69" s="308"/>
      <c r="JHA69" s="308"/>
      <c r="JHB69" s="308"/>
      <c r="JHC69" s="308"/>
      <c r="JHD69" s="308"/>
      <c r="JHE69" s="308"/>
      <c r="JHF69" s="308"/>
      <c r="JHG69" s="308"/>
      <c r="JHH69" s="308"/>
      <c r="JHI69" s="308"/>
      <c r="JHJ69" s="308"/>
      <c r="JHK69" s="308"/>
      <c r="JHL69" s="308"/>
      <c r="JHM69" s="308"/>
      <c r="JHN69" s="308"/>
      <c r="JHO69" s="308"/>
      <c r="JHP69" s="308"/>
      <c r="JHQ69" s="308"/>
      <c r="JHR69" s="308"/>
      <c r="JHS69" s="308"/>
      <c r="JHT69" s="308"/>
      <c r="JHU69" s="308"/>
      <c r="JHV69" s="308"/>
      <c r="JHW69" s="308"/>
      <c r="JHX69" s="308"/>
      <c r="JHY69" s="308"/>
      <c r="JHZ69" s="308"/>
      <c r="JIA69" s="308"/>
      <c r="JIB69" s="308"/>
      <c r="JIC69" s="308"/>
      <c r="JID69" s="308"/>
      <c r="JIE69" s="308"/>
      <c r="JIF69" s="308"/>
      <c r="JIG69" s="308"/>
      <c r="JIH69" s="308"/>
      <c r="JII69" s="308"/>
      <c r="JIJ69" s="308"/>
      <c r="JIK69" s="308"/>
      <c r="JIL69" s="308"/>
      <c r="JIM69" s="308"/>
      <c r="JIN69" s="308"/>
      <c r="JIO69" s="308"/>
      <c r="JIP69" s="308"/>
      <c r="JIQ69" s="308"/>
      <c r="JIR69" s="308"/>
      <c r="JIS69" s="308"/>
      <c r="JIT69" s="308"/>
      <c r="JIU69" s="308"/>
      <c r="JIV69" s="308"/>
      <c r="JIW69" s="308"/>
      <c r="JIX69" s="308"/>
      <c r="JIY69" s="308"/>
      <c r="JIZ69" s="308"/>
      <c r="JJA69" s="308"/>
      <c r="JJB69" s="308"/>
      <c r="JJC69" s="308"/>
      <c r="JJD69" s="308"/>
      <c r="JJE69" s="308"/>
      <c r="JJF69" s="308"/>
      <c r="JJG69" s="308"/>
      <c r="JJH69" s="308"/>
      <c r="JJI69" s="308"/>
      <c r="JJJ69" s="308"/>
      <c r="JJK69" s="308"/>
      <c r="JJL69" s="308"/>
      <c r="JJM69" s="308"/>
      <c r="JJN69" s="308"/>
      <c r="JJO69" s="308"/>
      <c r="JJP69" s="308"/>
      <c r="JJQ69" s="308"/>
      <c r="JJR69" s="308"/>
      <c r="JJS69" s="308"/>
      <c r="JJT69" s="308"/>
      <c r="JJU69" s="308"/>
      <c r="JJV69" s="308"/>
      <c r="JJW69" s="308"/>
      <c r="JJX69" s="308"/>
      <c r="JJY69" s="308"/>
      <c r="JJZ69" s="308"/>
      <c r="JKA69" s="308"/>
      <c r="JKB69" s="308"/>
      <c r="JKC69" s="308"/>
      <c r="JKD69" s="308"/>
      <c r="JKE69" s="308"/>
      <c r="JKF69" s="308"/>
      <c r="JKG69" s="308"/>
      <c r="JKH69" s="308"/>
      <c r="JKI69" s="308"/>
      <c r="JKJ69" s="308"/>
      <c r="JKK69" s="308"/>
      <c r="JKL69" s="308"/>
      <c r="JKM69" s="308"/>
      <c r="JKN69" s="308"/>
      <c r="JKO69" s="308"/>
      <c r="JKP69" s="308"/>
      <c r="JKQ69" s="308"/>
      <c r="JKR69" s="308"/>
      <c r="JKS69" s="308"/>
      <c r="JKT69" s="308"/>
      <c r="JKU69" s="308"/>
      <c r="JKV69" s="308"/>
      <c r="JKW69" s="308"/>
      <c r="JKX69" s="308"/>
      <c r="JKY69" s="308"/>
      <c r="JKZ69" s="308"/>
      <c r="JLA69" s="308"/>
      <c r="JLB69" s="308"/>
      <c r="JLC69" s="308"/>
      <c r="JLD69" s="308"/>
      <c r="JLE69" s="308"/>
      <c r="JLF69" s="308"/>
      <c r="JLG69" s="308"/>
      <c r="JLH69" s="308"/>
      <c r="JLI69" s="308"/>
      <c r="JLJ69" s="308"/>
      <c r="JLK69" s="308"/>
      <c r="JLL69" s="308"/>
      <c r="JLM69" s="308"/>
      <c r="JLN69" s="308"/>
      <c r="JLO69" s="308"/>
      <c r="JLP69" s="308"/>
      <c r="JLQ69" s="308"/>
      <c r="JLR69" s="308"/>
      <c r="JLS69" s="308"/>
      <c r="JLT69" s="308"/>
      <c r="JLU69" s="308"/>
      <c r="JLV69" s="308"/>
      <c r="JLW69" s="308"/>
      <c r="JLX69" s="308"/>
      <c r="JLY69" s="308"/>
      <c r="JLZ69" s="308"/>
      <c r="JMA69" s="308"/>
      <c r="JMB69" s="308"/>
      <c r="JMC69" s="308"/>
      <c r="JMD69" s="308"/>
      <c r="JME69" s="308"/>
      <c r="JMF69" s="308"/>
      <c r="JMG69" s="308"/>
      <c r="JMH69" s="308"/>
      <c r="JMI69" s="308"/>
      <c r="JMJ69" s="308"/>
      <c r="JMK69" s="308"/>
      <c r="JML69" s="308"/>
      <c r="JMM69" s="308"/>
      <c r="JMN69" s="308"/>
      <c r="JMO69" s="308"/>
      <c r="JMP69" s="308"/>
      <c r="JMQ69" s="308"/>
      <c r="JMR69" s="308"/>
      <c r="JMS69" s="308"/>
      <c r="JMT69" s="308"/>
      <c r="JMU69" s="308"/>
      <c r="JMV69" s="308"/>
      <c r="JMW69" s="308"/>
      <c r="JMX69" s="308"/>
      <c r="JMY69" s="308"/>
      <c r="JMZ69" s="308"/>
      <c r="JNA69" s="308"/>
      <c r="JNB69" s="308"/>
      <c r="JNC69" s="308"/>
      <c r="JND69" s="308"/>
      <c r="JNE69" s="308"/>
      <c r="JNF69" s="308"/>
      <c r="JNG69" s="308"/>
      <c r="JNH69" s="308"/>
      <c r="JNI69" s="308"/>
      <c r="JNJ69" s="308"/>
      <c r="JNK69" s="308"/>
      <c r="JNL69" s="308"/>
      <c r="JNM69" s="308"/>
      <c r="JNN69" s="308"/>
      <c r="JNO69" s="308"/>
      <c r="JNP69" s="308"/>
      <c r="JNQ69" s="308"/>
      <c r="JNR69" s="308"/>
      <c r="JNS69" s="308"/>
      <c r="JNT69" s="308"/>
      <c r="JNU69" s="308"/>
      <c r="JNV69" s="308"/>
      <c r="JNW69" s="308"/>
      <c r="JNX69" s="308"/>
      <c r="JNY69" s="308"/>
      <c r="JNZ69" s="308"/>
      <c r="JOA69" s="308"/>
      <c r="JOB69" s="308"/>
      <c r="JOC69" s="308"/>
      <c r="JOD69" s="308"/>
      <c r="JOE69" s="308"/>
      <c r="JOF69" s="308"/>
      <c r="JOG69" s="308"/>
      <c r="JOH69" s="308"/>
      <c r="JOI69" s="308"/>
      <c r="JOJ69" s="308"/>
      <c r="JOK69" s="308"/>
      <c r="JOL69" s="308"/>
      <c r="JOM69" s="308"/>
      <c r="JON69" s="308"/>
      <c r="JOO69" s="308"/>
      <c r="JOP69" s="308"/>
      <c r="JOQ69" s="308"/>
      <c r="JOR69" s="308"/>
      <c r="JOS69" s="308"/>
      <c r="JOT69" s="308"/>
      <c r="JOU69" s="308"/>
      <c r="JOV69" s="308"/>
      <c r="JOW69" s="308"/>
      <c r="JOX69" s="308"/>
      <c r="JOY69" s="308"/>
      <c r="JOZ69" s="308"/>
      <c r="JPA69" s="308"/>
      <c r="JPB69" s="308"/>
      <c r="JPC69" s="308"/>
      <c r="JPD69" s="308"/>
      <c r="JPE69" s="308"/>
      <c r="JPF69" s="308"/>
      <c r="JPG69" s="308"/>
      <c r="JPH69" s="308"/>
      <c r="JPI69" s="308"/>
      <c r="JPJ69" s="308"/>
      <c r="JPK69" s="308"/>
      <c r="JPL69" s="308"/>
      <c r="JPM69" s="308"/>
      <c r="JPN69" s="308"/>
      <c r="JPO69" s="308"/>
      <c r="JPP69" s="308"/>
      <c r="JPQ69" s="308"/>
      <c r="JPR69" s="308"/>
      <c r="JPS69" s="308"/>
      <c r="JPT69" s="308"/>
      <c r="JPU69" s="308"/>
      <c r="JPV69" s="308"/>
      <c r="JPW69" s="308"/>
      <c r="JPX69" s="308"/>
      <c r="JPY69" s="308"/>
      <c r="JPZ69" s="308"/>
      <c r="JQA69" s="308"/>
      <c r="JQB69" s="308"/>
      <c r="JQC69" s="308"/>
      <c r="JQD69" s="308"/>
      <c r="JQE69" s="308"/>
      <c r="JQF69" s="308"/>
      <c r="JQG69" s="308"/>
      <c r="JQH69" s="308"/>
      <c r="JQI69" s="308"/>
      <c r="JQJ69" s="308"/>
      <c r="JQK69" s="308"/>
      <c r="JQL69" s="308"/>
      <c r="JQM69" s="308"/>
      <c r="JQN69" s="308"/>
      <c r="JQO69" s="308"/>
      <c r="JQP69" s="308"/>
      <c r="JQQ69" s="308"/>
      <c r="JQR69" s="308"/>
      <c r="JQS69" s="308"/>
      <c r="JQT69" s="308"/>
      <c r="JQU69" s="308"/>
      <c r="JQV69" s="308"/>
      <c r="JQW69" s="308"/>
      <c r="JQX69" s="308"/>
      <c r="JQY69" s="308"/>
      <c r="JQZ69" s="308"/>
      <c r="JRA69" s="308"/>
      <c r="JRB69" s="308"/>
      <c r="JRC69" s="308"/>
      <c r="JRD69" s="308"/>
      <c r="JRE69" s="308"/>
      <c r="JRF69" s="308"/>
      <c r="JRG69" s="308"/>
      <c r="JRH69" s="308"/>
      <c r="JRI69" s="308"/>
      <c r="JRJ69" s="308"/>
      <c r="JRK69" s="308"/>
      <c r="JRL69" s="308"/>
      <c r="JRM69" s="308"/>
      <c r="JRN69" s="308"/>
      <c r="JRO69" s="308"/>
      <c r="JRP69" s="308"/>
      <c r="JRQ69" s="308"/>
      <c r="JRR69" s="308"/>
      <c r="JRS69" s="308"/>
      <c r="JRT69" s="308"/>
      <c r="JRU69" s="308"/>
      <c r="JRV69" s="308"/>
      <c r="JRW69" s="308"/>
      <c r="JRX69" s="308"/>
      <c r="JRY69" s="308"/>
      <c r="JRZ69" s="308"/>
      <c r="JSA69" s="308"/>
      <c r="JSB69" s="308"/>
      <c r="JSC69" s="308"/>
      <c r="JSD69" s="308"/>
      <c r="JSE69" s="308"/>
      <c r="JSF69" s="308"/>
      <c r="JSG69" s="308"/>
      <c r="JSH69" s="308"/>
      <c r="JSI69" s="308"/>
      <c r="JSJ69" s="308"/>
      <c r="JSK69" s="308"/>
      <c r="JSL69" s="308"/>
      <c r="JSM69" s="308"/>
      <c r="JSN69" s="308"/>
      <c r="JSO69" s="308"/>
      <c r="JSP69" s="308"/>
      <c r="JSQ69" s="308"/>
      <c r="JSR69" s="308"/>
      <c r="JSS69" s="308"/>
      <c r="JST69" s="308"/>
      <c r="JSU69" s="308"/>
      <c r="JSV69" s="308"/>
      <c r="JSW69" s="308"/>
      <c r="JSX69" s="308"/>
      <c r="JSY69" s="308"/>
      <c r="JSZ69" s="308"/>
      <c r="JTA69" s="308"/>
      <c r="JTB69" s="308"/>
      <c r="JTC69" s="308"/>
      <c r="JTD69" s="308"/>
      <c r="JTE69" s="308"/>
      <c r="JTF69" s="308"/>
      <c r="JTG69" s="308"/>
      <c r="JTH69" s="308"/>
      <c r="JTI69" s="308"/>
      <c r="JTJ69" s="308"/>
      <c r="JTK69" s="308"/>
      <c r="JTL69" s="308"/>
      <c r="JTM69" s="308"/>
      <c r="JTN69" s="308"/>
      <c r="JTO69" s="308"/>
      <c r="JTP69" s="308"/>
      <c r="JTQ69" s="308"/>
      <c r="JTR69" s="308"/>
      <c r="JTS69" s="308"/>
      <c r="JTT69" s="308"/>
      <c r="JTU69" s="308"/>
      <c r="JTV69" s="308"/>
      <c r="JTW69" s="308"/>
      <c r="JTX69" s="308"/>
      <c r="JTY69" s="308"/>
      <c r="JTZ69" s="308"/>
      <c r="JUA69" s="308"/>
      <c r="JUB69" s="308"/>
      <c r="JUC69" s="308"/>
      <c r="JUD69" s="308"/>
      <c r="JUE69" s="308"/>
      <c r="JUF69" s="308"/>
      <c r="JUG69" s="308"/>
      <c r="JUH69" s="308"/>
      <c r="JUI69" s="308"/>
      <c r="JUJ69" s="308"/>
      <c r="JUK69" s="308"/>
      <c r="JUL69" s="308"/>
      <c r="JUM69" s="308"/>
      <c r="JUN69" s="308"/>
      <c r="JUO69" s="308"/>
      <c r="JUP69" s="308"/>
      <c r="JUQ69" s="308"/>
      <c r="JUR69" s="308"/>
      <c r="JUS69" s="308"/>
      <c r="JUT69" s="308"/>
      <c r="JUU69" s="308"/>
      <c r="JUV69" s="308"/>
      <c r="JUW69" s="308"/>
      <c r="JUX69" s="308"/>
      <c r="JUY69" s="308"/>
      <c r="JUZ69" s="308"/>
      <c r="JVA69" s="308"/>
      <c r="JVB69" s="308"/>
      <c r="JVC69" s="308"/>
      <c r="JVD69" s="308"/>
      <c r="JVE69" s="308"/>
      <c r="JVF69" s="308"/>
      <c r="JVG69" s="308"/>
      <c r="JVH69" s="308"/>
      <c r="JVI69" s="308"/>
      <c r="JVJ69" s="308"/>
      <c r="JVK69" s="308"/>
      <c r="JVL69" s="308"/>
      <c r="JVM69" s="308"/>
      <c r="JVN69" s="308"/>
      <c r="JVO69" s="308"/>
      <c r="JVP69" s="308"/>
      <c r="JVQ69" s="308"/>
      <c r="JVR69" s="308"/>
      <c r="JVS69" s="308"/>
      <c r="JVT69" s="308"/>
      <c r="JVU69" s="308"/>
      <c r="JVV69" s="308"/>
      <c r="JVW69" s="308"/>
      <c r="JVX69" s="308"/>
      <c r="JVY69" s="308"/>
      <c r="JVZ69" s="308"/>
      <c r="JWA69" s="308"/>
      <c r="JWB69" s="308"/>
      <c r="JWC69" s="308"/>
      <c r="JWD69" s="308"/>
      <c r="JWE69" s="308"/>
      <c r="JWF69" s="308"/>
      <c r="JWG69" s="308"/>
      <c r="JWH69" s="308"/>
      <c r="JWI69" s="308"/>
      <c r="JWJ69" s="308"/>
      <c r="JWK69" s="308"/>
      <c r="JWL69" s="308"/>
      <c r="JWM69" s="308"/>
      <c r="JWN69" s="308"/>
      <c r="JWO69" s="308"/>
      <c r="JWP69" s="308"/>
      <c r="JWQ69" s="308"/>
      <c r="JWR69" s="308"/>
      <c r="JWS69" s="308"/>
      <c r="JWT69" s="308"/>
      <c r="JWU69" s="308"/>
      <c r="JWV69" s="308"/>
      <c r="JWW69" s="308"/>
      <c r="JWX69" s="308"/>
      <c r="JWY69" s="308"/>
      <c r="JWZ69" s="308"/>
      <c r="JXA69" s="308"/>
      <c r="JXB69" s="308"/>
      <c r="JXC69" s="308"/>
      <c r="JXD69" s="308"/>
      <c r="JXE69" s="308"/>
      <c r="JXF69" s="308"/>
      <c r="JXG69" s="308"/>
      <c r="JXH69" s="308"/>
      <c r="JXI69" s="308"/>
      <c r="JXJ69" s="308"/>
      <c r="JXK69" s="308"/>
      <c r="JXL69" s="308"/>
      <c r="JXM69" s="308"/>
      <c r="JXN69" s="308"/>
      <c r="JXO69" s="308"/>
      <c r="JXP69" s="308"/>
      <c r="JXQ69" s="308"/>
      <c r="JXR69" s="308"/>
      <c r="JXS69" s="308"/>
      <c r="JXT69" s="308"/>
      <c r="JXU69" s="308"/>
      <c r="JXV69" s="308"/>
      <c r="JXW69" s="308"/>
      <c r="JXX69" s="308"/>
      <c r="JXY69" s="308"/>
      <c r="JXZ69" s="308"/>
      <c r="JYA69" s="308"/>
      <c r="JYB69" s="308"/>
      <c r="JYC69" s="308"/>
      <c r="JYD69" s="308"/>
      <c r="JYE69" s="308"/>
      <c r="JYF69" s="308"/>
      <c r="JYG69" s="308"/>
      <c r="JYH69" s="308"/>
      <c r="JYI69" s="308"/>
      <c r="JYJ69" s="308"/>
      <c r="JYK69" s="308"/>
      <c r="JYL69" s="308"/>
      <c r="JYM69" s="308"/>
      <c r="JYN69" s="308"/>
      <c r="JYO69" s="308"/>
      <c r="JYP69" s="308"/>
      <c r="JYQ69" s="308"/>
      <c r="JYR69" s="308"/>
      <c r="JYS69" s="308"/>
      <c r="JYT69" s="308"/>
      <c r="JYU69" s="308"/>
      <c r="JYV69" s="308"/>
      <c r="JYW69" s="308"/>
      <c r="JYX69" s="308"/>
      <c r="JYY69" s="308"/>
      <c r="JYZ69" s="308"/>
      <c r="JZA69" s="308"/>
      <c r="JZB69" s="308"/>
      <c r="JZC69" s="308"/>
      <c r="JZD69" s="308"/>
      <c r="JZE69" s="308"/>
      <c r="JZF69" s="308"/>
      <c r="JZG69" s="308"/>
      <c r="JZH69" s="308"/>
      <c r="JZI69" s="308"/>
      <c r="JZJ69" s="308"/>
      <c r="JZK69" s="308"/>
      <c r="JZL69" s="308"/>
      <c r="JZM69" s="308"/>
      <c r="JZN69" s="308"/>
      <c r="JZO69" s="308"/>
      <c r="JZP69" s="308"/>
      <c r="JZQ69" s="308"/>
      <c r="JZR69" s="308"/>
      <c r="JZS69" s="308"/>
      <c r="JZT69" s="308"/>
      <c r="JZU69" s="308"/>
      <c r="JZV69" s="308"/>
      <c r="JZW69" s="308"/>
      <c r="JZX69" s="308"/>
      <c r="JZY69" s="308"/>
      <c r="JZZ69" s="308"/>
      <c r="KAA69" s="308"/>
      <c r="KAB69" s="308"/>
      <c r="KAC69" s="308"/>
      <c r="KAD69" s="308"/>
      <c r="KAE69" s="308"/>
      <c r="KAF69" s="308"/>
      <c r="KAG69" s="308"/>
      <c r="KAH69" s="308"/>
      <c r="KAI69" s="308"/>
      <c r="KAJ69" s="308"/>
      <c r="KAK69" s="308"/>
      <c r="KAL69" s="308"/>
      <c r="KAM69" s="308"/>
      <c r="KAN69" s="308"/>
      <c r="KAO69" s="308"/>
      <c r="KAP69" s="308"/>
      <c r="KAQ69" s="308"/>
      <c r="KAR69" s="308"/>
      <c r="KAS69" s="308"/>
      <c r="KAT69" s="308"/>
      <c r="KAU69" s="308"/>
      <c r="KAV69" s="308"/>
      <c r="KAW69" s="308"/>
      <c r="KAX69" s="308"/>
      <c r="KAY69" s="308"/>
      <c r="KAZ69" s="308"/>
      <c r="KBA69" s="308"/>
      <c r="KBB69" s="308"/>
      <c r="KBC69" s="308"/>
      <c r="KBD69" s="308"/>
      <c r="KBE69" s="308"/>
      <c r="KBF69" s="308"/>
      <c r="KBG69" s="308"/>
      <c r="KBH69" s="308"/>
      <c r="KBI69" s="308"/>
      <c r="KBJ69" s="308"/>
      <c r="KBK69" s="308"/>
      <c r="KBL69" s="308"/>
      <c r="KBM69" s="308"/>
      <c r="KBN69" s="308"/>
      <c r="KBO69" s="308"/>
      <c r="KBP69" s="308"/>
      <c r="KBQ69" s="308"/>
      <c r="KBR69" s="308"/>
      <c r="KBS69" s="308"/>
      <c r="KBT69" s="308"/>
      <c r="KBU69" s="308"/>
      <c r="KBV69" s="308"/>
      <c r="KBW69" s="308"/>
      <c r="KBX69" s="308"/>
      <c r="KBY69" s="308"/>
      <c r="KBZ69" s="308"/>
      <c r="KCA69" s="308"/>
      <c r="KCB69" s="308"/>
      <c r="KCC69" s="308"/>
      <c r="KCD69" s="308"/>
      <c r="KCE69" s="308"/>
      <c r="KCF69" s="308"/>
      <c r="KCG69" s="308"/>
      <c r="KCH69" s="308"/>
      <c r="KCI69" s="308"/>
      <c r="KCJ69" s="308"/>
      <c r="KCK69" s="308"/>
      <c r="KCL69" s="308"/>
      <c r="KCM69" s="308"/>
      <c r="KCN69" s="308"/>
      <c r="KCO69" s="308"/>
      <c r="KCP69" s="308"/>
      <c r="KCQ69" s="308"/>
      <c r="KCR69" s="308"/>
      <c r="KCS69" s="308"/>
      <c r="KCT69" s="308"/>
      <c r="KCU69" s="308"/>
      <c r="KCV69" s="308"/>
      <c r="KCW69" s="308"/>
      <c r="KCX69" s="308"/>
      <c r="KCY69" s="308"/>
      <c r="KCZ69" s="308"/>
      <c r="KDA69" s="308"/>
      <c r="KDB69" s="308"/>
      <c r="KDC69" s="308"/>
      <c r="KDD69" s="308"/>
      <c r="KDE69" s="308"/>
      <c r="KDF69" s="308"/>
      <c r="KDG69" s="308"/>
      <c r="KDH69" s="308"/>
      <c r="KDI69" s="308"/>
      <c r="KDJ69" s="308"/>
      <c r="KDK69" s="308"/>
      <c r="KDL69" s="308"/>
      <c r="KDM69" s="308"/>
      <c r="KDN69" s="308"/>
      <c r="KDO69" s="308"/>
      <c r="KDP69" s="308"/>
      <c r="KDQ69" s="308"/>
      <c r="KDR69" s="308"/>
      <c r="KDS69" s="308"/>
      <c r="KDT69" s="308"/>
      <c r="KDU69" s="308"/>
      <c r="KDV69" s="308"/>
      <c r="KDW69" s="308"/>
      <c r="KDX69" s="308"/>
      <c r="KDY69" s="308"/>
      <c r="KDZ69" s="308"/>
      <c r="KEA69" s="308"/>
      <c r="KEB69" s="308"/>
      <c r="KEC69" s="308"/>
      <c r="KED69" s="308"/>
      <c r="KEE69" s="308"/>
      <c r="KEF69" s="308"/>
      <c r="KEG69" s="308"/>
      <c r="KEH69" s="308"/>
      <c r="KEI69" s="308"/>
      <c r="KEJ69" s="308"/>
      <c r="KEK69" s="308"/>
      <c r="KEL69" s="308"/>
      <c r="KEM69" s="308"/>
      <c r="KEN69" s="308"/>
      <c r="KEO69" s="308"/>
      <c r="KEP69" s="308"/>
      <c r="KEQ69" s="308"/>
      <c r="KER69" s="308"/>
      <c r="KES69" s="308"/>
      <c r="KET69" s="308"/>
      <c r="KEU69" s="308"/>
      <c r="KEV69" s="308"/>
      <c r="KEW69" s="308"/>
      <c r="KEX69" s="308"/>
      <c r="KEY69" s="308"/>
      <c r="KEZ69" s="308"/>
      <c r="KFA69" s="308"/>
      <c r="KFB69" s="308"/>
      <c r="KFC69" s="308"/>
      <c r="KFD69" s="308"/>
      <c r="KFE69" s="308"/>
      <c r="KFF69" s="308"/>
      <c r="KFG69" s="308"/>
      <c r="KFH69" s="308"/>
      <c r="KFI69" s="308"/>
      <c r="KFJ69" s="308"/>
      <c r="KFK69" s="308"/>
      <c r="KFL69" s="308"/>
      <c r="KFM69" s="308"/>
      <c r="KFN69" s="308"/>
      <c r="KFO69" s="308"/>
      <c r="KFP69" s="308"/>
      <c r="KFQ69" s="308"/>
      <c r="KFR69" s="308"/>
      <c r="KFS69" s="308"/>
      <c r="KFT69" s="308"/>
      <c r="KFU69" s="308"/>
      <c r="KFV69" s="308"/>
      <c r="KFW69" s="308"/>
      <c r="KFX69" s="308"/>
      <c r="KFY69" s="308"/>
      <c r="KFZ69" s="308"/>
      <c r="KGA69" s="308"/>
      <c r="KGB69" s="308"/>
      <c r="KGC69" s="308"/>
      <c r="KGD69" s="308"/>
      <c r="KGE69" s="308"/>
      <c r="KGF69" s="308"/>
      <c r="KGG69" s="308"/>
      <c r="KGH69" s="308"/>
      <c r="KGI69" s="308"/>
      <c r="KGJ69" s="308"/>
      <c r="KGK69" s="308"/>
      <c r="KGL69" s="308"/>
      <c r="KGM69" s="308"/>
      <c r="KGN69" s="308"/>
      <c r="KGO69" s="308"/>
      <c r="KGP69" s="308"/>
      <c r="KGQ69" s="308"/>
      <c r="KGR69" s="308"/>
      <c r="KGS69" s="308"/>
      <c r="KGT69" s="308"/>
      <c r="KGU69" s="308"/>
      <c r="KGV69" s="308"/>
      <c r="KGW69" s="308"/>
      <c r="KGX69" s="308"/>
      <c r="KGY69" s="308"/>
      <c r="KGZ69" s="308"/>
      <c r="KHA69" s="308"/>
      <c r="KHB69" s="308"/>
      <c r="KHC69" s="308"/>
      <c r="KHD69" s="308"/>
      <c r="KHE69" s="308"/>
      <c r="KHF69" s="308"/>
      <c r="KHG69" s="308"/>
      <c r="KHH69" s="308"/>
      <c r="KHI69" s="308"/>
      <c r="KHJ69" s="308"/>
      <c r="KHK69" s="308"/>
      <c r="KHL69" s="308"/>
      <c r="KHM69" s="308"/>
      <c r="KHN69" s="308"/>
      <c r="KHO69" s="308"/>
      <c r="KHP69" s="308"/>
      <c r="KHQ69" s="308"/>
      <c r="KHR69" s="308"/>
      <c r="KHS69" s="308"/>
      <c r="KHT69" s="308"/>
      <c r="KHU69" s="308"/>
      <c r="KHV69" s="308"/>
      <c r="KHW69" s="308"/>
      <c r="KHX69" s="308"/>
      <c r="KHY69" s="308"/>
      <c r="KHZ69" s="308"/>
      <c r="KIA69" s="308"/>
      <c r="KIB69" s="308"/>
      <c r="KIC69" s="308"/>
      <c r="KID69" s="308"/>
      <c r="KIE69" s="308"/>
      <c r="KIF69" s="308"/>
      <c r="KIG69" s="308"/>
      <c r="KIH69" s="308"/>
      <c r="KII69" s="308"/>
      <c r="KIJ69" s="308"/>
      <c r="KIK69" s="308"/>
      <c r="KIL69" s="308"/>
      <c r="KIM69" s="308"/>
      <c r="KIN69" s="308"/>
      <c r="KIO69" s="308"/>
      <c r="KIP69" s="308"/>
      <c r="KIQ69" s="308"/>
      <c r="KIR69" s="308"/>
      <c r="KIS69" s="308"/>
      <c r="KIT69" s="308"/>
      <c r="KIU69" s="308"/>
      <c r="KIV69" s="308"/>
      <c r="KIW69" s="308"/>
      <c r="KIX69" s="308"/>
      <c r="KIY69" s="308"/>
      <c r="KIZ69" s="308"/>
      <c r="KJA69" s="308"/>
      <c r="KJB69" s="308"/>
      <c r="KJC69" s="308"/>
      <c r="KJD69" s="308"/>
      <c r="KJE69" s="308"/>
      <c r="KJF69" s="308"/>
      <c r="KJG69" s="308"/>
      <c r="KJH69" s="308"/>
      <c r="KJI69" s="308"/>
      <c r="KJJ69" s="308"/>
      <c r="KJK69" s="308"/>
      <c r="KJL69" s="308"/>
      <c r="KJM69" s="308"/>
      <c r="KJN69" s="308"/>
      <c r="KJO69" s="308"/>
      <c r="KJP69" s="308"/>
      <c r="KJQ69" s="308"/>
      <c r="KJR69" s="308"/>
      <c r="KJS69" s="308"/>
      <c r="KJT69" s="308"/>
      <c r="KJU69" s="308"/>
      <c r="KJV69" s="308"/>
      <c r="KJW69" s="308"/>
      <c r="KJX69" s="308"/>
      <c r="KJY69" s="308"/>
      <c r="KJZ69" s="308"/>
      <c r="KKA69" s="308"/>
      <c r="KKB69" s="308"/>
      <c r="KKC69" s="308"/>
      <c r="KKD69" s="308"/>
      <c r="KKE69" s="308"/>
      <c r="KKF69" s="308"/>
      <c r="KKG69" s="308"/>
      <c r="KKH69" s="308"/>
      <c r="KKI69" s="308"/>
      <c r="KKJ69" s="308"/>
      <c r="KKK69" s="308"/>
      <c r="KKL69" s="308"/>
      <c r="KKM69" s="308"/>
      <c r="KKN69" s="308"/>
      <c r="KKO69" s="308"/>
      <c r="KKP69" s="308"/>
      <c r="KKQ69" s="308"/>
      <c r="KKR69" s="308"/>
      <c r="KKS69" s="308"/>
      <c r="KKT69" s="308"/>
      <c r="KKU69" s="308"/>
      <c r="KKV69" s="308"/>
      <c r="KKW69" s="308"/>
      <c r="KKX69" s="308"/>
      <c r="KKY69" s="308"/>
      <c r="KKZ69" s="308"/>
      <c r="KLA69" s="308"/>
      <c r="KLB69" s="308"/>
      <c r="KLC69" s="308"/>
      <c r="KLD69" s="308"/>
      <c r="KLE69" s="308"/>
      <c r="KLF69" s="308"/>
      <c r="KLG69" s="308"/>
      <c r="KLH69" s="308"/>
      <c r="KLI69" s="308"/>
      <c r="KLJ69" s="308"/>
      <c r="KLK69" s="308"/>
      <c r="KLL69" s="308"/>
      <c r="KLM69" s="308"/>
      <c r="KLN69" s="308"/>
      <c r="KLO69" s="308"/>
      <c r="KLP69" s="308"/>
      <c r="KLQ69" s="308"/>
      <c r="KLR69" s="308"/>
      <c r="KLS69" s="308"/>
      <c r="KLT69" s="308"/>
      <c r="KLU69" s="308"/>
      <c r="KLV69" s="308"/>
      <c r="KLW69" s="308"/>
      <c r="KLX69" s="308"/>
      <c r="KLY69" s="308"/>
      <c r="KLZ69" s="308"/>
      <c r="KMA69" s="308"/>
      <c r="KMB69" s="308"/>
      <c r="KMC69" s="308"/>
      <c r="KMD69" s="308"/>
      <c r="KME69" s="308"/>
      <c r="KMF69" s="308"/>
      <c r="KMG69" s="308"/>
      <c r="KMH69" s="308"/>
      <c r="KMI69" s="308"/>
      <c r="KMJ69" s="308"/>
      <c r="KMK69" s="308"/>
      <c r="KML69" s="308"/>
      <c r="KMM69" s="308"/>
      <c r="KMN69" s="308"/>
      <c r="KMO69" s="308"/>
      <c r="KMP69" s="308"/>
      <c r="KMQ69" s="308"/>
      <c r="KMR69" s="308"/>
      <c r="KMS69" s="308"/>
      <c r="KMT69" s="308"/>
      <c r="KMU69" s="308"/>
      <c r="KMV69" s="308"/>
      <c r="KMW69" s="308"/>
      <c r="KMX69" s="308"/>
      <c r="KMY69" s="308"/>
      <c r="KMZ69" s="308"/>
      <c r="KNA69" s="308"/>
      <c r="KNB69" s="308"/>
      <c r="KNC69" s="308"/>
      <c r="KND69" s="308"/>
      <c r="KNE69" s="308"/>
      <c r="KNF69" s="308"/>
      <c r="KNG69" s="308"/>
      <c r="KNH69" s="308"/>
      <c r="KNI69" s="308"/>
      <c r="KNJ69" s="308"/>
      <c r="KNK69" s="308"/>
      <c r="KNL69" s="308"/>
      <c r="KNM69" s="308"/>
      <c r="KNN69" s="308"/>
      <c r="KNO69" s="308"/>
      <c r="KNP69" s="308"/>
      <c r="KNQ69" s="308"/>
      <c r="KNR69" s="308"/>
      <c r="KNS69" s="308"/>
      <c r="KNT69" s="308"/>
      <c r="KNU69" s="308"/>
      <c r="KNV69" s="308"/>
      <c r="KNW69" s="308"/>
      <c r="KNX69" s="308"/>
      <c r="KNY69" s="308"/>
      <c r="KNZ69" s="308"/>
      <c r="KOA69" s="308"/>
      <c r="KOB69" s="308"/>
      <c r="KOC69" s="308"/>
      <c r="KOD69" s="308"/>
      <c r="KOE69" s="308"/>
      <c r="KOF69" s="308"/>
      <c r="KOG69" s="308"/>
      <c r="KOH69" s="308"/>
      <c r="KOI69" s="308"/>
      <c r="KOJ69" s="308"/>
      <c r="KOK69" s="308"/>
      <c r="KOL69" s="308"/>
      <c r="KOM69" s="308"/>
      <c r="KON69" s="308"/>
      <c r="KOO69" s="308"/>
      <c r="KOP69" s="308"/>
      <c r="KOQ69" s="308"/>
      <c r="KOR69" s="308"/>
      <c r="KOS69" s="308"/>
      <c r="KOT69" s="308"/>
      <c r="KOU69" s="308"/>
      <c r="KOV69" s="308"/>
      <c r="KOW69" s="308"/>
      <c r="KOX69" s="308"/>
      <c r="KOY69" s="308"/>
      <c r="KOZ69" s="308"/>
      <c r="KPA69" s="308"/>
      <c r="KPB69" s="308"/>
      <c r="KPC69" s="308"/>
      <c r="KPD69" s="308"/>
      <c r="KPE69" s="308"/>
      <c r="KPF69" s="308"/>
      <c r="KPG69" s="308"/>
      <c r="KPH69" s="308"/>
      <c r="KPI69" s="308"/>
      <c r="KPJ69" s="308"/>
      <c r="KPK69" s="308"/>
      <c r="KPL69" s="308"/>
      <c r="KPM69" s="308"/>
      <c r="KPN69" s="308"/>
      <c r="KPO69" s="308"/>
      <c r="KPP69" s="308"/>
      <c r="KPQ69" s="308"/>
      <c r="KPR69" s="308"/>
      <c r="KPS69" s="308"/>
      <c r="KPT69" s="308"/>
      <c r="KPU69" s="308"/>
      <c r="KPV69" s="308"/>
      <c r="KPW69" s="308"/>
      <c r="KPX69" s="308"/>
      <c r="KPY69" s="308"/>
      <c r="KPZ69" s="308"/>
      <c r="KQA69" s="308"/>
      <c r="KQB69" s="308"/>
      <c r="KQC69" s="308"/>
      <c r="KQD69" s="308"/>
      <c r="KQE69" s="308"/>
      <c r="KQF69" s="308"/>
      <c r="KQG69" s="308"/>
      <c r="KQH69" s="308"/>
      <c r="KQI69" s="308"/>
      <c r="KQJ69" s="308"/>
      <c r="KQK69" s="308"/>
      <c r="KQL69" s="308"/>
      <c r="KQM69" s="308"/>
      <c r="KQN69" s="308"/>
      <c r="KQO69" s="308"/>
      <c r="KQP69" s="308"/>
      <c r="KQQ69" s="308"/>
      <c r="KQR69" s="308"/>
      <c r="KQS69" s="308"/>
      <c r="KQT69" s="308"/>
      <c r="KQU69" s="308"/>
      <c r="KQV69" s="308"/>
      <c r="KQW69" s="308"/>
      <c r="KQX69" s="308"/>
      <c r="KQY69" s="308"/>
      <c r="KQZ69" s="308"/>
      <c r="KRA69" s="308"/>
      <c r="KRB69" s="308"/>
      <c r="KRC69" s="308"/>
      <c r="KRD69" s="308"/>
      <c r="KRE69" s="308"/>
      <c r="KRF69" s="308"/>
      <c r="KRG69" s="308"/>
      <c r="KRH69" s="308"/>
      <c r="KRI69" s="308"/>
      <c r="KRJ69" s="308"/>
      <c r="KRK69" s="308"/>
      <c r="KRL69" s="308"/>
      <c r="KRM69" s="308"/>
      <c r="KRN69" s="308"/>
      <c r="KRO69" s="308"/>
      <c r="KRP69" s="308"/>
      <c r="KRQ69" s="308"/>
      <c r="KRR69" s="308"/>
      <c r="KRS69" s="308"/>
      <c r="KRT69" s="308"/>
      <c r="KRU69" s="308"/>
      <c r="KRV69" s="308"/>
      <c r="KRW69" s="308"/>
      <c r="KRX69" s="308"/>
      <c r="KRY69" s="308"/>
      <c r="KRZ69" s="308"/>
      <c r="KSA69" s="308"/>
      <c r="KSB69" s="308"/>
      <c r="KSC69" s="308"/>
      <c r="KSD69" s="308"/>
      <c r="KSE69" s="308"/>
      <c r="KSF69" s="308"/>
      <c r="KSG69" s="308"/>
      <c r="KSH69" s="308"/>
      <c r="KSI69" s="308"/>
      <c r="KSJ69" s="308"/>
      <c r="KSK69" s="308"/>
      <c r="KSL69" s="308"/>
      <c r="KSM69" s="308"/>
      <c r="KSN69" s="308"/>
      <c r="KSO69" s="308"/>
      <c r="KSP69" s="308"/>
      <c r="KSQ69" s="308"/>
      <c r="KSR69" s="308"/>
      <c r="KSS69" s="308"/>
      <c r="KST69" s="308"/>
      <c r="KSU69" s="308"/>
      <c r="KSV69" s="308"/>
      <c r="KSW69" s="308"/>
      <c r="KSX69" s="308"/>
      <c r="KSY69" s="308"/>
      <c r="KSZ69" s="308"/>
      <c r="KTA69" s="308"/>
      <c r="KTB69" s="308"/>
      <c r="KTC69" s="308"/>
      <c r="KTD69" s="308"/>
      <c r="KTE69" s="308"/>
      <c r="KTF69" s="308"/>
      <c r="KTG69" s="308"/>
      <c r="KTH69" s="308"/>
      <c r="KTI69" s="308"/>
      <c r="KTJ69" s="308"/>
      <c r="KTK69" s="308"/>
      <c r="KTL69" s="308"/>
      <c r="KTM69" s="308"/>
      <c r="KTN69" s="308"/>
      <c r="KTO69" s="308"/>
      <c r="KTP69" s="308"/>
      <c r="KTQ69" s="308"/>
      <c r="KTR69" s="308"/>
      <c r="KTS69" s="308"/>
      <c r="KTT69" s="308"/>
      <c r="KTU69" s="308"/>
      <c r="KTV69" s="308"/>
      <c r="KTW69" s="308"/>
      <c r="KTX69" s="308"/>
      <c r="KTY69" s="308"/>
      <c r="KTZ69" s="308"/>
      <c r="KUA69" s="308"/>
      <c r="KUB69" s="308"/>
      <c r="KUC69" s="308"/>
      <c r="KUD69" s="308"/>
      <c r="KUE69" s="308"/>
      <c r="KUF69" s="308"/>
      <c r="KUG69" s="308"/>
      <c r="KUH69" s="308"/>
      <c r="KUI69" s="308"/>
      <c r="KUJ69" s="308"/>
      <c r="KUK69" s="308"/>
      <c r="KUL69" s="308"/>
      <c r="KUM69" s="308"/>
      <c r="KUN69" s="308"/>
      <c r="KUO69" s="308"/>
      <c r="KUP69" s="308"/>
      <c r="KUQ69" s="308"/>
      <c r="KUR69" s="308"/>
      <c r="KUS69" s="308"/>
      <c r="KUT69" s="308"/>
      <c r="KUU69" s="308"/>
      <c r="KUV69" s="308"/>
      <c r="KUW69" s="308"/>
      <c r="KUX69" s="308"/>
      <c r="KUY69" s="308"/>
      <c r="KUZ69" s="308"/>
      <c r="KVA69" s="308"/>
      <c r="KVB69" s="308"/>
      <c r="KVC69" s="308"/>
      <c r="KVD69" s="308"/>
      <c r="KVE69" s="308"/>
      <c r="KVF69" s="308"/>
      <c r="KVG69" s="308"/>
      <c r="KVH69" s="308"/>
      <c r="KVI69" s="308"/>
      <c r="KVJ69" s="308"/>
      <c r="KVK69" s="308"/>
      <c r="KVL69" s="308"/>
      <c r="KVM69" s="308"/>
      <c r="KVN69" s="308"/>
      <c r="KVO69" s="308"/>
      <c r="KVP69" s="308"/>
      <c r="KVQ69" s="308"/>
      <c r="KVR69" s="308"/>
      <c r="KVS69" s="308"/>
      <c r="KVT69" s="308"/>
      <c r="KVU69" s="308"/>
      <c r="KVV69" s="308"/>
      <c r="KVW69" s="308"/>
      <c r="KVX69" s="308"/>
      <c r="KVY69" s="308"/>
      <c r="KVZ69" s="308"/>
      <c r="KWA69" s="308"/>
      <c r="KWB69" s="308"/>
      <c r="KWC69" s="308"/>
      <c r="KWD69" s="308"/>
      <c r="KWE69" s="308"/>
      <c r="KWF69" s="308"/>
      <c r="KWG69" s="308"/>
      <c r="KWH69" s="308"/>
      <c r="KWI69" s="308"/>
      <c r="KWJ69" s="308"/>
      <c r="KWK69" s="308"/>
      <c r="KWL69" s="308"/>
      <c r="KWM69" s="308"/>
      <c r="KWN69" s="308"/>
      <c r="KWO69" s="308"/>
      <c r="KWP69" s="308"/>
      <c r="KWQ69" s="308"/>
      <c r="KWR69" s="308"/>
      <c r="KWS69" s="308"/>
      <c r="KWT69" s="308"/>
      <c r="KWU69" s="308"/>
      <c r="KWV69" s="308"/>
      <c r="KWW69" s="308"/>
      <c r="KWX69" s="308"/>
      <c r="KWY69" s="308"/>
      <c r="KWZ69" s="308"/>
      <c r="KXA69" s="308"/>
      <c r="KXB69" s="308"/>
      <c r="KXC69" s="308"/>
      <c r="KXD69" s="308"/>
      <c r="KXE69" s="308"/>
      <c r="KXF69" s="308"/>
      <c r="KXG69" s="308"/>
      <c r="KXH69" s="308"/>
      <c r="KXI69" s="308"/>
      <c r="KXJ69" s="308"/>
      <c r="KXK69" s="308"/>
      <c r="KXL69" s="308"/>
      <c r="KXM69" s="308"/>
      <c r="KXN69" s="308"/>
      <c r="KXO69" s="308"/>
      <c r="KXP69" s="308"/>
      <c r="KXQ69" s="308"/>
      <c r="KXR69" s="308"/>
      <c r="KXS69" s="308"/>
      <c r="KXT69" s="308"/>
      <c r="KXU69" s="308"/>
      <c r="KXV69" s="308"/>
      <c r="KXW69" s="308"/>
      <c r="KXX69" s="308"/>
      <c r="KXY69" s="308"/>
      <c r="KXZ69" s="308"/>
      <c r="KYA69" s="308"/>
      <c r="KYB69" s="308"/>
      <c r="KYC69" s="308"/>
      <c r="KYD69" s="308"/>
      <c r="KYE69" s="308"/>
      <c r="KYF69" s="308"/>
      <c r="KYG69" s="308"/>
      <c r="KYH69" s="308"/>
      <c r="KYI69" s="308"/>
      <c r="KYJ69" s="308"/>
      <c r="KYK69" s="308"/>
      <c r="KYL69" s="308"/>
      <c r="KYM69" s="308"/>
      <c r="KYN69" s="308"/>
      <c r="KYO69" s="308"/>
      <c r="KYP69" s="308"/>
      <c r="KYQ69" s="308"/>
      <c r="KYR69" s="308"/>
      <c r="KYS69" s="308"/>
      <c r="KYT69" s="308"/>
      <c r="KYU69" s="308"/>
      <c r="KYV69" s="308"/>
      <c r="KYW69" s="308"/>
      <c r="KYX69" s="308"/>
      <c r="KYY69" s="308"/>
      <c r="KYZ69" s="308"/>
      <c r="KZA69" s="308"/>
      <c r="KZB69" s="308"/>
      <c r="KZC69" s="308"/>
      <c r="KZD69" s="308"/>
      <c r="KZE69" s="308"/>
      <c r="KZF69" s="308"/>
      <c r="KZG69" s="308"/>
      <c r="KZH69" s="308"/>
      <c r="KZI69" s="308"/>
      <c r="KZJ69" s="308"/>
      <c r="KZK69" s="308"/>
      <c r="KZL69" s="308"/>
      <c r="KZM69" s="308"/>
      <c r="KZN69" s="308"/>
      <c r="KZO69" s="308"/>
      <c r="KZP69" s="308"/>
      <c r="KZQ69" s="308"/>
      <c r="KZR69" s="308"/>
      <c r="KZS69" s="308"/>
      <c r="KZT69" s="308"/>
      <c r="KZU69" s="308"/>
      <c r="KZV69" s="308"/>
      <c r="KZW69" s="308"/>
      <c r="KZX69" s="308"/>
      <c r="KZY69" s="308"/>
      <c r="KZZ69" s="308"/>
      <c r="LAA69" s="308"/>
      <c r="LAB69" s="308"/>
      <c r="LAC69" s="308"/>
      <c r="LAD69" s="308"/>
      <c r="LAE69" s="308"/>
      <c r="LAF69" s="308"/>
      <c r="LAG69" s="308"/>
      <c r="LAH69" s="308"/>
      <c r="LAI69" s="308"/>
      <c r="LAJ69" s="308"/>
      <c r="LAK69" s="308"/>
      <c r="LAL69" s="308"/>
      <c r="LAM69" s="308"/>
      <c r="LAN69" s="308"/>
      <c r="LAO69" s="308"/>
      <c r="LAP69" s="308"/>
      <c r="LAQ69" s="308"/>
      <c r="LAR69" s="308"/>
      <c r="LAS69" s="308"/>
      <c r="LAT69" s="308"/>
      <c r="LAU69" s="308"/>
      <c r="LAV69" s="308"/>
      <c r="LAW69" s="308"/>
      <c r="LAX69" s="308"/>
      <c r="LAY69" s="308"/>
      <c r="LAZ69" s="308"/>
      <c r="LBA69" s="308"/>
      <c r="LBB69" s="308"/>
      <c r="LBC69" s="308"/>
      <c r="LBD69" s="308"/>
      <c r="LBE69" s="308"/>
      <c r="LBF69" s="308"/>
      <c r="LBG69" s="308"/>
      <c r="LBH69" s="308"/>
      <c r="LBI69" s="308"/>
      <c r="LBJ69" s="308"/>
      <c r="LBK69" s="308"/>
      <c r="LBL69" s="308"/>
      <c r="LBM69" s="308"/>
      <c r="LBN69" s="308"/>
      <c r="LBO69" s="308"/>
      <c r="LBP69" s="308"/>
      <c r="LBQ69" s="308"/>
      <c r="LBR69" s="308"/>
      <c r="LBS69" s="308"/>
      <c r="LBT69" s="308"/>
      <c r="LBU69" s="308"/>
      <c r="LBV69" s="308"/>
      <c r="LBW69" s="308"/>
      <c r="LBX69" s="308"/>
      <c r="LBY69" s="308"/>
      <c r="LBZ69" s="308"/>
      <c r="LCA69" s="308"/>
      <c r="LCB69" s="308"/>
      <c r="LCC69" s="308"/>
      <c r="LCD69" s="308"/>
      <c r="LCE69" s="308"/>
      <c r="LCF69" s="308"/>
      <c r="LCG69" s="308"/>
      <c r="LCH69" s="308"/>
      <c r="LCI69" s="308"/>
      <c r="LCJ69" s="308"/>
      <c r="LCK69" s="308"/>
      <c r="LCL69" s="308"/>
      <c r="LCM69" s="308"/>
      <c r="LCN69" s="308"/>
      <c r="LCO69" s="308"/>
      <c r="LCP69" s="308"/>
      <c r="LCQ69" s="308"/>
      <c r="LCR69" s="308"/>
      <c r="LCS69" s="308"/>
      <c r="LCT69" s="308"/>
      <c r="LCU69" s="308"/>
      <c r="LCV69" s="308"/>
      <c r="LCW69" s="308"/>
      <c r="LCX69" s="308"/>
      <c r="LCY69" s="308"/>
      <c r="LCZ69" s="308"/>
      <c r="LDA69" s="308"/>
      <c r="LDB69" s="308"/>
      <c r="LDC69" s="308"/>
      <c r="LDD69" s="308"/>
      <c r="LDE69" s="308"/>
      <c r="LDF69" s="308"/>
      <c r="LDG69" s="308"/>
      <c r="LDH69" s="308"/>
      <c r="LDI69" s="308"/>
      <c r="LDJ69" s="308"/>
      <c r="LDK69" s="308"/>
      <c r="LDL69" s="308"/>
      <c r="LDM69" s="308"/>
      <c r="LDN69" s="308"/>
      <c r="LDO69" s="308"/>
      <c r="LDP69" s="308"/>
      <c r="LDQ69" s="308"/>
      <c r="LDR69" s="308"/>
      <c r="LDS69" s="308"/>
      <c r="LDT69" s="308"/>
      <c r="LDU69" s="308"/>
      <c r="LDV69" s="308"/>
      <c r="LDW69" s="308"/>
      <c r="LDX69" s="308"/>
      <c r="LDY69" s="308"/>
      <c r="LDZ69" s="308"/>
      <c r="LEA69" s="308"/>
      <c r="LEB69" s="308"/>
      <c r="LEC69" s="308"/>
      <c r="LED69" s="308"/>
      <c r="LEE69" s="308"/>
      <c r="LEF69" s="308"/>
      <c r="LEG69" s="308"/>
      <c r="LEH69" s="308"/>
      <c r="LEI69" s="308"/>
      <c r="LEJ69" s="308"/>
      <c r="LEK69" s="308"/>
      <c r="LEL69" s="308"/>
      <c r="LEM69" s="308"/>
      <c r="LEN69" s="308"/>
      <c r="LEO69" s="308"/>
      <c r="LEP69" s="308"/>
      <c r="LEQ69" s="308"/>
      <c r="LER69" s="308"/>
      <c r="LES69" s="308"/>
      <c r="LET69" s="308"/>
      <c r="LEU69" s="308"/>
      <c r="LEV69" s="308"/>
      <c r="LEW69" s="308"/>
      <c r="LEX69" s="308"/>
      <c r="LEY69" s="308"/>
      <c r="LEZ69" s="308"/>
      <c r="LFA69" s="308"/>
      <c r="LFB69" s="308"/>
      <c r="LFC69" s="308"/>
      <c r="LFD69" s="308"/>
      <c r="LFE69" s="308"/>
      <c r="LFF69" s="308"/>
      <c r="LFG69" s="308"/>
      <c r="LFH69" s="308"/>
      <c r="LFI69" s="308"/>
      <c r="LFJ69" s="308"/>
      <c r="LFK69" s="308"/>
      <c r="LFL69" s="308"/>
      <c r="LFM69" s="308"/>
      <c r="LFN69" s="308"/>
      <c r="LFO69" s="308"/>
      <c r="LFP69" s="308"/>
      <c r="LFQ69" s="308"/>
      <c r="LFR69" s="308"/>
      <c r="LFS69" s="308"/>
      <c r="LFT69" s="308"/>
      <c r="LFU69" s="308"/>
      <c r="LFV69" s="308"/>
      <c r="LFW69" s="308"/>
      <c r="LFX69" s="308"/>
      <c r="LFY69" s="308"/>
      <c r="LFZ69" s="308"/>
      <c r="LGA69" s="308"/>
      <c r="LGB69" s="308"/>
      <c r="LGC69" s="308"/>
      <c r="LGD69" s="308"/>
      <c r="LGE69" s="308"/>
      <c r="LGF69" s="308"/>
      <c r="LGG69" s="308"/>
      <c r="LGH69" s="308"/>
      <c r="LGI69" s="308"/>
      <c r="LGJ69" s="308"/>
      <c r="LGK69" s="308"/>
      <c r="LGL69" s="308"/>
      <c r="LGM69" s="308"/>
      <c r="LGN69" s="308"/>
      <c r="LGO69" s="308"/>
      <c r="LGP69" s="308"/>
      <c r="LGQ69" s="308"/>
      <c r="LGR69" s="308"/>
      <c r="LGS69" s="308"/>
      <c r="LGT69" s="308"/>
      <c r="LGU69" s="308"/>
      <c r="LGV69" s="308"/>
      <c r="LGW69" s="308"/>
      <c r="LGX69" s="308"/>
      <c r="LGY69" s="308"/>
      <c r="LGZ69" s="308"/>
      <c r="LHA69" s="308"/>
      <c r="LHB69" s="308"/>
      <c r="LHC69" s="308"/>
      <c r="LHD69" s="308"/>
      <c r="LHE69" s="308"/>
      <c r="LHF69" s="308"/>
      <c r="LHG69" s="308"/>
      <c r="LHH69" s="308"/>
      <c r="LHI69" s="308"/>
      <c r="LHJ69" s="308"/>
      <c r="LHK69" s="308"/>
      <c r="LHL69" s="308"/>
      <c r="LHM69" s="308"/>
      <c r="LHN69" s="308"/>
      <c r="LHO69" s="308"/>
      <c r="LHP69" s="308"/>
      <c r="LHQ69" s="308"/>
      <c r="LHR69" s="308"/>
      <c r="LHS69" s="308"/>
      <c r="LHT69" s="308"/>
      <c r="LHU69" s="308"/>
      <c r="LHV69" s="308"/>
      <c r="LHW69" s="308"/>
      <c r="LHX69" s="308"/>
      <c r="LHY69" s="308"/>
      <c r="LHZ69" s="308"/>
      <c r="LIA69" s="308"/>
      <c r="LIB69" s="308"/>
      <c r="LIC69" s="308"/>
      <c r="LID69" s="308"/>
      <c r="LIE69" s="308"/>
      <c r="LIF69" s="308"/>
      <c r="LIG69" s="308"/>
      <c r="LIH69" s="308"/>
      <c r="LII69" s="308"/>
      <c r="LIJ69" s="308"/>
      <c r="LIK69" s="308"/>
      <c r="LIL69" s="308"/>
      <c r="LIM69" s="308"/>
      <c r="LIN69" s="308"/>
      <c r="LIO69" s="308"/>
      <c r="LIP69" s="308"/>
      <c r="LIQ69" s="308"/>
      <c r="LIR69" s="308"/>
      <c r="LIS69" s="308"/>
      <c r="LIT69" s="308"/>
      <c r="LIU69" s="308"/>
      <c r="LIV69" s="308"/>
      <c r="LIW69" s="308"/>
      <c r="LIX69" s="308"/>
      <c r="LIY69" s="308"/>
      <c r="LIZ69" s="308"/>
      <c r="LJA69" s="308"/>
      <c r="LJB69" s="308"/>
      <c r="LJC69" s="308"/>
      <c r="LJD69" s="308"/>
      <c r="LJE69" s="308"/>
      <c r="LJF69" s="308"/>
      <c r="LJG69" s="308"/>
      <c r="LJH69" s="308"/>
      <c r="LJI69" s="308"/>
      <c r="LJJ69" s="308"/>
      <c r="LJK69" s="308"/>
      <c r="LJL69" s="308"/>
      <c r="LJM69" s="308"/>
      <c r="LJN69" s="308"/>
      <c r="LJO69" s="308"/>
      <c r="LJP69" s="308"/>
      <c r="LJQ69" s="308"/>
      <c r="LJR69" s="308"/>
      <c r="LJS69" s="308"/>
      <c r="LJT69" s="308"/>
      <c r="LJU69" s="308"/>
      <c r="LJV69" s="308"/>
      <c r="LJW69" s="308"/>
      <c r="LJX69" s="308"/>
      <c r="LJY69" s="308"/>
      <c r="LJZ69" s="308"/>
      <c r="LKA69" s="308"/>
      <c r="LKB69" s="308"/>
      <c r="LKC69" s="308"/>
      <c r="LKD69" s="308"/>
      <c r="LKE69" s="308"/>
      <c r="LKF69" s="308"/>
      <c r="LKG69" s="308"/>
      <c r="LKH69" s="308"/>
      <c r="LKI69" s="308"/>
      <c r="LKJ69" s="308"/>
      <c r="LKK69" s="308"/>
      <c r="LKL69" s="308"/>
      <c r="LKM69" s="308"/>
      <c r="LKN69" s="308"/>
      <c r="LKO69" s="308"/>
      <c r="LKP69" s="308"/>
      <c r="LKQ69" s="308"/>
      <c r="LKR69" s="308"/>
      <c r="LKS69" s="308"/>
      <c r="LKT69" s="308"/>
      <c r="LKU69" s="308"/>
      <c r="LKV69" s="308"/>
      <c r="LKW69" s="308"/>
      <c r="LKX69" s="308"/>
      <c r="LKY69" s="308"/>
      <c r="LKZ69" s="308"/>
      <c r="LLA69" s="308"/>
      <c r="LLB69" s="308"/>
      <c r="LLC69" s="308"/>
      <c r="LLD69" s="308"/>
      <c r="LLE69" s="308"/>
      <c r="LLF69" s="308"/>
      <c r="LLG69" s="308"/>
      <c r="LLH69" s="308"/>
      <c r="LLI69" s="308"/>
      <c r="LLJ69" s="308"/>
      <c r="LLK69" s="308"/>
      <c r="LLL69" s="308"/>
      <c r="LLM69" s="308"/>
      <c r="LLN69" s="308"/>
      <c r="LLO69" s="308"/>
      <c r="LLP69" s="308"/>
      <c r="LLQ69" s="308"/>
      <c r="LLR69" s="308"/>
      <c r="LLS69" s="308"/>
      <c r="LLT69" s="308"/>
      <c r="LLU69" s="308"/>
      <c r="LLV69" s="308"/>
      <c r="LLW69" s="308"/>
      <c r="LLX69" s="308"/>
      <c r="LLY69" s="308"/>
      <c r="LLZ69" s="308"/>
      <c r="LMA69" s="308"/>
      <c r="LMB69" s="308"/>
      <c r="LMC69" s="308"/>
      <c r="LMD69" s="308"/>
      <c r="LME69" s="308"/>
      <c r="LMF69" s="308"/>
      <c r="LMG69" s="308"/>
      <c r="LMH69" s="308"/>
      <c r="LMI69" s="308"/>
      <c r="LMJ69" s="308"/>
      <c r="LMK69" s="308"/>
      <c r="LML69" s="308"/>
      <c r="LMM69" s="308"/>
      <c r="LMN69" s="308"/>
      <c r="LMO69" s="308"/>
      <c r="LMP69" s="308"/>
      <c r="LMQ69" s="308"/>
      <c r="LMR69" s="308"/>
      <c r="LMS69" s="308"/>
      <c r="LMT69" s="308"/>
      <c r="LMU69" s="308"/>
      <c r="LMV69" s="308"/>
      <c r="LMW69" s="308"/>
      <c r="LMX69" s="308"/>
      <c r="LMY69" s="308"/>
      <c r="LMZ69" s="308"/>
      <c r="LNA69" s="308"/>
      <c r="LNB69" s="308"/>
      <c r="LNC69" s="308"/>
      <c r="LND69" s="308"/>
      <c r="LNE69" s="308"/>
      <c r="LNF69" s="308"/>
      <c r="LNG69" s="308"/>
      <c r="LNH69" s="308"/>
      <c r="LNI69" s="308"/>
      <c r="LNJ69" s="308"/>
      <c r="LNK69" s="308"/>
      <c r="LNL69" s="308"/>
      <c r="LNM69" s="308"/>
      <c r="LNN69" s="308"/>
      <c r="LNO69" s="308"/>
      <c r="LNP69" s="308"/>
      <c r="LNQ69" s="308"/>
      <c r="LNR69" s="308"/>
      <c r="LNS69" s="308"/>
      <c r="LNT69" s="308"/>
      <c r="LNU69" s="308"/>
      <c r="LNV69" s="308"/>
      <c r="LNW69" s="308"/>
      <c r="LNX69" s="308"/>
      <c r="LNY69" s="308"/>
      <c r="LNZ69" s="308"/>
      <c r="LOA69" s="308"/>
      <c r="LOB69" s="308"/>
      <c r="LOC69" s="308"/>
      <c r="LOD69" s="308"/>
      <c r="LOE69" s="308"/>
      <c r="LOF69" s="308"/>
      <c r="LOG69" s="308"/>
      <c r="LOH69" s="308"/>
      <c r="LOI69" s="308"/>
      <c r="LOJ69" s="308"/>
      <c r="LOK69" s="308"/>
      <c r="LOL69" s="308"/>
      <c r="LOM69" s="308"/>
      <c r="LON69" s="308"/>
      <c r="LOO69" s="308"/>
      <c r="LOP69" s="308"/>
      <c r="LOQ69" s="308"/>
      <c r="LOR69" s="308"/>
      <c r="LOS69" s="308"/>
      <c r="LOT69" s="308"/>
      <c r="LOU69" s="308"/>
      <c r="LOV69" s="308"/>
      <c r="LOW69" s="308"/>
      <c r="LOX69" s="308"/>
      <c r="LOY69" s="308"/>
      <c r="LOZ69" s="308"/>
      <c r="LPA69" s="308"/>
      <c r="LPB69" s="308"/>
      <c r="LPC69" s="308"/>
      <c r="LPD69" s="308"/>
      <c r="LPE69" s="308"/>
      <c r="LPF69" s="308"/>
      <c r="LPG69" s="308"/>
      <c r="LPH69" s="308"/>
      <c r="LPI69" s="308"/>
      <c r="LPJ69" s="308"/>
      <c r="LPK69" s="308"/>
      <c r="LPL69" s="308"/>
      <c r="LPM69" s="308"/>
      <c r="LPN69" s="308"/>
      <c r="LPO69" s="308"/>
      <c r="LPP69" s="308"/>
      <c r="LPQ69" s="308"/>
      <c r="LPR69" s="308"/>
      <c r="LPS69" s="308"/>
      <c r="LPT69" s="308"/>
      <c r="LPU69" s="308"/>
      <c r="LPV69" s="308"/>
      <c r="LPW69" s="308"/>
      <c r="LPX69" s="308"/>
      <c r="LPY69" s="308"/>
      <c r="LPZ69" s="308"/>
      <c r="LQA69" s="308"/>
      <c r="LQB69" s="308"/>
      <c r="LQC69" s="308"/>
      <c r="LQD69" s="308"/>
      <c r="LQE69" s="308"/>
      <c r="LQF69" s="308"/>
      <c r="LQG69" s="308"/>
      <c r="LQH69" s="308"/>
      <c r="LQI69" s="308"/>
      <c r="LQJ69" s="308"/>
      <c r="LQK69" s="308"/>
      <c r="LQL69" s="308"/>
      <c r="LQM69" s="308"/>
      <c r="LQN69" s="308"/>
      <c r="LQO69" s="308"/>
      <c r="LQP69" s="308"/>
      <c r="LQQ69" s="308"/>
      <c r="LQR69" s="308"/>
      <c r="LQS69" s="308"/>
      <c r="LQT69" s="308"/>
      <c r="LQU69" s="308"/>
      <c r="LQV69" s="308"/>
      <c r="LQW69" s="308"/>
      <c r="LQX69" s="308"/>
      <c r="LQY69" s="308"/>
      <c r="LQZ69" s="308"/>
      <c r="LRA69" s="308"/>
      <c r="LRB69" s="308"/>
      <c r="LRC69" s="308"/>
      <c r="LRD69" s="308"/>
      <c r="LRE69" s="308"/>
      <c r="LRF69" s="308"/>
      <c r="LRG69" s="308"/>
      <c r="LRH69" s="308"/>
      <c r="LRI69" s="308"/>
      <c r="LRJ69" s="308"/>
      <c r="LRK69" s="308"/>
      <c r="LRL69" s="308"/>
      <c r="LRM69" s="308"/>
      <c r="LRN69" s="308"/>
      <c r="LRO69" s="308"/>
      <c r="LRP69" s="308"/>
      <c r="LRQ69" s="308"/>
      <c r="LRR69" s="308"/>
      <c r="LRS69" s="308"/>
      <c r="LRT69" s="308"/>
      <c r="LRU69" s="308"/>
      <c r="LRV69" s="308"/>
      <c r="LRW69" s="308"/>
      <c r="LRX69" s="308"/>
      <c r="LRY69" s="308"/>
      <c r="LRZ69" s="308"/>
      <c r="LSA69" s="308"/>
      <c r="LSB69" s="308"/>
      <c r="LSC69" s="308"/>
      <c r="LSD69" s="308"/>
      <c r="LSE69" s="308"/>
      <c r="LSF69" s="308"/>
      <c r="LSG69" s="308"/>
      <c r="LSH69" s="308"/>
      <c r="LSI69" s="308"/>
      <c r="LSJ69" s="308"/>
      <c r="LSK69" s="308"/>
      <c r="LSL69" s="308"/>
      <c r="LSM69" s="308"/>
      <c r="LSN69" s="308"/>
      <c r="LSO69" s="308"/>
      <c r="LSP69" s="308"/>
      <c r="LSQ69" s="308"/>
      <c r="LSR69" s="308"/>
      <c r="LSS69" s="308"/>
      <c r="LST69" s="308"/>
      <c r="LSU69" s="308"/>
      <c r="LSV69" s="308"/>
      <c r="LSW69" s="308"/>
      <c r="LSX69" s="308"/>
      <c r="LSY69" s="308"/>
      <c r="LSZ69" s="308"/>
      <c r="LTA69" s="308"/>
      <c r="LTB69" s="308"/>
      <c r="LTC69" s="308"/>
      <c r="LTD69" s="308"/>
      <c r="LTE69" s="308"/>
      <c r="LTF69" s="308"/>
      <c r="LTG69" s="308"/>
      <c r="LTH69" s="308"/>
      <c r="LTI69" s="308"/>
      <c r="LTJ69" s="308"/>
      <c r="LTK69" s="308"/>
      <c r="LTL69" s="308"/>
      <c r="LTM69" s="308"/>
      <c r="LTN69" s="308"/>
      <c r="LTO69" s="308"/>
      <c r="LTP69" s="308"/>
      <c r="LTQ69" s="308"/>
      <c r="LTR69" s="308"/>
      <c r="LTS69" s="308"/>
      <c r="LTT69" s="308"/>
      <c r="LTU69" s="308"/>
      <c r="LTV69" s="308"/>
      <c r="LTW69" s="308"/>
      <c r="LTX69" s="308"/>
      <c r="LTY69" s="308"/>
      <c r="LTZ69" s="308"/>
      <c r="LUA69" s="308"/>
      <c r="LUB69" s="308"/>
      <c r="LUC69" s="308"/>
      <c r="LUD69" s="308"/>
      <c r="LUE69" s="308"/>
      <c r="LUF69" s="308"/>
      <c r="LUG69" s="308"/>
      <c r="LUH69" s="308"/>
      <c r="LUI69" s="308"/>
      <c r="LUJ69" s="308"/>
      <c r="LUK69" s="308"/>
      <c r="LUL69" s="308"/>
      <c r="LUM69" s="308"/>
      <c r="LUN69" s="308"/>
      <c r="LUO69" s="308"/>
      <c r="LUP69" s="308"/>
      <c r="LUQ69" s="308"/>
      <c r="LUR69" s="308"/>
      <c r="LUS69" s="308"/>
      <c r="LUT69" s="308"/>
      <c r="LUU69" s="308"/>
      <c r="LUV69" s="308"/>
      <c r="LUW69" s="308"/>
      <c r="LUX69" s="308"/>
      <c r="LUY69" s="308"/>
      <c r="LUZ69" s="308"/>
      <c r="LVA69" s="308"/>
      <c r="LVB69" s="308"/>
      <c r="LVC69" s="308"/>
      <c r="LVD69" s="308"/>
      <c r="LVE69" s="308"/>
      <c r="LVF69" s="308"/>
      <c r="LVG69" s="308"/>
      <c r="LVH69" s="308"/>
      <c r="LVI69" s="308"/>
      <c r="LVJ69" s="308"/>
      <c r="LVK69" s="308"/>
      <c r="LVL69" s="308"/>
      <c r="LVM69" s="308"/>
      <c r="LVN69" s="308"/>
      <c r="LVO69" s="308"/>
      <c r="LVP69" s="308"/>
      <c r="LVQ69" s="308"/>
      <c r="LVR69" s="308"/>
      <c r="LVS69" s="308"/>
      <c r="LVT69" s="308"/>
      <c r="LVU69" s="308"/>
      <c r="LVV69" s="308"/>
      <c r="LVW69" s="308"/>
      <c r="LVX69" s="308"/>
      <c r="LVY69" s="308"/>
      <c r="LVZ69" s="308"/>
      <c r="LWA69" s="308"/>
      <c r="LWB69" s="308"/>
      <c r="LWC69" s="308"/>
      <c r="LWD69" s="308"/>
      <c r="LWE69" s="308"/>
      <c r="LWF69" s="308"/>
      <c r="LWG69" s="308"/>
      <c r="LWH69" s="308"/>
      <c r="LWI69" s="308"/>
      <c r="LWJ69" s="308"/>
      <c r="LWK69" s="308"/>
      <c r="LWL69" s="308"/>
      <c r="LWM69" s="308"/>
      <c r="LWN69" s="308"/>
      <c r="LWO69" s="308"/>
      <c r="LWP69" s="308"/>
      <c r="LWQ69" s="308"/>
      <c r="LWR69" s="308"/>
      <c r="LWS69" s="308"/>
      <c r="LWT69" s="308"/>
      <c r="LWU69" s="308"/>
      <c r="LWV69" s="308"/>
      <c r="LWW69" s="308"/>
      <c r="LWX69" s="308"/>
      <c r="LWY69" s="308"/>
      <c r="LWZ69" s="308"/>
      <c r="LXA69" s="308"/>
      <c r="LXB69" s="308"/>
      <c r="LXC69" s="308"/>
      <c r="LXD69" s="308"/>
      <c r="LXE69" s="308"/>
      <c r="LXF69" s="308"/>
      <c r="LXG69" s="308"/>
      <c r="LXH69" s="308"/>
      <c r="LXI69" s="308"/>
      <c r="LXJ69" s="308"/>
      <c r="LXK69" s="308"/>
      <c r="LXL69" s="308"/>
      <c r="LXM69" s="308"/>
      <c r="LXN69" s="308"/>
      <c r="LXO69" s="308"/>
      <c r="LXP69" s="308"/>
      <c r="LXQ69" s="308"/>
      <c r="LXR69" s="308"/>
      <c r="LXS69" s="308"/>
      <c r="LXT69" s="308"/>
      <c r="LXU69" s="308"/>
      <c r="LXV69" s="308"/>
      <c r="LXW69" s="308"/>
      <c r="LXX69" s="308"/>
      <c r="LXY69" s="308"/>
      <c r="LXZ69" s="308"/>
      <c r="LYA69" s="308"/>
      <c r="LYB69" s="308"/>
      <c r="LYC69" s="308"/>
      <c r="LYD69" s="308"/>
      <c r="LYE69" s="308"/>
      <c r="LYF69" s="308"/>
      <c r="LYG69" s="308"/>
      <c r="LYH69" s="308"/>
      <c r="LYI69" s="308"/>
      <c r="LYJ69" s="308"/>
      <c r="LYK69" s="308"/>
      <c r="LYL69" s="308"/>
      <c r="LYM69" s="308"/>
      <c r="LYN69" s="308"/>
      <c r="LYO69" s="308"/>
      <c r="LYP69" s="308"/>
      <c r="LYQ69" s="308"/>
      <c r="LYR69" s="308"/>
      <c r="LYS69" s="308"/>
      <c r="LYT69" s="308"/>
      <c r="LYU69" s="308"/>
      <c r="LYV69" s="308"/>
      <c r="LYW69" s="308"/>
      <c r="LYX69" s="308"/>
      <c r="LYY69" s="308"/>
      <c r="LYZ69" s="308"/>
      <c r="LZA69" s="308"/>
      <c r="LZB69" s="308"/>
      <c r="LZC69" s="308"/>
      <c r="LZD69" s="308"/>
      <c r="LZE69" s="308"/>
      <c r="LZF69" s="308"/>
      <c r="LZG69" s="308"/>
      <c r="LZH69" s="308"/>
      <c r="LZI69" s="308"/>
      <c r="LZJ69" s="308"/>
      <c r="LZK69" s="308"/>
      <c r="LZL69" s="308"/>
      <c r="LZM69" s="308"/>
      <c r="LZN69" s="308"/>
      <c r="LZO69" s="308"/>
      <c r="LZP69" s="308"/>
      <c r="LZQ69" s="308"/>
      <c r="LZR69" s="308"/>
      <c r="LZS69" s="308"/>
      <c r="LZT69" s="308"/>
      <c r="LZU69" s="308"/>
      <c r="LZV69" s="308"/>
      <c r="LZW69" s="308"/>
      <c r="LZX69" s="308"/>
      <c r="LZY69" s="308"/>
      <c r="LZZ69" s="308"/>
      <c r="MAA69" s="308"/>
      <c r="MAB69" s="308"/>
      <c r="MAC69" s="308"/>
      <c r="MAD69" s="308"/>
      <c r="MAE69" s="308"/>
      <c r="MAF69" s="308"/>
      <c r="MAG69" s="308"/>
      <c r="MAH69" s="308"/>
      <c r="MAI69" s="308"/>
      <c r="MAJ69" s="308"/>
      <c r="MAK69" s="308"/>
      <c r="MAL69" s="308"/>
      <c r="MAM69" s="308"/>
      <c r="MAN69" s="308"/>
      <c r="MAO69" s="308"/>
      <c r="MAP69" s="308"/>
      <c r="MAQ69" s="308"/>
      <c r="MAR69" s="308"/>
      <c r="MAS69" s="308"/>
      <c r="MAT69" s="308"/>
      <c r="MAU69" s="308"/>
      <c r="MAV69" s="308"/>
      <c r="MAW69" s="308"/>
      <c r="MAX69" s="308"/>
      <c r="MAY69" s="308"/>
      <c r="MAZ69" s="308"/>
      <c r="MBA69" s="308"/>
      <c r="MBB69" s="308"/>
      <c r="MBC69" s="308"/>
      <c r="MBD69" s="308"/>
      <c r="MBE69" s="308"/>
      <c r="MBF69" s="308"/>
      <c r="MBG69" s="308"/>
      <c r="MBH69" s="308"/>
      <c r="MBI69" s="308"/>
      <c r="MBJ69" s="308"/>
      <c r="MBK69" s="308"/>
      <c r="MBL69" s="308"/>
      <c r="MBM69" s="308"/>
      <c r="MBN69" s="308"/>
      <c r="MBO69" s="308"/>
      <c r="MBP69" s="308"/>
      <c r="MBQ69" s="308"/>
      <c r="MBR69" s="308"/>
      <c r="MBS69" s="308"/>
      <c r="MBT69" s="308"/>
      <c r="MBU69" s="308"/>
      <c r="MBV69" s="308"/>
      <c r="MBW69" s="308"/>
      <c r="MBX69" s="308"/>
      <c r="MBY69" s="308"/>
      <c r="MBZ69" s="308"/>
      <c r="MCA69" s="308"/>
      <c r="MCB69" s="308"/>
      <c r="MCC69" s="308"/>
      <c r="MCD69" s="308"/>
      <c r="MCE69" s="308"/>
      <c r="MCF69" s="308"/>
      <c r="MCG69" s="308"/>
      <c r="MCH69" s="308"/>
      <c r="MCI69" s="308"/>
      <c r="MCJ69" s="308"/>
      <c r="MCK69" s="308"/>
      <c r="MCL69" s="308"/>
      <c r="MCM69" s="308"/>
      <c r="MCN69" s="308"/>
      <c r="MCO69" s="308"/>
      <c r="MCP69" s="308"/>
      <c r="MCQ69" s="308"/>
      <c r="MCR69" s="308"/>
      <c r="MCS69" s="308"/>
      <c r="MCT69" s="308"/>
      <c r="MCU69" s="308"/>
      <c r="MCV69" s="308"/>
      <c r="MCW69" s="308"/>
      <c r="MCX69" s="308"/>
      <c r="MCY69" s="308"/>
      <c r="MCZ69" s="308"/>
      <c r="MDA69" s="308"/>
      <c r="MDB69" s="308"/>
      <c r="MDC69" s="308"/>
      <c r="MDD69" s="308"/>
      <c r="MDE69" s="308"/>
      <c r="MDF69" s="308"/>
      <c r="MDG69" s="308"/>
      <c r="MDH69" s="308"/>
      <c r="MDI69" s="308"/>
      <c r="MDJ69" s="308"/>
      <c r="MDK69" s="308"/>
      <c r="MDL69" s="308"/>
      <c r="MDM69" s="308"/>
      <c r="MDN69" s="308"/>
      <c r="MDO69" s="308"/>
      <c r="MDP69" s="308"/>
      <c r="MDQ69" s="308"/>
      <c r="MDR69" s="308"/>
      <c r="MDS69" s="308"/>
      <c r="MDT69" s="308"/>
      <c r="MDU69" s="308"/>
      <c r="MDV69" s="308"/>
      <c r="MDW69" s="308"/>
      <c r="MDX69" s="308"/>
      <c r="MDY69" s="308"/>
      <c r="MDZ69" s="308"/>
      <c r="MEA69" s="308"/>
      <c r="MEB69" s="308"/>
      <c r="MEC69" s="308"/>
      <c r="MED69" s="308"/>
      <c r="MEE69" s="308"/>
      <c r="MEF69" s="308"/>
      <c r="MEG69" s="308"/>
      <c r="MEH69" s="308"/>
      <c r="MEI69" s="308"/>
      <c r="MEJ69" s="308"/>
      <c r="MEK69" s="308"/>
      <c r="MEL69" s="308"/>
      <c r="MEM69" s="308"/>
      <c r="MEN69" s="308"/>
      <c r="MEO69" s="308"/>
      <c r="MEP69" s="308"/>
      <c r="MEQ69" s="308"/>
      <c r="MER69" s="308"/>
      <c r="MES69" s="308"/>
      <c r="MET69" s="308"/>
      <c r="MEU69" s="308"/>
      <c r="MEV69" s="308"/>
      <c r="MEW69" s="308"/>
      <c r="MEX69" s="308"/>
      <c r="MEY69" s="308"/>
      <c r="MEZ69" s="308"/>
      <c r="MFA69" s="308"/>
      <c r="MFB69" s="308"/>
      <c r="MFC69" s="308"/>
      <c r="MFD69" s="308"/>
      <c r="MFE69" s="308"/>
      <c r="MFF69" s="308"/>
      <c r="MFG69" s="308"/>
      <c r="MFH69" s="308"/>
      <c r="MFI69" s="308"/>
      <c r="MFJ69" s="308"/>
      <c r="MFK69" s="308"/>
      <c r="MFL69" s="308"/>
      <c r="MFM69" s="308"/>
      <c r="MFN69" s="308"/>
      <c r="MFO69" s="308"/>
      <c r="MFP69" s="308"/>
      <c r="MFQ69" s="308"/>
      <c r="MFR69" s="308"/>
      <c r="MFS69" s="308"/>
      <c r="MFT69" s="308"/>
      <c r="MFU69" s="308"/>
      <c r="MFV69" s="308"/>
      <c r="MFW69" s="308"/>
      <c r="MFX69" s="308"/>
      <c r="MFY69" s="308"/>
      <c r="MFZ69" s="308"/>
      <c r="MGA69" s="308"/>
      <c r="MGB69" s="308"/>
      <c r="MGC69" s="308"/>
      <c r="MGD69" s="308"/>
      <c r="MGE69" s="308"/>
      <c r="MGF69" s="308"/>
      <c r="MGG69" s="308"/>
      <c r="MGH69" s="308"/>
      <c r="MGI69" s="308"/>
      <c r="MGJ69" s="308"/>
      <c r="MGK69" s="308"/>
      <c r="MGL69" s="308"/>
      <c r="MGM69" s="308"/>
      <c r="MGN69" s="308"/>
      <c r="MGO69" s="308"/>
      <c r="MGP69" s="308"/>
      <c r="MGQ69" s="308"/>
      <c r="MGR69" s="308"/>
      <c r="MGS69" s="308"/>
      <c r="MGT69" s="308"/>
      <c r="MGU69" s="308"/>
      <c r="MGV69" s="308"/>
      <c r="MGW69" s="308"/>
      <c r="MGX69" s="308"/>
      <c r="MGY69" s="308"/>
      <c r="MGZ69" s="308"/>
      <c r="MHA69" s="308"/>
      <c r="MHB69" s="308"/>
      <c r="MHC69" s="308"/>
      <c r="MHD69" s="308"/>
      <c r="MHE69" s="308"/>
      <c r="MHF69" s="308"/>
      <c r="MHG69" s="308"/>
      <c r="MHH69" s="308"/>
      <c r="MHI69" s="308"/>
      <c r="MHJ69" s="308"/>
      <c r="MHK69" s="308"/>
      <c r="MHL69" s="308"/>
      <c r="MHM69" s="308"/>
      <c r="MHN69" s="308"/>
      <c r="MHO69" s="308"/>
      <c r="MHP69" s="308"/>
      <c r="MHQ69" s="308"/>
      <c r="MHR69" s="308"/>
      <c r="MHS69" s="308"/>
      <c r="MHT69" s="308"/>
      <c r="MHU69" s="308"/>
      <c r="MHV69" s="308"/>
      <c r="MHW69" s="308"/>
      <c r="MHX69" s="308"/>
      <c r="MHY69" s="308"/>
      <c r="MHZ69" s="308"/>
      <c r="MIA69" s="308"/>
      <c r="MIB69" s="308"/>
      <c r="MIC69" s="308"/>
      <c r="MID69" s="308"/>
      <c r="MIE69" s="308"/>
      <c r="MIF69" s="308"/>
      <c r="MIG69" s="308"/>
      <c r="MIH69" s="308"/>
      <c r="MII69" s="308"/>
      <c r="MIJ69" s="308"/>
      <c r="MIK69" s="308"/>
      <c r="MIL69" s="308"/>
      <c r="MIM69" s="308"/>
      <c r="MIN69" s="308"/>
      <c r="MIO69" s="308"/>
      <c r="MIP69" s="308"/>
      <c r="MIQ69" s="308"/>
      <c r="MIR69" s="308"/>
      <c r="MIS69" s="308"/>
      <c r="MIT69" s="308"/>
      <c r="MIU69" s="308"/>
      <c r="MIV69" s="308"/>
      <c r="MIW69" s="308"/>
      <c r="MIX69" s="308"/>
      <c r="MIY69" s="308"/>
      <c r="MIZ69" s="308"/>
      <c r="MJA69" s="308"/>
      <c r="MJB69" s="308"/>
      <c r="MJC69" s="308"/>
      <c r="MJD69" s="308"/>
      <c r="MJE69" s="308"/>
      <c r="MJF69" s="308"/>
      <c r="MJG69" s="308"/>
      <c r="MJH69" s="308"/>
      <c r="MJI69" s="308"/>
      <c r="MJJ69" s="308"/>
      <c r="MJK69" s="308"/>
      <c r="MJL69" s="308"/>
      <c r="MJM69" s="308"/>
      <c r="MJN69" s="308"/>
      <c r="MJO69" s="308"/>
      <c r="MJP69" s="308"/>
      <c r="MJQ69" s="308"/>
      <c r="MJR69" s="308"/>
      <c r="MJS69" s="308"/>
      <c r="MJT69" s="308"/>
      <c r="MJU69" s="308"/>
      <c r="MJV69" s="308"/>
      <c r="MJW69" s="308"/>
      <c r="MJX69" s="308"/>
      <c r="MJY69" s="308"/>
      <c r="MJZ69" s="308"/>
      <c r="MKA69" s="308"/>
      <c r="MKB69" s="308"/>
      <c r="MKC69" s="308"/>
      <c r="MKD69" s="308"/>
      <c r="MKE69" s="308"/>
      <c r="MKF69" s="308"/>
      <c r="MKG69" s="308"/>
      <c r="MKH69" s="308"/>
      <c r="MKI69" s="308"/>
      <c r="MKJ69" s="308"/>
      <c r="MKK69" s="308"/>
      <c r="MKL69" s="308"/>
      <c r="MKM69" s="308"/>
      <c r="MKN69" s="308"/>
      <c r="MKO69" s="308"/>
      <c r="MKP69" s="308"/>
      <c r="MKQ69" s="308"/>
      <c r="MKR69" s="308"/>
      <c r="MKS69" s="308"/>
      <c r="MKT69" s="308"/>
      <c r="MKU69" s="308"/>
      <c r="MKV69" s="308"/>
      <c r="MKW69" s="308"/>
      <c r="MKX69" s="308"/>
      <c r="MKY69" s="308"/>
      <c r="MKZ69" s="308"/>
      <c r="MLA69" s="308"/>
      <c r="MLB69" s="308"/>
      <c r="MLC69" s="308"/>
      <c r="MLD69" s="308"/>
      <c r="MLE69" s="308"/>
      <c r="MLF69" s="308"/>
      <c r="MLG69" s="308"/>
      <c r="MLH69" s="308"/>
      <c r="MLI69" s="308"/>
      <c r="MLJ69" s="308"/>
      <c r="MLK69" s="308"/>
      <c r="MLL69" s="308"/>
      <c r="MLM69" s="308"/>
      <c r="MLN69" s="308"/>
      <c r="MLO69" s="308"/>
      <c r="MLP69" s="308"/>
      <c r="MLQ69" s="308"/>
      <c r="MLR69" s="308"/>
      <c r="MLS69" s="308"/>
      <c r="MLT69" s="308"/>
      <c r="MLU69" s="308"/>
      <c r="MLV69" s="308"/>
      <c r="MLW69" s="308"/>
      <c r="MLX69" s="308"/>
      <c r="MLY69" s="308"/>
      <c r="MLZ69" s="308"/>
      <c r="MMA69" s="308"/>
      <c r="MMB69" s="308"/>
      <c r="MMC69" s="308"/>
      <c r="MMD69" s="308"/>
      <c r="MME69" s="308"/>
      <c r="MMF69" s="308"/>
      <c r="MMG69" s="308"/>
      <c r="MMH69" s="308"/>
      <c r="MMI69" s="308"/>
      <c r="MMJ69" s="308"/>
      <c r="MMK69" s="308"/>
      <c r="MML69" s="308"/>
      <c r="MMM69" s="308"/>
      <c r="MMN69" s="308"/>
      <c r="MMO69" s="308"/>
      <c r="MMP69" s="308"/>
      <c r="MMQ69" s="308"/>
      <c r="MMR69" s="308"/>
      <c r="MMS69" s="308"/>
      <c r="MMT69" s="308"/>
      <c r="MMU69" s="308"/>
      <c r="MMV69" s="308"/>
      <c r="MMW69" s="308"/>
      <c r="MMX69" s="308"/>
      <c r="MMY69" s="308"/>
      <c r="MMZ69" s="308"/>
      <c r="MNA69" s="308"/>
      <c r="MNB69" s="308"/>
      <c r="MNC69" s="308"/>
      <c r="MND69" s="308"/>
      <c r="MNE69" s="308"/>
      <c r="MNF69" s="308"/>
      <c r="MNG69" s="308"/>
      <c r="MNH69" s="308"/>
      <c r="MNI69" s="308"/>
      <c r="MNJ69" s="308"/>
      <c r="MNK69" s="308"/>
      <c r="MNL69" s="308"/>
      <c r="MNM69" s="308"/>
      <c r="MNN69" s="308"/>
      <c r="MNO69" s="308"/>
      <c r="MNP69" s="308"/>
      <c r="MNQ69" s="308"/>
      <c r="MNR69" s="308"/>
      <c r="MNS69" s="308"/>
      <c r="MNT69" s="308"/>
      <c r="MNU69" s="308"/>
      <c r="MNV69" s="308"/>
      <c r="MNW69" s="308"/>
      <c r="MNX69" s="308"/>
      <c r="MNY69" s="308"/>
      <c r="MNZ69" s="308"/>
      <c r="MOA69" s="308"/>
      <c r="MOB69" s="308"/>
      <c r="MOC69" s="308"/>
      <c r="MOD69" s="308"/>
      <c r="MOE69" s="308"/>
      <c r="MOF69" s="308"/>
      <c r="MOG69" s="308"/>
      <c r="MOH69" s="308"/>
      <c r="MOI69" s="308"/>
      <c r="MOJ69" s="308"/>
      <c r="MOK69" s="308"/>
      <c r="MOL69" s="308"/>
      <c r="MOM69" s="308"/>
      <c r="MON69" s="308"/>
      <c r="MOO69" s="308"/>
      <c r="MOP69" s="308"/>
      <c r="MOQ69" s="308"/>
      <c r="MOR69" s="308"/>
      <c r="MOS69" s="308"/>
      <c r="MOT69" s="308"/>
      <c r="MOU69" s="308"/>
      <c r="MOV69" s="308"/>
      <c r="MOW69" s="308"/>
      <c r="MOX69" s="308"/>
      <c r="MOY69" s="308"/>
      <c r="MOZ69" s="308"/>
      <c r="MPA69" s="308"/>
      <c r="MPB69" s="308"/>
      <c r="MPC69" s="308"/>
      <c r="MPD69" s="308"/>
      <c r="MPE69" s="308"/>
      <c r="MPF69" s="308"/>
      <c r="MPG69" s="308"/>
      <c r="MPH69" s="308"/>
      <c r="MPI69" s="308"/>
      <c r="MPJ69" s="308"/>
      <c r="MPK69" s="308"/>
      <c r="MPL69" s="308"/>
      <c r="MPM69" s="308"/>
      <c r="MPN69" s="308"/>
      <c r="MPO69" s="308"/>
      <c r="MPP69" s="308"/>
      <c r="MPQ69" s="308"/>
      <c r="MPR69" s="308"/>
      <c r="MPS69" s="308"/>
      <c r="MPT69" s="308"/>
      <c r="MPU69" s="308"/>
      <c r="MPV69" s="308"/>
      <c r="MPW69" s="308"/>
      <c r="MPX69" s="308"/>
      <c r="MPY69" s="308"/>
      <c r="MPZ69" s="308"/>
      <c r="MQA69" s="308"/>
      <c r="MQB69" s="308"/>
      <c r="MQC69" s="308"/>
      <c r="MQD69" s="308"/>
      <c r="MQE69" s="308"/>
      <c r="MQF69" s="308"/>
      <c r="MQG69" s="308"/>
      <c r="MQH69" s="308"/>
      <c r="MQI69" s="308"/>
      <c r="MQJ69" s="308"/>
      <c r="MQK69" s="308"/>
      <c r="MQL69" s="308"/>
      <c r="MQM69" s="308"/>
      <c r="MQN69" s="308"/>
      <c r="MQO69" s="308"/>
      <c r="MQP69" s="308"/>
      <c r="MQQ69" s="308"/>
      <c r="MQR69" s="308"/>
      <c r="MQS69" s="308"/>
      <c r="MQT69" s="308"/>
      <c r="MQU69" s="308"/>
      <c r="MQV69" s="308"/>
      <c r="MQW69" s="308"/>
      <c r="MQX69" s="308"/>
      <c r="MQY69" s="308"/>
      <c r="MQZ69" s="308"/>
      <c r="MRA69" s="308"/>
      <c r="MRB69" s="308"/>
      <c r="MRC69" s="308"/>
      <c r="MRD69" s="308"/>
      <c r="MRE69" s="308"/>
      <c r="MRF69" s="308"/>
      <c r="MRG69" s="308"/>
      <c r="MRH69" s="308"/>
      <c r="MRI69" s="308"/>
      <c r="MRJ69" s="308"/>
      <c r="MRK69" s="308"/>
      <c r="MRL69" s="308"/>
      <c r="MRM69" s="308"/>
      <c r="MRN69" s="308"/>
      <c r="MRO69" s="308"/>
      <c r="MRP69" s="308"/>
      <c r="MRQ69" s="308"/>
      <c r="MRR69" s="308"/>
      <c r="MRS69" s="308"/>
      <c r="MRT69" s="308"/>
      <c r="MRU69" s="308"/>
      <c r="MRV69" s="308"/>
      <c r="MRW69" s="308"/>
      <c r="MRX69" s="308"/>
      <c r="MRY69" s="308"/>
      <c r="MRZ69" s="308"/>
      <c r="MSA69" s="308"/>
      <c r="MSB69" s="308"/>
      <c r="MSC69" s="308"/>
      <c r="MSD69" s="308"/>
      <c r="MSE69" s="308"/>
      <c r="MSF69" s="308"/>
      <c r="MSG69" s="308"/>
      <c r="MSH69" s="308"/>
      <c r="MSI69" s="308"/>
      <c r="MSJ69" s="308"/>
      <c r="MSK69" s="308"/>
      <c r="MSL69" s="308"/>
      <c r="MSM69" s="308"/>
      <c r="MSN69" s="308"/>
      <c r="MSO69" s="308"/>
      <c r="MSP69" s="308"/>
      <c r="MSQ69" s="308"/>
      <c r="MSR69" s="308"/>
      <c r="MSS69" s="308"/>
      <c r="MST69" s="308"/>
      <c r="MSU69" s="308"/>
      <c r="MSV69" s="308"/>
      <c r="MSW69" s="308"/>
      <c r="MSX69" s="308"/>
      <c r="MSY69" s="308"/>
      <c r="MSZ69" s="308"/>
      <c r="MTA69" s="308"/>
      <c r="MTB69" s="308"/>
      <c r="MTC69" s="308"/>
      <c r="MTD69" s="308"/>
      <c r="MTE69" s="308"/>
      <c r="MTF69" s="308"/>
      <c r="MTG69" s="308"/>
      <c r="MTH69" s="308"/>
      <c r="MTI69" s="308"/>
      <c r="MTJ69" s="308"/>
      <c r="MTK69" s="308"/>
      <c r="MTL69" s="308"/>
      <c r="MTM69" s="308"/>
      <c r="MTN69" s="308"/>
      <c r="MTO69" s="308"/>
      <c r="MTP69" s="308"/>
      <c r="MTQ69" s="308"/>
      <c r="MTR69" s="308"/>
      <c r="MTS69" s="308"/>
      <c r="MTT69" s="308"/>
      <c r="MTU69" s="308"/>
      <c r="MTV69" s="308"/>
      <c r="MTW69" s="308"/>
      <c r="MTX69" s="308"/>
      <c r="MTY69" s="308"/>
      <c r="MTZ69" s="308"/>
      <c r="MUA69" s="308"/>
      <c r="MUB69" s="308"/>
      <c r="MUC69" s="308"/>
      <c r="MUD69" s="308"/>
      <c r="MUE69" s="308"/>
      <c r="MUF69" s="308"/>
      <c r="MUG69" s="308"/>
      <c r="MUH69" s="308"/>
      <c r="MUI69" s="308"/>
      <c r="MUJ69" s="308"/>
      <c r="MUK69" s="308"/>
      <c r="MUL69" s="308"/>
      <c r="MUM69" s="308"/>
      <c r="MUN69" s="308"/>
      <c r="MUO69" s="308"/>
      <c r="MUP69" s="308"/>
      <c r="MUQ69" s="308"/>
      <c r="MUR69" s="308"/>
      <c r="MUS69" s="308"/>
      <c r="MUT69" s="308"/>
      <c r="MUU69" s="308"/>
      <c r="MUV69" s="308"/>
      <c r="MUW69" s="308"/>
      <c r="MUX69" s="308"/>
      <c r="MUY69" s="308"/>
      <c r="MUZ69" s="308"/>
      <c r="MVA69" s="308"/>
      <c r="MVB69" s="308"/>
      <c r="MVC69" s="308"/>
      <c r="MVD69" s="308"/>
      <c r="MVE69" s="308"/>
      <c r="MVF69" s="308"/>
      <c r="MVG69" s="308"/>
      <c r="MVH69" s="308"/>
      <c r="MVI69" s="308"/>
      <c r="MVJ69" s="308"/>
      <c r="MVK69" s="308"/>
      <c r="MVL69" s="308"/>
      <c r="MVM69" s="308"/>
      <c r="MVN69" s="308"/>
      <c r="MVO69" s="308"/>
      <c r="MVP69" s="308"/>
      <c r="MVQ69" s="308"/>
      <c r="MVR69" s="308"/>
      <c r="MVS69" s="308"/>
      <c r="MVT69" s="308"/>
      <c r="MVU69" s="308"/>
      <c r="MVV69" s="308"/>
      <c r="MVW69" s="308"/>
      <c r="MVX69" s="308"/>
      <c r="MVY69" s="308"/>
      <c r="MVZ69" s="308"/>
      <c r="MWA69" s="308"/>
      <c r="MWB69" s="308"/>
      <c r="MWC69" s="308"/>
      <c r="MWD69" s="308"/>
      <c r="MWE69" s="308"/>
      <c r="MWF69" s="308"/>
      <c r="MWG69" s="308"/>
      <c r="MWH69" s="308"/>
      <c r="MWI69" s="308"/>
      <c r="MWJ69" s="308"/>
      <c r="MWK69" s="308"/>
      <c r="MWL69" s="308"/>
      <c r="MWM69" s="308"/>
      <c r="MWN69" s="308"/>
      <c r="MWO69" s="308"/>
      <c r="MWP69" s="308"/>
      <c r="MWQ69" s="308"/>
      <c r="MWR69" s="308"/>
      <c r="MWS69" s="308"/>
      <c r="MWT69" s="308"/>
      <c r="MWU69" s="308"/>
      <c r="MWV69" s="308"/>
      <c r="MWW69" s="308"/>
      <c r="MWX69" s="308"/>
      <c r="MWY69" s="308"/>
      <c r="MWZ69" s="308"/>
      <c r="MXA69" s="308"/>
      <c r="MXB69" s="308"/>
      <c r="MXC69" s="308"/>
      <c r="MXD69" s="308"/>
      <c r="MXE69" s="308"/>
      <c r="MXF69" s="308"/>
      <c r="MXG69" s="308"/>
      <c r="MXH69" s="308"/>
      <c r="MXI69" s="308"/>
      <c r="MXJ69" s="308"/>
      <c r="MXK69" s="308"/>
      <c r="MXL69" s="308"/>
      <c r="MXM69" s="308"/>
      <c r="MXN69" s="308"/>
      <c r="MXO69" s="308"/>
      <c r="MXP69" s="308"/>
      <c r="MXQ69" s="308"/>
      <c r="MXR69" s="308"/>
      <c r="MXS69" s="308"/>
      <c r="MXT69" s="308"/>
      <c r="MXU69" s="308"/>
      <c r="MXV69" s="308"/>
      <c r="MXW69" s="308"/>
      <c r="MXX69" s="308"/>
      <c r="MXY69" s="308"/>
      <c r="MXZ69" s="308"/>
      <c r="MYA69" s="308"/>
      <c r="MYB69" s="308"/>
      <c r="MYC69" s="308"/>
      <c r="MYD69" s="308"/>
      <c r="MYE69" s="308"/>
      <c r="MYF69" s="308"/>
      <c r="MYG69" s="308"/>
      <c r="MYH69" s="308"/>
      <c r="MYI69" s="308"/>
      <c r="MYJ69" s="308"/>
      <c r="MYK69" s="308"/>
      <c r="MYL69" s="308"/>
      <c r="MYM69" s="308"/>
      <c r="MYN69" s="308"/>
      <c r="MYO69" s="308"/>
      <c r="MYP69" s="308"/>
      <c r="MYQ69" s="308"/>
      <c r="MYR69" s="308"/>
      <c r="MYS69" s="308"/>
      <c r="MYT69" s="308"/>
      <c r="MYU69" s="308"/>
      <c r="MYV69" s="308"/>
      <c r="MYW69" s="308"/>
      <c r="MYX69" s="308"/>
      <c r="MYY69" s="308"/>
      <c r="MYZ69" s="308"/>
      <c r="MZA69" s="308"/>
      <c r="MZB69" s="308"/>
      <c r="MZC69" s="308"/>
      <c r="MZD69" s="308"/>
      <c r="MZE69" s="308"/>
      <c r="MZF69" s="308"/>
      <c r="MZG69" s="308"/>
      <c r="MZH69" s="308"/>
      <c r="MZI69" s="308"/>
      <c r="MZJ69" s="308"/>
      <c r="MZK69" s="308"/>
      <c r="MZL69" s="308"/>
      <c r="MZM69" s="308"/>
      <c r="MZN69" s="308"/>
      <c r="MZO69" s="308"/>
      <c r="MZP69" s="308"/>
      <c r="MZQ69" s="308"/>
      <c r="MZR69" s="308"/>
      <c r="MZS69" s="308"/>
      <c r="MZT69" s="308"/>
      <c r="MZU69" s="308"/>
      <c r="MZV69" s="308"/>
      <c r="MZW69" s="308"/>
      <c r="MZX69" s="308"/>
      <c r="MZY69" s="308"/>
      <c r="MZZ69" s="308"/>
      <c r="NAA69" s="308"/>
      <c r="NAB69" s="308"/>
      <c r="NAC69" s="308"/>
      <c r="NAD69" s="308"/>
      <c r="NAE69" s="308"/>
      <c r="NAF69" s="308"/>
      <c r="NAG69" s="308"/>
      <c r="NAH69" s="308"/>
      <c r="NAI69" s="308"/>
      <c r="NAJ69" s="308"/>
      <c r="NAK69" s="308"/>
      <c r="NAL69" s="308"/>
      <c r="NAM69" s="308"/>
      <c r="NAN69" s="308"/>
      <c r="NAO69" s="308"/>
      <c r="NAP69" s="308"/>
      <c r="NAQ69" s="308"/>
      <c r="NAR69" s="308"/>
      <c r="NAS69" s="308"/>
      <c r="NAT69" s="308"/>
      <c r="NAU69" s="308"/>
      <c r="NAV69" s="308"/>
      <c r="NAW69" s="308"/>
      <c r="NAX69" s="308"/>
      <c r="NAY69" s="308"/>
      <c r="NAZ69" s="308"/>
      <c r="NBA69" s="308"/>
      <c r="NBB69" s="308"/>
      <c r="NBC69" s="308"/>
      <c r="NBD69" s="308"/>
      <c r="NBE69" s="308"/>
      <c r="NBF69" s="308"/>
      <c r="NBG69" s="308"/>
      <c r="NBH69" s="308"/>
      <c r="NBI69" s="308"/>
      <c r="NBJ69" s="308"/>
      <c r="NBK69" s="308"/>
      <c r="NBL69" s="308"/>
      <c r="NBM69" s="308"/>
      <c r="NBN69" s="308"/>
      <c r="NBO69" s="308"/>
      <c r="NBP69" s="308"/>
      <c r="NBQ69" s="308"/>
      <c r="NBR69" s="308"/>
      <c r="NBS69" s="308"/>
      <c r="NBT69" s="308"/>
      <c r="NBU69" s="308"/>
      <c r="NBV69" s="308"/>
      <c r="NBW69" s="308"/>
      <c r="NBX69" s="308"/>
      <c r="NBY69" s="308"/>
      <c r="NBZ69" s="308"/>
      <c r="NCA69" s="308"/>
      <c r="NCB69" s="308"/>
      <c r="NCC69" s="308"/>
      <c r="NCD69" s="308"/>
      <c r="NCE69" s="308"/>
      <c r="NCF69" s="308"/>
      <c r="NCG69" s="308"/>
      <c r="NCH69" s="308"/>
      <c r="NCI69" s="308"/>
      <c r="NCJ69" s="308"/>
      <c r="NCK69" s="308"/>
      <c r="NCL69" s="308"/>
      <c r="NCM69" s="308"/>
      <c r="NCN69" s="308"/>
      <c r="NCO69" s="308"/>
      <c r="NCP69" s="308"/>
      <c r="NCQ69" s="308"/>
      <c r="NCR69" s="308"/>
      <c r="NCS69" s="308"/>
      <c r="NCT69" s="308"/>
      <c r="NCU69" s="308"/>
      <c r="NCV69" s="308"/>
      <c r="NCW69" s="308"/>
      <c r="NCX69" s="308"/>
      <c r="NCY69" s="308"/>
      <c r="NCZ69" s="308"/>
      <c r="NDA69" s="308"/>
      <c r="NDB69" s="308"/>
      <c r="NDC69" s="308"/>
      <c r="NDD69" s="308"/>
      <c r="NDE69" s="308"/>
      <c r="NDF69" s="308"/>
      <c r="NDG69" s="308"/>
      <c r="NDH69" s="308"/>
      <c r="NDI69" s="308"/>
      <c r="NDJ69" s="308"/>
      <c r="NDK69" s="308"/>
      <c r="NDL69" s="308"/>
      <c r="NDM69" s="308"/>
      <c r="NDN69" s="308"/>
      <c r="NDO69" s="308"/>
      <c r="NDP69" s="308"/>
      <c r="NDQ69" s="308"/>
      <c r="NDR69" s="308"/>
      <c r="NDS69" s="308"/>
      <c r="NDT69" s="308"/>
      <c r="NDU69" s="308"/>
      <c r="NDV69" s="308"/>
      <c r="NDW69" s="308"/>
      <c r="NDX69" s="308"/>
      <c r="NDY69" s="308"/>
      <c r="NDZ69" s="308"/>
      <c r="NEA69" s="308"/>
      <c r="NEB69" s="308"/>
      <c r="NEC69" s="308"/>
      <c r="NED69" s="308"/>
      <c r="NEE69" s="308"/>
      <c r="NEF69" s="308"/>
      <c r="NEG69" s="308"/>
      <c r="NEH69" s="308"/>
      <c r="NEI69" s="308"/>
      <c r="NEJ69" s="308"/>
      <c r="NEK69" s="308"/>
      <c r="NEL69" s="308"/>
      <c r="NEM69" s="308"/>
      <c r="NEN69" s="308"/>
      <c r="NEO69" s="308"/>
      <c r="NEP69" s="308"/>
      <c r="NEQ69" s="308"/>
      <c r="NER69" s="308"/>
      <c r="NES69" s="308"/>
      <c r="NET69" s="308"/>
      <c r="NEU69" s="308"/>
      <c r="NEV69" s="308"/>
      <c r="NEW69" s="308"/>
      <c r="NEX69" s="308"/>
      <c r="NEY69" s="308"/>
      <c r="NEZ69" s="308"/>
      <c r="NFA69" s="308"/>
      <c r="NFB69" s="308"/>
      <c r="NFC69" s="308"/>
      <c r="NFD69" s="308"/>
      <c r="NFE69" s="308"/>
      <c r="NFF69" s="308"/>
      <c r="NFG69" s="308"/>
      <c r="NFH69" s="308"/>
      <c r="NFI69" s="308"/>
      <c r="NFJ69" s="308"/>
      <c r="NFK69" s="308"/>
      <c r="NFL69" s="308"/>
      <c r="NFM69" s="308"/>
      <c r="NFN69" s="308"/>
      <c r="NFO69" s="308"/>
      <c r="NFP69" s="308"/>
      <c r="NFQ69" s="308"/>
      <c r="NFR69" s="308"/>
      <c r="NFS69" s="308"/>
      <c r="NFT69" s="308"/>
      <c r="NFU69" s="308"/>
      <c r="NFV69" s="308"/>
      <c r="NFW69" s="308"/>
      <c r="NFX69" s="308"/>
      <c r="NFY69" s="308"/>
      <c r="NFZ69" s="308"/>
      <c r="NGA69" s="308"/>
      <c r="NGB69" s="308"/>
      <c r="NGC69" s="308"/>
      <c r="NGD69" s="308"/>
      <c r="NGE69" s="308"/>
      <c r="NGF69" s="308"/>
      <c r="NGG69" s="308"/>
      <c r="NGH69" s="308"/>
      <c r="NGI69" s="308"/>
      <c r="NGJ69" s="308"/>
      <c r="NGK69" s="308"/>
      <c r="NGL69" s="308"/>
      <c r="NGM69" s="308"/>
      <c r="NGN69" s="308"/>
      <c r="NGO69" s="308"/>
      <c r="NGP69" s="308"/>
      <c r="NGQ69" s="308"/>
      <c r="NGR69" s="308"/>
      <c r="NGS69" s="308"/>
      <c r="NGT69" s="308"/>
      <c r="NGU69" s="308"/>
      <c r="NGV69" s="308"/>
      <c r="NGW69" s="308"/>
      <c r="NGX69" s="308"/>
      <c r="NGY69" s="308"/>
      <c r="NGZ69" s="308"/>
      <c r="NHA69" s="308"/>
      <c r="NHB69" s="308"/>
      <c r="NHC69" s="308"/>
      <c r="NHD69" s="308"/>
      <c r="NHE69" s="308"/>
      <c r="NHF69" s="308"/>
      <c r="NHG69" s="308"/>
      <c r="NHH69" s="308"/>
      <c r="NHI69" s="308"/>
      <c r="NHJ69" s="308"/>
      <c r="NHK69" s="308"/>
      <c r="NHL69" s="308"/>
      <c r="NHM69" s="308"/>
      <c r="NHN69" s="308"/>
      <c r="NHO69" s="308"/>
      <c r="NHP69" s="308"/>
      <c r="NHQ69" s="308"/>
      <c r="NHR69" s="308"/>
      <c r="NHS69" s="308"/>
      <c r="NHT69" s="308"/>
      <c r="NHU69" s="308"/>
      <c r="NHV69" s="308"/>
      <c r="NHW69" s="308"/>
      <c r="NHX69" s="308"/>
      <c r="NHY69" s="308"/>
      <c r="NHZ69" s="308"/>
      <c r="NIA69" s="308"/>
      <c r="NIB69" s="308"/>
      <c r="NIC69" s="308"/>
      <c r="NID69" s="308"/>
      <c r="NIE69" s="308"/>
      <c r="NIF69" s="308"/>
      <c r="NIG69" s="308"/>
      <c r="NIH69" s="308"/>
      <c r="NII69" s="308"/>
      <c r="NIJ69" s="308"/>
      <c r="NIK69" s="308"/>
      <c r="NIL69" s="308"/>
      <c r="NIM69" s="308"/>
      <c r="NIN69" s="308"/>
      <c r="NIO69" s="308"/>
      <c r="NIP69" s="308"/>
      <c r="NIQ69" s="308"/>
      <c r="NIR69" s="308"/>
      <c r="NIS69" s="308"/>
      <c r="NIT69" s="308"/>
      <c r="NIU69" s="308"/>
      <c r="NIV69" s="308"/>
      <c r="NIW69" s="308"/>
      <c r="NIX69" s="308"/>
      <c r="NIY69" s="308"/>
      <c r="NIZ69" s="308"/>
      <c r="NJA69" s="308"/>
      <c r="NJB69" s="308"/>
      <c r="NJC69" s="308"/>
      <c r="NJD69" s="308"/>
      <c r="NJE69" s="308"/>
      <c r="NJF69" s="308"/>
      <c r="NJG69" s="308"/>
      <c r="NJH69" s="308"/>
      <c r="NJI69" s="308"/>
      <c r="NJJ69" s="308"/>
      <c r="NJK69" s="308"/>
      <c r="NJL69" s="308"/>
      <c r="NJM69" s="308"/>
      <c r="NJN69" s="308"/>
      <c r="NJO69" s="308"/>
      <c r="NJP69" s="308"/>
      <c r="NJQ69" s="308"/>
      <c r="NJR69" s="308"/>
      <c r="NJS69" s="308"/>
      <c r="NJT69" s="308"/>
      <c r="NJU69" s="308"/>
      <c r="NJV69" s="308"/>
      <c r="NJW69" s="308"/>
      <c r="NJX69" s="308"/>
      <c r="NJY69" s="308"/>
      <c r="NJZ69" s="308"/>
      <c r="NKA69" s="308"/>
      <c r="NKB69" s="308"/>
      <c r="NKC69" s="308"/>
      <c r="NKD69" s="308"/>
      <c r="NKE69" s="308"/>
      <c r="NKF69" s="308"/>
      <c r="NKG69" s="308"/>
      <c r="NKH69" s="308"/>
      <c r="NKI69" s="308"/>
      <c r="NKJ69" s="308"/>
      <c r="NKK69" s="308"/>
      <c r="NKL69" s="308"/>
      <c r="NKM69" s="308"/>
      <c r="NKN69" s="308"/>
      <c r="NKO69" s="308"/>
      <c r="NKP69" s="308"/>
      <c r="NKQ69" s="308"/>
      <c r="NKR69" s="308"/>
      <c r="NKS69" s="308"/>
      <c r="NKT69" s="308"/>
      <c r="NKU69" s="308"/>
      <c r="NKV69" s="308"/>
      <c r="NKW69" s="308"/>
      <c r="NKX69" s="308"/>
      <c r="NKY69" s="308"/>
      <c r="NKZ69" s="308"/>
      <c r="NLA69" s="308"/>
      <c r="NLB69" s="308"/>
      <c r="NLC69" s="308"/>
      <c r="NLD69" s="308"/>
      <c r="NLE69" s="308"/>
      <c r="NLF69" s="308"/>
      <c r="NLG69" s="308"/>
      <c r="NLH69" s="308"/>
      <c r="NLI69" s="308"/>
      <c r="NLJ69" s="308"/>
      <c r="NLK69" s="308"/>
      <c r="NLL69" s="308"/>
      <c r="NLM69" s="308"/>
      <c r="NLN69" s="308"/>
      <c r="NLO69" s="308"/>
      <c r="NLP69" s="308"/>
      <c r="NLQ69" s="308"/>
      <c r="NLR69" s="308"/>
      <c r="NLS69" s="308"/>
      <c r="NLT69" s="308"/>
      <c r="NLU69" s="308"/>
      <c r="NLV69" s="308"/>
      <c r="NLW69" s="308"/>
      <c r="NLX69" s="308"/>
      <c r="NLY69" s="308"/>
      <c r="NLZ69" s="308"/>
      <c r="NMA69" s="308"/>
      <c r="NMB69" s="308"/>
      <c r="NMC69" s="308"/>
      <c r="NMD69" s="308"/>
      <c r="NME69" s="308"/>
      <c r="NMF69" s="308"/>
      <c r="NMG69" s="308"/>
      <c r="NMH69" s="308"/>
      <c r="NMI69" s="308"/>
      <c r="NMJ69" s="308"/>
      <c r="NMK69" s="308"/>
      <c r="NML69" s="308"/>
      <c r="NMM69" s="308"/>
      <c r="NMN69" s="308"/>
      <c r="NMO69" s="308"/>
      <c r="NMP69" s="308"/>
      <c r="NMQ69" s="308"/>
      <c r="NMR69" s="308"/>
      <c r="NMS69" s="308"/>
      <c r="NMT69" s="308"/>
      <c r="NMU69" s="308"/>
      <c r="NMV69" s="308"/>
      <c r="NMW69" s="308"/>
      <c r="NMX69" s="308"/>
      <c r="NMY69" s="308"/>
      <c r="NMZ69" s="308"/>
      <c r="NNA69" s="308"/>
      <c r="NNB69" s="308"/>
      <c r="NNC69" s="308"/>
      <c r="NND69" s="308"/>
      <c r="NNE69" s="308"/>
      <c r="NNF69" s="308"/>
      <c r="NNG69" s="308"/>
      <c r="NNH69" s="308"/>
      <c r="NNI69" s="308"/>
      <c r="NNJ69" s="308"/>
      <c r="NNK69" s="308"/>
      <c r="NNL69" s="308"/>
      <c r="NNM69" s="308"/>
      <c r="NNN69" s="308"/>
      <c r="NNO69" s="308"/>
      <c r="NNP69" s="308"/>
      <c r="NNQ69" s="308"/>
      <c r="NNR69" s="308"/>
      <c r="NNS69" s="308"/>
      <c r="NNT69" s="308"/>
      <c r="NNU69" s="308"/>
      <c r="NNV69" s="308"/>
      <c r="NNW69" s="308"/>
      <c r="NNX69" s="308"/>
      <c r="NNY69" s="308"/>
      <c r="NNZ69" s="308"/>
      <c r="NOA69" s="308"/>
      <c r="NOB69" s="308"/>
      <c r="NOC69" s="308"/>
      <c r="NOD69" s="308"/>
      <c r="NOE69" s="308"/>
      <c r="NOF69" s="308"/>
      <c r="NOG69" s="308"/>
      <c r="NOH69" s="308"/>
      <c r="NOI69" s="308"/>
      <c r="NOJ69" s="308"/>
      <c r="NOK69" s="308"/>
      <c r="NOL69" s="308"/>
      <c r="NOM69" s="308"/>
      <c r="NON69" s="308"/>
      <c r="NOO69" s="308"/>
      <c r="NOP69" s="308"/>
      <c r="NOQ69" s="308"/>
      <c r="NOR69" s="308"/>
      <c r="NOS69" s="308"/>
      <c r="NOT69" s="308"/>
      <c r="NOU69" s="308"/>
      <c r="NOV69" s="308"/>
      <c r="NOW69" s="308"/>
      <c r="NOX69" s="308"/>
      <c r="NOY69" s="308"/>
      <c r="NOZ69" s="308"/>
      <c r="NPA69" s="308"/>
      <c r="NPB69" s="308"/>
      <c r="NPC69" s="308"/>
      <c r="NPD69" s="308"/>
      <c r="NPE69" s="308"/>
      <c r="NPF69" s="308"/>
      <c r="NPG69" s="308"/>
      <c r="NPH69" s="308"/>
      <c r="NPI69" s="308"/>
      <c r="NPJ69" s="308"/>
      <c r="NPK69" s="308"/>
      <c r="NPL69" s="308"/>
      <c r="NPM69" s="308"/>
      <c r="NPN69" s="308"/>
      <c r="NPO69" s="308"/>
      <c r="NPP69" s="308"/>
      <c r="NPQ69" s="308"/>
      <c r="NPR69" s="308"/>
      <c r="NPS69" s="308"/>
      <c r="NPT69" s="308"/>
      <c r="NPU69" s="308"/>
      <c r="NPV69" s="308"/>
      <c r="NPW69" s="308"/>
      <c r="NPX69" s="308"/>
      <c r="NPY69" s="308"/>
      <c r="NPZ69" s="308"/>
      <c r="NQA69" s="308"/>
      <c r="NQB69" s="308"/>
      <c r="NQC69" s="308"/>
      <c r="NQD69" s="308"/>
      <c r="NQE69" s="308"/>
      <c r="NQF69" s="308"/>
      <c r="NQG69" s="308"/>
      <c r="NQH69" s="308"/>
      <c r="NQI69" s="308"/>
      <c r="NQJ69" s="308"/>
      <c r="NQK69" s="308"/>
      <c r="NQL69" s="308"/>
      <c r="NQM69" s="308"/>
      <c r="NQN69" s="308"/>
      <c r="NQO69" s="308"/>
      <c r="NQP69" s="308"/>
      <c r="NQQ69" s="308"/>
      <c r="NQR69" s="308"/>
      <c r="NQS69" s="308"/>
      <c r="NQT69" s="308"/>
      <c r="NQU69" s="308"/>
      <c r="NQV69" s="308"/>
      <c r="NQW69" s="308"/>
      <c r="NQX69" s="308"/>
      <c r="NQY69" s="308"/>
      <c r="NQZ69" s="308"/>
      <c r="NRA69" s="308"/>
      <c r="NRB69" s="308"/>
      <c r="NRC69" s="308"/>
      <c r="NRD69" s="308"/>
      <c r="NRE69" s="308"/>
      <c r="NRF69" s="308"/>
      <c r="NRG69" s="308"/>
      <c r="NRH69" s="308"/>
      <c r="NRI69" s="308"/>
      <c r="NRJ69" s="308"/>
      <c r="NRK69" s="308"/>
      <c r="NRL69" s="308"/>
      <c r="NRM69" s="308"/>
      <c r="NRN69" s="308"/>
      <c r="NRO69" s="308"/>
      <c r="NRP69" s="308"/>
      <c r="NRQ69" s="308"/>
      <c r="NRR69" s="308"/>
      <c r="NRS69" s="308"/>
      <c r="NRT69" s="308"/>
      <c r="NRU69" s="308"/>
      <c r="NRV69" s="308"/>
      <c r="NRW69" s="308"/>
      <c r="NRX69" s="308"/>
      <c r="NRY69" s="308"/>
      <c r="NRZ69" s="308"/>
      <c r="NSA69" s="308"/>
      <c r="NSB69" s="308"/>
      <c r="NSC69" s="308"/>
      <c r="NSD69" s="308"/>
      <c r="NSE69" s="308"/>
      <c r="NSF69" s="308"/>
      <c r="NSG69" s="308"/>
      <c r="NSH69" s="308"/>
      <c r="NSI69" s="308"/>
      <c r="NSJ69" s="308"/>
      <c r="NSK69" s="308"/>
      <c r="NSL69" s="308"/>
      <c r="NSM69" s="308"/>
      <c r="NSN69" s="308"/>
      <c r="NSO69" s="308"/>
      <c r="NSP69" s="308"/>
      <c r="NSQ69" s="308"/>
      <c r="NSR69" s="308"/>
      <c r="NSS69" s="308"/>
      <c r="NST69" s="308"/>
      <c r="NSU69" s="308"/>
      <c r="NSV69" s="308"/>
      <c r="NSW69" s="308"/>
      <c r="NSX69" s="308"/>
      <c r="NSY69" s="308"/>
      <c r="NSZ69" s="308"/>
      <c r="NTA69" s="308"/>
      <c r="NTB69" s="308"/>
      <c r="NTC69" s="308"/>
      <c r="NTD69" s="308"/>
      <c r="NTE69" s="308"/>
      <c r="NTF69" s="308"/>
      <c r="NTG69" s="308"/>
      <c r="NTH69" s="308"/>
      <c r="NTI69" s="308"/>
      <c r="NTJ69" s="308"/>
      <c r="NTK69" s="308"/>
      <c r="NTL69" s="308"/>
      <c r="NTM69" s="308"/>
      <c r="NTN69" s="308"/>
      <c r="NTO69" s="308"/>
      <c r="NTP69" s="308"/>
      <c r="NTQ69" s="308"/>
      <c r="NTR69" s="308"/>
      <c r="NTS69" s="308"/>
      <c r="NTT69" s="308"/>
      <c r="NTU69" s="308"/>
      <c r="NTV69" s="308"/>
      <c r="NTW69" s="308"/>
      <c r="NTX69" s="308"/>
      <c r="NTY69" s="308"/>
      <c r="NTZ69" s="308"/>
      <c r="NUA69" s="308"/>
      <c r="NUB69" s="308"/>
      <c r="NUC69" s="308"/>
      <c r="NUD69" s="308"/>
      <c r="NUE69" s="308"/>
      <c r="NUF69" s="308"/>
      <c r="NUG69" s="308"/>
      <c r="NUH69" s="308"/>
      <c r="NUI69" s="308"/>
      <c r="NUJ69" s="308"/>
      <c r="NUK69" s="308"/>
      <c r="NUL69" s="308"/>
      <c r="NUM69" s="308"/>
      <c r="NUN69" s="308"/>
      <c r="NUO69" s="308"/>
      <c r="NUP69" s="308"/>
      <c r="NUQ69" s="308"/>
      <c r="NUR69" s="308"/>
      <c r="NUS69" s="308"/>
      <c r="NUT69" s="308"/>
      <c r="NUU69" s="308"/>
      <c r="NUV69" s="308"/>
      <c r="NUW69" s="308"/>
      <c r="NUX69" s="308"/>
      <c r="NUY69" s="308"/>
      <c r="NUZ69" s="308"/>
      <c r="NVA69" s="308"/>
      <c r="NVB69" s="308"/>
      <c r="NVC69" s="308"/>
      <c r="NVD69" s="308"/>
      <c r="NVE69" s="308"/>
      <c r="NVF69" s="308"/>
      <c r="NVG69" s="308"/>
      <c r="NVH69" s="308"/>
      <c r="NVI69" s="308"/>
      <c r="NVJ69" s="308"/>
      <c r="NVK69" s="308"/>
      <c r="NVL69" s="308"/>
      <c r="NVM69" s="308"/>
      <c r="NVN69" s="308"/>
      <c r="NVO69" s="308"/>
      <c r="NVP69" s="308"/>
      <c r="NVQ69" s="308"/>
      <c r="NVR69" s="308"/>
      <c r="NVS69" s="308"/>
      <c r="NVT69" s="308"/>
      <c r="NVU69" s="308"/>
      <c r="NVV69" s="308"/>
      <c r="NVW69" s="308"/>
      <c r="NVX69" s="308"/>
      <c r="NVY69" s="308"/>
      <c r="NVZ69" s="308"/>
      <c r="NWA69" s="308"/>
      <c r="NWB69" s="308"/>
      <c r="NWC69" s="308"/>
      <c r="NWD69" s="308"/>
      <c r="NWE69" s="308"/>
      <c r="NWF69" s="308"/>
      <c r="NWG69" s="308"/>
      <c r="NWH69" s="308"/>
      <c r="NWI69" s="308"/>
      <c r="NWJ69" s="308"/>
      <c r="NWK69" s="308"/>
      <c r="NWL69" s="308"/>
      <c r="NWM69" s="308"/>
      <c r="NWN69" s="308"/>
      <c r="NWO69" s="308"/>
      <c r="NWP69" s="308"/>
      <c r="NWQ69" s="308"/>
      <c r="NWR69" s="308"/>
      <c r="NWS69" s="308"/>
      <c r="NWT69" s="308"/>
      <c r="NWU69" s="308"/>
      <c r="NWV69" s="308"/>
      <c r="NWW69" s="308"/>
      <c r="NWX69" s="308"/>
      <c r="NWY69" s="308"/>
      <c r="NWZ69" s="308"/>
      <c r="NXA69" s="308"/>
      <c r="NXB69" s="308"/>
      <c r="NXC69" s="308"/>
      <c r="NXD69" s="308"/>
      <c r="NXE69" s="308"/>
      <c r="NXF69" s="308"/>
      <c r="NXG69" s="308"/>
      <c r="NXH69" s="308"/>
      <c r="NXI69" s="308"/>
      <c r="NXJ69" s="308"/>
      <c r="NXK69" s="308"/>
      <c r="NXL69" s="308"/>
      <c r="NXM69" s="308"/>
      <c r="NXN69" s="308"/>
      <c r="NXO69" s="308"/>
      <c r="NXP69" s="308"/>
      <c r="NXQ69" s="308"/>
      <c r="NXR69" s="308"/>
      <c r="NXS69" s="308"/>
      <c r="NXT69" s="308"/>
      <c r="NXU69" s="308"/>
      <c r="NXV69" s="308"/>
      <c r="NXW69" s="308"/>
      <c r="NXX69" s="308"/>
      <c r="NXY69" s="308"/>
      <c r="NXZ69" s="308"/>
      <c r="NYA69" s="308"/>
      <c r="NYB69" s="308"/>
      <c r="NYC69" s="308"/>
      <c r="NYD69" s="308"/>
      <c r="NYE69" s="308"/>
      <c r="NYF69" s="308"/>
      <c r="NYG69" s="308"/>
      <c r="NYH69" s="308"/>
      <c r="NYI69" s="308"/>
      <c r="NYJ69" s="308"/>
      <c r="NYK69" s="308"/>
      <c r="NYL69" s="308"/>
      <c r="NYM69" s="308"/>
      <c r="NYN69" s="308"/>
      <c r="NYO69" s="308"/>
      <c r="NYP69" s="308"/>
      <c r="NYQ69" s="308"/>
      <c r="NYR69" s="308"/>
      <c r="NYS69" s="308"/>
      <c r="NYT69" s="308"/>
      <c r="NYU69" s="308"/>
      <c r="NYV69" s="308"/>
      <c r="NYW69" s="308"/>
      <c r="NYX69" s="308"/>
      <c r="NYY69" s="308"/>
      <c r="NYZ69" s="308"/>
      <c r="NZA69" s="308"/>
      <c r="NZB69" s="308"/>
      <c r="NZC69" s="308"/>
      <c r="NZD69" s="308"/>
      <c r="NZE69" s="308"/>
      <c r="NZF69" s="308"/>
      <c r="NZG69" s="308"/>
      <c r="NZH69" s="308"/>
      <c r="NZI69" s="308"/>
      <c r="NZJ69" s="308"/>
      <c r="NZK69" s="308"/>
      <c r="NZL69" s="308"/>
      <c r="NZM69" s="308"/>
      <c r="NZN69" s="308"/>
      <c r="NZO69" s="308"/>
      <c r="NZP69" s="308"/>
      <c r="NZQ69" s="308"/>
      <c r="NZR69" s="308"/>
      <c r="NZS69" s="308"/>
      <c r="NZT69" s="308"/>
      <c r="NZU69" s="308"/>
      <c r="NZV69" s="308"/>
      <c r="NZW69" s="308"/>
      <c r="NZX69" s="308"/>
      <c r="NZY69" s="308"/>
      <c r="NZZ69" s="308"/>
      <c r="OAA69" s="308"/>
      <c r="OAB69" s="308"/>
      <c r="OAC69" s="308"/>
      <c r="OAD69" s="308"/>
      <c r="OAE69" s="308"/>
      <c r="OAF69" s="308"/>
      <c r="OAG69" s="308"/>
      <c r="OAH69" s="308"/>
      <c r="OAI69" s="308"/>
      <c r="OAJ69" s="308"/>
      <c r="OAK69" s="308"/>
      <c r="OAL69" s="308"/>
      <c r="OAM69" s="308"/>
      <c r="OAN69" s="308"/>
      <c r="OAO69" s="308"/>
      <c r="OAP69" s="308"/>
      <c r="OAQ69" s="308"/>
      <c r="OAR69" s="308"/>
      <c r="OAS69" s="308"/>
      <c r="OAT69" s="308"/>
      <c r="OAU69" s="308"/>
      <c r="OAV69" s="308"/>
      <c r="OAW69" s="308"/>
      <c r="OAX69" s="308"/>
      <c r="OAY69" s="308"/>
      <c r="OAZ69" s="308"/>
      <c r="OBA69" s="308"/>
      <c r="OBB69" s="308"/>
      <c r="OBC69" s="308"/>
      <c r="OBD69" s="308"/>
      <c r="OBE69" s="308"/>
      <c r="OBF69" s="308"/>
      <c r="OBG69" s="308"/>
      <c r="OBH69" s="308"/>
      <c r="OBI69" s="308"/>
      <c r="OBJ69" s="308"/>
      <c r="OBK69" s="308"/>
      <c r="OBL69" s="308"/>
      <c r="OBM69" s="308"/>
      <c r="OBN69" s="308"/>
      <c r="OBO69" s="308"/>
      <c r="OBP69" s="308"/>
      <c r="OBQ69" s="308"/>
      <c r="OBR69" s="308"/>
      <c r="OBS69" s="308"/>
      <c r="OBT69" s="308"/>
      <c r="OBU69" s="308"/>
      <c r="OBV69" s="308"/>
      <c r="OBW69" s="308"/>
      <c r="OBX69" s="308"/>
      <c r="OBY69" s="308"/>
      <c r="OBZ69" s="308"/>
      <c r="OCA69" s="308"/>
      <c r="OCB69" s="308"/>
      <c r="OCC69" s="308"/>
      <c r="OCD69" s="308"/>
      <c r="OCE69" s="308"/>
      <c r="OCF69" s="308"/>
      <c r="OCG69" s="308"/>
      <c r="OCH69" s="308"/>
      <c r="OCI69" s="308"/>
      <c r="OCJ69" s="308"/>
      <c r="OCK69" s="308"/>
      <c r="OCL69" s="308"/>
      <c r="OCM69" s="308"/>
      <c r="OCN69" s="308"/>
      <c r="OCO69" s="308"/>
      <c r="OCP69" s="308"/>
      <c r="OCQ69" s="308"/>
      <c r="OCR69" s="308"/>
      <c r="OCS69" s="308"/>
      <c r="OCT69" s="308"/>
      <c r="OCU69" s="308"/>
      <c r="OCV69" s="308"/>
      <c r="OCW69" s="308"/>
      <c r="OCX69" s="308"/>
      <c r="OCY69" s="308"/>
      <c r="OCZ69" s="308"/>
      <c r="ODA69" s="308"/>
      <c r="ODB69" s="308"/>
      <c r="ODC69" s="308"/>
      <c r="ODD69" s="308"/>
      <c r="ODE69" s="308"/>
      <c r="ODF69" s="308"/>
      <c r="ODG69" s="308"/>
      <c r="ODH69" s="308"/>
      <c r="ODI69" s="308"/>
      <c r="ODJ69" s="308"/>
      <c r="ODK69" s="308"/>
      <c r="ODL69" s="308"/>
      <c r="ODM69" s="308"/>
      <c r="ODN69" s="308"/>
      <c r="ODO69" s="308"/>
      <c r="ODP69" s="308"/>
      <c r="ODQ69" s="308"/>
      <c r="ODR69" s="308"/>
      <c r="ODS69" s="308"/>
      <c r="ODT69" s="308"/>
      <c r="ODU69" s="308"/>
      <c r="ODV69" s="308"/>
      <c r="ODW69" s="308"/>
      <c r="ODX69" s="308"/>
      <c r="ODY69" s="308"/>
      <c r="ODZ69" s="308"/>
      <c r="OEA69" s="308"/>
      <c r="OEB69" s="308"/>
      <c r="OEC69" s="308"/>
      <c r="OED69" s="308"/>
      <c r="OEE69" s="308"/>
      <c r="OEF69" s="308"/>
      <c r="OEG69" s="308"/>
      <c r="OEH69" s="308"/>
      <c r="OEI69" s="308"/>
      <c r="OEJ69" s="308"/>
      <c r="OEK69" s="308"/>
      <c r="OEL69" s="308"/>
      <c r="OEM69" s="308"/>
      <c r="OEN69" s="308"/>
      <c r="OEO69" s="308"/>
      <c r="OEP69" s="308"/>
      <c r="OEQ69" s="308"/>
      <c r="OER69" s="308"/>
      <c r="OES69" s="308"/>
      <c r="OET69" s="308"/>
      <c r="OEU69" s="308"/>
      <c r="OEV69" s="308"/>
      <c r="OEW69" s="308"/>
      <c r="OEX69" s="308"/>
      <c r="OEY69" s="308"/>
      <c r="OEZ69" s="308"/>
      <c r="OFA69" s="308"/>
      <c r="OFB69" s="308"/>
      <c r="OFC69" s="308"/>
      <c r="OFD69" s="308"/>
      <c r="OFE69" s="308"/>
      <c r="OFF69" s="308"/>
      <c r="OFG69" s="308"/>
      <c r="OFH69" s="308"/>
      <c r="OFI69" s="308"/>
      <c r="OFJ69" s="308"/>
      <c r="OFK69" s="308"/>
      <c r="OFL69" s="308"/>
      <c r="OFM69" s="308"/>
      <c r="OFN69" s="308"/>
      <c r="OFO69" s="308"/>
      <c r="OFP69" s="308"/>
      <c r="OFQ69" s="308"/>
      <c r="OFR69" s="308"/>
      <c r="OFS69" s="308"/>
      <c r="OFT69" s="308"/>
      <c r="OFU69" s="308"/>
      <c r="OFV69" s="308"/>
      <c r="OFW69" s="308"/>
      <c r="OFX69" s="308"/>
      <c r="OFY69" s="308"/>
      <c r="OFZ69" s="308"/>
      <c r="OGA69" s="308"/>
      <c r="OGB69" s="308"/>
      <c r="OGC69" s="308"/>
      <c r="OGD69" s="308"/>
      <c r="OGE69" s="308"/>
      <c r="OGF69" s="308"/>
      <c r="OGG69" s="308"/>
      <c r="OGH69" s="308"/>
      <c r="OGI69" s="308"/>
      <c r="OGJ69" s="308"/>
      <c r="OGK69" s="308"/>
      <c r="OGL69" s="308"/>
      <c r="OGM69" s="308"/>
      <c r="OGN69" s="308"/>
      <c r="OGO69" s="308"/>
      <c r="OGP69" s="308"/>
      <c r="OGQ69" s="308"/>
      <c r="OGR69" s="308"/>
      <c r="OGS69" s="308"/>
      <c r="OGT69" s="308"/>
      <c r="OGU69" s="308"/>
      <c r="OGV69" s="308"/>
      <c r="OGW69" s="308"/>
      <c r="OGX69" s="308"/>
      <c r="OGY69" s="308"/>
      <c r="OGZ69" s="308"/>
      <c r="OHA69" s="308"/>
      <c r="OHB69" s="308"/>
      <c r="OHC69" s="308"/>
      <c r="OHD69" s="308"/>
      <c r="OHE69" s="308"/>
      <c r="OHF69" s="308"/>
      <c r="OHG69" s="308"/>
      <c r="OHH69" s="308"/>
      <c r="OHI69" s="308"/>
      <c r="OHJ69" s="308"/>
      <c r="OHK69" s="308"/>
      <c r="OHL69" s="308"/>
      <c r="OHM69" s="308"/>
      <c r="OHN69" s="308"/>
      <c r="OHO69" s="308"/>
      <c r="OHP69" s="308"/>
      <c r="OHQ69" s="308"/>
      <c r="OHR69" s="308"/>
      <c r="OHS69" s="308"/>
      <c r="OHT69" s="308"/>
      <c r="OHU69" s="308"/>
      <c r="OHV69" s="308"/>
      <c r="OHW69" s="308"/>
      <c r="OHX69" s="308"/>
      <c r="OHY69" s="308"/>
      <c r="OHZ69" s="308"/>
      <c r="OIA69" s="308"/>
      <c r="OIB69" s="308"/>
      <c r="OIC69" s="308"/>
      <c r="OID69" s="308"/>
      <c r="OIE69" s="308"/>
      <c r="OIF69" s="308"/>
      <c r="OIG69" s="308"/>
      <c r="OIH69" s="308"/>
      <c r="OII69" s="308"/>
      <c r="OIJ69" s="308"/>
      <c r="OIK69" s="308"/>
      <c r="OIL69" s="308"/>
      <c r="OIM69" s="308"/>
      <c r="OIN69" s="308"/>
      <c r="OIO69" s="308"/>
      <c r="OIP69" s="308"/>
      <c r="OIQ69" s="308"/>
      <c r="OIR69" s="308"/>
      <c r="OIS69" s="308"/>
      <c r="OIT69" s="308"/>
      <c r="OIU69" s="308"/>
      <c r="OIV69" s="308"/>
      <c r="OIW69" s="308"/>
      <c r="OIX69" s="308"/>
      <c r="OIY69" s="308"/>
      <c r="OIZ69" s="308"/>
      <c r="OJA69" s="308"/>
      <c r="OJB69" s="308"/>
      <c r="OJC69" s="308"/>
      <c r="OJD69" s="308"/>
      <c r="OJE69" s="308"/>
      <c r="OJF69" s="308"/>
      <c r="OJG69" s="308"/>
      <c r="OJH69" s="308"/>
      <c r="OJI69" s="308"/>
      <c r="OJJ69" s="308"/>
      <c r="OJK69" s="308"/>
      <c r="OJL69" s="308"/>
      <c r="OJM69" s="308"/>
      <c r="OJN69" s="308"/>
      <c r="OJO69" s="308"/>
      <c r="OJP69" s="308"/>
      <c r="OJQ69" s="308"/>
      <c r="OJR69" s="308"/>
      <c r="OJS69" s="308"/>
      <c r="OJT69" s="308"/>
      <c r="OJU69" s="308"/>
      <c r="OJV69" s="308"/>
      <c r="OJW69" s="308"/>
      <c r="OJX69" s="308"/>
      <c r="OJY69" s="308"/>
      <c r="OJZ69" s="308"/>
      <c r="OKA69" s="308"/>
      <c r="OKB69" s="308"/>
      <c r="OKC69" s="308"/>
      <c r="OKD69" s="308"/>
      <c r="OKE69" s="308"/>
      <c r="OKF69" s="308"/>
      <c r="OKG69" s="308"/>
      <c r="OKH69" s="308"/>
      <c r="OKI69" s="308"/>
      <c r="OKJ69" s="308"/>
      <c r="OKK69" s="308"/>
      <c r="OKL69" s="308"/>
      <c r="OKM69" s="308"/>
      <c r="OKN69" s="308"/>
      <c r="OKO69" s="308"/>
      <c r="OKP69" s="308"/>
      <c r="OKQ69" s="308"/>
      <c r="OKR69" s="308"/>
      <c r="OKS69" s="308"/>
      <c r="OKT69" s="308"/>
      <c r="OKU69" s="308"/>
      <c r="OKV69" s="308"/>
      <c r="OKW69" s="308"/>
      <c r="OKX69" s="308"/>
      <c r="OKY69" s="308"/>
      <c r="OKZ69" s="308"/>
      <c r="OLA69" s="308"/>
      <c r="OLB69" s="308"/>
      <c r="OLC69" s="308"/>
      <c r="OLD69" s="308"/>
      <c r="OLE69" s="308"/>
      <c r="OLF69" s="308"/>
      <c r="OLG69" s="308"/>
      <c r="OLH69" s="308"/>
      <c r="OLI69" s="308"/>
      <c r="OLJ69" s="308"/>
      <c r="OLK69" s="308"/>
      <c r="OLL69" s="308"/>
      <c r="OLM69" s="308"/>
      <c r="OLN69" s="308"/>
      <c r="OLO69" s="308"/>
      <c r="OLP69" s="308"/>
      <c r="OLQ69" s="308"/>
      <c r="OLR69" s="308"/>
      <c r="OLS69" s="308"/>
      <c r="OLT69" s="308"/>
      <c r="OLU69" s="308"/>
      <c r="OLV69" s="308"/>
      <c r="OLW69" s="308"/>
      <c r="OLX69" s="308"/>
      <c r="OLY69" s="308"/>
      <c r="OLZ69" s="308"/>
      <c r="OMA69" s="308"/>
      <c r="OMB69" s="308"/>
      <c r="OMC69" s="308"/>
      <c r="OMD69" s="308"/>
      <c r="OME69" s="308"/>
      <c r="OMF69" s="308"/>
      <c r="OMG69" s="308"/>
      <c r="OMH69" s="308"/>
      <c r="OMI69" s="308"/>
      <c r="OMJ69" s="308"/>
      <c r="OMK69" s="308"/>
      <c r="OML69" s="308"/>
      <c r="OMM69" s="308"/>
      <c r="OMN69" s="308"/>
      <c r="OMO69" s="308"/>
      <c r="OMP69" s="308"/>
      <c r="OMQ69" s="308"/>
      <c r="OMR69" s="308"/>
      <c r="OMS69" s="308"/>
      <c r="OMT69" s="308"/>
      <c r="OMU69" s="308"/>
      <c r="OMV69" s="308"/>
      <c r="OMW69" s="308"/>
      <c r="OMX69" s="308"/>
      <c r="OMY69" s="308"/>
      <c r="OMZ69" s="308"/>
      <c r="ONA69" s="308"/>
      <c r="ONB69" s="308"/>
      <c r="ONC69" s="308"/>
      <c r="OND69" s="308"/>
      <c r="ONE69" s="308"/>
      <c r="ONF69" s="308"/>
      <c r="ONG69" s="308"/>
      <c r="ONH69" s="308"/>
      <c r="ONI69" s="308"/>
      <c r="ONJ69" s="308"/>
      <c r="ONK69" s="308"/>
      <c r="ONL69" s="308"/>
      <c r="ONM69" s="308"/>
      <c r="ONN69" s="308"/>
      <c r="ONO69" s="308"/>
      <c r="ONP69" s="308"/>
      <c r="ONQ69" s="308"/>
      <c r="ONR69" s="308"/>
      <c r="ONS69" s="308"/>
      <c r="ONT69" s="308"/>
      <c r="ONU69" s="308"/>
      <c r="ONV69" s="308"/>
      <c r="ONW69" s="308"/>
      <c r="ONX69" s="308"/>
      <c r="ONY69" s="308"/>
      <c r="ONZ69" s="308"/>
      <c r="OOA69" s="308"/>
      <c r="OOB69" s="308"/>
      <c r="OOC69" s="308"/>
      <c r="OOD69" s="308"/>
      <c r="OOE69" s="308"/>
      <c r="OOF69" s="308"/>
      <c r="OOG69" s="308"/>
      <c r="OOH69" s="308"/>
      <c r="OOI69" s="308"/>
      <c r="OOJ69" s="308"/>
      <c r="OOK69" s="308"/>
      <c r="OOL69" s="308"/>
      <c r="OOM69" s="308"/>
      <c r="OON69" s="308"/>
      <c r="OOO69" s="308"/>
      <c r="OOP69" s="308"/>
      <c r="OOQ69" s="308"/>
      <c r="OOR69" s="308"/>
      <c r="OOS69" s="308"/>
      <c r="OOT69" s="308"/>
      <c r="OOU69" s="308"/>
      <c r="OOV69" s="308"/>
      <c r="OOW69" s="308"/>
      <c r="OOX69" s="308"/>
      <c r="OOY69" s="308"/>
      <c r="OOZ69" s="308"/>
      <c r="OPA69" s="308"/>
      <c r="OPB69" s="308"/>
      <c r="OPC69" s="308"/>
      <c r="OPD69" s="308"/>
      <c r="OPE69" s="308"/>
      <c r="OPF69" s="308"/>
      <c r="OPG69" s="308"/>
      <c r="OPH69" s="308"/>
      <c r="OPI69" s="308"/>
      <c r="OPJ69" s="308"/>
      <c r="OPK69" s="308"/>
      <c r="OPL69" s="308"/>
      <c r="OPM69" s="308"/>
      <c r="OPN69" s="308"/>
      <c r="OPO69" s="308"/>
      <c r="OPP69" s="308"/>
      <c r="OPQ69" s="308"/>
      <c r="OPR69" s="308"/>
      <c r="OPS69" s="308"/>
      <c r="OPT69" s="308"/>
      <c r="OPU69" s="308"/>
      <c r="OPV69" s="308"/>
      <c r="OPW69" s="308"/>
      <c r="OPX69" s="308"/>
      <c r="OPY69" s="308"/>
      <c r="OPZ69" s="308"/>
      <c r="OQA69" s="308"/>
      <c r="OQB69" s="308"/>
      <c r="OQC69" s="308"/>
      <c r="OQD69" s="308"/>
      <c r="OQE69" s="308"/>
      <c r="OQF69" s="308"/>
      <c r="OQG69" s="308"/>
      <c r="OQH69" s="308"/>
      <c r="OQI69" s="308"/>
      <c r="OQJ69" s="308"/>
      <c r="OQK69" s="308"/>
      <c r="OQL69" s="308"/>
      <c r="OQM69" s="308"/>
      <c r="OQN69" s="308"/>
      <c r="OQO69" s="308"/>
      <c r="OQP69" s="308"/>
      <c r="OQQ69" s="308"/>
      <c r="OQR69" s="308"/>
      <c r="OQS69" s="308"/>
      <c r="OQT69" s="308"/>
      <c r="OQU69" s="308"/>
      <c r="OQV69" s="308"/>
      <c r="OQW69" s="308"/>
      <c r="OQX69" s="308"/>
      <c r="OQY69" s="308"/>
      <c r="OQZ69" s="308"/>
      <c r="ORA69" s="308"/>
      <c r="ORB69" s="308"/>
      <c r="ORC69" s="308"/>
      <c r="ORD69" s="308"/>
      <c r="ORE69" s="308"/>
      <c r="ORF69" s="308"/>
      <c r="ORG69" s="308"/>
      <c r="ORH69" s="308"/>
      <c r="ORI69" s="308"/>
      <c r="ORJ69" s="308"/>
      <c r="ORK69" s="308"/>
      <c r="ORL69" s="308"/>
      <c r="ORM69" s="308"/>
      <c r="ORN69" s="308"/>
      <c r="ORO69" s="308"/>
      <c r="ORP69" s="308"/>
      <c r="ORQ69" s="308"/>
      <c r="ORR69" s="308"/>
      <c r="ORS69" s="308"/>
      <c r="ORT69" s="308"/>
      <c r="ORU69" s="308"/>
      <c r="ORV69" s="308"/>
      <c r="ORW69" s="308"/>
      <c r="ORX69" s="308"/>
      <c r="ORY69" s="308"/>
      <c r="ORZ69" s="308"/>
      <c r="OSA69" s="308"/>
      <c r="OSB69" s="308"/>
      <c r="OSC69" s="308"/>
      <c r="OSD69" s="308"/>
      <c r="OSE69" s="308"/>
      <c r="OSF69" s="308"/>
      <c r="OSG69" s="308"/>
      <c r="OSH69" s="308"/>
      <c r="OSI69" s="308"/>
      <c r="OSJ69" s="308"/>
      <c r="OSK69" s="308"/>
      <c r="OSL69" s="308"/>
      <c r="OSM69" s="308"/>
      <c r="OSN69" s="308"/>
      <c r="OSO69" s="308"/>
      <c r="OSP69" s="308"/>
      <c r="OSQ69" s="308"/>
      <c r="OSR69" s="308"/>
      <c r="OSS69" s="308"/>
      <c r="OST69" s="308"/>
      <c r="OSU69" s="308"/>
      <c r="OSV69" s="308"/>
      <c r="OSW69" s="308"/>
      <c r="OSX69" s="308"/>
      <c r="OSY69" s="308"/>
      <c r="OSZ69" s="308"/>
      <c r="OTA69" s="308"/>
      <c r="OTB69" s="308"/>
      <c r="OTC69" s="308"/>
      <c r="OTD69" s="308"/>
      <c r="OTE69" s="308"/>
      <c r="OTF69" s="308"/>
      <c r="OTG69" s="308"/>
      <c r="OTH69" s="308"/>
      <c r="OTI69" s="308"/>
      <c r="OTJ69" s="308"/>
      <c r="OTK69" s="308"/>
      <c r="OTL69" s="308"/>
      <c r="OTM69" s="308"/>
      <c r="OTN69" s="308"/>
      <c r="OTO69" s="308"/>
      <c r="OTP69" s="308"/>
      <c r="OTQ69" s="308"/>
      <c r="OTR69" s="308"/>
      <c r="OTS69" s="308"/>
      <c r="OTT69" s="308"/>
      <c r="OTU69" s="308"/>
      <c r="OTV69" s="308"/>
      <c r="OTW69" s="308"/>
      <c r="OTX69" s="308"/>
      <c r="OTY69" s="308"/>
      <c r="OTZ69" s="308"/>
      <c r="OUA69" s="308"/>
      <c r="OUB69" s="308"/>
      <c r="OUC69" s="308"/>
      <c r="OUD69" s="308"/>
      <c r="OUE69" s="308"/>
      <c r="OUF69" s="308"/>
      <c r="OUG69" s="308"/>
      <c r="OUH69" s="308"/>
      <c r="OUI69" s="308"/>
      <c r="OUJ69" s="308"/>
      <c r="OUK69" s="308"/>
      <c r="OUL69" s="308"/>
      <c r="OUM69" s="308"/>
      <c r="OUN69" s="308"/>
      <c r="OUO69" s="308"/>
      <c r="OUP69" s="308"/>
      <c r="OUQ69" s="308"/>
      <c r="OUR69" s="308"/>
      <c r="OUS69" s="308"/>
      <c r="OUT69" s="308"/>
      <c r="OUU69" s="308"/>
      <c r="OUV69" s="308"/>
      <c r="OUW69" s="308"/>
      <c r="OUX69" s="308"/>
      <c r="OUY69" s="308"/>
      <c r="OUZ69" s="308"/>
      <c r="OVA69" s="308"/>
      <c r="OVB69" s="308"/>
      <c r="OVC69" s="308"/>
      <c r="OVD69" s="308"/>
      <c r="OVE69" s="308"/>
      <c r="OVF69" s="308"/>
      <c r="OVG69" s="308"/>
      <c r="OVH69" s="308"/>
      <c r="OVI69" s="308"/>
      <c r="OVJ69" s="308"/>
      <c r="OVK69" s="308"/>
      <c r="OVL69" s="308"/>
      <c r="OVM69" s="308"/>
      <c r="OVN69" s="308"/>
      <c r="OVO69" s="308"/>
      <c r="OVP69" s="308"/>
      <c r="OVQ69" s="308"/>
      <c r="OVR69" s="308"/>
      <c r="OVS69" s="308"/>
      <c r="OVT69" s="308"/>
      <c r="OVU69" s="308"/>
      <c r="OVV69" s="308"/>
      <c r="OVW69" s="308"/>
      <c r="OVX69" s="308"/>
      <c r="OVY69" s="308"/>
      <c r="OVZ69" s="308"/>
      <c r="OWA69" s="308"/>
      <c r="OWB69" s="308"/>
      <c r="OWC69" s="308"/>
      <c r="OWD69" s="308"/>
      <c r="OWE69" s="308"/>
      <c r="OWF69" s="308"/>
      <c r="OWG69" s="308"/>
      <c r="OWH69" s="308"/>
      <c r="OWI69" s="308"/>
      <c r="OWJ69" s="308"/>
      <c r="OWK69" s="308"/>
      <c r="OWL69" s="308"/>
      <c r="OWM69" s="308"/>
      <c r="OWN69" s="308"/>
      <c r="OWO69" s="308"/>
      <c r="OWP69" s="308"/>
      <c r="OWQ69" s="308"/>
      <c r="OWR69" s="308"/>
      <c r="OWS69" s="308"/>
      <c r="OWT69" s="308"/>
      <c r="OWU69" s="308"/>
      <c r="OWV69" s="308"/>
      <c r="OWW69" s="308"/>
      <c r="OWX69" s="308"/>
      <c r="OWY69" s="308"/>
      <c r="OWZ69" s="308"/>
      <c r="OXA69" s="308"/>
      <c r="OXB69" s="308"/>
      <c r="OXC69" s="308"/>
      <c r="OXD69" s="308"/>
      <c r="OXE69" s="308"/>
      <c r="OXF69" s="308"/>
      <c r="OXG69" s="308"/>
      <c r="OXH69" s="308"/>
      <c r="OXI69" s="308"/>
      <c r="OXJ69" s="308"/>
      <c r="OXK69" s="308"/>
      <c r="OXL69" s="308"/>
      <c r="OXM69" s="308"/>
      <c r="OXN69" s="308"/>
      <c r="OXO69" s="308"/>
      <c r="OXP69" s="308"/>
      <c r="OXQ69" s="308"/>
      <c r="OXR69" s="308"/>
      <c r="OXS69" s="308"/>
      <c r="OXT69" s="308"/>
      <c r="OXU69" s="308"/>
      <c r="OXV69" s="308"/>
      <c r="OXW69" s="308"/>
      <c r="OXX69" s="308"/>
      <c r="OXY69" s="308"/>
      <c r="OXZ69" s="308"/>
      <c r="OYA69" s="308"/>
      <c r="OYB69" s="308"/>
      <c r="OYC69" s="308"/>
      <c r="OYD69" s="308"/>
      <c r="OYE69" s="308"/>
      <c r="OYF69" s="308"/>
      <c r="OYG69" s="308"/>
      <c r="OYH69" s="308"/>
      <c r="OYI69" s="308"/>
      <c r="OYJ69" s="308"/>
      <c r="OYK69" s="308"/>
      <c r="OYL69" s="308"/>
      <c r="OYM69" s="308"/>
      <c r="OYN69" s="308"/>
      <c r="OYO69" s="308"/>
      <c r="OYP69" s="308"/>
      <c r="OYQ69" s="308"/>
      <c r="OYR69" s="308"/>
      <c r="OYS69" s="308"/>
      <c r="OYT69" s="308"/>
      <c r="OYU69" s="308"/>
      <c r="OYV69" s="308"/>
      <c r="OYW69" s="308"/>
      <c r="OYX69" s="308"/>
      <c r="OYY69" s="308"/>
      <c r="OYZ69" s="308"/>
      <c r="OZA69" s="308"/>
      <c r="OZB69" s="308"/>
      <c r="OZC69" s="308"/>
      <c r="OZD69" s="308"/>
      <c r="OZE69" s="308"/>
      <c r="OZF69" s="308"/>
      <c r="OZG69" s="308"/>
      <c r="OZH69" s="308"/>
      <c r="OZI69" s="308"/>
      <c r="OZJ69" s="308"/>
      <c r="OZK69" s="308"/>
      <c r="OZL69" s="308"/>
      <c r="OZM69" s="308"/>
      <c r="OZN69" s="308"/>
      <c r="OZO69" s="308"/>
      <c r="OZP69" s="308"/>
      <c r="OZQ69" s="308"/>
      <c r="OZR69" s="308"/>
      <c r="OZS69" s="308"/>
      <c r="OZT69" s="308"/>
      <c r="OZU69" s="308"/>
      <c r="OZV69" s="308"/>
      <c r="OZW69" s="308"/>
      <c r="OZX69" s="308"/>
      <c r="OZY69" s="308"/>
      <c r="OZZ69" s="308"/>
      <c r="PAA69" s="308"/>
      <c r="PAB69" s="308"/>
      <c r="PAC69" s="308"/>
      <c r="PAD69" s="308"/>
      <c r="PAE69" s="308"/>
      <c r="PAF69" s="308"/>
      <c r="PAG69" s="308"/>
      <c r="PAH69" s="308"/>
      <c r="PAI69" s="308"/>
      <c r="PAJ69" s="308"/>
      <c r="PAK69" s="308"/>
      <c r="PAL69" s="308"/>
      <c r="PAM69" s="308"/>
      <c r="PAN69" s="308"/>
      <c r="PAO69" s="308"/>
      <c r="PAP69" s="308"/>
      <c r="PAQ69" s="308"/>
      <c r="PAR69" s="308"/>
      <c r="PAS69" s="308"/>
      <c r="PAT69" s="308"/>
      <c r="PAU69" s="308"/>
      <c r="PAV69" s="308"/>
      <c r="PAW69" s="308"/>
      <c r="PAX69" s="308"/>
      <c r="PAY69" s="308"/>
      <c r="PAZ69" s="308"/>
      <c r="PBA69" s="308"/>
      <c r="PBB69" s="308"/>
      <c r="PBC69" s="308"/>
      <c r="PBD69" s="308"/>
      <c r="PBE69" s="308"/>
      <c r="PBF69" s="308"/>
      <c r="PBG69" s="308"/>
      <c r="PBH69" s="308"/>
      <c r="PBI69" s="308"/>
      <c r="PBJ69" s="308"/>
      <c r="PBK69" s="308"/>
      <c r="PBL69" s="308"/>
      <c r="PBM69" s="308"/>
      <c r="PBN69" s="308"/>
      <c r="PBO69" s="308"/>
      <c r="PBP69" s="308"/>
      <c r="PBQ69" s="308"/>
      <c r="PBR69" s="308"/>
      <c r="PBS69" s="308"/>
      <c r="PBT69" s="308"/>
      <c r="PBU69" s="308"/>
      <c r="PBV69" s="308"/>
      <c r="PBW69" s="308"/>
      <c r="PBX69" s="308"/>
      <c r="PBY69" s="308"/>
      <c r="PBZ69" s="308"/>
      <c r="PCA69" s="308"/>
      <c r="PCB69" s="308"/>
      <c r="PCC69" s="308"/>
      <c r="PCD69" s="308"/>
      <c r="PCE69" s="308"/>
      <c r="PCF69" s="308"/>
      <c r="PCG69" s="308"/>
      <c r="PCH69" s="308"/>
      <c r="PCI69" s="308"/>
      <c r="PCJ69" s="308"/>
      <c r="PCK69" s="308"/>
      <c r="PCL69" s="308"/>
      <c r="PCM69" s="308"/>
      <c r="PCN69" s="308"/>
      <c r="PCO69" s="308"/>
      <c r="PCP69" s="308"/>
      <c r="PCQ69" s="308"/>
      <c r="PCR69" s="308"/>
      <c r="PCS69" s="308"/>
      <c r="PCT69" s="308"/>
      <c r="PCU69" s="308"/>
      <c r="PCV69" s="308"/>
      <c r="PCW69" s="308"/>
      <c r="PCX69" s="308"/>
      <c r="PCY69" s="308"/>
      <c r="PCZ69" s="308"/>
      <c r="PDA69" s="308"/>
      <c r="PDB69" s="308"/>
      <c r="PDC69" s="308"/>
      <c r="PDD69" s="308"/>
      <c r="PDE69" s="308"/>
      <c r="PDF69" s="308"/>
      <c r="PDG69" s="308"/>
      <c r="PDH69" s="308"/>
      <c r="PDI69" s="308"/>
      <c r="PDJ69" s="308"/>
      <c r="PDK69" s="308"/>
      <c r="PDL69" s="308"/>
      <c r="PDM69" s="308"/>
      <c r="PDN69" s="308"/>
      <c r="PDO69" s="308"/>
      <c r="PDP69" s="308"/>
      <c r="PDQ69" s="308"/>
      <c r="PDR69" s="308"/>
      <c r="PDS69" s="308"/>
      <c r="PDT69" s="308"/>
      <c r="PDU69" s="308"/>
      <c r="PDV69" s="308"/>
      <c r="PDW69" s="308"/>
      <c r="PDX69" s="308"/>
      <c r="PDY69" s="308"/>
      <c r="PDZ69" s="308"/>
      <c r="PEA69" s="308"/>
      <c r="PEB69" s="308"/>
      <c r="PEC69" s="308"/>
      <c r="PED69" s="308"/>
      <c r="PEE69" s="308"/>
      <c r="PEF69" s="308"/>
      <c r="PEG69" s="308"/>
      <c r="PEH69" s="308"/>
      <c r="PEI69" s="308"/>
      <c r="PEJ69" s="308"/>
      <c r="PEK69" s="308"/>
      <c r="PEL69" s="308"/>
      <c r="PEM69" s="308"/>
      <c r="PEN69" s="308"/>
      <c r="PEO69" s="308"/>
      <c r="PEP69" s="308"/>
      <c r="PEQ69" s="308"/>
      <c r="PER69" s="308"/>
      <c r="PES69" s="308"/>
      <c r="PET69" s="308"/>
      <c r="PEU69" s="308"/>
      <c r="PEV69" s="308"/>
      <c r="PEW69" s="308"/>
      <c r="PEX69" s="308"/>
      <c r="PEY69" s="308"/>
      <c r="PEZ69" s="308"/>
      <c r="PFA69" s="308"/>
      <c r="PFB69" s="308"/>
      <c r="PFC69" s="308"/>
      <c r="PFD69" s="308"/>
      <c r="PFE69" s="308"/>
      <c r="PFF69" s="308"/>
      <c r="PFG69" s="308"/>
      <c r="PFH69" s="308"/>
      <c r="PFI69" s="308"/>
      <c r="PFJ69" s="308"/>
      <c r="PFK69" s="308"/>
      <c r="PFL69" s="308"/>
      <c r="PFM69" s="308"/>
      <c r="PFN69" s="308"/>
      <c r="PFO69" s="308"/>
      <c r="PFP69" s="308"/>
      <c r="PFQ69" s="308"/>
      <c r="PFR69" s="308"/>
      <c r="PFS69" s="308"/>
      <c r="PFT69" s="308"/>
      <c r="PFU69" s="308"/>
      <c r="PFV69" s="308"/>
      <c r="PFW69" s="308"/>
      <c r="PFX69" s="308"/>
      <c r="PFY69" s="308"/>
      <c r="PFZ69" s="308"/>
      <c r="PGA69" s="308"/>
      <c r="PGB69" s="308"/>
      <c r="PGC69" s="308"/>
      <c r="PGD69" s="308"/>
      <c r="PGE69" s="308"/>
      <c r="PGF69" s="308"/>
      <c r="PGG69" s="308"/>
      <c r="PGH69" s="308"/>
      <c r="PGI69" s="308"/>
      <c r="PGJ69" s="308"/>
      <c r="PGK69" s="308"/>
      <c r="PGL69" s="308"/>
      <c r="PGM69" s="308"/>
      <c r="PGN69" s="308"/>
      <c r="PGO69" s="308"/>
      <c r="PGP69" s="308"/>
      <c r="PGQ69" s="308"/>
      <c r="PGR69" s="308"/>
      <c r="PGS69" s="308"/>
      <c r="PGT69" s="308"/>
      <c r="PGU69" s="308"/>
      <c r="PGV69" s="308"/>
      <c r="PGW69" s="308"/>
      <c r="PGX69" s="308"/>
      <c r="PGY69" s="308"/>
      <c r="PGZ69" s="308"/>
      <c r="PHA69" s="308"/>
      <c r="PHB69" s="308"/>
      <c r="PHC69" s="308"/>
      <c r="PHD69" s="308"/>
      <c r="PHE69" s="308"/>
      <c r="PHF69" s="308"/>
      <c r="PHG69" s="308"/>
      <c r="PHH69" s="308"/>
      <c r="PHI69" s="308"/>
      <c r="PHJ69" s="308"/>
      <c r="PHK69" s="308"/>
      <c r="PHL69" s="308"/>
      <c r="PHM69" s="308"/>
      <c r="PHN69" s="308"/>
      <c r="PHO69" s="308"/>
      <c r="PHP69" s="308"/>
      <c r="PHQ69" s="308"/>
      <c r="PHR69" s="308"/>
      <c r="PHS69" s="308"/>
      <c r="PHT69" s="308"/>
      <c r="PHU69" s="308"/>
      <c r="PHV69" s="308"/>
      <c r="PHW69" s="308"/>
      <c r="PHX69" s="308"/>
      <c r="PHY69" s="308"/>
      <c r="PHZ69" s="308"/>
      <c r="PIA69" s="308"/>
      <c r="PIB69" s="308"/>
      <c r="PIC69" s="308"/>
      <c r="PID69" s="308"/>
      <c r="PIE69" s="308"/>
      <c r="PIF69" s="308"/>
      <c r="PIG69" s="308"/>
      <c r="PIH69" s="308"/>
      <c r="PII69" s="308"/>
      <c r="PIJ69" s="308"/>
      <c r="PIK69" s="308"/>
      <c r="PIL69" s="308"/>
      <c r="PIM69" s="308"/>
      <c r="PIN69" s="308"/>
      <c r="PIO69" s="308"/>
      <c r="PIP69" s="308"/>
      <c r="PIQ69" s="308"/>
      <c r="PIR69" s="308"/>
      <c r="PIS69" s="308"/>
      <c r="PIT69" s="308"/>
      <c r="PIU69" s="308"/>
      <c r="PIV69" s="308"/>
      <c r="PIW69" s="308"/>
      <c r="PIX69" s="308"/>
      <c r="PIY69" s="308"/>
      <c r="PIZ69" s="308"/>
      <c r="PJA69" s="308"/>
      <c r="PJB69" s="308"/>
      <c r="PJC69" s="308"/>
      <c r="PJD69" s="308"/>
      <c r="PJE69" s="308"/>
      <c r="PJF69" s="308"/>
      <c r="PJG69" s="308"/>
      <c r="PJH69" s="308"/>
      <c r="PJI69" s="308"/>
      <c r="PJJ69" s="308"/>
      <c r="PJK69" s="308"/>
      <c r="PJL69" s="308"/>
      <c r="PJM69" s="308"/>
      <c r="PJN69" s="308"/>
      <c r="PJO69" s="308"/>
      <c r="PJP69" s="308"/>
      <c r="PJQ69" s="308"/>
      <c r="PJR69" s="308"/>
      <c r="PJS69" s="308"/>
      <c r="PJT69" s="308"/>
      <c r="PJU69" s="308"/>
      <c r="PJV69" s="308"/>
      <c r="PJW69" s="308"/>
      <c r="PJX69" s="308"/>
      <c r="PJY69" s="308"/>
      <c r="PJZ69" s="308"/>
      <c r="PKA69" s="308"/>
      <c r="PKB69" s="308"/>
      <c r="PKC69" s="308"/>
      <c r="PKD69" s="308"/>
      <c r="PKE69" s="308"/>
      <c r="PKF69" s="308"/>
      <c r="PKG69" s="308"/>
      <c r="PKH69" s="308"/>
      <c r="PKI69" s="308"/>
      <c r="PKJ69" s="308"/>
      <c r="PKK69" s="308"/>
      <c r="PKL69" s="308"/>
      <c r="PKM69" s="308"/>
      <c r="PKN69" s="308"/>
      <c r="PKO69" s="308"/>
      <c r="PKP69" s="308"/>
      <c r="PKQ69" s="308"/>
      <c r="PKR69" s="308"/>
      <c r="PKS69" s="308"/>
      <c r="PKT69" s="308"/>
      <c r="PKU69" s="308"/>
      <c r="PKV69" s="308"/>
      <c r="PKW69" s="308"/>
      <c r="PKX69" s="308"/>
      <c r="PKY69" s="308"/>
      <c r="PKZ69" s="308"/>
      <c r="PLA69" s="308"/>
      <c r="PLB69" s="308"/>
      <c r="PLC69" s="308"/>
      <c r="PLD69" s="308"/>
      <c r="PLE69" s="308"/>
      <c r="PLF69" s="308"/>
      <c r="PLG69" s="308"/>
      <c r="PLH69" s="308"/>
      <c r="PLI69" s="308"/>
      <c r="PLJ69" s="308"/>
      <c r="PLK69" s="308"/>
      <c r="PLL69" s="308"/>
      <c r="PLM69" s="308"/>
      <c r="PLN69" s="308"/>
      <c r="PLO69" s="308"/>
      <c r="PLP69" s="308"/>
      <c r="PLQ69" s="308"/>
      <c r="PLR69" s="308"/>
      <c r="PLS69" s="308"/>
      <c r="PLT69" s="308"/>
      <c r="PLU69" s="308"/>
      <c r="PLV69" s="308"/>
      <c r="PLW69" s="308"/>
      <c r="PLX69" s="308"/>
      <c r="PLY69" s="308"/>
      <c r="PLZ69" s="308"/>
      <c r="PMA69" s="308"/>
      <c r="PMB69" s="308"/>
      <c r="PMC69" s="308"/>
      <c r="PMD69" s="308"/>
      <c r="PME69" s="308"/>
      <c r="PMF69" s="308"/>
      <c r="PMG69" s="308"/>
      <c r="PMH69" s="308"/>
      <c r="PMI69" s="308"/>
      <c r="PMJ69" s="308"/>
      <c r="PMK69" s="308"/>
      <c r="PML69" s="308"/>
      <c r="PMM69" s="308"/>
      <c r="PMN69" s="308"/>
      <c r="PMO69" s="308"/>
      <c r="PMP69" s="308"/>
      <c r="PMQ69" s="308"/>
      <c r="PMR69" s="308"/>
      <c r="PMS69" s="308"/>
      <c r="PMT69" s="308"/>
      <c r="PMU69" s="308"/>
      <c r="PMV69" s="308"/>
      <c r="PMW69" s="308"/>
      <c r="PMX69" s="308"/>
      <c r="PMY69" s="308"/>
      <c r="PMZ69" s="308"/>
      <c r="PNA69" s="308"/>
      <c r="PNB69" s="308"/>
      <c r="PNC69" s="308"/>
      <c r="PND69" s="308"/>
      <c r="PNE69" s="308"/>
      <c r="PNF69" s="308"/>
      <c r="PNG69" s="308"/>
      <c r="PNH69" s="308"/>
      <c r="PNI69" s="308"/>
      <c r="PNJ69" s="308"/>
      <c r="PNK69" s="308"/>
      <c r="PNL69" s="308"/>
      <c r="PNM69" s="308"/>
      <c r="PNN69" s="308"/>
      <c r="PNO69" s="308"/>
      <c r="PNP69" s="308"/>
      <c r="PNQ69" s="308"/>
      <c r="PNR69" s="308"/>
      <c r="PNS69" s="308"/>
      <c r="PNT69" s="308"/>
      <c r="PNU69" s="308"/>
      <c r="PNV69" s="308"/>
      <c r="PNW69" s="308"/>
      <c r="PNX69" s="308"/>
      <c r="PNY69" s="308"/>
      <c r="PNZ69" s="308"/>
      <c r="POA69" s="308"/>
      <c r="POB69" s="308"/>
      <c r="POC69" s="308"/>
      <c r="POD69" s="308"/>
      <c r="POE69" s="308"/>
      <c r="POF69" s="308"/>
      <c r="POG69" s="308"/>
      <c r="POH69" s="308"/>
      <c r="POI69" s="308"/>
      <c r="POJ69" s="308"/>
      <c r="POK69" s="308"/>
      <c r="POL69" s="308"/>
      <c r="POM69" s="308"/>
      <c r="PON69" s="308"/>
      <c r="POO69" s="308"/>
      <c r="POP69" s="308"/>
      <c r="POQ69" s="308"/>
      <c r="POR69" s="308"/>
      <c r="POS69" s="308"/>
      <c r="POT69" s="308"/>
      <c r="POU69" s="308"/>
      <c r="POV69" s="308"/>
      <c r="POW69" s="308"/>
      <c r="POX69" s="308"/>
      <c r="POY69" s="308"/>
      <c r="POZ69" s="308"/>
      <c r="PPA69" s="308"/>
      <c r="PPB69" s="308"/>
      <c r="PPC69" s="308"/>
      <c r="PPD69" s="308"/>
      <c r="PPE69" s="308"/>
      <c r="PPF69" s="308"/>
      <c r="PPG69" s="308"/>
      <c r="PPH69" s="308"/>
      <c r="PPI69" s="308"/>
      <c r="PPJ69" s="308"/>
      <c r="PPK69" s="308"/>
      <c r="PPL69" s="308"/>
      <c r="PPM69" s="308"/>
      <c r="PPN69" s="308"/>
      <c r="PPO69" s="308"/>
      <c r="PPP69" s="308"/>
      <c r="PPQ69" s="308"/>
      <c r="PPR69" s="308"/>
      <c r="PPS69" s="308"/>
      <c r="PPT69" s="308"/>
      <c r="PPU69" s="308"/>
      <c r="PPV69" s="308"/>
      <c r="PPW69" s="308"/>
      <c r="PPX69" s="308"/>
      <c r="PPY69" s="308"/>
      <c r="PPZ69" s="308"/>
      <c r="PQA69" s="308"/>
      <c r="PQB69" s="308"/>
      <c r="PQC69" s="308"/>
      <c r="PQD69" s="308"/>
      <c r="PQE69" s="308"/>
      <c r="PQF69" s="308"/>
      <c r="PQG69" s="308"/>
      <c r="PQH69" s="308"/>
      <c r="PQI69" s="308"/>
      <c r="PQJ69" s="308"/>
      <c r="PQK69" s="308"/>
      <c r="PQL69" s="308"/>
      <c r="PQM69" s="308"/>
      <c r="PQN69" s="308"/>
      <c r="PQO69" s="308"/>
      <c r="PQP69" s="308"/>
      <c r="PQQ69" s="308"/>
      <c r="PQR69" s="308"/>
      <c r="PQS69" s="308"/>
      <c r="PQT69" s="308"/>
      <c r="PQU69" s="308"/>
      <c r="PQV69" s="308"/>
      <c r="PQW69" s="308"/>
      <c r="PQX69" s="308"/>
      <c r="PQY69" s="308"/>
      <c r="PQZ69" s="308"/>
      <c r="PRA69" s="308"/>
      <c r="PRB69" s="308"/>
      <c r="PRC69" s="308"/>
      <c r="PRD69" s="308"/>
      <c r="PRE69" s="308"/>
      <c r="PRF69" s="308"/>
      <c r="PRG69" s="308"/>
      <c r="PRH69" s="308"/>
      <c r="PRI69" s="308"/>
      <c r="PRJ69" s="308"/>
      <c r="PRK69" s="308"/>
      <c r="PRL69" s="308"/>
      <c r="PRM69" s="308"/>
      <c r="PRN69" s="308"/>
      <c r="PRO69" s="308"/>
      <c r="PRP69" s="308"/>
      <c r="PRQ69" s="308"/>
      <c r="PRR69" s="308"/>
      <c r="PRS69" s="308"/>
      <c r="PRT69" s="308"/>
      <c r="PRU69" s="308"/>
      <c r="PRV69" s="308"/>
      <c r="PRW69" s="308"/>
      <c r="PRX69" s="308"/>
      <c r="PRY69" s="308"/>
      <c r="PRZ69" s="308"/>
      <c r="PSA69" s="308"/>
      <c r="PSB69" s="308"/>
      <c r="PSC69" s="308"/>
      <c r="PSD69" s="308"/>
      <c r="PSE69" s="308"/>
      <c r="PSF69" s="308"/>
      <c r="PSG69" s="308"/>
      <c r="PSH69" s="308"/>
      <c r="PSI69" s="308"/>
      <c r="PSJ69" s="308"/>
      <c r="PSK69" s="308"/>
      <c r="PSL69" s="308"/>
      <c r="PSM69" s="308"/>
      <c r="PSN69" s="308"/>
      <c r="PSO69" s="308"/>
      <c r="PSP69" s="308"/>
      <c r="PSQ69" s="308"/>
      <c r="PSR69" s="308"/>
      <c r="PSS69" s="308"/>
      <c r="PST69" s="308"/>
      <c r="PSU69" s="308"/>
      <c r="PSV69" s="308"/>
      <c r="PSW69" s="308"/>
      <c r="PSX69" s="308"/>
      <c r="PSY69" s="308"/>
      <c r="PSZ69" s="308"/>
      <c r="PTA69" s="308"/>
      <c r="PTB69" s="308"/>
      <c r="PTC69" s="308"/>
      <c r="PTD69" s="308"/>
      <c r="PTE69" s="308"/>
      <c r="PTF69" s="308"/>
      <c r="PTG69" s="308"/>
      <c r="PTH69" s="308"/>
      <c r="PTI69" s="308"/>
      <c r="PTJ69" s="308"/>
      <c r="PTK69" s="308"/>
      <c r="PTL69" s="308"/>
      <c r="PTM69" s="308"/>
      <c r="PTN69" s="308"/>
      <c r="PTO69" s="308"/>
      <c r="PTP69" s="308"/>
      <c r="PTQ69" s="308"/>
      <c r="PTR69" s="308"/>
      <c r="PTS69" s="308"/>
      <c r="PTT69" s="308"/>
      <c r="PTU69" s="308"/>
      <c r="PTV69" s="308"/>
      <c r="PTW69" s="308"/>
      <c r="PTX69" s="308"/>
      <c r="PTY69" s="308"/>
      <c r="PTZ69" s="308"/>
      <c r="PUA69" s="308"/>
      <c r="PUB69" s="308"/>
      <c r="PUC69" s="308"/>
      <c r="PUD69" s="308"/>
      <c r="PUE69" s="308"/>
      <c r="PUF69" s="308"/>
      <c r="PUG69" s="308"/>
      <c r="PUH69" s="308"/>
      <c r="PUI69" s="308"/>
      <c r="PUJ69" s="308"/>
      <c r="PUK69" s="308"/>
      <c r="PUL69" s="308"/>
      <c r="PUM69" s="308"/>
      <c r="PUN69" s="308"/>
      <c r="PUO69" s="308"/>
      <c r="PUP69" s="308"/>
      <c r="PUQ69" s="308"/>
      <c r="PUR69" s="308"/>
      <c r="PUS69" s="308"/>
      <c r="PUT69" s="308"/>
      <c r="PUU69" s="308"/>
      <c r="PUV69" s="308"/>
      <c r="PUW69" s="308"/>
      <c r="PUX69" s="308"/>
      <c r="PUY69" s="308"/>
      <c r="PUZ69" s="308"/>
      <c r="PVA69" s="308"/>
      <c r="PVB69" s="308"/>
      <c r="PVC69" s="308"/>
      <c r="PVD69" s="308"/>
      <c r="PVE69" s="308"/>
      <c r="PVF69" s="308"/>
      <c r="PVG69" s="308"/>
      <c r="PVH69" s="308"/>
      <c r="PVI69" s="308"/>
      <c r="PVJ69" s="308"/>
      <c r="PVK69" s="308"/>
      <c r="PVL69" s="308"/>
      <c r="PVM69" s="308"/>
      <c r="PVN69" s="308"/>
      <c r="PVO69" s="308"/>
      <c r="PVP69" s="308"/>
      <c r="PVQ69" s="308"/>
      <c r="PVR69" s="308"/>
      <c r="PVS69" s="308"/>
      <c r="PVT69" s="308"/>
      <c r="PVU69" s="308"/>
      <c r="PVV69" s="308"/>
      <c r="PVW69" s="308"/>
      <c r="PVX69" s="308"/>
      <c r="PVY69" s="308"/>
      <c r="PVZ69" s="308"/>
      <c r="PWA69" s="308"/>
      <c r="PWB69" s="308"/>
      <c r="PWC69" s="308"/>
      <c r="PWD69" s="308"/>
      <c r="PWE69" s="308"/>
      <c r="PWF69" s="308"/>
      <c r="PWG69" s="308"/>
      <c r="PWH69" s="308"/>
      <c r="PWI69" s="308"/>
      <c r="PWJ69" s="308"/>
      <c r="PWK69" s="308"/>
      <c r="PWL69" s="308"/>
      <c r="PWM69" s="308"/>
      <c r="PWN69" s="308"/>
      <c r="PWO69" s="308"/>
      <c r="PWP69" s="308"/>
      <c r="PWQ69" s="308"/>
      <c r="PWR69" s="308"/>
      <c r="PWS69" s="308"/>
      <c r="PWT69" s="308"/>
      <c r="PWU69" s="308"/>
      <c r="PWV69" s="308"/>
      <c r="PWW69" s="308"/>
      <c r="PWX69" s="308"/>
      <c r="PWY69" s="308"/>
      <c r="PWZ69" s="308"/>
      <c r="PXA69" s="308"/>
      <c r="PXB69" s="308"/>
      <c r="PXC69" s="308"/>
      <c r="PXD69" s="308"/>
      <c r="PXE69" s="308"/>
      <c r="PXF69" s="308"/>
      <c r="PXG69" s="308"/>
      <c r="PXH69" s="308"/>
      <c r="PXI69" s="308"/>
      <c r="PXJ69" s="308"/>
      <c r="PXK69" s="308"/>
      <c r="PXL69" s="308"/>
      <c r="PXM69" s="308"/>
      <c r="PXN69" s="308"/>
      <c r="PXO69" s="308"/>
      <c r="PXP69" s="308"/>
      <c r="PXQ69" s="308"/>
      <c r="PXR69" s="308"/>
      <c r="PXS69" s="308"/>
      <c r="PXT69" s="308"/>
      <c r="PXU69" s="308"/>
      <c r="PXV69" s="308"/>
      <c r="PXW69" s="308"/>
      <c r="PXX69" s="308"/>
      <c r="PXY69" s="308"/>
      <c r="PXZ69" s="308"/>
      <c r="PYA69" s="308"/>
      <c r="PYB69" s="308"/>
      <c r="PYC69" s="308"/>
      <c r="PYD69" s="308"/>
      <c r="PYE69" s="308"/>
      <c r="PYF69" s="308"/>
      <c r="PYG69" s="308"/>
      <c r="PYH69" s="308"/>
      <c r="PYI69" s="308"/>
      <c r="PYJ69" s="308"/>
      <c r="PYK69" s="308"/>
      <c r="PYL69" s="308"/>
      <c r="PYM69" s="308"/>
      <c r="PYN69" s="308"/>
      <c r="PYO69" s="308"/>
      <c r="PYP69" s="308"/>
      <c r="PYQ69" s="308"/>
      <c r="PYR69" s="308"/>
      <c r="PYS69" s="308"/>
      <c r="PYT69" s="308"/>
      <c r="PYU69" s="308"/>
      <c r="PYV69" s="308"/>
      <c r="PYW69" s="308"/>
      <c r="PYX69" s="308"/>
      <c r="PYY69" s="308"/>
      <c r="PYZ69" s="308"/>
      <c r="PZA69" s="308"/>
      <c r="PZB69" s="308"/>
      <c r="PZC69" s="308"/>
      <c r="PZD69" s="308"/>
      <c r="PZE69" s="308"/>
      <c r="PZF69" s="308"/>
      <c r="PZG69" s="308"/>
      <c r="PZH69" s="308"/>
      <c r="PZI69" s="308"/>
      <c r="PZJ69" s="308"/>
      <c r="PZK69" s="308"/>
      <c r="PZL69" s="308"/>
      <c r="PZM69" s="308"/>
      <c r="PZN69" s="308"/>
      <c r="PZO69" s="308"/>
      <c r="PZP69" s="308"/>
      <c r="PZQ69" s="308"/>
      <c r="PZR69" s="308"/>
      <c r="PZS69" s="308"/>
      <c r="PZT69" s="308"/>
      <c r="PZU69" s="308"/>
      <c r="PZV69" s="308"/>
      <c r="PZW69" s="308"/>
      <c r="PZX69" s="308"/>
      <c r="PZY69" s="308"/>
      <c r="PZZ69" s="308"/>
      <c r="QAA69" s="308"/>
      <c r="QAB69" s="308"/>
      <c r="QAC69" s="308"/>
      <c r="QAD69" s="308"/>
      <c r="QAE69" s="308"/>
      <c r="QAF69" s="308"/>
      <c r="QAG69" s="308"/>
      <c r="QAH69" s="308"/>
      <c r="QAI69" s="308"/>
      <c r="QAJ69" s="308"/>
      <c r="QAK69" s="308"/>
      <c r="QAL69" s="308"/>
      <c r="QAM69" s="308"/>
      <c r="QAN69" s="308"/>
      <c r="QAO69" s="308"/>
      <c r="QAP69" s="308"/>
      <c r="QAQ69" s="308"/>
      <c r="QAR69" s="308"/>
      <c r="QAS69" s="308"/>
      <c r="QAT69" s="308"/>
      <c r="QAU69" s="308"/>
      <c r="QAV69" s="308"/>
      <c r="QAW69" s="308"/>
      <c r="QAX69" s="308"/>
      <c r="QAY69" s="308"/>
      <c r="QAZ69" s="308"/>
      <c r="QBA69" s="308"/>
      <c r="QBB69" s="308"/>
      <c r="QBC69" s="308"/>
      <c r="QBD69" s="308"/>
      <c r="QBE69" s="308"/>
      <c r="QBF69" s="308"/>
      <c r="QBG69" s="308"/>
      <c r="QBH69" s="308"/>
      <c r="QBI69" s="308"/>
      <c r="QBJ69" s="308"/>
      <c r="QBK69" s="308"/>
      <c r="QBL69" s="308"/>
      <c r="QBM69" s="308"/>
      <c r="QBN69" s="308"/>
      <c r="QBO69" s="308"/>
      <c r="QBP69" s="308"/>
      <c r="QBQ69" s="308"/>
      <c r="QBR69" s="308"/>
      <c r="QBS69" s="308"/>
      <c r="QBT69" s="308"/>
      <c r="QBU69" s="308"/>
      <c r="QBV69" s="308"/>
      <c r="QBW69" s="308"/>
      <c r="QBX69" s="308"/>
      <c r="QBY69" s="308"/>
      <c r="QBZ69" s="308"/>
      <c r="QCA69" s="308"/>
      <c r="QCB69" s="308"/>
      <c r="QCC69" s="308"/>
      <c r="QCD69" s="308"/>
      <c r="QCE69" s="308"/>
      <c r="QCF69" s="308"/>
      <c r="QCG69" s="308"/>
      <c r="QCH69" s="308"/>
      <c r="QCI69" s="308"/>
      <c r="QCJ69" s="308"/>
      <c r="QCK69" s="308"/>
      <c r="QCL69" s="308"/>
      <c r="QCM69" s="308"/>
      <c r="QCN69" s="308"/>
      <c r="QCO69" s="308"/>
      <c r="QCP69" s="308"/>
      <c r="QCQ69" s="308"/>
      <c r="QCR69" s="308"/>
      <c r="QCS69" s="308"/>
      <c r="QCT69" s="308"/>
      <c r="QCU69" s="308"/>
      <c r="QCV69" s="308"/>
      <c r="QCW69" s="308"/>
      <c r="QCX69" s="308"/>
      <c r="QCY69" s="308"/>
      <c r="QCZ69" s="308"/>
      <c r="QDA69" s="308"/>
      <c r="QDB69" s="308"/>
      <c r="QDC69" s="308"/>
      <c r="QDD69" s="308"/>
      <c r="QDE69" s="308"/>
      <c r="QDF69" s="308"/>
      <c r="QDG69" s="308"/>
      <c r="QDH69" s="308"/>
      <c r="QDI69" s="308"/>
      <c r="QDJ69" s="308"/>
      <c r="QDK69" s="308"/>
      <c r="QDL69" s="308"/>
      <c r="QDM69" s="308"/>
      <c r="QDN69" s="308"/>
      <c r="QDO69" s="308"/>
      <c r="QDP69" s="308"/>
      <c r="QDQ69" s="308"/>
      <c r="QDR69" s="308"/>
      <c r="QDS69" s="308"/>
      <c r="QDT69" s="308"/>
      <c r="QDU69" s="308"/>
      <c r="QDV69" s="308"/>
      <c r="QDW69" s="308"/>
      <c r="QDX69" s="308"/>
      <c r="QDY69" s="308"/>
      <c r="QDZ69" s="308"/>
      <c r="QEA69" s="308"/>
      <c r="QEB69" s="308"/>
      <c r="QEC69" s="308"/>
      <c r="QED69" s="308"/>
      <c r="QEE69" s="308"/>
      <c r="QEF69" s="308"/>
      <c r="QEG69" s="308"/>
      <c r="QEH69" s="308"/>
      <c r="QEI69" s="308"/>
      <c r="QEJ69" s="308"/>
      <c r="QEK69" s="308"/>
      <c r="QEL69" s="308"/>
      <c r="QEM69" s="308"/>
      <c r="QEN69" s="308"/>
      <c r="QEO69" s="308"/>
      <c r="QEP69" s="308"/>
      <c r="QEQ69" s="308"/>
      <c r="QER69" s="308"/>
      <c r="QES69" s="308"/>
      <c r="QET69" s="308"/>
      <c r="QEU69" s="308"/>
      <c r="QEV69" s="308"/>
      <c r="QEW69" s="308"/>
      <c r="QEX69" s="308"/>
      <c r="QEY69" s="308"/>
      <c r="QEZ69" s="308"/>
      <c r="QFA69" s="308"/>
      <c r="QFB69" s="308"/>
      <c r="QFC69" s="308"/>
      <c r="QFD69" s="308"/>
      <c r="QFE69" s="308"/>
      <c r="QFF69" s="308"/>
      <c r="QFG69" s="308"/>
      <c r="QFH69" s="308"/>
      <c r="QFI69" s="308"/>
      <c r="QFJ69" s="308"/>
      <c r="QFK69" s="308"/>
      <c r="QFL69" s="308"/>
      <c r="QFM69" s="308"/>
      <c r="QFN69" s="308"/>
      <c r="QFO69" s="308"/>
      <c r="QFP69" s="308"/>
      <c r="QFQ69" s="308"/>
      <c r="QFR69" s="308"/>
      <c r="QFS69" s="308"/>
      <c r="QFT69" s="308"/>
      <c r="QFU69" s="308"/>
      <c r="QFV69" s="308"/>
      <c r="QFW69" s="308"/>
      <c r="QFX69" s="308"/>
      <c r="QFY69" s="308"/>
      <c r="QFZ69" s="308"/>
      <c r="QGA69" s="308"/>
      <c r="QGB69" s="308"/>
      <c r="QGC69" s="308"/>
      <c r="QGD69" s="308"/>
      <c r="QGE69" s="308"/>
      <c r="QGF69" s="308"/>
      <c r="QGG69" s="308"/>
      <c r="QGH69" s="308"/>
      <c r="QGI69" s="308"/>
      <c r="QGJ69" s="308"/>
      <c r="QGK69" s="308"/>
      <c r="QGL69" s="308"/>
      <c r="QGM69" s="308"/>
      <c r="QGN69" s="308"/>
      <c r="QGO69" s="308"/>
      <c r="QGP69" s="308"/>
      <c r="QGQ69" s="308"/>
      <c r="QGR69" s="308"/>
      <c r="QGS69" s="308"/>
      <c r="QGT69" s="308"/>
      <c r="QGU69" s="308"/>
      <c r="QGV69" s="308"/>
      <c r="QGW69" s="308"/>
      <c r="QGX69" s="308"/>
      <c r="QGY69" s="308"/>
      <c r="QGZ69" s="308"/>
      <c r="QHA69" s="308"/>
      <c r="QHB69" s="308"/>
      <c r="QHC69" s="308"/>
      <c r="QHD69" s="308"/>
      <c r="QHE69" s="308"/>
      <c r="QHF69" s="308"/>
      <c r="QHG69" s="308"/>
      <c r="QHH69" s="308"/>
      <c r="QHI69" s="308"/>
      <c r="QHJ69" s="308"/>
      <c r="QHK69" s="308"/>
      <c r="QHL69" s="308"/>
      <c r="QHM69" s="308"/>
      <c r="QHN69" s="308"/>
      <c r="QHO69" s="308"/>
      <c r="QHP69" s="308"/>
      <c r="QHQ69" s="308"/>
      <c r="QHR69" s="308"/>
      <c r="QHS69" s="308"/>
      <c r="QHT69" s="308"/>
      <c r="QHU69" s="308"/>
      <c r="QHV69" s="308"/>
      <c r="QHW69" s="308"/>
      <c r="QHX69" s="308"/>
      <c r="QHY69" s="308"/>
      <c r="QHZ69" s="308"/>
      <c r="QIA69" s="308"/>
      <c r="QIB69" s="308"/>
      <c r="QIC69" s="308"/>
      <c r="QID69" s="308"/>
      <c r="QIE69" s="308"/>
      <c r="QIF69" s="308"/>
      <c r="QIG69" s="308"/>
      <c r="QIH69" s="308"/>
      <c r="QII69" s="308"/>
      <c r="QIJ69" s="308"/>
      <c r="QIK69" s="308"/>
      <c r="QIL69" s="308"/>
      <c r="QIM69" s="308"/>
      <c r="QIN69" s="308"/>
      <c r="QIO69" s="308"/>
      <c r="QIP69" s="308"/>
      <c r="QIQ69" s="308"/>
      <c r="QIR69" s="308"/>
      <c r="QIS69" s="308"/>
      <c r="QIT69" s="308"/>
      <c r="QIU69" s="308"/>
      <c r="QIV69" s="308"/>
      <c r="QIW69" s="308"/>
      <c r="QIX69" s="308"/>
      <c r="QIY69" s="308"/>
      <c r="QIZ69" s="308"/>
      <c r="QJA69" s="308"/>
      <c r="QJB69" s="308"/>
      <c r="QJC69" s="308"/>
      <c r="QJD69" s="308"/>
      <c r="QJE69" s="308"/>
      <c r="QJF69" s="308"/>
      <c r="QJG69" s="308"/>
      <c r="QJH69" s="308"/>
      <c r="QJI69" s="308"/>
      <c r="QJJ69" s="308"/>
      <c r="QJK69" s="308"/>
      <c r="QJL69" s="308"/>
      <c r="QJM69" s="308"/>
      <c r="QJN69" s="308"/>
      <c r="QJO69" s="308"/>
      <c r="QJP69" s="308"/>
      <c r="QJQ69" s="308"/>
      <c r="QJR69" s="308"/>
      <c r="QJS69" s="308"/>
      <c r="QJT69" s="308"/>
      <c r="QJU69" s="308"/>
      <c r="QJV69" s="308"/>
      <c r="QJW69" s="308"/>
      <c r="QJX69" s="308"/>
      <c r="QJY69" s="308"/>
      <c r="QJZ69" s="308"/>
      <c r="QKA69" s="308"/>
      <c r="QKB69" s="308"/>
      <c r="QKC69" s="308"/>
      <c r="QKD69" s="308"/>
      <c r="QKE69" s="308"/>
      <c r="QKF69" s="308"/>
      <c r="QKG69" s="308"/>
      <c r="QKH69" s="308"/>
      <c r="QKI69" s="308"/>
      <c r="QKJ69" s="308"/>
      <c r="QKK69" s="308"/>
      <c r="QKL69" s="308"/>
      <c r="QKM69" s="308"/>
      <c r="QKN69" s="308"/>
      <c r="QKO69" s="308"/>
      <c r="QKP69" s="308"/>
      <c r="QKQ69" s="308"/>
      <c r="QKR69" s="308"/>
      <c r="QKS69" s="308"/>
      <c r="QKT69" s="308"/>
      <c r="QKU69" s="308"/>
      <c r="QKV69" s="308"/>
      <c r="QKW69" s="308"/>
      <c r="QKX69" s="308"/>
      <c r="QKY69" s="308"/>
      <c r="QKZ69" s="308"/>
      <c r="QLA69" s="308"/>
      <c r="QLB69" s="308"/>
      <c r="QLC69" s="308"/>
      <c r="QLD69" s="308"/>
      <c r="QLE69" s="308"/>
      <c r="QLF69" s="308"/>
      <c r="QLG69" s="308"/>
      <c r="QLH69" s="308"/>
      <c r="QLI69" s="308"/>
      <c r="QLJ69" s="308"/>
      <c r="QLK69" s="308"/>
      <c r="QLL69" s="308"/>
      <c r="QLM69" s="308"/>
      <c r="QLN69" s="308"/>
      <c r="QLO69" s="308"/>
      <c r="QLP69" s="308"/>
      <c r="QLQ69" s="308"/>
      <c r="QLR69" s="308"/>
      <c r="QLS69" s="308"/>
      <c r="QLT69" s="308"/>
      <c r="QLU69" s="308"/>
      <c r="QLV69" s="308"/>
      <c r="QLW69" s="308"/>
      <c r="QLX69" s="308"/>
      <c r="QLY69" s="308"/>
      <c r="QLZ69" s="308"/>
      <c r="QMA69" s="308"/>
      <c r="QMB69" s="308"/>
      <c r="QMC69" s="308"/>
      <c r="QMD69" s="308"/>
      <c r="QME69" s="308"/>
      <c r="QMF69" s="308"/>
      <c r="QMG69" s="308"/>
      <c r="QMH69" s="308"/>
      <c r="QMI69" s="308"/>
      <c r="QMJ69" s="308"/>
      <c r="QMK69" s="308"/>
      <c r="QML69" s="308"/>
      <c r="QMM69" s="308"/>
      <c r="QMN69" s="308"/>
      <c r="QMO69" s="308"/>
      <c r="QMP69" s="308"/>
      <c r="QMQ69" s="308"/>
      <c r="QMR69" s="308"/>
      <c r="QMS69" s="308"/>
      <c r="QMT69" s="308"/>
      <c r="QMU69" s="308"/>
      <c r="QMV69" s="308"/>
      <c r="QMW69" s="308"/>
      <c r="QMX69" s="308"/>
      <c r="QMY69" s="308"/>
      <c r="QMZ69" s="308"/>
      <c r="QNA69" s="308"/>
      <c r="QNB69" s="308"/>
      <c r="QNC69" s="308"/>
      <c r="QND69" s="308"/>
      <c r="QNE69" s="308"/>
      <c r="QNF69" s="308"/>
      <c r="QNG69" s="308"/>
      <c r="QNH69" s="308"/>
      <c r="QNI69" s="308"/>
      <c r="QNJ69" s="308"/>
      <c r="QNK69" s="308"/>
      <c r="QNL69" s="308"/>
      <c r="QNM69" s="308"/>
      <c r="QNN69" s="308"/>
      <c r="QNO69" s="308"/>
      <c r="QNP69" s="308"/>
      <c r="QNQ69" s="308"/>
      <c r="QNR69" s="308"/>
      <c r="QNS69" s="308"/>
      <c r="QNT69" s="308"/>
      <c r="QNU69" s="308"/>
      <c r="QNV69" s="308"/>
      <c r="QNW69" s="308"/>
      <c r="QNX69" s="308"/>
      <c r="QNY69" s="308"/>
      <c r="QNZ69" s="308"/>
      <c r="QOA69" s="308"/>
      <c r="QOB69" s="308"/>
      <c r="QOC69" s="308"/>
      <c r="QOD69" s="308"/>
      <c r="QOE69" s="308"/>
      <c r="QOF69" s="308"/>
      <c r="QOG69" s="308"/>
      <c r="QOH69" s="308"/>
      <c r="QOI69" s="308"/>
      <c r="QOJ69" s="308"/>
      <c r="QOK69" s="308"/>
      <c r="QOL69" s="308"/>
      <c r="QOM69" s="308"/>
      <c r="QON69" s="308"/>
      <c r="QOO69" s="308"/>
      <c r="QOP69" s="308"/>
      <c r="QOQ69" s="308"/>
      <c r="QOR69" s="308"/>
      <c r="QOS69" s="308"/>
      <c r="QOT69" s="308"/>
      <c r="QOU69" s="308"/>
      <c r="QOV69" s="308"/>
      <c r="QOW69" s="308"/>
      <c r="QOX69" s="308"/>
      <c r="QOY69" s="308"/>
      <c r="QOZ69" s="308"/>
      <c r="QPA69" s="308"/>
      <c r="QPB69" s="308"/>
      <c r="QPC69" s="308"/>
      <c r="QPD69" s="308"/>
      <c r="QPE69" s="308"/>
      <c r="QPF69" s="308"/>
      <c r="QPG69" s="308"/>
      <c r="QPH69" s="308"/>
      <c r="QPI69" s="308"/>
      <c r="QPJ69" s="308"/>
      <c r="QPK69" s="308"/>
      <c r="QPL69" s="308"/>
      <c r="QPM69" s="308"/>
      <c r="QPN69" s="308"/>
      <c r="QPO69" s="308"/>
      <c r="QPP69" s="308"/>
      <c r="QPQ69" s="308"/>
      <c r="QPR69" s="308"/>
      <c r="QPS69" s="308"/>
      <c r="QPT69" s="308"/>
      <c r="QPU69" s="308"/>
      <c r="QPV69" s="308"/>
      <c r="QPW69" s="308"/>
      <c r="QPX69" s="308"/>
      <c r="QPY69" s="308"/>
      <c r="QPZ69" s="308"/>
      <c r="QQA69" s="308"/>
      <c r="QQB69" s="308"/>
      <c r="QQC69" s="308"/>
      <c r="QQD69" s="308"/>
      <c r="QQE69" s="308"/>
      <c r="QQF69" s="308"/>
      <c r="QQG69" s="308"/>
      <c r="QQH69" s="308"/>
      <c r="QQI69" s="308"/>
      <c r="QQJ69" s="308"/>
      <c r="QQK69" s="308"/>
      <c r="QQL69" s="308"/>
      <c r="QQM69" s="308"/>
      <c r="QQN69" s="308"/>
      <c r="QQO69" s="308"/>
      <c r="QQP69" s="308"/>
      <c r="QQQ69" s="308"/>
      <c r="QQR69" s="308"/>
      <c r="QQS69" s="308"/>
      <c r="QQT69" s="308"/>
      <c r="QQU69" s="308"/>
      <c r="QQV69" s="308"/>
      <c r="QQW69" s="308"/>
      <c r="QQX69" s="308"/>
      <c r="QQY69" s="308"/>
      <c r="QQZ69" s="308"/>
      <c r="QRA69" s="308"/>
      <c r="QRB69" s="308"/>
      <c r="QRC69" s="308"/>
      <c r="QRD69" s="308"/>
      <c r="QRE69" s="308"/>
      <c r="QRF69" s="308"/>
      <c r="QRG69" s="308"/>
      <c r="QRH69" s="308"/>
      <c r="QRI69" s="308"/>
      <c r="QRJ69" s="308"/>
      <c r="QRK69" s="308"/>
      <c r="QRL69" s="308"/>
      <c r="QRM69" s="308"/>
      <c r="QRN69" s="308"/>
      <c r="QRO69" s="308"/>
      <c r="QRP69" s="308"/>
      <c r="QRQ69" s="308"/>
      <c r="QRR69" s="308"/>
      <c r="QRS69" s="308"/>
      <c r="QRT69" s="308"/>
      <c r="QRU69" s="308"/>
      <c r="QRV69" s="308"/>
      <c r="QRW69" s="308"/>
      <c r="QRX69" s="308"/>
      <c r="QRY69" s="308"/>
      <c r="QRZ69" s="308"/>
      <c r="QSA69" s="308"/>
      <c r="QSB69" s="308"/>
      <c r="QSC69" s="308"/>
      <c r="QSD69" s="308"/>
      <c r="QSE69" s="308"/>
      <c r="QSF69" s="308"/>
      <c r="QSG69" s="308"/>
      <c r="QSH69" s="308"/>
      <c r="QSI69" s="308"/>
      <c r="QSJ69" s="308"/>
      <c r="QSK69" s="308"/>
      <c r="QSL69" s="308"/>
      <c r="QSM69" s="308"/>
      <c r="QSN69" s="308"/>
      <c r="QSO69" s="308"/>
      <c r="QSP69" s="308"/>
      <c r="QSQ69" s="308"/>
      <c r="QSR69" s="308"/>
      <c r="QSS69" s="308"/>
      <c r="QST69" s="308"/>
      <c r="QSU69" s="308"/>
      <c r="QSV69" s="308"/>
      <c r="QSW69" s="308"/>
      <c r="QSX69" s="308"/>
      <c r="QSY69" s="308"/>
      <c r="QSZ69" s="308"/>
      <c r="QTA69" s="308"/>
      <c r="QTB69" s="308"/>
      <c r="QTC69" s="308"/>
      <c r="QTD69" s="308"/>
      <c r="QTE69" s="308"/>
      <c r="QTF69" s="308"/>
      <c r="QTG69" s="308"/>
      <c r="QTH69" s="308"/>
      <c r="QTI69" s="308"/>
      <c r="QTJ69" s="308"/>
      <c r="QTK69" s="308"/>
      <c r="QTL69" s="308"/>
      <c r="QTM69" s="308"/>
      <c r="QTN69" s="308"/>
      <c r="QTO69" s="308"/>
      <c r="QTP69" s="308"/>
      <c r="QTQ69" s="308"/>
      <c r="QTR69" s="308"/>
      <c r="QTS69" s="308"/>
      <c r="QTT69" s="308"/>
      <c r="QTU69" s="308"/>
      <c r="QTV69" s="308"/>
      <c r="QTW69" s="308"/>
      <c r="QTX69" s="308"/>
      <c r="QTY69" s="308"/>
      <c r="QTZ69" s="308"/>
      <c r="QUA69" s="308"/>
      <c r="QUB69" s="308"/>
      <c r="QUC69" s="308"/>
      <c r="QUD69" s="308"/>
      <c r="QUE69" s="308"/>
      <c r="QUF69" s="308"/>
      <c r="QUG69" s="308"/>
      <c r="QUH69" s="308"/>
      <c r="QUI69" s="308"/>
      <c r="QUJ69" s="308"/>
      <c r="QUK69" s="308"/>
      <c r="QUL69" s="308"/>
      <c r="QUM69" s="308"/>
      <c r="QUN69" s="308"/>
      <c r="QUO69" s="308"/>
      <c r="QUP69" s="308"/>
      <c r="QUQ69" s="308"/>
      <c r="QUR69" s="308"/>
      <c r="QUS69" s="308"/>
      <c r="QUT69" s="308"/>
      <c r="QUU69" s="308"/>
      <c r="QUV69" s="308"/>
      <c r="QUW69" s="308"/>
      <c r="QUX69" s="308"/>
      <c r="QUY69" s="308"/>
      <c r="QUZ69" s="308"/>
      <c r="QVA69" s="308"/>
      <c r="QVB69" s="308"/>
      <c r="QVC69" s="308"/>
      <c r="QVD69" s="308"/>
      <c r="QVE69" s="308"/>
      <c r="QVF69" s="308"/>
      <c r="QVG69" s="308"/>
      <c r="QVH69" s="308"/>
      <c r="QVI69" s="308"/>
      <c r="QVJ69" s="308"/>
      <c r="QVK69" s="308"/>
      <c r="QVL69" s="308"/>
      <c r="QVM69" s="308"/>
      <c r="QVN69" s="308"/>
      <c r="QVO69" s="308"/>
      <c r="QVP69" s="308"/>
      <c r="QVQ69" s="308"/>
      <c r="QVR69" s="308"/>
      <c r="QVS69" s="308"/>
      <c r="QVT69" s="308"/>
      <c r="QVU69" s="308"/>
      <c r="QVV69" s="308"/>
      <c r="QVW69" s="308"/>
      <c r="QVX69" s="308"/>
      <c r="QVY69" s="308"/>
      <c r="QVZ69" s="308"/>
      <c r="QWA69" s="308"/>
      <c r="QWB69" s="308"/>
      <c r="QWC69" s="308"/>
      <c r="QWD69" s="308"/>
      <c r="QWE69" s="308"/>
      <c r="QWF69" s="308"/>
      <c r="QWG69" s="308"/>
      <c r="QWH69" s="308"/>
      <c r="QWI69" s="308"/>
      <c r="QWJ69" s="308"/>
      <c r="QWK69" s="308"/>
      <c r="QWL69" s="308"/>
      <c r="QWM69" s="308"/>
      <c r="QWN69" s="308"/>
      <c r="QWO69" s="308"/>
      <c r="QWP69" s="308"/>
      <c r="QWQ69" s="308"/>
      <c r="QWR69" s="308"/>
      <c r="QWS69" s="308"/>
      <c r="QWT69" s="308"/>
      <c r="QWU69" s="308"/>
      <c r="QWV69" s="308"/>
      <c r="QWW69" s="308"/>
      <c r="QWX69" s="308"/>
      <c r="QWY69" s="308"/>
      <c r="QWZ69" s="308"/>
      <c r="QXA69" s="308"/>
      <c r="QXB69" s="308"/>
      <c r="QXC69" s="308"/>
      <c r="QXD69" s="308"/>
      <c r="QXE69" s="308"/>
      <c r="QXF69" s="308"/>
      <c r="QXG69" s="308"/>
      <c r="QXH69" s="308"/>
      <c r="QXI69" s="308"/>
      <c r="QXJ69" s="308"/>
      <c r="QXK69" s="308"/>
      <c r="QXL69" s="308"/>
      <c r="QXM69" s="308"/>
      <c r="QXN69" s="308"/>
      <c r="QXO69" s="308"/>
      <c r="QXP69" s="308"/>
      <c r="QXQ69" s="308"/>
      <c r="QXR69" s="308"/>
      <c r="QXS69" s="308"/>
      <c r="QXT69" s="308"/>
      <c r="QXU69" s="308"/>
      <c r="QXV69" s="308"/>
      <c r="QXW69" s="308"/>
      <c r="QXX69" s="308"/>
      <c r="QXY69" s="308"/>
      <c r="QXZ69" s="308"/>
      <c r="QYA69" s="308"/>
      <c r="QYB69" s="308"/>
      <c r="QYC69" s="308"/>
      <c r="QYD69" s="308"/>
      <c r="QYE69" s="308"/>
      <c r="QYF69" s="308"/>
      <c r="QYG69" s="308"/>
      <c r="QYH69" s="308"/>
      <c r="QYI69" s="308"/>
      <c r="QYJ69" s="308"/>
      <c r="QYK69" s="308"/>
      <c r="QYL69" s="308"/>
      <c r="QYM69" s="308"/>
      <c r="QYN69" s="308"/>
      <c r="QYO69" s="308"/>
      <c r="QYP69" s="308"/>
      <c r="QYQ69" s="308"/>
      <c r="QYR69" s="308"/>
      <c r="QYS69" s="308"/>
      <c r="QYT69" s="308"/>
      <c r="QYU69" s="308"/>
      <c r="QYV69" s="308"/>
      <c r="QYW69" s="308"/>
      <c r="QYX69" s="308"/>
      <c r="QYY69" s="308"/>
      <c r="QYZ69" s="308"/>
      <c r="QZA69" s="308"/>
      <c r="QZB69" s="308"/>
      <c r="QZC69" s="308"/>
      <c r="QZD69" s="308"/>
      <c r="QZE69" s="308"/>
      <c r="QZF69" s="308"/>
      <c r="QZG69" s="308"/>
      <c r="QZH69" s="308"/>
      <c r="QZI69" s="308"/>
      <c r="QZJ69" s="308"/>
      <c r="QZK69" s="308"/>
      <c r="QZL69" s="308"/>
      <c r="QZM69" s="308"/>
      <c r="QZN69" s="308"/>
      <c r="QZO69" s="308"/>
      <c r="QZP69" s="308"/>
      <c r="QZQ69" s="308"/>
      <c r="QZR69" s="308"/>
      <c r="QZS69" s="308"/>
      <c r="QZT69" s="308"/>
      <c r="QZU69" s="308"/>
      <c r="QZV69" s="308"/>
      <c r="QZW69" s="308"/>
      <c r="QZX69" s="308"/>
      <c r="QZY69" s="308"/>
      <c r="QZZ69" s="308"/>
      <c r="RAA69" s="308"/>
      <c r="RAB69" s="308"/>
      <c r="RAC69" s="308"/>
      <c r="RAD69" s="308"/>
      <c r="RAE69" s="308"/>
      <c r="RAF69" s="308"/>
      <c r="RAG69" s="308"/>
      <c r="RAH69" s="308"/>
      <c r="RAI69" s="308"/>
      <c r="RAJ69" s="308"/>
      <c r="RAK69" s="308"/>
      <c r="RAL69" s="308"/>
      <c r="RAM69" s="308"/>
      <c r="RAN69" s="308"/>
      <c r="RAO69" s="308"/>
      <c r="RAP69" s="308"/>
      <c r="RAQ69" s="308"/>
      <c r="RAR69" s="308"/>
      <c r="RAS69" s="308"/>
      <c r="RAT69" s="308"/>
      <c r="RAU69" s="308"/>
      <c r="RAV69" s="308"/>
      <c r="RAW69" s="308"/>
      <c r="RAX69" s="308"/>
      <c r="RAY69" s="308"/>
      <c r="RAZ69" s="308"/>
      <c r="RBA69" s="308"/>
      <c r="RBB69" s="308"/>
      <c r="RBC69" s="308"/>
      <c r="RBD69" s="308"/>
      <c r="RBE69" s="308"/>
      <c r="RBF69" s="308"/>
      <c r="RBG69" s="308"/>
      <c r="RBH69" s="308"/>
      <c r="RBI69" s="308"/>
      <c r="RBJ69" s="308"/>
      <c r="RBK69" s="308"/>
      <c r="RBL69" s="308"/>
      <c r="RBM69" s="308"/>
      <c r="RBN69" s="308"/>
      <c r="RBO69" s="308"/>
      <c r="RBP69" s="308"/>
      <c r="RBQ69" s="308"/>
      <c r="RBR69" s="308"/>
      <c r="RBS69" s="308"/>
      <c r="RBT69" s="308"/>
      <c r="RBU69" s="308"/>
      <c r="RBV69" s="308"/>
      <c r="RBW69" s="308"/>
      <c r="RBX69" s="308"/>
      <c r="RBY69" s="308"/>
      <c r="RBZ69" s="308"/>
      <c r="RCA69" s="308"/>
      <c r="RCB69" s="308"/>
      <c r="RCC69" s="308"/>
      <c r="RCD69" s="308"/>
      <c r="RCE69" s="308"/>
      <c r="RCF69" s="308"/>
      <c r="RCG69" s="308"/>
      <c r="RCH69" s="308"/>
      <c r="RCI69" s="308"/>
      <c r="RCJ69" s="308"/>
      <c r="RCK69" s="308"/>
      <c r="RCL69" s="308"/>
      <c r="RCM69" s="308"/>
      <c r="RCN69" s="308"/>
      <c r="RCO69" s="308"/>
      <c r="RCP69" s="308"/>
      <c r="RCQ69" s="308"/>
      <c r="RCR69" s="308"/>
      <c r="RCS69" s="308"/>
      <c r="RCT69" s="308"/>
      <c r="RCU69" s="308"/>
      <c r="RCV69" s="308"/>
      <c r="RCW69" s="308"/>
      <c r="RCX69" s="308"/>
      <c r="RCY69" s="308"/>
      <c r="RCZ69" s="308"/>
      <c r="RDA69" s="308"/>
      <c r="RDB69" s="308"/>
      <c r="RDC69" s="308"/>
      <c r="RDD69" s="308"/>
      <c r="RDE69" s="308"/>
      <c r="RDF69" s="308"/>
      <c r="RDG69" s="308"/>
      <c r="RDH69" s="308"/>
      <c r="RDI69" s="308"/>
      <c r="RDJ69" s="308"/>
      <c r="RDK69" s="308"/>
      <c r="RDL69" s="308"/>
      <c r="RDM69" s="308"/>
      <c r="RDN69" s="308"/>
      <c r="RDO69" s="308"/>
      <c r="RDP69" s="308"/>
      <c r="RDQ69" s="308"/>
      <c r="RDR69" s="308"/>
      <c r="RDS69" s="308"/>
      <c r="RDT69" s="308"/>
      <c r="RDU69" s="308"/>
      <c r="RDV69" s="308"/>
      <c r="RDW69" s="308"/>
      <c r="RDX69" s="308"/>
      <c r="RDY69" s="308"/>
      <c r="RDZ69" s="308"/>
      <c r="REA69" s="308"/>
      <c r="REB69" s="308"/>
      <c r="REC69" s="308"/>
      <c r="RED69" s="308"/>
      <c r="REE69" s="308"/>
      <c r="REF69" s="308"/>
      <c r="REG69" s="308"/>
      <c r="REH69" s="308"/>
      <c r="REI69" s="308"/>
      <c r="REJ69" s="308"/>
      <c r="REK69" s="308"/>
      <c r="REL69" s="308"/>
      <c r="REM69" s="308"/>
      <c r="REN69" s="308"/>
      <c r="REO69" s="308"/>
      <c r="REP69" s="308"/>
      <c r="REQ69" s="308"/>
      <c r="RER69" s="308"/>
      <c r="RES69" s="308"/>
      <c r="RET69" s="308"/>
      <c r="REU69" s="308"/>
      <c r="REV69" s="308"/>
      <c r="REW69" s="308"/>
      <c r="REX69" s="308"/>
      <c r="REY69" s="308"/>
      <c r="REZ69" s="308"/>
      <c r="RFA69" s="308"/>
      <c r="RFB69" s="308"/>
      <c r="RFC69" s="308"/>
      <c r="RFD69" s="308"/>
      <c r="RFE69" s="308"/>
      <c r="RFF69" s="308"/>
      <c r="RFG69" s="308"/>
      <c r="RFH69" s="308"/>
      <c r="RFI69" s="308"/>
      <c r="RFJ69" s="308"/>
      <c r="RFK69" s="308"/>
      <c r="RFL69" s="308"/>
      <c r="RFM69" s="308"/>
      <c r="RFN69" s="308"/>
      <c r="RFO69" s="308"/>
      <c r="RFP69" s="308"/>
      <c r="RFQ69" s="308"/>
      <c r="RFR69" s="308"/>
      <c r="RFS69" s="308"/>
      <c r="RFT69" s="308"/>
      <c r="RFU69" s="308"/>
      <c r="RFV69" s="308"/>
      <c r="RFW69" s="308"/>
      <c r="RFX69" s="308"/>
      <c r="RFY69" s="308"/>
      <c r="RFZ69" s="308"/>
      <c r="RGA69" s="308"/>
      <c r="RGB69" s="308"/>
      <c r="RGC69" s="308"/>
      <c r="RGD69" s="308"/>
      <c r="RGE69" s="308"/>
      <c r="RGF69" s="308"/>
      <c r="RGG69" s="308"/>
      <c r="RGH69" s="308"/>
      <c r="RGI69" s="308"/>
      <c r="RGJ69" s="308"/>
      <c r="RGK69" s="308"/>
      <c r="RGL69" s="308"/>
      <c r="RGM69" s="308"/>
      <c r="RGN69" s="308"/>
      <c r="RGO69" s="308"/>
      <c r="RGP69" s="308"/>
      <c r="RGQ69" s="308"/>
      <c r="RGR69" s="308"/>
      <c r="RGS69" s="308"/>
      <c r="RGT69" s="308"/>
      <c r="RGU69" s="308"/>
      <c r="RGV69" s="308"/>
      <c r="RGW69" s="308"/>
      <c r="RGX69" s="308"/>
      <c r="RGY69" s="308"/>
      <c r="RGZ69" s="308"/>
      <c r="RHA69" s="308"/>
      <c r="RHB69" s="308"/>
      <c r="RHC69" s="308"/>
      <c r="RHD69" s="308"/>
      <c r="RHE69" s="308"/>
      <c r="RHF69" s="308"/>
      <c r="RHG69" s="308"/>
      <c r="RHH69" s="308"/>
      <c r="RHI69" s="308"/>
      <c r="RHJ69" s="308"/>
      <c r="RHK69" s="308"/>
      <c r="RHL69" s="308"/>
      <c r="RHM69" s="308"/>
      <c r="RHN69" s="308"/>
      <c r="RHO69" s="308"/>
      <c r="RHP69" s="308"/>
      <c r="RHQ69" s="308"/>
      <c r="RHR69" s="308"/>
      <c r="RHS69" s="308"/>
      <c r="RHT69" s="308"/>
      <c r="RHU69" s="308"/>
      <c r="RHV69" s="308"/>
      <c r="RHW69" s="308"/>
      <c r="RHX69" s="308"/>
      <c r="RHY69" s="308"/>
      <c r="RHZ69" s="308"/>
      <c r="RIA69" s="308"/>
      <c r="RIB69" s="308"/>
      <c r="RIC69" s="308"/>
      <c r="RID69" s="308"/>
      <c r="RIE69" s="308"/>
      <c r="RIF69" s="308"/>
      <c r="RIG69" s="308"/>
      <c r="RIH69" s="308"/>
      <c r="RII69" s="308"/>
      <c r="RIJ69" s="308"/>
      <c r="RIK69" s="308"/>
      <c r="RIL69" s="308"/>
      <c r="RIM69" s="308"/>
      <c r="RIN69" s="308"/>
      <c r="RIO69" s="308"/>
      <c r="RIP69" s="308"/>
      <c r="RIQ69" s="308"/>
      <c r="RIR69" s="308"/>
      <c r="RIS69" s="308"/>
      <c r="RIT69" s="308"/>
      <c r="RIU69" s="308"/>
      <c r="RIV69" s="308"/>
      <c r="RIW69" s="308"/>
      <c r="RIX69" s="308"/>
      <c r="RIY69" s="308"/>
      <c r="RIZ69" s="308"/>
      <c r="RJA69" s="308"/>
      <c r="RJB69" s="308"/>
      <c r="RJC69" s="308"/>
      <c r="RJD69" s="308"/>
      <c r="RJE69" s="308"/>
      <c r="RJF69" s="308"/>
      <c r="RJG69" s="308"/>
      <c r="RJH69" s="308"/>
      <c r="RJI69" s="308"/>
      <c r="RJJ69" s="308"/>
      <c r="RJK69" s="308"/>
      <c r="RJL69" s="308"/>
      <c r="RJM69" s="308"/>
      <c r="RJN69" s="308"/>
      <c r="RJO69" s="308"/>
      <c r="RJP69" s="308"/>
      <c r="RJQ69" s="308"/>
      <c r="RJR69" s="308"/>
      <c r="RJS69" s="308"/>
      <c r="RJT69" s="308"/>
      <c r="RJU69" s="308"/>
      <c r="RJV69" s="308"/>
      <c r="RJW69" s="308"/>
      <c r="RJX69" s="308"/>
      <c r="RJY69" s="308"/>
      <c r="RJZ69" s="308"/>
      <c r="RKA69" s="308"/>
      <c r="RKB69" s="308"/>
      <c r="RKC69" s="308"/>
      <c r="RKD69" s="308"/>
      <c r="RKE69" s="308"/>
      <c r="RKF69" s="308"/>
      <c r="RKG69" s="308"/>
      <c r="RKH69" s="308"/>
      <c r="RKI69" s="308"/>
      <c r="RKJ69" s="308"/>
      <c r="RKK69" s="308"/>
      <c r="RKL69" s="308"/>
      <c r="RKM69" s="308"/>
      <c r="RKN69" s="308"/>
      <c r="RKO69" s="308"/>
      <c r="RKP69" s="308"/>
      <c r="RKQ69" s="308"/>
      <c r="RKR69" s="308"/>
      <c r="RKS69" s="308"/>
      <c r="RKT69" s="308"/>
      <c r="RKU69" s="308"/>
      <c r="RKV69" s="308"/>
      <c r="RKW69" s="308"/>
      <c r="RKX69" s="308"/>
      <c r="RKY69" s="308"/>
      <c r="RKZ69" s="308"/>
      <c r="RLA69" s="308"/>
      <c r="RLB69" s="308"/>
      <c r="RLC69" s="308"/>
      <c r="RLD69" s="308"/>
      <c r="RLE69" s="308"/>
      <c r="RLF69" s="308"/>
      <c r="RLG69" s="308"/>
      <c r="RLH69" s="308"/>
      <c r="RLI69" s="308"/>
      <c r="RLJ69" s="308"/>
      <c r="RLK69" s="308"/>
      <c r="RLL69" s="308"/>
      <c r="RLM69" s="308"/>
      <c r="RLN69" s="308"/>
      <c r="RLO69" s="308"/>
      <c r="RLP69" s="308"/>
      <c r="RLQ69" s="308"/>
      <c r="RLR69" s="308"/>
      <c r="RLS69" s="308"/>
      <c r="RLT69" s="308"/>
      <c r="RLU69" s="308"/>
      <c r="RLV69" s="308"/>
      <c r="RLW69" s="308"/>
      <c r="RLX69" s="308"/>
      <c r="RLY69" s="308"/>
      <c r="RLZ69" s="308"/>
      <c r="RMA69" s="308"/>
      <c r="RMB69" s="308"/>
      <c r="RMC69" s="308"/>
      <c r="RMD69" s="308"/>
      <c r="RME69" s="308"/>
      <c r="RMF69" s="308"/>
      <c r="RMG69" s="308"/>
      <c r="RMH69" s="308"/>
      <c r="RMI69" s="308"/>
      <c r="RMJ69" s="308"/>
      <c r="RMK69" s="308"/>
      <c r="RML69" s="308"/>
      <c r="RMM69" s="308"/>
      <c r="RMN69" s="308"/>
      <c r="RMO69" s="308"/>
      <c r="RMP69" s="308"/>
      <c r="RMQ69" s="308"/>
      <c r="RMR69" s="308"/>
      <c r="RMS69" s="308"/>
      <c r="RMT69" s="308"/>
      <c r="RMU69" s="308"/>
      <c r="RMV69" s="308"/>
      <c r="RMW69" s="308"/>
      <c r="RMX69" s="308"/>
      <c r="RMY69" s="308"/>
      <c r="RMZ69" s="308"/>
      <c r="RNA69" s="308"/>
      <c r="RNB69" s="308"/>
      <c r="RNC69" s="308"/>
      <c r="RND69" s="308"/>
      <c r="RNE69" s="308"/>
      <c r="RNF69" s="308"/>
      <c r="RNG69" s="308"/>
      <c r="RNH69" s="308"/>
      <c r="RNI69" s="308"/>
      <c r="RNJ69" s="308"/>
      <c r="RNK69" s="308"/>
      <c r="RNL69" s="308"/>
      <c r="RNM69" s="308"/>
      <c r="RNN69" s="308"/>
      <c r="RNO69" s="308"/>
      <c r="RNP69" s="308"/>
      <c r="RNQ69" s="308"/>
      <c r="RNR69" s="308"/>
      <c r="RNS69" s="308"/>
      <c r="RNT69" s="308"/>
      <c r="RNU69" s="308"/>
      <c r="RNV69" s="308"/>
      <c r="RNW69" s="308"/>
      <c r="RNX69" s="308"/>
      <c r="RNY69" s="308"/>
      <c r="RNZ69" s="308"/>
      <c r="ROA69" s="308"/>
      <c r="ROB69" s="308"/>
      <c r="ROC69" s="308"/>
      <c r="ROD69" s="308"/>
      <c r="ROE69" s="308"/>
      <c r="ROF69" s="308"/>
      <c r="ROG69" s="308"/>
      <c r="ROH69" s="308"/>
      <c r="ROI69" s="308"/>
      <c r="ROJ69" s="308"/>
      <c r="ROK69" s="308"/>
      <c r="ROL69" s="308"/>
      <c r="ROM69" s="308"/>
      <c r="RON69" s="308"/>
      <c r="ROO69" s="308"/>
      <c r="ROP69" s="308"/>
      <c r="ROQ69" s="308"/>
      <c r="ROR69" s="308"/>
      <c r="ROS69" s="308"/>
      <c r="ROT69" s="308"/>
      <c r="ROU69" s="308"/>
      <c r="ROV69" s="308"/>
      <c r="ROW69" s="308"/>
      <c r="ROX69" s="308"/>
      <c r="ROY69" s="308"/>
      <c r="ROZ69" s="308"/>
      <c r="RPA69" s="308"/>
      <c r="RPB69" s="308"/>
      <c r="RPC69" s="308"/>
      <c r="RPD69" s="308"/>
      <c r="RPE69" s="308"/>
      <c r="RPF69" s="308"/>
      <c r="RPG69" s="308"/>
      <c r="RPH69" s="308"/>
      <c r="RPI69" s="308"/>
      <c r="RPJ69" s="308"/>
      <c r="RPK69" s="308"/>
      <c r="RPL69" s="308"/>
      <c r="RPM69" s="308"/>
      <c r="RPN69" s="308"/>
      <c r="RPO69" s="308"/>
      <c r="RPP69" s="308"/>
      <c r="RPQ69" s="308"/>
      <c r="RPR69" s="308"/>
      <c r="RPS69" s="308"/>
      <c r="RPT69" s="308"/>
      <c r="RPU69" s="308"/>
      <c r="RPV69" s="308"/>
      <c r="RPW69" s="308"/>
      <c r="RPX69" s="308"/>
      <c r="RPY69" s="308"/>
      <c r="RPZ69" s="308"/>
      <c r="RQA69" s="308"/>
      <c r="RQB69" s="308"/>
      <c r="RQC69" s="308"/>
      <c r="RQD69" s="308"/>
      <c r="RQE69" s="308"/>
      <c r="RQF69" s="308"/>
      <c r="RQG69" s="308"/>
      <c r="RQH69" s="308"/>
      <c r="RQI69" s="308"/>
      <c r="RQJ69" s="308"/>
      <c r="RQK69" s="308"/>
      <c r="RQL69" s="308"/>
      <c r="RQM69" s="308"/>
      <c r="RQN69" s="308"/>
      <c r="RQO69" s="308"/>
      <c r="RQP69" s="308"/>
      <c r="RQQ69" s="308"/>
      <c r="RQR69" s="308"/>
      <c r="RQS69" s="308"/>
      <c r="RQT69" s="308"/>
      <c r="RQU69" s="308"/>
      <c r="RQV69" s="308"/>
      <c r="RQW69" s="308"/>
      <c r="RQX69" s="308"/>
      <c r="RQY69" s="308"/>
      <c r="RQZ69" s="308"/>
      <c r="RRA69" s="308"/>
      <c r="RRB69" s="308"/>
      <c r="RRC69" s="308"/>
      <c r="RRD69" s="308"/>
      <c r="RRE69" s="308"/>
      <c r="RRF69" s="308"/>
      <c r="RRG69" s="308"/>
      <c r="RRH69" s="308"/>
      <c r="RRI69" s="308"/>
      <c r="RRJ69" s="308"/>
      <c r="RRK69" s="308"/>
      <c r="RRL69" s="308"/>
      <c r="RRM69" s="308"/>
      <c r="RRN69" s="308"/>
      <c r="RRO69" s="308"/>
      <c r="RRP69" s="308"/>
      <c r="RRQ69" s="308"/>
      <c r="RRR69" s="308"/>
      <c r="RRS69" s="308"/>
      <c r="RRT69" s="308"/>
      <c r="RRU69" s="308"/>
      <c r="RRV69" s="308"/>
      <c r="RRW69" s="308"/>
      <c r="RRX69" s="308"/>
      <c r="RRY69" s="308"/>
      <c r="RRZ69" s="308"/>
      <c r="RSA69" s="308"/>
      <c r="RSB69" s="308"/>
      <c r="RSC69" s="308"/>
      <c r="RSD69" s="308"/>
      <c r="RSE69" s="308"/>
      <c r="RSF69" s="308"/>
      <c r="RSG69" s="308"/>
      <c r="RSH69" s="308"/>
      <c r="RSI69" s="308"/>
      <c r="RSJ69" s="308"/>
      <c r="RSK69" s="308"/>
      <c r="RSL69" s="308"/>
      <c r="RSM69" s="308"/>
      <c r="RSN69" s="308"/>
      <c r="RSO69" s="308"/>
      <c r="RSP69" s="308"/>
      <c r="RSQ69" s="308"/>
      <c r="RSR69" s="308"/>
      <c r="RSS69" s="308"/>
      <c r="RST69" s="308"/>
      <c r="RSU69" s="308"/>
      <c r="RSV69" s="308"/>
      <c r="RSW69" s="308"/>
      <c r="RSX69" s="308"/>
      <c r="RSY69" s="308"/>
      <c r="RSZ69" s="308"/>
      <c r="RTA69" s="308"/>
      <c r="RTB69" s="308"/>
      <c r="RTC69" s="308"/>
      <c r="RTD69" s="308"/>
      <c r="RTE69" s="308"/>
      <c r="RTF69" s="308"/>
      <c r="RTG69" s="308"/>
      <c r="RTH69" s="308"/>
      <c r="RTI69" s="308"/>
      <c r="RTJ69" s="308"/>
      <c r="RTK69" s="308"/>
      <c r="RTL69" s="308"/>
      <c r="RTM69" s="308"/>
      <c r="RTN69" s="308"/>
      <c r="RTO69" s="308"/>
      <c r="RTP69" s="308"/>
      <c r="RTQ69" s="308"/>
      <c r="RTR69" s="308"/>
      <c r="RTS69" s="308"/>
      <c r="RTT69" s="308"/>
      <c r="RTU69" s="308"/>
      <c r="RTV69" s="308"/>
      <c r="RTW69" s="308"/>
      <c r="RTX69" s="308"/>
      <c r="RTY69" s="308"/>
      <c r="RTZ69" s="308"/>
      <c r="RUA69" s="308"/>
      <c r="RUB69" s="308"/>
      <c r="RUC69" s="308"/>
      <c r="RUD69" s="308"/>
      <c r="RUE69" s="308"/>
      <c r="RUF69" s="308"/>
      <c r="RUG69" s="308"/>
      <c r="RUH69" s="308"/>
      <c r="RUI69" s="308"/>
      <c r="RUJ69" s="308"/>
      <c r="RUK69" s="308"/>
      <c r="RUL69" s="308"/>
      <c r="RUM69" s="308"/>
      <c r="RUN69" s="308"/>
      <c r="RUO69" s="308"/>
      <c r="RUP69" s="308"/>
      <c r="RUQ69" s="308"/>
      <c r="RUR69" s="308"/>
      <c r="RUS69" s="308"/>
      <c r="RUT69" s="308"/>
      <c r="RUU69" s="308"/>
      <c r="RUV69" s="308"/>
      <c r="RUW69" s="308"/>
      <c r="RUX69" s="308"/>
      <c r="RUY69" s="308"/>
      <c r="RUZ69" s="308"/>
      <c r="RVA69" s="308"/>
      <c r="RVB69" s="308"/>
      <c r="RVC69" s="308"/>
      <c r="RVD69" s="308"/>
      <c r="RVE69" s="308"/>
      <c r="RVF69" s="308"/>
      <c r="RVG69" s="308"/>
      <c r="RVH69" s="308"/>
      <c r="RVI69" s="308"/>
      <c r="RVJ69" s="308"/>
      <c r="RVK69" s="308"/>
      <c r="RVL69" s="308"/>
      <c r="RVM69" s="308"/>
      <c r="RVN69" s="308"/>
      <c r="RVO69" s="308"/>
      <c r="RVP69" s="308"/>
      <c r="RVQ69" s="308"/>
      <c r="RVR69" s="308"/>
      <c r="RVS69" s="308"/>
      <c r="RVT69" s="308"/>
      <c r="RVU69" s="308"/>
      <c r="RVV69" s="308"/>
      <c r="RVW69" s="308"/>
      <c r="RVX69" s="308"/>
      <c r="RVY69" s="308"/>
      <c r="RVZ69" s="308"/>
      <c r="RWA69" s="308"/>
      <c r="RWB69" s="308"/>
      <c r="RWC69" s="308"/>
      <c r="RWD69" s="308"/>
      <c r="RWE69" s="308"/>
      <c r="RWF69" s="308"/>
      <c r="RWG69" s="308"/>
      <c r="RWH69" s="308"/>
      <c r="RWI69" s="308"/>
      <c r="RWJ69" s="308"/>
      <c r="RWK69" s="308"/>
      <c r="RWL69" s="308"/>
      <c r="RWM69" s="308"/>
      <c r="RWN69" s="308"/>
      <c r="RWO69" s="308"/>
      <c r="RWP69" s="308"/>
      <c r="RWQ69" s="308"/>
      <c r="RWR69" s="308"/>
      <c r="RWS69" s="308"/>
      <c r="RWT69" s="308"/>
      <c r="RWU69" s="308"/>
      <c r="RWV69" s="308"/>
      <c r="RWW69" s="308"/>
      <c r="RWX69" s="308"/>
      <c r="RWY69" s="308"/>
      <c r="RWZ69" s="308"/>
      <c r="RXA69" s="308"/>
      <c r="RXB69" s="308"/>
      <c r="RXC69" s="308"/>
      <c r="RXD69" s="308"/>
      <c r="RXE69" s="308"/>
      <c r="RXF69" s="308"/>
      <c r="RXG69" s="308"/>
      <c r="RXH69" s="308"/>
      <c r="RXI69" s="308"/>
      <c r="RXJ69" s="308"/>
      <c r="RXK69" s="308"/>
      <c r="RXL69" s="308"/>
      <c r="RXM69" s="308"/>
      <c r="RXN69" s="308"/>
      <c r="RXO69" s="308"/>
      <c r="RXP69" s="308"/>
      <c r="RXQ69" s="308"/>
      <c r="RXR69" s="308"/>
      <c r="RXS69" s="308"/>
      <c r="RXT69" s="308"/>
      <c r="RXU69" s="308"/>
      <c r="RXV69" s="308"/>
      <c r="RXW69" s="308"/>
      <c r="RXX69" s="308"/>
      <c r="RXY69" s="308"/>
      <c r="RXZ69" s="308"/>
      <c r="RYA69" s="308"/>
      <c r="RYB69" s="308"/>
      <c r="RYC69" s="308"/>
      <c r="RYD69" s="308"/>
      <c r="RYE69" s="308"/>
      <c r="RYF69" s="308"/>
      <c r="RYG69" s="308"/>
      <c r="RYH69" s="308"/>
      <c r="RYI69" s="308"/>
      <c r="RYJ69" s="308"/>
      <c r="RYK69" s="308"/>
      <c r="RYL69" s="308"/>
      <c r="RYM69" s="308"/>
      <c r="RYN69" s="308"/>
      <c r="RYO69" s="308"/>
      <c r="RYP69" s="308"/>
      <c r="RYQ69" s="308"/>
      <c r="RYR69" s="308"/>
      <c r="RYS69" s="308"/>
      <c r="RYT69" s="308"/>
      <c r="RYU69" s="308"/>
      <c r="RYV69" s="308"/>
      <c r="RYW69" s="308"/>
      <c r="RYX69" s="308"/>
      <c r="RYY69" s="308"/>
      <c r="RYZ69" s="308"/>
      <c r="RZA69" s="308"/>
      <c r="RZB69" s="308"/>
      <c r="RZC69" s="308"/>
      <c r="RZD69" s="308"/>
      <c r="RZE69" s="308"/>
      <c r="RZF69" s="308"/>
      <c r="RZG69" s="308"/>
      <c r="RZH69" s="308"/>
      <c r="RZI69" s="308"/>
      <c r="RZJ69" s="308"/>
      <c r="RZK69" s="308"/>
      <c r="RZL69" s="308"/>
      <c r="RZM69" s="308"/>
      <c r="RZN69" s="308"/>
      <c r="RZO69" s="308"/>
      <c r="RZP69" s="308"/>
      <c r="RZQ69" s="308"/>
      <c r="RZR69" s="308"/>
      <c r="RZS69" s="308"/>
      <c r="RZT69" s="308"/>
      <c r="RZU69" s="308"/>
      <c r="RZV69" s="308"/>
      <c r="RZW69" s="308"/>
      <c r="RZX69" s="308"/>
      <c r="RZY69" s="308"/>
      <c r="RZZ69" s="308"/>
      <c r="SAA69" s="308"/>
      <c r="SAB69" s="308"/>
      <c r="SAC69" s="308"/>
      <c r="SAD69" s="308"/>
      <c r="SAE69" s="308"/>
      <c r="SAF69" s="308"/>
      <c r="SAG69" s="308"/>
      <c r="SAH69" s="308"/>
      <c r="SAI69" s="308"/>
      <c r="SAJ69" s="308"/>
      <c r="SAK69" s="308"/>
      <c r="SAL69" s="308"/>
      <c r="SAM69" s="308"/>
      <c r="SAN69" s="308"/>
      <c r="SAO69" s="308"/>
      <c r="SAP69" s="308"/>
      <c r="SAQ69" s="308"/>
      <c r="SAR69" s="308"/>
      <c r="SAS69" s="308"/>
      <c r="SAT69" s="308"/>
      <c r="SAU69" s="308"/>
      <c r="SAV69" s="308"/>
      <c r="SAW69" s="308"/>
      <c r="SAX69" s="308"/>
      <c r="SAY69" s="308"/>
      <c r="SAZ69" s="308"/>
      <c r="SBA69" s="308"/>
      <c r="SBB69" s="308"/>
      <c r="SBC69" s="308"/>
      <c r="SBD69" s="308"/>
      <c r="SBE69" s="308"/>
      <c r="SBF69" s="308"/>
      <c r="SBG69" s="308"/>
      <c r="SBH69" s="308"/>
      <c r="SBI69" s="308"/>
      <c r="SBJ69" s="308"/>
      <c r="SBK69" s="308"/>
      <c r="SBL69" s="308"/>
      <c r="SBM69" s="308"/>
      <c r="SBN69" s="308"/>
      <c r="SBO69" s="308"/>
      <c r="SBP69" s="308"/>
      <c r="SBQ69" s="308"/>
      <c r="SBR69" s="308"/>
      <c r="SBS69" s="308"/>
      <c r="SBT69" s="308"/>
      <c r="SBU69" s="308"/>
      <c r="SBV69" s="308"/>
      <c r="SBW69" s="308"/>
      <c r="SBX69" s="308"/>
      <c r="SBY69" s="308"/>
      <c r="SBZ69" s="308"/>
      <c r="SCA69" s="308"/>
      <c r="SCB69" s="308"/>
      <c r="SCC69" s="308"/>
      <c r="SCD69" s="308"/>
      <c r="SCE69" s="308"/>
      <c r="SCF69" s="308"/>
      <c r="SCG69" s="308"/>
      <c r="SCH69" s="308"/>
      <c r="SCI69" s="308"/>
      <c r="SCJ69" s="308"/>
      <c r="SCK69" s="308"/>
      <c r="SCL69" s="308"/>
      <c r="SCM69" s="308"/>
      <c r="SCN69" s="308"/>
      <c r="SCO69" s="308"/>
      <c r="SCP69" s="308"/>
      <c r="SCQ69" s="308"/>
      <c r="SCR69" s="308"/>
      <c r="SCS69" s="308"/>
      <c r="SCT69" s="308"/>
      <c r="SCU69" s="308"/>
      <c r="SCV69" s="308"/>
      <c r="SCW69" s="308"/>
      <c r="SCX69" s="308"/>
      <c r="SCY69" s="308"/>
      <c r="SCZ69" s="308"/>
      <c r="SDA69" s="308"/>
      <c r="SDB69" s="308"/>
      <c r="SDC69" s="308"/>
      <c r="SDD69" s="308"/>
      <c r="SDE69" s="308"/>
      <c r="SDF69" s="308"/>
      <c r="SDG69" s="308"/>
      <c r="SDH69" s="308"/>
      <c r="SDI69" s="308"/>
      <c r="SDJ69" s="308"/>
      <c r="SDK69" s="308"/>
      <c r="SDL69" s="308"/>
      <c r="SDM69" s="308"/>
      <c r="SDN69" s="308"/>
      <c r="SDO69" s="308"/>
      <c r="SDP69" s="308"/>
      <c r="SDQ69" s="308"/>
      <c r="SDR69" s="308"/>
      <c r="SDS69" s="308"/>
      <c r="SDT69" s="308"/>
      <c r="SDU69" s="308"/>
      <c r="SDV69" s="308"/>
      <c r="SDW69" s="308"/>
      <c r="SDX69" s="308"/>
      <c r="SDY69" s="308"/>
      <c r="SDZ69" s="308"/>
      <c r="SEA69" s="308"/>
      <c r="SEB69" s="308"/>
      <c r="SEC69" s="308"/>
      <c r="SED69" s="308"/>
      <c r="SEE69" s="308"/>
      <c r="SEF69" s="308"/>
      <c r="SEG69" s="308"/>
      <c r="SEH69" s="308"/>
      <c r="SEI69" s="308"/>
      <c r="SEJ69" s="308"/>
      <c r="SEK69" s="308"/>
      <c r="SEL69" s="308"/>
      <c r="SEM69" s="308"/>
      <c r="SEN69" s="308"/>
      <c r="SEO69" s="308"/>
      <c r="SEP69" s="308"/>
      <c r="SEQ69" s="308"/>
      <c r="SER69" s="308"/>
      <c r="SES69" s="308"/>
      <c r="SET69" s="308"/>
      <c r="SEU69" s="308"/>
      <c r="SEV69" s="308"/>
      <c r="SEW69" s="308"/>
      <c r="SEX69" s="308"/>
      <c r="SEY69" s="308"/>
      <c r="SEZ69" s="308"/>
      <c r="SFA69" s="308"/>
      <c r="SFB69" s="308"/>
      <c r="SFC69" s="308"/>
      <c r="SFD69" s="308"/>
      <c r="SFE69" s="308"/>
      <c r="SFF69" s="308"/>
      <c r="SFG69" s="308"/>
      <c r="SFH69" s="308"/>
      <c r="SFI69" s="308"/>
      <c r="SFJ69" s="308"/>
      <c r="SFK69" s="308"/>
      <c r="SFL69" s="308"/>
      <c r="SFM69" s="308"/>
      <c r="SFN69" s="308"/>
      <c r="SFO69" s="308"/>
      <c r="SFP69" s="308"/>
      <c r="SFQ69" s="308"/>
      <c r="SFR69" s="308"/>
      <c r="SFS69" s="308"/>
      <c r="SFT69" s="308"/>
      <c r="SFU69" s="308"/>
      <c r="SFV69" s="308"/>
      <c r="SFW69" s="308"/>
      <c r="SFX69" s="308"/>
      <c r="SFY69" s="308"/>
      <c r="SFZ69" s="308"/>
      <c r="SGA69" s="308"/>
      <c r="SGB69" s="308"/>
      <c r="SGC69" s="308"/>
      <c r="SGD69" s="308"/>
      <c r="SGE69" s="308"/>
      <c r="SGF69" s="308"/>
      <c r="SGG69" s="308"/>
      <c r="SGH69" s="308"/>
      <c r="SGI69" s="308"/>
      <c r="SGJ69" s="308"/>
      <c r="SGK69" s="308"/>
      <c r="SGL69" s="308"/>
      <c r="SGM69" s="308"/>
      <c r="SGN69" s="308"/>
      <c r="SGO69" s="308"/>
      <c r="SGP69" s="308"/>
      <c r="SGQ69" s="308"/>
      <c r="SGR69" s="308"/>
      <c r="SGS69" s="308"/>
      <c r="SGT69" s="308"/>
      <c r="SGU69" s="308"/>
      <c r="SGV69" s="308"/>
      <c r="SGW69" s="308"/>
      <c r="SGX69" s="308"/>
      <c r="SGY69" s="308"/>
      <c r="SGZ69" s="308"/>
      <c r="SHA69" s="308"/>
      <c r="SHB69" s="308"/>
      <c r="SHC69" s="308"/>
      <c r="SHD69" s="308"/>
      <c r="SHE69" s="308"/>
      <c r="SHF69" s="308"/>
      <c r="SHG69" s="308"/>
      <c r="SHH69" s="308"/>
      <c r="SHI69" s="308"/>
      <c r="SHJ69" s="308"/>
      <c r="SHK69" s="308"/>
      <c r="SHL69" s="308"/>
      <c r="SHM69" s="308"/>
      <c r="SHN69" s="308"/>
      <c r="SHO69" s="308"/>
      <c r="SHP69" s="308"/>
      <c r="SHQ69" s="308"/>
      <c r="SHR69" s="308"/>
      <c r="SHS69" s="308"/>
      <c r="SHT69" s="308"/>
      <c r="SHU69" s="308"/>
      <c r="SHV69" s="308"/>
      <c r="SHW69" s="308"/>
      <c r="SHX69" s="308"/>
      <c r="SHY69" s="308"/>
      <c r="SHZ69" s="308"/>
      <c r="SIA69" s="308"/>
      <c r="SIB69" s="308"/>
      <c r="SIC69" s="308"/>
      <c r="SID69" s="308"/>
      <c r="SIE69" s="308"/>
      <c r="SIF69" s="308"/>
      <c r="SIG69" s="308"/>
      <c r="SIH69" s="308"/>
      <c r="SII69" s="308"/>
      <c r="SIJ69" s="308"/>
      <c r="SIK69" s="308"/>
      <c r="SIL69" s="308"/>
      <c r="SIM69" s="308"/>
      <c r="SIN69" s="308"/>
      <c r="SIO69" s="308"/>
      <c r="SIP69" s="308"/>
      <c r="SIQ69" s="308"/>
      <c r="SIR69" s="308"/>
      <c r="SIS69" s="308"/>
      <c r="SIT69" s="308"/>
      <c r="SIU69" s="308"/>
      <c r="SIV69" s="308"/>
      <c r="SIW69" s="308"/>
      <c r="SIX69" s="308"/>
      <c r="SIY69" s="308"/>
      <c r="SIZ69" s="308"/>
      <c r="SJA69" s="308"/>
      <c r="SJB69" s="308"/>
      <c r="SJC69" s="308"/>
      <c r="SJD69" s="308"/>
      <c r="SJE69" s="308"/>
      <c r="SJF69" s="308"/>
      <c r="SJG69" s="308"/>
      <c r="SJH69" s="308"/>
      <c r="SJI69" s="308"/>
      <c r="SJJ69" s="308"/>
      <c r="SJK69" s="308"/>
      <c r="SJL69" s="308"/>
      <c r="SJM69" s="308"/>
      <c r="SJN69" s="308"/>
      <c r="SJO69" s="308"/>
      <c r="SJP69" s="308"/>
      <c r="SJQ69" s="308"/>
      <c r="SJR69" s="308"/>
      <c r="SJS69" s="308"/>
      <c r="SJT69" s="308"/>
      <c r="SJU69" s="308"/>
      <c r="SJV69" s="308"/>
      <c r="SJW69" s="308"/>
      <c r="SJX69" s="308"/>
      <c r="SJY69" s="308"/>
      <c r="SJZ69" s="308"/>
      <c r="SKA69" s="308"/>
      <c r="SKB69" s="308"/>
      <c r="SKC69" s="308"/>
      <c r="SKD69" s="308"/>
      <c r="SKE69" s="308"/>
      <c r="SKF69" s="308"/>
      <c r="SKG69" s="308"/>
      <c r="SKH69" s="308"/>
      <c r="SKI69" s="308"/>
      <c r="SKJ69" s="308"/>
      <c r="SKK69" s="308"/>
      <c r="SKL69" s="308"/>
      <c r="SKM69" s="308"/>
      <c r="SKN69" s="308"/>
      <c r="SKO69" s="308"/>
      <c r="SKP69" s="308"/>
      <c r="SKQ69" s="308"/>
      <c r="SKR69" s="308"/>
      <c r="SKS69" s="308"/>
      <c r="SKT69" s="308"/>
      <c r="SKU69" s="308"/>
      <c r="SKV69" s="308"/>
      <c r="SKW69" s="308"/>
      <c r="SKX69" s="308"/>
      <c r="SKY69" s="308"/>
      <c r="SKZ69" s="308"/>
      <c r="SLA69" s="308"/>
      <c r="SLB69" s="308"/>
      <c r="SLC69" s="308"/>
      <c r="SLD69" s="308"/>
      <c r="SLE69" s="308"/>
      <c r="SLF69" s="308"/>
      <c r="SLG69" s="308"/>
      <c r="SLH69" s="308"/>
      <c r="SLI69" s="308"/>
      <c r="SLJ69" s="308"/>
      <c r="SLK69" s="308"/>
      <c r="SLL69" s="308"/>
      <c r="SLM69" s="308"/>
      <c r="SLN69" s="308"/>
      <c r="SLO69" s="308"/>
      <c r="SLP69" s="308"/>
      <c r="SLQ69" s="308"/>
      <c r="SLR69" s="308"/>
      <c r="SLS69" s="308"/>
      <c r="SLT69" s="308"/>
      <c r="SLU69" s="308"/>
      <c r="SLV69" s="308"/>
      <c r="SLW69" s="308"/>
      <c r="SLX69" s="308"/>
      <c r="SLY69" s="308"/>
      <c r="SLZ69" s="308"/>
      <c r="SMA69" s="308"/>
      <c r="SMB69" s="308"/>
      <c r="SMC69" s="308"/>
      <c r="SMD69" s="308"/>
      <c r="SME69" s="308"/>
      <c r="SMF69" s="308"/>
      <c r="SMG69" s="308"/>
      <c r="SMH69" s="308"/>
      <c r="SMI69" s="308"/>
      <c r="SMJ69" s="308"/>
      <c r="SMK69" s="308"/>
      <c r="SML69" s="308"/>
      <c r="SMM69" s="308"/>
      <c r="SMN69" s="308"/>
      <c r="SMO69" s="308"/>
      <c r="SMP69" s="308"/>
      <c r="SMQ69" s="308"/>
      <c r="SMR69" s="308"/>
      <c r="SMS69" s="308"/>
      <c r="SMT69" s="308"/>
      <c r="SMU69" s="308"/>
      <c r="SMV69" s="308"/>
      <c r="SMW69" s="308"/>
      <c r="SMX69" s="308"/>
      <c r="SMY69" s="308"/>
      <c r="SMZ69" s="308"/>
      <c r="SNA69" s="308"/>
      <c r="SNB69" s="308"/>
      <c r="SNC69" s="308"/>
      <c r="SND69" s="308"/>
      <c r="SNE69" s="308"/>
      <c r="SNF69" s="308"/>
      <c r="SNG69" s="308"/>
      <c r="SNH69" s="308"/>
      <c r="SNI69" s="308"/>
      <c r="SNJ69" s="308"/>
      <c r="SNK69" s="308"/>
      <c r="SNL69" s="308"/>
      <c r="SNM69" s="308"/>
      <c r="SNN69" s="308"/>
      <c r="SNO69" s="308"/>
      <c r="SNP69" s="308"/>
      <c r="SNQ69" s="308"/>
      <c r="SNR69" s="308"/>
      <c r="SNS69" s="308"/>
      <c r="SNT69" s="308"/>
      <c r="SNU69" s="308"/>
      <c r="SNV69" s="308"/>
      <c r="SNW69" s="308"/>
      <c r="SNX69" s="308"/>
      <c r="SNY69" s="308"/>
      <c r="SNZ69" s="308"/>
      <c r="SOA69" s="308"/>
      <c r="SOB69" s="308"/>
      <c r="SOC69" s="308"/>
      <c r="SOD69" s="308"/>
      <c r="SOE69" s="308"/>
      <c r="SOF69" s="308"/>
      <c r="SOG69" s="308"/>
      <c r="SOH69" s="308"/>
      <c r="SOI69" s="308"/>
      <c r="SOJ69" s="308"/>
      <c r="SOK69" s="308"/>
      <c r="SOL69" s="308"/>
      <c r="SOM69" s="308"/>
      <c r="SON69" s="308"/>
      <c r="SOO69" s="308"/>
      <c r="SOP69" s="308"/>
      <c r="SOQ69" s="308"/>
      <c r="SOR69" s="308"/>
      <c r="SOS69" s="308"/>
      <c r="SOT69" s="308"/>
      <c r="SOU69" s="308"/>
      <c r="SOV69" s="308"/>
      <c r="SOW69" s="308"/>
      <c r="SOX69" s="308"/>
      <c r="SOY69" s="308"/>
      <c r="SOZ69" s="308"/>
      <c r="SPA69" s="308"/>
      <c r="SPB69" s="308"/>
      <c r="SPC69" s="308"/>
      <c r="SPD69" s="308"/>
      <c r="SPE69" s="308"/>
      <c r="SPF69" s="308"/>
      <c r="SPG69" s="308"/>
      <c r="SPH69" s="308"/>
      <c r="SPI69" s="308"/>
      <c r="SPJ69" s="308"/>
      <c r="SPK69" s="308"/>
      <c r="SPL69" s="308"/>
      <c r="SPM69" s="308"/>
      <c r="SPN69" s="308"/>
      <c r="SPO69" s="308"/>
      <c r="SPP69" s="308"/>
      <c r="SPQ69" s="308"/>
      <c r="SPR69" s="308"/>
      <c r="SPS69" s="308"/>
      <c r="SPT69" s="308"/>
      <c r="SPU69" s="308"/>
      <c r="SPV69" s="308"/>
      <c r="SPW69" s="308"/>
      <c r="SPX69" s="308"/>
      <c r="SPY69" s="308"/>
      <c r="SPZ69" s="308"/>
      <c r="SQA69" s="308"/>
      <c r="SQB69" s="308"/>
      <c r="SQC69" s="308"/>
      <c r="SQD69" s="308"/>
      <c r="SQE69" s="308"/>
      <c r="SQF69" s="308"/>
      <c r="SQG69" s="308"/>
      <c r="SQH69" s="308"/>
      <c r="SQI69" s="308"/>
      <c r="SQJ69" s="308"/>
      <c r="SQK69" s="308"/>
      <c r="SQL69" s="308"/>
      <c r="SQM69" s="308"/>
      <c r="SQN69" s="308"/>
      <c r="SQO69" s="308"/>
      <c r="SQP69" s="308"/>
      <c r="SQQ69" s="308"/>
      <c r="SQR69" s="308"/>
      <c r="SQS69" s="308"/>
      <c r="SQT69" s="308"/>
      <c r="SQU69" s="308"/>
      <c r="SQV69" s="308"/>
      <c r="SQW69" s="308"/>
      <c r="SQX69" s="308"/>
      <c r="SQY69" s="308"/>
      <c r="SQZ69" s="308"/>
      <c r="SRA69" s="308"/>
      <c r="SRB69" s="308"/>
      <c r="SRC69" s="308"/>
      <c r="SRD69" s="308"/>
      <c r="SRE69" s="308"/>
      <c r="SRF69" s="308"/>
      <c r="SRG69" s="308"/>
      <c r="SRH69" s="308"/>
      <c r="SRI69" s="308"/>
      <c r="SRJ69" s="308"/>
      <c r="SRK69" s="308"/>
      <c r="SRL69" s="308"/>
      <c r="SRM69" s="308"/>
      <c r="SRN69" s="308"/>
      <c r="SRO69" s="308"/>
      <c r="SRP69" s="308"/>
      <c r="SRQ69" s="308"/>
      <c r="SRR69" s="308"/>
      <c r="SRS69" s="308"/>
      <c r="SRT69" s="308"/>
      <c r="SRU69" s="308"/>
      <c r="SRV69" s="308"/>
      <c r="SRW69" s="308"/>
      <c r="SRX69" s="308"/>
      <c r="SRY69" s="308"/>
      <c r="SRZ69" s="308"/>
      <c r="SSA69" s="308"/>
      <c r="SSB69" s="308"/>
      <c r="SSC69" s="308"/>
      <c r="SSD69" s="308"/>
      <c r="SSE69" s="308"/>
      <c r="SSF69" s="308"/>
      <c r="SSG69" s="308"/>
      <c r="SSH69" s="308"/>
      <c r="SSI69" s="308"/>
      <c r="SSJ69" s="308"/>
      <c r="SSK69" s="308"/>
      <c r="SSL69" s="308"/>
      <c r="SSM69" s="308"/>
      <c r="SSN69" s="308"/>
      <c r="SSO69" s="308"/>
      <c r="SSP69" s="308"/>
      <c r="SSQ69" s="308"/>
      <c r="SSR69" s="308"/>
      <c r="SSS69" s="308"/>
      <c r="SST69" s="308"/>
      <c r="SSU69" s="308"/>
      <c r="SSV69" s="308"/>
      <c r="SSW69" s="308"/>
      <c r="SSX69" s="308"/>
      <c r="SSY69" s="308"/>
      <c r="SSZ69" s="308"/>
      <c r="STA69" s="308"/>
      <c r="STB69" s="308"/>
      <c r="STC69" s="308"/>
      <c r="STD69" s="308"/>
      <c r="STE69" s="308"/>
      <c r="STF69" s="308"/>
      <c r="STG69" s="308"/>
      <c r="STH69" s="308"/>
      <c r="STI69" s="308"/>
      <c r="STJ69" s="308"/>
      <c r="STK69" s="308"/>
      <c r="STL69" s="308"/>
      <c r="STM69" s="308"/>
      <c r="STN69" s="308"/>
      <c r="STO69" s="308"/>
      <c r="STP69" s="308"/>
      <c r="STQ69" s="308"/>
      <c r="STR69" s="308"/>
      <c r="STS69" s="308"/>
      <c r="STT69" s="308"/>
      <c r="STU69" s="308"/>
      <c r="STV69" s="308"/>
      <c r="STW69" s="308"/>
      <c r="STX69" s="308"/>
      <c r="STY69" s="308"/>
      <c r="STZ69" s="308"/>
      <c r="SUA69" s="308"/>
      <c r="SUB69" s="308"/>
      <c r="SUC69" s="308"/>
      <c r="SUD69" s="308"/>
      <c r="SUE69" s="308"/>
      <c r="SUF69" s="308"/>
      <c r="SUG69" s="308"/>
      <c r="SUH69" s="308"/>
      <c r="SUI69" s="308"/>
      <c r="SUJ69" s="308"/>
      <c r="SUK69" s="308"/>
      <c r="SUL69" s="308"/>
      <c r="SUM69" s="308"/>
      <c r="SUN69" s="308"/>
      <c r="SUO69" s="308"/>
      <c r="SUP69" s="308"/>
      <c r="SUQ69" s="308"/>
      <c r="SUR69" s="308"/>
      <c r="SUS69" s="308"/>
      <c r="SUT69" s="308"/>
      <c r="SUU69" s="308"/>
      <c r="SUV69" s="308"/>
      <c r="SUW69" s="308"/>
      <c r="SUX69" s="308"/>
      <c r="SUY69" s="308"/>
      <c r="SUZ69" s="308"/>
      <c r="SVA69" s="308"/>
      <c r="SVB69" s="308"/>
      <c r="SVC69" s="308"/>
      <c r="SVD69" s="308"/>
      <c r="SVE69" s="308"/>
      <c r="SVF69" s="308"/>
      <c r="SVG69" s="308"/>
      <c r="SVH69" s="308"/>
      <c r="SVI69" s="308"/>
      <c r="SVJ69" s="308"/>
      <c r="SVK69" s="308"/>
      <c r="SVL69" s="308"/>
      <c r="SVM69" s="308"/>
      <c r="SVN69" s="308"/>
      <c r="SVO69" s="308"/>
      <c r="SVP69" s="308"/>
      <c r="SVQ69" s="308"/>
      <c r="SVR69" s="308"/>
      <c r="SVS69" s="308"/>
      <c r="SVT69" s="308"/>
      <c r="SVU69" s="308"/>
      <c r="SVV69" s="308"/>
      <c r="SVW69" s="308"/>
      <c r="SVX69" s="308"/>
      <c r="SVY69" s="308"/>
      <c r="SVZ69" s="308"/>
      <c r="SWA69" s="308"/>
      <c r="SWB69" s="308"/>
      <c r="SWC69" s="308"/>
      <c r="SWD69" s="308"/>
      <c r="SWE69" s="308"/>
      <c r="SWF69" s="308"/>
      <c r="SWG69" s="308"/>
      <c r="SWH69" s="308"/>
      <c r="SWI69" s="308"/>
      <c r="SWJ69" s="308"/>
      <c r="SWK69" s="308"/>
      <c r="SWL69" s="308"/>
      <c r="SWM69" s="308"/>
      <c r="SWN69" s="308"/>
      <c r="SWO69" s="308"/>
      <c r="SWP69" s="308"/>
      <c r="SWQ69" s="308"/>
      <c r="SWR69" s="308"/>
      <c r="SWS69" s="308"/>
      <c r="SWT69" s="308"/>
      <c r="SWU69" s="308"/>
      <c r="SWV69" s="308"/>
      <c r="SWW69" s="308"/>
      <c r="SWX69" s="308"/>
      <c r="SWY69" s="308"/>
      <c r="SWZ69" s="308"/>
      <c r="SXA69" s="308"/>
      <c r="SXB69" s="308"/>
      <c r="SXC69" s="308"/>
      <c r="SXD69" s="308"/>
      <c r="SXE69" s="308"/>
      <c r="SXF69" s="308"/>
      <c r="SXG69" s="308"/>
      <c r="SXH69" s="308"/>
      <c r="SXI69" s="308"/>
      <c r="SXJ69" s="308"/>
      <c r="SXK69" s="308"/>
      <c r="SXL69" s="308"/>
      <c r="SXM69" s="308"/>
      <c r="SXN69" s="308"/>
      <c r="SXO69" s="308"/>
      <c r="SXP69" s="308"/>
      <c r="SXQ69" s="308"/>
      <c r="SXR69" s="308"/>
      <c r="SXS69" s="308"/>
      <c r="SXT69" s="308"/>
      <c r="SXU69" s="308"/>
      <c r="SXV69" s="308"/>
      <c r="SXW69" s="308"/>
      <c r="SXX69" s="308"/>
      <c r="SXY69" s="308"/>
      <c r="SXZ69" s="308"/>
      <c r="SYA69" s="308"/>
      <c r="SYB69" s="308"/>
      <c r="SYC69" s="308"/>
      <c r="SYD69" s="308"/>
      <c r="SYE69" s="308"/>
      <c r="SYF69" s="308"/>
      <c r="SYG69" s="308"/>
      <c r="SYH69" s="308"/>
      <c r="SYI69" s="308"/>
      <c r="SYJ69" s="308"/>
      <c r="SYK69" s="308"/>
      <c r="SYL69" s="308"/>
      <c r="SYM69" s="308"/>
      <c r="SYN69" s="308"/>
      <c r="SYO69" s="308"/>
      <c r="SYP69" s="308"/>
      <c r="SYQ69" s="308"/>
      <c r="SYR69" s="308"/>
      <c r="SYS69" s="308"/>
      <c r="SYT69" s="308"/>
      <c r="SYU69" s="308"/>
      <c r="SYV69" s="308"/>
      <c r="SYW69" s="308"/>
      <c r="SYX69" s="308"/>
      <c r="SYY69" s="308"/>
      <c r="SYZ69" s="308"/>
      <c r="SZA69" s="308"/>
      <c r="SZB69" s="308"/>
      <c r="SZC69" s="308"/>
      <c r="SZD69" s="308"/>
      <c r="SZE69" s="308"/>
      <c r="SZF69" s="308"/>
      <c r="SZG69" s="308"/>
      <c r="SZH69" s="308"/>
      <c r="SZI69" s="308"/>
      <c r="SZJ69" s="308"/>
      <c r="SZK69" s="308"/>
      <c r="SZL69" s="308"/>
      <c r="SZM69" s="308"/>
      <c r="SZN69" s="308"/>
      <c r="SZO69" s="308"/>
      <c r="SZP69" s="308"/>
      <c r="SZQ69" s="308"/>
      <c r="SZR69" s="308"/>
      <c r="SZS69" s="308"/>
      <c r="SZT69" s="308"/>
      <c r="SZU69" s="308"/>
      <c r="SZV69" s="308"/>
      <c r="SZW69" s="308"/>
      <c r="SZX69" s="308"/>
      <c r="SZY69" s="308"/>
      <c r="SZZ69" s="308"/>
      <c r="TAA69" s="308"/>
      <c r="TAB69" s="308"/>
      <c r="TAC69" s="308"/>
      <c r="TAD69" s="308"/>
      <c r="TAE69" s="308"/>
      <c r="TAF69" s="308"/>
      <c r="TAG69" s="308"/>
      <c r="TAH69" s="308"/>
      <c r="TAI69" s="308"/>
      <c r="TAJ69" s="308"/>
      <c r="TAK69" s="308"/>
      <c r="TAL69" s="308"/>
      <c r="TAM69" s="308"/>
      <c r="TAN69" s="308"/>
      <c r="TAO69" s="308"/>
      <c r="TAP69" s="308"/>
      <c r="TAQ69" s="308"/>
      <c r="TAR69" s="308"/>
      <c r="TAS69" s="308"/>
      <c r="TAT69" s="308"/>
      <c r="TAU69" s="308"/>
      <c r="TAV69" s="308"/>
      <c r="TAW69" s="308"/>
      <c r="TAX69" s="308"/>
      <c r="TAY69" s="308"/>
      <c r="TAZ69" s="308"/>
      <c r="TBA69" s="308"/>
      <c r="TBB69" s="308"/>
      <c r="TBC69" s="308"/>
      <c r="TBD69" s="308"/>
      <c r="TBE69" s="308"/>
      <c r="TBF69" s="308"/>
      <c r="TBG69" s="308"/>
      <c r="TBH69" s="308"/>
      <c r="TBI69" s="308"/>
      <c r="TBJ69" s="308"/>
      <c r="TBK69" s="308"/>
      <c r="TBL69" s="308"/>
      <c r="TBM69" s="308"/>
      <c r="TBN69" s="308"/>
      <c r="TBO69" s="308"/>
      <c r="TBP69" s="308"/>
      <c r="TBQ69" s="308"/>
      <c r="TBR69" s="308"/>
      <c r="TBS69" s="308"/>
      <c r="TBT69" s="308"/>
      <c r="TBU69" s="308"/>
      <c r="TBV69" s="308"/>
      <c r="TBW69" s="308"/>
      <c r="TBX69" s="308"/>
      <c r="TBY69" s="308"/>
      <c r="TBZ69" s="308"/>
      <c r="TCA69" s="308"/>
      <c r="TCB69" s="308"/>
      <c r="TCC69" s="308"/>
      <c r="TCD69" s="308"/>
      <c r="TCE69" s="308"/>
      <c r="TCF69" s="308"/>
      <c r="TCG69" s="308"/>
      <c r="TCH69" s="308"/>
      <c r="TCI69" s="308"/>
      <c r="TCJ69" s="308"/>
      <c r="TCK69" s="308"/>
      <c r="TCL69" s="308"/>
      <c r="TCM69" s="308"/>
      <c r="TCN69" s="308"/>
      <c r="TCO69" s="308"/>
      <c r="TCP69" s="308"/>
      <c r="TCQ69" s="308"/>
      <c r="TCR69" s="308"/>
      <c r="TCS69" s="308"/>
      <c r="TCT69" s="308"/>
      <c r="TCU69" s="308"/>
      <c r="TCV69" s="308"/>
      <c r="TCW69" s="308"/>
      <c r="TCX69" s="308"/>
      <c r="TCY69" s="308"/>
      <c r="TCZ69" s="308"/>
      <c r="TDA69" s="308"/>
      <c r="TDB69" s="308"/>
      <c r="TDC69" s="308"/>
      <c r="TDD69" s="308"/>
      <c r="TDE69" s="308"/>
      <c r="TDF69" s="308"/>
      <c r="TDG69" s="308"/>
      <c r="TDH69" s="308"/>
      <c r="TDI69" s="308"/>
      <c r="TDJ69" s="308"/>
      <c r="TDK69" s="308"/>
      <c r="TDL69" s="308"/>
      <c r="TDM69" s="308"/>
      <c r="TDN69" s="308"/>
      <c r="TDO69" s="308"/>
      <c r="TDP69" s="308"/>
      <c r="TDQ69" s="308"/>
      <c r="TDR69" s="308"/>
      <c r="TDS69" s="308"/>
      <c r="TDT69" s="308"/>
      <c r="TDU69" s="308"/>
      <c r="TDV69" s="308"/>
      <c r="TDW69" s="308"/>
      <c r="TDX69" s="308"/>
      <c r="TDY69" s="308"/>
      <c r="TDZ69" s="308"/>
      <c r="TEA69" s="308"/>
      <c r="TEB69" s="308"/>
      <c r="TEC69" s="308"/>
      <c r="TED69" s="308"/>
      <c r="TEE69" s="308"/>
      <c r="TEF69" s="308"/>
      <c r="TEG69" s="308"/>
      <c r="TEH69" s="308"/>
      <c r="TEI69" s="308"/>
      <c r="TEJ69" s="308"/>
      <c r="TEK69" s="308"/>
      <c r="TEL69" s="308"/>
      <c r="TEM69" s="308"/>
      <c r="TEN69" s="308"/>
      <c r="TEO69" s="308"/>
      <c r="TEP69" s="308"/>
      <c r="TEQ69" s="308"/>
      <c r="TER69" s="308"/>
      <c r="TES69" s="308"/>
      <c r="TET69" s="308"/>
      <c r="TEU69" s="308"/>
      <c r="TEV69" s="308"/>
      <c r="TEW69" s="308"/>
      <c r="TEX69" s="308"/>
      <c r="TEY69" s="308"/>
      <c r="TEZ69" s="308"/>
      <c r="TFA69" s="308"/>
      <c r="TFB69" s="308"/>
      <c r="TFC69" s="308"/>
      <c r="TFD69" s="308"/>
      <c r="TFE69" s="308"/>
      <c r="TFF69" s="308"/>
      <c r="TFG69" s="308"/>
      <c r="TFH69" s="308"/>
      <c r="TFI69" s="308"/>
      <c r="TFJ69" s="308"/>
      <c r="TFK69" s="308"/>
      <c r="TFL69" s="308"/>
      <c r="TFM69" s="308"/>
      <c r="TFN69" s="308"/>
      <c r="TFO69" s="308"/>
      <c r="TFP69" s="308"/>
      <c r="TFQ69" s="308"/>
      <c r="TFR69" s="308"/>
      <c r="TFS69" s="308"/>
      <c r="TFT69" s="308"/>
      <c r="TFU69" s="308"/>
      <c r="TFV69" s="308"/>
      <c r="TFW69" s="308"/>
      <c r="TFX69" s="308"/>
      <c r="TFY69" s="308"/>
      <c r="TFZ69" s="308"/>
      <c r="TGA69" s="308"/>
      <c r="TGB69" s="308"/>
      <c r="TGC69" s="308"/>
      <c r="TGD69" s="308"/>
      <c r="TGE69" s="308"/>
      <c r="TGF69" s="308"/>
      <c r="TGG69" s="308"/>
      <c r="TGH69" s="308"/>
      <c r="TGI69" s="308"/>
      <c r="TGJ69" s="308"/>
      <c r="TGK69" s="308"/>
      <c r="TGL69" s="308"/>
      <c r="TGM69" s="308"/>
      <c r="TGN69" s="308"/>
      <c r="TGO69" s="308"/>
      <c r="TGP69" s="308"/>
      <c r="TGQ69" s="308"/>
      <c r="TGR69" s="308"/>
      <c r="TGS69" s="308"/>
      <c r="TGT69" s="308"/>
      <c r="TGU69" s="308"/>
      <c r="TGV69" s="308"/>
      <c r="TGW69" s="308"/>
      <c r="TGX69" s="308"/>
      <c r="TGY69" s="308"/>
      <c r="TGZ69" s="308"/>
      <c r="THA69" s="308"/>
      <c r="THB69" s="308"/>
      <c r="THC69" s="308"/>
      <c r="THD69" s="308"/>
      <c r="THE69" s="308"/>
      <c r="THF69" s="308"/>
      <c r="THG69" s="308"/>
      <c r="THH69" s="308"/>
      <c r="THI69" s="308"/>
      <c r="THJ69" s="308"/>
      <c r="THK69" s="308"/>
      <c r="THL69" s="308"/>
      <c r="THM69" s="308"/>
      <c r="THN69" s="308"/>
      <c r="THO69" s="308"/>
      <c r="THP69" s="308"/>
      <c r="THQ69" s="308"/>
      <c r="THR69" s="308"/>
      <c r="THS69" s="308"/>
      <c r="THT69" s="308"/>
      <c r="THU69" s="308"/>
      <c r="THV69" s="308"/>
      <c r="THW69" s="308"/>
      <c r="THX69" s="308"/>
      <c r="THY69" s="308"/>
      <c r="THZ69" s="308"/>
      <c r="TIA69" s="308"/>
      <c r="TIB69" s="308"/>
      <c r="TIC69" s="308"/>
      <c r="TID69" s="308"/>
      <c r="TIE69" s="308"/>
      <c r="TIF69" s="308"/>
      <c r="TIG69" s="308"/>
      <c r="TIH69" s="308"/>
      <c r="TII69" s="308"/>
      <c r="TIJ69" s="308"/>
      <c r="TIK69" s="308"/>
      <c r="TIL69" s="308"/>
      <c r="TIM69" s="308"/>
      <c r="TIN69" s="308"/>
      <c r="TIO69" s="308"/>
      <c r="TIP69" s="308"/>
      <c r="TIQ69" s="308"/>
      <c r="TIR69" s="308"/>
      <c r="TIS69" s="308"/>
      <c r="TIT69" s="308"/>
      <c r="TIU69" s="308"/>
      <c r="TIV69" s="308"/>
      <c r="TIW69" s="308"/>
      <c r="TIX69" s="308"/>
      <c r="TIY69" s="308"/>
      <c r="TIZ69" s="308"/>
      <c r="TJA69" s="308"/>
      <c r="TJB69" s="308"/>
      <c r="TJC69" s="308"/>
      <c r="TJD69" s="308"/>
      <c r="TJE69" s="308"/>
      <c r="TJF69" s="308"/>
      <c r="TJG69" s="308"/>
      <c r="TJH69" s="308"/>
      <c r="TJI69" s="308"/>
      <c r="TJJ69" s="308"/>
      <c r="TJK69" s="308"/>
      <c r="TJL69" s="308"/>
      <c r="TJM69" s="308"/>
      <c r="TJN69" s="308"/>
      <c r="TJO69" s="308"/>
      <c r="TJP69" s="308"/>
      <c r="TJQ69" s="308"/>
      <c r="TJR69" s="308"/>
      <c r="TJS69" s="308"/>
      <c r="TJT69" s="308"/>
      <c r="TJU69" s="308"/>
      <c r="TJV69" s="308"/>
      <c r="TJW69" s="308"/>
      <c r="TJX69" s="308"/>
      <c r="TJY69" s="308"/>
      <c r="TJZ69" s="308"/>
      <c r="TKA69" s="308"/>
      <c r="TKB69" s="308"/>
      <c r="TKC69" s="308"/>
      <c r="TKD69" s="308"/>
      <c r="TKE69" s="308"/>
      <c r="TKF69" s="308"/>
      <c r="TKG69" s="308"/>
      <c r="TKH69" s="308"/>
      <c r="TKI69" s="308"/>
      <c r="TKJ69" s="308"/>
      <c r="TKK69" s="308"/>
      <c r="TKL69" s="308"/>
      <c r="TKM69" s="308"/>
      <c r="TKN69" s="308"/>
      <c r="TKO69" s="308"/>
      <c r="TKP69" s="308"/>
      <c r="TKQ69" s="308"/>
      <c r="TKR69" s="308"/>
      <c r="TKS69" s="308"/>
      <c r="TKT69" s="308"/>
      <c r="TKU69" s="308"/>
      <c r="TKV69" s="308"/>
      <c r="TKW69" s="308"/>
      <c r="TKX69" s="308"/>
      <c r="TKY69" s="308"/>
      <c r="TKZ69" s="308"/>
      <c r="TLA69" s="308"/>
      <c r="TLB69" s="308"/>
      <c r="TLC69" s="308"/>
      <c r="TLD69" s="308"/>
      <c r="TLE69" s="308"/>
      <c r="TLF69" s="308"/>
      <c r="TLG69" s="308"/>
      <c r="TLH69" s="308"/>
      <c r="TLI69" s="308"/>
      <c r="TLJ69" s="308"/>
      <c r="TLK69" s="308"/>
      <c r="TLL69" s="308"/>
      <c r="TLM69" s="308"/>
      <c r="TLN69" s="308"/>
      <c r="TLO69" s="308"/>
      <c r="TLP69" s="308"/>
      <c r="TLQ69" s="308"/>
      <c r="TLR69" s="308"/>
      <c r="TLS69" s="308"/>
      <c r="TLT69" s="308"/>
      <c r="TLU69" s="308"/>
      <c r="TLV69" s="308"/>
      <c r="TLW69" s="308"/>
      <c r="TLX69" s="308"/>
      <c r="TLY69" s="308"/>
      <c r="TLZ69" s="308"/>
      <c r="TMA69" s="308"/>
      <c r="TMB69" s="308"/>
      <c r="TMC69" s="308"/>
      <c r="TMD69" s="308"/>
      <c r="TME69" s="308"/>
      <c r="TMF69" s="308"/>
      <c r="TMG69" s="308"/>
      <c r="TMH69" s="308"/>
      <c r="TMI69" s="308"/>
      <c r="TMJ69" s="308"/>
      <c r="TMK69" s="308"/>
      <c r="TML69" s="308"/>
      <c r="TMM69" s="308"/>
      <c r="TMN69" s="308"/>
      <c r="TMO69" s="308"/>
      <c r="TMP69" s="308"/>
      <c r="TMQ69" s="308"/>
      <c r="TMR69" s="308"/>
      <c r="TMS69" s="308"/>
      <c r="TMT69" s="308"/>
      <c r="TMU69" s="308"/>
      <c r="TMV69" s="308"/>
      <c r="TMW69" s="308"/>
      <c r="TMX69" s="308"/>
      <c r="TMY69" s="308"/>
      <c r="TMZ69" s="308"/>
      <c r="TNA69" s="308"/>
      <c r="TNB69" s="308"/>
      <c r="TNC69" s="308"/>
      <c r="TND69" s="308"/>
      <c r="TNE69" s="308"/>
      <c r="TNF69" s="308"/>
      <c r="TNG69" s="308"/>
      <c r="TNH69" s="308"/>
      <c r="TNI69" s="308"/>
      <c r="TNJ69" s="308"/>
      <c r="TNK69" s="308"/>
      <c r="TNL69" s="308"/>
      <c r="TNM69" s="308"/>
      <c r="TNN69" s="308"/>
      <c r="TNO69" s="308"/>
      <c r="TNP69" s="308"/>
      <c r="TNQ69" s="308"/>
      <c r="TNR69" s="308"/>
      <c r="TNS69" s="308"/>
      <c r="TNT69" s="308"/>
      <c r="TNU69" s="308"/>
      <c r="TNV69" s="308"/>
      <c r="TNW69" s="308"/>
      <c r="TNX69" s="308"/>
      <c r="TNY69" s="308"/>
      <c r="TNZ69" s="308"/>
      <c r="TOA69" s="308"/>
      <c r="TOB69" s="308"/>
      <c r="TOC69" s="308"/>
      <c r="TOD69" s="308"/>
      <c r="TOE69" s="308"/>
      <c r="TOF69" s="308"/>
      <c r="TOG69" s="308"/>
      <c r="TOH69" s="308"/>
      <c r="TOI69" s="308"/>
      <c r="TOJ69" s="308"/>
      <c r="TOK69" s="308"/>
      <c r="TOL69" s="308"/>
      <c r="TOM69" s="308"/>
      <c r="TON69" s="308"/>
      <c r="TOO69" s="308"/>
      <c r="TOP69" s="308"/>
      <c r="TOQ69" s="308"/>
      <c r="TOR69" s="308"/>
      <c r="TOS69" s="308"/>
      <c r="TOT69" s="308"/>
      <c r="TOU69" s="308"/>
      <c r="TOV69" s="308"/>
      <c r="TOW69" s="308"/>
      <c r="TOX69" s="308"/>
      <c r="TOY69" s="308"/>
      <c r="TOZ69" s="308"/>
      <c r="TPA69" s="308"/>
      <c r="TPB69" s="308"/>
      <c r="TPC69" s="308"/>
      <c r="TPD69" s="308"/>
      <c r="TPE69" s="308"/>
      <c r="TPF69" s="308"/>
      <c r="TPG69" s="308"/>
      <c r="TPH69" s="308"/>
      <c r="TPI69" s="308"/>
      <c r="TPJ69" s="308"/>
      <c r="TPK69" s="308"/>
      <c r="TPL69" s="308"/>
      <c r="TPM69" s="308"/>
      <c r="TPN69" s="308"/>
      <c r="TPO69" s="308"/>
      <c r="TPP69" s="308"/>
      <c r="TPQ69" s="308"/>
      <c r="TPR69" s="308"/>
      <c r="TPS69" s="308"/>
      <c r="TPT69" s="308"/>
      <c r="TPU69" s="308"/>
      <c r="TPV69" s="308"/>
      <c r="TPW69" s="308"/>
      <c r="TPX69" s="308"/>
      <c r="TPY69" s="308"/>
      <c r="TPZ69" s="308"/>
      <c r="TQA69" s="308"/>
      <c r="TQB69" s="308"/>
      <c r="TQC69" s="308"/>
      <c r="TQD69" s="308"/>
      <c r="TQE69" s="308"/>
      <c r="TQF69" s="308"/>
      <c r="TQG69" s="308"/>
      <c r="TQH69" s="308"/>
      <c r="TQI69" s="308"/>
      <c r="TQJ69" s="308"/>
      <c r="TQK69" s="308"/>
      <c r="TQL69" s="308"/>
      <c r="TQM69" s="308"/>
      <c r="TQN69" s="308"/>
      <c r="TQO69" s="308"/>
      <c r="TQP69" s="308"/>
      <c r="TQQ69" s="308"/>
      <c r="TQR69" s="308"/>
      <c r="TQS69" s="308"/>
      <c r="TQT69" s="308"/>
      <c r="TQU69" s="308"/>
      <c r="TQV69" s="308"/>
      <c r="TQW69" s="308"/>
      <c r="TQX69" s="308"/>
      <c r="TQY69" s="308"/>
      <c r="TQZ69" s="308"/>
      <c r="TRA69" s="308"/>
      <c r="TRB69" s="308"/>
      <c r="TRC69" s="308"/>
      <c r="TRD69" s="308"/>
      <c r="TRE69" s="308"/>
      <c r="TRF69" s="308"/>
      <c r="TRG69" s="308"/>
      <c r="TRH69" s="308"/>
      <c r="TRI69" s="308"/>
      <c r="TRJ69" s="308"/>
      <c r="TRK69" s="308"/>
      <c r="TRL69" s="308"/>
      <c r="TRM69" s="308"/>
      <c r="TRN69" s="308"/>
      <c r="TRO69" s="308"/>
      <c r="TRP69" s="308"/>
      <c r="TRQ69" s="308"/>
      <c r="TRR69" s="308"/>
      <c r="TRS69" s="308"/>
      <c r="TRT69" s="308"/>
      <c r="TRU69" s="308"/>
      <c r="TRV69" s="308"/>
      <c r="TRW69" s="308"/>
      <c r="TRX69" s="308"/>
      <c r="TRY69" s="308"/>
      <c r="TRZ69" s="308"/>
      <c r="TSA69" s="308"/>
      <c r="TSB69" s="308"/>
      <c r="TSC69" s="308"/>
      <c r="TSD69" s="308"/>
      <c r="TSE69" s="308"/>
      <c r="TSF69" s="308"/>
      <c r="TSG69" s="308"/>
      <c r="TSH69" s="308"/>
      <c r="TSI69" s="308"/>
      <c r="TSJ69" s="308"/>
      <c r="TSK69" s="308"/>
      <c r="TSL69" s="308"/>
      <c r="TSM69" s="308"/>
      <c r="TSN69" s="308"/>
      <c r="TSO69" s="308"/>
      <c r="TSP69" s="308"/>
      <c r="TSQ69" s="308"/>
      <c r="TSR69" s="308"/>
      <c r="TSS69" s="308"/>
      <c r="TST69" s="308"/>
      <c r="TSU69" s="308"/>
      <c r="TSV69" s="308"/>
      <c r="TSW69" s="308"/>
      <c r="TSX69" s="308"/>
      <c r="TSY69" s="308"/>
      <c r="TSZ69" s="308"/>
      <c r="TTA69" s="308"/>
      <c r="TTB69" s="308"/>
      <c r="TTC69" s="308"/>
      <c r="TTD69" s="308"/>
      <c r="TTE69" s="308"/>
      <c r="TTF69" s="308"/>
      <c r="TTG69" s="308"/>
      <c r="TTH69" s="308"/>
      <c r="TTI69" s="308"/>
      <c r="TTJ69" s="308"/>
      <c r="TTK69" s="308"/>
      <c r="TTL69" s="308"/>
      <c r="TTM69" s="308"/>
      <c r="TTN69" s="308"/>
      <c r="TTO69" s="308"/>
      <c r="TTP69" s="308"/>
      <c r="TTQ69" s="308"/>
      <c r="TTR69" s="308"/>
      <c r="TTS69" s="308"/>
      <c r="TTT69" s="308"/>
      <c r="TTU69" s="308"/>
      <c r="TTV69" s="308"/>
      <c r="TTW69" s="308"/>
      <c r="TTX69" s="308"/>
      <c r="TTY69" s="308"/>
      <c r="TTZ69" s="308"/>
      <c r="TUA69" s="308"/>
      <c r="TUB69" s="308"/>
      <c r="TUC69" s="308"/>
      <c r="TUD69" s="308"/>
      <c r="TUE69" s="308"/>
      <c r="TUF69" s="308"/>
      <c r="TUG69" s="308"/>
      <c r="TUH69" s="308"/>
      <c r="TUI69" s="308"/>
      <c r="TUJ69" s="308"/>
      <c r="TUK69" s="308"/>
      <c r="TUL69" s="308"/>
      <c r="TUM69" s="308"/>
      <c r="TUN69" s="308"/>
      <c r="TUO69" s="308"/>
      <c r="TUP69" s="308"/>
      <c r="TUQ69" s="308"/>
      <c r="TUR69" s="308"/>
      <c r="TUS69" s="308"/>
      <c r="TUT69" s="308"/>
      <c r="TUU69" s="308"/>
      <c r="TUV69" s="308"/>
      <c r="TUW69" s="308"/>
      <c r="TUX69" s="308"/>
      <c r="TUY69" s="308"/>
      <c r="TUZ69" s="308"/>
      <c r="TVA69" s="308"/>
      <c r="TVB69" s="308"/>
      <c r="TVC69" s="308"/>
      <c r="TVD69" s="308"/>
      <c r="TVE69" s="308"/>
      <c r="TVF69" s="308"/>
      <c r="TVG69" s="308"/>
      <c r="TVH69" s="308"/>
      <c r="TVI69" s="308"/>
      <c r="TVJ69" s="308"/>
      <c r="TVK69" s="308"/>
      <c r="TVL69" s="308"/>
      <c r="TVM69" s="308"/>
      <c r="TVN69" s="308"/>
      <c r="TVO69" s="308"/>
      <c r="TVP69" s="308"/>
      <c r="TVQ69" s="308"/>
      <c r="TVR69" s="308"/>
      <c r="TVS69" s="308"/>
      <c r="TVT69" s="308"/>
      <c r="TVU69" s="308"/>
      <c r="TVV69" s="308"/>
      <c r="TVW69" s="308"/>
      <c r="TVX69" s="308"/>
      <c r="TVY69" s="308"/>
      <c r="TVZ69" s="308"/>
      <c r="TWA69" s="308"/>
      <c r="TWB69" s="308"/>
      <c r="TWC69" s="308"/>
      <c r="TWD69" s="308"/>
      <c r="TWE69" s="308"/>
      <c r="TWF69" s="308"/>
      <c r="TWG69" s="308"/>
      <c r="TWH69" s="308"/>
      <c r="TWI69" s="308"/>
      <c r="TWJ69" s="308"/>
      <c r="TWK69" s="308"/>
      <c r="TWL69" s="308"/>
      <c r="TWM69" s="308"/>
      <c r="TWN69" s="308"/>
      <c r="TWO69" s="308"/>
      <c r="TWP69" s="308"/>
      <c r="TWQ69" s="308"/>
      <c r="TWR69" s="308"/>
      <c r="TWS69" s="308"/>
      <c r="TWT69" s="308"/>
      <c r="TWU69" s="308"/>
      <c r="TWV69" s="308"/>
      <c r="TWW69" s="308"/>
      <c r="TWX69" s="308"/>
      <c r="TWY69" s="308"/>
      <c r="TWZ69" s="308"/>
      <c r="TXA69" s="308"/>
      <c r="TXB69" s="308"/>
      <c r="TXC69" s="308"/>
      <c r="TXD69" s="308"/>
      <c r="TXE69" s="308"/>
      <c r="TXF69" s="308"/>
      <c r="TXG69" s="308"/>
      <c r="TXH69" s="308"/>
      <c r="TXI69" s="308"/>
      <c r="TXJ69" s="308"/>
      <c r="TXK69" s="308"/>
      <c r="TXL69" s="308"/>
      <c r="TXM69" s="308"/>
      <c r="TXN69" s="308"/>
      <c r="TXO69" s="308"/>
      <c r="TXP69" s="308"/>
      <c r="TXQ69" s="308"/>
      <c r="TXR69" s="308"/>
      <c r="TXS69" s="308"/>
      <c r="TXT69" s="308"/>
      <c r="TXU69" s="308"/>
      <c r="TXV69" s="308"/>
      <c r="TXW69" s="308"/>
      <c r="TXX69" s="308"/>
      <c r="TXY69" s="308"/>
      <c r="TXZ69" s="308"/>
      <c r="TYA69" s="308"/>
      <c r="TYB69" s="308"/>
      <c r="TYC69" s="308"/>
      <c r="TYD69" s="308"/>
      <c r="TYE69" s="308"/>
      <c r="TYF69" s="308"/>
      <c r="TYG69" s="308"/>
      <c r="TYH69" s="308"/>
      <c r="TYI69" s="308"/>
      <c r="TYJ69" s="308"/>
      <c r="TYK69" s="308"/>
      <c r="TYL69" s="308"/>
      <c r="TYM69" s="308"/>
      <c r="TYN69" s="308"/>
      <c r="TYO69" s="308"/>
      <c r="TYP69" s="308"/>
      <c r="TYQ69" s="308"/>
      <c r="TYR69" s="308"/>
      <c r="TYS69" s="308"/>
      <c r="TYT69" s="308"/>
      <c r="TYU69" s="308"/>
      <c r="TYV69" s="308"/>
      <c r="TYW69" s="308"/>
      <c r="TYX69" s="308"/>
      <c r="TYY69" s="308"/>
      <c r="TYZ69" s="308"/>
      <c r="TZA69" s="308"/>
      <c r="TZB69" s="308"/>
      <c r="TZC69" s="308"/>
      <c r="TZD69" s="308"/>
      <c r="TZE69" s="308"/>
      <c r="TZF69" s="308"/>
      <c r="TZG69" s="308"/>
      <c r="TZH69" s="308"/>
      <c r="TZI69" s="308"/>
      <c r="TZJ69" s="308"/>
      <c r="TZK69" s="308"/>
      <c r="TZL69" s="308"/>
      <c r="TZM69" s="308"/>
      <c r="TZN69" s="308"/>
      <c r="TZO69" s="308"/>
      <c r="TZP69" s="308"/>
      <c r="TZQ69" s="308"/>
      <c r="TZR69" s="308"/>
      <c r="TZS69" s="308"/>
      <c r="TZT69" s="308"/>
      <c r="TZU69" s="308"/>
      <c r="TZV69" s="308"/>
      <c r="TZW69" s="308"/>
      <c r="TZX69" s="308"/>
      <c r="TZY69" s="308"/>
      <c r="TZZ69" s="308"/>
      <c r="UAA69" s="308"/>
      <c r="UAB69" s="308"/>
      <c r="UAC69" s="308"/>
      <c r="UAD69" s="308"/>
      <c r="UAE69" s="308"/>
      <c r="UAF69" s="308"/>
      <c r="UAG69" s="308"/>
      <c r="UAH69" s="308"/>
      <c r="UAI69" s="308"/>
      <c r="UAJ69" s="308"/>
      <c r="UAK69" s="308"/>
      <c r="UAL69" s="308"/>
      <c r="UAM69" s="308"/>
      <c r="UAN69" s="308"/>
      <c r="UAO69" s="308"/>
      <c r="UAP69" s="308"/>
      <c r="UAQ69" s="308"/>
      <c r="UAR69" s="308"/>
      <c r="UAS69" s="308"/>
      <c r="UAT69" s="308"/>
      <c r="UAU69" s="308"/>
      <c r="UAV69" s="308"/>
      <c r="UAW69" s="308"/>
      <c r="UAX69" s="308"/>
      <c r="UAY69" s="308"/>
      <c r="UAZ69" s="308"/>
      <c r="UBA69" s="308"/>
      <c r="UBB69" s="308"/>
      <c r="UBC69" s="308"/>
      <c r="UBD69" s="308"/>
      <c r="UBE69" s="308"/>
      <c r="UBF69" s="308"/>
      <c r="UBG69" s="308"/>
      <c r="UBH69" s="308"/>
      <c r="UBI69" s="308"/>
      <c r="UBJ69" s="308"/>
      <c r="UBK69" s="308"/>
      <c r="UBL69" s="308"/>
      <c r="UBM69" s="308"/>
      <c r="UBN69" s="308"/>
      <c r="UBO69" s="308"/>
      <c r="UBP69" s="308"/>
      <c r="UBQ69" s="308"/>
      <c r="UBR69" s="308"/>
      <c r="UBS69" s="308"/>
      <c r="UBT69" s="308"/>
      <c r="UBU69" s="308"/>
      <c r="UBV69" s="308"/>
      <c r="UBW69" s="308"/>
      <c r="UBX69" s="308"/>
      <c r="UBY69" s="308"/>
      <c r="UBZ69" s="308"/>
      <c r="UCA69" s="308"/>
      <c r="UCB69" s="308"/>
      <c r="UCC69" s="308"/>
      <c r="UCD69" s="308"/>
      <c r="UCE69" s="308"/>
      <c r="UCF69" s="308"/>
      <c r="UCG69" s="308"/>
      <c r="UCH69" s="308"/>
      <c r="UCI69" s="308"/>
      <c r="UCJ69" s="308"/>
      <c r="UCK69" s="308"/>
      <c r="UCL69" s="308"/>
      <c r="UCM69" s="308"/>
      <c r="UCN69" s="308"/>
      <c r="UCO69" s="308"/>
      <c r="UCP69" s="308"/>
      <c r="UCQ69" s="308"/>
      <c r="UCR69" s="308"/>
      <c r="UCS69" s="308"/>
      <c r="UCT69" s="308"/>
      <c r="UCU69" s="308"/>
      <c r="UCV69" s="308"/>
      <c r="UCW69" s="308"/>
      <c r="UCX69" s="308"/>
      <c r="UCY69" s="308"/>
      <c r="UCZ69" s="308"/>
      <c r="UDA69" s="308"/>
      <c r="UDB69" s="308"/>
      <c r="UDC69" s="308"/>
      <c r="UDD69" s="308"/>
      <c r="UDE69" s="308"/>
      <c r="UDF69" s="308"/>
      <c r="UDG69" s="308"/>
      <c r="UDH69" s="308"/>
      <c r="UDI69" s="308"/>
      <c r="UDJ69" s="308"/>
      <c r="UDK69" s="308"/>
      <c r="UDL69" s="308"/>
      <c r="UDM69" s="308"/>
      <c r="UDN69" s="308"/>
      <c r="UDO69" s="308"/>
      <c r="UDP69" s="308"/>
      <c r="UDQ69" s="308"/>
      <c r="UDR69" s="308"/>
      <c r="UDS69" s="308"/>
      <c r="UDT69" s="308"/>
      <c r="UDU69" s="308"/>
      <c r="UDV69" s="308"/>
      <c r="UDW69" s="308"/>
      <c r="UDX69" s="308"/>
      <c r="UDY69" s="308"/>
      <c r="UDZ69" s="308"/>
      <c r="UEA69" s="308"/>
      <c r="UEB69" s="308"/>
      <c r="UEC69" s="308"/>
      <c r="UED69" s="308"/>
      <c r="UEE69" s="308"/>
      <c r="UEF69" s="308"/>
      <c r="UEG69" s="308"/>
      <c r="UEH69" s="308"/>
      <c r="UEI69" s="308"/>
      <c r="UEJ69" s="308"/>
      <c r="UEK69" s="308"/>
      <c r="UEL69" s="308"/>
      <c r="UEM69" s="308"/>
      <c r="UEN69" s="308"/>
      <c r="UEO69" s="308"/>
      <c r="UEP69" s="308"/>
      <c r="UEQ69" s="308"/>
      <c r="UER69" s="308"/>
      <c r="UES69" s="308"/>
      <c r="UET69" s="308"/>
      <c r="UEU69" s="308"/>
      <c r="UEV69" s="308"/>
      <c r="UEW69" s="308"/>
      <c r="UEX69" s="308"/>
      <c r="UEY69" s="308"/>
      <c r="UEZ69" s="308"/>
      <c r="UFA69" s="308"/>
      <c r="UFB69" s="308"/>
      <c r="UFC69" s="308"/>
      <c r="UFD69" s="308"/>
      <c r="UFE69" s="308"/>
      <c r="UFF69" s="308"/>
      <c r="UFG69" s="308"/>
      <c r="UFH69" s="308"/>
      <c r="UFI69" s="308"/>
      <c r="UFJ69" s="308"/>
      <c r="UFK69" s="308"/>
      <c r="UFL69" s="308"/>
      <c r="UFM69" s="308"/>
      <c r="UFN69" s="308"/>
      <c r="UFO69" s="308"/>
      <c r="UFP69" s="308"/>
      <c r="UFQ69" s="308"/>
      <c r="UFR69" s="308"/>
      <c r="UFS69" s="308"/>
      <c r="UFT69" s="308"/>
      <c r="UFU69" s="308"/>
      <c r="UFV69" s="308"/>
      <c r="UFW69" s="308"/>
      <c r="UFX69" s="308"/>
      <c r="UFY69" s="308"/>
      <c r="UFZ69" s="308"/>
      <c r="UGA69" s="308"/>
      <c r="UGB69" s="308"/>
      <c r="UGC69" s="308"/>
      <c r="UGD69" s="308"/>
      <c r="UGE69" s="308"/>
      <c r="UGF69" s="308"/>
      <c r="UGG69" s="308"/>
      <c r="UGH69" s="308"/>
      <c r="UGI69" s="308"/>
      <c r="UGJ69" s="308"/>
      <c r="UGK69" s="308"/>
      <c r="UGL69" s="308"/>
      <c r="UGM69" s="308"/>
      <c r="UGN69" s="308"/>
      <c r="UGO69" s="308"/>
      <c r="UGP69" s="308"/>
      <c r="UGQ69" s="308"/>
      <c r="UGR69" s="308"/>
      <c r="UGS69" s="308"/>
      <c r="UGT69" s="308"/>
      <c r="UGU69" s="308"/>
      <c r="UGV69" s="308"/>
      <c r="UGW69" s="308"/>
      <c r="UGX69" s="308"/>
      <c r="UGY69" s="308"/>
      <c r="UGZ69" s="308"/>
      <c r="UHA69" s="308"/>
      <c r="UHB69" s="308"/>
      <c r="UHC69" s="308"/>
      <c r="UHD69" s="308"/>
      <c r="UHE69" s="308"/>
      <c r="UHF69" s="308"/>
      <c r="UHG69" s="308"/>
      <c r="UHH69" s="308"/>
      <c r="UHI69" s="308"/>
      <c r="UHJ69" s="308"/>
      <c r="UHK69" s="308"/>
      <c r="UHL69" s="308"/>
      <c r="UHM69" s="308"/>
      <c r="UHN69" s="308"/>
      <c r="UHO69" s="308"/>
      <c r="UHP69" s="308"/>
      <c r="UHQ69" s="308"/>
      <c r="UHR69" s="308"/>
      <c r="UHS69" s="308"/>
      <c r="UHT69" s="308"/>
      <c r="UHU69" s="308"/>
      <c r="UHV69" s="308"/>
      <c r="UHW69" s="308"/>
      <c r="UHX69" s="308"/>
      <c r="UHY69" s="308"/>
      <c r="UHZ69" s="308"/>
      <c r="UIA69" s="308"/>
      <c r="UIB69" s="308"/>
      <c r="UIC69" s="308"/>
      <c r="UID69" s="308"/>
      <c r="UIE69" s="308"/>
      <c r="UIF69" s="308"/>
      <c r="UIG69" s="308"/>
      <c r="UIH69" s="308"/>
      <c r="UII69" s="308"/>
      <c r="UIJ69" s="308"/>
      <c r="UIK69" s="308"/>
      <c r="UIL69" s="308"/>
      <c r="UIM69" s="308"/>
      <c r="UIN69" s="308"/>
      <c r="UIO69" s="308"/>
      <c r="UIP69" s="308"/>
      <c r="UIQ69" s="308"/>
      <c r="UIR69" s="308"/>
      <c r="UIS69" s="308"/>
      <c r="UIT69" s="308"/>
      <c r="UIU69" s="308"/>
      <c r="UIV69" s="308"/>
      <c r="UIW69" s="308"/>
      <c r="UIX69" s="308"/>
      <c r="UIY69" s="308"/>
      <c r="UIZ69" s="308"/>
      <c r="UJA69" s="308"/>
      <c r="UJB69" s="308"/>
      <c r="UJC69" s="308"/>
      <c r="UJD69" s="308"/>
      <c r="UJE69" s="308"/>
      <c r="UJF69" s="308"/>
      <c r="UJG69" s="308"/>
      <c r="UJH69" s="308"/>
      <c r="UJI69" s="308"/>
      <c r="UJJ69" s="308"/>
      <c r="UJK69" s="308"/>
      <c r="UJL69" s="308"/>
      <c r="UJM69" s="308"/>
      <c r="UJN69" s="308"/>
      <c r="UJO69" s="308"/>
      <c r="UJP69" s="308"/>
      <c r="UJQ69" s="308"/>
      <c r="UJR69" s="308"/>
      <c r="UJS69" s="308"/>
      <c r="UJT69" s="308"/>
      <c r="UJU69" s="308"/>
      <c r="UJV69" s="308"/>
      <c r="UJW69" s="308"/>
      <c r="UJX69" s="308"/>
      <c r="UJY69" s="308"/>
      <c r="UJZ69" s="308"/>
      <c r="UKA69" s="308"/>
      <c r="UKB69" s="308"/>
      <c r="UKC69" s="308"/>
      <c r="UKD69" s="308"/>
      <c r="UKE69" s="308"/>
      <c r="UKF69" s="308"/>
      <c r="UKG69" s="308"/>
      <c r="UKH69" s="308"/>
      <c r="UKI69" s="308"/>
      <c r="UKJ69" s="308"/>
      <c r="UKK69" s="308"/>
      <c r="UKL69" s="308"/>
      <c r="UKM69" s="308"/>
      <c r="UKN69" s="308"/>
      <c r="UKO69" s="308"/>
      <c r="UKP69" s="308"/>
      <c r="UKQ69" s="308"/>
      <c r="UKR69" s="308"/>
      <c r="UKS69" s="308"/>
      <c r="UKT69" s="308"/>
      <c r="UKU69" s="308"/>
      <c r="UKV69" s="308"/>
      <c r="UKW69" s="308"/>
      <c r="UKX69" s="308"/>
      <c r="UKY69" s="308"/>
      <c r="UKZ69" s="308"/>
      <c r="ULA69" s="308"/>
      <c r="ULB69" s="308"/>
      <c r="ULC69" s="308"/>
      <c r="ULD69" s="308"/>
      <c r="ULE69" s="308"/>
      <c r="ULF69" s="308"/>
      <c r="ULG69" s="308"/>
      <c r="ULH69" s="308"/>
      <c r="ULI69" s="308"/>
      <c r="ULJ69" s="308"/>
      <c r="ULK69" s="308"/>
      <c r="ULL69" s="308"/>
      <c r="ULM69" s="308"/>
      <c r="ULN69" s="308"/>
      <c r="ULO69" s="308"/>
      <c r="ULP69" s="308"/>
      <c r="ULQ69" s="308"/>
      <c r="ULR69" s="308"/>
      <c r="ULS69" s="308"/>
      <c r="ULT69" s="308"/>
      <c r="ULU69" s="308"/>
      <c r="ULV69" s="308"/>
      <c r="ULW69" s="308"/>
      <c r="ULX69" s="308"/>
      <c r="ULY69" s="308"/>
      <c r="ULZ69" s="308"/>
      <c r="UMA69" s="308"/>
      <c r="UMB69" s="308"/>
      <c r="UMC69" s="308"/>
      <c r="UMD69" s="308"/>
      <c r="UME69" s="308"/>
      <c r="UMF69" s="308"/>
      <c r="UMG69" s="308"/>
      <c r="UMH69" s="308"/>
      <c r="UMI69" s="308"/>
      <c r="UMJ69" s="308"/>
      <c r="UMK69" s="308"/>
      <c r="UML69" s="308"/>
      <c r="UMM69" s="308"/>
      <c r="UMN69" s="308"/>
      <c r="UMO69" s="308"/>
      <c r="UMP69" s="308"/>
      <c r="UMQ69" s="308"/>
      <c r="UMR69" s="308"/>
      <c r="UMS69" s="308"/>
      <c r="UMT69" s="308"/>
      <c r="UMU69" s="308"/>
      <c r="UMV69" s="308"/>
      <c r="UMW69" s="308"/>
      <c r="UMX69" s="308"/>
      <c r="UMY69" s="308"/>
      <c r="UMZ69" s="308"/>
      <c r="UNA69" s="308"/>
      <c r="UNB69" s="308"/>
      <c r="UNC69" s="308"/>
      <c r="UND69" s="308"/>
      <c r="UNE69" s="308"/>
      <c r="UNF69" s="308"/>
      <c r="UNG69" s="308"/>
      <c r="UNH69" s="308"/>
      <c r="UNI69" s="308"/>
      <c r="UNJ69" s="308"/>
      <c r="UNK69" s="308"/>
      <c r="UNL69" s="308"/>
      <c r="UNM69" s="308"/>
      <c r="UNN69" s="308"/>
      <c r="UNO69" s="308"/>
      <c r="UNP69" s="308"/>
      <c r="UNQ69" s="308"/>
      <c r="UNR69" s="308"/>
      <c r="UNS69" s="308"/>
      <c r="UNT69" s="308"/>
      <c r="UNU69" s="308"/>
      <c r="UNV69" s="308"/>
      <c r="UNW69" s="308"/>
      <c r="UNX69" s="308"/>
      <c r="UNY69" s="308"/>
      <c r="UNZ69" s="308"/>
      <c r="UOA69" s="308"/>
      <c r="UOB69" s="308"/>
      <c r="UOC69" s="308"/>
      <c r="UOD69" s="308"/>
      <c r="UOE69" s="308"/>
      <c r="UOF69" s="308"/>
      <c r="UOG69" s="308"/>
      <c r="UOH69" s="308"/>
      <c r="UOI69" s="308"/>
      <c r="UOJ69" s="308"/>
      <c r="UOK69" s="308"/>
      <c r="UOL69" s="308"/>
      <c r="UOM69" s="308"/>
      <c r="UON69" s="308"/>
      <c r="UOO69" s="308"/>
      <c r="UOP69" s="308"/>
      <c r="UOQ69" s="308"/>
      <c r="UOR69" s="308"/>
      <c r="UOS69" s="308"/>
      <c r="UOT69" s="308"/>
      <c r="UOU69" s="308"/>
      <c r="UOV69" s="308"/>
      <c r="UOW69" s="308"/>
      <c r="UOX69" s="308"/>
      <c r="UOY69" s="308"/>
      <c r="UOZ69" s="308"/>
      <c r="UPA69" s="308"/>
      <c r="UPB69" s="308"/>
      <c r="UPC69" s="308"/>
      <c r="UPD69" s="308"/>
      <c r="UPE69" s="308"/>
      <c r="UPF69" s="308"/>
      <c r="UPG69" s="308"/>
      <c r="UPH69" s="308"/>
      <c r="UPI69" s="308"/>
      <c r="UPJ69" s="308"/>
      <c r="UPK69" s="308"/>
      <c r="UPL69" s="308"/>
      <c r="UPM69" s="308"/>
      <c r="UPN69" s="308"/>
      <c r="UPO69" s="308"/>
      <c r="UPP69" s="308"/>
      <c r="UPQ69" s="308"/>
      <c r="UPR69" s="308"/>
      <c r="UPS69" s="308"/>
      <c r="UPT69" s="308"/>
      <c r="UPU69" s="308"/>
      <c r="UPV69" s="308"/>
      <c r="UPW69" s="308"/>
      <c r="UPX69" s="308"/>
      <c r="UPY69" s="308"/>
      <c r="UPZ69" s="308"/>
      <c r="UQA69" s="308"/>
      <c r="UQB69" s="308"/>
      <c r="UQC69" s="308"/>
      <c r="UQD69" s="308"/>
      <c r="UQE69" s="308"/>
      <c r="UQF69" s="308"/>
      <c r="UQG69" s="308"/>
      <c r="UQH69" s="308"/>
      <c r="UQI69" s="308"/>
      <c r="UQJ69" s="308"/>
      <c r="UQK69" s="308"/>
      <c r="UQL69" s="308"/>
      <c r="UQM69" s="308"/>
      <c r="UQN69" s="308"/>
      <c r="UQO69" s="308"/>
      <c r="UQP69" s="308"/>
      <c r="UQQ69" s="308"/>
      <c r="UQR69" s="308"/>
      <c r="UQS69" s="308"/>
      <c r="UQT69" s="308"/>
      <c r="UQU69" s="308"/>
      <c r="UQV69" s="308"/>
      <c r="UQW69" s="308"/>
      <c r="UQX69" s="308"/>
      <c r="UQY69" s="308"/>
      <c r="UQZ69" s="308"/>
      <c r="URA69" s="308"/>
      <c r="URB69" s="308"/>
      <c r="URC69" s="308"/>
      <c r="URD69" s="308"/>
      <c r="URE69" s="308"/>
      <c r="URF69" s="308"/>
      <c r="URG69" s="308"/>
      <c r="URH69" s="308"/>
      <c r="URI69" s="308"/>
      <c r="URJ69" s="308"/>
      <c r="URK69" s="308"/>
      <c r="URL69" s="308"/>
      <c r="URM69" s="308"/>
      <c r="URN69" s="308"/>
      <c r="URO69" s="308"/>
      <c r="URP69" s="308"/>
      <c r="URQ69" s="308"/>
      <c r="URR69" s="308"/>
      <c r="URS69" s="308"/>
      <c r="URT69" s="308"/>
      <c r="URU69" s="308"/>
      <c r="URV69" s="308"/>
      <c r="URW69" s="308"/>
      <c r="URX69" s="308"/>
      <c r="URY69" s="308"/>
      <c r="URZ69" s="308"/>
      <c r="USA69" s="308"/>
      <c r="USB69" s="308"/>
      <c r="USC69" s="308"/>
      <c r="USD69" s="308"/>
      <c r="USE69" s="308"/>
      <c r="USF69" s="308"/>
      <c r="USG69" s="308"/>
      <c r="USH69" s="308"/>
      <c r="USI69" s="308"/>
      <c r="USJ69" s="308"/>
      <c r="USK69" s="308"/>
      <c r="USL69" s="308"/>
      <c r="USM69" s="308"/>
      <c r="USN69" s="308"/>
      <c r="USO69" s="308"/>
      <c r="USP69" s="308"/>
      <c r="USQ69" s="308"/>
      <c r="USR69" s="308"/>
      <c r="USS69" s="308"/>
      <c r="UST69" s="308"/>
      <c r="USU69" s="308"/>
      <c r="USV69" s="308"/>
      <c r="USW69" s="308"/>
      <c r="USX69" s="308"/>
      <c r="USY69" s="308"/>
      <c r="USZ69" s="308"/>
      <c r="UTA69" s="308"/>
      <c r="UTB69" s="308"/>
      <c r="UTC69" s="308"/>
      <c r="UTD69" s="308"/>
      <c r="UTE69" s="308"/>
      <c r="UTF69" s="308"/>
      <c r="UTG69" s="308"/>
      <c r="UTH69" s="308"/>
      <c r="UTI69" s="308"/>
      <c r="UTJ69" s="308"/>
      <c r="UTK69" s="308"/>
      <c r="UTL69" s="308"/>
      <c r="UTM69" s="308"/>
      <c r="UTN69" s="308"/>
      <c r="UTO69" s="308"/>
      <c r="UTP69" s="308"/>
      <c r="UTQ69" s="308"/>
      <c r="UTR69" s="308"/>
      <c r="UTS69" s="308"/>
      <c r="UTT69" s="308"/>
      <c r="UTU69" s="308"/>
      <c r="UTV69" s="308"/>
      <c r="UTW69" s="308"/>
      <c r="UTX69" s="308"/>
      <c r="UTY69" s="308"/>
      <c r="UTZ69" s="308"/>
      <c r="UUA69" s="308"/>
      <c r="UUB69" s="308"/>
      <c r="UUC69" s="308"/>
      <c r="UUD69" s="308"/>
      <c r="UUE69" s="308"/>
      <c r="UUF69" s="308"/>
      <c r="UUG69" s="308"/>
      <c r="UUH69" s="308"/>
      <c r="UUI69" s="308"/>
      <c r="UUJ69" s="308"/>
      <c r="UUK69" s="308"/>
      <c r="UUL69" s="308"/>
      <c r="UUM69" s="308"/>
      <c r="UUN69" s="308"/>
      <c r="UUO69" s="308"/>
      <c r="UUP69" s="308"/>
      <c r="UUQ69" s="308"/>
      <c r="UUR69" s="308"/>
      <c r="UUS69" s="308"/>
      <c r="UUT69" s="308"/>
      <c r="UUU69" s="308"/>
      <c r="UUV69" s="308"/>
      <c r="UUW69" s="308"/>
      <c r="UUX69" s="308"/>
      <c r="UUY69" s="308"/>
      <c r="UUZ69" s="308"/>
      <c r="UVA69" s="308"/>
      <c r="UVB69" s="308"/>
      <c r="UVC69" s="308"/>
      <c r="UVD69" s="308"/>
      <c r="UVE69" s="308"/>
      <c r="UVF69" s="308"/>
      <c r="UVG69" s="308"/>
      <c r="UVH69" s="308"/>
      <c r="UVI69" s="308"/>
      <c r="UVJ69" s="308"/>
      <c r="UVK69" s="308"/>
      <c r="UVL69" s="308"/>
      <c r="UVM69" s="308"/>
      <c r="UVN69" s="308"/>
      <c r="UVO69" s="308"/>
      <c r="UVP69" s="308"/>
      <c r="UVQ69" s="308"/>
      <c r="UVR69" s="308"/>
      <c r="UVS69" s="308"/>
      <c r="UVT69" s="308"/>
      <c r="UVU69" s="308"/>
      <c r="UVV69" s="308"/>
      <c r="UVW69" s="308"/>
      <c r="UVX69" s="308"/>
      <c r="UVY69" s="308"/>
      <c r="UVZ69" s="308"/>
      <c r="UWA69" s="308"/>
      <c r="UWB69" s="308"/>
      <c r="UWC69" s="308"/>
      <c r="UWD69" s="308"/>
      <c r="UWE69" s="308"/>
      <c r="UWF69" s="308"/>
      <c r="UWG69" s="308"/>
      <c r="UWH69" s="308"/>
      <c r="UWI69" s="308"/>
      <c r="UWJ69" s="308"/>
      <c r="UWK69" s="308"/>
      <c r="UWL69" s="308"/>
      <c r="UWM69" s="308"/>
      <c r="UWN69" s="308"/>
      <c r="UWO69" s="308"/>
      <c r="UWP69" s="308"/>
      <c r="UWQ69" s="308"/>
      <c r="UWR69" s="308"/>
      <c r="UWS69" s="308"/>
      <c r="UWT69" s="308"/>
      <c r="UWU69" s="308"/>
      <c r="UWV69" s="308"/>
      <c r="UWW69" s="308"/>
      <c r="UWX69" s="308"/>
      <c r="UWY69" s="308"/>
      <c r="UWZ69" s="308"/>
      <c r="UXA69" s="308"/>
      <c r="UXB69" s="308"/>
      <c r="UXC69" s="308"/>
      <c r="UXD69" s="308"/>
      <c r="UXE69" s="308"/>
      <c r="UXF69" s="308"/>
      <c r="UXG69" s="308"/>
      <c r="UXH69" s="308"/>
      <c r="UXI69" s="308"/>
      <c r="UXJ69" s="308"/>
      <c r="UXK69" s="308"/>
      <c r="UXL69" s="308"/>
      <c r="UXM69" s="308"/>
      <c r="UXN69" s="308"/>
      <c r="UXO69" s="308"/>
      <c r="UXP69" s="308"/>
      <c r="UXQ69" s="308"/>
      <c r="UXR69" s="308"/>
      <c r="UXS69" s="308"/>
      <c r="UXT69" s="308"/>
      <c r="UXU69" s="308"/>
      <c r="UXV69" s="308"/>
      <c r="UXW69" s="308"/>
      <c r="UXX69" s="308"/>
      <c r="UXY69" s="308"/>
      <c r="UXZ69" s="308"/>
      <c r="UYA69" s="308"/>
      <c r="UYB69" s="308"/>
      <c r="UYC69" s="308"/>
      <c r="UYD69" s="308"/>
      <c r="UYE69" s="308"/>
      <c r="UYF69" s="308"/>
      <c r="UYG69" s="308"/>
      <c r="UYH69" s="308"/>
      <c r="UYI69" s="308"/>
      <c r="UYJ69" s="308"/>
      <c r="UYK69" s="308"/>
      <c r="UYL69" s="308"/>
      <c r="UYM69" s="308"/>
      <c r="UYN69" s="308"/>
      <c r="UYO69" s="308"/>
      <c r="UYP69" s="308"/>
      <c r="UYQ69" s="308"/>
      <c r="UYR69" s="308"/>
      <c r="UYS69" s="308"/>
      <c r="UYT69" s="308"/>
      <c r="UYU69" s="308"/>
      <c r="UYV69" s="308"/>
      <c r="UYW69" s="308"/>
      <c r="UYX69" s="308"/>
      <c r="UYY69" s="308"/>
      <c r="UYZ69" s="308"/>
      <c r="UZA69" s="308"/>
      <c r="UZB69" s="308"/>
      <c r="UZC69" s="308"/>
      <c r="UZD69" s="308"/>
      <c r="UZE69" s="308"/>
      <c r="UZF69" s="308"/>
      <c r="UZG69" s="308"/>
      <c r="UZH69" s="308"/>
      <c r="UZI69" s="308"/>
      <c r="UZJ69" s="308"/>
      <c r="UZK69" s="308"/>
      <c r="UZL69" s="308"/>
      <c r="UZM69" s="308"/>
      <c r="UZN69" s="308"/>
      <c r="UZO69" s="308"/>
      <c r="UZP69" s="308"/>
      <c r="UZQ69" s="308"/>
      <c r="UZR69" s="308"/>
      <c r="UZS69" s="308"/>
      <c r="UZT69" s="308"/>
      <c r="UZU69" s="308"/>
      <c r="UZV69" s="308"/>
      <c r="UZW69" s="308"/>
      <c r="UZX69" s="308"/>
      <c r="UZY69" s="308"/>
      <c r="UZZ69" s="308"/>
      <c r="VAA69" s="308"/>
      <c r="VAB69" s="308"/>
      <c r="VAC69" s="308"/>
      <c r="VAD69" s="308"/>
      <c r="VAE69" s="308"/>
      <c r="VAF69" s="308"/>
      <c r="VAG69" s="308"/>
      <c r="VAH69" s="308"/>
      <c r="VAI69" s="308"/>
      <c r="VAJ69" s="308"/>
      <c r="VAK69" s="308"/>
      <c r="VAL69" s="308"/>
      <c r="VAM69" s="308"/>
      <c r="VAN69" s="308"/>
      <c r="VAO69" s="308"/>
      <c r="VAP69" s="308"/>
      <c r="VAQ69" s="308"/>
      <c r="VAR69" s="308"/>
      <c r="VAS69" s="308"/>
      <c r="VAT69" s="308"/>
      <c r="VAU69" s="308"/>
      <c r="VAV69" s="308"/>
      <c r="VAW69" s="308"/>
      <c r="VAX69" s="308"/>
      <c r="VAY69" s="308"/>
      <c r="VAZ69" s="308"/>
      <c r="VBA69" s="308"/>
      <c r="VBB69" s="308"/>
      <c r="VBC69" s="308"/>
      <c r="VBD69" s="308"/>
      <c r="VBE69" s="308"/>
      <c r="VBF69" s="308"/>
      <c r="VBG69" s="308"/>
      <c r="VBH69" s="308"/>
      <c r="VBI69" s="308"/>
      <c r="VBJ69" s="308"/>
      <c r="VBK69" s="308"/>
      <c r="VBL69" s="308"/>
      <c r="VBM69" s="308"/>
      <c r="VBN69" s="308"/>
      <c r="VBO69" s="308"/>
      <c r="VBP69" s="308"/>
      <c r="VBQ69" s="308"/>
      <c r="VBR69" s="308"/>
      <c r="VBS69" s="308"/>
      <c r="VBT69" s="308"/>
      <c r="VBU69" s="308"/>
      <c r="VBV69" s="308"/>
      <c r="VBW69" s="308"/>
      <c r="VBX69" s="308"/>
      <c r="VBY69" s="308"/>
      <c r="VBZ69" s="308"/>
      <c r="VCA69" s="308"/>
      <c r="VCB69" s="308"/>
      <c r="VCC69" s="308"/>
      <c r="VCD69" s="308"/>
      <c r="VCE69" s="308"/>
      <c r="VCF69" s="308"/>
      <c r="VCG69" s="308"/>
      <c r="VCH69" s="308"/>
      <c r="VCI69" s="308"/>
      <c r="VCJ69" s="308"/>
      <c r="VCK69" s="308"/>
      <c r="VCL69" s="308"/>
      <c r="VCM69" s="308"/>
      <c r="VCN69" s="308"/>
      <c r="VCO69" s="308"/>
      <c r="VCP69" s="308"/>
      <c r="VCQ69" s="308"/>
      <c r="VCR69" s="308"/>
      <c r="VCS69" s="308"/>
      <c r="VCT69" s="308"/>
      <c r="VCU69" s="308"/>
      <c r="VCV69" s="308"/>
      <c r="VCW69" s="308"/>
      <c r="VCX69" s="308"/>
      <c r="VCY69" s="308"/>
      <c r="VCZ69" s="308"/>
      <c r="VDA69" s="308"/>
      <c r="VDB69" s="308"/>
      <c r="VDC69" s="308"/>
      <c r="VDD69" s="308"/>
      <c r="VDE69" s="308"/>
      <c r="VDF69" s="308"/>
      <c r="VDG69" s="308"/>
      <c r="VDH69" s="308"/>
      <c r="VDI69" s="308"/>
      <c r="VDJ69" s="308"/>
      <c r="VDK69" s="308"/>
      <c r="VDL69" s="308"/>
      <c r="VDM69" s="308"/>
      <c r="VDN69" s="308"/>
      <c r="VDO69" s="308"/>
      <c r="VDP69" s="308"/>
      <c r="VDQ69" s="308"/>
      <c r="VDR69" s="308"/>
      <c r="VDS69" s="308"/>
      <c r="VDT69" s="308"/>
      <c r="VDU69" s="308"/>
      <c r="VDV69" s="308"/>
      <c r="VDW69" s="308"/>
      <c r="VDX69" s="308"/>
      <c r="VDY69" s="308"/>
      <c r="VDZ69" s="308"/>
      <c r="VEA69" s="308"/>
      <c r="VEB69" s="308"/>
      <c r="VEC69" s="308"/>
      <c r="VED69" s="308"/>
      <c r="VEE69" s="308"/>
      <c r="VEF69" s="308"/>
      <c r="VEG69" s="308"/>
      <c r="VEH69" s="308"/>
      <c r="VEI69" s="308"/>
      <c r="VEJ69" s="308"/>
      <c r="VEK69" s="308"/>
      <c r="VEL69" s="308"/>
      <c r="VEM69" s="308"/>
      <c r="VEN69" s="308"/>
      <c r="VEO69" s="308"/>
      <c r="VEP69" s="308"/>
      <c r="VEQ69" s="308"/>
      <c r="VER69" s="308"/>
      <c r="VES69" s="308"/>
      <c r="VET69" s="308"/>
      <c r="VEU69" s="308"/>
      <c r="VEV69" s="308"/>
      <c r="VEW69" s="308"/>
      <c r="VEX69" s="308"/>
      <c r="VEY69" s="308"/>
      <c r="VEZ69" s="308"/>
      <c r="VFA69" s="308"/>
      <c r="VFB69" s="308"/>
      <c r="VFC69" s="308"/>
      <c r="VFD69" s="308"/>
      <c r="VFE69" s="308"/>
      <c r="VFF69" s="308"/>
      <c r="VFG69" s="308"/>
      <c r="VFH69" s="308"/>
      <c r="VFI69" s="308"/>
      <c r="VFJ69" s="308"/>
      <c r="VFK69" s="308"/>
      <c r="VFL69" s="308"/>
      <c r="VFM69" s="308"/>
      <c r="VFN69" s="308"/>
      <c r="VFO69" s="308"/>
      <c r="VFP69" s="308"/>
      <c r="VFQ69" s="308"/>
      <c r="VFR69" s="308"/>
      <c r="VFS69" s="308"/>
      <c r="VFT69" s="308"/>
      <c r="VFU69" s="308"/>
      <c r="VFV69" s="308"/>
      <c r="VFW69" s="308"/>
      <c r="VFX69" s="308"/>
      <c r="VFY69" s="308"/>
      <c r="VFZ69" s="308"/>
      <c r="VGA69" s="308"/>
      <c r="VGB69" s="308"/>
      <c r="VGC69" s="308"/>
      <c r="VGD69" s="308"/>
      <c r="VGE69" s="308"/>
      <c r="VGF69" s="308"/>
      <c r="VGG69" s="308"/>
      <c r="VGH69" s="308"/>
      <c r="VGI69" s="308"/>
      <c r="VGJ69" s="308"/>
      <c r="VGK69" s="308"/>
      <c r="VGL69" s="308"/>
      <c r="VGM69" s="308"/>
      <c r="VGN69" s="308"/>
      <c r="VGO69" s="308"/>
      <c r="VGP69" s="308"/>
      <c r="VGQ69" s="308"/>
      <c r="VGR69" s="308"/>
      <c r="VGS69" s="308"/>
      <c r="VGT69" s="308"/>
      <c r="VGU69" s="308"/>
      <c r="VGV69" s="308"/>
      <c r="VGW69" s="308"/>
      <c r="VGX69" s="308"/>
      <c r="VGY69" s="308"/>
      <c r="VGZ69" s="308"/>
      <c r="VHA69" s="308"/>
      <c r="VHB69" s="308"/>
      <c r="VHC69" s="308"/>
      <c r="VHD69" s="308"/>
      <c r="VHE69" s="308"/>
      <c r="VHF69" s="308"/>
      <c r="VHG69" s="308"/>
      <c r="VHH69" s="308"/>
      <c r="VHI69" s="308"/>
      <c r="VHJ69" s="308"/>
      <c r="VHK69" s="308"/>
      <c r="VHL69" s="308"/>
      <c r="VHM69" s="308"/>
      <c r="VHN69" s="308"/>
      <c r="VHO69" s="308"/>
      <c r="VHP69" s="308"/>
      <c r="VHQ69" s="308"/>
      <c r="VHR69" s="308"/>
      <c r="VHS69" s="308"/>
      <c r="VHT69" s="308"/>
      <c r="VHU69" s="308"/>
      <c r="VHV69" s="308"/>
      <c r="VHW69" s="308"/>
      <c r="VHX69" s="308"/>
      <c r="VHY69" s="308"/>
      <c r="VHZ69" s="308"/>
      <c r="VIA69" s="308"/>
      <c r="VIB69" s="308"/>
      <c r="VIC69" s="308"/>
      <c r="VID69" s="308"/>
      <c r="VIE69" s="308"/>
      <c r="VIF69" s="308"/>
      <c r="VIG69" s="308"/>
      <c r="VIH69" s="308"/>
      <c r="VII69" s="308"/>
      <c r="VIJ69" s="308"/>
      <c r="VIK69" s="308"/>
      <c r="VIL69" s="308"/>
      <c r="VIM69" s="308"/>
      <c r="VIN69" s="308"/>
      <c r="VIO69" s="308"/>
      <c r="VIP69" s="308"/>
      <c r="VIQ69" s="308"/>
      <c r="VIR69" s="308"/>
      <c r="VIS69" s="308"/>
      <c r="VIT69" s="308"/>
      <c r="VIU69" s="308"/>
      <c r="VIV69" s="308"/>
      <c r="VIW69" s="308"/>
      <c r="VIX69" s="308"/>
      <c r="VIY69" s="308"/>
      <c r="VIZ69" s="308"/>
      <c r="VJA69" s="308"/>
      <c r="VJB69" s="308"/>
      <c r="VJC69" s="308"/>
      <c r="VJD69" s="308"/>
      <c r="VJE69" s="308"/>
      <c r="VJF69" s="308"/>
      <c r="VJG69" s="308"/>
      <c r="VJH69" s="308"/>
      <c r="VJI69" s="308"/>
      <c r="VJJ69" s="308"/>
      <c r="VJK69" s="308"/>
      <c r="VJL69" s="308"/>
      <c r="VJM69" s="308"/>
      <c r="VJN69" s="308"/>
      <c r="VJO69" s="308"/>
      <c r="VJP69" s="308"/>
      <c r="VJQ69" s="308"/>
      <c r="VJR69" s="308"/>
      <c r="VJS69" s="308"/>
      <c r="VJT69" s="308"/>
      <c r="VJU69" s="308"/>
      <c r="VJV69" s="308"/>
      <c r="VJW69" s="308"/>
      <c r="VJX69" s="308"/>
      <c r="VJY69" s="308"/>
      <c r="VJZ69" s="308"/>
      <c r="VKA69" s="308"/>
      <c r="VKB69" s="308"/>
      <c r="VKC69" s="308"/>
      <c r="VKD69" s="308"/>
      <c r="VKE69" s="308"/>
      <c r="VKF69" s="308"/>
      <c r="VKG69" s="308"/>
      <c r="VKH69" s="308"/>
      <c r="VKI69" s="308"/>
      <c r="VKJ69" s="308"/>
      <c r="VKK69" s="308"/>
      <c r="VKL69" s="308"/>
      <c r="VKM69" s="308"/>
      <c r="VKN69" s="308"/>
      <c r="VKO69" s="308"/>
      <c r="VKP69" s="308"/>
      <c r="VKQ69" s="308"/>
      <c r="VKR69" s="308"/>
      <c r="VKS69" s="308"/>
      <c r="VKT69" s="308"/>
      <c r="VKU69" s="308"/>
      <c r="VKV69" s="308"/>
      <c r="VKW69" s="308"/>
      <c r="VKX69" s="308"/>
      <c r="VKY69" s="308"/>
      <c r="VKZ69" s="308"/>
      <c r="VLA69" s="308"/>
      <c r="VLB69" s="308"/>
      <c r="VLC69" s="308"/>
      <c r="VLD69" s="308"/>
      <c r="VLE69" s="308"/>
      <c r="VLF69" s="308"/>
      <c r="VLG69" s="308"/>
      <c r="VLH69" s="308"/>
      <c r="VLI69" s="308"/>
      <c r="VLJ69" s="308"/>
      <c r="VLK69" s="308"/>
      <c r="VLL69" s="308"/>
      <c r="VLM69" s="308"/>
      <c r="VLN69" s="308"/>
      <c r="VLO69" s="308"/>
      <c r="VLP69" s="308"/>
      <c r="VLQ69" s="308"/>
      <c r="VLR69" s="308"/>
      <c r="VLS69" s="308"/>
      <c r="VLT69" s="308"/>
      <c r="VLU69" s="308"/>
      <c r="VLV69" s="308"/>
      <c r="VLW69" s="308"/>
      <c r="VLX69" s="308"/>
      <c r="VLY69" s="308"/>
      <c r="VLZ69" s="308"/>
      <c r="VMA69" s="308"/>
      <c r="VMB69" s="308"/>
      <c r="VMC69" s="308"/>
      <c r="VMD69" s="308"/>
      <c r="VME69" s="308"/>
      <c r="VMF69" s="308"/>
      <c r="VMG69" s="308"/>
      <c r="VMH69" s="308"/>
      <c r="VMI69" s="308"/>
      <c r="VMJ69" s="308"/>
      <c r="VMK69" s="308"/>
      <c r="VML69" s="308"/>
      <c r="VMM69" s="308"/>
      <c r="VMN69" s="308"/>
      <c r="VMO69" s="308"/>
      <c r="VMP69" s="308"/>
      <c r="VMQ69" s="308"/>
      <c r="VMR69" s="308"/>
      <c r="VMS69" s="308"/>
      <c r="VMT69" s="308"/>
      <c r="VMU69" s="308"/>
      <c r="VMV69" s="308"/>
      <c r="VMW69" s="308"/>
      <c r="VMX69" s="308"/>
      <c r="VMY69" s="308"/>
      <c r="VMZ69" s="308"/>
      <c r="VNA69" s="308"/>
      <c r="VNB69" s="308"/>
      <c r="VNC69" s="308"/>
      <c r="VND69" s="308"/>
      <c r="VNE69" s="308"/>
      <c r="VNF69" s="308"/>
      <c r="VNG69" s="308"/>
      <c r="VNH69" s="308"/>
      <c r="VNI69" s="308"/>
      <c r="VNJ69" s="308"/>
      <c r="VNK69" s="308"/>
      <c r="VNL69" s="308"/>
      <c r="VNM69" s="308"/>
      <c r="VNN69" s="308"/>
      <c r="VNO69" s="308"/>
      <c r="VNP69" s="308"/>
      <c r="VNQ69" s="308"/>
      <c r="VNR69" s="308"/>
      <c r="VNS69" s="308"/>
      <c r="VNT69" s="308"/>
      <c r="VNU69" s="308"/>
      <c r="VNV69" s="308"/>
      <c r="VNW69" s="308"/>
      <c r="VNX69" s="308"/>
      <c r="VNY69" s="308"/>
      <c r="VNZ69" s="308"/>
      <c r="VOA69" s="308"/>
      <c r="VOB69" s="308"/>
      <c r="VOC69" s="308"/>
      <c r="VOD69" s="308"/>
      <c r="VOE69" s="308"/>
      <c r="VOF69" s="308"/>
      <c r="VOG69" s="308"/>
      <c r="VOH69" s="308"/>
      <c r="VOI69" s="308"/>
      <c r="VOJ69" s="308"/>
      <c r="VOK69" s="308"/>
      <c r="VOL69" s="308"/>
      <c r="VOM69" s="308"/>
      <c r="VON69" s="308"/>
      <c r="VOO69" s="308"/>
      <c r="VOP69" s="308"/>
      <c r="VOQ69" s="308"/>
      <c r="VOR69" s="308"/>
      <c r="VOS69" s="308"/>
      <c r="VOT69" s="308"/>
      <c r="VOU69" s="308"/>
      <c r="VOV69" s="308"/>
      <c r="VOW69" s="308"/>
      <c r="VOX69" s="308"/>
      <c r="VOY69" s="308"/>
      <c r="VOZ69" s="308"/>
      <c r="VPA69" s="308"/>
      <c r="VPB69" s="308"/>
      <c r="VPC69" s="308"/>
      <c r="VPD69" s="308"/>
      <c r="VPE69" s="308"/>
      <c r="VPF69" s="308"/>
      <c r="VPG69" s="308"/>
      <c r="VPH69" s="308"/>
      <c r="VPI69" s="308"/>
      <c r="VPJ69" s="308"/>
      <c r="VPK69" s="308"/>
      <c r="VPL69" s="308"/>
      <c r="VPM69" s="308"/>
      <c r="VPN69" s="308"/>
      <c r="VPO69" s="308"/>
      <c r="VPP69" s="308"/>
      <c r="VPQ69" s="308"/>
      <c r="VPR69" s="308"/>
      <c r="VPS69" s="308"/>
      <c r="VPT69" s="308"/>
      <c r="VPU69" s="308"/>
      <c r="VPV69" s="308"/>
      <c r="VPW69" s="308"/>
      <c r="VPX69" s="308"/>
      <c r="VPY69" s="308"/>
      <c r="VPZ69" s="308"/>
      <c r="VQA69" s="308"/>
      <c r="VQB69" s="308"/>
      <c r="VQC69" s="308"/>
      <c r="VQD69" s="308"/>
      <c r="VQE69" s="308"/>
      <c r="VQF69" s="308"/>
      <c r="VQG69" s="308"/>
      <c r="VQH69" s="308"/>
      <c r="VQI69" s="308"/>
      <c r="VQJ69" s="308"/>
      <c r="VQK69" s="308"/>
      <c r="VQL69" s="308"/>
      <c r="VQM69" s="308"/>
      <c r="VQN69" s="308"/>
      <c r="VQO69" s="308"/>
      <c r="VQP69" s="308"/>
      <c r="VQQ69" s="308"/>
      <c r="VQR69" s="308"/>
      <c r="VQS69" s="308"/>
      <c r="VQT69" s="308"/>
      <c r="VQU69" s="308"/>
      <c r="VQV69" s="308"/>
      <c r="VQW69" s="308"/>
      <c r="VQX69" s="308"/>
      <c r="VQY69" s="308"/>
      <c r="VQZ69" s="308"/>
      <c r="VRA69" s="308"/>
      <c r="VRB69" s="308"/>
      <c r="VRC69" s="308"/>
      <c r="VRD69" s="308"/>
      <c r="VRE69" s="308"/>
      <c r="VRF69" s="308"/>
      <c r="VRG69" s="308"/>
      <c r="VRH69" s="308"/>
      <c r="VRI69" s="308"/>
      <c r="VRJ69" s="308"/>
      <c r="VRK69" s="308"/>
      <c r="VRL69" s="308"/>
      <c r="VRM69" s="308"/>
      <c r="VRN69" s="308"/>
      <c r="VRO69" s="308"/>
      <c r="VRP69" s="308"/>
      <c r="VRQ69" s="308"/>
      <c r="VRR69" s="308"/>
      <c r="VRS69" s="308"/>
      <c r="VRT69" s="308"/>
      <c r="VRU69" s="308"/>
      <c r="VRV69" s="308"/>
      <c r="VRW69" s="308"/>
      <c r="VRX69" s="308"/>
      <c r="VRY69" s="308"/>
      <c r="VRZ69" s="308"/>
      <c r="VSA69" s="308"/>
      <c r="VSB69" s="308"/>
      <c r="VSC69" s="308"/>
      <c r="VSD69" s="308"/>
      <c r="VSE69" s="308"/>
      <c r="VSF69" s="308"/>
      <c r="VSG69" s="308"/>
      <c r="VSH69" s="308"/>
      <c r="VSI69" s="308"/>
      <c r="VSJ69" s="308"/>
      <c r="VSK69" s="308"/>
      <c r="VSL69" s="308"/>
      <c r="VSM69" s="308"/>
      <c r="VSN69" s="308"/>
      <c r="VSO69" s="308"/>
      <c r="VSP69" s="308"/>
      <c r="VSQ69" s="308"/>
      <c r="VSR69" s="308"/>
      <c r="VSS69" s="308"/>
      <c r="VST69" s="308"/>
      <c r="VSU69" s="308"/>
      <c r="VSV69" s="308"/>
      <c r="VSW69" s="308"/>
      <c r="VSX69" s="308"/>
      <c r="VSY69" s="308"/>
      <c r="VSZ69" s="308"/>
      <c r="VTA69" s="308"/>
      <c r="VTB69" s="308"/>
      <c r="VTC69" s="308"/>
      <c r="VTD69" s="308"/>
      <c r="VTE69" s="308"/>
      <c r="VTF69" s="308"/>
      <c r="VTG69" s="308"/>
      <c r="VTH69" s="308"/>
      <c r="VTI69" s="308"/>
      <c r="VTJ69" s="308"/>
      <c r="VTK69" s="308"/>
      <c r="VTL69" s="308"/>
      <c r="VTM69" s="308"/>
      <c r="VTN69" s="308"/>
      <c r="VTO69" s="308"/>
      <c r="VTP69" s="308"/>
      <c r="VTQ69" s="308"/>
      <c r="VTR69" s="308"/>
      <c r="VTS69" s="308"/>
      <c r="VTT69" s="308"/>
      <c r="VTU69" s="308"/>
      <c r="VTV69" s="308"/>
      <c r="VTW69" s="308"/>
      <c r="VTX69" s="308"/>
      <c r="VTY69" s="308"/>
      <c r="VTZ69" s="308"/>
      <c r="VUA69" s="308"/>
      <c r="VUB69" s="308"/>
      <c r="VUC69" s="308"/>
      <c r="VUD69" s="308"/>
      <c r="VUE69" s="308"/>
      <c r="VUF69" s="308"/>
      <c r="VUG69" s="308"/>
      <c r="VUH69" s="308"/>
      <c r="VUI69" s="308"/>
      <c r="VUJ69" s="308"/>
      <c r="VUK69" s="308"/>
      <c r="VUL69" s="308"/>
      <c r="VUM69" s="308"/>
      <c r="VUN69" s="308"/>
      <c r="VUO69" s="308"/>
      <c r="VUP69" s="308"/>
      <c r="VUQ69" s="308"/>
      <c r="VUR69" s="308"/>
      <c r="VUS69" s="308"/>
      <c r="VUT69" s="308"/>
      <c r="VUU69" s="308"/>
      <c r="VUV69" s="308"/>
      <c r="VUW69" s="308"/>
      <c r="VUX69" s="308"/>
      <c r="VUY69" s="308"/>
      <c r="VUZ69" s="308"/>
      <c r="VVA69" s="308"/>
      <c r="VVB69" s="308"/>
      <c r="VVC69" s="308"/>
      <c r="VVD69" s="308"/>
      <c r="VVE69" s="308"/>
      <c r="VVF69" s="308"/>
      <c r="VVG69" s="308"/>
      <c r="VVH69" s="308"/>
      <c r="VVI69" s="308"/>
      <c r="VVJ69" s="308"/>
      <c r="VVK69" s="308"/>
      <c r="VVL69" s="308"/>
      <c r="VVM69" s="308"/>
      <c r="VVN69" s="308"/>
      <c r="VVO69" s="308"/>
      <c r="VVP69" s="308"/>
      <c r="VVQ69" s="308"/>
      <c r="VVR69" s="308"/>
      <c r="VVS69" s="308"/>
      <c r="VVT69" s="308"/>
      <c r="VVU69" s="308"/>
      <c r="VVV69" s="308"/>
      <c r="VVW69" s="308"/>
      <c r="VVX69" s="308"/>
      <c r="VVY69" s="308"/>
      <c r="VVZ69" s="308"/>
      <c r="VWA69" s="308"/>
      <c r="VWB69" s="308"/>
      <c r="VWC69" s="308"/>
      <c r="VWD69" s="308"/>
      <c r="VWE69" s="308"/>
      <c r="VWF69" s="308"/>
      <c r="VWG69" s="308"/>
      <c r="VWH69" s="308"/>
      <c r="VWI69" s="308"/>
      <c r="VWJ69" s="308"/>
      <c r="VWK69" s="308"/>
      <c r="VWL69" s="308"/>
      <c r="VWM69" s="308"/>
      <c r="VWN69" s="308"/>
      <c r="VWO69" s="308"/>
      <c r="VWP69" s="308"/>
      <c r="VWQ69" s="308"/>
      <c r="VWR69" s="308"/>
      <c r="VWS69" s="308"/>
      <c r="VWT69" s="308"/>
      <c r="VWU69" s="308"/>
      <c r="VWV69" s="308"/>
      <c r="VWW69" s="308"/>
      <c r="VWX69" s="308"/>
      <c r="VWY69" s="308"/>
      <c r="VWZ69" s="308"/>
      <c r="VXA69" s="308"/>
      <c r="VXB69" s="308"/>
      <c r="VXC69" s="308"/>
      <c r="VXD69" s="308"/>
      <c r="VXE69" s="308"/>
      <c r="VXF69" s="308"/>
      <c r="VXG69" s="308"/>
      <c r="VXH69" s="308"/>
      <c r="VXI69" s="308"/>
      <c r="VXJ69" s="308"/>
      <c r="VXK69" s="308"/>
      <c r="VXL69" s="308"/>
      <c r="VXM69" s="308"/>
      <c r="VXN69" s="308"/>
      <c r="VXO69" s="308"/>
      <c r="VXP69" s="308"/>
      <c r="VXQ69" s="308"/>
      <c r="VXR69" s="308"/>
      <c r="VXS69" s="308"/>
      <c r="VXT69" s="308"/>
      <c r="VXU69" s="308"/>
      <c r="VXV69" s="308"/>
      <c r="VXW69" s="308"/>
      <c r="VXX69" s="308"/>
      <c r="VXY69" s="308"/>
      <c r="VXZ69" s="308"/>
      <c r="VYA69" s="308"/>
      <c r="VYB69" s="308"/>
      <c r="VYC69" s="308"/>
      <c r="VYD69" s="308"/>
      <c r="VYE69" s="308"/>
      <c r="VYF69" s="308"/>
      <c r="VYG69" s="308"/>
      <c r="VYH69" s="308"/>
      <c r="VYI69" s="308"/>
      <c r="VYJ69" s="308"/>
      <c r="VYK69" s="308"/>
      <c r="VYL69" s="308"/>
      <c r="VYM69" s="308"/>
      <c r="VYN69" s="308"/>
      <c r="VYO69" s="308"/>
      <c r="VYP69" s="308"/>
      <c r="VYQ69" s="308"/>
      <c r="VYR69" s="308"/>
      <c r="VYS69" s="308"/>
      <c r="VYT69" s="308"/>
      <c r="VYU69" s="308"/>
      <c r="VYV69" s="308"/>
      <c r="VYW69" s="308"/>
      <c r="VYX69" s="308"/>
      <c r="VYY69" s="308"/>
      <c r="VYZ69" s="308"/>
      <c r="VZA69" s="308"/>
      <c r="VZB69" s="308"/>
      <c r="VZC69" s="308"/>
      <c r="VZD69" s="308"/>
      <c r="VZE69" s="308"/>
      <c r="VZF69" s="308"/>
      <c r="VZG69" s="308"/>
      <c r="VZH69" s="308"/>
      <c r="VZI69" s="308"/>
      <c r="VZJ69" s="308"/>
      <c r="VZK69" s="308"/>
      <c r="VZL69" s="308"/>
      <c r="VZM69" s="308"/>
      <c r="VZN69" s="308"/>
      <c r="VZO69" s="308"/>
      <c r="VZP69" s="308"/>
      <c r="VZQ69" s="308"/>
      <c r="VZR69" s="308"/>
      <c r="VZS69" s="308"/>
      <c r="VZT69" s="308"/>
      <c r="VZU69" s="308"/>
      <c r="VZV69" s="308"/>
      <c r="VZW69" s="308"/>
      <c r="VZX69" s="308"/>
      <c r="VZY69" s="308"/>
      <c r="VZZ69" s="308"/>
      <c r="WAA69" s="308"/>
      <c r="WAB69" s="308"/>
      <c r="WAC69" s="308"/>
      <c r="WAD69" s="308"/>
      <c r="WAE69" s="308"/>
      <c r="WAF69" s="308"/>
      <c r="WAG69" s="308"/>
      <c r="WAH69" s="308"/>
      <c r="WAI69" s="308"/>
      <c r="WAJ69" s="308"/>
      <c r="WAK69" s="308"/>
      <c r="WAL69" s="308"/>
      <c r="WAM69" s="308"/>
      <c r="WAN69" s="308"/>
      <c r="WAO69" s="308"/>
      <c r="WAP69" s="308"/>
      <c r="WAQ69" s="308"/>
      <c r="WAR69" s="308"/>
      <c r="WAS69" s="308"/>
      <c r="WAT69" s="308"/>
      <c r="WAU69" s="308"/>
      <c r="WAV69" s="308"/>
      <c r="WAW69" s="308"/>
      <c r="WAX69" s="308"/>
      <c r="WAY69" s="308"/>
      <c r="WAZ69" s="308"/>
      <c r="WBA69" s="308"/>
      <c r="WBB69" s="308"/>
      <c r="WBC69" s="308"/>
      <c r="WBD69" s="308"/>
      <c r="WBE69" s="308"/>
      <c r="WBF69" s="308"/>
      <c r="WBG69" s="308"/>
      <c r="WBH69" s="308"/>
      <c r="WBI69" s="308"/>
      <c r="WBJ69" s="308"/>
      <c r="WBK69" s="308"/>
      <c r="WBL69" s="308"/>
      <c r="WBM69" s="308"/>
      <c r="WBN69" s="308"/>
      <c r="WBO69" s="308"/>
      <c r="WBP69" s="308"/>
      <c r="WBQ69" s="308"/>
      <c r="WBR69" s="308"/>
      <c r="WBS69" s="308"/>
      <c r="WBT69" s="308"/>
      <c r="WBU69" s="308"/>
      <c r="WBV69" s="308"/>
      <c r="WBW69" s="308"/>
      <c r="WBX69" s="308"/>
      <c r="WBY69" s="308"/>
      <c r="WBZ69" s="308"/>
      <c r="WCA69" s="308"/>
      <c r="WCB69" s="308"/>
      <c r="WCC69" s="308"/>
      <c r="WCD69" s="308"/>
      <c r="WCE69" s="308"/>
      <c r="WCF69" s="308"/>
      <c r="WCG69" s="308"/>
      <c r="WCH69" s="308"/>
      <c r="WCI69" s="308"/>
      <c r="WCJ69" s="308"/>
      <c r="WCK69" s="308"/>
      <c r="WCL69" s="308"/>
      <c r="WCM69" s="308"/>
      <c r="WCN69" s="308"/>
      <c r="WCO69" s="308"/>
      <c r="WCP69" s="308"/>
      <c r="WCQ69" s="308"/>
      <c r="WCR69" s="308"/>
      <c r="WCS69" s="308"/>
      <c r="WCT69" s="308"/>
      <c r="WCU69" s="308"/>
      <c r="WCV69" s="308"/>
      <c r="WCW69" s="308"/>
      <c r="WCX69" s="308"/>
      <c r="WCY69" s="308"/>
      <c r="WCZ69" s="308"/>
      <c r="WDA69" s="308"/>
      <c r="WDB69" s="308"/>
      <c r="WDC69" s="308"/>
      <c r="WDD69" s="308"/>
      <c r="WDE69" s="308"/>
      <c r="WDF69" s="308"/>
      <c r="WDG69" s="308"/>
      <c r="WDH69" s="308"/>
      <c r="WDI69" s="308"/>
      <c r="WDJ69" s="308"/>
      <c r="WDK69" s="308"/>
      <c r="WDL69" s="308"/>
      <c r="WDM69" s="308"/>
      <c r="WDN69" s="308"/>
      <c r="WDO69" s="308"/>
      <c r="WDP69" s="308"/>
      <c r="WDQ69" s="308"/>
      <c r="WDR69" s="308"/>
      <c r="WDS69" s="308"/>
      <c r="WDT69" s="308"/>
      <c r="WDU69" s="308"/>
      <c r="WDV69" s="308"/>
      <c r="WDW69" s="308"/>
      <c r="WDX69" s="308"/>
      <c r="WDY69" s="308"/>
      <c r="WDZ69" s="308"/>
      <c r="WEA69" s="308"/>
      <c r="WEB69" s="308"/>
      <c r="WEC69" s="308"/>
      <c r="WED69" s="308"/>
      <c r="WEE69" s="308"/>
      <c r="WEF69" s="308"/>
      <c r="WEG69" s="308"/>
      <c r="WEH69" s="308"/>
      <c r="WEI69" s="308"/>
      <c r="WEJ69" s="308"/>
      <c r="WEK69" s="308"/>
      <c r="WEL69" s="308"/>
      <c r="WEM69" s="308"/>
      <c r="WEN69" s="308"/>
      <c r="WEO69" s="308"/>
      <c r="WEP69" s="308"/>
      <c r="WEQ69" s="308"/>
      <c r="WER69" s="308"/>
      <c r="WES69" s="308"/>
      <c r="WET69" s="308"/>
      <c r="WEU69" s="308"/>
      <c r="WEV69" s="308"/>
      <c r="WEW69" s="308"/>
      <c r="WEX69" s="308"/>
      <c r="WEY69" s="308"/>
      <c r="WEZ69" s="308"/>
      <c r="WFA69" s="308"/>
      <c r="WFB69" s="308"/>
      <c r="WFC69" s="308"/>
      <c r="WFD69" s="308"/>
      <c r="WFE69" s="308"/>
      <c r="WFF69" s="308"/>
      <c r="WFG69" s="308"/>
      <c r="WFH69" s="308"/>
      <c r="WFI69" s="308"/>
      <c r="WFJ69" s="308"/>
      <c r="WFK69" s="308"/>
      <c r="WFL69" s="308"/>
      <c r="WFM69" s="308"/>
      <c r="WFN69" s="308"/>
      <c r="WFO69" s="308"/>
      <c r="WFP69" s="308"/>
      <c r="WFQ69" s="308"/>
      <c r="WFR69" s="308"/>
      <c r="WFS69" s="308"/>
      <c r="WFT69" s="308"/>
      <c r="WFU69" s="308"/>
      <c r="WFV69" s="308"/>
      <c r="WFW69" s="308"/>
      <c r="WFX69" s="308"/>
      <c r="WFY69" s="308"/>
      <c r="WFZ69" s="308"/>
      <c r="WGA69" s="308"/>
      <c r="WGB69" s="308"/>
      <c r="WGC69" s="308"/>
      <c r="WGD69" s="308"/>
      <c r="WGE69" s="308"/>
      <c r="WGF69" s="308"/>
      <c r="WGG69" s="308"/>
      <c r="WGH69" s="308"/>
      <c r="WGI69" s="308"/>
      <c r="WGJ69" s="308"/>
      <c r="WGK69" s="308"/>
      <c r="WGL69" s="308"/>
      <c r="WGM69" s="308"/>
      <c r="WGN69" s="308"/>
      <c r="WGO69" s="308"/>
      <c r="WGP69" s="308"/>
      <c r="WGQ69" s="308"/>
      <c r="WGR69" s="308"/>
      <c r="WGS69" s="308"/>
      <c r="WGT69" s="308"/>
      <c r="WGU69" s="308"/>
      <c r="WGV69" s="308"/>
      <c r="WGW69" s="308"/>
      <c r="WGX69" s="308"/>
      <c r="WGY69" s="308"/>
      <c r="WGZ69" s="308"/>
      <c r="WHA69" s="308"/>
      <c r="WHB69" s="308"/>
      <c r="WHC69" s="308"/>
      <c r="WHD69" s="308"/>
      <c r="WHE69" s="308"/>
      <c r="WHF69" s="308"/>
      <c r="WHG69" s="308"/>
      <c r="WHH69" s="308"/>
      <c r="WHI69" s="308"/>
      <c r="WHJ69" s="308"/>
      <c r="WHK69" s="308"/>
      <c r="WHL69" s="308"/>
      <c r="WHM69" s="308"/>
      <c r="WHN69" s="308"/>
      <c r="WHO69" s="308"/>
      <c r="WHP69" s="308"/>
      <c r="WHQ69" s="308"/>
      <c r="WHR69" s="308"/>
      <c r="WHS69" s="308"/>
      <c r="WHT69" s="308"/>
      <c r="WHU69" s="308"/>
      <c r="WHV69" s="308"/>
      <c r="WHW69" s="308"/>
      <c r="WHX69" s="308"/>
      <c r="WHY69" s="308"/>
      <c r="WHZ69" s="308"/>
      <c r="WIA69" s="308"/>
      <c r="WIB69" s="308"/>
      <c r="WIC69" s="308"/>
      <c r="WID69" s="308"/>
      <c r="WIE69" s="308"/>
      <c r="WIF69" s="308"/>
      <c r="WIG69" s="308"/>
      <c r="WIH69" s="308"/>
      <c r="WII69" s="308"/>
      <c r="WIJ69" s="308"/>
      <c r="WIK69" s="308"/>
      <c r="WIL69" s="308"/>
      <c r="WIM69" s="308"/>
      <c r="WIN69" s="308"/>
      <c r="WIO69" s="308"/>
      <c r="WIP69" s="308"/>
      <c r="WIQ69" s="308"/>
      <c r="WIR69" s="308"/>
      <c r="WIS69" s="308"/>
      <c r="WIT69" s="308"/>
      <c r="WIU69" s="308"/>
      <c r="WIV69" s="308"/>
      <c r="WIW69" s="308"/>
      <c r="WIX69" s="308"/>
      <c r="WIY69" s="308"/>
      <c r="WIZ69" s="308"/>
      <c r="WJA69" s="308"/>
      <c r="WJB69" s="308"/>
      <c r="WJC69" s="308"/>
      <c r="WJD69" s="308"/>
      <c r="WJE69" s="308"/>
      <c r="WJF69" s="308"/>
      <c r="WJG69" s="308"/>
      <c r="WJH69" s="308"/>
      <c r="WJI69" s="308"/>
      <c r="WJJ69" s="308"/>
      <c r="WJK69" s="308"/>
      <c r="WJL69" s="308"/>
      <c r="WJM69" s="308"/>
      <c r="WJN69" s="308"/>
      <c r="WJO69" s="308"/>
      <c r="WJP69" s="308"/>
      <c r="WJQ69" s="308"/>
      <c r="WJR69" s="308"/>
      <c r="WJS69" s="308"/>
      <c r="WJT69" s="308"/>
      <c r="WJU69" s="308"/>
      <c r="WJV69" s="308"/>
      <c r="WJW69" s="308"/>
      <c r="WJX69" s="308"/>
      <c r="WJY69" s="308"/>
      <c r="WJZ69" s="308"/>
      <c r="WKA69" s="308"/>
      <c r="WKB69" s="308"/>
      <c r="WKC69" s="308"/>
      <c r="WKD69" s="308"/>
      <c r="WKE69" s="308"/>
      <c r="WKF69" s="308"/>
      <c r="WKG69" s="308"/>
      <c r="WKH69" s="308"/>
      <c r="WKI69" s="308"/>
      <c r="WKJ69" s="308"/>
      <c r="WKK69" s="308"/>
      <c r="WKL69" s="308"/>
      <c r="WKM69" s="308"/>
      <c r="WKN69" s="308"/>
      <c r="WKO69" s="308"/>
      <c r="WKP69" s="308"/>
      <c r="WKQ69" s="308"/>
      <c r="WKR69" s="308"/>
      <c r="WKS69" s="308"/>
      <c r="WKT69" s="308"/>
      <c r="WKU69" s="308"/>
      <c r="WKV69" s="308"/>
      <c r="WKW69" s="308"/>
      <c r="WKX69" s="308"/>
      <c r="WKY69" s="308"/>
      <c r="WKZ69" s="308"/>
      <c r="WLA69" s="308"/>
      <c r="WLB69" s="308"/>
      <c r="WLC69" s="308"/>
      <c r="WLD69" s="308"/>
      <c r="WLE69" s="308"/>
      <c r="WLF69" s="308"/>
      <c r="WLG69" s="308"/>
      <c r="WLH69" s="308"/>
      <c r="WLI69" s="308"/>
      <c r="WLJ69" s="308"/>
      <c r="WLK69" s="308"/>
      <c r="WLL69" s="308"/>
      <c r="WLM69" s="308"/>
      <c r="WLN69" s="308"/>
      <c r="WLO69" s="308"/>
      <c r="WLP69" s="308"/>
      <c r="WLQ69" s="308"/>
      <c r="WLR69" s="308"/>
      <c r="WLS69" s="308"/>
      <c r="WLT69" s="308"/>
      <c r="WLU69" s="308"/>
      <c r="WLV69" s="308"/>
      <c r="WLW69" s="308"/>
      <c r="WLX69" s="308"/>
      <c r="WLY69" s="308"/>
      <c r="WLZ69" s="308"/>
      <c r="WMA69" s="308"/>
      <c r="WMB69" s="308"/>
      <c r="WMC69" s="308"/>
      <c r="WMD69" s="308"/>
      <c r="WME69" s="308"/>
      <c r="WMF69" s="308"/>
      <c r="WMG69" s="308"/>
      <c r="WMH69" s="308"/>
      <c r="WMI69" s="308"/>
      <c r="WMJ69" s="308"/>
      <c r="WMK69" s="308"/>
      <c r="WML69" s="308"/>
      <c r="WMM69" s="308"/>
      <c r="WMN69" s="308"/>
      <c r="WMO69" s="308"/>
      <c r="WMP69" s="308"/>
      <c r="WMQ69" s="308"/>
      <c r="WMR69" s="308"/>
      <c r="WMS69" s="308"/>
      <c r="WMT69" s="308"/>
      <c r="WMU69" s="308"/>
      <c r="WMV69" s="308"/>
      <c r="WMW69" s="308"/>
      <c r="WMX69" s="308"/>
      <c r="WMY69" s="308"/>
      <c r="WMZ69" s="308"/>
      <c r="WNA69" s="308"/>
      <c r="WNB69" s="308"/>
      <c r="WNC69" s="308"/>
      <c r="WND69" s="308"/>
      <c r="WNE69" s="308"/>
      <c r="WNF69" s="308"/>
      <c r="WNG69" s="308"/>
      <c r="WNH69" s="308"/>
      <c r="WNI69" s="308"/>
      <c r="WNJ69" s="308"/>
      <c r="WNK69" s="308"/>
      <c r="WNL69" s="308"/>
      <c r="WNM69" s="308"/>
      <c r="WNN69" s="308"/>
      <c r="WNO69" s="308"/>
      <c r="WNP69" s="308"/>
      <c r="WNQ69" s="308"/>
      <c r="WNR69" s="308"/>
      <c r="WNS69" s="308"/>
      <c r="WNT69" s="308"/>
      <c r="WNU69" s="308"/>
      <c r="WNV69" s="308"/>
      <c r="WNW69" s="308"/>
      <c r="WNX69" s="308"/>
      <c r="WNY69" s="308"/>
      <c r="WNZ69" s="308"/>
      <c r="WOA69" s="308"/>
      <c r="WOB69" s="308"/>
      <c r="WOC69" s="308"/>
      <c r="WOD69" s="308"/>
      <c r="WOE69" s="308"/>
      <c r="WOF69" s="308"/>
      <c r="WOG69" s="308"/>
      <c r="WOH69" s="308"/>
      <c r="WOI69" s="308"/>
      <c r="WOJ69" s="308"/>
      <c r="WOK69" s="308"/>
      <c r="WOL69" s="308"/>
      <c r="WOM69" s="308"/>
      <c r="WON69" s="308"/>
      <c r="WOO69" s="308"/>
      <c r="WOP69" s="308"/>
      <c r="WOQ69" s="308"/>
      <c r="WOR69" s="308"/>
      <c r="WOS69" s="308"/>
      <c r="WOT69" s="308"/>
      <c r="WOU69" s="308"/>
      <c r="WOV69" s="308"/>
      <c r="WOW69" s="308"/>
      <c r="WOX69" s="308"/>
      <c r="WOY69" s="308"/>
      <c r="WOZ69" s="308"/>
      <c r="WPA69" s="308"/>
      <c r="WPB69" s="308"/>
      <c r="WPC69" s="308"/>
      <c r="WPD69" s="308"/>
      <c r="WPE69" s="308"/>
      <c r="WPF69" s="308"/>
      <c r="WPG69" s="308"/>
      <c r="WPH69" s="308"/>
      <c r="WPI69" s="308"/>
      <c r="WPJ69" s="308"/>
      <c r="WPK69" s="308"/>
      <c r="WPL69" s="308"/>
      <c r="WPM69" s="308"/>
      <c r="WPN69" s="308"/>
      <c r="WPO69" s="308"/>
      <c r="WPP69" s="308"/>
      <c r="WPQ69" s="308"/>
      <c r="WPR69" s="308"/>
      <c r="WPS69" s="308"/>
      <c r="WPT69" s="308"/>
      <c r="WPU69" s="308"/>
      <c r="WPV69" s="308"/>
      <c r="WPW69" s="308"/>
      <c r="WPX69" s="308"/>
      <c r="WPY69" s="308"/>
      <c r="WPZ69" s="308"/>
      <c r="WQA69" s="308"/>
      <c r="WQB69" s="308"/>
      <c r="WQC69" s="308"/>
      <c r="WQD69" s="308"/>
      <c r="WQE69" s="308"/>
      <c r="WQF69" s="308"/>
      <c r="WQG69" s="308"/>
      <c r="WQH69" s="308"/>
      <c r="WQI69" s="308"/>
      <c r="WQJ69" s="308"/>
      <c r="WQK69" s="308"/>
      <c r="WQL69" s="308"/>
      <c r="WQM69" s="308"/>
      <c r="WQN69" s="308"/>
      <c r="WQO69" s="308"/>
      <c r="WQP69" s="308"/>
      <c r="WQQ69" s="308"/>
      <c r="WQR69" s="308"/>
      <c r="WQS69" s="308"/>
      <c r="WQT69" s="308"/>
      <c r="WQU69" s="308"/>
      <c r="WQV69" s="308"/>
      <c r="WQW69" s="308"/>
      <c r="WQX69" s="308"/>
      <c r="WQY69" s="308"/>
      <c r="WQZ69" s="308"/>
      <c r="WRA69" s="308"/>
      <c r="WRB69" s="308"/>
      <c r="WRC69" s="308"/>
      <c r="WRD69" s="308"/>
      <c r="WRE69" s="308"/>
      <c r="WRF69" s="308"/>
      <c r="WRG69" s="308"/>
      <c r="WRH69" s="308"/>
      <c r="WRI69" s="308"/>
      <c r="WRJ69" s="308"/>
      <c r="WRK69" s="308"/>
      <c r="WRL69" s="308"/>
      <c r="WRM69" s="308"/>
      <c r="WRN69" s="308"/>
      <c r="WRO69" s="308"/>
      <c r="WRP69" s="308"/>
      <c r="WRQ69" s="308"/>
      <c r="WRR69" s="308"/>
      <c r="WRS69" s="308"/>
      <c r="WRT69" s="308"/>
      <c r="WRU69" s="308"/>
      <c r="WRV69" s="308"/>
      <c r="WRW69" s="308"/>
      <c r="WRX69" s="308"/>
      <c r="WRY69" s="308"/>
      <c r="WRZ69" s="308"/>
      <c r="WSA69" s="308"/>
      <c r="WSB69" s="308"/>
      <c r="WSC69" s="308"/>
      <c r="WSD69" s="308"/>
      <c r="WSE69" s="308"/>
      <c r="WSF69" s="308"/>
      <c r="WSG69" s="308"/>
      <c r="WSH69" s="308"/>
      <c r="WSI69" s="308"/>
      <c r="WSJ69" s="308"/>
      <c r="WSK69" s="308"/>
      <c r="WSL69" s="308"/>
      <c r="WSM69" s="308"/>
      <c r="WSN69" s="308"/>
      <c r="WSO69" s="308"/>
      <c r="WSP69" s="308"/>
      <c r="WSQ69" s="308"/>
      <c r="WSR69" s="308"/>
      <c r="WSS69" s="308"/>
      <c r="WST69" s="308"/>
      <c r="WSU69" s="308"/>
      <c r="WSV69" s="308"/>
      <c r="WSW69" s="308"/>
      <c r="WSX69" s="308"/>
      <c r="WSY69" s="308"/>
      <c r="WSZ69" s="308"/>
      <c r="WTA69" s="308"/>
      <c r="WTB69" s="308"/>
      <c r="WTC69" s="308"/>
      <c r="WTD69" s="308"/>
      <c r="WTE69" s="308"/>
      <c r="WTF69" s="308"/>
      <c r="WTG69" s="308"/>
      <c r="WTH69" s="308"/>
      <c r="WTI69" s="308"/>
      <c r="WTJ69" s="308"/>
      <c r="WTK69" s="308"/>
      <c r="WTL69" s="308"/>
      <c r="WTM69" s="308"/>
      <c r="WTN69" s="308"/>
      <c r="WTO69" s="308"/>
      <c r="WTP69" s="308"/>
      <c r="WTQ69" s="308"/>
      <c r="WTR69" s="308"/>
      <c r="WTS69" s="308"/>
      <c r="WTT69" s="308"/>
      <c r="WTU69" s="308"/>
      <c r="WTV69" s="308"/>
      <c r="WTW69" s="308"/>
      <c r="WTX69" s="308"/>
      <c r="WTY69" s="308"/>
      <c r="WTZ69" s="308"/>
      <c r="WUA69" s="308"/>
      <c r="WUB69" s="308"/>
      <c r="WUC69" s="308"/>
      <c r="WUD69" s="308"/>
      <c r="WUE69" s="308"/>
      <c r="WUF69" s="308"/>
      <c r="WUG69" s="308"/>
      <c r="WUH69" s="308"/>
      <c r="WUI69" s="308"/>
      <c r="WUJ69" s="308"/>
      <c r="WUK69" s="308"/>
      <c r="WUL69" s="308"/>
      <c r="WUM69" s="308"/>
      <c r="WUN69" s="308"/>
      <c r="WUO69" s="308"/>
      <c r="WUP69" s="308"/>
      <c r="WUQ69" s="308"/>
      <c r="WUR69" s="308"/>
      <c r="WUS69" s="308"/>
      <c r="WUT69" s="308"/>
      <c r="WUU69" s="308"/>
      <c r="WUV69" s="308"/>
      <c r="WUW69" s="308"/>
      <c r="WUX69" s="308"/>
      <c r="WUY69" s="308"/>
      <c r="WUZ69" s="308"/>
      <c r="WVA69" s="308"/>
      <c r="WVB69" s="308"/>
      <c r="WVC69" s="308"/>
      <c r="WVD69" s="308"/>
      <c r="WVE69" s="308"/>
      <c r="WVF69" s="308"/>
      <c r="WVG69" s="308"/>
      <c r="WVH69" s="308"/>
      <c r="WVI69" s="308"/>
      <c r="WVJ69" s="308"/>
      <c r="WVK69" s="308"/>
      <c r="WVL69" s="308"/>
      <c r="WVM69" s="308"/>
      <c r="WVN69" s="308"/>
      <c r="WVO69" s="308"/>
      <c r="WVP69" s="308"/>
      <c r="WVQ69" s="308"/>
      <c r="WVR69" s="308"/>
      <c r="WVS69" s="308"/>
      <c r="WVT69" s="308"/>
      <c r="WVU69" s="308"/>
      <c r="WVV69" s="308"/>
      <c r="WVW69" s="308"/>
      <c r="WVX69" s="308"/>
      <c r="WVY69" s="308"/>
    </row>
  </sheetData>
  <mergeCells count="29">
    <mergeCell ref="C46:E46"/>
    <mergeCell ref="K46:L46"/>
    <mergeCell ref="M46:P46"/>
    <mergeCell ref="B21:E21"/>
    <mergeCell ref="F21:I21"/>
    <mergeCell ref="J21:P21"/>
    <mergeCell ref="B22:E28"/>
    <mergeCell ref="C29:E29"/>
    <mergeCell ref="G31:P31"/>
    <mergeCell ref="A40:E40"/>
    <mergeCell ref="F40:G40"/>
    <mergeCell ref="K40:Q40"/>
    <mergeCell ref="A43:E43"/>
    <mergeCell ref="F43:G43"/>
    <mergeCell ref="Q18:Q20"/>
    <mergeCell ref="A16:Q16"/>
    <mergeCell ref="B4:I4"/>
    <mergeCell ref="B8:G11"/>
    <mergeCell ref="B12:G12"/>
    <mergeCell ref="I12:Q12"/>
    <mergeCell ref="A6:Q6"/>
    <mergeCell ref="A7:Q7"/>
    <mergeCell ref="B14:G14"/>
    <mergeCell ref="I14:K14"/>
    <mergeCell ref="A18:A20"/>
    <mergeCell ref="B18:E20"/>
    <mergeCell ref="F18:I20"/>
    <mergeCell ref="J18:P20"/>
    <mergeCell ref="H8:Q11"/>
  </mergeCells>
  <printOptions horizontalCentered="1"/>
  <pageMargins left="0.98425196850393704" right="0.19685039370078741" top="0.59055118110236227" bottom="0.59055118110236227" header="0.51181102362204722" footer="0.51181102362204722"/>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view="pageBreakPreview" zoomScale="120" zoomScaleNormal="100" zoomScaleSheetLayoutView="120" workbookViewId="0">
      <selection activeCell="A23" sqref="A23:O33"/>
    </sheetView>
  </sheetViews>
  <sheetFormatPr defaultColWidth="9.140625" defaultRowHeight="12.75" x14ac:dyDescent="0.25"/>
  <cols>
    <col min="1" max="1" width="5.5703125" style="1370" customWidth="1"/>
    <col min="2" max="3" width="5.7109375" style="1370" customWidth="1"/>
    <col min="4" max="4" width="11" style="1370" customWidth="1"/>
    <col min="5" max="8" width="5.7109375" style="1370" customWidth="1"/>
    <col min="9" max="9" width="11.28515625" style="1370" customWidth="1"/>
    <col min="10" max="10" width="10.5703125" style="1370" customWidth="1"/>
    <col min="11" max="11" width="9.5703125" style="1370" customWidth="1"/>
    <col min="12" max="12" width="9.140625" style="1365"/>
    <col min="13" max="13" width="5.85546875" style="1365" customWidth="1"/>
    <col min="14" max="14" width="9.140625" style="1365"/>
    <col min="15" max="15" width="14.7109375" style="1365" customWidth="1"/>
    <col min="16" max="16384" width="9.140625" style="1365"/>
  </cols>
  <sheetData>
    <row r="1" spans="1:15" ht="15" x14ac:dyDescent="0.25">
      <c r="O1" s="716" t="s">
        <v>1282</v>
      </c>
    </row>
    <row r="2" spans="1:15" ht="15" x14ac:dyDescent="0.25">
      <c r="O2" s="716" t="s">
        <v>1268</v>
      </c>
    </row>
    <row r="3" spans="1:15" ht="15" x14ac:dyDescent="0.25">
      <c r="O3" s="716"/>
    </row>
    <row r="5" spans="1:15" ht="18" customHeight="1" x14ac:dyDescent="0.25">
      <c r="A5" s="2213" t="s">
        <v>1121</v>
      </c>
      <c r="B5" s="2213"/>
      <c r="C5" s="2213"/>
      <c r="D5" s="2213"/>
      <c r="E5" s="2213"/>
      <c r="F5" s="2213"/>
      <c r="G5" s="2213"/>
      <c r="H5" s="2213"/>
      <c r="I5" s="2213"/>
      <c r="J5" s="2213"/>
      <c r="K5" s="2213"/>
      <c r="L5" s="2213"/>
      <c r="M5" s="2213"/>
      <c r="N5" s="2213"/>
      <c r="O5" s="2213"/>
    </row>
    <row r="6" spans="1:15" ht="15" x14ac:dyDescent="0.25">
      <c r="A6" s="2214" t="s">
        <v>1263</v>
      </c>
      <c r="B6" s="2214"/>
      <c r="C6" s="2214"/>
      <c r="D6" s="2214"/>
      <c r="E6" s="2214"/>
      <c r="F6" s="2214"/>
      <c r="G6" s="2214"/>
      <c r="H6" s="2214"/>
      <c r="I6" s="2214"/>
      <c r="J6" s="2214"/>
      <c r="K6" s="2214"/>
      <c r="L6" s="2214"/>
      <c r="M6" s="2214"/>
      <c r="N6" s="2214"/>
      <c r="O6" s="2214"/>
    </row>
    <row r="7" spans="1:15" ht="23.25" customHeight="1" x14ac:dyDescent="0.25">
      <c r="A7" s="1366"/>
      <c r="B7" s="1366"/>
      <c r="C7" s="1366"/>
      <c r="D7" s="1366"/>
      <c r="E7" s="1366"/>
      <c r="F7" s="1366"/>
      <c r="G7" s="1366"/>
      <c r="H7" s="1366"/>
      <c r="I7" s="1366"/>
      <c r="J7" s="1366"/>
      <c r="K7" s="1366"/>
    </row>
    <row r="8" spans="1:15" ht="58.5" customHeight="1" x14ac:dyDescent="0.25">
      <c r="A8" s="2215" t="str">
        <f>РП!I8</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B8" s="2215"/>
      <c r="C8" s="2215"/>
      <c r="D8" s="2215"/>
      <c r="E8" s="2215"/>
      <c r="F8" s="2215"/>
      <c r="G8" s="2215"/>
      <c r="H8" s="2215"/>
      <c r="I8" s="2215"/>
      <c r="J8" s="2215"/>
      <c r="K8" s="2215"/>
      <c r="L8" s="2215"/>
      <c r="M8" s="2215"/>
      <c r="N8" s="2215"/>
      <c r="O8" s="2215"/>
    </row>
    <row r="9" spans="1:15" ht="12.75" customHeight="1" x14ac:dyDescent="0.2">
      <c r="A9" s="1367"/>
      <c r="B9" s="1367"/>
      <c r="C9" s="1367"/>
      <c r="D9" s="1367"/>
      <c r="E9" s="1368"/>
      <c r="F9" s="1369"/>
      <c r="G9" s="1369"/>
    </row>
    <row r="10" spans="1:15" ht="42" customHeight="1" x14ac:dyDescent="0.25">
      <c r="A10" s="2216" t="s">
        <v>1264</v>
      </c>
      <c r="B10" s="2216"/>
      <c r="C10" s="2216"/>
      <c r="D10" s="2216"/>
      <c r="E10" s="2216"/>
      <c r="F10" s="2216"/>
      <c r="G10" s="2216"/>
      <c r="H10" s="2216"/>
      <c r="I10" s="2216"/>
      <c r="J10" s="2216"/>
      <c r="K10" s="2216"/>
      <c r="L10" s="2216"/>
      <c r="M10" s="2216"/>
      <c r="N10" s="2216"/>
      <c r="O10" s="2216"/>
    </row>
    <row r="11" spans="1:15" x14ac:dyDescent="0.25">
      <c r="A11" s="2212"/>
      <c r="B11" s="2212"/>
      <c r="C11" s="2212"/>
      <c r="D11" s="2212"/>
      <c r="E11" s="2212"/>
      <c r="F11" s="2212"/>
      <c r="G11" s="2212"/>
    </row>
    <row r="12" spans="1:15" s="1372" customFormat="1" ht="84.75" customHeight="1" x14ac:dyDescent="0.25">
      <c r="A12" s="1371" t="s">
        <v>1103</v>
      </c>
      <c r="B12" s="2217" t="s">
        <v>1104</v>
      </c>
      <c r="C12" s="2217"/>
      <c r="D12" s="2217"/>
      <c r="E12" s="2217"/>
      <c r="F12" s="2217"/>
      <c r="G12" s="2217"/>
      <c r="H12" s="2217"/>
      <c r="I12" s="2217" t="s">
        <v>1105</v>
      </c>
      <c r="J12" s="2217"/>
      <c r="K12" s="2217"/>
      <c r="L12" s="2218" t="s">
        <v>1106</v>
      </c>
      <c r="M12" s="2219"/>
      <c r="N12" s="2219"/>
      <c r="O12" s="1371" t="s">
        <v>261</v>
      </c>
    </row>
    <row r="13" spans="1:15" s="1372" customFormat="1" ht="15" x14ac:dyDescent="0.2">
      <c r="A13" s="2220" t="s">
        <v>1107</v>
      </c>
      <c r="B13" s="2223" t="s">
        <v>1108</v>
      </c>
      <c r="C13" s="2224"/>
      <c r="D13" s="2224"/>
      <c r="E13" s="2224"/>
      <c r="F13" s="2224"/>
      <c r="G13" s="2224"/>
      <c r="H13" s="2225"/>
      <c r="I13" s="2226" t="s">
        <v>1109</v>
      </c>
      <c r="J13" s="2227"/>
      <c r="K13" s="2227"/>
      <c r="L13" s="1373" t="s">
        <v>1110</v>
      </c>
      <c r="M13" s="1374"/>
      <c r="N13" s="1374" t="s">
        <v>46</v>
      </c>
      <c r="O13" s="2234">
        <f>L14*N14</f>
        <v>9100</v>
      </c>
    </row>
    <row r="14" spans="1:15" s="1372" customFormat="1" ht="13.5" customHeight="1" x14ac:dyDescent="0.2">
      <c r="A14" s="2221"/>
      <c r="B14" s="2223"/>
      <c r="C14" s="2224"/>
      <c r="D14" s="2224"/>
      <c r="E14" s="2224"/>
      <c r="F14" s="2224"/>
      <c r="G14" s="2224"/>
      <c r="H14" s="2225"/>
      <c r="I14" s="1375"/>
      <c r="J14" s="1376"/>
      <c r="K14" s="1377"/>
      <c r="L14" s="1378">
        <f>K15*1000</f>
        <v>9100</v>
      </c>
      <c r="M14" s="1374" t="s">
        <v>5</v>
      </c>
      <c r="N14" s="1379">
        <f>K16</f>
        <v>1</v>
      </c>
      <c r="O14" s="2234"/>
    </row>
    <row r="15" spans="1:15" s="1372" customFormat="1" ht="14.25" x14ac:dyDescent="0.2">
      <c r="A15" s="2221"/>
      <c r="B15" s="2223"/>
      <c r="C15" s="2224"/>
      <c r="D15" s="2224"/>
      <c r="E15" s="2224"/>
      <c r="F15" s="2224"/>
      <c r="G15" s="2224"/>
      <c r="H15" s="2225"/>
      <c r="I15" s="1375" t="s">
        <v>1111</v>
      </c>
      <c r="J15" s="1380"/>
      <c r="K15" s="1381">
        <f>E16</f>
        <v>9.1</v>
      </c>
      <c r="L15" s="1373"/>
      <c r="M15" s="1380"/>
      <c r="N15" s="1374"/>
      <c r="O15" s="2234"/>
    </row>
    <row r="16" spans="1:15" s="1372" customFormat="1" ht="28.9" customHeight="1" x14ac:dyDescent="0.2">
      <c r="A16" s="2221"/>
      <c r="B16" s="2236" t="s">
        <v>1112</v>
      </c>
      <c r="C16" s="2237"/>
      <c r="D16" s="2237"/>
      <c r="E16" s="2238">
        <v>9.1</v>
      </c>
      <c r="F16" s="2238"/>
      <c r="G16" s="1380"/>
      <c r="H16" s="1382"/>
      <c r="I16" s="1375" t="s">
        <v>1113</v>
      </c>
      <c r="J16" s="1376"/>
      <c r="K16" s="1374">
        <v>1</v>
      </c>
      <c r="L16" s="1375"/>
      <c r="M16" s="1380"/>
      <c r="N16" s="1380"/>
      <c r="O16" s="2234"/>
    </row>
    <row r="17" spans="1:17" s="1372" customFormat="1" ht="14.25" x14ac:dyDescent="0.2">
      <c r="A17" s="2221"/>
      <c r="B17" s="1375"/>
      <c r="C17" s="1380"/>
      <c r="D17" s="1380"/>
      <c r="E17" s="1380"/>
      <c r="F17" s="1380"/>
      <c r="G17" s="1380"/>
      <c r="H17" s="1382"/>
      <c r="I17" s="1375"/>
      <c r="J17" s="1380"/>
      <c r="K17" s="1380"/>
      <c r="L17" s="1375"/>
      <c r="M17" s="1380"/>
      <c r="N17" s="1380"/>
      <c r="O17" s="2234"/>
    </row>
    <row r="18" spans="1:17" s="1372" customFormat="1" ht="12.6" customHeight="1" x14ac:dyDescent="0.2">
      <c r="A18" s="2221"/>
      <c r="B18" s="1375" t="s">
        <v>1114</v>
      </c>
      <c r="C18" s="1380"/>
      <c r="D18" s="1380"/>
      <c r="E18" s="1380"/>
      <c r="F18" s="1380"/>
      <c r="G18" s="1380"/>
      <c r="H18" s="1382"/>
      <c r="I18" s="1375"/>
      <c r="J18" s="1383"/>
      <c r="K18" s="1380"/>
      <c r="L18" s="1375"/>
      <c r="M18" s="1374"/>
      <c r="N18" s="1374"/>
      <c r="O18" s="2234"/>
    </row>
    <row r="19" spans="1:17" s="1372" customFormat="1" ht="15" x14ac:dyDescent="0.25">
      <c r="A19" s="2221"/>
      <c r="B19" s="1375"/>
      <c r="C19" s="1384" t="s">
        <v>1115</v>
      </c>
      <c r="D19" s="1374"/>
      <c r="E19" s="1374"/>
      <c r="F19" s="1380" t="s">
        <v>878</v>
      </c>
      <c r="G19" s="2239">
        <f>E16</f>
        <v>9.1</v>
      </c>
      <c r="H19" s="2239"/>
      <c r="I19" s="1375"/>
      <c r="J19" s="1376"/>
      <c r="K19" s="1380"/>
      <c r="L19" s="1375"/>
      <c r="M19" s="1380"/>
      <c r="N19" s="1380"/>
      <c r="O19" s="2234"/>
    </row>
    <row r="20" spans="1:17" s="1372" customFormat="1" ht="14.25" x14ac:dyDescent="0.2">
      <c r="A20" s="2222"/>
      <c r="B20" s="1385"/>
      <c r="C20" s="1386"/>
      <c r="D20" s="1386"/>
      <c r="E20" s="1386"/>
      <c r="F20" s="1386"/>
      <c r="G20" s="2240"/>
      <c r="H20" s="2241"/>
      <c r="I20" s="1385"/>
      <c r="J20" s="1387"/>
      <c r="K20" s="1386"/>
      <c r="L20" s="1385"/>
      <c r="M20" s="1386"/>
      <c r="N20" s="1386"/>
      <c r="O20" s="2235"/>
    </row>
    <row r="21" spans="1:17" s="1372" customFormat="1" ht="15.75" x14ac:dyDescent="0.25">
      <c r="A21" s="1388"/>
      <c r="B21" s="2228" t="s">
        <v>1116</v>
      </c>
      <c r="C21" s="2229"/>
      <c r="D21" s="2229"/>
      <c r="E21" s="2229"/>
      <c r="F21" s="2229"/>
      <c r="G21" s="2229"/>
      <c r="H21" s="2230"/>
      <c r="I21" s="1388"/>
      <c r="J21" s="1389"/>
      <c r="K21" s="1389"/>
      <c r="L21" s="1388"/>
      <c r="M21" s="1389"/>
      <c r="N21" s="1389"/>
      <c r="O21" s="1390">
        <f>O13</f>
        <v>9100</v>
      </c>
    </row>
    <row r="22" spans="1:17" s="1372" customFormat="1" ht="15.75" x14ac:dyDescent="0.25">
      <c r="A22" s="1388"/>
      <c r="B22" s="2228" t="s">
        <v>1117</v>
      </c>
      <c r="C22" s="2229"/>
      <c r="D22" s="2229"/>
      <c r="E22" s="2229"/>
      <c r="F22" s="2229"/>
      <c r="G22" s="2229"/>
      <c r="H22" s="2230"/>
      <c r="I22" s="2231" t="str">
        <f>РП!K28</f>
        <v>(4 кв.2025г.)</v>
      </c>
      <c r="J22" s="2232"/>
      <c r="K22" s="2233"/>
      <c r="L22" s="2231">
        <v>8.0150000000000006</v>
      </c>
      <c r="M22" s="2232"/>
      <c r="N22" s="2232"/>
      <c r="O22" s="1390">
        <f>O21*L22</f>
        <v>72936.5</v>
      </c>
    </row>
    <row r="23" spans="1:17" ht="15" customHeight="1" x14ac:dyDescent="0.25"/>
    <row r="24" spans="1:17" s="26" customFormat="1" ht="12.75" customHeight="1" x14ac:dyDescent="0.3">
      <c r="B24" s="24"/>
      <c r="C24" s="82"/>
      <c r="D24" s="58"/>
      <c r="E24" s="58"/>
      <c r="F24" s="58"/>
      <c r="G24" s="58"/>
      <c r="H24" s="58"/>
      <c r="I24" s="58"/>
      <c r="J24" s="83"/>
      <c r="K24" s="83"/>
      <c r="L24" s="83"/>
    </row>
    <row r="25" spans="1:17" s="26" customFormat="1" ht="16.5" x14ac:dyDescent="0.3">
      <c r="B25" s="24"/>
      <c r="C25" s="82"/>
      <c r="D25" s="58"/>
      <c r="E25" s="58"/>
      <c r="F25" s="58"/>
      <c r="G25" s="58"/>
      <c r="H25" s="58"/>
      <c r="I25" s="58"/>
      <c r="J25" s="83"/>
      <c r="K25" s="83"/>
      <c r="L25" s="83"/>
    </row>
    <row r="26" spans="1:17" s="83" customFormat="1" ht="18.75" customHeight="1" x14ac:dyDescent="0.3">
      <c r="B26" s="32"/>
      <c r="C26" s="84"/>
      <c r="D26" s="32"/>
      <c r="E26" s="32"/>
      <c r="F26" s="32"/>
      <c r="G26" s="32"/>
      <c r="H26" s="32"/>
      <c r="I26" s="32"/>
      <c r="J26" s="85"/>
      <c r="L26" s="32"/>
      <c r="N26" s="32"/>
    </row>
    <row r="27" spans="1:17" s="85" customFormat="1" ht="17.25" x14ac:dyDescent="0.25">
      <c r="B27" s="27"/>
      <c r="C27" s="86"/>
      <c r="D27" s="87"/>
      <c r="E27" s="86"/>
      <c r="F27" s="88"/>
      <c r="G27" s="88"/>
      <c r="H27" s="88"/>
      <c r="I27" s="89"/>
      <c r="J27" s="90"/>
      <c r="K27" s="89"/>
      <c r="L27" s="89"/>
    </row>
    <row r="28" spans="1:17" s="93" customFormat="1" ht="22.5" customHeight="1" x14ac:dyDescent="0.25">
      <c r="B28" s="28"/>
      <c r="C28" s="33"/>
      <c r="D28" s="86"/>
      <c r="E28" s="33"/>
      <c r="F28" s="87"/>
      <c r="G28" s="87"/>
      <c r="H28" s="87"/>
      <c r="I28" s="91"/>
      <c r="J28" s="92"/>
      <c r="K28" s="91"/>
      <c r="L28" s="91"/>
    </row>
    <row r="29" spans="1:17" s="91" customFormat="1" ht="16.5" customHeight="1" x14ac:dyDescent="0.25">
      <c r="B29" s="34"/>
      <c r="F29" s="56"/>
      <c r="G29" s="56"/>
      <c r="H29" s="56"/>
      <c r="I29" s="32"/>
      <c r="J29" s="56"/>
      <c r="K29" s="1498"/>
      <c r="L29" s="1498"/>
      <c r="M29" s="1498"/>
      <c r="N29" s="32"/>
      <c r="O29" s="1498"/>
      <c r="P29" s="1498"/>
      <c r="Q29" s="1498"/>
    </row>
    <row r="30" spans="1:17" ht="15" customHeight="1" x14ac:dyDescent="0.25"/>
  </sheetData>
  <mergeCells count="20">
    <mergeCell ref="B22:H22"/>
    <mergeCell ref="I22:K22"/>
    <mergeCell ref="L22:N22"/>
    <mergeCell ref="O13:O20"/>
    <mergeCell ref="B16:D16"/>
    <mergeCell ref="E16:F16"/>
    <mergeCell ref="G19:H19"/>
    <mergeCell ref="G20:H20"/>
    <mergeCell ref="B21:H21"/>
    <mergeCell ref="B12:H12"/>
    <mergeCell ref="I12:K12"/>
    <mergeCell ref="L12:N12"/>
    <mergeCell ref="A13:A20"/>
    <mergeCell ref="B13:H15"/>
    <mergeCell ref="I13:K13"/>
    <mergeCell ref="A11:G11"/>
    <mergeCell ref="A5:O5"/>
    <mergeCell ref="A6:O6"/>
    <mergeCell ref="A8:O8"/>
    <mergeCell ref="A10:O10"/>
  </mergeCells>
  <printOptions horizontalCentered="1"/>
  <pageMargins left="0.31496062992125984" right="0.31496062992125984" top="0.55118110236220474" bottom="0.55118110236220474" header="0.31496062992125984" footer="0.31496062992125984"/>
  <pageSetup paperSize="9" scale="8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topLeftCell="A19" zoomScale="90" zoomScaleNormal="90" workbookViewId="0">
      <selection activeCell="C23" sqref="C23:D23"/>
    </sheetView>
  </sheetViews>
  <sheetFormatPr defaultRowHeight="15" x14ac:dyDescent="0.25"/>
  <cols>
    <col min="1" max="1" width="5" customWidth="1"/>
    <col min="2" max="2" width="25.42578125" customWidth="1"/>
    <col min="3" max="3" width="20.42578125" customWidth="1"/>
    <col min="4" max="4" width="25.85546875" customWidth="1"/>
    <col min="9" max="9" width="14.85546875" customWidth="1"/>
  </cols>
  <sheetData>
    <row r="1" spans="1:9" ht="16.5" x14ac:dyDescent="0.25">
      <c r="A1" s="1108"/>
      <c r="B1" s="1108"/>
      <c r="C1" s="1108"/>
      <c r="D1" s="1108"/>
      <c r="E1" s="1108"/>
      <c r="F1" s="1108"/>
      <c r="G1" s="1108"/>
      <c r="H1" s="1109"/>
      <c r="I1" s="1108"/>
    </row>
    <row r="2" spans="1:9" ht="16.5" x14ac:dyDescent="0.25">
      <c r="A2" s="1108"/>
      <c r="B2" s="1108"/>
      <c r="C2" s="1108"/>
      <c r="D2" s="1108"/>
      <c r="E2" s="1108"/>
      <c r="F2" s="1108"/>
      <c r="G2" s="1108"/>
      <c r="H2" s="1110"/>
      <c r="I2" s="1108"/>
    </row>
    <row r="4" spans="1:9" ht="18.75" x14ac:dyDescent="0.25">
      <c r="A4" s="2242" t="s">
        <v>974</v>
      </c>
      <c r="B4" s="2242"/>
      <c r="C4" s="2242"/>
      <c r="D4" s="2242"/>
      <c r="E4" s="2242"/>
      <c r="F4" s="2242"/>
      <c r="G4" s="2242"/>
      <c r="H4" s="2242"/>
      <c r="I4" s="2242"/>
    </row>
    <row r="5" spans="1:9" ht="54" customHeight="1" x14ac:dyDescent="0.25">
      <c r="A5" s="2242" t="s">
        <v>946</v>
      </c>
      <c r="B5" s="2242"/>
      <c r="C5" s="2242"/>
      <c r="D5" s="2242"/>
      <c r="E5" s="2242"/>
      <c r="F5" s="2242"/>
      <c r="G5" s="2242"/>
      <c r="H5" s="2242"/>
      <c r="I5" s="2242"/>
    </row>
    <row r="6" spans="1:9" ht="81" customHeight="1" x14ac:dyDescent="0.25">
      <c r="A6" s="2243" t="str">
        <f>РП!I8</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B6" s="2243"/>
      <c r="C6" s="2243"/>
      <c r="D6" s="2243"/>
      <c r="E6" s="2243"/>
      <c r="F6" s="2243"/>
      <c r="G6" s="2243"/>
      <c r="H6" s="2243"/>
      <c r="I6" s="2243"/>
    </row>
    <row r="7" spans="1:9" x14ac:dyDescent="0.25">
      <c r="A7" s="1111"/>
      <c r="B7" s="1112"/>
      <c r="C7" s="1111"/>
      <c r="D7" s="1112"/>
      <c r="E7" s="1112"/>
      <c r="F7" s="1112"/>
      <c r="G7" s="1112"/>
      <c r="H7" s="1112"/>
      <c r="I7" s="1112"/>
    </row>
    <row r="8" spans="1:9" ht="19.5" thickBot="1" x14ac:dyDescent="0.3">
      <c r="A8" s="1113"/>
      <c r="B8" s="1108"/>
      <c r="C8" s="1108"/>
      <c r="D8" s="1108"/>
      <c r="E8" s="1108"/>
      <c r="F8" s="1108"/>
      <c r="G8" s="1108"/>
      <c r="H8" s="1114"/>
      <c r="I8" s="1114"/>
    </row>
    <row r="9" spans="1:9" x14ac:dyDescent="0.25">
      <c r="A9" s="2244" t="s">
        <v>750</v>
      </c>
      <c r="B9" s="2246" t="s">
        <v>947</v>
      </c>
      <c r="C9" s="2246" t="s">
        <v>948</v>
      </c>
      <c r="D9" s="2248" t="s">
        <v>949</v>
      </c>
      <c r="E9" s="2246" t="s">
        <v>46</v>
      </c>
      <c r="F9" s="2250" t="s">
        <v>950</v>
      </c>
      <c r="G9" s="2246" t="s">
        <v>16</v>
      </c>
      <c r="H9" s="2250" t="s">
        <v>951</v>
      </c>
      <c r="I9" s="2257"/>
    </row>
    <row r="10" spans="1:9" ht="27" customHeight="1" x14ac:dyDescent="0.25">
      <c r="A10" s="2245"/>
      <c r="B10" s="2247"/>
      <c r="C10" s="2247"/>
      <c r="D10" s="2249"/>
      <c r="E10" s="2247"/>
      <c r="F10" s="2251"/>
      <c r="G10" s="2247"/>
      <c r="H10" s="2251"/>
      <c r="I10" s="2258"/>
    </row>
    <row r="11" spans="1:9" x14ac:dyDescent="0.25">
      <c r="A11" s="1130">
        <v>1</v>
      </c>
      <c r="B11" s="1116">
        <v>2</v>
      </c>
      <c r="C11" s="1117">
        <v>3</v>
      </c>
      <c r="D11" s="1115">
        <v>4</v>
      </c>
      <c r="E11" s="1115">
        <v>5</v>
      </c>
      <c r="F11" s="1115">
        <v>6</v>
      </c>
      <c r="G11" s="1115">
        <v>7</v>
      </c>
      <c r="H11" s="2249">
        <v>8</v>
      </c>
      <c r="I11" s="2259"/>
    </row>
    <row r="12" spans="1:9" ht="15.75" x14ac:dyDescent="0.25">
      <c r="A12" s="2260" t="s">
        <v>799</v>
      </c>
      <c r="B12" s="2261"/>
      <c r="C12" s="2261"/>
      <c r="D12" s="2261"/>
      <c r="E12" s="2261"/>
      <c r="F12" s="2261"/>
      <c r="G12" s="2261"/>
      <c r="H12" s="2261"/>
      <c r="I12" s="2262"/>
    </row>
    <row r="13" spans="1:9" ht="20.25" customHeight="1" x14ac:dyDescent="0.25">
      <c r="A13" s="2252" t="s">
        <v>972</v>
      </c>
      <c r="B13" s="2253"/>
      <c r="C13" s="2253"/>
      <c r="D13" s="2253"/>
      <c r="E13" s="2253"/>
      <c r="F13" s="2253"/>
      <c r="G13" s="2253"/>
      <c r="H13" s="2253"/>
      <c r="I13" s="2254"/>
    </row>
    <row r="14" spans="1:9" s="1118" customFormat="1" ht="20.25" customHeight="1" x14ac:dyDescent="0.25">
      <c r="A14" s="2252" t="s">
        <v>971</v>
      </c>
      <c r="B14" s="2253"/>
      <c r="C14" s="2253"/>
      <c r="D14" s="2253"/>
      <c r="E14" s="2253"/>
      <c r="F14" s="2253"/>
      <c r="G14" s="2253"/>
      <c r="H14" s="2253"/>
      <c r="I14" s="2254"/>
    </row>
    <row r="15" spans="1:9" s="1125" customFormat="1" ht="55.5" customHeight="1" x14ac:dyDescent="0.25">
      <c r="A15" s="1131">
        <v>1</v>
      </c>
      <c r="B15" s="1120" t="s">
        <v>952</v>
      </c>
      <c r="C15" s="1121" t="s">
        <v>953</v>
      </c>
      <c r="D15" s="1122" t="s">
        <v>954</v>
      </c>
      <c r="E15" s="1119">
        <v>1</v>
      </c>
      <c r="F15" s="1123">
        <v>503</v>
      </c>
      <c r="G15" s="1124" t="str">
        <f t="shared" ref="G15:G20" si="0">CONCATENATE(E15,"*",F15)</f>
        <v>1*503</v>
      </c>
      <c r="H15" s="2255">
        <f t="shared" ref="H15:H20" si="1">ROUND(E15*F15,2)</f>
        <v>503</v>
      </c>
      <c r="I15" s="2256"/>
    </row>
    <row r="16" spans="1:9" s="1125" customFormat="1" ht="105.75" customHeight="1" x14ac:dyDescent="0.25">
      <c r="A16" s="1131">
        <v>2</v>
      </c>
      <c r="B16" s="1120" t="s">
        <v>955</v>
      </c>
      <c r="C16" s="1121" t="s">
        <v>956</v>
      </c>
      <c r="D16" s="1122" t="s">
        <v>957</v>
      </c>
      <c r="E16" s="1119">
        <v>1</v>
      </c>
      <c r="F16" s="1123">
        <v>2517</v>
      </c>
      <c r="G16" s="1124" t="str">
        <f t="shared" si="0"/>
        <v>1*2517</v>
      </c>
      <c r="H16" s="2255">
        <f t="shared" si="1"/>
        <v>2517</v>
      </c>
      <c r="I16" s="2256"/>
    </row>
    <row r="17" spans="1:9" s="1125" customFormat="1" ht="51" customHeight="1" x14ac:dyDescent="0.25">
      <c r="A17" s="1131">
        <v>3</v>
      </c>
      <c r="B17" s="1120" t="s">
        <v>958</v>
      </c>
      <c r="C17" s="1121" t="s">
        <v>959</v>
      </c>
      <c r="D17" s="1122" t="s">
        <v>395</v>
      </c>
      <c r="E17" s="1119">
        <v>5</v>
      </c>
      <c r="F17" s="1123">
        <v>11751</v>
      </c>
      <c r="G17" s="1124" t="str">
        <f t="shared" si="0"/>
        <v>5*11751</v>
      </c>
      <c r="H17" s="2255">
        <f t="shared" si="1"/>
        <v>58755</v>
      </c>
      <c r="I17" s="2256"/>
    </row>
    <row r="18" spans="1:9" s="1125" customFormat="1" ht="191.25" x14ac:dyDescent="0.25">
      <c r="A18" s="1131">
        <v>4</v>
      </c>
      <c r="B18" s="1120" t="s">
        <v>960</v>
      </c>
      <c r="C18" s="1122" t="s">
        <v>961</v>
      </c>
      <c r="D18" s="1122" t="s">
        <v>962</v>
      </c>
      <c r="E18" s="1126">
        <v>1</v>
      </c>
      <c r="F18" s="1123">
        <v>12384</v>
      </c>
      <c r="G18" s="1124" t="str">
        <f t="shared" si="0"/>
        <v>1*12384</v>
      </c>
      <c r="H18" s="2255">
        <f t="shared" si="1"/>
        <v>12384</v>
      </c>
      <c r="I18" s="2256"/>
    </row>
    <row r="19" spans="1:9" s="1125" customFormat="1" ht="38.25" customHeight="1" x14ac:dyDescent="0.25">
      <c r="A19" s="1131">
        <v>5</v>
      </c>
      <c r="B19" s="1120" t="s">
        <v>963</v>
      </c>
      <c r="C19" s="1121" t="s">
        <v>964</v>
      </c>
      <c r="D19" s="1122" t="s">
        <v>965</v>
      </c>
      <c r="E19" s="1126">
        <v>1</v>
      </c>
      <c r="F19" s="1123">
        <v>5041</v>
      </c>
      <c r="G19" s="1124" t="str">
        <f t="shared" si="0"/>
        <v>1*5041</v>
      </c>
      <c r="H19" s="2255">
        <f t="shared" si="1"/>
        <v>5041</v>
      </c>
      <c r="I19" s="2256"/>
    </row>
    <row r="20" spans="1:9" s="1125" customFormat="1" ht="38.25" x14ac:dyDescent="0.25">
      <c r="A20" s="1131">
        <v>6</v>
      </c>
      <c r="B20" s="1120" t="s">
        <v>966</v>
      </c>
      <c r="C20" s="1121" t="s">
        <v>967</v>
      </c>
      <c r="D20" s="1122" t="s">
        <v>968</v>
      </c>
      <c r="E20" s="1126">
        <v>1</v>
      </c>
      <c r="F20" s="1123">
        <v>407</v>
      </c>
      <c r="G20" s="1124" t="str">
        <f t="shared" si="0"/>
        <v>1*407</v>
      </c>
      <c r="H20" s="2255">
        <f t="shared" si="1"/>
        <v>407</v>
      </c>
      <c r="I20" s="2256"/>
    </row>
    <row r="21" spans="1:9" ht="15.75" x14ac:dyDescent="0.25">
      <c r="A21" s="1132" t="s">
        <v>969</v>
      </c>
      <c r="B21" s="1127"/>
      <c r="C21" s="1127"/>
      <c r="D21" s="1127"/>
      <c r="E21" s="1127"/>
      <c r="F21" s="1127"/>
      <c r="G21" s="1127"/>
      <c r="H21" s="1133"/>
      <c r="I21" s="1134">
        <f>SUM(H15:I20)</f>
        <v>79607</v>
      </c>
    </row>
    <row r="22" spans="1:9" s="759" customFormat="1" ht="33" customHeight="1" x14ac:dyDescent="0.2">
      <c r="A22" s="2269">
        <v>17</v>
      </c>
      <c r="B22" s="2272" t="s">
        <v>791</v>
      </c>
      <c r="C22" s="2274" t="s">
        <v>792</v>
      </c>
      <c r="D22" s="2275"/>
      <c r="E22" s="1106">
        <v>6188</v>
      </c>
      <c r="F22" s="1107"/>
      <c r="G22" s="2282" t="str">
        <f>CONCATENATE("(",E22,"+","(",E22,"*",E23,")",")","/","0,4",)</f>
        <v>(6188+(6188*0,1))/0,4</v>
      </c>
      <c r="H22" s="2283"/>
      <c r="I22" s="2276">
        <f>(E22+(E22*E23))/E24</f>
        <v>17017</v>
      </c>
    </row>
    <row r="23" spans="1:9" s="759" customFormat="1" ht="28.5" customHeight="1" x14ac:dyDescent="0.2">
      <c r="A23" s="2270"/>
      <c r="B23" s="2273"/>
      <c r="C23" s="2278" t="s">
        <v>793</v>
      </c>
      <c r="D23" s="2279"/>
      <c r="E23" s="1104">
        <v>0.1</v>
      </c>
      <c r="F23" s="1107"/>
      <c r="G23" s="2284"/>
      <c r="H23" s="2285"/>
      <c r="I23" s="2277"/>
    </row>
    <row r="24" spans="1:9" s="759" customFormat="1" ht="42" customHeight="1" x14ac:dyDescent="0.2">
      <c r="A24" s="2271"/>
      <c r="B24" s="844"/>
      <c r="C24" s="2280" t="s">
        <v>794</v>
      </c>
      <c r="D24" s="2281"/>
      <c r="E24" s="1105">
        <v>0.4</v>
      </c>
      <c r="F24" s="1135"/>
      <c r="G24" s="2280"/>
      <c r="H24" s="2281"/>
      <c r="I24" s="2277"/>
    </row>
    <row r="25" spans="1:9" x14ac:dyDescent="0.25">
      <c r="A25" s="2263" t="s">
        <v>970</v>
      </c>
      <c r="B25" s="2264"/>
      <c r="C25" s="1128"/>
      <c r="D25" s="1128"/>
      <c r="E25" s="1128"/>
      <c r="F25" s="1128"/>
      <c r="G25" s="1128"/>
      <c r="H25" s="1129"/>
      <c r="I25" s="1136">
        <f>I21+I22</f>
        <v>96624</v>
      </c>
    </row>
    <row r="26" spans="1:9" ht="39" customHeight="1" thickBot="1" x14ac:dyDescent="0.3">
      <c r="A26" s="2265" t="s">
        <v>973</v>
      </c>
      <c r="B26" s="2266"/>
      <c r="C26" s="2266"/>
      <c r="D26" s="2266"/>
      <c r="E26" s="2266"/>
      <c r="F26" s="2267"/>
      <c r="G26" s="2267"/>
      <c r="H26" s="2268"/>
      <c r="I26" s="1137">
        <f>I25*РП!J66*0</f>
        <v>0</v>
      </c>
    </row>
  </sheetData>
  <mergeCells count="30">
    <mergeCell ref="A26:H26"/>
    <mergeCell ref="A22:A24"/>
    <mergeCell ref="B22:B23"/>
    <mergeCell ref="C22:D22"/>
    <mergeCell ref="I22:I24"/>
    <mergeCell ref="C23:D23"/>
    <mergeCell ref="C24:D24"/>
    <mergeCell ref="G22:H24"/>
    <mergeCell ref="H17:I17"/>
    <mergeCell ref="H18:I18"/>
    <mergeCell ref="H19:I19"/>
    <mergeCell ref="H20:I20"/>
    <mergeCell ref="A25:B25"/>
    <mergeCell ref="A13:I13"/>
    <mergeCell ref="A14:I14"/>
    <mergeCell ref="H15:I15"/>
    <mergeCell ref="H16:I16"/>
    <mergeCell ref="H9:I10"/>
    <mergeCell ref="H11:I11"/>
    <mergeCell ref="A12:I12"/>
    <mergeCell ref="A4:I4"/>
    <mergeCell ref="A5:I5"/>
    <mergeCell ref="A6:I6"/>
    <mergeCell ref="A9:A10"/>
    <mergeCell ref="B9:B10"/>
    <mergeCell ref="C9:C10"/>
    <mergeCell ref="D9:D10"/>
    <mergeCell ref="E9:E10"/>
    <mergeCell ref="F9:F10"/>
    <mergeCell ref="G9:G10"/>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5"/>
  <sheetViews>
    <sheetView view="pageBreakPreview" topLeftCell="A41" zoomScale="85" zoomScaleNormal="85" zoomScaleSheetLayoutView="85" zoomScalePageLayoutView="55" workbookViewId="0">
      <selection activeCell="B47" sqref="B47:H57"/>
    </sheetView>
  </sheetViews>
  <sheetFormatPr defaultColWidth="9.140625" defaultRowHeight="15" x14ac:dyDescent="0.25"/>
  <cols>
    <col min="1" max="1" width="4.28515625" style="1138" customWidth="1"/>
    <col min="2" max="2" width="38.28515625" style="1139" customWidth="1"/>
    <col min="3" max="3" width="19.5703125" style="1138" customWidth="1"/>
    <col min="4" max="4" width="12.7109375" style="1139" customWidth="1"/>
    <col min="5" max="5" width="9.7109375" style="1140" customWidth="1"/>
    <col min="6" max="6" width="12.28515625" style="1140" customWidth="1"/>
    <col min="7" max="7" width="20.28515625" style="1140" customWidth="1"/>
    <col min="8" max="8" width="14.42578125" style="1140" customWidth="1"/>
    <col min="9" max="9" width="11.140625" style="1140" customWidth="1"/>
    <col min="10" max="10" width="15.7109375" style="1142" customWidth="1"/>
    <col min="11" max="11" width="11" style="1142" customWidth="1"/>
    <col min="12" max="12" width="10.5703125" style="1142" customWidth="1"/>
    <col min="13" max="13" width="14.140625" style="1142" customWidth="1"/>
    <col min="14" max="17" width="9.42578125" style="1142" customWidth="1"/>
    <col min="18" max="18" width="12.85546875" style="1142" customWidth="1"/>
    <col min="19" max="19" width="9.140625" style="1142" customWidth="1"/>
    <col min="20" max="16384" width="9.140625" style="1142"/>
  </cols>
  <sheetData>
    <row r="1" spans="1:9" x14ac:dyDescent="0.25">
      <c r="H1" s="716" t="s">
        <v>1283</v>
      </c>
    </row>
    <row r="2" spans="1:9" x14ac:dyDescent="0.25">
      <c r="H2" s="716" t="s">
        <v>1268</v>
      </c>
    </row>
    <row r="3" spans="1:9" x14ac:dyDescent="0.25">
      <c r="H3" s="716"/>
    </row>
    <row r="4" spans="1:9" x14ac:dyDescent="0.2">
      <c r="H4" s="1141"/>
    </row>
    <row r="5" spans="1:9" ht="22.5" customHeight="1" x14ac:dyDescent="0.25">
      <c r="A5" s="2288" t="s">
        <v>1007</v>
      </c>
      <c r="B5" s="2288"/>
      <c r="C5" s="2288"/>
      <c r="D5" s="2288"/>
      <c r="E5" s="2288"/>
      <c r="F5" s="2288"/>
      <c r="G5" s="2288"/>
      <c r="H5" s="2288"/>
      <c r="I5" s="1142"/>
    </row>
    <row r="6" spans="1:9" ht="63.75" customHeight="1" x14ac:dyDescent="0.25">
      <c r="A6" s="2289" t="s">
        <v>1175</v>
      </c>
      <c r="B6" s="2289"/>
      <c r="C6" s="2289"/>
      <c r="D6" s="2289"/>
      <c r="E6" s="2289"/>
      <c r="F6" s="2289"/>
      <c r="G6" s="2289"/>
      <c r="H6" s="2289"/>
      <c r="I6" s="1142"/>
    </row>
    <row r="7" spans="1:9" ht="15.75" x14ac:dyDescent="0.25">
      <c r="A7" s="1485"/>
      <c r="B7" s="1485"/>
      <c r="C7" s="1485"/>
      <c r="D7" s="1485"/>
      <c r="E7" s="1485"/>
      <c r="F7" s="1485"/>
      <c r="G7" s="1485"/>
      <c r="H7" s="1485"/>
      <c r="I7" s="1142"/>
    </row>
    <row r="8" spans="1:9" ht="130.5" customHeight="1" x14ac:dyDescent="0.25">
      <c r="A8" s="2295" t="s">
        <v>1266</v>
      </c>
      <c r="B8" s="2295"/>
      <c r="C8" s="2295"/>
      <c r="D8" s="2295"/>
      <c r="E8" s="2295"/>
      <c r="F8" s="2295"/>
      <c r="G8" s="2295"/>
      <c r="H8" s="2295"/>
      <c r="I8" s="1142"/>
    </row>
    <row r="9" spans="1:9" ht="12" customHeight="1" x14ac:dyDescent="0.25">
      <c r="A9" s="1143"/>
      <c r="H9" s="1144"/>
      <c r="I9" s="1142"/>
    </row>
    <row r="10" spans="1:9" ht="21" customHeight="1" x14ac:dyDescent="0.25">
      <c r="A10" s="2290" t="s">
        <v>750</v>
      </c>
      <c r="B10" s="2291" t="s">
        <v>947</v>
      </c>
      <c r="C10" s="2291" t="s">
        <v>948</v>
      </c>
      <c r="D10" s="2293" t="s">
        <v>949</v>
      </c>
      <c r="E10" s="2291" t="s">
        <v>46</v>
      </c>
      <c r="F10" s="2294" t="s">
        <v>950</v>
      </c>
      <c r="G10" s="2291" t="s">
        <v>16</v>
      </c>
      <c r="H10" s="2294" t="s">
        <v>951</v>
      </c>
      <c r="I10" s="1145"/>
    </row>
    <row r="11" spans="1:9" s="1145" customFormat="1" ht="21.6" customHeight="1" x14ac:dyDescent="0.25">
      <c r="A11" s="2290"/>
      <c r="B11" s="2292"/>
      <c r="C11" s="2292"/>
      <c r="D11" s="2293"/>
      <c r="E11" s="2292"/>
      <c r="F11" s="2294"/>
      <c r="G11" s="2292"/>
      <c r="H11" s="2294"/>
    </row>
    <row r="12" spans="1:9" s="1145" customFormat="1" ht="17.25" customHeight="1" x14ac:dyDescent="0.25">
      <c r="A12" s="1146">
        <v>1</v>
      </c>
      <c r="B12" s="1147">
        <v>2</v>
      </c>
      <c r="C12" s="1148">
        <v>3</v>
      </c>
      <c r="D12" s="1146">
        <v>4</v>
      </c>
      <c r="E12" s="1146">
        <v>5</v>
      </c>
      <c r="F12" s="1146">
        <v>6</v>
      </c>
      <c r="G12" s="1146">
        <v>7</v>
      </c>
      <c r="H12" s="1484">
        <v>8</v>
      </c>
    </row>
    <row r="13" spans="1:9" s="1149" customFormat="1" ht="15.75" x14ac:dyDescent="0.25">
      <c r="A13" s="2286" t="s">
        <v>799</v>
      </c>
      <c r="B13" s="2287"/>
      <c r="C13" s="2287"/>
      <c r="D13" s="2287"/>
      <c r="E13" s="2287"/>
      <c r="F13" s="2287"/>
      <c r="G13" s="2287"/>
      <c r="H13" s="2287"/>
    </row>
    <row r="14" spans="1:9" s="1145" customFormat="1" ht="29.45" hidden="1" customHeight="1" x14ac:dyDescent="0.25">
      <c r="A14" s="2253" t="s">
        <v>975</v>
      </c>
      <c r="B14" s="2253"/>
      <c r="C14" s="2253"/>
      <c r="D14" s="2253"/>
      <c r="E14" s="2253"/>
      <c r="F14" s="2253"/>
      <c r="G14" s="2253"/>
      <c r="H14" s="2253"/>
      <c r="I14" s="1142"/>
    </row>
    <row r="15" spans="1:9" ht="13.15" hidden="1" customHeight="1" x14ac:dyDescent="0.25">
      <c r="A15" s="2253" t="s">
        <v>976</v>
      </c>
      <c r="B15" s="2253"/>
      <c r="C15" s="2253"/>
      <c r="D15" s="2253"/>
      <c r="E15" s="2253"/>
      <c r="F15" s="2253"/>
      <c r="G15" s="2253"/>
      <c r="H15" s="2253"/>
      <c r="I15" s="1142"/>
    </row>
    <row r="16" spans="1:9" s="1145" customFormat="1" ht="34.15" hidden="1" customHeight="1" x14ac:dyDescent="0.25">
      <c r="A16" s="2253" t="s">
        <v>977</v>
      </c>
      <c r="B16" s="2253"/>
      <c r="C16" s="2253"/>
      <c r="D16" s="2253"/>
      <c r="E16" s="2253"/>
      <c r="F16" s="2253"/>
      <c r="G16" s="2253"/>
      <c r="H16" s="2253"/>
      <c r="I16" s="1142"/>
    </row>
    <row r="17" spans="1:9" s="1145" customFormat="1" ht="15" hidden="1" customHeight="1" x14ac:dyDescent="0.25">
      <c r="A17" s="2253" t="str">
        <f>CONCATENATE("Некрополь  XVIII в., площадь памятника - 0,78 га, рассматриваемая территория до 0,5 га ")</f>
        <v xml:space="preserve">Некрополь  XVIII в., площадь памятника - 0,78 га, рассматриваемая территория до 0,5 га </v>
      </c>
      <c r="B17" s="2253"/>
      <c r="C17" s="2253"/>
      <c r="D17" s="2253"/>
      <c r="E17" s="2253"/>
      <c r="F17" s="2253"/>
      <c r="G17" s="2253"/>
      <c r="H17" s="2253"/>
      <c r="I17" s="1142"/>
    </row>
    <row r="18" spans="1:9" s="1145" customFormat="1" ht="29.45" hidden="1" customHeight="1" x14ac:dyDescent="0.25">
      <c r="A18" s="2253" t="s">
        <v>978</v>
      </c>
      <c r="B18" s="2253"/>
      <c r="C18" s="2253"/>
      <c r="D18" s="2253"/>
      <c r="E18" s="2253"/>
      <c r="F18" s="2253"/>
      <c r="G18" s="2253"/>
      <c r="H18" s="2253"/>
      <c r="I18" s="1142"/>
    </row>
    <row r="19" spans="1:9" hidden="1" x14ac:dyDescent="0.25">
      <c r="A19" s="2253" t="str">
        <f>CONCATENATE("Ландшафт XX в.,  площадь памятника 10,6 га, рассматриваемая территория до 0,5 га ")</f>
        <v xml:space="preserve">Ландшафт XX в.,  площадь памятника 10,6 га, рассматриваемая территория до 0,5 га </v>
      </c>
      <c r="B19" s="2253"/>
      <c r="C19" s="2253"/>
      <c r="D19" s="2253"/>
      <c r="E19" s="2253"/>
      <c r="F19" s="2253"/>
      <c r="G19" s="2253"/>
      <c r="H19" s="2253"/>
      <c r="I19" s="1142"/>
    </row>
    <row r="20" spans="1:9" ht="25.5" customHeight="1" x14ac:dyDescent="0.25">
      <c r="A20" s="2253" t="s">
        <v>1187</v>
      </c>
      <c r="B20" s="2253"/>
      <c r="C20" s="2253"/>
      <c r="D20" s="2253"/>
      <c r="E20" s="2253"/>
      <c r="F20" s="2253"/>
      <c r="G20" s="2253"/>
      <c r="H20" s="2253"/>
      <c r="I20" s="1142"/>
    </row>
    <row r="21" spans="1:9" ht="16.5" customHeight="1" x14ac:dyDescent="0.25">
      <c r="A21" s="2253" t="s">
        <v>1186</v>
      </c>
      <c r="B21" s="2253"/>
      <c r="C21" s="2253"/>
      <c r="D21" s="2253"/>
      <c r="E21" s="2253"/>
      <c r="F21" s="2253"/>
      <c r="G21" s="2253"/>
      <c r="H21" s="2253"/>
      <c r="I21" s="1142"/>
    </row>
    <row r="22" spans="1:9" s="1155" customFormat="1" ht="25.5" x14ac:dyDescent="0.25">
      <c r="A22" s="1150">
        <v>1</v>
      </c>
      <c r="B22" s="1151" t="s">
        <v>952</v>
      </c>
      <c r="C22" s="1152" t="s">
        <v>953</v>
      </c>
      <c r="D22" s="1153" t="s">
        <v>1188</v>
      </c>
      <c r="E22" s="1150">
        <v>1</v>
      </c>
      <c r="F22" s="1154">
        <v>694</v>
      </c>
      <c r="G22" s="1154" t="str">
        <f t="shared" ref="G22:G40" si="0">CONCATENATE(F22,"*",E22)</f>
        <v>694*1</v>
      </c>
      <c r="H22" s="1480">
        <f t="shared" ref="H22:H40" si="1">ROUND(F22*E22,2)</f>
        <v>694</v>
      </c>
    </row>
    <row r="23" spans="1:9" s="1155" customFormat="1" ht="51" x14ac:dyDescent="0.25">
      <c r="A23" s="1150">
        <v>2</v>
      </c>
      <c r="B23" s="1151" t="s">
        <v>979</v>
      </c>
      <c r="C23" s="1152" t="s">
        <v>956</v>
      </c>
      <c r="D23" s="1153" t="s">
        <v>1189</v>
      </c>
      <c r="E23" s="1150">
        <v>1</v>
      </c>
      <c r="F23" s="1154">
        <v>3468</v>
      </c>
      <c r="G23" s="1154" t="str">
        <f t="shared" si="0"/>
        <v>3468*1</v>
      </c>
      <c r="H23" s="1480">
        <f t="shared" si="1"/>
        <v>3468</v>
      </c>
    </row>
    <row r="24" spans="1:9" s="1155" customFormat="1" ht="30.75" customHeight="1" x14ac:dyDescent="0.25">
      <c r="A24" s="1150">
        <f t="shared" ref="A24:A33" si="2">A23+1</f>
        <v>3</v>
      </c>
      <c r="B24" s="1151" t="s">
        <v>958</v>
      </c>
      <c r="C24" s="1165"/>
      <c r="D24" s="1165"/>
      <c r="E24" s="1165"/>
      <c r="F24" s="1165"/>
      <c r="G24" s="1165"/>
      <c r="H24" s="1165"/>
    </row>
    <row r="25" spans="1:9" s="1155" customFormat="1" ht="43.5" hidden="1" customHeight="1" x14ac:dyDescent="0.25">
      <c r="A25" s="1156" t="s">
        <v>348</v>
      </c>
      <c r="B25" s="1151"/>
      <c r="C25" s="1152" t="s">
        <v>1004</v>
      </c>
      <c r="D25" s="1153" t="s">
        <v>980</v>
      </c>
      <c r="E25" s="1150">
        <v>1</v>
      </c>
      <c r="F25" s="1154">
        <v>13709</v>
      </c>
      <c r="G25" s="1154" t="str">
        <f>CONCATENATE(F25,"*",E25)</f>
        <v>13709*1</v>
      </c>
      <c r="H25" s="1480">
        <f>ROUND(F25*E25,2)*0</f>
        <v>0</v>
      </c>
    </row>
    <row r="26" spans="1:9" s="1155" customFormat="1" ht="43.5" hidden="1" customHeight="1" x14ac:dyDescent="0.25">
      <c r="A26" s="1156" t="s">
        <v>356</v>
      </c>
      <c r="B26" s="1151"/>
      <c r="C26" s="1152" t="s">
        <v>1005</v>
      </c>
      <c r="D26" s="1153" t="s">
        <v>981</v>
      </c>
      <c r="E26" s="1150">
        <v>1</v>
      </c>
      <c r="F26" s="1154">
        <v>25398</v>
      </c>
      <c r="G26" s="1154" t="str">
        <f>CONCATENATE(F26,"*",E26)</f>
        <v>25398*1</v>
      </c>
      <c r="H26" s="1480">
        <f>ROUND(F26*E26,2)*0</f>
        <v>0</v>
      </c>
    </row>
    <row r="27" spans="1:9" s="1155" customFormat="1" ht="43.5" customHeight="1" x14ac:dyDescent="0.25">
      <c r="A27" s="1156" t="s">
        <v>358</v>
      </c>
      <c r="B27" s="1151"/>
      <c r="C27" s="1152" t="s">
        <v>1005</v>
      </c>
      <c r="D27" s="1153" t="s">
        <v>982</v>
      </c>
      <c r="E27" s="1150">
        <v>1</v>
      </c>
      <c r="F27" s="1154">
        <v>18952</v>
      </c>
      <c r="G27" s="1154" t="str">
        <f>CONCATENATE(F27,"*",E27)</f>
        <v>18952*1</v>
      </c>
      <c r="H27" s="1480">
        <f>ROUND(F27*E27,2)</f>
        <v>18952</v>
      </c>
    </row>
    <row r="28" spans="1:9" s="1155" customFormat="1" ht="45.75" customHeight="1" x14ac:dyDescent="0.25">
      <c r="A28" s="1150">
        <f>A24+1</f>
        <v>4</v>
      </c>
      <c r="B28" s="1151" t="s">
        <v>983</v>
      </c>
      <c r="C28" s="1165"/>
      <c r="D28" s="1165"/>
      <c r="E28" s="1165"/>
      <c r="F28" s="1165"/>
      <c r="G28" s="1165"/>
      <c r="H28" s="1165"/>
    </row>
    <row r="29" spans="1:9" s="1155" customFormat="1" ht="77.45" hidden="1" customHeight="1" x14ac:dyDescent="0.25">
      <c r="A29" s="1156" t="s">
        <v>62</v>
      </c>
      <c r="B29" s="1151"/>
      <c r="C29" s="1152" t="s">
        <v>984</v>
      </c>
      <c r="D29" s="1153" t="s">
        <v>985</v>
      </c>
      <c r="E29" s="1150">
        <v>2</v>
      </c>
      <c r="F29" s="1154">
        <v>114</v>
      </c>
      <c r="G29" s="1154" t="str">
        <f>CONCATENATE(F29,"*",E29)</f>
        <v>114*2</v>
      </c>
      <c r="H29" s="1480">
        <f>ROUND(F29*E29,2)*0</f>
        <v>0</v>
      </c>
    </row>
    <row r="30" spans="1:9" s="1155" customFormat="1" ht="77.45" customHeight="1" x14ac:dyDescent="0.25">
      <c r="A30" s="1156" t="s">
        <v>63</v>
      </c>
      <c r="B30" s="1151"/>
      <c r="C30" s="1152" t="s">
        <v>984</v>
      </c>
      <c r="D30" s="1153" t="s">
        <v>986</v>
      </c>
      <c r="E30" s="1150">
        <v>1</v>
      </c>
      <c r="F30" s="1154">
        <v>82</v>
      </c>
      <c r="G30" s="1154" t="str">
        <f>CONCATENATE(F30,"*",E30)</f>
        <v>82*1</v>
      </c>
      <c r="H30" s="1480">
        <f>ROUND(F30*E30,2)</f>
        <v>82</v>
      </c>
    </row>
    <row r="31" spans="1:9" s="1155" customFormat="1" ht="100.9" customHeight="1" x14ac:dyDescent="0.25">
      <c r="A31" s="1150">
        <f>A28+1</f>
        <v>5</v>
      </c>
      <c r="B31" s="1151" t="s">
        <v>987</v>
      </c>
      <c r="C31" s="1152" t="s">
        <v>988</v>
      </c>
      <c r="D31" s="1153" t="s">
        <v>989</v>
      </c>
      <c r="E31" s="1150">
        <v>1</v>
      </c>
      <c r="F31" s="1154">
        <v>320</v>
      </c>
      <c r="G31" s="1154" t="str">
        <f t="shared" si="0"/>
        <v>320*1</v>
      </c>
      <c r="H31" s="1480">
        <f t="shared" si="1"/>
        <v>320</v>
      </c>
    </row>
    <row r="32" spans="1:9" s="1155" customFormat="1" ht="62.25" customHeight="1" x14ac:dyDescent="0.25">
      <c r="A32" s="1150">
        <f t="shared" si="2"/>
        <v>6</v>
      </c>
      <c r="B32" s="1151" t="s">
        <v>990</v>
      </c>
      <c r="C32" s="1152" t="s">
        <v>991</v>
      </c>
      <c r="D32" s="1153" t="s">
        <v>1190</v>
      </c>
      <c r="E32" s="1150">
        <v>1</v>
      </c>
      <c r="F32" s="1154">
        <v>23976</v>
      </c>
      <c r="G32" s="1154" t="str">
        <f t="shared" si="0"/>
        <v>23976*1</v>
      </c>
      <c r="H32" s="1480">
        <f t="shared" si="1"/>
        <v>23976</v>
      </c>
    </row>
    <row r="33" spans="1:11" s="1155" customFormat="1" ht="54.75" customHeight="1" x14ac:dyDescent="0.25">
      <c r="A33" s="1150">
        <f t="shared" si="2"/>
        <v>7</v>
      </c>
      <c r="B33" s="1151" t="s">
        <v>992</v>
      </c>
      <c r="C33" s="1157"/>
      <c r="D33" s="1157"/>
      <c r="E33" s="1157"/>
      <c r="F33" s="1157"/>
      <c r="G33" s="1157"/>
      <c r="H33" s="1483"/>
    </row>
    <row r="34" spans="1:11" s="1155" customFormat="1" ht="78" customHeight="1" x14ac:dyDescent="0.25">
      <c r="A34" s="1156" t="s">
        <v>993</v>
      </c>
      <c r="B34" s="1151"/>
      <c r="C34" s="1153" t="s">
        <v>994</v>
      </c>
      <c r="D34" s="1153" t="s">
        <v>1191</v>
      </c>
      <c r="E34" s="1150">
        <v>1</v>
      </c>
      <c r="F34" s="1154">
        <v>6883</v>
      </c>
      <c r="G34" s="1154" t="str">
        <f>CONCATENATE(F34,"*",E34)</f>
        <v>6883*1</v>
      </c>
      <c r="H34" s="1480">
        <f>ROUND(F34*E34,2)</f>
        <v>6883</v>
      </c>
    </row>
    <row r="35" spans="1:11" s="1155" customFormat="1" ht="78" customHeight="1" x14ac:dyDescent="0.25">
      <c r="A35" s="1156" t="s">
        <v>995</v>
      </c>
      <c r="B35" s="1151"/>
      <c r="C35" s="1153" t="s">
        <v>996</v>
      </c>
      <c r="D35" s="1153" t="s">
        <v>1006</v>
      </c>
      <c r="E35" s="1150">
        <v>1</v>
      </c>
      <c r="F35" s="1154">
        <v>2833</v>
      </c>
      <c r="G35" s="1154" t="str">
        <f>CONCATENATE(F35,"*",E35)</f>
        <v>2833*1</v>
      </c>
      <c r="H35" s="1480">
        <f>ROUND(F35*E35,2)</f>
        <v>2833</v>
      </c>
    </row>
    <row r="36" spans="1:11" s="1155" customFormat="1" ht="63.75" x14ac:dyDescent="0.25">
      <c r="A36" s="1150">
        <f>A33+1</f>
        <v>8</v>
      </c>
      <c r="B36" s="1151" t="s">
        <v>997</v>
      </c>
      <c r="C36" s="1152" t="s">
        <v>998</v>
      </c>
      <c r="D36" s="1153" t="s">
        <v>999</v>
      </c>
      <c r="E36" s="1158">
        <v>3</v>
      </c>
      <c r="F36" s="1154">
        <v>51.3</v>
      </c>
      <c r="G36" s="1154" t="str">
        <f t="shared" si="0"/>
        <v>51,3*3</v>
      </c>
      <c r="H36" s="1480">
        <f t="shared" si="1"/>
        <v>153.9</v>
      </c>
    </row>
    <row r="37" spans="1:11" s="1155" customFormat="1" ht="125.25" customHeight="1" x14ac:dyDescent="0.25">
      <c r="A37" s="1150">
        <v>9</v>
      </c>
      <c r="B37" s="1151" t="s">
        <v>960</v>
      </c>
      <c r="C37" s="1157"/>
      <c r="D37" s="1157"/>
      <c r="E37" s="1157"/>
      <c r="F37" s="1157"/>
      <c r="G37" s="1157"/>
      <c r="H37" s="1482"/>
    </row>
    <row r="38" spans="1:11" s="1155" customFormat="1" ht="24" x14ac:dyDescent="0.25">
      <c r="A38" s="1156" t="s">
        <v>1000</v>
      </c>
      <c r="B38" s="1151"/>
      <c r="C38" s="1153" t="s">
        <v>961</v>
      </c>
      <c r="D38" s="1153" t="s">
        <v>1191</v>
      </c>
      <c r="E38" s="1158">
        <v>1</v>
      </c>
      <c r="F38" s="1154">
        <v>14250</v>
      </c>
      <c r="G38" s="1154" t="str">
        <f>CONCATENATE(F38,"*",E38)</f>
        <v>14250*1</v>
      </c>
      <c r="H38" s="1480">
        <f>ROUND(F38*E38,2)</f>
        <v>14250</v>
      </c>
    </row>
    <row r="39" spans="1:11" s="1155" customFormat="1" ht="67.5" customHeight="1" x14ac:dyDescent="0.25">
      <c r="A39" s="1156" t="s">
        <v>1001</v>
      </c>
      <c r="B39" s="1151"/>
      <c r="C39" s="1153" t="s">
        <v>1002</v>
      </c>
      <c r="D39" s="1153" t="s">
        <v>1006</v>
      </c>
      <c r="E39" s="1158">
        <v>1</v>
      </c>
      <c r="F39" s="1154">
        <v>4701</v>
      </c>
      <c r="G39" s="1154" t="str">
        <f>CONCATENATE(F39,"*",E39)</f>
        <v>4701*1</v>
      </c>
      <c r="H39" s="1480">
        <f>ROUND(F39*E39,2)</f>
        <v>4701</v>
      </c>
    </row>
    <row r="40" spans="1:11" s="1155" customFormat="1" ht="79.5" customHeight="1" x14ac:dyDescent="0.25">
      <c r="A40" s="1150">
        <v>10</v>
      </c>
      <c r="B40" s="1151" t="s">
        <v>963</v>
      </c>
      <c r="C40" s="1152" t="s">
        <v>964</v>
      </c>
      <c r="D40" s="1153" t="s">
        <v>1003</v>
      </c>
      <c r="E40" s="1158">
        <v>1</v>
      </c>
      <c r="F40" s="1154">
        <v>6592</v>
      </c>
      <c r="G40" s="1154" t="str">
        <f t="shared" si="0"/>
        <v>6592*1</v>
      </c>
      <c r="H40" s="1480">
        <f t="shared" si="1"/>
        <v>6592</v>
      </c>
    </row>
    <row r="41" spans="1:11" s="1149" customFormat="1" ht="15.75" x14ac:dyDescent="0.25">
      <c r="A41" s="1159" t="s">
        <v>969</v>
      </c>
      <c r="B41" s="1160"/>
      <c r="C41" s="1160"/>
      <c r="D41" s="1160"/>
      <c r="E41" s="1160"/>
      <c r="F41" s="1160"/>
      <c r="G41" s="1160"/>
      <c r="H41" s="1481">
        <f>SUM(H22:H40)</f>
        <v>82904.899999999994</v>
      </c>
    </row>
    <row r="42" spans="1:11" s="759" customFormat="1" ht="33" customHeight="1" x14ac:dyDescent="0.2">
      <c r="A42" s="2269">
        <v>17</v>
      </c>
      <c r="B42" s="2272" t="s">
        <v>791</v>
      </c>
      <c r="C42" s="2274" t="s">
        <v>792</v>
      </c>
      <c r="D42" s="2275"/>
      <c r="E42" s="1106">
        <v>13587</v>
      </c>
      <c r="F42" s="1107"/>
      <c r="G42" s="2299" t="str">
        <f>CONCATENATE("(",E42,"+","(",E42,"*",E43,")",")","/","0,4",)</f>
        <v>(13587+(13587*0,1))/0,4</v>
      </c>
      <c r="H42" s="2296">
        <f>(E42+(E42*E43))/E44</f>
        <v>37364.25</v>
      </c>
    </row>
    <row r="43" spans="1:11" s="759" customFormat="1" ht="28.5" customHeight="1" x14ac:dyDescent="0.2">
      <c r="A43" s="2270"/>
      <c r="B43" s="2273"/>
      <c r="C43" s="2278" t="s">
        <v>793</v>
      </c>
      <c r="D43" s="2279"/>
      <c r="E43" s="1104">
        <v>0.1</v>
      </c>
      <c r="F43" s="1107"/>
      <c r="G43" s="2300"/>
      <c r="H43" s="2297"/>
    </row>
    <row r="44" spans="1:11" s="759" customFormat="1" ht="42" customHeight="1" x14ac:dyDescent="0.2">
      <c r="A44" s="2271"/>
      <c r="B44" s="844"/>
      <c r="C44" s="2280" t="s">
        <v>794</v>
      </c>
      <c r="D44" s="2281"/>
      <c r="E44" s="1105">
        <v>0.4</v>
      </c>
      <c r="F44" s="1135"/>
      <c r="G44" s="2301"/>
      <c r="H44" s="2298"/>
    </row>
    <row r="45" spans="1:11" x14ac:dyDescent="0.25">
      <c r="A45" s="2305" t="s">
        <v>970</v>
      </c>
      <c r="B45" s="2306"/>
      <c r="C45" s="1161"/>
      <c r="D45" s="1161"/>
      <c r="E45" s="1161"/>
      <c r="F45" s="1161"/>
      <c r="G45" s="1161"/>
      <c r="H45" s="1479">
        <f>H41+H42</f>
        <v>120269.15</v>
      </c>
      <c r="I45" s="1142"/>
    </row>
    <row r="46" spans="1:11" s="1155" customFormat="1" ht="36" customHeight="1" x14ac:dyDescent="0.25">
      <c r="A46" s="2303" t="s">
        <v>1241</v>
      </c>
      <c r="B46" s="2304"/>
      <c r="C46" s="2304"/>
      <c r="D46" s="2304"/>
      <c r="E46" s="2304"/>
      <c r="F46" s="2304"/>
      <c r="G46" s="1169">
        <v>8.0150000000000006</v>
      </c>
      <c r="H46" s="1170">
        <f>H45*G46*1</f>
        <v>963957.23725000001</v>
      </c>
      <c r="I46" s="1162"/>
    </row>
    <row r="47" spans="1:11" s="1145" customFormat="1" ht="12.75" x14ac:dyDescent="0.25">
      <c r="A47" s="1166"/>
      <c r="B47" s="2302"/>
      <c r="C47" s="2302"/>
      <c r="D47" s="1167"/>
      <c r="E47" s="1168"/>
      <c r="F47" s="2302"/>
      <c r="G47" s="2302"/>
      <c r="H47" s="2302"/>
    </row>
    <row r="48" spans="1:11" s="690" customFormat="1" ht="16.5" x14ac:dyDescent="0.3">
      <c r="B48" s="691"/>
      <c r="C48" s="692"/>
      <c r="D48" s="693"/>
      <c r="E48" s="693"/>
      <c r="F48" s="693"/>
      <c r="G48" s="693"/>
      <c r="H48" s="693"/>
      <c r="I48" s="694"/>
      <c r="J48" s="694"/>
      <c r="K48" s="694"/>
    </row>
    <row r="49" spans="1:19" s="690" customFormat="1" ht="16.5" x14ac:dyDescent="0.3">
      <c r="B49" s="691"/>
      <c r="C49" s="692"/>
      <c r="D49" s="693"/>
      <c r="E49" s="693"/>
      <c r="F49" s="693"/>
      <c r="G49" s="693"/>
      <c r="H49" s="693"/>
      <c r="I49" s="694"/>
      <c r="J49" s="694"/>
      <c r="K49" s="694"/>
    </row>
    <row r="50" spans="1:19" s="694" customFormat="1" ht="18.75" customHeight="1" x14ac:dyDescent="0.3">
      <c r="B50" s="695"/>
      <c r="C50" s="696"/>
      <c r="D50" s="695"/>
      <c r="E50" s="695"/>
      <c r="F50" s="695"/>
      <c r="G50" s="695"/>
      <c r="H50" s="697"/>
      <c r="I50" s="697"/>
      <c r="J50" s="695"/>
      <c r="K50" s="695"/>
      <c r="O50" s="695"/>
    </row>
    <row r="51" spans="1:19" s="697" customFormat="1" ht="17.25" x14ac:dyDescent="0.25">
      <c r="B51" s="698"/>
      <c r="C51" s="699"/>
      <c r="D51" s="700"/>
      <c r="E51" s="699"/>
      <c r="F51" s="701"/>
      <c r="H51" s="703"/>
      <c r="I51" s="703"/>
      <c r="K51" s="702"/>
    </row>
    <row r="52" spans="1:19" s="704" customFormat="1" ht="17.25" x14ac:dyDescent="0.25">
      <c r="B52" s="705"/>
      <c r="C52" s="706"/>
      <c r="D52" s="699"/>
      <c r="E52" s="706"/>
      <c r="F52" s="700"/>
      <c r="H52" s="708"/>
      <c r="I52" s="708"/>
      <c r="K52" s="707"/>
    </row>
    <row r="53" spans="1:19" s="704" customFormat="1" ht="17.25" x14ac:dyDescent="0.25">
      <c r="B53" s="705"/>
      <c r="C53" s="706"/>
      <c r="D53" s="699"/>
      <c r="E53" s="706"/>
      <c r="F53" s="700"/>
      <c r="H53" s="708"/>
      <c r="I53" s="708"/>
      <c r="K53" s="707"/>
    </row>
    <row r="54" spans="1:19" s="707" customFormat="1" ht="16.5" customHeight="1" x14ac:dyDescent="0.25">
      <c r="B54" s="709"/>
      <c r="F54" s="710"/>
      <c r="G54" s="695"/>
      <c r="H54" s="710"/>
      <c r="I54" s="710"/>
      <c r="J54" s="695"/>
      <c r="K54" s="695"/>
      <c r="O54" s="695"/>
    </row>
    <row r="55" spans="1:19" s="1140" customFormat="1" ht="15.75" x14ac:dyDescent="0.25">
      <c r="A55" s="1138"/>
      <c r="B55" s="1164"/>
      <c r="C55" s="1138"/>
      <c r="D55" s="1139"/>
      <c r="F55" s="1163"/>
      <c r="J55" s="1142"/>
      <c r="K55" s="1142"/>
      <c r="L55" s="1142"/>
      <c r="M55" s="1142"/>
      <c r="N55" s="1142"/>
      <c r="O55" s="1142"/>
      <c r="P55" s="1142"/>
      <c r="Q55" s="1142"/>
      <c r="R55" s="1142"/>
      <c r="S55" s="1142"/>
    </row>
  </sheetData>
  <mergeCells count="31">
    <mergeCell ref="B47:C47"/>
    <mergeCell ref="F47:H47"/>
    <mergeCell ref="A46:F46"/>
    <mergeCell ref="A45:B45"/>
    <mergeCell ref="A42:A44"/>
    <mergeCell ref="B42:B43"/>
    <mergeCell ref="C42:D42"/>
    <mergeCell ref="C43:D43"/>
    <mergeCell ref="C44:D44"/>
    <mergeCell ref="A14:H14"/>
    <mergeCell ref="A15:H15"/>
    <mergeCell ref="A16:H16"/>
    <mergeCell ref="A17:H17"/>
    <mergeCell ref="H42:H44"/>
    <mergeCell ref="G42:G44"/>
    <mergeCell ref="A18:H18"/>
    <mergeCell ref="A19:H19"/>
    <mergeCell ref="A20:H20"/>
    <mergeCell ref="A21:H21"/>
    <mergeCell ref="A13:H13"/>
    <mergeCell ref="A5:H5"/>
    <mergeCell ref="A6:H6"/>
    <mergeCell ref="A10:A11"/>
    <mergeCell ref="B10:B11"/>
    <mergeCell ref="C10:C11"/>
    <mergeCell ref="D10:D11"/>
    <mergeCell ref="E10:E11"/>
    <mergeCell ref="F10:F11"/>
    <mergeCell ref="G10:G11"/>
    <mergeCell ref="H10:H11"/>
    <mergeCell ref="A8:H8"/>
  </mergeCells>
  <printOptions horizontalCentered="1"/>
  <pageMargins left="0.23622047244094491" right="0.45" top="0.74803149606299213" bottom="0.74803149606299213" header="0.31496062992125984" footer="0.31496062992125984"/>
  <pageSetup paperSize="9" scale="6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Q92"/>
  <sheetViews>
    <sheetView view="pageBreakPreview" topLeftCell="B10" zoomScale="90" zoomScaleNormal="100" zoomScaleSheetLayoutView="90" workbookViewId="0">
      <selection activeCell="B42" sqref="B42:Q50"/>
    </sheetView>
  </sheetViews>
  <sheetFormatPr defaultRowHeight="15" customHeight="1" x14ac:dyDescent="0.25"/>
  <cols>
    <col min="1" max="1" width="5.7109375" style="1458" hidden="1" customWidth="1"/>
    <col min="2" max="11" width="14.7109375" style="1458" customWidth="1"/>
    <col min="12" max="12" width="9.140625" style="1458" hidden="1" customWidth="1"/>
    <col min="13" max="13" width="5.7109375" style="1458" hidden="1" customWidth="1"/>
    <col min="14" max="14" width="10" style="1458" hidden="1" customWidth="1"/>
    <col min="15" max="15" width="25.7109375" style="1458" hidden="1" customWidth="1"/>
    <col min="16" max="16" width="9.140625" style="1458" hidden="1" customWidth="1"/>
    <col min="17" max="17" width="16.85546875" style="1458" customWidth="1"/>
    <col min="18" max="23" width="9.140625" style="1458" customWidth="1"/>
    <col min="24" max="257" width="9.140625" style="1458"/>
    <col min="258" max="267" width="9.7109375" style="1458" customWidth="1"/>
    <col min="268" max="513" width="9.140625" style="1458"/>
    <col min="514" max="523" width="9.7109375" style="1458" customWidth="1"/>
    <col min="524" max="769" width="9.140625" style="1458"/>
    <col min="770" max="779" width="9.7109375" style="1458" customWidth="1"/>
    <col min="780" max="1025" width="9.140625" style="1458"/>
    <col min="1026" max="1035" width="9.7109375" style="1458" customWidth="1"/>
    <col min="1036" max="1281" width="9.140625" style="1458"/>
    <col min="1282" max="1291" width="9.7109375" style="1458" customWidth="1"/>
    <col min="1292" max="1537" width="9.140625" style="1458"/>
    <col min="1538" max="1547" width="9.7109375" style="1458" customWidth="1"/>
    <col min="1548" max="1793" width="9.140625" style="1458"/>
    <col min="1794" max="1803" width="9.7109375" style="1458" customWidth="1"/>
    <col min="1804" max="2049" width="9.140625" style="1458"/>
    <col min="2050" max="2059" width="9.7109375" style="1458" customWidth="1"/>
    <col min="2060" max="2305" width="9.140625" style="1458"/>
    <col min="2306" max="2315" width="9.7109375" style="1458" customWidth="1"/>
    <col min="2316" max="2561" width="9.140625" style="1458"/>
    <col min="2562" max="2571" width="9.7109375" style="1458" customWidth="1"/>
    <col min="2572" max="2817" width="9.140625" style="1458"/>
    <col min="2818" max="2827" width="9.7109375" style="1458" customWidth="1"/>
    <col min="2828" max="3073" width="9.140625" style="1458"/>
    <col min="3074" max="3083" width="9.7109375" style="1458" customWidth="1"/>
    <col min="3084" max="3329" width="9.140625" style="1458"/>
    <col min="3330" max="3339" width="9.7109375" style="1458" customWidth="1"/>
    <col min="3340" max="3585" width="9.140625" style="1458"/>
    <col min="3586" max="3595" width="9.7109375" style="1458" customWidth="1"/>
    <col min="3596" max="3841" width="9.140625" style="1458"/>
    <col min="3842" max="3851" width="9.7109375" style="1458" customWidth="1"/>
    <col min="3852" max="4097" width="9.140625" style="1458"/>
    <col min="4098" max="4107" width="9.7109375" style="1458" customWidth="1"/>
    <col min="4108" max="4353" width="9.140625" style="1458"/>
    <col min="4354" max="4363" width="9.7109375" style="1458" customWidth="1"/>
    <col min="4364" max="4609" width="9.140625" style="1458"/>
    <col min="4610" max="4619" width="9.7109375" style="1458" customWidth="1"/>
    <col min="4620" max="4865" width="9.140625" style="1458"/>
    <col min="4866" max="4875" width="9.7109375" style="1458" customWidth="1"/>
    <col min="4876" max="5121" width="9.140625" style="1458"/>
    <col min="5122" max="5131" width="9.7109375" style="1458" customWidth="1"/>
    <col min="5132" max="5377" width="9.140625" style="1458"/>
    <col min="5378" max="5387" width="9.7109375" style="1458" customWidth="1"/>
    <col min="5388" max="5633" width="9.140625" style="1458"/>
    <col min="5634" max="5643" width="9.7109375" style="1458" customWidth="1"/>
    <col min="5644" max="5889" width="9.140625" style="1458"/>
    <col min="5890" max="5899" width="9.7109375" style="1458" customWidth="1"/>
    <col min="5900" max="6145" width="9.140625" style="1458"/>
    <col min="6146" max="6155" width="9.7109375" style="1458" customWidth="1"/>
    <col min="6156" max="6401" width="9.140625" style="1458"/>
    <col min="6402" max="6411" width="9.7109375" style="1458" customWidth="1"/>
    <col min="6412" max="6657" width="9.140625" style="1458"/>
    <col min="6658" max="6667" width="9.7109375" style="1458" customWidth="1"/>
    <col min="6668" max="6913" width="9.140625" style="1458"/>
    <col min="6914" max="6923" width="9.7109375" style="1458" customWidth="1"/>
    <col min="6924" max="7169" width="9.140625" style="1458"/>
    <col min="7170" max="7179" width="9.7109375" style="1458" customWidth="1"/>
    <col min="7180" max="7425" width="9.140625" style="1458"/>
    <col min="7426" max="7435" width="9.7109375" style="1458" customWidth="1"/>
    <col min="7436" max="7681" width="9.140625" style="1458"/>
    <col min="7682" max="7691" width="9.7109375" style="1458" customWidth="1"/>
    <col min="7692" max="7937" width="9.140625" style="1458"/>
    <col min="7938" max="7947" width="9.7109375" style="1458" customWidth="1"/>
    <col min="7948" max="8193" width="9.140625" style="1458"/>
    <col min="8194" max="8203" width="9.7109375" style="1458" customWidth="1"/>
    <col min="8204" max="8449" width="9.140625" style="1458"/>
    <col min="8450" max="8459" width="9.7109375" style="1458" customWidth="1"/>
    <col min="8460" max="8705" width="9.140625" style="1458"/>
    <col min="8706" max="8715" width="9.7109375" style="1458" customWidth="1"/>
    <col min="8716" max="8961" width="9.140625" style="1458"/>
    <col min="8962" max="8971" width="9.7109375" style="1458" customWidth="1"/>
    <col min="8972" max="9217" width="9.140625" style="1458"/>
    <col min="9218" max="9227" width="9.7109375" style="1458" customWidth="1"/>
    <col min="9228" max="9473" width="9.140625" style="1458"/>
    <col min="9474" max="9483" width="9.7109375" style="1458" customWidth="1"/>
    <col min="9484" max="9729" width="9.140625" style="1458"/>
    <col min="9730" max="9739" width="9.7109375" style="1458" customWidth="1"/>
    <col min="9740" max="9985" width="9.140625" style="1458"/>
    <col min="9986" max="9995" width="9.7109375" style="1458" customWidth="1"/>
    <col min="9996" max="10241" width="9.140625" style="1458"/>
    <col min="10242" max="10251" width="9.7109375" style="1458" customWidth="1"/>
    <col min="10252" max="10497" width="9.140625" style="1458"/>
    <col min="10498" max="10507" width="9.7109375" style="1458" customWidth="1"/>
    <col min="10508" max="10753" width="9.140625" style="1458"/>
    <col min="10754" max="10763" width="9.7109375" style="1458" customWidth="1"/>
    <col min="10764" max="11009" width="9.140625" style="1458"/>
    <col min="11010" max="11019" width="9.7109375" style="1458" customWidth="1"/>
    <col min="11020" max="11265" width="9.140625" style="1458"/>
    <col min="11266" max="11275" width="9.7109375" style="1458" customWidth="1"/>
    <col min="11276" max="11521" width="9.140625" style="1458"/>
    <col min="11522" max="11531" width="9.7109375" style="1458" customWidth="1"/>
    <col min="11532" max="11777" width="9.140625" style="1458"/>
    <col min="11778" max="11787" width="9.7109375" style="1458" customWidth="1"/>
    <col min="11788" max="12033" width="9.140625" style="1458"/>
    <col min="12034" max="12043" width="9.7109375" style="1458" customWidth="1"/>
    <col min="12044" max="12289" width="9.140625" style="1458"/>
    <col min="12290" max="12299" width="9.7109375" style="1458" customWidth="1"/>
    <col min="12300" max="12545" width="9.140625" style="1458"/>
    <col min="12546" max="12555" width="9.7109375" style="1458" customWidth="1"/>
    <col min="12556" max="12801" width="9.140625" style="1458"/>
    <col min="12802" max="12811" width="9.7109375" style="1458" customWidth="1"/>
    <col min="12812" max="13057" width="9.140625" style="1458"/>
    <col min="13058" max="13067" width="9.7109375" style="1458" customWidth="1"/>
    <col min="13068" max="13313" width="9.140625" style="1458"/>
    <col min="13314" max="13323" width="9.7109375" style="1458" customWidth="1"/>
    <col min="13324" max="13569" width="9.140625" style="1458"/>
    <col min="13570" max="13579" width="9.7109375" style="1458" customWidth="1"/>
    <col min="13580" max="13825" width="9.140625" style="1458"/>
    <col min="13826" max="13835" width="9.7109375" style="1458" customWidth="1"/>
    <col min="13836" max="14081" width="9.140625" style="1458"/>
    <col min="14082" max="14091" width="9.7109375" style="1458" customWidth="1"/>
    <col min="14092" max="14337" width="9.140625" style="1458"/>
    <col min="14338" max="14347" width="9.7109375" style="1458" customWidth="1"/>
    <col min="14348" max="14593" width="9.140625" style="1458"/>
    <col min="14594" max="14603" width="9.7109375" style="1458" customWidth="1"/>
    <col min="14604" max="14849" width="9.140625" style="1458"/>
    <col min="14850" max="14859" width="9.7109375" style="1458" customWidth="1"/>
    <col min="14860" max="15105" width="9.140625" style="1458"/>
    <col min="15106" max="15115" width="9.7109375" style="1458" customWidth="1"/>
    <col min="15116" max="15361" width="9.140625" style="1458"/>
    <col min="15362" max="15371" width="9.7109375" style="1458" customWidth="1"/>
    <col min="15372" max="15617" width="9.140625" style="1458"/>
    <col min="15618" max="15627" width="9.7109375" style="1458" customWidth="1"/>
    <col min="15628" max="15873" width="9.140625" style="1458"/>
    <col min="15874" max="15883" width="9.7109375" style="1458" customWidth="1"/>
    <col min="15884" max="16129" width="9.140625" style="1458"/>
    <col min="16130" max="16139" width="9.7109375" style="1458" customWidth="1"/>
    <col min="16140" max="16384" width="9.140625" style="1458"/>
  </cols>
  <sheetData>
    <row r="1" spans="2:15" x14ac:dyDescent="0.25">
      <c r="K1" s="716" t="s">
        <v>1284</v>
      </c>
    </row>
    <row r="2" spans="2:15" x14ac:dyDescent="0.25">
      <c r="K2" s="716" t="s">
        <v>1268</v>
      </c>
    </row>
    <row r="3" spans="2:15" ht="15.75" thickBot="1" x14ac:dyDescent="0.3">
      <c r="K3" s="716"/>
    </row>
    <row r="4" spans="2:15" ht="15" customHeight="1" x14ac:dyDescent="0.25">
      <c r="B4" s="2154"/>
      <c r="C4" s="2154"/>
      <c r="D4" s="2154"/>
      <c r="E4" s="2154"/>
      <c r="F4" s="2154"/>
      <c r="G4" s="2154"/>
      <c r="H4" s="2154"/>
      <c r="I4" s="2154"/>
      <c r="J4" s="2154"/>
      <c r="K4" s="2154"/>
      <c r="M4" s="2151"/>
      <c r="N4" s="2152"/>
      <c r="O4" s="2153"/>
    </row>
    <row r="5" spans="2:15" ht="15" customHeight="1" x14ac:dyDescent="0.25">
      <c r="B5" s="2149"/>
      <c r="C5" s="2150"/>
      <c r="D5" s="2150"/>
      <c r="E5" s="2150"/>
      <c r="F5" s="2150"/>
      <c r="G5" s="2150"/>
      <c r="H5" s="2150"/>
      <c r="I5" s="2150"/>
      <c r="J5" s="2150"/>
      <c r="K5" s="2150"/>
      <c r="M5" s="2157"/>
      <c r="N5" s="2158"/>
      <c r="O5" s="2159"/>
    </row>
    <row r="6" spans="2:15" ht="15" customHeight="1" thickBot="1" x14ac:dyDescent="0.3">
      <c r="B6" s="2160" t="s">
        <v>1198</v>
      </c>
      <c r="C6" s="2154"/>
      <c r="D6" s="2154"/>
      <c r="E6" s="2154"/>
      <c r="F6" s="2154"/>
      <c r="G6" s="2154"/>
      <c r="H6" s="2154"/>
      <c r="I6" s="2154"/>
      <c r="J6" s="2154"/>
      <c r="K6" s="2154"/>
      <c r="M6" s="718" t="s">
        <v>306</v>
      </c>
      <c r="N6" s="719">
        <f>РП!J28</f>
        <v>8.0150000000000006</v>
      </c>
      <c r="O6" s="1461" t="s">
        <v>1200</v>
      </c>
    </row>
    <row r="7" spans="2:15" ht="21" customHeight="1" x14ac:dyDescent="0.25">
      <c r="B7" s="2312" t="s">
        <v>1285</v>
      </c>
      <c r="C7" s="2312"/>
      <c r="D7" s="2312"/>
      <c r="E7" s="2312"/>
      <c r="F7" s="2312"/>
      <c r="G7" s="2312"/>
      <c r="H7" s="2312"/>
      <c r="I7" s="2312"/>
      <c r="J7" s="2312"/>
      <c r="K7" s="2312"/>
    </row>
    <row r="8" spans="2:15" ht="21" customHeight="1" x14ac:dyDescent="0.25">
      <c r="B8" s="2147" t="s">
        <v>1199</v>
      </c>
      <c r="C8" s="2148"/>
      <c r="D8" s="2148"/>
      <c r="E8" s="2148"/>
      <c r="F8" s="2148"/>
      <c r="G8" s="2148"/>
      <c r="H8" s="2148"/>
      <c r="I8" s="2148"/>
      <c r="J8" s="2148"/>
      <c r="K8" s="2148"/>
    </row>
    <row r="9" spans="2:15" ht="95.25" hidden="1" customHeight="1" x14ac:dyDescent="0.25">
      <c r="B9" s="2149" t="s">
        <v>744</v>
      </c>
      <c r="C9" s="2150"/>
      <c r="D9" s="2150"/>
      <c r="E9" s="2150"/>
      <c r="F9" s="2150"/>
      <c r="G9" s="2150"/>
      <c r="H9" s="2150"/>
      <c r="I9" s="2150"/>
      <c r="J9" s="2150"/>
      <c r="K9" s="2150"/>
      <c r="M9" s="2151" t="s">
        <v>745</v>
      </c>
      <c r="N9" s="2152"/>
      <c r="O9" s="2153"/>
    </row>
    <row r="10" spans="2:15" ht="15" customHeight="1" thickBot="1" x14ac:dyDescent="0.3">
      <c r="B10" s="2154" t="s">
        <v>783</v>
      </c>
      <c r="C10" s="2154"/>
      <c r="D10" s="2154"/>
      <c r="E10" s="2154"/>
      <c r="F10" s="2154"/>
      <c r="G10" s="2154"/>
      <c r="H10" s="2154"/>
      <c r="I10" s="2154"/>
      <c r="J10" s="2154"/>
      <c r="K10" s="2154"/>
      <c r="M10" s="718" t="s">
        <v>306</v>
      </c>
      <c r="N10" s="719">
        <v>1</v>
      </c>
      <c r="O10" s="720"/>
    </row>
    <row r="11" spans="2:15" ht="15" customHeight="1" x14ac:dyDescent="0.25">
      <c r="B11" s="2154" t="s">
        <v>746</v>
      </c>
      <c r="C11" s="2154"/>
      <c r="D11" s="2154"/>
      <c r="E11" s="2154"/>
      <c r="F11" s="2154"/>
      <c r="G11" s="2154"/>
      <c r="H11" s="2154"/>
      <c r="I11" s="2154"/>
      <c r="J11" s="2154"/>
      <c r="K11" s="2154"/>
    </row>
    <row r="12" spans="2:15" ht="15" customHeight="1" thickBot="1" x14ac:dyDescent="0.3">
      <c r="B12" s="2149" t="s">
        <v>747</v>
      </c>
      <c r="C12" s="2150"/>
      <c r="D12" s="2150"/>
      <c r="E12" s="2150"/>
      <c r="F12" s="2150"/>
      <c r="G12" s="2150"/>
      <c r="H12" s="2150"/>
      <c r="I12" s="2150"/>
      <c r="J12" s="2150"/>
      <c r="K12" s="2150"/>
    </row>
    <row r="13" spans="2:15" ht="62.25" customHeight="1" x14ac:dyDescent="0.25">
      <c r="B13" s="2309" t="s">
        <v>1265</v>
      </c>
      <c r="C13" s="2310"/>
      <c r="D13" s="2310"/>
      <c r="E13" s="2310"/>
      <c r="F13" s="2310"/>
      <c r="G13" s="2310"/>
      <c r="H13" s="2310"/>
      <c r="I13" s="2310"/>
      <c r="J13" s="2310"/>
      <c r="K13" s="2310"/>
      <c r="M13" s="2151" t="s">
        <v>748</v>
      </c>
      <c r="N13" s="2152"/>
      <c r="O13" s="2153"/>
    </row>
    <row r="14" spans="2:15" s="1477" customFormat="1" x14ac:dyDescent="0.25">
      <c r="B14" s="1499"/>
      <c r="C14" s="1500"/>
      <c r="D14" s="1500"/>
      <c r="E14" s="1500"/>
      <c r="F14" s="1500"/>
      <c r="G14" s="1500"/>
      <c r="H14" s="1500"/>
      <c r="I14" s="1500"/>
      <c r="J14" s="1500"/>
      <c r="K14" s="1500"/>
      <c r="M14" s="1494"/>
      <c r="N14" s="1495"/>
      <c r="O14" s="1496"/>
    </row>
    <row r="15" spans="2:15" ht="15" customHeight="1" thickBot="1" x14ac:dyDescent="0.3">
      <c r="B15" s="1460"/>
      <c r="C15" s="2141" t="s">
        <v>749</v>
      </c>
      <c r="D15" s="2141"/>
      <c r="E15" s="2141"/>
      <c r="F15" s="2141"/>
      <c r="G15" s="2141"/>
      <c r="H15" s="2141"/>
      <c r="I15" s="2141"/>
      <c r="J15" s="2141"/>
      <c r="K15" s="1460"/>
      <c r="M15" s="718" t="s">
        <v>275</v>
      </c>
      <c r="N15" s="719">
        <v>32</v>
      </c>
      <c r="O15" s="720" t="s">
        <v>213</v>
      </c>
    </row>
    <row r="16" spans="2:15" ht="105" customHeight="1" x14ac:dyDescent="0.25">
      <c r="C16" s="1459" t="s">
        <v>750</v>
      </c>
      <c r="D16" s="2143" t="s">
        <v>639</v>
      </c>
      <c r="E16" s="2143"/>
      <c r="F16" s="1459" t="s">
        <v>751</v>
      </c>
      <c r="G16" s="1459" t="s">
        <v>752</v>
      </c>
      <c r="H16" s="1459" t="s">
        <v>753</v>
      </c>
      <c r="I16" s="1459" t="s">
        <v>754</v>
      </c>
      <c r="J16" s="1459" t="s">
        <v>755</v>
      </c>
      <c r="M16" s="723"/>
      <c r="N16" s="723"/>
      <c r="O16" s="723"/>
    </row>
    <row r="17" spans="1:15" ht="15" customHeight="1" x14ac:dyDescent="0.25">
      <c r="A17" s="1458" t="str">
        <f>IF(J17=0,"","+")</f>
        <v>+</v>
      </c>
      <c r="C17" s="1456">
        <f>IF(J17=0,0,1)</f>
        <v>1</v>
      </c>
      <c r="D17" s="2311" t="s">
        <v>1201</v>
      </c>
      <c r="E17" s="2145"/>
      <c r="F17" s="1456">
        <v>1</v>
      </c>
      <c r="G17" s="1456"/>
      <c r="H17" s="1456">
        <v>1</v>
      </c>
      <c r="I17" s="725">
        <v>2.25</v>
      </c>
      <c r="J17" s="726">
        <f>ROUND(IF(AND($G$29&lt;&gt;0,H17&lt;&gt;0),F17*H17*I17/$G$29,0),3)</f>
        <v>0.22500000000000001</v>
      </c>
      <c r="M17" s="723"/>
      <c r="N17" s="723"/>
      <c r="O17" s="723"/>
    </row>
    <row r="18" spans="1:15" ht="18" hidden="1" customHeight="1" x14ac:dyDescent="0.25">
      <c r="A18" s="727" t="str">
        <f t="shared" ref="A18:A28" si="0">IF(J18=0,"","+")</f>
        <v/>
      </c>
      <c r="B18" s="727"/>
      <c r="C18" s="1457">
        <f>IF(J18=0,C17,C17+1)</f>
        <v>1</v>
      </c>
      <c r="D18" s="2132" t="s">
        <v>757</v>
      </c>
      <c r="E18" s="2144"/>
      <c r="F18" s="1457"/>
      <c r="G18" s="1457"/>
      <c r="H18" s="1457"/>
      <c r="I18" s="729">
        <v>2</v>
      </c>
      <c r="J18" s="730">
        <f t="shared" ref="J18:J28" si="1">ROUND(IF(AND($G$29&lt;&gt;0,H18&lt;&gt;0),F18*H18*I18/$G$29,0),3)</f>
        <v>0</v>
      </c>
      <c r="K18" s="727"/>
      <c r="M18" s="723"/>
      <c r="N18" s="723"/>
      <c r="O18" s="723"/>
    </row>
    <row r="19" spans="1:15" ht="18.75" hidden="1" customHeight="1" x14ac:dyDescent="0.25">
      <c r="A19" s="727" t="str">
        <f t="shared" si="0"/>
        <v/>
      </c>
      <c r="B19" s="727"/>
      <c r="C19" s="1457">
        <f t="shared" ref="C19:C28" si="2">IF(J19=0,C18,C18+1)</f>
        <v>1</v>
      </c>
      <c r="D19" s="2132" t="s">
        <v>758</v>
      </c>
      <c r="E19" s="2144"/>
      <c r="F19" s="1457"/>
      <c r="G19" s="1457"/>
      <c r="H19" s="1457"/>
      <c r="I19" s="729">
        <v>1.8</v>
      </c>
      <c r="J19" s="730">
        <f t="shared" si="1"/>
        <v>0</v>
      </c>
      <c r="K19" s="727"/>
      <c r="M19" s="723"/>
      <c r="N19" s="723"/>
      <c r="O19" s="723"/>
    </row>
    <row r="20" spans="1:15" ht="15" customHeight="1" x14ac:dyDescent="0.25">
      <c r="A20" s="1458" t="s">
        <v>42</v>
      </c>
      <c r="C20" s="1456">
        <f t="shared" si="2"/>
        <v>2</v>
      </c>
      <c r="D20" s="2117" t="s">
        <v>759</v>
      </c>
      <c r="E20" s="2145"/>
      <c r="F20" s="1456">
        <v>7</v>
      </c>
      <c r="G20" s="1456"/>
      <c r="H20" s="1456">
        <v>1</v>
      </c>
      <c r="I20" s="725">
        <v>1.6</v>
      </c>
      <c r="J20" s="726">
        <f t="shared" si="1"/>
        <v>1.1200000000000001</v>
      </c>
      <c r="M20" s="723"/>
      <c r="N20" s="723"/>
      <c r="O20" s="723"/>
    </row>
    <row r="21" spans="1:15" ht="15" hidden="1" customHeight="1" x14ac:dyDescent="0.25">
      <c r="A21" s="1458" t="str">
        <f t="shared" si="0"/>
        <v/>
      </c>
      <c r="C21" s="1456">
        <f t="shared" si="2"/>
        <v>2</v>
      </c>
      <c r="D21" s="2117" t="s">
        <v>760</v>
      </c>
      <c r="E21" s="2145"/>
      <c r="F21" s="1456">
        <v>0</v>
      </c>
      <c r="G21" s="1456"/>
      <c r="H21" s="1456">
        <v>0</v>
      </c>
      <c r="I21" s="725">
        <v>1.32</v>
      </c>
      <c r="J21" s="726">
        <f t="shared" si="1"/>
        <v>0</v>
      </c>
      <c r="M21" s="723"/>
      <c r="N21" s="723"/>
      <c r="O21" s="723"/>
    </row>
    <row r="22" spans="1:15" ht="15" hidden="1" customHeight="1" x14ac:dyDescent="0.25">
      <c r="A22" s="727" t="str">
        <f t="shared" si="0"/>
        <v/>
      </c>
      <c r="B22" s="727"/>
      <c r="C22" s="1457">
        <f t="shared" si="2"/>
        <v>2</v>
      </c>
      <c r="D22" s="2132" t="s">
        <v>761</v>
      </c>
      <c r="E22" s="2144"/>
      <c r="F22" s="1457"/>
      <c r="G22" s="1457"/>
      <c r="H22" s="1457"/>
      <c r="I22" s="729">
        <v>1.3</v>
      </c>
      <c r="J22" s="730">
        <f t="shared" si="1"/>
        <v>0</v>
      </c>
      <c r="K22" s="727"/>
      <c r="M22" s="723"/>
      <c r="N22" s="723"/>
      <c r="O22" s="723"/>
    </row>
    <row r="23" spans="1:15" s="1462" customFormat="1" ht="13.5" customHeight="1" x14ac:dyDescent="0.25">
      <c r="A23" s="727" t="str">
        <f t="shared" si="0"/>
        <v>+</v>
      </c>
      <c r="C23" s="1463">
        <f t="shared" si="2"/>
        <v>3</v>
      </c>
      <c r="D23" s="2307" t="s">
        <v>640</v>
      </c>
      <c r="E23" s="2308"/>
      <c r="F23" s="1463">
        <v>10</v>
      </c>
      <c r="G23" s="1463"/>
      <c r="H23" s="1463">
        <v>1</v>
      </c>
      <c r="I23" s="1464">
        <v>1</v>
      </c>
      <c r="J23" s="1465">
        <f t="shared" si="1"/>
        <v>1</v>
      </c>
      <c r="M23" s="1466"/>
      <c r="N23" s="1466"/>
      <c r="O23" s="1466"/>
    </row>
    <row r="24" spans="1:15" ht="15" customHeight="1" x14ac:dyDescent="0.25">
      <c r="A24" s="1458" t="str">
        <f t="shared" si="0"/>
        <v>+</v>
      </c>
      <c r="C24" s="1456">
        <f t="shared" si="2"/>
        <v>4</v>
      </c>
      <c r="D24" s="2117" t="s">
        <v>762</v>
      </c>
      <c r="E24" s="2145"/>
      <c r="F24" s="1456">
        <v>10</v>
      </c>
      <c r="G24" s="1456"/>
      <c r="H24" s="1456">
        <v>1</v>
      </c>
      <c r="I24" s="725">
        <v>0.9</v>
      </c>
      <c r="J24" s="726">
        <f t="shared" si="1"/>
        <v>0.9</v>
      </c>
      <c r="M24" s="723"/>
      <c r="N24" s="723"/>
      <c r="O24" s="723"/>
    </row>
    <row r="25" spans="1:15" ht="13.5" hidden="1" customHeight="1" x14ac:dyDescent="0.25">
      <c r="A25" s="727" t="str">
        <f t="shared" si="0"/>
        <v/>
      </c>
      <c r="B25" s="727"/>
      <c r="C25" s="1457">
        <f t="shared" si="2"/>
        <v>4</v>
      </c>
      <c r="D25" s="2132" t="s">
        <v>763</v>
      </c>
      <c r="E25" s="2144"/>
      <c r="F25" s="1457"/>
      <c r="G25" s="1457"/>
      <c r="H25" s="1457"/>
      <c r="I25" s="729">
        <v>0.75</v>
      </c>
      <c r="J25" s="730">
        <f t="shared" si="1"/>
        <v>0</v>
      </c>
      <c r="K25" s="727"/>
      <c r="M25" s="723"/>
      <c r="N25" s="723"/>
      <c r="O25" s="723"/>
    </row>
    <row r="26" spans="1:15" ht="19.5" hidden="1" customHeight="1" x14ac:dyDescent="0.25">
      <c r="A26" s="727" t="str">
        <f t="shared" si="0"/>
        <v/>
      </c>
      <c r="B26" s="727"/>
      <c r="C26" s="1457">
        <f t="shared" si="2"/>
        <v>4</v>
      </c>
      <c r="D26" s="2132" t="s">
        <v>764</v>
      </c>
      <c r="E26" s="2144"/>
      <c r="F26" s="1457"/>
      <c r="G26" s="1457"/>
      <c r="H26" s="1457"/>
      <c r="I26" s="729">
        <v>0.65</v>
      </c>
      <c r="J26" s="730">
        <f t="shared" si="1"/>
        <v>0</v>
      </c>
      <c r="K26" s="727"/>
      <c r="M26" s="723"/>
      <c r="N26" s="723"/>
      <c r="O26" s="723"/>
    </row>
    <row r="27" spans="1:15" ht="15" hidden="1" customHeight="1" x14ac:dyDescent="0.25">
      <c r="A27" s="727" t="str">
        <f t="shared" si="0"/>
        <v/>
      </c>
      <c r="B27" s="727"/>
      <c r="C27" s="1457">
        <f t="shared" si="2"/>
        <v>4</v>
      </c>
      <c r="D27" s="2132" t="s">
        <v>765</v>
      </c>
      <c r="E27" s="2144"/>
      <c r="F27" s="1457"/>
      <c r="G27" s="1457"/>
      <c r="H27" s="1457"/>
      <c r="I27" s="729">
        <v>0.6</v>
      </c>
      <c r="J27" s="730">
        <f t="shared" si="1"/>
        <v>0</v>
      </c>
      <c r="K27" s="727"/>
      <c r="M27" s="723"/>
      <c r="N27" s="723"/>
      <c r="O27" s="723"/>
    </row>
    <row r="28" spans="1:15" ht="13.5" hidden="1" customHeight="1" x14ac:dyDescent="0.25">
      <c r="A28" s="727" t="str">
        <f t="shared" si="0"/>
        <v/>
      </c>
      <c r="B28" s="727"/>
      <c r="C28" s="1457">
        <f t="shared" si="2"/>
        <v>4</v>
      </c>
      <c r="D28" s="2132" t="s">
        <v>766</v>
      </c>
      <c r="E28" s="2144"/>
      <c r="F28" s="1457"/>
      <c r="G28" s="1457"/>
      <c r="H28" s="1457"/>
      <c r="I28" s="729">
        <v>0.45</v>
      </c>
      <c r="J28" s="730">
        <f t="shared" si="1"/>
        <v>0</v>
      </c>
      <c r="K28" s="727"/>
      <c r="M28" s="723"/>
      <c r="N28" s="723"/>
      <c r="O28" s="723"/>
    </row>
    <row r="29" spans="1:15" ht="15" customHeight="1" x14ac:dyDescent="0.25">
      <c r="A29" s="1458" t="s">
        <v>42</v>
      </c>
      <c r="C29" s="1456"/>
      <c r="D29" s="2116" t="s">
        <v>54</v>
      </c>
      <c r="E29" s="2146"/>
      <c r="F29" s="1456"/>
      <c r="G29" s="731">
        <f>MAX(F17:F28)</f>
        <v>10</v>
      </c>
      <c r="H29" s="731">
        <f>SUM(H17:H28)</f>
        <v>4</v>
      </c>
      <c r="I29" s="1456"/>
      <c r="J29" s="732">
        <f>IF($H$29&lt;&gt;0,ROUND(SUM(J17:J28)/H29,3),0)</f>
        <v>0.81100000000000005</v>
      </c>
      <c r="M29" s="723"/>
      <c r="N29" s="723"/>
      <c r="O29" s="723"/>
    </row>
    <row r="30" spans="1:15" ht="20.100000000000001" customHeight="1" x14ac:dyDescent="0.25">
      <c r="A30" s="1458" t="s">
        <v>42</v>
      </c>
      <c r="B30" s="2142"/>
      <c r="C30" s="2142"/>
      <c r="D30" s="2142"/>
      <c r="E30" s="2142"/>
      <c r="F30" s="2142"/>
      <c r="G30" s="2142"/>
      <c r="H30" s="2142"/>
      <c r="I30" s="2142"/>
      <c r="J30" s="2142"/>
      <c r="K30" s="2142"/>
      <c r="M30" s="723"/>
      <c r="N30" s="723"/>
      <c r="O30" s="723"/>
    </row>
    <row r="31" spans="1:15" ht="15" customHeight="1" x14ac:dyDescent="0.25">
      <c r="A31" s="1458" t="s">
        <v>42</v>
      </c>
      <c r="B31" s="2141" t="s">
        <v>767</v>
      </c>
      <c r="C31" s="2141"/>
      <c r="D31" s="2141"/>
      <c r="E31" s="2141"/>
      <c r="F31" s="2141"/>
      <c r="G31" s="2141"/>
      <c r="H31" s="2141"/>
      <c r="I31" s="2141"/>
      <c r="J31" s="2141"/>
      <c r="K31" s="2141"/>
      <c r="M31" s="723"/>
      <c r="N31" s="723"/>
      <c r="O31" s="723"/>
    </row>
    <row r="32" spans="1:15" ht="120" customHeight="1" x14ac:dyDescent="0.25">
      <c r="A32" s="1458" t="s">
        <v>42</v>
      </c>
      <c r="B32" s="1459" t="s">
        <v>768</v>
      </c>
      <c r="C32" s="1459" t="s">
        <v>769</v>
      </c>
      <c r="D32" s="1459" t="s">
        <v>770</v>
      </c>
      <c r="E32" s="1459" t="s">
        <v>771</v>
      </c>
      <c r="F32" s="1459" t="s">
        <v>772</v>
      </c>
      <c r="G32" s="1459" t="s">
        <v>773</v>
      </c>
      <c r="H32" s="1459" t="s">
        <v>774</v>
      </c>
      <c r="I32" s="1459" t="s">
        <v>775</v>
      </c>
      <c r="J32" s="1459" t="s">
        <v>776</v>
      </c>
      <c r="K32" s="1459" t="s">
        <v>777</v>
      </c>
      <c r="M32" s="723"/>
      <c r="N32" s="723"/>
      <c r="O32" s="723"/>
    </row>
    <row r="33" spans="1:17" ht="15" customHeight="1" x14ac:dyDescent="0.25">
      <c r="A33" s="1458" t="s">
        <v>42</v>
      </c>
      <c r="B33" s="733">
        <v>13076</v>
      </c>
      <c r="C33" s="733">
        <v>22</v>
      </c>
      <c r="D33" s="733">
        <f>ROUND(B33/C33,0)</f>
        <v>594</v>
      </c>
      <c r="E33" s="734">
        <v>0.4</v>
      </c>
      <c r="F33" s="734">
        <v>0.1</v>
      </c>
      <c r="G33" s="735">
        <f>ROUND((D33*(1+F33))/E33,0)</f>
        <v>1634</v>
      </c>
      <c r="H33" s="735">
        <f>G29</f>
        <v>10</v>
      </c>
      <c r="I33" s="735">
        <f>H29</f>
        <v>4</v>
      </c>
      <c r="J33" s="736">
        <f>J29</f>
        <v>0.81100000000000005</v>
      </c>
      <c r="K33" s="737">
        <f>ROUND(G33*H33*I33*J33,2)</f>
        <v>53006.96</v>
      </c>
      <c r="M33" s="723"/>
      <c r="N33" s="723"/>
      <c r="O33" s="723"/>
    </row>
    <row r="34" spans="1:17" ht="20.100000000000001" customHeight="1" x14ac:dyDescent="0.25">
      <c r="A34" s="1458" t="s">
        <v>42</v>
      </c>
      <c r="B34" s="2142"/>
      <c r="C34" s="2142"/>
      <c r="D34" s="2142"/>
      <c r="E34" s="2142"/>
      <c r="F34" s="2142"/>
      <c r="G34" s="2142"/>
      <c r="H34" s="2142"/>
      <c r="I34" s="2142"/>
      <c r="J34" s="2142"/>
      <c r="K34" s="2142"/>
      <c r="M34" s="723"/>
      <c r="N34" s="723"/>
      <c r="O34" s="723"/>
    </row>
    <row r="35" spans="1:17" ht="15" customHeight="1" x14ac:dyDescent="0.25">
      <c r="A35" s="1458" t="s">
        <v>42</v>
      </c>
      <c r="B35" s="2141" t="s">
        <v>778</v>
      </c>
      <c r="C35" s="2141"/>
      <c r="D35" s="2141"/>
      <c r="E35" s="2141"/>
      <c r="F35" s="2141"/>
      <c r="G35" s="2141"/>
      <c r="H35" s="2141"/>
      <c r="I35" s="2141"/>
      <c r="J35" s="2141"/>
      <c r="K35" s="2141"/>
      <c r="M35" s="723"/>
      <c r="N35" s="723"/>
      <c r="O35" s="723"/>
    </row>
    <row r="36" spans="1:17" ht="45" customHeight="1" x14ac:dyDescent="0.25">
      <c r="A36" s="1458" t="s">
        <v>42</v>
      </c>
      <c r="B36" s="1459" t="s">
        <v>258</v>
      </c>
      <c r="C36" s="2143" t="s">
        <v>259</v>
      </c>
      <c r="D36" s="2143"/>
      <c r="E36" s="2143"/>
      <c r="F36" s="2143" t="s">
        <v>260</v>
      </c>
      <c r="G36" s="2143"/>
      <c r="H36" s="2143"/>
      <c r="I36" s="2143" t="s">
        <v>16</v>
      </c>
      <c r="J36" s="2143"/>
      <c r="K36" s="1459" t="s">
        <v>261</v>
      </c>
      <c r="M36" s="723"/>
      <c r="N36" s="723"/>
      <c r="O36" s="723"/>
    </row>
    <row r="37" spans="1:17" ht="15" customHeight="1" x14ac:dyDescent="0.25">
      <c r="A37" s="1458" t="s">
        <v>42</v>
      </c>
      <c r="B37" s="2121">
        <v>1</v>
      </c>
      <c r="C37" s="2123" t="s">
        <v>779</v>
      </c>
      <c r="D37" s="2124"/>
      <c r="E37" s="2125"/>
      <c r="F37" s="2126"/>
      <c r="G37" s="2127"/>
      <c r="H37" s="2128"/>
      <c r="I37" s="2129" t="str">
        <f>CONCATENATE(K33,"·",G38)</f>
        <v>53006,96·8,015</v>
      </c>
      <c r="J37" s="2128"/>
      <c r="K37" s="2136">
        <f>ROUND(K33*G38,2)</f>
        <v>424850.78</v>
      </c>
      <c r="L37" s="1460"/>
      <c r="M37" s="738"/>
      <c r="N37" s="738"/>
      <c r="O37" s="738"/>
      <c r="P37" s="1460"/>
      <c r="Q37" s="1460"/>
    </row>
    <row r="38" spans="1:17" ht="15" customHeight="1" x14ac:dyDescent="0.25">
      <c r="A38" s="1458" t="s">
        <v>42</v>
      </c>
      <c r="B38" s="2122"/>
      <c r="C38" s="2138"/>
      <c r="D38" s="2139"/>
      <c r="E38" s="2140"/>
      <c r="F38" s="739" t="s">
        <v>45</v>
      </c>
      <c r="G38" s="740">
        <v>8.0150000000000006</v>
      </c>
      <c r="H38" s="741" t="s">
        <v>1242</v>
      </c>
      <c r="I38" s="2130"/>
      <c r="J38" s="2131"/>
      <c r="K38" s="2137"/>
      <c r="L38" s="1460"/>
      <c r="M38" s="738"/>
      <c r="N38" s="738"/>
      <c r="O38" s="738"/>
      <c r="P38" s="1460"/>
      <c r="Q38" s="742"/>
    </row>
    <row r="39" spans="1:17" ht="15" hidden="1" customHeight="1" x14ac:dyDescent="0.25">
      <c r="A39" s="1458" t="s">
        <v>42</v>
      </c>
      <c r="B39" s="1456">
        <v>2</v>
      </c>
      <c r="C39" s="2117" t="s">
        <v>745</v>
      </c>
      <c r="D39" s="2117"/>
      <c r="E39" s="2117"/>
      <c r="F39" s="743" t="s">
        <v>45</v>
      </c>
      <c r="G39" s="744">
        <f xml:space="preserve"> N10</f>
        <v>1</v>
      </c>
      <c r="H39" s="745"/>
      <c r="I39" s="2119" t="str">
        <f>CONCATENATE(K37,"·",G39)</f>
        <v>424850,78·1</v>
      </c>
      <c r="J39" s="2120"/>
      <c r="K39" s="746">
        <f>ROUND(K37*G39,2)</f>
        <v>424850.78</v>
      </c>
      <c r="M39" s="723"/>
      <c r="N39" s="723"/>
      <c r="O39" s="723"/>
    </row>
    <row r="40" spans="1:17" ht="15" hidden="1" customHeight="1" x14ac:dyDescent="0.25">
      <c r="A40" s="747"/>
      <c r="B40" s="1457">
        <v>3</v>
      </c>
      <c r="C40" s="2132" t="s">
        <v>627</v>
      </c>
      <c r="D40" s="2132"/>
      <c r="E40" s="2132"/>
      <c r="F40" s="2133"/>
      <c r="G40" s="2133"/>
      <c r="H40" s="2133"/>
      <c r="I40" s="2134" t="str">
        <f>CONCATENATE(K39,"·",0.2)</f>
        <v>424850,78·0,2</v>
      </c>
      <c r="J40" s="2135"/>
      <c r="K40" s="748">
        <f>IF(A40&lt;&gt;"+",0,ROUND(K39*0.2,2))</f>
        <v>0</v>
      </c>
      <c r="M40" s="723"/>
      <c r="N40" s="723"/>
      <c r="O40" s="723"/>
    </row>
    <row r="41" spans="1:17" ht="15" customHeight="1" x14ac:dyDescent="0.25">
      <c r="A41" s="1458" t="s">
        <v>42</v>
      </c>
      <c r="B41" s="1456"/>
      <c r="C41" s="2116" t="s">
        <v>781</v>
      </c>
      <c r="D41" s="2117"/>
      <c r="E41" s="2117"/>
      <c r="F41" s="2118"/>
      <c r="G41" s="2118"/>
      <c r="H41" s="2118"/>
      <c r="I41" s="2119"/>
      <c r="J41" s="2120"/>
      <c r="K41" s="746">
        <f>K39+K40</f>
        <v>424850.78</v>
      </c>
      <c r="M41" s="723"/>
      <c r="N41" s="723"/>
      <c r="O41" s="723"/>
    </row>
    <row r="42" spans="1:17" ht="15" customHeight="1" x14ac:dyDescent="0.25">
      <c r="M42" s="723"/>
      <c r="N42" s="723"/>
      <c r="O42" s="723"/>
    </row>
    <row r="43" spans="1:17" s="1477" customFormat="1" ht="15" customHeight="1" x14ac:dyDescent="0.3">
      <c r="B43" s="58"/>
      <c r="C43" s="82"/>
      <c r="D43" s="58"/>
      <c r="E43" s="58"/>
      <c r="F43" s="58"/>
      <c r="G43" s="58"/>
      <c r="H43" s="58"/>
      <c r="I43" s="58"/>
      <c r="J43" s="458"/>
      <c r="K43" s="458"/>
      <c r="M43" s="723"/>
      <c r="N43" s="723"/>
      <c r="O43" s="723"/>
    </row>
    <row r="44" spans="1:17" ht="15" customHeight="1" x14ac:dyDescent="0.3">
      <c r="B44" s="58"/>
      <c r="C44" s="82"/>
      <c r="D44" s="58"/>
      <c r="E44" s="58"/>
      <c r="F44" s="58"/>
      <c r="G44" s="58"/>
      <c r="H44" s="58"/>
      <c r="I44" s="58"/>
      <c r="J44" s="458"/>
      <c r="K44" s="458"/>
      <c r="M44" s="723"/>
      <c r="N44" s="723"/>
      <c r="O44" s="723"/>
    </row>
    <row r="45" spans="1:17" s="749" customFormat="1" ht="16.5" x14ac:dyDescent="0.3">
      <c r="A45" s="750"/>
      <c r="B45" s="58"/>
      <c r="C45" s="82"/>
      <c r="D45" s="58"/>
      <c r="E45" s="58"/>
      <c r="F45" s="58"/>
      <c r="G45" s="58"/>
      <c r="H45" s="58"/>
      <c r="I45" s="58"/>
      <c r="J45" s="58"/>
      <c r="K45" s="1501"/>
      <c r="L45" s="458"/>
      <c r="M45" s="60"/>
      <c r="N45" s="60"/>
      <c r="O45" s="60"/>
      <c r="P45" s="60"/>
      <c r="Q45" s="60"/>
    </row>
    <row r="46" spans="1:17" ht="15" customHeight="1" x14ac:dyDescent="0.3">
      <c r="B46" s="404"/>
      <c r="C46" s="60"/>
      <c r="D46" s="403"/>
      <c r="E46" s="60"/>
      <c r="F46" s="61"/>
      <c r="G46" s="61"/>
      <c r="H46" s="458"/>
      <c r="I46" s="1475"/>
      <c r="J46" s="458"/>
      <c r="K46" s="1501"/>
      <c r="L46" s="458"/>
      <c r="M46" s="60"/>
      <c r="N46" s="60"/>
      <c r="O46" s="60"/>
      <c r="P46" s="60"/>
      <c r="Q46" s="60"/>
    </row>
    <row r="47" spans="1:17" ht="15" customHeight="1" x14ac:dyDescent="0.3">
      <c r="B47" s="403"/>
      <c r="C47" s="60"/>
      <c r="D47" s="60"/>
      <c r="E47" s="60"/>
      <c r="F47" s="403"/>
      <c r="G47" s="403"/>
      <c r="H47" s="459"/>
      <c r="I47" s="459"/>
      <c r="J47" s="459"/>
      <c r="K47" s="1501"/>
      <c r="L47" s="58"/>
      <c r="M47" s="458"/>
      <c r="N47" s="458"/>
      <c r="O47" s="458"/>
      <c r="P47" s="458"/>
      <c r="Q47" s="458"/>
    </row>
    <row r="48" spans="1:17" ht="15" customHeight="1" x14ac:dyDescent="0.3">
      <c r="B48" s="403"/>
      <c r="C48" s="459"/>
      <c r="D48" s="459"/>
      <c r="E48" s="459"/>
      <c r="F48" s="460"/>
      <c r="G48" s="460"/>
      <c r="H48" s="58"/>
      <c r="I48" s="58"/>
      <c r="J48" s="58"/>
      <c r="K48" s="1501"/>
      <c r="L48" s="1455"/>
      <c r="M48" s="458"/>
      <c r="N48" s="458"/>
      <c r="O48" s="458"/>
      <c r="P48" s="458"/>
      <c r="Q48" s="458"/>
    </row>
    <row r="49" spans="2:17" ht="15" customHeight="1" x14ac:dyDescent="0.25">
      <c r="B49" s="403"/>
      <c r="C49" s="60"/>
      <c r="D49" s="60"/>
      <c r="E49" s="60"/>
      <c r="F49" s="403"/>
      <c r="G49" s="403"/>
      <c r="H49" s="459"/>
      <c r="I49" s="459"/>
      <c r="J49" s="460"/>
      <c r="L49" s="459"/>
      <c r="M49" s="459"/>
      <c r="N49" s="459"/>
      <c r="O49" s="459"/>
      <c r="P49" s="459"/>
      <c r="Q49" s="459"/>
    </row>
    <row r="50" spans="2:17" ht="15" customHeight="1" x14ac:dyDescent="0.25">
      <c r="B50" s="403"/>
      <c r="C50" s="459"/>
      <c r="D50" s="459"/>
      <c r="E50" s="459"/>
      <c r="F50" s="460"/>
      <c r="G50" s="460"/>
      <c r="H50" s="58"/>
      <c r="I50" s="58"/>
      <c r="J50" s="460"/>
      <c r="L50" s="58"/>
      <c r="M50" s="459"/>
      <c r="N50" s="459"/>
      <c r="O50" s="459"/>
      <c r="P50" s="459"/>
      <c r="Q50" s="459"/>
    </row>
    <row r="51" spans="2:17" ht="15" customHeight="1" x14ac:dyDescent="0.2">
      <c r="B51" s="459"/>
      <c r="C51" s="459"/>
      <c r="D51" s="459"/>
      <c r="E51" s="459"/>
      <c r="F51" s="459"/>
      <c r="G51" s="459"/>
      <c r="H51" s="459"/>
      <c r="I51" s="459"/>
      <c r="J51" s="459"/>
      <c r="K51" s="459"/>
      <c r="L51" s="459"/>
      <c r="M51" s="459"/>
      <c r="N51" s="459"/>
      <c r="O51" s="459"/>
      <c r="P51" s="459"/>
      <c r="Q51" s="459"/>
    </row>
    <row r="52" spans="2:17" ht="15" customHeight="1" x14ac:dyDescent="0.25">
      <c r="M52" s="723"/>
      <c r="N52" s="723"/>
      <c r="O52" s="723"/>
    </row>
    <row r="53" spans="2:17" ht="15" customHeight="1" x14ac:dyDescent="0.25">
      <c r="M53" s="723"/>
      <c r="N53" s="723"/>
      <c r="O53" s="723"/>
    </row>
    <row r="54" spans="2:17" ht="15" customHeight="1" x14ac:dyDescent="0.25">
      <c r="M54" s="723"/>
      <c r="N54" s="723"/>
      <c r="O54" s="723"/>
    </row>
    <row r="55" spans="2:17" ht="15" customHeight="1" x14ac:dyDescent="0.25">
      <c r="M55" s="723"/>
      <c r="N55" s="723"/>
      <c r="O55" s="723"/>
    </row>
    <row r="56" spans="2:17" ht="15" customHeight="1" x14ac:dyDescent="0.25">
      <c r="M56" s="723"/>
      <c r="N56" s="723"/>
      <c r="O56" s="723"/>
    </row>
    <row r="57" spans="2:17" ht="15" customHeight="1" x14ac:dyDescent="0.25">
      <c r="M57" s="723"/>
      <c r="N57" s="723"/>
      <c r="O57" s="723"/>
    </row>
    <row r="58" spans="2:17" ht="15" customHeight="1" x14ac:dyDescent="0.25">
      <c r="M58" s="723"/>
      <c r="N58" s="723"/>
      <c r="O58" s="723"/>
    </row>
    <row r="59" spans="2:17" ht="15" customHeight="1" x14ac:dyDescent="0.25">
      <c r="M59" s="723"/>
      <c r="N59" s="723"/>
      <c r="O59" s="723"/>
    </row>
    <row r="60" spans="2:17" ht="15" customHeight="1" x14ac:dyDescent="0.25">
      <c r="M60" s="723"/>
      <c r="N60" s="723"/>
      <c r="O60" s="723"/>
    </row>
    <row r="61" spans="2:17" ht="15" customHeight="1" x14ac:dyDescent="0.25">
      <c r="M61" s="723"/>
      <c r="N61" s="723"/>
      <c r="O61" s="723"/>
    </row>
    <row r="62" spans="2:17" ht="15" customHeight="1" x14ac:dyDescent="0.25">
      <c r="M62" s="723"/>
      <c r="N62" s="723"/>
      <c r="O62" s="723"/>
    </row>
    <row r="63" spans="2:17" ht="15" customHeight="1" x14ac:dyDescent="0.25">
      <c r="M63" s="723"/>
      <c r="N63" s="723"/>
      <c r="O63" s="723"/>
    </row>
    <row r="64" spans="2:17" ht="15" customHeight="1" x14ac:dyDescent="0.25">
      <c r="M64" s="723"/>
      <c r="N64" s="723"/>
      <c r="O64" s="723"/>
    </row>
    <row r="65" spans="13:15" ht="15" customHeight="1" x14ac:dyDescent="0.25">
      <c r="M65" s="723"/>
      <c r="N65" s="723"/>
      <c r="O65" s="723"/>
    </row>
    <row r="66" spans="13:15" ht="15" customHeight="1" x14ac:dyDescent="0.25">
      <c r="M66" s="723"/>
      <c r="N66" s="723"/>
      <c r="O66" s="723"/>
    </row>
    <row r="67" spans="13:15" ht="15" customHeight="1" x14ac:dyDescent="0.25">
      <c r="M67" s="723"/>
      <c r="N67" s="723"/>
      <c r="O67" s="723"/>
    </row>
    <row r="68" spans="13:15" ht="15" customHeight="1" x14ac:dyDescent="0.25">
      <c r="M68" s="723"/>
      <c r="N68" s="723"/>
      <c r="O68" s="723"/>
    </row>
    <row r="69" spans="13:15" ht="15" customHeight="1" x14ac:dyDescent="0.25">
      <c r="M69" s="723"/>
      <c r="N69" s="723"/>
      <c r="O69" s="723"/>
    </row>
    <row r="70" spans="13:15" ht="15" customHeight="1" x14ac:dyDescent="0.25">
      <c r="M70" s="723"/>
      <c r="N70" s="723"/>
      <c r="O70" s="723"/>
    </row>
    <row r="71" spans="13:15" ht="15" customHeight="1" x14ac:dyDescent="0.25">
      <c r="M71" s="723"/>
      <c r="N71" s="723"/>
      <c r="O71" s="723"/>
    </row>
    <row r="72" spans="13:15" ht="15" customHeight="1" x14ac:dyDescent="0.25">
      <c r="M72" s="723"/>
      <c r="N72" s="723"/>
      <c r="O72" s="723"/>
    </row>
    <row r="73" spans="13:15" ht="15" customHeight="1" x14ac:dyDescent="0.25">
      <c r="M73" s="723"/>
      <c r="N73" s="723"/>
      <c r="O73" s="723"/>
    </row>
    <row r="74" spans="13:15" ht="15" customHeight="1" x14ac:dyDescent="0.25">
      <c r="M74" s="723"/>
      <c r="N74" s="723"/>
      <c r="O74" s="723"/>
    </row>
    <row r="75" spans="13:15" ht="15" customHeight="1" x14ac:dyDescent="0.25">
      <c r="M75" s="723"/>
      <c r="N75" s="723"/>
      <c r="O75" s="723"/>
    </row>
    <row r="76" spans="13:15" ht="15" customHeight="1" x14ac:dyDescent="0.25">
      <c r="M76" s="723"/>
      <c r="N76" s="723"/>
      <c r="O76" s="723"/>
    </row>
    <row r="77" spans="13:15" ht="15" customHeight="1" x14ac:dyDescent="0.25">
      <c r="M77" s="723"/>
      <c r="N77" s="723"/>
      <c r="O77" s="723"/>
    </row>
    <row r="78" spans="13:15" ht="15" customHeight="1" x14ac:dyDescent="0.25">
      <c r="M78" s="723"/>
      <c r="N78" s="723"/>
      <c r="O78" s="723"/>
    </row>
    <row r="79" spans="13:15" ht="15" customHeight="1" x14ac:dyDescent="0.25">
      <c r="M79" s="723"/>
      <c r="N79" s="723"/>
      <c r="O79" s="723"/>
    </row>
    <row r="80" spans="13:15" ht="15" customHeight="1" x14ac:dyDescent="0.25">
      <c r="M80" s="723"/>
      <c r="N80" s="723"/>
      <c r="O80" s="723"/>
    </row>
    <row r="81" spans="13:15" ht="15" customHeight="1" x14ac:dyDescent="0.25">
      <c r="M81" s="723"/>
      <c r="N81" s="723"/>
      <c r="O81" s="723"/>
    </row>
    <row r="82" spans="13:15" ht="15" customHeight="1" x14ac:dyDescent="0.25">
      <c r="M82" s="723"/>
      <c r="N82" s="723"/>
      <c r="O82" s="723"/>
    </row>
    <row r="83" spans="13:15" ht="15" customHeight="1" x14ac:dyDescent="0.25">
      <c r="M83" s="723"/>
      <c r="N83" s="723"/>
      <c r="O83" s="723"/>
    </row>
    <row r="84" spans="13:15" ht="15" customHeight="1" x14ac:dyDescent="0.25">
      <c r="M84" s="723"/>
      <c r="N84" s="723"/>
      <c r="O84" s="723"/>
    </row>
    <row r="85" spans="13:15" ht="15" customHeight="1" x14ac:dyDescent="0.25">
      <c r="M85" s="723"/>
      <c r="N85" s="723"/>
      <c r="O85" s="723"/>
    </row>
    <row r="86" spans="13:15" ht="15" customHeight="1" x14ac:dyDescent="0.25">
      <c r="M86" s="723"/>
      <c r="N86" s="723"/>
      <c r="O86" s="723"/>
    </row>
    <row r="87" spans="13:15" ht="15" customHeight="1" x14ac:dyDescent="0.25">
      <c r="M87" s="723"/>
      <c r="N87" s="723"/>
      <c r="O87" s="723"/>
    </row>
    <row r="88" spans="13:15" ht="15" customHeight="1" x14ac:dyDescent="0.25">
      <c r="M88" s="723"/>
      <c r="N88" s="723"/>
      <c r="O88" s="723"/>
    </row>
    <row r="89" spans="13:15" ht="15" customHeight="1" x14ac:dyDescent="0.25">
      <c r="M89" s="723"/>
      <c r="N89" s="723"/>
      <c r="O89" s="723"/>
    </row>
    <row r="90" spans="13:15" ht="15" customHeight="1" x14ac:dyDescent="0.25">
      <c r="M90" s="723"/>
      <c r="N90" s="723"/>
      <c r="O90" s="723"/>
    </row>
    <row r="91" spans="13:15" ht="15" customHeight="1" x14ac:dyDescent="0.25">
      <c r="M91" s="723"/>
      <c r="N91" s="723"/>
      <c r="O91" s="723"/>
    </row>
    <row r="92" spans="13:15" ht="15" customHeight="1" x14ac:dyDescent="0.25">
      <c r="M92" s="723"/>
      <c r="N92" s="723"/>
      <c r="O92" s="723"/>
    </row>
  </sheetData>
  <autoFilter ref="A16:K41">
    <filterColumn colId="0">
      <customFilters>
        <customFilter operator="notEqual" val=" "/>
      </customFilters>
    </filterColumn>
    <filterColumn colId="3" showButton="0"/>
  </autoFilter>
  <mergeCells count="50">
    <mergeCell ref="B7:K7"/>
    <mergeCell ref="B4:K4"/>
    <mergeCell ref="M4:O4"/>
    <mergeCell ref="B5:K5"/>
    <mergeCell ref="M5:O5"/>
    <mergeCell ref="B6:K6"/>
    <mergeCell ref="D18:E18"/>
    <mergeCell ref="B8:K8"/>
    <mergeCell ref="B9:K9"/>
    <mergeCell ref="M9:O9"/>
    <mergeCell ref="B10:K10"/>
    <mergeCell ref="B11:K11"/>
    <mergeCell ref="B12:K12"/>
    <mergeCell ref="B13:K13"/>
    <mergeCell ref="M13:O13"/>
    <mergeCell ref="C15:J15"/>
    <mergeCell ref="D16:E16"/>
    <mergeCell ref="D17:E17"/>
    <mergeCell ref="B30:K30"/>
    <mergeCell ref="D19:E19"/>
    <mergeCell ref="D20:E20"/>
    <mergeCell ref="D21:E21"/>
    <mergeCell ref="D22:E22"/>
    <mergeCell ref="D23:E23"/>
    <mergeCell ref="D24:E24"/>
    <mergeCell ref="D25:E25"/>
    <mergeCell ref="D26:E26"/>
    <mergeCell ref="D27:E27"/>
    <mergeCell ref="D28:E28"/>
    <mergeCell ref="D29:E29"/>
    <mergeCell ref="K37:K38"/>
    <mergeCell ref="C38:E38"/>
    <mergeCell ref="B31:K31"/>
    <mergeCell ref="B34:K34"/>
    <mergeCell ref="B35:K35"/>
    <mergeCell ref="C36:E36"/>
    <mergeCell ref="F36:H36"/>
    <mergeCell ref="I36:J36"/>
    <mergeCell ref="C41:E41"/>
    <mergeCell ref="F41:H41"/>
    <mergeCell ref="I41:J41"/>
    <mergeCell ref="B37:B38"/>
    <mergeCell ref="C37:E37"/>
    <mergeCell ref="F37:H37"/>
    <mergeCell ref="I37:J38"/>
    <mergeCell ref="C39:E39"/>
    <mergeCell ref="I39:J39"/>
    <mergeCell ref="C40:E40"/>
    <mergeCell ref="F40:H40"/>
    <mergeCell ref="I40:J40"/>
  </mergeCells>
  <printOptions horizontalCentered="1"/>
  <pageMargins left="0.39370078740157483" right="0.39370078740157483" top="0.39370078740157483" bottom="0.39370078740157483" header="0.31496062992125984" footer="0.31496062992125984"/>
  <pageSetup paperSize="9" scale="65" fitToHeight="5" orientation="portrait" blackAndWhite="1"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opLeftCell="A17" workbookViewId="0">
      <selection activeCell="F22" sqref="F22"/>
    </sheetView>
  </sheetViews>
  <sheetFormatPr defaultColWidth="9.140625" defaultRowHeight="12.75" x14ac:dyDescent="0.2"/>
  <cols>
    <col min="1" max="1" width="3.5703125" style="759" customWidth="1"/>
    <col min="2" max="2" width="26.140625" style="759" customWidth="1"/>
    <col min="3" max="3" width="26.42578125" style="759" customWidth="1"/>
    <col min="4" max="4" width="22.7109375" style="759" customWidth="1"/>
    <col min="5" max="5" width="22.42578125" style="759" customWidth="1"/>
    <col min="6" max="6" width="15" style="759" customWidth="1"/>
    <col min="7" max="16384" width="9.140625" style="759"/>
  </cols>
  <sheetData>
    <row r="1" spans="1:19" s="751" customFormat="1" ht="19.5" customHeight="1" x14ac:dyDescent="0.2">
      <c r="A1" s="2315"/>
      <c r="B1" s="2315"/>
      <c r="C1" s="2315"/>
      <c r="D1" s="2315"/>
      <c r="G1" s="763"/>
      <c r="H1" s="767" t="s">
        <v>812</v>
      </c>
    </row>
    <row r="2" spans="1:19" s="751" customFormat="1" ht="19.5" customHeight="1" x14ac:dyDescent="0.2">
      <c r="A2" s="752"/>
      <c r="B2" s="752"/>
      <c r="C2" s="752"/>
      <c r="D2" s="752"/>
      <c r="E2" s="752"/>
      <c r="G2" s="764"/>
      <c r="H2" s="767" t="s">
        <v>646</v>
      </c>
    </row>
    <row r="3" spans="1:19" s="751" customFormat="1" ht="19.5" customHeight="1" x14ac:dyDescent="0.2">
      <c r="A3" s="753"/>
      <c r="H3" s="767" t="s">
        <v>647</v>
      </c>
    </row>
    <row r="4" spans="1:19" s="751" customFormat="1" ht="15" x14ac:dyDescent="0.2">
      <c r="A4" s="753"/>
      <c r="H4" s="716"/>
    </row>
    <row r="5" spans="1:19" s="308" customFormat="1" ht="15.75" customHeight="1" x14ac:dyDescent="0.25">
      <c r="A5" s="2193" t="s">
        <v>813</v>
      </c>
      <c r="B5" s="2193"/>
      <c r="C5" s="2193"/>
      <c r="D5" s="2193"/>
      <c r="E5" s="2193"/>
      <c r="F5" s="2193"/>
      <c r="G5" s="2193"/>
      <c r="H5" s="2193"/>
      <c r="I5" s="765"/>
      <c r="J5" s="765"/>
      <c r="K5" s="765"/>
      <c r="L5" s="765"/>
      <c r="M5" s="765"/>
      <c r="N5" s="765"/>
      <c r="O5" s="765"/>
      <c r="P5" s="765"/>
      <c r="Q5" s="765"/>
    </row>
    <row r="6" spans="1:19" s="308" customFormat="1" ht="40.5" customHeight="1" x14ac:dyDescent="0.25">
      <c r="A6" s="2316" t="s">
        <v>788</v>
      </c>
      <c r="B6" s="2317"/>
      <c r="C6" s="2317"/>
      <c r="D6" s="2317"/>
      <c r="E6" s="2317"/>
      <c r="F6" s="2317"/>
      <c r="G6" s="2317"/>
      <c r="H6" s="2317"/>
      <c r="I6" s="464"/>
      <c r="J6" s="464"/>
      <c r="K6" s="464"/>
      <c r="L6" s="464"/>
      <c r="M6" s="464"/>
      <c r="N6" s="464"/>
      <c r="O6" s="464"/>
      <c r="P6" s="464"/>
      <c r="Q6" s="464"/>
    </row>
    <row r="7" spans="1:19" s="308" customFormat="1" ht="40.5" hidden="1" customHeight="1" x14ac:dyDescent="0.25">
      <c r="A7" s="2318" t="str">
        <f>Сводная!A7</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B7" s="2318"/>
      <c r="C7" s="2318"/>
      <c r="D7" s="2318"/>
      <c r="E7" s="2318"/>
      <c r="F7" s="2318"/>
      <c r="G7" s="2318"/>
      <c r="H7" s="2318"/>
      <c r="I7" s="464"/>
      <c r="J7" s="464"/>
      <c r="K7" s="464"/>
      <c r="L7" s="464"/>
      <c r="M7" s="464"/>
      <c r="N7" s="464"/>
      <c r="O7" s="464"/>
      <c r="P7" s="464"/>
      <c r="Q7" s="464"/>
    </row>
    <row r="8" spans="1:19" s="308" customFormat="1" ht="12.75" customHeight="1" x14ac:dyDescent="0.25">
      <c r="A8" s="712"/>
      <c r="B8" s="2205" t="s">
        <v>0</v>
      </c>
      <c r="C8" s="2205"/>
      <c r="D8" s="2319" t="str">
        <f>Сводная!A7</f>
        <v>на выполнение проектно-изыскательских работ с их сопровождением при прохождении экспертизы по объекту: "Реконструкция газопровода низкого давления по адресу: г. Москва , ЮЗАО, Б.Черемушкинская ул. , д. 20, к. 1-ул. Кржижановского, д. 23, к.6"</v>
      </c>
      <c r="E8" s="2319"/>
      <c r="F8" s="2319"/>
      <c r="G8" s="2319"/>
      <c r="H8" s="2319"/>
      <c r="I8" s="197"/>
      <c r="J8" s="197"/>
      <c r="K8" s="197"/>
      <c r="L8" s="197"/>
      <c r="M8" s="197"/>
      <c r="N8" s="197"/>
      <c r="O8" s="197"/>
      <c r="P8" s="197"/>
      <c r="Q8" s="197"/>
      <c r="R8" s="150"/>
      <c r="S8" s="150"/>
    </row>
    <row r="9" spans="1:19" s="308" customFormat="1" ht="12.75" customHeight="1" x14ac:dyDescent="0.25">
      <c r="A9" s="712"/>
      <c r="B9" s="2205"/>
      <c r="C9" s="2205"/>
      <c r="D9" s="2319"/>
      <c r="E9" s="2319"/>
      <c r="F9" s="2319"/>
      <c r="G9" s="2319"/>
      <c r="H9" s="2319"/>
      <c r="I9" s="197"/>
      <c r="J9" s="197"/>
      <c r="K9" s="197"/>
      <c r="L9" s="197"/>
      <c r="M9" s="197"/>
      <c r="N9" s="197"/>
      <c r="O9" s="197"/>
      <c r="P9" s="197"/>
      <c r="Q9" s="197"/>
      <c r="R9" s="150"/>
      <c r="S9" s="150"/>
    </row>
    <row r="10" spans="1:19" s="308" customFormat="1" ht="22.5" customHeight="1" x14ac:dyDescent="0.25">
      <c r="A10" s="712"/>
      <c r="B10" s="2205"/>
      <c r="C10" s="2205"/>
      <c r="D10" s="2319"/>
      <c r="E10" s="2319"/>
      <c r="F10" s="2319"/>
      <c r="G10" s="2319"/>
      <c r="H10" s="2319"/>
      <c r="I10" s="197"/>
      <c r="J10" s="197"/>
      <c r="K10" s="197"/>
      <c r="L10" s="197"/>
      <c r="M10" s="197"/>
      <c r="N10" s="197"/>
      <c r="O10" s="197"/>
      <c r="P10" s="197"/>
      <c r="Q10" s="197"/>
      <c r="R10" s="150"/>
      <c r="S10" s="150"/>
    </row>
    <row r="11" spans="1:19" s="308" customFormat="1" ht="14.25" customHeight="1" x14ac:dyDescent="0.25">
      <c r="A11" s="712"/>
      <c r="B11" s="766" t="s">
        <v>1</v>
      </c>
      <c r="C11" s="766"/>
      <c r="D11" s="766"/>
      <c r="E11" s="766"/>
      <c r="F11" s="766"/>
      <c r="G11" s="766"/>
      <c r="H11" s="711"/>
      <c r="I11" s="1945"/>
      <c r="J11" s="1945"/>
      <c r="K11" s="1945"/>
      <c r="L11" s="1945"/>
      <c r="M11" s="1945"/>
      <c r="N11" s="1945"/>
      <c r="O11" s="1945"/>
      <c r="P11" s="1945"/>
      <c r="Q11" s="1945"/>
    </row>
    <row r="12" spans="1:19" s="308" customFormat="1" ht="12.75" customHeight="1" x14ac:dyDescent="0.25">
      <c r="A12" s="712"/>
      <c r="J12" s="150"/>
      <c r="K12" s="150"/>
      <c r="L12" s="150"/>
      <c r="M12" s="150"/>
      <c r="N12" s="150"/>
      <c r="O12" s="150"/>
      <c r="P12" s="150"/>
      <c r="Q12" s="150"/>
    </row>
    <row r="13" spans="1:19" s="308" customFormat="1" ht="16.5" customHeight="1" x14ac:dyDescent="0.25">
      <c r="A13" s="712"/>
      <c r="B13" s="766" t="s">
        <v>2</v>
      </c>
      <c r="C13" s="766"/>
      <c r="D13" s="2107" t="s">
        <v>3</v>
      </c>
      <c r="E13" s="2107"/>
      <c r="F13" s="2107"/>
      <c r="G13" s="766"/>
      <c r="H13" s="711"/>
      <c r="L13" s="362"/>
      <c r="M13" s="362"/>
      <c r="N13" s="362"/>
      <c r="O13" s="362"/>
      <c r="P13" s="362"/>
      <c r="Q13" s="362"/>
    </row>
    <row r="14" spans="1:19" s="308" customFormat="1" ht="71.25" customHeight="1" x14ac:dyDescent="0.25">
      <c r="A14" s="2313" t="s">
        <v>796</v>
      </c>
      <c r="B14" s="2314"/>
      <c r="C14" s="2314"/>
      <c r="D14" s="2314"/>
      <c r="E14" s="2314"/>
      <c r="F14" s="2314"/>
      <c r="G14" s="766"/>
      <c r="H14" s="711"/>
      <c r="L14" s="362"/>
      <c r="M14" s="362"/>
      <c r="N14" s="362"/>
      <c r="O14" s="362"/>
      <c r="P14" s="362"/>
      <c r="Q14" s="362"/>
    </row>
    <row r="15" spans="1:19" ht="21.75" customHeight="1" x14ac:dyDescent="0.2">
      <c r="A15" s="2328" t="s">
        <v>789</v>
      </c>
      <c r="B15" s="2323"/>
      <c r="C15" s="2323"/>
      <c r="D15" s="2323"/>
      <c r="E15" s="2323"/>
      <c r="F15" s="2323"/>
    </row>
    <row r="16" spans="1:19" s="754" customFormat="1" ht="42" customHeight="1" x14ac:dyDescent="0.25">
      <c r="A16" s="755" t="s">
        <v>55</v>
      </c>
      <c r="B16" s="756" t="s">
        <v>785</v>
      </c>
      <c r="C16" s="756" t="s">
        <v>786</v>
      </c>
      <c r="D16" s="757" t="s">
        <v>790</v>
      </c>
      <c r="E16" s="756" t="s">
        <v>16</v>
      </c>
      <c r="F16" s="757" t="s">
        <v>787</v>
      </c>
    </row>
    <row r="17" spans="1:6" ht="17.25" customHeight="1" x14ac:dyDescent="0.2">
      <c r="A17" s="2329">
        <v>1</v>
      </c>
      <c r="B17" s="2332" t="s">
        <v>791</v>
      </c>
      <c r="C17" s="756" t="s">
        <v>792</v>
      </c>
      <c r="D17" s="760">
        <v>13587</v>
      </c>
      <c r="E17" s="2333" t="str">
        <f>CONCATENATE("(",D17,"+","(",D17,"*",D18,")",")","/","0,4",)</f>
        <v>(13587+(13587*0,1))/0,4</v>
      </c>
      <c r="F17" s="2336">
        <f>(D17+(D17*D18))/D19</f>
        <v>37364.25</v>
      </c>
    </row>
    <row r="18" spans="1:6" ht="61.5" customHeight="1" x14ac:dyDescent="0.2">
      <c r="A18" s="2330"/>
      <c r="B18" s="2273"/>
      <c r="C18" s="756" t="s">
        <v>793</v>
      </c>
      <c r="D18" s="761">
        <v>0.1</v>
      </c>
      <c r="E18" s="2334"/>
      <c r="F18" s="2337"/>
    </row>
    <row r="19" spans="1:6" ht="74.25" customHeight="1" x14ac:dyDescent="0.2">
      <c r="A19" s="2331"/>
      <c r="B19" s="762"/>
      <c r="C19" s="756" t="s">
        <v>794</v>
      </c>
      <c r="D19" s="760">
        <v>0.4</v>
      </c>
      <c r="E19" s="2335"/>
      <c r="F19" s="2337"/>
    </row>
    <row r="20" spans="1:6" ht="12.75" customHeight="1" x14ac:dyDescent="0.2">
      <c r="A20" s="2320"/>
      <c r="B20" s="2322" t="s">
        <v>795</v>
      </c>
      <c r="C20" s="2324" t="e">
        <f>#REF!</f>
        <v>#REF!</v>
      </c>
      <c r="D20" s="758">
        <f>РП!J28</f>
        <v>8.0150000000000006</v>
      </c>
      <c r="E20" s="2326" t="str">
        <f>CONCATENATE(F17,"*",D20)</f>
        <v>37364,25*8,015</v>
      </c>
      <c r="F20" s="771"/>
    </row>
    <row r="21" spans="1:6" ht="73.5" customHeight="1" x14ac:dyDescent="0.2">
      <c r="A21" s="2321"/>
      <c r="B21" s="2323"/>
      <c r="C21" s="2325"/>
      <c r="D21" s="816" t="str">
        <f>РП!K28</f>
        <v>(4 кв.2025г.)</v>
      </c>
      <c r="E21" s="2327"/>
      <c r="F21" s="772">
        <f>ROUND(F17*D20,2)*0</f>
        <v>0</v>
      </c>
    </row>
    <row r="23" spans="1:6" x14ac:dyDescent="0.2">
      <c r="B23" s="233"/>
      <c r="C23" s="768"/>
      <c r="D23" s="769"/>
      <c r="E23" s="770"/>
      <c r="F23" s="770"/>
    </row>
  </sheetData>
  <mergeCells count="18">
    <mergeCell ref="A20:A21"/>
    <mergeCell ref="B20:B21"/>
    <mergeCell ref="C20:C21"/>
    <mergeCell ref="E20:E21"/>
    <mergeCell ref="A15:F15"/>
    <mergeCell ref="A17:A19"/>
    <mergeCell ref="B17:B18"/>
    <mergeCell ref="E17:E19"/>
    <mergeCell ref="F17:F19"/>
    <mergeCell ref="I11:Q11"/>
    <mergeCell ref="D13:F13"/>
    <mergeCell ref="A14:F14"/>
    <mergeCell ref="A1:D1"/>
    <mergeCell ref="A5:H5"/>
    <mergeCell ref="A6:H6"/>
    <mergeCell ref="A7:H7"/>
    <mergeCell ref="B8:C10"/>
    <mergeCell ref="D8:H1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24</vt:i4>
      </vt:variant>
    </vt:vector>
  </HeadingPairs>
  <TitlesOfParts>
    <vt:vector size="44" baseType="lpstr">
      <vt:lpstr>Сводная</vt:lpstr>
      <vt:lpstr>РП</vt:lpstr>
      <vt:lpstr>АЗ (2)</vt:lpstr>
      <vt:lpstr>Геофизика</vt:lpstr>
      <vt:lpstr>ОДД </vt:lpstr>
      <vt:lpstr>ПД</vt:lpstr>
      <vt:lpstr>БО</vt:lpstr>
      <vt:lpstr>ГОЧС</vt:lpstr>
      <vt:lpstr>ИЭИ</vt:lpstr>
      <vt:lpstr>ООС-1</vt:lpstr>
      <vt:lpstr>ПБ</vt:lpstr>
      <vt:lpstr>Пож. риск</vt:lpstr>
      <vt:lpstr>ИГИ</vt:lpstr>
      <vt:lpstr>ОВС</vt:lpstr>
      <vt:lpstr>ОСК</vt:lpstr>
      <vt:lpstr>ТБЭ</vt:lpstr>
      <vt:lpstr>раздел СОАН</vt:lpstr>
      <vt:lpstr>ОКН</vt:lpstr>
      <vt:lpstr>Согласования</vt:lpstr>
      <vt:lpstr>Акт ГИКЭ</vt:lpstr>
      <vt:lpstr>'ОДД '!Вид</vt:lpstr>
      <vt:lpstr>'АЗ (2)'!Заголовки_для_печати</vt:lpstr>
      <vt:lpstr>Геофизика!Заголовки_для_печати</vt:lpstr>
      <vt:lpstr>'ООС-1'!Заголовки_для_печати</vt:lpstr>
      <vt:lpstr>Сводная!Заголовки_для_печати</vt:lpstr>
      <vt:lpstr>'АЗ (2)'!Область_печати</vt:lpstr>
      <vt:lpstr>БО!Область_печати</vt:lpstr>
      <vt:lpstr>Геофизика!Область_печати</vt:lpstr>
      <vt:lpstr>ГОЧС!Область_печати</vt:lpstr>
      <vt:lpstr>ИГИ!Область_печати</vt:lpstr>
      <vt:lpstr>ИЭИ!Область_печати</vt:lpstr>
      <vt:lpstr>ОВС!Область_печати</vt:lpstr>
      <vt:lpstr>'ОДД '!Область_печати</vt:lpstr>
      <vt:lpstr>ОКН!Область_печати</vt:lpstr>
      <vt:lpstr>'ООС-1'!Область_печати</vt:lpstr>
      <vt:lpstr>ОСК!Область_печати</vt:lpstr>
      <vt:lpstr>ПБ!Область_печати</vt:lpstr>
      <vt:lpstr>ПД!Область_печати</vt:lpstr>
      <vt:lpstr>'Пож. риск'!Область_печати</vt:lpstr>
      <vt:lpstr>РП!Область_печати</vt:lpstr>
      <vt:lpstr>Сводная!Область_печати</vt:lpstr>
      <vt:lpstr>Согласования!Область_печати</vt:lpstr>
      <vt:lpstr>ТБЭ!Область_печати</vt:lpstr>
      <vt:lpstr>'ОДД '!Составил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Булгакова Марина Михайловна</dc:creator>
  <cp:lastModifiedBy>Медведков Денис Васильевич</cp:lastModifiedBy>
  <cp:lastPrinted>2025-08-21T13:29:51Z</cp:lastPrinted>
  <dcterms:created xsi:type="dcterms:W3CDTF">2015-06-05T18:19:34Z</dcterms:created>
  <dcterms:modified xsi:type="dcterms:W3CDTF">2025-09-03T04:50:20Z</dcterms:modified>
</cp:coreProperties>
</file>